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2.xml" ContentType="application/vnd.openxmlformats-officedocument.drawing+xml"/>
  <Override PartName="/xl/ink/ink1.xml" ContentType="application/inkml+xml"/>
  <Override PartName="/xl/drawings/drawing3.xml" ContentType="application/vnd.openxmlformats-officedocument.drawing+xml"/>
  <Override PartName="/xl/drawings/drawing4.xml" ContentType="application/vnd.openxmlformats-officedocument.drawing+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drawings/drawing9.xml" ContentType="application/vnd.openxmlformats-officedocument.drawing+xml"/>
  <Override PartName="/xl/vbaProject.bin" ContentType="application/vnd.ms-office.vbaProject"/>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1.xml" ContentType="application/vnd.openxmlformats-officedocument.spreadsheetml.externalLink+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5.xml" ContentType="application/vnd.ms-excel.controlproperties+xml"/>
  <Override PartName="/xl/ctrlProps/ctrlProp7.xml" ContentType="application/vnd.ms-excel.controlproperties+xml"/>
  <Override PartName="/xl/ctrlProps/ctrlProp4.xml" ContentType="application/vnd.ms-excel.controlproperties+xml"/>
  <Override PartName="/xl/ctrlProps/ctrlProp6.xml" ContentType="application/vnd.ms-excel.controlproperties+xml"/>
  <Override PartName="/xl/ctrlProps/ctrlProp8.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apcdeloitte-my.sharepoint.com/personal/shomukherjee_deloitte_com/Documents/Documents/Shouvik/"/>
    </mc:Choice>
  </mc:AlternateContent>
  <xr:revisionPtr revIDLastSave="4" documentId="11_277D61CE9E0A1143CC63AB699153535973679F3C" xr6:coauthVersionLast="47" xr6:coauthVersionMax="47" xr10:uidLastSave="{E176E110-56E3-413B-B6AB-92A74065134A}"/>
  <workbookProtection workbookPassword="F5FB" lockStructure="1"/>
  <bookViews>
    <workbookView xWindow="-110" yWindow="-110" windowWidth="19420" windowHeight="10300" tabRatio="516" firstSheet="2" activeTab="6" xr2:uid="{00000000-000D-0000-FFFF-FFFF00000000}"/>
  </bookViews>
  <sheets>
    <sheet name="Disclaimer" sheetId="10" r:id="rId1"/>
    <sheet name="TOC" sheetId="12" r:id="rId2"/>
    <sheet name="Inputs" sheetId="2" r:id="rId3"/>
    <sheet name="Sensitivity" sheetId="9" state="hidden" r:id="rId4"/>
    <sheet name="Capex" sheetId="3" r:id="rId5"/>
    <sheet name="Revenue&amp;exepenses" sheetId="5" r:id="rId6"/>
    <sheet name="FS" sheetId="6" r:id="rId7"/>
    <sheet name="Returns" sheetId="7" r:id="rId8"/>
    <sheet name="Timings&amp;Flags" sheetId="1" r:id="rId9"/>
    <sheet name="Tax" sheetId="8" r:id="rId10"/>
  </sheets>
  <externalReferences>
    <externalReference r:id="rId11"/>
    <externalReference r:id="rId12"/>
    <externalReference r:id="rId13"/>
    <externalReference r:id="rId14"/>
    <externalReference r:id="rId15"/>
    <externalReference r:id="rId16"/>
    <externalReference r:id="rId17"/>
  </externalReferences>
  <definedNames>
    <definedName name="BdaArea_C">'[1]A (C)'!$C$126</definedName>
    <definedName name="Buidling_area2">#REF!</definedName>
    <definedName name="Building_area">#REF!</definedName>
    <definedName name="Building_area_C">'[1]A (C)'!$D$126</definedName>
    <definedName name="Building_area3">#REF!</definedName>
    <definedName name="Building_area4">#REF!</definedName>
    <definedName name="Building_area5">#REF!</definedName>
    <definedName name="Building_rate" localSheetId="0">'[2]A (1)'!$D$58</definedName>
    <definedName name="Building_rate">#REF!</definedName>
    <definedName name="Building_rate_C" localSheetId="0">'[2]A (C)'!$D$58</definedName>
    <definedName name="Building_rate_C">'[1]A (C)'!$D$127</definedName>
    <definedName name="Building_rate2" localSheetId="0">'[2]A (2)'!$D$58</definedName>
    <definedName name="Building_rate2">#REF!</definedName>
    <definedName name="Building_rate3" localSheetId="0">'[2]A (3)'!$D$58</definedName>
    <definedName name="Building_rate3">#REF!</definedName>
    <definedName name="Building_rate4" localSheetId="0">'[2]A (4)'!$D$58</definedName>
    <definedName name="Building_rate4">#REF!</definedName>
    <definedName name="Building_rate5" localSheetId="0">'[2]A (5)'!$D$58</definedName>
    <definedName name="Building_rate5">#REF!</definedName>
    <definedName name="buildingrate_escalation">#REF!</definedName>
    <definedName name="buildingrate_escalation_2">#REF!</definedName>
    <definedName name="buildingrate_escalation_3">#REF!</definedName>
    <definedName name="buildingrate_escalation_4">#REF!</definedName>
    <definedName name="buildingrate_escalation_5">#REF!</definedName>
    <definedName name="BuildSalv_C">'[1]A (C)'!$D$130</definedName>
    <definedName name="CapitalSubsidy_C">'[1]A (C)'!$D$189</definedName>
    <definedName name="Chck">'Revenue&amp;exepenses'!$F$407</definedName>
    <definedName name="Construction_End_Date">'[3]Timing&amp;flags'!$H$60</definedName>
    <definedName name="construction_start_date" localSheetId="9">'[1]A (C)'!$D$31</definedName>
    <definedName name="Construction_Start_Date">[3]ScnroAssmp!$F$25</definedName>
    <definedName name="contract_per_year2" localSheetId="0">'[2]A (2)'!$D$107</definedName>
    <definedName name="contract_per_year2">#REF!</definedName>
    <definedName name="contract_per_year3" localSheetId="0">'[2]A (3)'!$D$107</definedName>
    <definedName name="contract_per_year3">#REF!</definedName>
    <definedName name="contract_per_year4" localSheetId="0">'[2]A (4)'!$D$107</definedName>
    <definedName name="contract_per_year4">#REF!</definedName>
    <definedName name="contract_per_year5" localSheetId="0">'[2]A (5)'!$D$107</definedName>
    <definedName name="contract_per_year5">#REF!</definedName>
    <definedName name="contract_price" localSheetId="0">'[2]A (1)'!$D$108</definedName>
    <definedName name="contract_price">#REF!</definedName>
    <definedName name="contract_price_C" localSheetId="0">'[2]A (C)'!$D$108</definedName>
    <definedName name="contract_price_C">'[1]A (C)'!$D$178</definedName>
    <definedName name="contract_price2" localSheetId="0">'[2]A (2)'!$D$108</definedName>
    <definedName name="contract_price2">#REF!</definedName>
    <definedName name="contract_price3" localSheetId="0">'[2]A (3)'!$D$108</definedName>
    <definedName name="contract_price3">#REF!</definedName>
    <definedName name="contract_price4" localSheetId="0">'[2]A (4)'!$D$108</definedName>
    <definedName name="contract_price4">#REF!</definedName>
    <definedName name="contract_price5" localSheetId="0">'[2]A (5)'!$D$108</definedName>
    <definedName name="contract_price5">#REF!</definedName>
    <definedName name="contracts_per_year" localSheetId="0">'[2]A (1)'!$D$107</definedName>
    <definedName name="contracts_per_year">#REF!</definedName>
    <definedName name="contracts_per_year_C" localSheetId="0">'[2]A (C)'!$D$107</definedName>
    <definedName name="contracts_per_year_C">'[1]A (C)'!$D$177</definedName>
    <definedName name="converions_ratio5" localSheetId="0">'[2]A (5)'!$D$14</definedName>
    <definedName name="converions_ratio5">#REF!</definedName>
    <definedName name="conversion_ratio" localSheetId="0">'[2]A (1)'!$D$14</definedName>
    <definedName name="conversion_ratio">#REF!</definedName>
    <definedName name="conversion_ratio_C" localSheetId="0">'[2]A (C)'!$D$14</definedName>
    <definedName name="conversion_ratio_C">'[1]A (C)'!$D$14</definedName>
    <definedName name="conversion_ratio2" localSheetId="0">'[2]A (2)'!$D$14</definedName>
    <definedName name="conversion_ratio2">#REF!</definedName>
    <definedName name="conversion_ratio3" localSheetId="0">'[2]A (3)'!$D$14</definedName>
    <definedName name="conversion_ratio3">#REF!</definedName>
    <definedName name="conversion_ratio4" localSheetId="0">'[2]A (4)'!$D$14</definedName>
    <definedName name="conversion_ratio4">#REF!</definedName>
    <definedName name="Cost_of_debt" localSheetId="0">'[2]A (1)'!$D$120</definedName>
    <definedName name="Cost_of_debt">#REF!</definedName>
    <definedName name="Cost_of_debt_C" localSheetId="0">'[2]A (C)'!$D$120</definedName>
    <definedName name="Cost_of_debt_C">'[1]A (C)'!$D$192</definedName>
    <definedName name="Cost_of_debt2" localSheetId="0">'[2]A (2)'!$D$120</definedName>
    <definedName name="Cost_of_debt2">#REF!</definedName>
    <definedName name="Cost_of_debt3" localSheetId="0">'[2]A (3)'!$D$120</definedName>
    <definedName name="Cost_of_debt3">#REF!</definedName>
    <definedName name="Cost_of_debt4" localSheetId="0">'[2]A (4)'!$D$120</definedName>
    <definedName name="Cost_of_debt4">#REF!</definedName>
    <definedName name="Cost_of_debt5" localSheetId="0">'[2]A (5)'!$D$120</definedName>
    <definedName name="Cost_of_debt5">#REF!</definedName>
    <definedName name="CostofDebt_PreR_C">'[1]A (C)'!$D$191</definedName>
    <definedName name="CPI" localSheetId="0">'[2]A (1)'!$D$83</definedName>
    <definedName name="CPI">#REF!</definedName>
    <definedName name="CPI_2" localSheetId="0">'[2]A (2)'!$D$83</definedName>
    <definedName name="CPI_2">#REF!</definedName>
    <definedName name="CPI_3" localSheetId="0">'[2]A (3)'!$D$83</definedName>
    <definedName name="CPI_3">#REF!</definedName>
    <definedName name="CPI_4" localSheetId="0">'[2]A (4)'!$D$83</definedName>
    <definedName name="CPI_4">#REF!</definedName>
    <definedName name="CPI_5" localSheetId="0">'[2]A (5)'!$D$83</definedName>
    <definedName name="CPI_5">#REF!</definedName>
    <definedName name="CPI_C" localSheetId="0">'[2]A (C)'!$D$83</definedName>
    <definedName name="CPI_C">'[1]A (C)'!$D$153</definedName>
    <definedName name="Creditor_days" localSheetId="0">'[2]A (1)'!$D$136</definedName>
    <definedName name="Creditor_days">#REF!</definedName>
    <definedName name="Creditor_days_C" localSheetId="0">'[2]A (C)'!$D$136</definedName>
    <definedName name="Creditor_days_C">'[1]A (C)'!$D$209</definedName>
    <definedName name="Creditor_days2" localSheetId="0">'[2]A (2)'!$D$136</definedName>
    <definedName name="Creditor_days2">#REF!</definedName>
    <definedName name="Creditor_days3" localSheetId="0">'[2]A (3)'!$D$136</definedName>
    <definedName name="Creditor_days3">#REF!</definedName>
    <definedName name="Creditor_days4" localSheetId="0">'[2]A (4)'!$D$136</definedName>
    <definedName name="Creditor_days4">#REF!</definedName>
    <definedName name="Creditor_days5" localSheetId="0">'[2]A (5)'!$D$136</definedName>
    <definedName name="Creditor_days5">#REF!</definedName>
    <definedName name="CTaxRate">Inputs!$H$153</definedName>
    <definedName name="Currency">'[1]A (C)'!$C$14</definedName>
    <definedName name="DayofLab_C">'[1]A (C)'!$D$180</definedName>
    <definedName name="Debt_ratio" localSheetId="0">'[2]A (1)'!$D$117</definedName>
    <definedName name="Debt_ratio">#REF!</definedName>
    <definedName name="Debt_ratio_C" localSheetId="0">'[2]A (C)'!$D$117</definedName>
    <definedName name="Debt_ratio_C">'[1]A (C)'!$D$187</definedName>
    <definedName name="Debt_ratio2" localSheetId="0">'[2]A (2)'!$D$117</definedName>
    <definedName name="Debt_ratio2">#REF!</definedName>
    <definedName name="Debt_ratio3" localSheetId="0">'[2]A (3)'!$D$117</definedName>
    <definedName name="Debt_ratio3">#REF!</definedName>
    <definedName name="Debt_ratio4" localSheetId="0">'[2]A (4)'!$D$117</definedName>
    <definedName name="Debt_ratio4">#REF!</definedName>
    <definedName name="Debt_ratio5" localSheetId="0">'[2]A (5)'!$D$117</definedName>
    <definedName name="Debt_ratio5">#REF!</definedName>
    <definedName name="Debtor_days" localSheetId="0">'[2]A (1)'!$D$135</definedName>
    <definedName name="Debtor_days">#REF!</definedName>
    <definedName name="Debtor_days_C" localSheetId="0">'[2]A (C)'!$D$135</definedName>
    <definedName name="Debtor_days_C">'[1]A (C)'!$D$208</definedName>
    <definedName name="Debtor_days2" localSheetId="0">'[2]A (2)'!$D$135</definedName>
    <definedName name="Debtor_days2">#REF!</definedName>
    <definedName name="Debtor_days3" localSheetId="0">'[2]A (3)'!$D$135</definedName>
    <definedName name="Debtor_days3">#REF!</definedName>
    <definedName name="Debtor_days4" localSheetId="0">'[2]A (4)'!$D$135</definedName>
    <definedName name="Debtor_days4">#REF!</definedName>
    <definedName name="Debtor_days5" localSheetId="0">'[2]A (5)'!$D$135</definedName>
    <definedName name="Debtor_days5">#REF!</definedName>
    <definedName name="DebtTenure_C">'[1]A (C)'!$D$195</definedName>
    <definedName name="DSRA_C">'[1]A (C)'!$D$230</definedName>
    <definedName name="Electricity_tariff_eff" localSheetId="0">'[2]A (1)'!$D$95</definedName>
    <definedName name="Electricity_tariff_eff">#REF!</definedName>
    <definedName name="Electricity_tariff_eff_C" localSheetId="0">'[2]A (C)'!$D$95</definedName>
    <definedName name="Electricity_tariff_eff_C">'[1]A (C)'!$D$165</definedName>
    <definedName name="Electricity_tariff_eff2" localSheetId="0">'[2]A (2)'!$D$95</definedName>
    <definedName name="Electricity_tariff_eff2">#REF!</definedName>
    <definedName name="Electricity_tariff_eff3" localSheetId="0">'[2]A (3)'!$D$95</definedName>
    <definedName name="Electricity_tariff_eff3">#REF!</definedName>
    <definedName name="Electricity_tariff_eff4" localSheetId="0">'[2]A (4)'!$D$95</definedName>
    <definedName name="Electricity_tariff_eff4">#REF!</definedName>
    <definedName name="Electricity_tariff_eff5" localSheetId="0">'[2]A (5)'!$D$95</definedName>
    <definedName name="Electricity_tariff_eff5">#REF!</definedName>
    <definedName name="energy_loss" localSheetId="0">'[2]A (1)'!$D$68</definedName>
    <definedName name="energy_loss">#REF!</definedName>
    <definedName name="energy_loss_C" localSheetId="0">'[2]A (C)'!$D$68</definedName>
    <definedName name="energy_loss_C">'[1]A (C)'!$D$137</definedName>
    <definedName name="energy_loss2" localSheetId="0">'[2]A (2)'!$D$68</definedName>
    <definedName name="energy_loss2">#REF!</definedName>
    <definedName name="energy_loss3" localSheetId="0">'[2]A (3)'!$D$68</definedName>
    <definedName name="energy_loss3">#REF!</definedName>
    <definedName name="energy_loss4" localSheetId="0">'[2]A (4)'!$D$68</definedName>
    <definedName name="energy_loss4">#REF!</definedName>
    <definedName name="energy_loss5" localSheetId="0">'[2]A (5)'!$D$68</definedName>
    <definedName name="energy_loss5">#REF!</definedName>
    <definedName name="Equity">[3]ScnroAssmp!$F$66</definedName>
    <definedName name="Equity_ratio" localSheetId="0">'[2]A (1)'!$D$118</definedName>
    <definedName name="Equity_ratio">#REF!</definedName>
    <definedName name="Equity_ratio_C" localSheetId="0">'[2]A (C)'!$D$118</definedName>
    <definedName name="Equity_ratio_C">'[1]A (C)'!$D$188</definedName>
    <definedName name="Equity_ratio2" localSheetId="0">'[2]A (2)'!$D$118</definedName>
    <definedName name="Equity_ratio2">#REF!</definedName>
    <definedName name="Equity_ratio3" localSheetId="0">'[2]A (3)'!$D$118</definedName>
    <definedName name="Equity_ratio3">#REF!</definedName>
    <definedName name="Equity_ratio4" localSheetId="0">'[2]A (4)'!$D$118</definedName>
    <definedName name="Equity_ratio4">#REF!</definedName>
    <definedName name="Equity_ratio5" localSheetId="0">'[2]A (5)'!$D$118</definedName>
    <definedName name="Equity_ratio5">#REF!</definedName>
    <definedName name="Equity_Upfront">[3]ScnroAssmp!$F$55</definedName>
    <definedName name="ETariffHike_C">'[1]A (C)'!$D$166</definedName>
    <definedName name="Exchng">Inputs!$H$11</definedName>
    <definedName name="Factory_worker_No" localSheetId="0">'[2]A (1)'!$D$73</definedName>
    <definedName name="Factory_worker_No">#REF!</definedName>
    <definedName name="Factory_worker_No_C" localSheetId="0">'[2]A (C)'!$D$73</definedName>
    <definedName name="Factory_worker_No_C">'[1]A (C)'!$D$142</definedName>
    <definedName name="Factory_worker_No2" localSheetId="0">'[2]A (2)'!$D$73</definedName>
    <definedName name="Factory_worker_No2">#REF!</definedName>
    <definedName name="Factory_worker_No3" localSheetId="0">'[2]A (3)'!$D$73</definedName>
    <definedName name="Factory_worker_No3">#REF!</definedName>
    <definedName name="Factory_worker_No4" localSheetId="0">'[2]A (4)'!$D$73</definedName>
    <definedName name="Factory_worker_No4">#REF!</definedName>
    <definedName name="Factory_worker_No5" localSheetId="0">'[2]A (5)'!$D$73</definedName>
    <definedName name="Factory_worker_No5">#REF!</definedName>
    <definedName name="factory_worker_rate" localSheetId="0">'[2]A (1)'!$D$78</definedName>
    <definedName name="factory_worker_rate">#REF!</definedName>
    <definedName name="factory_worker_rate_C" localSheetId="0">'[2]A (C)'!$D$78</definedName>
    <definedName name="factory_worker_rate_C">'[1]A (C)'!$D$148</definedName>
    <definedName name="factory_worker_rate2" localSheetId="0">'[2]A (2)'!$D$78</definedName>
    <definedName name="factory_worker_rate2">#REF!</definedName>
    <definedName name="factory_worker_rate3" localSheetId="0">'[2]A (3)'!$D$78</definedName>
    <definedName name="factory_worker_rate3">#REF!</definedName>
    <definedName name="factory_worker_rate4" localSheetId="0">'[2]A (4)'!$D$78</definedName>
    <definedName name="factory_worker_rate4">#REF!</definedName>
    <definedName name="factory_worker_rate5" localSheetId="0">'[2]A (5)'!$D$78</definedName>
    <definedName name="factory_worker_rate5">#REF!</definedName>
    <definedName name="Growth_rate">#REF!</definedName>
    <definedName name="Growth_rate_2">#REF!</definedName>
    <definedName name="Growth_rate_3">#REF!</definedName>
    <definedName name="Growth_rate_4">#REF!</definedName>
    <definedName name="Growth_rate_5">#REF!</definedName>
    <definedName name="Growth_rate_C">'[1]A (C)'!$D$204</definedName>
    <definedName name="Header1" localSheetId="4" hidden="1">IF(COUNTA(Capex!$A$45:$A1048576)=0,0,INDEX(Capex!$A$45:$A1048576,MATCH(ROW(Capex!$A1048576),Capex!$A$45:$A1048576,TRUE)))+1</definedName>
    <definedName name="Header1" localSheetId="6" hidden="1">IF(COUNTA(FS!#REF!)=0,0,INDEX(FS!#REF!,MATCH(ROW(FS!$A1048576),FS!#REF!,TRUE)))+1</definedName>
    <definedName name="Header1" localSheetId="2" hidden="1">IF(COUNTA(Inputs!$A$9:$A1048576)=0,0,INDEX(Inputs!$A$9:$A1048576,MATCH(ROW(Inputs!$A1048576),Inputs!$A$9:$A1048576,TRUE)))+1</definedName>
    <definedName name="Header1" localSheetId="7" hidden="1">IF(COUNTA(Returns!#REF!)=0,0,INDEX(Returns!#REF!,MATCH(ROW(Returns!$A1048576),Returns!#REF!,TRUE)))+1</definedName>
    <definedName name="Header1" localSheetId="5" hidden="1">IF(COUNTA('Revenue&amp;exepenses'!$A$34:$A1048576)=0,0,INDEX('Revenue&amp;exepenses'!$A$34:$A1048576,MATCH(ROW('Revenue&amp;exepenses'!$A1048576),'Revenue&amp;exepenses'!$A$34:$A1048576,TRUE)))+1</definedName>
    <definedName name="Header1" localSheetId="8" hidden="1">IF(COUNTA('Timings&amp;Flags'!$A$9:$A1048576)=0,0,INDEX('Timings&amp;Flags'!$A$9:$A1048576,MATCH(ROW('Timings&amp;Flags'!$A1048576),'Timings&amp;Flags'!$A$9:$A1048576,TRUE)))+1</definedName>
    <definedName name="Header1" hidden="1">IF(COUNTA(#REF!)=0,0,INDEX(#REF!,MATCH(ROW(#REF!),#REF!,TRUE)))+1</definedName>
    <definedName name="Header2" hidden="1">[0]!Header1-1 &amp; "." &amp; MAX(1,COUNTA(INDEX(#REF!,MATCH([0]!Header1-1,#REF!,FALSE)):#REF!))</definedName>
    <definedName name="IDC_Chk">'[1]WS (1)'!#REF!</definedName>
    <definedName name="IDC_Pst">'[1]WS (1)'!#REF!</definedName>
    <definedName name="Interest_on_WC" localSheetId="0">'[2]A (1)'!$D$138</definedName>
    <definedName name="Interest_on_WC">#REF!</definedName>
    <definedName name="Interest_on_WC_C" localSheetId="0">'[2]A (C)'!$D$138</definedName>
    <definedName name="Interest_on_WC_C">'[1]A (C)'!$D$211</definedName>
    <definedName name="Interest_on_WC2" localSheetId="0">'[2]A (2)'!$D$138</definedName>
    <definedName name="Interest_on_WC2">#REF!</definedName>
    <definedName name="Interest_on_WC3" localSheetId="0">'[2]A (3)'!$D$138</definedName>
    <definedName name="Interest_on_WC3">#REF!</definedName>
    <definedName name="Interest_on_WC4" localSheetId="0">'[2]A (4)'!$D$138</definedName>
    <definedName name="Interest_on_WC4">#REF!</definedName>
    <definedName name="Interest_on_WC5" localSheetId="0">'[2]A (5)'!$D$138</definedName>
    <definedName name="Interest_on_WC5">#REF!</definedName>
    <definedName name="Inventory_cycle" localSheetId="0">'[2]A (1)'!$D$137</definedName>
    <definedName name="Inventory_cycle">#REF!</definedName>
    <definedName name="Inventory_cycle_C" localSheetId="0">'[2]A (C)'!$D$137</definedName>
    <definedName name="Inventory_cycle_C">'[1]A (C)'!$D$210</definedName>
    <definedName name="Inventory_cycle2" localSheetId="0">'[2]A (2)'!$D$137</definedName>
    <definedName name="Inventory_cycle2">#REF!</definedName>
    <definedName name="Inventory_cycle3" localSheetId="0">'[2]A (3)'!$D$137</definedName>
    <definedName name="Inventory_cycle3">#REF!</definedName>
    <definedName name="Inventory_cycle4" localSheetId="0">'[2]A (4)'!$D$137</definedName>
    <definedName name="Inventory_cycle4">#REF!</definedName>
    <definedName name="Inventory_cycle5" localSheetId="0">'[2]A (5)'!$D$137</definedName>
    <definedName name="Inventory_cycle5">#REF!</definedName>
    <definedName name="IsCircular" localSheetId="0">[4]Assumptions!$E$9</definedName>
    <definedName name="IsCircular">[5]Assumptions!$E$9</definedName>
    <definedName name="lab_start_year" localSheetId="0">'[2]A (1)'!$D$109</definedName>
    <definedName name="lab_start_year">#REF!</definedName>
    <definedName name="lab_start_year_C" localSheetId="0">'[2]A (C)'!$D$109</definedName>
    <definedName name="lab_start_year_C">'[1]A (C)'!$D$179</definedName>
    <definedName name="lab_start_year2" localSheetId="0">'[2]A (2)'!$D$109</definedName>
    <definedName name="lab_start_year2">#REF!</definedName>
    <definedName name="lab_start_year3" localSheetId="0">'[2]A (3)'!$D$109</definedName>
    <definedName name="lab_start_year3">#REF!</definedName>
    <definedName name="lab_start_year4" localSheetId="0">'[2]A (4)'!$D$109</definedName>
    <definedName name="lab_start_year4">#REF!</definedName>
    <definedName name="lab_start_year5" localSheetId="0">'[2]A (5)'!$D$109</definedName>
    <definedName name="lab_start_year5">#REF!</definedName>
    <definedName name="land_price_escalation">#REF!</definedName>
    <definedName name="land_price_escalation2">#REF!</definedName>
    <definedName name="land_price_escalation3">#REF!</definedName>
    <definedName name="land_price_escalation4">#REF!</definedName>
    <definedName name="land_price_escalation5">#REF!</definedName>
    <definedName name="Land_price_inMn" localSheetId="0">'[2]A (1)'!$D$40</definedName>
    <definedName name="Land_price_inMn">#REF!</definedName>
    <definedName name="Land_price_inMn_C" localSheetId="0">'[2]A (C)'!$D$40</definedName>
    <definedName name="Land_price_inMn_C">'[1]A (C)'!$D$109</definedName>
    <definedName name="Land_price_inMn2" localSheetId="0">'[2]A (2)'!$D$40</definedName>
    <definedName name="Land_price_inMn2">#REF!</definedName>
    <definedName name="Land_price_inMn3" localSheetId="0">'[2]A (3)'!$D$40</definedName>
    <definedName name="Land_price_inMn3">#REF!</definedName>
    <definedName name="Land_price_inMn4" localSheetId="0">'[2]A (4)'!$D$40</definedName>
    <definedName name="Land_price_inMn4">#REF!</definedName>
    <definedName name="Land_price_inMn5" localSheetId="0">'[2]A (5)'!$D$40</definedName>
    <definedName name="Land_price_inMn5">#REF!</definedName>
    <definedName name="land_requirement" localSheetId="0">'[2]A (1)'!$D$38</definedName>
    <definedName name="land_requirement">#REF!</definedName>
    <definedName name="land_requirement_1">'[1]A (C)'!$D$103</definedName>
    <definedName name="land_requirement_2">'[1]A (C)'!$D$104</definedName>
    <definedName name="land_requirement_3">'[1]A (C)'!$D$105</definedName>
    <definedName name="land_requirement_4">'[1]A (C)'!$D$106</definedName>
    <definedName name="land_requirement_5">'[1]A (C)'!$D$107</definedName>
    <definedName name="land_requirement_C" localSheetId="0">'[2]A (C)'!$D$38</definedName>
    <definedName name="land_requirement_C">'[1]A (C)'!$D$103</definedName>
    <definedName name="land_requirement2" localSheetId="0">'[2]A (2)'!$D$38</definedName>
    <definedName name="land_requirement2">#REF!</definedName>
    <definedName name="land_requirement3" localSheetId="0">'[2]A (3)'!$D$38</definedName>
    <definedName name="land_requirement3">#REF!</definedName>
    <definedName name="land_requirement4" localSheetId="0">'[2]A (4)'!$D$38</definedName>
    <definedName name="land_requirement4">#REF!</definedName>
    <definedName name="land_requirement5" localSheetId="0">'[2]A (5)'!$D$38</definedName>
    <definedName name="land_requirement5">#REF!</definedName>
    <definedName name="LandCost">'[1]A (C)'!$C$108</definedName>
    <definedName name="LandReq">'[1]A (C)'!$C$103</definedName>
    <definedName name="Leverage">[3]ScnroAssmp!$F$63</definedName>
    <definedName name="Management_rate" localSheetId="0">'[2]A (1)'!$D$86</definedName>
    <definedName name="Management_rate">#REF!</definedName>
    <definedName name="Management_rate_C" localSheetId="0">'[2]A (C)'!$D$86</definedName>
    <definedName name="Management_rate_C">'[1]A (C)'!$D$156</definedName>
    <definedName name="Management_rate2" localSheetId="0">'[2]A (2)'!$D$86</definedName>
    <definedName name="Management_rate2">#REF!</definedName>
    <definedName name="Management_rate3" localSheetId="0">'[2]A (3)'!$D$86</definedName>
    <definedName name="Management_rate3">#REF!</definedName>
    <definedName name="Management_rate4" localSheetId="0">'[2]A (4)'!$D$86</definedName>
    <definedName name="Management_rate4">#REF!</definedName>
    <definedName name="Management_rate5" localSheetId="0">'[2]A (5)'!$D$86</definedName>
    <definedName name="Management_rate5">#REF!</definedName>
    <definedName name="Manufacturing_rate" localSheetId="0">'[2]A (1)'!$D$87</definedName>
    <definedName name="Manufacturing_rate">#REF!</definedName>
    <definedName name="Manufacturing_rate_C" localSheetId="0">'[2]A (C)'!$D$87</definedName>
    <definedName name="Manufacturing_rate_C">'[1]A (C)'!$D$157</definedName>
    <definedName name="Manufacturing_rate2" localSheetId="0">'[2]A (2)'!$D$87</definedName>
    <definedName name="Manufacturing_rate2">#REF!</definedName>
    <definedName name="Manufacturing_rate3" localSheetId="0">'[2]A (3)'!$D$87</definedName>
    <definedName name="Manufacturing_rate3">#REF!</definedName>
    <definedName name="Manufacturing_rate4" localSheetId="0">'[2]A (4)'!$D$87</definedName>
    <definedName name="Manufacturing_rate4">#REF!</definedName>
    <definedName name="Manufacturing_rate5" localSheetId="0">'[2]A (5)'!$D$87</definedName>
    <definedName name="Manufacturing_rate5">#REF!</definedName>
    <definedName name="Marketing_percentage" localSheetId="0">'[2]A (1)'!$D$88</definedName>
    <definedName name="Marketing_percentage">#REF!</definedName>
    <definedName name="Marketing_percentage_C" localSheetId="0">'[2]A (C)'!$D$88</definedName>
    <definedName name="Marketing_percentage_C">'[1]A (C)'!$D$158</definedName>
    <definedName name="Marketing_percentage2" localSheetId="0">'[2]A (2)'!$D$88</definedName>
    <definedName name="Marketing_percentage2">#REF!</definedName>
    <definedName name="Marketing_percentage3" localSheetId="0">'[2]A (3)'!$D$88</definedName>
    <definedName name="Marketing_percentage3">#REF!</definedName>
    <definedName name="Marketing_percentage4" localSheetId="0">'[2]A (4)'!$D$88</definedName>
    <definedName name="Marketing_percentage4">#REF!</definedName>
    <definedName name="Marketing_percentage5" localSheetId="0">'[2]A (5)'!$D$88</definedName>
    <definedName name="Marketing_percentage5">#REF!</definedName>
    <definedName name="MasterCheck" localSheetId="8">'Timings&amp;Flags'!$F$17</definedName>
    <definedName name="MAT_CF_C">'[1]A (C)'!$D$201</definedName>
    <definedName name="MatCF">Inputs!$H$155</definedName>
    <definedName name="MatRate">Inputs!$H$154</definedName>
    <definedName name="MatRate_C">'[1]A (C)'!$D$200</definedName>
    <definedName name="MktFee_C">'[1]A (C)'!$C$158</definedName>
    <definedName name="Mn" localSheetId="0">'[2]A (1)'!$D$13</definedName>
    <definedName name="Mn">#REF!</definedName>
    <definedName name="Mn_2" localSheetId="0">'[2]A (2)'!$D$13</definedName>
    <definedName name="Mn_2">#REF!</definedName>
    <definedName name="Mn_3" localSheetId="0">'[2]A (3)'!$D$13</definedName>
    <definedName name="Mn_3">#REF!</definedName>
    <definedName name="Mn_4" localSheetId="0">'[2]A (4)'!$D$13</definedName>
    <definedName name="Mn_4">#REF!</definedName>
    <definedName name="Mn_5" localSheetId="0">'[2]A (5)'!$D$13</definedName>
    <definedName name="Mn_5">#REF!</definedName>
    <definedName name="Mn_C" localSheetId="0">'[2]A (C)'!$D$13</definedName>
    <definedName name="Mn_C">'[1]A (C)'!$D$13</definedName>
    <definedName name="MnUnits_C">'[1]A (C)'!$C$13</definedName>
    <definedName name="OD_C">'[1]A (C)'!$D$213</definedName>
    <definedName name="OM_Rate" localSheetId="0">'[2]A (1)'!$D$85</definedName>
    <definedName name="OM_Rate">#REF!</definedName>
    <definedName name="OM_Rate_C" localSheetId="0">'[2]A (C)'!$D$85</definedName>
    <definedName name="OM_Rate_C">'[1]A (C)'!$D$155</definedName>
    <definedName name="OM_Rate2" localSheetId="0">'[2]A (2)'!$D$85</definedName>
    <definedName name="OM_Rate2">#REF!</definedName>
    <definedName name="OM_Rate3" localSheetId="0">'[2]A (3)'!$D$85</definedName>
    <definedName name="OM_Rate3">#REF!</definedName>
    <definedName name="OM_Rate4" localSheetId="0">'[2]A (4)'!$D$85</definedName>
    <definedName name="OM_Rate4">#REF!</definedName>
    <definedName name="OM_Rate5" localSheetId="0">'[2]A (5)'!$D$85</definedName>
    <definedName name="OM_Rate5">#REF!</definedName>
    <definedName name="Operation_Start_Date" localSheetId="4">Capex!$H$441</definedName>
    <definedName name="Operation_start_date" localSheetId="0">'[2]A (1)'!$D$24</definedName>
    <definedName name="Operation_Start_Date" localSheetId="6">FS!$H$139</definedName>
    <definedName name="Operation_Start_Date" localSheetId="2">Inputs!$H$191</definedName>
    <definedName name="Operation_Start_Date" localSheetId="7">Returns!$H$113</definedName>
    <definedName name="Operation_Start_Date" localSheetId="5">'Revenue&amp;exepenses'!$H$104</definedName>
    <definedName name="Operation_start_date" localSheetId="9">'[1]A (C)'!$D$34</definedName>
    <definedName name="Operation_Start_Date">'Timings&amp;Flags'!$H$79</definedName>
    <definedName name="Operation_start_date_C" localSheetId="4">Capex!#REF!</definedName>
    <definedName name="Operation_start_date_C" localSheetId="0">'[2]A (C)'!$D$24</definedName>
    <definedName name="Operation_start_date_C" localSheetId="6">FS!#REF!</definedName>
    <definedName name="Operation_start_date_C" localSheetId="7">Returns!#REF!</definedName>
    <definedName name="Operation_start_date_C" localSheetId="5">'Revenue&amp;exepenses'!#REF!</definedName>
    <definedName name="Operation_start_date_C" localSheetId="9">'[1]A (C)'!$D$26</definedName>
    <definedName name="Operation_start_date_C">Inputs!$D$25</definedName>
    <definedName name="Operation_start_date2" localSheetId="0">'[2]A (2)'!$D$24</definedName>
    <definedName name="Operation_start_date2">'[1]A (C)'!$D$45</definedName>
    <definedName name="Operation_start_date3" localSheetId="0">'[2]A (3)'!$D$24</definedName>
    <definedName name="Operation_start_date3">'[1]A (C)'!$D$53</definedName>
    <definedName name="Operation_start_date4" localSheetId="0">'[2]A (4)'!$D$24</definedName>
    <definedName name="Operation_start_date4">'[1]A (C)'!$D$61</definedName>
    <definedName name="Operation_start_date5" localSheetId="0">'[2]A (5)'!$D$24</definedName>
    <definedName name="Operation_start_date5">'[1]A (C)'!$D$69</definedName>
    <definedName name="P_E_rate" localSheetId="0">'[2]A (1)'!$D$45</definedName>
    <definedName name="P_E_rate">#REF!</definedName>
    <definedName name="P_E_rate_C" localSheetId="0">'[2]A (C)'!$D$45</definedName>
    <definedName name="P_E_rate_C">'[1]A (C)'!$D$114</definedName>
    <definedName name="P_E_rate2" localSheetId="0">'[2]A (2)'!$D$45</definedName>
    <definedName name="P_E_rate2">#REF!</definedName>
    <definedName name="P_E_rate3" localSheetId="0">'[2]A (3)'!$D$45</definedName>
    <definedName name="P_E_rate3">#REF!</definedName>
    <definedName name="P_E_rate4" localSheetId="0">'[2]A (4)'!$D$45</definedName>
    <definedName name="P_E_rate4">#REF!</definedName>
    <definedName name="P_E_rate5" localSheetId="0">'[2]A (5)'!$D$45</definedName>
    <definedName name="P_E_rate5">#REF!</definedName>
    <definedName name="PESalv_C">'[1]A (C)'!$D$116</definedName>
    <definedName name="Plant_capacity" localSheetId="0">'[2]A (1)'!$D$30</definedName>
    <definedName name="Plant_capacity">#REF!</definedName>
    <definedName name="Plant_capacity_1" localSheetId="4">Capex!#REF!</definedName>
    <definedName name="Plant_capacity_1" localSheetId="6">FS!#REF!</definedName>
    <definedName name="Plant_capacity_1" localSheetId="7">Returns!#REF!</definedName>
    <definedName name="Plant_capacity_1" localSheetId="5">'Revenue&amp;exepenses'!#REF!</definedName>
    <definedName name="Plant_capacity_1" localSheetId="9">'[1]A (C)'!$D$77</definedName>
    <definedName name="Plant_capacity_1">Inputs!#REF!</definedName>
    <definedName name="Plant_capacity_2" localSheetId="4">Capex!#REF!</definedName>
    <definedName name="Plant_capacity_2" localSheetId="6">FS!#REF!</definedName>
    <definedName name="Plant_capacity_2" localSheetId="7">Returns!#REF!</definedName>
    <definedName name="Plant_capacity_2" localSheetId="5">'Revenue&amp;exepenses'!#REF!</definedName>
    <definedName name="Plant_capacity_2" localSheetId="9">'[1]A (C)'!$D$78</definedName>
    <definedName name="Plant_capacity_2">Inputs!#REF!</definedName>
    <definedName name="Plant_capacity_3" localSheetId="4">Capex!#REF!</definedName>
    <definedName name="Plant_capacity_3" localSheetId="6">FS!#REF!</definedName>
    <definedName name="Plant_capacity_3" localSheetId="7">Returns!#REF!</definedName>
    <definedName name="Plant_capacity_3" localSheetId="5">'Revenue&amp;exepenses'!#REF!</definedName>
    <definedName name="Plant_capacity_3" localSheetId="9">'[1]A (C)'!$D$79</definedName>
    <definedName name="Plant_capacity_3">Inputs!#REF!</definedName>
    <definedName name="Plant_capacity_4" localSheetId="4">Capex!#REF!</definedName>
    <definedName name="Plant_capacity_4" localSheetId="6">FS!#REF!</definedName>
    <definedName name="Plant_capacity_4" localSheetId="7">Returns!#REF!</definedName>
    <definedName name="Plant_capacity_4" localSheetId="5">'Revenue&amp;exepenses'!#REF!</definedName>
    <definedName name="Plant_capacity_4" localSheetId="9">'[1]A (C)'!$D$80</definedName>
    <definedName name="Plant_capacity_4">Inputs!#REF!</definedName>
    <definedName name="Plant_capacity_5" localSheetId="4">Capex!#REF!</definedName>
    <definedName name="Plant_capacity_5" localSheetId="6">FS!#REF!</definedName>
    <definedName name="Plant_capacity_5" localSheetId="7">Returns!#REF!</definedName>
    <definedName name="Plant_capacity_5" localSheetId="5">'Revenue&amp;exepenses'!#REF!</definedName>
    <definedName name="Plant_capacity_5" localSheetId="9">'[1]A (C)'!$D$81</definedName>
    <definedName name="Plant_capacity_5">Inputs!#REF!</definedName>
    <definedName name="Plant_capacity_C" localSheetId="0">'[2]A (C)'!$D$30</definedName>
    <definedName name="Plant_capacity_C">'[1]A (C)'!$D$75</definedName>
    <definedName name="Plant_capacity2" localSheetId="0">'[2]A (2)'!$D$30</definedName>
    <definedName name="Plant_capacity2">#REF!</definedName>
    <definedName name="Plant_capacity3" localSheetId="0">'[2]A (3)'!$D$30</definedName>
    <definedName name="Plant_capacity3">#REF!</definedName>
    <definedName name="Plant_capacity4" localSheetId="0">'[2]A (4)'!$D$30</definedName>
    <definedName name="Plant_capacity4">#REF!</definedName>
    <definedName name="Plant_capacity5" localSheetId="0">'[2]A (5)'!$D$30</definedName>
    <definedName name="Plant_capacity5">#REF!</definedName>
    <definedName name="Power_consumption" localSheetId="0">'[2]A (1)'!$D$93</definedName>
    <definedName name="Power_consumption">#REF!</definedName>
    <definedName name="Power_consumption_C" localSheetId="0">'[2]A (C)'!$D$93</definedName>
    <definedName name="Power_consumption_C">'[1]A (C)'!$D$163</definedName>
    <definedName name="Power_consumption2" localSheetId="0">'[2]A (2)'!$D$93</definedName>
    <definedName name="Power_consumption2">#REF!</definedName>
    <definedName name="Power_consumption3" localSheetId="0">'[2]A (3)'!$D$93</definedName>
    <definedName name="Power_consumption3">#REF!</definedName>
    <definedName name="Power_consumption4" localSheetId="0">'[2]A (4)'!$D$93</definedName>
    <definedName name="Power_consumption4">#REF!</definedName>
    <definedName name="Power_consumption5" localSheetId="0">'[2]A (5)'!$D$93</definedName>
    <definedName name="Power_consumption5">#REF!</definedName>
    <definedName name="price_fall_factor" localSheetId="0">'[2]A (1)'!$D$105</definedName>
    <definedName name="price_fall_factor">#REF!</definedName>
    <definedName name="price_fall_factor_C" localSheetId="0">'[2]A (C)'!$D$105</definedName>
    <definedName name="price_fall_factor_C">'[1]A (C)'!$D$175</definedName>
    <definedName name="price_fall_factor2" localSheetId="0">'[2]A (2)'!$D$105</definedName>
    <definedName name="price_fall_factor2">#REF!</definedName>
    <definedName name="price_fall_factor3" localSheetId="0">'[2]A (3)'!$D$105</definedName>
    <definedName name="price_fall_factor3">#REF!</definedName>
    <definedName name="price_fall_factor4" localSheetId="0">'[2]A (4)'!$D$105</definedName>
    <definedName name="price_fall_factor4">#REF!</definedName>
    <definedName name="price_fall_factor5" localSheetId="0">'[2]A (5)'!$D$105</definedName>
    <definedName name="price_fall_factor5">#REF!</definedName>
    <definedName name="_xlnm.Print_Area" localSheetId="0">Disclaimer!$A$1:$R$42</definedName>
    <definedName name="_xlnm.Print_Area" localSheetId="1">TOC!$A$1:$E$19</definedName>
    <definedName name="Production_No." localSheetId="0">'[2]A (1)'!$D$74</definedName>
    <definedName name="Production_No.">#REF!</definedName>
    <definedName name="Production_No._C" localSheetId="0">'[2]A (C)'!$D$74</definedName>
    <definedName name="Production_No._C">'[1]A (C)'!$D$143</definedName>
    <definedName name="Production_No.2" localSheetId="0">'[2]A (2)'!$D$74</definedName>
    <definedName name="Production_No.2">#REF!</definedName>
    <definedName name="Production_No.3" localSheetId="0">'[2]A (3)'!$D$74</definedName>
    <definedName name="Production_No.3">#REF!</definedName>
    <definedName name="Production_No.4" localSheetId="0">'[2]A (4)'!$D$74</definedName>
    <definedName name="Production_No.4">#REF!</definedName>
    <definedName name="Production_No.5" localSheetId="0">'[2]A (5)'!$D$74</definedName>
    <definedName name="Production_No.5">#REF!</definedName>
    <definedName name="production_worker_rate" localSheetId="0">'[2]A (1)'!$D$79</definedName>
    <definedName name="production_worker_rate">#REF!</definedName>
    <definedName name="production_worker_rate_C" localSheetId="0">'[2]A (C)'!$D$79</definedName>
    <definedName name="production_worker_rate_C">'[1]A (C)'!$D$149</definedName>
    <definedName name="production_worker_rate2" localSheetId="0">'[2]A (2)'!$D$79</definedName>
    <definedName name="production_worker_rate2">#REF!</definedName>
    <definedName name="production_worker_rate3" localSheetId="0">'[2]A (3)'!$D$79</definedName>
    <definedName name="production_worker_rate3">#REF!</definedName>
    <definedName name="production_worker_rate4" localSheetId="0">'[2]A (4)'!$D$79</definedName>
    <definedName name="production_worker_rate4">#REF!</definedName>
    <definedName name="production_worker_rate5" localSheetId="0">'[2]A (5)'!$D$79</definedName>
    <definedName name="production_worker_rate5">#REF!</definedName>
    <definedName name="production_yr" localSheetId="0">'[2]A (1)'!$D$67</definedName>
    <definedName name="production_yr">#REF!</definedName>
    <definedName name="production_yr_C" localSheetId="0">'[2]A (C)'!$D$67</definedName>
    <definedName name="production_yr_C">'[1]A (C)'!$D$136</definedName>
    <definedName name="production_yr2" localSheetId="0">'[2]A (2)'!$D$67</definedName>
    <definedName name="production_yr2">#REF!</definedName>
    <definedName name="production_yr3" localSheetId="0">'[2]A (3)'!$D$67</definedName>
    <definedName name="production_yr3">#REF!</definedName>
    <definedName name="production_yr4" localSheetId="0">'[2]A (4)'!$D$67</definedName>
    <definedName name="production_yr4">#REF!</definedName>
    <definedName name="production_yr5" localSheetId="0">'[2]A (5)'!$D$67</definedName>
    <definedName name="production_yr5">#REF!</definedName>
    <definedName name="Range_Copy">'Revenue&amp;exepenses'!$D$354:$DS$370</definedName>
    <definedName name="Range_Paste">'Revenue&amp;exepenses'!$D$373:$DS$389</definedName>
    <definedName name="raw_material_input" localSheetId="0">'[2]A (1)'!$D$70</definedName>
    <definedName name="raw_material_input">#REF!</definedName>
    <definedName name="raw_material_input_C" localSheetId="0">'[2]A (C)'!$D$70</definedName>
    <definedName name="raw_material_input_C">'[1]A (C)'!$D$139</definedName>
    <definedName name="raw_material_input2" localSheetId="0">'[2]A (2)'!$D$70</definedName>
    <definedName name="raw_material_input2">#REF!</definedName>
    <definedName name="raw_material_input3" localSheetId="0">'[2]A (3)'!$D$70</definedName>
    <definedName name="raw_material_input3">#REF!</definedName>
    <definedName name="raw_material_input4" localSheetId="0">'[2]A (4)'!$D$70</definedName>
    <definedName name="raw_material_input4">#REF!</definedName>
    <definedName name="raw_material_input5" localSheetId="0">'[2]A (5)'!$D$70</definedName>
    <definedName name="raw_material_input5">#REF!</definedName>
    <definedName name="RM_Esc_C">'[1]A (C)'!$D$140</definedName>
    <definedName name="RMB_INR" localSheetId="0">'[2]A (1)'!$D$16</definedName>
    <definedName name="RMB_INR">#REF!</definedName>
    <definedName name="RMB_INR_2" localSheetId="0">'[2]A (2)'!$D$16</definedName>
    <definedName name="RMB_INR_2">#REF!</definedName>
    <definedName name="RMB_INR_3" localSheetId="0">'[2]A (3)'!$D$16</definedName>
    <definedName name="RMB_INR_3">#REF!</definedName>
    <definedName name="RMB_INR_4" localSheetId="0">'[2]A (4)'!$D$16</definedName>
    <definedName name="RMB_INR_4">#REF!</definedName>
    <definedName name="RMB_INR_5" localSheetId="0">'[2]A (5)'!$D$16</definedName>
    <definedName name="RMB_INR_5">#REF!</definedName>
    <definedName name="RMB_INR_C">'[1]A (C)'!$D$16</definedName>
    <definedName name="RMB_RMB">#REF!</definedName>
    <definedName name="RMB_RMB2">#REF!</definedName>
    <definedName name="RMB_RMB3">#REF!</definedName>
    <definedName name="RMB_RMB4">#REF!</definedName>
    <definedName name="RMB_RMB5">#REF!</definedName>
    <definedName name="RMB_USD" localSheetId="0">'[2]A (1)'!$D$15</definedName>
    <definedName name="RMB_USD">#REF!</definedName>
    <definedName name="RMB_USD_2" localSheetId="0">'[2]A (2)'!$D$15</definedName>
    <definedName name="RMB_USD_2">#REF!</definedName>
    <definedName name="RMB_USD_3" localSheetId="0">'[2]A (3)'!$D$15</definedName>
    <definedName name="RMB_USD_3">#REF!</definedName>
    <definedName name="RMB_USD_4" localSheetId="0">'[2]A (4)'!$D$15</definedName>
    <definedName name="RMB_USD_4">#REF!</definedName>
    <definedName name="RMB_USD_5" localSheetId="0">'[2]A (5)'!$D$15</definedName>
    <definedName name="RMB_USD_5">#REF!</definedName>
    <definedName name="RMB_USD_C">'[1]A (C)'!$D$15</definedName>
    <definedName name="RoE" localSheetId="0">'[2]A (1)'!$D$121</definedName>
    <definedName name="RoE">#REF!</definedName>
    <definedName name="RoE_2" localSheetId="0">'[2]A (2)'!$D$121</definedName>
    <definedName name="RoE_2">#REF!</definedName>
    <definedName name="RoE_3" localSheetId="0">'[2]A (3)'!$D$121</definedName>
    <definedName name="RoE_3">#REF!</definedName>
    <definedName name="RoE_4" localSheetId="0">'[2]A (4)'!$D$121</definedName>
    <definedName name="RoE_4">#REF!</definedName>
    <definedName name="RoE_5" localSheetId="0">'[2]A (5)'!$D$121</definedName>
    <definedName name="RoE_5">#REF!</definedName>
    <definedName name="RoE_C" localSheetId="0">'[2]A (C)'!$D$121</definedName>
    <definedName name="RoE_C">'[1]A (C)'!$D$193</definedName>
    <definedName name="salary_months" localSheetId="0">'[2]A (1)'!$D$81</definedName>
    <definedName name="salary_months">#REF!</definedName>
    <definedName name="salary_months_C" localSheetId="0">'[2]A (C)'!$D$81</definedName>
    <definedName name="salary_months_C">'[1]A (C)'!$D$151</definedName>
    <definedName name="salary_months2" localSheetId="0">'[2]A (2)'!$D$81</definedName>
    <definedName name="salary_months2">#REF!</definedName>
    <definedName name="salary_months3" localSheetId="0">'[2]A (3)'!$D$81</definedName>
    <definedName name="salary_months3">#REF!</definedName>
    <definedName name="salary_months4" localSheetId="0">'[2]A (4)'!$D$81</definedName>
    <definedName name="salary_months4">#REF!</definedName>
    <definedName name="salary_months5" localSheetId="0">'[2]A (5)'!$D$81</definedName>
    <definedName name="salary_months5">#REF!</definedName>
    <definedName name="sd">#REF!</definedName>
    <definedName name="selling_price" localSheetId="0">'[2]A (1)'!$D$104</definedName>
    <definedName name="selling_price">#REF!</definedName>
    <definedName name="selling_price_C" localSheetId="0">'[2]A (C)'!$D$104</definedName>
    <definedName name="selling_price_C">'[1]A (C)'!$D$174</definedName>
    <definedName name="selling_price2" localSheetId="0">'[2]A (2)'!$D$104</definedName>
    <definedName name="selling_price2">#REF!</definedName>
    <definedName name="selling_price3" localSheetId="0">'[2]A (3)'!$D$104</definedName>
    <definedName name="selling_price3">#REF!</definedName>
    <definedName name="selling_price4" localSheetId="0">'[2]A (4)'!$D$104</definedName>
    <definedName name="selling_price4">#REF!</definedName>
    <definedName name="selling_price5" localSheetId="0">'[2]A (5)'!$D$104</definedName>
    <definedName name="selling_price5">#REF!</definedName>
    <definedName name="Snr_exe_No." localSheetId="0">'[2]A (1)'!$D$75</definedName>
    <definedName name="Snr_exe_No.">#REF!</definedName>
    <definedName name="Snr_exe_No._C" localSheetId="0">'[2]A (C)'!$D$75</definedName>
    <definedName name="Snr_exe_No._C">'[1]A (C)'!$D$144</definedName>
    <definedName name="Snr_exe_No._CO">'[1]A (C)'!$D$145</definedName>
    <definedName name="Snr_exe_No.2" localSheetId="0">'[2]A (2)'!$D$75</definedName>
    <definedName name="Snr_exe_No.2">#REF!</definedName>
    <definedName name="Snr_exe_No.3" localSheetId="0">'[2]A (3)'!$D$75</definedName>
    <definedName name="Snr_exe_No.3">#REF!</definedName>
    <definedName name="Snr_exe_No.4" localSheetId="0">'[2]A (4)'!$D$75</definedName>
    <definedName name="Snr_exe_No.4">#REF!</definedName>
    <definedName name="Snr_exe_No.5" localSheetId="0">'[2]A (5)'!$D$75</definedName>
    <definedName name="Snr_exe_No.5">#REF!</definedName>
    <definedName name="Snr_exe_rate" localSheetId="0">'[2]A (1)'!$D$80</definedName>
    <definedName name="Snr_exe_rate">#REF!</definedName>
    <definedName name="Snr_exe_rate_C" localSheetId="0">'[2]A (C)'!$D$80</definedName>
    <definedName name="Snr_exe_rate_C">'[1]A (C)'!$D$150</definedName>
    <definedName name="Snr_exe_rate2" localSheetId="0">'[2]A (2)'!$D$80</definedName>
    <definedName name="Snr_exe_rate2">#REF!</definedName>
    <definedName name="Snr_exe_rate3" localSheetId="0">'[2]A (3)'!$D$80</definedName>
    <definedName name="Snr_exe_rate3">#REF!</definedName>
    <definedName name="Snr_exe_rate4" localSheetId="0">'[2]A (4)'!$D$80</definedName>
    <definedName name="Snr_exe_rate4">#REF!</definedName>
    <definedName name="Snr_exe_rate5" localSheetId="0">'[2]A (5)'!$D$80</definedName>
    <definedName name="Snr_exe_rate5">#REF!</definedName>
    <definedName name="Subordinated_Debt">[3]ScnroAssmp!$F$68</definedName>
    <definedName name="TaxRate_C">'[1]A (C)'!$D$199</definedName>
    <definedName name="Tecch_Fee_C" localSheetId="0">'[2]A (C)'!$D$51</definedName>
    <definedName name="Tecch_Fee_C">'[1]A (C)'!$D$120</definedName>
    <definedName name="Tech_Fee" localSheetId="0">'[2]A (1)'!$D$51</definedName>
    <definedName name="Tech_Fee">#REF!</definedName>
    <definedName name="tech_fee_escalation">#REF!</definedName>
    <definedName name="tech_fee_escalation2">#REF!</definedName>
    <definedName name="tech_fee_escalation3">#REF!</definedName>
    <definedName name="tech_fee_escalation4">#REF!</definedName>
    <definedName name="tech_fee_escalation5">#REF!</definedName>
    <definedName name="Tech_Fee2" localSheetId="0">'[2]A (2)'!$D$51</definedName>
    <definedName name="Tech_Fee2">#REF!</definedName>
    <definedName name="Tech_Fee3" localSheetId="0">'[2]A (3)'!$D$51</definedName>
    <definedName name="Tech_Fee3">#REF!</definedName>
    <definedName name="Tech_Fee4" localSheetId="0">'[2]A (4)'!$D$51</definedName>
    <definedName name="Tech_Fee4">#REF!</definedName>
    <definedName name="Tech_Fee5" localSheetId="0">'[2]A (5)'!$D$51</definedName>
    <definedName name="Tech_Fee5">#REF!</definedName>
    <definedName name="TechSalv_C">'[1]A (C)'!$D$122</definedName>
    <definedName name="Timeline_EoP" hidden="1">'[6]Dates &amp; Flags'!$F$4:$CI$4</definedName>
    <definedName name="Tolerance" localSheetId="8">'Timings&amp;Flags'!$F$13</definedName>
    <definedName name="Units">[7]Assmps!$H$15</definedName>
    <definedName name="Water_consumption" localSheetId="0">'[2]A (1)'!$D$98</definedName>
    <definedName name="Water_consumption">#REF!</definedName>
    <definedName name="Water_consumption_C" localSheetId="0">'[2]A (C)'!$D$98</definedName>
    <definedName name="Water_consumption_C">'[1]A (C)'!$D$168</definedName>
    <definedName name="Water_consumption2" localSheetId="0">'[2]A (2)'!$D$98</definedName>
    <definedName name="Water_consumption2">#REF!</definedName>
    <definedName name="Water_consumption3" localSheetId="0">'[2]A (3)'!$D$98</definedName>
    <definedName name="Water_consumption3">#REF!</definedName>
    <definedName name="Water_consumption4" localSheetId="0">'[2]A (4)'!$D$98</definedName>
    <definedName name="Water_consumption4">#REF!</definedName>
    <definedName name="Water_consumption5" localSheetId="0">'[2]A (5)'!$D$98</definedName>
    <definedName name="Water_consumption5">#REF!</definedName>
    <definedName name="Water_price_eff" localSheetId="0">'[2]A (1)'!$D$100</definedName>
    <definedName name="Water_price_eff">#REF!</definedName>
    <definedName name="Water_price_eff_2" localSheetId="0">'[2]A (2)'!$D$100</definedName>
    <definedName name="Water_price_eff_2">#REF!</definedName>
    <definedName name="Water_price_eff_3" localSheetId="0">'[2]A (3)'!$D$100</definedName>
    <definedName name="Water_price_eff_3">#REF!</definedName>
    <definedName name="Water_price_eff_4" localSheetId="0">'[2]A (4)'!$D$100</definedName>
    <definedName name="Water_price_eff_4">#REF!</definedName>
    <definedName name="Water_price_eff_5" localSheetId="0">'[2]A (5)'!$D$100</definedName>
    <definedName name="Water_price_eff_5">#REF!</definedName>
    <definedName name="Water_price_eff_C" localSheetId="0">'[2]A (C)'!$D$100</definedName>
    <definedName name="Water_price_eff_C">'[1]A (C)'!$D$170</definedName>
    <definedName name="WPI" localSheetId="0">'[2]A (1)'!$D$90</definedName>
    <definedName name="WPI">#REF!</definedName>
    <definedName name="WPI_2" localSheetId="0">'[2]A (2)'!$D$90</definedName>
    <definedName name="WPI_2">#REF!</definedName>
    <definedName name="WPI_3" localSheetId="0">'[2]A (3)'!$D$90</definedName>
    <definedName name="WPI_3">#REF!</definedName>
    <definedName name="WPI_4" localSheetId="0">'[2]A (4)'!$D$90</definedName>
    <definedName name="WPI_4">#REF!</definedName>
    <definedName name="WPI_5" localSheetId="0">'[2]A (5)'!$D$90</definedName>
    <definedName name="WPI_5">#REF!</definedName>
    <definedName name="WPI_C" localSheetId="0">'[2]A (C)'!$D$90</definedName>
    <definedName name="WPI_C">'[1]A (C)'!$D$160</definedName>
    <definedName name="WTariffHike_C">'[1]A (C)'!$D$171</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7" i="3" l="1"/>
  <c r="H13" i="3"/>
  <c r="A1" i="2"/>
  <c r="A2" i="2"/>
  <c r="H164" i="2" l="1"/>
  <c r="G14" i="6" l="1"/>
  <c r="G16" i="6"/>
  <c r="G17" i="6"/>
  <c r="G18" i="6"/>
  <c r="G24" i="6"/>
  <c r="G29" i="6"/>
  <c r="G30" i="6"/>
  <c r="G36" i="6"/>
  <c r="G38" i="6"/>
  <c r="G40" i="6"/>
  <c r="DV6" i="6"/>
  <c r="DW6" i="6" s="1"/>
  <c r="DX6" i="6" s="1"/>
  <c r="DY6" i="6" s="1"/>
  <c r="DZ6" i="6" s="1"/>
  <c r="EA6" i="6" s="1"/>
  <c r="EB6" i="6" s="1"/>
  <c r="EC6" i="6" s="1"/>
  <c r="ED6" i="6" s="1"/>
  <c r="EE6" i="6" s="1"/>
  <c r="EF6" i="6" s="1"/>
  <c r="EG6" i="6" s="1"/>
  <c r="EH6" i="6" s="1"/>
  <c r="EI6" i="6" s="1"/>
  <c r="EJ6" i="6" s="1"/>
  <c r="EK6" i="6" s="1"/>
  <c r="EL6" i="6" s="1"/>
  <c r="EM6" i="6" s="1"/>
  <c r="EN6" i="6" s="1"/>
  <c r="EO6" i="6" s="1"/>
  <c r="EP6" i="6" s="1"/>
  <c r="EQ6" i="6" s="1"/>
  <c r="ER6" i="6" s="1"/>
  <c r="ES6" i="6" s="1"/>
  <c r="ET6" i="6" s="1"/>
  <c r="EU6" i="6" s="1"/>
  <c r="EV6" i="6" s="1"/>
  <c r="EW6" i="6" s="1"/>
  <c r="EW134" i="6"/>
  <c r="EV134" i="6"/>
  <c r="EU134" i="6"/>
  <c r="ET134" i="6"/>
  <c r="EW133" i="6"/>
  <c r="EV133" i="6"/>
  <c r="EU133" i="6"/>
  <c r="ET133" i="6"/>
  <c r="DS68" i="8" l="1"/>
  <c r="DR68" i="8"/>
  <c r="DQ68" i="8"/>
  <c r="DP68" i="8"/>
  <c r="DO68" i="8"/>
  <c r="DN68" i="8"/>
  <c r="DM68" i="8"/>
  <c r="DL68" i="8"/>
  <c r="DK68" i="8"/>
  <c r="DJ68" i="8"/>
  <c r="DI68" i="8"/>
  <c r="DH68" i="8"/>
  <c r="DG68" i="8"/>
  <c r="DF68" i="8"/>
  <c r="DE68" i="8"/>
  <c r="DD68" i="8"/>
  <c r="DC68" i="8"/>
  <c r="DB68" i="8"/>
  <c r="DA68" i="8"/>
  <c r="CZ68" i="8"/>
  <c r="CY68" i="8"/>
  <c r="CX68" i="8"/>
  <c r="CW68" i="8"/>
  <c r="CV68" i="8"/>
  <c r="CU68" i="8"/>
  <c r="CT68" i="8"/>
  <c r="CS68" i="8"/>
  <c r="CR68" i="8"/>
  <c r="CQ68" i="8"/>
  <c r="CP68" i="8"/>
  <c r="CO68" i="8"/>
  <c r="CN68" i="8"/>
  <c r="CM68" i="8"/>
  <c r="CL68" i="8"/>
  <c r="CK68" i="8"/>
  <c r="CJ68" i="8"/>
  <c r="CI68" i="8"/>
  <c r="CH68" i="8"/>
  <c r="CG68" i="8"/>
  <c r="CF68" i="8"/>
  <c r="CE68" i="8"/>
  <c r="CD68" i="8"/>
  <c r="CC68" i="8"/>
  <c r="CB68" i="8"/>
  <c r="CA68" i="8"/>
  <c r="BZ68" i="8"/>
  <c r="BY68" i="8"/>
  <c r="BX68" i="8"/>
  <c r="BW68" i="8"/>
  <c r="BV68" i="8"/>
  <c r="BU68" i="8"/>
  <c r="BT68" i="8"/>
  <c r="BS68" i="8"/>
  <c r="BR68" i="8"/>
  <c r="BQ68" i="8"/>
  <c r="BP68" i="8"/>
  <c r="BO68" i="8"/>
  <c r="BN68" i="8"/>
  <c r="BM68" i="8"/>
  <c r="BL68" i="8"/>
  <c r="BK68" i="8"/>
  <c r="BJ68" i="8"/>
  <c r="BI68" i="8"/>
  <c r="BH68" i="8"/>
  <c r="BG68" i="8"/>
  <c r="BF68" i="8"/>
  <c r="BE68" i="8"/>
  <c r="BD68" i="8"/>
  <c r="BC68" i="8"/>
  <c r="BB68" i="8"/>
  <c r="BA68" i="8"/>
  <c r="AZ68" i="8"/>
  <c r="AY68" i="8"/>
  <c r="AX68" i="8"/>
  <c r="AW68" i="8"/>
  <c r="AV68" i="8"/>
  <c r="AU68" i="8"/>
  <c r="AT68" i="8"/>
  <c r="AS68" i="8"/>
  <c r="AR68" i="8"/>
  <c r="AQ68" i="8"/>
  <c r="AP68" i="8"/>
  <c r="AO68" i="8"/>
  <c r="AN68" i="8"/>
  <c r="AM68" i="8"/>
  <c r="AL68" i="8"/>
  <c r="AK68" i="8"/>
  <c r="AJ68" i="8"/>
  <c r="AI68" i="8"/>
  <c r="AH68" i="8"/>
  <c r="AG68" i="8"/>
  <c r="AF68" i="8"/>
  <c r="AE68" i="8"/>
  <c r="AD68" i="8"/>
  <c r="AC68" i="8"/>
  <c r="AB68" i="8"/>
  <c r="AA68" i="8"/>
  <c r="Z68" i="8"/>
  <c r="Y68" i="8"/>
  <c r="X68" i="8"/>
  <c r="W68" i="8"/>
  <c r="V68" i="8"/>
  <c r="U68" i="8"/>
  <c r="T68" i="8"/>
  <c r="S68" i="8"/>
  <c r="R68" i="8"/>
  <c r="Q68" i="8"/>
  <c r="P68" i="8"/>
  <c r="O68" i="8"/>
  <c r="N68" i="8"/>
  <c r="M68" i="8"/>
  <c r="L68" i="8"/>
  <c r="K68" i="8"/>
  <c r="J68" i="8"/>
  <c r="I68" i="8"/>
  <c r="DT42" i="8"/>
  <c r="DS41" i="8"/>
  <c r="DR41" i="8"/>
  <c r="DQ41" i="8"/>
  <c r="DP41" i="8"/>
  <c r="DO41" i="8"/>
  <c r="DN41" i="8"/>
  <c r="DM41" i="8"/>
  <c r="DL41" i="8"/>
  <c r="DK41" i="8"/>
  <c r="DJ41" i="8"/>
  <c r="DI41" i="8"/>
  <c r="DH41" i="8"/>
  <c r="DG41" i="8"/>
  <c r="DF41" i="8"/>
  <c r="DE41" i="8"/>
  <c r="DD41" i="8"/>
  <c r="DC41" i="8"/>
  <c r="DB41" i="8"/>
  <c r="DA41" i="8"/>
  <c r="CZ41" i="8"/>
  <c r="CY41" i="8"/>
  <c r="CX41" i="8"/>
  <c r="CW41" i="8"/>
  <c r="CV41" i="8"/>
  <c r="CU41" i="8"/>
  <c r="CT41" i="8"/>
  <c r="CS41" i="8"/>
  <c r="CR41" i="8"/>
  <c r="CQ41" i="8"/>
  <c r="CP41" i="8"/>
  <c r="CO41" i="8"/>
  <c r="CN41" i="8"/>
  <c r="CM41" i="8"/>
  <c r="CL41" i="8"/>
  <c r="CK41" i="8"/>
  <c r="CJ41" i="8"/>
  <c r="CI41" i="8"/>
  <c r="CH41" i="8"/>
  <c r="CG41" i="8"/>
  <c r="CF41" i="8"/>
  <c r="CE41" i="8"/>
  <c r="CD41" i="8"/>
  <c r="CC41" i="8"/>
  <c r="CB41" i="8"/>
  <c r="CA41" i="8"/>
  <c r="BZ41" i="8"/>
  <c r="BY41" i="8"/>
  <c r="BX41" i="8"/>
  <c r="BW41" i="8"/>
  <c r="BV41" i="8"/>
  <c r="BU41" i="8"/>
  <c r="BT41" i="8"/>
  <c r="BS41" i="8"/>
  <c r="BR41" i="8"/>
  <c r="BQ41" i="8"/>
  <c r="BP41" i="8"/>
  <c r="BO41" i="8"/>
  <c r="BN41" i="8"/>
  <c r="BM41" i="8"/>
  <c r="BL41" i="8"/>
  <c r="BK41" i="8"/>
  <c r="BJ41" i="8"/>
  <c r="BI41" i="8"/>
  <c r="BH41" i="8"/>
  <c r="BG41" i="8"/>
  <c r="BF41" i="8"/>
  <c r="BE41" i="8"/>
  <c r="BD41" i="8"/>
  <c r="BC41" i="8"/>
  <c r="BB41" i="8"/>
  <c r="BA41" i="8"/>
  <c r="AZ41" i="8"/>
  <c r="AY41" i="8"/>
  <c r="AX41" i="8"/>
  <c r="AW41" i="8"/>
  <c r="AV41" i="8"/>
  <c r="AU41" i="8"/>
  <c r="AT41" i="8"/>
  <c r="AS41" i="8"/>
  <c r="AR41" i="8"/>
  <c r="AQ41" i="8"/>
  <c r="AP41" i="8"/>
  <c r="AO41" i="8"/>
  <c r="AN41" i="8"/>
  <c r="AM41" i="8"/>
  <c r="AL41" i="8"/>
  <c r="AK41" i="8"/>
  <c r="AJ41" i="8"/>
  <c r="AI41" i="8"/>
  <c r="AH41" i="8"/>
  <c r="AG41" i="8"/>
  <c r="AF41" i="8"/>
  <c r="AE41" i="8"/>
  <c r="AD41" i="8"/>
  <c r="AC41" i="8"/>
  <c r="AB41" i="8"/>
  <c r="AA41" i="8"/>
  <c r="Z41" i="8"/>
  <c r="Y41" i="8"/>
  <c r="X41" i="8"/>
  <c r="W41" i="8"/>
  <c r="V41" i="8"/>
  <c r="U41" i="8"/>
  <c r="T41" i="8"/>
  <c r="S41" i="8"/>
  <c r="R41" i="8"/>
  <c r="Q41" i="8"/>
  <c r="P41" i="8"/>
  <c r="O41" i="8"/>
  <c r="N41" i="8"/>
  <c r="M41" i="8"/>
  <c r="L41" i="8"/>
  <c r="K41" i="8"/>
  <c r="J41" i="8"/>
  <c r="H136" i="6" l="1"/>
  <c r="H169" i="2"/>
  <c r="H166" i="2"/>
  <c r="E162" i="2" l="1"/>
  <c r="G162" i="2"/>
  <c r="H159" i="2" l="1"/>
  <c r="H160" i="2" s="1"/>
  <c r="G186" i="2" l="1"/>
  <c r="H181" i="2"/>
  <c r="H179" i="2"/>
  <c r="H178" i="2"/>
  <c r="H177" i="2"/>
  <c r="H176" i="2"/>
  <c r="H175" i="2"/>
  <c r="H174" i="2"/>
  <c r="H171" i="2"/>
  <c r="H168" i="2"/>
  <c r="H165" i="2"/>
  <c r="H183" i="2" l="1"/>
  <c r="H182" i="2"/>
  <c r="H301" i="3" l="1"/>
  <c r="H124" i="2" l="1"/>
  <c r="H84" i="2" l="1"/>
  <c r="DS72" i="3" l="1"/>
  <c r="DR72" i="3"/>
  <c r="DQ72" i="3"/>
  <c r="DP72" i="3"/>
  <c r="DO72" i="3"/>
  <c r="DN72" i="3"/>
  <c r="DM72" i="3"/>
  <c r="DL72" i="3"/>
  <c r="DK72" i="3"/>
  <c r="DJ72" i="3"/>
  <c r="DI72" i="3"/>
  <c r="DH72" i="3"/>
  <c r="DG72" i="3"/>
  <c r="DF72" i="3"/>
  <c r="DE72" i="3"/>
  <c r="DD72" i="3"/>
  <c r="DC72" i="3"/>
  <c r="DB72" i="3"/>
  <c r="DA72" i="3"/>
  <c r="CZ72" i="3"/>
  <c r="CY72" i="3"/>
  <c r="CX72" i="3"/>
  <c r="CW72" i="3"/>
  <c r="CV72" i="3"/>
  <c r="CU72" i="3"/>
  <c r="CT72" i="3"/>
  <c r="CS72" i="3"/>
  <c r="CR72" i="3"/>
  <c r="CQ72" i="3"/>
  <c r="CP72" i="3"/>
  <c r="CO72" i="3"/>
  <c r="CN72" i="3"/>
  <c r="CM72" i="3"/>
  <c r="CL72" i="3"/>
  <c r="CK72" i="3"/>
  <c r="CJ72" i="3"/>
  <c r="CI72" i="3"/>
  <c r="CH72" i="3"/>
  <c r="CG72" i="3"/>
  <c r="CF72" i="3"/>
  <c r="CE72" i="3"/>
  <c r="CD72" i="3"/>
  <c r="CC72" i="3"/>
  <c r="CB72" i="3"/>
  <c r="CA72" i="3"/>
  <c r="BZ72" i="3"/>
  <c r="BY72" i="3"/>
  <c r="BX72" i="3"/>
  <c r="BW72" i="3"/>
  <c r="BV72" i="3"/>
  <c r="BU72" i="3"/>
  <c r="BT72" i="3"/>
  <c r="BS72" i="3"/>
  <c r="BR72" i="3"/>
  <c r="BQ72" i="3"/>
  <c r="BP72" i="3"/>
  <c r="BO72" i="3"/>
  <c r="BN72" i="3"/>
  <c r="BM72" i="3"/>
  <c r="BL72" i="3"/>
  <c r="BK72" i="3"/>
  <c r="BJ72" i="3"/>
  <c r="BI72" i="3"/>
  <c r="BH72" i="3"/>
  <c r="BG72" i="3"/>
  <c r="BF72" i="3"/>
  <c r="BE72" i="3"/>
  <c r="BD72" i="3"/>
  <c r="BC72" i="3"/>
  <c r="BB72" i="3"/>
  <c r="BA72" i="3"/>
  <c r="AZ72" i="3"/>
  <c r="AY72" i="3"/>
  <c r="AX72" i="3"/>
  <c r="AW72" i="3"/>
  <c r="AV72" i="3"/>
  <c r="AU72" i="3"/>
  <c r="AT72" i="3"/>
  <c r="AS72" i="3"/>
  <c r="AR72" i="3"/>
  <c r="AQ72" i="3"/>
  <c r="AP72" i="3"/>
  <c r="AO72" i="3"/>
  <c r="AN72" i="3"/>
  <c r="AM72" i="3"/>
  <c r="AL72" i="3"/>
  <c r="AK72" i="3"/>
  <c r="AJ72" i="3"/>
  <c r="AI72" i="3"/>
  <c r="AH72" i="3"/>
  <c r="AG72" i="3"/>
  <c r="AF72" i="3"/>
  <c r="AE72" i="3"/>
  <c r="AD72" i="3"/>
  <c r="AC72" i="3"/>
  <c r="AB72" i="3"/>
  <c r="AA72" i="3"/>
  <c r="Z72" i="3"/>
  <c r="Y72" i="3"/>
  <c r="X72" i="3"/>
  <c r="W72" i="3"/>
  <c r="V72" i="3"/>
  <c r="U72" i="3"/>
  <c r="T72" i="3"/>
  <c r="S72" i="3"/>
  <c r="R72" i="3"/>
  <c r="Q72" i="3"/>
  <c r="P72" i="3"/>
  <c r="O72" i="3"/>
  <c r="N72" i="3"/>
  <c r="M72" i="3"/>
  <c r="L72" i="3"/>
  <c r="K72" i="3"/>
  <c r="J72" i="3"/>
  <c r="I72" i="3"/>
  <c r="DS52" i="3"/>
  <c r="DR52" i="3"/>
  <c r="DQ52" i="3"/>
  <c r="DP52" i="3"/>
  <c r="DO52" i="3"/>
  <c r="DN52" i="3"/>
  <c r="DM52" i="3"/>
  <c r="DL52" i="3"/>
  <c r="DK52" i="3"/>
  <c r="DJ52" i="3"/>
  <c r="DI52" i="3"/>
  <c r="DH52" i="3"/>
  <c r="DG52" i="3"/>
  <c r="DF52" i="3"/>
  <c r="DE52" i="3"/>
  <c r="DD52" i="3"/>
  <c r="DC52" i="3"/>
  <c r="DB52" i="3"/>
  <c r="DA52" i="3"/>
  <c r="CZ52" i="3"/>
  <c r="CY52" i="3"/>
  <c r="CX52" i="3"/>
  <c r="CW52" i="3"/>
  <c r="CV52" i="3"/>
  <c r="CU52" i="3"/>
  <c r="CT52" i="3"/>
  <c r="CS52" i="3"/>
  <c r="CR52" i="3"/>
  <c r="CQ52" i="3"/>
  <c r="CP52" i="3"/>
  <c r="CO52" i="3"/>
  <c r="CN52" i="3"/>
  <c r="CM52" i="3"/>
  <c r="CL52" i="3"/>
  <c r="CK52" i="3"/>
  <c r="CJ52" i="3"/>
  <c r="CI52" i="3"/>
  <c r="CH52" i="3"/>
  <c r="CG52" i="3"/>
  <c r="CF52" i="3"/>
  <c r="CE52" i="3"/>
  <c r="CD52" i="3"/>
  <c r="CC52" i="3"/>
  <c r="CB52" i="3"/>
  <c r="CA52" i="3"/>
  <c r="BZ52" i="3"/>
  <c r="BY52" i="3"/>
  <c r="BX52" i="3"/>
  <c r="BW52" i="3"/>
  <c r="BV52" i="3"/>
  <c r="BU52" i="3"/>
  <c r="BT52" i="3"/>
  <c r="BS52" i="3"/>
  <c r="BR52" i="3"/>
  <c r="BQ52" i="3"/>
  <c r="BP52" i="3"/>
  <c r="BO52" i="3"/>
  <c r="BN52" i="3"/>
  <c r="BM52" i="3"/>
  <c r="BL52" i="3"/>
  <c r="BK52" i="3"/>
  <c r="BJ52" i="3"/>
  <c r="BI52" i="3"/>
  <c r="BH52" i="3"/>
  <c r="BG52" i="3"/>
  <c r="BF52" i="3"/>
  <c r="BE52" i="3"/>
  <c r="BD52" i="3"/>
  <c r="BC52" i="3"/>
  <c r="BB52" i="3"/>
  <c r="BA52" i="3"/>
  <c r="AZ52" i="3"/>
  <c r="AY52" i="3"/>
  <c r="AX52" i="3"/>
  <c r="AW52" i="3"/>
  <c r="AV52" i="3"/>
  <c r="AU52" i="3"/>
  <c r="AT52" i="3"/>
  <c r="AS52" i="3"/>
  <c r="AR52" i="3"/>
  <c r="AQ52" i="3"/>
  <c r="AP52" i="3"/>
  <c r="AO52" i="3"/>
  <c r="AN52" i="3"/>
  <c r="AM52" i="3"/>
  <c r="AL52" i="3"/>
  <c r="AK52" i="3"/>
  <c r="AJ52" i="3"/>
  <c r="AI52" i="3"/>
  <c r="AH52" i="3"/>
  <c r="AG52" i="3"/>
  <c r="AF52" i="3"/>
  <c r="AE52" i="3"/>
  <c r="AD52" i="3"/>
  <c r="AC52" i="3"/>
  <c r="AB52" i="3"/>
  <c r="AA52" i="3"/>
  <c r="Z52" i="3"/>
  <c r="Y52" i="3"/>
  <c r="X52" i="3"/>
  <c r="W52" i="3"/>
  <c r="V52" i="3"/>
  <c r="U52" i="3"/>
  <c r="T52" i="3"/>
  <c r="S52" i="3"/>
  <c r="R52" i="3"/>
  <c r="Q52" i="3"/>
  <c r="P52" i="3"/>
  <c r="O52" i="3"/>
  <c r="N52" i="3"/>
  <c r="M52" i="3"/>
  <c r="L52" i="3"/>
  <c r="K52" i="3"/>
  <c r="J52" i="3"/>
  <c r="I52" i="3"/>
  <c r="DS136" i="6" l="1"/>
  <c r="DR136" i="6"/>
  <c r="DQ136" i="6"/>
  <c r="DP136" i="6"/>
  <c r="DO136" i="6"/>
  <c r="DN136" i="6"/>
  <c r="DM136" i="6"/>
  <c r="DL136" i="6"/>
  <c r="DK136" i="6"/>
  <c r="DJ136" i="6"/>
  <c r="DI136" i="6"/>
  <c r="DH136" i="6"/>
  <c r="DG136" i="6"/>
  <c r="DF136" i="6"/>
  <c r="DE136" i="6"/>
  <c r="DD136" i="6"/>
  <c r="DC136" i="6"/>
  <c r="DB136" i="6"/>
  <c r="DA136" i="6"/>
  <c r="CZ136" i="6"/>
  <c r="CY136" i="6"/>
  <c r="CX136" i="6"/>
  <c r="CW136" i="6"/>
  <c r="CV136" i="6"/>
  <c r="CU136" i="6"/>
  <c r="CT136" i="6"/>
  <c r="CS136" i="6"/>
  <c r="CR136" i="6"/>
  <c r="CQ136" i="6"/>
  <c r="CP136" i="6"/>
  <c r="CO136" i="6"/>
  <c r="CN136" i="6"/>
  <c r="CM136" i="6"/>
  <c r="CL136" i="6"/>
  <c r="CK136" i="6"/>
  <c r="CJ136" i="6"/>
  <c r="CI136" i="6"/>
  <c r="CH136" i="6"/>
  <c r="CG136" i="6"/>
  <c r="CF136" i="6"/>
  <c r="CE136" i="6"/>
  <c r="CD136" i="6"/>
  <c r="CC136" i="6"/>
  <c r="CB136" i="6"/>
  <c r="CA136" i="6"/>
  <c r="BZ136" i="6"/>
  <c r="BY136" i="6"/>
  <c r="BX136" i="6"/>
  <c r="BW136" i="6"/>
  <c r="BV136" i="6"/>
  <c r="BU136" i="6"/>
  <c r="BT136" i="6"/>
  <c r="BS136" i="6"/>
  <c r="BR136" i="6"/>
  <c r="BQ136" i="6"/>
  <c r="BP136" i="6"/>
  <c r="BO136" i="6"/>
  <c r="BN136" i="6"/>
  <c r="BM136" i="6"/>
  <c r="BL136" i="6"/>
  <c r="BK136" i="6"/>
  <c r="BJ136" i="6"/>
  <c r="BI136" i="6"/>
  <c r="BH136" i="6"/>
  <c r="BG136" i="6"/>
  <c r="BF136" i="6"/>
  <c r="BE136" i="6"/>
  <c r="BD136" i="6"/>
  <c r="BC136" i="6"/>
  <c r="BB136" i="6"/>
  <c r="BA136" i="6"/>
  <c r="AZ136" i="6"/>
  <c r="AY136" i="6"/>
  <c r="AX136" i="6"/>
  <c r="AW136" i="6"/>
  <c r="AV136" i="6"/>
  <c r="AU136" i="6"/>
  <c r="AT136" i="6"/>
  <c r="AS136" i="6"/>
  <c r="AR136" i="6"/>
  <c r="AQ136" i="6"/>
  <c r="AP136" i="6"/>
  <c r="AO136" i="6"/>
  <c r="AN136" i="6"/>
  <c r="AM136" i="6"/>
  <c r="AL136" i="6"/>
  <c r="AK136" i="6"/>
  <c r="AJ136" i="6"/>
  <c r="AI136" i="6"/>
  <c r="AH136" i="6"/>
  <c r="AG136" i="6"/>
  <c r="AF136" i="6"/>
  <c r="AE136" i="6"/>
  <c r="AD136" i="6"/>
  <c r="AC136" i="6"/>
  <c r="AB136" i="6"/>
  <c r="AA136" i="6"/>
  <c r="Z136" i="6"/>
  <c r="Y136" i="6"/>
  <c r="X136" i="6"/>
  <c r="W136" i="6"/>
  <c r="V136" i="6"/>
  <c r="U136" i="6"/>
  <c r="T136" i="6"/>
  <c r="S136" i="6"/>
  <c r="R136" i="6"/>
  <c r="Q136" i="6"/>
  <c r="P136" i="6"/>
  <c r="O136" i="6"/>
  <c r="N136" i="6"/>
  <c r="M136" i="6"/>
  <c r="L136" i="6"/>
  <c r="K136" i="6"/>
  <c r="J136" i="6"/>
  <c r="DS134" i="6"/>
  <c r="DR134" i="6"/>
  <c r="DQ134" i="6"/>
  <c r="DP134" i="6"/>
  <c r="DO134" i="6"/>
  <c r="DN134" i="6"/>
  <c r="DM134" i="6"/>
  <c r="DL134" i="6"/>
  <c r="DK134" i="6"/>
  <c r="DJ134" i="6"/>
  <c r="DI134" i="6"/>
  <c r="DH134" i="6"/>
  <c r="DG134" i="6"/>
  <c r="DF134" i="6"/>
  <c r="DE134" i="6"/>
  <c r="DD134" i="6"/>
  <c r="DC134" i="6"/>
  <c r="DB134" i="6"/>
  <c r="DA134" i="6"/>
  <c r="CZ134" i="6"/>
  <c r="CY134" i="6"/>
  <c r="CX134" i="6"/>
  <c r="CW134" i="6"/>
  <c r="CV134" i="6"/>
  <c r="CU134" i="6"/>
  <c r="CT134" i="6"/>
  <c r="CS134" i="6"/>
  <c r="CR134" i="6"/>
  <c r="CQ134" i="6"/>
  <c r="CP134" i="6"/>
  <c r="CO134" i="6"/>
  <c r="CN134" i="6"/>
  <c r="CM134" i="6"/>
  <c r="CL134" i="6"/>
  <c r="CK134" i="6"/>
  <c r="CJ134" i="6"/>
  <c r="CI134" i="6"/>
  <c r="CH134" i="6"/>
  <c r="CG134" i="6"/>
  <c r="CF134" i="6"/>
  <c r="CE134" i="6"/>
  <c r="CD134" i="6"/>
  <c r="CC134" i="6"/>
  <c r="CB134" i="6"/>
  <c r="CA134" i="6"/>
  <c r="BZ134" i="6"/>
  <c r="BY134" i="6"/>
  <c r="BX134" i="6"/>
  <c r="BW134" i="6"/>
  <c r="BV134" i="6"/>
  <c r="BU134" i="6"/>
  <c r="BT134" i="6"/>
  <c r="BS134" i="6"/>
  <c r="BR134" i="6"/>
  <c r="BQ134" i="6"/>
  <c r="BP134" i="6"/>
  <c r="BO134" i="6"/>
  <c r="BN134" i="6"/>
  <c r="BM134" i="6"/>
  <c r="BL134" i="6"/>
  <c r="BK134" i="6"/>
  <c r="BJ134" i="6"/>
  <c r="BI134" i="6"/>
  <c r="BH134" i="6"/>
  <c r="BG134" i="6"/>
  <c r="BF134" i="6"/>
  <c r="BE134" i="6"/>
  <c r="BD134" i="6"/>
  <c r="BC134" i="6"/>
  <c r="BB134" i="6"/>
  <c r="BA134" i="6"/>
  <c r="AZ134" i="6"/>
  <c r="AY134" i="6"/>
  <c r="AX134" i="6"/>
  <c r="AW134" i="6"/>
  <c r="AV134" i="6"/>
  <c r="AU134" i="6"/>
  <c r="AT134" i="6"/>
  <c r="AS134" i="6"/>
  <c r="AR134" i="6"/>
  <c r="AQ134" i="6"/>
  <c r="AP134" i="6"/>
  <c r="AO134" i="6"/>
  <c r="AN134" i="6"/>
  <c r="AM134" i="6"/>
  <c r="AL134" i="6"/>
  <c r="AK134" i="6"/>
  <c r="AJ134" i="6"/>
  <c r="AI134" i="6"/>
  <c r="AH134" i="6"/>
  <c r="AG134" i="6"/>
  <c r="AF134" i="6"/>
  <c r="AE134" i="6"/>
  <c r="AD134" i="6"/>
  <c r="AC134" i="6"/>
  <c r="AB134" i="6"/>
  <c r="AA134" i="6"/>
  <c r="Z134" i="6"/>
  <c r="Y134" i="6"/>
  <c r="X134" i="6"/>
  <c r="W134" i="6"/>
  <c r="V134" i="6"/>
  <c r="U134" i="6"/>
  <c r="T134" i="6"/>
  <c r="S134" i="6"/>
  <c r="R134" i="6"/>
  <c r="Q134" i="6"/>
  <c r="P134" i="6"/>
  <c r="O134" i="6"/>
  <c r="N134" i="6"/>
  <c r="M134" i="6"/>
  <c r="L134" i="6"/>
  <c r="K134" i="6"/>
  <c r="J134" i="6"/>
  <c r="DS133" i="6"/>
  <c r="DR133" i="6"/>
  <c r="DQ133" i="6"/>
  <c r="DP133" i="6"/>
  <c r="DO133" i="6"/>
  <c r="DN133" i="6"/>
  <c r="DM133" i="6"/>
  <c r="DL133" i="6"/>
  <c r="DK133" i="6"/>
  <c r="DJ133" i="6"/>
  <c r="DI133" i="6"/>
  <c r="DH133" i="6"/>
  <c r="DG133" i="6"/>
  <c r="DF133" i="6"/>
  <c r="DE133" i="6"/>
  <c r="DD133" i="6"/>
  <c r="DC133" i="6"/>
  <c r="DB133" i="6"/>
  <c r="DA133" i="6"/>
  <c r="CZ133" i="6"/>
  <c r="CY133" i="6"/>
  <c r="CX133" i="6"/>
  <c r="CW133" i="6"/>
  <c r="CV133" i="6"/>
  <c r="CU133" i="6"/>
  <c r="CT133" i="6"/>
  <c r="CS133" i="6"/>
  <c r="CR133" i="6"/>
  <c r="CQ133" i="6"/>
  <c r="CP133" i="6"/>
  <c r="CO133" i="6"/>
  <c r="CN133" i="6"/>
  <c r="CM133" i="6"/>
  <c r="CL133" i="6"/>
  <c r="CK133" i="6"/>
  <c r="CJ133" i="6"/>
  <c r="CI133" i="6"/>
  <c r="CH133" i="6"/>
  <c r="CG133" i="6"/>
  <c r="CF133" i="6"/>
  <c r="CE133" i="6"/>
  <c r="CD133" i="6"/>
  <c r="CC133" i="6"/>
  <c r="CB133" i="6"/>
  <c r="CA133" i="6"/>
  <c r="BZ133" i="6"/>
  <c r="BY133" i="6"/>
  <c r="BX133" i="6"/>
  <c r="BW133" i="6"/>
  <c r="BV133" i="6"/>
  <c r="BU133" i="6"/>
  <c r="BT133" i="6"/>
  <c r="BS133" i="6"/>
  <c r="BR133" i="6"/>
  <c r="BQ133" i="6"/>
  <c r="BP133" i="6"/>
  <c r="BO133" i="6"/>
  <c r="BN133" i="6"/>
  <c r="BM133" i="6"/>
  <c r="BL133" i="6"/>
  <c r="BK133" i="6"/>
  <c r="BJ133" i="6"/>
  <c r="BI133" i="6"/>
  <c r="BH133" i="6"/>
  <c r="BG133" i="6"/>
  <c r="BF133" i="6"/>
  <c r="BE133" i="6"/>
  <c r="BD133" i="6"/>
  <c r="BC133" i="6"/>
  <c r="BB133" i="6"/>
  <c r="BA133" i="6"/>
  <c r="AZ133" i="6"/>
  <c r="AY133" i="6"/>
  <c r="AX133" i="6"/>
  <c r="AW133" i="6"/>
  <c r="AV133" i="6"/>
  <c r="AU133" i="6"/>
  <c r="AT133" i="6"/>
  <c r="AS133" i="6"/>
  <c r="AR133" i="6"/>
  <c r="AQ133" i="6"/>
  <c r="AP133" i="6"/>
  <c r="AO133" i="6"/>
  <c r="AN133" i="6"/>
  <c r="AM133" i="6"/>
  <c r="AL133" i="6"/>
  <c r="AK133" i="6"/>
  <c r="AJ133" i="6"/>
  <c r="AI133" i="6"/>
  <c r="AH133" i="6"/>
  <c r="AG133" i="6"/>
  <c r="AF133" i="6"/>
  <c r="AE133" i="6"/>
  <c r="AD133" i="6"/>
  <c r="AC133" i="6"/>
  <c r="AB133" i="6"/>
  <c r="AA133" i="6"/>
  <c r="Z133" i="6"/>
  <c r="Y133" i="6"/>
  <c r="X133" i="6"/>
  <c r="W133" i="6"/>
  <c r="V133" i="6"/>
  <c r="U133" i="6"/>
  <c r="T133" i="6"/>
  <c r="S133" i="6"/>
  <c r="R133" i="6"/>
  <c r="Q133" i="6"/>
  <c r="P133" i="6"/>
  <c r="O133" i="6"/>
  <c r="N133" i="6"/>
  <c r="M133" i="6"/>
  <c r="L133" i="6"/>
  <c r="K133" i="6"/>
  <c r="J133" i="6"/>
  <c r="DS27" i="6"/>
  <c r="DR27" i="6"/>
  <c r="DQ27" i="6"/>
  <c r="DP27" i="6"/>
  <c r="DO27" i="6"/>
  <c r="DN27" i="6"/>
  <c r="DM27" i="6"/>
  <c r="DL27" i="6"/>
  <c r="DK27" i="6"/>
  <c r="DJ27" i="6"/>
  <c r="DI27" i="6"/>
  <c r="DH27" i="6"/>
  <c r="DG27" i="6"/>
  <c r="DF27" i="6"/>
  <c r="DE27" i="6"/>
  <c r="DD27" i="6"/>
  <c r="DC27" i="6"/>
  <c r="DB27" i="6"/>
  <c r="DA27" i="6"/>
  <c r="CZ27" i="6"/>
  <c r="CY27" i="6"/>
  <c r="CX27" i="6"/>
  <c r="CW27" i="6"/>
  <c r="CV27" i="6"/>
  <c r="CU27" i="6"/>
  <c r="CT27" i="6"/>
  <c r="CS27" i="6"/>
  <c r="CR27" i="6"/>
  <c r="CQ27" i="6"/>
  <c r="CP27" i="6"/>
  <c r="CO27" i="6"/>
  <c r="CN27" i="6"/>
  <c r="CM27" i="6"/>
  <c r="CL27" i="6"/>
  <c r="CK27" i="6"/>
  <c r="CJ27" i="6"/>
  <c r="CI27" i="6"/>
  <c r="CH27" i="6"/>
  <c r="CG27" i="6"/>
  <c r="CF27" i="6"/>
  <c r="CE27" i="6"/>
  <c r="CD27" i="6"/>
  <c r="CC27" i="6"/>
  <c r="CB27" i="6"/>
  <c r="CA27" i="6"/>
  <c r="BZ27" i="6"/>
  <c r="BY27" i="6"/>
  <c r="BX27" i="6"/>
  <c r="BW27" i="6"/>
  <c r="BV27" i="6"/>
  <c r="BU27" i="6"/>
  <c r="BT27" i="6"/>
  <c r="BS27" i="6"/>
  <c r="BR27" i="6"/>
  <c r="BQ27" i="6"/>
  <c r="BP27" i="6"/>
  <c r="BO27" i="6"/>
  <c r="BN27" i="6"/>
  <c r="BM27" i="6"/>
  <c r="BL27" i="6"/>
  <c r="BK27" i="6"/>
  <c r="BJ27" i="6"/>
  <c r="BI27" i="6"/>
  <c r="BH27" i="6"/>
  <c r="BG27" i="6"/>
  <c r="BF27" i="6"/>
  <c r="BE27" i="6"/>
  <c r="BD27" i="6"/>
  <c r="BC27" i="6"/>
  <c r="BB27" i="6"/>
  <c r="BA27" i="6"/>
  <c r="AZ27" i="6"/>
  <c r="AY27" i="6"/>
  <c r="AX27" i="6"/>
  <c r="AW27" i="6"/>
  <c r="AV27" i="6"/>
  <c r="AU27" i="6"/>
  <c r="AT27" i="6"/>
  <c r="AS27" i="6"/>
  <c r="AR27" i="6"/>
  <c r="AQ27" i="6"/>
  <c r="AP27" i="6"/>
  <c r="AO27" i="6"/>
  <c r="AN27" i="6"/>
  <c r="AM27" i="6"/>
  <c r="AL27" i="6"/>
  <c r="AK27" i="6"/>
  <c r="AJ27" i="6"/>
  <c r="AI27" i="6"/>
  <c r="AH27" i="6"/>
  <c r="AG27" i="6"/>
  <c r="AF27" i="6"/>
  <c r="AE27" i="6"/>
  <c r="AD27" i="6"/>
  <c r="AC27" i="6"/>
  <c r="AB27" i="6"/>
  <c r="AA27" i="6"/>
  <c r="Z27" i="6"/>
  <c r="Y27" i="6"/>
  <c r="X27" i="6"/>
  <c r="W27" i="6"/>
  <c r="V27" i="6"/>
  <c r="U27" i="6"/>
  <c r="T27" i="6"/>
  <c r="S27" i="6"/>
  <c r="R27" i="6"/>
  <c r="Q27" i="6"/>
  <c r="P27" i="6"/>
  <c r="O27" i="6"/>
  <c r="N27" i="6"/>
  <c r="M27" i="6"/>
  <c r="L27" i="6"/>
  <c r="K27" i="6"/>
  <c r="J27" i="6"/>
  <c r="I27" i="6"/>
  <c r="DS22" i="6"/>
  <c r="DR22" i="6"/>
  <c r="DQ22" i="6"/>
  <c r="DP22" i="6"/>
  <c r="DO22" i="6"/>
  <c r="DN22" i="6"/>
  <c r="DM22" i="6"/>
  <c r="DL22" i="6"/>
  <c r="DK22" i="6"/>
  <c r="DJ22" i="6"/>
  <c r="DI22" i="6"/>
  <c r="DH22" i="6"/>
  <c r="DG22" i="6"/>
  <c r="DF22" i="6"/>
  <c r="DE22" i="6"/>
  <c r="DD22" i="6"/>
  <c r="DC22" i="6"/>
  <c r="DB22" i="6"/>
  <c r="DA22" i="6"/>
  <c r="CZ22" i="6"/>
  <c r="CY22" i="6"/>
  <c r="CX22" i="6"/>
  <c r="CW22" i="6"/>
  <c r="CV22" i="6"/>
  <c r="CU22" i="6"/>
  <c r="CT22" i="6"/>
  <c r="CS22" i="6"/>
  <c r="CR22" i="6"/>
  <c r="CQ22" i="6"/>
  <c r="CP22" i="6"/>
  <c r="CO22" i="6"/>
  <c r="CN22" i="6"/>
  <c r="CM22" i="6"/>
  <c r="CL22" i="6"/>
  <c r="CK22" i="6"/>
  <c r="CJ22" i="6"/>
  <c r="CI22" i="6"/>
  <c r="CH22" i="6"/>
  <c r="CG22" i="6"/>
  <c r="CF22" i="6"/>
  <c r="CE22" i="6"/>
  <c r="CD22" i="6"/>
  <c r="CC22" i="6"/>
  <c r="CB22" i="6"/>
  <c r="CA22" i="6"/>
  <c r="BZ22" i="6"/>
  <c r="BY22" i="6"/>
  <c r="BX22" i="6"/>
  <c r="BW22" i="6"/>
  <c r="BV22" i="6"/>
  <c r="BU22" i="6"/>
  <c r="BT22" i="6"/>
  <c r="BS22" i="6"/>
  <c r="BR22" i="6"/>
  <c r="BQ22" i="6"/>
  <c r="BP22" i="6"/>
  <c r="BO22" i="6"/>
  <c r="BN22" i="6"/>
  <c r="BM22" i="6"/>
  <c r="BL22" i="6"/>
  <c r="BK22" i="6"/>
  <c r="BJ22" i="6"/>
  <c r="BI22" i="6"/>
  <c r="BH22" i="6"/>
  <c r="BG22" i="6"/>
  <c r="BF22" i="6"/>
  <c r="BE22" i="6"/>
  <c r="BD22" i="6"/>
  <c r="BC22" i="6"/>
  <c r="BB22" i="6"/>
  <c r="BA22" i="6"/>
  <c r="AZ22" i="6"/>
  <c r="AY22" i="6"/>
  <c r="AX22" i="6"/>
  <c r="AW22" i="6"/>
  <c r="AV22" i="6"/>
  <c r="AU22" i="6"/>
  <c r="AT22" i="6"/>
  <c r="AS22" i="6"/>
  <c r="AR22" i="6"/>
  <c r="AQ22" i="6"/>
  <c r="AP22" i="6"/>
  <c r="AO22" i="6"/>
  <c r="AN22" i="6"/>
  <c r="AM22" i="6"/>
  <c r="AL22" i="6"/>
  <c r="AK22" i="6"/>
  <c r="AJ22" i="6"/>
  <c r="AI22" i="6"/>
  <c r="AH22" i="6"/>
  <c r="AG22" i="6"/>
  <c r="AF22" i="6"/>
  <c r="AE22" i="6"/>
  <c r="AD22" i="6"/>
  <c r="AC22" i="6"/>
  <c r="AB22" i="6"/>
  <c r="AA22" i="6"/>
  <c r="Z22" i="6"/>
  <c r="Y22" i="6"/>
  <c r="X22" i="6"/>
  <c r="W22" i="6"/>
  <c r="V22" i="6"/>
  <c r="U22" i="6"/>
  <c r="T22" i="6"/>
  <c r="S22" i="6"/>
  <c r="R22" i="6"/>
  <c r="Q22" i="6"/>
  <c r="P22" i="6"/>
  <c r="O22" i="6"/>
  <c r="N22" i="6"/>
  <c r="M22" i="6"/>
  <c r="L22" i="6"/>
  <c r="K22" i="6"/>
  <c r="J22" i="6"/>
  <c r="I22" i="6"/>
  <c r="DQ128" i="6" l="1"/>
  <c r="N128" i="6"/>
  <c r="K128" i="6"/>
  <c r="O128" i="6"/>
  <c r="S128" i="6"/>
  <c r="W128" i="6"/>
  <c r="AA128" i="6"/>
  <c r="AE128" i="6"/>
  <c r="AI128" i="6"/>
  <c r="AM128" i="6"/>
  <c r="AQ128" i="6"/>
  <c r="AU128" i="6"/>
  <c r="AY128" i="6"/>
  <c r="BC128" i="6"/>
  <c r="BG128" i="6"/>
  <c r="BK128" i="6"/>
  <c r="BO128" i="6"/>
  <c r="BS128" i="6"/>
  <c r="BW128" i="6"/>
  <c r="CA128" i="6"/>
  <c r="CE128" i="6"/>
  <c r="CI128" i="6"/>
  <c r="CM128" i="6"/>
  <c r="CQ128" i="6"/>
  <c r="CU128" i="6"/>
  <c r="CY128" i="6"/>
  <c r="DC128" i="6"/>
  <c r="DG128" i="6"/>
  <c r="DK128" i="6"/>
  <c r="DO128" i="6"/>
  <c r="DS128" i="6"/>
  <c r="J128" i="6"/>
  <c r="R128" i="6"/>
  <c r="V128" i="6"/>
  <c r="Z128" i="6"/>
  <c r="AD128" i="6"/>
  <c r="AH128" i="6"/>
  <c r="AL128" i="6"/>
  <c r="AP128" i="6"/>
  <c r="AT128" i="6"/>
  <c r="AX128" i="6"/>
  <c r="BB128" i="6"/>
  <c r="BF128" i="6"/>
  <c r="BJ128" i="6"/>
  <c r="BN128" i="6"/>
  <c r="BR128" i="6"/>
  <c r="BV128" i="6"/>
  <c r="BZ128" i="6"/>
  <c r="CD128" i="6"/>
  <c r="CH128" i="6"/>
  <c r="CL128" i="6"/>
  <c r="CP128" i="6"/>
  <c r="CT128" i="6"/>
  <c r="CX128" i="6"/>
  <c r="DB128" i="6"/>
  <c r="DF128" i="6"/>
  <c r="DJ128" i="6"/>
  <c r="DN128" i="6"/>
  <c r="DR128" i="6"/>
  <c r="U128" i="6"/>
  <c r="Y128" i="6"/>
  <c r="AK128" i="6"/>
  <c r="AO128" i="6"/>
  <c r="BA128" i="6"/>
  <c r="BE128" i="6"/>
  <c r="BQ128" i="6"/>
  <c r="BU128" i="6"/>
  <c r="CG128" i="6"/>
  <c r="CK128" i="6"/>
  <c r="CW128" i="6"/>
  <c r="DA128" i="6"/>
  <c r="DM128" i="6"/>
  <c r="L128" i="6"/>
  <c r="P128" i="6"/>
  <c r="T128" i="6"/>
  <c r="X128" i="6"/>
  <c r="AB128" i="6"/>
  <c r="AF128" i="6"/>
  <c r="AJ128" i="6"/>
  <c r="AN128" i="6"/>
  <c r="AR128" i="6"/>
  <c r="AV128" i="6"/>
  <c r="AZ128" i="6"/>
  <c r="BD128" i="6"/>
  <c r="BH128" i="6"/>
  <c r="BL128" i="6"/>
  <c r="BP128" i="6"/>
  <c r="BT128" i="6"/>
  <c r="BX128" i="6"/>
  <c r="CB128" i="6"/>
  <c r="CF128" i="6"/>
  <c r="CJ128" i="6"/>
  <c r="M128" i="6"/>
  <c r="Q128" i="6"/>
  <c r="AC128" i="6"/>
  <c r="AG128" i="6"/>
  <c r="CN128" i="6"/>
  <c r="CR128" i="6"/>
  <c r="CV128" i="6"/>
  <c r="CZ128" i="6"/>
  <c r="DD128" i="6"/>
  <c r="DH128" i="6"/>
  <c r="DL128" i="6"/>
  <c r="DP128" i="6"/>
  <c r="AS128" i="6"/>
  <c r="AW128" i="6"/>
  <c r="BI128" i="6"/>
  <c r="BM128" i="6"/>
  <c r="BY128" i="6"/>
  <c r="CC128" i="6"/>
  <c r="CO128" i="6"/>
  <c r="CS128" i="6"/>
  <c r="DE128" i="6"/>
  <c r="DI128" i="6"/>
  <c r="DS392" i="3"/>
  <c r="DR392" i="3"/>
  <c r="DQ392" i="3"/>
  <c r="DP392" i="3"/>
  <c r="DO392" i="3"/>
  <c r="DN392" i="3"/>
  <c r="DM392" i="3"/>
  <c r="DL392" i="3"/>
  <c r="DK392" i="3"/>
  <c r="DJ392" i="3"/>
  <c r="DI392" i="3"/>
  <c r="DH392" i="3"/>
  <c r="DG392" i="3"/>
  <c r="DF392" i="3"/>
  <c r="DE392" i="3"/>
  <c r="DD392" i="3"/>
  <c r="DC392" i="3"/>
  <c r="DB392" i="3"/>
  <c r="DA392" i="3"/>
  <c r="CZ392" i="3"/>
  <c r="CY392" i="3"/>
  <c r="CX392" i="3"/>
  <c r="CW392" i="3"/>
  <c r="CV392" i="3"/>
  <c r="CU392" i="3"/>
  <c r="CT392" i="3"/>
  <c r="CS392" i="3"/>
  <c r="CR392" i="3"/>
  <c r="CQ392" i="3"/>
  <c r="CP392" i="3"/>
  <c r="CO392" i="3"/>
  <c r="CN392" i="3"/>
  <c r="CM392" i="3"/>
  <c r="CL392" i="3"/>
  <c r="CK392" i="3"/>
  <c r="CJ392" i="3"/>
  <c r="CI392" i="3"/>
  <c r="CH392" i="3"/>
  <c r="CG392" i="3"/>
  <c r="CF392" i="3"/>
  <c r="CE392" i="3"/>
  <c r="CD392" i="3"/>
  <c r="CC392" i="3"/>
  <c r="CB392" i="3"/>
  <c r="CA392" i="3"/>
  <c r="BZ392" i="3"/>
  <c r="BY392" i="3"/>
  <c r="BX392" i="3"/>
  <c r="BW392" i="3"/>
  <c r="BV392" i="3"/>
  <c r="BU392" i="3"/>
  <c r="BT392" i="3"/>
  <c r="BS392" i="3"/>
  <c r="BR392" i="3"/>
  <c r="BQ392" i="3"/>
  <c r="BP392" i="3"/>
  <c r="BO392" i="3"/>
  <c r="BN392" i="3"/>
  <c r="BM392" i="3"/>
  <c r="BL392" i="3"/>
  <c r="BK392" i="3"/>
  <c r="BJ392" i="3"/>
  <c r="BI392" i="3"/>
  <c r="BH392" i="3"/>
  <c r="BG392" i="3"/>
  <c r="BF392" i="3"/>
  <c r="BE392" i="3"/>
  <c r="BD392" i="3"/>
  <c r="BC392" i="3"/>
  <c r="BB392" i="3"/>
  <c r="BA392" i="3"/>
  <c r="AZ392" i="3"/>
  <c r="AY392" i="3"/>
  <c r="AX392" i="3"/>
  <c r="AW392" i="3"/>
  <c r="AV392" i="3"/>
  <c r="AU392" i="3"/>
  <c r="AT392" i="3"/>
  <c r="AS392" i="3"/>
  <c r="AR392" i="3"/>
  <c r="AQ392" i="3"/>
  <c r="AP392" i="3"/>
  <c r="AO392" i="3"/>
  <c r="AN392" i="3"/>
  <c r="AM392" i="3"/>
  <c r="AL392" i="3"/>
  <c r="AK392" i="3"/>
  <c r="AJ392" i="3"/>
  <c r="AI392" i="3"/>
  <c r="AH392" i="3"/>
  <c r="AG392" i="3"/>
  <c r="AF392" i="3"/>
  <c r="AE392" i="3"/>
  <c r="AD392" i="3"/>
  <c r="AC392" i="3"/>
  <c r="AB392" i="3"/>
  <c r="AA392" i="3"/>
  <c r="Z392" i="3"/>
  <c r="Y392" i="3"/>
  <c r="X392" i="3"/>
  <c r="W392" i="3"/>
  <c r="V392" i="3"/>
  <c r="U392" i="3"/>
  <c r="T392" i="3"/>
  <c r="S392" i="3"/>
  <c r="R392" i="3"/>
  <c r="Q392" i="3"/>
  <c r="P392" i="3"/>
  <c r="O392" i="3"/>
  <c r="N392" i="3"/>
  <c r="M392" i="3"/>
  <c r="L392" i="3"/>
  <c r="K392" i="3"/>
  <c r="J392" i="3"/>
  <c r="I392" i="3"/>
  <c r="DS367" i="3"/>
  <c r="DR367" i="3"/>
  <c r="DQ367" i="3"/>
  <c r="DP367" i="3"/>
  <c r="DO367" i="3"/>
  <c r="DN367" i="3"/>
  <c r="DM367" i="3"/>
  <c r="DL367" i="3"/>
  <c r="DK367" i="3"/>
  <c r="DJ367" i="3"/>
  <c r="DI367" i="3"/>
  <c r="DH367" i="3"/>
  <c r="DG367" i="3"/>
  <c r="DF367" i="3"/>
  <c r="DE367" i="3"/>
  <c r="DD367" i="3"/>
  <c r="DC367" i="3"/>
  <c r="DB367" i="3"/>
  <c r="DA367" i="3"/>
  <c r="CZ367" i="3"/>
  <c r="CY367" i="3"/>
  <c r="CX367" i="3"/>
  <c r="CW367" i="3"/>
  <c r="CV367" i="3"/>
  <c r="CU367" i="3"/>
  <c r="CT367" i="3"/>
  <c r="CS367" i="3"/>
  <c r="CR367" i="3"/>
  <c r="CQ367" i="3"/>
  <c r="CP367" i="3"/>
  <c r="CO367" i="3"/>
  <c r="CN367" i="3"/>
  <c r="CM367" i="3"/>
  <c r="CL367" i="3"/>
  <c r="CK367" i="3"/>
  <c r="CJ367" i="3"/>
  <c r="CI367" i="3"/>
  <c r="CH367" i="3"/>
  <c r="CG367" i="3"/>
  <c r="CF367" i="3"/>
  <c r="CE367" i="3"/>
  <c r="CD367" i="3"/>
  <c r="CC367" i="3"/>
  <c r="CB367" i="3"/>
  <c r="CA367" i="3"/>
  <c r="BZ367" i="3"/>
  <c r="BY367" i="3"/>
  <c r="BX367" i="3"/>
  <c r="BW367" i="3"/>
  <c r="BV367" i="3"/>
  <c r="BU367" i="3"/>
  <c r="BT367" i="3"/>
  <c r="BS367" i="3"/>
  <c r="BR367" i="3"/>
  <c r="BQ367" i="3"/>
  <c r="BP367" i="3"/>
  <c r="BO367" i="3"/>
  <c r="BN367" i="3"/>
  <c r="BM367" i="3"/>
  <c r="BL367" i="3"/>
  <c r="BK367" i="3"/>
  <c r="BJ367" i="3"/>
  <c r="BI367" i="3"/>
  <c r="BH367" i="3"/>
  <c r="BG367" i="3"/>
  <c r="BF367" i="3"/>
  <c r="BE367" i="3"/>
  <c r="BD367" i="3"/>
  <c r="BC367" i="3"/>
  <c r="BB367" i="3"/>
  <c r="BA367" i="3"/>
  <c r="AZ367" i="3"/>
  <c r="AY367" i="3"/>
  <c r="AX367" i="3"/>
  <c r="AW367" i="3"/>
  <c r="AV367" i="3"/>
  <c r="AU367" i="3"/>
  <c r="AT367" i="3"/>
  <c r="AS367" i="3"/>
  <c r="AR367" i="3"/>
  <c r="AQ367" i="3"/>
  <c r="AP367" i="3"/>
  <c r="AO367" i="3"/>
  <c r="AN367" i="3"/>
  <c r="AM367" i="3"/>
  <c r="AL367" i="3"/>
  <c r="AK367" i="3"/>
  <c r="AJ367" i="3"/>
  <c r="AI367" i="3"/>
  <c r="AH367" i="3"/>
  <c r="AG367" i="3"/>
  <c r="AF367" i="3"/>
  <c r="AE367" i="3"/>
  <c r="AD367" i="3"/>
  <c r="AC367" i="3"/>
  <c r="AB367" i="3"/>
  <c r="AA367" i="3"/>
  <c r="Z367" i="3"/>
  <c r="Y367" i="3"/>
  <c r="X367" i="3"/>
  <c r="W367" i="3"/>
  <c r="V367" i="3"/>
  <c r="U367" i="3"/>
  <c r="T367" i="3"/>
  <c r="S367" i="3"/>
  <c r="R367" i="3"/>
  <c r="Q367" i="3"/>
  <c r="P367" i="3"/>
  <c r="O367" i="3"/>
  <c r="N367" i="3"/>
  <c r="M367" i="3"/>
  <c r="L367" i="3"/>
  <c r="K367" i="3"/>
  <c r="J367" i="3"/>
  <c r="I367" i="3"/>
  <c r="DS342" i="3"/>
  <c r="DR342" i="3"/>
  <c r="DQ342" i="3"/>
  <c r="DP342" i="3"/>
  <c r="DO342" i="3"/>
  <c r="DN342" i="3"/>
  <c r="DM342" i="3"/>
  <c r="DL342" i="3"/>
  <c r="DK342" i="3"/>
  <c r="DJ342" i="3"/>
  <c r="DI342" i="3"/>
  <c r="DH342" i="3"/>
  <c r="DG342" i="3"/>
  <c r="DF342" i="3"/>
  <c r="DE342" i="3"/>
  <c r="DD342" i="3"/>
  <c r="DC342" i="3"/>
  <c r="DB342" i="3"/>
  <c r="DA342" i="3"/>
  <c r="CZ342" i="3"/>
  <c r="CY342" i="3"/>
  <c r="CX342" i="3"/>
  <c r="CW342" i="3"/>
  <c r="CV342" i="3"/>
  <c r="CU342" i="3"/>
  <c r="CT342" i="3"/>
  <c r="CS342" i="3"/>
  <c r="CR342" i="3"/>
  <c r="CQ342" i="3"/>
  <c r="CP342" i="3"/>
  <c r="CO342" i="3"/>
  <c r="CN342" i="3"/>
  <c r="CM342" i="3"/>
  <c r="CL342" i="3"/>
  <c r="CK342" i="3"/>
  <c r="CJ342" i="3"/>
  <c r="CI342" i="3"/>
  <c r="CH342" i="3"/>
  <c r="CG342" i="3"/>
  <c r="CF342" i="3"/>
  <c r="CE342" i="3"/>
  <c r="CD342" i="3"/>
  <c r="CC342" i="3"/>
  <c r="CB342" i="3"/>
  <c r="CA342" i="3"/>
  <c r="BZ342" i="3"/>
  <c r="BY342" i="3"/>
  <c r="BX342" i="3"/>
  <c r="BW342" i="3"/>
  <c r="BV342" i="3"/>
  <c r="BU342" i="3"/>
  <c r="BT342" i="3"/>
  <c r="BS342" i="3"/>
  <c r="BR342" i="3"/>
  <c r="BQ342" i="3"/>
  <c r="BP342" i="3"/>
  <c r="BO342" i="3"/>
  <c r="BN342" i="3"/>
  <c r="BM342" i="3"/>
  <c r="BL342" i="3"/>
  <c r="BK342" i="3"/>
  <c r="BJ342" i="3"/>
  <c r="BI342" i="3"/>
  <c r="BH342" i="3"/>
  <c r="BG342" i="3"/>
  <c r="BF342" i="3"/>
  <c r="BE342" i="3"/>
  <c r="BD342" i="3"/>
  <c r="BC342" i="3"/>
  <c r="BB342" i="3"/>
  <c r="BA342" i="3"/>
  <c r="AZ342" i="3"/>
  <c r="AY342" i="3"/>
  <c r="AX342" i="3"/>
  <c r="AW342" i="3"/>
  <c r="AV342" i="3"/>
  <c r="AU342" i="3"/>
  <c r="AT342" i="3"/>
  <c r="AS342" i="3"/>
  <c r="AR342" i="3"/>
  <c r="AQ342" i="3"/>
  <c r="AP342" i="3"/>
  <c r="AO342" i="3"/>
  <c r="AN342" i="3"/>
  <c r="AM342" i="3"/>
  <c r="AL342" i="3"/>
  <c r="AK342" i="3"/>
  <c r="AJ342" i="3"/>
  <c r="AI342" i="3"/>
  <c r="AH342" i="3"/>
  <c r="AG342" i="3"/>
  <c r="AF342" i="3"/>
  <c r="AE342" i="3"/>
  <c r="AD342" i="3"/>
  <c r="AC342" i="3"/>
  <c r="AB342" i="3"/>
  <c r="AA342" i="3"/>
  <c r="Z342" i="3"/>
  <c r="Y342" i="3"/>
  <c r="X342" i="3"/>
  <c r="W342" i="3"/>
  <c r="V342" i="3"/>
  <c r="U342" i="3"/>
  <c r="T342" i="3"/>
  <c r="S342" i="3"/>
  <c r="R342" i="3"/>
  <c r="Q342" i="3"/>
  <c r="P342" i="3"/>
  <c r="O342" i="3"/>
  <c r="N342" i="3"/>
  <c r="M342" i="3"/>
  <c r="L342" i="3"/>
  <c r="K342" i="3"/>
  <c r="J342" i="3"/>
  <c r="I342" i="3"/>
  <c r="DS317" i="3"/>
  <c r="DS71" i="3" s="1"/>
  <c r="DR317" i="3"/>
  <c r="DR71" i="3" s="1"/>
  <c r="DQ317" i="3"/>
  <c r="DQ71" i="3" s="1"/>
  <c r="DP317" i="3"/>
  <c r="DP71" i="3" s="1"/>
  <c r="DO317" i="3"/>
  <c r="DO71" i="3" s="1"/>
  <c r="DN317" i="3"/>
  <c r="DN71" i="3" s="1"/>
  <c r="DM317" i="3"/>
  <c r="DM71" i="3" s="1"/>
  <c r="DL317" i="3"/>
  <c r="DL71" i="3" s="1"/>
  <c r="DK317" i="3"/>
  <c r="DK71" i="3" s="1"/>
  <c r="DJ317" i="3"/>
  <c r="DJ71" i="3" s="1"/>
  <c r="DI317" i="3"/>
  <c r="DI71" i="3" s="1"/>
  <c r="DH317" i="3"/>
  <c r="DH71" i="3" s="1"/>
  <c r="DG317" i="3"/>
  <c r="DG71" i="3" s="1"/>
  <c r="DF317" i="3"/>
  <c r="DF71" i="3" s="1"/>
  <c r="DE317" i="3"/>
  <c r="DE71" i="3" s="1"/>
  <c r="DD317" i="3"/>
  <c r="DD71" i="3" s="1"/>
  <c r="DC317" i="3"/>
  <c r="DC71" i="3" s="1"/>
  <c r="DB317" i="3"/>
  <c r="DB71" i="3" s="1"/>
  <c r="DA317" i="3"/>
  <c r="DA71" i="3" s="1"/>
  <c r="CZ317" i="3"/>
  <c r="CZ71" i="3" s="1"/>
  <c r="CY317" i="3"/>
  <c r="CY71" i="3" s="1"/>
  <c r="CX317" i="3"/>
  <c r="CX71" i="3" s="1"/>
  <c r="CW317" i="3"/>
  <c r="CW71" i="3" s="1"/>
  <c r="CV317" i="3"/>
  <c r="CV71" i="3" s="1"/>
  <c r="CU317" i="3"/>
  <c r="CU71" i="3" s="1"/>
  <c r="CT317" i="3"/>
  <c r="CT71" i="3" s="1"/>
  <c r="CS317" i="3"/>
  <c r="CS71" i="3" s="1"/>
  <c r="CR317" i="3"/>
  <c r="CR71" i="3" s="1"/>
  <c r="CQ317" i="3"/>
  <c r="CQ71" i="3" s="1"/>
  <c r="CP317" i="3"/>
  <c r="CP71" i="3" s="1"/>
  <c r="CO317" i="3"/>
  <c r="CO71" i="3" s="1"/>
  <c r="CN317" i="3"/>
  <c r="CN71" i="3" s="1"/>
  <c r="CM317" i="3"/>
  <c r="CM71" i="3" s="1"/>
  <c r="CL317" i="3"/>
  <c r="CL71" i="3" s="1"/>
  <c r="CK317" i="3"/>
  <c r="CK71" i="3" s="1"/>
  <c r="CJ317" i="3"/>
  <c r="CJ71" i="3" s="1"/>
  <c r="CI317" i="3"/>
  <c r="CI71" i="3" s="1"/>
  <c r="CH317" i="3"/>
  <c r="CH71" i="3" s="1"/>
  <c r="CG317" i="3"/>
  <c r="CG71" i="3" s="1"/>
  <c r="CF317" i="3"/>
  <c r="CF71" i="3" s="1"/>
  <c r="CE317" i="3"/>
  <c r="CE71" i="3" s="1"/>
  <c r="CD317" i="3"/>
  <c r="CD71" i="3" s="1"/>
  <c r="CC317" i="3"/>
  <c r="CC71" i="3" s="1"/>
  <c r="CB317" i="3"/>
  <c r="CB71" i="3" s="1"/>
  <c r="CA317" i="3"/>
  <c r="CA71" i="3" s="1"/>
  <c r="BZ317" i="3"/>
  <c r="BZ71" i="3" s="1"/>
  <c r="BY317" i="3"/>
  <c r="BY71" i="3" s="1"/>
  <c r="BX317" i="3"/>
  <c r="BX71" i="3" s="1"/>
  <c r="BW317" i="3"/>
  <c r="BW71" i="3" s="1"/>
  <c r="BV317" i="3"/>
  <c r="BV71" i="3" s="1"/>
  <c r="BU317" i="3"/>
  <c r="BU71" i="3" s="1"/>
  <c r="BT317" i="3"/>
  <c r="BT71" i="3" s="1"/>
  <c r="BS317" i="3"/>
  <c r="BS71" i="3" s="1"/>
  <c r="BR317" i="3"/>
  <c r="BR71" i="3" s="1"/>
  <c r="BQ317" i="3"/>
  <c r="BQ71" i="3" s="1"/>
  <c r="BP317" i="3"/>
  <c r="BP71" i="3" s="1"/>
  <c r="BO317" i="3"/>
  <c r="BO71" i="3" s="1"/>
  <c r="BN317" i="3"/>
  <c r="BN71" i="3" s="1"/>
  <c r="BM317" i="3"/>
  <c r="BM71" i="3" s="1"/>
  <c r="BL317" i="3"/>
  <c r="BL71" i="3" s="1"/>
  <c r="BK317" i="3"/>
  <c r="BK71" i="3" s="1"/>
  <c r="BJ317" i="3"/>
  <c r="BJ71" i="3" s="1"/>
  <c r="BI317" i="3"/>
  <c r="BI71" i="3" s="1"/>
  <c r="BH317" i="3"/>
  <c r="BH71" i="3" s="1"/>
  <c r="BG317" i="3"/>
  <c r="BG71" i="3" s="1"/>
  <c r="BF317" i="3"/>
  <c r="BF71" i="3" s="1"/>
  <c r="BE317" i="3"/>
  <c r="BE71" i="3" s="1"/>
  <c r="BD317" i="3"/>
  <c r="BD71" i="3" s="1"/>
  <c r="BC317" i="3"/>
  <c r="BC71" i="3" s="1"/>
  <c r="BB317" i="3"/>
  <c r="BB71" i="3" s="1"/>
  <c r="BA317" i="3"/>
  <c r="BA71" i="3" s="1"/>
  <c r="AZ317" i="3"/>
  <c r="AZ71" i="3" s="1"/>
  <c r="AY317" i="3"/>
  <c r="AY71" i="3" s="1"/>
  <c r="AX317" i="3"/>
  <c r="AX71" i="3" s="1"/>
  <c r="AW317" i="3"/>
  <c r="AW71" i="3" s="1"/>
  <c r="AV317" i="3"/>
  <c r="AV71" i="3" s="1"/>
  <c r="AU317" i="3"/>
  <c r="AU71" i="3" s="1"/>
  <c r="AT317" i="3"/>
  <c r="AT71" i="3" s="1"/>
  <c r="AS317" i="3"/>
  <c r="AS71" i="3" s="1"/>
  <c r="AR317" i="3"/>
  <c r="AR71" i="3" s="1"/>
  <c r="AQ317" i="3"/>
  <c r="AQ71" i="3" s="1"/>
  <c r="AP317" i="3"/>
  <c r="AP71" i="3" s="1"/>
  <c r="AO317" i="3"/>
  <c r="AO71" i="3" s="1"/>
  <c r="AN317" i="3"/>
  <c r="AN71" i="3" s="1"/>
  <c r="AM317" i="3"/>
  <c r="AM71" i="3" s="1"/>
  <c r="AL317" i="3"/>
  <c r="AL71" i="3" s="1"/>
  <c r="AK317" i="3"/>
  <c r="AK71" i="3" s="1"/>
  <c r="AJ317" i="3"/>
  <c r="AJ71" i="3" s="1"/>
  <c r="AI317" i="3"/>
  <c r="AI71" i="3" s="1"/>
  <c r="AH317" i="3"/>
  <c r="AH71" i="3" s="1"/>
  <c r="AG317" i="3"/>
  <c r="AG71" i="3" s="1"/>
  <c r="AF317" i="3"/>
  <c r="AF71" i="3" s="1"/>
  <c r="AE317" i="3"/>
  <c r="AE71" i="3" s="1"/>
  <c r="AD317" i="3"/>
  <c r="AD71" i="3" s="1"/>
  <c r="AC317" i="3"/>
  <c r="AC71" i="3" s="1"/>
  <c r="AB317" i="3"/>
  <c r="AB71" i="3" s="1"/>
  <c r="AA317" i="3"/>
  <c r="AA71" i="3" s="1"/>
  <c r="Z317" i="3"/>
  <c r="Z71" i="3" s="1"/>
  <c r="Y317" i="3"/>
  <c r="Y71" i="3" s="1"/>
  <c r="X317" i="3"/>
  <c r="X71" i="3" s="1"/>
  <c r="W317" i="3"/>
  <c r="W71" i="3" s="1"/>
  <c r="V317" i="3"/>
  <c r="V71" i="3" s="1"/>
  <c r="U317" i="3"/>
  <c r="U71" i="3" s="1"/>
  <c r="T317" i="3"/>
  <c r="T71" i="3" s="1"/>
  <c r="S317" i="3"/>
  <c r="S71" i="3" s="1"/>
  <c r="R317" i="3"/>
  <c r="R71" i="3" s="1"/>
  <c r="Q317" i="3"/>
  <c r="Q71" i="3" s="1"/>
  <c r="P317" i="3"/>
  <c r="P71" i="3" s="1"/>
  <c r="O317" i="3"/>
  <c r="O71" i="3" s="1"/>
  <c r="N317" i="3"/>
  <c r="N71" i="3" s="1"/>
  <c r="M317" i="3"/>
  <c r="M71" i="3" s="1"/>
  <c r="L317" i="3"/>
  <c r="L71" i="3" s="1"/>
  <c r="K317" i="3"/>
  <c r="K71" i="3" s="1"/>
  <c r="J317" i="3"/>
  <c r="J71" i="3" s="1"/>
  <c r="I317" i="3"/>
  <c r="I71" i="3" s="1"/>
  <c r="DS292" i="3"/>
  <c r="DS51" i="3" s="1"/>
  <c r="DR292" i="3"/>
  <c r="DR51" i="3" s="1"/>
  <c r="DQ292" i="3"/>
  <c r="DQ51" i="3" s="1"/>
  <c r="DP292" i="3"/>
  <c r="DP51" i="3" s="1"/>
  <c r="DO292" i="3"/>
  <c r="DO51" i="3" s="1"/>
  <c r="DN292" i="3"/>
  <c r="DN51" i="3" s="1"/>
  <c r="DM292" i="3"/>
  <c r="DM51" i="3" s="1"/>
  <c r="DL292" i="3"/>
  <c r="DL51" i="3" s="1"/>
  <c r="DK292" i="3"/>
  <c r="DK51" i="3" s="1"/>
  <c r="DJ292" i="3"/>
  <c r="DJ51" i="3" s="1"/>
  <c r="DI292" i="3"/>
  <c r="DI51" i="3" s="1"/>
  <c r="DH292" i="3"/>
  <c r="DH51" i="3" s="1"/>
  <c r="DG292" i="3"/>
  <c r="DG51" i="3" s="1"/>
  <c r="DF292" i="3"/>
  <c r="DF51" i="3" s="1"/>
  <c r="DE292" i="3"/>
  <c r="DE51" i="3" s="1"/>
  <c r="DD292" i="3"/>
  <c r="DD51" i="3" s="1"/>
  <c r="DC292" i="3"/>
  <c r="DC51" i="3" s="1"/>
  <c r="DB292" i="3"/>
  <c r="DB51" i="3" s="1"/>
  <c r="DA292" i="3"/>
  <c r="DA51" i="3" s="1"/>
  <c r="CZ292" i="3"/>
  <c r="CZ51" i="3" s="1"/>
  <c r="CY292" i="3"/>
  <c r="CY51" i="3" s="1"/>
  <c r="CX292" i="3"/>
  <c r="CX51" i="3" s="1"/>
  <c r="CW292" i="3"/>
  <c r="CW51" i="3" s="1"/>
  <c r="CV292" i="3"/>
  <c r="CV51" i="3" s="1"/>
  <c r="CU292" i="3"/>
  <c r="CU51" i="3" s="1"/>
  <c r="CT292" i="3"/>
  <c r="CT51" i="3" s="1"/>
  <c r="CS292" i="3"/>
  <c r="CS51" i="3" s="1"/>
  <c r="CR292" i="3"/>
  <c r="CR51" i="3" s="1"/>
  <c r="CQ292" i="3"/>
  <c r="CQ51" i="3" s="1"/>
  <c r="CP292" i="3"/>
  <c r="CP51" i="3" s="1"/>
  <c r="CO292" i="3"/>
  <c r="CO51" i="3" s="1"/>
  <c r="CN292" i="3"/>
  <c r="CN51" i="3" s="1"/>
  <c r="CM292" i="3"/>
  <c r="CM51" i="3" s="1"/>
  <c r="CL292" i="3"/>
  <c r="CL51" i="3" s="1"/>
  <c r="CK292" i="3"/>
  <c r="CK51" i="3" s="1"/>
  <c r="CJ292" i="3"/>
  <c r="CJ51" i="3" s="1"/>
  <c r="CI292" i="3"/>
  <c r="CI51" i="3" s="1"/>
  <c r="CH292" i="3"/>
  <c r="CH51" i="3" s="1"/>
  <c r="CG292" i="3"/>
  <c r="CG51" i="3" s="1"/>
  <c r="CF292" i="3"/>
  <c r="CF51" i="3" s="1"/>
  <c r="CE292" i="3"/>
  <c r="CE51" i="3" s="1"/>
  <c r="CD292" i="3"/>
  <c r="CD51" i="3" s="1"/>
  <c r="CC292" i="3"/>
  <c r="CC51" i="3" s="1"/>
  <c r="CB292" i="3"/>
  <c r="CB51" i="3" s="1"/>
  <c r="CA292" i="3"/>
  <c r="CA51" i="3" s="1"/>
  <c r="BZ292" i="3"/>
  <c r="BZ51" i="3" s="1"/>
  <c r="BY292" i="3"/>
  <c r="BY51" i="3" s="1"/>
  <c r="BX292" i="3"/>
  <c r="BX51" i="3" s="1"/>
  <c r="BW292" i="3"/>
  <c r="BW51" i="3" s="1"/>
  <c r="BV292" i="3"/>
  <c r="BV51" i="3" s="1"/>
  <c r="BU292" i="3"/>
  <c r="BU51" i="3" s="1"/>
  <c r="BT292" i="3"/>
  <c r="BT51" i="3" s="1"/>
  <c r="BS292" i="3"/>
  <c r="BS51" i="3" s="1"/>
  <c r="BR292" i="3"/>
  <c r="BR51" i="3" s="1"/>
  <c r="BQ292" i="3"/>
  <c r="BQ51" i="3" s="1"/>
  <c r="BP292" i="3"/>
  <c r="BP51" i="3" s="1"/>
  <c r="BO292" i="3"/>
  <c r="BO51" i="3" s="1"/>
  <c r="BN292" i="3"/>
  <c r="BN51" i="3" s="1"/>
  <c r="BM292" i="3"/>
  <c r="BM51" i="3" s="1"/>
  <c r="BL292" i="3"/>
  <c r="BL51" i="3" s="1"/>
  <c r="BK292" i="3"/>
  <c r="BK51" i="3" s="1"/>
  <c r="BJ292" i="3"/>
  <c r="BJ51" i="3" s="1"/>
  <c r="BI292" i="3"/>
  <c r="BI51" i="3" s="1"/>
  <c r="BH292" i="3"/>
  <c r="BH51" i="3" s="1"/>
  <c r="BG292" i="3"/>
  <c r="BG51" i="3" s="1"/>
  <c r="BF292" i="3"/>
  <c r="BF51" i="3" s="1"/>
  <c r="BE292" i="3"/>
  <c r="BE51" i="3" s="1"/>
  <c r="BD292" i="3"/>
  <c r="BD51" i="3" s="1"/>
  <c r="BC292" i="3"/>
  <c r="BC51" i="3" s="1"/>
  <c r="BB292" i="3"/>
  <c r="BB51" i="3" s="1"/>
  <c r="BA292" i="3"/>
  <c r="BA51" i="3" s="1"/>
  <c r="AZ292" i="3"/>
  <c r="AZ51" i="3" s="1"/>
  <c r="AY292" i="3"/>
  <c r="AY51" i="3" s="1"/>
  <c r="AX292" i="3"/>
  <c r="AX51" i="3" s="1"/>
  <c r="AW292" i="3"/>
  <c r="AW51" i="3" s="1"/>
  <c r="AV292" i="3"/>
  <c r="AV51" i="3" s="1"/>
  <c r="AU292" i="3"/>
  <c r="AU51" i="3" s="1"/>
  <c r="AT292" i="3"/>
  <c r="AT51" i="3" s="1"/>
  <c r="AS292" i="3"/>
  <c r="AS51" i="3" s="1"/>
  <c r="AR292" i="3"/>
  <c r="AR51" i="3" s="1"/>
  <c r="AQ292" i="3"/>
  <c r="AQ51" i="3" s="1"/>
  <c r="AP292" i="3"/>
  <c r="AP51" i="3" s="1"/>
  <c r="AO292" i="3"/>
  <c r="AO51" i="3" s="1"/>
  <c r="AN292" i="3"/>
  <c r="AN51" i="3" s="1"/>
  <c r="AM292" i="3"/>
  <c r="AM51" i="3" s="1"/>
  <c r="AL292" i="3"/>
  <c r="AL51" i="3" s="1"/>
  <c r="AK292" i="3"/>
  <c r="AK51" i="3" s="1"/>
  <c r="AJ292" i="3"/>
  <c r="AJ51" i="3" s="1"/>
  <c r="AI292" i="3"/>
  <c r="AI51" i="3" s="1"/>
  <c r="AH292" i="3"/>
  <c r="AH51" i="3" s="1"/>
  <c r="AG292" i="3"/>
  <c r="AG51" i="3" s="1"/>
  <c r="AF292" i="3"/>
  <c r="AF51" i="3" s="1"/>
  <c r="AE292" i="3"/>
  <c r="AE51" i="3" s="1"/>
  <c r="AD292" i="3"/>
  <c r="AD51" i="3" s="1"/>
  <c r="AC292" i="3"/>
  <c r="AC51" i="3" s="1"/>
  <c r="AB292" i="3"/>
  <c r="AB51" i="3" s="1"/>
  <c r="AA292" i="3"/>
  <c r="AA51" i="3" s="1"/>
  <c r="Z292" i="3"/>
  <c r="Z51" i="3" s="1"/>
  <c r="Y292" i="3"/>
  <c r="Y51" i="3" s="1"/>
  <c r="X292" i="3"/>
  <c r="X51" i="3" s="1"/>
  <c r="W292" i="3"/>
  <c r="W51" i="3" s="1"/>
  <c r="V292" i="3"/>
  <c r="V51" i="3" s="1"/>
  <c r="U292" i="3"/>
  <c r="U51" i="3" s="1"/>
  <c r="T292" i="3"/>
  <c r="T51" i="3" s="1"/>
  <c r="S292" i="3"/>
  <c r="S51" i="3" s="1"/>
  <c r="R292" i="3"/>
  <c r="R51" i="3" s="1"/>
  <c r="Q292" i="3"/>
  <c r="Q51" i="3" s="1"/>
  <c r="P292" i="3"/>
  <c r="P51" i="3" s="1"/>
  <c r="O292" i="3"/>
  <c r="O51" i="3" s="1"/>
  <c r="N292" i="3"/>
  <c r="N51" i="3" s="1"/>
  <c r="M292" i="3"/>
  <c r="M51" i="3" s="1"/>
  <c r="L292" i="3"/>
  <c r="L51" i="3" s="1"/>
  <c r="K292" i="3"/>
  <c r="K51" i="3" s="1"/>
  <c r="J292" i="3"/>
  <c r="J51" i="3" s="1"/>
  <c r="I292" i="3"/>
  <c r="I51" i="3" s="1"/>
  <c r="J415" i="3" l="1"/>
  <c r="R415" i="3"/>
  <c r="Z415" i="3"/>
  <c r="AD415" i="3"/>
  <c r="AL415" i="3"/>
  <c r="AT415" i="3"/>
  <c r="BB415" i="3"/>
  <c r="BF415" i="3"/>
  <c r="BN415" i="3"/>
  <c r="BV415" i="3"/>
  <c r="CD415" i="3"/>
  <c r="CH415" i="3"/>
  <c r="N415" i="3"/>
  <c r="V415" i="3"/>
  <c r="AH415" i="3"/>
  <c r="AP415" i="3"/>
  <c r="AX415" i="3"/>
  <c r="BJ415" i="3"/>
  <c r="BR415" i="3"/>
  <c r="BZ415" i="3"/>
  <c r="CL415" i="3"/>
  <c r="K415" i="3"/>
  <c r="S415" i="3"/>
  <c r="AA415" i="3"/>
  <c r="AI415" i="3"/>
  <c r="AQ415" i="3"/>
  <c r="AU415" i="3"/>
  <c r="BC415" i="3"/>
  <c r="BK415" i="3"/>
  <c r="BS415" i="3"/>
  <c r="CA415" i="3"/>
  <c r="CI415" i="3"/>
  <c r="CM415" i="3"/>
  <c r="CU415" i="3"/>
  <c r="DC415" i="3"/>
  <c r="DK415" i="3"/>
  <c r="DS415" i="3"/>
  <c r="O415" i="3"/>
  <c r="W415" i="3"/>
  <c r="AE415" i="3"/>
  <c r="AM415" i="3"/>
  <c r="AY415" i="3"/>
  <c r="BG415" i="3"/>
  <c r="BO415" i="3"/>
  <c r="BW415" i="3"/>
  <c r="CE415" i="3"/>
  <c r="CQ415" i="3"/>
  <c r="CY415" i="3"/>
  <c r="DG415" i="3"/>
  <c r="DO415" i="3"/>
  <c r="L415" i="3"/>
  <c r="P415" i="3"/>
  <c r="T415" i="3"/>
  <c r="X415" i="3"/>
  <c r="AB415" i="3"/>
  <c r="AF415" i="3"/>
  <c r="AJ415" i="3"/>
  <c r="AN415" i="3"/>
  <c r="AR415" i="3"/>
  <c r="AV415" i="3"/>
  <c r="AZ415" i="3"/>
  <c r="BD415" i="3"/>
  <c r="BH415" i="3"/>
  <c r="BL415" i="3"/>
  <c r="BP415" i="3"/>
  <c r="BT415" i="3"/>
  <c r="BX415" i="3"/>
  <c r="CB415" i="3"/>
  <c r="CF415" i="3"/>
  <c r="CJ415" i="3"/>
  <c r="I415" i="3"/>
  <c r="M415" i="3"/>
  <c r="Q415" i="3"/>
  <c r="U415" i="3"/>
  <c r="Y415" i="3"/>
  <c r="AC415" i="3"/>
  <c r="AG415" i="3"/>
  <c r="AK415" i="3"/>
  <c r="AO415" i="3"/>
  <c r="AS415" i="3"/>
  <c r="AW415" i="3"/>
  <c r="BA415" i="3"/>
  <c r="BE415" i="3"/>
  <c r="BI415" i="3"/>
  <c r="BM415" i="3"/>
  <c r="BQ415" i="3"/>
  <c r="BU415" i="3"/>
  <c r="BY415" i="3"/>
  <c r="CC415" i="3"/>
  <c r="CG415" i="3"/>
  <c r="CK415" i="3"/>
  <c r="CO415" i="3"/>
  <c r="CS415" i="3"/>
  <c r="CW415" i="3"/>
  <c r="DA415" i="3"/>
  <c r="DE415" i="3"/>
  <c r="DI415" i="3"/>
  <c r="DM415" i="3"/>
  <c r="DQ415" i="3"/>
  <c r="CN415" i="3"/>
  <c r="CR415" i="3"/>
  <c r="CV415" i="3"/>
  <c r="CZ415" i="3"/>
  <c r="DD415" i="3"/>
  <c r="DH415" i="3"/>
  <c r="DL415" i="3"/>
  <c r="DP415" i="3"/>
  <c r="CP415" i="3"/>
  <c r="CT415" i="3"/>
  <c r="CX415" i="3"/>
  <c r="DB415" i="3"/>
  <c r="DF415" i="3"/>
  <c r="DJ415" i="3"/>
  <c r="DN415" i="3"/>
  <c r="DR415" i="3"/>
  <c r="H401" i="3"/>
  <c r="H392" i="3"/>
  <c r="H376" i="3"/>
  <c r="H367" i="3"/>
  <c r="H361" i="3"/>
  <c r="H351" i="3"/>
  <c r="H342" i="3"/>
  <c r="H336" i="3"/>
  <c r="H326" i="3"/>
  <c r="H311" i="3"/>
  <c r="H292" i="3"/>
  <c r="H286" i="3"/>
  <c r="H278" i="3"/>
  <c r="E186" i="2" l="1"/>
  <c r="H120" i="2"/>
  <c r="DT150" i="5" l="1"/>
  <c r="DT349" i="5"/>
  <c r="H53" i="2"/>
  <c r="H68" i="8" l="1"/>
  <c r="H41" i="8"/>
  <c r="I41" i="8"/>
  <c r="H155" i="2"/>
  <c r="A214" i="8"/>
  <c r="A215" i="8" s="1"/>
  <c r="A216" i="8" s="1"/>
  <c r="A217" i="8" s="1"/>
  <c r="A218" i="8" s="1"/>
  <c r="A219" i="8" s="1"/>
  <c r="A220" i="8" s="1"/>
  <c r="A221" i="8" s="1"/>
  <c r="A222" i="8" s="1"/>
  <c r="A223" i="8" s="1"/>
  <c r="A224" i="8" s="1"/>
  <c r="A225" i="8" s="1"/>
  <c r="A226" i="8" s="1"/>
  <c r="A227" i="8" s="1"/>
  <c r="A228" i="8" s="1"/>
  <c r="A229" i="8" s="1"/>
  <c r="A230" i="8" s="1"/>
  <c r="A231" i="8" s="1"/>
  <c r="A232" i="8" s="1"/>
  <c r="A233" i="8" s="1"/>
  <c r="A234" i="8" s="1"/>
  <c r="A235" i="8" s="1"/>
  <c r="A236" i="8" s="1"/>
  <c r="A237" i="8" s="1"/>
  <c r="A238" i="8" s="1"/>
  <c r="A239" i="8" s="1"/>
  <c r="A240" i="8" s="1"/>
  <c r="A241" i="8" s="1"/>
  <c r="A242" i="8" s="1"/>
  <c r="A243" i="8" s="1"/>
  <c r="A244" i="8" s="1"/>
  <c r="A245" i="8" s="1"/>
  <c r="A246" i="8" s="1"/>
  <c r="A247" i="8" s="1"/>
  <c r="A248" i="8" s="1"/>
  <c r="A249" i="8" s="1"/>
  <c r="A250" i="8" s="1"/>
  <c r="A251" i="8" s="1"/>
  <c r="A252" i="8" s="1"/>
  <c r="A253" i="8" s="1"/>
  <c r="A254" i="8" s="1"/>
  <c r="A255" i="8" s="1"/>
  <c r="A256" i="8" s="1"/>
  <c r="A257" i="8" s="1"/>
  <c r="A258" i="8" s="1"/>
  <c r="A259" i="8" s="1"/>
  <c r="A260" i="8" s="1"/>
  <c r="A261" i="8" s="1"/>
  <c r="A262" i="8" s="1"/>
  <c r="A263" i="8" s="1"/>
  <c r="A264" i="8" s="1"/>
  <c r="A265" i="8" s="1"/>
  <c r="A266" i="8" s="1"/>
  <c r="A267" i="8" s="1"/>
  <c r="A268" i="8" s="1"/>
  <c r="A269" i="8" s="1"/>
  <c r="A270" i="8" s="1"/>
  <c r="A271" i="8" s="1"/>
  <c r="A272" i="8" s="1"/>
  <c r="A273" i="8" s="1"/>
  <c r="A274" i="8" s="1"/>
  <c r="A275" i="8" s="1"/>
  <c r="A276" i="8" s="1"/>
  <c r="A277" i="8" s="1"/>
  <c r="A278" i="8" s="1"/>
  <c r="A279" i="8" s="1"/>
  <c r="A280" i="8" s="1"/>
  <c r="A281" i="8" s="1"/>
  <c r="A282" i="8" s="1"/>
  <c r="A283" i="8" s="1"/>
  <c r="A284" i="8" s="1"/>
  <c r="A285" i="8" s="1"/>
  <c r="A286" i="8" s="1"/>
  <c r="A287" i="8" s="1"/>
  <c r="A288" i="8" s="1"/>
  <c r="A289" i="8" s="1"/>
  <c r="A290" i="8" s="1"/>
  <c r="A291" i="8" s="1"/>
  <c r="A292" i="8" s="1"/>
  <c r="A293" i="8" s="1"/>
  <c r="A294" i="8" s="1"/>
  <c r="A295" i="8" s="1"/>
  <c r="A296" i="8" s="1"/>
  <c r="A297" i="8" s="1"/>
  <c r="A298" i="8" s="1"/>
  <c r="A299" i="8" s="1"/>
  <c r="A300" i="8" s="1"/>
  <c r="A301" i="8" s="1"/>
  <c r="A302" i="8" s="1"/>
  <c r="A303" i="8" s="1"/>
  <c r="A304" i="8" s="1"/>
  <c r="A305" i="8" s="1"/>
  <c r="A306" i="8" s="1"/>
  <c r="A307" i="8" s="1"/>
  <c r="A308" i="8" s="1"/>
  <c r="A309" i="8" s="1"/>
  <c r="A310" i="8" s="1"/>
  <c r="A311" i="8" s="1"/>
  <c r="A312" i="8" s="1"/>
  <c r="A313" i="8" s="1"/>
  <c r="A314" i="8" s="1"/>
  <c r="A315" i="8" s="1"/>
  <c r="A316" i="8" s="1"/>
  <c r="A317" i="8" s="1"/>
  <c r="A318" i="8" s="1"/>
  <c r="A319" i="8" s="1"/>
  <c r="A320" i="8" s="1"/>
  <c r="A321" i="8" s="1"/>
  <c r="A322" i="8" s="1"/>
  <c r="A323" i="8" s="1"/>
  <c r="A324" i="8" s="1"/>
  <c r="A325" i="8" s="1"/>
  <c r="A326" i="8" s="1"/>
  <c r="A327" i="8" s="1"/>
  <c r="A328" i="8" s="1"/>
  <c r="A93" i="8"/>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119" i="8" s="1"/>
  <c r="A120" i="8" s="1"/>
  <c r="A121" i="8" s="1"/>
  <c r="A122" i="8" s="1"/>
  <c r="A123" i="8" s="1"/>
  <c r="A124" i="8" s="1"/>
  <c r="A125" i="8" s="1"/>
  <c r="A126" i="8" s="1"/>
  <c r="A127" i="8" s="1"/>
  <c r="A128" i="8" s="1"/>
  <c r="A129" i="8" s="1"/>
  <c r="A130" i="8" s="1"/>
  <c r="A131" i="8" s="1"/>
  <c r="A132" i="8" s="1"/>
  <c r="A133" i="8" s="1"/>
  <c r="A134" i="8" s="1"/>
  <c r="A135" i="8" s="1"/>
  <c r="A136" i="8" s="1"/>
  <c r="A137" i="8" s="1"/>
  <c r="A138" i="8" s="1"/>
  <c r="A139" i="8" s="1"/>
  <c r="A140" i="8" s="1"/>
  <c r="A141" i="8" s="1"/>
  <c r="A142" i="8" s="1"/>
  <c r="A143" i="8" s="1"/>
  <c r="A144" i="8" s="1"/>
  <c r="A145" i="8" s="1"/>
  <c r="A146" i="8" s="1"/>
  <c r="A147" i="8" s="1"/>
  <c r="A148" i="8" s="1"/>
  <c r="A149" i="8" s="1"/>
  <c r="A150" i="8" s="1"/>
  <c r="A151" i="8" s="1"/>
  <c r="A152" i="8" s="1"/>
  <c r="A153" i="8" s="1"/>
  <c r="A154" i="8" s="1"/>
  <c r="A155" i="8" s="1"/>
  <c r="A156" i="8" s="1"/>
  <c r="A157" i="8" s="1"/>
  <c r="A158" i="8" s="1"/>
  <c r="A159" i="8" s="1"/>
  <c r="A160" i="8" s="1"/>
  <c r="A161" i="8" s="1"/>
  <c r="A162" i="8" s="1"/>
  <c r="A163" i="8" s="1"/>
  <c r="A164" i="8" s="1"/>
  <c r="A165" i="8" s="1"/>
  <c r="A166" i="8" s="1"/>
  <c r="A167" i="8" s="1"/>
  <c r="A168" i="8" s="1"/>
  <c r="A169" i="8" s="1"/>
  <c r="A170" i="8" s="1"/>
  <c r="A171" i="8" s="1"/>
  <c r="A172" i="8" s="1"/>
  <c r="A173" i="8" s="1"/>
  <c r="A174" i="8" s="1"/>
  <c r="A175" i="8" s="1"/>
  <c r="A176" i="8" s="1"/>
  <c r="A177" i="8" s="1"/>
  <c r="A178" i="8" s="1"/>
  <c r="A179" i="8" s="1"/>
  <c r="A180" i="8" s="1"/>
  <c r="A181" i="8" s="1"/>
  <c r="A182" i="8" s="1"/>
  <c r="A183" i="8" s="1"/>
  <c r="A184" i="8" s="1"/>
  <c r="A185" i="8" s="1"/>
  <c r="A186" i="8" s="1"/>
  <c r="A187" i="8" s="1"/>
  <c r="A188" i="8" s="1"/>
  <c r="A189" i="8" s="1"/>
  <c r="A190" i="8" s="1"/>
  <c r="A191" i="8" s="1"/>
  <c r="A192" i="8" s="1"/>
  <c r="A193" i="8" s="1"/>
  <c r="A194" i="8" s="1"/>
  <c r="A195" i="8" s="1"/>
  <c r="A196" i="8" s="1"/>
  <c r="A197" i="8" s="1"/>
  <c r="A198" i="8" s="1"/>
  <c r="A199" i="8" s="1"/>
  <c r="A200" i="8" s="1"/>
  <c r="A201" i="8" s="1"/>
  <c r="A202" i="8" s="1"/>
  <c r="A203" i="8" s="1"/>
  <c r="A204" i="8" s="1"/>
  <c r="A205" i="8" s="1"/>
  <c r="A206" i="8" s="1"/>
  <c r="A207" i="8" s="1"/>
  <c r="A208" i="8" s="1"/>
  <c r="H85" i="8"/>
  <c r="A1" i="8"/>
  <c r="A1" i="1"/>
  <c r="A2" i="8"/>
  <c r="A2" i="7"/>
  <c r="H6" i="8"/>
  <c r="E437" i="3" l="1"/>
  <c r="H432" i="3"/>
  <c r="E430" i="3"/>
  <c r="I136" i="6"/>
  <c r="D399" i="5"/>
  <c r="E429" i="3" l="1"/>
  <c r="DT99" i="7"/>
  <c r="H25" i="8" l="1"/>
  <c r="H31" i="8"/>
  <c r="H27" i="6"/>
  <c r="G27" i="6" s="1"/>
  <c r="C27" i="6"/>
  <c r="C26" i="6"/>
  <c r="H36" i="8" l="1"/>
  <c r="L102" i="2"/>
  <c r="M102" i="2" s="1"/>
  <c r="N102" i="2" s="1"/>
  <c r="O102" i="2" s="1"/>
  <c r="P102" i="2" s="1"/>
  <c r="Q102" i="2" s="1"/>
  <c r="R102" i="2" s="1"/>
  <c r="S102" i="2" s="1"/>
  <c r="T102" i="2" s="1"/>
  <c r="U102" i="2" s="1"/>
  <c r="V102" i="2" s="1"/>
  <c r="W102" i="2" s="1"/>
  <c r="X102" i="2" s="1"/>
  <c r="Y102" i="2" s="1"/>
  <c r="Z102" i="2" s="1"/>
  <c r="AA102" i="2" s="1"/>
  <c r="AB102" i="2" s="1"/>
  <c r="AC102" i="2" s="1"/>
  <c r="AD102" i="2" s="1"/>
  <c r="AE102" i="2" s="1"/>
  <c r="AF102" i="2" s="1"/>
  <c r="AG102" i="2" s="1"/>
  <c r="AH102" i="2" s="1"/>
  <c r="AI102" i="2" s="1"/>
  <c r="AJ102" i="2" s="1"/>
  <c r="AK102" i="2" s="1"/>
  <c r="AL102" i="2" s="1"/>
  <c r="AM102" i="2" s="1"/>
  <c r="AN102" i="2" s="1"/>
  <c r="AO102" i="2" s="1"/>
  <c r="AP102" i="2" s="1"/>
  <c r="AQ102" i="2" s="1"/>
  <c r="AR102" i="2" s="1"/>
  <c r="AS102" i="2" s="1"/>
  <c r="AT102" i="2" s="1"/>
  <c r="AU102" i="2" s="1"/>
  <c r="AV102" i="2" s="1"/>
  <c r="AW102" i="2" s="1"/>
  <c r="AX102" i="2" s="1"/>
  <c r="AY102" i="2" s="1"/>
  <c r="AZ102" i="2" s="1"/>
  <c r="BA102" i="2" s="1"/>
  <c r="BB102" i="2" s="1"/>
  <c r="BC102" i="2" s="1"/>
  <c r="BD102" i="2" s="1"/>
  <c r="BE102" i="2" s="1"/>
  <c r="BF102" i="2" s="1"/>
  <c r="BG102" i="2" s="1"/>
  <c r="BH102" i="2" s="1"/>
  <c r="BI102" i="2" s="1"/>
  <c r="BJ102" i="2" s="1"/>
  <c r="BK102" i="2" s="1"/>
  <c r="BL102" i="2" s="1"/>
  <c r="BM102" i="2" s="1"/>
  <c r="BN102" i="2" s="1"/>
  <c r="BO102" i="2" s="1"/>
  <c r="BP102" i="2" s="1"/>
  <c r="BQ102" i="2" s="1"/>
  <c r="BR102" i="2" s="1"/>
  <c r="BS102" i="2" s="1"/>
  <c r="BT102" i="2" s="1"/>
  <c r="BU102" i="2" s="1"/>
  <c r="BV102" i="2" s="1"/>
  <c r="BW102" i="2" s="1"/>
  <c r="BX102" i="2" s="1"/>
  <c r="BY102" i="2" s="1"/>
  <c r="BZ102" i="2" s="1"/>
  <c r="CA102" i="2" s="1"/>
  <c r="CB102" i="2" s="1"/>
  <c r="CC102" i="2" s="1"/>
  <c r="CD102" i="2" s="1"/>
  <c r="CE102" i="2" s="1"/>
  <c r="CF102" i="2" s="1"/>
  <c r="CG102" i="2" s="1"/>
  <c r="CH102" i="2" s="1"/>
  <c r="CI102" i="2" s="1"/>
  <c r="CJ102" i="2" s="1"/>
  <c r="CK102" i="2" s="1"/>
  <c r="CL102" i="2" s="1"/>
  <c r="CM102" i="2" s="1"/>
  <c r="CN102" i="2" s="1"/>
  <c r="CO102" i="2" s="1"/>
  <c r="CP102" i="2" s="1"/>
  <c r="CQ102" i="2" s="1"/>
  <c r="CR102" i="2" s="1"/>
  <c r="CS102" i="2" s="1"/>
  <c r="CT102" i="2" s="1"/>
  <c r="CU102" i="2" s="1"/>
  <c r="CV102" i="2" s="1"/>
  <c r="CW102" i="2" s="1"/>
  <c r="CX102" i="2" s="1"/>
  <c r="CY102" i="2" s="1"/>
  <c r="CZ102" i="2" s="1"/>
  <c r="DA102" i="2" s="1"/>
  <c r="DB102" i="2" s="1"/>
  <c r="DC102" i="2" s="1"/>
  <c r="DD102" i="2" s="1"/>
  <c r="DE102" i="2" s="1"/>
  <c r="DF102" i="2" s="1"/>
  <c r="DG102" i="2" s="1"/>
  <c r="DH102" i="2" s="1"/>
  <c r="DI102" i="2" s="1"/>
  <c r="DJ102" i="2" s="1"/>
  <c r="DK102" i="2" s="1"/>
  <c r="DL102" i="2" s="1"/>
  <c r="DM102" i="2" s="1"/>
  <c r="DN102" i="2" s="1"/>
  <c r="DO102" i="2" s="1"/>
  <c r="DP102" i="2" s="1"/>
  <c r="DQ102" i="2" s="1"/>
  <c r="DR102" i="2" s="1"/>
  <c r="DS102" i="2" s="1"/>
  <c r="G220" i="5"/>
  <c r="G200" i="5"/>
  <c r="G180" i="5"/>
  <c r="G160" i="5"/>
  <c r="G140" i="5"/>
  <c r="DR22" i="5"/>
  <c r="DQ22" i="5"/>
  <c r="DP22"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V22" i="5"/>
  <c r="U22" i="5"/>
  <c r="T22" i="5"/>
  <c r="S22" i="5"/>
  <c r="R22" i="5"/>
  <c r="Q22" i="5"/>
  <c r="P22" i="5"/>
  <c r="O22" i="5"/>
  <c r="N22" i="5"/>
  <c r="M22" i="5"/>
  <c r="L22" i="5"/>
  <c r="K22" i="5"/>
  <c r="J22" i="5"/>
  <c r="I22" i="5"/>
  <c r="H22" i="5"/>
  <c r="DR21" i="5"/>
  <c r="DQ21" i="5"/>
  <c r="DP21" i="5"/>
  <c r="DO21" i="5"/>
  <c r="DN21" i="5"/>
  <c r="DM21" i="5"/>
  <c r="DL21" i="5"/>
  <c r="DK21" i="5"/>
  <c r="DJ21" i="5"/>
  <c r="DI21" i="5"/>
  <c r="DH21" i="5"/>
  <c r="DG21" i="5"/>
  <c r="DF21" i="5"/>
  <c r="DE21" i="5"/>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V21" i="5"/>
  <c r="U21" i="5"/>
  <c r="T21" i="5"/>
  <c r="S21" i="5"/>
  <c r="R21" i="5"/>
  <c r="Q21" i="5"/>
  <c r="P21" i="5"/>
  <c r="O21" i="5"/>
  <c r="N21" i="5"/>
  <c r="M21" i="5"/>
  <c r="L21" i="5"/>
  <c r="K21" i="5"/>
  <c r="J21" i="5"/>
  <c r="I21" i="5"/>
  <c r="H21"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DR18" i="5"/>
  <c r="DQ18" i="5"/>
  <c r="DP18" i="5"/>
  <c r="DO18" i="5"/>
  <c r="DN18" i="5"/>
  <c r="DM18" i="5"/>
  <c r="DL18" i="5"/>
  <c r="DK18" i="5"/>
  <c r="DJ18" i="5"/>
  <c r="DI18" i="5"/>
  <c r="DH18" i="5"/>
  <c r="DG18" i="5"/>
  <c r="DF18" i="5"/>
  <c r="DE18" i="5"/>
  <c r="DD18"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V18" i="5"/>
  <c r="U18" i="5"/>
  <c r="T18" i="5"/>
  <c r="S18" i="5"/>
  <c r="R18" i="5"/>
  <c r="Q18" i="5"/>
  <c r="P18" i="5"/>
  <c r="O18" i="5"/>
  <c r="N18" i="5"/>
  <c r="M18" i="5"/>
  <c r="L18" i="5"/>
  <c r="K18" i="5"/>
  <c r="J18" i="5"/>
  <c r="I18" i="5"/>
  <c r="H18" i="5"/>
  <c r="DS22" i="5"/>
  <c r="DS21" i="5"/>
  <c r="DS20" i="5"/>
  <c r="DS19" i="5"/>
  <c r="DS18" i="5"/>
  <c r="I16" i="3" l="1"/>
  <c r="I15" i="3"/>
  <c r="A6" i="7" l="1"/>
  <c r="A5" i="7"/>
  <c r="A4" i="7"/>
  <c r="L84" i="2"/>
  <c r="K84" i="2"/>
  <c r="A5" i="1" l="1"/>
  <c r="A5" i="8"/>
  <c r="A4" i="1"/>
  <c r="A4" i="8"/>
  <c r="A6" i="1"/>
  <c r="A6" i="8"/>
  <c r="A4" i="6"/>
  <c r="A4" i="5" s="1"/>
  <c r="A4" i="3" s="1"/>
  <c r="A4" i="2" s="1"/>
  <c r="A5" i="6"/>
  <c r="A5" i="5" s="1"/>
  <c r="A5" i="3" s="1"/>
  <c r="A5" i="2" s="1"/>
  <c r="A6" i="6"/>
  <c r="A6" i="5" s="1"/>
  <c r="A6" i="3" s="1"/>
  <c r="A6" i="2" s="1"/>
  <c r="E136" i="6"/>
  <c r="H127" i="6"/>
  <c r="ES134" i="6"/>
  <c r="ER134" i="6"/>
  <c r="EQ134" i="6"/>
  <c r="EP134" i="6"/>
  <c r="EO134" i="6"/>
  <c r="EN134" i="6"/>
  <c r="EM134" i="6"/>
  <c r="EL134" i="6"/>
  <c r="EK134" i="6"/>
  <c r="EJ134" i="6"/>
  <c r="EI134" i="6"/>
  <c r="EH134" i="6"/>
  <c r="EG134" i="6"/>
  <c r="EF134" i="6"/>
  <c r="EE134" i="6"/>
  <c r="ED134" i="6"/>
  <c r="EC134" i="6"/>
  <c r="EB134" i="6"/>
  <c r="EA134" i="6"/>
  <c r="DZ134" i="6"/>
  <c r="DY134" i="6"/>
  <c r="DX134" i="6"/>
  <c r="DW134" i="6"/>
  <c r="DV134" i="6"/>
  <c r="DU134" i="6"/>
  <c r="I134" i="6"/>
  <c r="H134" i="6"/>
  <c r="ES133" i="6"/>
  <c r="ER133" i="6"/>
  <c r="EQ133" i="6"/>
  <c r="EP133" i="6"/>
  <c r="EO133" i="6"/>
  <c r="EN133" i="6"/>
  <c r="EM133" i="6"/>
  <c r="EL133" i="6"/>
  <c r="EK133" i="6"/>
  <c r="EJ133" i="6"/>
  <c r="EI133" i="6"/>
  <c r="EH133" i="6"/>
  <c r="EG133" i="6"/>
  <c r="EF133" i="6"/>
  <c r="EE133" i="6"/>
  <c r="ED133" i="6"/>
  <c r="EC133" i="6"/>
  <c r="EB133" i="6"/>
  <c r="EA133" i="6"/>
  <c r="DZ133" i="6"/>
  <c r="DY133" i="6"/>
  <c r="DX133" i="6"/>
  <c r="DW133" i="6"/>
  <c r="DV133" i="6"/>
  <c r="DU133" i="6"/>
  <c r="I133" i="6"/>
  <c r="H133" i="6"/>
  <c r="H132" i="6"/>
  <c r="I128" i="6" l="1"/>
  <c r="H51" i="8"/>
  <c r="H57" i="8"/>
  <c r="H369" i="5"/>
  <c r="H406" i="5" s="1"/>
  <c r="H128" i="6"/>
  <c r="H135" i="6"/>
  <c r="H91" i="6" s="1"/>
  <c r="DS400" i="5"/>
  <c r="DR400" i="5"/>
  <c r="DQ400" i="5"/>
  <c r="DP400" i="5"/>
  <c r="DO400" i="5"/>
  <c r="DN400" i="5"/>
  <c r="DM400" i="5"/>
  <c r="DL400" i="5"/>
  <c r="DK400" i="5"/>
  <c r="DJ400" i="5"/>
  <c r="DI400" i="5"/>
  <c r="DH400" i="5"/>
  <c r="DG400" i="5"/>
  <c r="DF400" i="5"/>
  <c r="DE400" i="5"/>
  <c r="DD400" i="5"/>
  <c r="DC400" i="5"/>
  <c r="DB400" i="5"/>
  <c r="DA400" i="5"/>
  <c r="CZ400" i="5"/>
  <c r="CY400" i="5"/>
  <c r="CX400" i="5"/>
  <c r="CW400" i="5"/>
  <c r="CV400" i="5"/>
  <c r="CU400" i="5"/>
  <c r="CT400" i="5"/>
  <c r="CS400" i="5"/>
  <c r="CR400" i="5"/>
  <c r="CQ400" i="5"/>
  <c r="CP400" i="5"/>
  <c r="CO400" i="5"/>
  <c r="CN400" i="5"/>
  <c r="CM400" i="5"/>
  <c r="CL400" i="5"/>
  <c r="CK400" i="5"/>
  <c r="CJ400" i="5"/>
  <c r="CI400" i="5"/>
  <c r="CH400" i="5"/>
  <c r="CG400" i="5"/>
  <c r="CF400" i="5"/>
  <c r="CE400" i="5"/>
  <c r="CD400" i="5"/>
  <c r="CC400" i="5"/>
  <c r="CB400" i="5"/>
  <c r="CA400" i="5"/>
  <c r="BZ400" i="5"/>
  <c r="BY400" i="5"/>
  <c r="BX400" i="5"/>
  <c r="BW400" i="5"/>
  <c r="BV400" i="5"/>
  <c r="BU400" i="5"/>
  <c r="BT400" i="5"/>
  <c r="BS400" i="5"/>
  <c r="BR400" i="5"/>
  <c r="BQ400" i="5"/>
  <c r="BP400" i="5"/>
  <c r="BO400" i="5"/>
  <c r="BN400" i="5"/>
  <c r="BM400" i="5"/>
  <c r="BL400" i="5"/>
  <c r="BK400" i="5"/>
  <c r="BJ400" i="5"/>
  <c r="BI400" i="5"/>
  <c r="BH400" i="5"/>
  <c r="BG400" i="5"/>
  <c r="BF400" i="5"/>
  <c r="BE400" i="5"/>
  <c r="BD400" i="5"/>
  <c r="BC400" i="5"/>
  <c r="BB400" i="5"/>
  <c r="BA400" i="5"/>
  <c r="AZ400" i="5"/>
  <c r="AY400" i="5"/>
  <c r="AX400" i="5"/>
  <c r="AW400" i="5"/>
  <c r="AV400" i="5"/>
  <c r="AU400" i="5"/>
  <c r="AT400" i="5"/>
  <c r="AS400" i="5"/>
  <c r="AR400" i="5"/>
  <c r="AQ400" i="5"/>
  <c r="AP400" i="5"/>
  <c r="AO400" i="5"/>
  <c r="AN400" i="5"/>
  <c r="AM400" i="5"/>
  <c r="AL400" i="5"/>
  <c r="AK400" i="5"/>
  <c r="AJ400" i="5"/>
  <c r="AI400" i="5"/>
  <c r="AH400" i="5"/>
  <c r="AG400" i="5"/>
  <c r="AF400" i="5"/>
  <c r="AE400" i="5"/>
  <c r="AD400" i="5"/>
  <c r="AC400" i="5"/>
  <c r="AB400" i="5"/>
  <c r="AA400" i="5"/>
  <c r="Z400" i="5"/>
  <c r="Y400" i="5"/>
  <c r="X400" i="5"/>
  <c r="W400" i="5"/>
  <c r="V400" i="5"/>
  <c r="U400" i="5"/>
  <c r="T400" i="5"/>
  <c r="S400" i="5"/>
  <c r="R400" i="5"/>
  <c r="Q400" i="5"/>
  <c r="P400" i="5"/>
  <c r="O400" i="5"/>
  <c r="N400" i="5"/>
  <c r="M400" i="5"/>
  <c r="L400" i="5"/>
  <c r="K400" i="5"/>
  <c r="J400" i="5"/>
  <c r="I400" i="5"/>
  <c r="H400" i="5"/>
  <c r="D398" i="5"/>
  <c r="D397" i="5"/>
  <c r="DS132" i="3"/>
  <c r="DR132" i="3"/>
  <c r="DQ132" i="3"/>
  <c r="DP132" i="3"/>
  <c r="DO132" i="3"/>
  <c r="DN132" i="3"/>
  <c r="DM132" i="3"/>
  <c r="DL132" i="3"/>
  <c r="DK132" i="3"/>
  <c r="DJ132" i="3"/>
  <c r="DI132" i="3"/>
  <c r="DH132" i="3"/>
  <c r="DG132" i="3"/>
  <c r="DF132" i="3"/>
  <c r="DE132" i="3"/>
  <c r="DD132" i="3"/>
  <c r="DC132" i="3"/>
  <c r="DB132" i="3"/>
  <c r="DA132" i="3"/>
  <c r="CZ132" i="3"/>
  <c r="CY132" i="3"/>
  <c r="CX132" i="3"/>
  <c r="CW132" i="3"/>
  <c r="CV132" i="3"/>
  <c r="CU132" i="3"/>
  <c r="CT132" i="3"/>
  <c r="CS132" i="3"/>
  <c r="CR132" i="3"/>
  <c r="CQ132" i="3"/>
  <c r="CP132" i="3"/>
  <c r="CO132" i="3"/>
  <c r="CN132" i="3"/>
  <c r="CM132" i="3"/>
  <c r="CL132" i="3"/>
  <c r="CK132" i="3"/>
  <c r="CJ132" i="3"/>
  <c r="CI132" i="3"/>
  <c r="CH132" i="3"/>
  <c r="CG132" i="3"/>
  <c r="CF132" i="3"/>
  <c r="CE132" i="3"/>
  <c r="CD132" i="3"/>
  <c r="CC132" i="3"/>
  <c r="CB132" i="3"/>
  <c r="CA132" i="3"/>
  <c r="BZ132" i="3"/>
  <c r="BY132" i="3"/>
  <c r="BX132" i="3"/>
  <c r="BW132" i="3"/>
  <c r="BV132" i="3"/>
  <c r="BU132" i="3"/>
  <c r="BT132" i="3"/>
  <c r="BS132" i="3"/>
  <c r="BR132" i="3"/>
  <c r="BQ132" i="3"/>
  <c r="BP132" i="3"/>
  <c r="BO132" i="3"/>
  <c r="BN132" i="3"/>
  <c r="BM132" i="3"/>
  <c r="BL132" i="3"/>
  <c r="BK132" i="3"/>
  <c r="BJ132" i="3"/>
  <c r="BI132" i="3"/>
  <c r="BH132" i="3"/>
  <c r="BG132" i="3"/>
  <c r="BF132" i="3"/>
  <c r="BE132" i="3"/>
  <c r="BD132" i="3"/>
  <c r="BC132" i="3"/>
  <c r="BB132" i="3"/>
  <c r="BA132" i="3"/>
  <c r="AZ132" i="3"/>
  <c r="AY132" i="3"/>
  <c r="AX132" i="3"/>
  <c r="AW132" i="3"/>
  <c r="AV132" i="3"/>
  <c r="AU132" i="3"/>
  <c r="AT132" i="3"/>
  <c r="AS132" i="3"/>
  <c r="AR132" i="3"/>
  <c r="AQ132" i="3"/>
  <c r="AP132" i="3"/>
  <c r="AO132" i="3"/>
  <c r="AN132" i="3"/>
  <c r="AM132" i="3"/>
  <c r="AL132" i="3"/>
  <c r="AK132" i="3"/>
  <c r="AJ132" i="3"/>
  <c r="AI132" i="3"/>
  <c r="AH132" i="3"/>
  <c r="AG132" i="3"/>
  <c r="AF132" i="3"/>
  <c r="AE132" i="3"/>
  <c r="AD132" i="3"/>
  <c r="AC132" i="3"/>
  <c r="AB132" i="3"/>
  <c r="AA132" i="3"/>
  <c r="Z132" i="3"/>
  <c r="Y132" i="3"/>
  <c r="X132" i="3"/>
  <c r="W132" i="3"/>
  <c r="V132" i="3"/>
  <c r="U132" i="3"/>
  <c r="T132" i="3"/>
  <c r="S132" i="3"/>
  <c r="R132" i="3"/>
  <c r="Q132" i="3"/>
  <c r="P132" i="3"/>
  <c r="O132" i="3"/>
  <c r="N132" i="3"/>
  <c r="M132" i="3"/>
  <c r="L132" i="3"/>
  <c r="K132" i="3"/>
  <c r="J132" i="3"/>
  <c r="I132" i="3"/>
  <c r="H132" i="3"/>
  <c r="DS112" i="3"/>
  <c r="DR112" i="3"/>
  <c r="DQ112" i="3"/>
  <c r="DP112" i="3"/>
  <c r="DO112" i="3"/>
  <c r="DN112" i="3"/>
  <c r="DM112" i="3"/>
  <c r="DL112" i="3"/>
  <c r="DK112" i="3"/>
  <c r="DJ112" i="3"/>
  <c r="DI112" i="3"/>
  <c r="DH112" i="3"/>
  <c r="DG112" i="3"/>
  <c r="DF112" i="3"/>
  <c r="DE112" i="3"/>
  <c r="DD112" i="3"/>
  <c r="DC112" i="3"/>
  <c r="DB112" i="3"/>
  <c r="DA112" i="3"/>
  <c r="CZ112" i="3"/>
  <c r="CY112" i="3"/>
  <c r="CX112" i="3"/>
  <c r="CW112" i="3"/>
  <c r="CV112" i="3"/>
  <c r="CU112" i="3"/>
  <c r="CT112" i="3"/>
  <c r="CS112" i="3"/>
  <c r="CR112" i="3"/>
  <c r="CQ112" i="3"/>
  <c r="CP112" i="3"/>
  <c r="CO112" i="3"/>
  <c r="CN112" i="3"/>
  <c r="CM112" i="3"/>
  <c r="CL112" i="3"/>
  <c r="CK112" i="3"/>
  <c r="CJ112" i="3"/>
  <c r="CI112" i="3"/>
  <c r="CH112" i="3"/>
  <c r="CG112" i="3"/>
  <c r="CF112" i="3"/>
  <c r="CE112" i="3"/>
  <c r="CD112" i="3"/>
  <c r="CC112" i="3"/>
  <c r="CB112" i="3"/>
  <c r="CA112" i="3"/>
  <c r="BZ112" i="3"/>
  <c r="BY112" i="3"/>
  <c r="BX112" i="3"/>
  <c r="BW112" i="3"/>
  <c r="BV112" i="3"/>
  <c r="BU112" i="3"/>
  <c r="BT112" i="3"/>
  <c r="BS112" i="3"/>
  <c r="BR112" i="3"/>
  <c r="BQ112" i="3"/>
  <c r="BP112" i="3"/>
  <c r="BO112" i="3"/>
  <c r="BN112" i="3"/>
  <c r="BM112" i="3"/>
  <c r="BL112" i="3"/>
  <c r="BK112" i="3"/>
  <c r="BJ112" i="3"/>
  <c r="BI112" i="3"/>
  <c r="BH112" i="3"/>
  <c r="BG112" i="3"/>
  <c r="BF112" i="3"/>
  <c r="BE112" i="3"/>
  <c r="BD112" i="3"/>
  <c r="BC112" i="3"/>
  <c r="BB112" i="3"/>
  <c r="BA112" i="3"/>
  <c r="AZ112" i="3"/>
  <c r="AY112" i="3"/>
  <c r="AX112" i="3"/>
  <c r="AW112" i="3"/>
  <c r="AV112" i="3"/>
  <c r="AU112" i="3"/>
  <c r="AT112" i="3"/>
  <c r="AS112" i="3"/>
  <c r="AR112" i="3"/>
  <c r="AQ112" i="3"/>
  <c r="AP112" i="3"/>
  <c r="AO112" i="3"/>
  <c r="AN112" i="3"/>
  <c r="AM112" i="3"/>
  <c r="AL112" i="3"/>
  <c r="AK112" i="3"/>
  <c r="AJ112" i="3"/>
  <c r="AI112" i="3"/>
  <c r="AH112" i="3"/>
  <c r="AG112" i="3"/>
  <c r="AF112" i="3"/>
  <c r="AE112" i="3"/>
  <c r="AD112" i="3"/>
  <c r="AC112" i="3"/>
  <c r="AB112" i="3"/>
  <c r="AA112" i="3"/>
  <c r="Z112" i="3"/>
  <c r="Y112" i="3"/>
  <c r="X112" i="3"/>
  <c r="W112" i="3"/>
  <c r="V112" i="3"/>
  <c r="U112" i="3"/>
  <c r="T112" i="3"/>
  <c r="S112" i="3"/>
  <c r="R112" i="3"/>
  <c r="Q112" i="3"/>
  <c r="P112" i="3"/>
  <c r="O112" i="3"/>
  <c r="N112" i="3"/>
  <c r="M112" i="3"/>
  <c r="L112" i="3"/>
  <c r="K112" i="3"/>
  <c r="J112" i="3"/>
  <c r="I112" i="3"/>
  <c r="H112" i="3"/>
  <c r="DS92" i="3"/>
  <c r="DR92" i="3"/>
  <c r="DQ92" i="3"/>
  <c r="DP92" i="3"/>
  <c r="DO92" i="3"/>
  <c r="DN92" i="3"/>
  <c r="DM92" i="3"/>
  <c r="DL92" i="3"/>
  <c r="DK92" i="3"/>
  <c r="DJ92" i="3"/>
  <c r="DI92" i="3"/>
  <c r="DH92" i="3"/>
  <c r="DG92" i="3"/>
  <c r="DF92" i="3"/>
  <c r="DE92" i="3"/>
  <c r="DD92" i="3"/>
  <c r="DC92" i="3"/>
  <c r="DB92" i="3"/>
  <c r="DA92" i="3"/>
  <c r="CZ92" i="3"/>
  <c r="CY92" i="3"/>
  <c r="CX92" i="3"/>
  <c r="CW92" i="3"/>
  <c r="CV92" i="3"/>
  <c r="CU92" i="3"/>
  <c r="CT92" i="3"/>
  <c r="CS92" i="3"/>
  <c r="CR92" i="3"/>
  <c r="CQ92" i="3"/>
  <c r="CP92" i="3"/>
  <c r="CO92" i="3"/>
  <c r="CN92" i="3"/>
  <c r="CM92" i="3"/>
  <c r="CL92" i="3"/>
  <c r="CK92" i="3"/>
  <c r="CJ92" i="3"/>
  <c r="CI92" i="3"/>
  <c r="CH92" i="3"/>
  <c r="CG92" i="3"/>
  <c r="CF92" i="3"/>
  <c r="CE92" i="3"/>
  <c r="CD92" i="3"/>
  <c r="CC92" i="3"/>
  <c r="CB92" i="3"/>
  <c r="CA92" i="3"/>
  <c r="BZ92" i="3"/>
  <c r="BY92" i="3"/>
  <c r="BX92" i="3"/>
  <c r="BW92" i="3"/>
  <c r="BV92" i="3"/>
  <c r="BU92" i="3"/>
  <c r="BT92" i="3"/>
  <c r="BS92" i="3"/>
  <c r="BR92" i="3"/>
  <c r="BQ92" i="3"/>
  <c r="BP92" i="3"/>
  <c r="BO92" i="3"/>
  <c r="BN92" i="3"/>
  <c r="BM92" i="3"/>
  <c r="BL92" i="3"/>
  <c r="BK92" i="3"/>
  <c r="BJ92" i="3"/>
  <c r="BI92" i="3"/>
  <c r="BH92" i="3"/>
  <c r="BG92" i="3"/>
  <c r="BF92" i="3"/>
  <c r="BE92" i="3"/>
  <c r="BD92" i="3"/>
  <c r="BC92" i="3"/>
  <c r="BB92" i="3"/>
  <c r="BA92" i="3"/>
  <c r="AZ92" i="3"/>
  <c r="AY92" i="3"/>
  <c r="AX92" i="3"/>
  <c r="AW92" i="3"/>
  <c r="AV92" i="3"/>
  <c r="AU92" i="3"/>
  <c r="AT92" i="3"/>
  <c r="AS92" i="3"/>
  <c r="AR92" i="3"/>
  <c r="AQ92" i="3"/>
  <c r="AP92" i="3"/>
  <c r="AO92" i="3"/>
  <c r="AN92" i="3"/>
  <c r="AM92" i="3"/>
  <c r="AL92" i="3"/>
  <c r="AK92" i="3"/>
  <c r="AJ92" i="3"/>
  <c r="AI92" i="3"/>
  <c r="AH92" i="3"/>
  <c r="AG92" i="3"/>
  <c r="AF92" i="3"/>
  <c r="AE92" i="3"/>
  <c r="AD92" i="3"/>
  <c r="AC92" i="3"/>
  <c r="AB92" i="3"/>
  <c r="AA92" i="3"/>
  <c r="Z92" i="3"/>
  <c r="Y92" i="3"/>
  <c r="X92" i="3"/>
  <c r="W92" i="3"/>
  <c r="V92" i="3"/>
  <c r="U92" i="3"/>
  <c r="T92" i="3"/>
  <c r="S92" i="3"/>
  <c r="R92" i="3"/>
  <c r="Q92" i="3"/>
  <c r="P92" i="3"/>
  <c r="O92" i="3"/>
  <c r="N92" i="3"/>
  <c r="M92" i="3"/>
  <c r="L92" i="3"/>
  <c r="K92" i="3"/>
  <c r="J92" i="3"/>
  <c r="I92" i="3"/>
  <c r="H92" i="3"/>
  <c r="H72" i="3"/>
  <c r="H52" i="3"/>
  <c r="D406" i="5"/>
  <c r="H317" i="3"/>
  <c r="H415" i="3" s="1"/>
  <c r="D405" i="5"/>
  <c r="D400" i="5"/>
  <c r="D393" i="5"/>
  <c r="D359" i="5"/>
  <c r="D396" i="5" s="1"/>
  <c r="D358" i="5"/>
  <c r="D367" i="5" s="1"/>
  <c r="D357" i="5"/>
  <c r="D366" i="5" s="1"/>
  <c r="D403" i="5" s="1"/>
  <c r="D356" i="5"/>
  <c r="D365" i="5" s="1"/>
  <c r="D402" i="5" s="1"/>
  <c r="D355" i="5"/>
  <c r="D364" i="5" s="1"/>
  <c r="D401" i="5" s="1"/>
  <c r="D391" i="5"/>
  <c r="I132" i="6" l="1"/>
  <c r="I369" i="5" s="1"/>
  <c r="H399" i="5"/>
  <c r="D404" i="5"/>
  <c r="D368" i="5"/>
  <c r="F400" i="5"/>
  <c r="D395" i="5"/>
  <c r="D394" i="5"/>
  <c r="D392" i="5"/>
  <c r="I135" i="6" l="1"/>
  <c r="I406" i="5"/>
  <c r="F72" i="1"/>
  <c r="F65" i="1"/>
  <c r="F58" i="1"/>
  <c r="F51" i="1"/>
  <c r="F44" i="1"/>
  <c r="A2" i="1"/>
  <c r="E16" i="3"/>
  <c r="J132" i="6" l="1"/>
  <c r="I91" i="6"/>
  <c r="E11" i="7"/>
  <c r="J369" i="5" l="1"/>
  <c r="J135" i="6"/>
  <c r="E422" i="3"/>
  <c r="H421" i="3"/>
  <c r="G60" i="7"/>
  <c r="K132" i="6" l="1"/>
  <c r="J91" i="6"/>
  <c r="H6" i="6"/>
  <c r="G55" i="7"/>
  <c r="F54" i="7"/>
  <c r="F55" i="7" s="1"/>
  <c r="G54" i="7"/>
  <c r="G53" i="7"/>
  <c r="G52" i="7"/>
  <c r="G51" i="7"/>
  <c r="A1" i="7"/>
  <c r="H57" i="7" l="1"/>
  <c r="P57" i="7"/>
  <c r="X57" i="7"/>
  <c r="AF57" i="7"/>
  <c r="AN57" i="7"/>
  <c r="AV57" i="7"/>
  <c r="BD57" i="7"/>
  <c r="BL57" i="7"/>
  <c r="BT57" i="7"/>
  <c r="CB57" i="7"/>
  <c r="CJ57" i="7"/>
  <c r="CR57" i="7"/>
  <c r="CZ57" i="7"/>
  <c r="DH57" i="7"/>
  <c r="DP57" i="7"/>
  <c r="Q57" i="7"/>
  <c r="Y57" i="7"/>
  <c r="AG57" i="7"/>
  <c r="AO57" i="7"/>
  <c r="BE57" i="7"/>
  <c r="BM57" i="7"/>
  <c r="BU57" i="7"/>
  <c r="CK57" i="7"/>
  <c r="DA57" i="7"/>
  <c r="DI57" i="7"/>
  <c r="BN57" i="7"/>
  <c r="CL57" i="7"/>
  <c r="DB57" i="7"/>
  <c r="CE57" i="7"/>
  <c r="DK57" i="7"/>
  <c r="CN57" i="7"/>
  <c r="U57" i="7"/>
  <c r="AS57" i="7"/>
  <c r="BY57" i="7"/>
  <c r="DM57" i="7"/>
  <c r="AT57" i="7"/>
  <c r="BZ57" i="7"/>
  <c r="CX57" i="7"/>
  <c r="AE57" i="7"/>
  <c r="BS57" i="7"/>
  <c r="CY57" i="7"/>
  <c r="I57" i="7"/>
  <c r="AW57" i="7"/>
  <c r="CC57" i="7"/>
  <c r="CS57" i="7"/>
  <c r="DQ57" i="7"/>
  <c r="CD57" i="7"/>
  <c r="DJ57" i="7"/>
  <c r="CU57" i="7"/>
  <c r="DS57" i="7"/>
  <c r="CF57" i="7"/>
  <c r="DL57" i="7"/>
  <c r="AK57" i="7"/>
  <c r="BQ57" i="7"/>
  <c r="DE57" i="7"/>
  <c r="V57" i="7"/>
  <c r="BJ57" i="7"/>
  <c r="DN57" i="7"/>
  <c r="BC57" i="7"/>
  <c r="CI57" i="7"/>
  <c r="J57" i="7"/>
  <c r="R57" i="7"/>
  <c r="Z57" i="7"/>
  <c r="AH57" i="7"/>
  <c r="AP57" i="7"/>
  <c r="AX57" i="7"/>
  <c r="BF57" i="7"/>
  <c r="BV57" i="7"/>
  <c r="CT57" i="7"/>
  <c r="DR57" i="7"/>
  <c r="CM57" i="7"/>
  <c r="BX57" i="7"/>
  <c r="DD57" i="7"/>
  <c r="BA57" i="7"/>
  <c r="CO57" i="7"/>
  <c r="AL57" i="7"/>
  <c r="BR57" i="7"/>
  <c r="DF57" i="7"/>
  <c r="AU57" i="7"/>
  <c r="CQ57" i="7"/>
  <c r="K57" i="7"/>
  <c r="S57" i="7"/>
  <c r="AA57" i="7"/>
  <c r="AI57" i="7"/>
  <c r="AQ57" i="7"/>
  <c r="AY57" i="7"/>
  <c r="BG57" i="7"/>
  <c r="BO57" i="7"/>
  <c r="BW57" i="7"/>
  <c r="DC57" i="7"/>
  <c r="M57" i="7"/>
  <c r="BI57" i="7"/>
  <c r="CW57" i="7"/>
  <c r="AD57" i="7"/>
  <c r="CH57" i="7"/>
  <c r="O57" i="7"/>
  <c r="BK57" i="7"/>
  <c r="DG57" i="7"/>
  <c r="L57" i="7"/>
  <c r="T57" i="7"/>
  <c r="AB57" i="7"/>
  <c r="AJ57" i="7"/>
  <c r="AR57" i="7"/>
  <c r="AZ57" i="7"/>
  <c r="BH57" i="7"/>
  <c r="BP57" i="7"/>
  <c r="CV57" i="7"/>
  <c r="AC57" i="7"/>
  <c r="CG57" i="7"/>
  <c r="N57" i="7"/>
  <c r="BB57" i="7"/>
  <c r="CP57" i="7"/>
  <c r="W57" i="7"/>
  <c r="CA57" i="7"/>
  <c r="DO57" i="7"/>
  <c r="AM57" i="7"/>
  <c r="K135" i="6"/>
  <c r="K369" i="5"/>
  <c r="K91" i="6" l="1"/>
  <c r="L132" i="6"/>
  <c r="L135" i="6" l="1"/>
  <c r="L369" i="5"/>
  <c r="L91" i="6" l="1"/>
  <c r="M132" i="6"/>
  <c r="M369" i="5" l="1"/>
  <c r="M135" i="6"/>
  <c r="N132" i="6" l="1"/>
  <c r="M91" i="6"/>
  <c r="N135" i="6" l="1"/>
  <c r="N369" i="5"/>
  <c r="O132" i="6" l="1"/>
  <c r="N91" i="6"/>
  <c r="O135" i="6" l="1"/>
  <c r="O369" i="5"/>
  <c r="P132" i="6" l="1"/>
  <c r="O91" i="6"/>
  <c r="P135" i="6" l="1"/>
  <c r="P369" i="5"/>
  <c r="Q132" i="6" l="1"/>
  <c r="P91" i="6"/>
  <c r="Q135" i="6" l="1"/>
  <c r="Q369" i="5"/>
  <c r="R132" i="6" l="1"/>
  <c r="Q91" i="6"/>
  <c r="R135" i="6" l="1"/>
  <c r="R369" i="5"/>
  <c r="S132" i="6" l="1"/>
  <c r="R91" i="6"/>
  <c r="S135" i="6" l="1"/>
  <c r="S369" i="5"/>
  <c r="T132" i="6" l="1"/>
  <c r="S91" i="6"/>
  <c r="T135" i="6" l="1"/>
  <c r="T369" i="5"/>
  <c r="T91" i="6" l="1"/>
  <c r="U132" i="6"/>
  <c r="U135" i="6" l="1"/>
  <c r="U369" i="5"/>
  <c r="V132" i="6" l="1"/>
  <c r="U91" i="6"/>
  <c r="V369" i="5" l="1"/>
  <c r="V135" i="6"/>
  <c r="W132" i="6" l="1"/>
  <c r="V91" i="6"/>
  <c r="W135" i="6" l="1"/>
  <c r="W369" i="5"/>
  <c r="X132" i="6" l="1"/>
  <c r="W91" i="6"/>
  <c r="D204" i="3"/>
  <c r="D214" i="3" s="1"/>
  <c r="D224" i="3" s="1"/>
  <c r="D234" i="3" s="1"/>
  <c r="D244" i="3" s="1"/>
  <c r="D254" i="3" s="1"/>
  <c r="D203" i="3"/>
  <c r="D213" i="3" s="1"/>
  <c r="D223" i="3" s="1"/>
  <c r="D233" i="3" s="1"/>
  <c r="D243" i="3" s="1"/>
  <c r="D253" i="3" s="1"/>
  <c r="D72" i="3"/>
  <c r="D92" i="3" s="1"/>
  <c r="D112" i="3" s="1"/>
  <c r="D132" i="3" s="1"/>
  <c r="D152" i="3" s="1"/>
  <c r="D172" i="3" s="1"/>
  <c r="D182" i="3" s="1"/>
  <c r="D192" i="3" s="1"/>
  <c r="D71" i="3"/>
  <c r="D91" i="3" s="1"/>
  <c r="D111" i="3" s="1"/>
  <c r="D131" i="3" s="1"/>
  <c r="D151" i="3" s="1"/>
  <c r="D171" i="3" s="1"/>
  <c r="D181" i="3" s="1"/>
  <c r="D191" i="3" s="1"/>
  <c r="X135" i="6" l="1"/>
  <c r="X369" i="5"/>
  <c r="E314" i="5"/>
  <c r="E307" i="5"/>
  <c r="E299" i="5"/>
  <c r="H321" i="5"/>
  <c r="H313" i="5"/>
  <c r="H305" i="5"/>
  <c r="H297" i="5"/>
  <c r="D413" i="3"/>
  <c r="D412" i="3"/>
  <c r="D411" i="3"/>
  <c r="D410" i="3"/>
  <c r="C235" i="5"/>
  <c r="C30" i="6" s="1"/>
  <c r="C225" i="5"/>
  <c r="H22" i="6"/>
  <c r="G22" i="6" s="1"/>
  <c r="D250" i="5"/>
  <c r="D275" i="5" s="1"/>
  <c r="D249" i="5"/>
  <c r="D274" i="5" s="1"/>
  <c r="D248" i="5"/>
  <c r="D273" i="5" s="1"/>
  <c r="D247" i="5"/>
  <c r="D272" i="5" s="1"/>
  <c r="D246" i="5"/>
  <c r="D271" i="5" s="1"/>
  <c r="D140" i="5"/>
  <c r="D160" i="5" s="1"/>
  <c r="D180" i="5" s="1"/>
  <c r="D200" i="5" s="1"/>
  <c r="D220" i="5" s="1"/>
  <c r="D239" i="5" s="1"/>
  <c r="D34" i="6" s="1"/>
  <c r="D139" i="5"/>
  <c r="D159" i="5" s="1"/>
  <c r="D179" i="5" s="1"/>
  <c r="D199" i="5" s="1"/>
  <c r="D219" i="5" s="1"/>
  <c r="D238" i="5" s="1"/>
  <c r="D33" i="6" s="1"/>
  <c r="D138" i="5"/>
  <c r="D158" i="5" s="1"/>
  <c r="D178" i="5" s="1"/>
  <c r="D198" i="5" s="1"/>
  <c r="D218" i="5" s="1"/>
  <c r="D237" i="5" s="1"/>
  <c r="D32" i="6" s="1"/>
  <c r="D137" i="5"/>
  <c r="D157" i="5" s="1"/>
  <c r="D177" i="5" s="1"/>
  <c r="D197" i="5" s="1"/>
  <c r="D217" i="5" s="1"/>
  <c r="D236" i="5" s="1"/>
  <c r="D31" i="6" s="1"/>
  <c r="D129" i="5"/>
  <c r="D149" i="5" s="1"/>
  <c r="D169" i="5" s="1"/>
  <c r="D189" i="5" s="1"/>
  <c r="D209" i="5" s="1"/>
  <c r="D229" i="5" s="1"/>
  <c r="D128" i="5"/>
  <c r="D148" i="5" s="1"/>
  <c r="D168" i="5" s="1"/>
  <c r="D188" i="5" s="1"/>
  <c r="D208" i="5" s="1"/>
  <c r="D228" i="5" s="1"/>
  <c r="D127" i="5"/>
  <c r="D147" i="5" s="1"/>
  <c r="D167" i="5" s="1"/>
  <c r="D187" i="5" s="1"/>
  <c r="D207" i="5" s="1"/>
  <c r="D227" i="5" s="1"/>
  <c r="D126" i="5"/>
  <c r="D146" i="5" s="1"/>
  <c r="D166" i="5" s="1"/>
  <c r="D186" i="5" s="1"/>
  <c r="D206" i="5" s="1"/>
  <c r="D226" i="5" s="1"/>
  <c r="G109" i="2"/>
  <c r="G108" i="2"/>
  <c r="G107" i="2"/>
  <c r="G106" i="2"/>
  <c r="Y132" i="6" l="1"/>
  <c r="X91" i="6"/>
  <c r="Y135" i="6" l="1"/>
  <c r="Y369" i="5"/>
  <c r="Z132" i="6" l="1"/>
  <c r="Y91" i="6"/>
  <c r="B115" i="5"/>
  <c r="G29" i="5"/>
  <c r="D29" i="5"/>
  <c r="H97" i="2"/>
  <c r="H96" i="2"/>
  <c r="H95" i="2"/>
  <c r="K94" i="2" a="1"/>
  <c r="L94" i="2" s="1"/>
  <c r="P94" i="2" s="1"/>
  <c r="E141" i="2"/>
  <c r="E397" i="3"/>
  <c r="E396" i="3"/>
  <c r="E392" i="3"/>
  <c r="H386" i="3"/>
  <c r="E372" i="3"/>
  <c r="E371" i="3"/>
  <c r="E367" i="3"/>
  <c r="E342" i="3"/>
  <c r="E347" i="3"/>
  <c r="E346" i="3"/>
  <c r="Z135" i="6" l="1"/>
  <c r="Z369" i="5"/>
  <c r="M94" i="2"/>
  <c r="Q94" i="2" s="1"/>
  <c r="K94" i="2"/>
  <c r="O94" i="2" s="1"/>
  <c r="E322" i="3"/>
  <c r="E321" i="3"/>
  <c r="E317" i="3"/>
  <c r="AA132" i="6" l="1"/>
  <c r="Z91" i="6"/>
  <c r="E297" i="3"/>
  <c r="E296" i="3"/>
  <c r="E292" i="3"/>
  <c r="H410" i="3"/>
  <c r="E274" i="3"/>
  <c r="AA369" i="5" l="1"/>
  <c r="AA135" i="6"/>
  <c r="D265" i="3"/>
  <c r="B384" i="3" s="1"/>
  <c r="D264" i="3"/>
  <c r="B359" i="3" s="1"/>
  <c r="D263" i="3"/>
  <c r="B334" i="3" s="1"/>
  <c r="D262" i="3"/>
  <c r="B309" i="3" s="1"/>
  <c r="D261" i="3"/>
  <c r="B284" i="3" s="1"/>
  <c r="AB132" i="6" l="1"/>
  <c r="AA91" i="6"/>
  <c r="A2" i="6"/>
  <c r="A1" i="6"/>
  <c r="B63" i="5"/>
  <c r="C108" i="5" s="1"/>
  <c r="B56" i="5"/>
  <c r="C101" i="5" s="1"/>
  <c r="B49" i="5"/>
  <c r="C94" i="5" s="1"/>
  <c r="B42" i="5"/>
  <c r="C87" i="5" s="1"/>
  <c r="G28" i="5"/>
  <c r="F28" i="5"/>
  <c r="F29" i="5" s="1"/>
  <c r="F30" i="5" s="1"/>
  <c r="F31" i="5" s="1"/>
  <c r="D28" i="5"/>
  <c r="DS26"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DS25" i="5"/>
  <c r="DR25" i="5"/>
  <c r="DQ25" i="5"/>
  <c r="DP25"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O25" i="5"/>
  <c r="N25" i="5"/>
  <c r="M25" i="5"/>
  <c r="L25" i="5"/>
  <c r="K25" i="5"/>
  <c r="J25" i="5"/>
  <c r="I25" i="5"/>
  <c r="H25" i="5"/>
  <c r="DS24" i="5"/>
  <c r="DR24" i="5"/>
  <c r="DQ24" i="5"/>
  <c r="DP24"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V24" i="5"/>
  <c r="U24" i="5"/>
  <c r="T24" i="5"/>
  <c r="S24" i="5"/>
  <c r="R24" i="5"/>
  <c r="Q24" i="5"/>
  <c r="P24" i="5"/>
  <c r="O24" i="5"/>
  <c r="N24" i="5"/>
  <c r="M24" i="5"/>
  <c r="L24" i="5"/>
  <c r="K24" i="5"/>
  <c r="J24" i="5"/>
  <c r="I24" i="5"/>
  <c r="H24" i="5"/>
  <c r="F26" i="5"/>
  <c r="F25" i="5"/>
  <c r="F24" i="5"/>
  <c r="D26" i="5"/>
  <c r="D38" i="5" s="1"/>
  <c r="D25" i="5"/>
  <c r="D24" i="5"/>
  <c r="DS47" i="2"/>
  <c r="DR47" i="2"/>
  <c r="DQ47" i="2"/>
  <c r="DP47" i="2"/>
  <c r="DO47" i="2"/>
  <c r="DN47" i="2"/>
  <c r="DM47" i="2"/>
  <c r="DL47" i="2"/>
  <c r="DK47" i="2"/>
  <c r="DJ47" i="2"/>
  <c r="DI47" i="2"/>
  <c r="DH47" i="2"/>
  <c r="DG47" i="2"/>
  <c r="DF47" i="2"/>
  <c r="DE47" i="2"/>
  <c r="DD47" i="2"/>
  <c r="DC47" i="2"/>
  <c r="DB47" i="2"/>
  <c r="DA47" i="2"/>
  <c r="CZ47" i="2"/>
  <c r="CY47" i="2"/>
  <c r="CX47" i="2"/>
  <c r="CW47" i="2"/>
  <c r="CV47" i="2"/>
  <c r="CU47" i="2"/>
  <c r="CT47" i="2"/>
  <c r="CS47" i="2"/>
  <c r="CR47" i="2"/>
  <c r="CQ47" i="2"/>
  <c r="CP47" i="2"/>
  <c r="CO47" i="2"/>
  <c r="CN47" i="2"/>
  <c r="CM47" i="2"/>
  <c r="CL47" i="2"/>
  <c r="CK47" i="2"/>
  <c r="CJ47" i="2"/>
  <c r="CI47" i="2"/>
  <c r="CH47" i="2"/>
  <c r="CG47" i="2"/>
  <c r="CF47" i="2"/>
  <c r="CE47" i="2"/>
  <c r="CD47" i="2"/>
  <c r="CC47" i="2"/>
  <c r="CB47" i="2"/>
  <c r="CA47" i="2"/>
  <c r="BZ47" i="2"/>
  <c r="BY47" i="2"/>
  <c r="BX47" i="2"/>
  <c r="BW47" i="2"/>
  <c r="BV47" i="2"/>
  <c r="BU47" i="2"/>
  <c r="BT47" i="2"/>
  <c r="BS47" i="2"/>
  <c r="BR47" i="2"/>
  <c r="BQ47" i="2"/>
  <c r="BP47" i="2"/>
  <c r="BO47" i="2"/>
  <c r="BN47" i="2"/>
  <c r="BM47" i="2"/>
  <c r="BL47" i="2"/>
  <c r="BK47" i="2"/>
  <c r="BJ47" i="2"/>
  <c r="BI47" i="2"/>
  <c r="BH47" i="2"/>
  <c r="BG47" i="2"/>
  <c r="BF47" i="2"/>
  <c r="BE47" i="2"/>
  <c r="BD47" i="2"/>
  <c r="BC47" i="2"/>
  <c r="BB47" i="2"/>
  <c r="BA47" i="2"/>
  <c r="AZ47" i="2"/>
  <c r="AY47" i="2"/>
  <c r="AX47" i="2"/>
  <c r="AW47" i="2"/>
  <c r="AV47" i="2"/>
  <c r="AU47" i="2"/>
  <c r="AT47" i="2"/>
  <c r="AS47" i="2"/>
  <c r="AR47" i="2"/>
  <c r="AQ47" i="2"/>
  <c r="AP47" i="2"/>
  <c r="AO47" i="2"/>
  <c r="AN47" i="2"/>
  <c r="AM47" i="2"/>
  <c r="AL47" i="2"/>
  <c r="AK47" i="2"/>
  <c r="AJ47" i="2"/>
  <c r="F22" i="5"/>
  <c r="F21" i="5"/>
  <c r="F20" i="5"/>
  <c r="F19" i="5"/>
  <c r="F18" i="5"/>
  <c r="D22" i="5"/>
  <c r="D21" i="5"/>
  <c r="D20" i="5"/>
  <c r="D19" i="5"/>
  <c r="D18" i="5"/>
  <c r="B17" i="5"/>
  <c r="B35" i="5"/>
  <c r="C80" i="5" s="1"/>
  <c r="F12" i="5"/>
  <c r="F13" i="5" s="1"/>
  <c r="F14" i="5" s="1"/>
  <c r="F15" i="5" s="1"/>
  <c r="G11" i="5" a="1"/>
  <c r="G11" i="5" s="1"/>
  <c r="H6" i="5"/>
  <c r="A2" i="5"/>
  <c r="A1" i="5"/>
  <c r="B248" i="3"/>
  <c r="B238" i="3"/>
  <c r="B228" i="3"/>
  <c r="B218" i="3"/>
  <c r="B208" i="3"/>
  <c r="F42" i="3"/>
  <c r="F41" i="3"/>
  <c r="F40" i="3"/>
  <c r="F39" i="3"/>
  <c r="F38" i="3"/>
  <c r="D42" i="3"/>
  <c r="D41" i="3"/>
  <c r="D40" i="3"/>
  <c r="D39" i="3"/>
  <c r="D38" i="3"/>
  <c r="B198" i="3"/>
  <c r="I13" i="3"/>
  <c r="I12" i="3"/>
  <c r="I11" i="3"/>
  <c r="E271" i="5" l="1"/>
  <c r="E278" i="5"/>
  <c r="E253" i="5"/>
  <c r="E246" i="5"/>
  <c r="AB135" i="6"/>
  <c r="AB369" i="5"/>
  <c r="H336" i="5"/>
  <c r="H29" i="5"/>
  <c r="H6" i="7"/>
  <c r="D36" i="5"/>
  <c r="D43" i="5" s="1"/>
  <c r="D50" i="5" s="1"/>
  <c r="D57" i="5" s="1"/>
  <c r="D64" i="5" s="1"/>
  <c r="D71" i="5" s="1"/>
  <c r="D37" i="5"/>
  <c r="D44" i="5" s="1"/>
  <c r="D51" i="5" s="1"/>
  <c r="D58" i="5" s="1"/>
  <c r="D65" i="5" s="1"/>
  <c r="D72" i="5" s="1"/>
  <c r="E129" i="5"/>
  <c r="E128" i="5"/>
  <c r="E127" i="5"/>
  <c r="E126" i="5"/>
  <c r="D45" i="5"/>
  <c r="D52" i="5" s="1"/>
  <c r="D59" i="5" s="1"/>
  <c r="D66" i="5" s="1"/>
  <c r="D73" i="5" s="1"/>
  <c r="H28" i="5"/>
  <c r="G14" i="5"/>
  <c r="G15" i="5"/>
  <c r="G12" i="5"/>
  <c r="G13" i="5"/>
  <c r="A2" i="3"/>
  <c r="A1" i="3"/>
  <c r="G31" i="3" a="1"/>
  <c r="G32" i="3" s="1"/>
  <c r="H13" i="2"/>
  <c r="H12" i="2"/>
  <c r="E274" i="5" l="1"/>
  <c r="E281" i="5"/>
  <c r="E273" i="5"/>
  <c r="E280" i="5"/>
  <c r="E275" i="5"/>
  <c r="E282" i="5"/>
  <c r="E272" i="5"/>
  <c r="E279" i="5"/>
  <c r="E257" i="5"/>
  <c r="E250" i="5"/>
  <c r="E249" i="5"/>
  <c r="E256" i="5"/>
  <c r="E254" i="5"/>
  <c r="E247" i="5"/>
  <c r="E248" i="5"/>
  <c r="E255" i="5"/>
  <c r="AC132" i="6"/>
  <c r="AB91" i="6"/>
  <c r="H337" i="5"/>
  <c r="H339" i="5"/>
  <c r="H340" i="5"/>
  <c r="H338" i="5"/>
  <c r="E209" i="5"/>
  <c r="E208" i="5"/>
  <c r="E207" i="5"/>
  <c r="E206" i="5"/>
  <c r="E187" i="5"/>
  <c r="E186" i="5"/>
  <c r="E188" i="5"/>
  <c r="E189" i="5"/>
  <c r="E169" i="5"/>
  <c r="E168" i="5"/>
  <c r="E167" i="5"/>
  <c r="E166" i="5"/>
  <c r="E147" i="5"/>
  <c r="E149" i="5"/>
  <c r="E148" i="5"/>
  <c r="E146" i="5"/>
  <c r="G113" i="2"/>
  <c r="G115" i="2"/>
  <c r="G114" i="2"/>
  <c r="DT72" i="5"/>
  <c r="D13" i="6"/>
  <c r="D83" i="5"/>
  <c r="D90" i="5" s="1"/>
  <c r="D97" i="5" s="1"/>
  <c r="D104" i="5" s="1"/>
  <c r="D111" i="5" s="1"/>
  <c r="D118" i="5" s="1"/>
  <c r="D21" i="6" s="1"/>
  <c r="D12" i="6"/>
  <c r="D82" i="5"/>
  <c r="D89" i="5" s="1"/>
  <c r="D96" i="5" s="1"/>
  <c r="D103" i="5" s="1"/>
  <c r="D110" i="5" s="1"/>
  <c r="D117" i="5" s="1"/>
  <c r="D20" i="6" s="1"/>
  <c r="D11" i="6"/>
  <c r="D81" i="5"/>
  <c r="D88" i="5" s="1"/>
  <c r="D95" i="5" s="1"/>
  <c r="D102" i="5" s="1"/>
  <c r="D109" i="5" s="1"/>
  <c r="D116" i="5" s="1"/>
  <c r="D19" i="6" s="1"/>
  <c r="DT71" i="5"/>
  <c r="DT73" i="5"/>
  <c r="H11" i="2"/>
  <c r="G86" i="2"/>
  <c r="G85" i="2"/>
  <c r="G97" i="2"/>
  <c r="I97" i="2" s="1"/>
  <c r="G96" i="2"/>
  <c r="I96" i="2" s="1"/>
  <c r="G95" i="2"/>
  <c r="I95" i="2" s="1"/>
  <c r="G35" i="3"/>
  <c r="G31" i="3"/>
  <c r="G57" i="2"/>
  <c r="G63" i="2"/>
  <c r="G34" i="3"/>
  <c r="G33" i="3"/>
  <c r="H162" i="2" l="1"/>
  <c r="H186" i="2"/>
  <c r="F270" i="5"/>
  <c r="F245" i="5"/>
  <c r="F277" i="5"/>
  <c r="F252" i="5"/>
  <c r="G199" i="5"/>
  <c r="G158" i="5"/>
  <c r="G159" i="5"/>
  <c r="G219" i="5"/>
  <c r="G178" i="5"/>
  <c r="G198" i="5"/>
  <c r="G218" i="5"/>
  <c r="G179" i="5"/>
  <c r="AC135" i="6"/>
  <c r="AC369" i="5"/>
  <c r="G76" i="3"/>
  <c r="G138" i="5"/>
  <c r="G139" i="5"/>
  <c r="G137" i="5"/>
  <c r="G177" i="5"/>
  <c r="G217" i="5"/>
  <c r="G197" i="5"/>
  <c r="G157" i="5"/>
  <c r="G129" i="5"/>
  <c r="G149" i="5" s="1"/>
  <c r="G169" i="5" s="1"/>
  <c r="G189" i="5" s="1"/>
  <c r="G209" i="5" s="1"/>
  <c r="G128" i="5"/>
  <c r="G148" i="5" s="1"/>
  <c r="G168" i="5" s="1"/>
  <c r="G188" i="5" s="1"/>
  <c r="G208" i="5" s="1"/>
  <c r="G127" i="5"/>
  <c r="G147" i="5" s="1"/>
  <c r="G167" i="5" s="1"/>
  <c r="G187" i="5" s="1"/>
  <c r="G207" i="5" s="1"/>
  <c r="G126" i="5"/>
  <c r="G146" i="5" s="1"/>
  <c r="G166" i="5" s="1"/>
  <c r="G186" i="5" s="1"/>
  <c r="G206" i="5" s="1"/>
  <c r="G24" i="5"/>
  <c r="G25" i="5"/>
  <c r="G26" i="5"/>
  <c r="E26" i="5"/>
  <c r="E25" i="5"/>
  <c r="H14" i="3"/>
  <c r="DT116" i="5"/>
  <c r="DT117" i="5"/>
  <c r="DT118" i="5"/>
  <c r="H11" i="3"/>
  <c r="G84" i="2"/>
  <c r="E24" i="5" s="1"/>
  <c r="E22" i="3"/>
  <c r="E21" i="3"/>
  <c r="E20" i="3"/>
  <c r="E19" i="3"/>
  <c r="F20" i="3"/>
  <c r="F21" i="3" s="1"/>
  <c r="F22" i="3" s="1"/>
  <c r="J26" i="3"/>
  <c r="I26" i="3"/>
  <c r="H26" i="3"/>
  <c r="F26" i="3"/>
  <c r="F27" i="3" s="1"/>
  <c r="F28" i="3" s="1"/>
  <c r="D12" i="3"/>
  <c r="D26" i="3" s="1"/>
  <c r="D48" i="3" s="1"/>
  <c r="J27" i="3"/>
  <c r="I27" i="3"/>
  <c r="H27" i="3"/>
  <c r="J25" i="3"/>
  <c r="I25" i="3"/>
  <c r="H25" i="3"/>
  <c r="J28" i="3"/>
  <c r="I28" i="3"/>
  <c r="H28" i="3"/>
  <c r="D14" i="3"/>
  <c r="D28" i="3" s="1"/>
  <c r="D50" i="3" s="1"/>
  <c r="D13" i="3"/>
  <c r="D27" i="3" s="1"/>
  <c r="D49" i="3" s="1"/>
  <c r="F11" i="3"/>
  <c r="F36" i="5" s="1"/>
  <c r="D11" i="3"/>
  <c r="D25" i="3" s="1"/>
  <c r="D47" i="3" s="1"/>
  <c r="H6" i="3"/>
  <c r="H142" i="2"/>
  <c r="E275" i="3" s="1"/>
  <c r="AI47" i="2"/>
  <c r="AH47" i="2"/>
  <c r="AG47" i="2"/>
  <c r="AF47" i="2"/>
  <c r="AE47" i="2"/>
  <c r="AD47" i="2"/>
  <c r="AC47" i="2"/>
  <c r="AB47" i="2"/>
  <c r="AA47" i="2"/>
  <c r="Z47" i="2"/>
  <c r="Y47" i="2"/>
  <c r="X47" i="2"/>
  <c r="W47" i="2"/>
  <c r="V47" i="2"/>
  <c r="U47" i="2"/>
  <c r="T47" i="2"/>
  <c r="S47" i="2"/>
  <c r="R47" i="2"/>
  <c r="Q47" i="2"/>
  <c r="P47" i="2"/>
  <c r="O47" i="2"/>
  <c r="N47" i="2"/>
  <c r="M47" i="2"/>
  <c r="L47" i="2"/>
  <c r="K47" i="2"/>
  <c r="J47" i="2"/>
  <c r="I47" i="2"/>
  <c r="H47" i="2"/>
  <c r="H12" i="3"/>
  <c r="E73" i="1"/>
  <c r="E74" i="1" s="1"/>
  <c r="E75" i="1" s="1"/>
  <c r="E76" i="1" s="1"/>
  <c r="E66" i="1"/>
  <c r="E67" i="1" s="1"/>
  <c r="E68" i="1" s="1"/>
  <c r="E69" i="1" s="1"/>
  <c r="E59" i="1"/>
  <c r="E60" i="1" s="1"/>
  <c r="E61" i="1" s="1"/>
  <c r="E62" i="1" s="1"/>
  <c r="E52" i="1"/>
  <c r="E53" i="1" s="1"/>
  <c r="E54" i="1" s="1"/>
  <c r="E55" i="1" s="1"/>
  <c r="E45" i="1"/>
  <c r="E46" i="1" s="1"/>
  <c r="E47" i="1" s="1"/>
  <c r="E48" i="1" s="1"/>
  <c r="K27" i="3"/>
  <c r="H71" i="2"/>
  <c r="K26" i="3"/>
  <c r="K25" i="3"/>
  <c r="K28" i="3"/>
  <c r="L25" i="2"/>
  <c r="L26" i="2" s="1"/>
  <c r="F75" i="1" s="1"/>
  <c r="K25" i="2"/>
  <c r="K26" i="2" s="1"/>
  <c r="F68" i="1" s="1"/>
  <c r="J25" i="2"/>
  <c r="J26" i="2" s="1"/>
  <c r="F61" i="1" s="1"/>
  <c r="I25" i="2"/>
  <c r="I26" i="2" s="1"/>
  <c r="F54" i="1" s="1"/>
  <c r="H25" i="2"/>
  <c r="H26" i="2" s="1"/>
  <c r="F47" i="1" s="1"/>
  <c r="F10" i="1"/>
  <c r="H10" i="2"/>
  <c r="H6" i="2"/>
  <c r="H188" i="2" l="1"/>
  <c r="H187" i="2"/>
  <c r="AD132" i="6"/>
  <c r="AC91" i="6"/>
  <c r="G136" i="3"/>
  <c r="G116" i="3"/>
  <c r="G56" i="3"/>
  <c r="G96" i="3"/>
  <c r="H15" i="2"/>
  <c r="H30" i="5" s="1"/>
  <c r="H16" i="2"/>
  <c r="H31" i="5" s="1"/>
  <c r="F37" i="5"/>
  <c r="F11" i="6"/>
  <c r="F12" i="6" s="1"/>
  <c r="F13" i="6" s="1"/>
  <c r="F15" i="6" s="1"/>
  <c r="F43" i="5"/>
  <c r="D70" i="3"/>
  <c r="D90" i="3" s="1"/>
  <c r="D110" i="3" s="1"/>
  <c r="D130" i="3" s="1"/>
  <c r="D150" i="3" s="1"/>
  <c r="D202" i="3"/>
  <c r="D212" i="3" s="1"/>
  <c r="D222" i="3" s="1"/>
  <c r="D232" i="3" s="1"/>
  <c r="D242" i="3" s="1"/>
  <c r="D252" i="3" s="1"/>
  <c r="D68" i="3"/>
  <c r="D88" i="3" s="1"/>
  <c r="D108" i="3" s="1"/>
  <c r="D128" i="3" s="1"/>
  <c r="D148" i="3" s="1"/>
  <c r="D200" i="3"/>
  <c r="D210" i="3" s="1"/>
  <c r="D220" i="3" s="1"/>
  <c r="D230" i="3" s="1"/>
  <c r="D240" i="3" s="1"/>
  <c r="D250" i="3" s="1"/>
  <c r="D69" i="3"/>
  <c r="D89" i="3" s="1"/>
  <c r="D109" i="3" s="1"/>
  <c r="D129" i="3" s="1"/>
  <c r="D149" i="3" s="1"/>
  <c r="D201" i="3"/>
  <c r="D211" i="3" s="1"/>
  <c r="D221" i="3" s="1"/>
  <c r="D231" i="3" s="1"/>
  <c r="D241" i="3" s="1"/>
  <c r="D251" i="3" s="1"/>
  <c r="D67" i="3"/>
  <c r="D87" i="3" s="1"/>
  <c r="D107" i="3" s="1"/>
  <c r="D127" i="3" s="1"/>
  <c r="D147" i="3" s="1"/>
  <c r="D199" i="3"/>
  <c r="G71" i="2"/>
  <c r="D19" i="3"/>
  <c r="D22" i="3"/>
  <c r="D20" i="3"/>
  <c r="D21" i="3"/>
  <c r="H22" i="3"/>
  <c r="H20" i="3"/>
  <c r="H21" i="3"/>
  <c r="H19" i="3"/>
  <c r="F12" i="3"/>
  <c r="F13" i="3" s="1"/>
  <c r="F14" i="3" s="1"/>
  <c r="F66" i="1"/>
  <c r="F59" i="1"/>
  <c r="G47" i="2"/>
  <c r="F16" i="1" s="1"/>
  <c r="F52" i="1"/>
  <c r="F45" i="1"/>
  <c r="F73" i="1"/>
  <c r="I6" i="1"/>
  <c r="I6" i="8" s="1"/>
  <c r="E380" i="3" l="1"/>
  <c r="E330" i="3"/>
  <c r="E405" i="3"/>
  <c r="E355" i="3"/>
  <c r="E305" i="3"/>
  <c r="E381" i="3"/>
  <c r="E331" i="3"/>
  <c r="E306" i="3"/>
  <c r="E406" i="3"/>
  <c r="E356" i="3"/>
  <c r="AD135" i="6"/>
  <c r="AD369" i="5"/>
  <c r="I6" i="3"/>
  <c r="I22" i="3" s="1"/>
  <c r="I6" i="6"/>
  <c r="I6" i="5"/>
  <c r="D209" i="3"/>
  <c r="D219" i="3" s="1"/>
  <c r="D229" i="3" s="1"/>
  <c r="D239" i="3" s="1"/>
  <c r="D249" i="3" s="1"/>
  <c r="F47" i="3"/>
  <c r="F15" i="3"/>
  <c r="F16" i="3" s="1"/>
  <c r="D169" i="3"/>
  <c r="D179" i="3" s="1"/>
  <c r="D189" i="3" s="1"/>
  <c r="D64" i="6" s="1"/>
  <c r="D168" i="3"/>
  <c r="D178" i="3" s="1"/>
  <c r="D188" i="3" s="1"/>
  <c r="D63" i="6" s="1"/>
  <c r="D170" i="3"/>
  <c r="D180" i="3" s="1"/>
  <c r="D190" i="3" s="1"/>
  <c r="D65" i="6" s="1"/>
  <c r="D167" i="3"/>
  <c r="D177" i="3" s="1"/>
  <c r="D187" i="3" s="1"/>
  <c r="D62" i="6" s="1"/>
  <c r="F19" i="6"/>
  <c r="F20" i="6" s="1"/>
  <c r="F21" i="6" s="1"/>
  <c r="F23" i="6" s="1"/>
  <c r="F38" i="5"/>
  <c r="F44" i="5"/>
  <c r="F45" i="5" s="1"/>
  <c r="F47" i="5" s="1"/>
  <c r="F50" i="5"/>
  <c r="J6" i="1"/>
  <c r="J6" i="8" s="1"/>
  <c r="I6" i="2"/>
  <c r="G27" i="1"/>
  <c r="AE132" i="6" l="1"/>
  <c r="AD91" i="6"/>
  <c r="F48" i="3"/>
  <c r="F58" i="3" s="1"/>
  <c r="F57" i="3"/>
  <c r="F67" i="3"/>
  <c r="I19" i="3"/>
  <c r="F25" i="6"/>
  <c r="I21" i="3"/>
  <c r="J6" i="3"/>
  <c r="J21" i="3" s="1"/>
  <c r="J6" i="6"/>
  <c r="J6" i="5"/>
  <c r="I20" i="3"/>
  <c r="I29" i="5"/>
  <c r="I6" i="7"/>
  <c r="I28" i="5"/>
  <c r="I15" i="2"/>
  <c r="I30" i="5" s="1"/>
  <c r="I16" i="2"/>
  <c r="I31" i="5" s="1"/>
  <c r="F40" i="5"/>
  <c r="F51" i="5"/>
  <c r="F52" i="5" s="1"/>
  <c r="F54" i="5" s="1"/>
  <c r="F57" i="5"/>
  <c r="K6" i="1"/>
  <c r="K6" i="8" s="1"/>
  <c r="J6" i="2"/>
  <c r="H27" i="1"/>
  <c r="G35" i="1"/>
  <c r="G29" i="1"/>
  <c r="F68" i="3" l="1"/>
  <c r="F78" i="3" s="1"/>
  <c r="F49" i="3"/>
  <c r="F59" i="3" s="1"/>
  <c r="AE135" i="6"/>
  <c r="AE369" i="5"/>
  <c r="F27" i="6"/>
  <c r="F33" i="6" s="1"/>
  <c r="F31" i="6"/>
  <c r="F87" i="3"/>
  <c r="F77" i="3"/>
  <c r="F88" i="3"/>
  <c r="J22" i="3"/>
  <c r="J20" i="3"/>
  <c r="J19" i="3"/>
  <c r="K6" i="3"/>
  <c r="K19" i="3" s="1"/>
  <c r="K6" i="6"/>
  <c r="K6" i="5"/>
  <c r="J28" i="5"/>
  <c r="J29" i="5"/>
  <c r="J6" i="7"/>
  <c r="J15" i="2"/>
  <c r="J30" i="5" s="1"/>
  <c r="J16" i="2"/>
  <c r="J31" i="5" s="1"/>
  <c r="F58" i="5"/>
  <c r="F59" i="5" s="1"/>
  <c r="F61" i="5" s="1"/>
  <c r="F64" i="5"/>
  <c r="F65" i="5" s="1"/>
  <c r="F66" i="5" s="1"/>
  <c r="F68" i="5" s="1"/>
  <c r="F71" i="5" s="1"/>
  <c r="F72" i="5" s="1"/>
  <c r="F73" i="5" s="1"/>
  <c r="F75" i="5" s="1"/>
  <c r="L6" i="1"/>
  <c r="L6" i="8" s="1"/>
  <c r="K6" i="2"/>
  <c r="G37" i="1"/>
  <c r="H35" i="1"/>
  <c r="H1" i="1" s="1"/>
  <c r="H28" i="1"/>
  <c r="H29" i="1"/>
  <c r="F50" i="3" l="1"/>
  <c r="F54" i="3" s="1"/>
  <c r="F69" i="3"/>
  <c r="F79" i="3" s="1"/>
  <c r="AF132" i="6"/>
  <c r="AE91" i="6"/>
  <c r="F108" i="3"/>
  <c r="F118" i="3" s="1"/>
  <c r="F98" i="3"/>
  <c r="F107" i="3"/>
  <c r="F117" i="3" s="1"/>
  <c r="F97" i="3"/>
  <c r="H1" i="7"/>
  <c r="H67" i="7" s="1"/>
  <c r="H1" i="8"/>
  <c r="K22" i="3"/>
  <c r="K21" i="3"/>
  <c r="L6" i="3"/>
  <c r="L21" i="3" s="1"/>
  <c r="L6" i="6"/>
  <c r="L6" i="5"/>
  <c r="K20" i="3"/>
  <c r="K29" i="5"/>
  <c r="K28" i="5"/>
  <c r="K6" i="7"/>
  <c r="K16" i="2"/>
  <c r="K31" i="5" s="1"/>
  <c r="K15" i="2"/>
  <c r="K30" i="5" s="1"/>
  <c r="H1" i="3"/>
  <c r="H1" i="6"/>
  <c r="DU1" i="6" s="1"/>
  <c r="DU2" i="6" s="1"/>
  <c r="H1" i="5"/>
  <c r="M6" i="1"/>
  <c r="M6" i="8" s="1"/>
  <c r="L6" i="2"/>
  <c r="H1" i="2"/>
  <c r="I27" i="1"/>
  <c r="H31" i="1"/>
  <c r="H30" i="1"/>
  <c r="H37" i="1"/>
  <c r="H3" i="1" s="1"/>
  <c r="H36" i="1"/>
  <c r="H2" i="1" s="1"/>
  <c r="F51" i="3" l="1"/>
  <c r="F61" i="3" s="1"/>
  <c r="F60" i="3"/>
  <c r="F70" i="3"/>
  <c r="F80" i="3" s="1"/>
  <c r="F81" i="5"/>
  <c r="F82" i="5" s="1"/>
  <c r="F83" i="5" s="1"/>
  <c r="F85" i="5" s="1"/>
  <c r="F89" i="3"/>
  <c r="F109" i="3" s="1"/>
  <c r="F119" i="3" s="1"/>
  <c r="AF135" i="6"/>
  <c r="AF369" i="5"/>
  <c r="F127" i="3"/>
  <c r="F137" i="3" s="1"/>
  <c r="F128" i="3"/>
  <c r="F138" i="3" s="1"/>
  <c r="H3" i="7"/>
  <c r="H3" i="8"/>
  <c r="H2" i="7"/>
  <c r="H62" i="7" s="1"/>
  <c r="H2" i="8"/>
  <c r="L20" i="3"/>
  <c r="L22" i="3"/>
  <c r="M6" i="3"/>
  <c r="M20" i="3" s="1"/>
  <c r="M6" i="6"/>
  <c r="M6" i="5"/>
  <c r="L19" i="3"/>
  <c r="L28" i="5"/>
  <c r="L29" i="5"/>
  <c r="L6" i="7"/>
  <c r="H68" i="7"/>
  <c r="H69" i="7" s="1"/>
  <c r="H78" i="7"/>
  <c r="DV1" i="6"/>
  <c r="DV2" i="6" s="1"/>
  <c r="L16" i="2"/>
  <c r="L31" i="5" s="1"/>
  <c r="L15" i="2"/>
  <c r="L30" i="5" s="1"/>
  <c r="H2" i="6"/>
  <c r="H2" i="5"/>
  <c r="H3" i="6"/>
  <c r="DU3" i="6" s="1"/>
  <c r="H3" i="5"/>
  <c r="H2" i="2"/>
  <c r="H2" i="3"/>
  <c r="H293" i="3" s="1"/>
  <c r="H3" i="2"/>
  <c r="H3" i="3"/>
  <c r="H75" i="1"/>
  <c r="H76" i="1" s="1"/>
  <c r="H15" i="5" s="1"/>
  <c r="H72" i="1"/>
  <c r="H73" i="1"/>
  <c r="H65" i="1"/>
  <c r="H66" i="1"/>
  <c r="H58" i="1"/>
  <c r="H61" i="1"/>
  <c r="H68" i="1"/>
  <c r="H59" i="1"/>
  <c r="N6" i="1"/>
  <c r="N6" i="8" s="1"/>
  <c r="M6" i="2"/>
  <c r="H51" i="1"/>
  <c r="H52" i="1"/>
  <c r="H54" i="1"/>
  <c r="H47" i="1"/>
  <c r="H44" i="1"/>
  <c r="H45" i="1"/>
  <c r="H39" i="1"/>
  <c r="H5" i="1" s="1"/>
  <c r="H5" i="8" s="1"/>
  <c r="I35" i="1"/>
  <c r="I1" i="1" s="1"/>
  <c r="I29" i="1"/>
  <c r="I28" i="1"/>
  <c r="H38" i="1"/>
  <c r="H4" i="1" s="1"/>
  <c r="H4" i="8" s="1"/>
  <c r="F74" i="3" l="1"/>
  <c r="F71" i="3"/>
  <c r="F81" i="3" s="1"/>
  <c r="F52" i="3"/>
  <c r="F62" i="3" s="1"/>
  <c r="F64" i="3" s="1"/>
  <c r="H212" i="5"/>
  <c r="F88" i="5"/>
  <c r="F89" i="5" s="1"/>
  <c r="F90" i="5" s="1"/>
  <c r="F92" i="5" s="1"/>
  <c r="F90" i="3"/>
  <c r="F100" i="3" s="1"/>
  <c r="F99" i="3"/>
  <c r="H250" i="5"/>
  <c r="H393" i="3"/>
  <c r="H394" i="3" s="1"/>
  <c r="H294" i="3"/>
  <c r="H368" i="3"/>
  <c r="H369" i="3" s="1"/>
  <c r="H343" i="3"/>
  <c r="H344" i="3" s="1"/>
  <c r="H318" i="3"/>
  <c r="H319" i="3" s="1"/>
  <c r="I340" i="5"/>
  <c r="AG132" i="6"/>
  <c r="AF91" i="6"/>
  <c r="F129" i="3"/>
  <c r="F139" i="3" s="1"/>
  <c r="I1" i="7"/>
  <c r="I67" i="7" s="1"/>
  <c r="I78" i="7" s="1"/>
  <c r="I1" i="8"/>
  <c r="M22" i="3"/>
  <c r="M19" i="3"/>
  <c r="M21" i="3"/>
  <c r="M6" i="7"/>
  <c r="M29" i="5"/>
  <c r="M28" i="5"/>
  <c r="N6" i="3"/>
  <c r="N20" i="3" s="1"/>
  <c r="N6" i="6"/>
  <c r="N6" i="5"/>
  <c r="H5" i="5"/>
  <c r="H5" i="6"/>
  <c r="H4" i="5"/>
  <c r="H4" i="7" s="1"/>
  <c r="H4" i="6"/>
  <c r="H63" i="7"/>
  <c r="H79" i="7"/>
  <c r="H80" i="7" s="1"/>
  <c r="H81" i="7" s="1"/>
  <c r="DW1" i="6"/>
  <c r="DW2" i="6" s="1"/>
  <c r="DV3" i="6"/>
  <c r="M15" i="2"/>
  <c r="M30" i="5" s="1"/>
  <c r="M16" i="2"/>
  <c r="M31" i="5" s="1"/>
  <c r="I1" i="3"/>
  <c r="I1" i="6"/>
  <c r="I1" i="5"/>
  <c r="H42" i="3"/>
  <c r="H4" i="2"/>
  <c r="H4" i="3"/>
  <c r="H5" i="2"/>
  <c r="H5" i="3"/>
  <c r="H74" i="1"/>
  <c r="H35" i="3" s="1"/>
  <c r="H67" i="1"/>
  <c r="H34" i="3" s="1"/>
  <c r="H69" i="1"/>
  <c r="H14" i="5" s="1"/>
  <c r="H60" i="1"/>
  <c r="H33" i="3" s="1"/>
  <c r="H62" i="1"/>
  <c r="H13" i="5" s="1"/>
  <c r="O6" i="1"/>
  <c r="O6" i="8" s="1"/>
  <c r="N6" i="2"/>
  <c r="H55" i="1"/>
  <c r="H12" i="5" s="1"/>
  <c r="H53" i="1"/>
  <c r="H32" i="3" s="1"/>
  <c r="I1" i="2"/>
  <c r="H46" i="1"/>
  <c r="H31" i="3" s="1"/>
  <c r="H48" i="1"/>
  <c r="H11" i="5" s="1"/>
  <c r="J27" i="1"/>
  <c r="I31" i="1"/>
  <c r="I30" i="1"/>
  <c r="I37" i="1"/>
  <c r="I3" i="1" s="1"/>
  <c r="I36" i="1"/>
  <c r="F91" i="3" l="1"/>
  <c r="F101" i="3" s="1"/>
  <c r="F72" i="3"/>
  <c r="F92" i="3" s="1"/>
  <c r="H172" i="5"/>
  <c r="H402" i="3"/>
  <c r="H388" i="3" s="1"/>
  <c r="H407" i="3"/>
  <c r="H403" i="3" s="1"/>
  <c r="H132" i="5"/>
  <c r="H192" i="5"/>
  <c r="H279" i="5"/>
  <c r="H282" i="5"/>
  <c r="H280" i="5"/>
  <c r="H281" i="5"/>
  <c r="H278" i="5"/>
  <c r="H152" i="5"/>
  <c r="F95" i="5"/>
  <c r="F102" i="5" s="1"/>
  <c r="F110" i="3"/>
  <c r="F120" i="3" s="1"/>
  <c r="F94" i="3"/>
  <c r="F111" i="3"/>
  <c r="F121" i="3" s="1"/>
  <c r="F82" i="3"/>
  <c r="F84" i="3" s="1"/>
  <c r="H398" i="3"/>
  <c r="H389" i="3" s="1"/>
  <c r="H249" i="5"/>
  <c r="H248" i="5"/>
  <c r="H247" i="5"/>
  <c r="H5" i="7"/>
  <c r="H271" i="5"/>
  <c r="H274" i="5"/>
  <c r="H272" i="5"/>
  <c r="H275" i="5"/>
  <c r="H273" i="5"/>
  <c r="H246" i="5"/>
  <c r="H207" i="5"/>
  <c r="H208" i="5"/>
  <c r="H209" i="5"/>
  <c r="H206" i="5"/>
  <c r="H137" i="3"/>
  <c r="H141" i="3"/>
  <c r="H138" i="3"/>
  <c r="H142" i="3"/>
  <c r="H139" i="3"/>
  <c r="H140" i="3"/>
  <c r="I336" i="5"/>
  <c r="I337" i="5"/>
  <c r="I339" i="5"/>
  <c r="I338" i="5"/>
  <c r="AG135" i="6"/>
  <c r="AG369" i="5"/>
  <c r="F112" i="3"/>
  <c r="F102" i="3"/>
  <c r="F104" i="3" s="1"/>
  <c r="I68" i="7"/>
  <c r="I69" i="7" s="1"/>
  <c r="I3" i="7"/>
  <c r="I3" i="8"/>
  <c r="N22" i="3"/>
  <c r="N19" i="3"/>
  <c r="N21" i="3"/>
  <c r="O6" i="3"/>
  <c r="O22" i="3" s="1"/>
  <c r="O6" i="6"/>
  <c r="O6" i="5"/>
  <c r="N29" i="5"/>
  <c r="N6" i="7"/>
  <c r="N28" i="5"/>
  <c r="I79" i="7"/>
  <c r="I80" i="7" s="1"/>
  <c r="I81" i="7" s="1"/>
  <c r="DX1" i="6"/>
  <c r="DX2" i="6" s="1"/>
  <c r="DW3" i="6"/>
  <c r="H219" i="5"/>
  <c r="H218" i="5"/>
  <c r="H217" i="5"/>
  <c r="N15" i="2"/>
  <c r="N30" i="5" s="1"/>
  <c r="N16" i="2"/>
  <c r="N31" i="5" s="1"/>
  <c r="I3" i="6"/>
  <c r="I3" i="5"/>
  <c r="H41" i="3"/>
  <c r="H40" i="3"/>
  <c r="H38" i="3"/>
  <c r="H39" i="3"/>
  <c r="H49" i="3"/>
  <c r="H50" i="3"/>
  <c r="H48" i="3"/>
  <c r="I3" i="2"/>
  <c r="I3" i="3"/>
  <c r="P6" i="1"/>
  <c r="P6" i="8" s="1"/>
  <c r="O6" i="2"/>
  <c r="I38" i="1"/>
  <c r="I4" i="1" s="1"/>
  <c r="I4" i="8" s="1"/>
  <c r="I2" i="1"/>
  <c r="I39" i="1"/>
  <c r="I5" i="1" s="1"/>
  <c r="I5" i="8" s="1"/>
  <c r="J35" i="1"/>
  <c r="J1" i="1" s="1"/>
  <c r="J28" i="1"/>
  <c r="J30" i="1" s="1"/>
  <c r="J29" i="1"/>
  <c r="F96" i="5" l="1"/>
  <c r="F97" i="5" s="1"/>
  <c r="F99" i="5" s="1"/>
  <c r="F114" i="3"/>
  <c r="H289" i="5"/>
  <c r="H348" i="3"/>
  <c r="H339" i="3" s="1"/>
  <c r="H352" i="3"/>
  <c r="H338" i="3" s="1"/>
  <c r="H357" i="3"/>
  <c r="H353" i="3" s="1"/>
  <c r="H298" i="3"/>
  <c r="H289" i="3" s="1"/>
  <c r="H302" i="3"/>
  <c r="H288" i="3" s="1"/>
  <c r="H307" i="3"/>
  <c r="H303" i="3" s="1"/>
  <c r="H373" i="3"/>
  <c r="H364" i="3" s="1"/>
  <c r="H377" i="3"/>
  <c r="H363" i="3" s="1"/>
  <c r="H382" i="3"/>
  <c r="H378" i="3" s="1"/>
  <c r="H323" i="3"/>
  <c r="H314" i="3" s="1"/>
  <c r="H327" i="3"/>
  <c r="H313" i="3" s="1"/>
  <c r="H332" i="3"/>
  <c r="H328" i="3" s="1"/>
  <c r="F130" i="3"/>
  <c r="F140" i="3" s="1"/>
  <c r="H285" i="5"/>
  <c r="F131" i="3"/>
  <c r="F151" i="3" s="1"/>
  <c r="F161" i="3" s="1"/>
  <c r="H210" i="5"/>
  <c r="H214" i="5" s="1"/>
  <c r="H287" i="5"/>
  <c r="H286" i="5"/>
  <c r="H288" i="5"/>
  <c r="H404" i="3"/>
  <c r="H59" i="3"/>
  <c r="H61" i="3"/>
  <c r="H62" i="3"/>
  <c r="H60" i="3"/>
  <c r="H57" i="3"/>
  <c r="H58" i="3"/>
  <c r="H117" i="3"/>
  <c r="H121" i="3"/>
  <c r="H118" i="3"/>
  <c r="H122" i="3"/>
  <c r="H120" i="3"/>
  <c r="H119" i="3"/>
  <c r="H97" i="3"/>
  <c r="H101" i="3"/>
  <c r="H100" i="3"/>
  <c r="H98" i="3"/>
  <c r="H102" i="3"/>
  <c r="H99" i="3"/>
  <c r="H77" i="3"/>
  <c r="H81" i="3"/>
  <c r="H80" i="3"/>
  <c r="H78" i="3"/>
  <c r="H82" i="3"/>
  <c r="H79" i="3"/>
  <c r="H231" i="5"/>
  <c r="AH132" i="6"/>
  <c r="AG91" i="6"/>
  <c r="H144" i="3"/>
  <c r="F132" i="3"/>
  <c r="F122" i="3"/>
  <c r="F124" i="3" s="1"/>
  <c r="J1" i="7"/>
  <c r="J67" i="7" s="1"/>
  <c r="J1" i="8"/>
  <c r="I2" i="7"/>
  <c r="I62" i="7" s="1"/>
  <c r="I63" i="7" s="1"/>
  <c r="I2" i="8"/>
  <c r="O19" i="3"/>
  <c r="O20" i="3"/>
  <c r="O21" i="3"/>
  <c r="P6" i="3"/>
  <c r="P22" i="3" s="1"/>
  <c r="P6" i="6"/>
  <c r="P6" i="5"/>
  <c r="O28" i="5"/>
  <c r="O29" i="5"/>
  <c r="O6" i="7"/>
  <c r="I4" i="5"/>
  <c r="I4" i="7" s="1"/>
  <c r="I4" i="6"/>
  <c r="I5" i="5"/>
  <c r="I5" i="6"/>
  <c r="DY1" i="6"/>
  <c r="DY2" i="6" s="1"/>
  <c r="DX3" i="6"/>
  <c r="H199" i="5"/>
  <c r="H198" i="5"/>
  <c r="H197" i="5"/>
  <c r="H187" i="5"/>
  <c r="H189" i="5"/>
  <c r="H188" i="5"/>
  <c r="H186" i="5"/>
  <c r="H179" i="5"/>
  <c r="H178" i="5"/>
  <c r="H177" i="5"/>
  <c r="H167" i="5"/>
  <c r="H169" i="5"/>
  <c r="H168" i="5"/>
  <c r="H166" i="5"/>
  <c r="H159" i="5"/>
  <c r="H157" i="5"/>
  <c r="H158" i="5"/>
  <c r="H149" i="5"/>
  <c r="H148" i="5"/>
  <c r="H146" i="5"/>
  <c r="H147" i="5"/>
  <c r="H138" i="5"/>
  <c r="H139" i="5"/>
  <c r="H137" i="5"/>
  <c r="H126" i="5"/>
  <c r="H127" i="5"/>
  <c r="H128" i="5"/>
  <c r="H129" i="5"/>
  <c r="O15" i="2"/>
  <c r="O30" i="5" s="1"/>
  <c r="O16" i="2"/>
  <c r="O31" i="5" s="1"/>
  <c r="F109" i="5"/>
  <c r="F110" i="5" s="1"/>
  <c r="F111" i="5" s="1"/>
  <c r="F113" i="5" s="1"/>
  <c r="F116" i="5" s="1"/>
  <c r="F117" i="5" s="1"/>
  <c r="F118" i="5" s="1"/>
  <c r="F120" i="5" s="1"/>
  <c r="F126" i="5" s="1"/>
  <c r="F127" i="5" s="1"/>
  <c r="F128" i="5" s="1"/>
  <c r="F129" i="5" s="1"/>
  <c r="F130" i="5" s="1"/>
  <c r="F103" i="5"/>
  <c r="F104" i="5" s="1"/>
  <c r="F106" i="5" s="1"/>
  <c r="J1" i="3"/>
  <c r="J1" i="6"/>
  <c r="J1" i="5"/>
  <c r="I2" i="3"/>
  <c r="I2" i="6"/>
  <c r="I2" i="5"/>
  <c r="I5" i="2"/>
  <c r="I5" i="3"/>
  <c r="I4" i="2"/>
  <c r="I4" i="3"/>
  <c r="I75" i="1"/>
  <c r="I72" i="1"/>
  <c r="I73" i="1"/>
  <c r="I66" i="1"/>
  <c r="I68" i="1"/>
  <c r="I65" i="1"/>
  <c r="I58" i="1"/>
  <c r="I59" i="1"/>
  <c r="I61" i="1"/>
  <c r="Q6" i="1"/>
  <c r="Q6" i="8" s="1"/>
  <c r="P6" i="2"/>
  <c r="I52" i="1"/>
  <c r="I54" i="1"/>
  <c r="I51" i="1"/>
  <c r="J1" i="2"/>
  <c r="I2" i="2"/>
  <c r="I45" i="1"/>
  <c r="I44" i="1"/>
  <c r="I47" i="1"/>
  <c r="J31" i="1"/>
  <c r="K27" i="1"/>
  <c r="J37" i="1"/>
  <c r="J3" i="1" s="1"/>
  <c r="J36" i="1"/>
  <c r="J2" i="1" s="1"/>
  <c r="I401" i="3" l="1"/>
  <c r="H304" i="3"/>
  <c r="I301" i="3" s="1"/>
  <c r="F134" i="3"/>
  <c r="F147" i="3" s="1"/>
  <c r="F157" i="3" s="1"/>
  <c r="F141" i="3"/>
  <c r="H291" i="5"/>
  <c r="I5" i="7"/>
  <c r="H379" i="3"/>
  <c r="I376" i="3" s="1"/>
  <c r="H329" i="3"/>
  <c r="I326" i="3" s="1"/>
  <c r="H354" i="3"/>
  <c r="I351" i="3" s="1"/>
  <c r="I393" i="3"/>
  <c r="I394" i="3" s="1"/>
  <c r="I368" i="3"/>
  <c r="I369" i="3" s="1"/>
  <c r="I343" i="3"/>
  <c r="I344" i="3" s="1"/>
  <c r="I293" i="3"/>
  <c r="I294" i="3" s="1"/>
  <c r="I318" i="3"/>
  <c r="I319" i="3" s="1"/>
  <c r="H162" i="3"/>
  <c r="H157" i="3"/>
  <c r="AH135" i="6"/>
  <c r="AH369" i="5"/>
  <c r="H161" i="3"/>
  <c r="H158" i="3"/>
  <c r="H159" i="3"/>
  <c r="H160" i="3"/>
  <c r="H124" i="3"/>
  <c r="H104" i="3"/>
  <c r="H84" i="3"/>
  <c r="H64" i="3"/>
  <c r="F152" i="3"/>
  <c r="F162" i="3" s="1"/>
  <c r="F164" i="3" s="1"/>
  <c r="F142" i="3"/>
  <c r="F144" i="3" s="1"/>
  <c r="H417" i="3"/>
  <c r="H190" i="5"/>
  <c r="H194" i="5" s="1"/>
  <c r="H170" i="5"/>
  <c r="H174" i="5" s="1"/>
  <c r="H150" i="5"/>
  <c r="H154" i="5" s="1"/>
  <c r="H130" i="5"/>
  <c r="H134" i="5" s="1"/>
  <c r="F134" i="5"/>
  <c r="F137" i="5" s="1"/>
  <c r="F138" i="5" s="1"/>
  <c r="F139" i="5" s="1"/>
  <c r="F140" i="5" s="1"/>
  <c r="F142" i="5" s="1"/>
  <c r="F146" i="5" s="1"/>
  <c r="F147" i="5" s="1"/>
  <c r="F148" i="5" s="1"/>
  <c r="F149" i="5" s="1"/>
  <c r="F132" i="5"/>
  <c r="J3" i="7"/>
  <c r="J3" i="8"/>
  <c r="J2" i="7"/>
  <c r="J62" i="7" s="1"/>
  <c r="J63" i="7" s="1"/>
  <c r="J2" i="8"/>
  <c r="P21" i="3"/>
  <c r="P20" i="3"/>
  <c r="P19" i="3"/>
  <c r="Q6" i="3"/>
  <c r="Q21" i="3" s="1"/>
  <c r="Q6" i="6"/>
  <c r="Q6" i="5"/>
  <c r="P28" i="5"/>
  <c r="P29" i="5"/>
  <c r="P6" i="7"/>
  <c r="J78" i="7"/>
  <c r="J79" i="7" s="1"/>
  <c r="J80" i="7" s="1"/>
  <c r="J81" i="7" s="1"/>
  <c r="J68" i="7"/>
  <c r="J69" i="7" s="1"/>
  <c r="DZ1" i="6"/>
  <c r="DZ2" i="6" s="1"/>
  <c r="H238" i="5"/>
  <c r="H237" i="5"/>
  <c r="H236" i="5"/>
  <c r="H229" i="5"/>
  <c r="H228" i="5"/>
  <c r="H227" i="5"/>
  <c r="H226" i="5"/>
  <c r="DY3" i="6"/>
  <c r="P16" i="2"/>
  <c r="P31" i="5" s="1"/>
  <c r="P15" i="2"/>
  <c r="P30" i="5" s="1"/>
  <c r="J2" i="6"/>
  <c r="J2" i="5"/>
  <c r="J3" i="6"/>
  <c r="J3" i="5"/>
  <c r="J2" i="2"/>
  <c r="J2" i="3"/>
  <c r="J3" i="2"/>
  <c r="J3" i="3"/>
  <c r="I74" i="1"/>
  <c r="I35" i="3" s="1"/>
  <c r="I76" i="1"/>
  <c r="I15" i="5" s="1"/>
  <c r="J72" i="1"/>
  <c r="J73" i="1"/>
  <c r="J75" i="1"/>
  <c r="I60" i="1"/>
  <c r="I33" i="3" s="1"/>
  <c r="I69" i="1"/>
  <c r="I14" i="5" s="1"/>
  <c r="J61" i="1"/>
  <c r="J66" i="1"/>
  <c r="J68" i="1"/>
  <c r="J69" i="1" s="1"/>
  <c r="J14" i="5" s="1"/>
  <c r="J192" i="5" s="1"/>
  <c r="I67" i="1"/>
  <c r="I34" i="3" s="1"/>
  <c r="I62" i="1"/>
  <c r="I13" i="5" s="1"/>
  <c r="J58" i="1"/>
  <c r="J59" i="1"/>
  <c r="J65" i="1"/>
  <c r="R6" i="1"/>
  <c r="R6" i="8" s="1"/>
  <c r="Q6" i="2"/>
  <c r="J51" i="1"/>
  <c r="J54" i="1"/>
  <c r="I53" i="1"/>
  <c r="I32" i="3" s="1"/>
  <c r="I55" i="1"/>
  <c r="I12" i="5" s="1"/>
  <c r="J52" i="1"/>
  <c r="I48" i="1"/>
  <c r="I11" i="5" s="1"/>
  <c r="J47" i="1"/>
  <c r="J45" i="1"/>
  <c r="I46" i="1"/>
  <c r="I31" i="3" s="1"/>
  <c r="J44" i="1"/>
  <c r="J39" i="1"/>
  <c r="J5" i="1" s="1"/>
  <c r="J5" i="8" s="1"/>
  <c r="K35" i="1"/>
  <c r="K1" i="1" s="1"/>
  <c r="J38" i="1"/>
  <c r="J4" i="1" s="1"/>
  <c r="J4" i="8" s="1"/>
  <c r="K28" i="1"/>
  <c r="K30" i="1" s="1"/>
  <c r="K29" i="1"/>
  <c r="F148" i="3" l="1"/>
  <c r="F158" i="3" s="1"/>
  <c r="I172" i="5"/>
  <c r="I192" i="5"/>
  <c r="I281" i="5"/>
  <c r="I212" i="5"/>
  <c r="I280" i="5"/>
  <c r="I282" i="5"/>
  <c r="I132" i="5"/>
  <c r="I152" i="5"/>
  <c r="I279" i="5"/>
  <c r="I278" i="5"/>
  <c r="I249" i="5"/>
  <c r="J249" i="5"/>
  <c r="I250" i="5"/>
  <c r="I248" i="5"/>
  <c r="I247" i="5"/>
  <c r="I271" i="5"/>
  <c r="I274" i="5"/>
  <c r="I272" i="5"/>
  <c r="I273" i="5"/>
  <c r="I275" i="5"/>
  <c r="I246" i="5"/>
  <c r="J368" i="3"/>
  <c r="J343" i="3"/>
  <c r="J293" i="3"/>
  <c r="J393" i="3"/>
  <c r="J318" i="3"/>
  <c r="I48" i="3"/>
  <c r="I49" i="3"/>
  <c r="I47" i="3"/>
  <c r="I50" i="3"/>
  <c r="H233" i="5"/>
  <c r="H28" i="6" s="1"/>
  <c r="I127" i="5"/>
  <c r="I128" i="5"/>
  <c r="I129" i="5"/>
  <c r="I126" i="5"/>
  <c r="I138" i="5"/>
  <c r="I137" i="5"/>
  <c r="I139" i="5"/>
  <c r="J336" i="5"/>
  <c r="I186" i="5"/>
  <c r="I189" i="5"/>
  <c r="I187" i="5"/>
  <c r="I188" i="5"/>
  <c r="I198" i="5"/>
  <c r="I197" i="5"/>
  <c r="I199" i="5"/>
  <c r="K339" i="5"/>
  <c r="J339" i="5"/>
  <c r="J198" i="5"/>
  <c r="J197" i="5"/>
  <c r="J199" i="5"/>
  <c r="I209" i="5"/>
  <c r="I206" i="5"/>
  <c r="I207" i="5"/>
  <c r="I208" i="5"/>
  <c r="I218" i="5"/>
  <c r="I217" i="5"/>
  <c r="I219" i="5"/>
  <c r="J340" i="5"/>
  <c r="I148" i="5"/>
  <c r="I149" i="5"/>
  <c r="I147" i="5"/>
  <c r="I146" i="5"/>
  <c r="I157" i="5"/>
  <c r="I159" i="5"/>
  <c r="I158" i="5"/>
  <c r="J337" i="5"/>
  <c r="I166" i="5"/>
  <c r="I167" i="5"/>
  <c r="I168" i="5"/>
  <c r="I169" i="5"/>
  <c r="I178" i="5"/>
  <c r="I177" i="5"/>
  <c r="I179" i="5"/>
  <c r="J338" i="5"/>
  <c r="AI132" i="6"/>
  <c r="AH91" i="6"/>
  <c r="H117" i="6"/>
  <c r="H164" i="3"/>
  <c r="F154" i="5"/>
  <c r="F157" i="5" s="1"/>
  <c r="F158" i="5" s="1"/>
  <c r="F159" i="5" s="1"/>
  <c r="F160" i="5" s="1"/>
  <c r="F162" i="5" s="1"/>
  <c r="F166" i="5" s="1"/>
  <c r="F167" i="5" s="1"/>
  <c r="F168" i="5" s="1"/>
  <c r="F169" i="5" s="1"/>
  <c r="F150" i="5"/>
  <c r="F152" i="5" s="1"/>
  <c r="K1" i="7"/>
  <c r="K67" i="7" s="1"/>
  <c r="K1" i="8"/>
  <c r="Q22" i="3"/>
  <c r="Q20" i="3"/>
  <c r="Q19" i="3"/>
  <c r="R6" i="3"/>
  <c r="R20" i="3" s="1"/>
  <c r="R6" i="6"/>
  <c r="R6" i="5"/>
  <c r="Q29" i="5"/>
  <c r="Q28" i="5"/>
  <c r="Q6" i="7"/>
  <c r="J4" i="5"/>
  <c r="J4" i="7" s="1"/>
  <c r="J4" i="6"/>
  <c r="J5" i="5"/>
  <c r="J5" i="6"/>
  <c r="H32" i="6"/>
  <c r="H33" i="6"/>
  <c r="H31" i="6"/>
  <c r="EA1" i="6"/>
  <c r="EA2" i="6" s="1"/>
  <c r="F149" i="3"/>
  <c r="F159" i="3" s="1"/>
  <c r="DZ3" i="6"/>
  <c r="Q15" i="2"/>
  <c r="Q30" i="5" s="1"/>
  <c r="Q16" i="2"/>
  <c r="Q31" i="5" s="1"/>
  <c r="K1" i="3"/>
  <c r="K1" i="6"/>
  <c r="K1" i="5"/>
  <c r="I39" i="3"/>
  <c r="J41" i="3"/>
  <c r="I38" i="3"/>
  <c r="I41" i="3"/>
  <c r="I40" i="3"/>
  <c r="I42" i="3"/>
  <c r="J4" i="2"/>
  <c r="J4" i="3"/>
  <c r="J5" i="2"/>
  <c r="J5" i="3"/>
  <c r="J76" i="1"/>
  <c r="J15" i="5" s="1"/>
  <c r="J212" i="5" s="1"/>
  <c r="J74" i="1"/>
  <c r="J35" i="3" s="1"/>
  <c r="J67" i="1"/>
  <c r="J34" i="3" s="1"/>
  <c r="J62" i="1"/>
  <c r="J13" i="5" s="1"/>
  <c r="J172" i="5" s="1"/>
  <c r="J60" i="1"/>
  <c r="J33" i="3" s="1"/>
  <c r="S6" i="1"/>
  <c r="S6" i="8" s="1"/>
  <c r="R6" i="2"/>
  <c r="J53" i="1"/>
  <c r="J32" i="3" s="1"/>
  <c r="J55" i="1"/>
  <c r="J12" i="5" s="1"/>
  <c r="J152" i="5" s="1"/>
  <c r="K1" i="2"/>
  <c r="J46" i="1"/>
  <c r="J31" i="3" s="1"/>
  <c r="J48" i="1"/>
  <c r="J11" i="5" s="1"/>
  <c r="J132" i="5" s="1"/>
  <c r="K31" i="1"/>
  <c r="L27" i="1"/>
  <c r="K37" i="1"/>
  <c r="K3" i="1" s="1"/>
  <c r="K36" i="1"/>
  <c r="I302" i="3" l="1"/>
  <c r="I307" i="3"/>
  <c r="I303" i="3" s="1"/>
  <c r="I407" i="3"/>
  <c r="I403" i="3" s="1"/>
  <c r="I402" i="3"/>
  <c r="I357" i="3"/>
  <c r="I353" i="3" s="1"/>
  <c r="I352" i="3"/>
  <c r="I332" i="3"/>
  <c r="I328" i="3" s="1"/>
  <c r="I327" i="3"/>
  <c r="J377" i="3"/>
  <c r="J363" i="3" s="1"/>
  <c r="I382" i="3"/>
  <c r="I378" i="3" s="1"/>
  <c r="I377" i="3"/>
  <c r="J382" i="3"/>
  <c r="J378" i="3" s="1"/>
  <c r="J282" i="5"/>
  <c r="J278" i="5"/>
  <c r="J280" i="5"/>
  <c r="J279" i="5"/>
  <c r="J281" i="5"/>
  <c r="I289" i="5"/>
  <c r="I210" i="5"/>
  <c r="I214" i="5" s="1"/>
  <c r="J246" i="5"/>
  <c r="I287" i="5"/>
  <c r="J250" i="5"/>
  <c r="J248" i="5"/>
  <c r="J247" i="5"/>
  <c r="I288" i="5"/>
  <c r="I286" i="5"/>
  <c r="I285" i="5"/>
  <c r="J5" i="7"/>
  <c r="J271" i="5"/>
  <c r="J272" i="5"/>
  <c r="J273" i="5"/>
  <c r="J275" i="5"/>
  <c r="J274" i="5"/>
  <c r="K337" i="5"/>
  <c r="J188" i="5"/>
  <c r="J186" i="5"/>
  <c r="J187" i="5"/>
  <c r="J189" i="5"/>
  <c r="I59" i="3"/>
  <c r="I62" i="3"/>
  <c r="I61" i="3"/>
  <c r="I60" i="3"/>
  <c r="I58" i="3"/>
  <c r="I57" i="3"/>
  <c r="J294" i="3"/>
  <c r="I54" i="3"/>
  <c r="J49" i="3"/>
  <c r="J48" i="3"/>
  <c r="J47" i="3"/>
  <c r="J50" i="3"/>
  <c r="J119" i="3"/>
  <c r="I121" i="3"/>
  <c r="J122" i="3"/>
  <c r="I120" i="3"/>
  <c r="I118" i="3"/>
  <c r="J121" i="3"/>
  <c r="J118" i="3"/>
  <c r="I117" i="3"/>
  <c r="I122" i="3"/>
  <c r="J117" i="3"/>
  <c r="J120" i="3"/>
  <c r="I119" i="3"/>
  <c r="J369" i="3"/>
  <c r="I138" i="3"/>
  <c r="I140" i="3"/>
  <c r="I142" i="3"/>
  <c r="I139" i="3"/>
  <c r="I141" i="3"/>
  <c r="J394" i="3"/>
  <c r="I137" i="3"/>
  <c r="I98" i="3"/>
  <c r="I101" i="3"/>
  <c r="I97" i="3"/>
  <c r="I100" i="3"/>
  <c r="I102" i="3"/>
  <c r="I99" i="3"/>
  <c r="J344" i="3"/>
  <c r="I79" i="3"/>
  <c r="I82" i="3"/>
  <c r="I81" i="3"/>
  <c r="I78" i="3"/>
  <c r="I77" i="3"/>
  <c r="I80" i="3"/>
  <c r="J319" i="3"/>
  <c r="I190" i="5"/>
  <c r="I194" i="5" s="1"/>
  <c r="K336" i="5"/>
  <c r="I229" i="5"/>
  <c r="I236" i="5"/>
  <c r="I228" i="5"/>
  <c r="J148" i="5"/>
  <c r="J149" i="5"/>
  <c r="J147" i="5"/>
  <c r="J146" i="5"/>
  <c r="J159" i="5"/>
  <c r="J157" i="5"/>
  <c r="J158" i="5"/>
  <c r="J206" i="5"/>
  <c r="J207" i="5"/>
  <c r="J208" i="5"/>
  <c r="J209" i="5"/>
  <c r="J219" i="5"/>
  <c r="J218" i="5"/>
  <c r="J217" i="5"/>
  <c r="J128" i="5"/>
  <c r="J129" i="5"/>
  <c r="J127" i="5"/>
  <c r="J126" i="5"/>
  <c r="J138" i="5"/>
  <c r="J139" i="5"/>
  <c r="J137" i="5"/>
  <c r="K338" i="5"/>
  <c r="I170" i="5"/>
  <c r="I174" i="5" s="1"/>
  <c r="I150" i="5"/>
  <c r="I154" i="5" s="1"/>
  <c r="K340" i="5"/>
  <c r="I238" i="5"/>
  <c r="I33" i="6" s="1"/>
  <c r="I237" i="5"/>
  <c r="I32" i="6" s="1"/>
  <c r="I227" i="5"/>
  <c r="J168" i="5"/>
  <c r="J169" i="5"/>
  <c r="J166" i="5"/>
  <c r="J167" i="5"/>
  <c r="J178" i="5"/>
  <c r="J179" i="5"/>
  <c r="J177" i="5"/>
  <c r="I130" i="5"/>
  <c r="I134" i="5" s="1"/>
  <c r="I226" i="5"/>
  <c r="I231" i="5"/>
  <c r="AI135" i="6"/>
  <c r="AI369" i="5"/>
  <c r="F174" i="5"/>
  <c r="F177" i="5" s="1"/>
  <c r="F178" i="5" s="1"/>
  <c r="F179" i="5" s="1"/>
  <c r="F180" i="5" s="1"/>
  <c r="F182" i="5" s="1"/>
  <c r="F186" i="5" s="1"/>
  <c r="F187" i="5" s="1"/>
  <c r="F188" i="5" s="1"/>
  <c r="F189" i="5" s="1"/>
  <c r="F170" i="5"/>
  <c r="F172" i="5" s="1"/>
  <c r="K3" i="7"/>
  <c r="K3" i="8"/>
  <c r="R19" i="3"/>
  <c r="R21" i="3"/>
  <c r="R22" i="3"/>
  <c r="R29" i="5"/>
  <c r="R6" i="7"/>
  <c r="R28" i="5"/>
  <c r="S6" i="3"/>
  <c r="S20" i="3" s="1"/>
  <c r="S6" i="6"/>
  <c r="S6" i="5"/>
  <c r="K68" i="7"/>
  <c r="K69" i="7" s="1"/>
  <c r="K78" i="7"/>
  <c r="EB1" i="6"/>
  <c r="EB2" i="6" s="1"/>
  <c r="F150" i="3"/>
  <c r="F160" i="3" s="1"/>
  <c r="EA3" i="6"/>
  <c r="R15" i="2"/>
  <c r="R30" i="5" s="1"/>
  <c r="R16" i="2"/>
  <c r="R31" i="5" s="1"/>
  <c r="K3" i="6"/>
  <c r="K3" i="5"/>
  <c r="J40" i="3"/>
  <c r="J38" i="3"/>
  <c r="J39" i="3"/>
  <c r="J42" i="3"/>
  <c r="J402" i="3" s="1"/>
  <c r="K3" i="2"/>
  <c r="K3" i="3"/>
  <c r="S21" i="3"/>
  <c r="T6" i="1"/>
  <c r="T6" i="8" s="1"/>
  <c r="S6" i="2"/>
  <c r="K38" i="1"/>
  <c r="K4" i="1" s="1"/>
  <c r="K4" i="8" s="1"/>
  <c r="K2" i="1"/>
  <c r="L28" i="1"/>
  <c r="L29" i="1"/>
  <c r="K39" i="1"/>
  <c r="K5" i="1" s="1"/>
  <c r="K5" i="8" s="1"/>
  <c r="L35" i="1"/>
  <c r="L1" i="1" s="1"/>
  <c r="J288" i="5" l="1"/>
  <c r="J352" i="3"/>
  <c r="J338" i="3" s="1"/>
  <c r="J357" i="3"/>
  <c r="J353" i="3" s="1"/>
  <c r="J327" i="3"/>
  <c r="J313" i="3" s="1"/>
  <c r="J307" i="3"/>
  <c r="J303" i="3" s="1"/>
  <c r="J407" i="3"/>
  <c r="J403" i="3" s="1"/>
  <c r="J302" i="3"/>
  <c r="J288" i="3" s="1"/>
  <c r="J332" i="3"/>
  <c r="J328" i="3" s="1"/>
  <c r="I304" i="3"/>
  <c r="J301" i="3" s="1"/>
  <c r="J210" i="5"/>
  <c r="J214" i="5" s="1"/>
  <c r="J289" i="5"/>
  <c r="J287" i="5"/>
  <c r="J285" i="5"/>
  <c r="I291" i="5"/>
  <c r="J286" i="5"/>
  <c r="J190" i="5"/>
  <c r="J194" i="5" s="1"/>
  <c r="I64" i="3"/>
  <c r="J60" i="3"/>
  <c r="J58" i="3"/>
  <c r="J59" i="3"/>
  <c r="J61" i="3"/>
  <c r="J62" i="3"/>
  <c r="J54" i="3"/>
  <c r="I288" i="3"/>
  <c r="J57" i="3"/>
  <c r="J140" i="3"/>
  <c r="J388" i="3"/>
  <c r="J141" i="3"/>
  <c r="J142" i="3"/>
  <c r="J138" i="3"/>
  <c r="J139" i="3"/>
  <c r="J137" i="3"/>
  <c r="I388" i="3"/>
  <c r="I404" i="3"/>
  <c r="I363" i="3"/>
  <c r="I379" i="3"/>
  <c r="J376" i="3" s="1"/>
  <c r="J379" i="3" s="1"/>
  <c r="K376" i="3" s="1"/>
  <c r="J100" i="3"/>
  <c r="J102" i="3"/>
  <c r="J98" i="3"/>
  <c r="J101" i="3"/>
  <c r="J99" i="3"/>
  <c r="J97" i="3"/>
  <c r="I338" i="3"/>
  <c r="I354" i="3"/>
  <c r="J351" i="3" s="1"/>
  <c r="J81" i="3"/>
  <c r="J77" i="3"/>
  <c r="J82" i="3"/>
  <c r="J80" i="3"/>
  <c r="J78" i="3"/>
  <c r="J79" i="3"/>
  <c r="I313" i="3"/>
  <c r="I329" i="3"/>
  <c r="J326" i="3" s="1"/>
  <c r="J170" i="5"/>
  <c r="J174" i="5" s="1"/>
  <c r="J236" i="5"/>
  <c r="J130" i="5"/>
  <c r="J134" i="5" s="1"/>
  <c r="J226" i="5"/>
  <c r="J231" i="5"/>
  <c r="I233" i="5"/>
  <c r="I28" i="6" s="1"/>
  <c r="J238" i="5"/>
  <c r="J33" i="6" s="1"/>
  <c r="J227" i="5"/>
  <c r="J150" i="5"/>
  <c r="J154" i="5" s="1"/>
  <c r="J237" i="5"/>
  <c r="J32" i="6" s="1"/>
  <c r="J229" i="5"/>
  <c r="J228" i="5"/>
  <c r="I31" i="6"/>
  <c r="AI91" i="6"/>
  <c r="AJ132" i="6"/>
  <c r="I159" i="3"/>
  <c r="I157" i="3"/>
  <c r="I162" i="3"/>
  <c r="I161" i="3"/>
  <c r="I158" i="3"/>
  <c r="I160" i="3"/>
  <c r="I104" i="3"/>
  <c r="I144" i="3"/>
  <c r="I124" i="3"/>
  <c r="J124" i="3"/>
  <c r="I84" i="3"/>
  <c r="F194" i="5"/>
  <c r="F197" i="5" s="1"/>
  <c r="F198" i="5" s="1"/>
  <c r="F199" i="5" s="1"/>
  <c r="F200" i="5" s="1"/>
  <c r="F202" i="5" s="1"/>
  <c r="F206" i="5" s="1"/>
  <c r="F207" i="5" s="1"/>
  <c r="F208" i="5" s="1"/>
  <c r="F209" i="5" s="1"/>
  <c r="F190" i="5"/>
  <c r="F192" i="5" s="1"/>
  <c r="K2" i="7"/>
  <c r="K62" i="7" s="1"/>
  <c r="K63" i="7" s="1"/>
  <c r="K2" i="8"/>
  <c r="L1" i="7"/>
  <c r="L67" i="7" s="1"/>
  <c r="L1" i="8"/>
  <c r="S22" i="3"/>
  <c r="S19" i="3"/>
  <c r="T6" i="3"/>
  <c r="T6" i="6"/>
  <c r="T6" i="5"/>
  <c r="S28" i="5"/>
  <c r="S29" i="5"/>
  <c r="S6" i="7"/>
  <c r="K4" i="5"/>
  <c r="K4" i="7" s="1"/>
  <c r="K4" i="6"/>
  <c r="K5" i="5"/>
  <c r="K5" i="6"/>
  <c r="K79" i="7"/>
  <c r="K80" i="7" s="1"/>
  <c r="K81" i="7" s="1"/>
  <c r="EC1" i="6"/>
  <c r="EC2" i="6" s="1"/>
  <c r="F154" i="3"/>
  <c r="EB3" i="6"/>
  <c r="S16" i="2"/>
  <c r="S31" i="5" s="1"/>
  <c r="S15" i="2"/>
  <c r="S30" i="5" s="1"/>
  <c r="K2" i="3"/>
  <c r="K2" i="6"/>
  <c r="K2" i="5"/>
  <c r="L1" i="3"/>
  <c r="L1" i="6"/>
  <c r="L1" i="5"/>
  <c r="K5" i="2"/>
  <c r="K5" i="3"/>
  <c r="K4" i="2"/>
  <c r="K4" i="3"/>
  <c r="K75" i="1"/>
  <c r="K72" i="1"/>
  <c r="K73" i="1"/>
  <c r="K59" i="1"/>
  <c r="K58" i="1"/>
  <c r="K65" i="1"/>
  <c r="K66" i="1"/>
  <c r="K68" i="1"/>
  <c r="K61" i="1"/>
  <c r="U6" i="1"/>
  <c r="U6" i="8" s="1"/>
  <c r="T6" i="2"/>
  <c r="K54" i="1"/>
  <c r="K52" i="1"/>
  <c r="K51" i="1"/>
  <c r="L1" i="2"/>
  <c r="K2" i="2"/>
  <c r="K47" i="1"/>
  <c r="K44" i="1"/>
  <c r="K45" i="1"/>
  <c r="L37" i="1"/>
  <c r="L3" i="1" s="1"/>
  <c r="L36" i="1"/>
  <c r="L2" i="1" s="1"/>
  <c r="L31" i="1"/>
  <c r="M27" i="1"/>
  <c r="L30" i="1"/>
  <c r="J401" i="3" l="1"/>
  <c r="J404" i="3" s="1"/>
  <c r="T21" i="3"/>
  <c r="J304" i="3"/>
  <c r="K301" i="3" s="1"/>
  <c r="J291" i="5"/>
  <c r="K5" i="7"/>
  <c r="K368" i="3"/>
  <c r="K369" i="3" s="1"/>
  <c r="K393" i="3"/>
  <c r="K394" i="3" s="1"/>
  <c r="K318" i="3"/>
  <c r="K319" i="3" s="1"/>
  <c r="K343" i="3"/>
  <c r="K344" i="3" s="1"/>
  <c r="K293" i="3"/>
  <c r="K294" i="3" s="1"/>
  <c r="J64" i="3"/>
  <c r="J354" i="3"/>
  <c r="K351" i="3" s="1"/>
  <c r="J329" i="3"/>
  <c r="K326" i="3" s="1"/>
  <c r="J233" i="5"/>
  <c r="J28" i="6" s="1"/>
  <c r="J31" i="6"/>
  <c r="I117" i="6"/>
  <c r="AJ369" i="5"/>
  <c r="AJ135" i="6"/>
  <c r="J161" i="3"/>
  <c r="J160" i="3"/>
  <c r="J157" i="3"/>
  <c r="I164" i="3"/>
  <c r="J158" i="3"/>
  <c r="J162" i="3"/>
  <c r="J159" i="3"/>
  <c r="J144" i="3"/>
  <c r="J84" i="3"/>
  <c r="J104" i="3"/>
  <c r="F214" i="5"/>
  <c r="F217" i="5" s="1"/>
  <c r="F218" i="5" s="1"/>
  <c r="F219" i="5" s="1"/>
  <c r="F220" i="5" s="1"/>
  <c r="F222" i="5" s="1"/>
  <c r="F210" i="5"/>
  <c r="F212" i="5" s="1"/>
  <c r="L2" i="7"/>
  <c r="L62" i="7" s="1"/>
  <c r="L63" i="7" s="1"/>
  <c r="L2" i="8"/>
  <c r="L3" i="7"/>
  <c r="L3" i="8"/>
  <c r="T20" i="3"/>
  <c r="T19" i="3"/>
  <c r="T22" i="3"/>
  <c r="U6" i="3"/>
  <c r="U21" i="3" s="1"/>
  <c r="U6" i="6"/>
  <c r="U6" i="5"/>
  <c r="T29" i="5"/>
  <c r="T28" i="5"/>
  <c r="T6" i="7"/>
  <c r="L68" i="7"/>
  <c r="L69" i="7" s="1"/>
  <c r="L78" i="7"/>
  <c r="ED1" i="6"/>
  <c r="ED2" i="6" s="1"/>
  <c r="F199" i="3"/>
  <c r="F200" i="3" s="1"/>
  <c r="F201" i="3" s="1"/>
  <c r="F202" i="3" s="1"/>
  <c r="F167" i="3"/>
  <c r="F168" i="3" s="1"/>
  <c r="F169" i="3" s="1"/>
  <c r="F170" i="3" s="1"/>
  <c r="EC3" i="6"/>
  <c r="T16" i="2"/>
  <c r="T31" i="5" s="1"/>
  <c r="T15" i="2"/>
  <c r="T30" i="5" s="1"/>
  <c r="L2" i="6"/>
  <c r="L2" i="5"/>
  <c r="L3" i="6"/>
  <c r="L3" i="5"/>
  <c r="L3" i="2"/>
  <c r="L3" i="3"/>
  <c r="L2" i="2"/>
  <c r="L2" i="3"/>
  <c r="K76" i="1"/>
  <c r="K15" i="5" s="1"/>
  <c r="K282" i="5" s="1"/>
  <c r="K74" i="1"/>
  <c r="K35" i="3" s="1"/>
  <c r="L72" i="1"/>
  <c r="L75" i="1"/>
  <c r="L76" i="1" s="1"/>
  <c r="L15" i="5" s="1"/>
  <c r="L212" i="5" s="1"/>
  <c r="L73" i="1"/>
  <c r="L66" i="1"/>
  <c r="K60" i="1"/>
  <c r="K33" i="3" s="1"/>
  <c r="L65" i="1"/>
  <c r="L67" i="1" s="1"/>
  <c r="L34" i="3" s="1"/>
  <c r="K62" i="1"/>
  <c r="K13" i="5" s="1"/>
  <c r="L61" i="1"/>
  <c r="K69" i="1"/>
  <c r="K14" i="5" s="1"/>
  <c r="K281" i="5" s="1"/>
  <c r="L58" i="1"/>
  <c r="L68" i="1"/>
  <c r="K67" i="1"/>
  <c r="K34" i="3" s="1"/>
  <c r="L59" i="1"/>
  <c r="V6" i="1"/>
  <c r="V6" i="8" s="1"/>
  <c r="U6" i="2"/>
  <c r="L54" i="1"/>
  <c r="L55" i="1" s="1"/>
  <c r="L12" i="5" s="1"/>
  <c r="L152" i="5" s="1"/>
  <c r="L52" i="1"/>
  <c r="L51" i="1"/>
  <c r="K55" i="1"/>
  <c r="K12" i="5" s="1"/>
  <c r="K53" i="1"/>
  <c r="K32" i="3" s="1"/>
  <c r="K48" i="1"/>
  <c r="K11" i="5" s="1"/>
  <c r="K278" i="5" s="1"/>
  <c r="L45" i="1"/>
  <c r="K46" i="1"/>
  <c r="K31" i="3" s="1"/>
  <c r="L44" i="1"/>
  <c r="L46" i="1" s="1"/>
  <c r="L31" i="3" s="1"/>
  <c r="L47" i="1"/>
  <c r="M28" i="1"/>
  <c r="M30" i="1" s="1"/>
  <c r="M29" i="1"/>
  <c r="L39" i="1"/>
  <c r="L5" i="1" s="1"/>
  <c r="L5" i="8" s="1"/>
  <c r="M35" i="1"/>
  <c r="M1" i="1" s="1"/>
  <c r="L38" i="1"/>
  <c r="L4" i="1" s="1"/>
  <c r="L4" i="8" s="1"/>
  <c r="K401" i="3" l="1"/>
  <c r="K152" i="5"/>
  <c r="K212" i="5"/>
  <c r="K279" i="5"/>
  <c r="K172" i="5"/>
  <c r="K132" i="5"/>
  <c r="K192" i="5"/>
  <c r="K280" i="5"/>
  <c r="K249" i="5"/>
  <c r="K250" i="5"/>
  <c r="L250" i="5"/>
  <c r="K248" i="5"/>
  <c r="L247" i="5"/>
  <c r="K247" i="5"/>
  <c r="K271" i="5"/>
  <c r="K273" i="5"/>
  <c r="K272" i="5"/>
  <c r="K274" i="5"/>
  <c r="K275" i="5"/>
  <c r="K246" i="5"/>
  <c r="L393" i="3"/>
  <c r="L343" i="3"/>
  <c r="L318" i="3"/>
  <c r="L368" i="3"/>
  <c r="L293" i="3"/>
  <c r="K48" i="3"/>
  <c r="K49" i="3"/>
  <c r="K47" i="3"/>
  <c r="K50" i="3"/>
  <c r="L49" i="3"/>
  <c r="L48" i="3"/>
  <c r="L47" i="3"/>
  <c r="L50" i="3"/>
  <c r="L157" i="5"/>
  <c r="L159" i="5"/>
  <c r="L158" i="5"/>
  <c r="K147" i="5"/>
  <c r="K149" i="5"/>
  <c r="K146" i="5"/>
  <c r="K148" i="5"/>
  <c r="K158" i="5"/>
  <c r="K157" i="5"/>
  <c r="K159" i="5"/>
  <c r="L337" i="5"/>
  <c r="M337" i="5"/>
  <c r="K208" i="5"/>
  <c r="K207" i="5"/>
  <c r="K209" i="5"/>
  <c r="K206" i="5"/>
  <c r="K219" i="5"/>
  <c r="K218" i="5"/>
  <c r="K217" i="5"/>
  <c r="M340" i="5"/>
  <c r="L340" i="5"/>
  <c r="L217" i="5"/>
  <c r="L219" i="5"/>
  <c r="L218" i="5"/>
  <c r="K169" i="5"/>
  <c r="K166" i="5"/>
  <c r="K167" i="5"/>
  <c r="K168" i="5"/>
  <c r="K177" i="5"/>
  <c r="K179" i="5"/>
  <c r="K178" i="5"/>
  <c r="L338" i="5"/>
  <c r="K127" i="5"/>
  <c r="K128" i="5"/>
  <c r="K129" i="5"/>
  <c r="K126" i="5"/>
  <c r="K139" i="5"/>
  <c r="K138" i="5"/>
  <c r="K137" i="5"/>
  <c r="K82" i="5"/>
  <c r="K83" i="5"/>
  <c r="K81" i="5"/>
  <c r="L336" i="5"/>
  <c r="K36" i="5"/>
  <c r="K37" i="5"/>
  <c r="K38" i="5"/>
  <c r="K186" i="5"/>
  <c r="K188" i="5"/>
  <c r="K187" i="5"/>
  <c r="K189" i="5"/>
  <c r="K197" i="5"/>
  <c r="K199" i="5"/>
  <c r="K198" i="5"/>
  <c r="L339" i="5"/>
  <c r="J117" i="6"/>
  <c r="AK132" i="6"/>
  <c r="AJ91" i="6"/>
  <c r="J164" i="3"/>
  <c r="F226" i="5"/>
  <c r="F227" i="5" s="1"/>
  <c r="F228" i="5" s="1"/>
  <c r="F229" i="5" s="1"/>
  <c r="F246" i="5"/>
  <c r="U22" i="3"/>
  <c r="M1" i="7"/>
  <c r="M67" i="7" s="1"/>
  <c r="M1" i="8"/>
  <c r="U19" i="3"/>
  <c r="U20" i="3"/>
  <c r="L53" i="1"/>
  <c r="L32" i="3" s="1"/>
  <c r="V6" i="3"/>
  <c r="V22" i="3" s="1"/>
  <c r="V6" i="6"/>
  <c r="V6" i="5"/>
  <c r="U29" i="5"/>
  <c r="U6" i="7"/>
  <c r="U28" i="5"/>
  <c r="L5" i="5"/>
  <c r="L5" i="6"/>
  <c r="L4" i="5"/>
  <c r="L4" i="7" s="1"/>
  <c r="L4" i="6"/>
  <c r="L79" i="7"/>
  <c r="L80" i="7" s="1"/>
  <c r="L81" i="7" s="1"/>
  <c r="F209" i="3"/>
  <c r="F210" i="3" s="1"/>
  <c r="F211" i="3" s="1"/>
  <c r="F212" i="3" s="1"/>
  <c r="F213" i="3" s="1"/>
  <c r="F214" i="3" s="1"/>
  <c r="F203" i="3"/>
  <c r="F204" i="3" s="1"/>
  <c r="F174" i="3"/>
  <c r="F177" i="3" s="1"/>
  <c r="F178" i="3" s="1"/>
  <c r="F179" i="3" s="1"/>
  <c r="F180" i="3" s="1"/>
  <c r="F171" i="3"/>
  <c r="F172" i="3" s="1"/>
  <c r="EE1" i="6"/>
  <c r="EE2" i="6" s="1"/>
  <c r="F206" i="3"/>
  <c r="ED3" i="6"/>
  <c r="U16" i="2"/>
  <c r="U31" i="5" s="1"/>
  <c r="U15" i="2"/>
  <c r="U30" i="5" s="1"/>
  <c r="M1" i="3"/>
  <c r="M1" i="6"/>
  <c r="M1" i="5"/>
  <c r="K40" i="3"/>
  <c r="K42" i="3"/>
  <c r="L39" i="3"/>
  <c r="K38" i="3"/>
  <c r="K39" i="3"/>
  <c r="L42" i="3"/>
  <c r="K41" i="3"/>
  <c r="L4" i="2"/>
  <c r="L4" i="3"/>
  <c r="L5" i="2"/>
  <c r="L5" i="3"/>
  <c r="L74" i="1"/>
  <c r="L35" i="3" s="1"/>
  <c r="L60" i="1"/>
  <c r="L33" i="3" s="1"/>
  <c r="L62" i="1"/>
  <c r="L13" i="5" s="1"/>
  <c r="L172" i="5" s="1"/>
  <c r="L69" i="1"/>
  <c r="L14" i="5" s="1"/>
  <c r="L192" i="5" s="1"/>
  <c r="W6" i="1"/>
  <c r="W6" i="8" s="1"/>
  <c r="V6" i="2"/>
  <c r="L48" i="1"/>
  <c r="L11" i="5" s="1"/>
  <c r="M1" i="2"/>
  <c r="M36" i="1"/>
  <c r="M2" i="1" s="1"/>
  <c r="M37" i="1"/>
  <c r="M3" i="1" s="1"/>
  <c r="M31" i="1"/>
  <c r="N27" i="1"/>
  <c r="K332" i="3" l="1"/>
  <c r="L332" i="3"/>
  <c r="L327" i="3"/>
  <c r="L313" i="3" s="1"/>
  <c r="K327" i="3"/>
  <c r="K357" i="3"/>
  <c r="K352" i="3"/>
  <c r="K302" i="3"/>
  <c r="L279" i="5"/>
  <c r="L278" i="5"/>
  <c r="L280" i="5"/>
  <c r="L281" i="5"/>
  <c r="L282" i="5"/>
  <c r="L132" i="5"/>
  <c r="L407" i="3"/>
  <c r="K402" i="3"/>
  <c r="K407" i="3"/>
  <c r="L402" i="3"/>
  <c r="L388" i="3" s="1"/>
  <c r="K382" i="3"/>
  <c r="K377" i="3"/>
  <c r="K210" i="5"/>
  <c r="K214" i="5" s="1"/>
  <c r="K289" i="5"/>
  <c r="L246" i="5"/>
  <c r="K286" i="5"/>
  <c r="L249" i="5"/>
  <c r="K287" i="5"/>
  <c r="L248" i="5"/>
  <c r="K285" i="5"/>
  <c r="K288" i="5"/>
  <c r="L5" i="7"/>
  <c r="L271" i="5"/>
  <c r="L273" i="5"/>
  <c r="L274" i="5"/>
  <c r="L272" i="5"/>
  <c r="L275" i="5"/>
  <c r="L37" i="5"/>
  <c r="F247" i="5"/>
  <c r="F253" i="5"/>
  <c r="F260" i="5" s="1"/>
  <c r="L207" i="5"/>
  <c r="L146" i="5"/>
  <c r="L206" i="5"/>
  <c r="L148" i="5"/>
  <c r="L209" i="5"/>
  <c r="L147" i="5"/>
  <c r="L208" i="5"/>
  <c r="L149" i="5"/>
  <c r="L54" i="3"/>
  <c r="K54" i="3"/>
  <c r="L294" i="3"/>
  <c r="K202" i="3"/>
  <c r="L369" i="3"/>
  <c r="L142" i="3"/>
  <c r="L137" i="3"/>
  <c r="L140" i="3"/>
  <c r="L394" i="3"/>
  <c r="L141" i="3"/>
  <c r="L139" i="3"/>
  <c r="L138" i="3"/>
  <c r="L344" i="3"/>
  <c r="L82" i="3"/>
  <c r="L77" i="3"/>
  <c r="L319" i="3"/>
  <c r="L79" i="3"/>
  <c r="L80" i="3"/>
  <c r="L81" i="3"/>
  <c r="L78" i="3"/>
  <c r="L68" i="3"/>
  <c r="L67" i="3"/>
  <c r="L69" i="3"/>
  <c r="L70" i="3"/>
  <c r="K228" i="5"/>
  <c r="K231" i="5"/>
  <c r="K190" i="5"/>
  <c r="K194" i="5" s="1"/>
  <c r="K150" i="5"/>
  <c r="K154" i="5" s="1"/>
  <c r="L169" i="5"/>
  <c r="L166" i="5"/>
  <c r="L167" i="5"/>
  <c r="L168" i="5"/>
  <c r="L178" i="5"/>
  <c r="L179" i="5"/>
  <c r="L177" i="5"/>
  <c r="L127" i="5"/>
  <c r="L128" i="5"/>
  <c r="L129" i="5"/>
  <c r="L126" i="5"/>
  <c r="L138" i="5"/>
  <c r="L137" i="5"/>
  <c r="L139" i="5"/>
  <c r="L82" i="5"/>
  <c r="L36" i="5"/>
  <c r="L83" i="5"/>
  <c r="K85" i="5"/>
  <c r="K329" i="5" s="1"/>
  <c r="M339" i="5"/>
  <c r="L38" i="5"/>
  <c r="K236" i="5"/>
  <c r="K238" i="5"/>
  <c r="K33" i="6" s="1"/>
  <c r="K227" i="5"/>
  <c r="M338" i="5"/>
  <c r="L81" i="5"/>
  <c r="K130" i="5"/>
  <c r="K134" i="5" s="1"/>
  <c r="K226" i="5"/>
  <c r="L187" i="5"/>
  <c r="L186" i="5"/>
  <c r="L189" i="5"/>
  <c r="L188" i="5"/>
  <c r="L197" i="5"/>
  <c r="L198" i="5"/>
  <c r="L199" i="5"/>
  <c r="M336" i="5"/>
  <c r="K40" i="5"/>
  <c r="K140" i="5" s="1"/>
  <c r="K237" i="5"/>
  <c r="K32" i="6" s="1"/>
  <c r="K229" i="5"/>
  <c r="K170" i="5"/>
  <c r="K174" i="5" s="1"/>
  <c r="AK135" i="6"/>
  <c r="AK369" i="5"/>
  <c r="F233" i="5"/>
  <c r="F236" i="5" s="1"/>
  <c r="F237" i="5" s="1"/>
  <c r="F238" i="5" s="1"/>
  <c r="F239" i="5" s="1"/>
  <c r="F241" i="5" s="1"/>
  <c r="F231" i="5"/>
  <c r="M2" i="7"/>
  <c r="M62" i="7" s="1"/>
  <c r="M63" i="7" s="1"/>
  <c r="M2" i="8"/>
  <c r="M3" i="7"/>
  <c r="M3" i="8"/>
  <c r="V21" i="3"/>
  <c r="V20" i="3"/>
  <c r="V19" i="3"/>
  <c r="V28" i="5"/>
  <c r="V29" i="5"/>
  <c r="V6" i="7"/>
  <c r="W6" i="3"/>
  <c r="W21" i="3" s="1"/>
  <c r="W6" i="6"/>
  <c r="W6" i="5"/>
  <c r="F219" i="3"/>
  <c r="F220" i="3" s="1"/>
  <c r="F221" i="3" s="1"/>
  <c r="F222" i="3" s="1"/>
  <c r="F223" i="3" s="1"/>
  <c r="F224" i="3" s="1"/>
  <c r="F216" i="3"/>
  <c r="M78" i="7"/>
  <c r="M68" i="7"/>
  <c r="M69" i="7" s="1"/>
  <c r="F184" i="3"/>
  <c r="F187" i="3" s="1"/>
  <c r="F188" i="3" s="1"/>
  <c r="F63" i="6" s="1"/>
  <c r="F181" i="3"/>
  <c r="F182" i="3" s="1"/>
  <c r="EF1" i="6"/>
  <c r="EF2" i="6" s="1"/>
  <c r="EE3" i="6"/>
  <c r="V15" i="2"/>
  <c r="V30" i="5" s="1"/>
  <c r="V16" i="2"/>
  <c r="V31" i="5" s="1"/>
  <c r="M2" i="6"/>
  <c r="M2" i="5"/>
  <c r="M3" i="6"/>
  <c r="M3" i="5"/>
  <c r="L38" i="3"/>
  <c r="L41" i="3"/>
  <c r="L382" i="3" s="1"/>
  <c r="L40" i="3"/>
  <c r="M3" i="2"/>
  <c r="M3" i="3"/>
  <c r="M2" i="2"/>
  <c r="M2" i="3"/>
  <c r="M73" i="1"/>
  <c r="M58" i="1"/>
  <c r="M60" i="1" s="1"/>
  <c r="M33" i="3" s="1"/>
  <c r="M72" i="1"/>
  <c r="M75" i="1"/>
  <c r="M68" i="1"/>
  <c r="M59" i="1"/>
  <c r="M65" i="1"/>
  <c r="M61" i="1"/>
  <c r="M66" i="1"/>
  <c r="X6" i="1"/>
  <c r="X6" i="8" s="1"/>
  <c r="W6" i="2"/>
  <c r="M51" i="1"/>
  <c r="M54" i="1"/>
  <c r="M52" i="1"/>
  <c r="M44" i="1"/>
  <c r="M47" i="1"/>
  <c r="M45" i="1"/>
  <c r="N29" i="1"/>
  <c r="N28" i="1"/>
  <c r="N30" i="1" s="1"/>
  <c r="M39" i="1"/>
  <c r="M5" i="1" s="1"/>
  <c r="M5" i="8" s="1"/>
  <c r="N35" i="1"/>
  <c r="N1" i="1" s="1"/>
  <c r="M38" i="1"/>
  <c r="M4" i="1" s="1"/>
  <c r="M4" i="8" s="1"/>
  <c r="L377" i="3" l="1"/>
  <c r="L289" i="5"/>
  <c r="L357" i="3"/>
  <c r="L302" i="3"/>
  <c r="L352" i="3"/>
  <c r="L286" i="5"/>
  <c r="L210" i="5"/>
  <c r="L214" i="5" s="1"/>
  <c r="L285" i="5"/>
  <c r="K291" i="5"/>
  <c r="L288" i="5"/>
  <c r="L287" i="5"/>
  <c r="L150" i="5"/>
  <c r="L154" i="5" s="1"/>
  <c r="F248" i="5"/>
  <c r="F254" i="5"/>
  <c r="F261" i="5" s="1"/>
  <c r="M393" i="3"/>
  <c r="M394" i="3" s="1"/>
  <c r="M368" i="3"/>
  <c r="M369" i="3" s="1"/>
  <c r="M293" i="3"/>
  <c r="M294" i="3" s="1"/>
  <c r="M343" i="3"/>
  <c r="M344" i="3" s="1"/>
  <c r="M318" i="3"/>
  <c r="M319" i="3" s="1"/>
  <c r="K288" i="3"/>
  <c r="L57" i="3"/>
  <c r="L60" i="3"/>
  <c r="L58" i="3"/>
  <c r="L62" i="3"/>
  <c r="L61" i="3"/>
  <c r="L202" i="3"/>
  <c r="L59" i="3"/>
  <c r="K388" i="3"/>
  <c r="L120" i="3"/>
  <c r="L122" i="3"/>
  <c r="L118" i="3"/>
  <c r="L117" i="3"/>
  <c r="L119" i="3"/>
  <c r="L121" i="3"/>
  <c r="K363" i="3"/>
  <c r="L99" i="3"/>
  <c r="L102" i="3"/>
  <c r="L101" i="3"/>
  <c r="L97" i="3"/>
  <c r="K338" i="3"/>
  <c r="L98" i="3"/>
  <c r="L100" i="3"/>
  <c r="K313" i="3"/>
  <c r="K233" i="5"/>
  <c r="K28" i="6" s="1"/>
  <c r="L85" i="5"/>
  <c r="L329" i="5" s="1"/>
  <c r="L237" i="5"/>
  <c r="L32" i="6" s="1"/>
  <c r="L227" i="5"/>
  <c r="L130" i="5"/>
  <c r="L134" i="5" s="1"/>
  <c r="L226" i="5"/>
  <c r="L231" i="5"/>
  <c r="K31" i="6"/>
  <c r="L40" i="5"/>
  <c r="L140" i="5" s="1"/>
  <c r="L238" i="5"/>
  <c r="L33" i="6" s="1"/>
  <c r="L229" i="5"/>
  <c r="L190" i="5"/>
  <c r="L194" i="5" s="1"/>
  <c r="K142" i="5"/>
  <c r="L236" i="5"/>
  <c r="L228" i="5"/>
  <c r="L170" i="5"/>
  <c r="L174" i="5" s="1"/>
  <c r="AK91" i="6"/>
  <c r="AL132" i="6"/>
  <c r="L144" i="3"/>
  <c r="L84" i="3"/>
  <c r="N1" i="7"/>
  <c r="N67" i="7" s="1"/>
  <c r="N1" i="8"/>
  <c r="F226" i="3"/>
  <c r="W20" i="3"/>
  <c r="W19" i="3"/>
  <c r="W22" i="3"/>
  <c r="X6" i="3"/>
  <c r="X6" i="6"/>
  <c r="X6" i="5"/>
  <c r="W29" i="5"/>
  <c r="W6" i="7"/>
  <c r="W28" i="5"/>
  <c r="F229" i="3"/>
  <c r="F230" i="3" s="1"/>
  <c r="F231" i="3" s="1"/>
  <c r="F232" i="3" s="1"/>
  <c r="F233" i="3" s="1"/>
  <c r="F234" i="3" s="1"/>
  <c r="M4" i="5"/>
  <c r="M4" i="7" s="1"/>
  <c r="M4" i="6"/>
  <c r="M5" i="5"/>
  <c r="M5" i="6"/>
  <c r="F189" i="3"/>
  <c r="F64" i="6" s="1"/>
  <c r="M79" i="7"/>
  <c r="M80" i="7" s="1"/>
  <c r="M81" i="7" s="1"/>
  <c r="F62" i="6"/>
  <c r="EG1" i="6"/>
  <c r="EG2" i="6" s="1"/>
  <c r="EF3" i="6"/>
  <c r="W15" i="2"/>
  <c r="W30" i="5" s="1"/>
  <c r="W16" i="2"/>
  <c r="W31" i="5" s="1"/>
  <c r="N1" i="3"/>
  <c r="N1" i="6"/>
  <c r="N1" i="5"/>
  <c r="M5" i="2"/>
  <c r="M5" i="3"/>
  <c r="M4" i="2"/>
  <c r="M4" i="3"/>
  <c r="M74" i="1"/>
  <c r="M35" i="3" s="1"/>
  <c r="M76" i="1"/>
  <c r="M15" i="5" s="1"/>
  <c r="M62" i="1"/>
  <c r="M13" i="5" s="1"/>
  <c r="M67" i="1"/>
  <c r="M34" i="3" s="1"/>
  <c r="M69" i="1"/>
  <c r="M14" i="5" s="1"/>
  <c r="Y6" i="1"/>
  <c r="Y6" i="8" s="1"/>
  <c r="X6" i="2"/>
  <c r="M55" i="1"/>
  <c r="M12" i="5" s="1"/>
  <c r="M53" i="1"/>
  <c r="M32" i="3" s="1"/>
  <c r="N1" i="2"/>
  <c r="M48" i="1"/>
  <c r="M11" i="5" s="1"/>
  <c r="M46" i="1"/>
  <c r="M31" i="3" s="1"/>
  <c r="N37" i="1"/>
  <c r="N3" i="1" s="1"/>
  <c r="N36" i="1"/>
  <c r="O27" i="1"/>
  <c r="N31" i="1"/>
  <c r="X19" i="3" l="1"/>
  <c r="M172" i="5"/>
  <c r="M212" i="5"/>
  <c r="M132" i="5"/>
  <c r="M152" i="5"/>
  <c r="M192" i="5"/>
  <c r="M279" i="5"/>
  <c r="M281" i="5"/>
  <c r="M282" i="5"/>
  <c r="M280" i="5"/>
  <c r="M278" i="5"/>
  <c r="L291" i="5"/>
  <c r="M249" i="5"/>
  <c r="M250" i="5"/>
  <c r="M248" i="5"/>
  <c r="M247" i="5"/>
  <c r="M5" i="7"/>
  <c r="M271" i="5"/>
  <c r="M275" i="5"/>
  <c r="M274" i="5"/>
  <c r="M273" i="5"/>
  <c r="M272" i="5"/>
  <c r="M246" i="5"/>
  <c r="F249" i="5"/>
  <c r="F255" i="5"/>
  <c r="F262" i="5" s="1"/>
  <c r="M48" i="3"/>
  <c r="M47" i="3"/>
  <c r="M49" i="3"/>
  <c r="M50" i="3"/>
  <c r="L288" i="3"/>
  <c r="L64" i="3"/>
  <c r="L363" i="3"/>
  <c r="L338" i="3"/>
  <c r="M68" i="3"/>
  <c r="M67" i="3"/>
  <c r="M69" i="3"/>
  <c r="M70" i="3"/>
  <c r="L142" i="5"/>
  <c r="M128" i="5"/>
  <c r="M129" i="5"/>
  <c r="M127" i="5"/>
  <c r="M126" i="5"/>
  <c r="M139" i="5"/>
  <c r="M138" i="5"/>
  <c r="M137" i="5"/>
  <c r="M82" i="5"/>
  <c r="M36" i="5"/>
  <c r="M83" i="5"/>
  <c r="M38" i="5"/>
  <c r="M37" i="5"/>
  <c r="M81" i="5"/>
  <c r="N336" i="5"/>
  <c r="L233" i="5"/>
  <c r="L28" i="6" s="1"/>
  <c r="L31" i="6"/>
  <c r="M168" i="5"/>
  <c r="M169" i="5"/>
  <c r="M166" i="5"/>
  <c r="M167" i="5"/>
  <c r="M178" i="5"/>
  <c r="M177" i="5"/>
  <c r="M179" i="5"/>
  <c r="N338" i="5"/>
  <c r="M148" i="5"/>
  <c r="M149" i="5"/>
  <c r="M147" i="5"/>
  <c r="M146" i="5"/>
  <c r="M157" i="5"/>
  <c r="M159" i="5"/>
  <c r="M158" i="5"/>
  <c r="N337" i="5"/>
  <c r="M209" i="5"/>
  <c r="M206" i="5"/>
  <c r="M207" i="5"/>
  <c r="M208" i="5"/>
  <c r="M218" i="5"/>
  <c r="M217" i="5"/>
  <c r="M219" i="5"/>
  <c r="N340" i="5"/>
  <c r="M186" i="5"/>
  <c r="M188" i="5"/>
  <c r="M187" i="5"/>
  <c r="M189" i="5"/>
  <c r="M198" i="5"/>
  <c r="M199" i="5"/>
  <c r="M197" i="5"/>
  <c r="N339" i="5"/>
  <c r="AL135" i="6"/>
  <c r="AL369" i="5"/>
  <c r="L161" i="3"/>
  <c r="L160" i="3"/>
  <c r="L162" i="3"/>
  <c r="L157" i="3"/>
  <c r="L158" i="3"/>
  <c r="L159" i="3"/>
  <c r="L124" i="3"/>
  <c r="L104" i="3"/>
  <c r="N3" i="7"/>
  <c r="N3" i="8"/>
  <c r="X21" i="3"/>
  <c r="F239" i="3"/>
  <c r="F240" i="3" s="1"/>
  <c r="F241" i="3" s="1"/>
  <c r="F242" i="3" s="1"/>
  <c r="F243" i="3" s="1"/>
  <c r="F244" i="3" s="1"/>
  <c r="F236" i="3"/>
  <c r="X20" i="3"/>
  <c r="X22" i="3"/>
  <c r="X28" i="5"/>
  <c r="X29" i="5"/>
  <c r="X6" i="7"/>
  <c r="Y6" i="3"/>
  <c r="Y21" i="3" s="1"/>
  <c r="Y6" i="6"/>
  <c r="Y6" i="5"/>
  <c r="F190" i="3"/>
  <c r="F191" i="3" s="1"/>
  <c r="F192" i="3" s="1"/>
  <c r="N78" i="7"/>
  <c r="N79" i="7" s="1"/>
  <c r="N80" i="7" s="1"/>
  <c r="N81" i="7" s="1"/>
  <c r="N68" i="7"/>
  <c r="N69" i="7" s="1"/>
  <c r="EH1" i="6"/>
  <c r="EH2" i="6" s="1"/>
  <c r="EG3" i="6"/>
  <c r="X15" i="2"/>
  <c r="X30" i="5" s="1"/>
  <c r="X16" i="2"/>
  <c r="X31" i="5" s="1"/>
  <c r="N3" i="5"/>
  <c r="N3" i="6"/>
  <c r="M42" i="3"/>
  <c r="M39" i="3"/>
  <c r="M41" i="3"/>
  <c r="M38" i="3"/>
  <c r="M40" i="3"/>
  <c r="N3" i="2"/>
  <c r="N3" i="3"/>
  <c r="Z6" i="1"/>
  <c r="Z6" i="8" s="1"/>
  <c r="Y6" i="2"/>
  <c r="N38" i="1"/>
  <c r="N4" i="1" s="1"/>
  <c r="N4" i="8" s="1"/>
  <c r="N2" i="1"/>
  <c r="O29" i="1"/>
  <c r="O28" i="1"/>
  <c r="N39" i="1"/>
  <c r="N5" i="1" s="1"/>
  <c r="N5" i="8" s="1"/>
  <c r="O35" i="1"/>
  <c r="O1" i="1" s="1"/>
  <c r="M327" i="3" l="1"/>
  <c r="M332" i="3"/>
  <c r="M407" i="3"/>
  <c r="M402" i="3"/>
  <c r="M388" i="3" s="1"/>
  <c r="M377" i="3"/>
  <c r="M382" i="3"/>
  <c r="M352" i="3"/>
  <c r="M338" i="3" s="1"/>
  <c r="M357" i="3"/>
  <c r="M302" i="3"/>
  <c r="M288" i="3" s="1"/>
  <c r="M288" i="5"/>
  <c r="M210" i="5"/>
  <c r="M214" i="5" s="1"/>
  <c r="M287" i="5"/>
  <c r="M289" i="5"/>
  <c r="M285" i="5"/>
  <c r="M286" i="5"/>
  <c r="F250" i="5"/>
  <c r="F256" i="5"/>
  <c r="F263" i="5" s="1"/>
  <c r="M54" i="3"/>
  <c r="M62" i="3"/>
  <c r="M60" i="3"/>
  <c r="M59" i="3"/>
  <c r="M58" i="3"/>
  <c r="M61" i="3"/>
  <c r="M202" i="3"/>
  <c r="M57" i="3"/>
  <c r="M118" i="3"/>
  <c r="M121" i="3"/>
  <c r="M120" i="3"/>
  <c r="M117" i="3"/>
  <c r="M122" i="3"/>
  <c r="M119" i="3"/>
  <c r="M140" i="3"/>
  <c r="M137" i="3"/>
  <c r="M139" i="3"/>
  <c r="M138" i="3"/>
  <c r="M142" i="3"/>
  <c r="M141" i="3"/>
  <c r="M99" i="3"/>
  <c r="M100" i="3"/>
  <c r="M101" i="3"/>
  <c r="M97" i="3"/>
  <c r="M102" i="3"/>
  <c r="M98" i="3"/>
  <c r="M77" i="3"/>
  <c r="M82" i="3"/>
  <c r="M78" i="3"/>
  <c r="M80" i="3"/>
  <c r="M81" i="3"/>
  <c r="M79" i="3"/>
  <c r="M227" i="5"/>
  <c r="M170" i="5"/>
  <c r="M174" i="5" s="1"/>
  <c r="M85" i="5"/>
  <c r="M329" i="5" s="1"/>
  <c r="M343" i="5" s="1"/>
  <c r="M40" i="5"/>
  <c r="M140" i="5" s="1"/>
  <c r="M142" i="5" s="1"/>
  <c r="M236" i="5"/>
  <c r="M150" i="5"/>
  <c r="M154" i="5" s="1"/>
  <c r="M237" i="5"/>
  <c r="M32" i="6" s="1"/>
  <c r="M229" i="5"/>
  <c r="M238" i="5"/>
  <c r="M33" i="6" s="1"/>
  <c r="M228" i="5"/>
  <c r="M190" i="5"/>
  <c r="M194" i="5" s="1"/>
  <c r="M130" i="5"/>
  <c r="M134" i="5" s="1"/>
  <c r="M226" i="5"/>
  <c r="M231" i="5"/>
  <c r="L117" i="6"/>
  <c r="AL91" i="6"/>
  <c r="AM132" i="6"/>
  <c r="L164" i="3"/>
  <c r="O1" i="7"/>
  <c r="O67" i="7" s="1"/>
  <c r="O1" i="8"/>
  <c r="N2" i="7"/>
  <c r="N62" i="7" s="1"/>
  <c r="N63" i="7" s="1"/>
  <c r="N2" i="8"/>
  <c r="Y20" i="3"/>
  <c r="Y22" i="3"/>
  <c r="Y19" i="3"/>
  <c r="F246" i="3"/>
  <c r="F249" i="3"/>
  <c r="F250" i="3" s="1"/>
  <c r="F251" i="3" s="1"/>
  <c r="F252" i="3" s="1"/>
  <c r="F253" i="3" s="1"/>
  <c r="F254" i="3" s="1"/>
  <c r="F194" i="3"/>
  <c r="Z6" i="3"/>
  <c r="Z21" i="3" s="1"/>
  <c r="Z6" i="6"/>
  <c r="Z6" i="5"/>
  <c r="Y28" i="5"/>
  <c r="Y29" i="5"/>
  <c r="Y6" i="7"/>
  <c r="F65" i="6"/>
  <c r="F66" i="6" s="1"/>
  <c r="F67" i="6" s="1"/>
  <c r="N4" i="5"/>
  <c r="N4" i="7" s="1"/>
  <c r="N4" i="6"/>
  <c r="N5" i="5"/>
  <c r="N5" i="6"/>
  <c r="EI1" i="6"/>
  <c r="EI2" i="6" s="1"/>
  <c r="EH3" i="6"/>
  <c r="Y15" i="2"/>
  <c r="Y30" i="5" s="1"/>
  <c r="Y16" i="2"/>
  <c r="Y31" i="5" s="1"/>
  <c r="N2" i="3"/>
  <c r="N2" i="5"/>
  <c r="N2" i="6"/>
  <c r="O1" i="3"/>
  <c r="O1" i="5"/>
  <c r="O1" i="6"/>
  <c r="N4" i="2"/>
  <c r="N4" i="3"/>
  <c r="N5" i="2"/>
  <c r="N5" i="3"/>
  <c r="N73" i="1"/>
  <c r="N75" i="1"/>
  <c r="N72" i="1"/>
  <c r="N74" i="1" s="1"/>
  <c r="N35" i="3" s="1"/>
  <c r="N58" i="1"/>
  <c r="N65" i="1"/>
  <c r="N68" i="1"/>
  <c r="N69" i="1" s="1"/>
  <c r="N14" i="5" s="1"/>
  <c r="N59" i="1"/>
  <c r="N66" i="1"/>
  <c r="N61" i="1"/>
  <c r="AA6" i="1"/>
  <c r="AA6" i="8" s="1"/>
  <c r="Z6" i="2"/>
  <c r="N54" i="1"/>
  <c r="N51" i="1"/>
  <c r="N52" i="1"/>
  <c r="O1" i="2"/>
  <c r="N2" i="2"/>
  <c r="N45" i="1"/>
  <c r="N47" i="1"/>
  <c r="N44" i="1"/>
  <c r="N46" i="1" s="1"/>
  <c r="N31" i="3" s="1"/>
  <c r="O37" i="1"/>
  <c r="O3" i="1" s="1"/>
  <c r="O36" i="1"/>
  <c r="P27" i="1"/>
  <c r="O31" i="1"/>
  <c r="O30" i="1"/>
  <c r="N192" i="5" l="1"/>
  <c r="N281" i="5"/>
  <c r="M291" i="5"/>
  <c r="N249" i="5"/>
  <c r="N5" i="7"/>
  <c r="N274" i="5"/>
  <c r="F266" i="5"/>
  <c r="F257" i="5"/>
  <c r="F264" i="5" s="1"/>
  <c r="N368" i="3"/>
  <c r="N369" i="3" s="1"/>
  <c r="N293" i="3"/>
  <c r="N294" i="3" s="1"/>
  <c r="N393" i="3"/>
  <c r="N394" i="3" s="1"/>
  <c r="N343" i="3"/>
  <c r="N344" i="3" s="1"/>
  <c r="N318" i="3"/>
  <c r="N319" i="3" s="1"/>
  <c r="M64" i="3"/>
  <c r="N48" i="3"/>
  <c r="N47" i="3"/>
  <c r="N49" i="3"/>
  <c r="N50" i="3"/>
  <c r="M363" i="3"/>
  <c r="M313" i="3"/>
  <c r="N188" i="5"/>
  <c r="N186" i="5"/>
  <c r="N187" i="5"/>
  <c r="N189" i="5"/>
  <c r="N197" i="5"/>
  <c r="N198" i="5"/>
  <c r="N199" i="5"/>
  <c r="O339" i="5"/>
  <c r="M31" i="6"/>
  <c r="M233" i="5"/>
  <c r="M28" i="6" s="1"/>
  <c r="AM369" i="5"/>
  <c r="AM135" i="6"/>
  <c r="M158" i="3"/>
  <c r="M161" i="3"/>
  <c r="M157" i="3"/>
  <c r="M160" i="3"/>
  <c r="M159" i="3"/>
  <c r="M162" i="3"/>
  <c r="M104" i="3"/>
  <c r="M144" i="3"/>
  <c r="M124" i="3"/>
  <c r="M84" i="3"/>
  <c r="O3" i="7"/>
  <c r="O3" i="8"/>
  <c r="Z22" i="3"/>
  <c r="Z20" i="3"/>
  <c r="Z19" i="3"/>
  <c r="F256" i="3"/>
  <c r="F261" i="3" s="1"/>
  <c r="F262" i="3" s="1"/>
  <c r="F263" i="3" s="1"/>
  <c r="F264" i="3" s="1"/>
  <c r="F265" i="3" s="1"/>
  <c r="F267" i="3" s="1"/>
  <c r="F269" i="3" s="1"/>
  <c r="F271" i="3" s="1"/>
  <c r="F274" i="3" s="1"/>
  <c r="F275" i="3" s="1"/>
  <c r="AA6" i="3"/>
  <c r="AA21" i="3" s="1"/>
  <c r="AA6" i="6"/>
  <c r="AA6" i="5"/>
  <c r="Z29" i="5"/>
  <c r="Z28" i="5"/>
  <c r="Z6" i="7"/>
  <c r="F69" i="6"/>
  <c r="F72" i="6" s="1"/>
  <c r="F73" i="6" s="1"/>
  <c r="F74" i="6" s="1"/>
  <c r="F75" i="6" s="1"/>
  <c r="F77" i="6" s="1"/>
  <c r="F79" i="6" s="1"/>
  <c r="F82" i="6" s="1"/>
  <c r="F83" i="6" s="1"/>
  <c r="O78" i="7"/>
  <c r="O79" i="7" s="1"/>
  <c r="O80" i="7" s="1"/>
  <c r="O81" i="7" s="1"/>
  <c r="O68" i="7"/>
  <c r="O69" i="7" s="1"/>
  <c r="EJ1" i="6"/>
  <c r="EJ2" i="6" s="1"/>
  <c r="EI3" i="6"/>
  <c r="Z16" i="2"/>
  <c r="Z31" i="5" s="1"/>
  <c r="Z15" i="2"/>
  <c r="Z30" i="5" s="1"/>
  <c r="O3" i="5"/>
  <c r="O3" i="6"/>
  <c r="N41" i="3"/>
  <c r="O3" i="2"/>
  <c r="O3" i="3"/>
  <c r="N76" i="1"/>
  <c r="N15" i="5" s="1"/>
  <c r="N212" i="5" s="1"/>
  <c r="N67" i="1"/>
  <c r="N34" i="3" s="1"/>
  <c r="N60" i="1"/>
  <c r="N33" i="3" s="1"/>
  <c r="N62" i="1"/>
  <c r="N13" i="5" s="1"/>
  <c r="N172" i="5" s="1"/>
  <c r="AB6" i="1"/>
  <c r="AB6" i="8" s="1"/>
  <c r="AA6" i="2"/>
  <c r="N53" i="1"/>
  <c r="N32" i="3" s="1"/>
  <c r="N55" i="1"/>
  <c r="N12" i="5" s="1"/>
  <c r="N152" i="5" s="1"/>
  <c r="N48" i="1"/>
  <c r="N11" i="5" s="1"/>
  <c r="N132" i="5" s="1"/>
  <c r="O38" i="1"/>
  <c r="O4" i="1" s="1"/>
  <c r="O4" i="8" s="1"/>
  <c r="O2" i="1"/>
  <c r="O39" i="1"/>
  <c r="O5" i="1" s="1"/>
  <c r="O5" i="8" s="1"/>
  <c r="P35" i="1"/>
  <c r="P1" i="1" s="1"/>
  <c r="P28" i="1"/>
  <c r="P30" i="1" s="1"/>
  <c r="P29" i="1"/>
  <c r="F84" i="6" l="1"/>
  <c r="F86" i="6" s="1"/>
  <c r="F89" i="6" s="1"/>
  <c r="F90" i="6" s="1"/>
  <c r="F91" i="6" s="1"/>
  <c r="F93" i="6" s="1"/>
  <c r="F95" i="6" s="1"/>
  <c r="F102" i="6" s="1"/>
  <c r="N282" i="5"/>
  <c r="N382" i="3"/>
  <c r="N377" i="3"/>
  <c r="N363" i="3" s="1"/>
  <c r="N278" i="5"/>
  <c r="N280" i="5"/>
  <c r="N279" i="5"/>
  <c r="N246" i="5"/>
  <c r="N288" i="5"/>
  <c r="N250" i="5"/>
  <c r="N248" i="5"/>
  <c r="N247" i="5"/>
  <c r="N275" i="5"/>
  <c r="N271" i="5"/>
  <c r="N273" i="5"/>
  <c r="N272" i="5"/>
  <c r="F26" i="6"/>
  <c r="F271" i="5"/>
  <c r="N54" i="3"/>
  <c r="N119" i="3"/>
  <c r="N122" i="3"/>
  <c r="N120" i="3"/>
  <c r="N118" i="3"/>
  <c r="N117" i="3"/>
  <c r="N121" i="3"/>
  <c r="N67" i="3"/>
  <c r="N69" i="3"/>
  <c r="N68" i="3"/>
  <c r="N70" i="3"/>
  <c r="N190" i="5"/>
  <c r="N194" i="5" s="1"/>
  <c r="N129" i="5"/>
  <c r="N127" i="5"/>
  <c r="N128" i="5"/>
  <c r="N126" i="5"/>
  <c r="N138" i="5"/>
  <c r="N139" i="5"/>
  <c r="N137" i="5"/>
  <c r="N82" i="5"/>
  <c r="O336" i="5"/>
  <c r="N38" i="5"/>
  <c r="N83" i="5"/>
  <c r="N37" i="5"/>
  <c r="N36" i="5"/>
  <c r="N81" i="5"/>
  <c r="N207" i="5"/>
  <c r="N208" i="5"/>
  <c r="N209" i="5"/>
  <c r="N206" i="5"/>
  <c r="N219" i="5"/>
  <c r="N218" i="5"/>
  <c r="N217" i="5"/>
  <c r="O340" i="5"/>
  <c r="N169" i="5"/>
  <c r="N166" i="5"/>
  <c r="N167" i="5"/>
  <c r="N168" i="5"/>
  <c r="N177" i="5"/>
  <c r="N178" i="5"/>
  <c r="N179" i="5"/>
  <c r="O338" i="5"/>
  <c r="N149" i="5"/>
  <c r="N147" i="5"/>
  <c r="N146" i="5"/>
  <c r="N148" i="5"/>
  <c r="N157" i="5"/>
  <c r="N158" i="5"/>
  <c r="N159" i="5"/>
  <c r="O337" i="5"/>
  <c r="AM91" i="6"/>
  <c r="AN132" i="6"/>
  <c r="M117" i="6"/>
  <c r="M164" i="3"/>
  <c r="O2" i="7"/>
  <c r="O62" i="7" s="1"/>
  <c r="O63" i="7" s="1"/>
  <c r="O2" i="8"/>
  <c r="P1" i="7"/>
  <c r="P67" i="7" s="1"/>
  <c r="P1" i="8"/>
  <c r="AA19" i="3"/>
  <c r="AA22" i="3"/>
  <c r="AA20" i="3"/>
  <c r="AA29" i="5"/>
  <c r="AA6" i="7"/>
  <c r="AA28" i="5"/>
  <c r="AB6" i="3"/>
  <c r="AB21" i="3" s="1"/>
  <c r="AB6" i="6"/>
  <c r="AB6" i="5"/>
  <c r="O5" i="5"/>
  <c r="O5" i="6"/>
  <c r="O4" i="5"/>
  <c r="O4" i="7" s="1"/>
  <c r="O4" i="6"/>
  <c r="F278" i="3"/>
  <c r="F279" i="3" s="1"/>
  <c r="F280" i="3" s="1"/>
  <c r="F286" i="3"/>
  <c r="EK1" i="6"/>
  <c r="EK2" i="6" s="1"/>
  <c r="EJ3" i="6"/>
  <c r="AA15" i="2"/>
  <c r="AA30" i="5" s="1"/>
  <c r="AA16" i="2"/>
  <c r="AA31" i="5" s="1"/>
  <c r="P1" i="3"/>
  <c r="P1" i="6"/>
  <c r="P1" i="5"/>
  <c r="O2" i="3"/>
  <c r="O2" i="6"/>
  <c r="O2" i="5"/>
  <c r="N40" i="3"/>
  <c r="N38" i="3"/>
  <c r="N42" i="3"/>
  <c r="N39" i="3"/>
  <c r="O4" i="2"/>
  <c r="O4" i="3"/>
  <c r="O5" i="2"/>
  <c r="O5" i="3"/>
  <c r="O72" i="1"/>
  <c r="O74" i="1" s="1"/>
  <c r="O35" i="3" s="1"/>
  <c r="O73" i="1"/>
  <c r="O75" i="1"/>
  <c r="O76" i="1" s="1"/>
  <c r="O15" i="5" s="1"/>
  <c r="O212" i="5" s="1"/>
  <c r="O61" i="1"/>
  <c r="O62" i="1" s="1"/>
  <c r="O13" i="5" s="1"/>
  <c r="O172" i="5" s="1"/>
  <c r="O66" i="1"/>
  <c r="O59" i="1"/>
  <c r="O65" i="1"/>
  <c r="O67" i="1" s="1"/>
  <c r="O34" i="3" s="1"/>
  <c r="O58" i="1"/>
  <c r="O60" i="1" s="1"/>
  <c r="O33" i="3" s="1"/>
  <c r="O68" i="1"/>
  <c r="O69" i="1" s="1"/>
  <c r="O14" i="5" s="1"/>
  <c r="O192" i="5" s="1"/>
  <c r="AC6" i="1"/>
  <c r="AC6" i="8" s="1"/>
  <c r="AB6" i="2"/>
  <c r="O51" i="1"/>
  <c r="O54" i="1"/>
  <c r="O55" i="1" s="1"/>
  <c r="O12" i="5" s="1"/>
  <c r="O152" i="5" s="1"/>
  <c r="O52" i="1"/>
  <c r="O2" i="2"/>
  <c r="O45" i="1"/>
  <c r="O44" i="1"/>
  <c r="O46" i="1" s="1"/>
  <c r="O31" i="3" s="1"/>
  <c r="O47" i="1"/>
  <c r="O48" i="1" s="1"/>
  <c r="O11" i="5" s="1"/>
  <c r="O132" i="5" s="1"/>
  <c r="P1" i="2"/>
  <c r="Q27" i="1"/>
  <c r="P31" i="1"/>
  <c r="P37" i="1"/>
  <c r="P3" i="1" s="1"/>
  <c r="P36" i="1"/>
  <c r="F10" i="7" l="1"/>
  <c r="F11" i="7" s="1"/>
  <c r="F12" i="7" s="1"/>
  <c r="F13" i="7" s="1"/>
  <c r="F14" i="7" s="1"/>
  <c r="F15" i="7" s="1"/>
  <c r="F16" i="7" s="1"/>
  <c r="F18" i="7" s="1"/>
  <c r="F20" i="7" s="1"/>
  <c r="F21" i="7" s="1"/>
  <c r="F22" i="7" s="1"/>
  <c r="F24" i="7" s="1"/>
  <c r="F26" i="7" s="1"/>
  <c r="F28" i="7" s="1"/>
  <c r="F31" i="7" s="1"/>
  <c r="F32" i="7" s="1"/>
  <c r="F33" i="7" s="1"/>
  <c r="F41" i="7" s="1"/>
  <c r="F43" i="7" s="1"/>
  <c r="F45" i="7" s="1"/>
  <c r="F65" i="7" s="1"/>
  <c r="F72" i="7" s="1"/>
  <c r="F74" i="7" s="1"/>
  <c r="F76" i="7" s="1"/>
  <c r="F83" i="7" s="1"/>
  <c r="F85" i="7" s="1"/>
  <c r="F103" i="6"/>
  <c r="F104" i="6" s="1"/>
  <c r="F105" i="6" s="1"/>
  <c r="F107" i="6" s="1"/>
  <c r="F109" i="6" s="1"/>
  <c r="F110" i="6" s="1"/>
  <c r="F112" i="6" s="1"/>
  <c r="F115" i="6" s="1"/>
  <c r="F116" i="6" s="1"/>
  <c r="F117" i="6" s="1"/>
  <c r="N332" i="3"/>
  <c r="N327" i="3"/>
  <c r="N313" i="3" s="1"/>
  <c r="N302" i="3"/>
  <c r="N288" i="3" s="1"/>
  <c r="N352" i="3"/>
  <c r="N357" i="3"/>
  <c r="O278" i="5"/>
  <c r="O281" i="5"/>
  <c r="O282" i="5"/>
  <c r="O280" i="5"/>
  <c r="O279" i="5"/>
  <c r="N407" i="3"/>
  <c r="N402" i="3"/>
  <c r="N388" i="3" s="1"/>
  <c r="N285" i="5"/>
  <c r="N210" i="5"/>
  <c r="N214" i="5" s="1"/>
  <c r="O246" i="5"/>
  <c r="N286" i="5"/>
  <c r="O249" i="5"/>
  <c r="O250" i="5"/>
  <c r="O248" i="5"/>
  <c r="N287" i="5"/>
  <c r="O247" i="5"/>
  <c r="N289" i="5"/>
  <c r="F272" i="5"/>
  <c r="F278" i="5"/>
  <c r="F285" i="5" s="1"/>
  <c r="O5" i="7"/>
  <c r="O271" i="5"/>
  <c r="O274" i="5"/>
  <c r="O273" i="5"/>
  <c r="O272" i="5"/>
  <c r="O275" i="5"/>
  <c r="F28" i="6"/>
  <c r="F34" i="6" s="1"/>
  <c r="F32" i="6"/>
  <c r="O368" i="3"/>
  <c r="O369" i="3" s="1"/>
  <c r="O393" i="3"/>
  <c r="O394" i="3" s="1"/>
  <c r="O343" i="3"/>
  <c r="O344" i="3" s="1"/>
  <c r="O318" i="3"/>
  <c r="O319" i="3" s="1"/>
  <c r="O293" i="3"/>
  <c r="O294" i="3" s="1"/>
  <c r="O49" i="3"/>
  <c r="O48" i="3"/>
  <c r="O47" i="3"/>
  <c r="O50" i="3"/>
  <c r="N58" i="3"/>
  <c r="N61" i="3"/>
  <c r="N57" i="3"/>
  <c r="N62" i="3"/>
  <c r="N59" i="3"/>
  <c r="N202" i="3"/>
  <c r="N60" i="3"/>
  <c r="N140" i="3"/>
  <c r="N141" i="3"/>
  <c r="N142" i="3"/>
  <c r="N139" i="3"/>
  <c r="N137" i="3"/>
  <c r="N138" i="3"/>
  <c r="N101" i="3"/>
  <c r="N97" i="3"/>
  <c r="N99" i="3"/>
  <c r="N102" i="3"/>
  <c r="N100" i="3"/>
  <c r="N98" i="3"/>
  <c r="N78" i="3"/>
  <c r="N80" i="3"/>
  <c r="N79" i="3"/>
  <c r="N82" i="3"/>
  <c r="N81" i="3"/>
  <c r="N77" i="3"/>
  <c r="N40" i="5"/>
  <c r="N140" i="5" s="1"/>
  <c r="N142" i="5" s="1"/>
  <c r="N237" i="5"/>
  <c r="N32" i="6" s="1"/>
  <c r="N228" i="5"/>
  <c r="O127" i="5"/>
  <c r="O128" i="5"/>
  <c r="O129" i="5"/>
  <c r="O126" i="5"/>
  <c r="O138" i="5"/>
  <c r="O137" i="5"/>
  <c r="O139" i="5"/>
  <c r="O82" i="5"/>
  <c r="P336" i="5"/>
  <c r="O37" i="5"/>
  <c r="O83" i="5"/>
  <c r="O38" i="5"/>
  <c r="O81" i="5"/>
  <c r="O36" i="5"/>
  <c r="O149" i="5"/>
  <c r="O146" i="5"/>
  <c r="O148" i="5"/>
  <c r="O147" i="5"/>
  <c r="O159" i="5"/>
  <c r="O157" i="5"/>
  <c r="O158" i="5"/>
  <c r="P337" i="5"/>
  <c r="O188" i="5"/>
  <c r="O187" i="5"/>
  <c r="O186" i="5"/>
  <c r="O189" i="5"/>
  <c r="O199" i="5"/>
  <c r="O197" i="5"/>
  <c r="O198" i="5"/>
  <c r="P339" i="5"/>
  <c r="O169" i="5"/>
  <c r="O166" i="5"/>
  <c r="O167" i="5"/>
  <c r="O168" i="5"/>
  <c r="O179" i="5"/>
  <c r="O178" i="5"/>
  <c r="O177" i="5"/>
  <c r="P338" i="5"/>
  <c r="O208" i="5"/>
  <c r="O207" i="5"/>
  <c r="O209" i="5"/>
  <c r="O206" i="5"/>
  <c r="O219" i="5"/>
  <c r="O218" i="5"/>
  <c r="O217" i="5"/>
  <c r="P340" i="5"/>
  <c r="N227" i="5"/>
  <c r="N150" i="5"/>
  <c r="N154" i="5" s="1"/>
  <c r="N170" i="5"/>
  <c r="N174" i="5" s="1"/>
  <c r="N236" i="5"/>
  <c r="N229" i="5"/>
  <c r="N85" i="5"/>
  <c r="N329" i="5" s="1"/>
  <c r="N343" i="5" s="1"/>
  <c r="N238" i="5"/>
  <c r="N33" i="6" s="1"/>
  <c r="N130" i="5"/>
  <c r="N134" i="5" s="1"/>
  <c r="N226" i="5"/>
  <c r="N231" i="5"/>
  <c r="AN369" i="5"/>
  <c r="AN135" i="6"/>
  <c r="N124" i="3"/>
  <c r="F287" i="3"/>
  <c r="F288" i="3" s="1"/>
  <c r="F301" i="3"/>
  <c r="P3" i="7"/>
  <c r="P3" i="8"/>
  <c r="F120" i="6"/>
  <c r="F118" i="6"/>
  <c r="AB20" i="3"/>
  <c r="AB22" i="3"/>
  <c r="AB19" i="3"/>
  <c r="O53" i="1"/>
  <c r="O32" i="3" s="1"/>
  <c r="AB6" i="7"/>
  <c r="AB28" i="5"/>
  <c r="AB29" i="5"/>
  <c r="AC6" i="3"/>
  <c r="AC20" i="3" s="1"/>
  <c r="AC6" i="6"/>
  <c r="AC6" i="5"/>
  <c r="P78" i="7"/>
  <c r="P79" i="7" s="1"/>
  <c r="P80" i="7" s="1"/>
  <c r="P81" i="7" s="1"/>
  <c r="P68" i="7"/>
  <c r="P69" i="7" s="1"/>
  <c r="EL1" i="6"/>
  <c r="EL2" i="6" s="1"/>
  <c r="EK3" i="6"/>
  <c r="AB16" i="2"/>
  <c r="AB31" i="5" s="1"/>
  <c r="AB15" i="2"/>
  <c r="AB30" i="5" s="1"/>
  <c r="P3" i="6"/>
  <c r="P3" i="5"/>
  <c r="O42" i="3"/>
  <c r="O39" i="3"/>
  <c r="O40" i="3"/>
  <c r="O38" i="3"/>
  <c r="O41" i="3"/>
  <c r="P3" i="2"/>
  <c r="P3" i="3"/>
  <c r="AD6" i="1"/>
  <c r="AD6" i="8" s="1"/>
  <c r="AC6" i="2"/>
  <c r="P38" i="1"/>
  <c r="P4" i="1" s="1"/>
  <c r="P4" i="8" s="1"/>
  <c r="P2" i="1"/>
  <c r="P39" i="1"/>
  <c r="P5" i="1" s="1"/>
  <c r="P5" i="8" s="1"/>
  <c r="Q35" i="1"/>
  <c r="Q1" i="1" s="1"/>
  <c r="Q29" i="1"/>
  <c r="Q28" i="1"/>
  <c r="O302" i="3" l="1"/>
  <c r="O288" i="3" s="1"/>
  <c r="O352" i="3"/>
  <c r="O338" i="3" s="1"/>
  <c r="O357" i="3"/>
  <c r="O327" i="3"/>
  <c r="O382" i="3"/>
  <c r="O377" i="3"/>
  <c r="O402" i="3"/>
  <c r="O388" i="3" s="1"/>
  <c r="O407" i="3"/>
  <c r="O286" i="5"/>
  <c r="O289" i="5"/>
  <c r="O210" i="5"/>
  <c r="O214" i="5" s="1"/>
  <c r="O285" i="5"/>
  <c r="N291" i="5"/>
  <c r="O287" i="5"/>
  <c r="O288" i="5"/>
  <c r="F273" i="5"/>
  <c r="F279" i="5"/>
  <c r="F286" i="5" s="1"/>
  <c r="F35" i="6"/>
  <c r="F37" i="6"/>
  <c r="F39" i="6" s="1"/>
  <c r="F41" i="6" s="1"/>
  <c r="F44" i="6" s="1"/>
  <c r="F46" i="6" s="1"/>
  <c r="F49" i="6" s="1"/>
  <c r="F51" i="6" s="1"/>
  <c r="N64" i="3"/>
  <c r="O54" i="3"/>
  <c r="O60" i="3"/>
  <c r="O62" i="3"/>
  <c r="O58" i="3"/>
  <c r="O61" i="3"/>
  <c r="O57" i="3"/>
  <c r="O202" i="3"/>
  <c r="O59" i="3"/>
  <c r="O121" i="3"/>
  <c r="O122" i="3"/>
  <c r="O118" i="3"/>
  <c r="O117" i="3"/>
  <c r="O119" i="3"/>
  <c r="O120" i="3"/>
  <c r="O138" i="3"/>
  <c r="O140" i="3"/>
  <c r="O137" i="3"/>
  <c r="O139" i="3"/>
  <c r="O142" i="3"/>
  <c r="O141" i="3"/>
  <c r="N338" i="3"/>
  <c r="O212" i="3"/>
  <c r="O67" i="3"/>
  <c r="O68" i="3"/>
  <c r="O69" i="3"/>
  <c r="O70" i="3"/>
  <c r="N233" i="5"/>
  <c r="N28" i="6" s="1"/>
  <c r="O228" i="5"/>
  <c r="N31" i="6"/>
  <c r="O190" i="5"/>
  <c r="O194" i="5" s="1"/>
  <c r="O237" i="5"/>
  <c r="O32" i="6" s="1"/>
  <c r="O227" i="5"/>
  <c r="O40" i="5"/>
  <c r="O140" i="5" s="1"/>
  <c r="O142" i="5" s="1"/>
  <c r="O238" i="5"/>
  <c r="O33" i="6" s="1"/>
  <c r="O130" i="5"/>
  <c r="O134" i="5" s="1"/>
  <c r="O226" i="5"/>
  <c r="O231" i="5"/>
  <c r="O170" i="5"/>
  <c r="O174" i="5" s="1"/>
  <c r="O150" i="5"/>
  <c r="O154" i="5" s="1"/>
  <c r="O85" i="5"/>
  <c r="O329" i="5" s="1"/>
  <c r="O343" i="5" s="1"/>
  <c r="O236" i="5"/>
  <c r="O229" i="5"/>
  <c r="AN91" i="6"/>
  <c r="AO132" i="6"/>
  <c r="N160" i="3"/>
  <c r="N159" i="3"/>
  <c r="N158" i="3"/>
  <c r="N161" i="3"/>
  <c r="N162" i="3"/>
  <c r="N157" i="3"/>
  <c r="N144" i="3"/>
  <c r="N104" i="3"/>
  <c r="N84" i="3"/>
  <c r="F289" i="3"/>
  <c r="F302" i="3"/>
  <c r="P2" i="7"/>
  <c r="P62" i="7" s="1"/>
  <c r="P63" i="7" s="1"/>
  <c r="P2" i="8"/>
  <c r="Q1" i="7"/>
  <c r="Q67" i="7" s="1"/>
  <c r="Q1" i="8"/>
  <c r="F119" i="6"/>
  <c r="F122" i="6" s="1"/>
  <c r="F124" i="6" s="1"/>
  <c r="F127" i="6" s="1"/>
  <c r="F128" i="6" s="1"/>
  <c r="F129" i="6" s="1"/>
  <c r="F130" i="6" s="1"/>
  <c r="F132" i="6" s="1"/>
  <c r="F133" i="6" s="1"/>
  <c r="F134" i="6" s="1"/>
  <c r="F135" i="6" s="1"/>
  <c r="F136" i="6" s="1"/>
  <c r="AC19" i="3"/>
  <c r="AC22" i="3"/>
  <c r="AC21" i="3"/>
  <c r="AD6" i="3"/>
  <c r="AD21" i="3" s="1"/>
  <c r="AD6" i="6"/>
  <c r="AD6" i="5"/>
  <c r="AC29" i="5"/>
  <c r="AC28" i="5"/>
  <c r="AC6" i="7"/>
  <c r="P4" i="5"/>
  <c r="P4" i="7" s="1"/>
  <c r="P4" i="6"/>
  <c r="P5" i="5"/>
  <c r="P5" i="6"/>
  <c r="EM1" i="6"/>
  <c r="EM2" i="6" s="1"/>
  <c r="EL3" i="6"/>
  <c r="AC16" i="2"/>
  <c r="AC31" i="5" s="1"/>
  <c r="AC15" i="2"/>
  <c r="AC30" i="5" s="1"/>
  <c r="Q1" i="3"/>
  <c r="Q1" i="6"/>
  <c r="Q1" i="5"/>
  <c r="P2" i="3"/>
  <c r="P2" i="6"/>
  <c r="P2" i="5"/>
  <c r="P5" i="2"/>
  <c r="P5" i="3"/>
  <c r="P4" i="2"/>
  <c r="P4" i="3"/>
  <c r="P72" i="1"/>
  <c r="P74" i="1" s="1"/>
  <c r="P35" i="3" s="1"/>
  <c r="P73" i="1"/>
  <c r="P75" i="1"/>
  <c r="P76" i="1" s="1"/>
  <c r="P15" i="5" s="1"/>
  <c r="P212" i="5" s="1"/>
  <c r="P61" i="1"/>
  <c r="P62" i="1" s="1"/>
  <c r="P13" i="5" s="1"/>
  <c r="P172" i="5" s="1"/>
  <c r="P59" i="1"/>
  <c r="P68" i="1"/>
  <c r="P69" i="1" s="1"/>
  <c r="P14" i="5" s="1"/>
  <c r="P192" i="5" s="1"/>
  <c r="P58" i="1"/>
  <c r="P60" i="1" s="1"/>
  <c r="P33" i="3" s="1"/>
  <c r="P66" i="1"/>
  <c r="P65" i="1"/>
  <c r="P67" i="1" s="1"/>
  <c r="P34" i="3" s="1"/>
  <c r="AE6" i="1"/>
  <c r="AE6" i="8" s="1"/>
  <c r="AD6" i="2"/>
  <c r="P54" i="1"/>
  <c r="P55" i="1" s="1"/>
  <c r="P12" i="5" s="1"/>
  <c r="P152" i="5" s="1"/>
  <c r="P52" i="1"/>
  <c r="P51" i="1"/>
  <c r="P2" i="2"/>
  <c r="P47" i="1"/>
  <c r="P48" i="1" s="1"/>
  <c r="P11" i="5" s="1"/>
  <c r="P132" i="5" s="1"/>
  <c r="P45" i="1"/>
  <c r="P44" i="1"/>
  <c r="P46" i="1" s="1"/>
  <c r="P31" i="3" s="1"/>
  <c r="Q1" i="2"/>
  <c r="R27" i="1"/>
  <c r="Q31" i="1"/>
  <c r="Q37" i="1"/>
  <c r="Q3" i="1" s="1"/>
  <c r="Q36" i="1"/>
  <c r="Q2" i="1" s="1"/>
  <c r="Q30" i="1"/>
  <c r="P281" i="5" l="1"/>
  <c r="P280" i="5"/>
  <c r="P279" i="5"/>
  <c r="P282" i="5"/>
  <c r="P278" i="5"/>
  <c r="O291" i="5"/>
  <c r="P249" i="5"/>
  <c r="P250" i="5"/>
  <c r="P248" i="5"/>
  <c r="P247" i="5"/>
  <c r="F274" i="5"/>
  <c r="F280" i="5"/>
  <c r="F287" i="5" s="1"/>
  <c r="P5" i="7"/>
  <c r="P272" i="5"/>
  <c r="P273" i="5"/>
  <c r="P271" i="5"/>
  <c r="P274" i="5"/>
  <c r="P275" i="5"/>
  <c r="P246" i="5"/>
  <c r="E10" i="8"/>
  <c r="E11" i="8" s="1"/>
  <c r="E12" i="8" s="1"/>
  <c r="E13" i="8" s="1"/>
  <c r="E19" i="8" s="1"/>
  <c r="F54" i="6"/>
  <c r="F56" i="6" s="1"/>
  <c r="P393" i="3"/>
  <c r="P394" i="3" s="1"/>
  <c r="P343" i="3"/>
  <c r="P344" i="3" s="1"/>
  <c r="P368" i="3"/>
  <c r="P369" i="3" s="1"/>
  <c r="P318" i="3"/>
  <c r="P319" i="3" s="1"/>
  <c r="P293" i="3"/>
  <c r="P294" i="3" s="1"/>
  <c r="P48" i="3"/>
  <c r="P49" i="3"/>
  <c r="P47" i="3"/>
  <c r="P50" i="3"/>
  <c r="O64" i="3"/>
  <c r="O363" i="3"/>
  <c r="O313" i="3"/>
  <c r="P148" i="5"/>
  <c r="P149" i="5"/>
  <c r="P147" i="5"/>
  <c r="P146" i="5"/>
  <c r="P158" i="5"/>
  <c r="P157" i="5"/>
  <c r="P159" i="5"/>
  <c r="Q337" i="5"/>
  <c r="P168" i="5"/>
  <c r="P169" i="5"/>
  <c r="P166" i="5"/>
  <c r="P167" i="5"/>
  <c r="P178" i="5"/>
  <c r="P179" i="5"/>
  <c r="P177" i="5"/>
  <c r="Q338" i="5"/>
  <c r="P209" i="5"/>
  <c r="P206" i="5"/>
  <c r="P207" i="5"/>
  <c r="P208" i="5"/>
  <c r="P217" i="5"/>
  <c r="P219" i="5"/>
  <c r="P218" i="5"/>
  <c r="Q340" i="5"/>
  <c r="O233" i="5"/>
  <c r="O28" i="6" s="1"/>
  <c r="P127" i="5"/>
  <c r="P128" i="5"/>
  <c r="P126" i="5"/>
  <c r="P129" i="5"/>
  <c r="P137" i="5"/>
  <c r="P139" i="5"/>
  <c r="P138" i="5"/>
  <c r="P38" i="5"/>
  <c r="P81" i="5"/>
  <c r="P36" i="5"/>
  <c r="P37" i="5"/>
  <c r="P82" i="5"/>
  <c r="Q336" i="5"/>
  <c r="P83" i="5"/>
  <c r="O31" i="6"/>
  <c r="P186" i="5"/>
  <c r="P188" i="5"/>
  <c r="P187" i="5"/>
  <c r="P189" i="5"/>
  <c r="P199" i="5"/>
  <c r="P197" i="5"/>
  <c r="P198" i="5"/>
  <c r="Q339" i="5"/>
  <c r="N117" i="6"/>
  <c r="AO369" i="5"/>
  <c r="AO135" i="6"/>
  <c r="N164" i="3"/>
  <c r="O124" i="3"/>
  <c r="O144" i="3"/>
  <c r="F290" i="3"/>
  <c r="F303" i="3"/>
  <c r="Q2" i="7"/>
  <c r="Q62" i="7" s="1"/>
  <c r="Q63" i="7" s="1"/>
  <c r="Q2" i="8"/>
  <c r="Q3" i="7"/>
  <c r="Q3" i="8"/>
  <c r="AD20" i="3"/>
  <c r="AD22" i="3"/>
  <c r="AD19" i="3"/>
  <c r="P53" i="1"/>
  <c r="P32" i="3" s="1"/>
  <c r="AD28" i="5"/>
  <c r="AD6" i="7"/>
  <c r="AD29" i="5"/>
  <c r="AE6" i="3"/>
  <c r="AE21" i="3" s="1"/>
  <c r="AE6" i="6"/>
  <c r="AE6" i="5"/>
  <c r="Q78" i="7"/>
  <c r="Q79" i="7" s="1"/>
  <c r="Q80" i="7" s="1"/>
  <c r="Q81" i="7" s="1"/>
  <c r="Q68" i="7"/>
  <c r="Q69" i="7" s="1"/>
  <c r="EN1" i="6"/>
  <c r="EN2" i="6" s="1"/>
  <c r="EM3" i="6"/>
  <c r="AD15" i="2"/>
  <c r="AD30" i="5" s="1"/>
  <c r="AD16" i="2"/>
  <c r="AD31" i="5" s="1"/>
  <c r="Q3" i="5"/>
  <c r="Q3" i="6"/>
  <c r="Q2" i="6"/>
  <c r="Q2" i="5"/>
  <c r="P38" i="3"/>
  <c r="P41" i="3"/>
  <c r="P39" i="3"/>
  <c r="P327" i="3" s="1"/>
  <c r="P40" i="3"/>
  <c r="P42" i="3"/>
  <c r="P89" i="3"/>
  <c r="P88" i="3"/>
  <c r="P90" i="3"/>
  <c r="P87" i="3"/>
  <c r="Q2" i="2"/>
  <c r="Q2" i="3"/>
  <c r="Q3" i="2"/>
  <c r="Q3" i="3"/>
  <c r="Q61" i="1"/>
  <c r="Q62" i="1" s="1"/>
  <c r="Q13" i="5" s="1"/>
  <c r="Q172" i="5" s="1"/>
  <c r="Q73" i="1"/>
  <c r="Q72" i="1"/>
  <c r="Q74" i="1" s="1"/>
  <c r="Q35" i="3" s="1"/>
  <c r="Q75" i="1"/>
  <c r="Q76" i="1" s="1"/>
  <c r="Q15" i="5" s="1"/>
  <c r="Q212" i="5" s="1"/>
  <c r="Q58" i="1"/>
  <c r="Q60" i="1" s="1"/>
  <c r="Q33" i="3" s="1"/>
  <c r="Q66" i="1"/>
  <c r="Q65" i="1"/>
  <c r="Q67" i="1" s="1"/>
  <c r="Q34" i="3" s="1"/>
  <c r="Q59" i="1"/>
  <c r="Q68" i="1"/>
  <c r="Q69" i="1" s="1"/>
  <c r="Q14" i="5" s="1"/>
  <c r="Q192" i="5" s="1"/>
  <c r="AF6" i="1"/>
  <c r="AF6" i="8" s="1"/>
  <c r="AE6" i="2"/>
  <c r="Q51" i="1"/>
  <c r="Q54" i="1"/>
  <c r="Q55" i="1" s="1"/>
  <c r="Q12" i="5" s="1"/>
  <c r="Q152" i="5" s="1"/>
  <c r="Q52" i="1"/>
  <c r="Q47" i="1"/>
  <c r="Q48" i="1" s="1"/>
  <c r="Q11" i="5" s="1"/>
  <c r="Q132" i="5" s="1"/>
  <c r="Q45" i="1"/>
  <c r="Q44" i="1"/>
  <c r="Q46" i="1" s="1"/>
  <c r="Q31" i="3" s="1"/>
  <c r="Q39" i="1"/>
  <c r="Q5" i="1" s="1"/>
  <c r="Q5" i="8" s="1"/>
  <c r="R35" i="1"/>
  <c r="R1" i="1" s="1"/>
  <c r="Q38" i="1"/>
  <c r="Q4" i="1" s="1"/>
  <c r="Q4" i="8" s="1"/>
  <c r="R28" i="1"/>
  <c r="R29" i="1"/>
  <c r="P352" i="3" l="1"/>
  <c r="P357" i="3"/>
  <c r="P377" i="3"/>
  <c r="P382" i="3"/>
  <c r="P407" i="3"/>
  <c r="P402" i="3"/>
  <c r="P302" i="3"/>
  <c r="P286" i="5"/>
  <c r="P210" i="5"/>
  <c r="P214" i="5" s="1"/>
  <c r="P285" i="5"/>
  <c r="Q249" i="5"/>
  <c r="Q250" i="5"/>
  <c r="P289" i="5"/>
  <c r="Q248" i="5"/>
  <c r="Q247" i="5"/>
  <c r="P287" i="5"/>
  <c r="P288" i="5"/>
  <c r="F275" i="5"/>
  <c r="F281" i="5"/>
  <c r="F288" i="5" s="1"/>
  <c r="Q246" i="5"/>
  <c r="E31" i="8"/>
  <c r="E32" i="8" s="1"/>
  <c r="E33" i="8" s="1"/>
  <c r="E34" i="8" s="1"/>
  <c r="E36" i="8" s="1"/>
  <c r="E38" i="8" s="1"/>
  <c r="E42" i="8" s="1"/>
  <c r="E45" i="8" s="1"/>
  <c r="E25" i="8"/>
  <c r="E26" i="8" s="1"/>
  <c r="E27" i="8" s="1"/>
  <c r="E28" i="8" s="1"/>
  <c r="E20" i="8"/>
  <c r="E21" i="8" s="1"/>
  <c r="Q393" i="3"/>
  <c r="Q394" i="3" s="1"/>
  <c r="Q343" i="3"/>
  <c r="Q344" i="3" s="1"/>
  <c r="Q368" i="3"/>
  <c r="Q369" i="3" s="1"/>
  <c r="Q293" i="3"/>
  <c r="Q294" i="3" s="1"/>
  <c r="Q318" i="3"/>
  <c r="Q319" i="3" s="1"/>
  <c r="Q49" i="3"/>
  <c r="Q48" i="3"/>
  <c r="Q47" i="3"/>
  <c r="Q50" i="3"/>
  <c r="P62" i="3"/>
  <c r="P61" i="3"/>
  <c r="P59" i="3"/>
  <c r="P202" i="3"/>
  <c r="P58" i="3"/>
  <c r="P57" i="3"/>
  <c r="P60" i="3"/>
  <c r="P54" i="3"/>
  <c r="P120" i="3"/>
  <c r="P121" i="3"/>
  <c r="P119" i="3"/>
  <c r="P117" i="3"/>
  <c r="P118" i="3"/>
  <c r="P122" i="3"/>
  <c r="P141" i="3"/>
  <c r="P138" i="3"/>
  <c r="P139" i="3"/>
  <c r="P142" i="3"/>
  <c r="P137" i="3"/>
  <c r="P140" i="3"/>
  <c r="P97" i="3"/>
  <c r="P100" i="3"/>
  <c r="P98" i="3"/>
  <c r="P102" i="3"/>
  <c r="P99" i="3"/>
  <c r="P101" i="3"/>
  <c r="P81" i="3"/>
  <c r="P78" i="3"/>
  <c r="P77" i="3"/>
  <c r="P82" i="3"/>
  <c r="P79" i="3"/>
  <c r="P80" i="3"/>
  <c r="P212" i="3"/>
  <c r="P69" i="3"/>
  <c r="P68" i="3"/>
  <c r="P67" i="3"/>
  <c r="P70" i="3"/>
  <c r="P237" i="5"/>
  <c r="P32" i="6" s="1"/>
  <c r="P229" i="5"/>
  <c r="P190" i="5"/>
  <c r="P194" i="5" s="1"/>
  <c r="P150" i="5"/>
  <c r="P154" i="5" s="1"/>
  <c r="P236" i="5"/>
  <c r="P227" i="5"/>
  <c r="Q177" i="5"/>
  <c r="Q179" i="5"/>
  <c r="Q178" i="5"/>
  <c r="R338" i="5"/>
  <c r="P40" i="5"/>
  <c r="P140" i="5" s="1"/>
  <c r="P231" i="5"/>
  <c r="P85" i="5"/>
  <c r="P329" i="5" s="1"/>
  <c r="P343" i="5" s="1"/>
  <c r="P130" i="5"/>
  <c r="P134" i="5" s="1"/>
  <c r="P226" i="5"/>
  <c r="P170" i="5"/>
  <c r="P174" i="5" s="1"/>
  <c r="Q159" i="5"/>
  <c r="Q158" i="5"/>
  <c r="Q157" i="5"/>
  <c r="R337" i="5"/>
  <c r="Q199" i="5"/>
  <c r="Q197" i="5"/>
  <c r="Q198" i="5"/>
  <c r="R339" i="5"/>
  <c r="Q219" i="5"/>
  <c r="Q218" i="5"/>
  <c r="Q217" i="5"/>
  <c r="R340" i="5"/>
  <c r="Q139" i="5"/>
  <c r="Q138" i="5"/>
  <c r="Q137" i="5"/>
  <c r="Q37" i="5"/>
  <c r="Q82" i="5"/>
  <c r="Q83" i="5"/>
  <c r="Q81" i="5"/>
  <c r="Q36" i="5"/>
  <c r="Q38" i="5"/>
  <c r="R336" i="5"/>
  <c r="P238" i="5"/>
  <c r="P33" i="6" s="1"/>
  <c r="P228" i="5"/>
  <c r="AP132" i="6"/>
  <c r="AO91" i="6"/>
  <c r="F292" i="3"/>
  <c r="F295" i="3" s="1"/>
  <c r="F298" i="3" s="1"/>
  <c r="F311" i="3" s="1"/>
  <c r="F304" i="3"/>
  <c r="F307" i="3" s="1"/>
  <c r="R1" i="7"/>
  <c r="R67" i="7" s="1"/>
  <c r="R1" i="8"/>
  <c r="AE22" i="3"/>
  <c r="AE20" i="3"/>
  <c r="AE19" i="3"/>
  <c r="Q53" i="1"/>
  <c r="Q32" i="3" s="1"/>
  <c r="AE29" i="5"/>
  <c r="AE6" i="7"/>
  <c r="AE28" i="5"/>
  <c r="AF6" i="3"/>
  <c r="AF22" i="3" s="1"/>
  <c r="AF6" i="6"/>
  <c r="AF6" i="5"/>
  <c r="Q4" i="5"/>
  <c r="Q4" i="7" s="1"/>
  <c r="Q4" i="6"/>
  <c r="Q5" i="5"/>
  <c r="Q5" i="6"/>
  <c r="EO1" i="6"/>
  <c r="EO2" i="6" s="1"/>
  <c r="EN3" i="6"/>
  <c r="AE15" i="2"/>
  <c r="AE30" i="5" s="1"/>
  <c r="AE16" i="2"/>
  <c r="AE31" i="5" s="1"/>
  <c r="R1" i="3"/>
  <c r="R1" i="6"/>
  <c r="R1" i="5"/>
  <c r="Q40" i="3"/>
  <c r="Q41" i="3"/>
  <c r="Q38" i="3"/>
  <c r="Q39" i="3"/>
  <c r="Q327" i="3" s="1"/>
  <c r="Q42" i="3"/>
  <c r="Q88" i="3"/>
  <c r="Q90" i="3"/>
  <c r="Q87" i="3"/>
  <c r="Q89" i="3"/>
  <c r="Q4" i="2"/>
  <c r="Q4" i="3"/>
  <c r="Q5" i="2"/>
  <c r="Q5" i="3"/>
  <c r="AG6" i="1"/>
  <c r="AG6" i="8" s="1"/>
  <c r="AF6" i="2"/>
  <c r="R1" i="2"/>
  <c r="R31" i="1"/>
  <c r="S27" i="1"/>
  <c r="R30" i="1"/>
  <c r="R37" i="1"/>
  <c r="R3" i="1" s="1"/>
  <c r="R36" i="1"/>
  <c r="Q280" i="5" l="1"/>
  <c r="Q281" i="5"/>
  <c r="Q279" i="5"/>
  <c r="Q282" i="5"/>
  <c r="Q278" i="5"/>
  <c r="Q302" i="3"/>
  <c r="Q377" i="3"/>
  <c r="Q363" i="3" s="1"/>
  <c r="Q382" i="3"/>
  <c r="Q402" i="3"/>
  <c r="Q407" i="3"/>
  <c r="Q357" i="3"/>
  <c r="Q352" i="3"/>
  <c r="Q338" i="3" s="1"/>
  <c r="P291" i="5"/>
  <c r="F291" i="5"/>
  <c r="F297" i="5" s="1"/>
  <c r="F298" i="5" s="1"/>
  <c r="F299" i="5" s="1"/>
  <c r="F301" i="5" s="1"/>
  <c r="F305" i="5" s="1"/>
  <c r="F306" i="5" s="1"/>
  <c r="F307" i="5" s="1"/>
  <c r="F309" i="5" s="1"/>
  <c r="F313" i="5" s="1"/>
  <c r="F314" i="5" s="1"/>
  <c r="F315" i="5" s="1"/>
  <c r="F317" i="5" s="1"/>
  <c r="F321" i="5" s="1"/>
  <c r="F322" i="5" s="1"/>
  <c r="F323" i="5" s="1"/>
  <c r="F325" i="5" s="1"/>
  <c r="F282" i="5"/>
  <c r="F289" i="5" s="1"/>
  <c r="Q5" i="7"/>
  <c r="Q271" i="5"/>
  <c r="Q274" i="5"/>
  <c r="Q272" i="5"/>
  <c r="Q286" i="5" s="1"/>
  <c r="Q275" i="5"/>
  <c r="Q273" i="5"/>
  <c r="E47" i="8"/>
  <c r="E50" i="8"/>
  <c r="E46" i="8"/>
  <c r="Q128" i="5"/>
  <c r="Q147" i="5"/>
  <c r="Q208" i="5"/>
  <c r="Q166" i="5"/>
  <c r="Q186" i="5"/>
  <c r="Q126" i="5"/>
  <c r="Q207" i="5"/>
  <c r="Q189" i="5"/>
  <c r="Q149" i="5"/>
  <c r="Q169" i="5"/>
  <c r="Q129" i="5"/>
  <c r="Q206" i="5"/>
  <c r="Q188" i="5"/>
  <c r="Q148" i="5"/>
  <c r="Q168" i="5"/>
  <c r="Q127" i="5"/>
  <c r="Q209" i="5"/>
  <c r="Q187" i="5"/>
  <c r="Q146" i="5"/>
  <c r="Q167" i="5"/>
  <c r="Q54" i="3"/>
  <c r="P64" i="3"/>
  <c r="Q202" i="3"/>
  <c r="Q60" i="3"/>
  <c r="Q62" i="3"/>
  <c r="Q57" i="3"/>
  <c r="Q59" i="3"/>
  <c r="Q58" i="3"/>
  <c r="Q61" i="3"/>
  <c r="P288" i="3"/>
  <c r="P363" i="3"/>
  <c r="Q117" i="3"/>
  <c r="Q118" i="3"/>
  <c r="Q120" i="3"/>
  <c r="Q119" i="3"/>
  <c r="Q122" i="3"/>
  <c r="Q121" i="3"/>
  <c r="P388" i="3"/>
  <c r="Q138" i="3"/>
  <c r="Q141" i="3"/>
  <c r="Q137" i="3"/>
  <c r="Q142" i="3"/>
  <c r="Q140" i="3"/>
  <c r="Q139" i="3"/>
  <c r="Q98" i="3"/>
  <c r="Q101" i="3"/>
  <c r="Q102" i="3"/>
  <c r="Q97" i="3"/>
  <c r="Q99" i="3"/>
  <c r="Q100" i="3"/>
  <c r="P338" i="3"/>
  <c r="Q68" i="3"/>
  <c r="Q69" i="3"/>
  <c r="Q67" i="3"/>
  <c r="Q70" i="3"/>
  <c r="P313" i="3"/>
  <c r="Q82" i="3"/>
  <c r="Q77" i="3"/>
  <c r="Q78" i="3"/>
  <c r="Q79" i="3"/>
  <c r="Q313" i="3"/>
  <c r="Q80" i="3"/>
  <c r="Q212" i="3"/>
  <c r="Q81" i="3"/>
  <c r="Q231" i="5"/>
  <c r="P31" i="6"/>
  <c r="Q40" i="5"/>
  <c r="Q140" i="5" s="1"/>
  <c r="Q237" i="5"/>
  <c r="Q32" i="6" s="1"/>
  <c r="P233" i="5"/>
  <c r="P28" i="6" s="1"/>
  <c r="P142" i="5"/>
  <c r="Q236" i="5"/>
  <c r="Q85" i="5"/>
  <c r="Q329" i="5" s="1"/>
  <c r="Q343" i="5" s="1"/>
  <c r="Q238" i="5"/>
  <c r="Q33" i="6" s="1"/>
  <c r="AP369" i="5"/>
  <c r="AP135" i="6"/>
  <c r="P160" i="3"/>
  <c r="P157" i="3"/>
  <c r="P161" i="3"/>
  <c r="P159" i="3"/>
  <c r="P158" i="3"/>
  <c r="P162" i="3"/>
  <c r="P144" i="3"/>
  <c r="P124" i="3"/>
  <c r="P104" i="3"/>
  <c r="P84" i="3"/>
  <c r="F312" i="3"/>
  <c r="F313" i="3" s="1"/>
  <c r="F326" i="3"/>
  <c r="R3" i="7"/>
  <c r="R3" i="8"/>
  <c r="AF19" i="3"/>
  <c r="AF21" i="3"/>
  <c r="AF20" i="3"/>
  <c r="AF29" i="5"/>
  <c r="AF6" i="7"/>
  <c r="AF28" i="5"/>
  <c r="AG6" i="3"/>
  <c r="AG22" i="3" s="1"/>
  <c r="AG6" i="6"/>
  <c r="AG6" i="5"/>
  <c r="R78" i="7"/>
  <c r="R79" i="7" s="1"/>
  <c r="R80" i="7" s="1"/>
  <c r="R81" i="7" s="1"/>
  <c r="R68" i="7"/>
  <c r="R69" i="7" s="1"/>
  <c r="EP1" i="6"/>
  <c r="EP2" i="6" s="1"/>
  <c r="EO3" i="6"/>
  <c r="AF15" i="2"/>
  <c r="AF30" i="5" s="1"/>
  <c r="AF16" i="2"/>
  <c r="AF31" i="5" s="1"/>
  <c r="R3" i="6"/>
  <c r="R3" i="5"/>
  <c r="R3" i="2"/>
  <c r="R3" i="3"/>
  <c r="AH6" i="1"/>
  <c r="AH6" i="8" s="1"/>
  <c r="AG6" i="2"/>
  <c r="R38" i="1"/>
  <c r="R4" i="1" s="1"/>
  <c r="R4" i="8" s="1"/>
  <c r="R2" i="1"/>
  <c r="R39" i="1"/>
  <c r="R5" i="1" s="1"/>
  <c r="R5" i="8" s="1"/>
  <c r="S35" i="1"/>
  <c r="S1" i="1" s="1"/>
  <c r="S28" i="1"/>
  <c r="S30" i="1" s="1"/>
  <c r="S29" i="1"/>
  <c r="Q287" i="5" l="1"/>
  <c r="Q285" i="5"/>
  <c r="Q288" i="5"/>
  <c r="Q210" i="5"/>
  <c r="Q214" i="5" s="1"/>
  <c r="Q289" i="5"/>
  <c r="F355" i="5"/>
  <c r="F329" i="5"/>
  <c r="F330" i="5" s="1"/>
  <c r="F331" i="5" s="1"/>
  <c r="F332" i="5" s="1"/>
  <c r="F333" i="5" s="1"/>
  <c r="F336" i="5" s="1"/>
  <c r="F337" i="5" s="1"/>
  <c r="F338" i="5" s="1"/>
  <c r="F339" i="5" s="1"/>
  <c r="F340" i="5" s="1"/>
  <c r="F343" i="5" s="1"/>
  <c r="F344" i="5" s="1"/>
  <c r="F345" i="5" s="1"/>
  <c r="F346" i="5" s="1"/>
  <c r="F347" i="5" s="1"/>
  <c r="F349" i="5" s="1"/>
  <c r="E57" i="8"/>
  <c r="E51" i="8"/>
  <c r="Q190" i="5"/>
  <c r="Q194" i="5" s="1"/>
  <c r="Q226" i="5"/>
  <c r="Q170" i="5"/>
  <c r="Q174" i="5" s="1"/>
  <c r="Q150" i="5"/>
  <c r="Q154" i="5" s="1"/>
  <c r="Q229" i="5"/>
  <c r="Q130" i="5"/>
  <c r="Q134" i="5" s="1"/>
  <c r="Q228" i="5"/>
  <c r="Q227" i="5"/>
  <c r="Q64" i="3"/>
  <c r="Q288" i="3"/>
  <c r="Q388" i="3"/>
  <c r="Q31" i="6"/>
  <c r="Q142" i="5"/>
  <c r="P117" i="6"/>
  <c r="AP91" i="6"/>
  <c r="AQ132" i="6"/>
  <c r="Q157" i="3"/>
  <c r="Q162" i="3"/>
  <c r="P164" i="3"/>
  <c r="Q161" i="3"/>
  <c r="Q158" i="3"/>
  <c r="Q160" i="3"/>
  <c r="Q159" i="3"/>
  <c r="Q144" i="3"/>
  <c r="Q124" i="3"/>
  <c r="Q104" i="3"/>
  <c r="Q84" i="3"/>
  <c r="F314" i="3"/>
  <c r="F327" i="3"/>
  <c r="R2" i="7"/>
  <c r="R62" i="7" s="1"/>
  <c r="R63" i="7" s="1"/>
  <c r="R2" i="8"/>
  <c r="S1" i="7"/>
  <c r="S67" i="7" s="1"/>
  <c r="S1" i="8"/>
  <c r="AG20" i="3"/>
  <c r="AG19" i="3"/>
  <c r="AG21" i="3"/>
  <c r="AG28" i="5"/>
  <c r="AG29" i="5"/>
  <c r="AG6" i="7"/>
  <c r="AH6" i="3"/>
  <c r="AH22" i="3" s="1"/>
  <c r="AH6" i="6"/>
  <c r="AH6" i="5"/>
  <c r="R5" i="5"/>
  <c r="R5" i="6"/>
  <c r="R4" i="5"/>
  <c r="R4" i="7" s="1"/>
  <c r="R4" i="6"/>
  <c r="EQ1" i="6"/>
  <c r="EQ2" i="6" s="1"/>
  <c r="EP3" i="6"/>
  <c r="AG16" i="2"/>
  <c r="AG31" i="5" s="1"/>
  <c r="AG15" i="2"/>
  <c r="AG30" i="5" s="1"/>
  <c r="R2" i="3"/>
  <c r="R2" i="6"/>
  <c r="R2" i="5"/>
  <c r="S1" i="3"/>
  <c r="S1" i="6"/>
  <c r="S1" i="5"/>
  <c r="R5" i="2"/>
  <c r="R5" i="3"/>
  <c r="R4" i="2"/>
  <c r="R4" i="3"/>
  <c r="R75" i="1"/>
  <c r="R76" i="1" s="1"/>
  <c r="R15" i="5" s="1"/>
  <c r="R212" i="5" s="1"/>
  <c r="R73" i="1"/>
  <c r="R72" i="1"/>
  <c r="R74" i="1" s="1"/>
  <c r="R35" i="3" s="1"/>
  <c r="R65" i="1"/>
  <c r="R67" i="1" s="1"/>
  <c r="R34" i="3" s="1"/>
  <c r="R59" i="1"/>
  <c r="R68" i="1"/>
  <c r="R69" i="1" s="1"/>
  <c r="R14" i="5" s="1"/>
  <c r="R192" i="5" s="1"/>
  <c r="R61" i="1"/>
  <c r="R62" i="1" s="1"/>
  <c r="R13" i="5" s="1"/>
  <c r="R172" i="5" s="1"/>
  <c r="R58" i="1"/>
  <c r="R60" i="1" s="1"/>
  <c r="R33" i="3" s="1"/>
  <c r="R66" i="1"/>
  <c r="AI6" i="1"/>
  <c r="AI6" i="8" s="1"/>
  <c r="AH6" i="2"/>
  <c r="R54" i="1"/>
  <c r="R55" i="1" s="1"/>
  <c r="R12" i="5" s="1"/>
  <c r="R152" i="5" s="1"/>
  <c r="R51" i="1"/>
  <c r="R52" i="1"/>
  <c r="S1" i="2"/>
  <c r="R2" i="2"/>
  <c r="R44" i="1"/>
  <c r="R46" i="1" s="1"/>
  <c r="R31" i="3" s="1"/>
  <c r="R47" i="1"/>
  <c r="R48" i="1" s="1"/>
  <c r="R11" i="5" s="1"/>
  <c r="R132" i="5" s="1"/>
  <c r="R45" i="1"/>
  <c r="S31" i="1"/>
  <c r="T27" i="1"/>
  <c r="S37" i="1"/>
  <c r="S3" i="1" s="1"/>
  <c r="S36" i="1"/>
  <c r="R281" i="5" l="1"/>
  <c r="R282" i="5"/>
  <c r="R278" i="5"/>
  <c r="R280" i="5"/>
  <c r="R279" i="5"/>
  <c r="Q291" i="5"/>
  <c r="R249" i="5"/>
  <c r="R250" i="5"/>
  <c r="R248" i="5"/>
  <c r="R247" i="5"/>
  <c r="F356" i="5"/>
  <c r="F364" i="5"/>
  <c r="F369" i="5" s="1"/>
  <c r="R5" i="7"/>
  <c r="R271" i="5"/>
  <c r="R274" i="5"/>
  <c r="R275" i="5"/>
  <c r="R273" i="5"/>
  <c r="R272" i="5"/>
  <c r="R246" i="5"/>
  <c r="E52" i="8"/>
  <c r="E58" i="8"/>
  <c r="Q233" i="5"/>
  <c r="Q28" i="6" s="1"/>
  <c r="R368" i="3"/>
  <c r="R369" i="3" s="1"/>
  <c r="R393" i="3"/>
  <c r="R394" i="3" s="1"/>
  <c r="R293" i="3"/>
  <c r="R294" i="3" s="1"/>
  <c r="R318" i="3"/>
  <c r="R319" i="3" s="1"/>
  <c r="R343" i="3"/>
  <c r="R344" i="3" s="1"/>
  <c r="R49" i="3"/>
  <c r="R48" i="3"/>
  <c r="R47" i="3"/>
  <c r="R50" i="3"/>
  <c r="R207" i="5"/>
  <c r="R208" i="5"/>
  <c r="R209" i="5"/>
  <c r="R206" i="5"/>
  <c r="R219" i="5"/>
  <c r="R218" i="5"/>
  <c r="R217" i="5"/>
  <c r="S340" i="5"/>
  <c r="R146" i="5"/>
  <c r="R148" i="5"/>
  <c r="R149" i="5"/>
  <c r="R147" i="5"/>
  <c r="R159" i="5"/>
  <c r="R158" i="5"/>
  <c r="R157" i="5"/>
  <c r="S337" i="5"/>
  <c r="R169" i="5"/>
  <c r="R166" i="5"/>
  <c r="R167" i="5"/>
  <c r="R168" i="5"/>
  <c r="R178" i="5"/>
  <c r="R179" i="5"/>
  <c r="R177" i="5"/>
  <c r="S338" i="5"/>
  <c r="R129" i="5"/>
  <c r="R127" i="5"/>
  <c r="R128" i="5"/>
  <c r="R126" i="5"/>
  <c r="R138" i="5"/>
  <c r="R139" i="5"/>
  <c r="R137" i="5"/>
  <c r="S336" i="5"/>
  <c r="R82" i="5"/>
  <c r="R38" i="5"/>
  <c r="R83" i="5"/>
  <c r="R81" i="5"/>
  <c r="R37" i="5"/>
  <c r="R36" i="5"/>
  <c r="R186" i="5"/>
  <c r="R188" i="5"/>
  <c r="R189" i="5"/>
  <c r="R187" i="5"/>
  <c r="R199" i="5"/>
  <c r="R197" i="5"/>
  <c r="R198" i="5"/>
  <c r="S339" i="5"/>
  <c r="Q117" i="6"/>
  <c r="AQ135" i="6"/>
  <c r="AQ369" i="5"/>
  <c r="Q164" i="3"/>
  <c r="F315" i="3"/>
  <c r="F328" i="3"/>
  <c r="S3" i="7"/>
  <c r="S3" i="8"/>
  <c r="AH20" i="3"/>
  <c r="AH19" i="3"/>
  <c r="AH21" i="3"/>
  <c r="AH6" i="7"/>
  <c r="R53" i="1"/>
  <c r="R32" i="3" s="1"/>
  <c r="AI6" i="3"/>
  <c r="AI19" i="3" s="1"/>
  <c r="AI6" i="6"/>
  <c r="AI6" i="5"/>
  <c r="AH28" i="5"/>
  <c r="AH29" i="5"/>
  <c r="S78" i="7"/>
  <c r="S79" i="7" s="1"/>
  <c r="S80" i="7" s="1"/>
  <c r="S81" i="7" s="1"/>
  <c r="S68" i="7"/>
  <c r="S69" i="7" s="1"/>
  <c r="ER1" i="6"/>
  <c r="ER2" i="6" s="1"/>
  <c r="EQ3" i="6"/>
  <c r="AH16" i="2"/>
  <c r="AH31" i="5" s="1"/>
  <c r="AH15" i="2"/>
  <c r="AH30" i="5" s="1"/>
  <c r="S3" i="6"/>
  <c r="S3" i="5"/>
  <c r="R41" i="3"/>
  <c r="R39" i="3"/>
  <c r="R38" i="3"/>
  <c r="R42" i="3"/>
  <c r="R40" i="3"/>
  <c r="R90" i="3"/>
  <c r="R87" i="3"/>
  <c r="R88" i="3"/>
  <c r="R89" i="3"/>
  <c r="S3" i="2"/>
  <c r="S3" i="3"/>
  <c r="AJ6" i="1"/>
  <c r="AJ6" i="8" s="1"/>
  <c r="AI6" i="2"/>
  <c r="S38" i="1"/>
  <c r="S4" i="1" s="1"/>
  <c r="S4" i="8" s="1"/>
  <c r="S2" i="1"/>
  <c r="T28" i="1"/>
  <c r="T30" i="1" s="1"/>
  <c r="T29" i="1"/>
  <c r="S39" i="1"/>
  <c r="S5" i="1" s="1"/>
  <c r="S5" i="8" s="1"/>
  <c r="T35" i="1"/>
  <c r="T1" i="1" s="1"/>
  <c r="R327" i="3" l="1"/>
  <c r="R357" i="3"/>
  <c r="R352" i="3"/>
  <c r="R407" i="3"/>
  <c r="R402" i="3"/>
  <c r="R302" i="3"/>
  <c r="R382" i="3"/>
  <c r="R377" i="3"/>
  <c r="R210" i="5"/>
  <c r="R214" i="5" s="1"/>
  <c r="R285" i="5"/>
  <c r="R288" i="5"/>
  <c r="R289" i="5"/>
  <c r="R287" i="5"/>
  <c r="R286" i="5"/>
  <c r="F357" i="5"/>
  <c r="F365" i="5"/>
  <c r="E59" i="8"/>
  <c r="E53" i="8"/>
  <c r="AI6" i="7"/>
  <c r="R54" i="3"/>
  <c r="R58" i="3"/>
  <c r="R57" i="3"/>
  <c r="R62" i="3"/>
  <c r="R61" i="3"/>
  <c r="R59" i="3"/>
  <c r="R202" i="3"/>
  <c r="R60" i="3"/>
  <c r="R121" i="3"/>
  <c r="R118" i="3"/>
  <c r="R119" i="3"/>
  <c r="R120" i="3"/>
  <c r="R122" i="3"/>
  <c r="R117" i="3"/>
  <c r="R139" i="3"/>
  <c r="R142" i="3"/>
  <c r="R140" i="3"/>
  <c r="R141" i="3"/>
  <c r="R137" i="3"/>
  <c r="R138" i="3"/>
  <c r="R99" i="3"/>
  <c r="R102" i="3"/>
  <c r="R100" i="3"/>
  <c r="R98" i="3"/>
  <c r="R101" i="3"/>
  <c r="R97" i="3"/>
  <c r="R77" i="3"/>
  <c r="R78" i="3"/>
  <c r="R79" i="3"/>
  <c r="R212" i="3"/>
  <c r="R80" i="3"/>
  <c r="R81" i="3"/>
  <c r="R82" i="3"/>
  <c r="R68" i="3"/>
  <c r="R69" i="3"/>
  <c r="R67" i="3"/>
  <c r="R70" i="3"/>
  <c r="R229" i="5"/>
  <c r="R170" i="5"/>
  <c r="R174" i="5" s="1"/>
  <c r="R237" i="5"/>
  <c r="R32" i="6" s="1"/>
  <c r="R40" i="5"/>
  <c r="R140" i="5" s="1"/>
  <c r="R142" i="5" s="1"/>
  <c r="R130" i="5"/>
  <c r="R134" i="5" s="1"/>
  <c r="R226" i="5"/>
  <c r="R236" i="5"/>
  <c r="R228" i="5"/>
  <c r="R150" i="5"/>
  <c r="R154" i="5" s="1"/>
  <c r="R231" i="5"/>
  <c r="R190" i="5"/>
  <c r="R194" i="5" s="1"/>
  <c r="R85" i="5"/>
  <c r="R329" i="5" s="1"/>
  <c r="R343" i="5" s="1"/>
  <c r="R238" i="5"/>
  <c r="R33" i="6" s="1"/>
  <c r="R227" i="5"/>
  <c r="AR132" i="6"/>
  <c r="AQ91" i="6"/>
  <c r="F317" i="3"/>
  <c r="F320" i="3" s="1"/>
  <c r="F323" i="3" s="1"/>
  <c r="F336" i="3" s="1"/>
  <c r="F329" i="3"/>
  <c r="F332" i="3" s="1"/>
  <c r="T1" i="7"/>
  <c r="T67" i="7" s="1"/>
  <c r="T1" i="8"/>
  <c r="S2" i="7"/>
  <c r="S62" i="7" s="1"/>
  <c r="S63" i="7" s="1"/>
  <c r="S2" i="8"/>
  <c r="AI22" i="3"/>
  <c r="AI21" i="3"/>
  <c r="AI20" i="3"/>
  <c r="AJ6" i="3"/>
  <c r="AJ22" i="3" s="1"/>
  <c r="AJ6" i="6"/>
  <c r="AJ6" i="5"/>
  <c r="AI29" i="5"/>
  <c r="AI28" i="5"/>
  <c r="S5" i="5"/>
  <c r="S5" i="6"/>
  <c r="S4" i="5"/>
  <c r="S4" i="7" s="1"/>
  <c r="S4" i="6"/>
  <c r="ES1" i="6"/>
  <c r="ES2" i="6" s="1"/>
  <c r="ET1" i="6" s="1"/>
  <c r="ET2" i="6" s="1"/>
  <c r="ER3" i="6"/>
  <c r="AI16" i="2"/>
  <c r="AI31" i="5" s="1"/>
  <c r="AI15" i="2"/>
  <c r="AI30" i="5" s="1"/>
  <c r="T1" i="3"/>
  <c r="T1" i="6"/>
  <c r="T1" i="5"/>
  <c r="S2" i="3"/>
  <c r="S2" i="6"/>
  <c r="S2" i="5"/>
  <c r="S4" i="2"/>
  <c r="S4" i="3"/>
  <c r="S5" i="2"/>
  <c r="S5" i="3"/>
  <c r="S73" i="1"/>
  <c r="S72" i="1"/>
  <c r="S74" i="1" s="1"/>
  <c r="S35" i="3" s="1"/>
  <c r="S75" i="1"/>
  <c r="S76" i="1" s="1"/>
  <c r="S15" i="5" s="1"/>
  <c r="S212" i="5" s="1"/>
  <c r="S59" i="1"/>
  <c r="S61" i="1"/>
  <c r="S62" i="1" s="1"/>
  <c r="S13" i="5" s="1"/>
  <c r="S172" i="5" s="1"/>
  <c r="S68" i="1"/>
  <c r="S69" i="1" s="1"/>
  <c r="S14" i="5" s="1"/>
  <c r="S192" i="5" s="1"/>
  <c r="S58" i="1"/>
  <c r="S60" i="1" s="1"/>
  <c r="S33" i="3" s="1"/>
  <c r="S66" i="1"/>
  <c r="S65" i="1"/>
  <c r="S67" i="1" s="1"/>
  <c r="S34" i="3" s="1"/>
  <c r="AK6" i="1"/>
  <c r="AK6" i="8" s="1"/>
  <c r="AJ6" i="2"/>
  <c r="S52" i="1"/>
  <c r="S51" i="1"/>
  <c r="S54" i="1"/>
  <c r="S55" i="1" s="1"/>
  <c r="S12" i="5" s="1"/>
  <c r="S152" i="5" s="1"/>
  <c r="T1" i="2"/>
  <c r="S2" i="2"/>
  <c r="S45" i="1"/>
  <c r="S44" i="1"/>
  <c r="S46" i="1" s="1"/>
  <c r="S31" i="3" s="1"/>
  <c r="S47" i="1"/>
  <c r="S48" i="1" s="1"/>
  <c r="S11" i="5" s="1"/>
  <c r="S132" i="5" s="1"/>
  <c r="T37" i="1"/>
  <c r="T3" i="1" s="1"/>
  <c r="T36" i="1"/>
  <c r="T2" i="1" s="1"/>
  <c r="T31" i="1"/>
  <c r="U27" i="1"/>
  <c r="S279" i="5" l="1"/>
  <c r="S280" i="5"/>
  <c r="S282" i="5"/>
  <c r="S278" i="5"/>
  <c r="S281" i="5"/>
  <c r="R291" i="5"/>
  <c r="S249" i="5"/>
  <c r="S250" i="5"/>
  <c r="S248" i="5"/>
  <c r="S247" i="5"/>
  <c r="F366" i="5"/>
  <c r="F358" i="5"/>
  <c r="S5" i="7"/>
  <c r="S275" i="5"/>
  <c r="S273" i="5"/>
  <c r="S272" i="5"/>
  <c r="S271" i="5"/>
  <c r="S274" i="5"/>
  <c r="S246" i="5"/>
  <c r="E54" i="8"/>
  <c r="E60" i="8"/>
  <c r="E62" i="8" s="1"/>
  <c r="E64" i="8" s="1"/>
  <c r="E66" i="8" s="1"/>
  <c r="E69" i="8" s="1"/>
  <c r="E71" i="8" s="1"/>
  <c r="E72" i="8" s="1"/>
  <c r="E73" i="8" s="1"/>
  <c r="E75" i="8" s="1"/>
  <c r="E77" i="8" s="1"/>
  <c r="E79" i="8" s="1"/>
  <c r="S368" i="3"/>
  <c r="S369" i="3" s="1"/>
  <c r="S393" i="3"/>
  <c r="S394" i="3" s="1"/>
  <c r="S343" i="3"/>
  <c r="S344" i="3" s="1"/>
  <c r="S318" i="3"/>
  <c r="S319" i="3" s="1"/>
  <c r="S293" i="3"/>
  <c r="S294" i="3" s="1"/>
  <c r="R64" i="3"/>
  <c r="R288" i="3"/>
  <c r="S48" i="3"/>
  <c r="S47" i="3"/>
  <c r="S49" i="3"/>
  <c r="S50" i="3"/>
  <c r="R388" i="3"/>
  <c r="R363" i="3"/>
  <c r="R338" i="3"/>
  <c r="R313" i="3"/>
  <c r="R233" i="5"/>
  <c r="R28" i="6" s="1"/>
  <c r="S148" i="5"/>
  <c r="S147" i="5"/>
  <c r="S149" i="5"/>
  <c r="S146" i="5"/>
  <c r="S157" i="5"/>
  <c r="S159" i="5"/>
  <c r="S158" i="5"/>
  <c r="T337" i="5"/>
  <c r="R31" i="6"/>
  <c r="S186" i="5"/>
  <c r="S187" i="5"/>
  <c r="S189" i="5"/>
  <c r="S188" i="5"/>
  <c r="S198" i="5"/>
  <c r="S197" i="5"/>
  <c r="S199" i="5"/>
  <c r="T339" i="5"/>
  <c r="S168" i="5"/>
  <c r="S169" i="5"/>
  <c r="S166" i="5"/>
  <c r="S167" i="5"/>
  <c r="S178" i="5"/>
  <c r="S177" i="5"/>
  <c r="S179" i="5"/>
  <c r="T338" i="5"/>
  <c r="S127" i="5"/>
  <c r="S128" i="5"/>
  <c r="S126" i="5"/>
  <c r="S129" i="5"/>
  <c r="S137" i="5"/>
  <c r="S139" i="5"/>
  <c r="S138" i="5"/>
  <c r="S36" i="5"/>
  <c r="T336" i="5"/>
  <c r="S82" i="5"/>
  <c r="S83" i="5"/>
  <c r="S81" i="5"/>
  <c r="S37" i="5"/>
  <c r="S38" i="5"/>
  <c r="S207" i="5"/>
  <c r="S209" i="5"/>
  <c r="S206" i="5"/>
  <c r="S208" i="5"/>
  <c r="S219" i="5"/>
  <c r="S218" i="5"/>
  <c r="S217" i="5"/>
  <c r="T340" i="5"/>
  <c r="AR369" i="5"/>
  <c r="AR135" i="6"/>
  <c r="R158" i="3"/>
  <c r="R162" i="3"/>
  <c r="R160" i="3"/>
  <c r="R157" i="3"/>
  <c r="R161" i="3"/>
  <c r="R159" i="3"/>
  <c r="R144" i="3"/>
  <c r="R124" i="3"/>
  <c r="R104" i="3"/>
  <c r="R84" i="3"/>
  <c r="F337" i="3"/>
  <c r="F338" i="3" s="1"/>
  <c r="F351" i="3"/>
  <c r="T3" i="7"/>
  <c r="T3" i="8"/>
  <c r="T2" i="7"/>
  <c r="T62" i="7" s="1"/>
  <c r="T63" i="7" s="1"/>
  <c r="T2" i="8"/>
  <c r="AJ19" i="3"/>
  <c r="AJ6" i="7"/>
  <c r="AJ21" i="3"/>
  <c r="AJ20" i="3"/>
  <c r="S53" i="1"/>
  <c r="S32" i="3" s="1"/>
  <c r="AJ29" i="5"/>
  <c r="AJ28" i="5"/>
  <c r="AK6" i="3"/>
  <c r="AK20" i="3" s="1"/>
  <c r="AK6" i="6"/>
  <c r="AK6" i="5"/>
  <c r="T78" i="7"/>
  <c r="T79" i="7" s="1"/>
  <c r="T80" i="7" s="1"/>
  <c r="T81" i="7" s="1"/>
  <c r="T68" i="7"/>
  <c r="T69" i="7" s="1"/>
  <c r="EU1" i="6"/>
  <c r="EU2" i="6" s="1"/>
  <c r="EV1" i="6" s="1"/>
  <c r="EV2" i="6" s="1"/>
  <c r="EW1" i="6" s="1"/>
  <c r="EW2" i="6" s="1"/>
  <c r="ES3" i="6"/>
  <c r="AJ16" i="2"/>
  <c r="AJ31" i="5" s="1"/>
  <c r="AJ15" i="2"/>
  <c r="AJ30" i="5" s="1"/>
  <c r="T2" i="6"/>
  <c r="T2" i="5"/>
  <c r="T3" i="6"/>
  <c r="T3" i="5"/>
  <c r="S42" i="3"/>
  <c r="S38" i="3"/>
  <c r="S39" i="3"/>
  <c r="S327" i="3" s="1"/>
  <c r="S41" i="3"/>
  <c r="S40" i="3"/>
  <c r="S89" i="3"/>
  <c r="S88" i="3"/>
  <c r="S90" i="3"/>
  <c r="S87" i="3"/>
  <c r="T3" i="2"/>
  <c r="T3" i="3"/>
  <c r="T2" i="2"/>
  <c r="T2" i="3"/>
  <c r="T75" i="1"/>
  <c r="T76" i="1" s="1"/>
  <c r="T15" i="5" s="1"/>
  <c r="T212" i="5" s="1"/>
  <c r="T73" i="1"/>
  <c r="T72" i="1"/>
  <c r="T74" i="1" s="1"/>
  <c r="T35" i="3" s="1"/>
  <c r="T68" i="1"/>
  <c r="T69" i="1" s="1"/>
  <c r="T14" i="5" s="1"/>
  <c r="T192" i="5" s="1"/>
  <c r="T58" i="1"/>
  <c r="T60" i="1" s="1"/>
  <c r="T33" i="3" s="1"/>
  <c r="T61" i="1"/>
  <c r="T62" i="1" s="1"/>
  <c r="T13" i="5" s="1"/>
  <c r="T172" i="5" s="1"/>
  <c r="T59" i="1"/>
  <c r="T66" i="1"/>
  <c r="T65" i="1"/>
  <c r="T67" i="1" s="1"/>
  <c r="T34" i="3" s="1"/>
  <c r="AL6" i="1"/>
  <c r="AL6" i="8" s="1"/>
  <c r="AK6" i="2"/>
  <c r="T52" i="1"/>
  <c r="T51" i="1"/>
  <c r="T54" i="1"/>
  <c r="T55" i="1" s="1"/>
  <c r="T12" i="5" s="1"/>
  <c r="T152" i="5" s="1"/>
  <c r="T45" i="1"/>
  <c r="T44" i="1"/>
  <c r="T46" i="1" s="1"/>
  <c r="T31" i="3" s="1"/>
  <c r="T47" i="1"/>
  <c r="T48" i="1" s="1"/>
  <c r="T11" i="5" s="1"/>
  <c r="T132" i="5" s="1"/>
  <c r="T39" i="1"/>
  <c r="T5" i="1" s="1"/>
  <c r="T5" i="8" s="1"/>
  <c r="U35" i="1"/>
  <c r="U1" i="1" s="1"/>
  <c r="T38" i="1"/>
  <c r="T4" i="1" s="1"/>
  <c r="T4" i="8" s="1"/>
  <c r="U28" i="1"/>
  <c r="U30" i="1" s="1"/>
  <c r="U29" i="1"/>
  <c r="ET3" i="6" l="1"/>
  <c r="S302" i="3"/>
  <c r="S352" i="3"/>
  <c r="S402" i="3"/>
  <c r="S407" i="3"/>
  <c r="S377" i="3"/>
  <c r="S382" i="3"/>
  <c r="S285" i="5"/>
  <c r="S210" i="5"/>
  <c r="S214" i="5" s="1"/>
  <c r="T249" i="5"/>
  <c r="T250" i="5"/>
  <c r="S289" i="5"/>
  <c r="S287" i="5"/>
  <c r="T248" i="5"/>
  <c r="T247" i="5"/>
  <c r="S286" i="5"/>
  <c r="S288" i="5"/>
  <c r="F359" i="5"/>
  <c r="F367" i="5"/>
  <c r="T246" i="5"/>
  <c r="E80" i="8"/>
  <c r="E81" i="8" s="1"/>
  <c r="E82" i="8" s="1"/>
  <c r="E85" i="8"/>
  <c r="E86" i="8" s="1"/>
  <c r="E87" i="8" s="1"/>
  <c r="E88" i="8" s="1"/>
  <c r="E89" i="8" s="1"/>
  <c r="T393" i="3"/>
  <c r="T394" i="3" s="1"/>
  <c r="T343" i="3"/>
  <c r="T344" i="3" s="1"/>
  <c r="T318" i="3"/>
  <c r="T319" i="3" s="1"/>
  <c r="T293" i="3"/>
  <c r="T368" i="3"/>
  <c r="T369" i="3" s="1"/>
  <c r="S62" i="3"/>
  <c r="S202" i="3"/>
  <c r="T294" i="3"/>
  <c r="S61" i="3"/>
  <c r="S57" i="3"/>
  <c r="S58" i="3"/>
  <c r="S59" i="3"/>
  <c r="S60" i="3"/>
  <c r="T48" i="3"/>
  <c r="T47" i="3"/>
  <c r="T49" i="3"/>
  <c r="T50" i="3"/>
  <c r="S54" i="3"/>
  <c r="S140" i="3"/>
  <c r="S142" i="3"/>
  <c r="S138" i="3"/>
  <c r="S141" i="3"/>
  <c r="S137" i="3"/>
  <c r="S139" i="3"/>
  <c r="S118" i="3"/>
  <c r="S120" i="3"/>
  <c r="S119" i="3"/>
  <c r="S121" i="3"/>
  <c r="S122" i="3"/>
  <c r="S117" i="3"/>
  <c r="S222" i="3"/>
  <c r="S68" i="3"/>
  <c r="S69" i="3"/>
  <c r="S67" i="3"/>
  <c r="S70" i="3"/>
  <c r="S77" i="3"/>
  <c r="S78" i="3"/>
  <c r="S82" i="3"/>
  <c r="S80" i="3"/>
  <c r="S81" i="3"/>
  <c r="S212" i="3"/>
  <c r="S79" i="3"/>
  <c r="S231" i="5"/>
  <c r="S237" i="5"/>
  <c r="S32" i="6" s="1"/>
  <c r="S130" i="5"/>
  <c r="S134" i="5" s="1"/>
  <c r="S226" i="5"/>
  <c r="S85" i="5"/>
  <c r="S329" i="5" s="1"/>
  <c r="S343" i="5" s="1"/>
  <c r="S40" i="5"/>
  <c r="S140" i="5" s="1"/>
  <c r="S142" i="5" s="1"/>
  <c r="S238" i="5"/>
  <c r="S33" i="6" s="1"/>
  <c r="S228" i="5"/>
  <c r="S190" i="5"/>
  <c r="S194" i="5" s="1"/>
  <c r="T139" i="5"/>
  <c r="T138" i="5"/>
  <c r="T137" i="5"/>
  <c r="T82" i="5"/>
  <c r="T36" i="5"/>
  <c r="T37" i="5"/>
  <c r="T83" i="5"/>
  <c r="T38" i="5"/>
  <c r="T81" i="5"/>
  <c r="U336" i="5"/>
  <c r="T219" i="5"/>
  <c r="T218" i="5"/>
  <c r="T217" i="5"/>
  <c r="U340" i="5"/>
  <c r="T198" i="5"/>
  <c r="T199" i="5"/>
  <c r="T197" i="5"/>
  <c r="U339" i="5"/>
  <c r="T157" i="5"/>
  <c r="T159" i="5"/>
  <c r="T158" i="5"/>
  <c r="U337" i="5"/>
  <c r="T179" i="5"/>
  <c r="T177" i="5"/>
  <c r="T178" i="5"/>
  <c r="U338" i="5"/>
  <c r="S236" i="5"/>
  <c r="S227" i="5"/>
  <c r="S170" i="5"/>
  <c r="S174" i="5" s="1"/>
  <c r="S229" i="5"/>
  <c r="S150" i="5"/>
  <c r="S154" i="5" s="1"/>
  <c r="R117" i="6"/>
  <c r="AS132" i="6"/>
  <c r="AR91" i="6"/>
  <c r="R164" i="3"/>
  <c r="F339" i="3"/>
  <c r="F352" i="3"/>
  <c r="U1" i="7"/>
  <c r="U67" i="7" s="1"/>
  <c r="U1" i="8"/>
  <c r="AK21" i="3"/>
  <c r="AK6" i="7"/>
  <c r="AK22" i="3"/>
  <c r="AK19" i="3"/>
  <c r="T53" i="1"/>
  <c r="T32" i="3" s="1"/>
  <c r="AL6" i="3"/>
  <c r="AL20" i="3" s="1"/>
  <c r="AL6" i="6"/>
  <c r="AL6" i="5"/>
  <c r="AK28" i="5"/>
  <c r="AK29" i="5"/>
  <c r="T4" i="5"/>
  <c r="T4" i="7" s="1"/>
  <c r="T4" i="6"/>
  <c r="T5" i="5"/>
  <c r="T5" i="6"/>
  <c r="AK15" i="2"/>
  <c r="AK30" i="5" s="1"/>
  <c r="AK16" i="2"/>
  <c r="AK31" i="5" s="1"/>
  <c r="U1" i="3"/>
  <c r="U1" i="6"/>
  <c r="U1" i="5"/>
  <c r="T41" i="3"/>
  <c r="T39" i="3"/>
  <c r="T40" i="3"/>
  <c r="T352" i="3" s="1"/>
  <c r="T38" i="3"/>
  <c r="T42" i="3"/>
  <c r="T108" i="3"/>
  <c r="T107" i="3"/>
  <c r="T110" i="3"/>
  <c r="T109" i="3"/>
  <c r="T90" i="3"/>
  <c r="T89" i="3"/>
  <c r="T88" i="3"/>
  <c r="T87" i="3"/>
  <c r="T4" i="2"/>
  <c r="T4" i="3"/>
  <c r="T5" i="2"/>
  <c r="T5" i="3"/>
  <c r="AM6" i="1"/>
  <c r="AM6" i="8" s="1"/>
  <c r="AL6" i="2"/>
  <c r="U1" i="2"/>
  <c r="U31" i="1"/>
  <c r="V27" i="1"/>
  <c r="U37" i="1"/>
  <c r="U3" i="1" s="1"/>
  <c r="U36" i="1"/>
  <c r="U2" i="1" s="1"/>
  <c r="EU3" i="6" l="1"/>
  <c r="T302" i="3"/>
  <c r="T407" i="3"/>
  <c r="T402" i="3"/>
  <c r="T382" i="3"/>
  <c r="T377" i="3"/>
  <c r="T363" i="3" s="1"/>
  <c r="T278" i="5"/>
  <c r="T280" i="5"/>
  <c r="T282" i="5"/>
  <c r="T279" i="5"/>
  <c r="T281" i="5"/>
  <c r="T327" i="3"/>
  <c r="S291" i="5"/>
  <c r="F360" i="5"/>
  <c r="F361" i="5" s="1"/>
  <c r="F362" i="5" s="1"/>
  <c r="F368" i="5"/>
  <c r="T5" i="7"/>
  <c r="T271" i="5"/>
  <c r="T275" i="5"/>
  <c r="T274" i="5"/>
  <c r="T273" i="5"/>
  <c r="T272" i="5"/>
  <c r="T206" i="5"/>
  <c r="T146" i="5"/>
  <c r="T207" i="5"/>
  <c r="T166" i="5"/>
  <c r="T186" i="5"/>
  <c r="T126" i="5"/>
  <c r="T148" i="5"/>
  <c r="T169" i="5"/>
  <c r="T188" i="5"/>
  <c r="T127" i="5"/>
  <c r="T147" i="5"/>
  <c r="T189" i="5"/>
  <c r="T209" i="5"/>
  <c r="T128" i="5"/>
  <c r="T168" i="5"/>
  <c r="T167" i="5"/>
  <c r="T149" i="5"/>
  <c r="T187" i="5"/>
  <c r="T208" i="5"/>
  <c r="T129" i="5"/>
  <c r="T58" i="3"/>
  <c r="T202" i="3"/>
  <c r="T57" i="3"/>
  <c r="T60" i="3"/>
  <c r="T59" i="3"/>
  <c r="T61" i="3"/>
  <c r="T62" i="3"/>
  <c r="T54" i="3"/>
  <c r="S288" i="3"/>
  <c r="S64" i="3"/>
  <c r="S363" i="3"/>
  <c r="T140" i="3"/>
  <c r="T139" i="3"/>
  <c r="T138" i="3"/>
  <c r="T141" i="3"/>
  <c r="T137" i="3"/>
  <c r="T142" i="3"/>
  <c r="T121" i="3"/>
  <c r="T117" i="3"/>
  <c r="T119" i="3"/>
  <c r="T122" i="3"/>
  <c r="T118" i="3"/>
  <c r="T120" i="3"/>
  <c r="S388" i="3"/>
  <c r="T101" i="3"/>
  <c r="T100" i="3"/>
  <c r="T222" i="3"/>
  <c r="T99" i="3"/>
  <c r="T97" i="3"/>
  <c r="T98" i="3"/>
  <c r="T338" i="3"/>
  <c r="T102" i="3"/>
  <c r="S338" i="3"/>
  <c r="T80" i="3"/>
  <c r="T77" i="3"/>
  <c r="T79" i="3"/>
  <c r="T78" i="3"/>
  <c r="T212" i="3"/>
  <c r="T82" i="3"/>
  <c r="T81" i="3"/>
  <c r="S313" i="3"/>
  <c r="T69" i="3"/>
  <c r="T67" i="3"/>
  <c r="T68" i="3"/>
  <c r="T70" i="3"/>
  <c r="S233" i="5"/>
  <c r="S28" i="6" s="1"/>
  <c r="T85" i="5"/>
  <c r="T329" i="5" s="1"/>
  <c r="T343" i="5" s="1"/>
  <c r="T40" i="5"/>
  <c r="T140" i="5" s="1"/>
  <c r="T142" i="5" s="1"/>
  <c r="T237" i="5"/>
  <c r="T32" i="6" s="1"/>
  <c r="S31" i="6"/>
  <c r="T236" i="5"/>
  <c r="T238" i="5"/>
  <c r="T33" i="6" s="1"/>
  <c r="T231" i="5"/>
  <c r="AS135" i="6"/>
  <c r="AS369" i="5"/>
  <c r="S144" i="3"/>
  <c r="S124" i="3"/>
  <c r="S84" i="3"/>
  <c r="F340" i="3"/>
  <c r="F353" i="3"/>
  <c r="U2" i="7"/>
  <c r="U62" i="7" s="1"/>
  <c r="U63" i="7" s="1"/>
  <c r="U2" i="8"/>
  <c r="U3" i="7"/>
  <c r="U3" i="8"/>
  <c r="AL21" i="3"/>
  <c r="AL22" i="3"/>
  <c r="AL19" i="3"/>
  <c r="AL6" i="7"/>
  <c r="AL29" i="5"/>
  <c r="AL28" i="5"/>
  <c r="AM6" i="3"/>
  <c r="AM21" i="3" s="1"/>
  <c r="AM6" i="6"/>
  <c r="AM6" i="5"/>
  <c r="U78" i="7"/>
  <c r="U79" i="7" s="1"/>
  <c r="U80" i="7" s="1"/>
  <c r="U81" i="7" s="1"/>
  <c r="U68" i="7"/>
  <c r="U69" i="7" s="1"/>
  <c r="AL15" i="2"/>
  <c r="AL30" i="5" s="1"/>
  <c r="AL16" i="2"/>
  <c r="AL31" i="5" s="1"/>
  <c r="U2" i="6"/>
  <c r="U2" i="5"/>
  <c r="U3" i="6"/>
  <c r="U3" i="5"/>
  <c r="U2" i="2"/>
  <c r="U2" i="3"/>
  <c r="U3" i="2"/>
  <c r="U3" i="3"/>
  <c r="U72" i="1"/>
  <c r="U74" i="1" s="1"/>
  <c r="U35" i="3" s="1"/>
  <c r="U75" i="1"/>
  <c r="U76" i="1" s="1"/>
  <c r="U15" i="5" s="1"/>
  <c r="U212" i="5" s="1"/>
  <c r="U73" i="1"/>
  <c r="U58" i="1"/>
  <c r="U60" i="1" s="1"/>
  <c r="U33" i="3" s="1"/>
  <c r="U66" i="1"/>
  <c r="U61" i="1"/>
  <c r="U62" i="1" s="1"/>
  <c r="U13" i="5" s="1"/>
  <c r="U172" i="5" s="1"/>
  <c r="U65" i="1"/>
  <c r="U67" i="1" s="1"/>
  <c r="U34" i="3" s="1"/>
  <c r="U68" i="1"/>
  <c r="U69" i="1" s="1"/>
  <c r="U14" i="5" s="1"/>
  <c r="U192" i="5" s="1"/>
  <c r="U59" i="1"/>
  <c r="AN6" i="1"/>
  <c r="AN6" i="8" s="1"/>
  <c r="AM6" i="2"/>
  <c r="U54" i="1"/>
  <c r="U55" i="1" s="1"/>
  <c r="U12" i="5" s="1"/>
  <c r="U152" i="5" s="1"/>
  <c r="U51" i="1"/>
  <c r="U52" i="1"/>
  <c r="U44" i="1"/>
  <c r="U46" i="1" s="1"/>
  <c r="U31" i="3" s="1"/>
  <c r="U47" i="1"/>
  <c r="U48" i="1" s="1"/>
  <c r="U11" i="5" s="1"/>
  <c r="U132" i="5" s="1"/>
  <c r="U45" i="1"/>
  <c r="U39" i="1"/>
  <c r="U5" i="1" s="1"/>
  <c r="U5" i="8" s="1"/>
  <c r="V35" i="1"/>
  <c r="V1" i="1" s="1"/>
  <c r="U38" i="1"/>
  <c r="U4" i="1" s="1"/>
  <c r="U4" i="8" s="1"/>
  <c r="V29" i="1"/>
  <c r="V28" i="1"/>
  <c r="EV3" i="6" l="1"/>
  <c r="T288" i="5"/>
  <c r="T289" i="5"/>
  <c r="T286" i="5"/>
  <c r="T285" i="5"/>
  <c r="T210" i="5"/>
  <c r="T214" i="5" s="1"/>
  <c r="U249" i="5"/>
  <c r="U250" i="5"/>
  <c r="U248" i="5"/>
  <c r="U247" i="5"/>
  <c r="T287" i="5"/>
  <c r="U246" i="5"/>
  <c r="T190" i="5"/>
  <c r="T194" i="5" s="1"/>
  <c r="T226" i="5"/>
  <c r="T150" i="5"/>
  <c r="T154" i="5" s="1"/>
  <c r="T227" i="5"/>
  <c r="T229" i="5"/>
  <c r="T170" i="5"/>
  <c r="T174" i="5" s="1"/>
  <c r="T228" i="5"/>
  <c r="U393" i="3"/>
  <c r="U394" i="3" s="1"/>
  <c r="U343" i="3"/>
  <c r="U344" i="3" s="1"/>
  <c r="U368" i="3"/>
  <c r="U369" i="3" s="1"/>
  <c r="U293" i="3"/>
  <c r="U294" i="3" s="1"/>
  <c r="U318" i="3"/>
  <c r="U319" i="3" s="1"/>
  <c r="T130" i="5"/>
  <c r="T134" i="5" s="1"/>
  <c r="T64" i="3"/>
  <c r="U48" i="3"/>
  <c r="U47" i="3"/>
  <c r="U49" i="3"/>
  <c r="U50" i="3"/>
  <c r="T288" i="3"/>
  <c r="T388" i="3"/>
  <c r="T313" i="3"/>
  <c r="T31" i="6"/>
  <c r="U139" i="5"/>
  <c r="U138" i="5"/>
  <c r="U137" i="5"/>
  <c r="U82" i="5"/>
  <c r="V336" i="5"/>
  <c r="U81" i="5"/>
  <c r="U37" i="5"/>
  <c r="U36" i="5"/>
  <c r="U83" i="5"/>
  <c r="U38" i="5"/>
  <c r="U158" i="5"/>
  <c r="U159" i="5"/>
  <c r="U157" i="5"/>
  <c r="V337" i="5"/>
  <c r="U199" i="5"/>
  <c r="U197" i="5"/>
  <c r="U198" i="5"/>
  <c r="V339" i="5"/>
  <c r="U177" i="5"/>
  <c r="U179" i="5"/>
  <c r="U178" i="5"/>
  <c r="V338" i="5"/>
  <c r="U218" i="5"/>
  <c r="U217" i="5"/>
  <c r="U219" i="5"/>
  <c r="V340" i="5"/>
  <c r="AT132" i="6"/>
  <c r="AS91" i="6"/>
  <c r="T159" i="3"/>
  <c r="T162" i="3"/>
  <c r="T158" i="3"/>
  <c r="T157" i="3"/>
  <c r="T160" i="3"/>
  <c r="T161" i="3"/>
  <c r="T144" i="3"/>
  <c r="T124" i="3"/>
  <c r="T104" i="3"/>
  <c r="T84" i="3"/>
  <c r="F342" i="3"/>
  <c r="F345" i="3" s="1"/>
  <c r="F348" i="3" s="1"/>
  <c r="F361" i="3" s="1"/>
  <c r="F354" i="3"/>
  <c r="F357" i="3" s="1"/>
  <c r="V1" i="7"/>
  <c r="V67" i="7" s="1"/>
  <c r="V1" i="8"/>
  <c r="AM19" i="3"/>
  <c r="AM6" i="7"/>
  <c r="U53" i="1"/>
  <c r="U32" i="3" s="1"/>
  <c r="AM20" i="3"/>
  <c r="AN6" i="3"/>
  <c r="AN21" i="3" s="1"/>
  <c r="AN6" i="6"/>
  <c r="AN6" i="5"/>
  <c r="AM22" i="3"/>
  <c r="AM28" i="5"/>
  <c r="AM29" i="5"/>
  <c r="U4" i="5"/>
  <c r="U4" i="7" s="1"/>
  <c r="U4" i="6"/>
  <c r="U5" i="5"/>
  <c r="U5" i="6"/>
  <c r="AM15" i="2"/>
  <c r="AM30" i="5" s="1"/>
  <c r="AM16" i="2"/>
  <c r="AM31" i="5" s="1"/>
  <c r="V1" i="3"/>
  <c r="V1" i="6"/>
  <c r="V1" i="5"/>
  <c r="U42" i="3"/>
  <c r="U40" i="3"/>
  <c r="U352" i="3" s="1"/>
  <c r="U38" i="3"/>
  <c r="U39" i="3"/>
  <c r="U327" i="3" s="1"/>
  <c r="U41" i="3"/>
  <c r="U110" i="3"/>
  <c r="U109" i="3"/>
  <c r="U108" i="3"/>
  <c r="U107" i="3"/>
  <c r="U89" i="3"/>
  <c r="U87" i="3"/>
  <c r="U90" i="3"/>
  <c r="U88" i="3"/>
  <c r="U5" i="2"/>
  <c r="U5" i="3"/>
  <c r="U4" i="2"/>
  <c r="U4" i="3"/>
  <c r="AO6" i="1"/>
  <c r="AO6" i="8" s="1"/>
  <c r="AN6" i="2"/>
  <c r="V1" i="2"/>
  <c r="W27" i="1"/>
  <c r="V31" i="1"/>
  <c r="V30" i="1"/>
  <c r="V37" i="1"/>
  <c r="V3" i="1" s="1"/>
  <c r="V36" i="1"/>
  <c r="EW3" i="6" l="1"/>
  <c r="U382" i="3"/>
  <c r="U377" i="3"/>
  <c r="U407" i="3"/>
  <c r="U402" i="3"/>
  <c r="U302" i="3"/>
  <c r="U282" i="5"/>
  <c r="U279" i="5"/>
  <c r="U280" i="5"/>
  <c r="U278" i="5"/>
  <c r="U281" i="5"/>
  <c r="T291" i="5"/>
  <c r="U5" i="7"/>
  <c r="U272" i="5"/>
  <c r="U275" i="5"/>
  <c r="U271" i="5"/>
  <c r="U274" i="5"/>
  <c r="U273" i="5"/>
  <c r="T233" i="5"/>
  <c r="T28" i="6" s="1"/>
  <c r="U147" i="5"/>
  <c r="U207" i="5"/>
  <c r="U127" i="5"/>
  <c r="U188" i="5"/>
  <c r="U167" i="5"/>
  <c r="U206" i="5"/>
  <c r="U166" i="5"/>
  <c r="U186" i="5"/>
  <c r="U149" i="5"/>
  <c r="U129" i="5"/>
  <c r="U209" i="5"/>
  <c r="U169" i="5"/>
  <c r="U187" i="5"/>
  <c r="U148" i="5"/>
  <c r="U126" i="5"/>
  <c r="U208" i="5"/>
  <c r="U168" i="5"/>
  <c r="U189" i="5"/>
  <c r="U146" i="5"/>
  <c r="U128" i="5"/>
  <c r="U202" i="3"/>
  <c r="U59" i="3"/>
  <c r="U58" i="3"/>
  <c r="U57" i="3"/>
  <c r="U60" i="3"/>
  <c r="U62" i="3"/>
  <c r="U61" i="3"/>
  <c r="U54" i="3"/>
  <c r="U117" i="3"/>
  <c r="U121" i="3"/>
  <c r="U120" i="3"/>
  <c r="U118" i="3"/>
  <c r="U122" i="3"/>
  <c r="U119" i="3"/>
  <c r="U137" i="3"/>
  <c r="U139" i="3"/>
  <c r="U140" i="3"/>
  <c r="U142" i="3"/>
  <c r="U141" i="3"/>
  <c r="U138" i="3"/>
  <c r="U100" i="3"/>
  <c r="U98" i="3"/>
  <c r="U102" i="3"/>
  <c r="U101" i="3"/>
  <c r="U222" i="3"/>
  <c r="U99" i="3"/>
  <c r="U97" i="3"/>
  <c r="U69" i="3"/>
  <c r="U68" i="3"/>
  <c r="U67" i="3"/>
  <c r="U70" i="3"/>
  <c r="U79" i="3"/>
  <c r="U82" i="3"/>
  <c r="U212" i="3"/>
  <c r="U77" i="3"/>
  <c r="U80" i="3"/>
  <c r="U81" i="3"/>
  <c r="U78" i="3"/>
  <c r="U238" i="5"/>
  <c r="U33" i="6" s="1"/>
  <c r="U40" i="5"/>
  <c r="U140" i="5" s="1"/>
  <c r="U237" i="5"/>
  <c r="U32" i="6" s="1"/>
  <c r="U85" i="5"/>
  <c r="U329" i="5" s="1"/>
  <c r="U343" i="5" s="1"/>
  <c r="U231" i="5"/>
  <c r="U236" i="5"/>
  <c r="T117" i="6"/>
  <c r="AT135" i="6"/>
  <c r="AT369" i="5"/>
  <c r="T164" i="3"/>
  <c r="F362" i="3"/>
  <c r="F363" i="3" s="1"/>
  <c r="F376" i="3"/>
  <c r="F401" i="3" s="1"/>
  <c r="V3" i="7"/>
  <c r="V3" i="8"/>
  <c r="AN20" i="3"/>
  <c r="AN6" i="7"/>
  <c r="AN19" i="3"/>
  <c r="AN22" i="3"/>
  <c r="AO6" i="3"/>
  <c r="AO22" i="3" s="1"/>
  <c r="AO6" i="6"/>
  <c r="AO6" i="5"/>
  <c r="AN29" i="5"/>
  <c r="AN28" i="5"/>
  <c r="V78" i="7"/>
  <c r="V79" i="7" s="1"/>
  <c r="V80" i="7" s="1"/>
  <c r="V81" i="7" s="1"/>
  <c r="V68" i="7"/>
  <c r="V69" i="7" s="1"/>
  <c r="AN16" i="2"/>
  <c r="AN31" i="5" s="1"/>
  <c r="AN15" i="2"/>
  <c r="AN30" i="5" s="1"/>
  <c r="V3" i="5"/>
  <c r="V3" i="6"/>
  <c r="V3" i="2"/>
  <c r="V3" i="3"/>
  <c r="AP6" i="1"/>
  <c r="AP6" i="8" s="1"/>
  <c r="AO6" i="2"/>
  <c r="V38" i="1"/>
  <c r="V4" i="1" s="1"/>
  <c r="V4" i="8" s="1"/>
  <c r="V2" i="1"/>
  <c r="W29" i="1"/>
  <c r="W28" i="1"/>
  <c r="W30" i="1" s="1"/>
  <c r="V39" i="1"/>
  <c r="V5" i="1" s="1"/>
  <c r="V5" i="8" s="1"/>
  <c r="W35" i="1"/>
  <c r="W1" i="1" s="1"/>
  <c r="U288" i="5" l="1"/>
  <c r="U289" i="5"/>
  <c r="U285" i="5"/>
  <c r="U286" i="5"/>
  <c r="U287" i="5"/>
  <c r="U210" i="5"/>
  <c r="U214" i="5" s="1"/>
  <c r="U190" i="5"/>
  <c r="U194" i="5" s="1"/>
  <c r="U228" i="5"/>
  <c r="U227" i="5"/>
  <c r="U170" i="5"/>
  <c r="U174" i="5" s="1"/>
  <c r="U150" i="5"/>
  <c r="U154" i="5" s="1"/>
  <c r="U130" i="5"/>
  <c r="U134" i="5" s="1"/>
  <c r="U229" i="5"/>
  <c r="U226" i="5"/>
  <c r="U64" i="3"/>
  <c r="U288" i="3"/>
  <c r="U363" i="3"/>
  <c r="U388" i="3"/>
  <c r="U338" i="3"/>
  <c r="U313" i="3"/>
  <c r="U31" i="6"/>
  <c r="U142" i="5"/>
  <c r="AU132" i="6"/>
  <c r="AT91" i="6"/>
  <c r="U158" i="3"/>
  <c r="U160" i="3"/>
  <c r="U162" i="3"/>
  <c r="U161" i="3"/>
  <c r="U157" i="3"/>
  <c r="U159" i="3"/>
  <c r="U144" i="3"/>
  <c r="U104" i="3"/>
  <c r="U124" i="3"/>
  <c r="U84" i="3"/>
  <c r="F364" i="3"/>
  <c r="F377" i="3"/>
  <c r="F402" i="3" s="1"/>
  <c r="W1" i="7"/>
  <c r="W67" i="7" s="1"/>
  <c r="W1" i="8"/>
  <c r="V2" i="7"/>
  <c r="V62" i="7" s="1"/>
  <c r="V63" i="7" s="1"/>
  <c r="V2" i="8"/>
  <c r="AO20" i="3"/>
  <c r="AO19" i="3"/>
  <c r="AO21" i="3"/>
  <c r="AO6" i="7"/>
  <c r="AP6" i="3"/>
  <c r="AP19" i="3" s="1"/>
  <c r="AP6" i="6"/>
  <c r="AP6" i="5"/>
  <c r="AO29" i="5"/>
  <c r="AO28" i="5"/>
  <c r="V4" i="5"/>
  <c r="V4" i="7" s="1"/>
  <c r="V4" i="6"/>
  <c r="V5" i="5"/>
  <c r="V5" i="6"/>
  <c r="AO15" i="2"/>
  <c r="AO30" i="5" s="1"/>
  <c r="AO16" i="2"/>
  <c r="AO31" i="5" s="1"/>
  <c r="V2" i="3"/>
  <c r="V2" i="5"/>
  <c r="V2" i="6"/>
  <c r="W1" i="3"/>
  <c r="W1" i="6"/>
  <c r="W1" i="5"/>
  <c r="V4" i="2"/>
  <c r="V4" i="3"/>
  <c r="V5" i="2"/>
  <c r="V5" i="3"/>
  <c r="V73" i="1"/>
  <c r="V75" i="1"/>
  <c r="V76" i="1" s="1"/>
  <c r="V15" i="5" s="1"/>
  <c r="V212" i="5" s="1"/>
  <c r="V72" i="1"/>
  <c r="V74" i="1" s="1"/>
  <c r="V35" i="3" s="1"/>
  <c r="V61" i="1"/>
  <c r="V62" i="1" s="1"/>
  <c r="V13" i="5" s="1"/>
  <c r="V172" i="5" s="1"/>
  <c r="V59" i="1"/>
  <c r="V65" i="1"/>
  <c r="V67" i="1" s="1"/>
  <c r="V34" i="3" s="1"/>
  <c r="V66" i="1"/>
  <c r="V58" i="1"/>
  <c r="V60" i="1" s="1"/>
  <c r="V33" i="3" s="1"/>
  <c r="V68" i="1"/>
  <c r="V69" i="1" s="1"/>
  <c r="V14" i="5" s="1"/>
  <c r="V192" i="5" s="1"/>
  <c r="AQ6" i="1"/>
  <c r="AQ6" i="8" s="1"/>
  <c r="AP6" i="2"/>
  <c r="V54" i="1"/>
  <c r="V55" i="1" s="1"/>
  <c r="V12" i="5" s="1"/>
  <c r="V152" i="5" s="1"/>
  <c r="V51" i="1"/>
  <c r="V52" i="1"/>
  <c r="W1" i="2"/>
  <c r="V2" i="2"/>
  <c r="V44" i="1"/>
  <c r="V46" i="1" s="1"/>
  <c r="V31" i="3" s="1"/>
  <c r="V45" i="1"/>
  <c r="V47" i="1"/>
  <c r="V48" i="1" s="1"/>
  <c r="V11" i="5" s="1"/>
  <c r="V132" i="5" s="1"/>
  <c r="W37" i="1"/>
  <c r="W3" i="1" s="1"/>
  <c r="W36" i="1"/>
  <c r="W2" i="1" s="1"/>
  <c r="X27" i="1"/>
  <c r="W31" i="1"/>
  <c r="V279" i="5" l="1"/>
  <c r="V281" i="5"/>
  <c r="V280" i="5"/>
  <c r="V278" i="5"/>
  <c r="V282" i="5"/>
  <c r="U291" i="5"/>
  <c r="V249" i="5"/>
  <c r="V250" i="5"/>
  <c r="V248" i="5"/>
  <c r="V247" i="5"/>
  <c r="V5" i="7"/>
  <c r="V271" i="5"/>
  <c r="V273" i="5"/>
  <c r="V272" i="5"/>
  <c r="V275" i="5"/>
  <c r="V274" i="5"/>
  <c r="V246" i="5"/>
  <c r="U233" i="5"/>
  <c r="U28" i="6" s="1"/>
  <c r="V368" i="3"/>
  <c r="V369" i="3" s="1"/>
  <c r="V293" i="3"/>
  <c r="V294" i="3" s="1"/>
  <c r="V343" i="3"/>
  <c r="V344" i="3" s="1"/>
  <c r="V318" i="3"/>
  <c r="V319" i="3" s="1"/>
  <c r="V393" i="3"/>
  <c r="V394" i="3" s="1"/>
  <c r="V49" i="3"/>
  <c r="V48" i="3"/>
  <c r="V47" i="3"/>
  <c r="V50" i="3"/>
  <c r="V148" i="5"/>
  <c r="V149" i="5"/>
  <c r="V147" i="5"/>
  <c r="V146" i="5"/>
  <c r="V159" i="5"/>
  <c r="V158" i="5"/>
  <c r="V157" i="5"/>
  <c r="W337" i="5"/>
  <c r="V167" i="5"/>
  <c r="V168" i="5"/>
  <c r="V169" i="5"/>
  <c r="V166" i="5"/>
  <c r="V178" i="5"/>
  <c r="V179" i="5"/>
  <c r="V177" i="5"/>
  <c r="W338" i="5"/>
  <c r="V187" i="5"/>
  <c r="V189" i="5"/>
  <c r="V186" i="5"/>
  <c r="V188" i="5"/>
  <c r="V197" i="5"/>
  <c r="V198" i="5"/>
  <c r="V199" i="5"/>
  <c r="W339" i="5"/>
  <c r="V127" i="5"/>
  <c r="V128" i="5"/>
  <c r="V129" i="5"/>
  <c r="V126" i="5"/>
  <c r="V137" i="5"/>
  <c r="V138" i="5"/>
  <c r="V139" i="5"/>
  <c r="W336" i="5"/>
  <c r="V81" i="5"/>
  <c r="V36" i="5"/>
  <c r="V38" i="5"/>
  <c r="V82" i="5"/>
  <c r="V37" i="5"/>
  <c r="V83" i="5"/>
  <c r="V207" i="5"/>
  <c r="V209" i="5"/>
  <c r="V206" i="5"/>
  <c r="V208" i="5"/>
  <c r="V219" i="5"/>
  <c r="V218" i="5"/>
  <c r="V217" i="5"/>
  <c r="W340" i="5"/>
  <c r="U117" i="6"/>
  <c r="AU135" i="6"/>
  <c r="AU369" i="5"/>
  <c r="U164" i="3"/>
  <c r="F365" i="3"/>
  <c r="F378" i="3"/>
  <c r="F403" i="3" s="1"/>
  <c r="W2" i="7"/>
  <c r="W62" i="7" s="1"/>
  <c r="W63" i="7" s="1"/>
  <c r="W2" i="8"/>
  <c r="W3" i="7"/>
  <c r="W3" i="8"/>
  <c r="AP21" i="3"/>
  <c r="AP22" i="3"/>
  <c r="AP20" i="3"/>
  <c r="AP6" i="7"/>
  <c r="V53" i="1"/>
  <c r="V32" i="3" s="1"/>
  <c r="AQ6" i="3"/>
  <c r="AQ22" i="3" s="1"/>
  <c r="AQ6" i="6"/>
  <c r="AQ6" i="5"/>
  <c r="AP28" i="5"/>
  <c r="AP29" i="5"/>
  <c r="W78" i="7"/>
  <c r="W79" i="7" s="1"/>
  <c r="W80" i="7" s="1"/>
  <c r="W81" i="7" s="1"/>
  <c r="W68" i="7"/>
  <c r="W69" i="7" s="1"/>
  <c r="AP15" i="2"/>
  <c r="AP30" i="5" s="1"/>
  <c r="AP16" i="2"/>
  <c r="AP31" i="5" s="1"/>
  <c r="W3" i="5"/>
  <c r="W3" i="6"/>
  <c r="W2" i="6"/>
  <c r="W2" i="5"/>
  <c r="V42" i="3"/>
  <c r="V38" i="3"/>
  <c r="V41" i="3"/>
  <c r="V39" i="3"/>
  <c r="V40" i="3"/>
  <c r="V109" i="3"/>
  <c r="V110" i="3"/>
  <c r="V108" i="3"/>
  <c r="V107" i="3"/>
  <c r="V87" i="3"/>
  <c r="V89" i="3"/>
  <c r="V88" i="3"/>
  <c r="V90" i="3"/>
  <c r="W2" i="2"/>
  <c r="W2" i="3"/>
  <c r="W3" i="2"/>
  <c r="W3" i="3"/>
  <c r="W72" i="1"/>
  <c r="W74" i="1" s="1"/>
  <c r="W35" i="3" s="1"/>
  <c r="W75" i="1"/>
  <c r="W76" i="1" s="1"/>
  <c r="W15" i="5" s="1"/>
  <c r="W212" i="5" s="1"/>
  <c r="W73" i="1"/>
  <c r="W66" i="1"/>
  <c r="W61" i="1"/>
  <c r="W62" i="1" s="1"/>
  <c r="W13" i="5" s="1"/>
  <c r="W172" i="5" s="1"/>
  <c r="W58" i="1"/>
  <c r="W60" i="1" s="1"/>
  <c r="W33" i="3" s="1"/>
  <c r="W59" i="1"/>
  <c r="W65" i="1"/>
  <c r="W67" i="1" s="1"/>
  <c r="W34" i="3" s="1"/>
  <c r="W68" i="1"/>
  <c r="W69" i="1" s="1"/>
  <c r="W14" i="5" s="1"/>
  <c r="W192" i="5" s="1"/>
  <c r="AR6" i="1"/>
  <c r="AR6" i="8" s="1"/>
  <c r="AQ6" i="2"/>
  <c r="W51" i="1"/>
  <c r="W54" i="1"/>
  <c r="W55" i="1" s="1"/>
  <c r="W12" i="5" s="1"/>
  <c r="W152" i="5" s="1"/>
  <c r="W52" i="1"/>
  <c r="W44" i="1"/>
  <c r="W46" i="1" s="1"/>
  <c r="W31" i="3" s="1"/>
  <c r="W47" i="1"/>
  <c r="W48" i="1" s="1"/>
  <c r="W11" i="5" s="1"/>
  <c r="W132" i="5" s="1"/>
  <c r="W45" i="1"/>
  <c r="W39" i="1"/>
  <c r="W5" i="1" s="1"/>
  <c r="W5" i="8" s="1"/>
  <c r="X35" i="1"/>
  <c r="X1" i="1" s="1"/>
  <c r="W38" i="1"/>
  <c r="W4" i="1" s="1"/>
  <c r="W4" i="8" s="1"/>
  <c r="X28" i="1"/>
  <c r="X29" i="1"/>
  <c r="V327" i="3" l="1"/>
  <c r="V377" i="3"/>
  <c r="V382" i="3"/>
  <c r="V302" i="3"/>
  <c r="V352" i="3"/>
  <c r="V402" i="3"/>
  <c r="V407" i="3"/>
  <c r="V288" i="5"/>
  <c r="V285" i="5"/>
  <c r="V210" i="5"/>
  <c r="V214" i="5" s="1"/>
  <c r="V286" i="5"/>
  <c r="V289" i="5"/>
  <c r="W249" i="5"/>
  <c r="W250" i="5"/>
  <c r="W248" i="5"/>
  <c r="W247" i="5"/>
  <c r="V287" i="5"/>
  <c r="W246" i="5"/>
  <c r="AQ6" i="7"/>
  <c r="W368" i="3"/>
  <c r="W369" i="3" s="1"/>
  <c r="W393" i="3"/>
  <c r="W394" i="3" s="1"/>
  <c r="W343" i="3"/>
  <c r="W344" i="3" s="1"/>
  <c r="W318" i="3"/>
  <c r="W319" i="3" s="1"/>
  <c r="W293" i="3"/>
  <c r="W294" i="3" s="1"/>
  <c r="V54" i="3"/>
  <c r="V57" i="3"/>
  <c r="V202" i="3"/>
  <c r="V60" i="3"/>
  <c r="V58" i="3"/>
  <c r="V62" i="3"/>
  <c r="V59" i="3"/>
  <c r="V61" i="3"/>
  <c r="W47" i="3"/>
  <c r="W49" i="3"/>
  <c r="W48" i="3"/>
  <c r="W50" i="3"/>
  <c r="V140" i="3"/>
  <c r="V139" i="3"/>
  <c r="V142" i="3"/>
  <c r="V141" i="3"/>
  <c r="V138" i="3"/>
  <c r="V137" i="3"/>
  <c r="V120" i="3"/>
  <c r="V122" i="3"/>
  <c r="V118" i="3"/>
  <c r="V121" i="3"/>
  <c r="V119" i="3"/>
  <c r="V117" i="3"/>
  <c r="V102" i="3"/>
  <c r="V97" i="3"/>
  <c r="V222" i="3"/>
  <c r="V99" i="3"/>
  <c r="V100" i="3"/>
  <c r="V98" i="3"/>
  <c r="V101" i="3"/>
  <c r="V238" i="5"/>
  <c r="V33" i="6" s="1"/>
  <c r="V69" i="3"/>
  <c r="V68" i="3"/>
  <c r="V67" i="3"/>
  <c r="V70" i="3"/>
  <c r="V81" i="3"/>
  <c r="V80" i="3"/>
  <c r="V78" i="3"/>
  <c r="V212" i="3"/>
  <c r="V77" i="3"/>
  <c r="V79" i="3"/>
  <c r="V82" i="3"/>
  <c r="V227" i="5"/>
  <c r="V150" i="5"/>
  <c r="V154" i="5" s="1"/>
  <c r="V236" i="5"/>
  <c r="W139" i="5"/>
  <c r="W138" i="5"/>
  <c r="W137" i="5"/>
  <c r="X336" i="5"/>
  <c r="W81" i="5"/>
  <c r="W36" i="5"/>
  <c r="W82" i="5"/>
  <c r="W38" i="5"/>
  <c r="W83" i="5"/>
  <c r="W37" i="5"/>
  <c r="V40" i="5"/>
  <c r="V140" i="5" s="1"/>
  <c r="V130" i="5"/>
  <c r="V134" i="5" s="1"/>
  <c r="V226" i="5"/>
  <c r="V85" i="5"/>
  <c r="V329" i="5" s="1"/>
  <c r="V343" i="5" s="1"/>
  <c r="V237" i="5"/>
  <c r="V32" i="6" s="1"/>
  <c r="V229" i="5"/>
  <c r="V231" i="5"/>
  <c r="W219" i="5"/>
  <c r="W218" i="5"/>
  <c r="W217" i="5"/>
  <c r="X340" i="5"/>
  <c r="W157" i="5"/>
  <c r="W158" i="5"/>
  <c r="W159" i="5"/>
  <c r="X337" i="5"/>
  <c r="W197" i="5"/>
  <c r="W199" i="5"/>
  <c r="W198" i="5"/>
  <c r="X339" i="5"/>
  <c r="W177" i="5"/>
  <c r="W179" i="5"/>
  <c r="W178" i="5"/>
  <c r="X338" i="5"/>
  <c r="V228" i="5"/>
  <c r="V190" i="5"/>
  <c r="V194" i="5" s="1"/>
  <c r="V170" i="5"/>
  <c r="V174" i="5" s="1"/>
  <c r="AV132" i="6"/>
  <c r="AU91" i="6"/>
  <c r="F367" i="3"/>
  <c r="F370" i="3" s="1"/>
  <c r="F373" i="3" s="1"/>
  <c r="F386" i="3" s="1"/>
  <c r="F387" i="3" s="1"/>
  <c r="F379" i="3"/>
  <c r="X1" i="7"/>
  <c r="X67" i="7" s="1"/>
  <c r="X1" i="8"/>
  <c r="AQ19" i="3"/>
  <c r="AQ21" i="3"/>
  <c r="AQ20" i="3"/>
  <c r="W53" i="1"/>
  <c r="W32" i="3" s="1"/>
  <c r="AR6" i="3"/>
  <c r="AR21" i="3" s="1"/>
  <c r="AR6" i="6"/>
  <c r="AR6" i="5"/>
  <c r="AQ28" i="5"/>
  <c r="AQ29" i="5"/>
  <c r="W5" i="5"/>
  <c r="W5" i="6"/>
  <c r="W4" i="5"/>
  <c r="W4" i="7" s="1"/>
  <c r="W4" i="6"/>
  <c r="AQ16" i="2"/>
  <c r="AQ31" i="5" s="1"/>
  <c r="AQ15" i="2"/>
  <c r="AQ30" i="5" s="1"/>
  <c r="X1" i="3"/>
  <c r="X1" i="6"/>
  <c r="X1" i="5"/>
  <c r="W40" i="3"/>
  <c r="W352" i="3" s="1"/>
  <c r="W39" i="3"/>
  <c r="W327" i="3" s="1"/>
  <c r="W42" i="3"/>
  <c r="W41" i="3"/>
  <c r="W38" i="3"/>
  <c r="W109" i="3"/>
  <c r="W108" i="3"/>
  <c r="W110" i="3"/>
  <c r="W107" i="3"/>
  <c r="W90" i="3"/>
  <c r="W87" i="3"/>
  <c r="W88" i="3"/>
  <c r="W89" i="3"/>
  <c r="W4" i="2"/>
  <c r="W4" i="3"/>
  <c r="W5" i="2"/>
  <c r="W5" i="3"/>
  <c r="AS6" i="1"/>
  <c r="AS6" i="8" s="1"/>
  <c r="AR6" i="2"/>
  <c r="X1" i="2"/>
  <c r="Y27" i="1"/>
  <c r="X31" i="1"/>
  <c r="X30" i="1"/>
  <c r="X36" i="1"/>
  <c r="X37" i="1"/>
  <c r="X3" i="1" s="1"/>
  <c r="W377" i="3" l="1"/>
  <c r="W280" i="5"/>
  <c r="W279" i="5"/>
  <c r="W281" i="5"/>
  <c r="W278" i="5"/>
  <c r="W282" i="5"/>
  <c r="W302" i="3"/>
  <c r="W288" i="3" s="1"/>
  <c r="W407" i="3"/>
  <c r="W402" i="3"/>
  <c r="W388" i="3" s="1"/>
  <c r="V291" i="5"/>
  <c r="W5" i="7"/>
  <c r="W273" i="5"/>
  <c r="W274" i="5"/>
  <c r="W271" i="5"/>
  <c r="W272" i="5"/>
  <c r="W275" i="5"/>
  <c r="W168" i="5"/>
  <c r="W189" i="5"/>
  <c r="W146" i="5"/>
  <c r="W209" i="5"/>
  <c r="W126" i="5"/>
  <c r="W167" i="5"/>
  <c r="W187" i="5"/>
  <c r="W149" i="5"/>
  <c r="W207" i="5"/>
  <c r="W127" i="5"/>
  <c r="W166" i="5"/>
  <c r="W188" i="5"/>
  <c r="W147" i="5"/>
  <c r="W208" i="5"/>
  <c r="W128" i="5"/>
  <c r="W169" i="5"/>
  <c r="W186" i="5"/>
  <c r="W148" i="5"/>
  <c r="W206" i="5"/>
  <c r="W129" i="5"/>
  <c r="W62" i="3"/>
  <c r="W59" i="3"/>
  <c r="W202" i="3"/>
  <c r="W58" i="3"/>
  <c r="W57" i="3"/>
  <c r="W60" i="3"/>
  <c r="W61" i="3"/>
  <c r="W54" i="3"/>
  <c r="V288" i="3"/>
  <c r="V64" i="3"/>
  <c r="V363" i="3"/>
  <c r="W232" i="3"/>
  <c r="V388" i="3"/>
  <c r="W137" i="3"/>
  <c r="W142" i="3"/>
  <c r="W139" i="3"/>
  <c r="W140" i="3"/>
  <c r="W141" i="3"/>
  <c r="W138" i="3"/>
  <c r="V338" i="3"/>
  <c r="W102" i="3"/>
  <c r="W101" i="3"/>
  <c r="W97" i="3"/>
  <c r="W338" i="3"/>
  <c r="W99" i="3"/>
  <c r="W222" i="3"/>
  <c r="W98" i="3"/>
  <c r="W100" i="3"/>
  <c r="W77" i="3"/>
  <c r="W313" i="3"/>
  <c r="W82" i="3"/>
  <c r="W79" i="3"/>
  <c r="W78" i="3"/>
  <c r="W81" i="3"/>
  <c r="W80" i="3"/>
  <c r="W212" i="3"/>
  <c r="W68" i="3"/>
  <c r="W69" i="3"/>
  <c r="W67" i="3"/>
  <c r="W70" i="3"/>
  <c r="V313" i="3"/>
  <c r="W238" i="5"/>
  <c r="W33" i="6" s="1"/>
  <c r="W40" i="5"/>
  <c r="W140" i="5" s="1"/>
  <c r="W236" i="5"/>
  <c r="W231" i="5"/>
  <c r="W85" i="5"/>
  <c r="W329" i="5" s="1"/>
  <c r="W343" i="5" s="1"/>
  <c r="V31" i="6"/>
  <c r="V233" i="5"/>
  <c r="V28" i="6" s="1"/>
  <c r="W237" i="5"/>
  <c r="W32" i="6" s="1"/>
  <c r="V142" i="5"/>
  <c r="AV135" i="6"/>
  <c r="AV369" i="5"/>
  <c r="V160" i="3"/>
  <c r="V157" i="3"/>
  <c r="V158" i="3"/>
  <c r="V161" i="3"/>
  <c r="V162" i="3"/>
  <c r="V159" i="3"/>
  <c r="V84" i="3"/>
  <c r="V144" i="3"/>
  <c r="V124" i="3"/>
  <c r="V104" i="3"/>
  <c r="F389" i="3"/>
  <c r="F390" i="3" s="1"/>
  <c r="F392" i="3" s="1"/>
  <c r="F395" i="3" s="1"/>
  <c r="F398" i="3" s="1"/>
  <c r="F410" i="3" s="1"/>
  <c r="F411" i="3" s="1"/>
  <c r="F412" i="3" s="1"/>
  <c r="F413" i="3" s="1"/>
  <c r="F415" i="3" s="1"/>
  <c r="F416" i="3" s="1"/>
  <c r="F417" i="3" s="1"/>
  <c r="F421" i="3" s="1"/>
  <c r="F422" i="3" s="1"/>
  <c r="F423" i="3" s="1"/>
  <c r="F424" i="3" s="1"/>
  <c r="F428" i="3" s="1"/>
  <c r="F430" i="3" s="1"/>
  <c r="F432" i="3" s="1"/>
  <c r="F433" i="3" s="1"/>
  <c r="F434" i="3" s="1"/>
  <c r="F435" i="3" s="1"/>
  <c r="F437" i="3" s="1"/>
  <c r="F388" i="3"/>
  <c r="F382" i="3"/>
  <c r="F404" i="3"/>
  <c r="X3" i="7"/>
  <c r="X3" i="8"/>
  <c r="AR20" i="3"/>
  <c r="AR6" i="7"/>
  <c r="AR19" i="3"/>
  <c r="AR22" i="3"/>
  <c r="AR29" i="5"/>
  <c r="AR28" i="5"/>
  <c r="AS6" i="3"/>
  <c r="AS20" i="3" s="1"/>
  <c r="AS6" i="6"/>
  <c r="AS6" i="5"/>
  <c r="X78" i="7"/>
  <c r="X79" i="7" s="1"/>
  <c r="X80" i="7" s="1"/>
  <c r="X81" i="7" s="1"/>
  <c r="X68" i="7"/>
  <c r="X69" i="7" s="1"/>
  <c r="AR16" i="2"/>
  <c r="AR31" i="5" s="1"/>
  <c r="AR15" i="2"/>
  <c r="AR30" i="5" s="1"/>
  <c r="X3" i="6"/>
  <c r="X3" i="5"/>
  <c r="X3" i="2"/>
  <c r="X3" i="3"/>
  <c r="AT6" i="1"/>
  <c r="AT6" i="8" s="1"/>
  <c r="AS6" i="2"/>
  <c r="X38" i="1"/>
  <c r="X4" i="1" s="1"/>
  <c r="X4" i="8" s="1"/>
  <c r="X2" i="1"/>
  <c r="X39" i="1"/>
  <c r="X5" i="1" s="1"/>
  <c r="X5" i="8" s="1"/>
  <c r="Y35" i="1"/>
  <c r="Y1" i="1" s="1"/>
  <c r="Y29" i="1"/>
  <c r="Y28" i="1"/>
  <c r="W285" i="5" l="1"/>
  <c r="W286" i="5"/>
  <c r="W289" i="5"/>
  <c r="W288" i="5"/>
  <c r="W287" i="5"/>
  <c r="W210" i="5"/>
  <c r="W214" i="5" s="1"/>
  <c r="W130" i="5"/>
  <c r="W134" i="5" s="1"/>
  <c r="W190" i="5"/>
  <c r="W194" i="5" s="1"/>
  <c r="W227" i="5"/>
  <c r="W228" i="5"/>
  <c r="W226" i="5"/>
  <c r="W229" i="5"/>
  <c r="W150" i="5"/>
  <c r="W154" i="5" s="1"/>
  <c r="W170" i="5"/>
  <c r="W174" i="5" s="1"/>
  <c r="W64" i="3"/>
  <c r="W363" i="3"/>
  <c r="W31" i="6"/>
  <c r="W142" i="5"/>
  <c r="V117" i="6"/>
  <c r="AW132" i="6"/>
  <c r="AV91" i="6"/>
  <c r="V164" i="3"/>
  <c r="W144" i="3"/>
  <c r="W104" i="3"/>
  <c r="W84" i="3"/>
  <c r="F429" i="3"/>
  <c r="Y1" i="7"/>
  <c r="Y67" i="7" s="1"/>
  <c r="Y1" i="8"/>
  <c r="X2" i="7"/>
  <c r="X62" i="7" s="1"/>
  <c r="X63" i="7" s="1"/>
  <c r="X2" i="8"/>
  <c r="AS19" i="3"/>
  <c r="AS21" i="3"/>
  <c r="AS22" i="3"/>
  <c r="AS6" i="7"/>
  <c r="AS29" i="5"/>
  <c r="AS28" i="5"/>
  <c r="AT6" i="3"/>
  <c r="AT22" i="3" s="1"/>
  <c r="AT6" i="6"/>
  <c r="AT6" i="5"/>
  <c r="X5" i="5"/>
  <c r="X5" i="6"/>
  <c r="X4" i="5"/>
  <c r="X4" i="7" s="1"/>
  <c r="X4" i="6"/>
  <c r="AS16" i="2"/>
  <c r="AS31" i="5" s="1"/>
  <c r="AS15" i="2"/>
  <c r="AS30" i="5" s="1"/>
  <c r="Y1" i="3"/>
  <c r="Y1" i="6"/>
  <c r="Y1" i="5"/>
  <c r="X2" i="3"/>
  <c r="X2" i="6"/>
  <c r="X2" i="5"/>
  <c r="X5" i="2"/>
  <c r="X5" i="3"/>
  <c r="X4" i="2"/>
  <c r="X4" i="3"/>
  <c r="X73" i="1"/>
  <c r="X75" i="1"/>
  <c r="X76" i="1" s="1"/>
  <c r="X15" i="5" s="1"/>
  <c r="X212" i="5" s="1"/>
  <c r="X72" i="1"/>
  <c r="X74" i="1" s="1"/>
  <c r="X35" i="3" s="1"/>
  <c r="X65" i="1"/>
  <c r="X67" i="1" s="1"/>
  <c r="X34" i="3" s="1"/>
  <c r="X61" i="1"/>
  <c r="X62" i="1" s="1"/>
  <c r="X13" i="5" s="1"/>
  <c r="X172" i="5" s="1"/>
  <c r="X58" i="1"/>
  <c r="X60" i="1" s="1"/>
  <c r="X33" i="3" s="1"/>
  <c r="X68" i="1"/>
  <c r="X69" i="1" s="1"/>
  <c r="X14" i="5" s="1"/>
  <c r="X192" i="5" s="1"/>
  <c r="X59" i="1"/>
  <c r="X66" i="1"/>
  <c r="AU6" i="1"/>
  <c r="AU6" i="8" s="1"/>
  <c r="AT6" i="2"/>
  <c r="X54" i="1"/>
  <c r="X55" i="1" s="1"/>
  <c r="X12" i="5" s="1"/>
  <c r="X152" i="5" s="1"/>
  <c r="X52" i="1"/>
  <c r="X51" i="1"/>
  <c r="Y1" i="2"/>
  <c r="X2" i="2"/>
  <c r="X47" i="1"/>
  <c r="X48" i="1" s="1"/>
  <c r="X11" i="5" s="1"/>
  <c r="X132" i="5" s="1"/>
  <c r="X44" i="1"/>
  <c r="X46" i="1" s="1"/>
  <c r="X31" i="3" s="1"/>
  <c r="X45" i="1"/>
  <c r="Z27" i="1"/>
  <c r="Y31" i="1"/>
  <c r="Y30" i="1"/>
  <c r="Y37" i="1"/>
  <c r="Y3" i="1" s="1"/>
  <c r="Y36" i="1"/>
  <c r="X278" i="5" l="1"/>
  <c r="X280" i="5"/>
  <c r="X282" i="5"/>
  <c r="X279" i="5"/>
  <c r="X281" i="5"/>
  <c r="W291" i="5"/>
  <c r="X249" i="5"/>
  <c r="X250" i="5"/>
  <c r="X248" i="5"/>
  <c r="X247" i="5"/>
  <c r="X5" i="7"/>
  <c r="X271" i="5"/>
  <c r="X274" i="5"/>
  <c r="X273" i="5"/>
  <c r="X272" i="5"/>
  <c r="X275" i="5"/>
  <c r="X246" i="5"/>
  <c r="W233" i="5"/>
  <c r="W28" i="6" s="1"/>
  <c r="X393" i="3"/>
  <c r="X394" i="3" s="1"/>
  <c r="X343" i="3"/>
  <c r="X344" i="3" s="1"/>
  <c r="X318" i="3"/>
  <c r="X319" i="3" s="1"/>
  <c r="X368" i="3"/>
  <c r="X369" i="3" s="1"/>
  <c r="X293" i="3"/>
  <c r="X294" i="3" s="1"/>
  <c r="X49" i="3"/>
  <c r="X48" i="3"/>
  <c r="X47" i="3"/>
  <c r="X50" i="3"/>
  <c r="X167" i="5"/>
  <c r="X169" i="5"/>
  <c r="X166" i="5"/>
  <c r="X168" i="5"/>
  <c r="X177" i="5"/>
  <c r="X178" i="5"/>
  <c r="X179" i="5"/>
  <c r="Y338" i="5"/>
  <c r="X147" i="5"/>
  <c r="X146" i="5"/>
  <c r="X148" i="5"/>
  <c r="X149" i="5"/>
  <c r="X158" i="5"/>
  <c r="X157" i="5"/>
  <c r="X159" i="5"/>
  <c r="Y337" i="5"/>
  <c r="X129" i="5"/>
  <c r="X127" i="5"/>
  <c r="X128" i="5"/>
  <c r="X126" i="5"/>
  <c r="X139" i="5"/>
  <c r="X138" i="5"/>
  <c r="X137" i="5"/>
  <c r="X81" i="5"/>
  <c r="X37" i="5"/>
  <c r="X36" i="5"/>
  <c r="Y336" i="5"/>
  <c r="X83" i="5"/>
  <c r="X38" i="5"/>
  <c r="X82" i="5"/>
  <c r="X187" i="5"/>
  <c r="X189" i="5"/>
  <c r="X186" i="5"/>
  <c r="X188" i="5"/>
  <c r="X199" i="5"/>
  <c r="X197" i="5"/>
  <c r="X198" i="5"/>
  <c r="Y339" i="5"/>
  <c r="X208" i="5"/>
  <c r="X209" i="5"/>
  <c r="X206" i="5"/>
  <c r="X207" i="5"/>
  <c r="X217" i="5"/>
  <c r="X219" i="5"/>
  <c r="X218" i="5"/>
  <c r="Y340" i="5"/>
  <c r="AW135" i="6"/>
  <c r="AW369" i="5"/>
  <c r="Y3" i="7"/>
  <c r="Y3" i="8"/>
  <c r="AT21" i="3"/>
  <c r="AT20" i="3"/>
  <c r="AT6" i="7"/>
  <c r="AT19" i="3"/>
  <c r="X53" i="1"/>
  <c r="X32" i="3" s="1"/>
  <c r="AT29" i="5"/>
  <c r="AT28" i="5"/>
  <c r="AU6" i="3"/>
  <c r="AU22" i="3" s="1"/>
  <c r="AU6" i="6"/>
  <c r="AU6" i="5"/>
  <c r="Y78" i="7"/>
  <c r="Y79" i="7" s="1"/>
  <c r="Y80" i="7" s="1"/>
  <c r="Y81" i="7" s="1"/>
  <c r="Y68" i="7"/>
  <c r="Y69" i="7" s="1"/>
  <c r="AT15" i="2"/>
  <c r="AT30" i="5" s="1"/>
  <c r="AT16" i="2"/>
  <c r="AT31" i="5" s="1"/>
  <c r="Y3" i="5"/>
  <c r="Y3" i="6"/>
  <c r="X41" i="3"/>
  <c r="X377" i="3" s="1"/>
  <c r="X40" i="3"/>
  <c r="X39" i="3"/>
  <c r="X42" i="3"/>
  <c r="X38" i="3"/>
  <c r="X128" i="3"/>
  <c r="X127" i="3"/>
  <c r="X130" i="3"/>
  <c r="X129" i="3"/>
  <c r="X107" i="3"/>
  <c r="X110" i="3"/>
  <c r="X109" i="3"/>
  <c r="X108" i="3"/>
  <c r="X89" i="3"/>
  <c r="X88" i="3"/>
  <c r="X87" i="3"/>
  <c r="X90" i="3"/>
  <c r="Y3" i="2"/>
  <c r="Y3" i="3"/>
  <c r="AV6" i="1"/>
  <c r="AV6" i="8" s="1"/>
  <c r="AU6" i="2"/>
  <c r="Y38" i="1"/>
  <c r="Y4" i="1" s="1"/>
  <c r="Y4" i="8" s="1"/>
  <c r="Y2" i="1"/>
  <c r="Y39" i="1"/>
  <c r="Y5" i="1" s="1"/>
  <c r="Y5" i="8" s="1"/>
  <c r="Z35" i="1"/>
  <c r="Z1" i="1" s="1"/>
  <c r="Z28" i="1"/>
  <c r="Z29" i="1"/>
  <c r="X302" i="3" l="1"/>
  <c r="X407" i="3"/>
  <c r="X402" i="3"/>
  <c r="X327" i="3"/>
  <c r="X352" i="3"/>
  <c r="X289" i="5"/>
  <c r="X210" i="5"/>
  <c r="X214" i="5" s="1"/>
  <c r="X285" i="5"/>
  <c r="X286" i="5"/>
  <c r="X287" i="5"/>
  <c r="X288" i="5"/>
  <c r="X54" i="3"/>
  <c r="X62" i="3"/>
  <c r="X61" i="3"/>
  <c r="X202" i="3"/>
  <c r="X58" i="3"/>
  <c r="X57" i="3"/>
  <c r="X59" i="3"/>
  <c r="X60" i="3"/>
  <c r="X122" i="3"/>
  <c r="X118" i="3"/>
  <c r="X117" i="3"/>
  <c r="X120" i="3"/>
  <c r="X232" i="3"/>
  <c r="X121" i="3"/>
  <c r="X119" i="3"/>
  <c r="X138" i="3"/>
  <c r="X141" i="3"/>
  <c r="X137" i="3"/>
  <c r="X140" i="3"/>
  <c r="X139" i="3"/>
  <c r="X142" i="3"/>
  <c r="X101" i="3"/>
  <c r="X102" i="3"/>
  <c r="X99" i="3"/>
  <c r="X98" i="3"/>
  <c r="X222" i="3"/>
  <c r="X100" i="3"/>
  <c r="X97" i="3"/>
  <c r="X68" i="3"/>
  <c r="X67" i="3"/>
  <c r="X69" i="3"/>
  <c r="X70" i="3"/>
  <c r="X82" i="3"/>
  <c r="X80" i="3"/>
  <c r="X81" i="3"/>
  <c r="X77" i="3"/>
  <c r="X79" i="3"/>
  <c r="X78" i="3"/>
  <c r="X212" i="3"/>
  <c r="X190" i="5"/>
  <c r="X194" i="5" s="1"/>
  <c r="X170" i="5"/>
  <c r="X174" i="5" s="1"/>
  <c r="X237" i="5"/>
  <c r="X32" i="6" s="1"/>
  <c r="X85" i="5"/>
  <c r="X329" i="5" s="1"/>
  <c r="X343" i="5" s="1"/>
  <c r="X236" i="5"/>
  <c r="X238" i="5"/>
  <c r="X33" i="6" s="1"/>
  <c r="X229" i="5"/>
  <c r="X150" i="5"/>
  <c r="X154" i="5" s="1"/>
  <c r="X228" i="5"/>
  <c r="X227" i="5"/>
  <c r="X40" i="5"/>
  <c r="X140" i="5" s="1"/>
  <c r="X130" i="5"/>
  <c r="X134" i="5" s="1"/>
  <c r="X226" i="5"/>
  <c r="X231" i="5"/>
  <c r="AW91" i="6"/>
  <c r="AX132" i="6"/>
  <c r="Z1" i="7"/>
  <c r="Z67" i="7" s="1"/>
  <c r="Z1" i="8"/>
  <c r="Y2" i="7"/>
  <c r="Y62" i="7" s="1"/>
  <c r="Y63" i="7" s="1"/>
  <c r="Y2" i="8"/>
  <c r="AU19" i="3"/>
  <c r="AU20" i="3"/>
  <c r="AU21" i="3"/>
  <c r="AU6" i="7"/>
  <c r="AV6" i="3"/>
  <c r="AV22" i="3" s="1"/>
  <c r="AV6" i="6"/>
  <c r="AV6" i="5"/>
  <c r="AU28" i="5"/>
  <c r="AU29" i="5"/>
  <c r="Y4" i="5"/>
  <c r="Y4" i="7" s="1"/>
  <c r="Y4" i="6"/>
  <c r="Y5" i="5"/>
  <c r="Y5" i="6"/>
  <c r="AU15" i="2"/>
  <c r="AU30" i="5" s="1"/>
  <c r="AU16" i="2"/>
  <c r="AU31" i="5" s="1"/>
  <c r="Y2" i="3"/>
  <c r="Y2" i="6"/>
  <c r="Y2" i="5"/>
  <c r="Z1" i="3"/>
  <c r="Z1" i="6"/>
  <c r="Z1" i="5"/>
  <c r="Y4" i="2"/>
  <c r="Y4" i="3"/>
  <c r="Y5" i="2"/>
  <c r="Y5" i="3"/>
  <c r="Y75" i="1"/>
  <c r="Y76" i="1" s="1"/>
  <c r="Y15" i="5" s="1"/>
  <c r="Y212" i="5" s="1"/>
  <c r="Y73" i="1"/>
  <c r="Y72" i="1"/>
  <c r="Y74" i="1" s="1"/>
  <c r="Y35" i="3" s="1"/>
  <c r="Y61" i="1"/>
  <c r="Y62" i="1" s="1"/>
  <c r="Y13" i="5" s="1"/>
  <c r="Y172" i="5" s="1"/>
  <c r="Y66" i="1"/>
  <c r="Y65" i="1"/>
  <c r="Y67" i="1" s="1"/>
  <c r="Y34" i="3" s="1"/>
  <c r="Y68" i="1"/>
  <c r="Y69" i="1" s="1"/>
  <c r="Y14" i="5" s="1"/>
  <c r="Y192" i="5" s="1"/>
  <c r="Y58" i="1"/>
  <c r="Y60" i="1" s="1"/>
  <c r="Y33" i="3" s="1"/>
  <c r="Y59" i="1"/>
  <c r="AW6" i="1"/>
  <c r="AW6" i="8" s="1"/>
  <c r="AV6" i="2"/>
  <c r="Y52" i="1"/>
  <c r="Y51" i="1"/>
  <c r="Y54" i="1"/>
  <c r="Y55" i="1" s="1"/>
  <c r="Y12" i="5" s="1"/>
  <c r="Y152" i="5" s="1"/>
  <c r="Z1" i="2"/>
  <c r="Y2" i="2"/>
  <c r="Y45" i="1"/>
  <c r="Y44" i="1"/>
  <c r="Y46" i="1" s="1"/>
  <c r="Y31" i="3" s="1"/>
  <c r="Y47" i="1"/>
  <c r="Y48" i="1" s="1"/>
  <c r="Y11" i="5" s="1"/>
  <c r="Y132" i="5" s="1"/>
  <c r="Z31" i="1"/>
  <c r="AA27" i="1"/>
  <c r="Z30" i="1"/>
  <c r="Z37" i="1"/>
  <c r="Z3" i="1" s="1"/>
  <c r="Z36" i="1"/>
  <c r="Y281" i="5" l="1"/>
  <c r="Y282" i="5"/>
  <c r="Y278" i="5"/>
  <c r="Y279" i="5"/>
  <c r="Y280" i="5"/>
  <c r="X291" i="5"/>
  <c r="Y249" i="5"/>
  <c r="Y250" i="5"/>
  <c r="Y248" i="5"/>
  <c r="Y247" i="5"/>
  <c r="Y5" i="7"/>
  <c r="Y271" i="5"/>
  <c r="Y274" i="5"/>
  <c r="Y272" i="5"/>
  <c r="Y275" i="5"/>
  <c r="Y273" i="5"/>
  <c r="Y246" i="5"/>
  <c r="Y393" i="3"/>
  <c r="Y394" i="3" s="1"/>
  <c r="Y343" i="3"/>
  <c r="Y344" i="3" s="1"/>
  <c r="Y368" i="3"/>
  <c r="Y369" i="3" s="1"/>
  <c r="Y293" i="3"/>
  <c r="Y294" i="3" s="1"/>
  <c r="Y318" i="3"/>
  <c r="Y319" i="3" s="1"/>
  <c r="X64" i="3"/>
  <c r="Y48" i="3"/>
  <c r="Y49" i="3"/>
  <c r="Y47" i="3"/>
  <c r="Y50" i="3"/>
  <c r="X288" i="3"/>
  <c r="X388" i="3"/>
  <c r="X363" i="3"/>
  <c r="X338" i="3"/>
  <c r="X313" i="3"/>
  <c r="X233" i="5"/>
  <c r="X28" i="6" s="1"/>
  <c r="X142" i="5"/>
  <c r="Y209" i="5"/>
  <c r="Y206" i="5"/>
  <c r="Y207" i="5"/>
  <c r="Y208" i="5"/>
  <c r="Y218" i="5"/>
  <c r="Y217" i="5"/>
  <c r="Y219" i="5"/>
  <c r="Z340" i="5"/>
  <c r="Y166" i="5"/>
  <c r="Y167" i="5"/>
  <c r="Y168" i="5"/>
  <c r="Y169" i="5"/>
  <c r="Y178" i="5"/>
  <c r="Y177" i="5"/>
  <c r="Y179" i="5"/>
  <c r="Z338" i="5"/>
  <c r="Y148" i="5"/>
  <c r="Y149" i="5"/>
  <c r="Y147" i="5"/>
  <c r="Y146" i="5"/>
  <c r="Y159" i="5"/>
  <c r="Y157" i="5"/>
  <c r="Y158" i="5"/>
  <c r="Z337" i="5"/>
  <c r="Y127" i="5"/>
  <c r="Y128" i="5"/>
  <c r="Y129" i="5"/>
  <c r="Y126" i="5"/>
  <c r="Y138" i="5"/>
  <c r="Y137" i="5"/>
  <c r="Y139" i="5"/>
  <c r="Y38" i="5"/>
  <c r="Y36" i="5"/>
  <c r="Y81" i="5"/>
  <c r="Y37" i="5"/>
  <c r="Y83" i="5"/>
  <c r="Y82" i="5"/>
  <c r="Z336" i="5"/>
  <c r="Y189" i="5"/>
  <c r="Y188" i="5"/>
  <c r="Y187" i="5"/>
  <c r="Y186" i="5"/>
  <c r="Y197" i="5"/>
  <c r="Y198" i="5"/>
  <c r="Y199" i="5"/>
  <c r="Z339" i="5"/>
  <c r="X31" i="6"/>
  <c r="AX135" i="6"/>
  <c r="AX369" i="5"/>
  <c r="X162" i="3"/>
  <c r="X161" i="3"/>
  <c r="X160" i="3"/>
  <c r="X158" i="3"/>
  <c r="X157" i="3"/>
  <c r="X159" i="3"/>
  <c r="X144" i="3"/>
  <c r="X124" i="3"/>
  <c r="X104" i="3"/>
  <c r="X84" i="3"/>
  <c r="X148" i="3"/>
  <c r="X150" i="3"/>
  <c r="X147" i="3"/>
  <c r="X149" i="3"/>
  <c r="Z3" i="7"/>
  <c r="Z3" i="8"/>
  <c r="AV21" i="3"/>
  <c r="AV19" i="3"/>
  <c r="AV20" i="3"/>
  <c r="AV6" i="7"/>
  <c r="Y53" i="1"/>
  <c r="Y32" i="3" s="1"/>
  <c r="AW6" i="3"/>
  <c r="AW20" i="3" s="1"/>
  <c r="AW6" i="6"/>
  <c r="AW6" i="5"/>
  <c r="AV29" i="5"/>
  <c r="AV28" i="5"/>
  <c r="Z78" i="7"/>
  <c r="Z79" i="7" s="1"/>
  <c r="Z80" i="7" s="1"/>
  <c r="Z81" i="7" s="1"/>
  <c r="Z68" i="7"/>
  <c r="Z69" i="7" s="1"/>
  <c r="AV16" i="2"/>
  <c r="AV31" i="5" s="1"/>
  <c r="AV15" i="2"/>
  <c r="AV30" i="5" s="1"/>
  <c r="Z3" i="6"/>
  <c r="Z3" i="5"/>
  <c r="Y42" i="3"/>
  <c r="Y39" i="3"/>
  <c r="Y327" i="3" s="1"/>
  <c r="Y41" i="3"/>
  <c r="Y377" i="3" s="1"/>
  <c r="Y40" i="3"/>
  <c r="Y352" i="3" s="1"/>
  <c r="Y38" i="3"/>
  <c r="Y130" i="3"/>
  <c r="Y129" i="3"/>
  <c r="Y128" i="3"/>
  <c r="Y127" i="3"/>
  <c r="Y108" i="3"/>
  <c r="Y110" i="3"/>
  <c r="Y109" i="3"/>
  <c r="Y107" i="3"/>
  <c r="Y90" i="3"/>
  <c r="Y88" i="3"/>
  <c r="Y89" i="3"/>
  <c r="Y87" i="3"/>
  <c r="Z3" i="2"/>
  <c r="Z3" i="3"/>
  <c r="AX6" i="1"/>
  <c r="AX6" i="8" s="1"/>
  <c r="AW6" i="2"/>
  <c r="Z38" i="1"/>
  <c r="Z4" i="1" s="1"/>
  <c r="Z4" i="8" s="1"/>
  <c r="Z2" i="1"/>
  <c r="Z39" i="1"/>
  <c r="Z5" i="1" s="1"/>
  <c r="Z5" i="8" s="1"/>
  <c r="AA35" i="1"/>
  <c r="AA1" i="1" s="1"/>
  <c r="AA28" i="1"/>
  <c r="AA30" i="1" s="1"/>
  <c r="AA29" i="1"/>
  <c r="AW22" i="3" l="1"/>
  <c r="Y302" i="3"/>
  <c r="Y288" i="3" s="1"/>
  <c r="Y407" i="3"/>
  <c r="Y402" i="3"/>
  <c r="Y285" i="5"/>
  <c r="Y210" i="5"/>
  <c r="Y214" i="5" s="1"/>
  <c r="Y289" i="5"/>
  <c r="Y287" i="5"/>
  <c r="Y286" i="5"/>
  <c r="Y288" i="5"/>
  <c r="Y54" i="3"/>
  <c r="Y202" i="3"/>
  <c r="Y60" i="3"/>
  <c r="Y57" i="3"/>
  <c r="Y62" i="3"/>
  <c r="Y61" i="3"/>
  <c r="Y58" i="3"/>
  <c r="Y59" i="3"/>
  <c r="Y137" i="3"/>
  <c r="Y139" i="3"/>
  <c r="Y138" i="3"/>
  <c r="Y140" i="3"/>
  <c r="Y141" i="3"/>
  <c r="Y142" i="3"/>
  <c r="Y118" i="3"/>
  <c r="Y122" i="3"/>
  <c r="Y117" i="3"/>
  <c r="Y119" i="3"/>
  <c r="Y121" i="3"/>
  <c r="Y232" i="3"/>
  <c r="Y120" i="3"/>
  <c r="Y102" i="3"/>
  <c r="Y97" i="3"/>
  <c r="Y222" i="3"/>
  <c r="Y100" i="3"/>
  <c r="Y98" i="3"/>
  <c r="Y101" i="3"/>
  <c r="Y99" i="3"/>
  <c r="Y212" i="3"/>
  <c r="Y77" i="3"/>
  <c r="Y78" i="3"/>
  <c r="Y79" i="3"/>
  <c r="Y81" i="3"/>
  <c r="Y80" i="3"/>
  <c r="Y82" i="3"/>
  <c r="Y69" i="3"/>
  <c r="Y67" i="3"/>
  <c r="Y68" i="3"/>
  <c r="Y70" i="3"/>
  <c r="Y190" i="5"/>
  <c r="Y194" i="5" s="1"/>
  <c r="Y237" i="5"/>
  <c r="Y32" i="6" s="1"/>
  <c r="Y227" i="5"/>
  <c r="Y85" i="5"/>
  <c r="Y329" i="5" s="1"/>
  <c r="Y343" i="5" s="1"/>
  <c r="Y238" i="5"/>
  <c r="Y33" i="6" s="1"/>
  <c r="Y130" i="5"/>
  <c r="Y134" i="5" s="1"/>
  <c r="Y226" i="5"/>
  <c r="Y231" i="5"/>
  <c r="Y40" i="5"/>
  <c r="Y140" i="5" s="1"/>
  <c r="Y142" i="5" s="1"/>
  <c r="Y229" i="5"/>
  <c r="Y150" i="5"/>
  <c r="Y154" i="5" s="1"/>
  <c r="Y170" i="5"/>
  <c r="Y174" i="5" s="1"/>
  <c r="Y236" i="5"/>
  <c r="Y228" i="5"/>
  <c r="X117" i="6"/>
  <c r="AY132" i="6"/>
  <c r="AX91" i="6"/>
  <c r="X164" i="3"/>
  <c r="Z2" i="7"/>
  <c r="Z62" i="7" s="1"/>
  <c r="Z63" i="7" s="1"/>
  <c r="Z2" i="8"/>
  <c r="AA1" i="7"/>
  <c r="AA67" i="7" s="1"/>
  <c r="AA1" i="8"/>
  <c r="AW19" i="3"/>
  <c r="AW21" i="3"/>
  <c r="AW6" i="7"/>
  <c r="AW29" i="5"/>
  <c r="AW28" i="5"/>
  <c r="AX6" i="3"/>
  <c r="AX19" i="3" s="1"/>
  <c r="AX6" i="6"/>
  <c r="AX6" i="5"/>
  <c r="Z5" i="5"/>
  <c r="Z5" i="6"/>
  <c r="Z4" i="5"/>
  <c r="Z4" i="7" s="1"/>
  <c r="Z4" i="6"/>
  <c r="AW15" i="2"/>
  <c r="AW30" i="5" s="1"/>
  <c r="AW16" i="2"/>
  <c r="AW31" i="5" s="1"/>
  <c r="Z2" i="3"/>
  <c r="Z2" i="6"/>
  <c r="Z2" i="5"/>
  <c r="AA1" i="3"/>
  <c r="AA1" i="6"/>
  <c r="AA1" i="5"/>
  <c r="Z4" i="2"/>
  <c r="Z4" i="3"/>
  <c r="Z5" i="2"/>
  <c r="Z5" i="3"/>
  <c r="Z75" i="1"/>
  <c r="Z76" i="1" s="1"/>
  <c r="Z15" i="5" s="1"/>
  <c r="Z212" i="5" s="1"/>
  <c r="Z73" i="1"/>
  <c r="Z72" i="1"/>
  <c r="Z74" i="1" s="1"/>
  <c r="Z35" i="3" s="1"/>
  <c r="Z65" i="1"/>
  <c r="Z67" i="1" s="1"/>
  <c r="Z34" i="3" s="1"/>
  <c r="Z59" i="1"/>
  <c r="Z61" i="1"/>
  <c r="Z62" i="1" s="1"/>
  <c r="Z13" i="5" s="1"/>
  <c r="Z172" i="5" s="1"/>
  <c r="Z58" i="1"/>
  <c r="Z60" i="1" s="1"/>
  <c r="Z33" i="3" s="1"/>
  <c r="Z66" i="1"/>
  <c r="Z68" i="1"/>
  <c r="Z69" i="1" s="1"/>
  <c r="Z14" i="5" s="1"/>
  <c r="Z192" i="5" s="1"/>
  <c r="AY6" i="1"/>
  <c r="AY6" i="8" s="1"/>
  <c r="AX6" i="2"/>
  <c r="Z54" i="1"/>
  <c r="Z55" i="1" s="1"/>
  <c r="Z12" i="5" s="1"/>
  <c r="Z152" i="5" s="1"/>
  <c r="Z52" i="1"/>
  <c r="Z51" i="1"/>
  <c r="AA1" i="2"/>
  <c r="Z2" i="2"/>
  <c r="Z47" i="1"/>
  <c r="Z48" i="1" s="1"/>
  <c r="Z11" i="5" s="1"/>
  <c r="Z132" i="5" s="1"/>
  <c r="Z44" i="1"/>
  <c r="Z46" i="1" s="1"/>
  <c r="Z31" i="3" s="1"/>
  <c r="Z45" i="1"/>
  <c r="AA37" i="1"/>
  <c r="AA3" i="1" s="1"/>
  <c r="AA36" i="1"/>
  <c r="AA31" i="1"/>
  <c r="AB27" i="1"/>
  <c r="Z281" i="5" l="1"/>
  <c r="Z279" i="5"/>
  <c r="Z278" i="5"/>
  <c r="Z282" i="5"/>
  <c r="Z280" i="5"/>
  <c r="Y291" i="5"/>
  <c r="Z249" i="5"/>
  <c r="Z250" i="5"/>
  <c r="Z248" i="5"/>
  <c r="Z247" i="5"/>
  <c r="Z5" i="7"/>
  <c r="Z271" i="5"/>
  <c r="Z275" i="5"/>
  <c r="Z273" i="5"/>
  <c r="Z274" i="5"/>
  <c r="Z272" i="5"/>
  <c r="Z246" i="5"/>
  <c r="AX6" i="7"/>
  <c r="Z368" i="3"/>
  <c r="Z369" i="3" s="1"/>
  <c r="Z293" i="3"/>
  <c r="Z294" i="3" s="1"/>
  <c r="Z343" i="3"/>
  <c r="Z344" i="3" s="1"/>
  <c r="Z393" i="3"/>
  <c r="Z394" i="3" s="1"/>
  <c r="Z318" i="3"/>
  <c r="Z319" i="3" s="1"/>
  <c r="Y64" i="3"/>
  <c r="Z49" i="3"/>
  <c r="Z48" i="3"/>
  <c r="Z47" i="3"/>
  <c r="Z50" i="3"/>
  <c r="Y388" i="3"/>
  <c r="Y363" i="3"/>
  <c r="Y338" i="3"/>
  <c r="Y313" i="3"/>
  <c r="Z168" i="5"/>
  <c r="Z169" i="5"/>
  <c r="Z166" i="5"/>
  <c r="Z167" i="5"/>
  <c r="Z178" i="5"/>
  <c r="Z179" i="5"/>
  <c r="Z177" i="5"/>
  <c r="AA338" i="5"/>
  <c r="Z148" i="5"/>
  <c r="Z149" i="5"/>
  <c r="Z147" i="5"/>
  <c r="Z146" i="5"/>
  <c r="Z159" i="5"/>
  <c r="Z157" i="5"/>
  <c r="Z158" i="5"/>
  <c r="AA337" i="5"/>
  <c r="Z128" i="5"/>
  <c r="Z129" i="5"/>
  <c r="Z127" i="5"/>
  <c r="Z126" i="5"/>
  <c r="Z138" i="5"/>
  <c r="Z139" i="5"/>
  <c r="Z137" i="5"/>
  <c r="Z82" i="5"/>
  <c r="Z83" i="5"/>
  <c r="AA336" i="5"/>
  <c r="Z37" i="5"/>
  <c r="Z81" i="5"/>
  <c r="Z38" i="5"/>
  <c r="Z36" i="5"/>
  <c r="Z189" i="5"/>
  <c r="Z187" i="5"/>
  <c r="Z186" i="5"/>
  <c r="Z188" i="5"/>
  <c r="Z197" i="5"/>
  <c r="Z198" i="5"/>
  <c r="Z199" i="5"/>
  <c r="AA339" i="5"/>
  <c r="Z206" i="5"/>
  <c r="Z208" i="5"/>
  <c r="Z207" i="5"/>
  <c r="Z209" i="5"/>
  <c r="Z219" i="5"/>
  <c r="Z218" i="5"/>
  <c r="Z217" i="5"/>
  <c r="AA340" i="5"/>
  <c r="Y31" i="6"/>
  <c r="Y233" i="5"/>
  <c r="Y28" i="6" s="1"/>
  <c r="AY135" i="6"/>
  <c r="AY369" i="5"/>
  <c r="Y159" i="3"/>
  <c r="Y157" i="3"/>
  <c r="Y158" i="3"/>
  <c r="Y161" i="3"/>
  <c r="Y160" i="3"/>
  <c r="Y162" i="3"/>
  <c r="Y104" i="3"/>
  <c r="Y124" i="3"/>
  <c r="Y144" i="3"/>
  <c r="Y84" i="3"/>
  <c r="Y150" i="3"/>
  <c r="Y149" i="3"/>
  <c r="Y147" i="3"/>
  <c r="Y148" i="3"/>
  <c r="AX21" i="3"/>
  <c r="AA3" i="7"/>
  <c r="AA3" i="8"/>
  <c r="AX20" i="3"/>
  <c r="AX22" i="3"/>
  <c r="Z53" i="1"/>
  <c r="Z32" i="3" s="1"/>
  <c r="AX29" i="5"/>
  <c r="AX28" i="5"/>
  <c r="AY6" i="3"/>
  <c r="AY19" i="3" s="1"/>
  <c r="AY6" i="6"/>
  <c r="AY6" i="5"/>
  <c r="AA78" i="7"/>
  <c r="AA79" i="7" s="1"/>
  <c r="AA80" i="7" s="1"/>
  <c r="AA81" i="7" s="1"/>
  <c r="AA68" i="7"/>
  <c r="AA69" i="7" s="1"/>
  <c r="AX16" i="2"/>
  <c r="AX31" i="5" s="1"/>
  <c r="AX15" i="2"/>
  <c r="AX30" i="5" s="1"/>
  <c r="AA3" i="6"/>
  <c r="AA3" i="5"/>
  <c r="Z41" i="3"/>
  <c r="Z377" i="3" s="1"/>
  <c r="Z42" i="3"/>
  <c r="Z39" i="3"/>
  <c r="Z38" i="3"/>
  <c r="Z40" i="3"/>
  <c r="Z352" i="3" s="1"/>
  <c r="Z128" i="3"/>
  <c r="Z129" i="3"/>
  <c r="Z130" i="3"/>
  <c r="Z127" i="3"/>
  <c r="Z107" i="3"/>
  <c r="Z110" i="3"/>
  <c r="Z108" i="3"/>
  <c r="Z109" i="3"/>
  <c r="Z87" i="3"/>
  <c r="Z88" i="3"/>
  <c r="Z89" i="3"/>
  <c r="Z90" i="3"/>
  <c r="AA3" i="2"/>
  <c r="AA3" i="3"/>
  <c r="AZ6" i="1"/>
  <c r="AZ6" i="8" s="1"/>
  <c r="AY6" i="2"/>
  <c r="AA38" i="1"/>
  <c r="AA4" i="1" s="1"/>
  <c r="AA4" i="8" s="1"/>
  <c r="AA2" i="1"/>
  <c r="AB29" i="1"/>
  <c r="AB28" i="1"/>
  <c r="AB30" i="1" s="1"/>
  <c r="AA39" i="1"/>
  <c r="AA5" i="1" s="1"/>
  <c r="AA5" i="8" s="1"/>
  <c r="AB35" i="1"/>
  <c r="AB1" i="1" s="1"/>
  <c r="Z327" i="3" l="1"/>
  <c r="Z402" i="3"/>
  <c r="Z407" i="3"/>
  <c r="Z302" i="3"/>
  <c r="Z287" i="5"/>
  <c r="Z289" i="5"/>
  <c r="Z210" i="5"/>
  <c r="Z214" i="5" s="1"/>
  <c r="Z285" i="5"/>
  <c r="Z288" i="5"/>
  <c r="Z286" i="5"/>
  <c r="Z54" i="3"/>
  <c r="Z62" i="3"/>
  <c r="Z61" i="3"/>
  <c r="Z202" i="3"/>
  <c r="Z58" i="3"/>
  <c r="Z57" i="3"/>
  <c r="Z60" i="3"/>
  <c r="Z59" i="3"/>
  <c r="Z140" i="3"/>
  <c r="Z141" i="3"/>
  <c r="Z139" i="3"/>
  <c r="Z142" i="3"/>
  <c r="Z137" i="3"/>
  <c r="Z138" i="3"/>
  <c r="Z120" i="3"/>
  <c r="Z118" i="3"/>
  <c r="Z232" i="3"/>
  <c r="Z119" i="3"/>
  <c r="Z122" i="3"/>
  <c r="Z121" i="3"/>
  <c r="Z117" i="3"/>
  <c r="Z102" i="3"/>
  <c r="Z101" i="3"/>
  <c r="Z100" i="3"/>
  <c r="Z98" i="3"/>
  <c r="Z97" i="3"/>
  <c r="Z222" i="3"/>
  <c r="Z99" i="3"/>
  <c r="Z78" i="3"/>
  <c r="Z79" i="3"/>
  <c r="Z82" i="3"/>
  <c r="Z212" i="3"/>
  <c r="Z77" i="3"/>
  <c r="Z81" i="3"/>
  <c r="Z80" i="3"/>
  <c r="Z68" i="3"/>
  <c r="Z69" i="3"/>
  <c r="Z67" i="3"/>
  <c r="Z70" i="3"/>
  <c r="Z190" i="5"/>
  <c r="Z194" i="5" s="1"/>
  <c r="Z170" i="5"/>
  <c r="Z174" i="5" s="1"/>
  <c r="Z231" i="5"/>
  <c r="Z40" i="5"/>
  <c r="Z140" i="5" s="1"/>
  <c r="Z142" i="5" s="1"/>
  <c r="Z236" i="5"/>
  <c r="Z130" i="5"/>
  <c r="Z134" i="5" s="1"/>
  <c r="Z226" i="5"/>
  <c r="Z227" i="5"/>
  <c r="Z150" i="5"/>
  <c r="Z154" i="5" s="1"/>
  <c r="Z85" i="5"/>
  <c r="Z329" i="5" s="1"/>
  <c r="Z343" i="5" s="1"/>
  <c r="Z238" i="5"/>
  <c r="Z33" i="6" s="1"/>
  <c r="Z229" i="5"/>
  <c r="Z237" i="5"/>
  <c r="Z32" i="6" s="1"/>
  <c r="Z228" i="5"/>
  <c r="Y117" i="6"/>
  <c r="AY91" i="6"/>
  <c r="AZ132" i="6"/>
  <c r="Y164" i="3"/>
  <c r="AB1" i="7"/>
  <c r="AB67" i="7" s="1"/>
  <c r="AB1" i="8"/>
  <c r="AA2" i="7"/>
  <c r="AA62" i="7" s="1"/>
  <c r="AA63" i="7" s="1"/>
  <c r="AA2" i="8"/>
  <c r="AY6" i="7"/>
  <c r="AY22" i="3"/>
  <c r="AY20" i="3"/>
  <c r="AY21" i="3"/>
  <c r="AY28" i="5"/>
  <c r="AY29" i="5"/>
  <c r="AZ6" i="3"/>
  <c r="AZ21" i="3" s="1"/>
  <c r="AZ6" i="6"/>
  <c r="AZ6" i="5"/>
  <c r="AA4" i="5"/>
  <c r="AA4" i="7" s="1"/>
  <c r="AA4" i="6"/>
  <c r="AA5" i="5"/>
  <c r="AA5" i="6"/>
  <c r="AY16" i="2"/>
  <c r="AY31" i="5" s="1"/>
  <c r="AY15" i="2"/>
  <c r="AY30" i="5" s="1"/>
  <c r="AB1" i="3"/>
  <c r="AB1" i="6"/>
  <c r="AB1" i="5"/>
  <c r="AA2" i="3"/>
  <c r="AA2" i="6"/>
  <c r="AA2" i="5"/>
  <c r="AA5" i="2"/>
  <c r="AA5" i="3"/>
  <c r="AA4" i="2"/>
  <c r="AA4" i="3"/>
  <c r="AA73" i="1"/>
  <c r="AA75" i="1"/>
  <c r="AA76" i="1" s="1"/>
  <c r="AA15" i="5" s="1"/>
  <c r="AA212" i="5" s="1"/>
  <c r="AA72" i="1"/>
  <c r="AA74" i="1" s="1"/>
  <c r="AA35" i="3" s="1"/>
  <c r="AA61" i="1"/>
  <c r="AA62" i="1" s="1"/>
  <c r="AA13" i="5" s="1"/>
  <c r="AA172" i="5" s="1"/>
  <c r="AA68" i="1"/>
  <c r="AA69" i="1" s="1"/>
  <c r="AA14" i="5" s="1"/>
  <c r="AA192" i="5" s="1"/>
  <c r="AA66" i="1"/>
  <c r="AA58" i="1"/>
  <c r="AA60" i="1" s="1"/>
  <c r="AA33" i="3" s="1"/>
  <c r="AA65" i="1"/>
  <c r="AA67" i="1" s="1"/>
  <c r="AA34" i="3" s="1"/>
  <c r="AA59" i="1"/>
  <c r="BA6" i="1"/>
  <c r="BA6" i="8" s="1"/>
  <c r="AZ6" i="2"/>
  <c r="AA52" i="1"/>
  <c r="AA51" i="1"/>
  <c r="AA54" i="1"/>
  <c r="AA55" i="1" s="1"/>
  <c r="AA12" i="5" s="1"/>
  <c r="AA152" i="5" s="1"/>
  <c r="AA2" i="2"/>
  <c r="AA45" i="1"/>
  <c r="AA44" i="1"/>
  <c r="AA46" i="1" s="1"/>
  <c r="AA31" i="3" s="1"/>
  <c r="AA47" i="1"/>
  <c r="AA48" i="1" s="1"/>
  <c r="AA11" i="5" s="1"/>
  <c r="AA132" i="5" s="1"/>
  <c r="AB1" i="2"/>
  <c r="AB37" i="1"/>
  <c r="AB3" i="1" s="1"/>
  <c r="AB36" i="1"/>
  <c r="AB31" i="1"/>
  <c r="AC27" i="1"/>
  <c r="AA279" i="5" l="1"/>
  <c r="AA282" i="5"/>
  <c r="AA278" i="5"/>
  <c r="AA280" i="5"/>
  <c r="AA281" i="5"/>
  <c r="Z288" i="3"/>
  <c r="Z291" i="5"/>
  <c r="AA249" i="5"/>
  <c r="AA250" i="5"/>
  <c r="AA248" i="5"/>
  <c r="AA247" i="5"/>
  <c r="AA5" i="7"/>
  <c r="AA271" i="5"/>
  <c r="AA272" i="5"/>
  <c r="AA274" i="5"/>
  <c r="AA273" i="5"/>
  <c r="AA275" i="5"/>
  <c r="AA246" i="5"/>
  <c r="AA368" i="3"/>
  <c r="AA369" i="3" s="1"/>
  <c r="AA393" i="3"/>
  <c r="AA394" i="3" s="1"/>
  <c r="AA343" i="3"/>
  <c r="AA344" i="3" s="1"/>
  <c r="AA318" i="3"/>
  <c r="AA319" i="3" s="1"/>
  <c r="AA293" i="3"/>
  <c r="AA294" i="3" s="1"/>
  <c r="AA48" i="3"/>
  <c r="AA49" i="3"/>
  <c r="AA47" i="3"/>
  <c r="AA50" i="3"/>
  <c r="Z64" i="3"/>
  <c r="Z388" i="3"/>
  <c r="Z363" i="3"/>
  <c r="Z338" i="3"/>
  <c r="Z313" i="3"/>
  <c r="Z233" i="5"/>
  <c r="Z28" i="6" s="1"/>
  <c r="AA167" i="5"/>
  <c r="AA169" i="5"/>
  <c r="AA166" i="5"/>
  <c r="AA168" i="5"/>
  <c r="AA177" i="5"/>
  <c r="AA179" i="5"/>
  <c r="AA178" i="5"/>
  <c r="AB338" i="5"/>
  <c r="AA127" i="5"/>
  <c r="AA128" i="5"/>
  <c r="AA126" i="5"/>
  <c r="AA129" i="5"/>
  <c r="AA139" i="5"/>
  <c r="AA138" i="5"/>
  <c r="AA137" i="5"/>
  <c r="AA83" i="5"/>
  <c r="AA38" i="5"/>
  <c r="AB336" i="5"/>
  <c r="AA81" i="5"/>
  <c r="AA82" i="5"/>
  <c r="AA36" i="5"/>
  <c r="AA37" i="5"/>
  <c r="AA208" i="5"/>
  <c r="AA209" i="5"/>
  <c r="AA207" i="5"/>
  <c r="AA206" i="5"/>
  <c r="AA219" i="5"/>
  <c r="AA218" i="5"/>
  <c r="AA217" i="5"/>
  <c r="AB340" i="5"/>
  <c r="Z31" i="6"/>
  <c r="AA147" i="5"/>
  <c r="AA149" i="5"/>
  <c r="AA146" i="5"/>
  <c r="AA148" i="5"/>
  <c r="AA158" i="5"/>
  <c r="AA157" i="5"/>
  <c r="AA159" i="5"/>
  <c r="AB337" i="5"/>
  <c r="AA188" i="5"/>
  <c r="AA187" i="5"/>
  <c r="AA186" i="5"/>
  <c r="AA189" i="5"/>
  <c r="AA199" i="5"/>
  <c r="AA197" i="5"/>
  <c r="AA198" i="5"/>
  <c r="AB339" i="5"/>
  <c r="AZ135" i="6"/>
  <c r="AZ369" i="5"/>
  <c r="Z162" i="3"/>
  <c r="Z158" i="3"/>
  <c r="Z157" i="3"/>
  <c r="Z160" i="3"/>
  <c r="Z161" i="3"/>
  <c r="Z159" i="3"/>
  <c r="Z124" i="3"/>
  <c r="Z144" i="3"/>
  <c r="Z104" i="3"/>
  <c r="Z84" i="3"/>
  <c r="Z147" i="3"/>
  <c r="Z150" i="3"/>
  <c r="Z148" i="3"/>
  <c r="Z149" i="3"/>
  <c r="AB3" i="7"/>
  <c r="AB3" i="8"/>
  <c r="AZ20" i="3"/>
  <c r="AZ6" i="7"/>
  <c r="AA53" i="1"/>
  <c r="AA32" i="3" s="1"/>
  <c r="AZ22" i="3"/>
  <c r="AZ19" i="3"/>
  <c r="BA6" i="3"/>
  <c r="BA19" i="3" s="1"/>
  <c r="BA6" i="6"/>
  <c r="BA6" i="5"/>
  <c r="AZ29" i="5"/>
  <c r="AZ28" i="5"/>
  <c r="AB78" i="7"/>
  <c r="AB79" i="7" s="1"/>
  <c r="AB80" i="7" s="1"/>
  <c r="AB81" i="7" s="1"/>
  <c r="AB68" i="7"/>
  <c r="AB69" i="7" s="1"/>
  <c r="AZ16" i="2"/>
  <c r="AZ31" i="5" s="1"/>
  <c r="AZ15" i="2"/>
  <c r="AZ30" i="5" s="1"/>
  <c r="AB3" i="6"/>
  <c r="AB3" i="5"/>
  <c r="AA38" i="3"/>
  <c r="AA42" i="3"/>
  <c r="AA41" i="3"/>
  <c r="AA39" i="3"/>
  <c r="AA327" i="3" s="1"/>
  <c r="AA40" i="3"/>
  <c r="AA128" i="3"/>
  <c r="AA127" i="3"/>
  <c r="AA130" i="3"/>
  <c r="AA129" i="3"/>
  <c r="AA108" i="3"/>
  <c r="AA109" i="3"/>
  <c r="AA110" i="3"/>
  <c r="AA107" i="3"/>
  <c r="AA90" i="3"/>
  <c r="AA89" i="3"/>
  <c r="AA88" i="3"/>
  <c r="AA87" i="3"/>
  <c r="AB3" i="2"/>
  <c r="AB3" i="3"/>
  <c r="BB6" i="1"/>
  <c r="BB6" i="8" s="1"/>
  <c r="BA6" i="2"/>
  <c r="AB38" i="1"/>
  <c r="AB4" i="1" s="1"/>
  <c r="AB4" i="8" s="1"/>
  <c r="AB2" i="1"/>
  <c r="AC28" i="1"/>
  <c r="AC29" i="1"/>
  <c r="AB39" i="1"/>
  <c r="AB5" i="1" s="1"/>
  <c r="AB5" i="8" s="1"/>
  <c r="AC35" i="1"/>
  <c r="AC1" i="1" s="1"/>
  <c r="AA402" i="3" l="1"/>
  <c r="AA352" i="3"/>
  <c r="AA302" i="3"/>
  <c r="AA288" i="3" s="1"/>
  <c r="AA377" i="3"/>
  <c r="AA285" i="5"/>
  <c r="AA210" i="5"/>
  <c r="AA214" i="5" s="1"/>
  <c r="AA288" i="5"/>
  <c r="AA287" i="5"/>
  <c r="AA289" i="5"/>
  <c r="AA286" i="5"/>
  <c r="AA60" i="3"/>
  <c r="AA57" i="3"/>
  <c r="AA59" i="3"/>
  <c r="AA202" i="3"/>
  <c r="AA62" i="3"/>
  <c r="AA58" i="3"/>
  <c r="AA61" i="3"/>
  <c r="AA54" i="3"/>
  <c r="AA121" i="3"/>
  <c r="AA232" i="3"/>
  <c r="AA117" i="3"/>
  <c r="AA120" i="3"/>
  <c r="AA118" i="3"/>
  <c r="AA122" i="3"/>
  <c r="AA119" i="3"/>
  <c r="AA242" i="3"/>
  <c r="AA222" i="3"/>
  <c r="AA97" i="3"/>
  <c r="AA98" i="3"/>
  <c r="AA99" i="3"/>
  <c r="AA102" i="3"/>
  <c r="AA100" i="3"/>
  <c r="AA101" i="3"/>
  <c r="AA67" i="3"/>
  <c r="AA68" i="3"/>
  <c r="AA69" i="3"/>
  <c r="AA70" i="3"/>
  <c r="AA78" i="3"/>
  <c r="AA77" i="3"/>
  <c r="AA79" i="3"/>
  <c r="AA82" i="3"/>
  <c r="AA80" i="3"/>
  <c r="AA212" i="3"/>
  <c r="AA81" i="3"/>
  <c r="AA228" i="5"/>
  <c r="AA170" i="5"/>
  <c r="AA174" i="5" s="1"/>
  <c r="AA237" i="5"/>
  <c r="AA32" i="6" s="1"/>
  <c r="AA190" i="5"/>
  <c r="AA194" i="5" s="1"/>
  <c r="AA85" i="5"/>
  <c r="AA329" i="5" s="1"/>
  <c r="AA343" i="5" s="1"/>
  <c r="AA238" i="5"/>
  <c r="AA33" i="6" s="1"/>
  <c r="AA227" i="5"/>
  <c r="AA150" i="5"/>
  <c r="AA154" i="5" s="1"/>
  <c r="AA236" i="5"/>
  <c r="AA229" i="5"/>
  <c r="AA231" i="5"/>
  <c r="AA40" i="5"/>
  <c r="AA140" i="5" s="1"/>
  <c r="AA130" i="5"/>
  <c r="AA134" i="5" s="1"/>
  <c r="AA226" i="5"/>
  <c r="Z117" i="6"/>
  <c r="BA132" i="6"/>
  <c r="AZ91" i="6"/>
  <c r="Z164" i="3"/>
  <c r="AC1" i="7"/>
  <c r="AC67" i="7" s="1"/>
  <c r="AC1" i="8"/>
  <c r="AB2" i="7"/>
  <c r="AB62" i="7" s="1"/>
  <c r="AB63" i="7" s="1"/>
  <c r="AB2" i="8"/>
  <c r="BA20" i="3"/>
  <c r="BA6" i="7"/>
  <c r="BA22" i="3"/>
  <c r="BA21" i="3"/>
  <c r="BA29" i="5"/>
  <c r="BA28" i="5"/>
  <c r="BB6" i="3"/>
  <c r="BB22" i="3" s="1"/>
  <c r="BB6" i="6"/>
  <c r="BB6" i="5"/>
  <c r="AB4" i="5"/>
  <c r="AB4" i="7" s="1"/>
  <c r="AB4" i="6"/>
  <c r="AB5" i="5"/>
  <c r="AB5" i="6"/>
  <c r="BA15" i="2"/>
  <c r="BA30" i="5" s="1"/>
  <c r="BA16" i="2"/>
  <c r="BA31" i="5" s="1"/>
  <c r="AC1" i="3"/>
  <c r="AC1" i="6"/>
  <c r="AC1" i="5"/>
  <c r="AB2" i="3"/>
  <c r="AB2" i="6"/>
  <c r="AB2" i="5"/>
  <c r="AB5" i="2"/>
  <c r="AB5" i="3"/>
  <c r="AB4" i="2"/>
  <c r="AB4" i="3"/>
  <c r="AB72" i="1"/>
  <c r="AB74" i="1" s="1"/>
  <c r="AB35" i="3" s="1"/>
  <c r="AB73" i="1"/>
  <c r="AB75" i="1"/>
  <c r="AB76" i="1" s="1"/>
  <c r="AB15" i="5" s="1"/>
  <c r="AB212" i="5" s="1"/>
  <c r="AB65" i="1"/>
  <c r="AB67" i="1" s="1"/>
  <c r="AB34" i="3" s="1"/>
  <c r="AB68" i="1"/>
  <c r="AB69" i="1" s="1"/>
  <c r="AB14" i="5" s="1"/>
  <c r="AB192" i="5" s="1"/>
  <c r="AB59" i="1"/>
  <c r="AB58" i="1"/>
  <c r="AB60" i="1" s="1"/>
  <c r="AB33" i="3" s="1"/>
  <c r="AB66" i="1"/>
  <c r="AB61" i="1"/>
  <c r="AB62" i="1" s="1"/>
  <c r="AB13" i="5" s="1"/>
  <c r="AB172" i="5" s="1"/>
  <c r="BC6" i="1"/>
  <c r="BC6" i="8" s="1"/>
  <c r="BB6" i="2"/>
  <c r="AB54" i="1"/>
  <c r="AB55" i="1" s="1"/>
  <c r="AB12" i="5" s="1"/>
  <c r="AB152" i="5" s="1"/>
  <c r="AB51" i="1"/>
  <c r="AB52" i="1"/>
  <c r="AC1" i="2"/>
  <c r="AB2" i="2"/>
  <c r="AB45" i="1"/>
  <c r="AB44" i="1"/>
  <c r="AB46" i="1" s="1"/>
  <c r="AB31" i="3" s="1"/>
  <c r="AB47" i="1"/>
  <c r="AB48" i="1" s="1"/>
  <c r="AB11" i="5" s="1"/>
  <c r="AB132" i="5" s="1"/>
  <c r="AC37" i="1"/>
  <c r="AC3" i="1" s="1"/>
  <c r="AC36" i="1"/>
  <c r="AC2" i="1" s="1"/>
  <c r="AC31" i="1"/>
  <c r="AD27" i="1"/>
  <c r="AC30" i="1"/>
  <c r="AB278" i="5" l="1"/>
  <c r="AB279" i="5"/>
  <c r="AB282" i="5"/>
  <c r="AB281" i="5"/>
  <c r="AB280" i="5"/>
  <c r="AA291" i="5"/>
  <c r="AB249" i="5"/>
  <c r="AB250" i="5"/>
  <c r="AB248" i="5"/>
  <c r="AB247" i="5"/>
  <c r="AB5" i="7"/>
  <c r="AB271" i="5"/>
  <c r="AB273" i="5"/>
  <c r="AB275" i="5"/>
  <c r="AB272" i="5"/>
  <c r="AB274" i="5"/>
  <c r="AB246" i="5"/>
  <c r="AB393" i="3"/>
  <c r="AB394" i="3" s="1"/>
  <c r="AB343" i="3"/>
  <c r="AB344" i="3" s="1"/>
  <c r="AB318" i="3"/>
  <c r="AB319" i="3" s="1"/>
  <c r="AB368" i="3"/>
  <c r="AB369" i="3" s="1"/>
  <c r="AB293" i="3"/>
  <c r="AB294" i="3" s="1"/>
  <c r="AA64" i="3"/>
  <c r="AB49" i="3"/>
  <c r="AB48" i="3"/>
  <c r="AB47" i="3"/>
  <c r="AB50" i="3"/>
  <c r="AA388" i="3"/>
  <c r="AA363" i="3"/>
  <c r="AA252" i="3"/>
  <c r="AA338" i="3"/>
  <c r="AA313" i="3"/>
  <c r="AA233" i="5"/>
  <c r="AA28" i="6" s="1"/>
  <c r="AB186" i="5"/>
  <c r="AB188" i="5"/>
  <c r="AB187" i="5"/>
  <c r="AB189" i="5"/>
  <c r="AB197" i="5"/>
  <c r="AB198" i="5"/>
  <c r="AB199" i="5"/>
  <c r="AC339" i="5"/>
  <c r="AB146" i="5"/>
  <c r="AB148" i="5"/>
  <c r="AB149" i="5"/>
  <c r="AB147" i="5"/>
  <c r="AB157" i="5"/>
  <c r="AB159" i="5"/>
  <c r="AB158" i="5"/>
  <c r="AC337" i="5"/>
  <c r="AA31" i="6"/>
  <c r="AB169" i="5"/>
  <c r="AB166" i="5"/>
  <c r="AB167" i="5"/>
  <c r="AB168" i="5"/>
  <c r="AB178" i="5"/>
  <c r="AB179" i="5"/>
  <c r="AB177" i="5"/>
  <c r="AC338" i="5"/>
  <c r="AB127" i="5"/>
  <c r="AB128" i="5"/>
  <c r="AB129" i="5"/>
  <c r="AB126" i="5"/>
  <c r="AB138" i="5"/>
  <c r="AB137" i="5"/>
  <c r="AB139" i="5"/>
  <c r="AB37" i="5"/>
  <c r="AB83" i="5"/>
  <c r="AB36" i="5"/>
  <c r="AC336" i="5"/>
  <c r="AB81" i="5"/>
  <c r="AB38" i="5"/>
  <c r="AB82" i="5"/>
  <c r="AB208" i="5"/>
  <c r="AB209" i="5"/>
  <c r="AB206" i="5"/>
  <c r="AB207" i="5"/>
  <c r="AB217" i="5"/>
  <c r="AB219" i="5"/>
  <c r="AB218" i="5"/>
  <c r="AC340" i="5"/>
  <c r="AA142" i="5"/>
  <c r="BA369" i="5"/>
  <c r="BA135" i="6"/>
  <c r="AA104" i="3"/>
  <c r="AA124" i="3"/>
  <c r="AA84" i="3"/>
  <c r="AC2" i="7"/>
  <c r="AC62" i="7" s="1"/>
  <c r="AC63" i="7" s="1"/>
  <c r="AC2" i="8"/>
  <c r="AC3" i="7"/>
  <c r="AC3" i="8"/>
  <c r="BB20" i="3"/>
  <c r="BB21" i="3"/>
  <c r="BB19" i="3"/>
  <c r="BB6" i="7"/>
  <c r="AB53" i="1"/>
  <c r="AB32" i="3" s="1"/>
  <c r="BC6" i="3"/>
  <c r="BC19" i="3" s="1"/>
  <c r="BC6" i="6"/>
  <c r="BC6" i="5"/>
  <c r="BB28" i="5"/>
  <c r="BB29" i="5"/>
  <c r="AC78" i="7"/>
  <c r="AC79" i="7" s="1"/>
  <c r="AC80" i="7" s="1"/>
  <c r="AC81" i="7" s="1"/>
  <c r="AC68" i="7"/>
  <c r="AC69" i="7" s="1"/>
  <c r="BB16" i="2"/>
  <c r="BB31" i="5" s="1"/>
  <c r="BB15" i="2"/>
  <c r="BB30" i="5" s="1"/>
  <c r="AC3" i="6"/>
  <c r="AC3" i="5"/>
  <c r="AC2" i="6"/>
  <c r="AC2" i="5"/>
  <c r="AB40" i="3"/>
  <c r="AB352" i="3" s="1"/>
  <c r="AB41" i="3"/>
  <c r="AB39" i="3"/>
  <c r="AB327" i="3" s="1"/>
  <c r="AB42" i="3"/>
  <c r="AB402" i="3" s="1"/>
  <c r="AB38" i="3"/>
  <c r="AB130" i="3"/>
  <c r="AB127" i="3"/>
  <c r="AB129" i="3"/>
  <c r="AB128" i="3"/>
  <c r="AB110" i="3"/>
  <c r="AB108" i="3"/>
  <c r="AB107" i="3"/>
  <c r="AB109" i="3"/>
  <c r="AB90" i="3"/>
  <c r="AB89" i="3"/>
  <c r="AB88" i="3"/>
  <c r="AB87" i="3"/>
  <c r="AC2" i="2"/>
  <c r="AC2" i="3"/>
  <c r="AC3" i="2"/>
  <c r="AC3" i="3"/>
  <c r="AC72" i="1"/>
  <c r="AC74" i="1" s="1"/>
  <c r="AC35" i="3" s="1"/>
  <c r="AC75" i="1"/>
  <c r="AC76" i="1" s="1"/>
  <c r="AC15" i="5" s="1"/>
  <c r="AC212" i="5" s="1"/>
  <c r="AC73" i="1"/>
  <c r="AC65" i="1"/>
  <c r="AC67" i="1" s="1"/>
  <c r="AC34" i="3" s="1"/>
  <c r="AC66" i="1"/>
  <c r="AC59" i="1"/>
  <c r="AC68" i="1"/>
  <c r="AC69" i="1" s="1"/>
  <c r="AC14" i="5" s="1"/>
  <c r="AC192" i="5" s="1"/>
  <c r="AC58" i="1"/>
  <c r="AC60" i="1" s="1"/>
  <c r="AC33" i="3" s="1"/>
  <c r="AC61" i="1"/>
  <c r="AC62" i="1" s="1"/>
  <c r="AC13" i="5" s="1"/>
  <c r="AC172" i="5" s="1"/>
  <c r="BD6" i="1"/>
  <c r="BD6" i="8" s="1"/>
  <c r="BC6" i="2"/>
  <c r="AC51" i="1"/>
  <c r="AC54" i="1"/>
  <c r="AC55" i="1" s="1"/>
  <c r="AC12" i="5" s="1"/>
  <c r="AC152" i="5" s="1"/>
  <c r="AC52" i="1"/>
  <c r="AC44" i="1"/>
  <c r="AC46" i="1" s="1"/>
  <c r="AC31" i="3" s="1"/>
  <c r="AC47" i="1"/>
  <c r="AC48" i="1" s="1"/>
  <c r="AC11" i="5" s="1"/>
  <c r="AC132" i="5" s="1"/>
  <c r="AC45" i="1"/>
  <c r="AC39" i="1"/>
  <c r="AC5" i="1" s="1"/>
  <c r="AC5" i="8" s="1"/>
  <c r="AD35" i="1"/>
  <c r="AD1" i="1" s="1"/>
  <c r="AC38" i="1"/>
  <c r="AC4" i="1" s="1"/>
  <c r="AC4" i="8" s="1"/>
  <c r="AD29" i="1"/>
  <c r="AD28" i="1"/>
  <c r="AB377" i="3" l="1"/>
  <c r="AB302" i="3"/>
  <c r="AB288" i="3" s="1"/>
  <c r="AB210" i="5"/>
  <c r="AB214" i="5" s="1"/>
  <c r="AB286" i="5"/>
  <c r="AB285" i="5"/>
  <c r="AB288" i="5"/>
  <c r="AC249" i="5"/>
  <c r="AC250" i="5"/>
  <c r="AC248" i="5"/>
  <c r="AB287" i="5"/>
  <c r="AC247" i="5"/>
  <c r="AB289" i="5"/>
  <c r="AC246" i="5"/>
  <c r="AC393" i="3"/>
  <c r="AC394" i="3" s="1"/>
  <c r="AC343" i="3"/>
  <c r="AC344" i="3" s="1"/>
  <c r="AC368" i="3"/>
  <c r="AC369" i="3" s="1"/>
  <c r="AC293" i="3"/>
  <c r="AC294" i="3" s="1"/>
  <c r="AC318" i="3"/>
  <c r="AC319" i="3" s="1"/>
  <c r="AC48" i="3"/>
  <c r="AC49" i="3"/>
  <c r="AC47" i="3"/>
  <c r="AC50" i="3"/>
  <c r="AB58" i="3"/>
  <c r="AB61" i="3"/>
  <c r="AB59" i="3"/>
  <c r="AB57" i="3"/>
  <c r="AB202" i="3"/>
  <c r="AB62" i="3"/>
  <c r="AB60" i="3"/>
  <c r="AB54" i="3"/>
  <c r="AB232" i="3"/>
  <c r="AB119" i="3"/>
  <c r="AB117" i="3"/>
  <c r="AB118" i="3"/>
  <c r="AB122" i="3"/>
  <c r="AB120" i="3"/>
  <c r="AB121" i="3"/>
  <c r="AB137" i="3"/>
  <c r="AB139" i="3"/>
  <c r="AB138" i="3"/>
  <c r="AB242" i="3"/>
  <c r="AB142" i="3"/>
  <c r="AB140" i="3"/>
  <c r="AB141" i="3"/>
  <c r="AB222" i="3"/>
  <c r="AB100" i="3"/>
  <c r="AB101" i="3"/>
  <c r="AB98" i="3"/>
  <c r="AB97" i="3"/>
  <c r="AB99" i="3"/>
  <c r="AB102" i="3"/>
  <c r="AB80" i="3"/>
  <c r="AB77" i="3"/>
  <c r="AB79" i="3"/>
  <c r="AB81" i="3"/>
  <c r="AB212" i="3"/>
  <c r="AB78" i="3"/>
  <c r="AB82" i="3"/>
  <c r="AB68" i="3"/>
  <c r="AB67" i="3"/>
  <c r="AB69" i="3"/>
  <c r="AB70" i="3"/>
  <c r="AB228" i="5"/>
  <c r="AB85" i="5"/>
  <c r="AB329" i="5" s="1"/>
  <c r="AB343" i="5" s="1"/>
  <c r="AB237" i="5"/>
  <c r="AB32" i="6" s="1"/>
  <c r="AB227" i="5"/>
  <c r="AB150" i="5"/>
  <c r="AB154" i="5" s="1"/>
  <c r="AC139" i="5"/>
  <c r="AC138" i="5"/>
  <c r="AC137" i="5"/>
  <c r="AC36" i="5"/>
  <c r="AC37" i="5"/>
  <c r="AC82" i="5"/>
  <c r="AC38" i="5"/>
  <c r="AC83" i="5"/>
  <c r="AC81" i="5"/>
  <c r="AD336" i="5"/>
  <c r="AB236" i="5"/>
  <c r="AC198" i="5"/>
  <c r="AC197" i="5"/>
  <c r="AC199" i="5"/>
  <c r="AD339" i="5"/>
  <c r="AC218" i="5"/>
  <c r="AC217" i="5"/>
  <c r="AC219" i="5"/>
  <c r="AD340" i="5"/>
  <c r="AB40" i="5"/>
  <c r="AB140" i="5" s="1"/>
  <c r="AB238" i="5"/>
  <c r="AB33" i="6" s="1"/>
  <c r="AB130" i="5"/>
  <c r="AB134" i="5" s="1"/>
  <c r="AB226" i="5"/>
  <c r="AB231" i="5"/>
  <c r="AB190" i="5"/>
  <c r="AB194" i="5" s="1"/>
  <c r="AC159" i="5"/>
  <c r="AC157" i="5"/>
  <c r="AC158" i="5"/>
  <c r="AD337" i="5"/>
  <c r="AC178" i="5"/>
  <c r="AC177" i="5"/>
  <c r="AC179" i="5"/>
  <c r="AD338" i="5"/>
  <c r="AB229" i="5"/>
  <c r="AB170" i="5"/>
  <c r="AB174" i="5" s="1"/>
  <c r="BB132" i="6"/>
  <c r="BA91" i="6"/>
  <c r="AD1" i="7"/>
  <c r="AD67" i="7" s="1"/>
  <c r="AD1" i="8"/>
  <c r="BC20" i="3"/>
  <c r="BC22" i="3"/>
  <c r="BC21" i="3"/>
  <c r="BC6" i="7"/>
  <c r="AC53" i="1"/>
  <c r="AC32" i="3" s="1"/>
  <c r="BC29" i="5"/>
  <c r="BC28" i="5"/>
  <c r="BD6" i="3"/>
  <c r="BD20" i="3" s="1"/>
  <c r="BD6" i="6"/>
  <c r="BD6" i="5"/>
  <c r="AC4" i="5"/>
  <c r="AC4" i="7" s="1"/>
  <c r="AC4" i="6"/>
  <c r="AC5" i="5"/>
  <c r="AC5" i="6"/>
  <c r="BC15" i="2"/>
  <c r="BC30" i="5" s="1"/>
  <c r="BC16" i="2"/>
  <c r="BC31" i="5" s="1"/>
  <c r="AD1" i="3"/>
  <c r="AD1" i="6"/>
  <c r="AD1" i="5"/>
  <c r="AC38" i="3"/>
  <c r="AC41" i="3"/>
  <c r="AC39" i="3"/>
  <c r="AC327" i="3" s="1"/>
  <c r="AC42" i="3"/>
  <c r="AC402" i="3" s="1"/>
  <c r="AC40" i="3"/>
  <c r="AC352" i="3" s="1"/>
  <c r="AC129" i="3"/>
  <c r="AC128" i="3"/>
  <c r="AC127" i="3"/>
  <c r="AC130" i="3"/>
  <c r="AC108" i="3"/>
  <c r="AC107" i="3"/>
  <c r="AC110" i="3"/>
  <c r="AC109" i="3"/>
  <c r="AC89" i="3"/>
  <c r="AC88" i="3"/>
  <c r="AC87" i="3"/>
  <c r="AC90" i="3"/>
  <c r="AC5" i="2"/>
  <c r="AC5" i="3"/>
  <c r="AC4" i="2"/>
  <c r="AC4" i="3"/>
  <c r="BE6" i="1"/>
  <c r="BE6" i="8" s="1"/>
  <c r="BD6" i="2"/>
  <c r="AD1" i="2"/>
  <c r="AE27" i="1"/>
  <c r="AD31" i="1"/>
  <c r="AD37" i="1"/>
  <c r="AD3" i="1" s="1"/>
  <c r="AD36" i="1"/>
  <c r="AD30" i="1"/>
  <c r="AC377" i="3" l="1"/>
  <c r="AC279" i="5"/>
  <c r="AC282" i="5"/>
  <c r="AC280" i="5"/>
  <c r="AC278" i="5"/>
  <c r="AC281" i="5"/>
  <c r="AC302" i="3"/>
  <c r="AB291" i="5"/>
  <c r="AC5" i="7"/>
  <c r="AC272" i="5"/>
  <c r="AC271" i="5"/>
  <c r="AC275" i="5"/>
  <c r="AC273" i="5"/>
  <c r="AC274" i="5"/>
  <c r="AC288" i="5" s="1"/>
  <c r="AC167" i="5"/>
  <c r="AC148" i="5"/>
  <c r="AC209" i="5"/>
  <c r="AC188" i="5"/>
  <c r="AC126" i="5"/>
  <c r="AC166" i="5"/>
  <c r="AC146" i="5"/>
  <c r="AC208" i="5"/>
  <c r="AC186" i="5"/>
  <c r="AC127" i="5"/>
  <c r="AC169" i="5"/>
  <c r="AC147" i="5"/>
  <c r="AC207" i="5"/>
  <c r="AC187" i="5"/>
  <c r="AC129" i="5"/>
  <c r="AC168" i="5"/>
  <c r="AC149" i="5"/>
  <c r="AC206" i="5"/>
  <c r="AC189" i="5"/>
  <c r="AC128" i="5"/>
  <c r="AC54" i="3"/>
  <c r="AB64" i="3"/>
  <c r="AC62" i="3"/>
  <c r="AC58" i="3"/>
  <c r="AC59" i="3"/>
  <c r="AC61" i="3"/>
  <c r="AC60" i="3"/>
  <c r="AC202" i="3"/>
  <c r="AC57" i="3"/>
  <c r="AC121" i="3"/>
  <c r="AC232" i="3"/>
  <c r="AC118" i="3"/>
  <c r="AC120" i="3"/>
  <c r="AC117" i="3"/>
  <c r="AC119" i="3"/>
  <c r="AC122" i="3"/>
  <c r="AB388" i="3"/>
  <c r="AB363" i="3"/>
  <c r="AC242" i="3"/>
  <c r="AC142" i="3"/>
  <c r="AC138" i="3"/>
  <c r="AC141" i="3"/>
  <c r="AC139" i="3"/>
  <c r="AC137" i="3"/>
  <c r="AC140" i="3"/>
  <c r="AB252" i="3"/>
  <c r="AC97" i="3"/>
  <c r="AC101" i="3"/>
  <c r="AC100" i="3"/>
  <c r="AC98" i="3"/>
  <c r="AC99" i="3"/>
  <c r="AC102" i="3"/>
  <c r="AC222" i="3"/>
  <c r="AB338" i="3"/>
  <c r="AC67" i="3"/>
  <c r="AC69" i="3"/>
  <c r="AC68" i="3"/>
  <c r="AC70" i="3"/>
  <c r="AC78" i="3"/>
  <c r="AC212" i="3"/>
  <c r="AC77" i="3"/>
  <c r="AC82" i="3"/>
  <c r="AC80" i="3"/>
  <c r="AC81" i="3"/>
  <c r="AC79" i="3"/>
  <c r="AB313" i="3"/>
  <c r="AB233" i="5"/>
  <c r="AB28" i="6" s="1"/>
  <c r="AB142" i="5"/>
  <c r="AC238" i="5"/>
  <c r="AC33" i="6" s="1"/>
  <c r="AC231" i="5"/>
  <c r="AC85" i="5"/>
  <c r="AC329" i="5" s="1"/>
  <c r="AC343" i="5" s="1"/>
  <c r="AC236" i="5"/>
  <c r="AB31" i="6"/>
  <c r="AC40" i="5"/>
  <c r="AC140" i="5" s="1"/>
  <c r="AC142" i="5" s="1"/>
  <c r="AC237" i="5"/>
  <c r="AC32" i="6" s="1"/>
  <c r="BB369" i="5"/>
  <c r="BB135" i="6"/>
  <c r="AB157" i="3"/>
  <c r="AB162" i="3"/>
  <c r="AB159" i="3"/>
  <c r="AB158" i="3"/>
  <c r="AB160" i="3"/>
  <c r="AB161" i="3"/>
  <c r="AB124" i="3"/>
  <c r="AB144" i="3"/>
  <c r="AB104" i="3"/>
  <c r="AB84" i="3"/>
  <c r="AB149" i="3"/>
  <c r="AB147" i="3"/>
  <c r="AB150" i="3"/>
  <c r="AB148" i="3"/>
  <c r="BD19" i="3"/>
  <c r="BD22" i="3"/>
  <c r="AD3" i="7"/>
  <c r="AD3" i="8"/>
  <c r="BD21" i="3"/>
  <c r="BD6" i="7"/>
  <c r="BD28" i="5"/>
  <c r="BD29" i="5"/>
  <c r="BE6" i="3"/>
  <c r="BE20" i="3" s="1"/>
  <c r="BE6" i="6"/>
  <c r="BE6" i="5"/>
  <c r="AD78" i="7"/>
  <c r="AD79" i="7" s="1"/>
  <c r="AD80" i="7" s="1"/>
  <c r="AD81" i="7" s="1"/>
  <c r="AD68" i="7"/>
  <c r="AD69" i="7" s="1"/>
  <c r="BD15" i="2"/>
  <c r="BD30" i="5" s="1"/>
  <c r="BD16" i="2"/>
  <c r="BD31" i="5" s="1"/>
  <c r="AD3" i="5"/>
  <c r="AD3" i="6"/>
  <c r="AD3" i="2"/>
  <c r="AD3" i="3"/>
  <c r="BF6" i="1"/>
  <c r="BF6" i="8" s="1"/>
  <c r="BE6" i="2"/>
  <c r="AD38" i="1"/>
  <c r="AD4" i="1" s="1"/>
  <c r="AD4" i="8" s="1"/>
  <c r="AD2" i="1"/>
  <c r="AE29" i="1"/>
  <c r="AE28" i="1"/>
  <c r="AD39" i="1"/>
  <c r="AD5" i="1" s="1"/>
  <c r="AD5" i="8" s="1"/>
  <c r="AE35" i="1"/>
  <c r="AE1" i="1" s="1"/>
  <c r="AC288" i="3" l="1"/>
  <c r="AC285" i="5"/>
  <c r="AC286" i="5"/>
  <c r="AC210" i="5"/>
  <c r="AC214" i="5" s="1"/>
  <c r="AC287" i="5"/>
  <c r="AC289" i="5"/>
  <c r="AC226" i="5"/>
  <c r="AC228" i="5"/>
  <c r="AC227" i="5"/>
  <c r="AC130" i="5"/>
  <c r="AC134" i="5" s="1"/>
  <c r="AC229" i="5"/>
  <c r="AC170" i="5"/>
  <c r="AC174" i="5" s="1"/>
  <c r="AC190" i="5"/>
  <c r="AC194" i="5" s="1"/>
  <c r="AC150" i="5"/>
  <c r="AC154" i="5" s="1"/>
  <c r="AC64" i="3"/>
  <c r="AC252" i="3"/>
  <c r="AC363" i="3"/>
  <c r="AC388" i="3"/>
  <c r="AC338" i="3"/>
  <c r="AC313" i="3"/>
  <c r="AC31" i="6"/>
  <c r="AB117" i="6"/>
  <c r="BC132" i="6"/>
  <c r="BB91" i="6"/>
  <c r="AC157" i="3"/>
  <c r="AC158" i="3"/>
  <c r="AB164" i="3"/>
  <c r="AC159" i="3"/>
  <c r="AC162" i="3"/>
  <c r="AC161" i="3"/>
  <c r="AC160" i="3"/>
  <c r="AC144" i="3"/>
  <c r="AC124" i="3"/>
  <c r="AC104" i="3"/>
  <c r="AC84" i="3"/>
  <c r="AC147" i="3"/>
  <c r="AC149" i="3"/>
  <c r="AC148" i="3"/>
  <c r="AC150" i="3"/>
  <c r="AE1" i="7"/>
  <c r="AE67" i="7" s="1"/>
  <c r="AE1" i="8"/>
  <c r="AD2" i="7"/>
  <c r="AD62" i="7" s="1"/>
  <c r="AD63" i="7" s="1"/>
  <c r="AD2" i="8"/>
  <c r="BE22" i="3"/>
  <c r="BE19" i="3"/>
  <c r="BE21" i="3"/>
  <c r="BE6" i="7"/>
  <c r="BF6" i="3"/>
  <c r="BF21" i="3" s="1"/>
  <c r="BF6" i="6"/>
  <c r="BF6" i="5"/>
  <c r="BE29" i="5"/>
  <c r="BE28" i="5"/>
  <c r="AD5" i="5"/>
  <c r="AD5" i="6"/>
  <c r="AD4" i="5"/>
  <c r="AD4" i="7" s="1"/>
  <c r="AD4" i="6"/>
  <c r="BE16" i="2"/>
  <c r="BE31" i="5" s="1"/>
  <c r="BE15" i="2"/>
  <c r="BE30" i="5" s="1"/>
  <c r="AD2" i="3"/>
  <c r="AD2" i="6"/>
  <c r="AD2" i="5"/>
  <c r="AE1" i="3"/>
  <c r="AE1" i="6"/>
  <c r="AE1" i="5"/>
  <c r="AD4" i="2"/>
  <c r="AD4" i="3"/>
  <c r="AD5" i="2"/>
  <c r="AD5" i="3"/>
  <c r="AD75" i="1"/>
  <c r="AD76" i="1" s="1"/>
  <c r="AD15" i="5" s="1"/>
  <c r="AD212" i="5" s="1"/>
  <c r="AD72" i="1"/>
  <c r="AD74" i="1" s="1"/>
  <c r="AD35" i="3" s="1"/>
  <c r="AD73" i="1"/>
  <c r="AD66" i="1"/>
  <c r="AD68" i="1"/>
  <c r="AD69" i="1" s="1"/>
  <c r="AD14" i="5" s="1"/>
  <c r="AD192" i="5" s="1"/>
  <c r="AD61" i="1"/>
  <c r="AD62" i="1" s="1"/>
  <c r="AD13" i="5" s="1"/>
  <c r="AD172" i="5" s="1"/>
  <c r="AD59" i="1"/>
  <c r="AD65" i="1"/>
  <c r="AD67" i="1" s="1"/>
  <c r="AD34" i="3" s="1"/>
  <c r="AD58" i="1"/>
  <c r="AD60" i="1" s="1"/>
  <c r="AD33" i="3" s="1"/>
  <c r="BG6" i="1"/>
  <c r="BG6" i="8" s="1"/>
  <c r="BF6" i="2"/>
  <c r="AD54" i="1"/>
  <c r="AD55" i="1" s="1"/>
  <c r="AD12" i="5" s="1"/>
  <c r="AD152" i="5" s="1"/>
  <c r="AD52" i="1"/>
  <c r="AD51" i="1"/>
  <c r="AD2" i="2"/>
  <c r="AD44" i="1"/>
  <c r="AD46" i="1" s="1"/>
  <c r="AD31" i="3" s="1"/>
  <c r="AD45" i="1"/>
  <c r="AD47" i="1"/>
  <c r="AD48" i="1" s="1"/>
  <c r="AD11" i="5" s="1"/>
  <c r="AD132" i="5" s="1"/>
  <c r="AE1" i="2"/>
  <c r="AF27" i="1"/>
  <c r="AE31" i="1"/>
  <c r="AE37" i="1"/>
  <c r="AE3" i="1" s="1"/>
  <c r="AE36" i="1"/>
  <c r="AE2" i="1" s="1"/>
  <c r="AE30" i="1"/>
  <c r="AD278" i="5" l="1"/>
  <c r="AD280" i="5"/>
  <c r="AD281" i="5"/>
  <c r="AD282" i="5"/>
  <c r="AD279" i="5"/>
  <c r="AC291" i="5"/>
  <c r="AD249" i="5"/>
  <c r="AD250" i="5"/>
  <c r="AD248" i="5"/>
  <c r="AD247" i="5"/>
  <c r="AD5" i="7"/>
  <c r="AD271" i="5"/>
  <c r="AD274" i="5"/>
  <c r="AD273" i="5"/>
  <c r="AD272" i="5"/>
  <c r="AD275" i="5"/>
  <c r="AD246" i="5"/>
  <c r="AC233" i="5"/>
  <c r="AC28" i="6" s="1"/>
  <c r="AD368" i="3"/>
  <c r="AD369" i="3" s="1"/>
  <c r="AD343" i="3"/>
  <c r="AD344" i="3" s="1"/>
  <c r="AD293" i="3"/>
  <c r="AD294" i="3" s="1"/>
  <c r="AD393" i="3"/>
  <c r="AD394" i="3" s="1"/>
  <c r="AD318" i="3"/>
  <c r="AD319" i="3" s="1"/>
  <c r="AD47" i="3"/>
  <c r="AD48" i="3"/>
  <c r="AD49" i="3"/>
  <c r="AD50" i="3"/>
  <c r="AD187" i="5"/>
  <c r="AD186" i="5"/>
  <c r="AD189" i="5"/>
  <c r="AD188" i="5"/>
  <c r="AD197" i="5"/>
  <c r="AD199" i="5"/>
  <c r="AD198" i="5"/>
  <c r="AE339" i="5"/>
  <c r="AD208" i="5"/>
  <c r="AD207" i="5"/>
  <c r="AD209" i="5"/>
  <c r="AD206" i="5"/>
  <c r="AD219" i="5"/>
  <c r="AD218" i="5"/>
  <c r="AD217" i="5"/>
  <c r="AE340" i="5"/>
  <c r="AD129" i="5"/>
  <c r="AD127" i="5"/>
  <c r="AD128" i="5"/>
  <c r="AD126" i="5"/>
  <c r="AD138" i="5"/>
  <c r="AD139" i="5"/>
  <c r="AD137" i="5"/>
  <c r="AD83" i="5"/>
  <c r="AD37" i="5"/>
  <c r="AD81" i="5"/>
  <c r="AD82" i="5"/>
  <c r="AD38" i="5"/>
  <c r="AD36" i="5"/>
  <c r="AE336" i="5"/>
  <c r="AD169" i="5"/>
  <c r="AD166" i="5"/>
  <c r="AD167" i="5"/>
  <c r="AD168" i="5"/>
  <c r="AD177" i="5"/>
  <c r="AD178" i="5"/>
  <c r="AD179" i="5"/>
  <c r="AE338" i="5"/>
  <c r="AD149" i="5"/>
  <c r="AD147" i="5"/>
  <c r="AD146" i="5"/>
  <c r="AD148" i="5"/>
  <c r="AD157" i="5"/>
  <c r="AD158" i="5"/>
  <c r="AD159" i="5"/>
  <c r="AE337" i="5"/>
  <c r="BC135" i="6"/>
  <c r="BC369" i="5"/>
  <c r="AC117" i="6"/>
  <c r="AC164" i="3"/>
  <c r="AE3" i="7"/>
  <c r="AE3" i="8"/>
  <c r="AE2" i="7"/>
  <c r="AE62" i="7" s="1"/>
  <c r="AE63" i="7" s="1"/>
  <c r="AE2" i="8"/>
  <c r="BF22" i="3"/>
  <c r="BF20" i="3"/>
  <c r="BF19" i="3"/>
  <c r="BF6" i="7"/>
  <c r="AD53" i="1"/>
  <c r="AD32" i="3" s="1"/>
  <c r="BG6" i="3"/>
  <c r="BG20" i="3" s="1"/>
  <c r="BG6" i="6"/>
  <c r="BG6" i="5"/>
  <c r="BF29" i="5"/>
  <c r="BF28" i="5"/>
  <c r="AE78" i="7"/>
  <c r="AE79" i="7" s="1"/>
  <c r="AE80" i="7" s="1"/>
  <c r="AE81" i="7" s="1"/>
  <c r="AE68" i="7"/>
  <c r="AE69" i="7" s="1"/>
  <c r="BF15" i="2"/>
  <c r="BF30" i="5" s="1"/>
  <c r="BF16" i="2"/>
  <c r="BF31" i="5" s="1"/>
  <c r="AE3" i="5"/>
  <c r="AE3" i="6"/>
  <c r="AE2" i="6"/>
  <c r="AE2" i="5"/>
  <c r="AD39" i="3"/>
  <c r="AD38" i="3"/>
  <c r="AD41" i="3"/>
  <c r="AD42" i="3"/>
  <c r="AD402" i="3" s="1"/>
  <c r="AD40" i="3"/>
  <c r="AD129" i="3"/>
  <c r="AD130" i="3"/>
  <c r="AD127" i="3"/>
  <c r="AD128" i="3"/>
  <c r="AD108" i="3"/>
  <c r="AD110" i="3"/>
  <c r="AD109" i="3"/>
  <c r="AD107" i="3"/>
  <c r="AD87" i="3"/>
  <c r="AD88" i="3"/>
  <c r="AD89" i="3"/>
  <c r="AD90" i="3"/>
  <c r="AE2" i="2"/>
  <c r="AE2" i="3"/>
  <c r="AE3" i="2"/>
  <c r="AE3" i="3"/>
  <c r="AE75" i="1"/>
  <c r="AE76" i="1" s="1"/>
  <c r="AE15" i="5" s="1"/>
  <c r="AE212" i="5" s="1"/>
  <c r="AE73" i="1"/>
  <c r="AE72" i="1"/>
  <c r="AE74" i="1" s="1"/>
  <c r="AE35" i="3" s="1"/>
  <c r="AE68" i="1"/>
  <c r="AE69" i="1" s="1"/>
  <c r="AE14" i="5" s="1"/>
  <c r="AE192" i="5" s="1"/>
  <c r="AE59" i="1"/>
  <c r="AE66" i="1"/>
  <c r="AE58" i="1"/>
  <c r="AE60" i="1" s="1"/>
  <c r="AE33" i="3" s="1"/>
  <c r="AE65" i="1"/>
  <c r="AE67" i="1" s="1"/>
  <c r="AE34" i="3" s="1"/>
  <c r="AE61" i="1"/>
  <c r="AE62" i="1" s="1"/>
  <c r="AE13" i="5" s="1"/>
  <c r="AE172" i="5" s="1"/>
  <c r="BH6" i="1"/>
  <c r="BH6" i="8" s="1"/>
  <c r="BG6" i="2"/>
  <c r="AE54" i="1"/>
  <c r="AE55" i="1" s="1"/>
  <c r="AE12" i="5" s="1"/>
  <c r="AE152" i="5" s="1"/>
  <c r="AE52" i="1"/>
  <c r="AE51" i="1"/>
  <c r="AE47" i="1"/>
  <c r="AE48" i="1" s="1"/>
  <c r="AE11" i="5" s="1"/>
  <c r="AE253" i="5" s="1"/>
  <c r="AE44" i="1"/>
  <c r="AE46" i="1" s="1"/>
  <c r="AE31" i="3" s="1"/>
  <c r="AE45" i="1"/>
  <c r="AE39" i="1"/>
  <c r="AE5" i="1" s="1"/>
  <c r="AE5" i="8" s="1"/>
  <c r="AF35" i="1"/>
  <c r="AF1" i="1" s="1"/>
  <c r="AE38" i="1"/>
  <c r="AE4" i="1" s="1"/>
  <c r="AE4" i="8" s="1"/>
  <c r="AF28" i="1"/>
  <c r="AF29" i="1"/>
  <c r="AD352" i="3" l="1"/>
  <c r="AD327" i="3"/>
  <c r="AD377" i="3"/>
  <c r="AD302" i="3"/>
  <c r="AD288" i="3" s="1"/>
  <c r="AE132" i="5"/>
  <c r="AD285" i="5"/>
  <c r="AD287" i="5"/>
  <c r="AD210" i="5"/>
  <c r="AD214" i="5" s="1"/>
  <c r="AD289" i="5"/>
  <c r="AD286" i="5"/>
  <c r="AE249" i="5"/>
  <c r="AE250" i="5"/>
  <c r="AE248" i="5"/>
  <c r="AE247" i="5"/>
  <c r="AD288" i="5"/>
  <c r="AE246" i="5"/>
  <c r="AE368" i="3"/>
  <c r="AE369" i="3" s="1"/>
  <c r="AE393" i="3"/>
  <c r="AE394" i="3" s="1"/>
  <c r="AE343" i="3"/>
  <c r="AE344" i="3" s="1"/>
  <c r="AE318" i="3"/>
  <c r="AE319" i="3" s="1"/>
  <c r="AE293" i="3"/>
  <c r="AE294" i="3" s="1"/>
  <c r="AD202" i="3"/>
  <c r="AD59" i="3"/>
  <c r="AD60" i="3"/>
  <c r="AD58" i="3"/>
  <c r="AD57" i="3"/>
  <c r="AD62" i="3"/>
  <c r="AD61" i="3"/>
  <c r="AD54" i="3"/>
  <c r="AE48" i="3"/>
  <c r="AE49" i="3"/>
  <c r="AE47" i="3"/>
  <c r="AE50" i="3"/>
  <c r="AD138" i="3"/>
  <c r="AD139" i="3"/>
  <c r="AD141" i="3"/>
  <c r="AD137" i="3"/>
  <c r="AD140" i="3"/>
  <c r="AD142" i="3"/>
  <c r="AD242" i="3"/>
  <c r="AD121" i="3"/>
  <c r="AD118" i="3"/>
  <c r="AD119" i="3"/>
  <c r="AD117" i="3"/>
  <c r="AD122" i="3"/>
  <c r="AD120" i="3"/>
  <c r="AD232" i="3"/>
  <c r="AD102" i="3"/>
  <c r="AD99" i="3"/>
  <c r="AD97" i="3"/>
  <c r="AD222" i="3"/>
  <c r="AD100" i="3"/>
  <c r="AD98" i="3"/>
  <c r="AD101" i="3"/>
  <c r="AD69" i="3"/>
  <c r="AD67" i="3"/>
  <c r="AD68" i="3"/>
  <c r="AD70" i="3"/>
  <c r="AD82" i="3"/>
  <c r="AD212" i="3"/>
  <c r="AD77" i="3"/>
  <c r="AD78" i="3"/>
  <c r="AD79" i="3"/>
  <c r="AD81" i="3"/>
  <c r="AD80" i="3"/>
  <c r="AD170" i="5"/>
  <c r="AD174" i="5" s="1"/>
  <c r="AD238" i="5"/>
  <c r="AD33" i="6" s="1"/>
  <c r="AD228" i="5"/>
  <c r="AD40" i="5"/>
  <c r="AD140" i="5" s="1"/>
  <c r="AD142" i="5" s="1"/>
  <c r="AD237" i="5"/>
  <c r="AD32" i="6" s="1"/>
  <c r="AD227" i="5"/>
  <c r="AE179" i="5"/>
  <c r="AE178" i="5"/>
  <c r="AE177" i="5"/>
  <c r="AF338" i="5"/>
  <c r="AE219" i="5"/>
  <c r="AE218" i="5"/>
  <c r="AE217" i="5"/>
  <c r="AF340" i="5"/>
  <c r="AD150" i="5"/>
  <c r="AD154" i="5" s="1"/>
  <c r="AD229" i="5"/>
  <c r="AD190" i="5"/>
  <c r="AD194" i="5" s="1"/>
  <c r="AE138" i="5"/>
  <c r="AE137" i="5"/>
  <c r="AE139" i="5"/>
  <c r="AF336" i="5"/>
  <c r="AE36" i="5"/>
  <c r="AE82" i="5"/>
  <c r="AE83" i="5"/>
  <c r="AE38" i="5"/>
  <c r="AE81" i="5"/>
  <c r="AE37" i="5"/>
  <c r="AE157" i="5"/>
  <c r="AE159" i="5"/>
  <c r="AE158" i="5"/>
  <c r="AF337" i="5"/>
  <c r="AE199" i="5"/>
  <c r="AE198" i="5"/>
  <c r="AE197" i="5"/>
  <c r="AF339" i="5"/>
  <c r="AD85" i="5"/>
  <c r="AD329" i="5" s="1"/>
  <c r="AD343" i="5" s="1"/>
  <c r="AD236" i="5"/>
  <c r="AD130" i="5"/>
  <c r="AD134" i="5" s="1"/>
  <c r="AD226" i="5"/>
  <c r="AD231" i="5"/>
  <c r="BC91" i="6"/>
  <c r="BD132" i="6"/>
  <c r="AF1" i="7"/>
  <c r="AF67" i="7" s="1"/>
  <c r="AF1" i="8"/>
  <c r="BG22" i="3"/>
  <c r="BG6" i="7"/>
  <c r="BG19" i="3"/>
  <c r="BG21" i="3"/>
  <c r="AE53" i="1"/>
  <c r="AE32" i="3" s="1"/>
  <c r="BH6" i="3"/>
  <c r="BH19" i="3" s="1"/>
  <c r="BH6" i="6"/>
  <c r="BH6" i="5"/>
  <c r="BG29" i="5"/>
  <c r="BG28" i="5"/>
  <c r="AE4" i="5"/>
  <c r="AE4" i="7" s="1"/>
  <c r="AE4" i="6"/>
  <c r="AE5" i="5"/>
  <c r="AE5" i="6"/>
  <c r="BG15" i="2"/>
  <c r="BG30" i="5" s="1"/>
  <c r="BG16" i="2"/>
  <c r="BG31" i="5" s="1"/>
  <c r="AF1" i="3"/>
  <c r="AF1" i="6"/>
  <c r="AF1" i="5"/>
  <c r="AE39" i="3"/>
  <c r="AE327" i="3" s="1"/>
  <c r="AE40" i="3"/>
  <c r="AE352" i="3" s="1"/>
  <c r="AE42" i="3"/>
  <c r="AE402" i="3" s="1"/>
  <c r="AE38" i="3"/>
  <c r="AE41" i="3"/>
  <c r="AE129" i="3"/>
  <c r="AE130" i="3"/>
  <c r="AE127" i="3"/>
  <c r="AE128" i="3"/>
  <c r="AE108" i="3"/>
  <c r="AE110" i="3"/>
  <c r="AE107" i="3"/>
  <c r="AE109" i="3"/>
  <c r="AE90" i="3"/>
  <c r="AE88" i="3"/>
  <c r="AE87" i="3"/>
  <c r="AE89" i="3"/>
  <c r="AE5" i="2"/>
  <c r="AE5" i="3"/>
  <c r="AE4" i="2"/>
  <c r="AE4" i="3"/>
  <c r="BI6" i="1"/>
  <c r="BI6" i="8" s="1"/>
  <c r="BH6" i="2"/>
  <c r="AF1" i="2"/>
  <c r="AG27" i="1"/>
  <c r="AF31" i="1"/>
  <c r="AF30" i="1"/>
  <c r="AF37" i="1"/>
  <c r="AF3" i="1" s="1"/>
  <c r="AF36" i="1"/>
  <c r="AF2" i="1" s="1"/>
  <c r="AE377" i="3" l="1"/>
  <c r="AE281" i="5"/>
  <c r="AE279" i="5"/>
  <c r="AE278" i="5"/>
  <c r="AE282" i="5"/>
  <c r="AE280" i="5"/>
  <c r="AE302" i="3"/>
  <c r="AE288" i="3" s="1"/>
  <c r="AD291" i="5"/>
  <c r="AE5" i="7"/>
  <c r="AE271" i="5"/>
  <c r="AE274" i="5"/>
  <c r="AE272" i="5"/>
  <c r="AE275" i="5"/>
  <c r="AE273" i="5"/>
  <c r="AE169" i="5"/>
  <c r="AE189" i="5"/>
  <c r="AE127" i="5"/>
  <c r="AE147" i="5"/>
  <c r="AE207" i="5"/>
  <c r="AE187" i="5"/>
  <c r="AE148" i="5"/>
  <c r="AE126" i="5"/>
  <c r="AE209" i="5"/>
  <c r="AE168" i="5"/>
  <c r="AE186" i="5"/>
  <c r="AE146" i="5"/>
  <c r="AE129" i="5"/>
  <c r="AE208" i="5"/>
  <c r="AE167" i="5"/>
  <c r="AE188" i="5"/>
  <c r="AE149" i="5"/>
  <c r="AE128" i="5"/>
  <c r="AE206" i="5"/>
  <c r="AE166" i="5"/>
  <c r="AE54" i="3"/>
  <c r="AE58" i="3"/>
  <c r="AE57" i="3"/>
  <c r="AE60" i="3"/>
  <c r="AE62" i="3"/>
  <c r="AE59" i="3"/>
  <c r="AE202" i="3"/>
  <c r="AE61" i="3"/>
  <c r="AD64" i="3"/>
  <c r="AD252" i="3"/>
  <c r="AE122" i="3"/>
  <c r="AE118" i="3"/>
  <c r="AE232" i="3"/>
  <c r="AE119" i="3"/>
  <c r="AE120" i="3"/>
  <c r="AE117" i="3"/>
  <c r="AE121" i="3"/>
  <c r="AE140" i="3"/>
  <c r="AE138" i="3"/>
  <c r="AE242" i="3"/>
  <c r="AE142" i="3"/>
  <c r="AE139" i="3"/>
  <c r="AE137" i="3"/>
  <c r="AE141" i="3"/>
  <c r="AD388" i="3"/>
  <c r="AD363" i="3"/>
  <c r="AE101" i="3"/>
  <c r="AE100" i="3"/>
  <c r="AE98" i="3"/>
  <c r="AE97" i="3"/>
  <c r="AE222" i="3"/>
  <c r="AE99" i="3"/>
  <c r="AE338" i="3"/>
  <c r="AE102" i="3"/>
  <c r="AD338" i="3"/>
  <c r="AE68" i="3"/>
  <c r="AE69" i="3"/>
  <c r="AE67" i="3"/>
  <c r="AE70" i="3"/>
  <c r="AD313" i="3"/>
  <c r="AE79" i="3"/>
  <c r="AE212" i="3"/>
  <c r="AE78" i="3"/>
  <c r="AE80" i="3"/>
  <c r="AE77" i="3"/>
  <c r="AE81" i="3"/>
  <c r="AE82" i="3"/>
  <c r="AE231" i="5"/>
  <c r="AD233" i="5"/>
  <c r="AD28" i="6" s="1"/>
  <c r="AE85" i="5"/>
  <c r="AE329" i="5" s="1"/>
  <c r="AE343" i="5" s="1"/>
  <c r="AE40" i="5"/>
  <c r="AE140" i="5" s="1"/>
  <c r="AE142" i="5" s="1"/>
  <c r="AE236" i="5"/>
  <c r="AE238" i="5"/>
  <c r="AE33" i="6" s="1"/>
  <c r="AD31" i="6"/>
  <c r="AE237" i="5"/>
  <c r="AE32" i="6" s="1"/>
  <c r="BD135" i="6"/>
  <c r="BD369" i="5"/>
  <c r="AD161" i="3"/>
  <c r="AD158" i="3"/>
  <c r="AD162" i="3"/>
  <c r="AD159" i="3"/>
  <c r="AD157" i="3"/>
  <c r="AD160" i="3"/>
  <c r="AD144" i="3"/>
  <c r="AD124" i="3"/>
  <c r="AD104" i="3"/>
  <c r="AD84" i="3"/>
  <c r="AD149" i="3"/>
  <c r="AD147" i="3"/>
  <c r="AD150" i="3"/>
  <c r="AD148" i="3"/>
  <c r="AF3" i="7"/>
  <c r="AF3" i="8"/>
  <c r="AF2" i="7"/>
  <c r="AF62" i="7" s="1"/>
  <c r="AF63" i="7" s="1"/>
  <c r="AF2" i="8"/>
  <c r="BH21" i="3"/>
  <c r="BH22" i="3"/>
  <c r="BH6" i="7"/>
  <c r="BH20" i="3"/>
  <c r="BI6" i="3"/>
  <c r="BI21" i="3" s="1"/>
  <c r="BI6" i="6"/>
  <c r="BI6" i="5"/>
  <c r="BH28" i="5"/>
  <c r="BH29" i="5"/>
  <c r="AF78" i="7"/>
  <c r="AF79" i="7" s="1"/>
  <c r="AF80" i="7" s="1"/>
  <c r="AF81" i="7" s="1"/>
  <c r="AF68" i="7"/>
  <c r="AF69" i="7" s="1"/>
  <c r="BH16" i="2"/>
  <c r="BH31" i="5" s="1"/>
  <c r="BH15" i="2"/>
  <c r="BH30" i="5" s="1"/>
  <c r="AF2" i="6"/>
  <c r="AF2" i="5"/>
  <c r="AF3" i="6"/>
  <c r="AF3" i="5"/>
  <c r="AF2" i="2"/>
  <c r="AF2" i="3"/>
  <c r="AF3" i="2"/>
  <c r="AF3" i="3"/>
  <c r="AF75" i="1"/>
  <c r="AF76" i="1" s="1"/>
  <c r="AF15" i="5" s="1"/>
  <c r="AF212" i="5" s="1"/>
  <c r="AF72" i="1"/>
  <c r="AF74" i="1" s="1"/>
  <c r="AF35" i="3" s="1"/>
  <c r="AF73" i="1"/>
  <c r="AF66" i="1"/>
  <c r="AF58" i="1"/>
  <c r="AF60" i="1" s="1"/>
  <c r="AF33" i="3" s="1"/>
  <c r="AF68" i="1"/>
  <c r="AF69" i="1" s="1"/>
  <c r="AF14" i="5" s="1"/>
  <c r="AF192" i="5" s="1"/>
  <c r="AF59" i="1"/>
  <c r="AF61" i="1"/>
  <c r="AF62" i="1" s="1"/>
  <c r="AF13" i="5" s="1"/>
  <c r="AF172" i="5" s="1"/>
  <c r="AF65" i="1"/>
  <c r="AF67" i="1" s="1"/>
  <c r="AF34" i="3" s="1"/>
  <c r="BJ6" i="1"/>
  <c r="BJ6" i="8" s="1"/>
  <c r="BI6" i="2"/>
  <c r="AF52" i="1"/>
  <c r="AF51" i="1"/>
  <c r="AF54" i="1"/>
  <c r="AF55" i="1" s="1"/>
  <c r="AF12" i="5" s="1"/>
  <c r="AF152" i="5" s="1"/>
  <c r="AF47" i="1"/>
  <c r="AF48" i="1" s="1"/>
  <c r="AF11" i="5" s="1"/>
  <c r="AF44" i="1"/>
  <c r="AF46" i="1" s="1"/>
  <c r="AF31" i="3" s="1"/>
  <c r="AF45" i="1"/>
  <c r="AF39" i="1"/>
  <c r="AF5" i="1" s="1"/>
  <c r="AF5" i="8" s="1"/>
  <c r="AG35" i="1"/>
  <c r="AG1" i="1" s="1"/>
  <c r="AF38" i="1"/>
  <c r="AF4" i="1" s="1"/>
  <c r="AF4" i="8" s="1"/>
  <c r="AG29" i="1"/>
  <c r="AG28" i="1"/>
  <c r="AF132" i="5" l="1"/>
  <c r="AF253" i="5"/>
  <c r="AE289" i="5"/>
  <c r="AE285" i="5"/>
  <c r="AE287" i="5"/>
  <c r="AE210" i="5"/>
  <c r="AE214" i="5" s="1"/>
  <c r="AF249" i="5"/>
  <c r="AF250" i="5"/>
  <c r="AF248" i="5"/>
  <c r="AF247" i="5"/>
  <c r="AE286" i="5"/>
  <c r="AE288" i="5"/>
  <c r="AF246" i="5"/>
  <c r="AE150" i="5"/>
  <c r="AE154" i="5" s="1"/>
  <c r="AE226" i="5"/>
  <c r="AE170" i="5"/>
  <c r="AE174" i="5" s="1"/>
  <c r="AE190" i="5"/>
  <c r="AE194" i="5" s="1"/>
  <c r="AE130" i="5"/>
  <c r="AE134" i="5" s="1"/>
  <c r="AE227" i="5"/>
  <c r="AE228" i="5"/>
  <c r="AE229" i="5"/>
  <c r="AF393" i="3"/>
  <c r="AF394" i="3" s="1"/>
  <c r="AF343" i="3"/>
  <c r="AF344" i="3" s="1"/>
  <c r="AF368" i="3"/>
  <c r="AF369" i="3" s="1"/>
  <c r="AF318" i="3"/>
  <c r="AF319" i="3" s="1"/>
  <c r="AF293" i="3"/>
  <c r="AF294" i="3" s="1"/>
  <c r="AF48" i="3"/>
  <c r="AF47" i="3"/>
  <c r="AF49" i="3"/>
  <c r="AF50" i="3"/>
  <c r="AE64" i="3"/>
  <c r="AE363" i="3"/>
  <c r="AE252" i="3"/>
  <c r="AE388" i="3"/>
  <c r="AE313" i="3"/>
  <c r="AF157" i="5"/>
  <c r="AF159" i="5"/>
  <c r="AF158" i="5"/>
  <c r="AG337" i="5"/>
  <c r="AF198" i="5"/>
  <c r="AF199" i="5"/>
  <c r="AF197" i="5"/>
  <c r="AG339" i="5"/>
  <c r="AE31" i="6"/>
  <c r="AF137" i="5"/>
  <c r="AF139" i="5"/>
  <c r="AF138" i="5"/>
  <c r="AF83" i="5"/>
  <c r="AF36" i="5"/>
  <c r="AF81" i="5"/>
  <c r="AF38" i="5"/>
  <c r="AG336" i="5"/>
  <c r="AF37" i="5"/>
  <c r="AF82" i="5"/>
  <c r="AF217" i="5"/>
  <c r="AF219" i="5"/>
  <c r="AF218" i="5"/>
  <c r="AG340" i="5"/>
  <c r="AF178" i="5"/>
  <c r="AF179" i="5"/>
  <c r="AF177" i="5"/>
  <c r="AG338" i="5"/>
  <c r="AD117" i="6"/>
  <c r="BE132" i="6"/>
  <c r="BD91" i="6"/>
  <c r="AD164" i="3"/>
  <c r="AE160" i="3"/>
  <c r="AE161" i="3"/>
  <c r="AE157" i="3"/>
  <c r="AE162" i="3"/>
  <c r="AE159" i="3"/>
  <c r="AE158" i="3"/>
  <c r="AE144" i="3"/>
  <c r="AE124" i="3"/>
  <c r="AE104" i="3"/>
  <c r="AE84" i="3"/>
  <c r="AE150" i="3"/>
  <c r="AE148" i="3"/>
  <c r="AE147" i="3"/>
  <c r="AE149" i="3"/>
  <c r="AG1" i="7"/>
  <c r="AG67" i="7" s="1"/>
  <c r="AG1" i="8"/>
  <c r="BI22" i="3"/>
  <c r="BI20" i="3"/>
  <c r="BI6" i="7"/>
  <c r="BI19" i="3"/>
  <c r="AF53" i="1"/>
  <c r="AF32" i="3" s="1"/>
  <c r="BI29" i="5"/>
  <c r="BI28" i="5"/>
  <c r="BJ6" i="3"/>
  <c r="BJ20" i="3" s="1"/>
  <c r="BJ6" i="6"/>
  <c r="BJ6" i="5"/>
  <c r="AF4" i="5"/>
  <c r="AF4" i="7" s="1"/>
  <c r="AF4" i="6"/>
  <c r="AF5" i="5"/>
  <c r="AF5" i="6"/>
  <c r="BI16" i="2"/>
  <c r="BI31" i="5" s="1"/>
  <c r="BI15" i="2"/>
  <c r="BI30" i="5" s="1"/>
  <c r="AG1" i="3"/>
  <c r="AG1" i="6"/>
  <c r="AG1" i="5"/>
  <c r="AF42" i="3"/>
  <c r="AF38" i="3"/>
  <c r="AF39" i="3"/>
  <c r="AF327" i="3" s="1"/>
  <c r="AF40" i="3"/>
  <c r="AF352" i="3" s="1"/>
  <c r="AF41" i="3"/>
  <c r="AF377" i="3" s="1"/>
  <c r="AF128" i="3"/>
  <c r="AF127" i="3"/>
  <c r="AF130" i="3"/>
  <c r="AF129" i="3"/>
  <c r="AF110" i="3"/>
  <c r="AF107" i="3"/>
  <c r="AF109" i="3"/>
  <c r="AF108" i="3"/>
  <c r="AF90" i="3"/>
  <c r="AF87" i="3"/>
  <c r="AF89" i="3"/>
  <c r="AF88" i="3"/>
  <c r="AF4" i="2"/>
  <c r="AF4" i="3"/>
  <c r="AF5" i="2"/>
  <c r="AF5" i="3"/>
  <c r="BK6" i="1"/>
  <c r="BK6" i="8" s="1"/>
  <c r="BJ6" i="2"/>
  <c r="AG1" i="2"/>
  <c r="AH27" i="1"/>
  <c r="AG31" i="1"/>
  <c r="AG30" i="1"/>
  <c r="AG37" i="1"/>
  <c r="AG3" i="1" s="1"/>
  <c r="AG36" i="1"/>
  <c r="AG2" i="1" s="1"/>
  <c r="AF302" i="3" l="1"/>
  <c r="AF288" i="3" s="1"/>
  <c r="AF279" i="5"/>
  <c r="AF281" i="5"/>
  <c r="AF280" i="5"/>
  <c r="AF282" i="5"/>
  <c r="AF278" i="5"/>
  <c r="AF402" i="3"/>
  <c r="AE291" i="5"/>
  <c r="AF5" i="7"/>
  <c r="AF271" i="5"/>
  <c r="AF273" i="5"/>
  <c r="AF272" i="5"/>
  <c r="AF274" i="5"/>
  <c r="AF275" i="5"/>
  <c r="AE233" i="5"/>
  <c r="AE28" i="6" s="1"/>
  <c r="AF206" i="5"/>
  <c r="AF147" i="5"/>
  <c r="AF168" i="5"/>
  <c r="AF128" i="5"/>
  <c r="AF188" i="5"/>
  <c r="AF167" i="5"/>
  <c r="AF209" i="5"/>
  <c r="AF127" i="5"/>
  <c r="AF186" i="5"/>
  <c r="AF149" i="5"/>
  <c r="AF166" i="5"/>
  <c r="AF208" i="5"/>
  <c r="AF126" i="5"/>
  <c r="AF189" i="5"/>
  <c r="AF148" i="5"/>
  <c r="AF169" i="5"/>
  <c r="AF207" i="5"/>
  <c r="AF129" i="5"/>
  <c r="AF187" i="5"/>
  <c r="AF146" i="5"/>
  <c r="AF54" i="3"/>
  <c r="AF202" i="3"/>
  <c r="AF60" i="3"/>
  <c r="AF59" i="3"/>
  <c r="AF57" i="3"/>
  <c r="AF61" i="3"/>
  <c r="AF62" i="3"/>
  <c r="AF58" i="3"/>
  <c r="AF119" i="3"/>
  <c r="AF121" i="3"/>
  <c r="AF120" i="3"/>
  <c r="AF122" i="3"/>
  <c r="AF118" i="3"/>
  <c r="AF232" i="3"/>
  <c r="AF117" i="3"/>
  <c r="AF141" i="3"/>
  <c r="AF142" i="3"/>
  <c r="AF242" i="3"/>
  <c r="AF140" i="3"/>
  <c r="AF138" i="3"/>
  <c r="AF137" i="3"/>
  <c r="AF139" i="3"/>
  <c r="AF97" i="3"/>
  <c r="AF101" i="3"/>
  <c r="AF222" i="3"/>
  <c r="AF100" i="3"/>
  <c r="AF98" i="3"/>
  <c r="AF102" i="3"/>
  <c r="AF99" i="3"/>
  <c r="AF67" i="3"/>
  <c r="AF69" i="3"/>
  <c r="AF68" i="3"/>
  <c r="AF70" i="3"/>
  <c r="AF82" i="3"/>
  <c r="AF79" i="3"/>
  <c r="AF78" i="3"/>
  <c r="AF212" i="3"/>
  <c r="AF81" i="3"/>
  <c r="AF77" i="3"/>
  <c r="AF80" i="3"/>
  <c r="AF238" i="5"/>
  <c r="AF33" i="6" s="1"/>
  <c r="AF237" i="5"/>
  <c r="AF32" i="6" s="1"/>
  <c r="AF236" i="5"/>
  <c r="AF40" i="5"/>
  <c r="AF140" i="5" s="1"/>
  <c r="AF85" i="5"/>
  <c r="AF329" i="5" s="1"/>
  <c r="AF343" i="5" s="1"/>
  <c r="AF231" i="5"/>
  <c r="BE135" i="6"/>
  <c r="BE369" i="5"/>
  <c r="AE117" i="6"/>
  <c r="AE164" i="3"/>
  <c r="AG3" i="7"/>
  <c r="AG3" i="8"/>
  <c r="AG2" i="7"/>
  <c r="AG62" i="7" s="1"/>
  <c r="AG63" i="7" s="1"/>
  <c r="AG2" i="8"/>
  <c r="BJ19" i="3"/>
  <c r="BJ21" i="3"/>
  <c r="BJ22" i="3"/>
  <c r="BJ6" i="7"/>
  <c r="BJ28" i="5"/>
  <c r="BJ29" i="5"/>
  <c r="BK6" i="3"/>
  <c r="BK21" i="3" s="1"/>
  <c r="BK6" i="6"/>
  <c r="BK6" i="5"/>
  <c r="AG78" i="7"/>
  <c r="AG79" i="7" s="1"/>
  <c r="AG80" i="7" s="1"/>
  <c r="AG81" i="7" s="1"/>
  <c r="AG68" i="7"/>
  <c r="AG69" i="7" s="1"/>
  <c r="BJ15" i="2"/>
  <c r="BJ30" i="5" s="1"/>
  <c r="BJ16" i="2"/>
  <c r="BJ31" i="5" s="1"/>
  <c r="AG2" i="6"/>
  <c r="AG2" i="5"/>
  <c r="AG3" i="5"/>
  <c r="AG3" i="6"/>
  <c r="AG3" i="2"/>
  <c r="AG3" i="3"/>
  <c r="AG2" i="2"/>
  <c r="AG2" i="3"/>
  <c r="AG73" i="1"/>
  <c r="AG75" i="1"/>
  <c r="AG76" i="1" s="1"/>
  <c r="AG15" i="5" s="1"/>
  <c r="AG212" i="5" s="1"/>
  <c r="AG72" i="1"/>
  <c r="AG74" i="1" s="1"/>
  <c r="AG35" i="3" s="1"/>
  <c r="AG68" i="1"/>
  <c r="AG69" i="1" s="1"/>
  <c r="AG14" i="5" s="1"/>
  <c r="AG192" i="5" s="1"/>
  <c r="AG58" i="1"/>
  <c r="AG60" i="1" s="1"/>
  <c r="AG33" i="3" s="1"/>
  <c r="AG59" i="1"/>
  <c r="AG66" i="1"/>
  <c r="AG61" i="1"/>
  <c r="AG62" i="1" s="1"/>
  <c r="AG13" i="5" s="1"/>
  <c r="AG172" i="5" s="1"/>
  <c r="AG65" i="1"/>
  <c r="AG67" i="1" s="1"/>
  <c r="AG34" i="3" s="1"/>
  <c r="BL6" i="1"/>
  <c r="BL6" i="8" s="1"/>
  <c r="BK6" i="2"/>
  <c r="AG54" i="1"/>
  <c r="AG55" i="1" s="1"/>
  <c r="AG12" i="5" s="1"/>
  <c r="AG152" i="5" s="1"/>
  <c r="AG51" i="1"/>
  <c r="AG52" i="1"/>
  <c r="AG47" i="1"/>
  <c r="AG48" i="1" s="1"/>
  <c r="AG11" i="5" s="1"/>
  <c r="AG44" i="1"/>
  <c r="AG46" i="1" s="1"/>
  <c r="AG31" i="3" s="1"/>
  <c r="AG45" i="1"/>
  <c r="AG39" i="1"/>
  <c r="AG5" i="1" s="1"/>
  <c r="AG5" i="8" s="1"/>
  <c r="AH35" i="1"/>
  <c r="AH1" i="1" s="1"/>
  <c r="AH28" i="1"/>
  <c r="AH29" i="1"/>
  <c r="AG38" i="1"/>
  <c r="AG4" i="1" s="1"/>
  <c r="AG4" i="8" s="1"/>
  <c r="AG132" i="5" l="1"/>
  <c r="AG253" i="5"/>
  <c r="AF289" i="5"/>
  <c r="AF285" i="5"/>
  <c r="AF287" i="5"/>
  <c r="AF286" i="5"/>
  <c r="AF210" i="5"/>
  <c r="AF214" i="5" s="1"/>
  <c r="AG249" i="5"/>
  <c r="AG250" i="5"/>
  <c r="AG248" i="5"/>
  <c r="AG247" i="5"/>
  <c r="AF288" i="5"/>
  <c r="AF150" i="5"/>
  <c r="AF154" i="5" s="1"/>
  <c r="AG246" i="5"/>
  <c r="AF170" i="5"/>
  <c r="AF174" i="5" s="1"/>
  <c r="AF227" i="5"/>
  <c r="AF229" i="5"/>
  <c r="AF190" i="5"/>
  <c r="AF194" i="5" s="1"/>
  <c r="AF130" i="5"/>
  <c r="AF134" i="5" s="1"/>
  <c r="AF228" i="5"/>
  <c r="AF226" i="5"/>
  <c r="AG393" i="3"/>
  <c r="AG394" i="3" s="1"/>
  <c r="AG343" i="3"/>
  <c r="AG344" i="3" s="1"/>
  <c r="AG368" i="3"/>
  <c r="AG369" i="3" s="1"/>
  <c r="AG293" i="3"/>
  <c r="AG294" i="3" s="1"/>
  <c r="AG318" i="3"/>
  <c r="AG319" i="3" s="1"/>
  <c r="AG49" i="3"/>
  <c r="AG47" i="3"/>
  <c r="AG48" i="3"/>
  <c r="AG50" i="3"/>
  <c r="AF64" i="3"/>
  <c r="AF363" i="3"/>
  <c r="AF388" i="3"/>
  <c r="AF252" i="3"/>
  <c r="AF338" i="3"/>
  <c r="AF313" i="3"/>
  <c r="AG177" i="5"/>
  <c r="AG179" i="5"/>
  <c r="AG178" i="5"/>
  <c r="AH338" i="5"/>
  <c r="AF31" i="6"/>
  <c r="AG219" i="5"/>
  <c r="AG218" i="5"/>
  <c r="AG217" i="5"/>
  <c r="AH340" i="5"/>
  <c r="AG157" i="5"/>
  <c r="AG158" i="5"/>
  <c r="AG159" i="5"/>
  <c r="AH337" i="5"/>
  <c r="AG197" i="5"/>
  <c r="AG199" i="5"/>
  <c r="AG198" i="5"/>
  <c r="AH339" i="5"/>
  <c r="AG139" i="5"/>
  <c r="AG138" i="5"/>
  <c r="AG137" i="5"/>
  <c r="AG36" i="5"/>
  <c r="AG38" i="5"/>
  <c r="AG81" i="5"/>
  <c r="AG83" i="5"/>
  <c r="AG37" i="5"/>
  <c r="AH336" i="5"/>
  <c r="AG82" i="5"/>
  <c r="AF142" i="5"/>
  <c r="BF132" i="6"/>
  <c r="BE91" i="6"/>
  <c r="AF158" i="3"/>
  <c r="AF159" i="3"/>
  <c r="AF160" i="3"/>
  <c r="AF162" i="3"/>
  <c r="AF157" i="3"/>
  <c r="AF161" i="3"/>
  <c r="AF144" i="3"/>
  <c r="AF124" i="3"/>
  <c r="AF104" i="3"/>
  <c r="AF84" i="3"/>
  <c r="AF149" i="3"/>
  <c r="AF148" i="3"/>
  <c r="AF147" i="3"/>
  <c r="AF150" i="3"/>
  <c r="AH1" i="7"/>
  <c r="AH67" i="7" s="1"/>
  <c r="AH1" i="8"/>
  <c r="BK20" i="3"/>
  <c r="BK22" i="3"/>
  <c r="BK19" i="3"/>
  <c r="BK6" i="7"/>
  <c r="AG53" i="1"/>
  <c r="AG32" i="3" s="1"/>
  <c r="BL6" i="3"/>
  <c r="BL20" i="3" s="1"/>
  <c r="BL6" i="6"/>
  <c r="BL6" i="5"/>
  <c r="BK29" i="5"/>
  <c r="BK28" i="5"/>
  <c r="AG4" i="5"/>
  <c r="AG4" i="7" s="1"/>
  <c r="AG4" i="6"/>
  <c r="AG5" i="5"/>
  <c r="AG5" i="6"/>
  <c r="BK15" i="2"/>
  <c r="BK30" i="5" s="1"/>
  <c r="BK16" i="2"/>
  <c r="BK31" i="5" s="1"/>
  <c r="AH1" i="3"/>
  <c r="AH1" i="6"/>
  <c r="AH1" i="5"/>
  <c r="AG40" i="3"/>
  <c r="AG352" i="3" s="1"/>
  <c r="AG38" i="3"/>
  <c r="AG39" i="3"/>
  <c r="AG327" i="3" s="1"/>
  <c r="AG41" i="3"/>
  <c r="AG377" i="3" s="1"/>
  <c r="AG42" i="3"/>
  <c r="AG130" i="3"/>
  <c r="AG127" i="3"/>
  <c r="AG128" i="3"/>
  <c r="AG129" i="3"/>
  <c r="AG107" i="3"/>
  <c r="AG110" i="3"/>
  <c r="AG109" i="3"/>
  <c r="AG108" i="3"/>
  <c r="AG90" i="3"/>
  <c r="AG88" i="3"/>
  <c r="AG89" i="3"/>
  <c r="AG87" i="3"/>
  <c r="AG5" i="2"/>
  <c r="AG5" i="3"/>
  <c r="AG4" i="2"/>
  <c r="AG4" i="3"/>
  <c r="BM6" i="1"/>
  <c r="BM6" i="8" s="1"/>
  <c r="BL6" i="2"/>
  <c r="AH1" i="2"/>
  <c r="AH31" i="1"/>
  <c r="AI27" i="1"/>
  <c r="AH30" i="1"/>
  <c r="AH37" i="1"/>
  <c r="AH3" i="1" s="1"/>
  <c r="AH36" i="1"/>
  <c r="AH2" i="1" s="1"/>
  <c r="AG302" i="3" l="1"/>
  <c r="AG288" i="3" s="1"/>
  <c r="AG402" i="3"/>
  <c r="AG282" i="5"/>
  <c r="AG280" i="5"/>
  <c r="AG281" i="5"/>
  <c r="AG278" i="5"/>
  <c r="AG279" i="5"/>
  <c r="AF291" i="5"/>
  <c r="AG5" i="7"/>
  <c r="AG274" i="5"/>
  <c r="AG272" i="5"/>
  <c r="AG273" i="5"/>
  <c r="AG275" i="5"/>
  <c r="AG271" i="5"/>
  <c r="AF233" i="5"/>
  <c r="AF28" i="6" s="1"/>
  <c r="AG126" i="5"/>
  <c r="AG128" i="5"/>
  <c r="AG189" i="5"/>
  <c r="AG149" i="5"/>
  <c r="AG208" i="5"/>
  <c r="AG169" i="5"/>
  <c r="AG186" i="5"/>
  <c r="AG148" i="5"/>
  <c r="AG206" i="5"/>
  <c r="AG168" i="5"/>
  <c r="AG127" i="5"/>
  <c r="AG187" i="5"/>
  <c r="AG146" i="5"/>
  <c r="AG209" i="5"/>
  <c r="AG167" i="5"/>
  <c r="AG129" i="5"/>
  <c r="AG188" i="5"/>
  <c r="AG147" i="5"/>
  <c r="AG207" i="5"/>
  <c r="AG166" i="5"/>
  <c r="AG54" i="3"/>
  <c r="AG60" i="3"/>
  <c r="AG59" i="3"/>
  <c r="AG61" i="3"/>
  <c r="AG58" i="3"/>
  <c r="AG62" i="3"/>
  <c r="AG202" i="3"/>
  <c r="AG57" i="3"/>
  <c r="AG141" i="3"/>
  <c r="AG139" i="3"/>
  <c r="AG242" i="3"/>
  <c r="AG138" i="3"/>
  <c r="AG142" i="3"/>
  <c r="AG137" i="3"/>
  <c r="AG140" i="3"/>
  <c r="AG117" i="3"/>
  <c r="AG119" i="3"/>
  <c r="AG120" i="3"/>
  <c r="AG118" i="3"/>
  <c r="AG121" i="3"/>
  <c r="AG232" i="3"/>
  <c r="AG122" i="3"/>
  <c r="AG222" i="3"/>
  <c r="AG99" i="3"/>
  <c r="AG97" i="3"/>
  <c r="AG102" i="3"/>
  <c r="AG100" i="3"/>
  <c r="AG101" i="3"/>
  <c r="AG98" i="3"/>
  <c r="AG69" i="3"/>
  <c r="AG67" i="3"/>
  <c r="AG68" i="3"/>
  <c r="AG70" i="3"/>
  <c r="AG79" i="3"/>
  <c r="AG78" i="3"/>
  <c r="AG81" i="3"/>
  <c r="AG212" i="3"/>
  <c r="AG82" i="3"/>
  <c r="AG80" i="3"/>
  <c r="AG77" i="3"/>
  <c r="AG231" i="5"/>
  <c r="AG85" i="5"/>
  <c r="AG329" i="5" s="1"/>
  <c r="AG343" i="5" s="1"/>
  <c r="AG236" i="5"/>
  <c r="AG40" i="5"/>
  <c r="AG140" i="5" s="1"/>
  <c r="AG142" i="5" s="1"/>
  <c r="AG237" i="5"/>
  <c r="AG32" i="6" s="1"/>
  <c r="AG238" i="5"/>
  <c r="AG33" i="6" s="1"/>
  <c r="AF117" i="6"/>
  <c r="BF135" i="6"/>
  <c r="BF369" i="5"/>
  <c r="AF164" i="3"/>
  <c r="AH3" i="7"/>
  <c r="AH3" i="8"/>
  <c r="AH2" i="7"/>
  <c r="AH62" i="7" s="1"/>
  <c r="AH63" i="7" s="1"/>
  <c r="AH2" i="8"/>
  <c r="BL19" i="3"/>
  <c r="BL22" i="3"/>
  <c r="BL21" i="3"/>
  <c r="BL6" i="7"/>
  <c r="AH68" i="7"/>
  <c r="AH69" i="7" s="1"/>
  <c r="AH78" i="7"/>
  <c r="AH79" i="7" s="1"/>
  <c r="AH80" i="7" s="1"/>
  <c r="AH81" i="7" s="1"/>
  <c r="BM6" i="3"/>
  <c r="BM19" i="3" s="1"/>
  <c r="BM6" i="6"/>
  <c r="BM6" i="5"/>
  <c r="BL29" i="5"/>
  <c r="BL28" i="5"/>
  <c r="BL16" i="2"/>
  <c r="BL31" i="5" s="1"/>
  <c r="BL15" i="2"/>
  <c r="BL30" i="5" s="1"/>
  <c r="AH3" i="6"/>
  <c r="AH3" i="5"/>
  <c r="AH2" i="6"/>
  <c r="AH2" i="5"/>
  <c r="AH3" i="2"/>
  <c r="AH3" i="3"/>
  <c r="AH2" i="2"/>
  <c r="AH2" i="3"/>
  <c r="AH72" i="1"/>
  <c r="AH74" i="1" s="1"/>
  <c r="AH35" i="3" s="1"/>
  <c r="AH73" i="1"/>
  <c r="AH75" i="1"/>
  <c r="AH76" i="1" s="1"/>
  <c r="AH15" i="5" s="1"/>
  <c r="AH212" i="5" s="1"/>
  <c r="AH68" i="1"/>
  <c r="AH69" i="1" s="1"/>
  <c r="AH14" i="5" s="1"/>
  <c r="AH192" i="5" s="1"/>
  <c r="AH61" i="1"/>
  <c r="AH62" i="1" s="1"/>
  <c r="AH13" i="5" s="1"/>
  <c r="AH172" i="5" s="1"/>
  <c r="AH59" i="1"/>
  <c r="AH65" i="1"/>
  <c r="AH67" i="1" s="1"/>
  <c r="AH34" i="3" s="1"/>
  <c r="AH58" i="1"/>
  <c r="AH60" i="1" s="1"/>
  <c r="AH33" i="3" s="1"/>
  <c r="AH66" i="1"/>
  <c r="BN6" i="1"/>
  <c r="BN6" i="8" s="1"/>
  <c r="BM6" i="2"/>
  <c r="AH52" i="1"/>
  <c r="AH51" i="1"/>
  <c r="AH54" i="1"/>
  <c r="AH55" i="1" s="1"/>
  <c r="AH12" i="5" s="1"/>
  <c r="AH152" i="5" s="1"/>
  <c r="AH45" i="1"/>
  <c r="AH44" i="1"/>
  <c r="AH46" i="1" s="1"/>
  <c r="AH31" i="3" s="1"/>
  <c r="AH47" i="1"/>
  <c r="AH48" i="1" s="1"/>
  <c r="AH11" i="5" s="1"/>
  <c r="AI28" i="1"/>
  <c r="AI30" i="1" s="1"/>
  <c r="AI29" i="1"/>
  <c r="AH39" i="1"/>
  <c r="AH5" i="1" s="1"/>
  <c r="AH5" i="8" s="1"/>
  <c r="AI35" i="1"/>
  <c r="AI1" i="1" s="1"/>
  <c r="AH38" i="1"/>
  <c r="AH4" i="1" s="1"/>
  <c r="AH4" i="8" s="1"/>
  <c r="AG285" i="5" l="1"/>
  <c r="AG288" i="5"/>
  <c r="AH132" i="5"/>
  <c r="AH253" i="5"/>
  <c r="AG286" i="5"/>
  <c r="AG289" i="5"/>
  <c r="AG210" i="5"/>
  <c r="AG214" i="5" s="1"/>
  <c r="AH249" i="5"/>
  <c r="AH250" i="5"/>
  <c r="AH248" i="5"/>
  <c r="AH247" i="5"/>
  <c r="AG287" i="5"/>
  <c r="AH246" i="5"/>
  <c r="AG227" i="5"/>
  <c r="AG226" i="5"/>
  <c r="AG130" i="5"/>
  <c r="AG134" i="5" s="1"/>
  <c r="AG190" i="5"/>
  <c r="AG194" i="5" s="1"/>
  <c r="AG229" i="5"/>
  <c r="AG228" i="5"/>
  <c r="AG170" i="5"/>
  <c r="AG174" i="5" s="1"/>
  <c r="AG150" i="5"/>
  <c r="AG154" i="5" s="1"/>
  <c r="AH368" i="3"/>
  <c r="AH369" i="3" s="1"/>
  <c r="AH393" i="3"/>
  <c r="AH394" i="3" s="1"/>
  <c r="AH293" i="3"/>
  <c r="AH294" i="3" s="1"/>
  <c r="AH318" i="3"/>
  <c r="AH319" i="3" s="1"/>
  <c r="AH343" i="3"/>
  <c r="AH344" i="3" s="1"/>
  <c r="AG64" i="3"/>
  <c r="AH48" i="3"/>
  <c r="AH47" i="3"/>
  <c r="AH49" i="3"/>
  <c r="AH50" i="3"/>
  <c r="AG252" i="3"/>
  <c r="AG388" i="3"/>
  <c r="AG363" i="3"/>
  <c r="AG338" i="3"/>
  <c r="AG313" i="3"/>
  <c r="AH158" i="5"/>
  <c r="AH159" i="5"/>
  <c r="AH157" i="5"/>
  <c r="AI337" i="5"/>
  <c r="AH138" i="5"/>
  <c r="AH139" i="5"/>
  <c r="AH137" i="5"/>
  <c r="AH83" i="5"/>
  <c r="AH81" i="5"/>
  <c r="AI336" i="5"/>
  <c r="AH37" i="5"/>
  <c r="AH36" i="5"/>
  <c r="AH82" i="5"/>
  <c r="AH38" i="5"/>
  <c r="AH199" i="5"/>
  <c r="AH198" i="5"/>
  <c r="AH197" i="5"/>
  <c r="AI339" i="5"/>
  <c r="AH178" i="5"/>
  <c r="AH179" i="5"/>
  <c r="AH177" i="5"/>
  <c r="AI338" i="5"/>
  <c r="AH219" i="5"/>
  <c r="AH218" i="5"/>
  <c r="AH217" i="5"/>
  <c r="AI340" i="5"/>
  <c r="AG31" i="6"/>
  <c r="BF91" i="6"/>
  <c r="BG132" i="6"/>
  <c r="AG162" i="3"/>
  <c r="AG158" i="3"/>
  <c r="AG160" i="3"/>
  <c r="AG161" i="3"/>
  <c r="AG157" i="3"/>
  <c r="AG159" i="3"/>
  <c r="AG144" i="3"/>
  <c r="AG104" i="3"/>
  <c r="AG124" i="3"/>
  <c r="AG84" i="3"/>
  <c r="AG149" i="3"/>
  <c r="AG147" i="3"/>
  <c r="AG148" i="3"/>
  <c r="AG150" i="3"/>
  <c r="BM22" i="3"/>
  <c r="AI1" i="7"/>
  <c r="AI67" i="7" s="1"/>
  <c r="AI1" i="8"/>
  <c r="BM21" i="3"/>
  <c r="BM20" i="3"/>
  <c r="BM6" i="7"/>
  <c r="AH53" i="1"/>
  <c r="AH32" i="3" s="1"/>
  <c r="BM28" i="5"/>
  <c r="BM29" i="5"/>
  <c r="BN6" i="3"/>
  <c r="BN22" i="3" s="1"/>
  <c r="BN6" i="6"/>
  <c r="BN6" i="5"/>
  <c r="AH4" i="5"/>
  <c r="AH4" i="7" s="1"/>
  <c r="AH4" i="6"/>
  <c r="AH5" i="5"/>
  <c r="AH5" i="6"/>
  <c r="BM15" i="2"/>
  <c r="BM30" i="5" s="1"/>
  <c r="BM16" i="2"/>
  <c r="BM31" i="5" s="1"/>
  <c r="AI1" i="3"/>
  <c r="AI1" i="6"/>
  <c r="AI1" i="5"/>
  <c r="AH38" i="3"/>
  <c r="AH39" i="3"/>
  <c r="AH327" i="3" s="1"/>
  <c r="AH40" i="3"/>
  <c r="AH352" i="3" s="1"/>
  <c r="AH41" i="3"/>
  <c r="AH377" i="3" s="1"/>
  <c r="AH42" i="3"/>
  <c r="AH402" i="3" s="1"/>
  <c r="AH128" i="3"/>
  <c r="AH130" i="3"/>
  <c r="AH127" i="3"/>
  <c r="AH129" i="3"/>
  <c r="AH107" i="3"/>
  <c r="AH108" i="3"/>
  <c r="AH110" i="3"/>
  <c r="AH109" i="3"/>
  <c r="AH87" i="3"/>
  <c r="AH88" i="3"/>
  <c r="AH89" i="3"/>
  <c r="AH90" i="3"/>
  <c r="AH5" i="2"/>
  <c r="AH5" i="3"/>
  <c r="AH4" i="2"/>
  <c r="AH4" i="3"/>
  <c r="BO6" i="1"/>
  <c r="BO6" i="8" s="1"/>
  <c r="BN6" i="2"/>
  <c r="AI1" i="2"/>
  <c r="AI36" i="1"/>
  <c r="AI2" i="1" s="1"/>
  <c r="AI37" i="1"/>
  <c r="AI3" i="1" s="1"/>
  <c r="AI31" i="1"/>
  <c r="AJ27" i="1"/>
  <c r="AH302" i="3" l="1"/>
  <c r="AH281" i="5"/>
  <c r="AH280" i="5"/>
  <c r="AH282" i="5"/>
  <c r="AH279" i="5"/>
  <c r="AH278" i="5"/>
  <c r="AG291" i="5"/>
  <c r="AH5" i="7"/>
  <c r="AH271" i="5"/>
  <c r="AH274" i="5"/>
  <c r="AH275" i="5"/>
  <c r="AH272" i="5"/>
  <c r="AH273" i="5"/>
  <c r="AG233" i="5"/>
  <c r="AG28" i="6" s="1"/>
  <c r="AH207" i="5"/>
  <c r="AH209" i="5"/>
  <c r="AH169" i="5"/>
  <c r="AH188" i="5"/>
  <c r="AH127" i="5"/>
  <c r="AH149" i="5"/>
  <c r="AH168" i="5"/>
  <c r="AH189" i="5"/>
  <c r="AH129" i="5"/>
  <c r="AH148" i="5"/>
  <c r="AH208" i="5"/>
  <c r="AH167" i="5"/>
  <c r="AH186" i="5"/>
  <c r="AH126" i="5"/>
  <c r="AH146" i="5"/>
  <c r="AH206" i="5"/>
  <c r="AH166" i="5"/>
  <c r="AH187" i="5"/>
  <c r="AH128" i="5"/>
  <c r="AH147" i="5"/>
  <c r="AH59" i="3"/>
  <c r="AH58" i="3"/>
  <c r="AH60" i="3"/>
  <c r="AH202" i="3"/>
  <c r="AH57" i="3"/>
  <c r="AH62" i="3"/>
  <c r="AH61" i="3"/>
  <c r="AH54" i="3"/>
  <c r="AH120" i="3"/>
  <c r="AH117" i="3"/>
  <c r="AH118" i="3"/>
  <c r="AH119" i="3"/>
  <c r="AH121" i="3"/>
  <c r="AH122" i="3"/>
  <c r="AH232" i="3"/>
  <c r="AH141" i="3"/>
  <c r="AH140" i="3"/>
  <c r="AH139" i="3"/>
  <c r="AH137" i="3"/>
  <c r="AH242" i="3"/>
  <c r="AH142" i="3"/>
  <c r="AH138" i="3"/>
  <c r="AH97" i="3"/>
  <c r="AH101" i="3"/>
  <c r="AH98" i="3"/>
  <c r="AH222" i="3"/>
  <c r="AH99" i="3"/>
  <c r="AH100" i="3"/>
  <c r="AH102" i="3"/>
  <c r="AH81" i="3"/>
  <c r="AH78" i="3"/>
  <c r="AH80" i="3"/>
  <c r="AH212" i="3"/>
  <c r="AH77" i="3"/>
  <c r="AH82" i="3"/>
  <c r="AH79" i="3"/>
  <c r="AH67" i="3"/>
  <c r="AH69" i="3"/>
  <c r="AH68" i="3"/>
  <c r="AH70" i="3"/>
  <c r="AH40" i="5"/>
  <c r="AH140" i="5" s="1"/>
  <c r="AH142" i="5" s="1"/>
  <c r="AH238" i="5"/>
  <c r="AH33" i="6" s="1"/>
  <c r="AH237" i="5"/>
  <c r="AH32" i="6" s="1"/>
  <c r="AH231" i="5"/>
  <c r="AH85" i="5"/>
  <c r="AH329" i="5" s="1"/>
  <c r="AH343" i="5" s="1"/>
  <c r="AH236" i="5"/>
  <c r="AG117" i="6"/>
  <c r="BG369" i="5"/>
  <c r="BG135" i="6"/>
  <c r="AG164" i="3"/>
  <c r="AI3" i="7"/>
  <c r="AI3" i="8"/>
  <c r="AI2" i="7"/>
  <c r="AI62" i="7" s="1"/>
  <c r="AI63" i="7" s="1"/>
  <c r="AI2" i="8"/>
  <c r="BN6" i="7"/>
  <c r="BN19" i="3"/>
  <c r="BN21" i="3"/>
  <c r="BN20" i="3"/>
  <c r="AI78" i="7"/>
  <c r="AI79" i="7" s="1"/>
  <c r="AI80" i="7" s="1"/>
  <c r="AI81" i="7" s="1"/>
  <c r="AI68" i="7"/>
  <c r="AI69" i="7" s="1"/>
  <c r="BO6" i="3"/>
  <c r="BO21" i="3" s="1"/>
  <c r="BO6" i="6"/>
  <c r="BO6" i="5"/>
  <c r="BN29" i="5"/>
  <c r="BN28" i="5"/>
  <c r="BN16" i="2"/>
  <c r="BN31" i="5" s="1"/>
  <c r="BN15" i="2"/>
  <c r="BN30" i="5" s="1"/>
  <c r="AI3" i="6"/>
  <c r="AI3" i="5"/>
  <c r="AI2" i="6"/>
  <c r="AI2" i="5"/>
  <c r="AI3" i="2"/>
  <c r="AI3" i="3"/>
  <c r="AI2" i="2"/>
  <c r="AI2" i="3"/>
  <c r="AI72" i="1"/>
  <c r="AI74" i="1" s="1"/>
  <c r="AI35" i="3" s="1"/>
  <c r="AI75" i="1"/>
  <c r="AI76" i="1" s="1"/>
  <c r="AI15" i="5" s="1"/>
  <c r="AI212" i="5" s="1"/>
  <c r="AI73" i="1"/>
  <c r="AI59" i="1"/>
  <c r="AI65" i="1"/>
  <c r="AI67" i="1" s="1"/>
  <c r="AI34" i="3" s="1"/>
  <c r="AI58" i="1"/>
  <c r="AI60" i="1" s="1"/>
  <c r="AI33" i="3" s="1"/>
  <c r="AI66" i="1"/>
  <c r="AI68" i="1"/>
  <c r="AI69" i="1" s="1"/>
  <c r="AI14" i="5" s="1"/>
  <c r="AI192" i="5" s="1"/>
  <c r="AI61" i="1"/>
  <c r="AI62" i="1" s="1"/>
  <c r="AI13" i="5" s="1"/>
  <c r="AI172" i="5" s="1"/>
  <c r="BP6" i="1"/>
  <c r="BP6" i="8" s="1"/>
  <c r="BO6" i="2"/>
  <c r="AI54" i="1"/>
  <c r="AI55" i="1" s="1"/>
  <c r="AI12" i="5" s="1"/>
  <c r="AI51" i="1"/>
  <c r="AI52" i="1"/>
  <c r="AI44" i="1"/>
  <c r="AI46" i="1" s="1"/>
  <c r="AI31" i="3" s="1"/>
  <c r="AI47" i="1"/>
  <c r="AI48" i="1" s="1"/>
  <c r="AI11" i="5" s="1"/>
  <c r="AI45" i="1"/>
  <c r="AI39" i="1"/>
  <c r="AI5" i="1" s="1"/>
  <c r="AI5" i="8" s="1"/>
  <c r="AJ35" i="1"/>
  <c r="AJ1" i="1" s="1"/>
  <c r="AI38" i="1"/>
  <c r="AI4" i="1" s="1"/>
  <c r="AI4" i="8" s="1"/>
  <c r="AJ28" i="1"/>
  <c r="AJ29" i="1"/>
  <c r="AH286" i="5" l="1"/>
  <c r="AI132" i="5"/>
  <c r="AI253" i="5"/>
  <c r="AI152" i="5"/>
  <c r="AH288" i="3"/>
  <c r="AH288" i="5"/>
  <c r="AH287" i="5"/>
  <c r="AH285" i="5"/>
  <c r="AH210" i="5"/>
  <c r="AH214" i="5" s="1"/>
  <c r="AI249" i="5"/>
  <c r="AI250" i="5"/>
  <c r="AI248" i="5"/>
  <c r="AI247" i="5"/>
  <c r="AH289" i="5"/>
  <c r="AI246" i="5"/>
  <c r="AH190" i="5"/>
  <c r="AH194" i="5" s="1"/>
  <c r="AH150" i="5"/>
  <c r="AH154" i="5" s="1"/>
  <c r="AH130" i="5"/>
  <c r="AH134" i="5" s="1"/>
  <c r="AH228" i="5"/>
  <c r="AH229" i="5"/>
  <c r="AH227" i="5"/>
  <c r="AH170" i="5"/>
  <c r="AH174" i="5" s="1"/>
  <c r="AH226" i="5"/>
  <c r="AI368" i="3"/>
  <c r="AI369" i="3" s="1"/>
  <c r="AI393" i="3"/>
  <c r="AI394" i="3" s="1"/>
  <c r="AI343" i="3"/>
  <c r="AI344" i="3" s="1"/>
  <c r="AI318" i="3"/>
  <c r="AI319" i="3" s="1"/>
  <c r="AI293" i="3"/>
  <c r="AI294" i="3" s="1"/>
  <c r="AH64" i="3"/>
  <c r="AI47" i="3"/>
  <c r="AI49" i="3"/>
  <c r="AI48" i="3"/>
  <c r="AI50" i="3"/>
  <c r="AH388" i="3"/>
  <c r="AH363" i="3"/>
  <c r="AH252" i="3"/>
  <c r="AH338" i="3"/>
  <c r="AH313" i="3"/>
  <c r="AI219" i="5"/>
  <c r="AI218" i="5"/>
  <c r="AI217" i="5"/>
  <c r="AJ340" i="5"/>
  <c r="AI178" i="5"/>
  <c r="AI177" i="5"/>
  <c r="AI179" i="5"/>
  <c r="AJ338" i="5"/>
  <c r="AI157" i="5"/>
  <c r="AI159" i="5"/>
  <c r="AI158" i="5"/>
  <c r="AJ337" i="5"/>
  <c r="AI137" i="5"/>
  <c r="AI139" i="5"/>
  <c r="AI138" i="5"/>
  <c r="AI37" i="5"/>
  <c r="AI36" i="5"/>
  <c r="AJ336" i="5"/>
  <c r="AI81" i="5"/>
  <c r="AI38" i="5"/>
  <c r="AI83" i="5"/>
  <c r="AI82" i="5"/>
  <c r="AI198" i="5"/>
  <c r="AI197" i="5"/>
  <c r="AI199" i="5"/>
  <c r="AJ339" i="5"/>
  <c r="AH31" i="6"/>
  <c r="BH132" i="6"/>
  <c r="BG91" i="6"/>
  <c r="AH158" i="3"/>
  <c r="AH162" i="3"/>
  <c r="AH159" i="3"/>
  <c r="AH161" i="3"/>
  <c r="AH160" i="3"/>
  <c r="AH157" i="3"/>
  <c r="AH144" i="3"/>
  <c r="AH124" i="3"/>
  <c r="AH104" i="3"/>
  <c r="AH84" i="3"/>
  <c r="AH150" i="3"/>
  <c r="AH149" i="3"/>
  <c r="AH147" i="3"/>
  <c r="AH148" i="3"/>
  <c r="AJ1" i="7"/>
  <c r="AJ67" i="7" s="1"/>
  <c r="AJ1" i="8"/>
  <c r="BO19" i="3"/>
  <c r="BO22" i="3"/>
  <c r="BO20" i="3"/>
  <c r="BO6" i="7"/>
  <c r="AI53" i="1"/>
  <c r="AI32" i="3" s="1"/>
  <c r="BP6" i="3"/>
  <c r="BP21" i="3" s="1"/>
  <c r="BP6" i="6"/>
  <c r="BP6" i="5"/>
  <c r="BO29" i="5"/>
  <c r="BO28" i="5"/>
  <c r="AI5" i="5"/>
  <c r="AI5" i="6"/>
  <c r="AI4" i="5"/>
  <c r="AI4" i="7" s="1"/>
  <c r="AI4" i="6"/>
  <c r="BO16" i="2"/>
  <c r="BO31" i="5" s="1"/>
  <c r="BO15" i="2"/>
  <c r="BO30" i="5" s="1"/>
  <c r="AJ1" i="3"/>
  <c r="AJ1" i="6"/>
  <c r="AJ1" i="5"/>
  <c r="AI40" i="3"/>
  <c r="AI352" i="3" s="1"/>
  <c r="AI38" i="3"/>
  <c r="AI41" i="3"/>
  <c r="AI377" i="3" s="1"/>
  <c r="AI39" i="3"/>
  <c r="AI327" i="3" s="1"/>
  <c r="AI42" i="3"/>
  <c r="AI128" i="3"/>
  <c r="AI127" i="3"/>
  <c r="AI130" i="3"/>
  <c r="AI129" i="3"/>
  <c r="AI110" i="3"/>
  <c r="AI109" i="3"/>
  <c r="AI107" i="3"/>
  <c r="AI108" i="3"/>
  <c r="AI88" i="3"/>
  <c r="AI90" i="3"/>
  <c r="AI87" i="3"/>
  <c r="AI89" i="3"/>
  <c r="AI4" i="2"/>
  <c r="AI4" i="3"/>
  <c r="AI5" i="2"/>
  <c r="AI5" i="3"/>
  <c r="BQ6" i="1"/>
  <c r="BQ6" i="8" s="1"/>
  <c r="BP6" i="2"/>
  <c r="AJ1" i="2"/>
  <c r="AJ31" i="1"/>
  <c r="AJ36" i="1"/>
  <c r="AJ37" i="1"/>
  <c r="AJ3" i="1" s="1"/>
  <c r="AJ30" i="1"/>
  <c r="AI279" i="5" l="1"/>
  <c r="AI282" i="5"/>
  <c r="AI278" i="5"/>
  <c r="AI281" i="5"/>
  <c r="AI280" i="5"/>
  <c r="AI302" i="3"/>
  <c r="AI288" i="3" s="1"/>
  <c r="AI402" i="3"/>
  <c r="AH291" i="5"/>
  <c r="AI5" i="7"/>
  <c r="AI275" i="5"/>
  <c r="AI272" i="5"/>
  <c r="AI273" i="5"/>
  <c r="AI271" i="5"/>
  <c r="AI274" i="5"/>
  <c r="AH233" i="5"/>
  <c r="AH28" i="6" s="1"/>
  <c r="AI188" i="5"/>
  <c r="AI128" i="5"/>
  <c r="AI147" i="5"/>
  <c r="AI186" i="5"/>
  <c r="AI127" i="5"/>
  <c r="AI148" i="5"/>
  <c r="AI168" i="5"/>
  <c r="AI207" i="5"/>
  <c r="AI189" i="5"/>
  <c r="AI129" i="5"/>
  <c r="AI146" i="5"/>
  <c r="AI167" i="5"/>
  <c r="AI209" i="5"/>
  <c r="AI187" i="5"/>
  <c r="AI126" i="5"/>
  <c r="AI149" i="5"/>
  <c r="AI166" i="5"/>
  <c r="AI208" i="5"/>
  <c r="AI169" i="5"/>
  <c r="AI206" i="5"/>
  <c r="AI58" i="3"/>
  <c r="AI202" i="3"/>
  <c r="AI61" i="3"/>
  <c r="AI60" i="3"/>
  <c r="AI59" i="3"/>
  <c r="AI62" i="3"/>
  <c r="AI57" i="3"/>
  <c r="AI54" i="3"/>
  <c r="AI118" i="3"/>
  <c r="AI120" i="3"/>
  <c r="AI121" i="3"/>
  <c r="AI119" i="3"/>
  <c r="AI232" i="3"/>
  <c r="AI117" i="3"/>
  <c r="AI122" i="3"/>
  <c r="AI242" i="3"/>
  <c r="AI140" i="3"/>
  <c r="AI142" i="3"/>
  <c r="AI137" i="3"/>
  <c r="AI141" i="3"/>
  <c r="AI139" i="3"/>
  <c r="AI138" i="3"/>
  <c r="AI222" i="3"/>
  <c r="AI97" i="3"/>
  <c r="AI102" i="3"/>
  <c r="AI98" i="3"/>
  <c r="AI100" i="3"/>
  <c r="AI99" i="3"/>
  <c r="AI101" i="3"/>
  <c r="AI67" i="3"/>
  <c r="AI68" i="3"/>
  <c r="AI69" i="3"/>
  <c r="AI70" i="3"/>
  <c r="AI78" i="3"/>
  <c r="AI77" i="3"/>
  <c r="AI80" i="3"/>
  <c r="AI79" i="3"/>
  <c r="AI212" i="3"/>
  <c r="AI81" i="3"/>
  <c r="AI82" i="3"/>
  <c r="AI238" i="5"/>
  <c r="AI33" i="6" s="1"/>
  <c r="AI85" i="5"/>
  <c r="AI329" i="5" s="1"/>
  <c r="AI343" i="5" s="1"/>
  <c r="AI236" i="5"/>
  <c r="AI231" i="5"/>
  <c r="AI40" i="5"/>
  <c r="AI140" i="5" s="1"/>
  <c r="AI237" i="5"/>
  <c r="AI32" i="6" s="1"/>
  <c r="AH117" i="6"/>
  <c r="BH135" i="6"/>
  <c r="BH369" i="5"/>
  <c r="AH164" i="3"/>
  <c r="AJ3" i="7"/>
  <c r="AJ3" i="8"/>
  <c r="BP20" i="3"/>
  <c r="BP22" i="3"/>
  <c r="BP19" i="3"/>
  <c r="BP6" i="7"/>
  <c r="AJ68" i="7"/>
  <c r="AJ69" i="7" s="1"/>
  <c r="AJ78" i="7"/>
  <c r="AJ79" i="7" s="1"/>
  <c r="AJ80" i="7" s="1"/>
  <c r="AJ81" i="7" s="1"/>
  <c r="BP29" i="5"/>
  <c r="BP28" i="5"/>
  <c r="BQ6" i="3"/>
  <c r="BQ20" i="3" s="1"/>
  <c r="BQ6" i="6"/>
  <c r="BQ6" i="5"/>
  <c r="BP16" i="2"/>
  <c r="BP31" i="5" s="1"/>
  <c r="BP15" i="2"/>
  <c r="BP30" i="5" s="1"/>
  <c r="AJ3" i="6"/>
  <c r="AJ3" i="5"/>
  <c r="AJ3" i="2"/>
  <c r="AJ3" i="3"/>
  <c r="BR6" i="1"/>
  <c r="BR6" i="8" s="1"/>
  <c r="BQ6" i="2"/>
  <c r="AJ38" i="1"/>
  <c r="AJ4" i="1" s="1"/>
  <c r="AJ4" i="8" s="1"/>
  <c r="AJ2" i="1"/>
  <c r="AJ39" i="1"/>
  <c r="AJ5" i="1" s="1"/>
  <c r="AJ5" i="8" s="1"/>
  <c r="AK35" i="1"/>
  <c r="AK1" i="1" s="1"/>
  <c r="AI285" i="5" l="1"/>
  <c r="AI288" i="5"/>
  <c r="AI286" i="5"/>
  <c r="AI287" i="5"/>
  <c r="AI289" i="5"/>
  <c r="AI210" i="5"/>
  <c r="AI214" i="5" s="1"/>
  <c r="AI130" i="5"/>
  <c r="AI134" i="5" s="1"/>
  <c r="AI170" i="5"/>
  <c r="AI174" i="5" s="1"/>
  <c r="AI227" i="5"/>
  <c r="AI228" i="5"/>
  <c r="AI150" i="5"/>
  <c r="AI154" i="5" s="1"/>
  <c r="AI226" i="5"/>
  <c r="AI229" i="5"/>
  <c r="AI190" i="5"/>
  <c r="AI194" i="5" s="1"/>
  <c r="AI64" i="3"/>
  <c r="AI388" i="3"/>
  <c r="AI363" i="3"/>
  <c r="AI252" i="3"/>
  <c r="AI338" i="3"/>
  <c r="AI313" i="3"/>
  <c r="AI31" i="6"/>
  <c r="AI142" i="5"/>
  <c r="BH91" i="6"/>
  <c r="BI132" i="6"/>
  <c r="AI162" i="3"/>
  <c r="AI158" i="3"/>
  <c r="AI159" i="3"/>
  <c r="AI160" i="3"/>
  <c r="AI157" i="3"/>
  <c r="AI161" i="3"/>
  <c r="AI144" i="3"/>
  <c r="AI124" i="3"/>
  <c r="AI104" i="3"/>
  <c r="AI84" i="3"/>
  <c r="AI150" i="3"/>
  <c r="AI147" i="3"/>
  <c r="AI148" i="3"/>
  <c r="AI149" i="3"/>
  <c r="AJ2" i="7"/>
  <c r="AJ62" i="7" s="1"/>
  <c r="AJ63" i="7" s="1"/>
  <c r="AJ2" i="8"/>
  <c r="AK1" i="7"/>
  <c r="AK67" i="7" s="1"/>
  <c r="AK1" i="8"/>
  <c r="BQ22" i="3"/>
  <c r="BQ21" i="3"/>
  <c r="BQ6" i="7"/>
  <c r="BQ19" i="3"/>
  <c r="BQ28" i="5"/>
  <c r="BQ29" i="5"/>
  <c r="BR6" i="3"/>
  <c r="BR22" i="3" s="1"/>
  <c r="BR6" i="6"/>
  <c r="BR6" i="5"/>
  <c r="AJ5" i="5"/>
  <c r="AJ5" i="6"/>
  <c r="AJ4" i="5"/>
  <c r="AJ4" i="7" s="1"/>
  <c r="AJ4" i="6"/>
  <c r="BQ15" i="2"/>
  <c r="BQ30" i="5" s="1"/>
  <c r="BQ16" i="2"/>
  <c r="BQ31" i="5" s="1"/>
  <c r="AJ2" i="3"/>
  <c r="AJ2" i="6"/>
  <c r="AJ2" i="5"/>
  <c r="AK1" i="3"/>
  <c r="AK1" i="6"/>
  <c r="AK1" i="5"/>
  <c r="AJ5" i="2"/>
  <c r="AJ5" i="3"/>
  <c r="AJ4" i="2"/>
  <c r="AJ4" i="3"/>
  <c r="AJ75" i="1"/>
  <c r="AJ76" i="1" s="1"/>
  <c r="AJ15" i="5" s="1"/>
  <c r="AJ212" i="5" s="1"/>
  <c r="AJ72" i="1"/>
  <c r="AJ74" i="1" s="1"/>
  <c r="AJ35" i="3" s="1"/>
  <c r="AJ73" i="1"/>
  <c r="AJ61" i="1"/>
  <c r="AJ62" i="1" s="1"/>
  <c r="AJ13" i="5" s="1"/>
  <c r="AJ172" i="5" s="1"/>
  <c r="AJ65" i="1"/>
  <c r="AJ67" i="1" s="1"/>
  <c r="AJ34" i="3" s="1"/>
  <c r="AJ59" i="1"/>
  <c r="AJ58" i="1"/>
  <c r="AJ60" i="1" s="1"/>
  <c r="AJ33" i="3" s="1"/>
  <c r="AJ66" i="1"/>
  <c r="AJ68" i="1"/>
  <c r="AJ69" i="1" s="1"/>
  <c r="AJ14" i="5" s="1"/>
  <c r="AJ192" i="5" s="1"/>
  <c r="BS6" i="1"/>
  <c r="BS6" i="8" s="1"/>
  <c r="BR6" i="2"/>
  <c r="AJ54" i="1"/>
  <c r="AJ55" i="1" s="1"/>
  <c r="AJ12" i="5" s="1"/>
  <c r="AJ51" i="1"/>
  <c r="AJ52" i="1"/>
  <c r="AJ2" i="2"/>
  <c r="AJ45" i="1"/>
  <c r="AJ47" i="1"/>
  <c r="AJ48" i="1" s="1"/>
  <c r="AJ11" i="5" s="1"/>
  <c r="AJ44" i="1"/>
  <c r="AJ46" i="1" s="1"/>
  <c r="AJ31" i="3" s="1"/>
  <c r="AK1" i="2"/>
  <c r="AK36" i="1"/>
  <c r="AK37" i="1"/>
  <c r="AK3" i="1" s="1"/>
  <c r="AJ132" i="5" l="1"/>
  <c r="AJ253" i="5"/>
  <c r="AJ281" i="5"/>
  <c r="AJ282" i="5"/>
  <c r="AJ279" i="5"/>
  <c r="AJ280" i="5"/>
  <c r="AJ278" i="5"/>
  <c r="AJ152" i="5"/>
  <c r="AI291" i="5"/>
  <c r="AJ249" i="5"/>
  <c r="AJ250" i="5"/>
  <c r="AJ248" i="5"/>
  <c r="AJ247" i="5"/>
  <c r="AJ5" i="7"/>
  <c r="AJ271" i="5"/>
  <c r="AJ272" i="5"/>
  <c r="AJ273" i="5"/>
  <c r="AJ274" i="5"/>
  <c r="AJ275" i="5"/>
  <c r="AJ246" i="5"/>
  <c r="AI233" i="5"/>
  <c r="AI28" i="6" s="1"/>
  <c r="AJ393" i="3"/>
  <c r="AJ394" i="3" s="1"/>
  <c r="AJ343" i="3"/>
  <c r="AJ344" i="3" s="1"/>
  <c r="AJ318" i="3"/>
  <c r="AJ319" i="3" s="1"/>
  <c r="AJ293" i="3"/>
  <c r="AJ294" i="3" s="1"/>
  <c r="AJ368" i="3"/>
  <c r="AJ369" i="3" s="1"/>
  <c r="AJ48" i="3"/>
  <c r="AJ49" i="3"/>
  <c r="AJ47" i="3"/>
  <c r="AJ50" i="3"/>
  <c r="AJ128" i="5"/>
  <c r="AJ127" i="5"/>
  <c r="AJ126" i="5"/>
  <c r="AJ129" i="5"/>
  <c r="AJ139" i="5"/>
  <c r="AJ138" i="5"/>
  <c r="AJ137" i="5"/>
  <c r="AK336" i="5"/>
  <c r="AJ82" i="5"/>
  <c r="AJ38" i="5"/>
  <c r="AJ37" i="5"/>
  <c r="AJ36" i="5"/>
  <c r="AJ81" i="5"/>
  <c r="AJ83" i="5"/>
  <c r="AJ147" i="5"/>
  <c r="AJ146" i="5"/>
  <c r="AJ148" i="5"/>
  <c r="AJ149" i="5"/>
  <c r="AJ158" i="5"/>
  <c r="AJ157" i="5"/>
  <c r="AJ159" i="5"/>
  <c r="AK337" i="5"/>
  <c r="AJ207" i="5"/>
  <c r="AJ208" i="5"/>
  <c r="AJ209" i="5"/>
  <c r="AJ206" i="5"/>
  <c r="AJ219" i="5"/>
  <c r="AJ218" i="5"/>
  <c r="AJ217" i="5"/>
  <c r="AK340" i="5"/>
  <c r="AJ188" i="5"/>
  <c r="AJ187" i="5"/>
  <c r="AJ189" i="5"/>
  <c r="AJ186" i="5"/>
  <c r="AJ199" i="5"/>
  <c r="AJ197" i="5"/>
  <c r="AJ198" i="5"/>
  <c r="AK339" i="5"/>
  <c r="AJ169" i="5"/>
  <c r="AJ166" i="5"/>
  <c r="AJ167" i="5"/>
  <c r="AJ168" i="5"/>
  <c r="AJ179" i="5"/>
  <c r="AJ177" i="5"/>
  <c r="AJ178" i="5"/>
  <c r="AK338" i="5"/>
  <c r="AI117" i="6"/>
  <c r="BI135" i="6"/>
  <c r="BI369" i="5"/>
  <c r="AI164" i="3"/>
  <c r="AK3" i="7"/>
  <c r="AK3" i="8"/>
  <c r="BR6" i="7"/>
  <c r="BR19" i="3"/>
  <c r="BR21" i="3"/>
  <c r="BR20" i="3"/>
  <c r="AJ53" i="1"/>
  <c r="AJ32" i="3" s="1"/>
  <c r="AK68" i="7"/>
  <c r="AK69" i="7" s="1"/>
  <c r="AK78" i="7"/>
  <c r="AK79" i="7" s="1"/>
  <c r="AK80" i="7" s="1"/>
  <c r="AK81" i="7" s="1"/>
  <c r="BR29" i="5"/>
  <c r="BR28" i="5"/>
  <c r="BS6" i="3"/>
  <c r="BS22" i="3" s="1"/>
  <c r="BS6" i="6"/>
  <c r="BS6" i="5"/>
  <c r="BR15" i="2"/>
  <c r="BR30" i="5" s="1"/>
  <c r="BR16" i="2"/>
  <c r="BR31" i="5" s="1"/>
  <c r="AK3" i="6"/>
  <c r="AK3" i="5"/>
  <c r="AJ39" i="3"/>
  <c r="AJ327" i="3" s="1"/>
  <c r="AJ40" i="3"/>
  <c r="AJ352" i="3" s="1"/>
  <c r="AJ38" i="3"/>
  <c r="AJ41" i="3"/>
  <c r="AJ377" i="3" s="1"/>
  <c r="AJ42" i="3"/>
  <c r="AJ402" i="3" s="1"/>
  <c r="AJ127" i="3"/>
  <c r="AJ129" i="3"/>
  <c r="AJ128" i="3"/>
  <c r="AJ130" i="3"/>
  <c r="AJ108" i="3"/>
  <c r="AJ107" i="3"/>
  <c r="AJ110" i="3"/>
  <c r="AJ109" i="3"/>
  <c r="AJ90" i="3"/>
  <c r="AJ89" i="3"/>
  <c r="AJ88" i="3"/>
  <c r="AJ87" i="3"/>
  <c r="AK3" i="2"/>
  <c r="AK3" i="3"/>
  <c r="BT6" i="1"/>
  <c r="BT6" i="8" s="1"/>
  <c r="BS6" i="2"/>
  <c r="AK38" i="1"/>
  <c r="AK4" i="1" s="1"/>
  <c r="AK4" i="8" s="1"/>
  <c r="AK2" i="1"/>
  <c r="AK39" i="1"/>
  <c r="AK5" i="1" s="1"/>
  <c r="AK5" i="8" s="1"/>
  <c r="AL35" i="1"/>
  <c r="AL1" i="1" s="1"/>
  <c r="AJ302" i="3" l="1"/>
  <c r="AJ288" i="3" s="1"/>
  <c r="AJ289" i="5"/>
  <c r="AJ285" i="5"/>
  <c r="AJ210" i="5"/>
  <c r="AJ214" i="5" s="1"/>
  <c r="AJ288" i="5"/>
  <c r="AJ287" i="5"/>
  <c r="AJ286" i="5"/>
  <c r="AJ58" i="3"/>
  <c r="AJ60" i="3"/>
  <c r="AJ62" i="3"/>
  <c r="AJ57" i="3"/>
  <c r="AJ202" i="3"/>
  <c r="AJ61" i="3"/>
  <c r="AJ59" i="3"/>
  <c r="AJ54" i="3"/>
  <c r="AJ142" i="3"/>
  <c r="AJ141" i="3"/>
  <c r="AJ242" i="3"/>
  <c r="AJ140" i="3"/>
  <c r="AJ137" i="3"/>
  <c r="AJ138" i="3"/>
  <c r="AJ139" i="3"/>
  <c r="AJ121" i="3"/>
  <c r="AJ117" i="3"/>
  <c r="AJ120" i="3"/>
  <c r="AJ122" i="3"/>
  <c r="AJ119" i="3"/>
  <c r="AJ118" i="3"/>
  <c r="AJ232" i="3"/>
  <c r="AJ99" i="3"/>
  <c r="AJ101" i="3"/>
  <c r="AJ102" i="3"/>
  <c r="AJ98" i="3"/>
  <c r="AJ97" i="3"/>
  <c r="AJ222" i="3"/>
  <c r="AJ100" i="3"/>
  <c r="AJ69" i="3"/>
  <c r="AJ67" i="3"/>
  <c r="AJ68" i="3"/>
  <c r="AJ70" i="3"/>
  <c r="AJ81" i="3"/>
  <c r="AJ212" i="3"/>
  <c r="AJ79" i="3"/>
  <c r="AJ78" i="3"/>
  <c r="AJ82" i="3"/>
  <c r="AJ77" i="3"/>
  <c r="AJ80" i="3"/>
  <c r="AJ190" i="5"/>
  <c r="AJ194" i="5" s="1"/>
  <c r="AJ170" i="5"/>
  <c r="AJ174" i="5" s="1"/>
  <c r="AJ150" i="5"/>
  <c r="AJ154" i="5" s="1"/>
  <c r="AJ85" i="5"/>
  <c r="AJ329" i="5" s="1"/>
  <c r="AJ343" i="5" s="1"/>
  <c r="AJ130" i="5"/>
  <c r="AJ134" i="5" s="1"/>
  <c r="AJ226" i="5"/>
  <c r="AJ40" i="5"/>
  <c r="AJ140" i="5" s="1"/>
  <c r="AJ142" i="5" s="1"/>
  <c r="AJ238" i="5"/>
  <c r="AJ33" i="6" s="1"/>
  <c r="AJ227" i="5"/>
  <c r="AJ236" i="5"/>
  <c r="AJ228" i="5"/>
  <c r="AJ237" i="5"/>
  <c r="AJ32" i="6" s="1"/>
  <c r="AJ229" i="5"/>
  <c r="AJ231" i="5"/>
  <c r="BJ132" i="6"/>
  <c r="BI91" i="6"/>
  <c r="BS21" i="3"/>
  <c r="BS19" i="3"/>
  <c r="BS20" i="3"/>
  <c r="AL1" i="7"/>
  <c r="AL67" i="7" s="1"/>
  <c r="AL1" i="8"/>
  <c r="AK2" i="7"/>
  <c r="AK62" i="7" s="1"/>
  <c r="AK63" i="7" s="1"/>
  <c r="AK2" i="8"/>
  <c r="BS6" i="7"/>
  <c r="BS28" i="5"/>
  <c r="BS29" i="5"/>
  <c r="BT6" i="3"/>
  <c r="BT21" i="3" s="1"/>
  <c r="BT6" i="6"/>
  <c r="BT6" i="5"/>
  <c r="AK4" i="5"/>
  <c r="AK4" i="7" s="1"/>
  <c r="AK4" i="6"/>
  <c r="AK5" i="5"/>
  <c r="AK5" i="6"/>
  <c r="BS15" i="2"/>
  <c r="BS30" i="5" s="1"/>
  <c r="BS16" i="2"/>
  <c r="BS31" i="5" s="1"/>
  <c r="AK2" i="3"/>
  <c r="AK2" i="6"/>
  <c r="AK2" i="5"/>
  <c r="AL1" i="3"/>
  <c r="AL1" i="6"/>
  <c r="AL1" i="5"/>
  <c r="AK5" i="2"/>
  <c r="AK5" i="3"/>
  <c r="AK4" i="2"/>
  <c r="AK4" i="3"/>
  <c r="AK73" i="1"/>
  <c r="AK75" i="1"/>
  <c r="AK76" i="1" s="1"/>
  <c r="AK15" i="5" s="1"/>
  <c r="AK212" i="5" s="1"/>
  <c r="AK72" i="1"/>
  <c r="AK74" i="1" s="1"/>
  <c r="AK35" i="3" s="1"/>
  <c r="AK65" i="1"/>
  <c r="AK67" i="1" s="1"/>
  <c r="AK34" i="3" s="1"/>
  <c r="AK68" i="1"/>
  <c r="AK69" i="1" s="1"/>
  <c r="AK14" i="5" s="1"/>
  <c r="AK192" i="5" s="1"/>
  <c r="AK66" i="1"/>
  <c r="AK59" i="1"/>
  <c r="AK61" i="1"/>
  <c r="AK62" i="1" s="1"/>
  <c r="AK13" i="5" s="1"/>
  <c r="AK172" i="5" s="1"/>
  <c r="AK58" i="1"/>
  <c r="AK60" i="1" s="1"/>
  <c r="AK33" i="3" s="1"/>
  <c r="BU6" i="1"/>
  <c r="BU6" i="8" s="1"/>
  <c r="BT6" i="2"/>
  <c r="AK52" i="1"/>
  <c r="AK51" i="1"/>
  <c r="AK54" i="1"/>
  <c r="AK55" i="1" s="1"/>
  <c r="AK12" i="5" s="1"/>
  <c r="AL1" i="2"/>
  <c r="AK2" i="2"/>
  <c r="AK44" i="1"/>
  <c r="AK46" i="1" s="1"/>
  <c r="AK31" i="3" s="1"/>
  <c r="AK45" i="1"/>
  <c r="AK47" i="1"/>
  <c r="AK48" i="1" s="1"/>
  <c r="AK11" i="5" s="1"/>
  <c r="AL37" i="1"/>
  <c r="AL3" i="1" s="1"/>
  <c r="AL36" i="1"/>
  <c r="AL2" i="1" s="1"/>
  <c r="AK132" i="5" l="1"/>
  <c r="AK253" i="5"/>
  <c r="AK280" i="5"/>
  <c r="AK282" i="5"/>
  <c r="AK278" i="5"/>
  <c r="AK279" i="5"/>
  <c r="AK281" i="5"/>
  <c r="AK152" i="5"/>
  <c r="AK249" i="5"/>
  <c r="AJ291" i="5"/>
  <c r="AK250" i="5"/>
  <c r="AK248" i="5"/>
  <c r="AK247" i="5"/>
  <c r="AK5" i="7"/>
  <c r="AK273" i="5"/>
  <c r="AK272" i="5"/>
  <c r="AK271" i="5"/>
  <c r="AK275" i="5"/>
  <c r="AK274" i="5"/>
  <c r="AK246" i="5"/>
  <c r="AK393" i="3"/>
  <c r="AK394" i="3" s="1"/>
  <c r="AK343" i="3"/>
  <c r="AK344" i="3" s="1"/>
  <c r="AK368" i="3"/>
  <c r="AK369" i="3" s="1"/>
  <c r="AK293" i="3"/>
  <c r="AK294" i="3" s="1"/>
  <c r="AK318" i="3"/>
  <c r="AK319" i="3" s="1"/>
  <c r="AK48" i="3"/>
  <c r="AK49" i="3"/>
  <c r="AK47" i="3"/>
  <c r="AK50" i="3"/>
  <c r="AJ64" i="3"/>
  <c r="AJ363" i="3"/>
  <c r="AJ388" i="3"/>
  <c r="AJ252" i="3"/>
  <c r="AJ338" i="3"/>
  <c r="AJ313" i="3"/>
  <c r="AJ31" i="6"/>
  <c r="AK186" i="5"/>
  <c r="AK189" i="5"/>
  <c r="AK188" i="5"/>
  <c r="AK187" i="5"/>
  <c r="AK197" i="5"/>
  <c r="AK199" i="5"/>
  <c r="AK198" i="5"/>
  <c r="AL339" i="5"/>
  <c r="AK169" i="5"/>
  <c r="AK167" i="5"/>
  <c r="AK166" i="5"/>
  <c r="AK168" i="5"/>
  <c r="AK177" i="5"/>
  <c r="AK179" i="5"/>
  <c r="AK178" i="5"/>
  <c r="AL338" i="5"/>
  <c r="AK129" i="5"/>
  <c r="AK127" i="5"/>
  <c r="AK128" i="5"/>
  <c r="AK126" i="5"/>
  <c r="AK139" i="5"/>
  <c r="AK138" i="5"/>
  <c r="AK137" i="5"/>
  <c r="AK37" i="5"/>
  <c r="AK83" i="5"/>
  <c r="AK81" i="5"/>
  <c r="AL336" i="5"/>
  <c r="AK82" i="5"/>
  <c r="AK36" i="5"/>
  <c r="AK38" i="5"/>
  <c r="AK147" i="5"/>
  <c r="AK146" i="5"/>
  <c r="AK148" i="5"/>
  <c r="AK149" i="5"/>
  <c r="AK158" i="5"/>
  <c r="AK157" i="5"/>
  <c r="AK159" i="5"/>
  <c r="AL337" i="5"/>
  <c r="AK208" i="5"/>
  <c r="AK207" i="5"/>
  <c r="AK209" i="5"/>
  <c r="AK206" i="5"/>
  <c r="AK218" i="5"/>
  <c r="AK217" i="5"/>
  <c r="AK219" i="5"/>
  <c r="AL340" i="5"/>
  <c r="AJ233" i="5"/>
  <c r="AJ28" i="6" s="1"/>
  <c r="BJ135" i="6"/>
  <c r="BJ369" i="5"/>
  <c r="AJ157" i="3"/>
  <c r="AJ160" i="3"/>
  <c r="AJ158" i="3"/>
  <c r="AJ161" i="3"/>
  <c r="AJ162" i="3"/>
  <c r="AJ159" i="3"/>
  <c r="AJ144" i="3"/>
  <c r="AJ124" i="3"/>
  <c r="AJ104" i="3"/>
  <c r="AJ84" i="3"/>
  <c r="AJ148" i="3"/>
  <c r="AJ147" i="3"/>
  <c r="AJ149" i="3"/>
  <c r="AJ150" i="3"/>
  <c r="AL2" i="7"/>
  <c r="AL62" i="7" s="1"/>
  <c r="AL63" i="7" s="1"/>
  <c r="AL2" i="8"/>
  <c r="AL3" i="7"/>
  <c r="AL3" i="8"/>
  <c r="BT19" i="3"/>
  <c r="BT20" i="3"/>
  <c r="BT6" i="7"/>
  <c r="AK53" i="1"/>
  <c r="AK32" i="3" s="1"/>
  <c r="AL68" i="7"/>
  <c r="AL69" i="7" s="1"/>
  <c r="AL78" i="7"/>
  <c r="AL79" i="7" s="1"/>
  <c r="AL80" i="7" s="1"/>
  <c r="AL81" i="7" s="1"/>
  <c r="BT22" i="3"/>
  <c r="BT29" i="5"/>
  <c r="BT28" i="5"/>
  <c r="BU6" i="3"/>
  <c r="BU22" i="3" s="1"/>
  <c r="BU6" i="6"/>
  <c r="BU6" i="5"/>
  <c r="BT15" i="2"/>
  <c r="BT30" i="5" s="1"/>
  <c r="BT16" i="2"/>
  <c r="BT31" i="5" s="1"/>
  <c r="AL3" i="5"/>
  <c r="AL3" i="6"/>
  <c r="AL2" i="6"/>
  <c r="AL2" i="5"/>
  <c r="AK42" i="3"/>
  <c r="AK402" i="3" s="1"/>
  <c r="AK40" i="3"/>
  <c r="AK352" i="3" s="1"/>
  <c r="AK39" i="3"/>
  <c r="AK327" i="3" s="1"/>
  <c r="AK38" i="3"/>
  <c r="AK41" i="3"/>
  <c r="AK377" i="3" s="1"/>
  <c r="AK127" i="3"/>
  <c r="AK130" i="3"/>
  <c r="AK128" i="3"/>
  <c r="AK129" i="3"/>
  <c r="AK108" i="3"/>
  <c r="AK107" i="3"/>
  <c r="AK110" i="3"/>
  <c r="AK109" i="3"/>
  <c r="AK87" i="3"/>
  <c r="AK90" i="3"/>
  <c r="AK89" i="3"/>
  <c r="AK88" i="3"/>
  <c r="AL2" i="2"/>
  <c r="AL2" i="3"/>
  <c r="AL3" i="2"/>
  <c r="AL3" i="3"/>
  <c r="AL73" i="1"/>
  <c r="AL72" i="1"/>
  <c r="AL74" i="1" s="1"/>
  <c r="AL35" i="3" s="1"/>
  <c r="AL75" i="1"/>
  <c r="AL76" i="1" s="1"/>
  <c r="AL15" i="5" s="1"/>
  <c r="AL212" i="5" s="1"/>
  <c r="AL58" i="1"/>
  <c r="AL60" i="1" s="1"/>
  <c r="AL33" i="3" s="1"/>
  <c r="AL68" i="1"/>
  <c r="AL69" i="1" s="1"/>
  <c r="AL14" i="5" s="1"/>
  <c r="AL192" i="5" s="1"/>
  <c r="AL61" i="1"/>
  <c r="AL62" i="1" s="1"/>
  <c r="AL13" i="5" s="1"/>
  <c r="AL172" i="5" s="1"/>
  <c r="AL66" i="1"/>
  <c r="AL59" i="1"/>
  <c r="AL65" i="1"/>
  <c r="AL67" i="1" s="1"/>
  <c r="AL34" i="3" s="1"/>
  <c r="BV6" i="1"/>
  <c r="BV6" i="8" s="1"/>
  <c r="BU6" i="2"/>
  <c r="AL51" i="1"/>
  <c r="AL52" i="1"/>
  <c r="AL54" i="1"/>
  <c r="AL55" i="1" s="1"/>
  <c r="AL12" i="5" s="1"/>
  <c r="AL45" i="1"/>
  <c r="AL44" i="1"/>
  <c r="AL46" i="1" s="1"/>
  <c r="AL31" i="3" s="1"/>
  <c r="AL47" i="1"/>
  <c r="AL48" i="1" s="1"/>
  <c r="AL11" i="5" s="1"/>
  <c r="AM35" i="1"/>
  <c r="AM1" i="1" s="1"/>
  <c r="AL39" i="1"/>
  <c r="AL5" i="1" s="1"/>
  <c r="AL5" i="8" s="1"/>
  <c r="AL38" i="1"/>
  <c r="AL4" i="1" s="1"/>
  <c r="AL4" i="8" s="1"/>
  <c r="AK302" i="3" l="1"/>
  <c r="AK288" i="3" s="1"/>
  <c r="AL152" i="5"/>
  <c r="AL132" i="5"/>
  <c r="AL253" i="5"/>
  <c r="AK289" i="5"/>
  <c r="AK288" i="5"/>
  <c r="AK210" i="5"/>
  <c r="AK214" i="5" s="1"/>
  <c r="AK285" i="5"/>
  <c r="AK287" i="5"/>
  <c r="AL249" i="5"/>
  <c r="AL250" i="5"/>
  <c r="AL248" i="5"/>
  <c r="AL247" i="5"/>
  <c r="AK286" i="5"/>
  <c r="AL246" i="5"/>
  <c r="AL368" i="3"/>
  <c r="AL369" i="3" s="1"/>
  <c r="AL293" i="3"/>
  <c r="AL294" i="3" s="1"/>
  <c r="AL343" i="3"/>
  <c r="AL344" i="3" s="1"/>
  <c r="AL318" i="3"/>
  <c r="AL319" i="3" s="1"/>
  <c r="AL393" i="3"/>
  <c r="AL394" i="3" s="1"/>
  <c r="AK54" i="3"/>
  <c r="AK60" i="3"/>
  <c r="AK202" i="3"/>
  <c r="AK58" i="3"/>
  <c r="AK62" i="3"/>
  <c r="AK61" i="3"/>
  <c r="AK57" i="3"/>
  <c r="AK59" i="3"/>
  <c r="AL49" i="3"/>
  <c r="AL47" i="3"/>
  <c r="AL48" i="3"/>
  <c r="AL50" i="3"/>
  <c r="AK121" i="3"/>
  <c r="AK118" i="3"/>
  <c r="AK117" i="3"/>
  <c r="AK120" i="3"/>
  <c r="AK122" i="3"/>
  <c r="AK232" i="3"/>
  <c r="AK119" i="3"/>
  <c r="AK141" i="3"/>
  <c r="AK139" i="3"/>
  <c r="AK138" i="3"/>
  <c r="AK137" i="3"/>
  <c r="AK140" i="3"/>
  <c r="AK142" i="3"/>
  <c r="AK242" i="3"/>
  <c r="AK100" i="3"/>
  <c r="AK97" i="3"/>
  <c r="AK98" i="3"/>
  <c r="AK99" i="3"/>
  <c r="AK101" i="3"/>
  <c r="AK222" i="3"/>
  <c r="AK102" i="3"/>
  <c r="AK81" i="3"/>
  <c r="AK212" i="3"/>
  <c r="AK80" i="3"/>
  <c r="AK79" i="3"/>
  <c r="AK78" i="3"/>
  <c r="AK77" i="3"/>
  <c r="AK82" i="3"/>
  <c r="AK68" i="3"/>
  <c r="AK69" i="3"/>
  <c r="AK67" i="3"/>
  <c r="AK70" i="3"/>
  <c r="AL159" i="5"/>
  <c r="AL157" i="5"/>
  <c r="AL158" i="5"/>
  <c r="AM337" i="5"/>
  <c r="AL178" i="5"/>
  <c r="AL179" i="5"/>
  <c r="AL177" i="5"/>
  <c r="AM338" i="5"/>
  <c r="AK238" i="5"/>
  <c r="AK33" i="6" s="1"/>
  <c r="AK229" i="5"/>
  <c r="AL137" i="5"/>
  <c r="AL138" i="5"/>
  <c r="AL139" i="5"/>
  <c r="AL82" i="5"/>
  <c r="AL38" i="5"/>
  <c r="AM336" i="5"/>
  <c r="AL37" i="5"/>
  <c r="AL81" i="5"/>
  <c r="AL83" i="5"/>
  <c r="AL36" i="5"/>
  <c r="AL198" i="5"/>
  <c r="AL197" i="5"/>
  <c r="AL199" i="5"/>
  <c r="AM339" i="5"/>
  <c r="AK85" i="5"/>
  <c r="AK329" i="5" s="1"/>
  <c r="AK343" i="5" s="1"/>
  <c r="AK130" i="5"/>
  <c r="AK134" i="5" s="1"/>
  <c r="AK226" i="5"/>
  <c r="AK231" i="5"/>
  <c r="AK150" i="5"/>
  <c r="AK154" i="5" s="1"/>
  <c r="AK40" i="5"/>
  <c r="AK140" i="5" s="1"/>
  <c r="AK236" i="5"/>
  <c r="AK228" i="5"/>
  <c r="AK190" i="5"/>
  <c r="AK194" i="5" s="1"/>
  <c r="AL219" i="5"/>
  <c r="AL218" i="5"/>
  <c r="AL217" i="5"/>
  <c r="AM340" i="5"/>
  <c r="AK237" i="5"/>
  <c r="AK32" i="6" s="1"/>
  <c r="AK227" i="5"/>
  <c r="AK170" i="5"/>
  <c r="AK174" i="5" s="1"/>
  <c r="AJ117" i="6"/>
  <c r="BK132" i="6"/>
  <c r="BJ91" i="6"/>
  <c r="AJ164" i="3"/>
  <c r="AM1" i="7"/>
  <c r="AM67" i="7" s="1"/>
  <c r="AM1" i="8"/>
  <c r="BU19" i="3"/>
  <c r="BU21" i="3"/>
  <c r="BU6" i="7"/>
  <c r="BU20" i="3"/>
  <c r="AL53" i="1"/>
  <c r="AL32" i="3" s="1"/>
  <c r="BU29" i="5"/>
  <c r="BU28" i="5"/>
  <c r="BV6" i="3"/>
  <c r="BV20" i="3" s="1"/>
  <c r="BV6" i="6"/>
  <c r="BV6" i="5"/>
  <c r="AL4" i="5"/>
  <c r="AL4" i="7" s="1"/>
  <c r="AL4" i="6"/>
  <c r="AL5" i="5"/>
  <c r="AL5" i="6"/>
  <c r="BU15" i="2"/>
  <c r="BU30" i="5" s="1"/>
  <c r="BU16" i="2"/>
  <c r="BU31" i="5" s="1"/>
  <c r="AM1" i="3"/>
  <c r="AM1" i="5"/>
  <c r="AM1" i="6"/>
  <c r="AL38" i="3"/>
  <c r="AL39" i="3"/>
  <c r="AL327" i="3" s="1"/>
  <c r="AL40" i="3"/>
  <c r="AL352" i="3" s="1"/>
  <c r="AL41" i="3"/>
  <c r="AL377" i="3" s="1"/>
  <c r="AL42" i="3"/>
  <c r="AL402" i="3" s="1"/>
  <c r="AL129" i="3"/>
  <c r="AL130" i="3"/>
  <c r="AL127" i="3"/>
  <c r="AL128" i="3"/>
  <c r="AL110" i="3"/>
  <c r="AL107" i="3"/>
  <c r="AL108" i="3"/>
  <c r="AL109" i="3"/>
  <c r="AL87" i="3"/>
  <c r="AL88" i="3"/>
  <c r="AL89" i="3"/>
  <c r="AL90" i="3"/>
  <c r="AL4" i="2"/>
  <c r="AL4" i="3"/>
  <c r="AL5" i="2"/>
  <c r="AL5" i="3"/>
  <c r="BW6" i="1"/>
  <c r="BW6" i="8" s="1"/>
  <c r="BV6" i="2"/>
  <c r="AM1" i="2"/>
  <c r="AM37" i="1"/>
  <c r="AM3" i="1" s="1"/>
  <c r="AM36" i="1"/>
  <c r="AM2" i="1" s="1"/>
  <c r="AL302" i="3" l="1"/>
  <c r="AL288" i="3" s="1"/>
  <c r="AL282" i="5"/>
  <c r="AL280" i="5"/>
  <c r="AL278" i="5"/>
  <c r="AL279" i="5"/>
  <c r="AL281" i="5"/>
  <c r="AK291" i="5"/>
  <c r="AL5" i="7"/>
  <c r="AL271" i="5"/>
  <c r="AL274" i="5"/>
  <c r="AL273" i="5"/>
  <c r="AL272" i="5"/>
  <c r="AL275" i="5"/>
  <c r="AL188" i="5"/>
  <c r="AL207" i="5"/>
  <c r="AL127" i="5"/>
  <c r="AL209" i="5"/>
  <c r="AL208" i="5"/>
  <c r="AL186" i="5"/>
  <c r="AL126" i="5"/>
  <c r="AL168" i="5"/>
  <c r="AL147" i="5"/>
  <c r="AL206" i="5"/>
  <c r="AL189" i="5"/>
  <c r="AL129" i="5"/>
  <c r="AL167" i="5"/>
  <c r="AL149" i="5"/>
  <c r="AL187" i="5"/>
  <c r="AL128" i="5"/>
  <c r="AL166" i="5"/>
  <c r="AL148" i="5"/>
  <c r="AL169" i="5"/>
  <c r="AL146" i="5"/>
  <c r="AL54" i="3"/>
  <c r="AL61" i="3"/>
  <c r="AL57" i="3"/>
  <c r="AL59" i="3"/>
  <c r="AL60" i="3"/>
  <c r="AL62" i="3"/>
  <c r="AL58" i="3"/>
  <c r="AL202" i="3"/>
  <c r="AK64" i="3"/>
  <c r="AK388" i="3"/>
  <c r="AL120" i="3"/>
  <c r="AL121" i="3"/>
  <c r="AL232" i="3"/>
  <c r="AL119" i="3"/>
  <c r="AL118" i="3"/>
  <c r="AL117" i="3"/>
  <c r="AL122" i="3"/>
  <c r="AL363" i="3"/>
  <c r="AL139" i="3"/>
  <c r="AL388" i="3"/>
  <c r="AL242" i="3"/>
  <c r="AL138" i="3"/>
  <c r="AL140" i="3"/>
  <c r="AL142" i="3"/>
  <c r="AL141" i="3"/>
  <c r="AL137" i="3"/>
  <c r="AK363" i="3"/>
  <c r="AK252" i="3"/>
  <c r="AL222" i="3"/>
  <c r="AL102" i="3"/>
  <c r="AL100" i="3"/>
  <c r="AL101" i="3"/>
  <c r="AL99" i="3"/>
  <c r="AL97" i="3"/>
  <c r="AL98" i="3"/>
  <c r="AK338" i="3"/>
  <c r="AL68" i="3"/>
  <c r="AL69" i="3"/>
  <c r="AL67" i="3"/>
  <c r="AL70" i="3"/>
  <c r="AK313" i="3"/>
  <c r="AL212" i="3"/>
  <c r="AL78" i="3"/>
  <c r="AL81" i="3"/>
  <c r="AL80" i="3"/>
  <c r="AL77" i="3"/>
  <c r="AL82" i="3"/>
  <c r="AL79" i="3"/>
  <c r="AK142" i="5"/>
  <c r="AL237" i="5"/>
  <c r="AL32" i="6" s="1"/>
  <c r="AL231" i="5"/>
  <c r="AK31" i="6"/>
  <c r="AL40" i="5"/>
  <c r="AL140" i="5" s="1"/>
  <c r="AL142" i="5" s="1"/>
  <c r="AK233" i="5"/>
  <c r="AK28" i="6" s="1"/>
  <c r="AL85" i="5"/>
  <c r="AL329" i="5" s="1"/>
  <c r="AL343" i="5" s="1"/>
  <c r="AL238" i="5"/>
  <c r="AL33" i="6" s="1"/>
  <c r="AL236" i="5"/>
  <c r="BK135" i="6"/>
  <c r="BK369" i="5"/>
  <c r="AK159" i="3"/>
  <c r="AK162" i="3"/>
  <c r="AK161" i="3"/>
  <c r="AK160" i="3"/>
  <c r="AK157" i="3"/>
  <c r="AK158" i="3"/>
  <c r="AK124" i="3"/>
  <c r="AK144" i="3"/>
  <c r="AK104" i="3"/>
  <c r="AK84" i="3"/>
  <c r="AK148" i="3"/>
  <c r="AK149" i="3"/>
  <c r="AK147" i="3"/>
  <c r="AK150" i="3"/>
  <c r="BV22" i="3"/>
  <c r="AM3" i="7"/>
  <c r="AM3" i="8"/>
  <c r="AM2" i="7"/>
  <c r="AM62" i="7" s="1"/>
  <c r="AM63" i="7" s="1"/>
  <c r="AM2" i="8"/>
  <c r="BV6" i="7"/>
  <c r="AM68" i="7"/>
  <c r="AM69" i="7" s="1"/>
  <c r="AM78" i="7"/>
  <c r="AM79" i="7" s="1"/>
  <c r="AM80" i="7" s="1"/>
  <c r="AM81" i="7" s="1"/>
  <c r="BV19" i="3"/>
  <c r="BV21" i="3"/>
  <c r="BW6" i="3"/>
  <c r="BW22" i="3" s="1"/>
  <c r="BW6" i="6"/>
  <c r="BW6" i="5"/>
  <c r="BV28" i="5"/>
  <c r="BV29" i="5"/>
  <c r="BV16" i="2"/>
  <c r="BV31" i="5" s="1"/>
  <c r="BV15" i="2"/>
  <c r="BV30" i="5" s="1"/>
  <c r="AM3" i="5"/>
  <c r="AM3" i="6"/>
  <c r="AM2" i="6"/>
  <c r="AM2" i="5"/>
  <c r="AM2" i="2"/>
  <c r="AM2" i="3"/>
  <c r="AM3" i="2"/>
  <c r="AM3" i="3"/>
  <c r="AM73" i="1"/>
  <c r="AM75" i="1"/>
  <c r="AM76" i="1" s="1"/>
  <c r="AM15" i="5" s="1"/>
  <c r="AM212" i="5" s="1"/>
  <c r="AM72" i="1"/>
  <c r="AM74" i="1" s="1"/>
  <c r="AM35" i="3" s="1"/>
  <c r="AM59" i="1"/>
  <c r="AM66" i="1"/>
  <c r="AM65" i="1"/>
  <c r="AM67" i="1" s="1"/>
  <c r="AM34" i="3" s="1"/>
  <c r="AM61" i="1"/>
  <c r="AM62" i="1" s="1"/>
  <c r="AM13" i="5" s="1"/>
  <c r="AM58" i="1"/>
  <c r="AM60" i="1" s="1"/>
  <c r="AM33" i="3" s="1"/>
  <c r="AM68" i="1"/>
  <c r="AM69" i="1" s="1"/>
  <c r="AM14" i="5" s="1"/>
  <c r="AM192" i="5" s="1"/>
  <c r="BX6" i="1"/>
  <c r="BX6" i="8" s="1"/>
  <c r="BW6" i="2"/>
  <c r="AM54" i="1"/>
  <c r="AM55" i="1" s="1"/>
  <c r="AM12" i="5" s="1"/>
  <c r="AM52" i="1"/>
  <c r="AM51" i="1"/>
  <c r="AM47" i="1"/>
  <c r="AM48" i="1" s="1"/>
  <c r="AM11" i="5" s="1"/>
  <c r="AM44" i="1"/>
  <c r="AM46" i="1" s="1"/>
  <c r="AM31" i="3" s="1"/>
  <c r="AM45" i="1"/>
  <c r="AM39" i="1"/>
  <c r="AM5" i="1" s="1"/>
  <c r="AM5" i="8" s="1"/>
  <c r="AN35" i="1"/>
  <c r="AN1" i="1" s="1"/>
  <c r="AM38" i="1"/>
  <c r="AM4" i="1" s="1"/>
  <c r="AM4" i="8" s="1"/>
  <c r="AL285" i="5" l="1"/>
  <c r="AM152" i="5"/>
  <c r="AM132" i="5"/>
  <c r="AM253" i="5"/>
  <c r="AM172" i="5"/>
  <c r="AL286" i="5"/>
  <c r="AL289" i="5"/>
  <c r="AL287" i="5"/>
  <c r="AL288" i="5"/>
  <c r="AL210" i="5"/>
  <c r="AL214" i="5" s="1"/>
  <c r="AM249" i="5"/>
  <c r="AM250" i="5"/>
  <c r="AM248" i="5"/>
  <c r="AM247" i="5"/>
  <c r="AL190" i="5"/>
  <c r="AL194" i="5" s="1"/>
  <c r="AM246" i="5"/>
  <c r="AL227" i="5"/>
  <c r="AL150" i="5"/>
  <c r="AL154" i="5" s="1"/>
  <c r="AL226" i="5"/>
  <c r="AL170" i="5"/>
  <c r="AL174" i="5" s="1"/>
  <c r="AL228" i="5"/>
  <c r="AL229" i="5"/>
  <c r="AL130" i="5"/>
  <c r="AL134" i="5" s="1"/>
  <c r="AM368" i="3"/>
  <c r="AM369" i="3" s="1"/>
  <c r="AM393" i="3"/>
  <c r="AM394" i="3" s="1"/>
  <c r="AM343" i="3"/>
  <c r="AM344" i="3" s="1"/>
  <c r="AM318" i="3"/>
  <c r="AM319" i="3" s="1"/>
  <c r="AM293" i="3"/>
  <c r="AM294" i="3" s="1"/>
  <c r="AL64" i="3"/>
  <c r="AM47" i="3"/>
  <c r="AM49" i="3"/>
  <c r="AM48" i="3"/>
  <c r="AM50" i="3"/>
  <c r="AL252" i="3"/>
  <c r="AL338" i="3"/>
  <c r="AL313" i="3"/>
  <c r="AM159" i="5"/>
  <c r="AM158" i="5"/>
  <c r="AM157" i="5"/>
  <c r="AN337" i="5"/>
  <c r="AM139" i="5"/>
  <c r="AM138" i="5"/>
  <c r="AM137" i="5"/>
  <c r="AM82" i="5"/>
  <c r="AN336" i="5"/>
  <c r="AM37" i="5"/>
  <c r="AM81" i="5"/>
  <c r="AM83" i="5"/>
  <c r="AM36" i="5"/>
  <c r="AM38" i="5"/>
  <c r="AM177" i="5"/>
  <c r="AM179" i="5"/>
  <c r="AM178" i="5"/>
  <c r="AN338" i="5"/>
  <c r="AM197" i="5"/>
  <c r="AM199" i="5"/>
  <c r="AM198" i="5"/>
  <c r="AN339" i="5"/>
  <c r="AM219" i="5"/>
  <c r="AM218" i="5"/>
  <c r="AM217" i="5"/>
  <c r="AN340" i="5"/>
  <c r="AL31" i="6"/>
  <c r="AK117" i="6"/>
  <c r="BK91" i="6"/>
  <c r="BL132" i="6"/>
  <c r="AL162" i="3"/>
  <c r="AK164" i="3"/>
  <c r="AL159" i="3"/>
  <c r="AL161" i="3"/>
  <c r="AL160" i="3"/>
  <c r="AL158" i="3"/>
  <c r="AL157" i="3"/>
  <c r="BW19" i="3"/>
  <c r="AL144" i="3"/>
  <c r="AL124" i="3"/>
  <c r="AL84" i="3"/>
  <c r="AL104" i="3"/>
  <c r="AL148" i="3"/>
  <c r="AL149" i="3"/>
  <c r="AL150" i="3"/>
  <c r="AL147" i="3"/>
  <c r="BW20" i="3"/>
  <c r="BW21" i="3"/>
  <c r="AN1" i="7"/>
  <c r="AN67" i="7" s="1"/>
  <c r="AN1" i="8"/>
  <c r="BW6" i="7"/>
  <c r="AM53" i="1"/>
  <c r="AM32" i="3" s="1"/>
  <c r="BX6" i="3"/>
  <c r="BX21" i="3" s="1"/>
  <c r="BX6" i="6"/>
  <c r="BX6" i="5"/>
  <c r="BW29" i="5"/>
  <c r="BW28" i="5"/>
  <c r="AM4" i="5"/>
  <c r="AM4" i="7" s="1"/>
  <c r="AM4" i="6"/>
  <c r="AM5" i="5"/>
  <c r="AM5" i="6"/>
  <c r="BW15" i="2"/>
  <c r="BW30" i="5" s="1"/>
  <c r="BW16" i="2"/>
  <c r="BW31" i="5" s="1"/>
  <c r="AN1" i="3"/>
  <c r="AN1" i="6"/>
  <c r="AN1" i="5"/>
  <c r="AM42" i="3"/>
  <c r="AM402" i="3" s="1"/>
  <c r="AM41" i="3"/>
  <c r="AM377" i="3" s="1"/>
  <c r="AM38" i="3"/>
  <c r="AM40" i="3"/>
  <c r="AM352" i="3" s="1"/>
  <c r="AM39" i="3"/>
  <c r="AM327" i="3" s="1"/>
  <c r="AM129" i="3"/>
  <c r="AM128" i="3"/>
  <c r="AM127" i="3"/>
  <c r="AM130" i="3"/>
  <c r="AM110" i="3"/>
  <c r="AM107" i="3"/>
  <c r="AM109" i="3"/>
  <c r="AM108" i="3"/>
  <c r="AM87" i="3"/>
  <c r="AM88" i="3"/>
  <c r="AM90" i="3"/>
  <c r="AM89" i="3"/>
  <c r="AM4" i="2"/>
  <c r="AM4" i="3"/>
  <c r="AM5" i="2"/>
  <c r="AM5" i="3"/>
  <c r="BY6" i="1"/>
  <c r="BY6" i="8" s="1"/>
  <c r="BX6" i="2"/>
  <c r="AN1" i="2"/>
  <c r="AN37" i="1"/>
  <c r="AN3" i="1" s="1"/>
  <c r="AN36" i="1"/>
  <c r="AN2" i="1" s="1"/>
  <c r="AM302" i="3" l="1"/>
  <c r="AM288" i="3" s="1"/>
  <c r="AM278" i="5"/>
  <c r="AM282" i="5"/>
  <c r="AM280" i="5"/>
  <c r="AM281" i="5"/>
  <c r="AM279" i="5"/>
  <c r="AL291" i="5"/>
  <c r="AM5" i="7"/>
  <c r="AM271" i="5"/>
  <c r="AM273" i="5"/>
  <c r="AM274" i="5"/>
  <c r="AM272" i="5"/>
  <c r="AM275" i="5"/>
  <c r="AL233" i="5"/>
  <c r="AL28" i="6" s="1"/>
  <c r="AM209" i="5"/>
  <c r="AM189" i="5"/>
  <c r="AM166" i="5"/>
  <c r="AM129" i="5"/>
  <c r="AM148" i="5"/>
  <c r="AM208" i="5"/>
  <c r="AM187" i="5"/>
  <c r="AM169" i="5"/>
  <c r="AM126" i="5"/>
  <c r="AM146" i="5"/>
  <c r="AM206" i="5"/>
  <c r="AM186" i="5"/>
  <c r="AM168" i="5"/>
  <c r="AM127" i="5"/>
  <c r="AM149" i="5"/>
  <c r="AM207" i="5"/>
  <c r="AM188" i="5"/>
  <c r="AM167" i="5"/>
  <c r="AM128" i="5"/>
  <c r="AM147" i="5"/>
  <c r="AM54" i="3"/>
  <c r="AM58" i="3"/>
  <c r="AM59" i="3"/>
  <c r="AM57" i="3"/>
  <c r="AM60" i="3"/>
  <c r="AM61" i="3"/>
  <c r="AM62" i="3"/>
  <c r="AM202" i="3"/>
  <c r="AM118" i="3"/>
  <c r="AM122" i="3"/>
  <c r="AM117" i="3"/>
  <c r="AM232" i="3"/>
  <c r="AM121" i="3"/>
  <c r="AM120" i="3"/>
  <c r="AM119" i="3"/>
  <c r="AM140" i="3"/>
  <c r="AM138" i="3"/>
  <c r="AM142" i="3"/>
  <c r="AM137" i="3"/>
  <c r="AM139" i="3"/>
  <c r="AM242" i="3"/>
  <c r="AM141" i="3"/>
  <c r="AM97" i="3"/>
  <c r="AM98" i="3"/>
  <c r="AM99" i="3"/>
  <c r="AM222" i="3"/>
  <c r="AM101" i="3"/>
  <c r="AM100" i="3"/>
  <c r="AM102" i="3"/>
  <c r="AM68" i="3"/>
  <c r="AM69" i="3"/>
  <c r="AM67" i="3"/>
  <c r="AM70" i="3"/>
  <c r="AM79" i="3"/>
  <c r="AM82" i="3"/>
  <c r="AM212" i="3"/>
  <c r="AM77" i="3"/>
  <c r="AM81" i="3"/>
  <c r="AM78" i="3"/>
  <c r="AM80" i="3"/>
  <c r="AM85" i="5"/>
  <c r="AM329" i="5" s="1"/>
  <c r="AM343" i="5" s="1"/>
  <c r="AM238" i="5"/>
  <c r="AM33" i="6" s="1"/>
  <c r="AM237" i="5"/>
  <c r="AM32" i="6" s="1"/>
  <c r="AM236" i="5"/>
  <c r="AM231" i="5"/>
  <c r="AM40" i="5"/>
  <c r="AM140" i="5" s="1"/>
  <c r="AM142" i="5" s="1"/>
  <c r="AL117" i="6"/>
  <c r="BL135" i="6"/>
  <c r="BL369" i="5"/>
  <c r="AL164" i="3"/>
  <c r="AN2" i="7"/>
  <c r="AN62" i="7" s="1"/>
  <c r="AN63" i="7" s="1"/>
  <c r="AN2" i="8"/>
  <c r="AN3" i="7"/>
  <c r="AN3" i="8"/>
  <c r="BX20" i="3"/>
  <c r="BX22" i="3"/>
  <c r="BX19" i="3"/>
  <c r="BX6" i="7"/>
  <c r="AN68" i="7"/>
  <c r="AN69" i="7" s="1"/>
  <c r="AN78" i="7"/>
  <c r="AN79" i="7" s="1"/>
  <c r="AN80" i="7" s="1"/>
  <c r="AN81" i="7" s="1"/>
  <c r="BY6" i="3"/>
  <c r="BY22" i="3" s="1"/>
  <c r="BY6" i="6"/>
  <c r="BY6" i="5"/>
  <c r="BX29" i="5"/>
  <c r="BX28" i="5"/>
  <c r="BX16" i="2"/>
  <c r="BX31" i="5" s="1"/>
  <c r="BX15" i="2"/>
  <c r="BX30" i="5" s="1"/>
  <c r="AN2" i="6"/>
  <c r="AN2" i="5"/>
  <c r="AN3" i="6"/>
  <c r="AN3" i="5"/>
  <c r="AN2" i="2"/>
  <c r="AN2" i="3"/>
  <c r="AN3" i="2"/>
  <c r="AN3" i="3"/>
  <c r="AN75" i="1"/>
  <c r="AN76" i="1" s="1"/>
  <c r="AN15" i="5" s="1"/>
  <c r="AN212" i="5" s="1"/>
  <c r="AN73" i="1"/>
  <c r="AN72" i="1"/>
  <c r="AN74" i="1" s="1"/>
  <c r="AN35" i="3" s="1"/>
  <c r="AN68" i="1"/>
  <c r="AN69" i="1" s="1"/>
  <c r="AN14" i="5" s="1"/>
  <c r="AN192" i="5" s="1"/>
  <c r="AN66" i="1"/>
  <c r="AN58" i="1"/>
  <c r="AN60" i="1" s="1"/>
  <c r="AN33" i="3" s="1"/>
  <c r="AN59" i="1"/>
  <c r="AN61" i="1"/>
  <c r="AN62" i="1" s="1"/>
  <c r="AN13" i="5" s="1"/>
  <c r="AN65" i="1"/>
  <c r="AN67" i="1" s="1"/>
  <c r="AN34" i="3" s="1"/>
  <c r="BZ6" i="1"/>
  <c r="BZ6" i="8" s="1"/>
  <c r="BY6" i="2"/>
  <c r="AN51" i="1"/>
  <c r="AN52" i="1"/>
  <c r="AN54" i="1"/>
  <c r="AN55" i="1" s="1"/>
  <c r="AN12" i="5" s="1"/>
  <c r="AN47" i="1"/>
  <c r="AN48" i="1" s="1"/>
  <c r="AN11" i="5" s="1"/>
  <c r="AN44" i="1"/>
  <c r="AN46" i="1" s="1"/>
  <c r="AN31" i="3" s="1"/>
  <c r="AN45" i="1"/>
  <c r="AN39" i="1"/>
  <c r="AN5" i="1" s="1"/>
  <c r="AN5" i="8" s="1"/>
  <c r="AO35" i="1"/>
  <c r="AO1" i="1" s="1"/>
  <c r="AN38" i="1"/>
  <c r="AN4" i="1" s="1"/>
  <c r="AN4" i="8" s="1"/>
  <c r="AN152" i="5" l="1"/>
  <c r="AN172" i="5"/>
  <c r="AN132" i="5"/>
  <c r="AN253" i="5"/>
  <c r="AM287" i="5"/>
  <c r="AM289" i="5"/>
  <c r="AM286" i="5"/>
  <c r="AM210" i="5"/>
  <c r="AM214" i="5" s="1"/>
  <c r="AN249" i="5"/>
  <c r="AN250" i="5"/>
  <c r="AN248" i="5"/>
  <c r="AN247" i="5"/>
  <c r="AM288" i="5"/>
  <c r="AM285" i="5"/>
  <c r="AN246" i="5"/>
  <c r="AM228" i="5"/>
  <c r="AM227" i="5"/>
  <c r="AM229" i="5"/>
  <c r="AM190" i="5"/>
  <c r="AM194" i="5" s="1"/>
  <c r="AM150" i="5"/>
  <c r="AM154" i="5" s="1"/>
  <c r="AM226" i="5"/>
  <c r="AM130" i="5"/>
  <c r="AM134" i="5" s="1"/>
  <c r="AM170" i="5"/>
  <c r="AM174" i="5" s="1"/>
  <c r="AN393" i="3"/>
  <c r="AN394" i="3" s="1"/>
  <c r="AN343" i="3"/>
  <c r="AN344" i="3" s="1"/>
  <c r="AN318" i="3"/>
  <c r="AN319" i="3" s="1"/>
  <c r="AN368" i="3"/>
  <c r="AN369" i="3" s="1"/>
  <c r="AN293" i="3"/>
  <c r="AN294" i="3" s="1"/>
  <c r="AM64" i="3"/>
  <c r="AN47" i="3"/>
  <c r="AN48" i="3"/>
  <c r="AN49" i="3"/>
  <c r="AN50" i="3"/>
  <c r="AM252" i="3"/>
  <c r="AM388" i="3"/>
  <c r="AM363" i="3"/>
  <c r="AM338" i="3"/>
  <c r="AM313" i="3"/>
  <c r="AN217" i="5"/>
  <c r="AN219" i="5"/>
  <c r="AN218" i="5"/>
  <c r="AO340" i="5"/>
  <c r="AN177" i="5"/>
  <c r="AN178" i="5"/>
  <c r="AN179" i="5"/>
  <c r="AO338" i="5"/>
  <c r="AN139" i="5"/>
  <c r="AN138" i="5"/>
  <c r="AN137" i="5"/>
  <c r="AN82" i="5"/>
  <c r="AN81" i="5"/>
  <c r="AN38" i="5"/>
  <c r="AN36" i="5"/>
  <c r="AN83" i="5"/>
  <c r="AN37" i="5"/>
  <c r="AO336" i="5"/>
  <c r="AN198" i="5"/>
  <c r="AN199" i="5"/>
  <c r="AN197" i="5"/>
  <c r="AO339" i="5"/>
  <c r="AN157" i="5"/>
  <c r="AN159" i="5"/>
  <c r="AN158" i="5"/>
  <c r="AO337" i="5"/>
  <c r="AM31" i="6"/>
  <c r="BL91" i="6"/>
  <c r="BM132" i="6"/>
  <c r="AM157" i="3"/>
  <c r="AM160" i="3"/>
  <c r="AM161" i="3"/>
  <c r="AM162" i="3"/>
  <c r="AM159" i="3"/>
  <c r="AM158" i="3"/>
  <c r="AM104" i="3"/>
  <c r="AM144" i="3"/>
  <c r="AM124" i="3"/>
  <c r="AM84" i="3"/>
  <c r="AM150" i="3"/>
  <c r="AM149" i="3"/>
  <c r="AM148" i="3"/>
  <c r="AM147" i="3"/>
  <c r="BY20" i="3"/>
  <c r="AO1" i="7"/>
  <c r="AO67" i="7" s="1"/>
  <c r="AO1" i="8"/>
  <c r="BY19" i="3"/>
  <c r="BY21" i="3"/>
  <c r="BY6" i="7"/>
  <c r="AN53" i="1"/>
  <c r="AN32" i="3" s="1"/>
  <c r="BZ6" i="3"/>
  <c r="BZ22" i="3" s="1"/>
  <c r="BZ6" i="6"/>
  <c r="BZ6" i="5"/>
  <c r="BY28" i="5"/>
  <c r="BY29" i="5"/>
  <c r="AN4" i="5"/>
  <c r="AN4" i="7" s="1"/>
  <c r="AN4" i="6"/>
  <c r="AN5" i="5"/>
  <c r="AN5" i="6"/>
  <c r="BY16" i="2"/>
  <c r="BY31" i="5" s="1"/>
  <c r="BY15" i="2"/>
  <c r="BY30" i="5" s="1"/>
  <c r="AO1" i="3"/>
  <c r="AO1" i="6"/>
  <c r="AO1" i="5"/>
  <c r="AN42" i="3"/>
  <c r="AN38" i="3"/>
  <c r="AN40" i="3"/>
  <c r="AN352" i="3" s="1"/>
  <c r="AN39" i="3"/>
  <c r="AN327" i="3" s="1"/>
  <c r="AN41" i="3"/>
  <c r="AN377" i="3" s="1"/>
  <c r="AN128" i="3"/>
  <c r="AN130" i="3"/>
  <c r="AN129" i="3"/>
  <c r="AN127" i="3"/>
  <c r="AN109" i="3"/>
  <c r="AN108" i="3"/>
  <c r="AN110" i="3"/>
  <c r="AN107" i="3"/>
  <c r="AN90" i="3"/>
  <c r="AN87" i="3"/>
  <c r="AN89" i="3"/>
  <c r="AN88" i="3"/>
  <c r="AN4" i="2"/>
  <c r="AN4" i="3"/>
  <c r="AN5" i="2"/>
  <c r="AN5" i="3"/>
  <c r="CA6" i="1"/>
  <c r="CA6" i="8" s="1"/>
  <c r="BZ6" i="2"/>
  <c r="AO1" i="2"/>
  <c r="AO37" i="1"/>
  <c r="AO3" i="1" s="1"/>
  <c r="AO36" i="1"/>
  <c r="AN302" i="3" l="1"/>
  <c r="AN288" i="3" s="1"/>
  <c r="AN282" i="5"/>
  <c r="AN280" i="5"/>
  <c r="AN279" i="5"/>
  <c r="AN281" i="5"/>
  <c r="AN278" i="5"/>
  <c r="AN402" i="3"/>
  <c r="AM291" i="5"/>
  <c r="AN5" i="7"/>
  <c r="AN271" i="5"/>
  <c r="AN272" i="5"/>
  <c r="AN275" i="5"/>
  <c r="AN273" i="5"/>
  <c r="AN274" i="5"/>
  <c r="AM233" i="5"/>
  <c r="AM28" i="6" s="1"/>
  <c r="AN146" i="5"/>
  <c r="AN186" i="5"/>
  <c r="AN127" i="5"/>
  <c r="AN169" i="5"/>
  <c r="AN209" i="5"/>
  <c r="AN147" i="5"/>
  <c r="AN187" i="5"/>
  <c r="AN129" i="5"/>
  <c r="AN168" i="5"/>
  <c r="AN208" i="5"/>
  <c r="AN149" i="5"/>
  <c r="AN188" i="5"/>
  <c r="AN126" i="5"/>
  <c r="AN167" i="5"/>
  <c r="AN207" i="5"/>
  <c r="AN148" i="5"/>
  <c r="AN189" i="5"/>
  <c r="AN128" i="5"/>
  <c r="AN166" i="5"/>
  <c r="AN206" i="5"/>
  <c r="AN58" i="3"/>
  <c r="AN62" i="3"/>
  <c r="AN60" i="3"/>
  <c r="AN202" i="3"/>
  <c r="AN61" i="3"/>
  <c r="AN57" i="3"/>
  <c r="AN59" i="3"/>
  <c r="AN54" i="3"/>
  <c r="AN122" i="3"/>
  <c r="AN118" i="3"/>
  <c r="AN121" i="3"/>
  <c r="AN232" i="3"/>
  <c r="AN120" i="3"/>
  <c r="AN119" i="3"/>
  <c r="AN117" i="3"/>
  <c r="AN141" i="3"/>
  <c r="AN242" i="3"/>
  <c r="AN142" i="3"/>
  <c r="AN140" i="3"/>
  <c r="AN138" i="3"/>
  <c r="AN137" i="3"/>
  <c r="AN139" i="3"/>
  <c r="AN97" i="3"/>
  <c r="AN100" i="3"/>
  <c r="AN99" i="3"/>
  <c r="AN101" i="3"/>
  <c r="AN222" i="3"/>
  <c r="AN102" i="3"/>
  <c r="AN98" i="3"/>
  <c r="AN68" i="3"/>
  <c r="AN69" i="3"/>
  <c r="AN67" i="3"/>
  <c r="AN70" i="3"/>
  <c r="AN80" i="3"/>
  <c r="AN77" i="3"/>
  <c r="AN212" i="3"/>
  <c r="AN81" i="3"/>
  <c r="AN82" i="3"/>
  <c r="AN78" i="3"/>
  <c r="AN79" i="3"/>
  <c r="AN236" i="5"/>
  <c r="AN231" i="5"/>
  <c r="AN40" i="5"/>
  <c r="AN140" i="5" s="1"/>
  <c r="AN238" i="5"/>
  <c r="AN33" i="6" s="1"/>
  <c r="AN85" i="5"/>
  <c r="AN329" i="5" s="1"/>
  <c r="AN343" i="5" s="1"/>
  <c r="AN237" i="5"/>
  <c r="AN32" i="6" s="1"/>
  <c r="BM135" i="6"/>
  <c r="BM369" i="5"/>
  <c r="AM117" i="6"/>
  <c r="AM164" i="3"/>
  <c r="AO3" i="7"/>
  <c r="AO3" i="8"/>
  <c r="BZ19" i="3"/>
  <c r="BZ21" i="3"/>
  <c r="BZ20" i="3"/>
  <c r="BZ6" i="7"/>
  <c r="AO78" i="7"/>
  <c r="AO79" i="7" s="1"/>
  <c r="AO80" i="7" s="1"/>
  <c r="AO81" i="7" s="1"/>
  <c r="AO68" i="7"/>
  <c r="AO69" i="7" s="1"/>
  <c r="BZ29" i="5"/>
  <c r="BZ28" i="5"/>
  <c r="CA6" i="3"/>
  <c r="CA22" i="3" s="1"/>
  <c r="CA6" i="6"/>
  <c r="CA6" i="5"/>
  <c r="BZ15" i="2"/>
  <c r="BZ30" i="5" s="1"/>
  <c r="BZ16" i="2"/>
  <c r="BZ31" i="5" s="1"/>
  <c r="AO3" i="5"/>
  <c r="AO3" i="6"/>
  <c r="AO3" i="2"/>
  <c r="AO3" i="3"/>
  <c r="CB6" i="1"/>
  <c r="CB6" i="8" s="1"/>
  <c r="CA6" i="2"/>
  <c r="AO38" i="1"/>
  <c r="AO4" i="1" s="1"/>
  <c r="AO4" i="8" s="1"/>
  <c r="AO2" i="1"/>
  <c r="AO39" i="1"/>
  <c r="AO5" i="1" s="1"/>
  <c r="AO5" i="8" s="1"/>
  <c r="AP35" i="1"/>
  <c r="AP1" i="1" s="1"/>
  <c r="AN288" i="5" l="1"/>
  <c r="AN285" i="5"/>
  <c r="AN287" i="5"/>
  <c r="AN210" i="5"/>
  <c r="AN214" i="5" s="1"/>
  <c r="AN289" i="5"/>
  <c r="AN286" i="5"/>
  <c r="AN150" i="5"/>
  <c r="AN154" i="5" s="1"/>
  <c r="AN130" i="5"/>
  <c r="AN134" i="5" s="1"/>
  <c r="AN170" i="5"/>
  <c r="AN174" i="5" s="1"/>
  <c r="AN229" i="5"/>
  <c r="AN227" i="5"/>
  <c r="AN190" i="5"/>
  <c r="AN194" i="5" s="1"/>
  <c r="AN228" i="5"/>
  <c r="CA6" i="7"/>
  <c r="AN226" i="5"/>
  <c r="AN64" i="3"/>
  <c r="AN388" i="3"/>
  <c r="AN363" i="3"/>
  <c r="AN252" i="3"/>
  <c r="AN338" i="3"/>
  <c r="AN313" i="3"/>
  <c r="AN142" i="5"/>
  <c r="AN31" i="6"/>
  <c r="BN132" i="6"/>
  <c r="BM91" i="6"/>
  <c r="AN162" i="3"/>
  <c r="AN160" i="3"/>
  <c r="AN158" i="3"/>
  <c r="AN161" i="3"/>
  <c r="AN159" i="3"/>
  <c r="AN147" i="3"/>
  <c r="AN157" i="3"/>
  <c r="AN144" i="3"/>
  <c r="AN124" i="3"/>
  <c r="AN104" i="3"/>
  <c r="AN84" i="3"/>
  <c r="AN148" i="3"/>
  <c r="AN150" i="3"/>
  <c r="AN149" i="3"/>
  <c r="AP1" i="7"/>
  <c r="AP67" i="7" s="1"/>
  <c r="AP1" i="8"/>
  <c r="AO2" i="7"/>
  <c r="AO62" i="7" s="1"/>
  <c r="AO63" i="7" s="1"/>
  <c r="AO2" i="8"/>
  <c r="CA19" i="3"/>
  <c r="CA21" i="3"/>
  <c r="CA20" i="3"/>
  <c r="CB6" i="3"/>
  <c r="CB20" i="3" s="1"/>
  <c r="CB6" i="6"/>
  <c r="CB6" i="5"/>
  <c r="CA28" i="5"/>
  <c r="CA29" i="5"/>
  <c r="AO5" i="5"/>
  <c r="AO5" i="6"/>
  <c r="AO4" i="5"/>
  <c r="AO4" i="7" s="1"/>
  <c r="AO4" i="6"/>
  <c r="CA15" i="2"/>
  <c r="CA30" i="5" s="1"/>
  <c r="CA16" i="2"/>
  <c r="CA31" i="5" s="1"/>
  <c r="AO2" i="3"/>
  <c r="AO2" i="6"/>
  <c r="AO2" i="5"/>
  <c r="AP1" i="3"/>
  <c r="AP1" i="6"/>
  <c r="AP1" i="5"/>
  <c r="AO5" i="2"/>
  <c r="AO5" i="3"/>
  <c r="AO4" i="2"/>
  <c r="AO4" i="3"/>
  <c r="AO72" i="1"/>
  <c r="AO74" i="1" s="1"/>
  <c r="AO35" i="3" s="1"/>
  <c r="AO75" i="1"/>
  <c r="AO76" i="1" s="1"/>
  <c r="AO15" i="5" s="1"/>
  <c r="AO212" i="5" s="1"/>
  <c r="AO73" i="1"/>
  <c r="AO65" i="1"/>
  <c r="AO67" i="1" s="1"/>
  <c r="AO34" i="3" s="1"/>
  <c r="AO59" i="1"/>
  <c r="AO58" i="1"/>
  <c r="AO60" i="1" s="1"/>
  <c r="AO33" i="3" s="1"/>
  <c r="AO68" i="1"/>
  <c r="AO69" i="1" s="1"/>
  <c r="AO14" i="5" s="1"/>
  <c r="AO192" i="5" s="1"/>
  <c r="AO66" i="1"/>
  <c r="AO61" i="1"/>
  <c r="AO62" i="1" s="1"/>
  <c r="AO13" i="5" s="1"/>
  <c r="CC6" i="1"/>
  <c r="CC6" i="8" s="1"/>
  <c r="CB6" i="2"/>
  <c r="AO52" i="1"/>
  <c r="AO51" i="1"/>
  <c r="AO54" i="1"/>
  <c r="AO55" i="1" s="1"/>
  <c r="AO12" i="5" s="1"/>
  <c r="AP1" i="2"/>
  <c r="AO2" i="2"/>
  <c r="AO45" i="1"/>
  <c r="AO44" i="1"/>
  <c r="AO46" i="1" s="1"/>
  <c r="AO31" i="3" s="1"/>
  <c r="AO47" i="1"/>
  <c r="AO48" i="1" s="1"/>
  <c r="AO11" i="5" s="1"/>
  <c r="AP37" i="1"/>
  <c r="AP3" i="1" s="1"/>
  <c r="AP36" i="1"/>
  <c r="AO172" i="5" l="1"/>
  <c r="AO279" i="5"/>
  <c r="AO280" i="5"/>
  <c r="AO282" i="5"/>
  <c r="AO278" i="5"/>
  <c r="AO281" i="5"/>
  <c r="AO132" i="5"/>
  <c r="AO253" i="5"/>
  <c r="AO152" i="5"/>
  <c r="AN291" i="5"/>
  <c r="AO249" i="5"/>
  <c r="AO250" i="5"/>
  <c r="AO248" i="5"/>
  <c r="AO247" i="5"/>
  <c r="AO5" i="7"/>
  <c r="AO271" i="5"/>
  <c r="AO274" i="5"/>
  <c r="AO273" i="5"/>
  <c r="AO272" i="5"/>
  <c r="AO275" i="5"/>
  <c r="AO246" i="5"/>
  <c r="AN233" i="5"/>
  <c r="AN28" i="6" s="1"/>
  <c r="AO393" i="3"/>
  <c r="AO394" i="3" s="1"/>
  <c r="AO343" i="3"/>
  <c r="AO344" i="3" s="1"/>
  <c r="AO368" i="3"/>
  <c r="AO369" i="3" s="1"/>
  <c r="AO293" i="3"/>
  <c r="AO294" i="3" s="1"/>
  <c r="AO318" i="3"/>
  <c r="AO319" i="3" s="1"/>
  <c r="AO47" i="3"/>
  <c r="AO48" i="3"/>
  <c r="AO49" i="3"/>
  <c r="AO50" i="3"/>
  <c r="AO186" i="5"/>
  <c r="AO189" i="5"/>
  <c r="AO187" i="5"/>
  <c r="AO188" i="5"/>
  <c r="AO198" i="5"/>
  <c r="AO197" i="5"/>
  <c r="AO199" i="5"/>
  <c r="AP339" i="5"/>
  <c r="AO207" i="5"/>
  <c r="AO209" i="5"/>
  <c r="AO206" i="5"/>
  <c r="AO208" i="5"/>
  <c r="AO218" i="5"/>
  <c r="AO217" i="5"/>
  <c r="AO219" i="5"/>
  <c r="AP340" i="5"/>
  <c r="AO127" i="5"/>
  <c r="AO128" i="5"/>
  <c r="AO129" i="5"/>
  <c r="AO126" i="5"/>
  <c r="AO138" i="5"/>
  <c r="AO137" i="5"/>
  <c r="AO139" i="5"/>
  <c r="AP336" i="5"/>
  <c r="AO37" i="5"/>
  <c r="AO83" i="5"/>
  <c r="AO36" i="5"/>
  <c r="AO38" i="5"/>
  <c r="AO81" i="5"/>
  <c r="AO82" i="5"/>
  <c r="AO148" i="5"/>
  <c r="AO149" i="5"/>
  <c r="AO147" i="5"/>
  <c r="AO146" i="5"/>
  <c r="AO157" i="5"/>
  <c r="AO159" i="5"/>
  <c r="AO158" i="5"/>
  <c r="AP337" i="5"/>
  <c r="AO166" i="5"/>
  <c r="AO167" i="5"/>
  <c r="AO168" i="5"/>
  <c r="AO169" i="5"/>
  <c r="AO178" i="5"/>
  <c r="AO177" i="5"/>
  <c r="AO179" i="5"/>
  <c r="AP338" i="5"/>
  <c r="AN117" i="6"/>
  <c r="BN135" i="6"/>
  <c r="BN369" i="5"/>
  <c r="AN164" i="3"/>
  <c r="CB22" i="3"/>
  <c r="AP3" i="7"/>
  <c r="AP3" i="8"/>
  <c r="CB19" i="3"/>
  <c r="CB21" i="3"/>
  <c r="CB6" i="7"/>
  <c r="AO53" i="1"/>
  <c r="AO32" i="3" s="1"/>
  <c r="AP68" i="7"/>
  <c r="AP69" i="7" s="1"/>
  <c r="AP78" i="7"/>
  <c r="AP79" i="7" s="1"/>
  <c r="AP80" i="7" s="1"/>
  <c r="AP81" i="7" s="1"/>
  <c r="CC6" i="3"/>
  <c r="CC22" i="3" s="1"/>
  <c r="CC6" i="6"/>
  <c r="CC6" i="5"/>
  <c r="CB29" i="5"/>
  <c r="CB28" i="5"/>
  <c r="CB15" i="2"/>
  <c r="CB30" i="5" s="1"/>
  <c r="CB16" i="2"/>
  <c r="CB31" i="5" s="1"/>
  <c r="AP3" i="6"/>
  <c r="AP3" i="5"/>
  <c r="AO42" i="3"/>
  <c r="AO402" i="3" s="1"/>
  <c r="AO38" i="3"/>
  <c r="AO40" i="3"/>
  <c r="AO352" i="3" s="1"/>
  <c r="AO41" i="3"/>
  <c r="AO377" i="3" s="1"/>
  <c r="AO39" i="3"/>
  <c r="AO327" i="3" s="1"/>
  <c r="AO130" i="3"/>
  <c r="AO129" i="3"/>
  <c r="AO128" i="3"/>
  <c r="AO127" i="3"/>
  <c r="AO109" i="3"/>
  <c r="AO108" i="3"/>
  <c r="AO110" i="3"/>
  <c r="AO107" i="3"/>
  <c r="AO90" i="3"/>
  <c r="AO88" i="3"/>
  <c r="AO89" i="3"/>
  <c r="AO87" i="3"/>
  <c r="AP3" i="2"/>
  <c r="AP3" i="3"/>
  <c r="CD6" i="1"/>
  <c r="CD6" i="8" s="1"/>
  <c r="CC6" i="2"/>
  <c r="AP38" i="1"/>
  <c r="AP4" i="1" s="1"/>
  <c r="AP4" i="8" s="1"/>
  <c r="AP2" i="1"/>
  <c r="AP39" i="1"/>
  <c r="AP5" i="1" s="1"/>
  <c r="AP5" i="8" s="1"/>
  <c r="AQ35" i="1"/>
  <c r="AQ1" i="1" s="1"/>
  <c r="AO302" i="3" l="1"/>
  <c r="AO288" i="3" s="1"/>
  <c r="AO285" i="5"/>
  <c r="AO210" i="5"/>
  <c r="AO214" i="5" s="1"/>
  <c r="AO289" i="5"/>
  <c r="AO287" i="5"/>
  <c r="AO286" i="5"/>
  <c r="AO288" i="5"/>
  <c r="CC6" i="7"/>
  <c r="AO54" i="3"/>
  <c r="AO60" i="3"/>
  <c r="AO62" i="3"/>
  <c r="AO58" i="3"/>
  <c r="AO57" i="3"/>
  <c r="AO202" i="3"/>
  <c r="AO61" i="3"/>
  <c r="AO59" i="3"/>
  <c r="AO140" i="3"/>
  <c r="AO139" i="3"/>
  <c r="AO242" i="3"/>
  <c r="AO138" i="3"/>
  <c r="AO142" i="3"/>
  <c r="AO141" i="3"/>
  <c r="AO137" i="3"/>
  <c r="AO117" i="3"/>
  <c r="AO120" i="3"/>
  <c r="AO122" i="3"/>
  <c r="AO119" i="3"/>
  <c r="AO121" i="3"/>
  <c r="AO118" i="3"/>
  <c r="AO232" i="3"/>
  <c r="AO99" i="3"/>
  <c r="AO222" i="3"/>
  <c r="AO101" i="3"/>
  <c r="AO98" i="3"/>
  <c r="AO100" i="3"/>
  <c r="AO97" i="3"/>
  <c r="AO102" i="3"/>
  <c r="AO69" i="3"/>
  <c r="AO67" i="3"/>
  <c r="AO68" i="3"/>
  <c r="AO70" i="3"/>
  <c r="AO77" i="3"/>
  <c r="AO212" i="3"/>
  <c r="AO82" i="3"/>
  <c r="AO79" i="3"/>
  <c r="AO80" i="3"/>
  <c r="AO81" i="3"/>
  <c r="AO78" i="3"/>
  <c r="AO150" i="5"/>
  <c r="AO154" i="5" s="1"/>
  <c r="AO238" i="5"/>
  <c r="AO33" i="6" s="1"/>
  <c r="AO227" i="5"/>
  <c r="AO237" i="5"/>
  <c r="AO32" i="6" s="1"/>
  <c r="AO130" i="5"/>
  <c r="AO134" i="5" s="1"/>
  <c r="AO226" i="5"/>
  <c r="AO231" i="5"/>
  <c r="AO40" i="5"/>
  <c r="AO140" i="5" s="1"/>
  <c r="AO142" i="5" s="1"/>
  <c r="AO170" i="5"/>
  <c r="AO174" i="5" s="1"/>
  <c r="AO85" i="5"/>
  <c r="AO329" i="5" s="1"/>
  <c r="AO343" i="5" s="1"/>
  <c r="AO229" i="5"/>
  <c r="AO236" i="5"/>
  <c r="AO228" i="5"/>
  <c r="AO190" i="5"/>
  <c r="AO194" i="5" s="1"/>
  <c r="BN91" i="6"/>
  <c r="BO132" i="6"/>
  <c r="AP2" i="7"/>
  <c r="AP62" i="7" s="1"/>
  <c r="AP63" i="7" s="1"/>
  <c r="AP2" i="8"/>
  <c r="AQ1" i="7"/>
  <c r="AQ67" i="7" s="1"/>
  <c r="AQ1" i="8"/>
  <c r="CC19" i="3"/>
  <c r="CC20" i="3"/>
  <c r="CC21" i="3"/>
  <c r="CD6" i="3"/>
  <c r="CD21" i="3" s="1"/>
  <c r="CD6" i="6"/>
  <c r="CD6" i="5"/>
  <c r="CC29" i="5"/>
  <c r="CC28" i="5"/>
  <c r="AP5" i="5"/>
  <c r="AP5" i="6"/>
  <c r="AP4" i="5"/>
  <c r="AP4" i="7" s="1"/>
  <c r="AP4" i="6"/>
  <c r="CC16" i="2"/>
  <c r="CC31" i="5" s="1"/>
  <c r="CC15" i="2"/>
  <c r="CC30" i="5" s="1"/>
  <c r="AQ1" i="3"/>
  <c r="AQ1" i="6"/>
  <c r="AQ1" i="5"/>
  <c r="AP2" i="3"/>
  <c r="AP2" i="6"/>
  <c r="AP2" i="5"/>
  <c r="AP5" i="2"/>
  <c r="AP5" i="3"/>
  <c r="AP4" i="2"/>
  <c r="AP4" i="3"/>
  <c r="AP75" i="1"/>
  <c r="AP76" i="1" s="1"/>
  <c r="AP15" i="5" s="1"/>
  <c r="AP212" i="5" s="1"/>
  <c r="AP73" i="1"/>
  <c r="AP72" i="1"/>
  <c r="AP74" i="1" s="1"/>
  <c r="AP35" i="3" s="1"/>
  <c r="AP65" i="1"/>
  <c r="AP67" i="1" s="1"/>
  <c r="AP34" i="3" s="1"/>
  <c r="AP59" i="1"/>
  <c r="AP61" i="1"/>
  <c r="AP62" i="1" s="1"/>
  <c r="AP13" i="5" s="1"/>
  <c r="AP66" i="1"/>
  <c r="AP58" i="1"/>
  <c r="AP60" i="1" s="1"/>
  <c r="AP33" i="3" s="1"/>
  <c r="AP68" i="1"/>
  <c r="AP69" i="1" s="1"/>
  <c r="AP14" i="5" s="1"/>
  <c r="AP192" i="5" s="1"/>
  <c r="CE6" i="1"/>
  <c r="CE6" i="8" s="1"/>
  <c r="CD6" i="2"/>
  <c r="AP54" i="1"/>
  <c r="AP55" i="1" s="1"/>
  <c r="AP12" i="5" s="1"/>
  <c r="AP51" i="1"/>
  <c r="AP52" i="1"/>
  <c r="AQ1" i="2"/>
  <c r="AP2" i="2"/>
  <c r="AP47" i="1"/>
  <c r="AP48" i="1" s="1"/>
  <c r="AP11" i="5" s="1"/>
  <c r="AP45" i="1"/>
  <c r="AP44" i="1"/>
  <c r="AP46" i="1" s="1"/>
  <c r="AP31" i="3" s="1"/>
  <c r="AQ37" i="1"/>
  <c r="AQ3" i="1" s="1"/>
  <c r="AQ36" i="1"/>
  <c r="AQ2" i="1" s="1"/>
  <c r="AP172" i="5" l="1"/>
  <c r="AP132" i="5"/>
  <c r="AP253" i="5"/>
  <c r="AP278" i="5"/>
  <c r="AP279" i="5"/>
  <c r="AP281" i="5"/>
  <c r="AP280" i="5"/>
  <c r="AP282" i="5"/>
  <c r="AP152" i="5"/>
  <c r="AO291" i="5"/>
  <c r="AP249" i="5"/>
  <c r="AP250" i="5"/>
  <c r="AP248" i="5"/>
  <c r="AP247" i="5"/>
  <c r="AP5" i="7"/>
  <c r="AP271" i="5"/>
  <c r="AP274" i="5"/>
  <c r="AP275" i="5"/>
  <c r="AP272" i="5"/>
  <c r="AP273" i="5"/>
  <c r="AP246" i="5"/>
  <c r="AP368" i="3"/>
  <c r="AP369" i="3" s="1"/>
  <c r="AP293" i="3"/>
  <c r="AP294" i="3" s="1"/>
  <c r="AP343" i="3"/>
  <c r="AP344" i="3" s="1"/>
  <c r="AP393" i="3"/>
  <c r="AP394" i="3" s="1"/>
  <c r="AP318" i="3"/>
  <c r="AP319" i="3" s="1"/>
  <c r="AO64" i="3"/>
  <c r="AP49" i="3"/>
  <c r="AP47" i="3"/>
  <c r="AP48" i="3"/>
  <c r="AP50" i="3"/>
  <c r="AO388" i="3"/>
  <c r="AO363" i="3"/>
  <c r="AO252" i="3"/>
  <c r="AO338" i="3"/>
  <c r="AO313" i="3"/>
  <c r="AP168" i="5"/>
  <c r="AP169" i="5"/>
  <c r="AP166" i="5"/>
  <c r="AP167" i="5"/>
  <c r="AP178" i="5"/>
  <c r="AP179" i="5"/>
  <c r="AP177" i="5"/>
  <c r="AQ338" i="5"/>
  <c r="AP128" i="5"/>
  <c r="AP129" i="5"/>
  <c r="AP127" i="5"/>
  <c r="AP126" i="5"/>
  <c r="AP138" i="5"/>
  <c r="AP139" i="5"/>
  <c r="AP137" i="5"/>
  <c r="AP82" i="5"/>
  <c r="AP81" i="5"/>
  <c r="AP38" i="5"/>
  <c r="AQ336" i="5"/>
  <c r="AP83" i="5"/>
  <c r="AP36" i="5"/>
  <c r="AP37" i="5"/>
  <c r="AP187" i="5"/>
  <c r="AP186" i="5"/>
  <c r="AP188" i="5"/>
  <c r="AP189" i="5"/>
  <c r="AP198" i="5"/>
  <c r="AP197" i="5"/>
  <c r="AP199" i="5"/>
  <c r="AQ339" i="5"/>
  <c r="AO31" i="6"/>
  <c r="AP148" i="5"/>
  <c r="AP149" i="5"/>
  <c r="AP147" i="5"/>
  <c r="AP146" i="5"/>
  <c r="AP159" i="5"/>
  <c r="AP157" i="5"/>
  <c r="AP158" i="5"/>
  <c r="AQ337" i="5"/>
  <c r="AP207" i="5"/>
  <c r="AP206" i="5"/>
  <c r="AP208" i="5"/>
  <c r="AP209" i="5"/>
  <c r="AP219" i="5"/>
  <c r="AP218" i="5"/>
  <c r="AP217" i="5"/>
  <c r="AQ340" i="5"/>
  <c r="AO233" i="5"/>
  <c r="AO28" i="6" s="1"/>
  <c r="BO369" i="5"/>
  <c r="BO135" i="6"/>
  <c r="AO161" i="3"/>
  <c r="AO160" i="3"/>
  <c r="AO158" i="3"/>
  <c r="AO162" i="3"/>
  <c r="AO159" i="3"/>
  <c r="AO157" i="3"/>
  <c r="AO144" i="3"/>
  <c r="AO124" i="3"/>
  <c r="AO104" i="3"/>
  <c r="AO84" i="3"/>
  <c r="AO147" i="3"/>
  <c r="AO148" i="3"/>
  <c r="AO150" i="3"/>
  <c r="AO149" i="3"/>
  <c r="AQ2" i="7"/>
  <c r="AQ62" i="7" s="1"/>
  <c r="AQ63" i="7" s="1"/>
  <c r="AQ2" i="8"/>
  <c r="AQ3" i="7"/>
  <c r="AQ3" i="8"/>
  <c r="CD20" i="3"/>
  <c r="CD22" i="3"/>
  <c r="CD19" i="3"/>
  <c r="CD6" i="7"/>
  <c r="AP53" i="1"/>
  <c r="AP32" i="3" s="1"/>
  <c r="AQ68" i="7"/>
  <c r="AQ69" i="7" s="1"/>
  <c r="AQ78" i="7"/>
  <c r="AQ79" i="7" s="1"/>
  <c r="AQ80" i="7" s="1"/>
  <c r="AQ81" i="7" s="1"/>
  <c r="CE6" i="3"/>
  <c r="CE21" i="3" s="1"/>
  <c r="CE6" i="6"/>
  <c r="CE6" i="5"/>
  <c r="CD29" i="5"/>
  <c r="CD28" i="5"/>
  <c r="CD15" i="2"/>
  <c r="CD30" i="5" s="1"/>
  <c r="CD16" i="2"/>
  <c r="CD31" i="5" s="1"/>
  <c r="AQ2" i="6"/>
  <c r="AQ2" i="5"/>
  <c r="AQ3" i="6"/>
  <c r="AQ3" i="5"/>
  <c r="AP38" i="3"/>
  <c r="AP42" i="3"/>
  <c r="AP402" i="3" s="1"/>
  <c r="AP40" i="3"/>
  <c r="AP352" i="3" s="1"/>
  <c r="AP41" i="3"/>
  <c r="AP377" i="3" s="1"/>
  <c r="AP39" i="3"/>
  <c r="AP327" i="3" s="1"/>
  <c r="AP130" i="3"/>
  <c r="AP127" i="3"/>
  <c r="AP128" i="3"/>
  <c r="AP129" i="3"/>
  <c r="AP110" i="3"/>
  <c r="AP109" i="3"/>
  <c r="AP108" i="3"/>
  <c r="AP107" i="3"/>
  <c r="AP88" i="3"/>
  <c r="AP89" i="3"/>
  <c r="AP90" i="3"/>
  <c r="AP87" i="3"/>
  <c r="AQ2" i="2"/>
  <c r="AQ2" i="3"/>
  <c r="AQ3" i="2"/>
  <c r="AQ3" i="3"/>
  <c r="AQ73" i="1"/>
  <c r="AQ75" i="1"/>
  <c r="AQ76" i="1" s="1"/>
  <c r="AQ15" i="5" s="1"/>
  <c r="AQ212" i="5" s="1"/>
  <c r="AQ72" i="1"/>
  <c r="AQ74" i="1" s="1"/>
  <c r="AQ35" i="3" s="1"/>
  <c r="AQ68" i="1"/>
  <c r="AQ69" i="1" s="1"/>
  <c r="AQ14" i="5" s="1"/>
  <c r="AQ58" i="1"/>
  <c r="AQ60" i="1" s="1"/>
  <c r="AQ33" i="3" s="1"/>
  <c r="AQ65" i="1"/>
  <c r="AQ67" i="1" s="1"/>
  <c r="AQ34" i="3" s="1"/>
  <c r="AQ66" i="1"/>
  <c r="AQ59" i="1"/>
  <c r="AQ61" i="1"/>
  <c r="AQ62" i="1" s="1"/>
  <c r="AQ13" i="5" s="1"/>
  <c r="CF6" i="1"/>
  <c r="CF6" i="8" s="1"/>
  <c r="CE6" i="2"/>
  <c r="AQ54" i="1"/>
  <c r="AQ55" i="1" s="1"/>
  <c r="AQ12" i="5" s="1"/>
  <c r="AQ51" i="1"/>
  <c r="AQ52" i="1"/>
  <c r="AQ45" i="1"/>
  <c r="AQ44" i="1"/>
  <c r="AQ46" i="1" s="1"/>
  <c r="AQ31" i="3" s="1"/>
  <c r="AQ47" i="1"/>
  <c r="AQ48" i="1" s="1"/>
  <c r="AQ11" i="5" s="1"/>
  <c r="AQ39" i="1"/>
  <c r="AQ5" i="1" s="1"/>
  <c r="AQ5" i="8" s="1"/>
  <c r="AR35" i="1"/>
  <c r="AR1" i="1" s="1"/>
  <c r="AQ38" i="1"/>
  <c r="AQ4" i="1" s="1"/>
  <c r="AQ4" i="8" s="1"/>
  <c r="AQ132" i="5" l="1"/>
  <c r="AQ253" i="5"/>
  <c r="AQ152" i="5"/>
  <c r="AP302" i="3"/>
  <c r="AP288" i="3" s="1"/>
  <c r="AQ192" i="5"/>
  <c r="AQ172" i="5"/>
  <c r="AP288" i="5"/>
  <c r="AP210" i="5"/>
  <c r="AP214" i="5" s="1"/>
  <c r="AP287" i="5"/>
  <c r="AP285" i="5"/>
  <c r="AQ249" i="5"/>
  <c r="AQ250" i="5"/>
  <c r="AQ248" i="5"/>
  <c r="AQ247" i="5"/>
  <c r="AP286" i="5"/>
  <c r="AP289" i="5"/>
  <c r="AQ246" i="5"/>
  <c r="AQ368" i="3"/>
  <c r="AQ369" i="3" s="1"/>
  <c r="AQ393" i="3"/>
  <c r="AQ394" i="3" s="1"/>
  <c r="AQ343" i="3"/>
  <c r="AQ344" i="3" s="1"/>
  <c r="AQ318" i="3"/>
  <c r="AQ319" i="3" s="1"/>
  <c r="AQ293" i="3"/>
  <c r="AQ294" i="3" s="1"/>
  <c r="AQ49" i="3"/>
  <c r="AQ48" i="3"/>
  <c r="AQ47" i="3"/>
  <c r="AQ50" i="3"/>
  <c r="AP62" i="3"/>
  <c r="AP59" i="3"/>
  <c r="AP61" i="3"/>
  <c r="AP202" i="3"/>
  <c r="AP57" i="3"/>
  <c r="AP60" i="3"/>
  <c r="AP58" i="3"/>
  <c r="AP54" i="3"/>
  <c r="AP118" i="3"/>
  <c r="AP120" i="3"/>
  <c r="AP119" i="3"/>
  <c r="AP121" i="3"/>
  <c r="AP122" i="3"/>
  <c r="AP117" i="3"/>
  <c r="AP232" i="3"/>
  <c r="AP142" i="3"/>
  <c r="AP137" i="3"/>
  <c r="AP140" i="3"/>
  <c r="AP242" i="3"/>
  <c r="AP138" i="3"/>
  <c r="AP141" i="3"/>
  <c r="AP139" i="3"/>
  <c r="AP102" i="3"/>
  <c r="AP101" i="3"/>
  <c r="AP100" i="3"/>
  <c r="AP99" i="3"/>
  <c r="AP98" i="3"/>
  <c r="AP97" i="3"/>
  <c r="AP222" i="3"/>
  <c r="AP68" i="3"/>
  <c r="AP67" i="3"/>
  <c r="AP69" i="3"/>
  <c r="AP70" i="3"/>
  <c r="AP82" i="3"/>
  <c r="AP78" i="3"/>
  <c r="AP212" i="3"/>
  <c r="AP77" i="3"/>
  <c r="AP79" i="3"/>
  <c r="AP81" i="3"/>
  <c r="AP80" i="3"/>
  <c r="AP150" i="5"/>
  <c r="AP154" i="5" s="1"/>
  <c r="AP236" i="5"/>
  <c r="AP130" i="5"/>
  <c r="AP134" i="5" s="1"/>
  <c r="AP226" i="5"/>
  <c r="AP190" i="5"/>
  <c r="AP194" i="5" s="1"/>
  <c r="AP40" i="5"/>
  <c r="AP140" i="5" s="1"/>
  <c r="AP85" i="5"/>
  <c r="AP329" i="5" s="1"/>
  <c r="AP343" i="5" s="1"/>
  <c r="AP238" i="5"/>
  <c r="AP33" i="6" s="1"/>
  <c r="AP227" i="5"/>
  <c r="AQ158" i="5"/>
  <c r="AQ157" i="5"/>
  <c r="AQ159" i="5"/>
  <c r="AR337" i="5"/>
  <c r="AQ197" i="5"/>
  <c r="AQ199" i="5"/>
  <c r="AQ198" i="5"/>
  <c r="AR339" i="5"/>
  <c r="AP237" i="5"/>
  <c r="AP32" i="6" s="1"/>
  <c r="AP229" i="5"/>
  <c r="AP170" i="5"/>
  <c r="AP174" i="5" s="1"/>
  <c r="AQ139" i="5"/>
  <c r="AQ138" i="5"/>
  <c r="AQ137" i="5"/>
  <c r="AQ83" i="5"/>
  <c r="AQ37" i="5"/>
  <c r="AQ38" i="5"/>
  <c r="AQ36" i="5"/>
  <c r="AQ81" i="5"/>
  <c r="AQ82" i="5"/>
  <c r="AR336" i="5"/>
  <c r="AQ177" i="5"/>
  <c r="AQ179" i="5"/>
  <c r="AQ178" i="5"/>
  <c r="AR338" i="5"/>
  <c r="AP231" i="5"/>
  <c r="AQ219" i="5"/>
  <c r="AQ218" i="5"/>
  <c r="AQ217" i="5"/>
  <c r="AR340" i="5"/>
  <c r="AP228" i="5"/>
  <c r="AO117" i="6"/>
  <c r="BP132" i="6"/>
  <c r="BO91" i="6"/>
  <c r="AO164" i="3"/>
  <c r="AR1" i="7"/>
  <c r="AR67" i="7" s="1"/>
  <c r="AR1" i="8"/>
  <c r="CE19" i="3"/>
  <c r="CE22" i="3"/>
  <c r="CE20" i="3"/>
  <c r="CE6" i="7"/>
  <c r="AQ53" i="1"/>
  <c r="AQ32" i="3" s="1"/>
  <c r="CE28" i="5"/>
  <c r="CE29" i="5"/>
  <c r="CF6" i="3"/>
  <c r="CF19" i="3" s="1"/>
  <c r="CF6" i="6"/>
  <c r="CF6" i="5"/>
  <c r="AQ4" i="5"/>
  <c r="AQ4" i="7" s="1"/>
  <c r="AQ4" i="6"/>
  <c r="AQ5" i="5"/>
  <c r="AQ5" i="6"/>
  <c r="CE16" i="2"/>
  <c r="CE31" i="5" s="1"/>
  <c r="CE15" i="2"/>
  <c r="CE30" i="5" s="1"/>
  <c r="AR1" i="3"/>
  <c r="AR1" i="6"/>
  <c r="AR1" i="5"/>
  <c r="AQ42" i="3"/>
  <c r="AQ402" i="3" s="1"/>
  <c r="AQ38" i="3"/>
  <c r="AQ40" i="3"/>
  <c r="AQ352" i="3" s="1"/>
  <c r="AQ39" i="3"/>
  <c r="AQ327" i="3" s="1"/>
  <c r="AQ41" i="3"/>
  <c r="AQ377" i="3" s="1"/>
  <c r="AQ130" i="3"/>
  <c r="AQ128" i="3"/>
  <c r="AQ127" i="3"/>
  <c r="AQ129" i="3"/>
  <c r="AQ110" i="3"/>
  <c r="AQ109" i="3"/>
  <c r="AQ108" i="3"/>
  <c r="AQ107" i="3"/>
  <c r="AQ88" i="3"/>
  <c r="AQ90" i="3"/>
  <c r="AQ87" i="3"/>
  <c r="AQ89" i="3"/>
  <c r="AQ4" i="2"/>
  <c r="AQ4" i="3"/>
  <c r="AQ5" i="2"/>
  <c r="AQ5" i="3"/>
  <c r="CG6" i="1"/>
  <c r="CG6" i="8" s="1"/>
  <c r="CF6" i="2"/>
  <c r="AR1" i="2"/>
  <c r="AR37" i="1"/>
  <c r="AR3" i="1" s="1"/>
  <c r="AR36" i="1"/>
  <c r="AR2" i="1" s="1"/>
  <c r="AQ302" i="3" l="1"/>
  <c r="AQ288" i="3" s="1"/>
  <c r="AQ278" i="5"/>
  <c r="AQ280" i="5"/>
  <c r="AQ282" i="5"/>
  <c r="AQ281" i="5"/>
  <c r="AQ279" i="5"/>
  <c r="AP291" i="5"/>
  <c r="AQ5" i="7"/>
  <c r="AQ271" i="5"/>
  <c r="AQ273" i="5"/>
  <c r="AQ274" i="5"/>
  <c r="AQ275" i="5"/>
  <c r="AQ272" i="5"/>
  <c r="AQ168" i="5"/>
  <c r="AQ127" i="5"/>
  <c r="AQ188" i="5"/>
  <c r="CF6" i="7"/>
  <c r="AQ206" i="5"/>
  <c r="AQ209" i="5"/>
  <c r="AQ147" i="5"/>
  <c r="AQ208" i="5"/>
  <c r="AQ167" i="5"/>
  <c r="AQ126" i="5"/>
  <c r="AQ207" i="5"/>
  <c r="AQ166" i="5"/>
  <c r="AQ129" i="5"/>
  <c r="AQ189" i="5"/>
  <c r="AQ148" i="5"/>
  <c r="AQ169" i="5"/>
  <c r="AQ128" i="5"/>
  <c r="AQ187" i="5"/>
  <c r="AQ146" i="5"/>
  <c r="AQ186" i="5"/>
  <c r="AQ149" i="5"/>
  <c r="AQ202" i="3"/>
  <c r="AQ62" i="3"/>
  <c r="AQ58" i="3"/>
  <c r="AQ61" i="3"/>
  <c r="AQ60" i="3"/>
  <c r="AQ57" i="3"/>
  <c r="AQ59" i="3"/>
  <c r="AQ54" i="3"/>
  <c r="AP64" i="3"/>
  <c r="AP363" i="3"/>
  <c r="AQ118" i="3"/>
  <c r="AQ120" i="3"/>
  <c r="AQ121" i="3"/>
  <c r="AQ117" i="3"/>
  <c r="AQ122" i="3"/>
  <c r="AQ232" i="3"/>
  <c r="AQ119" i="3"/>
  <c r="AQ142" i="3"/>
  <c r="AQ139" i="3"/>
  <c r="AQ137" i="3"/>
  <c r="AQ141" i="3"/>
  <c r="AQ140" i="3"/>
  <c r="AQ138" i="3"/>
  <c r="AQ388" i="3"/>
  <c r="AQ242" i="3"/>
  <c r="AP388" i="3"/>
  <c r="AP252" i="3"/>
  <c r="AQ222" i="3"/>
  <c r="AQ98" i="3"/>
  <c r="AQ101" i="3"/>
  <c r="AQ97" i="3"/>
  <c r="AQ100" i="3"/>
  <c r="AQ99" i="3"/>
  <c r="AQ102" i="3"/>
  <c r="AP338" i="3"/>
  <c r="AQ81" i="3"/>
  <c r="AQ212" i="3"/>
  <c r="AQ80" i="3"/>
  <c r="AQ77" i="3"/>
  <c r="AQ78" i="3"/>
  <c r="AQ82" i="3"/>
  <c r="AQ79" i="3"/>
  <c r="AQ67" i="3"/>
  <c r="AQ68" i="3"/>
  <c r="AQ69" i="3"/>
  <c r="AQ70" i="3"/>
  <c r="AP313" i="3"/>
  <c r="AQ231" i="5"/>
  <c r="AQ237" i="5"/>
  <c r="AQ32" i="6" s="1"/>
  <c r="AP31" i="6"/>
  <c r="AP233" i="5"/>
  <c r="AP28" i="6" s="1"/>
  <c r="AQ85" i="5"/>
  <c r="AQ329" i="5" s="1"/>
  <c r="AQ343" i="5" s="1"/>
  <c r="AP142" i="5"/>
  <c r="AQ40" i="5"/>
  <c r="AQ140" i="5" s="1"/>
  <c r="AQ142" i="5" s="1"/>
  <c r="AQ236" i="5"/>
  <c r="AQ238" i="5"/>
  <c r="AQ33" i="6" s="1"/>
  <c r="BP369" i="5"/>
  <c r="BP135" i="6"/>
  <c r="AP159" i="3"/>
  <c r="AP160" i="3"/>
  <c r="AP158" i="3"/>
  <c r="AP157" i="3"/>
  <c r="AP162" i="3"/>
  <c r="AP161" i="3"/>
  <c r="AP144" i="3"/>
  <c r="AP104" i="3"/>
  <c r="AP124" i="3"/>
  <c r="AP84" i="3"/>
  <c r="AP147" i="3"/>
  <c r="AP150" i="3"/>
  <c r="AP149" i="3"/>
  <c r="AP148" i="3"/>
  <c r="CF20" i="3"/>
  <c r="AR2" i="7"/>
  <c r="AR62" i="7" s="1"/>
  <c r="AR63" i="7" s="1"/>
  <c r="AR2" i="8"/>
  <c r="AR3" i="7"/>
  <c r="AR3" i="8"/>
  <c r="AR78" i="7"/>
  <c r="AR79" i="7" s="1"/>
  <c r="AR80" i="7" s="1"/>
  <c r="AR81" i="7" s="1"/>
  <c r="AR68" i="7"/>
  <c r="AR69" i="7" s="1"/>
  <c r="CF21" i="3"/>
  <c r="CF22" i="3"/>
  <c r="CF28" i="5"/>
  <c r="CF29" i="5"/>
  <c r="CG6" i="3"/>
  <c r="CG20" i="3" s="1"/>
  <c r="CG6" i="6"/>
  <c r="CG6" i="5"/>
  <c r="CF16" i="2"/>
  <c r="CF31" i="5" s="1"/>
  <c r="CF15" i="2"/>
  <c r="CF30" i="5" s="1"/>
  <c r="AR2" i="6"/>
  <c r="AR2" i="5"/>
  <c r="AR3" i="6"/>
  <c r="AR3" i="5"/>
  <c r="AR2" i="2"/>
  <c r="AR2" i="3"/>
  <c r="AR3" i="2"/>
  <c r="AR3" i="3"/>
  <c r="AR72" i="1"/>
  <c r="AR74" i="1" s="1"/>
  <c r="AR35" i="3" s="1"/>
  <c r="AR73" i="1"/>
  <c r="AR75" i="1"/>
  <c r="AR76" i="1" s="1"/>
  <c r="AR15" i="5" s="1"/>
  <c r="AR212" i="5" s="1"/>
  <c r="AR61" i="1"/>
  <c r="AR62" i="1" s="1"/>
  <c r="AR13" i="5" s="1"/>
  <c r="AR66" i="1"/>
  <c r="AR58" i="1"/>
  <c r="AR60" i="1" s="1"/>
  <c r="AR33" i="3" s="1"/>
  <c r="AR65" i="1"/>
  <c r="AR67" i="1" s="1"/>
  <c r="AR34" i="3" s="1"/>
  <c r="AR59" i="1"/>
  <c r="AR68" i="1"/>
  <c r="AR69" i="1" s="1"/>
  <c r="AR14" i="5" s="1"/>
  <c r="CH6" i="1"/>
  <c r="CH6" i="8" s="1"/>
  <c r="CG6" i="2"/>
  <c r="AR52" i="1"/>
  <c r="AR51" i="1"/>
  <c r="AR54" i="1"/>
  <c r="AR55" i="1" s="1"/>
  <c r="AR12" i="5" s="1"/>
  <c r="AR44" i="1"/>
  <c r="AR46" i="1" s="1"/>
  <c r="AR31" i="3" s="1"/>
  <c r="AR45" i="1"/>
  <c r="AR47" i="1"/>
  <c r="AR48" i="1" s="1"/>
  <c r="AR11" i="5" s="1"/>
  <c r="AS35" i="1"/>
  <c r="AS1" i="1" s="1"/>
  <c r="AR39" i="1"/>
  <c r="AR5" i="1" s="1"/>
  <c r="AR5" i="8" s="1"/>
  <c r="AR38" i="1"/>
  <c r="AR4" i="1" s="1"/>
  <c r="AR4" i="8" s="1"/>
  <c r="AQ289" i="5" l="1"/>
  <c r="AQ285" i="5"/>
  <c r="AR172" i="5"/>
  <c r="AR192" i="5"/>
  <c r="AR152" i="5"/>
  <c r="AR132" i="5"/>
  <c r="AR253" i="5"/>
  <c r="AQ287" i="5"/>
  <c r="AQ288" i="5"/>
  <c r="AQ210" i="5"/>
  <c r="AQ214" i="5" s="1"/>
  <c r="AR249" i="5"/>
  <c r="AR250" i="5"/>
  <c r="AR248" i="5"/>
  <c r="AR247" i="5"/>
  <c r="AQ286" i="5"/>
  <c r="AR246" i="5"/>
  <c r="AQ229" i="5"/>
  <c r="AQ227" i="5"/>
  <c r="AQ226" i="5"/>
  <c r="AQ228" i="5"/>
  <c r="AQ190" i="5"/>
  <c r="AQ194" i="5" s="1"/>
  <c r="AQ170" i="5"/>
  <c r="AQ174" i="5" s="1"/>
  <c r="AQ130" i="5"/>
  <c r="AQ134" i="5" s="1"/>
  <c r="AQ150" i="5"/>
  <c r="AQ154" i="5" s="1"/>
  <c r="AR393" i="3"/>
  <c r="AR394" i="3" s="1"/>
  <c r="AR343" i="3"/>
  <c r="AR344" i="3" s="1"/>
  <c r="AR318" i="3"/>
  <c r="AR319" i="3" s="1"/>
  <c r="AR368" i="3"/>
  <c r="AR369" i="3" s="1"/>
  <c r="AR293" i="3"/>
  <c r="AR294" i="3" s="1"/>
  <c r="AQ64" i="3"/>
  <c r="AR49" i="3"/>
  <c r="AR48" i="3"/>
  <c r="AR47" i="3"/>
  <c r="AR50" i="3"/>
  <c r="AQ363" i="3"/>
  <c r="AQ252" i="3"/>
  <c r="AQ338" i="3"/>
  <c r="AQ313" i="3"/>
  <c r="AR138" i="5"/>
  <c r="AR137" i="5"/>
  <c r="AR139" i="5"/>
  <c r="AS336" i="5"/>
  <c r="AR37" i="5"/>
  <c r="AR83" i="5"/>
  <c r="AR38" i="5"/>
  <c r="AR81" i="5"/>
  <c r="AR82" i="5"/>
  <c r="AR36" i="5"/>
  <c r="AR197" i="5"/>
  <c r="AR198" i="5"/>
  <c r="AR199" i="5"/>
  <c r="AS339" i="5"/>
  <c r="AQ31" i="6"/>
  <c r="AR217" i="5"/>
  <c r="AR219" i="5"/>
  <c r="AR218" i="5"/>
  <c r="AS340" i="5"/>
  <c r="AR178" i="5"/>
  <c r="AR179" i="5"/>
  <c r="AR177" i="5"/>
  <c r="AS338" i="5"/>
  <c r="AR157" i="5"/>
  <c r="AR159" i="5"/>
  <c r="AR158" i="5"/>
  <c r="AS337" i="5"/>
  <c r="AP117" i="6"/>
  <c r="BQ132" i="6"/>
  <c r="BP91" i="6"/>
  <c r="AQ157" i="3"/>
  <c r="AQ158" i="3"/>
  <c r="AP164" i="3"/>
  <c r="AQ160" i="3"/>
  <c r="AQ162" i="3"/>
  <c r="AQ159" i="3"/>
  <c r="AQ161" i="3"/>
  <c r="AQ144" i="3"/>
  <c r="AQ84" i="3"/>
  <c r="AQ124" i="3"/>
  <c r="AQ104" i="3"/>
  <c r="AQ149" i="3"/>
  <c r="AQ147" i="3"/>
  <c r="AQ148" i="3"/>
  <c r="AQ150" i="3"/>
  <c r="AS1" i="7"/>
  <c r="AS67" i="7" s="1"/>
  <c r="AS1" i="8"/>
  <c r="CG6" i="7"/>
  <c r="CG22" i="3"/>
  <c r="CG21" i="3"/>
  <c r="CG19" i="3"/>
  <c r="AR53" i="1"/>
  <c r="AR32" i="3" s="1"/>
  <c r="CG29" i="5"/>
  <c r="CG28" i="5"/>
  <c r="CH6" i="3"/>
  <c r="CH19" i="3" s="1"/>
  <c r="CH6" i="6"/>
  <c r="CH6" i="5"/>
  <c r="AR4" i="5"/>
  <c r="AR4" i="7" s="1"/>
  <c r="AR4" i="6"/>
  <c r="AR5" i="5"/>
  <c r="AR5" i="6"/>
  <c r="CG15" i="2"/>
  <c r="CG30" i="5" s="1"/>
  <c r="CG16" i="2"/>
  <c r="CG31" i="5" s="1"/>
  <c r="AS1" i="3"/>
  <c r="AS1" i="6"/>
  <c r="AS1" i="5"/>
  <c r="AR41" i="3"/>
  <c r="AR377" i="3" s="1"/>
  <c r="AR38" i="3"/>
  <c r="AR39" i="3"/>
  <c r="AR327" i="3" s="1"/>
  <c r="AR40" i="3"/>
  <c r="AR352" i="3" s="1"/>
  <c r="AR42" i="3"/>
  <c r="AR402" i="3" s="1"/>
  <c r="AR129" i="3"/>
  <c r="AR128" i="3"/>
  <c r="AR127" i="3"/>
  <c r="AR130" i="3"/>
  <c r="AR108" i="3"/>
  <c r="AR107" i="3"/>
  <c r="AR110" i="3"/>
  <c r="AR109" i="3"/>
  <c r="AR88" i="3"/>
  <c r="AR87" i="3"/>
  <c r="AR90" i="3"/>
  <c r="AR89" i="3"/>
  <c r="AR4" i="2"/>
  <c r="AR4" i="3"/>
  <c r="AR5" i="2"/>
  <c r="AR5" i="3"/>
  <c r="CI6" i="1"/>
  <c r="CI6" i="8" s="1"/>
  <c r="CH6" i="2"/>
  <c r="AS1" i="2"/>
  <c r="AS36" i="1"/>
  <c r="AS37" i="1"/>
  <c r="AS3" i="1" s="1"/>
  <c r="AR302" i="3" l="1"/>
  <c r="AR288" i="3" s="1"/>
  <c r="AR279" i="5"/>
  <c r="AR278" i="5"/>
  <c r="AR281" i="5"/>
  <c r="AR280" i="5"/>
  <c r="AR282" i="5"/>
  <c r="AQ291" i="5"/>
  <c r="AR5" i="7"/>
  <c r="AR271" i="5"/>
  <c r="AR274" i="5"/>
  <c r="AR272" i="5"/>
  <c r="AR273" i="5"/>
  <c r="AR275" i="5"/>
  <c r="AQ233" i="5"/>
  <c r="AQ28" i="6" s="1"/>
  <c r="AR148" i="5"/>
  <c r="AR166" i="5"/>
  <c r="AR206" i="5"/>
  <c r="AR189" i="5"/>
  <c r="AR126" i="5"/>
  <c r="AR146" i="5"/>
  <c r="AR169" i="5"/>
  <c r="AR209" i="5"/>
  <c r="AR186" i="5"/>
  <c r="AR129" i="5"/>
  <c r="AR147" i="5"/>
  <c r="AR168" i="5"/>
  <c r="AR208" i="5"/>
  <c r="AR187" i="5"/>
  <c r="AR128" i="5"/>
  <c r="AR149" i="5"/>
  <c r="AR167" i="5"/>
  <c r="AR207" i="5"/>
  <c r="AR188" i="5"/>
  <c r="AR127" i="5"/>
  <c r="AR54" i="3"/>
  <c r="AR59" i="3"/>
  <c r="AR60" i="3"/>
  <c r="AR57" i="3"/>
  <c r="AR202" i="3"/>
  <c r="AR62" i="3"/>
  <c r="AR58" i="3"/>
  <c r="AR61" i="3"/>
  <c r="AR139" i="3"/>
  <c r="AR142" i="3"/>
  <c r="AR242" i="3"/>
  <c r="AR138" i="3"/>
  <c r="AR141" i="3"/>
  <c r="AR140" i="3"/>
  <c r="AR137" i="3"/>
  <c r="AR120" i="3"/>
  <c r="AR119" i="3"/>
  <c r="AR118" i="3"/>
  <c r="AR121" i="3"/>
  <c r="AR117" i="3"/>
  <c r="AR122" i="3"/>
  <c r="AR232" i="3"/>
  <c r="AR101" i="3"/>
  <c r="AR99" i="3"/>
  <c r="AR102" i="3"/>
  <c r="AR100" i="3"/>
  <c r="AR222" i="3"/>
  <c r="AR97" i="3"/>
  <c r="AR98" i="3"/>
  <c r="AR79" i="3"/>
  <c r="AR82" i="3"/>
  <c r="AR77" i="3"/>
  <c r="AR80" i="3"/>
  <c r="AR212" i="3"/>
  <c r="AR81" i="3"/>
  <c r="AR78" i="3"/>
  <c r="AR68" i="3"/>
  <c r="AR69" i="3"/>
  <c r="AR67" i="3"/>
  <c r="AR70" i="3"/>
  <c r="AR238" i="5"/>
  <c r="AR33" i="6" s="1"/>
  <c r="AR85" i="5"/>
  <c r="AR329" i="5" s="1"/>
  <c r="AR343" i="5" s="1"/>
  <c r="AR236" i="5"/>
  <c r="AR237" i="5"/>
  <c r="AR32" i="6" s="1"/>
  <c r="AR40" i="5"/>
  <c r="AR140" i="5" s="1"/>
  <c r="AR231" i="5"/>
  <c r="AQ117" i="6"/>
  <c r="BQ135" i="6"/>
  <c r="BQ369" i="5"/>
  <c r="AQ164" i="3"/>
  <c r="CH21" i="3"/>
  <c r="CH22" i="3"/>
  <c r="CH20" i="3"/>
  <c r="AS3" i="7"/>
  <c r="AS3" i="8"/>
  <c r="CH6" i="7"/>
  <c r="AS68" i="7"/>
  <c r="AS69" i="7" s="1"/>
  <c r="AS78" i="7"/>
  <c r="AS79" i="7" s="1"/>
  <c r="AS80" i="7" s="1"/>
  <c r="AS81" i="7" s="1"/>
  <c r="CI6" i="3"/>
  <c r="CI20" i="3" s="1"/>
  <c r="CI6" i="6"/>
  <c r="CI6" i="5"/>
  <c r="CH28" i="5"/>
  <c r="CH29" i="5"/>
  <c r="CH15" i="2"/>
  <c r="CH30" i="5" s="1"/>
  <c r="CH16" i="2"/>
  <c r="CH31" i="5" s="1"/>
  <c r="AS3" i="6"/>
  <c r="AS3" i="5"/>
  <c r="AS3" i="2"/>
  <c r="AS3" i="3"/>
  <c r="CJ6" i="1"/>
  <c r="CJ6" i="8" s="1"/>
  <c r="CI6" i="2"/>
  <c r="AS38" i="1"/>
  <c r="AS4" i="1" s="1"/>
  <c r="AS4" i="8" s="1"/>
  <c r="AS2" i="1"/>
  <c r="AS39" i="1"/>
  <c r="AS5" i="1" s="1"/>
  <c r="AS5" i="8" s="1"/>
  <c r="AT35" i="1"/>
  <c r="AT1" i="1" s="1"/>
  <c r="AR288" i="5" l="1"/>
  <c r="AR289" i="5"/>
  <c r="AR286" i="5"/>
  <c r="AR285" i="5"/>
  <c r="AR287" i="5"/>
  <c r="AR210" i="5"/>
  <c r="AR214" i="5" s="1"/>
  <c r="AR130" i="5"/>
  <c r="AR134" i="5" s="1"/>
  <c r="AR150" i="5"/>
  <c r="AR154" i="5" s="1"/>
  <c r="AR228" i="5"/>
  <c r="AR227" i="5"/>
  <c r="AR229" i="5"/>
  <c r="AR170" i="5"/>
  <c r="AR174" i="5" s="1"/>
  <c r="AR190" i="5"/>
  <c r="AR194" i="5" s="1"/>
  <c r="AR226" i="5"/>
  <c r="AR64" i="3"/>
  <c r="AR388" i="3"/>
  <c r="AR363" i="3"/>
  <c r="AR252" i="3"/>
  <c r="AR338" i="3"/>
  <c r="AR313" i="3"/>
  <c r="AR142" i="5"/>
  <c r="AR31" i="6"/>
  <c r="BR132" i="6"/>
  <c r="BQ91" i="6"/>
  <c r="AR161" i="3"/>
  <c r="AR157" i="3"/>
  <c r="AR162" i="3"/>
  <c r="AR160" i="3"/>
  <c r="AR158" i="3"/>
  <c r="AR159" i="3"/>
  <c r="AR144" i="3"/>
  <c r="AR124" i="3"/>
  <c r="AR104" i="3"/>
  <c r="AR84" i="3"/>
  <c r="AR147" i="3"/>
  <c r="AR148" i="3"/>
  <c r="AR150" i="3"/>
  <c r="AR149" i="3"/>
  <c r="AT1" i="7"/>
  <c r="AT67" i="7" s="1"/>
  <c r="AT1" i="8"/>
  <c r="AS2" i="7"/>
  <c r="AS62" i="7" s="1"/>
  <c r="AS63" i="7" s="1"/>
  <c r="AS2" i="8"/>
  <c r="CI22" i="3"/>
  <c r="CI21" i="3"/>
  <c r="CI19" i="3"/>
  <c r="CI6" i="7"/>
  <c r="CI29" i="5"/>
  <c r="CI28" i="5"/>
  <c r="CJ6" i="3"/>
  <c r="CJ19" i="3" s="1"/>
  <c r="CJ6" i="6"/>
  <c r="CJ6" i="5"/>
  <c r="AS5" i="5"/>
  <c r="AS5" i="6"/>
  <c r="AS4" i="5"/>
  <c r="AS4" i="7" s="1"/>
  <c r="AS4" i="6"/>
  <c r="CI15" i="2"/>
  <c r="CI30" i="5" s="1"/>
  <c r="CI16" i="2"/>
  <c r="CI31" i="5" s="1"/>
  <c r="AS2" i="3"/>
  <c r="AS2" i="6"/>
  <c r="AS2" i="5"/>
  <c r="AT1" i="3"/>
  <c r="AT1" i="6"/>
  <c r="AT1" i="5"/>
  <c r="AS5" i="2"/>
  <c r="AS5" i="3"/>
  <c r="AS4" i="2"/>
  <c r="AS4" i="3"/>
  <c r="AS75" i="1"/>
  <c r="AS76" i="1" s="1"/>
  <c r="AS15" i="5" s="1"/>
  <c r="AS212" i="5" s="1"/>
  <c r="AS72" i="1"/>
  <c r="AS74" i="1" s="1"/>
  <c r="AS35" i="3" s="1"/>
  <c r="AS73" i="1"/>
  <c r="AS65" i="1"/>
  <c r="AS67" i="1" s="1"/>
  <c r="AS34" i="3" s="1"/>
  <c r="AS59" i="1"/>
  <c r="AS61" i="1"/>
  <c r="AS62" i="1" s="1"/>
  <c r="AS13" i="5" s="1"/>
  <c r="AS58" i="1"/>
  <c r="AS60" i="1" s="1"/>
  <c r="AS33" i="3" s="1"/>
  <c r="AS66" i="1"/>
  <c r="AS68" i="1"/>
  <c r="AS69" i="1" s="1"/>
  <c r="AS14" i="5" s="1"/>
  <c r="CK6" i="1"/>
  <c r="CK6" i="8" s="1"/>
  <c r="CJ6" i="2"/>
  <c r="AS52" i="1"/>
  <c r="AS54" i="1"/>
  <c r="AS55" i="1" s="1"/>
  <c r="AS12" i="5" s="1"/>
  <c r="AS51" i="1"/>
  <c r="AS2" i="2"/>
  <c r="AS45" i="1"/>
  <c r="AS44" i="1"/>
  <c r="AS46" i="1" s="1"/>
  <c r="AS31" i="3" s="1"/>
  <c r="AS47" i="1"/>
  <c r="AS48" i="1" s="1"/>
  <c r="AS11" i="5" s="1"/>
  <c r="AT1" i="2"/>
  <c r="AT37" i="1"/>
  <c r="AT3" i="1" s="1"/>
  <c r="AT36" i="1"/>
  <c r="AT2" i="1" s="1"/>
  <c r="AS192" i="5" l="1"/>
  <c r="AS152" i="5"/>
  <c r="AS281" i="5"/>
  <c r="AS280" i="5"/>
  <c r="AS279" i="5"/>
  <c r="AS282" i="5"/>
  <c r="AS278" i="5"/>
  <c r="AS132" i="5"/>
  <c r="AS253" i="5"/>
  <c r="AS172" i="5"/>
  <c r="AR291" i="5"/>
  <c r="AS249" i="5"/>
  <c r="AS250" i="5"/>
  <c r="AS248" i="5"/>
  <c r="AS247" i="5"/>
  <c r="AS5" i="7"/>
  <c r="AS271" i="5"/>
  <c r="AS274" i="5"/>
  <c r="AS275" i="5"/>
  <c r="AS272" i="5"/>
  <c r="AS273" i="5"/>
  <c r="AS246" i="5"/>
  <c r="AR233" i="5"/>
  <c r="AR28" i="6" s="1"/>
  <c r="AS393" i="3"/>
  <c r="AS394" i="3" s="1"/>
  <c r="AS343" i="3"/>
  <c r="AS344" i="3" s="1"/>
  <c r="AS368" i="3"/>
  <c r="AS369" i="3" s="1"/>
  <c r="AS293" i="3"/>
  <c r="AS294" i="3" s="1"/>
  <c r="AS318" i="3"/>
  <c r="AS319" i="3" s="1"/>
  <c r="AS48" i="3"/>
  <c r="AS49" i="3"/>
  <c r="AS47" i="3"/>
  <c r="AS50" i="3"/>
  <c r="AS128" i="5"/>
  <c r="AS129" i="5"/>
  <c r="AS127" i="5"/>
  <c r="AS126" i="5"/>
  <c r="AS139" i="5"/>
  <c r="AS138" i="5"/>
  <c r="AS137" i="5"/>
  <c r="AS81" i="5"/>
  <c r="AS37" i="5"/>
  <c r="AT336" i="5"/>
  <c r="AS82" i="5"/>
  <c r="AS36" i="5"/>
  <c r="AS38" i="5"/>
  <c r="AS83" i="5"/>
  <c r="AS168" i="5"/>
  <c r="AS169" i="5"/>
  <c r="AS166" i="5"/>
  <c r="AS167" i="5"/>
  <c r="AS178" i="5"/>
  <c r="AS177" i="5"/>
  <c r="AS179" i="5"/>
  <c r="AT338" i="5"/>
  <c r="AS148" i="5"/>
  <c r="AS149" i="5"/>
  <c r="AS147" i="5"/>
  <c r="AS146" i="5"/>
  <c r="AS157" i="5"/>
  <c r="AS159" i="5"/>
  <c r="AS158" i="5"/>
  <c r="AT337" i="5"/>
  <c r="AS186" i="5"/>
  <c r="AS188" i="5"/>
  <c r="AS187" i="5"/>
  <c r="AS189" i="5"/>
  <c r="AS198" i="5"/>
  <c r="AS199" i="5"/>
  <c r="AS197" i="5"/>
  <c r="AT339" i="5"/>
  <c r="AS207" i="5"/>
  <c r="AS209" i="5"/>
  <c r="AS206" i="5"/>
  <c r="AS208" i="5"/>
  <c r="AS218" i="5"/>
  <c r="AS217" i="5"/>
  <c r="AS219" i="5"/>
  <c r="AT340" i="5"/>
  <c r="AR117" i="6"/>
  <c r="BR135" i="6"/>
  <c r="BR369" i="5"/>
  <c r="AR164" i="3"/>
  <c r="AT2" i="7"/>
  <c r="AT62" i="7" s="1"/>
  <c r="AT63" i="7" s="1"/>
  <c r="AT2" i="8"/>
  <c r="AT3" i="7"/>
  <c r="AT3" i="8"/>
  <c r="CJ20" i="3"/>
  <c r="CJ21" i="3"/>
  <c r="CJ6" i="7"/>
  <c r="CJ22" i="3"/>
  <c r="AS53" i="1"/>
  <c r="AS32" i="3" s="1"/>
  <c r="AT68" i="7"/>
  <c r="AT69" i="7" s="1"/>
  <c r="AT78" i="7"/>
  <c r="AT79" i="7" s="1"/>
  <c r="AT80" i="7" s="1"/>
  <c r="AT81" i="7" s="1"/>
  <c r="CK6" i="3"/>
  <c r="CK21" i="3" s="1"/>
  <c r="CK6" i="6"/>
  <c r="CK6" i="5"/>
  <c r="CJ28" i="5"/>
  <c r="CJ29" i="5"/>
  <c r="CJ16" i="2"/>
  <c r="CJ31" i="5" s="1"/>
  <c r="CJ15" i="2"/>
  <c r="CJ30" i="5" s="1"/>
  <c r="AT3" i="5"/>
  <c r="AT3" i="6"/>
  <c r="AT2" i="6"/>
  <c r="AT2" i="5"/>
  <c r="AS39" i="3"/>
  <c r="AS327" i="3" s="1"/>
  <c r="AS38" i="3"/>
  <c r="AS41" i="3"/>
  <c r="AS377" i="3" s="1"/>
  <c r="AS42" i="3"/>
  <c r="AS402" i="3" s="1"/>
  <c r="AS40" i="3"/>
  <c r="AS352" i="3" s="1"/>
  <c r="AS127" i="3"/>
  <c r="AS129" i="3"/>
  <c r="AS130" i="3"/>
  <c r="AS128" i="3"/>
  <c r="AS109" i="3"/>
  <c r="AS107" i="3"/>
  <c r="AS110" i="3"/>
  <c r="AS108" i="3"/>
  <c r="AS87" i="3"/>
  <c r="AS89" i="3"/>
  <c r="AS90" i="3"/>
  <c r="AS88" i="3"/>
  <c r="AT2" i="2"/>
  <c r="AT2" i="3"/>
  <c r="AT3" i="2"/>
  <c r="AT3" i="3"/>
  <c r="AT75" i="1"/>
  <c r="AT76" i="1" s="1"/>
  <c r="AT15" i="5" s="1"/>
  <c r="AT212" i="5" s="1"/>
  <c r="AT72" i="1"/>
  <c r="AT74" i="1" s="1"/>
  <c r="AT35" i="3" s="1"/>
  <c r="AT73" i="1"/>
  <c r="AT68" i="1"/>
  <c r="AT69" i="1" s="1"/>
  <c r="AT14" i="5" s="1"/>
  <c r="AT58" i="1"/>
  <c r="AT60" i="1" s="1"/>
  <c r="AT33" i="3" s="1"/>
  <c r="AT61" i="1"/>
  <c r="AT62" i="1" s="1"/>
  <c r="AT13" i="5" s="1"/>
  <c r="AT66" i="1"/>
  <c r="AT59" i="1"/>
  <c r="AT65" i="1"/>
  <c r="AT67" i="1" s="1"/>
  <c r="AT34" i="3" s="1"/>
  <c r="CL6" i="1"/>
  <c r="CL6" i="8" s="1"/>
  <c r="CK6" i="2"/>
  <c r="AT52" i="1"/>
  <c r="AT51" i="1"/>
  <c r="AT54" i="1"/>
  <c r="AT55" i="1" s="1"/>
  <c r="AT12" i="5" s="1"/>
  <c r="AT47" i="1"/>
  <c r="AT48" i="1" s="1"/>
  <c r="AT11" i="5" s="1"/>
  <c r="AT44" i="1"/>
  <c r="AT46" i="1" s="1"/>
  <c r="AT31" i="3" s="1"/>
  <c r="AT45" i="1"/>
  <c r="AT39" i="1"/>
  <c r="AT5" i="1" s="1"/>
  <c r="AT5" i="8" s="1"/>
  <c r="AU35" i="1"/>
  <c r="AU1" i="1" s="1"/>
  <c r="AT38" i="1"/>
  <c r="AT4" i="1" s="1"/>
  <c r="AT4" i="8" s="1"/>
  <c r="AT152" i="5" l="1"/>
  <c r="AT172" i="5"/>
  <c r="AT192" i="5"/>
  <c r="AT132" i="5"/>
  <c r="AT253" i="5"/>
  <c r="AS302" i="3"/>
  <c r="AS288" i="3" s="1"/>
  <c r="AS210" i="5"/>
  <c r="AS214" i="5" s="1"/>
  <c r="AS285" i="5"/>
  <c r="AS287" i="5"/>
  <c r="AT249" i="5"/>
  <c r="AT250" i="5"/>
  <c r="AS289" i="5"/>
  <c r="AT248" i="5"/>
  <c r="AS286" i="5"/>
  <c r="AT247" i="5"/>
  <c r="AS288" i="5"/>
  <c r="AT246" i="5"/>
  <c r="CK6" i="7"/>
  <c r="AT368" i="3"/>
  <c r="AT369" i="3" s="1"/>
  <c r="AT343" i="3"/>
  <c r="AT344" i="3" s="1"/>
  <c r="AT293" i="3"/>
  <c r="AT294" i="3" s="1"/>
  <c r="AT393" i="3"/>
  <c r="AT394" i="3" s="1"/>
  <c r="AT318" i="3"/>
  <c r="AT319" i="3" s="1"/>
  <c r="AT48" i="3"/>
  <c r="AT49" i="3"/>
  <c r="AT47" i="3"/>
  <c r="AT50" i="3"/>
  <c r="AS54" i="3"/>
  <c r="AS57" i="3"/>
  <c r="AS59" i="3"/>
  <c r="AS60" i="3"/>
  <c r="AS61" i="3"/>
  <c r="AS202" i="3"/>
  <c r="AS58" i="3"/>
  <c r="AS62" i="3"/>
  <c r="AS141" i="3"/>
  <c r="AS142" i="3"/>
  <c r="AS139" i="3"/>
  <c r="AS242" i="3"/>
  <c r="AS138" i="3"/>
  <c r="AS137" i="3"/>
  <c r="AS140" i="3"/>
  <c r="AS121" i="3"/>
  <c r="AS119" i="3"/>
  <c r="AS117" i="3"/>
  <c r="AS122" i="3"/>
  <c r="AS118" i="3"/>
  <c r="AS120" i="3"/>
  <c r="AS232" i="3"/>
  <c r="AS97" i="3"/>
  <c r="AS99" i="3"/>
  <c r="AS100" i="3"/>
  <c r="AS98" i="3"/>
  <c r="AS102" i="3"/>
  <c r="AS101" i="3"/>
  <c r="AS222" i="3"/>
  <c r="AS67" i="3"/>
  <c r="AS68" i="3"/>
  <c r="AS69" i="3"/>
  <c r="AS70" i="3"/>
  <c r="AS79" i="3"/>
  <c r="AS80" i="3"/>
  <c r="AS82" i="3"/>
  <c r="AS212" i="3"/>
  <c r="AS77" i="3"/>
  <c r="AS78" i="3"/>
  <c r="AS81" i="3"/>
  <c r="AT157" i="5"/>
  <c r="AT158" i="5"/>
  <c r="AT159" i="5"/>
  <c r="AU337" i="5"/>
  <c r="AT177" i="5"/>
  <c r="AT178" i="5"/>
  <c r="AT179" i="5"/>
  <c r="AU338" i="5"/>
  <c r="AT219" i="5"/>
  <c r="AT218" i="5"/>
  <c r="AT217" i="5"/>
  <c r="AU340" i="5"/>
  <c r="AS190" i="5"/>
  <c r="AS194" i="5" s="1"/>
  <c r="AS170" i="5"/>
  <c r="AS174" i="5" s="1"/>
  <c r="AS130" i="5"/>
  <c r="AS134" i="5" s="1"/>
  <c r="AS226" i="5"/>
  <c r="AS231" i="5"/>
  <c r="AT197" i="5"/>
  <c r="AT198" i="5"/>
  <c r="AT199" i="5"/>
  <c r="AU339" i="5"/>
  <c r="AS236" i="5"/>
  <c r="AS227" i="5"/>
  <c r="AS150" i="5"/>
  <c r="AS154" i="5" s="1"/>
  <c r="AS40" i="5"/>
  <c r="AS140" i="5" s="1"/>
  <c r="AS85" i="5"/>
  <c r="AS329" i="5" s="1"/>
  <c r="AS343" i="5" s="1"/>
  <c r="AS237" i="5"/>
  <c r="AS32" i="6" s="1"/>
  <c r="AS229" i="5"/>
  <c r="AT138" i="5"/>
  <c r="AT139" i="5"/>
  <c r="AT137" i="5"/>
  <c r="AT82" i="5"/>
  <c r="AT83" i="5"/>
  <c r="AT36" i="5"/>
  <c r="AU336" i="5"/>
  <c r="AT38" i="5"/>
  <c r="AT37" i="5"/>
  <c r="AT81" i="5"/>
  <c r="AS238" i="5"/>
  <c r="AS33" i="6" s="1"/>
  <c r="AS228" i="5"/>
  <c r="BS132" i="6"/>
  <c r="BR91" i="6"/>
  <c r="AU1" i="7"/>
  <c r="AU67" i="7" s="1"/>
  <c r="AU1" i="8"/>
  <c r="CK20" i="3"/>
  <c r="CK22" i="3"/>
  <c r="CK19" i="3"/>
  <c r="AT53" i="1"/>
  <c r="AT32" i="3" s="1"/>
  <c r="CK28" i="5"/>
  <c r="CK29" i="5"/>
  <c r="CL6" i="3"/>
  <c r="CL22" i="3" s="1"/>
  <c r="CL6" i="6"/>
  <c r="CL6" i="5"/>
  <c r="AT4" i="5"/>
  <c r="AT4" i="7" s="1"/>
  <c r="AT4" i="6"/>
  <c r="AT5" i="5"/>
  <c r="AT5" i="6"/>
  <c r="CK15" i="2"/>
  <c r="CK30" i="5" s="1"/>
  <c r="CK16" i="2"/>
  <c r="CK31" i="5" s="1"/>
  <c r="AU1" i="3"/>
  <c r="AU1" i="6"/>
  <c r="AU1" i="5"/>
  <c r="AT39" i="3"/>
  <c r="AT327" i="3" s="1"/>
  <c r="AT38" i="3"/>
  <c r="AT41" i="3"/>
  <c r="AT377" i="3" s="1"/>
  <c r="AT40" i="3"/>
  <c r="AT352" i="3" s="1"/>
  <c r="AT42" i="3"/>
  <c r="AT402" i="3" s="1"/>
  <c r="AT129" i="3"/>
  <c r="AT127" i="3"/>
  <c r="AT128" i="3"/>
  <c r="AT130" i="3"/>
  <c r="AT108" i="3"/>
  <c r="AT109" i="3"/>
  <c r="AT107" i="3"/>
  <c r="AT110" i="3"/>
  <c r="AT87" i="3"/>
  <c r="AT88" i="3"/>
  <c r="AT89" i="3"/>
  <c r="AT90" i="3"/>
  <c r="AT4" i="2"/>
  <c r="AT4" i="3"/>
  <c r="AT5" i="2"/>
  <c r="AT5" i="3"/>
  <c r="CM6" i="1"/>
  <c r="CM6" i="8" s="1"/>
  <c r="CL6" i="2"/>
  <c r="AU1" i="2"/>
  <c r="AU37" i="1"/>
  <c r="AU3" i="1" s="1"/>
  <c r="AU36" i="1"/>
  <c r="AT302" i="3" l="1"/>
  <c r="AT288" i="3" s="1"/>
  <c r="AT278" i="5"/>
  <c r="AT282" i="5"/>
  <c r="AT280" i="5"/>
  <c r="AT281" i="5"/>
  <c r="AT279" i="5"/>
  <c r="AS291" i="5"/>
  <c r="AT5" i="7"/>
  <c r="AT271" i="5"/>
  <c r="AT273" i="5"/>
  <c r="AT274" i="5"/>
  <c r="AT275" i="5"/>
  <c r="AT272" i="5"/>
  <c r="AT146" i="5"/>
  <c r="AT128" i="5"/>
  <c r="AT187" i="5"/>
  <c r="AT209" i="5"/>
  <c r="AT169" i="5"/>
  <c r="AT147" i="5"/>
  <c r="AT127" i="5"/>
  <c r="AT186" i="5"/>
  <c r="AT208" i="5"/>
  <c r="AT168" i="5"/>
  <c r="AT149" i="5"/>
  <c r="AT126" i="5"/>
  <c r="AT189" i="5"/>
  <c r="AT206" i="5"/>
  <c r="AT166" i="5"/>
  <c r="AT129" i="5"/>
  <c r="AT188" i="5"/>
  <c r="AT207" i="5"/>
  <c r="AT167" i="5"/>
  <c r="AT148" i="5"/>
  <c r="AT54" i="3"/>
  <c r="AS64" i="3"/>
  <c r="AT61" i="3"/>
  <c r="AT202" i="3"/>
  <c r="AT57" i="3"/>
  <c r="AT60" i="3"/>
  <c r="AT62" i="3"/>
  <c r="AT59" i="3"/>
  <c r="AT58" i="3"/>
  <c r="AS363" i="3"/>
  <c r="AT363" i="3"/>
  <c r="AT120" i="3"/>
  <c r="AT232" i="3"/>
  <c r="AT118" i="3"/>
  <c r="AT122" i="3"/>
  <c r="AT121" i="3"/>
  <c r="AT119" i="3"/>
  <c r="AT117" i="3"/>
  <c r="AT140" i="3"/>
  <c r="AT139" i="3"/>
  <c r="AT137" i="3"/>
  <c r="AT242" i="3"/>
  <c r="AT141" i="3"/>
  <c r="AT142" i="3"/>
  <c r="AT138" i="3"/>
  <c r="AS388" i="3"/>
  <c r="AS252" i="3"/>
  <c r="AT99" i="3"/>
  <c r="AT101" i="3"/>
  <c r="AT100" i="3"/>
  <c r="AT97" i="3"/>
  <c r="AT222" i="3"/>
  <c r="AT102" i="3"/>
  <c r="AT98" i="3"/>
  <c r="AS338" i="3"/>
  <c r="AT67" i="3"/>
  <c r="AT68" i="3"/>
  <c r="AT69" i="3"/>
  <c r="AT70" i="3"/>
  <c r="AT77" i="3"/>
  <c r="AT79" i="3"/>
  <c r="AT82" i="3"/>
  <c r="AT78" i="3"/>
  <c r="AT80" i="3"/>
  <c r="AT212" i="3"/>
  <c r="AT81" i="3"/>
  <c r="AS313" i="3"/>
  <c r="AT238" i="5"/>
  <c r="AT33" i="6" s="1"/>
  <c r="AT237" i="5"/>
  <c r="AT32" i="6" s="1"/>
  <c r="AT231" i="5"/>
  <c r="AT236" i="5"/>
  <c r="AS233" i="5"/>
  <c r="AS28" i="6" s="1"/>
  <c r="AT85" i="5"/>
  <c r="AT329" i="5" s="1"/>
  <c r="AT343" i="5" s="1"/>
  <c r="AT40" i="5"/>
  <c r="AT140" i="5" s="1"/>
  <c r="AS31" i="6"/>
  <c r="AS142" i="5"/>
  <c r="BS135" i="6"/>
  <c r="BS369" i="5"/>
  <c r="AS158" i="3"/>
  <c r="AS159" i="3"/>
  <c r="AS162" i="3"/>
  <c r="AS161" i="3"/>
  <c r="AS160" i="3"/>
  <c r="AS157" i="3"/>
  <c r="AS144" i="3"/>
  <c r="AS104" i="3"/>
  <c r="AS124" i="3"/>
  <c r="AS84" i="3"/>
  <c r="AS150" i="3"/>
  <c r="AS149" i="3"/>
  <c r="AS148" i="3"/>
  <c r="AS147" i="3"/>
  <c r="AU3" i="7"/>
  <c r="AU3" i="8"/>
  <c r="CL20" i="3"/>
  <c r="CL19" i="3"/>
  <c r="CL6" i="7"/>
  <c r="CL21" i="3"/>
  <c r="AU68" i="7"/>
  <c r="AU69" i="7" s="1"/>
  <c r="AU78" i="7"/>
  <c r="AU79" i="7" s="1"/>
  <c r="AU80" i="7" s="1"/>
  <c r="AU81" i="7" s="1"/>
  <c r="CL29" i="5"/>
  <c r="CL28" i="5"/>
  <c r="CM6" i="3"/>
  <c r="CM19" i="3" s="1"/>
  <c r="CM6" i="6"/>
  <c r="CM6" i="5"/>
  <c r="CL15" i="2"/>
  <c r="CL30" i="5" s="1"/>
  <c r="CL16" i="2"/>
  <c r="CL31" i="5" s="1"/>
  <c r="AU3" i="5"/>
  <c r="AU3" i="6"/>
  <c r="AU3" i="2"/>
  <c r="AU3" i="3"/>
  <c r="CN6" i="1"/>
  <c r="CN6" i="8" s="1"/>
  <c r="CM6" i="2"/>
  <c r="AU38" i="1"/>
  <c r="AU4" i="1" s="1"/>
  <c r="AU4" i="8" s="1"/>
  <c r="AU2" i="1"/>
  <c r="AU39" i="1"/>
  <c r="AU5" i="1" s="1"/>
  <c r="AU5" i="8" s="1"/>
  <c r="AV35" i="1"/>
  <c r="AV1" i="1" s="1"/>
  <c r="AT289" i="5" l="1"/>
  <c r="AT285" i="5"/>
  <c r="AT287" i="5"/>
  <c r="AT286" i="5"/>
  <c r="AT210" i="5"/>
  <c r="AT214" i="5" s="1"/>
  <c r="AT288" i="5"/>
  <c r="AT229" i="5"/>
  <c r="AT130" i="5"/>
  <c r="AT134" i="5" s="1"/>
  <c r="AT226" i="5"/>
  <c r="AT170" i="5"/>
  <c r="AT174" i="5" s="1"/>
  <c r="AT227" i="5"/>
  <c r="AT190" i="5"/>
  <c r="AT194" i="5" s="1"/>
  <c r="AT150" i="5"/>
  <c r="AT154" i="5" s="1"/>
  <c r="AT228" i="5"/>
  <c r="AT64" i="3"/>
  <c r="AT388" i="3"/>
  <c r="AT252" i="3"/>
  <c r="AT338" i="3"/>
  <c r="AT313" i="3"/>
  <c r="AT31" i="6"/>
  <c r="AT142" i="5"/>
  <c r="AS117" i="6"/>
  <c r="BT132" i="6"/>
  <c r="BS91" i="6"/>
  <c r="AT158" i="3"/>
  <c r="AT159" i="3"/>
  <c r="AT162" i="3"/>
  <c r="AS164" i="3"/>
  <c r="AT161" i="3"/>
  <c r="AT157" i="3"/>
  <c r="AT160" i="3"/>
  <c r="AT84" i="3"/>
  <c r="AT124" i="3"/>
  <c r="AT144" i="3"/>
  <c r="AT104" i="3"/>
  <c r="AT150" i="3"/>
  <c r="AT149" i="3"/>
  <c r="AT147" i="3"/>
  <c r="AT148" i="3"/>
  <c r="CM22" i="3"/>
  <c r="CM21" i="3"/>
  <c r="CM20" i="3"/>
  <c r="AV1" i="7"/>
  <c r="AV67" i="7" s="1"/>
  <c r="AV1" i="8"/>
  <c r="AU2" i="7"/>
  <c r="AU62" i="7" s="1"/>
  <c r="AU63" i="7" s="1"/>
  <c r="AU2" i="8"/>
  <c r="CM6" i="7"/>
  <c r="CM29" i="5"/>
  <c r="CM28" i="5"/>
  <c r="CN6" i="3"/>
  <c r="CN21" i="3" s="1"/>
  <c r="CN6" i="6"/>
  <c r="CN6" i="5"/>
  <c r="AU5" i="5"/>
  <c r="AU5" i="6"/>
  <c r="AU4" i="5"/>
  <c r="AU4" i="7" s="1"/>
  <c r="AU4" i="6"/>
  <c r="CM15" i="2"/>
  <c r="CM30" i="5" s="1"/>
  <c r="CM16" i="2"/>
  <c r="CM31" i="5" s="1"/>
  <c r="AV1" i="3"/>
  <c r="AV1" i="6"/>
  <c r="AV1" i="5"/>
  <c r="AU2" i="3"/>
  <c r="AU2" i="6"/>
  <c r="AU2" i="5"/>
  <c r="AU5" i="2"/>
  <c r="AU5" i="3"/>
  <c r="AU4" i="2"/>
  <c r="AU4" i="3"/>
  <c r="AU72" i="1"/>
  <c r="AU74" i="1" s="1"/>
  <c r="AU35" i="3" s="1"/>
  <c r="AU75" i="1"/>
  <c r="AU76" i="1" s="1"/>
  <c r="AU15" i="5" s="1"/>
  <c r="AU73" i="1"/>
  <c r="AU65" i="1"/>
  <c r="AU67" i="1" s="1"/>
  <c r="AU34" i="3" s="1"/>
  <c r="AU58" i="1"/>
  <c r="AU60" i="1" s="1"/>
  <c r="AU33" i="3" s="1"/>
  <c r="AU66" i="1"/>
  <c r="AU61" i="1"/>
  <c r="AU62" i="1" s="1"/>
  <c r="AU13" i="5" s="1"/>
  <c r="AU68" i="1"/>
  <c r="AU69" i="1" s="1"/>
  <c r="AU14" i="5" s="1"/>
  <c r="AU59" i="1"/>
  <c r="CO6" i="1"/>
  <c r="CO6" i="8" s="1"/>
  <c r="CN6" i="2"/>
  <c r="AU51" i="1"/>
  <c r="AU52" i="1"/>
  <c r="AU54" i="1"/>
  <c r="AU55" i="1" s="1"/>
  <c r="AU12" i="5" s="1"/>
  <c r="AU2" i="2"/>
  <c r="AU47" i="1"/>
  <c r="AU48" i="1" s="1"/>
  <c r="AU11" i="5" s="1"/>
  <c r="AU45" i="1"/>
  <c r="AU44" i="1"/>
  <c r="AU46" i="1" s="1"/>
  <c r="AU31" i="3" s="1"/>
  <c r="AV1" i="2"/>
  <c r="AV37" i="1"/>
  <c r="AV3" i="1" s="1"/>
  <c r="AV36" i="1"/>
  <c r="AV2" i="1" s="1"/>
  <c r="AU132" i="5" l="1"/>
  <c r="AU253" i="5"/>
  <c r="AU192" i="5"/>
  <c r="AU172" i="5"/>
  <c r="AU152" i="5"/>
  <c r="AU212" i="5"/>
  <c r="AU280" i="5"/>
  <c r="AU278" i="5"/>
  <c r="AU279" i="5"/>
  <c r="AU282" i="5"/>
  <c r="AU281" i="5"/>
  <c r="AT291" i="5"/>
  <c r="AU249" i="5"/>
  <c r="AU250" i="5"/>
  <c r="AU248" i="5"/>
  <c r="AU247" i="5"/>
  <c r="AU5" i="7"/>
  <c r="AU273" i="5"/>
  <c r="AU274" i="5"/>
  <c r="AU271" i="5"/>
  <c r="AU272" i="5"/>
  <c r="AU275" i="5"/>
  <c r="AU246" i="5"/>
  <c r="AT233" i="5"/>
  <c r="AT28" i="6" s="1"/>
  <c r="AU368" i="3"/>
  <c r="AU369" i="3" s="1"/>
  <c r="AU393" i="3"/>
  <c r="AU394" i="3" s="1"/>
  <c r="AU343" i="3"/>
  <c r="AU344" i="3" s="1"/>
  <c r="AU318" i="3"/>
  <c r="AU319" i="3" s="1"/>
  <c r="AU293" i="3"/>
  <c r="AU294" i="3" s="1"/>
  <c r="AU49" i="3"/>
  <c r="AU47" i="3"/>
  <c r="AU48" i="3"/>
  <c r="AU50" i="3"/>
  <c r="AU169" i="5"/>
  <c r="AU166" i="5"/>
  <c r="AU167" i="5"/>
  <c r="AU168" i="5"/>
  <c r="AU179" i="5"/>
  <c r="AU178" i="5"/>
  <c r="AU177" i="5"/>
  <c r="AV338" i="5"/>
  <c r="AU149" i="5"/>
  <c r="AU146" i="5"/>
  <c r="AU148" i="5"/>
  <c r="AU147" i="5"/>
  <c r="AU159" i="5"/>
  <c r="AU157" i="5"/>
  <c r="AU158" i="5"/>
  <c r="AV337" i="5"/>
  <c r="AU208" i="5"/>
  <c r="AU209" i="5"/>
  <c r="AU207" i="5"/>
  <c r="AU206" i="5"/>
  <c r="AU219" i="5"/>
  <c r="AU218" i="5"/>
  <c r="AU217" i="5"/>
  <c r="AV340" i="5"/>
  <c r="AU127" i="5"/>
  <c r="AU128" i="5"/>
  <c r="AU129" i="5"/>
  <c r="AU126" i="5"/>
  <c r="AU138" i="5"/>
  <c r="AU137" i="5"/>
  <c r="AU139" i="5"/>
  <c r="AU38" i="5"/>
  <c r="AU82" i="5"/>
  <c r="AU83" i="5"/>
  <c r="AV336" i="5"/>
  <c r="AU36" i="5"/>
  <c r="AU81" i="5"/>
  <c r="AU37" i="5"/>
  <c r="AU188" i="5"/>
  <c r="AU187" i="5"/>
  <c r="AU186" i="5"/>
  <c r="AU189" i="5"/>
  <c r="AU199" i="5"/>
  <c r="AU197" i="5"/>
  <c r="AU198" i="5"/>
  <c r="AV339" i="5"/>
  <c r="AT117" i="6"/>
  <c r="BT135" i="6"/>
  <c r="BT369" i="5"/>
  <c r="AT164" i="3"/>
  <c r="AV2" i="7"/>
  <c r="AV62" i="7" s="1"/>
  <c r="AV63" i="7" s="1"/>
  <c r="AV2" i="8"/>
  <c r="AV3" i="7"/>
  <c r="AV3" i="8"/>
  <c r="CN20" i="3"/>
  <c r="CN6" i="7"/>
  <c r="AV68" i="7"/>
  <c r="AV69" i="7" s="1"/>
  <c r="AV78" i="7"/>
  <c r="AV79" i="7" s="1"/>
  <c r="AV80" i="7" s="1"/>
  <c r="AV81" i="7" s="1"/>
  <c r="AU53" i="1"/>
  <c r="AU32" i="3" s="1"/>
  <c r="CN22" i="3"/>
  <c r="CN19" i="3"/>
  <c r="CN29" i="5"/>
  <c r="CN28" i="5"/>
  <c r="CO6" i="3"/>
  <c r="CO21" i="3" s="1"/>
  <c r="CO6" i="6"/>
  <c r="CO6" i="5"/>
  <c r="CN16" i="2"/>
  <c r="CN31" i="5" s="1"/>
  <c r="CN15" i="2"/>
  <c r="CN30" i="5" s="1"/>
  <c r="AV2" i="6"/>
  <c r="AV2" i="5"/>
  <c r="AV3" i="6"/>
  <c r="AV3" i="5"/>
  <c r="AU38" i="3"/>
  <c r="AU41" i="3"/>
  <c r="AU377" i="3" s="1"/>
  <c r="AU40" i="3"/>
  <c r="AU352" i="3" s="1"/>
  <c r="AU39" i="3"/>
  <c r="AU327" i="3" s="1"/>
  <c r="AU42" i="3"/>
  <c r="AU402" i="3" s="1"/>
  <c r="AU129" i="3"/>
  <c r="AU128" i="3"/>
  <c r="AU127" i="3"/>
  <c r="AU130" i="3"/>
  <c r="AU109" i="3"/>
  <c r="AU107" i="3"/>
  <c r="AU108" i="3"/>
  <c r="AU110" i="3"/>
  <c r="AU88" i="3"/>
  <c r="AU89" i="3"/>
  <c r="AU87" i="3"/>
  <c r="AU90" i="3"/>
  <c r="AV2" i="2"/>
  <c r="AV2" i="3"/>
  <c r="AV3" i="2"/>
  <c r="AV3" i="3"/>
  <c r="AV72" i="1"/>
  <c r="AV74" i="1" s="1"/>
  <c r="AV35" i="3" s="1"/>
  <c r="AV73" i="1"/>
  <c r="AV75" i="1"/>
  <c r="AV76" i="1" s="1"/>
  <c r="AV15" i="5" s="1"/>
  <c r="AV68" i="1"/>
  <c r="AV69" i="1" s="1"/>
  <c r="AV14" i="5" s="1"/>
  <c r="AV66" i="1"/>
  <c r="AV65" i="1"/>
  <c r="AV67" i="1" s="1"/>
  <c r="AV34" i="3" s="1"/>
  <c r="AV58" i="1"/>
  <c r="AV60" i="1" s="1"/>
  <c r="AV33" i="3" s="1"/>
  <c r="AV61" i="1"/>
  <c r="AV62" i="1" s="1"/>
  <c r="AV13" i="5" s="1"/>
  <c r="AV59" i="1"/>
  <c r="CP6" i="1"/>
  <c r="CP6" i="8" s="1"/>
  <c r="CO6" i="2"/>
  <c r="AV51" i="1"/>
  <c r="AV54" i="1"/>
  <c r="AV55" i="1" s="1"/>
  <c r="AV12" i="5" s="1"/>
  <c r="AV52" i="1"/>
  <c r="AV45" i="1"/>
  <c r="AV47" i="1"/>
  <c r="AV48" i="1" s="1"/>
  <c r="AV11" i="5" s="1"/>
  <c r="AV44" i="1"/>
  <c r="AV46" i="1" s="1"/>
  <c r="AV31" i="3" s="1"/>
  <c r="AV39" i="1"/>
  <c r="AV5" i="1" s="1"/>
  <c r="AV5" i="8" s="1"/>
  <c r="AW35" i="1"/>
  <c r="AW1" i="1" s="1"/>
  <c r="AV38" i="1"/>
  <c r="AV4" i="1" s="1"/>
  <c r="AV4" i="8" s="1"/>
  <c r="AV212" i="5" l="1"/>
  <c r="AV152" i="5"/>
  <c r="AV132" i="5"/>
  <c r="AV253" i="5"/>
  <c r="AV172" i="5"/>
  <c r="AV192" i="5"/>
  <c r="AU302" i="3"/>
  <c r="AU288" i="3" s="1"/>
  <c r="AU210" i="5"/>
  <c r="AU214" i="5" s="1"/>
  <c r="AU285" i="5"/>
  <c r="AU289" i="5"/>
  <c r="AU287" i="5"/>
  <c r="AV249" i="5"/>
  <c r="AV250" i="5"/>
  <c r="AV248" i="5"/>
  <c r="AU286" i="5"/>
  <c r="AV247" i="5"/>
  <c r="AU288" i="5"/>
  <c r="AV246" i="5"/>
  <c r="AV393" i="3"/>
  <c r="AV394" i="3" s="1"/>
  <c r="AV343" i="3"/>
  <c r="AV344" i="3" s="1"/>
  <c r="AV368" i="3"/>
  <c r="AV369" i="3" s="1"/>
  <c r="AV318" i="3"/>
  <c r="AV319" i="3" s="1"/>
  <c r="AV293" i="3"/>
  <c r="AV294" i="3" s="1"/>
  <c r="AU54" i="3"/>
  <c r="AV49" i="3"/>
  <c r="AV48" i="3"/>
  <c r="AV47" i="3"/>
  <c r="AV50" i="3"/>
  <c r="AU62" i="3"/>
  <c r="AU58" i="3"/>
  <c r="AU57" i="3"/>
  <c r="AU61" i="3"/>
  <c r="AU59" i="3"/>
  <c r="AU60" i="3"/>
  <c r="AU202" i="3"/>
  <c r="AU120" i="3"/>
  <c r="AU122" i="3"/>
  <c r="AU119" i="3"/>
  <c r="AU117" i="3"/>
  <c r="AU121" i="3"/>
  <c r="AU232" i="3"/>
  <c r="AU118" i="3"/>
  <c r="AU142" i="3"/>
  <c r="AU141" i="3"/>
  <c r="AU137" i="3"/>
  <c r="AU139" i="3"/>
  <c r="AU138" i="3"/>
  <c r="AU242" i="3"/>
  <c r="AU140" i="3"/>
  <c r="AU98" i="3"/>
  <c r="AU102" i="3"/>
  <c r="AU99" i="3"/>
  <c r="AU101" i="3"/>
  <c r="AU100" i="3"/>
  <c r="AU222" i="3"/>
  <c r="AU97" i="3"/>
  <c r="AU212" i="3"/>
  <c r="AU77" i="3"/>
  <c r="AU78" i="3"/>
  <c r="AU82" i="3"/>
  <c r="AU80" i="3"/>
  <c r="AU79" i="3"/>
  <c r="AU81" i="3"/>
  <c r="AU68" i="3"/>
  <c r="AU69" i="3"/>
  <c r="AU67" i="3"/>
  <c r="AU70" i="3"/>
  <c r="AU150" i="5"/>
  <c r="AU154" i="5" s="1"/>
  <c r="AU170" i="5"/>
  <c r="AU174" i="5" s="1"/>
  <c r="AU190" i="5"/>
  <c r="AU194" i="5" s="1"/>
  <c r="AV158" i="5"/>
  <c r="AV157" i="5"/>
  <c r="AV159" i="5"/>
  <c r="AW337" i="5"/>
  <c r="AV137" i="5"/>
  <c r="AV139" i="5"/>
  <c r="AV138" i="5"/>
  <c r="AV38" i="5"/>
  <c r="AV37" i="5"/>
  <c r="AV82" i="5"/>
  <c r="AV36" i="5"/>
  <c r="AV83" i="5"/>
  <c r="AV81" i="5"/>
  <c r="AW336" i="5"/>
  <c r="AV199" i="5"/>
  <c r="AV197" i="5"/>
  <c r="AV198" i="5"/>
  <c r="AW339" i="5"/>
  <c r="AV217" i="5"/>
  <c r="AV219" i="5"/>
  <c r="AV218" i="5"/>
  <c r="AW340" i="5"/>
  <c r="AU40" i="5"/>
  <c r="AU140" i="5" s="1"/>
  <c r="AU142" i="5" s="1"/>
  <c r="AU228" i="5"/>
  <c r="AU237" i="5"/>
  <c r="AU32" i="6" s="1"/>
  <c r="AU227" i="5"/>
  <c r="AU238" i="5"/>
  <c r="AU33" i="6" s="1"/>
  <c r="AU130" i="5"/>
  <c r="AU134" i="5" s="1"/>
  <c r="AU226" i="5"/>
  <c r="AU231" i="5"/>
  <c r="AV178" i="5"/>
  <c r="AV179" i="5"/>
  <c r="AV177" i="5"/>
  <c r="AW338" i="5"/>
  <c r="AU85" i="5"/>
  <c r="AU329" i="5" s="1"/>
  <c r="AU343" i="5" s="1"/>
  <c r="AU236" i="5"/>
  <c r="AU229" i="5"/>
  <c r="BT91" i="6"/>
  <c r="BU132" i="6"/>
  <c r="CO20" i="3"/>
  <c r="CO22" i="3"/>
  <c r="AW1" i="7"/>
  <c r="AW67" i="7" s="1"/>
  <c r="AW1" i="8"/>
  <c r="CO19" i="3"/>
  <c r="CO6" i="7"/>
  <c r="AV53" i="1"/>
  <c r="AV32" i="3" s="1"/>
  <c r="CP6" i="3"/>
  <c r="CP20" i="3" s="1"/>
  <c r="CP6" i="6"/>
  <c r="CP6" i="5"/>
  <c r="CO29" i="5"/>
  <c r="CO28" i="5"/>
  <c r="AV4" i="5"/>
  <c r="AV4" i="7" s="1"/>
  <c r="AV4" i="6"/>
  <c r="AV5" i="5"/>
  <c r="AV5" i="6"/>
  <c r="CO16" i="2"/>
  <c r="CO31" i="5" s="1"/>
  <c r="CO15" i="2"/>
  <c r="CO30" i="5" s="1"/>
  <c r="AW1" i="3"/>
  <c r="AW1" i="6"/>
  <c r="AW1" i="5"/>
  <c r="AV41" i="3"/>
  <c r="AV377" i="3" s="1"/>
  <c r="AV42" i="3"/>
  <c r="AV402" i="3" s="1"/>
  <c r="AV38" i="3"/>
  <c r="AV40" i="3"/>
  <c r="AV352" i="3" s="1"/>
  <c r="AV39" i="3"/>
  <c r="AV327" i="3" s="1"/>
  <c r="AV128" i="3"/>
  <c r="AV127" i="3"/>
  <c r="AV130" i="3"/>
  <c r="AV129" i="3"/>
  <c r="AV110" i="3"/>
  <c r="AV107" i="3"/>
  <c r="AV108" i="3"/>
  <c r="AV109" i="3"/>
  <c r="AV90" i="3"/>
  <c r="AV87" i="3"/>
  <c r="AV89" i="3"/>
  <c r="AV88" i="3"/>
  <c r="AV4" i="2"/>
  <c r="AV4" i="3"/>
  <c r="AV5" i="2"/>
  <c r="AV5" i="3"/>
  <c r="CQ6" i="1"/>
  <c r="CQ6" i="8" s="1"/>
  <c r="CP6" i="2"/>
  <c r="AW1" i="2"/>
  <c r="AW36" i="1"/>
  <c r="AW2" i="1" s="1"/>
  <c r="AW37" i="1"/>
  <c r="AW3" i="1" s="1"/>
  <c r="AV302" i="3" l="1"/>
  <c r="AV288" i="3" s="1"/>
  <c r="AV282" i="5"/>
  <c r="AV280" i="5"/>
  <c r="AV278" i="5"/>
  <c r="AV281" i="5"/>
  <c r="AV279" i="5"/>
  <c r="AU291" i="5"/>
  <c r="AV5" i="7"/>
  <c r="AV271" i="5"/>
  <c r="AV273" i="5"/>
  <c r="AV274" i="5"/>
  <c r="AV275" i="5"/>
  <c r="AV272" i="5"/>
  <c r="AV167" i="5"/>
  <c r="AV169" i="5"/>
  <c r="AV168" i="5"/>
  <c r="AV207" i="5"/>
  <c r="AV186" i="5"/>
  <c r="AV128" i="5"/>
  <c r="AV147" i="5"/>
  <c r="AV206" i="5"/>
  <c r="AV188" i="5"/>
  <c r="AV127" i="5"/>
  <c r="AV149" i="5"/>
  <c r="AV166" i="5"/>
  <c r="AV209" i="5"/>
  <c r="AV189" i="5"/>
  <c r="AV126" i="5"/>
  <c r="AV148" i="5"/>
  <c r="AV208" i="5"/>
  <c r="AV187" i="5"/>
  <c r="AV129" i="5"/>
  <c r="AV146" i="5"/>
  <c r="AV54" i="3"/>
  <c r="AV58" i="3"/>
  <c r="AV59" i="3"/>
  <c r="AV60" i="3"/>
  <c r="AV202" i="3"/>
  <c r="AV62" i="3"/>
  <c r="AV57" i="3"/>
  <c r="AV61" i="3"/>
  <c r="AU64" i="3"/>
  <c r="AU363" i="3"/>
  <c r="AU388" i="3"/>
  <c r="AV232" i="3"/>
  <c r="AV118" i="3"/>
  <c r="AV117" i="3"/>
  <c r="AV121" i="3"/>
  <c r="AV122" i="3"/>
  <c r="AV120" i="3"/>
  <c r="AV119" i="3"/>
  <c r="AV141" i="3"/>
  <c r="AV142" i="3"/>
  <c r="AV137" i="3"/>
  <c r="AV140" i="3"/>
  <c r="AV138" i="3"/>
  <c r="AV139" i="3"/>
  <c r="AV242" i="3"/>
  <c r="AU252" i="3"/>
  <c r="AV222" i="3"/>
  <c r="AV100" i="3"/>
  <c r="AV99" i="3"/>
  <c r="AV102" i="3"/>
  <c r="AV98" i="3"/>
  <c r="AV101" i="3"/>
  <c r="AV97" i="3"/>
  <c r="AU338" i="3"/>
  <c r="AV212" i="3"/>
  <c r="AV80" i="3"/>
  <c r="AV79" i="3"/>
  <c r="AV78" i="3"/>
  <c r="AV77" i="3"/>
  <c r="AV81" i="3"/>
  <c r="AV82" i="3"/>
  <c r="AV69" i="3"/>
  <c r="AV67" i="3"/>
  <c r="AV68" i="3"/>
  <c r="AV70" i="3"/>
  <c r="AU313" i="3"/>
  <c r="AU233" i="5"/>
  <c r="AU28" i="6" s="1"/>
  <c r="AV238" i="5"/>
  <c r="AV33" i="6" s="1"/>
  <c r="AV40" i="5"/>
  <c r="AV140" i="5" s="1"/>
  <c r="AV237" i="5"/>
  <c r="AV32" i="6" s="1"/>
  <c r="AV236" i="5"/>
  <c r="AU31" i="6"/>
  <c r="AV231" i="5"/>
  <c r="AV85" i="5"/>
  <c r="AV329" i="5" s="1"/>
  <c r="AV343" i="5" s="1"/>
  <c r="BU135" i="6"/>
  <c r="BU369" i="5"/>
  <c r="AU158" i="3"/>
  <c r="AU162" i="3"/>
  <c r="AU157" i="3"/>
  <c r="AU160" i="3"/>
  <c r="AU161" i="3"/>
  <c r="AU159" i="3"/>
  <c r="AU144" i="3"/>
  <c r="AU104" i="3"/>
  <c r="AU124" i="3"/>
  <c r="AU147" i="3"/>
  <c r="AU84" i="3"/>
  <c r="AU148" i="3"/>
  <c r="AU150" i="3"/>
  <c r="AU149" i="3"/>
  <c r="AW2" i="7"/>
  <c r="AW62" i="7" s="1"/>
  <c r="AW63" i="7" s="1"/>
  <c r="AW2" i="8"/>
  <c r="AW3" i="7"/>
  <c r="AW3" i="8"/>
  <c r="CP22" i="3"/>
  <c r="CP21" i="3"/>
  <c r="CP19" i="3"/>
  <c r="CP6" i="7"/>
  <c r="AW68" i="7"/>
  <c r="AW69" i="7" s="1"/>
  <c r="AW78" i="7"/>
  <c r="AW79" i="7" s="1"/>
  <c r="AW80" i="7" s="1"/>
  <c r="AW81" i="7" s="1"/>
  <c r="CQ6" i="3"/>
  <c r="CQ21" i="3" s="1"/>
  <c r="CQ6" i="6"/>
  <c r="CQ6" i="5"/>
  <c r="CP28" i="5"/>
  <c r="CP29" i="5"/>
  <c r="CP15" i="2"/>
  <c r="CP30" i="5" s="1"/>
  <c r="CP16" i="2"/>
  <c r="CP31" i="5" s="1"/>
  <c r="AW2" i="6"/>
  <c r="AW2" i="5"/>
  <c r="AW3" i="5"/>
  <c r="AW3" i="6"/>
  <c r="AW2" i="2"/>
  <c r="AW2" i="3"/>
  <c r="AW3" i="2"/>
  <c r="AW3" i="3"/>
  <c r="AW75" i="1"/>
  <c r="AW76" i="1" s="1"/>
  <c r="AW15" i="5" s="1"/>
  <c r="AW73" i="1"/>
  <c r="AW72" i="1"/>
  <c r="AW74" i="1" s="1"/>
  <c r="AW35" i="3" s="1"/>
  <c r="AW59" i="1"/>
  <c r="AW65" i="1"/>
  <c r="AW67" i="1" s="1"/>
  <c r="AW34" i="3" s="1"/>
  <c r="AW66" i="1"/>
  <c r="AW61" i="1"/>
  <c r="AW62" i="1" s="1"/>
  <c r="AW13" i="5" s="1"/>
  <c r="AW58" i="1"/>
  <c r="AW60" i="1" s="1"/>
  <c r="AW33" i="3" s="1"/>
  <c r="AW68" i="1"/>
  <c r="AW69" i="1" s="1"/>
  <c r="AW14" i="5" s="1"/>
  <c r="CR6" i="1"/>
  <c r="CR6" i="8" s="1"/>
  <c r="CQ6" i="2"/>
  <c r="AW54" i="1"/>
  <c r="AW55" i="1" s="1"/>
  <c r="AW12" i="5" s="1"/>
  <c r="AW51" i="1"/>
  <c r="AW52" i="1"/>
  <c r="AW47" i="1"/>
  <c r="AW48" i="1" s="1"/>
  <c r="AW11" i="5" s="1"/>
  <c r="AW45" i="1"/>
  <c r="AW44" i="1"/>
  <c r="AW46" i="1" s="1"/>
  <c r="AW31" i="3" s="1"/>
  <c r="AW39" i="1"/>
  <c r="AW5" i="1" s="1"/>
  <c r="AW5" i="8" s="1"/>
  <c r="AX35" i="1"/>
  <c r="AX1" i="1" s="1"/>
  <c r="AW38" i="1"/>
  <c r="AW4" i="1" s="1"/>
  <c r="AW4" i="8" s="1"/>
  <c r="AV288" i="5" l="1"/>
  <c r="AW172" i="5"/>
  <c r="AW192" i="5"/>
  <c r="AW212" i="5"/>
  <c r="AW132" i="5"/>
  <c r="AW253" i="5"/>
  <c r="AW152" i="5"/>
  <c r="AV286" i="5"/>
  <c r="AV287" i="5"/>
  <c r="AV289" i="5"/>
  <c r="AV210" i="5"/>
  <c r="AV214" i="5" s="1"/>
  <c r="AW249" i="5"/>
  <c r="AW250" i="5"/>
  <c r="AW248" i="5"/>
  <c r="AW247" i="5"/>
  <c r="AV285" i="5"/>
  <c r="AW246" i="5"/>
  <c r="AV190" i="5"/>
  <c r="AV194" i="5" s="1"/>
  <c r="AV150" i="5"/>
  <c r="AV154" i="5" s="1"/>
  <c r="AV226" i="5"/>
  <c r="AV229" i="5"/>
  <c r="AV130" i="5"/>
  <c r="AV134" i="5" s="1"/>
  <c r="AV170" i="5"/>
  <c r="AV174" i="5" s="1"/>
  <c r="AV227" i="5"/>
  <c r="AV228" i="5"/>
  <c r="AW393" i="3"/>
  <c r="AW394" i="3" s="1"/>
  <c r="AW343" i="3"/>
  <c r="AW344" i="3" s="1"/>
  <c r="AW368" i="3"/>
  <c r="AW369" i="3" s="1"/>
  <c r="AW293" i="3"/>
  <c r="AW294" i="3" s="1"/>
  <c r="AW318" i="3"/>
  <c r="AW319" i="3" s="1"/>
  <c r="AV64" i="3"/>
  <c r="AW49" i="3"/>
  <c r="AW48" i="3"/>
  <c r="AW47" i="3"/>
  <c r="AW50" i="3"/>
  <c r="AV388" i="3"/>
  <c r="AV363" i="3"/>
  <c r="AV252" i="3"/>
  <c r="AV338" i="3"/>
  <c r="AV313" i="3"/>
  <c r="AW159" i="5"/>
  <c r="AW158" i="5"/>
  <c r="AW157" i="5"/>
  <c r="AX337" i="5"/>
  <c r="AV142" i="5"/>
  <c r="AW139" i="5"/>
  <c r="AW138" i="5"/>
  <c r="AW137" i="5"/>
  <c r="AW81" i="5"/>
  <c r="AW36" i="5"/>
  <c r="AW83" i="5"/>
  <c r="AW37" i="5"/>
  <c r="AW38" i="5"/>
  <c r="AX336" i="5"/>
  <c r="AW82" i="5"/>
  <c r="AW177" i="5"/>
  <c r="AW179" i="5"/>
  <c r="AW178" i="5"/>
  <c r="AX338" i="5"/>
  <c r="AW199" i="5"/>
  <c r="AW197" i="5"/>
  <c r="AW198" i="5"/>
  <c r="AX339" i="5"/>
  <c r="AW219" i="5"/>
  <c r="AW218" i="5"/>
  <c r="AW217" i="5"/>
  <c r="AX340" i="5"/>
  <c r="AV31" i="6"/>
  <c r="AU117" i="6"/>
  <c r="BU91" i="6"/>
  <c r="BV132" i="6"/>
  <c r="AV157" i="3"/>
  <c r="AV162" i="3"/>
  <c r="AU164" i="3"/>
  <c r="AV161" i="3"/>
  <c r="AV160" i="3"/>
  <c r="AV159" i="3"/>
  <c r="AV158" i="3"/>
  <c r="AV144" i="3"/>
  <c r="AV124" i="3"/>
  <c r="AV104" i="3"/>
  <c r="AV84" i="3"/>
  <c r="AV149" i="3"/>
  <c r="AV147" i="3"/>
  <c r="AV150" i="3"/>
  <c r="AV148" i="3"/>
  <c r="AX1" i="7"/>
  <c r="AX67" i="7" s="1"/>
  <c r="AX1" i="8"/>
  <c r="CQ22" i="3"/>
  <c r="CQ20" i="3"/>
  <c r="CQ19" i="3"/>
  <c r="CQ6" i="7"/>
  <c r="AW53" i="1"/>
  <c r="AW32" i="3" s="1"/>
  <c r="CR6" i="3"/>
  <c r="CR19" i="3" s="1"/>
  <c r="CR6" i="6"/>
  <c r="CR6" i="5"/>
  <c r="CQ29" i="5"/>
  <c r="CQ28" i="5"/>
  <c r="AW5" i="5"/>
  <c r="AW5" i="6"/>
  <c r="AW4" i="5"/>
  <c r="AW4" i="7" s="1"/>
  <c r="AW4" i="6"/>
  <c r="CQ15" i="2"/>
  <c r="CQ30" i="5" s="1"/>
  <c r="CQ16" i="2"/>
  <c r="CQ31" i="5" s="1"/>
  <c r="AX1" i="3"/>
  <c r="AX1" i="6"/>
  <c r="AX1" i="5"/>
  <c r="AW38" i="3"/>
  <c r="AW39" i="3"/>
  <c r="AW327" i="3" s="1"/>
  <c r="AW41" i="3"/>
  <c r="AW377" i="3" s="1"/>
  <c r="AW42" i="3"/>
  <c r="AW402" i="3" s="1"/>
  <c r="AW40" i="3"/>
  <c r="AW352" i="3" s="1"/>
  <c r="AW127" i="3"/>
  <c r="AW129" i="3"/>
  <c r="AW128" i="3"/>
  <c r="AW130" i="3"/>
  <c r="AW110" i="3"/>
  <c r="AW108" i="3"/>
  <c r="AW107" i="3"/>
  <c r="AW109" i="3"/>
  <c r="AW88" i="3"/>
  <c r="AW90" i="3"/>
  <c r="AW89" i="3"/>
  <c r="AW87" i="3"/>
  <c r="AW5" i="2"/>
  <c r="AW5" i="3"/>
  <c r="AW4" i="2"/>
  <c r="AW4" i="3"/>
  <c r="CS6" i="1"/>
  <c r="CS6" i="8" s="1"/>
  <c r="CR6" i="2"/>
  <c r="AX1" i="2"/>
  <c r="AX37" i="1"/>
  <c r="AX3" i="1" s="1"/>
  <c r="AX36" i="1"/>
  <c r="AW278" i="5" l="1"/>
  <c r="AW280" i="5"/>
  <c r="AW279" i="5"/>
  <c r="AW281" i="5"/>
  <c r="AW282" i="5"/>
  <c r="AW302" i="3"/>
  <c r="AV291" i="5"/>
  <c r="AW5" i="7"/>
  <c r="AW271" i="5"/>
  <c r="AW274" i="5"/>
  <c r="AW272" i="5"/>
  <c r="AW273" i="5"/>
  <c r="AW275" i="5"/>
  <c r="AV233" i="5"/>
  <c r="AV28" i="6" s="1"/>
  <c r="AW206" i="5"/>
  <c r="AW188" i="5"/>
  <c r="AW167" i="5"/>
  <c r="AW126" i="5"/>
  <c r="AW147" i="5"/>
  <c r="AW209" i="5"/>
  <c r="AW187" i="5"/>
  <c r="AW166" i="5"/>
  <c r="AW127" i="5"/>
  <c r="AW149" i="5"/>
  <c r="AW207" i="5"/>
  <c r="AW186" i="5"/>
  <c r="AW169" i="5"/>
  <c r="AW129" i="5"/>
  <c r="AW148" i="5"/>
  <c r="AW208" i="5"/>
  <c r="AW189" i="5"/>
  <c r="AW168" i="5"/>
  <c r="AW128" i="5"/>
  <c r="AW146" i="5"/>
  <c r="AW54" i="3"/>
  <c r="AW59" i="3"/>
  <c r="AW60" i="3"/>
  <c r="AW57" i="3"/>
  <c r="AW202" i="3"/>
  <c r="AW58" i="3"/>
  <c r="AW62" i="3"/>
  <c r="AW61" i="3"/>
  <c r="AW142" i="3"/>
  <c r="AW140" i="3"/>
  <c r="AW137" i="3"/>
  <c r="AW138" i="3"/>
  <c r="AW139" i="3"/>
  <c r="AW242" i="3"/>
  <c r="AW141" i="3"/>
  <c r="AW232" i="3"/>
  <c r="AW118" i="3"/>
  <c r="AW119" i="3"/>
  <c r="AW117" i="3"/>
  <c r="AW121" i="3"/>
  <c r="AW120" i="3"/>
  <c r="AW122" i="3"/>
  <c r="AW99" i="3"/>
  <c r="AW222" i="3"/>
  <c r="AW102" i="3"/>
  <c r="AW97" i="3"/>
  <c r="AW100" i="3"/>
  <c r="AW98" i="3"/>
  <c r="AW101" i="3"/>
  <c r="AW77" i="3"/>
  <c r="AW82" i="3"/>
  <c r="AW81" i="3"/>
  <c r="AW80" i="3"/>
  <c r="AW79" i="3"/>
  <c r="AW212" i="3"/>
  <c r="AW78" i="3"/>
  <c r="AW69" i="3"/>
  <c r="AW68" i="3"/>
  <c r="AW67" i="3"/>
  <c r="AW70" i="3"/>
  <c r="AW238" i="5"/>
  <c r="AW33" i="6" s="1"/>
  <c r="AW231" i="5"/>
  <c r="AW40" i="5"/>
  <c r="AW140" i="5" s="1"/>
  <c r="AW142" i="5" s="1"/>
  <c r="AW236" i="5"/>
  <c r="AW85" i="5"/>
  <c r="AW329" i="5" s="1"/>
  <c r="AW343" i="5" s="1"/>
  <c r="AW237" i="5"/>
  <c r="AW32" i="6" s="1"/>
  <c r="AV117" i="6"/>
  <c r="BV135" i="6"/>
  <c r="BV369" i="5"/>
  <c r="AV164" i="3"/>
  <c r="AX3" i="7"/>
  <c r="AX3" i="8"/>
  <c r="CR20" i="3"/>
  <c r="CR22" i="3"/>
  <c r="CR21" i="3"/>
  <c r="CR6" i="7"/>
  <c r="AX78" i="7"/>
  <c r="AX79" i="7" s="1"/>
  <c r="AX80" i="7" s="1"/>
  <c r="AX81" i="7" s="1"/>
  <c r="AX68" i="7"/>
  <c r="AX69" i="7" s="1"/>
  <c r="CS6" i="3"/>
  <c r="CS21" i="3" s="1"/>
  <c r="CS6" i="6"/>
  <c r="CS6" i="5"/>
  <c r="CR29" i="5"/>
  <c r="CR28" i="5"/>
  <c r="CR15" i="2"/>
  <c r="CR30" i="5" s="1"/>
  <c r="CR16" i="2"/>
  <c r="CR31" i="5" s="1"/>
  <c r="AX3" i="6"/>
  <c r="AX3" i="5"/>
  <c r="AX3" i="2"/>
  <c r="AX3" i="3"/>
  <c r="CT6" i="1"/>
  <c r="CT6" i="8" s="1"/>
  <c r="CS6" i="2"/>
  <c r="AX38" i="1"/>
  <c r="AX4" i="1" s="1"/>
  <c r="AX4" i="8" s="1"/>
  <c r="AX2" i="1"/>
  <c r="AX39" i="1"/>
  <c r="AX5" i="1" s="1"/>
  <c r="AX5" i="8" s="1"/>
  <c r="AY35" i="1"/>
  <c r="AY1" i="1" s="1"/>
  <c r="AW289" i="5" l="1"/>
  <c r="AW285" i="5"/>
  <c r="AW288" i="3"/>
  <c r="AW286" i="5"/>
  <c r="AW287" i="5"/>
  <c r="AW288" i="5"/>
  <c r="AW210" i="5"/>
  <c r="AW214" i="5" s="1"/>
  <c r="AW170" i="5"/>
  <c r="AW174" i="5" s="1"/>
  <c r="AW190" i="5"/>
  <c r="AW194" i="5" s="1"/>
  <c r="CS6" i="7"/>
  <c r="AW229" i="5"/>
  <c r="AW130" i="5"/>
  <c r="AW134" i="5" s="1"/>
  <c r="AW226" i="5"/>
  <c r="AW228" i="5"/>
  <c r="AW227" i="5"/>
  <c r="AW150" i="5"/>
  <c r="AW154" i="5" s="1"/>
  <c r="AW64" i="3"/>
  <c r="AW363" i="3"/>
  <c r="AW388" i="3"/>
  <c r="AW252" i="3"/>
  <c r="AW338" i="3"/>
  <c r="AW313" i="3"/>
  <c r="AW31" i="6"/>
  <c r="BW132" i="6"/>
  <c r="BV91" i="6"/>
  <c r="AW161" i="3"/>
  <c r="AW159" i="3"/>
  <c r="AW162" i="3"/>
  <c r="AW160" i="3"/>
  <c r="AW157" i="3"/>
  <c r="AW158" i="3"/>
  <c r="AW124" i="3"/>
  <c r="AW144" i="3"/>
  <c r="AW104" i="3"/>
  <c r="AW84" i="3"/>
  <c r="AW150" i="3"/>
  <c r="AW147" i="3"/>
  <c r="AW148" i="3"/>
  <c r="AW149" i="3"/>
  <c r="AY1" i="7"/>
  <c r="AY67" i="7" s="1"/>
  <c r="AY1" i="8"/>
  <c r="AX2" i="7"/>
  <c r="AX62" i="7" s="1"/>
  <c r="AX63" i="7" s="1"/>
  <c r="AX2" i="8"/>
  <c r="CS22" i="3"/>
  <c r="CS20" i="3"/>
  <c r="CS19" i="3"/>
  <c r="CT6" i="3"/>
  <c r="CT22" i="3" s="1"/>
  <c r="CT6" i="6"/>
  <c r="CT6" i="5"/>
  <c r="CS28" i="5"/>
  <c r="CS29" i="5"/>
  <c r="AX5" i="5"/>
  <c r="AX5" i="6"/>
  <c r="AX4" i="5"/>
  <c r="AX4" i="7" s="1"/>
  <c r="AX4" i="6"/>
  <c r="CS16" i="2"/>
  <c r="CS31" i="5" s="1"/>
  <c r="CS15" i="2"/>
  <c r="CS30" i="5" s="1"/>
  <c r="AY1" i="3"/>
  <c r="AY1" i="6"/>
  <c r="AY1" i="5"/>
  <c r="AX2" i="3"/>
  <c r="AX2" i="6"/>
  <c r="AX2" i="5"/>
  <c r="AX5" i="2"/>
  <c r="AX5" i="3"/>
  <c r="AX4" i="2"/>
  <c r="AX4" i="3"/>
  <c r="AX75" i="1"/>
  <c r="AX76" i="1" s="1"/>
  <c r="AX15" i="5" s="1"/>
  <c r="AX73" i="1"/>
  <c r="AX72" i="1"/>
  <c r="AX74" i="1" s="1"/>
  <c r="AX35" i="3" s="1"/>
  <c r="AX65" i="1"/>
  <c r="AX67" i="1" s="1"/>
  <c r="AX34" i="3" s="1"/>
  <c r="AX59" i="1"/>
  <c r="AX68" i="1"/>
  <c r="AX69" i="1" s="1"/>
  <c r="AX14" i="5" s="1"/>
  <c r="AX61" i="1"/>
  <c r="AX62" i="1" s="1"/>
  <c r="AX13" i="5" s="1"/>
  <c r="AX66" i="1"/>
  <c r="AX58" i="1"/>
  <c r="AX60" i="1" s="1"/>
  <c r="AX33" i="3" s="1"/>
  <c r="CU6" i="1"/>
  <c r="CU6" i="8" s="1"/>
  <c r="CT6" i="2"/>
  <c r="AX54" i="1"/>
  <c r="AX55" i="1" s="1"/>
  <c r="AX12" i="5" s="1"/>
  <c r="AX51" i="1"/>
  <c r="AX52" i="1"/>
  <c r="AY1" i="2"/>
  <c r="AX2" i="2"/>
  <c r="AX47" i="1"/>
  <c r="AX48" i="1" s="1"/>
  <c r="AX11" i="5" s="1"/>
  <c r="AX44" i="1"/>
  <c r="AX46" i="1" s="1"/>
  <c r="AX31" i="3" s="1"/>
  <c r="AX45" i="1"/>
  <c r="AY36" i="1"/>
  <c r="AY2" i="1" s="1"/>
  <c r="AY37" i="1"/>
  <c r="AY3" i="1" s="1"/>
  <c r="AX172" i="5" l="1"/>
  <c r="AX152" i="5"/>
  <c r="AX192" i="5"/>
  <c r="AX132" i="5"/>
  <c r="AX253" i="5"/>
  <c r="AX212" i="5"/>
  <c r="AX281" i="5"/>
  <c r="AX279" i="5"/>
  <c r="AX278" i="5"/>
  <c r="AX280" i="5"/>
  <c r="AX282" i="5"/>
  <c r="AW291" i="5"/>
  <c r="AX249" i="5"/>
  <c r="AX250" i="5"/>
  <c r="AX248" i="5"/>
  <c r="AX247" i="5"/>
  <c r="AX5" i="7"/>
  <c r="AX271" i="5"/>
  <c r="AX274" i="5"/>
  <c r="AX272" i="5"/>
  <c r="AX275" i="5"/>
  <c r="AX273" i="5"/>
  <c r="AX246" i="5"/>
  <c r="AW233" i="5"/>
  <c r="AW28" i="6" s="1"/>
  <c r="AX368" i="3"/>
  <c r="AX369" i="3" s="1"/>
  <c r="AX393" i="3"/>
  <c r="AX394" i="3" s="1"/>
  <c r="AX293" i="3"/>
  <c r="AX294" i="3" s="1"/>
  <c r="AX318" i="3"/>
  <c r="AX319" i="3" s="1"/>
  <c r="AX343" i="3"/>
  <c r="AX344" i="3" s="1"/>
  <c r="AX47" i="3"/>
  <c r="AX49" i="3"/>
  <c r="AX48" i="3"/>
  <c r="AX50" i="3"/>
  <c r="AX146" i="5"/>
  <c r="AX148" i="5"/>
  <c r="AX149" i="5"/>
  <c r="AX147" i="5"/>
  <c r="AX159" i="5"/>
  <c r="AX158" i="5"/>
  <c r="AX157" i="5"/>
  <c r="AY337" i="5"/>
  <c r="AX186" i="5"/>
  <c r="AX188" i="5"/>
  <c r="AX189" i="5"/>
  <c r="AX187" i="5"/>
  <c r="AX199" i="5"/>
  <c r="AX197" i="5"/>
  <c r="AX198" i="5"/>
  <c r="AY339" i="5"/>
  <c r="AX129" i="5"/>
  <c r="AX127" i="5"/>
  <c r="AX128" i="5"/>
  <c r="AX126" i="5"/>
  <c r="AX138" i="5"/>
  <c r="AX139" i="5"/>
  <c r="AX137" i="5"/>
  <c r="AX37" i="5"/>
  <c r="AX82" i="5"/>
  <c r="AX36" i="5"/>
  <c r="AY336" i="5"/>
  <c r="AX38" i="5"/>
  <c r="AX81" i="5"/>
  <c r="AX83" i="5"/>
  <c r="AX208" i="5"/>
  <c r="AX209" i="5"/>
  <c r="AX206" i="5"/>
  <c r="AX207" i="5"/>
  <c r="AX219" i="5"/>
  <c r="AX218" i="5"/>
  <c r="AX217" i="5"/>
  <c r="AY340" i="5"/>
  <c r="AX169" i="5"/>
  <c r="AX166" i="5"/>
  <c r="AX167" i="5"/>
  <c r="AX168" i="5"/>
  <c r="AX178" i="5"/>
  <c r="AX179" i="5"/>
  <c r="AX177" i="5"/>
  <c r="AY338" i="5"/>
  <c r="AW117" i="6"/>
  <c r="BW369" i="5"/>
  <c r="BW135" i="6"/>
  <c r="AW164" i="3"/>
  <c r="CT21" i="3"/>
  <c r="CT19" i="3"/>
  <c r="AY2" i="7"/>
  <c r="AY62" i="7" s="1"/>
  <c r="AY63" i="7" s="1"/>
  <c r="AY2" i="8"/>
  <c r="AY3" i="7"/>
  <c r="AY3" i="8"/>
  <c r="CT20" i="3"/>
  <c r="CT6" i="7"/>
  <c r="AX53" i="1"/>
  <c r="AX32" i="3" s="1"/>
  <c r="AY68" i="7"/>
  <c r="AY69" i="7" s="1"/>
  <c r="AY78" i="7"/>
  <c r="AY79" i="7" s="1"/>
  <c r="AY80" i="7" s="1"/>
  <c r="AY81" i="7" s="1"/>
  <c r="CU6" i="3"/>
  <c r="CU20" i="3" s="1"/>
  <c r="CU6" i="6"/>
  <c r="CU6" i="5"/>
  <c r="CT28" i="5"/>
  <c r="CT29" i="5"/>
  <c r="CT16" i="2"/>
  <c r="CT31" i="5" s="1"/>
  <c r="CT15" i="2"/>
  <c r="CT30" i="5" s="1"/>
  <c r="AY2" i="6"/>
  <c r="AY2" i="5"/>
  <c r="AY3" i="6"/>
  <c r="AY3" i="5"/>
  <c r="AX39" i="3"/>
  <c r="AX327" i="3" s="1"/>
  <c r="AX38" i="3"/>
  <c r="AX42" i="3"/>
  <c r="AX402" i="3" s="1"/>
  <c r="AX40" i="3"/>
  <c r="AX352" i="3" s="1"/>
  <c r="AX41" i="3"/>
  <c r="AX377" i="3" s="1"/>
  <c r="AX130" i="3"/>
  <c r="AX128" i="3"/>
  <c r="AX129" i="3"/>
  <c r="AX127" i="3"/>
  <c r="AX110" i="3"/>
  <c r="AX108" i="3"/>
  <c r="AX107" i="3"/>
  <c r="AX109" i="3"/>
  <c r="AX88" i="3"/>
  <c r="AX89" i="3"/>
  <c r="AX90" i="3"/>
  <c r="AX87" i="3"/>
  <c r="AY3" i="2"/>
  <c r="AY3" i="3"/>
  <c r="AY2" i="2"/>
  <c r="AY2" i="3"/>
  <c r="AY75" i="1"/>
  <c r="AY76" i="1" s="1"/>
  <c r="AY15" i="5" s="1"/>
  <c r="AY73" i="1"/>
  <c r="AY72" i="1"/>
  <c r="AY74" i="1" s="1"/>
  <c r="AY35" i="3" s="1"/>
  <c r="AY59" i="1"/>
  <c r="AY68" i="1"/>
  <c r="AY69" i="1" s="1"/>
  <c r="AY14" i="5" s="1"/>
  <c r="AY58" i="1"/>
  <c r="AY60" i="1" s="1"/>
  <c r="AY33" i="3" s="1"/>
  <c r="AY65" i="1"/>
  <c r="AY67" i="1" s="1"/>
  <c r="AY34" i="3" s="1"/>
  <c r="AY66" i="1"/>
  <c r="AY61" i="1"/>
  <c r="AY62" i="1" s="1"/>
  <c r="AY13" i="5" s="1"/>
  <c r="CV6" i="1"/>
  <c r="CV6" i="8" s="1"/>
  <c r="CU6" i="2"/>
  <c r="AY54" i="1"/>
  <c r="AY55" i="1" s="1"/>
  <c r="AY12" i="5" s="1"/>
  <c r="AY51" i="1"/>
  <c r="AY52" i="1"/>
  <c r="AY45" i="1"/>
  <c r="AY44" i="1"/>
  <c r="AY46" i="1" s="1"/>
  <c r="AY31" i="3" s="1"/>
  <c r="AY47" i="1"/>
  <c r="AY48" i="1" s="1"/>
  <c r="AY11" i="5" s="1"/>
  <c r="AY39" i="1"/>
  <c r="AY5" i="1" s="1"/>
  <c r="AY5" i="8" s="1"/>
  <c r="AZ35" i="1"/>
  <c r="AZ1" i="1" s="1"/>
  <c r="AY38" i="1"/>
  <c r="AY4" i="1" s="1"/>
  <c r="AY4" i="8" s="1"/>
  <c r="AY132" i="5" l="1"/>
  <c r="AY253" i="5"/>
  <c r="AY172" i="5"/>
  <c r="AY192" i="5"/>
  <c r="AY212" i="5"/>
  <c r="AX302" i="3"/>
  <c r="AX288" i="3" s="1"/>
  <c r="AY152" i="5"/>
  <c r="AX288" i="5"/>
  <c r="AX210" i="5"/>
  <c r="AX214" i="5" s="1"/>
  <c r="AX285" i="5"/>
  <c r="AX289" i="5"/>
  <c r="AX287" i="5"/>
  <c r="AY249" i="5"/>
  <c r="AY250" i="5"/>
  <c r="AY248" i="5"/>
  <c r="AX286" i="5"/>
  <c r="AY247" i="5"/>
  <c r="AY246" i="5"/>
  <c r="AY368" i="3"/>
  <c r="AY369" i="3" s="1"/>
  <c r="AY393" i="3"/>
  <c r="AY394" i="3" s="1"/>
  <c r="AY343" i="3"/>
  <c r="AY344" i="3" s="1"/>
  <c r="AY318" i="3"/>
  <c r="AY319" i="3" s="1"/>
  <c r="AY293" i="3"/>
  <c r="AY294" i="3" s="1"/>
  <c r="AX54" i="3"/>
  <c r="AX202" i="3"/>
  <c r="AX62" i="3"/>
  <c r="AX57" i="3"/>
  <c r="AX61" i="3"/>
  <c r="AX59" i="3"/>
  <c r="AX58" i="3"/>
  <c r="AX60" i="3"/>
  <c r="AY49" i="3"/>
  <c r="AY47" i="3"/>
  <c r="AY48" i="3"/>
  <c r="AY50" i="3"/>
  <c r="AX139" i="3"/>
  <c r="AX242" i="3"/>
  <c r="AX142" i="3"/>
  <c r="AX137" i="3"/>
  <c r="AX140" i="3"/>
  <c r="AX141" i="3"/>
  <c r="AX138" i="3"/>
  <c r="AX119" i="3"/>
  <c r="AX232" i="3"/>
  <c r="AX117" i="3"/>
  <c r="AX120" i="3"/>
  <c r="AX118" i="3"/>
  <c r="AX122" i="3"/>
  <c r="AX121" i="3"/>
  <c r="AX98" i="3"/>
  <c r="AX99" i="3"/>
  <c r="AX101" i="3"/>
  <c r="AX97" i="3"/>
  <c r="AX222" i="3"/>
  <c r="AX100" i="3"/>
  <c r="AX102" i="3"/>
  <c r="AX212" i="3"/>
  <c r="AX80" i="3"/>
  <c r="AX78" i="3"/>
  <c r="AX77" i="3"/>
  <c r="AX79" i="3"/>
  <c r="AX81" i="3"/>
  <c r="AX82" i="3"/>
  <c r="AX69" i="3"/>
  <c r="AX67" i="3"/>
  <c r="AX68" i="3"/>
  <c r="AX70" i="3"/>
  <c r="AX170" i="5"/>
  <c r="AX174" i="5" s="1"/>
  <c r="AX190" i="5"/>
  <c r="AX194" i="5" s="1"/>
  <c r="AY137" i="5"/>
  <c r="AY139" i="5"/>
  <c r="AY138" i="5"/>
  <c r="AZ336" i="5"/>
  <c r="AY36" i="5"/>
  <c r="AY37" i="5"/>
  <c r="AY38" i="5"/>
  <c r="AY83" i="5"/>
  <c r="AY81" i="5"/>
  <c r="AY82" i="5"/>
  <c r="AY178" i="5"/>
  <c r="AY177" i="5"/>
  <c r="AY179" i="5"/>
  <c r="AZ338" i="5"/>
  <c r="AY198" i="5"/>
  <c r="AY197" i="5"/>
  <c r="AY199" i="5"/>
  <c r="AZ339" i="5"/>
  <c r="AY219" i="5"/>
  <c r="AY218" i="5"/>
  <c r="AY217" i="5"/>
  <c r="AZ340" i="5"/>
  <c r="AX237" i="5"/>
  <c r="AX32" i="6" s="1"/>
  <c r="AX229" i="5"/>
  <c r="AY157" i="5"/>
  <c r="AY159" i="5"/>
  <c r="AY158" i="5"/>
  <c r="AZ337" i="5"/>
  <c r="AX40" i="5"/>
  <c r="AX140" i="5" s="1"/>
  <c r="AX130" i="5"/>
  <c r="AX134" i="5" s="1"/>
  <c r="AX226" i="5"/>
  <c r="AX231" i="5"/>
  <c r="AX85" i="5"/>
  <c r="AX329" i="5" s="1"/>
  <c r="AX343" i="5" s="1"/>
  <c r="AX236" i="5"/>
  <c r="AX228" i="5"/>
  <c r="AX150" i="5"/>
  <c r="AX154" i="5" s="1"/>
  <c r="AX238" i="5"/>
  <c r="AX33" i="6" s="1"/>
  <c r="AX227" i="5"/>
  <c r="BX132" i="6"/>
  <c r="BW91" i="6"/>
  <c r="AZ1" i="7"/>
  <c r="AZ67" i="7" s="1"/>
  <c r="AZ1" i="8"/>
  <c r="CU22" i="3"/>
  <c r="CU21" i="3"/>
  <c r="CU19" i="3"/>
  <c r="CU6" i="7"/>
  <c r="AY53" i="1"/>
  <c r="AY32" i="3" s="1"/>
  <c r="CU29" i="5"/>
  <c r="CU28" i="5"/>
  <c r="CV6" i="3"/>
  <c r="CV21" i="3" s="1"/>
  <c r="CV6" i="6"/>
  <c r="CV6" i="5"/>
  <c r="AY5" i="5"/>
  <c r="AY5" i="6"/>
  <c r="AY4" i="5"/>
  <c r="AY4" i="7" s="1"/>
  <c r="AY4" i="6"/>
  <c r="CU16" i="2"/>
  <c r="CU31" i="5" s="1"/>
  <c r="CU15" i="2"/>
  <c r="CU30" i="5" s="1"/>
  <c r="AZ1" i="3"/>
  <c r="AZ1" i="6"/>
  <c r="AZ1" i="5"/>
  <c r="AY41" i="3"/>
  <c r="AY377" i="3" s="1"/>
  <c r="AY39" i="3"/>
  <c r="AY327" i="3" s="1"/>
  <c r="AY38" i="3"/>
  <c r="AY40" i="3"/>
  <c r="AY352" i="3" s="1"/>
  <c r="AY42" i="3"/>
  <c r="AY402" i="3" s="1"/>
  <c r="AY130" i="3"/>
  <c r="AY129" i="3"/>
  <c r="AY128" i="3"/>
  <c r="AY127" i="3"/>
  <c r="AY108" i="3"/>
  <c r="AY107" i="3"/>
  <c r="AY109" i="3"/>
  <c r="AY110" i="3"/>
  <c r="AY90" i="3"/>
  <c r="AY89" i="3"/>
  <c r="AY88" i="3"/>
  <c r="AY87" i="3"/>
  <c r="AY4" i="2"/>
  <c r="AY4" i="3"/>
  <c r="AY5" i="2"/>
  <c r="AY5" i="3"/>
  <c r="CW6" i="1"/>
  <c r="CW6" i="8" s="1"/>
  <c r="CV6" i="2"/>
  <c r="AZ1" i="2"/>
  <c r="AZ36" i="1"/>
  <c r="AZ2" i="1" s="1"/>
  <c r="AZ37" i="1"/>
  <c r="AZ3" i="1" s="1"/>
  <c r="AY278" i="5" l="1"/>
  <c r="AY279" i="5"/>
  <c r="AY280" i="5"/>
  <c r="AY282" i="5"/>
  <c r="AY281" i="5"/>
  <c r="AY302" i="3"/>
  <c r="AX291" i="5"/>
  <c r="AY5" i="7"/>
  <c r="AY272" i="5"/>
  <c r="AY275" i="5"/>
  <c r="AY274" i="5"/>
  <c r="AY271" i="5"/>
  <c r="AY273" i="5"/>
  <c r="CV6" i="7"/>
  <c r="AY147" i="5"/>
  <c r="AY209" i="5"/>
  <c r="AY189" i="5"/>
  <c r="AY167" i="5"/>
  <c r="AY127" i="5"/>
  <c r="AY148" i="5"/>
  <c r="AY208" i="5"/>
  <c r="AY187" i="5"/>
  <c r="AY166" i="5"/>
  <c r="AY129" i="5"/>
  <c r="AY146" i="5"/>
  <c r="AY206" i="5"/>
  <c r="AY186" i="5"/>
  <c r="AY169" i="5"/>
  <c r="AY126" i="5"/>
  <c r="AY149" i="5"/>
  <c r="AY207" i="5"/>
  <c r="AY188" i="5"/>
  <c r="AY168" i="5"/>
  <c r="AY128" i="5"/>
  <c r="AY54" i="3"/>
  <c r="AY202" i="3"/>
  <c r="AY59" i="3"/>
  <c r="AY62" i="3"/>
  <c r="AY57" i="3"/>
  <c r="AY61" i="3"/>
  <c r="AY58" i="3"/>
  <c r="AY200" i="3"/>
  <c r="AY60" i="3"/>
  <c r="AX64" i="3"/>
  <c r="AX363" i="3"/>
  <c r="AY142" i="3"/>
  <c r="AY139" i="3"/>
  <c r="AY141" i="3"/>
  <c r="AY140" i="3"/>
  <c r="AY138" i="3"/>
  <c r="AY137" i="3"/>
  <c r="AY242" i="3"/>
  <c r="AY120" i="3"/>
  <c r="AY122" i="3"/>
  <c r="AY117" i="3"/>
  <c r="AY121" i="3"/>
  <c r="AY119" i="3"/>
  <c r="AY232" i="3"/>
  <c r="AY118" i="3"/>
  <c r="AX388" i="3"/>
  <c r="AX252" i="3"/>
  <c r="AY97" i="3"/>
  <c r="AY222" i="3"/>
  <c r="AY99" i="3"/>
  <c r="AY102" i="3"/>
  <c r="AY100" i="3"/>
  <c r="AY98" i="3"/>
  <c r="AY101" i="3"/>
  <c r="AX338" i="3"/>
  <c r="AY80" i="3"/>
  <c r="AY78" i="3"/>
  <c r="AY81" i="3"/>
  <c r="AY313" i="3"/>
  <c r="AY77" i="3"/>
  <c r="AY79" i="3"/>
  <c r="AY82" i="3"/>
  <c r="AY212" i="3"/>
  <c r="AY68" i="3"/>
  <c r="AY69" i="3"/>
  <c r="AY67" i="3"/>
  <c r="AY70" i="3"/>
  <c r="AX313" i="3"/>
  <c r="AX142" i="5"/>
  <c r="AX31" i="6"/>
  <c r="AY85" i="5"/>
  <c r="AY329" i="5" s="1"/>
  <c r="AY343" i="5" s="1"/>
  <c r="AY40" i="5"/>
  <c r="AY140" i="5" s="1"/>
  <c r="AY142" i="5" s="1"/>
  <c r="AY237" i="5"/>
  <c r="AY32" i="6" s="1"/>
  <c r="AY238" i="5"/>
  <c r="AY33" i="6" s="1"/>
  <c r="AY236" i="5"/>
  <c r="AX233" i="5"/>
  <c r="AX28" i="6" s="1"/>
  <c r="AY231" i="5"/>
  <c r="BX369" i="5"/>
  <c r="BX135" i="6"/>
  <c r="AX157" i="3"/>
  <c r="AX161" i="3"/>
  <c r="AX162" i="3"/>
  <c r="AX158" i="3"/>
  <c r="AX159" i="3"/>
  <c r="AX160" i="3"/>
  <c r="AX144" i="3"/>
  <c r="AX124" i="3"/>
  <c r="AX104" i="3"/>
  <c r="AX84" i="3"/>
  <c r="AX147" i="3"/>
  <c r="AX148" i="3"/>
  <c r="AX150" i="3"/>
  <c r="AX149" i="3"/>
  <c r="AZ3" i="7"/>
  <c r="AZ3" i="8"/>
  <c r="AZ2" i="7"/>
  <c r="AZ62" i="7" s="1"/>
  <c r="AZ63" i="7" s="1"/>
  <c r="AZ2" i="8"/>
  <c r="CV20" i="3"/>
  <c r="CV22" i="3"/>
  <c r="CV19" i="3"/>
  <c r="AZ78" i="7"/>
  <c r="AZ79" i="7" s="1"/>
  <c r="AZ80" i="7" s="1"/>
  <c r="AZ81" i="7" s="1"/>
  <c r="AZ68" i="7"/>
  <c r="AZ69" i="7" s="1"/>
  <c r="CV29" i="5"/>
  <c r="CV28" i="5"/>
  <c r="CW6" i="3"/>
  <c r="CW22" i="3" s="1"/>
  <c r="CW6" i="6"/>
  <c r="CW6" i="5"/>
  <c r="CV16" i="2"/>
  <c r="CV31" i="5" s="1"/>
  <c r="CV15" i="2"/>
  <c r="CV30" i="5" s="1"/>
  <c r="AZ3" i="6"/>
  <c r="AZ3" i="5"/>
  <c r="AZ2" i="6"/>
  <c r="AZ2" i="5"/>
  <c r="AZ3" i="2"/>
  <c r="AZ3" i="3"/>
  <c r="AZ2" i="2"/>
  <c r="AZ2" i="3"/>
  <c r="AZ73" i="1"/>
  <c r="AZ68" i="1"/>
  <c r="AZ69" i="1" s="1"/>
  <c r="AZ14" i="5" s="1"/>
  <c r="AZ72" i="1"/>
  <c r="AZ74" i="1" s="1"/>
  <c r="AZ35" i="3" s="1"/>
  <c r="AZ75" i="1"/>
  <c r="AZ76" i="1" s="1"/>
  <c r="AZ15" i="5" s="1"/>
  <c r="AZ59" i="1"/>
  <c r="AZ58" i="1"/>
  <c r="AZ60" i="1" s="1"/>
  <c r="AZ33" i="3" s="1"/>
  <c r="AZ66" i="1"/>
  <c r="AZ61" i="1"/>
  <c r="AZ62" i="1" s="1"/>
  <c r="AZ13" i="5" s="1"/>
  <c r="AZ65" i="1"/>
  <c r="AZ67" i="1" s="1"/>
  <c r="AZ34" i="3" s="1"/>
  <c r="CX6" i="1"/>
  <c r="CX6" i="8" s="1"/>
  <c r="CW6" i="2"/>
  <c r="AZ52" i="1"/>
  <c r="AZ51" i="1"/>
  <c r="AZ54" i="1"/>
  <c r="AZ55" i="1" s="1"/>
  <c r="AZ12" i="5" s="1"/>
  <c r="AZ45" i="1"/>
  <c r="AZ44" i="1"/>
  <c r="AZ46" i="1" s="1"/>
  <c r="AZ31" i="3" s="1"/>
  <c r="AZ47" i="1"/>
  <c r="AZ48" i="1" s="1"/>
  <c r="AZ11" i="5" s="1"/>
  <c r="BA35" i="1"/>
  <c r="BA1" i="1" s="1"/>
  <c r="AZ39" i="1"/>
  <c r="AZ5" i="1" s="1"/>
  <c r="AZ5" i="8" s="1"/>
  <c r="AZ38" i="1"/>
  <c r="AZ4" i="1" s="1"/>
  <c r="AZ4" i="8" s="1"/>
  <c r="AY288" i="5" l="1"/>
  <c r="AZ152" i="5"/>
  <c r="AZ192" i="5"/>
  <c r="AZ132" i="5"/>
  <c r="AZ253" i="5"/>
  <c r="AZ172" i="5"/>
  <c r="AZ212" i="5"/>
  <c r="AY288" i="3"/>
  <c r="AY289" i="5"/>
  <c r="AY286" i="5"/>
  <c r="AY287" i="5"/>
  <c r="AY285" i="5"/>
  <c r="AY210" i="5"/>
  <c r="AY214" i="5" s="1"/>
  <c r="AZ249" i="5"/>
  <c r="AZ250" i="5"/>
  <c r="AZ248" i="5"/>
  <c r="AZ247" i="5"/>
  <c r="AZ246" i="5"/>
  <c r="AY228" i="5"/>
  <c r="AY150" i="5"/>
  <c r="AY154" i="5" s="1"/>
  <c r="AY190" i="5"/>
  <c r="AY194" i="5" s="1"/>
  <c r="AY227" i="5"/>
  <c r="AY130" i="5"/>
  <c r="AY134" i="5" s="1"/>
  <c r="AY170" i="5"/>
  <c r="AY174" i="5" s="1"/>
  <c r="AY229" i="5"/>
  <c r="AY226" i="5"/>
  <c r="AZ393" i="3"/>
  <c r="AZ394" i="3" s="1"/>
  <c r="AZ343" i="3"/>
  <c r="AZ344" i="3" s="1"/>
  <c r="AZ318" i="3"/>
  <c r="AZ319" i="3" s="1"/>
  <c r="AZ293" i="3"/>
  <c r="AZ294" i="3" s="1"/>
  <c r="AZ368" i="3"/>
  <c r="AZ369" i="3" s="1"/>
  <c r="AZ48" i="3"/>
  <c r="AZ49" i="3"/>
  <c r="AZ47" i="3"/>
  <c r="AZ50" i="3"/>
  <c r="AY64" i="3"/>
  <c r="AY252" i="3"/>
  <c r="AY363" i="3"/>
  <c r="AY388" i="3"/>
  <c r="AY338" i="3"/>
  <c r="AZ139" i="5"/>
  <c r="AZ138" i="5"/>
  <c r="AZ137" i="5"/>
  <c r="AZ38" i="5"/>
  <c r="AZ83" i="5"/>
  <c r="AZ36" i="5"/>
  <c r="BA336" i="5"/>
  <c r="AZ37" i="5"/>
  <c r="AZ82" i="5"/>
  <c r="AZ81" i="5"/>
  <c r="AZ179" i="5"/>
  <c r="AZ177" i="5"/>
  <c r="AZ178" i="5"/>
  <c r="BA338" i="5"/>
  <c r="AZ219" i="5"/>
  <c r="AZ218" i="5"/>
  <c r="AZ217" i="5"/>
  <c r="BA340" i="5"/>
  <c r="AZ157" i="5"/>
  <c r="AZ159" i="5"/>
  <c r="AZ158" i="5"/>
  <c r="BA337" i="5"/>
  <c r="AZ198" i="5"/>
  <c r="AZ199" i="5"/>
  <c r="AZ197" i="5"/>
  <c r="BA339" i="5"/>
  <c r="AY31" i="6"/>
  <c r="AX117" i="6"/>
  <c r="BY132" i="6"/>
  <c r="BX91" i="6"/>
  <c r="AY158" i="3"/>
  <c r="AX164" i="3"/>
  <c r="AY157" i="3"/>
  <c r="AY162" i="3"/>
  <c r="AY160" i="3"/>
  <c r="AY159" i="3"/>
  <c r="AY161" i="3"/>
  <c r="AY148" i="3"/>
  <c r="AY144" i="3"/>
  <c r="AY124" i="3"/>
  <c r="AY104" i="3"/>
  <c r="AY84" i="3"/>
  <c r="AY149" i="3"/>
  <c r="AY150" i="3"/>
  <c r="AY147" i="3"/>
  <c r="CW20" i="3"/>
  <c r="CW21" i="3"/>
  <c r="CW19" i="3"/>
  <c r="BA1" i="7"/>
  <c r="BA67" i="7" s="1"/>
  <c r="BA1" i="8"/>
  <c r="CW6" i="7"/>
  <c r="AZ53" i="1"/>
  <c r="AZ32" i="3" s="1"/>
  <c r="CW28" i="5"/>
  <c r="CW29" i="5"/>
  <c r="CX6" i="3"/>
  <c r="CX21" i="3" s="1"/>
  <c r="CX6" i="6"/>
  <c r="CX6" i="5"/>
  <c r="AZ4" i="5"/>
  <c r="AZ4" i="7" s="1"/>
  <c r="AZ4" i="6"/>
  <c r="AZ5" i="5"/>
  <c r="AZ5" i="6"/>
  <c r="CW15" i="2"/>
  <c r="CW30" i="5" s="1"/>
  <c r="CW16" i="2"/>
  <c r="CW31" i="5" s="1"/>
  <c r="BA1" i="3"/>
  <c r="BA1" i="6"/>
  <c r="BA1" i="5"/>
  <c r="AZ40" i="3"/>
  <c r="AZ352" i="3" s="1"/>
  <c r="AZ39" i="3"/>
  <c r="AZ327" i="3" s="1"/>
  <c r="AZ42" i="3"/>
  <c r="AZ402" i="3" s="1"/>
  <c r="AZ38" i="3"/>
  <c r="AZ41" i="3"/>
  <c r="AZ377" i="3" s="1"/>
  <c r="AZ129" i="3"/>
  <c r="AZ130" i="3"/>
  <c r="AZ128" i="3"/>
  <c r="AZ127" i="3"/>
  <c r="AZ110" i="3"/>
  <c r="AZ109" i="3"/>
  <c r="AZ108" i="3"/>
  <c r="AZ107" i="3"/>
  <c r="AZ88" i="3"/>
  <c r="AZ87" i="3"/>
  <c r="AZ89" i="3"/>
  <c r="AZ90" i="3"/>
  <c r="AZ4" i="2"/>
  <c r="AZ4" i="3"/>
  <c r="AZ5" i="2"/>
  <c r="AZ5" i="3"/>
  <c r="CY6" i="1"/>
  <c r="CY6" i="8" s="1"/>
  <c r="CX6" i="2"/>
  <c r="BA1" i="2"/>
  <c r="BA36" i="1"/>
  <c r="BA2" i="1" s="1"/>
  <c r="BA37" i="1"/>
  <c r="BA3" i="1" s="1"/>
  <c r="AZ302" i="3" l="1"/>
  <c r="AZ288" i="3" s="1"/>
  <c r="AZ282" i="5"/>
  <c r="AZ280" i="5"/>
  <c r="AZ281" i="5"/>
  <c r="AZ279" i="5"/>
  <c r="AZ278" i="5"/>
  <c r="AY291" i="5"/>
  <c r="AZ5" i="7"/>
  <c r="AZ271" i="5"/>
  <c r="AZ273" i="5"/>
  <c r="AZ274" i="5"/>
  <c r="AZ275" i="5"/>
  <c r="AZ272" i="5"/>
  <c r="AY233" i="5"/>
  <c r="AY28" i="6" s="1"/>
  <c r="AZ148" i="5"/>
  <c r="AZ168" i="5"/>
  <c r="AZ167" i="5"/>
  <c r="AZ188" i="5"/>
  <c r="AZ189" i="5"/>
  <c r="AZ208" i="5"/>
  <c r="AZ128" i="5"/>
  <c r="AZ149" i="5"/>
  <c r="AZ207" i="5"/>
  <c r="AZ126" i="5"/>
  <c r="AZ187" i="5"/>
  <c r="AZ146" i="5"/>
  <c r="AZ206" i="5"/>
  <c r="AZ166" i="5"/>
  <c r="AZ129" i="5"/>
  <c r="AZ186" i="5"/>
  <c r="AZ147" i="5"/>
  <c r="AZ209" i="5"/>
  <c r="AZ169" i="5"/>
  <c r="AZ127" i="5"/>
  <c r="AZ54" i="3"/>
  <c r="AZ62" i="3"/>
  <c r="AZ58" i="3"/>
  <c r="AZ60" i="3"/>
  <c r="AZ57" i="3"/>
  <c r="AZ59" i="3"/>
  <c r="AZ61" i="3"/>
  <c r="AZ202" i="3"/>
  <c r="AZ200" i="3"/>
  <c r="AZ117" i="3"/>
  <c r="AZ120" i="3"/>
  <c r="AZ232" i="3"/>
  <c r="AZ119" i="3"/>
  <c r="AZ121" i="3"/>
  <c r="AZ118" i="3"/>
  <c r="AZ122" i="3"/>
  <c r="AZ137" i="3"/>
  <c r="AZ139" i="3"/>
  <c r="AZ142" i="3"/>
  <c r="AZ242" i="3"/>
  <c r="AZ140" i="3"/>
  <c r="AZ141" i="3"/>
  <c r="AZ138" i="3"/>
  <c r="AZ99" i="3"/>
  <c r="AZ97" i="3"/>
  <c r="AZ222" i="3"/>
  <c r="AZ100" i="3"/>
  <c r="AZ101" i="3"/>
  <c r="AZ98" i="3"/>
  <c r="AZ102" i="3"/>
  <c r="AZ81" i="3"/>
  <c r="AZ212" i="3"/>
  <c r="AZ78" i="3"/>
  <c r="AZ80" i="3"/>
  <c r="AZ79" i="3"/>
  <c r="AZ82" i="3"/>
  <c r="AZ77" i="3"/>
  <c r="AZ69" i="3"/>
  <c r="AZ67" i="3"/>
  <c r="AZ68" i="3"/>
  <c r="AZ70" i="3"/>
  <c r="AZ237" i="5"/>
  <c r="AZ32" i="6" s="1"/>
  <c r="AZ236" i="5"/>
  <c r="AZ238" i="5"/>
  <c r="AZ33" i="6" s="1"/>
  <c r="AZ85" i="5"/>
  <c r="AZ329" i="5" s="1"/>
  <c r="AZ343" i="5" s="1"/>
  <c r="AZ40" i="5"/>
  <c r="AZ140" i="5" s="1"/>
  <c r="AZ231" i="5"/>
  <c r="AY117" i="6"/>
  <c r="BY135" i="6"/>
  <c r="BY369" i="5"/>
  <c r="AY164" i="3"/>
  <c r="BA3" i="7"/>
  <c r="BA3" i="8"/>
  <c r="BA2" i="7"/>
  <c r="BA62" i="7" s="1"/>
  <c r="BA63" i="7" s="1"/>
  <c r="BA2" i="8"/>
  <c r="CX6" i="7"/>
  <c r="CX19" i="3"/>
  <c r="CX20" i="3"/>
  <c r="CX22" i="3"/>
  <c r="BA78" i="7"/>
  <c r="BA79" i="7" s="1"/>
  <c r="BA80" i="7" s="1"/>
  <c r="BA81" i="7" s="1"/>
  <c r="BA68" i="7"/>
  <c r="BA69" i="7" s="1"/>
  <c r="CX29" i="5"/>
  <c r="CX28" i="5"/>
  <c r="CY6" i="3"/>
  <c r="CY20" i="3" s="1"/>
  <c r="CY6" i="6"/>
  <c r="CY6" i="5"/>
  <c r="CX15" i="2"/>
  <c r="CX30" i="5" s="1"/>
  <c r="CX16" i="2"/>
  <c r="CX31" i="5" s="1"/>
  <c r="BA3" i="6"/>
  <c r="BA3" i="5"/>
  <c r="BA2" i="6"/>
  <c r="BA2" i="5"/>
  <c r="BA3" i="2"/>
  <c r="BA3" i="3"/>
  <c r="BA2" i="2"/>
  <c r="BA2" i="3"/>
  <c r="BA72" i="1"/>
  <c r="BA74" i="1" s="1"/>
  <c r="BA35" i="3" s="1"/>
  <c r="BA75" i="1"/>
  <c r="BA76" i="1" s="1"/>
  <c r="BA15" i="5" s="1"/>
  <c r="BA73" i="1"/>
  <c r="BA66" i="1"/>
  <c r="BA61" i="1"/>
  <c r="BA62" i="1" s="1"/>
  <c r="BA13" i="5" s="1"/>
  <c r="BA68" i="1"/>
  <c r="BA69" i="1" s="1"/>
  <c r="BA14" i="5" s="1"/>
  <c r="BA65" i="1"/>
  <c r="BA67" i="1" s="1"/>
  <c r="BA34" i="3" s="1"/>
  <c r="BA58" i="1"/>
  <c r="BA60" i="1" s="1"/>
  <c r="BA33" i="3" s="1"/>
  <c r="BA59" i="1"/>
  <c r="CZ6" i="1"/>
  <c r="CZ6" i="8" s="1"/>
  <c r="CY6" i="2"/>
  <c r="BA54" i="1"/>
  <c r="BA55" i="1" s="1"/>
  <c r="BA12" i="5" s="1"/>
  <c r="BA52" i="1"/>
  <c r="BA51" i="1"/>
  <c r="BA44" i="1"/>
  <c r="BA46" i="1" s="1"/>
  <c r="BA31" i="3" s="1"/>
  <c r="BA47" i="1"/>
  <c r="BA48" i="1" s="1"/>
  <c r="BA11" i="5" s="1"/>
  <c r="BA45" i="1"/>
  <c r="BA38" i="1"/>
  <c r="BA4" i="1" s="1"/>
  <c r="BA4" i="8" s="1"/>
  <c r="BA39" i="1"/>
  <c r="BA5" i="1" s="1"/>
  <c r="BA5" i="8" s="1"/>
  <c r="BB35" i="1"/>
  <c r="BB1" i="1" s="1"/>
  <c r="AZ285" i="5" l="1"/>
  <c r="BA172" i="5"/>
  <c r="BA192" i="5"/>
  <c r="BA212" i="5"/>
  <c r="BA132" i="5"/>
  <c r="BA253" i="5"/>
  <c r="BA152" i="5"/>
  <c r="AZ288" i="5"/>
  <c r="AZ287" i="5"/>
  <c r="AZ289" i="5"/>
  <c r="AZ210" i="5"/>
  <c r="AZ214" i="5" s="1"/>
  <c r="BA249" i="5"/>
  <c r="BA250" i="5"/>
  <c r="BA248" i="5"/>
  <c r="BA247" i="5"/>
  <c r="AZ286" i="5"/>
  <c r="BA246" i="5"/>
  <c r="AZ150" i="5"/>
  <c r="AZ154" i="5" s="1"/>
  <c r="AZ227" i="5"/>
  <c r="AZ190" i="5"/>
  <c r="AZ194" i="5" s="1"/>
  <c r="AZ130" i="5"/>
  <c r="AZ134" i="5" s="1"/>
  <c r="AZ228" i="5"/>
  <c r="AZ170" i="5"/>
  <c r="AZ174" i="5" s="1"/>
  <c r="AZ226" i="5"/>
  <c r="AZ229" i="5"/>
  <c r="BA393" i="3"/>
  <c r="BA394" i="3" s="1"/>
  <c r="BA343" i="3"/>
  <c r="BA344" i="3" s="1"/>
  <c r="BA368" i="3"/>
  <c r="BA369" i="3" s="1"/>
  <c r="BA293" i="3"/>
  <c r="BA294" i="3" s="1"/>
  <c r="BA318" i="3"/>
  <c r="BA319" i="3" s="1"/>
  <c r="AZ64" i="3"/>
  <c r="BA48" i="3"/>
  <c r="BA47" i="3"/>
  <c r="BA49" i="3"/>
  <c r="BA50" i="3"/>
  <c r="AZ363" i="3"/>
  <c r="AZ388" i="3"/>
  <c r="AZ252" i="3"/>
  <c r="AZ338" i="3"/>
  <c r="AZ313" i="3"/>
  <c r="BA199" i="5"/>
  <c r="BA197" i="5"/>
  <c r="BA198" i="5"/>
  <c r="BB339" i="5"/>
  <c r="BA218" i="5"/>
  <c r="BA217" i="5"/>
  <c r="BA219" i="5"/>
  <c r="BB340" i="5"/>
  <c r="BA177" i="5"/>
  <c r="BA179" i="5"/>
  <c r="BA178" i="5"/>
  <c r="BB338" i="5"/>
  <c r="AZ31" i="6"/>
  <c r="BA139" i="5"/>
  <c r="BA138" i="5"/>
  <c r="BA137" i="5"/>
  <c r="BA36" i="5"/>
  <c r="BA81" i="5"/>
  <c r="BA37" i="5"/>
  <c r="BA83" i="5"/>
  <c r="BA82" i="5"/>
  <c r="BB336" i="5"/>
  <c r="BA38" i="5"/>
  <c r="BA158" i="5"/>
  <c r="BA159" i="5"/>
  <c r="BA157" i="5"/>
  <c r="BB337" i="5"/>
  <c r="AZ142" i="5"/>
  <c r="BY91" i="6"/>
  <c r="BZ132" i="6"/>
  <c r="AZ160" i="3"/>
  <c r="AZ159" i="3"/>
  <c r="AZ162" i="3"/>
  <c r="AZ161" i="3"/>
  <c r="AZ157" i="3"/>
  <c r="AZ158" i="3"/>
  <c r="AZ144" i="3"/>
  <c r="AZ104" i="3"/>
  <c r="AZ124" i="3"/>
  <c r="AZ84" i="3"/>
  <c r="AZ147" i="3"/>
  <c r="AZ150" i="3"/>
  <c r="AZ148" i="3"/>
  <c r="AZ149" i="3"/>
  <c r="BB1" i="7"/>
  <c r="BB67" i="7" s="1"/>
  <c r="BB1" i="8"/>
  <c r="CY22" i="3"/>
  <c r="CY21" i="3"/>
  <c r="CY6" i="7"/>
  <c r="BA53" i="1"/>
  <c r="BA32" i="3" s="1"/>
  <c r="CY19" i="3"/>
  <c r="CY28" i="5"/>
  <c r="CY29" i="5"/>
  <c r="CZ6" i="3"/>
  <c r="CZ22" i="3" s="1"/>
  <c r="CZ6" i="6"/>
  <c r="CZ6" i="5"/>
  <c r="BA5" i="5"/>
  <c r="BA5" i="6"/>
  <c r="BA4" i="5"/>
  <c r="BA4" i="7" s="1"/>
  <c r="BA4" i="6"/>
  <c r="CY15" i="2"/>
  <c r="CY30" i="5" s="1"/>
  <c r="CY16" i="2"/>
  <c r="CY31" i="5" s="1"/>
  <c r="BB1" i="3"/>
  <c r="BB1" i="6"/>
  <c r="BB1" i="5"/>
  <c r="BA40" i="3"/>
  <c r="BA352" i="3" s="1"/>
  <c r="BA42" i="3"/>
  <c r="BA402" i="3" s="1"/>
  <c r="BA39" i="3"/>
  <c r="BA327" i="3" s="1"/>
  <c r="BA38" i="3"/>
  <c r="BA41" i="3"/>
  <c r="BA377" i="3" s="1"/>
  <c r="BA128" i="3"/>
  <c r="BA127" i="3"/>
  <c r="BA130" i="3"/>
  <c r="BA129" i="3"/>
  <c r="BA108" i="3"/>
  <c r="BA107" i="3"/>
  <c r="BA109" i="3"/>
  <c r="BA110" i="3"/>
  <c r="BA87" i="3"/>
  <c r="BA89" i="3"/>
  <c r="BA88" i="3"/>
  <c r="BA90" i="3"/>
  <c r="BA5" i="2"/>
  <c r="BA5" i="3"/>
  <c r="BA4" i="2"/>
  <c r="BA4" i="3"/>
  <c r="DA6" i="1"/>
  <c r="DA6" i="8" s="1"/>
  <c r="CZ6" i="2"/>
  <c r="BB1" i="2"/>
  <c r="BB37" i="1"/>
  <c r="BB3" i="1" s="1"/>
  <c r="BB36" i="1"/>
  <c r="BA302" i="3" l="1"/>
  <c r="BA288" i="3" s="1"/>
  <c r="BA282" i="5"/>
  <c r="BA281" i="5"/>
  <c r="BA279" i="5"/>
  <c r="BA280" i="5"/>
  <c r="BA278" i="5"/>
  <c r="AZ291" i="5"/>
  <c r="BA5" i="7"/>
  <c r="BA271" i="5"/>
  <c r="BA275" i="5"/>
  <c r="BA273" i="5"/>
  <c r="BA272" i="5"/>
  <c r="BA274" i="5"/>
  <c r="AZ233" i="5"/>
  <c r="AZ28" i="6" s="1"/>
  <c r="BA146" i="5"/>
  <c r="BA128" i="5"/>
  <c r="BA166" i="5"/>
  <c r="BA206" i="5"/>
  <c r="BA189" i="5"/>
  <c r="BA187" i="5"/>
  <c r="BA147" i="5"/>
  <c r="BA127" i="5"/>
  <c r="BA169" i="5"/>
  <c r="BA209" i="5"/>
  <c r="BA188" i="5"/>
  <c r="BA148" i="5"/>
  <c r="BA126" i="5"/>
  <c r="BA167" i="5"/>
  <c r="BA207" i="5"/>
  <c r="BA149" i="5"/>
  <c r="BA129" i="5"/>
  <c r="BA168" i="5"/>
  <c r="BA208" i="5"/>
  <c r="BA186" i="5"/>
  <c r="BA54" i="3"/>
  <c r="BA58" i="3"/>
  <c r="BA200" i="3"/>
  <c r="BA62" i="3"/>
  <c r="BA57" i="3"/>
  <c r="BA202" i="3"/>
  <c r="BA59" i="3"/>
  <c r="BA60" i="3"/>
  <c r="BA61" i="3"/>
  <c r="BA242" i="3"/>
  <c r="BA139" i="3"/>
  <c r="BA137" i="3"/>
  <c r="BA141" i="3"/>
  <c r="BA140" i="3"/>
  <c r="BA142" i="3"/>
  <c r="BA138" i="3"/>
  <c r="BA120" i="3"/>
  <c r="BA117" i="3"/>
  <c r="BA121" i="3"/>
  <c r="BA122" i="3"/>
  <c r="BA118" i="3"/>
  <c r="BA232" i="3"/>
  <c r="BA119" i="3"/>
  <c r="BA222" i="3"/>
  <c r="BA102" i="3"/>
  <c r="BA100" i="3"/>
  <c r="BA97" i="3"/>
  <c r="BA99" i="3"/>
  <c r="BA98" i="3"/>
  <c r="BA101" i="3"/>
  <c r="BA78" i="3"/>
  <c r="BA81" i="3"/>
  <c r="BA82" i="3"/>
  <c r="BA77" i="3"/>
  <c r="BA80" i="3"/>
  <c r="BA212" i="3"/>
  <c r="BA79" i="3"/>
  <c r="BA69" i="3"/>
  <c r="BA67" i="3"/>
  <c r="BA68" i="3"/>
  <c r="BA70" i="3"/>
  <c r="BA85" i="5"/>
  <c r="BA329" i="5" s="1"/>
  <c r="BA343" i="5" s="1"/>
  <c r="BA236" i="5"/>
  <c r="BA40" i="5"/>
  <c r="BA140" i="5" s="1"/>
  <c r="BA142" i="5" s="1"/>
  <c r="BA237" i="5"/>
  <c r="BA32" i="6" s="1"/>
  <c r="BA238" i="5"/>
  <c r="BA33" i="6" s="1"/>
  <c r="BA231" i="5"/>
  <c r="AZ117" i="6"/>
  <c r="BZ135" i="6"/>
  <c r="BZ369" i="5"/>
  <c r="AZ164" i="3"/>
  <c r="BB3" i="7"/>
  <c r="BB3" i="8"/>
  <c r="CZ6" i="7"/>
  <c r="CZ21" i="3"/>
  <c r="CZ20" i="3"/>
  <c r="CZ19" i="3"/>
  <c r="BB68" i="7"/>
  <c r="BB69" i="7" s="1"/>
  <c r="BB78" i="7"/>
  <c r="BB79" i="7" s="1"/>
  <c r="BB80" i="7" s="1"/>
  <c r="BB81" i="7" s="1"/>
  <c r="CZ29" i="5"/>
  <c r="CZ28" i="5"/>
  <c r="DA6" i="3"/>
  <c r="DA21" i="3" s="1"/>
  <c r="DA6" i="6"/>
  <c r="DA6" i="5"/>
  <c r="DA6" i="7" s="1"/>
  <c r="CZ16" i="2"/>
  <c r="CZ31" i="5" s="1"/>
  <c r="CZ15" i="2"/>
  <c r="CZ30" i="5" s="1"/>
  <c r="BB3" i="5"/>
  <c r="BB3" i="6"/>
  <c r="BB3" i="2"/>
  <c r="BB3" i="3"/>
  <c r="DB6" i="1"/>
  <c r="DB6" i="8" s="1"/>
  <c r="DA6" i="2"/>
  <c r="BB38" i="1"/>
  <c r="BB4" i="1" s="1"/>
  <c r="BB4" i="8" s="1"/>
  <c r="BB2" i="1"/>
  <c r="BB39" i="1"/>
  <c r="BB5" i="1" s="1"/>
  <c r="BB5" i="8" s="1"/>
  <c r="BC35" i="1"/>
  <c r="BC1" i="1" s="1"/>
  <c r="BA288" i="5" l="1"/>
  <c r="BA285" i="5"/>
  <c r="BA289" i="5"/>
  <c r="BA287" i="5"/>
  <c r="BA286" i="5"/>
  <c r="BA210" i="5"/>
  <c r="BA214" i="5" s="1"/>
  <c r="BA130" i="5"/>
  <c r="BA134" i="5" s="1"/>
  <c r="BA170" i="5"/>
  <c r="BA174" i="5" s="1"/>
  <c r="BA229" i="5"/>
  <c r="BA190" i="5"/>
  <c r="BA194" i="5" s="1"/>
  <c r="BA226" i="5"/>
  <c r="BA227" i="5"/>
  <c r="BA228" i="5"/>
  <c r="BA150" i="5"/>
  <c r="BA154" i="5" s="1"/>
  <c r="BA64" i="3"/>
  <c r="BA363" i="3"/>
  <c r="BA388" i="3"/>
  <c r="BA252" i="3"/>
  <c r="BA338" i="3"/>
  <c r="BA313" i="3"/>
  <c r="BA31" i="6"/>
  <c r="BZ91" i="6"/>
  <c r="CA132" i="6"/>
  <c r="BA159" i="3"/>
  <c r="BA158" i="3"/>
  <c r="BA157" i="3"/>
  <c r="BA161" i="3"/>
  <c r="BA160" i="3"/>
  <c r="BA162" i="3"/>
  <c r="BA148" i="3"/>
  <c r="BA147" i="3"/>
  <c r="BA144" i="3"/>
  <c r="BA124" i="3"/>
  <c r="BA104" i="3"/>
  <c r="BA84" i="3"/>
  <c r="BA149" i="3"/>
  <c r="BA150" i="3"/>
  <c r="BC1" i="7"/>
  <c r="BC67" i="7" s="1"/>
  <c r="BC1" i="8"/>
  <c r="BB2" i="7"/>
  <c r="BB62" i="7" s="1"/>
  <c r="BB63" i="7" s="1"/>
  <c r="BB2" i="8"/>
  <c r="DA20" i="3"/>
  <c r="DA22" i="3"/>
  <c r="DA19" i="3"/>
  <c r="DA29" i="5"/>
  <c r="DA28" i="5"/>
  <c r="DB6" i="3"/>
  <c r="DB19" i="3" s="1"/>
  <c r="DB6" i="6"/>
  <c r="DB6" i="5"/>
  <c r="BB5" i="5"/>
  <c r="BB5" i="6"/>
  <c r="BB4" i="5"/>
  <c r="BB4" i="7" s="1"/>
  <c r="BB4" i="6"/>
  <c r="DA15" i="2"/>
  <c r="DA30" i="5" s="1"/>
  <c r="DA16" i="2"/>
  <c r="DA31" i="5" s="1"/>
  <c r="BC1" i="3"/>
  <c r="BC1" i="5"/>
  <c r="BC1" i="6"/>
  <c r="BB2" i="3"/>
  <c r="BB2" i="5"/>
  <c r="BB2" i="6"/>
  <c r="BB5" i="2"/>
  <c r="BB5" i="3"/>
  <c r="BB4" i="2"/>
  <c r="BB4" i="3"/>
  <c r="BB72" i="1"/>
  <c r="BB74" i="1" s="1"/>
  <c r="BB35" i="3" s="1"/>
  <c r="BB73" i="1"/>
  <c r="BB75" i="1"/>
  <c r="BB76" i="1" s="1"/>
  <c r="BB15" i="5" s="1"/>
  <c r="BB65" i="1"/>
  <c r="BB67" i="1" s="1"/>
  <c r="BB34" i="3" s="1"/>
  <c r="BB61" i="1"/>
  <c r="BB62" i="1" s="1"/>
  <c r="BB13" i="5" s="1"/>
  <c r="BB68" i="1"/>
  <c r="BB69" i="1" s="1"/>
  <c r="BB14" i="5" s="1"/>
  <c r="BB66" i="1"/>
  <c r="BB58" i="1"/>
  <c r="BB60" i="1" s="1"/>
  <c r="BB33" i="3" s="1"/>
  <c r="BB59" i="1"/>
  <c r="DC6" i="1"/>
  <c r="DC6" i="8" s="1"/>
  <c r="DB6" i="2"/>
  <c r="BB54" i="1"/>
  <c r="BB55" i="1" s="1"/>
  <c r="BB12" i="5" s="1"/>
  <c r="BB51" i="1"/>
  <c r="BB52" i="1"/>
  <c r="BC1" i="2"/>
  <c r="BB2" i="2"/>
  <c r="BB45" i="1"/>
  <c r="BB44" i="1"/>
  <c r="BB46" i="1" s="1"/>
  <c r="BB31" i="3" s="1"/>
  <c r="BB47" i="1"/>
  <c r="BB48" i="1" s="1"/>
  <c r="BB11" i="5" s="1"/>
  <c r="BC37" i="1"/>
  <c r="BC3" i="1" s="1"/>
  <c r="BC36" i="1"/>
  <c r="BC2" i="1" s="1"/>
  <c r="BB172" i="5" l="1"/>
  <c r="BB282" i="5"/>
  <c r="BB280" i="5"/>
  <c r="BB278" i="5"/>
  <c r="BB279" i="5"/>
  <c r="BB281" i="5"/>
  <c r="BB192" i="5"/>
  <c r="BB152" i="5"/>
  <c r="BB132" i="5"/>
  <c r="BB253" i="5"/>
  <c r="BB212" i="5"/>
  <c r="BA291" i="5"/>
  <c r="BB249" i="5"/>
  <c r="BB250" i="5"/>
  <c r="BB248" i="5"/>
  <c r="BB247" i="5"/>
  <c r="BB5" i="7"/>
  <c r="BB271" i="5"/>
  <c r="BB274" i="5"/>
  <c r="BB273" i="5"/>
  <c r="BB275" i="5"/>
  <c r="BB272" i="5"/>
  <c r="BB246" i="5"/>
  <c r="BA233" i="5"/>
  <c r="BA28" i="6" s="1"/>
  <c r="BB368" i="3"/>
  <c r="BB369" i="3" s="1"/>
  <c r="BB293" i="3"/>
  <c r="BB294" i="3" s="1"/>
  <c r="BB343" i="3"/>
  <c r="BB344" i="3" s="1"/>
  <c r="BB318" i="3"/>
  <c r="BB319" i="3" s="1"/>
  <c r="BB393" i="3"/>
  <c r="BB394" i="3" s="1"/>
  <c r="BB49" i="3"/>
  <c r="BB47" i="3"/>
  <c r="BB48" i="3"/>
  <c r="BB50" i="3"/>
  <c r="BB167" i="5"/>
  <c r="BB168" i="5"/>
  <c r="BB169" i="5"/>
  <c r="BB166" i="5"/>
  <c r="BB178" i="5"/>
  <c r="BB179" i="5"/>
  <c r="BB177" i="5"/>
  <c r="BC338" i="5"/>
  <c r="BB148" i="5"/>
  <c r="BB149" i="5"/>
  <c r="BB147" i="5"/>
  <c r="BB146" i="5"/>
  <c r="BB159" i="5"/>
  <c r="BB158" i="5"/>
  <c r="BB157" i="5"/>
  <c r="BC337" i="5"/>
  <c r="BB127" i="5"/>
  <c r="BB128" i="5"/>
  <c r="BB129" i="5"/>
  <c r="BB126" i="5"/>
  <c r="BB137" i="5"/>
  <c r="BB138" i="5"/>
  <c r="BB139" i="5"/>
  <c r="BB36" i="5"/>
  <c r="BC336" i="5"/>
  <c r="BB82" i="5"/>
  <c r="BB83" i="5"/>
  <c r="BB38" i="5"/>
  <c r="BB37" i="5"/>
  <c r="BB81" i="5"/>
  <c r="BB209" i="5"/>
  <c r="BB206" i="5"/>
  <c r="BB207" i="5"/>
  <c r="BB208" i="5"/>
  <c r="BB219" i="5"/>
  <c r="BB218" i="5"/>
  <c r="BB217" i="5"/>
  <c r="BC340" i="5"/>
  <c r="BB187" i="5"/>
  <c r="BB189" i="5"/>
  <c r="BB186" i="5"/>
  <c r="BB188" i="5"/>
  <c r="BB197" i="5"/>
  <c r="BB198" i="5"/>
  <c r="BB199" i="5"/>
  <c r="BC339" i="5"/>
  <c r="BA117" i="6"/>
  <c r="CA135" i="6"/>
  <c r="CA369" i="5"/>
  <c r="BA164" i="3"/>
  <c r="BC2" i="7"/>
  <c r="BC62" i="7" s="1"/>
  <c r="BC63" i="7" s="1"/>
  <c r="BC2" i="8"/>
  <c r="BC3" i="7"/>
  <c r="BC3" i="8"/>
  <c r="DB20" i="3"/>
  <c r="DB21" i="3"/>
  <c r="DB22" i="3"/>
  <c r="DB6" i="7"/>
  <c r="BB53" i="1"/>
  <c r="BB32" i="3" s="1"/>
  <c r="BC68" i="7"/>
  <c r="BC69" i="7" s="1"/>
  <c r="BC78" i="7"/>
  <c r="BC79" i="7" s="1"/>
  <c r="BC80" i="7" s="1"/>
  <c r="BC81" i="7" s="1"/>
  <c r="DB28" i="5"/>
  <c r="DB29" i="5"/>
  <c r="DC6" i="3"/>
  <c r="DC21" i="3" s="1"/>
  <c r="DC6" i="6"/>
  <c r="DC6" i="5"/>
  <c r="DC6" i="7" s="1"/>
  <c r="DB16" i="2"/>
  <c r="DB31" i="5" s="1"/>
  <c r="DB15" i="2"/>
  <c r="DB30" i="5" s="1"/>
  <c r="BC2" i="6"/>
  <c r="BC2" i="5"/>
  <c r="BC3" i="5"/>
  <c r="BC3" i="6"/>
  <c r="BB38" i="3"/>
  <c r="BB41" i="3"/>
  <c r="BB377" i="3" s="1"/>
  <c r="BB40" i="3"/>
  <c r="BB352" i="3" s="1"/>
  <c r="BB42" i="3"/>
  <c r="BB402" i="3" s="1"/>
  <c r="BB39" i="3"/>
  <c r="BB327" i="3" s="1"/>
  <c r="BB127" i="3"/>
  <c r="BB128" i="3"/>
  <c r="BB129" i="3"/>
  <c r="BB130" i="3"/>
  <c r="BB110" i="3"/>
  <c r="BB109" i="3"/>
  <c r="BB108" i="3"/>
  <c r="BB107" i="3"/>
  <c r="BB89" i="3"/>
  <c r="BB90" i="3"/>
  <c r="BB87" i="3"/>
  <c r="BB88" i="3"/>
  <c r="BC2" i="2"/>
  <c r="BC2" i="3"/>
  <c r="BC3" i="2"/>
  <c r="BC3" i="3"/>
  <c r="DC20" i="3"/>
  <c r="BC75" i="1"/>
  <c r="BC76" i="1" s="1"/>
  <c r="BC15" i="5" s="1"/>
  <c r="BC73" i="1"/>
  <c r="BC72" i="1"/>
  <c r="BC74" i="1" s="1"/>
  <c r="BC35" i="3" s="1"/>
  <c r="BC61" i="1"/>
  <c r="BC62" i="1" s="1"/>
  <c r="BC13" i="5" s="1"/>
  <c r="BC59" i="1"/>
  <c r="BC58" i="1"/>
  <c r="BC60" i="1" s="1"/>
  <c r="BC33" i="3" s="1"/>
  <c r="BC66" i="1"/>
  <c r="BC68" i="1"/>
  <c r="BC69" i="1" s="1"/>
  <c r="BC14" i="5" s="1"/>
  <c r="BC65" i="1"/>
  <c r="BC67" i="1" s="1"/>
  <c r="BC34" i="3" s="1"/>
  <c r="DD6" i="1"/>
  <c r="DD6" i="8" s="1"/>
  <c r="DC6" i="2"/>
  <c r="BC52" i="1"/>
  <c r="BC54" i="1"/>
  <c r="BC55" i="1" s="1"/>
  <c r="BC12" i="5" s="1"/>
  <c r="BC51" i="1"/>
  <c r="BC44" i="1"/>
  <c r="BC46" i="1" s="1"/>
  <c r="BC31" i="3" s="1"/>
  <c r="BC45" i="1"/>
  <c r="BC47" i="1"/>
  <c r="BC48" i="1" s="1"/>
  <c r="BC11" i="5" s="1"/>
  <c r="BC39" i="1"/>
  <c r="BC5" i="1" s="1"/>
  <c r="BC5" i="8" s="1"/>
  <c r="BD35" i="1"/>
  <c r="BD1" i="1" s="1"/>
  <c r="BC38" i="1"/>
  <c r="BC4" i="1" s="1"/>
  <c r="BC4" i="8" s="1"/>
  <c r="BC132" i="5" l="1"/>
  <c r="BC253" i="5"/>
  <c r="BC152" i="5"/>
  <c r="BC212" i="5"/>
  <c r="BC192" i="5"/>
  <c r="BC172" i="5"/>
  <c r="BB302" i="3"/>
  <c r="BB287" i="5"/>
  <c r="BB288" i="5"/>
  <c r="BB210" i="5"/>
  <c r="BB214" i="5" s="1"/>
  <c r="BB285" i="5"/>
  <c r="BC249" i="5"/>
  <c r="BC250" i="5"/>
  <c r="BB289" i="5"/>
  <c r="BC248" i="5"/>
  <c r="BC247" i="5"/>
  <c r="BB286" i="5"/>
  <c r="BC246" i="5"/>
  <c r="BC368" i="3"/>
  <c r="BC369" i="3" s="1"/>
  <c r="BC393" i="3"/>
  <c r="BC394" i="3" s="1"/>
  <c r="BC343" i="3"/>
  <c r="BC344" i="3" s="1"/>
  <c r="BC318" i="3"/>
  <c r="BC319" i="3" s="1"/>
  <c r="BC293" i="3"/>
  <c r="BC294" i="3" s="1"/>
  <c r="BB54" i="3"/>
  <c r="BC47" i="3"/>
  <c r="BC48" i="3"/>
  <c r="BC49" i="3"/>
  <c r="BC50" i="3"/>
  <c r="BB200" i="3"/>
  <c r="BB58" i="3"/>
  <c r="BB60" i="3"/>
  <c r="BB202" i="3"/>
  <c r="BB62" i="3"/>
  <c r="BB57" i="3"/>
  <c r="BB59" i="3"/>
  <c r="BB61" i="3"/>
  <c r="BB119" i="3"/>
  <c r="BB121" i="3"/>
  <c r="BB122" i="3"/>
  <c r="BB118" i="3"/>
  <c r="BB232" i="3"/>
  <c r="BB117" i="3"/>
  <c r="BB120" i="3"/>
  <c r="BB137" i="3"/>
  <c r="BB142" i="3"/>
  <c r="BB138" i="3"/>
  <c r="BB139" i="3"/>
  <c r="BB141" i="3"/>
  <c r="BB140" i="3"/>
  <c r="BB242" i="3"/>
  <c r="BB101" i="3"/>
  <c r="BB100" i="3"/>
  <c r="BB97" i="3"/>
  <c r="BB99" i="3"/>
  <c r="BB102" i="3"/>
  <c r="BB98" i="3"/>
  <c r="BB222" i="3"/>
  <c r="BB81" i="3"/>
  <c r="BB80" i="3"/>
  <c r="BB78" i="3"/>
  <c r="BB212" i="3"/>
  <c r="BB79" i="3"/>
  <c r="BB77" i="3"/>
  <c r="BB82" i="3"/>
  <c r="BB67" i="3"/>
  <c r="BB68" i="3"/>
  <c r="BB69" i="3"/>
  <c r="BB70" i="3"/>
  <c r="BB227" i="5"/>
  <c r="BB85" i="5"/>
  <c r="BB329" i="5" s="1"/>
  <c r="BB343" i="5" s="1"/>
  <c r="BB238" i="5"/>
  <c r="BB33" i="6" s="1"/>
  <c r="BB130" i="5"/>
  <c r="BB134" i="5" s="1"/>
  <c r="BB226" i="5"/>
  <c r="BB231" i="5"/>
  <c r="BC197" i="5"/>
  <c r="BC199" i="5"/>
  <c r="BC198" i="5"/>
  <c r="BD339" i="5"/>
  <c r="BB237" i="5"/>
  <c r="BB32" i="6" s="1"/>
  <c r="BB229" i="5"/>
  <c r="BB150" i="5"/>
  <c r="BB154" i="5" s="1"/>
  <c r="BC177" i="5"/>
  <c r="BC179" i="5"/>
  <c r="BC178" i="5"/>
  <c r="BD338" i="5"/>
  <c r="BB236" i="5"/>
  <c r="BC139" i="5"/>
  <c r="BC138" i="5"/>
  <c r="BC137" i="5"/>
  <c r="BC83" i="5"/>
  <c r="BC38" i="5"/>
  <c r="BC36" i="5"/>
  <c r="BC37" i="5"/>
  <c r="BD336" i="5"/>
  <c r="BC81" i="5"/>
  <c r="BC82" i="5"/>
  <c r="BC157" i="5"/>
  <c r="BC158" i="5"/>
  <c r="BC159" i="5"/>
  <c r="BD337" i="5"/>
  <c r="BC219" i="5"/>
  <c r="BC218" i="5"/>
  <c r="BC217" i="5"/>
  <c r="BD340" i="5"/>
  <c r="BB190" i="5"/>
  <c r="BB194" i="5" s="1"/>
  <c r="BB40" i="5"/>
  <c r="BB140" i="5" s="1"/>
  <c r="BB228" i="5"/>
  <c r="BB170" i="5"/>
  <c r="BB174" i="5" s="1"/>
  <c r="CB132" i="6"/>
  <c r="CA91" i="6"/>
  <c r="BD1" i="7"/>
  <c r="BD67" i="7" s="1"/>
  <c r="BD1" i="8"/>
  <c r="DC22" i="3"/>
  <c r="DC19" i="3"/>
  <c r="BC53" i="1"/>
  <c r="BC32" i="3" s="1"/>
  <c r="DC28" i="5"/>
  <c r="DC29" i="5"/>
  <c r="DD6" i="3"/>
  <c r="DD19" i="3" s="1"/>
  <c r="DD6" i="6"/>
  <c r="DD6" i="5"/>
  <c r="BC4" i="5"/>
  <c r="BC4" i="7" s="1"/>
  <c r="BC4" i="6"/>
  <c r="BC5" i="5"/>
  <c r="BC5" i="6"/>
  <c r="DC16" i="2"/>
  <c r="DC31" i="5" s="1"/>
  <c r="DC15" i="2"/>
  <c r="DC30" i="5" s="1"/>
  <c r="BD1" i="3"/>
  <c r="BD1" i="6"/>
  <c r="BD1" i="5"/>
  <c r="BC41" i="3"/>
  <c r="BC377" i="3" s="1"/>
  <c r="BC39" i="3"/>
  <c r="BC327" i="3" s="1"/>
  <c r="BC40" i="3"/>
  <c r="BC352" i="3" s="1"/>
  <c r="BC38" i="3"/>
  <c r="BC42" i="3"/>
  <c r="BC402" i="3" s="1"/>
  <c r="BC127" i="3"/>
  <c r="BC130" i="3"/>
  <c r="BC129" i="3"/>
  <c r="BC128" i="3"/>
  <c r="BC110" i="3"/>
  <c r="BC107" i="3"/>
  <c r="BC109" i="3"/>
  <c r="BC108" i="3"/>
  <c r="BC90" i="3"/>
  <c r="BC89" i="3"/>
  <c r="BC88" i="3"/>
  <c r="BC87" i="3"/>
  <c r="BC4" i="2"/>
  <c r="BC4" i="3"/>
  <c r="BC5" i="2"/>
  <c r="BC5" i="3"/>
  <c r="DE6" i="1"/>
  <c r="DE6" i="8" s="1"/>
  <c r="DD6" i="2"/>
  <c r="BD1" i="2"/>
  <c r="BD36" i="1"/>
  <c r="BD2" i="1" s="1"/>
  <c r="BD37" i="1"/>
  <c r="BD3" i="1" s="1"/>
  <c r="BB288" i="3" l="1"/>
  <c r="BC279" i="5"/>
  <c r="BC282" i="5"/>
  <c r="BC280" i="5"/>
  <c r="BC281" i="5"/>
  <c r="BC278" i="5"/>
  <c r="BC302" i="3"/>
  <c r="BC288" i="3" s="1"/>
  <c r="BB291" i="5"/>
  <c r="BC5" i="7"/>
  <c r="BC271" i="5"/>
  <c r="BC274" i="5"/>
  <c r="BC275" i="5"/>
  <c r="BC273" i="5"/>
  <c r="BC272" i="5"/>
  <c r="BC206" i="5"/>
  <c r="BC149" i="5"/>
  <c r="BC208" i="5"/>
  <c r="BC209" i="5"/>
  <c r="BC148" i="5"/>
  <c r="BC189" i="5"/>
  <c r="BC166" i="5"/>
  <c r="BC126" i="5"/>
  <c r="BC128" i="5"/>
  <c r="BC207" i="5"/>
  <c r="BC146" i="5"/>
  <c r="BC129" i="5"/>
  <c r="BC169" i="5"/>
  <c r="BC187" i="5"/>
  <c r="BC168" i="5"/>
  <c r="BC188" i="5"/>
  <c r="BC147" i="5"/>
  <c r="BC127" i="5"/>
  <c r="BC167" i="5"/>
  <c r="BC186" i="5"/>
  <c r="BC57" i="3"/>
  <c r="BC202" i="3"/>
  <c r="BC62" i="3"/>
  <c r="BC60" i="3"/>
  <c r="BC58" i="3"/>
  <c r="BC200" i="3"/>
  <c r="BC61" i="3"/>
  <c r="BC59" i="3"/>
  <c r="BB64" i="3"/>
  <c r="BC54" i="3"/>
  <c r="BB252" i="3"/>
  <c r="BC141" i="3"/>
  <c r="BC137" i="3"/>
  <c r="BC142" i="3"/>
  <c r="BC139" i="3"/>
  <c r="BC242" i="3"/>
  <c r="BC138" i="3"/>
  <c r="BC140" i="3"/>
  <c r="BC118" i="3"/>
  <c r="BC117" i="3"/>
  <c r="BC119" i="3"/>
  <c r="BC121" i="3"/>
  <c r="BC120" i="3"/>
  <c r="BC232" i="3"/>
  <c r="BC122" i="3"/>
  <c r="BB388" i="3"/>
  <c r="BB363" i="3"/>
  <c r="BB338" i="3"/>
  <c r="BC222" i="3"/>
  <c r="BC101" i="3"/>
  <c r="BC99" i="3"/>
  <c r="BC102" i="3"/>
  <c r="BC100" i="3"/>
  <c r="BC97" i="3"/>
  <c r="BC98" i="3"/>
  <c r="BC68" i="3"/>
  <c r="BC69" i="3"/>
  <c r="BC67" i="3"/>
  <c r="BC70" i="3"/>
  <c r="BB313" i="3"/>
  <c r="BC212" i="3"/>
  <c r="BC81" i="3"/>
  <c r="BC80" i="3"/>
  <c r="BC79" i="3"/>
  <c r="BC78" i="3"/>
  <c r="BC82" i="3"/>
  <c r="BC210" i="3"/>
  <c r="BC77" i="3"/>
  <c r="BC237" i="5"/>
  <c r="BC32" i="6" s="1"/>
  <c r="BB142" i="5"/>
  <c r="BC85" i="5"/>
  <c r="BC329" i="5" s="1"/>
  <c r="BC343" i="5" s="1"/>
  <c r="BC238" i="5"/>
  <c r="BC33" i="6" s="1"/>
  <c r="BB31" i="6"/>
  <c r="BC40" i="5"/>
  <c r="BC140" i="5" s="1"/>
  <c r="BC142" i="5" s="1"/>
  <c r="BC236" i="5"/>
  <c r="BC231" i="5"/>
  <c r="BB233" i="5"/>
  <c r="BB28" i="6" s="1"/>
  <c r="CB369" i="5"/>
  <c r="CB135" i="6"/>
  <c r="BB162" i="3"/>
  <c r="BB161" i="3"/>
  <c r="BB157" i="3"/>
  <c r="BB159" i="3"/>
  <c r="BB158" i="3"/>
  <c r="BB160" i="3"/>
  <c r="BB144" i="3"/>
  <c r="BB124" i="3"/>
  <c r="BB104" i="3"/>
  <c r="BB84" i="3"/>
  <c r="BB148" i="3"/>
  <c r="BB150" i="3"/>
  <c r="BB149" i="3"/>
  <c r="BB147" i="3"/>
  <c r="BD3" i="7"/>
  <c r="BD3" i="8"/>
  <c r="BD2" i="7"/>
  <c r="BD62" i="7" s="1"/>
  <c r="BD63" i="7" s="1"/>
  <c r="BD2" i="8"/>
  <c r="DD21" i="3"/>
  <c r="DD6" i="7"/>
  <c r="DD20" i="3"/>
  <c r="DD22" i="3"/>
  <c r="BD68" i="7"/>
  <c r="BD69" i="7" s="1"/>
  <c r="BD78" i="7"/>
  <c r="BD79" i="7" s="1"/>
  <c r="BD80" i="7" s="1"/>
  <c r="BD81" i="7" s="1"/>
  <c r="DD29" i="5"/>
  <c r="DD28" i="5"/>
  <c r="DE6" i="3"/>
  <c r="DE22" i="3" s="1"/>
  <c r="DE6" i="6"/>
  <c r="DE6" i="5"/>
  <c r="DD16" i="2"/>
  <c r="DD31" i="5" s="1"/>
  <c r="DD15" i="2"/>
  <c r="DD30" i="5" s="1"/>
  <c r="BD2" i="6"/>
  <c r="BD2" i="5"/>
  <c r="BD3" i="6"/>
  <c r="BD3" i="5"/>
  <c r="BD3" i="2"/>
  <c r="BD3" i="3"/>
  <c r="BD2" i="2"/>
  <c r="BD2" i="3"/>
  <c r="BD66" i="1"/>
  <c r="BD58" i="1"/>
  <c r="BD60" i="1" s="1"/>
  <c r="BD33" i="3" s="1"/>
  <c r="BD72" i="1"/>
  <c r="BD74" i="1" s="1"/>
  <c r="BD35" i="3" s="1"/>
  <c r="BD75" i="1"/>
  <c r="BD76" i="1" s="1"/>
  <c r="BD15" i="5" s="1"/>
  <c r="BD73" i="1"/>
  <c r="BD68" i="1"/>
  <c r="BD69" i="1" s="1"/>
  <c r="BD14" i="5" s="1"/>
  <c r="BD61" i="1"/>
  <c r="BD62" i="1" s="1"/>
  <c r="BD13" i="5" s="1"/>
  <c r="BD59" i="1"/>
  <c r="BD65" i="1"/>
  <c r="BD67" i="1" s="1"/>
  <c r="BD34" i="3" s="1"/>
  <c r="DF6" i="1"/>
  <c r="DF6" i="8" s="1"/>
  <c r="DE6" i="2"/>
  <c r="BD54" i="1"/>
  <c r="BD55" i="1" s="1"/>
  <c r="BD12" i="5" s="1"/>
  <c r="BD51" i="1"/>
  <c r="BD52" i="1"/>
  <c r="BD44" i="1"/>
  <c r="BD46" i="1" s="1"/>
  <c r="BD31" i="3" s="1"/>
  <c r="BD45" i="1"/>
  <c r="BD47" i="1"/>
  <c r="BD48" i="1" s="1"/>
  <c r="BD11" i="5" s="1"/>
  <c r="BE35" i="1"/>
  <c r="BE1" i="1" s="1"/>
  <c r="BD39" i="1"/>
  <c r="BD5" i="1" s="1"/>
  <c r="BD5" i="8" s="1"/>
  <c r="BD38" i="1"/>
  <c r="BD4" i="1" s="1"/>
  <c r="BD4" i="8" s="1"/>
  <c r="BC287" i="5" l="1"/>
  <c r="BD152" i="5"/>
  <c r="BD212" i="5"/>
  <c r="BD132" i="5"/>
  <c r="BD253" i="5"/>
  <c r="BD172" i="5"/>
  <c r="BD192" i="5"/>
  <c r="BC286" i="5"/>
  <c r="BC288" i="5"/>
  <c r="BC289" i="5"/>
  <c r="BC210" i="5"/>
  <c r="BC214" i="5" s="1"/>
  <c r="BD249" i="5"/>
  <c r="BD250" i="5"/>
  <c r="BD248" i="5"/>
  <c r="BD247" i="5"/>
  <c r="BC285" i="5"/>
  <c r="BC130" i="5"/>
  <c r="BC134" i="5" s="1"/>
  <c r="BD246" i="5"/>
  <c r="BC229" i="5"/>
  <c r="BC150" i="5"/>
  <c r="BC154" i="5" s="1"/>
  <c r="BC227" i="5"/>
  <c r="BC228" i="5"/>
  <c r="BC170" i="5"/>
  <c r="BC174" i="5" s="1"/>
  <c r="BC190" i="5"/>
  <c r="BC194" i="5" s="1"/>
  <c r="BC226" i="5"/>
  <c r="BD393" i="3"/>
  <c r="BD394" i="3" s="1"/>
  <c r="BD343" i="3"/>
  <c r="BD344" i="3" s="1"/>
  <c r="BD318" i="3"/>
  <c r="BD319" i="3" s="1"/>
  <c r="BD368" i="3"/>
  <c r="BD369" i="3" s="1"/>
  <c r="BD293" i="3"/>
  <c r="BD294" i="3" s="1"/>
  <c r="BD47" i="3"/>
  <c r="BD48" i="3"/>
  <c r="BD49" i="3"/>
  <c r="BD50" i="3"/>
  <c r="BC64" i="3"/>
  <c r="BC363" i="3"/>
  <c r="BC388" i="3"/>
  <c r="BC252" i="3"/>
  <c r="BC338" i="3"/>
  <c r="BC313" i="3"/>
  <c r="BD177" i="5"/>
  <c r="BD178" i="5"/>
  <c r="BD179" i="5"/>
  <c r="BE338" i="5"/>
  <c r="BD199" i="5"/>
  <c r="BD197" i="5"/>
  <c r="BD198" i="5"/>
  <c r="BE339" i="5"/>
  <c r="BD139" i="5"/>
  <c r="BD138" i="5"/>
  <c r="BD137" i="5"/>
  <c r="BE336" i="5"/>
  <c r="BD38" i="5"/>
  <c r="BD37" i="5"/>
  <c r="BD83" i="5"/>
  <c r="BD81" i="5"/>
  <c r="BD82" i="5"/>
  <c r="BD36" i="5"/>
  <c r="BD158" i="5"/>
  <c r="BD157" i="5"/>
  <c r="BD159" i="5"/>
  <c r="BE337" i="5"/>
  <c r="BD217" i="5"/>
  <c r="BD219" i="5"/>
  <c r="BD218" i="5"/>
  <c r="BE340" i="5"/>
  <c r="BC31" i="6"/>
  <c r="BB117" i="6"/>
  <c r="CC132" i="6"/>
  <c r="CB91" i="6"/>
  <c r="BC162" i="3"/>
  <c r="BB164" i="3"/>
  <c r="BC158" i="3"/>
  <c r="BC160" i="3"/>
  <c r="BC161" i="3"/>
  <c r="BC159" i="3"/>
  <c r="BC157" i="3"/>
  <c r="BC144" i="3"/>
  <c r="BC124" i="3"/>
  <c r="BC104" i="3"/>
  <c r="BC84" i="3"/>
  <c r="BC149" i="3"/>
  <c r="BC147" i="3"/>
  <c r="BC148" i="3"/>
  <c r="BC150" i="3"/>
  <c r="BE1" i="7"/>
  <c r="BE67" i="7" s="1"/>
  <c r="BE1" i="8"/>
  <c r="DE19" i="3"/>
  <c r="DE21" i="3"/>
  <c r="DE20" i="3"/>
  <c r="DE6" i="7"/>
  <c r="BD53" i="1"/>
  <c r="BD32" i="3" s="1"/>
  <c r="DF6" i="3"/>
  <c r="DF20" i="3" s="1"/>
  <c r="DF6" i="6"/>
  <c r="DF6" i="5"/>
  <c r="DE28" i="5"/>
  <c r="DE29" i="5"/>
  <c r="BD4" i="5"/>
  <c r="BD4" i="7" s="1"/>
  <c r="BD4" i="6"/>
  <c r="BD5" i="5"/>
  <c r="BD5" i="6"/>
  <c r="DE16" i="2"/>
  <c r="DE31" i="5" s="1"/>
  <c r="DE15" i="2"/>
  <c r="DE30" i="5" s="1"/>
  <c r="BE1" i="3"/>
  <c r="BE1" i="6"/>
  <c r="BE1" i="5"/>
  <c r="BD40" i="3"/>
  <c r="BD352" i="3" s="1"/>
  <c r="BD41" i="3"/>
  <c r="BD377" i="3" s="1"/>
  <c r="BD38" i="3"/>
  <c r="BD39" i="3"/>
  <c r="BD327" i="3" s="1"/>
  <c r="BD42" i="3"/>
  <c r="BD402" i="3" s="1"/>
  <c r="BD127" i="3"/>
  <c r="BD130" i="3"/>
  <c r="BD129" i="3"/>
  <c r="BD128" i="3"/>
  <c r="BD109" i="3"/>
  <c r="BD108" i="3"/>
  <c r="BD110" i="3"/>
  <c r="BD107" i="3"/>
  <c r="BD87" i="3"/>
  <c r="BD89" i="3"/>
  <c r="BD88" i="3"/>
  <c r="BD90" i="3"/>
  <c r="BD4" i="2"/>
  <c r="BD4" i="3"/>
  <c r="BD5" i="2"/>
  <c r="BD5" i="3"/>
  <c r="DG6" i="1"/>
  <c r="DG6" i="8" s="1"/>
  <c r="DF6" i="2"/>
  <c r="BE1" i="2"/>
  <c r="BE37" i="1"/>
  <c r="BE3" i="1" s="1"/>
  <c r="BE36" i="1"/>
  <c r="BE2" i="1" s="1"/>
  <c r="BD279" i="5" l="1"/>
  <c r="BD281" i="5"/>
  <c r="BD282" i="5"/>
  <c r="BD280" i="5"/>
  <c r="BD278" i="5"/>
  <c r="BD302" i="3"/>
  <c r="BD288" i="3" s="1"/>
  <c r="BC291" i="5"/>
  <c r="BD5" i="7"/>
  <c r="BD271" i="5"/>
  <c r="BD272" i="5"/>
  <c r="BD273" i="5"/>
  <c r="BD275" i="5"/>
  <c r="BD274" i="5"/>
  <c r="BC233" i="5"/>
  <c r="BC28" i="6" s="1"/>
  <c r="BD209" i="5"/>
  <c r="BD129" i="5"/>
  <c r="BD187" i="5"/>
  <c r="BD166" i="5"/>
  <c r="BD149" i="5"/>
  <c r="BD208" i="5"/>
  <c r="BD148" i="5"/>
  <c r="BD126" i="5"/>
  <c r="BD188" i="5"/>
  <c r="BD169" i="5"/>
  <c r="BD207" i="5"/>
  <c r="BD146" i="5"/>
  <c r="BD128" i="5"/>
  <c r="BD186" i="5"/>
  <c r="BD167" i="5"/>
  <c r="BD206" i="5"/>
  <c r="BD147" i="5"/>
  <c r="BD127" i="5"/>
  <c r="BD189" i="5"/>
  <c r="BD168" i="5"/>
  <c r="BD58" i="3"/>
  <c r="BD61" i="3"/>
  <c r="BD57" i="3"/>
  <c r="BD60" i="3"/>
  <c r="BD62" i="3"/>
  <c r="BD202" i="3"/>
  <c r="BD59" i="3"/>
  <c r="BD200" i="3"/>
  <c r="BD54" i="3"/>
  <c r="BD142" i="3"/>
  <c r="BD138" i="3"/>
  <c r="BD139" i="3"/>
  <c r="BD141" i="3"/>
  <c r="BD242" i="3"/>
  <c r="BD140" i="3"/>
  <c r="BD137" i="3"/>
  <c r="BD120" i="3"/>
  <c r="BD118" i="3"/>
  <c r="BD117" i="3"/>
  <c r="BD122" i="3"/>
  <c r="BD121" i="3"/>
  <c r="BD232" i="3"/>
  <c r="BD119" i="3"/>
  <c r="BD101" i="3"/>
  <c r="BD100" i="3"/>
  <c r="BD99" i="3"/>
  <c r="BD97" i="3"/>
  <c r="BD102" i="3"/>
  <c r="BD222" i="3"/>
  <c r="BD98" i="3"/>
  <c r="BD68" i="3"/>
  <c r="BD67" i="3"/>
  <c r="BD69" i="3"/>
  <c r="BD70" i="3"/>
  <c r="BD81" i="3"/>
  <c r="BD82" i="3"/>
  <c r="BD80" i="3"/>
  <c r="BD77" i="3"/>
  <c r="BD79" i="3"/>
  <c r="BD210" i="3"/>
  <c r="BD212" i="3"/>
  <c r="BD78" i="3"/>
  <c r="BD238" i="5"/>
  <c r="BD33" i="6" s="1"/>
  <c r="BD236" i="5"/>
  <c r="BD40" i="5"/>
  <c r="BD140" i="5" s="1"/>
  <c r="BD231" i="5"/>
  <c r="BD237" i="5"/>
  <c r="BD32" i="6" s="1"/>
  <c r="BD85" i="5"/>
  <c r="BD329" i="5" s="1"/>
  <c r="BD343" i="5" s="1"/>
  <c r="BC117" i="6"/>
  <c r="CC135" i="6"/>
  <c r="CC369" i="5"/>
  <c r="BC164" i="3"/>
  <c r="BE2" i="7"/>
  <c r="BE62" i="7" s="1"/>
  <c r="BE63" i="7" s="1"/>
  <c r="BE2" i="8"/>
  <c r="BE3" i="7"/>
  <c r="BE3" i="8"/>
  <c r="DF22" i="3"/>
  <c r="DF21" i="3"/>
  <c r="DF19" i="3"/>
  <c r="DF6" i="7"/>
  <c r="BE68" i="7"/>
  <c r="BE69" i="7" s="1"/>
  <c r="BE78" i="7"/>
  <c r="BE79" i="7" s="1"/>
  <c r="BE80" i="7" s="1"/>
  <c r="BE81" i="7" s="1"/>
  <c r="DG6" i="3"/>
  <c r="DG22" i="3" s="1"/>
  <c r="DG6" i="6"/>
  <c r="DG6" i="5"/>
  <c r="DF29" i="5"/>
  <c r="DF28" i="5"/>
  <c r="DF15" i="2"/>
  <c r="DF30" i="5" s="1"/>
  <c r="DF16" i="2"/>
  <c r="DF31" i="5" s="1"/>
  <c r="BE2" i="6"/>
  <c r="BE2" i="5"/>
  <c r="BE3" i="5"/>
  <c r="BE3" i="6"/>
  <c r="BE3" i="2"/>
  <c r="BE3" i="3"/>
  <c r="BE2" i="2"/>
  <c r="BE2" i="3"/>
  <c r="BE75" i="1"/>
  <c r="BE76" i="1" s="1"/>
  <c r="BE15" i="5" s="1"/>
  <c r="BE72" i="1"/>
  <c r="BE74" i="1" s="1"/>
  <c r="BE35" i="3" s="1"/>
  <c r="BE73" i="1"/>
  <c r="BE66" i="1"/>
  <c r="BE61" i="1"/>
  <c r="BE62" i="1" s="1"/>
  <c r="BE13" i="5" s="1"/>
  <c r="BE65" i="1"/>
  <c r="BE67" i="1" s="1"/>
  <c r="BE34" i="3" s="1"/>
  <c r="BE68" i="1"/>
  <c r="BE69" i="1" s="1"/>
  <c r="BE14" i="5" s="1"/>
  <c r="BE58" i="1"/>
  <c r="BE60" i="1" s="1"/>
  <c r="BE33" i="3" s="1"/>
  <c r="BE59" i="1"/>
  <c r="DH6" i="1"/>
  <c r="DH6" i="8" s="1"/>
  <c r="DG6" i="2"/>
  <c r="BE51" i="1"/>
  <c r="BE54" i="1"/>
  <c r="BE55" i="1" s="1"/>
  <c r="BE12" i="5" s="1"/>
  <c r="BE52" i="1"/>
  <c r="BE44" i="1"/>
  <c r="BE46" i="1" s="1"/>
  <c r="BE31" i="3" s="1"/>
  <c r="BE45" i="1"/>
  <c r="BE47" i="1"/>
  <c r="BE48" i="1" s="1"/>
  <c r="BE11" i="5" s="1"/>
  <c r="BE39" i="1"/>
  <c r="BE5" i="1" s="1"/>
  <c r="BE5" i="8" s="1"/>
  <c r="BF35" i="1"/>
  <c r="BF1" i="1" s="1"/>
  <c r="BE38" i="1"/>
  <c r="BE4" i="1" s="1"/>
  <c r="BE4" i="8" s="1"/>
  <c r="BD288" i="5" l="1"/>
  <c r="BE152" i="5"/>
  <c r="BE212" i="5"/>
  <c r="BE132" i="5"/>
  <c r="BE253" i="5"/>
  <c r="BE172" i="5"/>
  <c r="BE192" i="5"/>
  <c r="BD286" i="5"/>
  <c r="BD287" i="5"/>
  <c r="BD285" i="5"/>
  <c r="BD289" i="5"/>
  <c r="BD210" i="5"/>
  <c r="BD214" i="5" s="1"/>
  <c r="BE249" i="5"/>
  <c r="BE250" i="5"/>
  <c r="BE248" i="5"/>
  <c r="BE247" i="5"/>
  <c r="BE246" i="5"/>
  <c r="BD227" i="5"/>
  <c r="BD150" i="5"/>
  <c r="BD154" i="5" s="1"/>
  <c r="BD190" i="5"/>
  <c r="BD194" i="5" s="1"/>
  <c r="BD130" i="5"/>
  <c r="BD134" i="5" s="1"/>
  <c r="BD229" i="5"/>
  <c r="BD228" i="5"/>
  <c r="BD226" i="5"/>
  <c r="BE393" i="3"/>
  <c r="BE394" i="3" s="1"/>
  <c r="BE343" i="3"/>
  <c r="BE344" i="3" s="1"/>
  <c r="BE368" i="3"/>
  <c r="BE369" i="3" s="1"/>
  <c r="BE293" i="3"/>
  <c r="BE294" i="3" s="1"/>
  <c r="BE318" i="3"/>
  <c r="BE319" i="3" s="1"/>
  <c r="BD170" i="5"/>
  <c r="BD174" i="5" s="1"/>
  <c r="BD64" i="3"/>
  <c r="BE48" i="3"/>
  <c r="BE49" i="3"/>
  <c r="BE47" i="3"/>
  <c r="BE50" i="3"/>
  <c r="BD388" i="3"/>
  <c r="BD363" i="3"/>
  <c r="BD252" i="3"/>
  <c r="BD338" i="3"/>
  <c r="BD313" i="3"/>
  <c r="BE197" i="5"/>
  <c r="BE198" i="5"/>
  <c r="BE199" i="5"/>
  <c r="BF339" i="5"/>
  <c r="BD31" i="6"/>
  <c r="BE138" i="5"/>
  <c r="BE137" i="5"/>
  <c r="BE139" i="5"/>
  <c r="BE36" i="5"/>
  <c r="BE82" i="5"/>
  <c r="BE38" i="5"/>
  <c r="BE81" i="5"/>
  <c r="BE37" i="5"/>
  <c r="BF336" i="5"/>
  <c r="BE83" i="5"/>
  <c r="BE159" i="5"/>
  <c r="BE157" i="5"/>
  <c r="BE158" i="5"/>
  <c r="BF337" i="5"/>
  <c r="BE178" i="5"/>
  <c r="BE177" i="5"/>
  <c r="BE179" i="5"/>
  <c r="BF338" i="5"/>
  <c r="BE218" i="5"/>
  <c r="BE217" i="5"/>
  <c r="BE219" i="5"/>
  <c r="BF340" i="5"/>
  <c r="BD142" i="5"/>
  <c r="CC91" i="6"/>
  <c r="CD132" i="6"/>
  <c r="BD159" i="3"/>
  <c r="BD158" i="3"/>
  <c r="BD162" i="3"/>
  <c r="BD157" i="3"/>
  <c r="BD160" i="3"/>
  <c r="BD161" i="3"/>
  <c r="BD150" i="3"/>
  <c r="BD144" i="3"/>
  <c r="BD124" i="3"/>
  <c r="BD104" i="3"/>
  <c r="BD84" i="3"/>
  <c r="BD147" i="3"/>
  <c r="BD148" i="3"/>
  <c r="BD149" i="3"/>
  <c r="BF1" i="7"/>
  <c r="BF67" i="7" s="1"/>
  <c r="BF1" i="8"/>
  <c r="DG19" i="3"/>
  <c r="DG20" i="3"/>
  <c r="DG21" i="3"/>
  <c r="DG6" i="7"/>
  <c r="BE53" i="1"/>
  <c r="BE32" i="3" s="1"/>
  <c r="DG28" i="5"/>
  <c r="DG29" i="5"/>
  <c r="DH6" i="3"/>
  <c r="DH19" i="3" s="1"/>
  <c r="DH6" i="6"/>
  <c r="DH6" i="5"/>
  <c r="BE4" i="5"/>
  <c r="BE4" i="7" s="1"/>
  <c r="BE4" i="6"/>
  <c r="BE5" i="5"/>
  <c r="BE5" i="6"/>
  <c r="DG15" i="2"/>
  <c r="DG30" i="5" s="1"/>
  <c r="DG16" i="2"/>
  <c r="DG31" i="5" s="1"/>
  <c r="BF1" i="3"/>
  <c r="BF1" i="6"/>
  <c r="BF1" i="5"/>
  <c r="BE42" i="3"/>
  <c r="BE402" i="3" s="1"/>
  <c r="BE38" i="3"/>
  <c r="BE39" i="3"/>
  <c r="BE327" i="3" s="1"/>
  <c r="BE40" i="3"/>
  <c r="BE352" i="3" s="1"/>
  <c r="BE41" i="3"/>
  <c r="BE377" i="3" s="1"/>
  <c r="BE129" i="3"/>
  <c r="BE128" i="3"/>
  <c r="BE130" i="3"/>
  <c r="BE127" i="3"/>
  <c r="BE109" i="3"/>
  <c r="BE108" i="3"/>
  <c r="BE107" i="3"/>
  <c r="BE110" i="3"/>
  <c r="BE88" i="3"/>
  <c r="BE90" i="3"/>
  <c r="BE89" i="3"/>
  <c r="BE87" i="3"/>
  <c r="BE4" i="2"/>
  <c r="BE4" i="3"/>
  <c r="BE5" i="2"/>
  <c r="BE5" i="3"/>
  <c r="DI6" i="1"/>
  <c r="DI6" i="8" s="1"/>
  <c r="DH6" i="2"/>
  <c r="BF1" i="2"/>
  <c r="BF37" i="1"/>
  <c r="BF3" i="1" s="1"/>
  <c r="BF36" i="1"/>
  <c r="BE302" i="3" l="1"/>
  <c r="BE282" i="5"/>
  <c r="BE278" i="5"/>
  <c r="BE279" i="5"/>
  <c r="BE280" i="5"/>
  <c r="BE281" i="5"/>
  <c r="BD291" i="5"/>
  <c r="BE5" i="7"/>
  <c r="BE273" i="5"/>
  <c r="BE274" i="5"/>
  <c r="BE271" i="5"/>
  <c r="BE272" i="5"/>
  <c r="BE275" i="5"/>
  <c r="BD233" i="5"/>
  <c r="BD28" i="6" s="1"/>
  <c r="BE128" i="5"/>
  <c r="BE206" i="5"/>
  <c r="BE187" i="5"/>
  <c r="BE169" i="5"/>
  <c r="BE148" i="5"/>
  <c r="BE209" i="5"/>
  <c r="BE168" i="5"/>
  <c r="BE146" i="5"/>
  <c r="BE127" i="5"/>
  <c r="BE188" i="5"/>
  <c r="BE208" i="5"/>
  <c r="BE167" i="5"/>
  <c r="BE147" i="5"/>
  <c r="BE126" i="5"/>
  <c r="BE189" i="5"/>
  <c r="BE207" i="5"/>
  <c r="BE166" i="5"/>
  <c r="BE149" i="5"/>
  <c r="BE129" i="5"/>
  <c r="BE186" i="5"/>
  <c r="BE54" i="3"/>
  <c r="BE202" i="3"/>
  <c r="BE59" i="3"/>
  <c r="BE58" i="3"/>
  <c r="BE61" i="3"/>
  <c r="BE200" i="3"/>
  <c r="BE288" i="3"/>
  <c r="BE60" i="3"/>
  <c r="BE62" i="3"/>
  <c r="BE57" i="3"/>
  <c r="BE120" i="3"/>
  <c r="BE122" i="3"/>
  <c r="BE119" i="3"/>
  <c r="BE118" i="3"/>
  <c r="BE121" i="3"/>
  <c r="BE117" i="3"/>
  <c r="BE232" i="3"/>
  <c r="BE137" i="3"/>
  <c r="BE141" i="3"/>
  <c r="BE242" i="3"/>
  <c r="BE140" i="3"/>
  <c r="BE138" i="3"/>
  <c r="BE142" i="3"/>
  <c r="BE139" i="3"/>
  <c r="BE102" i="3"/>
  <c r="BE98" i="3"/>
  <c r="BE97" i="3"/>
  <c r="BE99" i="3"/>
  <c r="BE100" i="3"/>
  <c r="BE222" i="3"/>
  <c r="BE101" i="3"/>
  <c r="BE80" i="3"/>
  <c r="BE77" i="3"/>
  <c r="BE79" i="3"/>
  <c r="BE82" i="3"/>
  <c r="BE212" i="3"/>
  <c r="BE81" i="3"/>
  <c r="BE210" i="3"/>
  <c r="BE78" i="3"/>
  <c r="BE69" i="3"/>
  <c r="BE67" i="3"/>
  <c r="BE68" i="3"/>
  <c r="BE70" i="3"/>
  <c r="BE238" i="5"/>
  <c r="BE33" i="6" s="1"/>
  <c r="BE231" i="5"/>
  <c r="BE40" i="5"/>
  <c r="BE140" i="5" s="1"/>
  <c r="BE236" i="5"/>
  <c r="BE85" i="5"/>
  <c r="BE329" i="5" s="1"/>
  <c r="BE343" i="5" s="1"/>
  <c r="BE237" i="5"/>
  <c r="BE32" i="6" s="1"/>
  <c r="BD117" i="6"/>
  <c r="CD369" i="5"/>
  <c r="CD135" i="6"/>
  <c r="BD164" i="3"/>
  <c r="DH22" i="3"/>
  <c r="BF3" i="7"/>
  <c r="BF3" i="8"/>
  <c r="DH6" i="7"/>
  <c r="DH21" i="3"/>
  <c r="DH20" i="3"/>
  <c r="BF68" i="7"/>
  <c r="BF69" i="7" s="1"/>
  <c r="BF78" i="7"/>
  <c r="BF79" i="7" s="1"/>
  <c r="BF80" i="7" s="1"/>
  <c r="BF81" i="7" s="1"/>
  <c r="DH29" i="5"/>
  <c r="DH28" i="5"/>
  <c r="DI6" i="3"/>
  <c r="DI19" i="3" s="1"/>
  <c r="DI6" i="6"/>
  <c r="DI6" i="5"/>
  <c r="DI6" i="7" s="1"/>
  <c r="DH15" i="2"/>
  <c r="DH30" i="5" s="1"/>
  <c r="DH16" i="2"/>
  <c r="DH31" i="5" s="1"/>
  <c r="BF3" i="6"/>
  <c r="BF3" i="5"/>
  <c r="BF3" i="2"/>
  <c r="BF3" i="3"/>
  <c r="DJ6" i="1"/>
  <c r="DJ6" i="8" s="1"/>
  <c r="DI6" i="2"/>
  <c r="BF38" i="1"/>
  <c r="BF4" i="1" s="1"/>
  <c r="BF4" i="8" s="1"/>
  <c r="BF2" i="1"/>
  <c r="BF39" i="1"/>
  <c r="BF5" i="1" s="1"/>
  <c r="BF5" i="8" s="1"/>
  <c r="BG35" i="1"/>
  <c r="BG1" i="1" s="1"/>
  <c r="BE285" i="5" l="1"/>
  <c r="BE289" i="5"/>
  <c r="BE286" i="5"/>
  <c r="BE288" i="5"/>
  <c r="BE210" i="5"/>
  <c r="BE214" i="5" s="1"/>
  <c r="BE287" i="5"/>
  <c r="BE229" i="5"/>
  <c r="BE227" i="5"/>
  <c r="BE190" i="5"/>
  <c r="BE194" i="5" s="1"/>
  <c r="BE170" i="5"/>
  <c r="BE174" i="5" s="1"/>
  <c r="BE228" i="5"/>
  <c r="BE150" i="5"/>
  <c r="BE154" i="5" s="1"/>
  <c r="BE226" i="5"/>
  <c r="BE130" i="5"/>
  <c r="BE134" i="5" s="1"/>
  <c r="BE64" i="3"/>
  <c r="BE388" i="3"/>
  <c r="BE363" i="3"/>
  <c r="BE252" i="3"/>
  <c r="BE338" i="3"/>
  <c r="BE313" i="3"/>
  <c r="BE31" i="6"/>
  <c r="BE142" i="5"/>
  <c r="CE132" i="6"/>
  <c r="CD91" i="6"/>
  <c r="BE159" i="3"/>
  <c r="BE160" i="3"/>
  <c r="BE157" i="3"/>
  <c r="BE162" i="3"/>
  <c r="BE161" i="3"/>
  <c r="BE158" i="3"/>
  <c r="BE144" i="3"/>
  <c r="BE124" i="3"/>
  <c r="BE104" i="3"/>
  <c r="BE84" i="3"/>
  <c r="BE150" i="3"/>
  <c r="BE149" i="3"/>
  <c r="BE147" i="3"/>
  <c r="BE148" i="3"/>
  <c r="BF2" i="7"/>
  <c r="BF62" i="7" s="1"/>
  <c r="BF63" i="7" s="1"/>
  <c r="BF2" i="8"/>
  <c r="BG1" i="7"/>
  <c r="BG67" i="7" s="1"/>
  <c r="BG1" i="8"/>
  <c r="DI21" i="3"/>
  <c r="DI22" i="3"/>
  <c r="DI20" i="3"/>
  <c r="DI29" i="5"/>
  <c r="DI28" i="5"/>
  <c r="DJ6" i="3"/>
  <c r="DJ20" i="3" s="1"/>
  <c r="DJ6" i="6"/>
  <c r="DJ6" i="5"/>
  <c r="BF4" i="5"/>
  <c r="BF4" i="7" s="1"/>
  <c r="BF4" i="6"/>
  <c r="BF5" i="5"/>
  <c r="BF5" i="6"/>
  <c r="DI15" i="2"/>
  <c r="DI30" i="5" s="1"/>
  <c r="DI16" i="2"/>
  <c r="DI31" i="5" s="1"/>
  <c r="BG1" i="3"/>
  <c r="BG1" i="6"/>
  <c r="BG1" i="5"/>
  <c r="BF2" i="3"/>
  <c r="BF2" i="6"/>
  <c r="BF2" i="5"/>
  <c r="BF5" i="2"/>
  <c r="BF5" i="3"/>
  <c r="BF4" i="2"/>
  <c r="BF4" i="3"/>
  <c r="BF75" i="1"/>
  <c r="BF76" i="1" s="1"/>
  <c r="BF15" i="5" s="1"/>
  <c r="BF72" i="1"/>
  <c r="BF74" i="1" s="1"/>
  <c r="BF35" i="3" s="1"/>
  <c r="BF73" i="1"/>
  <c r="BF59" i="1"/>
  <c r="BF68" i="1"/>
  <c r="BF69" i="1" s="1"/>
  <c r="BF14" i="5" s="1"/>
  <c r="BF66" i="1"/>
  <c r="BF58" i="1"/>
  <c r="BF60" i="1" s="1"/>
  <c r="BF33" i="3" s="1"/>
  <c r="BF65" i="1"/>
  <c r="BF67" i="1" s="1"/>
  <c r="BF34" i="3" s="1"/>
  <c r="BF61" i="1"/>
  <c r="BF62" i="1" s="1"/>
  <c r="BF13" i="5" s="1"/>
  <c r="DK6" i="1"/>
  <c r="DK6" i="8" s="1"/>
  <c r="DJ6" i="2"/>
  <c r="BF54" i="1"/>
  <c r="BF55" i="1" s="1"/>
  <c r="BF12" i="5" s="1"/>
  <c r="BF51" i="1"/>
  <c r="BF52" i="1"/>
  <c r="BG1" i="2"/>
  <c r="BF2" i="2"/>
  <c r="BF45" i="1"/>
  <c r="BF44" i="1"/>
  <c r="BF46" i="1" s="1"/>
  <c r="BF31" i="3" s="1"/>
  <c r="BF47" i="1"/>
  <c r="BF48" i="1" s="1"/>
  <c r="BF11" i="5" s="1"/>
  <c r="BG36" i="1"/>
  <c r="BG2" i="1" s="1"/>
  <c r="BG37" i="1"/>
  <c r="BG3" i="1" s="1"/>
  <c r="BF281" i="5" l="1"/>
  <c r="BF279" i="5"/>
  <c r="BF280" i="5"/>
  <c r="BF278" i="5"/>
  <c r="BF282" i="5"/>
  <c r="BF152" i="5"/>
  <c r="BF132" i="5"/>
  <c r="BF253" i="5"/>
  <c r="BF172" i="5"/>
  <c r="BF192" i="5"/>
  <c r="BF212" i="5"/>
  <c r="BE291" i="5"/>
  <c r="BF249" i="5"/>
  <c r="BF250" i="5"/>
  <c r="BF248" i="5"/>
  <c r="BF247" i="5"/>
  <c r="BF5" i="7"/>
  <c r="BF271" i="5"/>
  <c r="BF274" i="5"/>
  <c r="BF272" i="5"/>
  <c r="BF275" i="5"/>
  <c r="BF273" i="5"/>
  <c r="BF246" i="5"/>
  <c r="BE233" i="5"/>
  <c r="BE28" i="6" s="1"/>
  <c r="BF368" i="3"/>
  <c r="BF369" i="3" s="1"/>
  <c r="BF293" i="3"/>
  <c r="BF294" i="3" s="1"/>
  <c r="BF343" i="3"/>
  <c r="BF344" i="3" s="1"/>
  <c r="BF393" i="3"/>
  <c r="BF394" i="3" s="1"/>
  <c r="BF318" i="3"/>
  <c r="BF319" i="3" s="1"/>
  <c r="BF49" i="3"/>
  <c r="BF47" i="3"/>
  <c r="BF48" i="3"/>
  <c r="BF50" i="3"/>
  <c r="BF128" i="5"/>
  <c r="BF129" i="5"/>
  <c r="BF127" i="5"/>
  <c r="BF126" i="5"/>
  <c r="BF138" i="5"/>
  <c r="BF139" i="5"/>
  <c r="BF137" i="5"/>
  <c r="BF81" i="5"/>
  <c r="BF36" i="5"/>
  <c r="BF82" i="5"/>
  <c r="BG336" i="5"/>
  <c r="BF83" i="5"/>
  <c r="BF38" i="5"/>
  <c r="BF37" i="5"/>
  <c r="BF189" i="5"/>
  <c r="BF187" i="5"/>
  <c r="BF186" i="5"/>
  <c r="BF188" i="5"/>
  <c r="BF197" i="5"/>
  <c r="BF198" i="5"/>
  <c r="BF199" i="5"/>
  <c r="BG339" i="5"/>
  <c r="BF206" i="5"/>
  <c r="BF207" i="5"/>
  <c r="BF208" i="5"/>
  <c r="BF209" i="5"/>
  <c r="BF219" i="5"/>
  <c r="BF218" i="5"/>
  <c r="BF217" i="5"/>
  <c r="BG340" i="5"/>
  <c r="BF168" i="5"/>
  <c r="BF169" i="5"/>
  <c r="BF166" i="5"/>
  <c r="BF167" i="5"/>
  <c r="BF178" i="5"/>
  <c r="BF179" i="5"/>
  <c r="BF177" i="5"/>
  <c r="BG338" i="5"/>
  <c r="BF148" i="5"/>
  <c r="BF149" i="5"/>
  <c r="BF147" i="5"/>
  <c r="BF146" i="5"/>
  <c r="BF159" i="5"/>
  <c r="BF157" i="5"/>
  <c r="BF158" i="5"/>
  <c r="BG337" i="5"/>
  <c r="BE117" i="6"/>
  <c r="CE135" i="6"/>
  <c r="CE369" i="5"/>
  <c r="BE164" i="3"/>
  <c r="BG3" i="7"/>
  <c r="BG3" i="8"/>
  <c r="BG2" i="7"/>
  <c r="BG62" i="7" s="1"/>
  <c r="BG63" i="7" s="1"/>
  <c r="BG2" i="8"/>
  <c r="DJ19" i="3"/>
  <c r="DJ22" i="3"/>
  <c r="DJ21" i="3"/>
  <c r="DJ6" i="7"/>
  <c r="BF53" i="1"/>
  <c r="BF32" i="3" s="1"/>
  <c r="BG78" i="7"/>
  <c r="BG79" i="7" s="1"/>
  <c r="BG80" i="7" s="1"/>
  <c r="BG81" i="7" s="1"/>
  <c r="BG68" i="7"/>
  <c r="BG69" i="7" s="1"/>
  <c r="DJ29" i="5"/>
  <c r="DJ28" i="5"/>
  <c r="DK6" i="3"/>
  <c r="DK21" i="3" s="1"/>
  <c r="DK6" i="6"/>
  <c r="DK6" i="5"/>
  <c r="DK6" i="7" s="1"/>
  <c r="DJ15" i="2"/>
  <c r="DJ30" i="5" s="1"/>
  <c r="DJ16" i="2"/>
  <c r="DJ31" i="5" s="1"/>
  <c r="BG2" i="6"/>
  <c r="BG2" i="5"/>
  <c r="BG3" i="6"/>
  <c r="BG3" i="5"/>
  <c r="BF39" i="3"/>
  <c r="BF327" i="3" s="1"/>
  <c r="BF41" i="3"/>
  <c r="BF377" i="3" s="1"/>
  <c r="BF38" i="3"/>
  <c r="BF40" i="3"/>
  <c r="BF352" i="3" s="1"/>
  <c r="BF42" i="3"/>
  <c r="BF402" i="3" s="1"/>
  <c r="BF130" i="3"/>
  <c r="BF127" i="3"/>
  <c r="BF128" i="3"/>
  <c r="BF129" i="3"/>
  <c r="BF108" i="3"/>
  <c r="BF109" i="3"/>
  <c r="BF110" i="3"/>
  <c r="BF107" i="3"/>
  <c r="BF88" i="3"/>
  <c r="BF89" i="3"/>
  <c r="BF90" i="3"/>
  <c r="BF87" i="3"/>
  <c r="BG2" i="2"/>
  <c r="BG2" i="3"/>
  <c r="BG3" i="2"/>
  <c r="BG3" i="3"/>
  <c r="BG72" i="1"/>
  <c r="BG74" i="1" s="1"/>
  <c r="BG35" i="3" s="1"/>
  <c r="BG73" i="1"/>
  <c r="BG75" i="1"/>
  <c r="BG76" i="1" s="1"/>
  <c r="BG15" i="5" s="1"/>
  <c r="BG65" i="1"/>
  <c r="BG67" i="1" s="1"/>
  <c r="BG34" i="3" s="1"/>
  <c r="BG66" i="1"/>
  <c r="BG68" i="1"/>
  <c r="BG69" i="1" s="1"/>
  <c r="BG14" i="5" s="1"/>
  <c r="BG59" i="1"/>
  <c r="BG58" i="1"/>
  <c r="BG60" i="1" s="1"/>
  <c r="BG33" i="3" s="1"/>
  <c r="BG61" i="1"/>
  <c r="BG62" i="1" s="1"/>
  <c r="BG13" i="5" s="1"/>
  <c r="DL6" i="1"/>
  <c r="DL6" i="8" s="1"/>
  <c r="DK6" i="2"/>
  <c r="BG51" i="1"/>
  <c r="BG54" i="1"/>
  <c r="BG55" i="1" s="1"/>
  <c r="BG12" i="5" s="1"/>
  <c r="BG52" i="1"/>
  <c r="BG45" i="1"/>
  <c r="BG47" i="1"/>
  <c r="BG48" i="1" s="1"/>
  <c r="BG11" i="5" s="1"/>
  <c r="BG44" i="1"/>
  <c r="BG46" i="1" s="1"/>
  <c r="BG31" i="3" s="1"/>
  <c r="BG39" i="1"/>
  <c r="BG5" i="1" s="1"/>
  <c r="BG5" i="8" s="1"/>
  <c r="BH35" i="1"/>
  <c r="BH1" i="1" s="1"/>
  <c r="BG38" i="1"/>
  <c r="BG4" i="1" s="1"/>
  <c r="BG4" i="8" s="1"/>
  <c r="BG192" i="5" l="1"/>
  <c r="BF302" i="3"/>
  <c r="BF288" i="3" s="1"/>
  <c r="BG212" i="5"/>
  <c r="BG152" i="5"/>
  <c r="BG172" i="5"/>
  <c r="BG132" i="5"/>
  <c r="BG253" i="5"/>
  <c r="BF285" i="5"/>
  <c r="BF210" i="5"/>
  <c r="BF214" i="5" s="1"/>
  <c r="BF289" i="5"/>
  <c r="BF287" i="5"/>
  <c r="BG249" i="5"/>
  <c r="BG250" i="5"/>
  <c r="BG248" i="5"/>
  <c r="BF286" i="5"/>
  <c r="BG247" i="5"/>
  <c r="BF288" i="5"/>
  <c r="BG246" i="5"/>
  <c r="BG368" i="3"/>
  <c r="BG369" i="3" s="1"/>
  <c r="BG393" i="3"/>
  <c r="BG394" i="3" s="1"/>
  <c r="BG343" i="3"/>
  <c r="BG344" i="3" s="1"/>
  <c r="BG318" i="3"/>
  <c r="BG319" i="3" s="1"/>
  <c r="BG293" i="3"/>
  <c r="BG294" i="3" s="1"/>
  <c r="BF54" i="3"/>
  <c r="BF60" i="3"/>
  <c r="BF57" i="3"/>
  <c r="BF202" i="3"/>
  <c r="BF61" i="3"/>
  <c r="BF62" i="3"/>
  <c r="BF200" i="3"/>
  <c r="BF58" i="3"/>
  <c r="BF59" i="3"/>
  <c r="BG47" i="3"/>
  <c r="BG49" i="3"/>
  <c r="BG48" i="3"/>
  <c r="BG50" i="3"/>
  <c r="BF122" i="3"/>
  <c r="BF120" i="3"/>
  <c r="BF232" i="3"/>
  <c r="BF117" i="3"/>
  <c r="BF121" i="3"/>
  <c r="BF119" i="3"/>
  <c r="BF118" i="3"/>
  <c r="BF138" i="3"/>
  <c r="BF142" i="3"/>
  <c r="BF140" i="3"/>
  <c r="BF139" i="3"/>
  <c r="BF242" i="3"/>
  <c r="BF141" i="3"/>
  <c r="BF137" i="3"/>
  <c r="BF100" i="3"/>
  <c r="BF101" i="3"/>
  <c r="BF97" i="3"/>
  <c r="BF102" i="3"/>
  <c r="BF99" i="3"/>
  <c r="BF222" i="3"/>
  <c r="BF98" i="3"/>
  <c r="BF81" i="3"/>
  <c r="BF79" i="3"/>
  <c r="BF82" i="3"/>
  <c r="BF78" i="3"/>
  <c r="BF210" i="3"/>
  <c r="BF212" i="3"/>
  <c r="BF80" i="3"/>
  <c r="BF77" i="3"/>
  <c r="BF67" i="3"/>
  <c r="BF68" i="3"/>
  <c r="BF69" i="3"/>
  <c r="BF70" i="3"/>
  <c r="BF170" i="5"/>
  <c r="BF174" i="5" s="1"/>
  <c r="BF190" i="5"/>
  <c r="BF194" i="5" s="1"/>
  <c r="BG139" i="5"/>
  <c r="BG138" i="5"/>
  <c r="BG137" i="5"/>
  <c r="BG38" i="5"/>
  <c r="BG83" i="5"/>
  <c r="BH336" i="5"/>
  <c r="BG81" i="5"/>
  <c r="BG36" i="5"/>
  <c r="BG82" i="5"/>
  <c r="BG37" i="5"/>
  <c r="BF40" i="5"/>
  <c r="BF140" i="5" s="1"/>
  <c r="BF142" i="5" s="1"/>
  <c r="BF227" i="5"/>
  <c r="BF85" i="5"/>
  <c r="BF329" i="5" s="1"/>
  <c r="BF343" i="5" s="1"/>
  <c r="BF238" i="5"/>
  <c r="BF33" i="6" s="1"/>
  <c r="BF229" i="5"/>
  <c r="BG199" i="5"/>
  <c r="BG197" i="5"/>
  <c r="BG198" i="5"/>
  <c r="BH339" i="5"/>
  <c r="BF237" i="5"/>
  <c r="BF32" i="6" s="1"/>
  <c r="BF228" i="5"/>
  <c r="BG219" i="5"/>
  <c r="BG218" i="5"/>
  <c r="BG217" i="5"/>
  <c r="BH340" i="5"/>
  <c r="BG158" i="5"/>
  <c r="BG157" i="5"/>
  <c r="BG159" i="5"/>
  <c r="BH337" i="5"/>
  <c r="BG177" i="5"/>
  <c r="BG179" i="5"/>
  <c r="BG178" i="5"/>
  <c r="BH338" i="5"/>
  <c r="BF150" i="5"/>
  <c r="BF154" i="5" s="1"/>
  <c r="BF236" i="5"/>
  <c r="BF130" i="5"/>
  <c r="BF134" i="5" s="1"/>
  <c r="BF226" i="5"/>
  <c r="BF231" i="5"/>
  <c r="CE91" i="6"/>
  <c r="CF132" i="6"/>
  <c r="BH1" i="7"/>
  <c r="BH67" i="7" s="1"/>
  <c r="BH1" i="8"/>
  <c r="DK20" i="3"/>
  <c r="DK22" i="3"/>
  <c r="DK19" i="3"/>
  <c r="BG53" i="1"/>
  <c r="BG32" i="3" s="1"/>
  <c r="DK28" i="5"/>
  <c r="DK29" i="5"/>
  <c r="DL6" i="3"/>
  <c r="DL20" i="3" s="1"/>
  <c r="DL6" i="6"/>
  <c r="DL6" i="5"/>
  <c r="BG5" i="5"/>
  <c r="BG5" i="6"/>
  <c r="BG4" i="5"/>
  <c r="BG4" i="7" s="1"/>
  <c r="BG4" i="6"/>
  <c r="DK16" i="2"/>
  <c r="DK31" i="5" s="1"/>
  <c r="DK15" i="2"/>
  <c r="DK30" i="5" s="1"/>
  <c r="BH1" i="3"/>
  <c r="BH1" i="6"/>
  <c r="BH1" i="5"/>
  <c r="BG41" i="3"/>
  <c r="BG377" i="3" s="1"/>
  <c r="BG39" i="3"/>
  <c r="BG327" i="3" s="1"/>
  <c r="BG42" i="3"/>
  <c r="BG402" i="3" s="1"/>
  <c r="BG40" i="3"/>
  <c r="BG352" i="3" s="1"/>
  <c r="BG38" i="3"/>
  <c r="BG130" i="3"/>
  <c r="BG129" i="3"/>
  <c r="BG128" i="3"/>
  <c r="BG127" i="3"/>
  <c r="BG110" i="3"/>
  <c r="BG108" i="3"/>
  <c r="BG107" i="3"/>
  <c r="BG109" i="3"/>
  <c r="BG90" i="3"/>
  <c r="BG87" i="3"/>
  <c r="BG89" i="3"/>
  <c r="BG88" i="3"/>
  <c r="BG5" i="2"/>
  <c r="BG5" i="3"/>
  <c r="BG4" i="2"/>
  <c r="BG4" i="3"/>
  <c r="DM6" i="1"/>
  <c r="DM6" i="8" s="1"/>
  <c r="DL6" i="2"/>
  <c r="BH1" i="2"/>
  <c r="BH36" i="1"/>
  <c r="BH37" i="1"/>
  <c r="BH3" i="1" s="1"/>
  <c r="BG281" i="5" l="1"/>
  <c r="BG278" i="5"/>
  <c r="BG279" i="5"/>
  <c r="BG280" i="5"/>
  <c r="BG282" i="5"/>
  <c r="BG302" i="3"/>
  <c r="BG288" i="3" s="1"/>
  <c r="BF291" i="5"/>
  <c r="BG5" i="7"/>
  <c r="BG273" i="5"/>
  <c r="BG272" i="5"/>
  <c r="BG271" i="5"/>
  <c r="BG274" i="5"/>
  <c r="BG275" i="5"/>
  <c r="BG167" i="5"/>
  <c r="BG149" i="5"/>
  <c r="BG126" i="5"/>
  <c r="BG168" i="5"/>
  <c r="BG209" i="5"/>
  <c r="BG186" i="5"/>
  <c r="BG129" i="5"/>
  <c r="BG166" i="5"/>
  <c r="BG148" i="5"/>
  <c r="BG208" i="5"/>
  <c r="BG187" i="5"/>
  <c r="BG128" i="5"/>
  <c r="BG207" i="5"/>
  <c r="BG189" i="5"/>
  <c r="BG147" i="5"/>
  <c r="BG169" i="5"/>
  <c r="BG146" i="5"/>
  <c r="BG206" i="5"/>
  <c r="BG188" i="5"/>
  <c r="BG127" i="5"/>
  <c r="BG54" i="3"/>
  <c r="BG62" i="3"/>
  <c r="BG58" i="3"/>
  <c r="BG60" i="3"/>
  <c r="BG61" i="3"/>
  <c r="BG200" i="3"/>
  <c r="BG202" i="3"/>
  <c r="BG59" i="3"/>
  <c r="BG57" i="3"/>
  <c r="BF64" i="3"/>
  <c r="BG388" i="3"/>
  <c r="BG242" i="3"/>
  <c r="BG139" i="3"/>
  <c r="BG142" i="3"/>
  <c r="BG140" i="3"/>
  <c r="BG138" i="3"/>
  <c r="BG137" i="3"/>
  <c r="BG141" i="3"/>
  <c r="BF363" i="3"/>
  <c r="BF388" i="3"/>
  <c r="BG117" i="3"/>
  <c r="BG121" i="3"/>
  <c r="BG232" i="3"/>
  <c r="BG119" i="3"/>
  <c r="BG122" i="3"/>
  <c r="BG118" i="3"/>
  <c r="BG120" i="3"/>
  <c r="BF252" i="3"/>
  <c r="BF338" i="3"/>
  <c r="BG102" i="3"/>
  <c r="BG222" i="3"/>
  <c r="BG100" i="3"/>
  <c r="BG98" i="3"/>
  <c r="BG97" i="3"/>
  <c r="BG99" i="3"/>
  <c r="BG101" i="3"/>
  <c r="BG220" i="3"/>
  <c r="BG212" i="3"/>
  <c r="BG80" i="3"/>
  <c r="BG78" i="3"/>
  <c r="BG77" i="3"/>
  <c r="BG313" i="3"/>
  <c r="BG210" i="3"/>
  <c r="BG81" i="3"/>
  <c r="BG82" i="3"/>
  <c r="BG79" i="3"/>
  <c r="BG67" i="3"/>
  <c r="BG68" i="3"/>
  <c r="BG69" i="3"/>
  <c r="BG70" i="3"/>
  <c r="BF313" i="3"/>
  <c r="BF233" i="5"/>
  <c r="BF28" i="6" s="1"/>
  <c r="BG40" i="5"/>
  <c r="BG140" i="5" s="1"/>
  <c r="BG237" i="5"/>
  <c r="BG32" i="6" s="1"/>
  <c r="BF31" i="6"/>
  <c r="BG85" i="5"/>
  <c r="BG329" i="5" s="1"/>
  <c r="BG343" i="5" s="1"/>
  <c r="BG238" i="5"/>
  <c r="BG33" i="6" s="1"/>
  <c r="BG236" i="5"/>
  <c r="BG231" i="5"/>
  <c r="CF369" i="5"/>
  <c r="CF135" i="6"/>
  <c r="BF157" i="3"/>
  <c r="BF162" i="3"/>
  <c r="BF160" i="3"/>
  <c r="BF158" i="3"/>
  <c r="BF161" i="3"/>
  <c r="BF159" i="3"/>
  <c r="BF144" i="3"/>
  <c r="BF124" i="3"/>
  <c r="BF104" i="3"/>
  <c r="BF84" i="3"/>
  <c r="BF149" i="3"/>
  <c r="BF148" i="3"/>
  <c r="BF150" i="3"/>
  <c r="BF147" i="3"/>
  <c r="DL22" i="3"/>
  <c r="DL19" i="3"/>
  <c r="DL21" i="3"/>
  <c r="BH3" i="7"/>
  <c r="BH3" i="8"/>
  <c r="DL6" i="7"/>
  <c r="BH68" i="7"/>
  <c r="BH69" i="7" s="1"/>
  <c r="BH78" i="7"/>
  <c r="BH79" i="7" s="1"/>
  <c r="BH80" i="7" s="1"/>
  <c r="BH81" i="7" s="1"/>
  <c r="DL28" i="5"/>
  <c r="DL29" i="5"/>
  <c r="DM6" i="3"/>
  <c r="DM20" i="3" s="1"/>
  <c r="DM6" i="6"/>
  <c r="DM6" i="5"/>
  <c r="DL16" i="2"/>
  <c r="DL31" i="5" s="1"/>
  <c r="DL15" i="2"/>
  <c r="DL30" i="5" s="1"/>
  <c r="BH3" i="6"/>
  <c r="BH3" i="5"/>
  <c r="BH3" i="2"/>
  <c r="BH3" i="3"/>
  <c r="DN6" i="1"/>
  <c r="DN6" i="8" s="1"/>
  <c r="DM6" i="2"/>
  <c r="BH38" i="1"/>
  <c r="BH4" i="1" s="1"/>
  <c r="BH4" i="8" s="1"/>
  <c r="BH2" i="1"/>
  <c r="BH39" i="1"/>
  <c r="BH5" i="1" s="1"/>
  <c r="BH5" i="8" s="1"/>
  <c r="BI35" i="1"/>
  <c r="BI1" i="1" s="1"/>
  <c r="BG288" i="5" l="1"/>
  <c r="BG287" i="5"/>
  <c r="BG286" i="5"/>
  <c r="BG289" i="5"/>
  <c r="BG210" i="5"/>
  <c r="BG214" i="5" s="1"/>
  <c r="BG285" i="5"/>
  <c r="BG150" i="5"/>
  <c r="BG154" i="5" s="1"/>
  <c r="BG190" i="5"/>
  <c r="BG194" i="5" s="1"/>
  <c r="BG228" i="5"/>
  <c r="BG227" i="5"/>
  <c r="BG229" i="5"/>
  <c r="BG226" i="5"/>
  <c r="BG170" i="5"/>
  <c r="BG174" i="5" s="1"/>
  <c r="BG130" i="5"/>
  <c r="BG134" i="5" s="1"/>
  <c r="BG64" i="3"/>
  <c r="BG363" i="3"/>
  <c r="BG252" i="3"/>
  <c r="BG338" i="3"/>
  <c r="BG142" i="5"/>
  <c r="BG31" i="6"/>
  <c r="BF117" i="6"/>
  <c r="CG132" i="6"/>
  <c r="CF91" i="6"/>
  <c r="BG159" i="3"/>
  <c r="BF164" i="3"/>
  <c r="BG161" i="3"/>
  <c r="BG162" i="3"/>
  <c r="BG157" i="3"/>
  <c r="BG160" i="3"/>
  <c r="BG148" i="3"/>
  <c r="BG158" i="3"/>
  <c r="BG124" i="3"/>
  <c r="BG144" i="3"/>
  <c r="BG104" i="3"/>
  <c r="BG84" i="3"/>
  <c r="BG149" i="3"/>
  <c r="BG147" i="3"/>
  <c r="BG150" i="3"/>
  <c r="BI1" i="7"/>
  <c r="BI67" i="7" s="1"/>
  <c r="BI1" i="8"/>
  <c r="BH2" i="7"/>
  <c r="BH62" i="7" s="1"/>
  <c r="BH63" i="7" s="1"/>
  <c r="BH2" i="8"/>
  <c r="DM6" i="7"/>
  <c r="DM22" i="3"/>
  <c r="DM21" i="3"/>
  <c r="DM19" i="3"/>
  <c r="DM29" i="5"/>
  <c r="DM28" i="5"/>
  <c r="DN6" i="3"/>
  <c r="DN22" i="3" s="1"/>
  <c r="DN6" i="6"/>
  <c r="DN6" i="5"/>
  <c r="BH5" i="5"/>
  <c r="BH5" i="6"/>
  <c r="BH4" i="5"/>
  <c r="BH4" i="7" s="1"/>
  <c r="BH4" i="6"/>
  <c r="DM16" i="2"/>
  <c r="DM31" i="5" s="1"/>
  <c r="DM15" i="2"/>
  <c r="DM30" i="5" s="1"/>
  <c r="BI1" i="3"/>
  <c r="BI1" i="6"/>
  <c r="BI1" i="5"/>
  <c r="BH2" i="3"/>
  <c r="BH2" i="6"/>
  <c r="BH2" i="5"/>
  <c r="BH5" i="2"/>
  <c r="BH5" i="3"/>
  <c r="BH4" i="2"/>
  <c r="BH4" i="3"/>
  <c r="BH73" i="1"/>
  <c r="BH72" i="1"/>
  <c r="BH74" i="1" s="1"/>
  <c r="BH35" i="3" s="1"/>
  <c r="BH75" i="1"/>
  <c r="BH76" i="1" s="1"/>
  <c r="BH15" i="5" s="1"/>
  <c r="BH59" i="1"/>
  <c r="BH65" i="1"/>
  <c r="BH67" i="1" s="1"/>
  <c r="BH34" i="3" s="1"/>
  <c r="BH58" i="1"/>
  <c r="BH60" i="1" s="1"/>
  <c r="BH33" i="3" s="1"/>
  <c r="BH68" i="1"/>
  <c r="BH69" i="1" s="1"/>
  <c r="BH14" i="5" s="1"/>
  <c r="BH66" i="1"/>
  <c r="BH61" i="1"/>
  <c r="BH62" i="1" s="1"/>
  <c r="BH13" i="5" s="1"/>
  <c r="DO6" i="1"/>
  <c r="DO6" i="8" s="1"/>
  <c r="DN6" i="2"/>
  <c r="BH52" i="1"/>
  <c r="BH51" i="1"/>
  <c r="BH54" i="1"/>
  <c r="BH55" i="1" s="1"/>
  <c r="BH12" i="5" s="1"/>
  <c r="BI1" i="2"/>
  <c r="BH2" i="2"/>
  <c r="BH47" i="1"/>
  <c r="BH48" i="1" s="1"/>
  <c r="BH11" i="5" s="1"/>
  <c r="BH44" i="1"/>
  <c r="BH46" i="1" s="1"/>
  <c r="BH31" i="3" s="1"/>
  <c r="BH45" i="1"/>
  <c r="BI36" i="1"/>
  <c r="BI37" i="1"/>
  <c r="BI3" i="1" s="1"/>
  <c r="BH192" i="5" l="1"/>
  <c r="BH212" i="5"/>
  <c r="BH172" i="5"/>
  <c r="BH278" i="5"/>
  <c r="BH281" i="5"/>
  <c r="BH279" i="5"/>
  <c r="BH282" i="5"/>
  <c r="BH280" i="5"/>
  <c r="BH152" i="5"/>
  <c r="BH132" i="5"/>
  <c r="BH253" i="5"/>
  <c r="BG291" i="5"/>
  <c r="BH249" i="5"/>
  <c r="BH250" i="5"/>
  <c r="BH248" i="5"/>
  <c r="BH247" i="5"/>
  <c r="BH5" i="7"/>
  <c r="BH271" i="5"/>
  <c r="BH274" i="5"/>
  <c r="BH273" i="5"/>
  <c r="BH272" i="5"/>
  <c r="BH275" i="5"/>
  <c r="BH246" i="5"/>
  <c r="BG233" i="5"/>
  <c r="BG28" i="6" s="1"/>
  <c r="BH393" i="3"/>
  <c r="BH394" i="3" s="1"/>
  <c r="BH343" i="3"/>
  <c r="BH344" i="3" s="1"/>
  <c r="BH318" i="3"/>
  <c r="BH319" i="3" s="1"/>
  <c r="BH368" i="3"/>
  <c r="BH369" i="3" s="1"/>
  <c r="BH293" i="3"/>
  <c r="BH294" i="3" s="1"/>
  <c r="BH47" i="3"/>
  <c r="BH48" i="3"/>
  <c r="BH49" i="3"/>
  <c r="BH50" i="3"/>
  <c r="BH169" i="5"/>
  <c r="BH166" i="5"/>
  <c r="BH167" i="5"/>
  <c r="BH168" i="5"/>
  <c r="BH178" i="5"/>
  <c r="BH179" i="5"/>
  <c r="BH177" i="5"/>
  <c r="BI338" i="5"/>
  <c r="BH127" i="5"/>
  <c r="BH128" i="5"/>
  <c r="BH129" i="5"/>
  <c r="BH126" i="5"/>
  <c r="BH138" i="5"/>
  <c r="BH137" i="5"/>
  <c r="BH139" i="5"/>
  <c r="BH81" i="5"/>
  <c r="BH83" i="5"/>
  <c r="BH36" i="5"/>
  <c r="BI336" i="5"/>
  <c r="BH82" i="5"/>
  <c r="BH37" i="5"/>
  <c r="BH38" i="5"/>
  <c r="BH186" i="5"/>
  <c r="BH188" i="5"/>
  <c r="BH187" i="5"/>
  <c r="BH189" i="5"/>
  <c r="BH197" i="5"/>
  <c r="BH198" i="5"/>
  <c r="BH199" i="5"/>
  <c r="BI339" i="5"/>
  <c r="BH208" i="5"/>
  <c r="BH209" i="5"/>
  <c r="BH206" i="5"/>
  <c r="BH207" i="5"/>
  <c r="BH217" i="5"/>
  <c r="BH219" i="5"/>
  <c r="BH218" i="5"/>
  <c r="BI340" i="5"/>
  <c r="BH146" i="5"/>
  <c r="BH148" i="5"/>
  <c r="BH149" i="5"/>
  <c r="BH147" i="5"/>
  <c r="BH157" i="5"/>
  <c r="BH159" i="5"/>
  <c r="BH158" i="5"/>
  <c r="BI337" i="5"/>
  <c r="BG117" i="6"/>
  <c r="CG369" i="5"/>
  <c r="CG135" i="6"/>
  <c r="BG164" i="3"/>
  <c r="BI3" i="7"/>
  <c r="BI3" i="8"/>
  <c r="DN6" i="7"/>
  <c r="DN19" i="3"/>
  <c r="BH53" i="1"/>
  <c r="BH32" i="3" s="1"/>
  <c r="BI68" i="7"/>
  <c r="BI69" i="7" s="1"/>
  <c r="BI78" i="7"/>
  <c r="BI79" i="7" s="1"/>
  <c r="BI80" i="7" s="1"/>
  <c r="BI81" i="7" s="1"/>
  <c r="DN21" i="3"/>
  <c r="DN20" i="3"/>
  <c r="DO6" i="3"/>
  <c r="DO20" i="3" s="1"/>
  <c r="DO6" i="6"/>
  <c r="DO6" i="5"/>
  <c r="DN29" i="5"/>
  <c r="DN28" i="5"/>
  <c r="DN15" i="2"/>
  <c r="DN30" i="5" s="1"/>
  <c r="DN16" i="2"/>
  <c r="DN31" i="5" s="1"/>
  <c r="BI3" i="6"/>
  <c r="BI3" i="5"/>
  <c r="BH38" i="3"/>
  <c r="BH41" i="3"/>
  <c r="BH377" i="3" s="1"/>
  <c r="BH39" i="3"/>
  <c r="BH327" i="3" s="1"/>
  <c r="BH42" i="3"/>
  <c r="BH402" i="3" s="1"/>
  <c r="BH40" i="3"/>
  <c r="BH352" i="3" s="1"/>
  <c r="BH129" i="3"/>
  <c r="BH128" i="3"/>
  <c r="BH130" i="3"/>
  <c r="BH127" i="3"/>
  <c r="BH110" i="3"/>
  <c r="BH109" i="3"/>
  <c r="BH107" i="3"/>
  <c r="BH108" i="3"/>
  <c r="BH88" i="3"/>
  <c r="BH87" i="3"/>
  <c r="BH90" i="3"/>
  <c r="BH89" i="3"/>
  <c r="BI3" i="2"/>
  <c r="BI3" i="3"/>
  <c r="DP6" i="1"/>
  <c r="DP6" i="8" s="1"/>
  <c r="DO6" i="2"/>
  <c r="BI38" i="1"/>
  <c r="BI4" i="1" s="1"/>
  <c r="BI4" i="8" s="1"/>
  <c r="BI2" i="1"/>
  <c r="BI39" i="1"/>
  <c r="BI5" i="1" s="1"/>
  <c r="BI5" i="8" s="1"/>
  <c r="BJ35" i="1"/>
  <c r="BJ1" i="1" s="1"/>
  <c r="BH302" i="3" l="1"/>
  <c r="BH288" i="3" s="1"/>
  <c r="BH289" i="5"/>
  <c r="BH285" i="5"/>
  <c r="BH210" i="5"/>
  <c r="BH214" i="5" s="1"/>
  <c r="BH287" i="5"/>
  <c r="BH286" i="5"/>
  <c r="BH288" i="5"/>
  <c r="BH54" i="3"/>
  <c r="BH61" i="3"/>
  <c r="BH58" i="3"/>
  <c r="BH202" i="3"/>
  <c r="BH62" i="3"/>
  <c r="BH57" i="3"/>
  <c r="BH200" i="3"/>
  <c r="BH59" i="3"/>
  <c r="BH60" i="3"/>
  <c r="BH232" i="3"/>
  <c r="BH119" i="3"/>
  <c r="BH121" i="3"/>
  <c r="BH117" i="3"/>
  <c r="BH120" i="3"/>
  <c r="BH118" i="3"/>
  <c r="BH122" i="3"/>
  <c r="BH242" i="3"/>
  <c r="BH139" i="3"/>
  <c r="BH138" i="3"/>
  <c r="BH142" i="3"/>
  <c r="BH141" i="3"/>
  <c r="BH137" i="3"/>
  <c r="BH140" i="3"/>
  <c r="BH101" i="3"/>
  <c r="BH220" i="3"/>
  <c r="BH99" i="3"/>
  <c r="BH222" i="3"/>
  <c r="BH100" i="3"/>
  <c r="BH102" i="3"/>
  <c r="BH98" i="3"/>
  <c r="BH97" i="3"/>
  <c r="BH68" i="3"/>
  <c r="BH67" i="3"/>
  <c r="BH69" i="3"/>
  <c r="BH70" i="3"/>
  <c r="BH212" i="3"/>
  <c r="BH80" i="3"/>
  <c r="BH77" i="3"/>
  <c r="BH78" i="3"/>
  <c r="BH210" i="3"/>
  <c r="BH82" i="3"/>
  <c r="BH81" i="3"/>
  <c r="BH79" i="3"/>
  <c r="BH40" i="5"/>
  <c r="BH140" i="5" s="1"/>
  <c r="BH142" i="5" s="1"/>
  <c r="BH238" i="5"/>
  <c r="BH33" i="6" s="1"/>
  <c r="BH130" i="5"/>
  <c r="BH134" i="5" s="1"/>
  <c r="BH226" i="5"/>
  <c r="BH231" i="5"/>
  <c r="BH229" i="5"/>
  <c r="BH170" i="5"/>
  <c r="BH174" i="5" s="1"/>
  <c r="BH190" i="5"/>
  <c r="BH194" i="5" s="1"/>
  <c r="BH85" i="5"/>
  <c r="BH329" i="5" s="1"/>
  <c r="BH343" i="5" s="1"/>
  <c r="BH236" i="5"/>
  <c r="BH228" i="5"/>
  <c r="BH150" i="5"/>
  <c r="BH154" i="5" s="1"/>
  <c r="BH237" i="5"/>
  <c r="BH32" i="6" s="1"/>
  <c r="BH227" i="5"/>
  <c r="CH132" i="6"/>
  <c r="CG91" i="6"/>
  <c r="DO21" i="3"/>
  <c r="DO22" i="3"/>
  <c r="DO19" i="3"/>
  <c r="BI2" i="7"/>
  <c r="BI62" i="7" s="1"/>
  <c r="BI63" i="7" s="1"/>
  <c r="BI2" i="8"/>
  <c r="BJ1" i="7"/>
  <c r="BJ67" i="7" s="1"/>
  <c r="BJ1" i="8"/>
  <c r="DO6" i="7"/>
  <c r="DP6" i="3"/>
  <c r="DP20" i="3" s="1"/>
  <c r="DP6" i="6"/>
  <c r="DP6" i="5"/>
  <c r="DO29" i="5"/>
  <c r="DO28" i="5"/>
  <c r="BI5" i="5"/>
  <c r="BI5" i="6"/>
  <c r="BI4" i="5"/>
  <c r="BI4" i="7" s="1"/>
  <c r="BI4" i="6"/>
  <c r="DO15" i="2"/>
  <c r="DO30" i="5" s="1"/>
  <c r="DO16" i="2"/>
  <c r="DO31" i="5" s="1"/>
  <c r="BJ1" i="3"/>
  <c r="BJ1" i="6"/>
  <c r="BJ1" i="5"/>
  <c r="BI2" i="3"/>
  <c r="BI2" i="6"/>
  <c r="BI2" i="5"/>
  <c r="BI5" i="2"/>
  <c r="BI5" i="3"/>
  <c r="BI4" i="2"/>
  <c r="BI4" i="3"/>
  <c r="BI73" i="1"/>
  <c r="BI75" i="1"/>
  <c r="BI76" i="1" s="1"/>
  <c r="BI15" i="5" s="1"/>
  <c r="BI72" i="1"/>
  <c r="BI74" i="1" s="1"/>
  <c r="BI35" i="3" s="1"/>
  <c r="BI65" i="1"/>
  <c r="BI67" i="1" s="1"/>
  <c r="BI34" i="3" s="1"/>
  <c r="BI59" i="1"/>
  <c r="BI58" i="1"/>
  <c r="BI60" i="1" s="1"/>
  <c r="BI33" i="3" s="1"/>
  <c r="BI68" i="1"/>
  <c r="BI69" i="1" s="1"/>
  <c r="BI14" i="5" s="1"/>
  <c r="BI66" i="1"/>
  <c r="BI61" i="1"/>
  <c r="BI62" i="1" s="1"/>
  <c r="BI13" i="5" s="1"/>
  <c r="DQ6" i="1"/>
  <c r="DQ6" i="8" s="1"/>
  <c r="DP6" i="2"/>
  <c r="BI52" i="1"/>
  <c r="BI51" i="1"/>
  <c r="BI54" i="1"/>
  <c r="BI55" i="1" s="1"/>
  <c r="BI12" i="5" s="1"/>
  <c r="BJ1" i="2"/>
  <c r="BI2" i="2"/>
  <c r="BI45" i="1"/>
  <c r="BI47" i="1"/>
  <c r="BI48" i="1" s="1"/>
  <c r="BI11" i="5" s="1"/>
  <c r="BI44" i="1"/>
  <c r="BI46" i="1" s="1"/>
  <c r="BI31" i="3" s="1"/>
  <c r="BJ37" i="1"/>
  <c r="BJ3" i="1" s="1"/>
  <c r="BJ36" i="1"/>
  <c r="BJ2" i="1" s="1"/>
  <c r="BI192" i="5" l="1"/>
  <c r="BI172" i="5"/>
  <c r="BI281" i="5"/>
  <c r="BI282" i="5"/>
  <c r="BI280" i="5"/>
  <c r="BI278" i="5"/>
  <c r="BI279" i="5"/>
  <c r="BI132" i="5"/>
  <c r="BI253" i="5"/>
  <c r="BI152" i="5"/>
  <c r="BI212" i="5"/>
  <c r="BH291" i="5"/>
  <c r="BI249" i="5"/>
  <c r="BI250" i="5"/>
  <c r="BI248" i="5"/>
  <c r="BI247" i="5"/>
  <c r="BI5" i="7"/>
  <c r="BI271" i="5"/>
  <c r="BI274" i="5"/>
  <c r="BI272" i="5"/>
  <c r="BI273" i="5"/>
  <c r="BI275" i="5"/>
  <c r="BI246" i="5"/>
  <c r="BI393" i="3"/>
  <c r="BI394" i="3" s="1"/>
  <c r="BI343" i="3"/>
  <c r="BI344" i="3" s="1"/>
  <c r="BI368" i="3"/>
  <c r="BI369" i="3" s="1"/>
  <c r="BI293" i="3"/>
  <c r="BI294" i="3" s="1"/>
  <c r="BI318" i="3"/>
  <c r="BI319" i="3" s="1"/>
  <c r="BH64" i="3"/>
  <c r="BI48" i="3"/>
  <c r="BI49" i="3"/>
  <c r="BI47" i="3"/>
  <c r="BI50" i="3"/>
  <c r="BH363" i="3"/>
  <c r="BH388" i="3"/>
  <c r="BH252" i="3"/>
  <c r="BH338" i="3"/>
  <c r="BH313" i="3"/>
  <c r="BH233" i="5"/>
  <c r="BH28" i="6" s="1"/>
  <c r="BI128" i="5"/>
  <c r="BI129" i="5"/>
  <c r="BI127" i="5"/>
  <c r="BI126" i="5"/>
  <c r="BI139" i="5"/>
  <c r="BI138" i="5"/>
  <c r="BI137" i="5"/>
  <c r="BJ336" i="5"/>
  <c r="BI38" i="5"/>
  <c r="BI82" i="5"/>
  <c r="BI81" i="5"/>
  <c r="BI37" i="5"/>
  <c r="BI83" i="5"/>
  <c r="BI36" i="5"/>
  <c r="BI209" i="5"/>
  <c r="BI206" i="5"/>
  <c r="BI207" i="5"/>
  <c r="BI208" i="5"/>
  <c r="BI218" i="5"/>
  <c r="BI217" i="5"/>
  <c r="BI219" i="5"/>
  <c r="BJ340" i="5"/>
  <c r="BI148" i="5"/>
  <c r="BI149" i="5"/>
  <c r="BI147" i="5"/>
  <c r="BI146" i="5"/>
  <c r="BI159" i="5"/>
  <c r="BI157" i="5"/>
  <c r="BI158" i="5"/>
  <c r="BJ337" i="5"/>
  <c r="BI168" i="5"/>
  <c r="BI169" i="5"/>
  <c r="BI166" i="5"/>
  <c r="BI167" i="5"/>
  <c r="BI178" i="5"/>
  <c r="BI177" i="5"/>
  <c r="BI179" i="5"/>
  <c r="BJ338" i="5"/>
  <c r="BI187" i="5"/>
  <c r="BI186" i="5"/>
  <c r="BI188" i="5"/>
  <c r="BI189" i="5"/>
  <c r="BI198" i="5"/>
  <c r="BI197" i="5"/>
  <c r="BI199" i="5"/>
  <c r="BJ339" i="5"/>
  <c r="BH31" i="6"/>
  <c r="CH369" i="5"/>
  <c r="CH135" i="6"/>
  <c r="BH157" i="3"/>
  <c r="BH160" i="3"/>
  <c r="BH162" i="3"/>
  <c r="BH158" i="3"/>
  <c r="BH159" i="3"/>
  <c r="BH161" i="3"/>
  <c r="BH144" i="3"/>
  <c r="BH124" i="3"/>
  <c r="BH104" i="3"/>
  <c r="BH84" i="3"/>
  <c r="BH148" i="3"/>
  <c r="BH149" i="3"/>
  <c r="BH150" i="3"/>
  <c r="BH147" i="3"/>
  <c r="DP22" i="3"/>
  <c r="BJ3" i="7"/>
  <c r="BJ3" i="8"/>
  <c r="BJ2" i="7"/>
  <c r="BJ62" i="7" s="1"/>
  <c r="BJ63" i="7" s="1"/>
  <c r="BJ2" i="8"/>
  <c r="DP19" i="3"/>
  <c r="DP21" i="3"/>
  <c r="DP6" i="7"/>
  <c r="BI53" i="1"/>
  <c r="BI32" i="3" s="1"/>
  <c r="BJ78" i="7"/>
  <c r="BJ79" i="7" s="1"/>
  <c r="BJ80" i="7" s="1"/>
  <c r="BJ81" i="7" s="1"/>
  <c r="BJ68" i="7"/>
  <c r="BJ69" i="7" s="1"/>
  <c r="DQ6" i="3"/>
  <c r="DQ19" i="3" s="1"/>
  <c r="DQ6" i="6"/>
  <c r="DQ6" i="5"/>
  <c r="DP28" i="5"/>
  <c r="DP29" i="5"/>
  <c r="DP16" i="2"/>
  <c r="DP31" i="5" s="1"/>
  <c r="DP15" i="2"/>
  <c r="DP30" i="5" s="1"/>
  <c r="BJ3" i="5"/>
  <c r="BJ3" i="6"/>
  <c r="BJ2" i="5"/>
  <c r="BJ2" i="6"/>
  <c r="BI38" i="3"/>
  <c r="BI41" i="3"/>
  <c r="BI377" i="3" s="1"/>
  <c r="BI42" i="3"/>
  <c r="BI402" i="3" s="1"/>
  <c r="BI39" i="3"/>
  <c r="BI327" i="3" s="1"/>
  <c r="BI40" i="3"/>
  <c r="BI352" i="3" s="1"/>
  <c r="BI128" i="3"/>
  <c r="BI127" i="3"/>
  <c r="BI129" i="3"/>
  <c r="BI130" i="3"/>
  <c r="BI107" i="3"/>
  <c r="BI109" i="3"/>
  <c r="BI110" i="3"/>
  <c r="BI108" i="3"/>
  <c r="BI87" i="3"/>
  <c r="BI89" i="3"/>
  <c r="BI88" i="3"/>
  <c r="BI90" i="3"/>
  <c r="BJ3" i="2"/>
  <c r="BJ3" i="3"/>
  <c r="BJ2" i="2"/>
  <c r="BJ2" i="3"/>
  <c r="BJ73" i="1"/>
  <c r="BJ75" i="1"/>
  <c r="BJ76" i="1" s="1"/>
  <c r="BJ15" i="5" s="1"/>
  <c r="BJ72" i="1"/>
  <c r="BJ74" i="1" s="1"/>
  <c r="BJ35" i="3" s="1"/>
  <c r="BJ65" i="1"/>
  <c r="BJ67" i="1" s="1"/>
  <c r="BJ34" i="3" s="1"/>
  <c r="BJ58" i="1"/>
  <c r="BJ60" i="1" s="1"/>
  <c r="BJ33" i="3" s="1"/>
  <c r="BJ59" i="1"/>
  <c r="BJ66" i="1"/>
  <c r="BJ61" i="1"/>
  <c r="BJ62" i="1" s="1"/>
  <c r="BJ13" i="5" s="1"/>
  <c r="BJ68" i="1"/>
  <c r="BJ69" i="1" s="1"/>
  <c r="BJ14" i="5" s="1"/>
  <c r="DR6" i="1"/>
  <c r="DR6" i="8" s="1"/>
  <c r="DQ6" i="2"/>
  <c r="BJ51" i="1"/>
  <c r="BJ52" i="1"/>
  <c r="BJ54" i="1"/>
  <c r="BJ55" i="1" s="1"/>
  <c r="BJ12" i="5" s="1"/>
  <c r="BJ44" i="1"/>
  <c r="BJ46" i="1" s="1"/>
  <c r="BJ31" i="3" s="1"/>
  <c r="BJ47" i="1"/>
  <c r="BJ48" i="1" s="1"/>
  <c r="BJ11" i="5" s="1"/>
  <c r="BJ45" i="1"/>
  <c r="BJ39" i="1"/>
  <c r="BJ5" i="1" s="1"/>
  <c r="BJ5" i="8" s="1"/>
  <c r="BK35" i="1"/>
  <c r="BK1" i="1" s="1"/>
  <c r="BJ38" i="1"/>
  <c r="BJ4" i="1" s="1"/>
  <c r="BJ4" i="8" s="1"/>
  <c r="BJ132" i="5" l="1"/>
  <c r="BJ253" i="5"/>
  <c r="BI302" i="3"/>
  <c r="BJ152" i="5"/>
  <c r="BJ212" i="5"/>
  <c r="BJ192" i="5"/>
  <c r="BJ172" i="5"/>
  <c r="BI287" i="5"/>
  <c r="BI210" i="5"/>
  <c r="BI214" i="5" s="1"/>
  <c r="BI285" i="5"/>
  <c r="BI286" i="5"/>
  <c r="BI289" i="5"/>
  <c r="BJ249" i="5"/>
  <c r="BJ250" i="5"/>
  <c r="BJ248" i="5"/>
  <c r="BJ247" i="5"/>
  <c r="BI288" i="5"/>
  <c r="BJ246" i="5"/>
  <c r="BJ368" i="3"/>
  <c r="BJ369" i="3" s="1"/>
  <c r="BJ343" i="3"/>
  <c r="BJ344" i="3" s="1"/>
  <c r="BJ293" i="3"/>
  <c r="BJ294" i="3" s="1"/>
  <c r="BJ393" i="3"/>
  <c r="BJ394" i="3" s="1"/>
  <c r="BJ318" i="3"/>
  <c r="BJ319" i="3" s="1"/>
  <c r="BI54" i="3"/>
  <c r="BJ47" i="3"/>
  <c r="BJ49" i="3"/>
  <c r="BJ48" i="3"/>
  <c r="BJ50" i="3"/>
  <c r="BI59" i="3"/>
  <c r="BI60" i="3"/>
  <c r="BI62" i="3"/>
  <c r="BI202" i="3"/>
  <c r="BI61" i="3"/>
  <c r="BI57" i="3"/>
  <c r="BI288" i="3"/>
  <c r="BI200" i="3"/>
  <c r="BI58" i="3"/>
  <c r="BI117" i="3"/>
  <c r="BI122" i="3"/>
  <c r="BI118" i="3"/>
  <c r="BI120" i="3"/>
  <c r="BI121" i="3"/>
  <c r="BI232" i="3"/>
  <c r="BI119" i="3"/>
  <c r="BI139" i="3"/>
  <c r="BI137" i="3"/>
  <c r="BI242" i="3"/>
  <c r="BI140" i="3"/>
  <c r="BI142" i="3"/>
  <c r="BI138" i="3"/>
  <c r="BI141" i="3"/>
  <c r="BI98" i="3"/>
  <c r="BI99" i="3"/>
  <c r="BI100" i="3"/>
  <c r="BI220" i="3"/>
  <c r="BI222" i="3"/>
  <c r="BI101" i="3"/>
  <c r="BI102" i="3"/>
  <c r="BI97" i="3"/>
  <c r="BI67" i="3"/>
  <c r="BI68" i="3"/>
  <c r="BI69" i="3"/>
  <c r="BI70" i="3"/>
  <c r="BI82" i="3"/>
  <c r="BI210" i="3"/>
  <c r="BI79" i="3"/>
  <c r="BI80" i="3"/>
  <c r="BI77" i="3"/>
  <c r="BI81" i="3"/>
  <c r="BI212" i="3"/>
  <c r="BI78" i="3"/>
  <c r="BI190" i="5"/>
  <c r="BI194" i="5" s="1"/>
  <c r="BI170" i="5"/>
  <c r="BI174" i="5" s="1"/>
  <c r="BI150" i="5"/>
  <c r="BI154" i="5" s="1"/>
  <c r="BJ157" i="5"/>
  <c r="BJ158" i="5"/>
  <c r="BJ159" i="5"/>
  <c r="BK337" i="5"/>
  <c r="BJ219" i="5"/>
  <c r="BJ218" i="5"/>
  <c r="BJ217" i="5"/>
  <c r="BK340" i="5"/>
  <c r="BI85" i="5"/>
  <c r="BI329" i="5" s="1"/>
  <c r="BI343" i="5" s="1"/>
  <c r="BI238" i="5"/>
  <c r="BI33" i="6" s="1"/>
  <c r="BI228" i="5"/>
  <c r="BI40" i="5"/>
  <c r="BI140" i="5" s="1"/>
  <c r="BI142" i="5" s="1"/>
  <c r="BI130" i="5"/>
  <c r="BI134" i="5" s="1"/>
  <c r="BI226" i="5"/>
  <c r="BI231" i="5"/>
  <c r="BJ177" i="5"/>
  <c r="BJ178" i="5"/>
  <c r="BJ179" i="5"/>
  <c r="BK338" i="5"/>
  <c r="BI236" i="5"/>
  <c r="BI227" i="5"/>
  <c r="BJ197" i="5"/>
  <c r="BJ199" i="5"/>
  <c r="BJ198" i="5"/>
  <c r="BK339" i="5"/>
  <c r="BJ138" i="5"/>
  <c r="BJ139" i="5"/>
  <c r="BJ137" i="5"/>
  <c r="BJ82" i="5"/>
  <c r="BJ38" i="5"/>
  <c r="BJ36" i="5"/>
  <c r="BK336" i="5"/>
  <c r="BJ37" i="5"/>
  <c r="BJ81" i="5"/>
  <c r="BJ83" i="5"/>
  <c r="BI237" i="5"/>
  <c r="BI32" i="6" s="1"/>
  <c r="BI229" i="5"/>
  <c r="BH117" i="6"/>
  <c r="CH91" i="6"/>
  <c r="CI132" i="6"/>
  <c r="BH164" i="3"/>
  <c r="BK1" i="7"/>
  <c r="BK67" i="7" s="1"/>
  <c r="BK1" i="8"/>
  <c r="DQ20" i="3"/>
  <c r="DQ21" i="3"/>
  <c r="DQ22" i="3"/>
  <c r="DQ6" i="7"/>
  <c r="BJ53" i="1"/>
  <c r="BJ32" i="3" s="1"/>
  <c r="DR6" i="3"/>
  <c r="DR20" i="3" s="1"/>
  <c r="DR6" i="6"/>
  <c r="DR6" i="5"/>
  <c r="DQ29" i="5"/>
  <c r="DQ28" i="5"/>
  <c r="BJ4" i="5"/>
  <c r="BJ4" i="7" s="1"/>
  <c r="BJ4" i="6"/>
  <c r="BJ5" i="5"/>
  <c r="BJ5" i="6"/>
  <c r="DQ16" i="2"/>
  <c r="DQ31" i="5" s="1"/>
  <c r="DQ15" i="2"/>
  <c r="DQ30" i="5" s="1"/>
  <c r="BK1" i="3"/>
  <c r="BK1" i="6"/>
  <c r="BK1" i="5"/>
  <c r="BJ39" i="3"/>
  <c r="BJ327" i="3" s="1"/>
  <c r="BJ42" i="3"/>
  <c r="BJ402" i="3" s="1"/>
  <c r="BJ41" i="3"/>
  <c r="BJ377" i="3" s="1"/>
  <c r="BJ38" i="3"/>
  <c r="BJ40" i="3"/>
  <c r="BJ352" i="3" s="1"/>
  <c r="BJ127" i="3"/>
  <c r="BJ129" i="3"/>
  <c r="BJ130" i="3"/>
  <c r="BJ128" i="3"/>
  <c r="BJ109" i="3"/>
  <c r="BJ108" i="3"/>
  <c r="BJ107" i="3"/>
  <c r="BJ110" i="3"/>
  <c r="BJ89" i="3"/>
  <c r="BJ90" i="3"/>
  <c r="BJ88" i="3"/>
  <c r="BJ87" i="3"/>
  <c r="BJ4" i="2"/>
  <c r="BJ4" i="3"/>
  <c r="BJ5" i="2"/>
  <c r="BJ5" i="3"/>
  <c r="DS6" i="1"/>
  <c r="DS6" i="8" s="1"/>
  <c r="DR6" i="2"/>
  <c r="BK1" i="2"/>
  <c r="BK37" i="1"/>
  <c r="BK3" i="1" s="1"/>
  <c r="BK36" i="1"/>
  <c r="BK2" i="1" s="1"/>
  <c r="BJ302" i="3" l="1"/>
  <c r="BJ288" i="3" s="1"/>
  <c r="BJ279" i="5"/>
  <c r="BJ280" i="5"/>
  <c r="BJ282" i="5"/>
  <c r="BJ278" i="5"/>
  <c r="BJ281" i="5"/>
  <c r="BI291" i="5"/>
  <c r="BJ5" i="7"/>
  <c r="BJ271" i="5"/>
  <c r="BJ272" i="5"/>
  <c r="BJ275" i="5"/>
  <c r="BJ273" i="5"/>
  <c r="BJ274" i="5"/>
  <c r="BJ127" i="5"/>
  <c r="BJ168" i="5"/>
  <c r="BJ129" i="5"/>
  <c r="BJ149" i="5"/>
  <c r="BJ189" i="5"/>
  <c r="BJ186" i="5"/>
  <c r="BJ209" i="5"/>
  <c r="BJ167" i="5"/>
  <c r="BJ207" i="5"/>
  <c r="BJ148" i="5"/>
  <c r="BJ166" i="5"/>
  <c r="BJ208" i="5"/>
  <c r="BJ146" i="5"/>
  <c r="BJ126" i="5"/>
  <c r="BJ187" i="5"/>
  <c r="BJ128" i="5"/>
  <c r="BJ188" i="5"/>
  <c r="BJ169" i="5"/>
  <c r="BJ206" i="5"/>
  <c r="BJ147" i="5"/>
  <c r="BJ54" i="3"/>
  <c r="BI64" i="3"/>
  <c r="BJ200" i="3"/>
  <c r="BJ62" i="3"/>
  <c r="BJ57" i="3"/>
  <c r="BJ61" i="3"/>
  <c r="BJ60" i="3"/>
  <c r="BJ59" i="3"/>
  <c r="BJ202" i="3"/>
  <c r="BJ58" i="3"/>
  <c r="BJ118" i="3"/>
  <c r="BJ121" i="3"/>
  <c r="BJ117" i="3"/>
  <c r="BJ119" i="3"/>
  <c r="BJ122" i="3"/>
  <c r="BJ232" i="3"/>
  <c r="BJ120" i="3"/>
  <c r="BJ139" i="3"/>
  <c r="BJ141" i="3"/>
  <c r="BJ242" i="3"/>
  <c r="BJ137" i="3"/>
  <c r="BJ142" i="3"/>
  <c r="BJ140" i="3"/>
  <c r="BJ138" i="3"/>
  <c r="BI388" i="3"/>
  <c r="BI363" i="3"/>
  <c r="BI252" i="3"/>
  <c r="BI338" i="3"/>
  <c r="BJ100" i="3"/>
  <c r="BJ222" i="3"/>
  <c r="BJ220" i="3"/>
  <c r="BJ98" i="3"/>
  <c r="BJ97" i="3"/>
  <c r="BJ99" i="3"/>
  <c r="BJ101" i="3"/>
  <c r="BJ102" i="3"/>
  <c r="BI313" i="3"/>
  <c r="BJ69" i="3"/>
  <c r="BJ67" i="3"/>
  <c r="BJ68" i="3"/>
  <c r="BJ70" i="3"/>
  <c r="BJ212" i="3"/>
  <c r="BJ210" i="3"/>
  <c r="BJ79" i="3"/>
  <c r="BJ78" i="3"/>
  <c r="BJ81" i="3"/>
  <c r="BJ82" i="3"/>
  <c r="BJ80" i="3"/>
  <c r="BJ77" i="3"/>
  <c r="BJ237" i="5"/>
  <c r="BJ32" i="6" s="1"/>
  <c r="BJ231" i="5"/>
  <c r="BJ238" i="5"/>
  <c r="BJ33" i="6" s="1"/>
  <c r="BJ85" i="5"/>
  <c r="BJ329" i="5" s="1"/>
  <c r="BJ343" i="5" s="1"/>
  <c r="BI233" i="5"/>
  <c r="BI28" i="6" s="1"/>
  <c r="BI31" i="6"/>
  <c r="BJ40" i="5"/>
  <c r="BJ140" i="5" s="1"/>
  <c r="BJ142" i="5" s="1"/>
  <c r="BJ236" i="5"/>
  <c r="CI135" i="6"/>
  <c r="CI369" i="5"/>
  <c r="BI159" i="3"/>
  <c r="BI157" i="3"/>
  <c r="BI162" i="3"/>
  <c r="BI161" i="3"/>
  <c r="BI160" i="3"/>
  <c r="BI158" i="3"/>
  <c r="BI144" i="3"/>
  <c r="BI124" i="3"/>
  <c r="BI104" i="3"/>
  <c r="BI84" i="3"/>
  <c r="BI147" i="3"/>
  <c r="BI150" i="3"/>
  <c r="BI149" i="3"/>
  <c r="BI148" i="3"/>
  <c r="BK2" i="7"/>
  <c r="BK62" i="7" s="1"/>
  <c r="BK63" i="7" s="1"/>
  <c r="BK2" i="8"/>
  <c r="BK3" i="7"/>
  <c r="BK3" i="8"/>
  <c r="DR19" i="3"/>
  <c r="DR21" i="3"/>
  <c r="DR22" i="3"/>
  <c r="DR6" i="7"/>
  <c r="BK68" i="7"/>
  <c r="BK69" i="7" s="1"/>
  <c r="BK78" i="7"/>
  <c r="BK79" i="7" s="1"/>
  <c r="BK80" i="7" s="1"/>
  <c r="BK81" i="7" s="1"/>
  <c r="DS6" i="6"/>
  <c r="DS6" i="5"/>
  <c r="BJ103" i="5" s="1"/>
  <c r="DR29" i="5"/>
  <c r="DR28" i="5"/>
  <c r="DR15" i="2"/>
  <c r="DR30" i="5" s="1"/>
  <c r="DR16" i="2"/>
  <c r="DR31" i="5" s="1"/>
  <c r="BK3" i="5"/>
  <c r="BK3" i="6"/>
  <c r="BK2" i="6"/>
  <c r="BK2" i="5"/>
  <c r="BK2" i="2"/>
  <c r="BK2" i="3"/>
  <c r="BK3" i="2"/>
  <c r="BK3" i="3"/>
  <c r="DS6" i="2"/>
  <c r="DS6" i="3"/>
  <c r="BK75" i="1"/>
  <c r="BK76" i="1" s="1"/>
  <c r="BK15" i="5" s="1"/>
  <c r="BK72" i="1"/>
  <c r="BK74" i="1" s="1"/>
  <c r="BK35" i="3" s="1"/>
  <c r="BK73" i="1"/>
  <c r="BK61" i="1"/>
  <c r="BK62" i="1" s="1"/>
  <c r="BK13" i="5" s="1"/>
  <c r="BK59" i="1"/>
  <c r="BK68" i="1"/>
  <c r="BK69" i="1" s="1"/>
  <c r="BK14" i="5" s="1"/>
  <c r="BK66" i="1"/>
  <c r="BK58" i="1"/>
  <c r="BK60" i="1" s="1"/>
  <c r="BK33" i="3" s="1"/>
  <c r="BK65" i="1"/>
  <c r="BK67" i="1" s="1"/>
  <c r="BK34" i="3" s="1"/>
  <c r="BK54" i="1"/>
  <c r="BK55" i="1" s="1"/>
  <c r="BK12" i="5" s="1"/>
  <c r="BK51" i="1"/>
  <c r="BK52" i="1"/>
  <c r="BK44" i="1"/>
  <c r="BK46" i="1" s="1"/>
  <c r="BK31" i="3" s="1"/>
  <c r="BK47" i="1"/>
  <c r="BK48" i="1" s="1"/>
  <c r="BK11" i="5" s="1"/>
  <c r="BK45" i="1"/>
  <c r="BK39" i="1"/>
  <c r="BK5" i="1" s="1"/>
  <c r="BK5" i="8" s="1"/>
  <c r="BL35" i="1"/>
  <c r="BL1" i="1" s="1"/>
  <c r="BK38" i="1"/>
  <c r="BK4" i="1" s="1"/>
  <c r="BK4" i="8" s="1"/>
  <c r="J67" i="3" l="1"/>
  <c r="I68" i="3"/>
  <c r="I69" i="3"/>
  <c r="I67" i="3"/>
  <c r="J70" i="3"/>
  <c r="J68" i="3"/>
  <c r="I70" i="3"/>
  <c r="J69" i="3"/>
  <c r="K69" i="3"/>
  <c r="K68" i="3"/>
  <c r="K70" i="3"/>
  <c r="K67" i="3"/>
  <c r="BJ288" i="5"/>
  <c r="BK132" i="5"/>
  <c r="BK253" i="5"/>
  <c r="BK152" i="5"/>
  <c r="BK192" i="5"/>
  <c r="BK212" i="5"/>
  <c r="BK172" i="5"/>
  <c r="BJ285" i="5"/>
  <c r="BJ289" i="5"/>
  <c r="BJ286" i="5"/>
  <c r="BJ287" i="5"/>
  <c r="BJ210" i="5"/>
  <c r="BJ214" i="5" s="1"/>
  <c r="BK249" i="5"/>
  <c r="BK250" i="5"/>
  <c r="BK248" i="5"/>
  <c r="BK247" i="5"/>
  <c r="BK246" i="5"/>
  <c r="BJ130" i="5"/>
  <c r="BJ134" i="5" s="1"/>
  <c r="BJ228" i="5"/>
  <c r="BJ226" i="5"/>
  <c r="BH43" i="5"/>
  <c r="BH65" i="5"/>
  <c r="BI58" i="5"/>
  <c r="BJ64" i="5"/>
  <c r="BJ59" i="5"/>
  <c r="BH44" i="5"/>
  <c r="BI50" i="5"/>
  <c r="BH97" i="5"/>
  <c r="BJ88" i="5"/>
  <c r="BJ104" i="5"/>
  <c r="BI57" i="5"/>
  <c r="BI44" i="5"/>
  <c r="BJ43" i="5"/>
  <c r="BJ95" i="5"/>
  <c r="BI95" i="5"/>
  <c r="BI109" i="5"/>
  <c r="BH45" i="5"/>
  <c r="BJ109" i="5"/>
  <c r="BH102" i="5"/>
  <c r="BI97" i="5"/>
  <c r="BI111" i="5"/>
  <c r="BJ110" i="5"/>
  <c r="BJ58" i="5"/>
  <c r="BH52" i="5"/>
  <c r="BI66" i="5"/>
  <c r="BH111" i="5"/>
  <c r="BJ65" i="5"/>
  <c r="BI102" i="5"/>
  <c r="BI90" i="5"/>
  <c r="BI43" i="5"/>
  <c r="BJ45" i="5"/>
  <c r="BJ57" i="5"/>
  <c r="BH57" i="5"/>
  <c r="BH96" i="5"/>
  <c r="BI110" i="5"/>
  <c r="BJ52" i="5"/>
  <c r="BI96" i="5"/>
  <c r="BI65" i="5"/>
  <c r="BH104" i="5"/>
  <c r="BJ96" i="5"/>
  <c r="BI103" i="5"/>
  <c r="BI88" i="5"/>
  <c r="BH89" i="5"/>
  <c r="BH109" i="5"/>
  <c r="BJ66" i="5"/>
  <c r="BI64" i="5"/>
  <c r="BH59" i="5"/>
  <c r="BH64" i="5"/>
  <c r="BJ111" i="5"/>
  <c r="BJ102" i="5"/>
  <c r="BJ106" i="5" s="1"/>
  <c r="BJ332" i="5" s="1"/>
  <c r="BH110" i="5"/>
  <c r="BI59" i="5"/>
  <c r="BH103" i="5"/>
  <c r="I90" i="5"/>
  <c r="I64" i="5"/>
  <c r="I65" i="5"/>
  <c r="I109" i="5"/>
  <c r="J102" i="5"/>
  <c r="I50" i="5"/>
  <c r="I104" i="5"/>
  <c r="I52" i="5"/>
  <c r="I51" i="5"/>
  <c r="I83" i="5"/>
  <c r="J59" i="5"/>
  <c r="I89" i="5"/>
  <c r="I44" i="5"/>
  <c r="I59" i="5"/>
  <c r="J95" i="5"/>
  <c r="I82" i="5"/>
  <c r="I88" i="5"/>
  <c r="I57" i="5"/>
  <c r="I58" i="5"/>
  <c r="J58" i="5"/>
  <c r="J43" i="5"/>
  <c r="J66" i="5"/>
  <c r="I37" i="5"/>
  <c r="I81" i="5"/>
  <c r="J37" i="5"/>
  <c r="J52" i="5"/>
  <c r="J104" i="5"/>
  <c r="I38" i="5"/>
  <c r="I36" i="5"/>
  <c r="J38" i="5"/>
  <c r="I43" i="5"/>
  <c r="J65" i="5"/>
  <c r="I103" i="5"/>
  <c r="J110" i="5"/>
  <c r="I110" i="5"/>
  <c r="I66" i="5"/>
  <c r="J103" i="5"/>
  <c r="I95" i="5"/>
  <c r="J57" i="5"/>
  <c r="I45" i="5"/>
  <c r="J50" i="5"/>
  <c r="L58" i="5"/>
  <c r="I102" i="5"/>
  <c r="J96" i="5"/>
  <c r="J88" i="5"/>
  <c r="J82" i="5"/>
  <c r="J83" i="5"/>
  <c r="J89" i="5"/>
  <c r="J64" i="5"/>
  <c r="J90" i="5"/>
  <c r="J109" i="5"/>
  <c r="J81" i="5"/>
  <c r="I111" i="5"/>
  <c r="J97" i="5"/>
  <c r="J111" i="5"/>
  <c r="J36" i="5"/>
  <c r="I97" i="5"/>
  <c r="I96" i="5"/>
  <c r="J44" i="5"/>
  <c r="J51" i="5"/>
  <c r="K66" i="5"/>
  <c r="K59" i="5"/>
  <c r="L111" i="5"/>
  <c r="L89" i="5"/>
  <c r="L102" i="5"/>
  <c r="L44" i="5"/>
  <c r="K96" i="5"/>
  <c r="K57" i="5"/>
  <c r="K111" i="5"/>
  <c r="L45" i="5"/>
  <c r="K97" i="5"/>
  <c r="K50" i="5"/>
  <c r="L64" i="5"/>
  <c r="K110" i="5"/>
  <c r="L110" i="5"/>
  <c r="K90" i="5"/>
  <c r="J45" i="5"/>
  <c r="K109" i="5"/>
  <c r="K44" i="5"/>
  <c r="K52" i="5"/>
  <c r="K64" i="5"/>
  <c r="K65" i="5"/>
  <c r="K58" i="5"/>
  <c r="K104" i="5"/>
  <c r="L88" i="5"/>
  <c r="L97" i="5"/>
  <c r="L65" i="5"/>
  <c r="L90" i="5"/>
  <c r="K103" i="5"/>
  <c r="L43" i="5"/>
  <c r="K89" i="5"/>
  <c r="L51" i="5"/>
  <c r="L109" i="5"/>
  <c r="K51" i="5"/>
  <c r="L50" i="5"/>
  <c r="L59" i="5"/>
  <c r="K95" i="5"/>
  <c r="K43" i="5"/>
  <c r="L66" i="5"/>
  <c r="L52" i="5"/>
  <c r="L104" i="5"/>
  <c r="L96" i="5"/>
  <c r="K45" i="5"/>
  <c r="L103" i="5"/>
  <c r="K88" i="5"/>
  <c r="L57" i="5"/>
  <c r="M97" i="5"/>
  <c r="M59" i="5"/>
  <c r="M90" i="5"/>
  <c r="M89" i="5"/>
  <c r="M111" i="5"/>
  <c r="K102" i="5"/>
  <c r="M45" i="5"/>
  <c r="M104" i="5"/>
  <c r="M44" i="5"/>
  <c r="M88" i="5"/>
  <c r="M110" i="5"/>
  <c r="M43" i="5"/>
  <c r="L95" i="5"/>
  <c r="M64" i="5"/>
  <c r="M57" i="5"/>
  <c r="M109" i="5"/>
  <c r="M52" i="5"/>
  <c r="M50" i="5"/>
  <c r="M96" i="5"/>
  <c r="M65" i="5"/>
  <c r="M66" i="5"/>
  <c r="O64" i="5"/>
  <c r="N95" i="5"/>
  <c r="N104" i="5"/>
  <c r="N44" i="5"/>
  <c r="M51" i="5"/>
  <c r="N59" i="5"/>
  <c r="N50" i="5"/>
  <c r="M103" i="5"/>
  <c r="N65" i="5"/>
  <c r="N57" i="5"/>
  <c r="N97" i="5"/>
  <c r="N102" i="5"/>
  <c r="N103" i="5"/>
  <c r="M102" i="5"/>
  <c r="M58" i="5"/>
  <c r="M95" i="5"/>
  <c r="O110" i="5"/>
  <c r="N90" i="5"/>
  <c r="O59" i="5"/>
  <c r="N96" i="5"/>
  <c r="N109" i="5"/>
  <c r="P43" i="5"/>
  <c r="O103" i="5"/>
  <c r="O66" i="5"/>
  <c r="N111" i="5"/>
  <c r="N45" i="5"/>
  <c r="O109" i="5"/>
  <c r="N66" i="5"/>
  <c r="N52" i="5"/>
  <c r="O57" i="5"/>
  <c r="N64" i="5"/>
  <c r="O44" i="5"/>
  <c r="O52" i="5"/>
  <c r="O90" i="5"/>
  <c r="N110" i="5"/>
  <c r="O89" i="5"/>
  <c r="O50" i="5"/>
  <c r="N43" i="5"/>
  <c r="N58" i="5"/>
  <c r="O102" i="5"/>
  <c r="P90" i="5"/>
  <c r="N89" i="5"/>
  <c r="O95" i="5"/>
  <c r="O43" i="5"/>
  <c r="N51" i="5"/>
  <c r="O65" i="5"/>
  <c r="P110" i="5"/>
  <c r="O111" i="5"/>
  <c r="O88" i="5"/>
  <c r="O51" i="5"/>
  <c r="Q44" i="5"/>
  <c r="P59" i="5"/>
  <c r="O96" i="5"/>
  <c r="O45" i="5"/>
  <c r="N88" i="5"/>
  <c r="O97" i="5"/>
  <c r="Q65" i="5"/>
  <c r="P103" i="5"/>
  <c r="Q57" i="5"/>
  <c r="P66" i="5"/>
  <c r="O104" i="5"/>
  <c r="P65" i="5"/>
  <c r="Q64" i="5"/>
  <c r="P44" i="5"/>
  <c r="P52" i="5"/>
  <c r="Q50" i="5"/>
  <c r="O58" i="5"/>
  <c r="P88" i="5"/>
  <c r="P64" i="5"/>
  <c r="P51" i="5"/>
  <c r="Q111" i="5"/>
  <c r="P57" i="5"/>
  <c r="Q52" i="5"/>
  <c r="P50" i="5"/>
  <c r="P102" i="5"/>
  <c r="P89" i="5"/>
  <c r="P109" i="5"/>
  <c r="P111" i="5"/>
  <c r="P45" i="5"/>
  <c r="Q58" i="5"/>
  <c r="Q95" i="5"/>
  <c r="Q51" i="5"/>
  <c r="Q43" i="5"/>
  <c r="Q96" i="5"/>
  <c r="Q97" i="5"/>
  <c r="P58" i="5"/>
  <c r="P97" i="5"/>
  <c r="Q109" i="5"/>
  <c r="P95" i="5"/>
  <c r="Q66" i="5"/>
  <c r="Q45" i="5"/>
  <c r="P96" i="5"/>
  <c r="Q110" i="5"/>
  <c r="Q88" i="5"/>
  <c r="Q59" i="5"/>
  <c r="Q104" i="5"/>
  <c r="Q103" i="5"/>
  <c r="Q89" i="5"/>
  <c r="P104" i="5"/>
  <c r="Q90" i="5"/>
  <c r="Q102" i="5"/>
  <c r="R96" i="5"/>
  <c r="R102" i="5"/>
  <c r="R65" i="5"/>
  <c r="R59" i="5"/>
  <c r="R90" i="5"/>
  <c r="R95" i="5"/>
  <c r="R44" i="5"/>
  <c r="R89" i="5"/>
  <c r="R111" i="5"/>
  <c r="R88" i="5"/>
  <c r="R50" i="5"/>
  <c r="R66" i="5"/>
  <c r="R51" i="5"/>
  <c r="R109" i="5"/>
  <c r="R45" i="5"/>
  <c r="R43" i="5"/>
  <c r="R57" i="5"/>
  <c r="R104" i="5"/>
  <c r="R97" i="5"/>
  <c r="R52" i="5"/>
  <c r="R103" i="5"/>
  <c r="R110" i="5"/>
  <c r="R64" i="5"/>
  <c r="R58" i="5"/>
  <c r="S59" i="5"/>
  <c r="S109" i="5"/>
  <c r="T66" i="5"/>
  <c r="S57" i="5"/>
  <c r="S110" i="5"/>
  <c r="T104" i="5"/>
  <c r="S95" i="5"/>
  <c r="S103" i="5"/>
  <c r="S52" i="5"/>
  <c r="S65" i="5"/>
  <c r="S97" i="5"/>
  <c r="S51" i="5"/>
  <c r="T111" i="5"/>
  <c r="T59" i="5"/>
  <c r="T88" i="5"/>
  <c r="S111" i="5"/>
  <c r="S66" i="5"/>
  <c r="S64" i="5"/>
  <c r="S44" i="5"/>
  <c r="T64" i="5"/>
  <c r="T45" i="5"/>
  <c r="T57" i="5"/>
  <c r="S89" i="5"/>
  <c r="S96" i="5"/>
  <c r="S43" i="5"/>
  <c r="S90" i="5"/>
  <c r="S104" i="5"/>
  <c r="T44" i="5"/>
  <c r="T89" i="5"/>
  <c r="S45" i="5"/>
  <c r="T96" i="5"/>
  <c r="T52" i="5"/>
  <c r="T109" i="5"/>
  <c r="S88" i="5"/>
  <c r="S50" i="5"/>
  <c r="T43" i="5"/>
  <c r="T50" i="5"/>
  <c r="T102" i="5"/>
  <c r="T51" i="5"/>
  <c r="U64" i="5"/>
  <c r="U58" i="5"/>
  <c r="T58" i="5"/>
  <c r="T65" i="5"/>
  <c r="S58" i="5"/>
  <c r="T110" i="5"/>
  <c r="U102" i="5"/>
  <c r="T90" i="5"/>
  <c r="S102" i="5"/>
  <c r="T97" i="5"/>
  <c r="T103" i="5"/>
  <c r="U50" i="5"/>
  <c r="U43" i="5"/>
  <c r="U44" i="5"/>
  <c r="U104" i="5"/>
  <c r="U111" i="5"/>
  <c r="U109" i="5"/>
  <c r="T95" i="5"/>
  <c r="U95" i="5"/>
  <c r="U45" i="5"/>
  <c r="U65" i="5"/>
  <c r="U66" i="5"/>
  <c r="U59" i="5"/>
  <c r="U88" i="5"/>
  <c r="U103" i="5"/>
  <c r="U51" i="5"/>
  <c r="U97" i="5"/>
  <c r="U52" i="5"/>
  <c r="U90" i="5"/>
  <c r="U96" i="5"/>
  <c r="U110" i="5"/>
  <c r="U57" i="5"/>
  <c r="V52" i="5"/>
  <c r="V65" i="5"/>
  <c r="V45" i="5"/>
  <c r="U89" i="5"/>
  <c r="V57" i="5"/>
  <c r="V96" i="5"/>
  <c r="V64" i="5"/>
  <c r="W104" i="5"/>
  <c r="W96" i="5"/>
  <c r="W57" i="5"/>
  <c r="W103" i="5"/>
  <c r="V88" i="5"/>
  <c r="V66" i="5"/>
  <c r="W64" i="5"/>
  <c r="V95" i="5"/>
  <c r="V51" i="5"/>
  <c r="V44" i="5"/>
  <c r="V90" i="5"/>
  <c r="W97" i="5"/>
  <c r="V109" i="5"/>
  <c r="W111" i="5"/>
  <c r="V50" i="5"/>
  <c r="V103" i="5"/>
  <c r="V111" i="5"/>
  <c r="V59" i="5"/>
  <c r="V102" i="5"/>
  <c r="W88" i="5"/>
  <c r="V58" i="5"/>
  <c r="W102" i="5"/>
  <c r="V104" i="5"/>
  <c r="W90" i="5"/>
  <c r="V43" i="5"/>
  <c r="W45" i="5"/>
  <c r="W65" i="5"/>
  <c r="W58" i="5"/>
  <c r="W59" i="5"/>
  <c r="V97" i="5"/>
  <c r="W89" i="5"/>
  <c r="V89" i="5"/>
  <c r="V110" i="5"/>
  <c r="X59" i="5"/>
  <c r="W51" i="5"/>
  <c r="W43" i="5"/>
  <c r="W66" i="5"/>
  <c r="W44" i="5"/>
  <c r="W109" i="5"/>
  <c r="X51" i="5"/>
  <c r="X102" i="5"/>
  <c r="W95" i="5"/>
  <c r="X89" i="5"/>
  <c r="W110" i="5"/>
  <c r="X95" i="5"/>
  <c r="X110" i="5"/>
  <c r="W50" i="5"/>
  <c r="X104" i="5"/>
  <c r="X96" i="5"/>
  <c r="X103" i="5"/>
  <c r="W52" i="5"/>
  <c r="X58" i="5"/>
  <c r="X111" i="5"/>
  <c r="X65" i="5"/>
  <c r="Y57" i="5"/>
  <c r="X66" i="5"/>
  <c r="X50" i="5"/>
  <c r="X45" i="5"/>
  <c r="Y95" i="5"/>
  <c r="Y88" i="5"/>
  <c r="X97" i="5"/>
  <c r="X64" i="5"/>
  <c r="Y109" i="5"/>
  <c r="X52" i="5"/>
  <c r="X88" i="5"/>
  <c r="Y50" i="5"/>
  <c r="Y64" i="5"/>
  <c r="X109" i="5"/>
  <c r="X57" i="5"/>
  <c r="Y102" i="5"/>
  <c r="Y111" i="5"/>
  <c r="Y96" i="5"/>
  <c r="Y89" i="5"/>
  <c r="X44" i="5"/>
  <c r="Y103" i="5"/>
  <c r="Y44" i="5"/>
  <c r="X43" i="5"/>
  <c r="Y65" i="5"/>
  <c r="Y110" i="5"/>
  <c r="Y45" i="5"/>
  <c r="X90" i="5"/>
  <c r="Y59" i="5"/>
  <c r="Y90" i="5"/>
  <c r="Y43" i="5"/>
  <c r="Y52" i="5"/>
  <c r="Z45" i="5"/>
  <c r="Z89" i="5"/>
  <c r="Y66" i="5"/>
  <c r="Y97" i="5"/>
  <c r="Z65" i="5"/>
  <c r="Y58" i="5"/>
  <c r="Y51" i="5"/>
  <c r="Z43" i="5"/>
  <c r="Y104" i="5"/>
  <c r="Z97" i="5"/>
  <c r="Z50" i="5"/>
  <c r="Z64" i="5"/>
  <c r="Z110" i="5"/>
  <c r="Z59" i="5"/>
  <c r="Z52" i="5"/>
  <c r="Z109" i="5"/>
  <c r="Z102" i="5"/>
  <c r="Z66" i="5"/>
  <c r="AA96" i="5"/>
  <c r="Z111" i="5"/>
  <c r="Z44" i="5"/>
  <c r="Z90" i="5"/>
  <c r="Z51" i="5"/>
  <c r="Z57" i="5"/>
  <c r="Z103" i="5"/>
  <c r="AA111" i="5"/>
  <c r="AA50" i="5"/>
  <c r="AA102" i="5"/>
  <c r="AA44" i="5"/>
  <c r="AA65" i="5"/>
  <c r="AA104" i="5"/>
  <c r="AA103" i="5"/>
  <c r="AA97" i="5"/>
  <c r="AA52" i="5"/>
  <c r="Z95" i="5"/>
  <c r="Z96" i="5"/>
  <c r="Z104" i="5"/>
  <c r="Z58" i="5"/>
  <c r="AB109" i="5"/>
  <c r="Z88" i="5"/>
  <c r="AA45" i="5"/>
  <c r="AA51" i="5"/>
  <c r="AA58" i="5"/>
  <c r="AA95" i="5"/>
  <c r="AA109" i="5"/>
  <c r="AA110" i="5"/>
  <c r="AA43" i="5"/>
  <c r="AA57" i="5"/>
  <c r="AA89" i="5"/>
  <c r="AA66" i="5"/>
  <c r="AA64" i="5"/>
  <c r="AB111" i="5"/>
  <c r="AB96" i="5"/>
  <c r="AB58" i="5"/>
  <c r="AA59" i="5"/>
  <c r="AB57" i="5"/>
  <c r="AA90" i="5"/>
  <c r="AA88" i="5"/>
  <c r="AB104" i="5"/>
  <c r="AC89" i="5"/>
  <c r="AC110" i="5"/>
  <c r="AC64" i="5"/>
  <c r="AB44" i="5"/>
  <c r="AB103" i="5"/>
  <c r="AB95" i="5"/>
  <c r="AB50" i="5"/>
  <c r="AB97" i="5"/>
  <c r="AC109" i="5"/>
  <c r="AB51" i="5"/>
  <c r="AC88" i="5"/>
  <c r="AB59" i="5"/>
  <c r="AC51" i="5"/>
  <c r="AC104" i="5"/>
  <c r="AC45" i="5"/>
  <c r="AC57" i="5"/>
  <c r="AC65" i="5"/>
  <c r="AC111" i="5"/>
  <c r="AC96" i="5"/>
  <c r="AB43" i="5"/>
  <c r="AC102" i="5"/>
  <c r="AB110" i="5"/>
  <c r="AC52" i="5"/>
  <c r="AB45" i="5"/>
  <c r="AC66" i="5"/>
  <c r="AD44" i="5"/>
  <c r="AB88" i="5"/>
  <c r="AB52" i="5"/>
  <c r="AC43" i="5"/>
  <c r="AB64" i="5"/>
  <c r="AB65" i="5"/>
  <c r="AC58" i="5"/>
  <c r="AC97" i="5"/>
  <c r="AB89" i="5"/>
  <c r="AB90" i="5"/>
  <c r="AC103" i="5"/>
  <c r="AC44" i="5"/>
  <c r="AC95" i="5"/>
  <c r="AC90" i="5"/>
  <c r="AB102" i="5"/>
  <c r="AB66" i="5"/>
  <c r="AC59" i="5"/>
  <c r="AC50" i="5"/>
  <c r="AE103" i="5"/>
  <c r="AE59" i="5"/>
  <c r="AD110" i="5"/>
  <c r="AD57" i="5"/>
  <c r="AD97" i="5"/>
  <c r="AD51" i="5"/>
  <c r="AE90" i="5"/>
  <c r="AD50" i="5"/>
  <c r="AD52" i="5"/>
  <c r="AD65" i="5"/>
  <c r="AD89" i="5"/>
  <c r="AE109" i="5"/>
  <c r="AD103" i="5"/>
  <c r="AE66" i="5"/>
  <c r="AD111" i="5"/>
  <c r="AD45" i="5"/>
  <c r="AD96" i="5"/>
  <c r="AD90" i="5"/>
  <c r="AD66" i="5"/>
  <c r="AD102" i="5"/>
  <c r="AD95" i="5"/>
  <c r="AD88" i="5"/>
  <c r="AD104" i="5"/>
  <c r="AD58" i="5"/>
  <c r="AE96" i="5"/>
  <c r="AE102" i="5"/>
  <c r="AE65" i="5"/>
  <c r="AE43" i="5"/>
  <c r="AE97" i="5"/>
  <c r="AE110" i="5"/>
  <c r="AE89" i="5"/>
  <c r="AE51" i="5"/>
  <c r="AE95" i="5"/>
  <c r="AD64" i="5"/>
  <c r="AE104" i="5"/>
  <c r="AE52" i="5"/>
  <c r="AD43" i="5"/>
  <c r="AE111" i="5"/>
  <c r="AE58" i="5"/>
  <c r="AE45" i="5"/>
  <c r="AG45" i="5"/>
  <c r="AF65" i="5"/>
  <c r="AF110" i="5"/>
  <c r="AF44" i="5"/>
  <c r="AF45" i="5"/>
  <c r="AF57" i="5"/>
  <c r="AE44" i="5"/>
  <c r="AE50" i="5"/>
  <c r="AE88" i="5"/>
  <c r="AF59" i="5"/>
  <c r="AF43" i="5"/>
  <c r="AE64" i="5"/>
  <c r="AF97" i="5"/>
  <c r="AE57" i="5"/>
  <c r="AF96" i="5"/>
  <c r="AD109" i="5"/>
  <c r="AF64" i="5"/>
  <c r="AF88" i="5"/>
  <c r="AF104" i="5"/>
  <c r="AF89" i="5"/>
  <c r="AD59" i="5"/>
  <c r="AF58" i="5"/>
  <c r="AF111" i="5"/>
  <c r="AF95" i="5"/>
  <c r="AF52" i="5"/>
  <c r="AF66" i="5"/>
  <c r="AF109" i="5"/>
  <c r="AF103" i="5"/>
  <c r="AF51" i="5"/>
  <c r="AF50" i="5"/>
  <c r="AF90" i="5"/>
  <c r="AG59" i="5"/>
  <c r="AG109" i="5"/>
  <c r="AG90" i="5"/>
  <c r="AG64" i="5"/>
  <c r="AG43" i="5"/>
  <c r="AG50" i="5"/>
  <c r="AG104" i="5"/>
  <c r="AG96" i="5"/>
  <c r="AF102" i="5"/>
  <c r="AG88" i="5"/>
  <c r="AG102" i="5"/>
  <c r="AG95" i="5"/>
  <c r="AH59" i="5"/>
  <c r="AG110" i="5"/>
  <c r="AG89" i="5"/>
  <c r="AG44" i="5"/>
  <c r="AG66" i="5"/>
  <c r="AG65" i="5"/>
  <c r="AG97" i="5"/>
  <c r="AG58" i="5"/>
  <c r="AG51" i="5"/>
  <c r="AH51" i="5"/>
  <c r="AH109" i="5"/>
  <c r="AH57" i="5"/>
  <c r="AH65" i="5"/>
  <c r="AH58" i="5"/>
  <c r="AH103" i="5"/>
  <c r="AH50" i="5"/>
  <c r="AH89" i="5"/>
  <c r="AG57" i="5"/>
  <c r="AH111" i="5"/>
  <c r="AG103" i="5"/>
  <c r="AH45" i="5"/>
  <c r="AH43" i="5"/>
  <c r="AH104" i="5"/>
  <c r="AG111" i="5"/>
  <c r="AI89" i="5"/>
  <c r="AH44" i="5"/>
  <c r="AH66" i="5"/>
  <c r="AH52" i="5"/>
  <c r="AH97" i="5"/>
  <c r="AH102" i="5"/>
  <c r="AH96" i="5"/>
  <c r="AH88" i="5"/>
  <c r="AH110" i="5"/>
  <c r="AG52" i="5"/>
  <c r="AI97" i="5"/>
  <c r="AH95" i="5"/>
  <c r="AI102" i="5"/>
  <c r="AH90" i="5"/>
  <c r="AI51" i="5"/>
  <c r="AI52" i="5"/>
  <c r="AH64" i="5"/>
  <c r="AI110" i="5"/>
  <c r="AI66" i="5"/>
  <c r="AI58" i="5"/>
  <c r="AI109" i="5"/>
  <c r="AI57" i="5"/>
  <c r="AI65" i="5"/>
  <c r="AI95" i="5"/>
  <c r="AI45" i="5"/>
  <c r="AI59" i="5"/>
  <c r="AI64" i="5"/>
  <c r="AI50" i="5"/>
  <c r="AI96" i="5"/>
  <c r="AI43" i="5"/>
  <c r="AI88" i="5"/>
  <c r="AI111" i="5"/>
  <c r="AI44" i="5"/>
  <c r="AI104" i="5"/>
  <c r="AI103" i="5"/>
  <c r="AJ44" i="5"/>
  <c r="AJ90" i="5"/>
  <c r="AJ66" i="5"/>
  <c r="AI90" i="5"/>
  <c r="AJ95" i="5"/>
  <c r="AJ111" i="5"/>
  <c r="AJ50" i="5"/>
  <c r="AJ89" i="5"/>
  <c r="AJ102" i="5"/>
  <c r="AJ64" i="5"/>
  <c r="AJ65" i="5"/>
  <c r="AJ57" i="5"/>
  <c r="AJ51" i="5"/>
  <c r="AJ110" i="5"/>
  <c r="AJ45" i="5"/>
  <c r="AJ109" i="5"/>
  <c r="AJ58" i="5"/>
  <c r="AJ88" i="5"/>
  <c r="AJ103" i="5"/>
  <c r="AJ97" i="5"/>
  <c r="AJ43" i="5"/>
  <c r="AJ104" i="5"/>
  <c r="AJ96" i="5"/>
  <c r="AJ59" i="5"/>
  <c r="AJ52" i="5"/>
  <c r="AK66" i="5"/>
  <c r="AK44" i="5"/>
  <c r="AK103" i="5"/>
  <c r="AK102" i="5"/>
  <c r="AK50" i="5"/>
  <c r="AK65" i="5"/>
  <c r="AK95" i="5"/>
  <c r="AK104" i="5"/>
  <c r="AK51" i="5"/>
  <c r="AK88" i="5"/>
  <c r="AK45" i="5"/>
  <c r="AM44" i="5"/>
  <c r="AL89" i="5"/>
  <c r="AL44" i="5"/>
  <c r="AL52" i="5"/>
  <c r="AK90" i="5"/>
  <c r="AL88" i="5"/>
  <c r="AK96" i="5"/>
  <c r="AL109" i="5"/>
  <c r="AL58" i="5"/>
  <c r="AL95" i="5"/>
  <c r="AL64" i="5"/>
  <c r="AK89" i="5"/>
  <c r="AK52" i="5"/>
  <c r="AK43" i="5"/>
  <c r="AL110" i="5"/>
  <c r="AL57" i="5"/>
  <c r="AL45" i="5"/>
  <c r="AL50" i="5"/>
  <c r="AL104" i="5"/>
  <c r="AL59" i="5"/>
  <c r="AL103" i="5"/>
  <c r="AK110" i="5"/>
  <c r="AL90" i="5"/>
  <c r="AK97" i="5"/>
  <c r="AL51" i="5"/>
  <c r="AK58" i="5"/>
  <c r="AK111" i="5"/>
  <c r="AK64" i="5"/>
  <c r="AK109" i="5"/>
  <c r="AK57" i="5"/>
  <c r="AL111" i="5"/>
  <c r="AL97" i="5"/>
  <c r="AK59" i="5"/>
  <c r="AL96" i="5"/>
  <c r="AL66" i="5"/>
  <c r="AL102" i="5"/>
  <c r="AM66" i="5"/>
  <c r="AM90" i="5"/>
  <c r="AM102" i="5"/>
  <c r="AM109" i="5"/>
  <c r="AL65" i="5"/>
  <c r="AM45" i="5"/>
  <c r="AM43" i="5"/>
  <c r="AM57" i="5"/>
  <c r="AM50" i="5"/>
  <c r="AM95" i="5"/>
  <c r="AN43" i="5"/>
  <c r="AL43" i="5"/>
  <c r="AM59" i="5"/>
  <c r="AM104" i="5"/>
  <c r="AM51" i="5"/>
  <c r="AM52" i="5"/>
  <c r="AM103" i="5"/>
  <c r="AM88" i="5"/>
  <c r="AM89" i="5"/>
  <c r="AM110" i="5"/>
  <c r="AM97" i="5"/>
  <c r="AN64" i="5"/>
  <c r="AM65" i="5"/>
  <c r="AM111" i="5"/>
  <c r="AM96" i="5"/>
  <c r="AM64" i="5"/>
  <c r="AN59" i="5"/>
  <c r="AN50" i="5"/>
  <c r="AN52" i="5"/>
  <c r="AM58" i="5"/>
  <c r="AN103" i="5"/>
  <c r="AN111" i="5"/>
  <c r="AN104" i="5"/>
  <c r="AN45" i="5"/>
  <c r="AN66" i="5"/>
  <c r="AN44" i="5"/>
  <c r="AN96" i="5"/>
  <c r="AN90" i="5"/>
  <c r="AN65" i="5"/>
  <c r="AN109" i="5"/>
  <c r="AN58" i="5"/>
  <c r="AN102" i="5"/>
  <c r="AN95" i="5"/>
  <c r="AN57" i="5"/>
  <c r="AO104" i="5"/>
  <c r="AO45" i="5"/>
  <c r="AO64" i="5"/>
  <c r="AN97" i="5"/>
  <c r="AO88" i="5"/>
  <c r="AO59" i="5"/>
  <c r="AN51" i="5"/>
  <c r="AN89" i="5"/>
  <c r="AO52" i="5"/>
  <c r="AN110" i="5"/>
  <c r="AN88" i="5"/>
  <c r="AO96" i="5"/>
  <c r="AO51" i="5"/>
  <c r="AO90" i="5"/>
  <c r="AO111" i="5"/>
  <c r="AO58" i="5"/>
  <c r="AO66" i="5"/>
  <c r="AO103" i="5"/>
  <c r="AO65" i="5"/>
  <c r="AO43" i="5"/>
  <c r="AO97" i="5"/>
  <c r="AO57" i="5"/>
  <c r="AP51" i="5"/>
  <c r="AO50" i="5"/>
  <c r="AO95" i="5"/>
  <c r="AO44" i="5"/>
  <c r="AP88" i="5"/>
  <c r="AO109" i="5"/>
  <c r="AO110" i="5"/>
  <c r="AP66" i="5"/>
  <c r="AP97" i="5"/>
  <c r="AP45" i="5"/>
  <c r="AP44" i="5"/>
  <c r="AO89" i="5"/>
  <c r="AO102" i="5"/>
  <c r="AP103" i="5"/>
  <c r="AP59" i="5"/>
  <c r="AR52" i="5"/>
  <c r="AP57" i="5"/>
  <c r="AQ90" i="5"/>
  <c r="AP43" i="5"/>
  <c r="AP110" i="5"/>
  <c r="AQ64" i="5"/>
  <c r="AP90" i="5"/>
  <c r="AQ58" i="5"/>
  <c r="AQ89" i="5"/>
  <c r="AQ102" i="5"/>
  <c r="AP96" i="5"/>
  <c r="AQ111" i="5"/>
  <c r="AP89" i="5"/>
  <c r="AQ88" i="5"/>
  <c r="AP65" i="5"/>
  <c r="AP111" i="5"/>
  <c r="AQ65" i="5"/>
  <c r="AP104" i="5"/>
  <c r="AQ103" i="5"/>
  <c r="AQ95" i="5"/>
  <c r="AQ57" i="5"/>
  <c r="AP58" i="5"/>
  <c r="AQ45" i="5"/>
  <c r="AQ44" i="5"/>
  <c r="AQ109" i="5"/>
  <c r="AP102" i="5"/>
  <c r="AP64" i="5"/>
  <c r="AQ43" i="5"/>
  <c r="AQ59" i="5"/>
  <c r="AQ110" i="5"/>
  <c r="AQ96" i="5"/>
  <c r="AQ50" i="5"/>
  <c r="AP52" i="5"/>
  <c r="AQ97" i="5"/>
  <c r="AQ51" i="5"/>
  <c r="AP50" i="5"/>
  <c r="AP109" i="5"/>
  <c r="AP95" i="5"/>
  <c r="AQ52" i="5"/>
  <c r="AR66" i="5"/>
  <c r="AR110" i="5"/>
  <c r="AR102" i="5"/>
  <c r="AR64" i="5"/>
  <c r="AQ66" i="5"/>
  <c r="AR103" i="5"/>
  <c r="AR109" i="5"/>
  <c r="AR90" i="5"/>
  <c r="AR59" i="5"/>
  <c r="AR50" i="5"/>
  <c r="AR97" i="5"/>
  <c r="AQ104" i="5"/>
  <c r="AR44" i="5"/>
  <c r="AR96" i="5"/>
  <c r="AR57" i="5"/>
  <c r="AR43" i="5"/>
  <c r="AR45" i="5"/>
  <c r="AR111" i="5"/>
  <c r="AS50" i="5"/>
  <c r="AR89" i="5"/>
  <c r="AR95" i="5"/>
  <c r="AR65" i="5"/>
  <c r="AS66" i="5"/>
  <c r="AS111" i="5"/>
  <c r="AR104" i="5"/>
  <c r="AR88" i="5"/>
  <c r="AR58" i="5"/>
  <c r="AT66" i="5"/>
  <c r="AR51" i="5"/>
  <c r="AS96" i="5"/>
  <c r="AS103" i="5"/>
  <c r="AS104" i="5"/>
  <c r="AT96" i="5"/>
  <c r="AS110" i="5"/>
  <c r="AT95" i="5"/>
  <c r="AS45" i="5"/>
  <c r="AS95" i="5"/>
  <c r="AS97" i="5"/>
  <c r="AS51" i="5"/>
  <c r="AS44" i="5"/>
  <c r="AT65" i="5"/>
  <c r="AS88" i="5"/>
  <c r="AT64" i="5"/>
  <c r="AT58" i="5"/>
  <c r="AT59" i="5"/>
  <c r="AT104" i="5"/>
  <c r="AS59" i="5"/>
  <c r="AS90" i="5"/>
  <c r="AS52" i="5"/>
  <c r="AS109" i="5"/>
  <c r="AS58" i="5"/>
  <c r="AT52" i="5"/>
  <c r="AT89" i="5"/>
  <c r="AS57" i="5"/>
  <c r="AS89" i="5"/>
  <c r="AT45" i="5"/>
  <c r="AT110" i="5"/>
  <c r="AS102" i="5"/>
  <c r="AT90" i="5"/>
  <c r="AS64" i="5"/>
  <c r="AT51" i="5"/>
  <c r="AT109" i="5"/>
  <c r="AT44" i="5"/>
  <c r="AT102" i="5"/>
  <c r="AT97" i="5"/>
  <c r="AU64" i="5"/>
  <c r="AT88" i="5"/>
  <c r="AS65" i="5"/>
  <c r="AS43" i="5"/>
  <c r="AT57" i="5"/>
  <c r="AT50" i="5"/>
  <c r="AT43" i="5"/>
  <c r="AU88" i="5"/>
  <c r="AU95" i="5"/>
  <c r="AT111" i="5"/>
  <c r="AU51" i="5"/>
  <c r="AU97" i="5"/>
  <c r="AU65" i="5"/>
  <c r="AU52" i="5"/>
  <c r="AU90" i="5"/>
  <c r="AU58" i="5"/>
  <c r="AV50" i="5"/>
  <c r="AU104" i="5"/>
  <c r="AV88" i="5"/>
  <c r="AU66" i="5"/>
  <c r="AV96" i="5"/>
  <c r="AU43" i="5"/>
  <c r="AU109" i="5"/>
  <c r="AU44" i="5"/>
  <c r="AU50" i="5"/>
  <c r="AV65" i="5"/>
  <c r="AU110" i="5"/>
  <c r="AV109" i="5"/>
  <c r="AU59" i="5"/>
  <c r="AU96" i="5"/>
  <c r="AT103" i="5"/>
  <c r="AU57" i="5"/>
  <c r="AU102" i="5"/>
  <c r="AU111" i="5"/>
  <c r="AU45" i="5"/>
  <c r="AV45" i="5"/>
  <c r="AV57" i="5"/>
  <c r="AV58" i="5"/>
  <c r="AV95" i="5"/>
  <c r="AU89" i="5"/>
  <c r="AU103" i="5"/>
  <c r="AV90" i="5"/>
  <c r="AV43" i="5"/>
  <c r="AV52" i="5"/>
  <c r="AV59" i="5"/>
  <c r="AV44" i="5"/>
  <c r="AV89" i="5"/>
  <c r="AV51" i="5"/>
  <c r="AV64" i="5"/>
  <c r="AV66" i="5"/>
  <c r="AV111" i="5"/>
  <c r="AV97" i="5"/>
  <c r="AW89" i="5"/>
  <c r="AV104" i="5"/>
  <c r="AW111" i="5"/>
  <c r="AW103" i="5"/>
  <c r="AW58" i="5"/>
  <c r="AW96" i="5"/>
  <c r="AV102" i="5"/>
  <c r="AW65" i="5"/>
  <c r="AW66" i="5"/>
  <c r="AW52" i="5"/>
  <c r="AW57" i="5"/>
  <c r="AV110" i="5"/>
  <c r="AW43" i="5"/>
  <c r="AW88" i="5"/>
  <c r="AV103" i="5"/>
  <c r="AW95" i="5"/>
  <c r="AW64" i="5"/>
  <c r="AW90" i="5"/>
  <c r="AW102" i="5"/>
  <c r="AX65" i="5"/>
  <c r="AW50" i="5"/>
  <c r="AW44" i="5"/>
  <c r="AW109" i="5"/>
  <c r="AW51" i="5"/>
  <c r="AW110" i="5"/>
  <c r="AW97" i="5"/>
  <c r="AW104" i="5"/>
  <c r="AW59" i="5"/>
  <c r="AW45" i="5"/>
  <c r="AY51" i="5"/>
  <c r="AX59" i="5"/>
  <c r="AX103" i="5"/>
  <c r="AX102" i="5"/>
  <c r="AX52" i="5"/>
  <c r="AX109" i="5"/>
  <c r="AX95" i="5"/>
  <c r="AX90" i="5"/>
  <c r="AX45" i="5"/>
  <c r="AX44" i="5"/>
  <c r="AX66" i="5"/>
  <c r="AX97" i="5"/>
  <c r="AX110" i="5"/>
  <c r="AX88" i="5"/>
  <c r="AX43" i="5"/>
  <c r="AX51" i="5"/>
  <c r="AX50" i="5"/>
  <c r="AX64" i="5"/>
  <c r="AX57" i="5"/>
  <c r="AX58" i="5"/>
  <c r="AX89" i="5"/>
  <c r="AX104" i="5"/>
  <c r="AX111" i="5"/>
  <c r="AY43" i="5"/>
  <c r="AY57" i="5"/>
  <c r="AY95" i="5"/>
  <c r="AY89" i="5"/>
  <c r="AY59" i="5"/>
  <c r="AY97" i="5"/>
  <c r="AY45" i="5"/>
  <c r="AY90" i="5"/>
  <c r="AY52" i="5"/>
  <c r="AY58" i="5"/>
  <c r="AY50" i="5"/>
  <c r="AY88" i="5"/>
  <c r="AY111" i="5"/>
  <c r="AY44" i="5"/>
  <c r="AX96" i="5"/>
  <c r="AY66" i="5"/>
  <c r="AY104" i="5"/>
  <c r="AY110" i="5"/>
  <c r="AY96" i="5"/>
  <c r="AY109" i="5"/>
  <c r="AY103" i="5"/>
  <c r="AY65" i="5"/>
  <c r="AY64" i="5"/>
  <c r="AY102" i="5"/>
  <c r="AZ97" i="5"/>
  <c r="AZ58" i="5"/>
  <c r="AZ64" i="5"/>
  <c r="AZ59" i="5"/>
  <c r="AZ66" i="5"/>
  <c r="AZ110" i="5"/>
  <c r="AZ89" i="5"/>
  <c r="AZ111" i="5"/>
  <c r="AZ45" i="5"/>
  <c r="AZ52" i="5"/>
  <c r="AZ51" i="5"/>
  <c r="AZ90" i="5"/>
  <c r="AZ102" i="5"/>
  <c r="AZ88" i="5"/>
  <c r="AZ44" i="5"/>
  <c r="AZ104" i="5"/>
  <c r="AZ109" i="5"/>
  <c r="AZ96" i="5"/>
  <c r="AZ65" i="5"/>
  <c r="AZ57" i="5"/>
  <c r="AZ43" i="5"/>
  <c r="AZ95" i="5"/>
  <c r="AZ50" i="5"/>
  <c r="AZ103" i="5"/>
  <c r="BA89" i="5"/>
  <c r="BA95" i="5"/>
  <c r="BA111" i="5"/>
  <c r="BA66" i="5"/>
  <c r="BA88" i="5"/>
  <c r="BA64" i="5"/>
  <c r="BA51" i="5"/>
  <c r="BA43" i="5"/>
  <c r="BA97" i="5"/>
  <c r="BA65" i="5"/>
  <c r="BA96" i="5"/>
  <c r="BA59" i="5"/>
  <c r="BA104" i="5"/>
  <c r="BA90" i="5"/>
  <c r="BA52" i="5"/>
  <c r="BA50" i="5"/>
  <c r="BA45" i="5"/>
  <c r="BA103" i="5"/>
  <c r="BA58" i="5"/>
  <c r="BA44" i="5"/>
  <c r="BA57" i="5"/>
  <c r="BA110" i="5"/>
  <c r="BA109" i="5"/>
  <c r="BA102" i="5"/>
  <c r="BB59" i="5"/>
  <c r="BC90" i="5"/>
  <c r="BB58" i="5"/>
  <c r="BB109" i="5"/>
  <c r="BB45" i="5"/>
  <c r="BB51" i="5"/>
  <c r="BB57" i="5"/>
  <c r="BB44" i="5"/>
  <c r="BB90" i="5"/>
  <c r="BB65" i="5"/>
  <c r="BB66" i="5"/>
  <c r="BB110" i="5"/>
  <c r="BB96" i="5"/>
  <c r="BB50" i="5"/>
  <c r="BB52" i="5"/>
  <c r="BB111" i="5"/>
  <c r="BB102" i="5"/>
  <c r="BB95" i="5"/>
  <c r="BB89" i="5"/>
  <c r="BB43" i="5"/>
  <c r="BB97" i="5"/>
  <c r="BB103" i="5"/>
  <c r="BB104" i="5"/>
  <c r="BB64" i="5"/>
  <c r="BB88" i="5"/>
  <c r="BC104" i="5"/>
  <c r="BC44" i="5"/>
  <c r="BC64" i="5"/>
  <c r="BC111" i="5"/>
  <c r="BC103" i="5"/>
  <c r="BC59" i="5"/>
  <c r="BC52" i="5"/>
  <c r="BC51" i="5"/>
  <c r="BC57" i="5"/>
  <c r="BC66" i="5"/>
  <c r="BC97" i="5"/>
  <c r="BC43" i="5"/>
  <c r="BC58" i="5"/>
  <c r="BC109" i="5"/>
  <c r="BC89" i="5"/>
  <c r="BC45" i="5"/>
  <c r="BC95" i="5"/>
  <c r="BC102" i="5"/>
  <c r="BC96" i="5"/>
  <c r="BC50" i="5"/>
  <c r="BC88" i="5"/>
  <c r="BC65" i="5"/>
  <c r="BC110" i="5"/>
  <c r="BD102" i="5"/>
  <c r="BD52" i="5"/>
  <c r="BD45" i="5"/>
  <c r="BD88" i="5"/>
  <c r="BD65" i="5"/>
  <c r="BD111" i="5"/>
  <c r="BD90" i="5"/>
  <c r="BD44" i="5"/>
  <c r="BD64" i="5"/>
  <c r="BD97" i="5"/>
  <c r="BD50" i="5"/>
  <c r="BD51" i="5"/>
  <c r="BD104" i="5"/>
  <c r="BD89" i="5"/>
  <c r="BD103" i="5"/>
  <c r="BD57" i="5"/>
  <c r="BD59" i="5"/>
  <c r="BD110" i="5"/>
  <c r="BD96" i="5"/>
  <c r="BD66" i="5"/>
  <c r="BD43" i="5"/>
  <c r="BD58" i="5"/>
  <c r="BD95" i="5"/>
  <c r="BD109" i="5"/>
  <c r="BE96" i="5"/>
  <c r="BE103" i="5"/>
  <c r="BE65" i="5"/>
  <c r="BE97" i="5"/>
  <c r="BE44" i="5"/>
  <c r="BE111" i="5"/>
  <c r="BE52" i="5"/>
  <c r="BE64" i="5"/>
  <c r="BE50" i="5"/>
  <c r="BE88" i="5"/>
  <c r="BE51" i="5"/>
  <c r="BE110" i="5"/>
  <c r="BE58" i="5"/>
  <c r="BE104" i="5"/>
  <c r="BE59" i="5"/>
  <c r="BE89" i="5"/>
  <c r="BE43" i="5"/>
  <c r="BE45" i="5"/>
  <c r="BE66" i="5"/>
  <c r="BE109" i="5"/>
  <c r="BE102" i="5"/>
  <c r="BE57" i="5"/>
  <c r="BE95" i="5"/>
  <c r="BE90" i="5"/>
  <c r="BF111" i="5"/>
  <c r="BG109" i="5"/>
  <c r="BF97" i="5"/>
  <c r="BF59" i="5"/>
  <c r="BF50" i="5"/>
  <c r="BF102" i="5"/>
  <c r="BF64" i="5"/>
  <c r="BF45" i="5"/>
  <c r="BF58" i="5"/>
  <c r="BF51" i="5"/>
  <c r="BF57" i="5"/>
  <c r="BF44" i="5"/>
  <c r="BF52" i="5"/>
  <c r="BF104" i="5"/>
  <c r="BF103" i="5"/>
  <c r="BF96" i="5"/>
  <c r="BF65" i="5"/>
  <c r="BF109" i="5"/>
  <c r="BF95" i="5"/>
  <c r="BF66" i="5"/>
  <c r="BF110" i="5"/>
  <c r="BG50" i="5"/>
  <c r="BG58" i="5"/>
  <c r="BG65" i="5"/>
  <c r="BG96" i="5"/>
  <c r="BG89" i="5"/>
  <c r="BG111" i="5"/>
  <c r="BG43" i="5"/>
  <c r="BG57" i="5"/>
  <c r="BG110" i="5"/>
  <c r="BG44" i="5"/>
  <c r="BG102" i="5"/>
  <c r="BG90" i="5"/>
  <c r="BF90" i="5"/>
  <c r="BG59" i="5"/>
  <c r="BG66" i="5"/>
  <c r="BG103" i="5"/>
  <c r="BF43" i="5"/>
  <c r="BF88" i="5"/>
  <c r="BG64" i="5"/>
  <c r="BF89" i="5"/>
  <c r="BG104" i="5"/>
  <c r="BH58" i="5"/>
  <c r="BG52" i="5"/>
  <c r="BG95" i="5"/>
  <c r="BG88" i="5"/>
  <c r="BG51" i="5"/>
  <c r="BG97" i="5"/>
  <c r="BG45" i="5"/>
  <c r="BH95" i="5"/>
  <c r="BH90" i="5"/>
  <c r="BJ44" i="5"/>
  <c r="BJ50" i="5"/>
  <c r="BI45" i="5"/>
  <c r="BH88" i="5"/>
  <c r="BI104" i="5"/>
  <c r="BJ89" i="5"/>
  <c r="BJ97" i="5"/>
  <c r="BH50" i="5"/>
  <c r="BH51" i="5"/>
  <c r="BH66" i="5"/>
  <c r="BJ51" i="5"/>
  <c r="BI51" i="5"/>
  <c r="BI89" i="5"/>
  <c r="BJ90" i="5"/>
  <c r="BI52" i="5"/>
  <c r="BJ227" i="5"/>
  <c r="BJ170" i="5"/>
  <c r="BJ174" i="5" s="1"/>
  <c r="BJ190" i="5"/>
  <c r="BJ194" i="5" s="1"/>
  <c r="BJ150" i="5"/>
  <c r="BJ154" i="5" s="1"/>
  <c r="BK368" i="3"/>
  <c r="BK369" i="3" s="1"/>
  <c r="BK393" i="3"/>
  <c r="BK394" i="3" s="1"/>
  <c r="BK343" i="3"/>
  <c r="BK344" i="3" s="1"/>
  <c r="BK318" i="3"/>
  <c r="BK319" i="3" s="1"/>
  <c r="BK293" i="3"/>
  <c r="BK294" i="3" s="1"/>
  <c r="BJ229" i="5"/>
  <c r="BK49" i="3"/>
  <c r="BK47" i="3"/>
  <c r="BK48" i="3"/>
  <c r="BK50" i="3"/>
  <c r="BJ64" i="3"/>
  <c r="BJ388" i="3"/>
  <c r="BJ363" i="3"/>
  <c r="BJ252" i="3"/>
  <c r="BJ338" i="3"/>
  <c r="BJ313" i="3"/>
  <c r="BK138" i="5"/>
  <c r="BK137" i="5"/>
  <c r="BK139" i="5"/>
  <c r="BK81" i="5"/>
  <c r="BK82" i="5"/>
  <c r="BL336" i="5"/>
  <c r="BK83" i="5"/>
  <c r="BK36" i="5"/>
  <c r="BK37" i="5"/>
  <c r="BK38" i="5"/>
  <c r="BJ31" i="6"/>
  <c r="BK157" i="5"/>
  <c r="BK159" i="5"/>
  <c r="BK158" i="5"/>
  <c r="BK44" i="5"/>
  <c r="BK88" i="5"/>
  <c r="BK45" i="5"/>
  <c r="BL337" i="5"/>
  <c r="BK89" i="5"/>
  <c r="BK90" i="5"/>
  <c r="BK43" i="5"/>
  <c r="BK199" i="5"/>
  <c r="BK198" i="5"/>
  <c r="BK197" i="5"/>
  <c r="BK59" i="5"/>
  <c r="BK104" i="5"/>
  <c r="BL339" i="5"/>
  <c r="BK58" i="5"/>
  <c r="BK103" i="5"/>
  <c r="BK102" i="5"/>
  <c r="BK57" i="5"/>
  <c r="BK219" i="5"/>
  <c r="BK218" i="5"/>
  <c r="BK217" i="5"/>
  <c r="BL340" i="5"/>
  <c r="BK110" i="5"/>
  <c r="BK64" i="5"/>
  <c r="BK109" i="5"/>
  <c r="BK111" i="5"/>
  <c r="BK66" i="5"/>
  <c r="BK65" i="5"/>
  <c r="BK179" i="5"/>
  <c r="BK178" i="5"/>
  <c r="BK177" i="5"/>
  <c r="BL338" i="5"/>
  <c r="BK52" i="5"/>
  <c r="BK51" i="5"/>
  <c r="BK95" i="5"/>
  <c r="BK96" i="5"/>
  <c r="BK50" i="5"/>
  <c r="BK97" i="5"/>
  <c r="BI117" i="6"/>
  <c r="CJ132" i="6"/>
  <c r="CI91" i="6"/>
  <c r="BJ162" i="3"/>
  <c r="BI164" i="3"/>
  <c r="BJ159" i="3"/>
  <c r="BJ158" i="3"/>
  <c r="BJ157" i="3"/>
  <c r="BJ161" i="3"/>
  <c r="BJ160" i="3"/>
  <c r="BJ144" i="3"/>
  <c r="BJ124" i="3"/>
  <c r="BJ104" i="3"/>
  <c r="BJ84" i="3"/>
  <c r="BJ147" i="3"/>
  <c r="BJ148" i="3"/>
  <c r="BJ150" i="3"/>
  <c r="BJ149" i="3"/>
  <c r="BL1" i="7"/>
  <c r="BL67" i="7" s="1"/>
  <c r="BL1" i="8"/>
  <c r="DS6" i="7"/>
  <c r="BK53" i="1"/>
  <c r="BK32" i="3" s="1"/>
  <c r="DS29" i="5"/>
  <c r="DS28" i="5"/>
  <c r="H95" i="5"/>
  <c r="H37" i="5"/>
  <c r="H44" i="5"/>
  <c r="H57" i="5"/>
  <c r="H36" i="5"/>
  <c r="H110" i="5"/>
  <c r="H109" i="5"/>
  <c r="H59" i="5"/>
  <c r="H66" i="5"/>
  <c r="H64" i="5"/>
  <c r="H90" i="5"/>
  <c r="H111" i="5"/>
  <c r="H82" i="5"/>
  <c r="H43" i="5"/>
  <c r="H97" i="5"/>
  <c r="H52" i="5"/>
  <c r="H51" i="5"/>
  <c r="H103" i="5"/>
  <c r="H65" i="5"/>
  <c r="H89" i="5"/>
  <c r="H45" i="5"/>
  <c r="H83" i="5"/>
  <c r="H102" i="5"/>
  <c r="H88" i="5"/>
  <c r="H58" i="5"/>
  <c r="H81" i="5"/>
  <c r="H96" i="5"/>
  <c r="H38" i="5"/>
  <c r="H104" i="5"/>
  <c r="H50" i="5"/>
  <c r="BK4" i="5"/>
  <c r="BK4" i="7" s="1"/>
  <c r="BK4" i="6"/>
  <c r="BK5" i="5"/>
  <c r="BK5" i="6"/>
  <c r="DS16" i="2"/>
  <c r="DS31" i="5" s="1"/>
  <c r="DS15" i="2"/>
  <c r="DS30" i="5" s="1"/>
  <c r="H107" i="3"/>
  <c r="H68" i="3"/>
  <c r="H67" i="3"/>
  <c r="H128" i="3"/>
  <c r="H110" i="3"/>
  <c r="H89" i="3"/>
  <c r="H108" i="3"/>
  <c r="H69" i="3"/>
  <c r="H87" i="3"/>
  <c r="H127" i="3"/>
  <c r="H70" i="3"/>
  <c r="H88" i="3"/>
  <c r="H90" i="3"/>
  <c r="H109" i="3"/>
  <c r="H129" i="3"/>
  <c r="H130" i="3"/>
  <c r="J90" i="3"/>
  <c r="I108" i="3"/>
  <c r="I130" i="3"/>
  <c r="I129" i="3"/>
  <c r="I110" i="3"/>
  <c r="I87" i="3"/>
  <c r="I90" i="3"/>
  <c r="I88" i="3"/>
  <c r="I109" i="3"/>
  <c r="I127" i="3"/>
  <c r="I89" i="3"/>
  <c r="I128" i="3"/>
  <c r="I107" i="3"/>
  <c r="J107" i="3"/>
  <c r="J128" i="3"/>
  <c r="J127" i="3"/>
  <c r="J87" i="3"/>
  <c r="J110" i="3"/>
  <c r="J130" i="3"/>
  <c r="J108" i="3"/>
  <c r="J129" i="3"/>
  <c r="J88" i="3"/>
  <c r="J89" i="3"/>
  <c r="J109" i="3"/>
  <c r="K107" i="3"/>
  <c r="K90" i="3"/>
  <c r="K128" i="3"/>
  <c r="L130" i="3"/>
  <c r="L110" i="3"/>
  <c r="L109" i="3"/>
  <c r="K109" i="3"/>
  <c r="K108" i="3"/>
  <c r="K130" i="3"/>
  <c r="K87" i="3"/>
  <c r="K127" i="3"/>
  <c r="K129" i="3"/>
  <c r="L108" i="3"/>
  <c r="L107" i="3"/>
  <c r="K110" i="3"/>
  <c r="K88" i="3"/>
  <c r="K89" i="3"/>
  <c r="M89" i="3"/>
  <c r="L89" i="3"/>
  <c r="L128" i="3"/>
  <c r="L88" i="3"/>
  <c r="L127" i="3"/>
  <c r="L129" i="3"/>
  <c r="L87" i="3"/>
  <c r="M87" i="3"/>
  <c r="L90" i="3"/>
  <c r="M88" i="3"/>
  <c r="M129" i="3"/>
  <c r="M107" i="3"/>
  <c r="M110" i="3"/>
  <c r="M108" i="3"/>
  <c r="M127" i="3"/>
  <c r="M130" i="3"/>
  <c r="M128" i="3"/>
  <c r="M90" i="3"/>
  <c r="M109" i="3"/>
  <c r="N127" i="3"/>
  <c r="N128" i="3"/>
  <c r="N129" i="3"/>
  <c r="N130" i="3"/>
  <c r="N107" i="3"/>
  <c r="N88" i="3"/>
  <c r="N110" i="3"/>
  <c r="N90" i="3"/>
  <c r="N108" i="3"/>
  <c r="N89" i="3"/>
  <c r="N109" i="3"/>
  <c r="N87" i="3"/>
  <c r="O88" i="3"/>
  <c r="O127" i="3"/>
  <c r="O89" i="3"/>
  <c r="O109" i="3"/>
  <c r="O128" i="3"/>
  <c r="O130" i="3"/>
  <c r="O87" i="3"/>
  <c r="O129" i="3"/>
  <c r="O90" i="3"/>
  <c r="O108" i="3"/>
  <c r="Q128" i="3"/>
  <c r="O110" i="3"/>
  <c r="P129" i="3"/>
  <c r="O107" i="3"/>
  <c r="P108" i="3"/>
  <c r="P107" i="3"/>
  <c r="P110" i="3"/>
  <c r="P109" i="3"/>
  <c r="P130" i="3"/>
  <c r="Q130" i="3"/>
  <c r="Q109" i="3"/>
  <c r="Q129" i="3"/>
  <c r="Q127" i="3"/>
  <c r="P127" i="3"/>
  <c r="P128" i="3"/>
  <c r="Q110" i="3"/>
  <c r="Q107" i="3"/>
  <c r="Q108" i="3"/>
  <c r="R129" i="3"/>
  <c r="R108" i="3"/>
  <c r="R107" i="3"/>
  <c r="R130" i="3"/>
  <c r="R109" i="3"/>
  <c r="R110" i="3"/>
  <c r="R128" i="3"/>
  <c r="R127" i="3"/>
  <c r="S107" i="3"/>
  <c r="T127" i="3"/>
  <c r="S130" i="3"/>
  <c r="S109" i="3"/>
  <c r="S110" i="3"/>
  <c r="S128" i="3"/>
  <c r="S127" i="3"/>
  <c r="S129" i="3"/>
  <c r="S108" i="3"/>
  <c r="T130" i="3"/>
  <c r="T150" i="3" s="1"/>
  <c r="T129" i="3"/>
  <c r="T149" i="3" s="1"/>
  <c r="T128" i="3"/>
  <c r="T148" i="3" s="1"/>
  <c r="U129" i="3"/>
  <c r="U149" i="3" s="1"/>
  <c r="U130" i="3"/>
  <c r="U150" i="3" s="1"/>
  <c r="U128" i="3"/>
  <c r="U148" i="3" s="1"/>
  <c r="U127" i="3"/>
  <c r="W128" i="3"/>
  <c r="W127" i="3"/>
  <c r="V128" i="3"/>
  <c r="V148" i="3" s="1"/>
  <c r="V130" i="3"/>
  <c r="V150" i="3" s="1"/>
  <c r="V127" i="3"/>
  <c r="V129" i="3"/>
  <c r="V149" i="3" s="1"/>
  <c r="W129" i="3"/>
  <c r="W130" i="3"/>
  <c r="BL1" i="3"/>
  <c r="BL1" i="6"/>
  <c r="BL1" i="5"/>
  <c r="BK38" i="3"/>
  <c r="BK41" i="3"/>
  <c r="BK377" i="3" s="1"/>
  <c r="BK40" i="3"/>
  <c r="BK352" i="3" s="1"/>
  <c r="BK39" i="3"/>
  <c r="BK327" i="3" s="1"/>
  <c r="BK42" i="3"/>
  <c r="BK402" i="3" s="1"/>
  <c r="BK127" i="3"/>
  <c r="BK130" i="3"/>
  <c r="BK129" i="3"/>
  <c r="BK128" i="3"/>
  <c r="BK107" i="3"/>
  <c r="BK109" i="3"/>
  <c r="BK108" i="3"/>
  <c r="BK110" i="3"/>
  <c r="BK87" i="3"/>
  <c r="BK89" i="3"/>
  <c r="BK88" i="3"/>
  <c r="BK90" i="3"/>
  <c r="BK4" i="2"/>
  <c r="BK4" i="3"/>
  <c r="DS22" i="3"/>
  <c r="DS19" i="3"/>
  <c r="DS20" i="3"/>
  <c r="DS21" i="3"/>
  <c r="BK5" i="2"/>
  <c r="BK5" i="3"/>
  <c r="BL1" i="2"/>
  <c r="BL37" i="1"/>
  <c r="BL3" i="1" s="1"/>
  <c r="BL36" i="1"/>
  <c r="AF113" i="5" l="1"/>
  <c r="AF333" i="5" s="1"/>
  <c r="AI68" i="5"/>
  <c r="AI220" i="5" s="1"/>
  <c r="AI222" i="5" s="1"/>
  <c r="AD99" i="5"/>
  <c r="AD331" i="5" s="1"/>
  <c r="AE99" i="5"/>
  <c r="AE331" i="5" s="1"/>
  <c r="AE54" i="5"/>
  <c r="AE180" i="5" s="1"/>
  <c r="AE182" i="5" s="1"/>
  <c r="BG68" i="5"/>
  <c r="BG220" i="5" s="1"/>
  <c r="BG222" i="5" s="1"/>
  <c r="BK302" i="3"/>
  <c r="BK288" i="3" s="1"/>
  <c r="BK281" i="5"/>
  <c r="BK278" i="5"/>
  <c r="BK279" i="5"/>
  <c r="BK280" i="5"/>
  <c r="BK282" i="5"/>
  <c r="BJ291" i="5"/>
  <c r="BI68" i="5"/>
  <c r="BI220" i="5" s="1"/>
  <c r="BI222" i="5" s="1"/>
  <c r="I92" i="5"/>
  <c r="I330" i="5" s="1"/>
  <c r="I344" i="5" s="1"/>
  <c r="BJ117" i="5"/>
  <c r="BJ20" i="6" s="1"/>
  <c r="AS113" i="5"/>
  <c r="AS333" i="5" s="1"/>
  <c r="L113" i="5"/>
  <c r="L333" i="5" s="1"/>
  <c r="BG61" i="5"/>
  <c r="BG200" i="5" s="1"/>
  <c r="BG202" i="5" s="1"/>
  <c r="BE54" i="5"/>
  <c r="BE180" i="5" s="1"/>
  <c r="BE182" i="5" s="1"/>
  <c r="BB73" i="5"/>
  <c r="BB13" i="6" s="1"/>
  <c r="AP117" i="5"/>
  <c r="AP20" i="6" s="1"/>
  <c r="K99" i="5"/>
  <c r="K331" i="5" s="1"/>
  <c r="BK5" i="7"/>
  <c r="BK271" i="5"/>
  <c r="BK275" i="5"/>
  <c r="BK273" i="5"/>
  <c r="BK274" i="5"/>
  <c r="BK272" i="5"/>
  <c r="BJ233" i="5"/>
  <c r="BJ28" i="6" s="1"/>
  <c r="AO61" i="5"/>
  <c r="AO200" i="5" s="1"/>
  <c r="AO202" i="5" s="1"/>
  <c r="AH68" i="5"/>
  <c r="AH220" i="5" s="1"/>
  <c r="AH222" i="5" s="1"/>
  <c r="T99" i="5"/>
  <c r="T331" i="5" s="1"/>
  <c r="BH99" i="5"/>
  <c r="BH331" i="5" s="1"/>
  <c r="BG73" i="5"/>
  <c r="BG13" i="6" s="1"/>
  <c r="BG99" i="5"/>
  <c r="BG331" i="5" s="1"/>
  <c r="BF117" i="5"/>
  <c r="BF20" i="6" s="1"/>
  <c r="BD68" i="5"/>
  <c r="BD220" i="5" s="1"/>
  <c r="BD222" i="5" s="1"/>
  <c r="BC54" i="5"/>
  <c r="BC180" i="5" s="1"/>
  <c r="BC182" i="5" s="1"/>
  <c r="BC73" i="5"/>
  <c r="BC13" i="6" s="1"/>
  <c r="BA61" i="5"/>
  <c r="BA200" i="5" s="1"/>
  <c r="BA202" i="5" s="1"/>
  <c r="BA73" i="5"/>
  <c r="BA13" i="6" s="1"/>
  <c r="AZ106" i="5"/>
  <c r="AZ332" i="5" s="1"/>
  <c r="AW68" i="5"/>
  <c r="AW220" i="5" s="1"/>
  <c r="AW222" i="5" s="1"/>
  <c r="AV54" i="5"/>
  <c r="AV180" i="5" s="1"/>
  <c r="AV182" i="5" s="1"/>
  <c r="AT61" i="5"/>
  <c r="AT200" i="5" s="1"/>
  <c r="AT202" i="5" s="1"/>
  <c r="AR54" i="5"/>
  <c r="AR180" i="5" s="1"/>
  <c r="AR182" i="5" s="1"/>
  <c r="AP113" i="5"/>
  <c r="AP333" i="5" s="1"/>
  <c r="AO117" i="5"/>
  <c r="AO20" i="6" s="1"/>
  <c r="AN118" i="5"/>
  <c r="AN21" i="6" s="1"/>
  <c r="AM99" i="5"/>
  <c r="AM331" i="5" s="1"/>
  <c r="AK61" i="5"/>
  <c r="AK200" i="5" s="1"/>
  <c r="AK202" i="5" s="1"/>
  <c r="AL54" i="5"/>
  <c r="AL180" i="5" s="1"/>
  <c r="AL182" i="5" s="1"/>
  <c r="AI72" i="5"/>
  <c r="AI12" i="6" s="1"/>
  <c r="AF106" i="5"/>
  <c r="AF332" i="5" s="1"/>
  <c r="AD113" i="5"/>
  <c r="AD333" i="5" s="1"/>
  <c r="AE68" i="5"/>
  <c r="AE220" i="5" s="1"/>
  <c r="AE222" i="5" s="1"/>
  <c r="AE73" i="5"/>
  <c r="AE13" i="6" s="1"/>
  <c r="AC54" i="5"/>
  <c r="AC180" i="5" s="1"/>
  <c r="AC182" i="5" s="1"/>
  <c r="R61" i="5"/>
  <c r="R200" i="5" s="1"/>
  <c r="R202" i="5" s="1"/>
  <c r="Q117" i="5"/>
  <c r="Q20" i="6" s="1"/>
  <c r="P54" i="5"/>
  <c r="P180" i="5" s="1"/>
  <c r="P182" i="5" s="1"/>
  <c r="BH54" i="5"/>
  <c r="BH180" i="5" s="1"/>
  <c r="BH182" i="5" s="1"/>
  <c r="BF99" i="5"/>
  <c r="BF331" i="5" s="1"/>
  <c r="AX68" i="5"/>
  <c r="AX220" i="5" s="1"/>
  <c r="AX222" i="5" s="1"/>
  <c r="AT73" i="5"/>
  <c r="AT13" i="6" s="1"/>
  <c r="AO54" i="5"/>
  <c r="AO180" i="5" s="1"/>
  <c r="AO182" i="5" s="1"/>
  <c r="AE61" i="5"/>
  <c r="AE200" i="5" s="1"/>
  <c r="AE202" i="5" s="1"/>
  <c r="AD68" i="5"/>
  <c r="AD220" i="5" s="1"/>
  <c r="AD222" i="5" s="1"/>
  <c r="R68" i="5"/>
  <c r="R220" i="5" s="1"/>
  <c r="R222" i="5" s="1"/>
  <c r="R73" i="5"/>
  <c r="R13" i="6" s="1"/>
  <c r="J61" i="5"/>
  <c r="J200" i="5" s="1"/>
  <c r="J202" i="5" s="1"/>
  <c r="L61" i="5"/>
  <c r="L200" i="5" s="1"/>
  <c r="L202" i="5" s="1"/>
  <c r="AG106" i="5"/>
  <c r="AG332" i="5" s="1"/>
  <c r="AC113" i="5"/>
  <c r="AC333" i="5" s="1"/>
  <c r="L54" i="5"/>
  <c r="L180" i="5" s="1"/>
  <c r="L182" i="5" s="1"/>
  <c r="K113" i="5"/>
  <c r="K333" i="5" s="1"/>
  <c r="J117" i="5"/>
  <c r="J20" i="6" s="1"/>
  <c r="AZ113" i="5"/>
  <c r="AZ333" i="5" s="1"/>
  <c r="AV68" i="5"/>
  <c r="AV220" i="5" s="1"/>
  <c r="AV222" i="5" s="1"/>
  <c r="AU54" i="5"/>
  <c r="AU180" i="5" s="1"/>
  <c r="AU182" i="5" s="1"/>
  <c r="AS106" i="5"/>
  <c r="AS332" i="5" s="1"/>
  <c r="BJ118" i="5"/>
  <c r="BJ21" i="6" s="1"/>
  <c r="BJ54" i="5"/>
  <c r="BJ180" i="5" s="1"/>
  <c r="BJ182" i="5" s="1"/>
  <c r="BG118" i="5"/>
  <c r="BG21" i="6" s="1"/>
  <c r="BE106" i="5"/>
  <c r="BE332" i="5" s="1"/>
  <c r="BB106" i="5"/>
  <c r="BB332" i="5" s="1"/>
  <c r="BB346" i="5" s="1"/>
  <c r="AW54" i="5"/>
  <c r="AW180" i="5" s="1"/>
  <c r="AW182" i="5" s="1"/>
  <c r="AU99" i="5"/>
  <c r="AU331" i="5" s="1"/>
  <c r="AT113" i="5"/>
  <c r="AT333" i="5" s="1"/>
  <c r="AS61" i="5"/>
  <c r="AS200" i="5" s="1"/>
  <c r="AS202" i="5" s="1"/>
  <c r="AN68" i="5"/>
  <c r="AN220" i="5" s="1"/>
  <c r="AN222" i="5" s="1"/>
  <c r="AJ68" i="5"/>
  <c r="AJ220" i="5" s="1"/>
  <c r="AJ222" i="5" s="1"/>
  <c r="AI73" i="5"/>
  <c r="AI13" i="6" s="1"/>
  <c r="AB118" i="5"/>
  <c r="AB21" i="6" s="1"/>
  <c r="Y68" i="5"/>
  <c r="Y220" i="5" s="1"/>
  <c r="Y222" i="5" s="1"/>
  <c r="W117" i="5"/>
  <c r="W20" i="6" s="1"/>
  <c r="O73" i="5"/>
  <c r="O13" i="6" s="1"/>
  <c r="J92" i="5"/>
  <c r="J330" i="5" s="1"/>
  <c r="BI117" i="5"/>
  <c r="BI20" i="6" s="1"/>
  <c r="BJ72" i="5"/>
  <c r="BJ12" i="6" s="1"/>
  <c r="BE118" i="5"/>
  <c r="BE21" i="6" s="1"/>
  <c r="BE113" i="5"/>
  <c r="BE333" i="5" s="1"/>
  <c r="BD113" i="5"/>
  <c r="BD333" i="5" s="1"/>
  <c r="AZ61" i="5"/>
  <c r="AZ200" i="5" s="1"/>
  <c r="AZ202" i="5" s="1"/>
  <c r="AW99" i="5"/>
  <c r="AW331" i="5" s="1"/>
  <c r="AF118" i="5"/>
  <c r="AF21" i="6" s="1"/>
  <c r="AD117" i="5"/>
  <c r="AD20" i="6" s="1"/>
  <c r="AA118" i="5"/>
  <c r="AA21" i="6" s="1"/>
  <c r="X72" i="5"/>
  <c r="X12" i="6" s="1"/>
  <c r="W99" i="5"/>
  <c r="W331" i="5" s="1"/>
  <c r="K106" i="5"/>
  <c r="K332" i="5" s="1"/>
  <c r="AZ73" i="5"/>
  <c r="AZ13" i="6" s="1"/>
  <c r="AW73" i="5"/>
  <c r="AW13" i="6" s="1"/>
  <c r="AQ113" i="5"/>
  <c r="AQ333" i="5" s="1"/>
  <c r="AO72" i="5"/>
  <c r="AO12" i="6" s="1"/>
  <c r="AO118" i="5"/>
  <c r="AO21" i="6" s="1"/>
  <c r="AN106" i="5"/>
  <c r="AN332" i="5" s="1"/>
  <c r="AN73" i="5"/>
  <c r="AN13" i="6" s="1"/>
  <c r="AM68" i="5"/>
  <c r="AM220" i="5" s="1"/>
  <c r="AM222" i="5" s="1"/>
  <c r="AI113" i="5"/>
  <c r="AI333" i="5" s="1"/>
  <c r="AF99" i="5"/>
  <c r="AF331" i="5" s="1"/>
  <c r="AF345" i="5" s="1"/>
  <c r="AD106" i="5"/>
  <c r="AD332" i="5" s="1"/>
  <c r="AB54" i="5"/>
  <c r="AB180" i="5" s="1"/>
  <c r="AB182" i="5" s="1"/>
  <c r="W113" i="5"/>
  <c r="W333" i="5" s="1"/>
  <c r="T73" i="5"/>
  <c r="T13" i="6" s="1"/>
  <c r="N117" i="5"/>
  <c r="N20" i="6" s="1"/>
  <c r="N118" i="5"/>
  <c r="N21" i="6" s="1"/>
  <c r="K68" i="5"/>
  <c r="K220" i="5" s="1"/>
  <c r="K222" i="5" s="1"/>
  <c r="J68" i="5"/>
  <c r="J220" i="5" s="1"/>
  <c r="J222" i="5" s="1"/>
  <c r="BH118" i="5"/>
  <c r="BH21" i="6" s="1"/>
  <c r="BE99" i="5"/>
  <c r="BE331" i="5" s="1"/>
  <c r="BG345" i="5" s="1"/>
  <c r="BD99" i="5"/>
  <c r="BD331" i="5" s="1"/>
  <c r="BD54" i="5"/>
  <c r="BD180" i="5" s="1"/>
  <c r="BD182" i="5" s="1"/>
  <c r="BC106" i="5"/>
  <c r="BC332" i="5" s="1"/>
  <c r="BA113" i="5"/>
  <c r="BA333" i="5" s="1"/>
  <c r="AZ54" i="5"/>
  <c r="AZ180" i="5" s="1"/>
  <c r="AZ182" i="5" s="1"/>
  <c r="AZ117" i="5"/>
  <c r="AZ20" i="6" s="1"/>
  <c r="AY68" i="5"/>
  <c r="AY220" i="5" s="1"/>
  <c r="AY222" i="5" s="1"/>
  <c r="AX113" i="5"/>
  <c r="AX333" i="5" s="1"/>
  <c r="AV99" i="5"/>
  <c r="AV331" i="5" s="1"/>
  <c r="AU118" i="5"/>
  <c r="AU21" i="6" s="1"/>
  <c r="AS118" i="5"/>
  <c r="AS21" i="6" s="1"/>
  <c r="AS73" i="5"/>
  <c r="AS13" i="6" s="1"/>
  <c r="AP68" i="5"/>
  <c r="AP220" i="5" s="1"/>
  <c r="AP222" i="5" s="1"/>
  <c r="AP118" i="5"/>
  <c r="AP21" i="6" s="1"/>
  <c r="AO113" i="5"/>
  <c r="AO333" i="5" s="1"/>
  <c r="AN61" i="5"/>
  <c r="AN200" i="5" s="1"/>
  <c r="AN202" i="5" s="1"/>
  <c r="AN72" i="5"/>
  <c r="AN12" i="6" s="1"/>
  <c r="AN54" i="5"/>
  <c r="AN180" i="5" s="1"/>
  <c r="AN182" i="5" s="1"/>
  <c r="AL106" i="5"/>
  <c r="AL332" i="5" s="1"/>
  <c r="AK68" i="5"/>
  <c r="AK220" i="5" s="1"/>
  <c r="AK222" i="5" s="1"/>
  <c r="AL113" i="5"/>
  <c r="AL333" i="5" s="1"/>
  <c r="AK73" i="5"/>
  <c r="AK13" i="6" s="1"/>
  <c r="AI118" i="5"/>
  <c r="AI21" i="6" s="1"/>
  <c r="AG117" i="5"/>
  <c r="AG20" i="6" s="1"/>
  <c r="AF54" i="5"/>
  <c r="AF180" i="5" s="1"/>
  <c r="AF182" i="5" s="1"/>
  <c r="AE106" i="5"/>
  <c r="AE332" i="5" s="1"/>
  <c r="AD118" i="5"/>
  <c r="AD21" i="6" s="1"/>
  <c r="AC72" i="5"/>
  <c r="AC12" i="6" s="1"/>
  <c r="AC106" i="5"/>
  <c r="AC332" i="5" s="1"/>
  <c r="AB61" i="5"/>
  <c r="AB200" i="5" s="1"/>
  <c r="AB202" i="5" s="1"/>
  <c r="AA61" i="5"/>
  <c r="AA200" i="5" s="1"/>
  <c r="AA202" i="5" s="1"/>
  <c r="AA99" i="5"/>
  <c r="AA331" i="5" s="1"/>
  <c r="Z61" i="5"/>
  <c r="Z200" i="5" s="1"/>
  <c r="Z202" i="5" s="1"/>
  <c r="Z68" i="5"/>
  <c r="Z220" i="5" s="1"/>
  <c r="Z222" i="5" s="1"/>
  <c r="X118" i="5"/>
  <c r="X21" i="6" s="1"/>
  <c r="Y117" i="5"/>
  <c r="Y20" i="6" s="1"/>
  <c r="X61" i="5"/>
  <c r="X200" i="5" s="1"/>
  <c r="X202" i="5" s="1"/>
  <c r="X54" i="5"/>
  <c r="X180" i="5" s="1"/>
  <c r="X182" i="5" s="1"/>
  <c r="X106" i="5"/>
  <c r="X332" i="5" s="1"/>
  <c r="U117" i="5"/>
  <c r="U20" i="6" s="1"/>
  <c r="U61" i="5"/>
  <c r="U200" i="5" s="1"/>
  <c r="U202" i="5" s="1"/>
  <c r="T118" i="5"/>
  <c r="T21" i="6" s="1"/>
  <c r="S54" i="5"/>
  <c r="S180" i="5" s="1"/>
  <c r="S182" i="5" s="1"/>
  <c r="S117" i="5"/>
  <c r="S20" i="6" s="1"/>
  <c r="S72" i="5"/>
  <c r="S12" i="6" s="1"/>
  <c r="R54" i="5"/>
  <c r="R180" i="5" s="1"/>
  <c r="R182" i="5" s="1"/>
  <c r="R72" i="5"/>
  <c r="R12" i="6" s="1"/>
  <c r="Q118" i="5"/>
  <c r="Q21" i="6" s="1"/>
  <c r="Q113" i="5"/>
  <c r="Q333" i="5" s="1"/>
  <c r="O106" i="5"/>
  <c r="O332" i="5" s="1"/>
  <c r="O117" i="5"/>
  <c r="O20" i="6" s="1"/>
  <c r="M99" i="5"/>
  <c r="M331" i="5" s="1"/>
  <c r="N106" i="5"/>
  <c r="N332" i="5" s="1"/>
  <c r="L99" i="5"/>
  <c r="L331" i="5" s="1"/>
  <c r="K73" i="5"/>
  <c r="K13" i="6" s="1"/>
  <c r="K117" i="5"/>
  <c r="K20" i="6" s="1"/>
  <c r="I106" i="5"/>
  <c r="I332" i="5" s="1"/>
  <c r="I346" i="5" s="1"/>
  <c r="I72" i="5"/>
  <c r="I12" i="6" s="1"/>
  <c r="BJ61" i="5"/>
  <c r="BJ200" i="5" s="1"/>
  <c r="BJ202" i="5" s="1"/>
  <c r="BI73" i="5"/>
  <c r="BI13" i="6" s="1"/>
  <c r="BG92" i="5"/>
  <c r="BG330" i="5" s="1"/>
  <c r="BG116" i="5"/>
  <c r="BF47" i="5"/>
  <c r="BF160" i="5" s="1"/>
  <c r="BF71" i="5"/>
  <c r="BF118" i="5"/>
  <c r="BF21" i="6" s="1"/>
  <c r="BG117" i="5"/>
  <c r="BG20" i="6" s="1"/>
  <c r="BG54" i="5"/>
  <c r="BG180" i="5" s="1"/>
  <c r="BG182" i="5" s="1"/>
  <c r="BF113" i="5"/>
  <c r="BF333" i="5" s="1"/>
  <c r="BF106" i="5"/>
  <c r="BF332" i="5" s="1"/>
  <c r="BG113" i="5"/>
  <c r="BG333" i="5" s="1"/>
  <c r="BE61" i="5"/>
  <c r="BE200" i="5" s="1"/>
  <c r="BE202" i="5" s="1"/>
  <c r="BE73" i="5"/>
  <c r="BE13" i="6" s="1"/>
  <c r="BE92" i="5"/>
  <c r="BE330" i="5" s="1"/>
  <c r="BE116" i="5"/>
  <c r="BD117" i="5"/>
  <c r="BD20" i="6" s="1"/>
  <c r="BC116" i="5"/>
  <c r="BC92" i="5"/>
  <c r="BC330" i="5" s="1"/>
  <c r="BC99" i="5"/>
  <c r="BC331" i="5" s="1"/>
  <c r="BC61" i="5"/>
  <c r="BC200" i="5" s="1"/>
  <c r="BC202" i="5" s="1"/>
  <c r="BB99" i="5"/>
  <c r="BB331" i="5" s="1"/>
  <c r="BB54" i="5"/>
  <c r="BB180" i="5" s="1"/>
  <c r="BB182" i="5" s="1"/>
  <c r="BC118" i="5"/>
  <c r="BC21" i="6" s="1"/>
  <c r="BA118" i="5"/>
  <c r="BA21" i="6" s="1"/>
  <c r="BA68" i="5"/>
  <c r="BA220" i="5" s="1"/>
  <c r="BA222" i="5" s="1"/>
  <c r="BA99" i="5"/>
  <c r="BA331" i="5" s="1"/>
  <c r="AZ99" i="5"/>
  <c r="AZ331" i="5" s="1"/>
  <c r="AZ116" i="5"/>
  <c r="AZ92" i="5"/>
  <c r="AZ330" i="5" s="1"/>
  <c r="AY72" i="5"/>
  <c r="AY12" i="6" s="1"/>
  <c r="AY61" i="5"/>
  <c r="AY200" i="5" s="1"/>
  <c r="AY202" i="5" s="1"/>
  <c r="AX117" i="5"/>
  <c r="AX20" i="6" s="1"/>
  <c r="AX54" i="5"/>
  <c r="AX180" i="5" s="1"/>
  <c r="AX182" i="5" s="1"/>
  <c r="AX73" i="5"/>
  <c r="AX13" i="6" s="1"/>
  <c r="AW72" i="5"/>
  <c r="AW12" i="6" s="1"/>
  <c r="AW118" i="5"/>
  <c r="AW21" i="6" s="1"/>
  <c r="AW116" i="5"/>
  <c r="AW92" i="5"/>
  <c r="AW330" i="5" s="1"/>
  <c r="AV72" i="5"/>
  <c r="AV12" i="6" s="1"/>
  <c r="AV118" i="5"/>
  <c r="AV21" i="6" s="1"/>
  <c r="AU71" i="5"/>
  <c r="AU47" i="5"/>
  <c r="AU160" i="5" s="1"/>
  <c r="AT54" i="5"/>
  <c r="AT180" i="5" s="1"/>
  <c r="AT182" i="5" s="1"/>
  <c r="AT116" i="5"/>
  <c r="AT92" i="5"/>
  <c r="AT330" i="5" s="1"/>
  <c r="AT72" i="5"/>
  <c r="AT12" i="6" s="1"/>
  <c r="AT118" i="5"/>
  <c r="AT21" i="6" s="1"/>
  <c r="AS117" i="5"/>
  <c r="AS20" i="6" s="1"/>
  <c r="AT68" i="5"/>
  <c r="AT220" i="5" s="1"/>
  <c r="AT222" i="5" s="1"/>
  <c r="AT99" i="5"/>
  <c r="AT331" i="5" s="1"/>
  <c r="AS54" i="5"/>
  <c r="AS180" i="5" s="1"/>
  <c r="AS182" i="5" s="1"/>
  <c r="AR61" i="5"/>
  <c r="AR200" i="5" s="1"/>
  <c r="AR202" i="5" s="1"/>
  <c r="AR113" i="5"/>
  <c r="AR333" i="5" s="1"/>
  <c r="AR347" i="5" s="1"/>
  <c r="AR106" i="5"/>
  <c r="AR332" i="5" s="1"/>
  <c r="AP99" i="5"/>
  <c r="AP331" i="5" s="1"/>
  <c r="AP106" i="5"/>
  <c r="AP332" i="5" s="1"/>
  <c r="AQ116" i="5"/>
  <c r="AQ92" i="5"/>
  <c r="AQ330" i="5" s="1"/>
  <c r="AQ106" i="5"/>
  <c r="AQ332" i="5" s="1"/>
  <c r="AQ68" i="5"/>
  <c r="AQ220" i="5" s="1"/>
  <c r="AQ222" i="5" s="1"/>
  <c r="AP61" i="5"/>
  <c r="AP200" i="5" s="1"/>
  <c r="AP202" i="5" s="1"/>
  <c r="BF54" i="5"/>
  <c r="BF180" i="5" s="1"/>
  <c r="BF182" i="5" s="1"/>
  <c r="BE47" i="5"/>
  <c r="BE160" i="5" s="1"/>
  <c r="BE71" i="5"/>
  <c r="BE72" i="5"/>
  <c r="BE12" i="6" s="1"/>
  <c r="BD71" i="5"/>
  <c r="BD47" i="5"/>
  <c r="BD160" i="5" s="1"/>
  <c r="BD106" i="5"/>
  <c r="BD332" i="5" s="1"/>
  <c r="BC47" i="5"/>
  <c r="BC160" i="5" s="1"/>
  <c r="BC71" i="5"/>
  <c r="BB92" i="5"/>
  <c r="BB330" i="5" s="1"/>
  <c r="BB116" i="5"/>
  <c r="BB118" i="5"/>
  <c r="BB21" i="6" s="1"/>
  <c r="BA92" i="5"/>
  <c r="BA330" i="5" s="1"/>
  <c r="BA116" i="5"/>
  <c r="BA117" i="5"/>
  <c r="BA20" i="6" s="1"/>
  <c r="AZ47" i="5"/>
  <c r="AZ160" i="5" s="1"/>
  <c r="AZ71" i="5"/>
  <c r="AY71" i="5"/>
  <c r="AY47" i="5"/>
  <c r="AY160" i="5" s="1"/>
  <c r="AX118" i="5"/>
  <c r="AX21" i="6" s="1"/>
  <c r="AX106" i="5"/>
  <c r="AX332" i="5" s="1"/>
  <c r="AW47" i="5"/>
  <c r="AW160" i="5" s="1"/>
  <c r="AW71" i="5"/>
  <c r="AW117" i="5"/>
  <c r="AW20" i="6" s="1"/>
  <c r="AV61" i="5"/>
  <c r="AV200" i="5" s="1"/>
  <c r="AV202" i="5" s="1"/>
  <c r="AU106" i="5"/>
  <c r="AU332" i="5" s="1"/>
  <c r="AU68" i="5"/>
  <c r="AU220" i="5" s="1"/>
  <c r="AU222" i="5" s="1"/>
  <c r="AS92" i="5"/>
  <c r="AS330" i="5" s="1"/>
  <c r="AS116" i="5"/>
  <c r="AR116" i="5"/>
  <c r="AR92" i="5"/>
  <c r="AR330" i="5" s="1"/>
  <c r="AQ61" i="5"/>
  <c r="AQ200" i="5" s="1"/>
  <c r="AQ202" i="5" s="1"/>
  <c r="AQ117" i="5"/>
  <c r="AQ20" i="6" s="1"/>
  <c r="AO73" i="5"/>
  <c r="AO13" i="6" s="1"/>
  <c r="AM116" i="5"/>
  <c r="AM92" i="5"/>
  <c r="AM330" i="5" s="1"/>
  <c r="BG106" i="5"/>
  <c r="BG332" i="5" s="1"/>
  <c r="BG47" i="5"/>
  <c r="BG160" i="5" s="1"/>
  <c r="BG71" i="5"/>
  <c r="BF72" i="5"/>
  <c r="BF12" i="6" s="1"/>
  <c r="BF73" i="5"/>
  <c r="BF13" i="6" s="1"/>
  <c r="BE117" i="5"/>
  <c r="BE20" i="6" s="1"/>
  <c r="BE68" i="5"/>
  <c r="BE220" i="5" s="1"/>
  <c r="BE222" i="5" s="1"/>
  <c r="BD61" i="5"/>
  <c r="BD200" i="5" s="1"/>
  <c r="BD202" i="5" s="1"/>
  <c r="BD72" i="5"/>
  <c r="BD12" i="6" s="1"/>
  <c r="BD92" i="5"/>
  <c r="BD330" i="5" s="1"/>
  <c r="BD116" i="5"/>
  <c r="BC117" i="5"/>
  <c r="BC20" i="6" s="1"/>
  <c r="BC68" i="5"/>
  <c r="BC220" i="5" s="1"/>
  <c r="BC222" i="5" s="1"/>
  <c r="BB68" i="5"/>
  <c r="BB220" i="5" s="1"/>
  <c r="BB222" i="5" s="1"/>
  <c r="BB47" i="5"/>
  <c r="BB160" i="5" s="1"/>
  <c r="BB71" i="5"/>
  <c r="BB72" i="5"/>
  <c r="BB12" i="6" s="1"/>
  <c r="BB113" i="5"/>
  <c r="BB333" i="5" s="1"/>
  <c r="BA106" i="5"/>
  <c r="BA332" i="5" s="1"/>
  <c r="BA72" i="5"/>
  <c r="BA12" i="6" s="1"/>
  <c r="BA54" i="5"/>
  <c r="BA180" i="5" s="1"/>
  <c r="BA182" i="5" s="1"/>
  <c r="BA71" i="5"/>
  <c r="BA47" i="5"/>
  <c r="BA160" i="5" s="1"/>
  <c r="AZ118" i="5"/>
  <c r="AZ21" i="6" s="1"/>
  <c r="AY106" i="5"/>
  <c r="AY332" i="5" s="1"/>
  <c r="AY113" i="5"/>
  <c r="AY333" i="5" s="1"/>
  <c r="AY92" i="5"/>
  <c r="AY330" i="5" s="1"/>
  <c r="AY116" i="5"/>
  <c r="AY118" i="5"/>
  <c r="AY21" i="6" s="1"/>
  <c r="AY117" i="5"/>
  <c r="AY20" i="6" s="1"/>
  <c r="AX61" i="5"/>
  <c r="AX200" i="5" s="1"/>
  <c r="AX202" i="5" s="1"/>
  <c r="AX71" i="5"/>
  <c r="AX47" i="5"/>
  <c r="AX160" i="5" s="1"/>
  <c r="AX99" i="5"/>
  <c r="AX331" i="5" s="1"/>
  <c r="AU117" i="5"/>
  <c r="AU20" i="6" s="1"/>
  <c r="AV73" i="5"/>
  <c r="AV13" i="6" s="1"/>
  <c r="AU61" i="5"/>
  <c r="AU200" i="5" s="1"/>
  <c r="AU202" i="5" s="1"/>
  <c r="AV113" i="5"/>
  <c r="AV333" i="5" s="1"/>
  <c r="AU72" i="5"/>
  <c r="AU12" i="6" s="1"/>
  <c r="AU116" i="5"/>
  <c r="AU92" i="5"/>
  <c r="AU330" i="5" s="1"/>
  <c r="AS47" i="5"/>
  <c r="AS160" i="5" s="1"/>
  <c r="AS71" i="5"/>
  <c r="AT117" i="5"/>
  <c r="AT20" i="6" s="1"/>
  <c r="AS99" i="5"/>
  <c r="AS331" i="5" s="1"/>
  <c r="AR99" i="5"/>
  <c r="AR331" i="5" s="1"/>
  <c r="AR73" i="5"/>
  <c r="AR13" i="6" s="1"/>
  <c r="AR72" i="5"/>
  <c r="AR12" i="6" s="1"/>
  <c r="AP54" i="5"/>
  <c r="AP180" i="5" s="1"/>
  <c r="AP182" i="5" s="1"/>
  <c r="AQ54" i="5"/>
  <c r="AQ180" i="5" s="1"/>
  <c r="AQ182" i="5" s="1"/>
  <c r="AQ71" i="5"/>
  <c r="AQ47" i="5"/>
  <c r="AQ160" i="5" s="1"/>
  <c r="AQ72" i="5"/>
  <c r="AQ12" i="6" s="1"/>
  <c r="AQ99" i="5"/>
  <c r="AQ331" i="5" s="1"/>
  <c r="AP47" i="5"/>
  <c r="AP160" i="5" s="1"/>
  <c r="AP71" i="5"/>
  <c r="AP72" i="5"/>
  <c r="AP12" i="6" s="1"/>
  <c r="BH116" i="5"/>
  <c r="BH92" i="5"/>
  <c r="BH330" i="5" s="1"/>
  <c r="BF92" i="5"/>
  <c r="BF330" i="5" s="1"/>
  <c r="BF116" i="5"/>
  <c r="BG72" i="5"/>
  <c r="BG12" i="6" s="1"/>
  <c r="BF61" i="5"/>
  <c r="BF200" i="5" s="1"/>
  <c r="BF202" i="5" s="1"/>
  <c r="BF68" i="5"/>
  <c r="BF220" i="5" s="1"/>
  <c r="BF222" i="5" s="1"/>
  <c r="BD118" i="5"/>
  <c r="BD21" i="6" s="1"/>
  <c r="BD73" i="5"/>
  <c r="BD13" i="6" s="1"/>
  <c r="BC113" i="5"/>
  <c r="BC333" i="5" s="1"/>
  <c r="BC72" i="5"/>
  <c r="BC12" i="6" s="1"/>
  <c r="BB117" i="5"/>
  <c r="BB20" i="6" s="1"/>
  <c r="BB61" i="5"/>
  <c r="BB200" i="5" s="1"/>
  <c r="BB202" i="5" s="1"/>
  <c r="AZ72" i="5"/>
  <c r="AZ12" i="6" s="1"/>
  <c r="AZ68" i="5"/>
  <c r="AZ220" i="5" s="1"/>
  <c r="AZ222" i="5" s="1"/>
  <c r="AY54" i="5"/>
  <c r="AY180" i="5" s="1"/>
  <c r="AY182" i="5" s="1"/>
  <c r="AY73" i="5"/>
  <c r="AY13" i="6" s="1"/>
  <c r="AY99" i="5"/>
  <c r="AY331" i="5" s="1"/>
  <c r="AX92" i="5"/>
  <c r="AX330" i="5" s="1"/>
  <c r="AX116" i="5"/>
  <c r="AX72" i="5"/>
  <c r="AX12" i="6" s="1"/>
  <c r="AW113" i="5"/>
  <c r="AW333" i="5" s="1"/>
  <c r="AW106" i="5"/>
  <c r="AW332" i="5" s="1"/>
  <c r="AW61" i="5"/>
  <c r="AW200" i="5" s="1"/>
  <c r="AW202" i="5" s="1"/>
  <c r="AV106" i="5"/>
  <c r="AV332" i="5" s="1"/>
  <c r="AV117" i="5"/>
  <c r="AV20" i="6" s="1"/>
  <c r="AV47" i="5"/>
  <c r="AV160" i="5" s="1"/>
  <c r="AV71" i="5"/>
  <c r="AU73" i="5"/>
  <c r="AU13" i="6" s="1"/>
  <c r="AU113" i="5"/>
  <c r="AU333" i="5" s="1"/>
  <c r="AV116" i="5"/>
  <c r="AV92" i="5"/>
  <c r="AV330" i="5" s="1"/>
  <c r="AT47" i="5"/>
  <c r="AT160" i="5" s="1"/>
  <c r="AT71" i="5"/>
  <c r="AT106" i="5"/>
  <c r="AT332" i="5" s="1"/>
  <c r="AS68" i="5"/>
  <c r="AS220" i="5" s="1"/>
  <c r="AS222" i="5" s="1"/>
  <c r="AS72" i="5"/>
  <c r="AS12" i="6" s="1"/>
  <c r="AR117" i="5"/>
  <c r="AR20" i="6" s="1"/>
  <c r="AR71" i="5"/>
  <c r="AR47" i="5"/>
  <c r="AR160" i="5" s="1"/>
  <c r="AR118" i="5"/>
  <c r="AR21" i="6" s="1"/>
  <c r="AR68" i="5"/>
  <c r="AR220" i="5" s="1"/>
  <c r="AR222" i="5" s="1"/>
  <c r="AQ73" i="5"/>
  <c r="AQ13" i="6" s="1"/>
  <c r="AQ118" i="5"/>
  <c r="AQ21" i="6" s="1"/>
  <c r="AP73" i="5"/>
  <c r="AP13" i="6" s="1"/>
  <c r="AO47" i="5"/>
  <c r="AO160" i="5" s="1"/>
  <c r="AO71" i="5"/>
  <c r="AN117" i="5"/>
  <c r="AN20" i="6" s="1"/>
  <c r="AN113" i="5"/>
  <c r="AN333" i="5" s="1"/>
  <c r="AO106" i="5"/>
  <c r="AO332" i="5" s="1"/>
  <c r="AP116" i="5"/>
  <c r="AP92" i="5"/>
  <c r="AP330" i="5" s="1"/>
  <c r="AN92" i="5"/>
  <c r="AN330" i="5" s="1"/>
  <c r="AN116" i="5"/>
  <c r="AO68" i="5"/>
  <c r="AO220" i="5" s="1"/>
  <c r="AO222" i="5" s="1"/>
  <c r="AN99" i="5"/>
  <c r="AN331" i="5" s="1"/>
  <c r="AM117" i="5"/>
  <c r="AM20" i="6" s="1"/>
  <c r="AN47" i="5"/>
  <c r="AN160" i="5" s="1"/>
  <c r="AN71" i="5"/>
  <c r="AM47" i="5"/>
  <c r="AM160" i="5" s="1"/>
  <c r="AM71" i="5"/>
  <c r="AM106" i="5"/>
  <c r="AM332" i="5" s="1"/>
  <c r="AL118" i="5"/>
  <c r="AL21" i="6" s="1"/>
  <c r="AL68" i="5"/>
  <c r="AL220" i="5" s="1"/>
  <c r="AL222" i="5" s="1"/>
  <c r="AL72" i="5"/>
  <c r="AL12" i="6" s="1"/>
  <c r="AK92" i="5"/>
  <c r="AK330" i="5" s="1"/>
  <c r="AK116" i="5"/>
  <c r="AK72" i="5"/>
  <c r="AK12" i="6" s="1"/>
  <c r="AJ73" i="5"/>
  <c r="AJ13" i="6" s="1"/>
  <c r="AJ54" i="5"/>
  <c r="AJ180" i="5" s="1"/>
  <c r="AJ182" i="5" s="1"/>
  <c r="AI71" i="5"/>
  <c r="AI47" i="5"/>
  <c r="AI160" i="5" s="1"/>
  <c r="AI61" i="5"/>
  <c r="AI200" i="5" s="1"/>
  <c r="AI202" i="5" s="1"/>
  <c r="AH118" i="5"/>
  <c r="AH21" i="6" s="1"/>
  <c r="AH106" i="5"/>
  <c r="AH332" i="5" s="1"/>
  <c r="AH72" i="5"/>
  <c r="AH12" i="6" s="1"/>
  <c r="AH47" i="5"/>
  <c r="AH160" i="5" s="1"/>
  <c r="AH71" i="5"/>
  <c r="AG61" i="5"/>
  <c r="AG200" i="5" s="1"/>
  <c r="AG202" i="5" s="1"/>
  <c r="AG92" i="5"/>
  <c r="AG330" i="5" s="1"/>
  <c r="AG116" i="5"/>
  <c r="AG54" i="5"/>
  <c r="AG180" i="5" s="1"/>
  <c r="AG182" i="5" s="1"/>
  <c r="AG113" i="5"/>
  <c r="AG333" i="5" s="1"/>
  <c r="AF68" i="5"/>
  <c r="AF220" i="5" s="1"/>
  <c r="AF222" i="5" s="1"/>
  <c r="AE92" i="5"/>
  <c r="AE330" i="5" s="1"/>
  <c r="AE116" i="5"/>
  <c r="AF73" i="5"/>
  <c r="AF13" i="6" s="1"/>
  <c r="AG73" i="5"/>
  <c r="AG13" i="6" s="1"/>
  <c r="AD47" i="5"/>
  <c r="AD160" i="5" s="1"/>
  <c r="AD71" i="5"/>
  <c r="AB106" i="5"/>
  <c r="AB332" i="5" s="1"/>
  <c r="AB73" i="5"/>
  <c r="AB13" i="6" s="1"/>
  <c r="AB71" i="5"/>
  <c r="AB47" i="5"/>
  <c r="AB160" i="5" s="1"/>
  <c r="AC61" i="5"/>
  <c r="AC200" i="5" s="1"/>
  <c r="AC202" i="5" s="1"/>
  <c r="AB72" i="5"/>
  <c r="AB12" i="6" s="1"/>
  <c r="AA68" i="5"/>
  <c r="AA220" i="5" s="1"/>
  <c r="AA222" i="5" s="1"/>
  <c r="AA47" i="5"/>
  <c r="AA160" i="5" s="1"/>
  <c r="AA71" i="5"/>
  <c r="AB113" i="5"/>
  <c r="AB333" i="5" s="1"/>
  <c r="Z99" i="5"/>
  <c r="Z331" i="5" s="1"/>
  <c r="AA54" i="5"/>
  <c r="AA180" i="5" s="1"/>
  <c r="AA182" i="5" s="1"/>
  <c r="Z54" i="5"/>
  <c r="Z180" i="5" s="1"/>
  <c r="Z182" i="5" s="1"/>
  <c r="Y71" i="5"/>
  <c r="Y47" i="5"/>
  <c r="Y160" i="5" s="1"/>
  <c r="Y73" i="5"/>
  <c r="Y13" i="6" s="1"/>
  <c r="Y72" i="5"/>
  <c r="Y12" i="6" s="1"/>
  <c r="X113" i="5"/>
  <c r="X333" i="5" s="1"/>
  <c r="Y92" i="5"/>
  <c r="Y330" i="5" s="1"/>
  <c r="Y116" i="5"/>
  <c r="W71" i="5"/>
  <c r="W47" i="5"/>
  <c r="W160" i="5" s="1"/>
  <c r="V117" i="5"/>
  <c r="V20" i="6" s="1"/>
  <c r="W118" i="5"/>
  <c r="W21" i="6" s="1"/>
  <c r="W116" i="5"/>
  <c r="W92" i="5"/>
  <c r="W330" i="5" s="1"/>
  <c r="V99" i="5"/>
  <c r="V331" i="5" s="1"/>
  <c r="V68" i="5"/>
  <c r="V220" i="5" s="1"/>
  <c r="V222" i="5" s="1"/>
  <c r="V73" i="5"/>
  <c r="V13" i="6" s="1"/>
  <c r="U99" i="5"/>
  <c r="U331" i="5" s="1"/>
  <c r="U106" i="5"/>
  <c r="U332" i="5" s="1"/>
  <c r="T106" i="5"/>
  <c r="T332" i="5" s="1"/>
  <c r="S116" i="5"/>
  <c r="S92" i="5"/>
  <c r="S330" i="5" s="1"/>
  <c r="S73" i="5"/>
  <c r="S13" i="6" s="1"/>
  <c r="S118" i="5"/>
  <c r="S21" i="6" s="1"/>
  <c r="T61" i="5"/>
  <c r="T200" i="5" s="1"/>
  <c r="T202" i="5" s="1"/>
  <c r="S68" i="5"/>
  <c r="S220" i="5" s="1"/>
  <c r="S222" i="5" s="1"/>
  <c r="S113" i="5"/>
  <c r="S333" i="5" s="1"/>
  <c r="R113" i="5"/>
  <c r="R333" i="5" s="1"/>
  <c r="R92" i="5"/>
  <c r="R330" i="5" s="1"/>
  <c r="R116" i="5"/>
  <c r="R99" i="5"/>
  <c r="R331" i="5" s="1"/>
  <c r="R106" i="5"/>
  <c r="R332" i="5" s="1"/>
  <c r="Q73" i="5"/>
  <c r="Q13" i="6" s="1"/>
  <c r="Q71" i="5"/>
  <c r="Q47" i="5"/>
  <c r="Q160" i="5" s="1"/>
  <c r="P73" i="5"/>
  <c r="P13" i="6" s="1"/>
  <c r="P106" i="5"/>
  <c r="P332" i="5" s="1"/>
  <c r="Q68" i="5"/>
  <c r="Q220" i="5" s="1"/>
  <c r="Q222" i="5" s="1"/>
  <c r="Q61" i="5"/>
  <c r="Q200" i="5" s="1"/>
  <c r="Q202" i="5" s="1"/>
  <c r="N116" i="5"/>
  <c r="N92" i="5"/>
  <c r="N330" i="5" s="1"/>
  <c r="Q72" i="5"/>
  <c r="Q12" i="6" s="1"/>
  <c r="O99" i="5"/>
  <c r="O331" i="5" s="1"/>
  <c r="N68" i="5"/>
  <c r="N220" i="5" s="1"/>
  <c r="N222" i="5" s="1"/>
  <c r="O113" i="5"/>
  <c r="O333" i="5" s="1"/>
  <c r="N54" i="5"/>
  <c r="N180" i="5" s="1"/>
  <c r="N182" i="5" s="1"/>
  <c r="M113" i="5"/>
  <c r="M333" i="5" s="1"/>
  <c r="M47" i="5"/>
  <c r="M160" i="5" s="1"/>
  <c r="M71" i="5"/>
  <c r="M117" i="5"/>
  <c r="M20" i="6" s="1"/>
  <c r="K47" i="5"/>
  <c r="K160" i="5" s="1"/>
  <c r="K71" i="5"/>
  <c r="L47" i="5"/>
  <c r="L160" i="5" s="1"/>
  <c r="L71" i="5"/>
  <c r="L73" i="5"/>
  <c r="L13" i="6" s="1"/>
  <c r="I99" i="5"/>
  <c r="I331" i="5" s="1"/>
  <c r="I345" i="5" s="1"/>
  <c r="J73" i="5"/>
  <c r="J13" i="6" s="1"/>
  <c r="I61" i="5"/>
  <c r="I200" i="5" s="1"/>
  <c r="I202" i="5" s="1"/>
  <c r="I118" i="5"/>
  <c r="I21" i="6" s="1"/>
  <c r="I54" i="5"/>
  <c r="I180" i="5" s="1"/>
  <c r="I182" i="5" s="1"/>
  <c r="I68" i="5"/>
  <c r="I220" i="5" s="1"/>
  <c r="I222" i="5" s="1"/>
  <c r="BH117" i="5"/>
  <c r="BH20" i="6" s="1"/>
  <c r="BJ73" i="5"/>
  <c r="BJ13" i="6" s="1"/>
  <c r="BH106" i="5"/>
  <c r="BH332" i="5" s="1"/>
  <c r="BI99" i="5"/>
  <c r="BI331" i="5" s="1"/>
  <c r="BI345" i="5" s="1"/>
  <c r="BI61" i="5"/>
  <c r="BI200" i="5" s="1"/>
  <c r="BI202" i="5" s="1"/>
  <c r="BI54" i="5"/>
  <c r="BI180" i="5" s="1"/>
  <c r="BI182" i="5" s="1"/>
  <c r="AM73" i="5"/>
  <c r="AM13" i="6" s="1"/>
  <c r="AM118" i="5"/>
  <c r="AM21" i="6" s="1"/>
  <c r="AK47" i="5"/>
  <c r="AK160" i="5" s="1"/>
  <c r="AK71" i="5"/>
  <c r="AL99" i="5"/>
  <c r="AL331" i="5" s="1"/>
  <c r="AL92" i="5"/>
  <c r="AL330" i="5" s="1"/>
  <c r="AL116" i="5"/>
  <c r="AL117" i="5"/>
  <c r="AL20" i="6" s="1"/>
  <c r="AK54" i="5"/>
  <c r="AK180" i="5" s="1"/>
  <c r="AK182" i="5" s="1"/>
  <c r="AJ116" i="5"/>
  <c r="AJ92" i="5"/>
  <c r="AJ330" i="5" s="1"/>
  <c r="AJ118" i="5"/>
  <c r="AJ21" i="6" s="1"/>
  <c r="AI106" i="5"/>
  <c r="AI332" i="5" s="1"/>
  <c r="AI117" i="5"/>
  <c r="AI20" i="6" s="1"/>
  <c r="AH73" i="5"/>
  <c r="AH13" i="6" s="1"/>
  <c r="AH117" i="5"/>
  <c r="AH20" i="6" s="1"/>
  <c r="AG47" i="5"/>
  <c r="AG160" i="5" s="1"/>
  <c r="AG71" i="5"/>
  <c r="AF117" i="5"/>
  <c r="AF20" i="6" s="1"/>
  <c r="AF72" i="5"/>
  <c r="AF12" i="6" s="1"/>
  <c r="AE71" i="5"/>
  <c r="AE47" i="5"/>
  <c r="AE160" i="5" s="1"/>
  <c r="AD73" i="5"/>
  <c r="AD13" i="6" s="1"/>
  <c r="AE113" i="5"/>
  <c r="AE333" i="5" s="1"/>
  <c r="AD54" i="5"/>
  <c r="AD180" i="5" s="1"/>
  <c r="AD182" i="5" s="1"/>
  <c r="AD61" i="5"/>
  <c r="AD200" i="5" s="1"/>
  <c r="AD202" i="5" s="1"/>
  <c r="AC118" i="5"/>
  <c r="AC21" i="6" s="1"/>
  <c r="AB92" i="5"/>
  <c r="AB330" i="5" s="1"/>
  <c r="AB116" i="5"/>
  <c r="AC73" i="5"/>
  <c r="AC13" i="6" s="1"/>
  <c r="AC92" i="5"/>
  <c r="AC330" i="5" s="1"/>
  <c r="AC116" i="5"/>
  <c r="AC68" i="5"/>
  <c r="AC220" i="5" s="1"/>
  <c r="AC222" i="5" s="1"/>
  <c r="AA92" i="5"/>
  <c r="AA330" i="5" s="1"/>
  <c r="AA116" i="5"/>
  <c r="Z118" i="5"/>
  <c r="Z21" i="6" s="1"/>
  <c r="Z117" i="5"/>
  <c r="Z20" i="6" s="1"/>
  <c r="Y118" i="5"/>
  <c r="Y21" i="6" s="1"/>
  <c r="Y113" i="5"/>
  <c r="Y333" i="5" s="1"/>
  <c r="Y99" i="5"/>
  <c r="Y331" i="5" s="1"/>
  <c r="Y61" i="5"/>
  <c r="Y200" i="5" s="1"/>
  <c r="Y202" i="5" s="1"/>
  <c r="W54" i="5"/>
  <c r="W180" i="5" s="1"/>
  <c r="W182" i="5" s="1"/>
  <c r="X117" i="5"/>
  <c r="X20" i="6" s="1"/>
  <c r="V106" i="5"/>
  <c r="V332" i="5" s="1"/>
  <c r="V54" i="5"/>
  <c r="V180" i="5" s="1"/>
  <c r="V182" i="5" s="1"/>
  <c r="V118" i="5"/>
  <c r="V21" i="6" s="1"/>
  <c r="W68" i="5"/>
  <c r="W220" i="5" s="1"/>
  <c r="W222" i="5" s="1"/>
  <c r="W61" i="5"/>
  <c r="W200" i="5" s="1"/>
  <c r="W202" i="5" s="1"/>
  <c r="U72" i="5"/>
  <c r="U12" i="6" s="1"/>
  <c r="T54" i="5"/>
  <c r="T180" i="5" s="1"/>
  <c r="T182" i="5" s="1"/>
  <c r="T113" i="5"/>
  <c r="T333" i="5" s="1"/>
  <c r="T117" i="5"/>
  <c r="T20" i="6" s="1"/>
  <c r="S47" i="5"/>
  <c r="S160" i="5" s="1"/>
  <c r="S71" i="5"/>
  <c r="R118" i="5"/>
  <c r="R21" i="6" s="1"/>
  <c r="Q116" i="5"/>
  <c r="Q92" i="5"/>
  <c r="Q330" i="5" s="1"/>
  <c r="Q54" i="5"/>
  <c r="Q180" i="5" s="1"/>
  <c r="Q182" i="5" s="1"/>
  <c r="N71" i="5"/>
  <c r="N47" i="5"/>
  <c r="N160" i="5" s="1"/>
  <c r="O118" i="5"/>
  <c r="O21" i="6" s="1"/>
  <c r="O61" i="5"/>
  <c r="O200" i="5" s="1"/>
  <c r="O202" i="5" s="1"/>
  <c r="N73" i="5"/>
  <c r="N13" i="6" s="1"/>
  <c r="P47" i="5"/>
  <c r="P160" i="5" s="1"/>
  <c r="P71" i="5"/>
  <c r="M106" i="5"/>
  <c r="M332" i="5" s="1"/>
  <c r="N61" i="5"/>
  <c r="N200" i="5" s="1"/>
  <c r="N202" i="5" s="1"/>
  <c r="N99" i="5"/>
  <c r="N331" i="5" s="1"/>
  <c r="M61" i="5"/>
  <c r="M200" i="5" s="1"/>
  <c r="M202" i="5" s="1"/>
  <c r="M73" i="5"/>
  <c r="M13" i="6" s="1"/>
  <c r="M118" i="5"/>
  <c r="M21" i="6" s="1"/>
  <c r="K116" i="5"/>
  <c r="K92" i="5"/>
  <c r="K330" i="5" s="1"/>
  <c r="L92" i="5"/>
  <c r="L330" i="5" s="1"/>
  <c r="L116" i="5"/>
  <c r="L68" i="5"/>
  <c r="L220" i="5" s="1"/>
  <c r="L222" i="5" s="1"/>
  <c r="L106" i="5"/>
  <c r="L332" i="5" s="1"/>
  <c r="J54" i="5"/>
  <c r="J180" i="5" s="1"/>
  <c r="J182" i="5" s="1"/>
  <c r="I71" i="5"/>
  <c r="I40" i="5"/>
  <c r="I140" i="5" s="1"/>
  <c r="J72" i="5"/>
  <c r="J12" i="6" s="1"/>
  <c r="J47" i="5"/>
  <c r="J160" i="5" s="1"/>
  <c r="J162" i="5" s="1"/>
  <c r="J106" i="5"/>
  <c r="J332" i="5" s="1"/>
  <c r="BI92" i="5"/>
  <c r="BI330" i="5" s="1"/>
  <c r="BI116" i="5"/>
  <c r="BI47" i="5"/>
  <c r="BI160" i="5" s="1"/>
  <c r="BI71" i="5"/>
  <c r="BJ113" i="5"/>
  <c r="BJ333" i="5" s="1"/>
  <c r="BJ99" i="5"/>
  <c r="BJ331" i="5" s="1"/>
  <c r="BH72" i="5"/>
  <c r="BH12" i="6" s="1"/>
  <c r="AO99" i="5"/>
  <c r="AO331" i="5" s="1"/>
  <c r="AO92" i="5"/>
  <c r="AO330" i="5" s="1"/>
  <c r="AO116" i="5"/>
  <c r="AM54" i="5"/>
  <c r="AM180" i="5" s="1"/>
  <c r="AM182" i="5" s="1"/>
  <c r="AK113" i="5"/>
  <c r="AK333" i="5" s="1"/>
  <c r="AK347" i="5" s="1"/>
  <c r="AL73" i="5"/>
  <c r="AL13" i="6" s="1"/>
  <c r="AK118" i="5"/>
  <c r="AK21" i="6" s="1"/>
  <c r="AM72" i="5"/>
  <c r="AM12" i="6" s="1"/>
  <c r="AK106" i="5"/>
  <c r="AK332" i="5" s="1"/>
  <c r="AJ47" i="5"/>
  <c r="AJ160" i="5" s="1"/>
  <c r="AJ71" i="5"/>
  <c r="AJ106" i="5"/>
  <c r="AJ332" i="5" s="1"/>
  <c r="AJ346" i="5" s="1"/>
  <c r="AJ99" i="5"/>
  <c r="AJ331" i="5" s="1"/>
  <c r="AJ72" i="5"/>
  <c r="AJ12" i="6" s="1"/>
  <c r="AI54" i="5"/>
  <c r="AI180" i="5" s="1"/>
  <c r="AI182" i="5" s="1"/>
  <c r="AI99" i="5"/>
  <c r="AI331" i="5" s="1"/>
  <c r="AH99" i="5"/>
  <c r="AH331" i="5" s="1"/>
  <c r="AH116" i="5"/>
  <c r="AH92" i="5"/>
  <c r="AH330" i="5" s="1"/>
  <c r="AH54" i="5"/>
  <c r="AH180" i="5" s="1"/>
  <c r="AH182" i="5" s="1"/>
  <c r="AH61" i="5"/>
  <c r="AH200" i="5" s="1"/>
  <c r="AH202" i="5" s="1"/>
  <c r="AG72" i="5"/>
  <c r="AG12" i="6" s="1"/>
  <c r="AG99" i="5"/>
  <c r="AG331" i="5" s="1"/>
  <c r="AG68" i="5"/>
  <c r="AG220" i="5" s="1"/>
  <c r="AG222" i="5" s="1"/>
  <c r="AF71" i="5"/>
  <c r="AF47" i="5"/>
  <c r="AF160" i="5" s="1"/>
  <c r="AE72" i="5"/>
  <c r="AE12" i="6" s="1"/>
  <c r="AE117" i="5"/>
  <c r="AE20" i="6" s="1"/>
  <c r="AE118" i="5"/>
  <c r="AE21" i="6" s="1"/>
  <c r="AC99" i="5"/>
  <c r="AC331" i="5" s="1"/>
  <c r="AB117" i="5"/>
  <c r="AB20" i="6" s="1"/>
  <c r="AB68" i="5"/>
  <c r="AB220" i="5" s="1"/>
  <c r="AB222" i="5" s="1"/>
  <c r="AD72" i="5"/>
  <c r="AD12" i="6" s="1"/>
  <c r="AB99" i="5"/>
  <c r="AB331" i="5" s="1"/>
  <c r="AA117" i="5"/>
  <c r="AA20" i="6" s="1"/>
  <c r="AA113" i="5"/>
  <c r="AA333" i="5" s="1"/>
  <c r="AA73" i="5"/>
  <c r="AA13" i="6" s="1"/>
  <c r="AA72" i="5"/>
  <c r="AA12" i="6" s="1"/>
  <c r="Z72" i="5"/>
  <c r="Z12" i="6" s="1"/>
  <c r="Z106" i="5"/>
  <c r="Z332" i="5" s="1"/>
  <c r="Z73" i="5"/>
  <c r="Z13" i="6" s="1"/>
  <c r="Y106" i="5"/>
  <c r="Y332" i="5" s="1"/>
  <c r="Y54" i="5"/>
  <c r="Y180" i="5" s="1"/>
  <c r="Y182" i="5" s="1"/>
  <c r="X68" i="5"/>
  <c r="X220" i="5" s="1"/>
  <c r="X222" i="5" s="1"/>
  <c r="X73" i="5"/>
  <c r="X13" i="6" s="1"/>
  <c r="W72" i="5"/>
  <c r="W12" i="6" s="1"/>
  <c r="W73" i="5"/>
  <c r="W13" i="6" s="1"/>
  <c r="W106" i="5"/>
  <c r="W332" i="5" s="1"/>
  <c r="V72" i="5"/>
  <c r="V12" i="6" s="1"/>
  <c r="V61" i="5"/>
  <c r="V200" i="5" s="1"/>
  <c r="V202" i="5" s="1"/>
  <c r="U118" i="5"/>
  <c r="U21" i="6" s="1"/>
  <c r="U113" i="5"/>
  <c r="U333" i="5" s="1"/>
  <c r="U47" i="5"/>
  <c r="U160" i="5" s="1"/>
  <c r="U71" i="5"/>
  <c r="S106" i="5"/>
  <c r="S332" i="5" s="1"/>
  <c r="U68" i="5"/>
  <c r="U220" i="5" s="1"/>
  <c r="U222" i="5" s="1"/>
  <c r="T71" i="5"/>
  <c r="T47" i="5"/>
  <c r="T160" i="5" s="1"/>
  <c r="T72" i="5"/>
  <c r="T12" i="6" s="1"/>
  <c r="T68" i="5"/>
  <c r="T220" i="5" s="1"/>
  <c r="T222" i="5" s="1"/>
  <c r="S61" i="5"/>
  <c r="S200" i="5" s="1"/>
  <c r="S202" i="5" s="1"/>
  <c r="R47" i="5"/>
  <c r="R160" i="5" s="1"/>
  <c r="R71" i="5"/>
  <c r="R117" i="5"/>
  <c r="R20" i="6" s="1"/>
  <c r="Q106" i="5"/>
  <c r="Q332" i="5" s="1"/>
  <c r="P99" i="5"/>
  <c r="P331" i="5" s="1"/>
  <c r="Q99" i="5"/>
  <c r="Q331" i="5" s="1"/>
  <c r="P113" i="5"/>
  <c r="P333" i="5" s="1"/>
  <c r="P68" i="5"/>
  <c r="P220" i="5" s="1"/>
  <c r="P222" i="5" s="1"/>
  <c r="O92" i="5"/>
  <c r="O330" i="5" s="1"/>
  <c r="O116" i="5"/>
  <c r="P118" i="5"/>
  <c r="P21" i="6" s="1"/>
  <c r="O54" i="5"/>
  <c r="O180" i="5" s="1"/>
  <c r="O182" i="5" s="1"/>
  <c r="N113" i="5"/>
  <c r="N333" i="5" s="1"/>
  <c r="O68" i="5"/>
  <c r="O220" i="5" s="1"/>
  <c r="O222" i="5" s="1"/>
  <c r="M54" i="5"/>
  <c r="M180" i="5" s="1"/>
  <c r="M182" i="5" s="1"/>
  <c r="M68" i="5"/>
  <c r="M220" i="5" s="1"/>
  <c r="M222" i="5" s="1"/>
  <c r="M92" i="5"/>
  <c r="M330" i="5" s="1"/>
  <c r="M116" i="5"/>
  <c r="L72" i="5"/>
  <c r="L12" i="6" s="1"/>
  <c r="L118" i="5"/>
  <c r="L21" i="6" s="1"/>
  <c r="K118" i="5"/>
  <c r="K21" i="6" s="1"/>
  <c r="K54" i="5"/>
  <c r="K180" i="5" s="1"/>
  <c r="K182" i="5" s="1"/>
  <c r="K61" i="5"/>
  <c r="K200" i="5" s="1"/>
  <c r="K202" i="5" s="1"/>
  <c r="L117" i="5"/>
  <c r="L20" i="6" s="1"/>
  <c r="J71" i="5"/>
  <c r="J40" i="5"/>
  <c r="J140" i="5" s="1"/>
  <c r="J85" i="5"/>
  <c r="J329" i="5" s="1"/>
  <c r="J116" i="5"/>
  <c r="I73" i="5"/>
  <c r="I13" i="6" s="1"/>
  <c r="I85" i="5"/>
  <c r="I329" i="5" s="1"/>
  <c r="I116" i="5"/>
  <c r="I117" i="5"/>
  <c r="I20" i="6" s="1"/>
  <c r="I113" i="5"/>
  <c r="I333" i="5" s="1"/>
  <c r="I347" i="5" s="1"/>
  <c r="BH61" i="5"/>
  <c r="BH200" i="5" s="1"/>
  <c r="BH202" i="5" s="1"/>
  <c r="BI118" i="5"/>
  <c r="BI21" i="6" s="1"/>
  <c r="BH73" i="5"/>
  <c r="BH13" i="6" s="1"/>
  <c r="BJ47" i="5"/>
  <c r="BJ160" i="5" s="1"/>
  <c r="BJ71" i="5"/>
  <c r="BJ92" i="5"/>
  <c r="BJ330" i="5" s="1"/>
  <c r="BJ116" i="5"/>
  <c r="BH71" i="5"/>
  <c r="BH47" i="5"/>
  <c r="BH160" i="5" s="1"/>
  <c r="AL71" i="5"/>
  <c r="AL47" i="5"/>
  <c r="AL160" i="5" s="1"/>
  <c r="AM61" i="5"/>
  <c r="AM200" i="5" s="1"/>
  <c r="AM202" i="5" s="1"/>
  <c r="AM113" i="5"/>
  <c r="AM333" i="5" s="1"/>
  <c r="AL61" i="5"/>
  <c r="AL200" i="5" s="1"/>
  <c r="AL202" i="5" s="1"/>
  <c r="AK117" i="5"/>
  <c r="AK20" i="6" s="1"/>
  <c r="AK99" i="5"/>
  <c r="AK331" i="5" s="1"/>
  <c r="AJ113" i="5"/>
  <c r="AJ333" i="5" s="1"/>
  <c r="AJ61" i="5"/>
  <c r="AJ200" i="5" s="1"/>
  <c r="AJ202" i="5" s="1"/>
  <c r="AJ117" i="5"/>
  <c r="AJ20" i="6" s="1"/>
  <c r="AI116" i="5"/>
  <c r="AI92" i="5"/>
  <c r="AI330" i="5" s="1"/>
  <c r="AH113" i="5"/>
  <c r="AH333" i="5" s="1"/>
  <c r="AH347" i="5" s="1"/>
  <c r="AG118" i="5"/>
  <c r="AG21" i="6" s="1"/>
  <c r="AF116" i="5"/>
  <c r="AF92" i="5"/>
  <c r="AF330" i="5" s="1"/>
  <c r="AF61" i="5"/>
  <c r="AF200" i="5" s="1"/>
  <c r="AF202" i="5" s="1"/>
  <c r="AD116" i="5"/>
  <c r="AD92" i="5"/>
  <c r="AD330" i="5" s="1"/>
  <c r="AC71" i="5"/>
  <c r="AC47" i="5"/>
  <c r="AC160" i="5" s="1"/>
  <c r="AC117" i="5"/>
  <c r="AC20" i="6" s="1"/>
  <c r="Z92" i="5"/>
  <c r="Z330" i="5" s="1"/>
  <c r="Z116" i="5"/>
  <c r="AA106" i="5"/>
  <c r="AA332" i="5" s="1"/>
  <c r="Z113" i="5"/>
  <c r="Z333" i="5" s="1"/>
  <c r="Z47" i="5"/>
  <c r="Z160" i="5" s="1"/>
  <c r="Z71" i="5"/>
  <c r="X47" i="5"/>
  <c r="X160" i="5" s="1"/>
  <c r="X71" i="5"/>
  <c r="X116" i="5"/>
  <c r="X92" i="5"/>
  <c r="X330" i="5" s="1"/>
  <c r="X99" i="5"/>
  <c r="X331" i="5" s="1"/>
  <c r="V71" i="5"/>
  <c r="V47" i="5"/>
  <c r="V160" i="5" s="1"/>
  <c r="V113" i="5"/>
  <c r="V333" i="5" s="1"/>
  <c r="V116" i="5"/>
  <c r="V92" i="5"/>
  <c r="V330" i="5" s="1"/>
  <c r="U116" i="5"/>
  <c r="U92" i="5"/>
  <c r="U330" i="5" s="1"/>
  <c r="U73" i="5"/>
  <c r="U13" i="6" s="1"/>
  <c r="U54" i="5"/>
  <c r="U180" i="5" s="1"/>
  <c r="U182" i="5" s="1"/>
  <c r="T116" i="5"/>
  <c r="T92" i="5"/>
  <c r="T330" i="5" s="1"/>
  <c r="S99" i="5"/>
  <c r="S331" i="5" s="1"/>
  <c r="P117" i="5"/>
  <c r="P20" i="6" s="1"/>
  <c r="P61" i="5"/>
  <c r="P200" i="5" s="1"/>
  <c r="P202" i="5" s="1"/>
  <c r="P116" i="5"/>
  <c r="P92" i="5"/>
  <c r="P330" i="5" s="1"/>
  <c r="P72" i="5"/>
  <c r="P12" i="6" s="1"/>
  <c r="O47" i="5"/>
  <c r="O160" i="5" s="1"/>
  <c r="O71" i="5"/>
  <c r="O72" i="5"/>
  <c r="O12" i="6" s="1"/>
  <c r="N72" i="5"/>
  <c r="N12" i="6" s="1"/>
  <c r="M72" i="5"/>
  <c r="M12" i="6" s="1"/>
  <c r="K72" i="5"/>
  <c r="K12" i="6" s="1"/>
  <c r="J113" i="5"/>
  <c r="J333" i="5" s="1"/>
  <c r="J118" i="5"/>
  <c r="J21" i="6" s="1"/>
  <c r="I47" i="5"/>
  <c r="I160" i="5" s="1"/>
  <c r="I162" i="5" s="1"/>
  <c r="J99" i="5"/>
  <c r="J331" i="5" s="1"/>
  <c r="BH68" i="5"/>
  <c r="BH220" i="5" s="1"/>
  <c r="BH222" i="5" s="1"/>
  <c r="BH113" i="5"/>
  <c r="BH333" i="5" s="1"/>
  <c r="BI106" i="5"/>
  <c r="BI332" i="5" s="1"/>
  <c r="BI113" i="5"/>
  <c r="BI333" i="5" s="1"/>
  <c r="BI72" i="5"/>
  <c r="BI12" i="6" s="1"/>
  <c r="BJ68" i="5"/>
  <c r="BJ220" i="5" s="1"/>
  <c r="BJ222" i="5" s="1"/>
  <c r="BK186" i="5"/>
  <c r="BK166" i="5"/>
  <c r="BK146" i="5"/>
  <c r="BK207" i="5"/>
  <c r="BK128" i="5"/>
  <c r="BK209" i="5"/>
  <c r="BK188" i="5"/>
  <c r="BK149" i="5"/>
  <c r="BK127" i="5"/>
  <c r="BK169" i="5"/>
  <c r="BK168" i="5"/>
  <c r="BK208" i="5"/>
  <c r="BK189" i="5"/>
  <c r="BK147" i="5"/>
  <c r="BK126" i="5"/>
  <c r="BK167" i="5"/>
  <c r="BK206" i="5"/>
  <c r="BK187" i="5"/>
  <c r="BK148" i="5"/>
  <c r="BK129" i="5"/>
  <c r="BK54" i="3"/>
  <c r="BK60" i="3"/>
  <c r="BK57" i="3"/>
  <c r="BK202" i="3"/>
  <c r="BK61" i="3"/>
  <c r="BK200" i="3"/>
  <c r="BK59" i="3"/>
  <c r="BK62" i="3"/>
  <c r="BK58" i="3"/>
  <c r="BK119" i="3"/>
  <c r="BK118" i="3"/>
  <c r="BK230" i="3"/>
  <c r="BK121" i="3"/>
  <c r="BK232" i="3"/>
  <c r="BK122" i="3"/>
  <c r="BK117" i="3"/>
  <c r="BK120" i="3"/>
  <c r="BK140" i="3"/>
  <c r="BK139" i="3"/>
  <c r="BK242" i="3"/>
  <c r="BK142" i="3"/>
  <c r="BK141" i="3"/>
  <c r="BK137" i="3"/>
  <c r="BK138" i="3"/>
  <c r="BK99" i="3"/>
  <c r="BK220" i="3"/>
  <c r="BK97" i="3"/>
  <c r="BK222" i="3"/>
  <c r="BK100" i="3"/>
  <c r="BK98" i="3"/>
  <c r="BK101" i="3"/>
  <c r="BK102" i="3"/>
  <c r="BK67" i="3"/>
  <c r="BK68" i="3"/>
  <c r="BK69" i="3"/>
  <c r="BK70" i="3"/>
  <c r="BK212" i="3"/>
  <c r="BK81" i="3"/>
  <c r="BK77" i="3"/>
  <c r="BK80" i="3"/>
  <c r="BK78" i="3"/>
  <c r="BK82" i="3"/>
  <c r="BK210" i="3"/>
  <c r="BK79" i="3"/>
  <c r="BK113" i="5"/>
  <c r="BK333" i="5" s="1"/>
  <c r="BK47" i="5"/>
  <c r="BK160" i="5" s="1"/>
  <c r="BK162" i="5" s="1"/>
  <c r="BK54" i="5"/>
  <c r="BK180" i="5" s="1"/>
  <c r="BK182" i="5" s="1"/>
  <c r="BK72" i="5"/>
  <c r="BK12" i="6" s="1"/>
  <c r="BK117" i="5"/>
  <c r="BK20" i="6" s="1"/>
  <c r="BK236" i="5"/>
  <c r="BK99" i="5"/>
  <c r="BK331" i="5" s="1"/>
  <c r="BK61" i="5"/>
  <c r="BK200" i="5" s="1"/>
  <c r="BK202" i="5" s="1"/>
  <c r="BK40" i="5"/>
  <c r="BK140" i="5" s="1"/>
  <c r="BK71" i="5"/>
  <c r="BK85" i="5"/>
  <c r="BK329" i="5" s="1"/>
  <c r="BK343" i="5" s="1"/>
  <c r="BK116" i="5"/>
  <c r="BK106" i="5"/>
  <c r="BK332" i="5" s="1"/>
  <c r="BK118" i="5"/>
  <c r="BK21" i="6" s="1"/>
  <c r="BK237" i="5"/>
  <c r="BK32" i="6" s="1"/>
  <c r="BK68" i="5"/>
  <c r="BK220" i="5" s="1"/>
  <c r="BK222" i="5" s="1"/>
  <c r="BK92" i="5"/>
  <c r="BK330" i="5" s="1"/>
  <c r="BK73" i="5"/>
  <c r="BK13" i="6" s="1"/>
  <c r="BK238" i="5"/>
  <c r="BK33" i="6" s="1"/>
  <c r="BK231" i="5"/>
  <c r="BJ117" i="6"/>
  <c r="CJ369" i="5"/>
  <c r="CJ135" i="6"/>
  <c r="BJ164" i="3"/>
  <c r="BL3" i="7"/>
  <c r="BL3" i="8"/>
  <c r="BL68" i="7"/>
  <c r="BL69" i="7" s="1"/>
  <c r="BL78" i="7"/>
  <c r="BL79" i="7" s="1"/>
  <c r="BL80" i="7" s="1"/>
  <c r="BL81" i="7" s="1"/>
  <c r="H73" i="5"/>
  <c r="H13" i="6" s="1"/>
  <c r="H54" i="5"/>
  <c r="H180" i="5" s="1"/>
  <c r="H182" i="5" s="1"/>
  <c r="H68" i="5"/>
  <c r="H220" i="5" s="1"/>
  <c r="H222" i="5" s="1"/>
  <c r="H92" i="5"/>
  <c r="H330" i="5" s="1"/>
  <c r="H344" i="5" s="1"/>
  <c r="H118" i="5"/>
  <c r="H21" i="6" s="1"/>
  <c r="H61" i="5"/>
  <c r="H200" i="5" s="1"/>
  <c r="H202" i="5" s="1"/>
  <c r="H72" i="5"/>
  <c r="H12" i="6" s="1"/>
  <c r="H106" i="5"/>
  <c r="H332" i="5" s="1"/>
  <c r="H346" i="5" s="1"/>
  <c r="H99" i="5"/>
  <c r="H331" i="5" s="1"/>
  <c r="H345" i="5" s="1"/>
  <c r="H113" i="5"/>
  <c r="H333" i="5" s="1"/>
  <c r="H347" i="5" s="1"/>
  <c r="H116" i="5"/>
  <c r="H85" i="5"/>
  <c r="H329" i="5" s="1"/>
  <c r="H343" i="5" s="1"/>
  <c r="H47" i="5"/>
  <c r="H160" i="5" s="1"/>
  <c r="H162" i="5" s="1"/>
  <c r="H117" i="5"/>
  <c r="H20" i="6" s="1"/>
  <c r="H71" i="5"/>
  <c r="H40" i="5"/>
  <c r="H140" i="5" s="1"/>
  <c r="R150" i="3"/>
  <c r="L150" i="3"/>
  <c r="Q150" i="3"/>
  <c r="H150" i="3"/>
  <c r="H170" i="3" s="1"/>
  <c r="Q148" i="3"/>
  <c r="N150" i="3"/>
  <c r="I149" i="3"/>
  <c r="P149" i="3"/>
  <c r="N148" i="3"/>
  <c r="I147" i="3"/>
  <c r="H148" i="3"/>
  <c r="H168" i="3" s="1"/>
  <c r="M150" i="3"/>
  <c r="R149" i="3"/>
  <c r="Q149" i="3"/>
  <c r="H149" i="3"/>
  <c r="H169" i="3" s="1"/>
  <c r="U147" i="3"/>
  <c r="J149" i="3"/>
  <c r="Q147" i="3"/>
  <c r="M148" i="3"/>
  <c r="L149" i="3"/>
  <c r="M149" i="3"/>
  <c r="J148" i="3"/>
  <c r="V147" i="3"/>
  <c r="P150" i="3"/>
  <c r="M147" i="3"/>
  <c r="J150" i="3"/>
  <c r="P147" i="3"/>
  <c r="N147" i="3"/>
  <c r="L147" i="3"/>
  <c r="J147" i="3"/>
  <c r="R147" i="3"/>
  <c r="P148" i="3"/>
  <c r="H147" i="3"/>
  <c r="H167" i="3" s="1"/>
  <c r="T147" i="3"/>
  <c r="R148" i="3"/>
  <c r="N149" i="3"/>
  <c r="I150" i="3"/>
  <c r="L148" i="3"/>
  <c r="I148" i="3"/>
  <c r="BL3" i="6"/>
  <c r="BL3" i="5"/>
  <c r="BL3" i="2"/>
  <c r="BL3" i="3"/>
  <c r="BL38" i="1"/>
  <c r="BL4" i="1" s="1"/>
  <c r="BL4" i="8" s="1"/>
  <c r="BL2" i="1"/>
  <c r="BM35" i="1"/>
  <c r="BM1" i="1" s="1"/>
  <c r="BL39" i="1"/>
  <c r="BL5" i="1" s="1"/>
  <c r="BL5" i="8" s="1"/>
  <c r="K344" i="5" l="1"/>
  <c r="AG346" i="5"/>
  <c r="AF346" i="5"/>
  <c r="AG345" i="5"/>
  <c r="AF347" i="5"/>
  <c r="BK288" i="5"/>
  <c r="BK285" i="5"/>
  <c r="BK289" i="5"/>
  <c r="BK286" i="5"/>
  <c r="BK287" i="5"/>
  <c r="AU347" i="5"/>
  <c r="AD347" i="5"/>
  <c r="BF345" i="5"/>
  <c r="BK210" i="5"/>
  <c r="BK214" i="5" s="1"/>
  <c r="O345" i="5"/>
  <c r="AI344" i="5"/>
  <c r="N347" i="5"/>
  <c r="L347" i="5"/>
  <c r="Z346" i="5"/>
  <c r="AC347" i="5"/>
  <c r="AH345" i="5"/>
  <c r="AO345" i="5"/>
  <c r="BG347" i="5"/>
  <c r="M345" i="5"/>
  <c r="BJ344" i="5"/>
  <c r="AK346" i="5"/>
  <c r="AJ347" i="5"/>
  <c r="AL346" i="5"/>
  <c r="U347" i="5"/>
  <c r="W346" i="5"/>
  <c r="AU344" i="5"/>
  <c r="BG346" i="5"/>
  <c r="BI346" i="5"/>
  <c r="AT346" i="5"/>
  <c r="AS344" i="5"/>
  <c r="BD345" i="5"/>
  <c r="M347" i="5"/>
  <c r="T345" i="5"/>
  <c r="V345" i="5"/>
  <c r="AN347" i="5"/>
  <c r="O346" i="5"/>
  <c r="AT347" i="5"/>
  <c r="BH345" i="5"/>
  <c r="BK345" i="5"/>
  <c r="Z347" i="5"/>
  <c r="BJ345" i="5"/>
  <c r="AI346" i="5"/>
  <c r="BH346" i="5"/>
  <c r="AY345" i="5"/>
  <c r="AV345" i="5"/>
  <c r="AH346" i="5"/>
  <c r="BI347" i="5"/>
  <c r="L345" i="5"/>
  <c r="S345" i="5"/>
  <c r="Q346" i="5"/>
  <c r="AO344" i="5"/>
  <c r="BI344" i="5"/>
  <c r="N345" i="5"/>
  <c r="X346" i="5"/>
  <c r="Y345" i="5"/>
  <c r="AE347" i="5"/>
  <c r="AR345" i="5"/>
  <c r="AV347" i="5"/>
  <c r="BB347" i="5"/>
  <c r="BD344" i="5"/>
  <c r="BD346" i="5"/>
  <c r="AP346" i="5"/>
  <c r="AD344" i="5"/>
  <c r="Y347" i="5"/>
  <c r="AX345" i="5"/>
  <c r="AA345" i="5"/>
  <c r="BK228" i="5"/>
  <c r="U344" i="5"/>
  <c r="V347" i="5"/>
  <c r="AI347" i="5"/>
  <c r="BK130" i="5"/>
  <c r="BK134" i="5" s="1"/>
  <c r="AM347" i="5"/>
  <c r="AX347" i="5"/>
  <c r="BC346" i="5"/>
  <c r="W345" i="5"/>
  <c r="Q345" i="5"/>
  <c r="X345" i="5"/>
  <c r="BC347" i="5"/>
  <c r="BE345" i="5"/>
  <c r="L344" i="5"/>
  <c r="M346" i="5"/>
  <c r="AL344" i="5"/>
  <c r="O347" i="5"/>
  <c r="AB345" i="5"/>
  <c r="AC345" i="5"/>
  <c r="AA344" i="5"/>
  <c r="AD346" i="5"/>
  <c r="AW346" i="5"/>
  <c r="AY344" i="5"/>
  <c r="BF347" i="5"/>
  <c r="AL345" i="5"/>
  <c r="N346" i="5"/>
  <c r="AS346" i="5"/>
  <c r="BK229" i="5"/>
  <c r="P347" i="5"/>
  <c r="BJ347" i="5"/>
  <c r="AY347" i="5"/>
  <c r="AW345" i="5"/>
  <c r="AK345" i="5"/>
  <c r="AS345" i="5"/>
  <c r="BK347" i="5"/>
  <c r="BH347" i="5"/>
  <c r="AA346" i="5"/>
  <c r="AA347" i="5"/>
  <c r="S347" i="5"/>
  <c r="AE344" i="5"/>
  <c r="AN344" i="5"/>
  <c r="AO347" i="5"/>
  <c r="AQ347" i="5"/>
  <c r="K346" i="5"/>
  <c r="BK150" i="5"/>
  <c r="BK154" i="5" s="1"/>
  <c r="X344" i="5"/>
  <c r="M344" i="5"/>
  <c r="T347" i="5"/>
  <c r="V346" i="5"/>
  <c r="BH344" i="5"/>
  <c r="AU346" i="5"/>
  <c r="BB344" i="5"/>
  <c r="BC345" i="5"/>
  <c r="AN346" i="5"/>
  <c r="AS347" i="5"/>
  <c r="J344" i="5"/>
  <c r="P346" i="5"/>
  <c r="R344" i="5"/>
  <c r="AB346" i="5"/>
  <c r="AV344" i="5"/>
  <c r="BA346" i="5"/>
  <c r="AE346" i="5"/>
  <c r="BE346" i="5"/>
  <c r="AZ347" i="5"/>
  <c r="AM345" i="5"/>
  <c r="AR19" i="6"/>
  <c r="AR23" i="6" s="1"/>
  <c r="AR120" i="5"/>
  <c r="AR314" i="5" s="1"/>
  <c r="AX346" i="5"/>
  <c r="AZ346" i="5"/>
  <c r="BA120" i="5"/>
  <c r="BA314" i="5" s="1"/>
  <c r="BA19" i="6"/>
  <c r="BA23" i="6" s="1"/>
  <c r="BD162" i="5"/>
  <c r="BD239" i="5"/>
  <c r="BE162" i="5"/>
  <c r="BE239" i="5"/>
  <c r="AQ346" i="5"/>
  <c r="AP345" i="5"/>
  <c r="AZ345" i="5"/>
  <c r="BE120" i="5"/>
  <c r="BE314" i="5" s="1"/>
  <c r="BE19" i="6"/>
  <c r="BE23" i="6" s="1"/>
  <c r="BG19" i="6"/>
  <c r="BG23" i="6" s="1"/>
  <c r="BG120" i="5"/>
  <c r="BG314" i="5" s="1"/>
  <c r="V162" i="5"/>
  <c r="V239" i="5"/>
  <c r="AF19" i="6"/>
  <c r="AF23" i="6" s="1"/>
  <c r="AF120" i="5"/>
  <c r="AF314" i="5" s="1"/>
  <c r="P162" i="5"/>
  <c r="P239" i="5"/>
  <c r="N162" i="5"/>
  <c r="N239" i="5"/>
  <c r="M75" i="5"/>
  <c r="M11" i="6"/>
  <c r="N344" i="5"/>
  <c r="AT75" i="5"/>
  <c r="AT11" i="6"/>
  <c r="BK190" i="5"/>
  <c r="BK194" i="5" s="1"/>
  <c r="BK170" i="5"/>
  <c r="BK174" i="5" s="1"/>
  <c r="P344" i="5"/>
  <c r="Q347" i="5"/>
  <c r="V344" i="5"/>
  <c r="V75" i="5"/>
  <c r="V11" i="6"/>
  <c r="X19" i="6"/>
  <c r="X23" i="6" s="1"/>
  <c r="X120" i="5"/>
  <c r="X314" i="5" s="1"/>
  <c r="Z162" i="5"/>
  <c r="Z239" i="5"/>
  <c r="Z344" i="5"/>
  <c r="AC346" i="5"/>
  <c r="AD19" i="6"/>
  <c r="AD23" i="6" s="1"/>
  <c r="AD120" i="5"/>
  <c r="AD314" i="5" s="1"/>
  <c r="AL347" i="5"/>
  <c r="BH162" i="5"/>
  <c r="BH239" i="5"/>
  <c r="BJ75" i="5"/>
  <c r="BJ11" i="6"/>
  <c r="I343" i="5"/>
  <c r="I349" i="5" s="1"/>
  <c r="I35" i="6" s="1"/>
  <c r="K343" i="5"/>
  <c r="J142" i="5"/>
  <c r="J239" i="5"/>
  <c r="M120" i="5"/>
  <c r="M314" i="5" s="1"/>
  <c r="M19" i="6"/>
  <c r="M23" i="6" s="1"/>
  <c r="O120" i="5"/>
  <c r="O314" i="5" s="1"/>
  <c r="O19" i="6"/>
  <c r="O23" i="6" s="1"/>
  <c r="R11" i="6"/>
  <c r="R75" i="5"/>
  <c r="S346" i="5"/>
  <c r="AJ345" i="5"/>
  <c r="BI11" i="6"/>
  <c r="BI75" i="5"/>
  <c r="BJ346" i="5"/>
  <c r="I142" i="5"/>
  <c r="I239" i="5"/>
  <c r="L346" i="5"/>
  <c r="N75" i="5"/>
  <c r="N11" i="6"/>
  <c r="AB19" i="6"/>
  <c r="AB23" i="6" s="1"/>
  <c r="AB120" i="5"/>
  <c r="AB314" i="5" s="1"/>
  <c r="AE162" i="5"/>
  <c r="AE239" i="5"/>
  <c r="AK11" i="6"/>
  <c r="AK75" i="5"/>
  <c r="K75" i="5"/>
  <c r="K11" i="6"/>
  <c r="M162" i="5"/>
  <c r="M239" i="5"/>
  <c r="N120" i="5"/>
  <c r="N314" i="5" s="1"/>
  <c r="N19" i="6"/>
  <c r="N23" i="6" s="1"/>
  <c r="R346" i="5"/>
  <c r="R347" i="5"/>
  <c r="T346" i="5"/>
  <c r="Y120" i="5"/>
  <c r="Y314" i="5" s="1"/>
  <c r="Y19" i="6"/>
  <c r="Y23" i="6" s="1"/>
  <c r="AA162" i="5"/>
  <c r="AA239" i="5"/>
  <c r="AB162" i="5"/>
  <c r="AB239" i="5"/>
  <c r="AD345" i="5"/>
  <c r="AG344" i="5"/>
  <c r="AI162" i="5"/>
  <c r="AI239" i="5"/>
  <c r="AM162" i="5"/>
  <c r="AM239" i="5"/>
  <c r="AN345" i="5"/>
  <c r="AP344" i="5"/>
  <c r="AT162" i="5"/>
  <c r="AT239" i="5"/>
  <c r="AW347" i="5"/>
  <c r="AX344" i="5"/>
  <c r="BF344" i="5"/>
  <c r="AP75" i="5"/>
  <c r="AP11" i="6"/>
  <c r="AQ162" i="5"/>
  <c r="AQ239" i="5"/>
  <c r="AU19" i="6"/>
  <c r="AU23" i="6" s="1"/>
  <c r="AU120" i="5"/>
  <c r="AU314" i="5" s="1"/>
  <c r="AX162" i="5"/>
  <c r="AX239" i="5"/>
  <c r="AY346" i="5"/>
  <c r="BG75" i="5"/>
  <c r="BG11" i="6"/>
  <c r="AM344" i="5"/>
  <c r="AS120" i="5"/>
  <c r="AS314" i="5" s="1"/>
  <c r="AS19" i="6"/>
  <c r="AS23" i="6" s="1"/>
  <c r="AZ11" i="6"/>
  <c r="AZ75" i="5"/>
  <c r="BA344" i="5"/>
  <c r="BC75" i="5"/>
  <c r="BC11" i="6"/>
  <c r="BD11" i="6"/>
  <c r="BD75" i="5"/>
  <c r="AQ344" i="5"/>
  <c r="AR346" i="5"/>
  <c r="AT345" i="5"/>
  <c r="AU162" i="5"/>
  <c r="AU239" i="5"/>
  <c r="AW344" i="5"/>
  <c r="BA345" i="5"/>
  <c r="BC344" i="5"/>
  <c r="BE344" i="5"/>
  <c r="BF346" i="5"/>
  <c r="BG344" i="5"/>
  <c r="U120" i="5"/>
  <c r="U314" i="5" s="1"/>
  <c r="U19" i="6"/>
  <c r="U23" i="6" s="1"/>
  <c r="Z120" i="5"/>
  <c r="Z314" i="5" s="1"/>
  <c r="Z19" i="6"/>
  <c r="Z23" i="6" s="1"/>
  <c r="AL75" i="5"/>
  <c r="AL11" i="6"/>
  <c r="I120" i="5"/>
  <c r="I314" i="5" s="1"/>
  <c r="I19" i="6"/>
  <c r="I23" i="6" s="1"/>
  <c r="J343" i="5"/>
  <c r="L343" i="5"/>
  <c r="AF75" i="5"/>
  <c r="AF11" i="6"/>
  <c r="AJ162" i="5"/>
  <c r="AJ239" i="5"/>
  <c r="Q19" i="6"/>
  <c r="Q23" i="6" s="1"/>
  <c r="Q120" i="5"/>
  <c r="Q314" i="5" s="1"/>
  <c r="L162" i="5"/>
  <c r="L239" i="5"/>
  <c r="W120" i="5"/>
  <c r="W314" i="5" s="1"/>
  <c r="W19" i="6"/>
  <c r="W23" i="6" s="1"/>
  <c r="AA75" i="5"/>
  <c r="AA11" i="6"/>
  <c r="AG19" i="6"/>
  <c r="AG23" i="6" s="1"/>
  <c r="AG120" i="5"/>
  <c r="AG314" i="5" s="1"/>
  <c r="AH162" i="5"/>
  <c r="AH239" i="5"/>
  <c r="AM75" i="5"/>
  <c r="AM11" i="6"/>
  <c r="AX19" i="6"/>
  <c r="AX23" i="6" s="1"/>
  <c r="AX120" i="5"/>
  <c r="AX314" i="5" s="1"/>
  <c r="BA75" i="5"/>
  <c r="BA11" i="6"/>
  <c r="BK226" i="5"/>
  <c r="BK344" i="5"/>
  <c r="BK346" i="5"/>
  <c r="J347" i="5"/>
  <c r="O11" i="6"/>
  <c r="O75" i="5"/>
  <c r="P120" i="5"/>
  <c r="P314" i="5" s="1"/>
  <c r="P19" i="6"/>
  <c r="P23" i="6" s="1"/>
  <c r="V120" i="5"/>
  <c r="V314" i="5" s="1"/>
  <c r="V19" i="6"/>
  <c r="V23" i="6" s="1"/>
  <c r="X11" i="6"/>
  <c r="X75" i="5"/>
  <c r="AC162" i="5"/>
  <c r="AC239" i="5"/>
  <c r="BH11" i="6"/>
  <c r="BH75" i="5"/>
  <c r="BJ162" i="5"/>
  <c r="BJ239" i="5"/>
  <c r="J75" i="5"/>
  <c r="J11" i="6"/>
  <c r="O344" i="5"/>
  <c r="P345" i="5"/>
  <c r="R162" i="5"/>
  <c r="R239" i="5"/>
  <c r="T162" i="5"/>
  <c r="T239" i="5"/>
  <c r="U75" i="5"/>
  <c r="U11" i="6"/>
  <c r="AI345" i="5"/>
  <c r="BI162" i="5"/>
  <c r="BI239" i="5"/>
  <c r="J346" i="5"/>
  <c r="I11" i="6"/>
  <c r="I75" i="5"/>
  <c r="K345" i="5"/>
  <c r="S75" i="5"/>
  <c r="S11" i="6"/>
  <c r="W347" i="5"/>
  <c r="AC120" i="5"/>
  <c r="AC314" i="5" s="1"/>
  <c r="AC19" i="6"/>
  <c r="AC23" i="6" s="1"/>
  <c r="AB344" i="5"/>
  <c r="AE11" i="6"/>
  <c r="AE75" i="5"/>
  <c r="AG75" i="5"/>
  <c r="AG11" i="6"/>
  <c r="AJ344" i="5"/>
  <c r="AL120" i="5"/>
  <c r="AL314" i="5" s="1"/>
  <c r="AL19" i="6"/>
  <c r="AL23" i="6" s="1"/>
  <c r="AK162" i="5"/>
  <c r="AK239" i="5"/>
  <c r="K347" i="5"/>
  <c r="K162" i="5"/>
  <c r="K239" i="5"/>
  <c r="Q162" i="5"/>
  <c r="Q239" i="5"/>
  <c r="R345" i="5"/>
  <c r="U346" i="5"/>
  <c r="Y344" i="5"/>
  <c r="Y162" i="5"/>
  <c r="Y239" i="5"/>
  <c r="Z345" i="5"/>
  <c r="AB75" i="5"/>
  <c r="AB11" i="6"/>
  <c r="AE345" i="5"/>
  <c r="AG347" i="5"/>
  <c r="AI11" i="6"/>
  <c r="AI75" i="5"/>
  <c r="AK19" i="6"/>
  <c r="AK23" i="6" s="1"/>
  <c r="AK120" i="5"/>
  <c r="AK314" i="5" s="1"/>
  <c r="AN11" i="6"/>
  <c r="AN75" i="5"/>
  <c r="AP19" i="6"/>
  <c r="AP23" i="6" s="1"/>
  <c r="AP120" i="5"/>
  <c r="AP314" i="5" s="1"/>
  <c r="AO75" i="5"/>
  <c r="AO11" i="6"/>
  <c r="AR162" i="5"/>
  <c r="AR239" i="5"/>
  <c r="AV346" i="5"/>
  <c r="AP162" i="5"/>
  <c r="AP239" i="5"/>
  <c r="AQ75" i="5"/>
  <c r="AQ11" i="6"/>
  <c r="AS11" i="6"/>
  <c r="AS75" i="5"/>
  <c r="AX75" i="5"/>
  <c r="AX11" i="6"/>
  <c r="AY120" i="5"/>
  <c r="AY314" i="5" s="1"/>
  <c r="AY19" i="6"/>
  <c r="AY23" i="6" s="1"/>
  <c r="BB75" i="5"/>
  <c r="BB11" i="6"/>
  <c r="BE347" i="5"/>
  <c r="BG162" i="5"/>
  <c r="BG239" i="5"/>
  <c r="AM120" i="5"/>
  <c r="AM314" i="5" s="1"/>
  <c r="AM19" i="6"/>
  <c r="AM23" i="6" s="1"/>
  <c r="AP347" i="5"/>
  <c r="AU345" i="5"/>
  <c r="AW75" i="5"/>
  <c r="AW11" i="6"/>
  <c r="AY162" i="5"/>
  <c r="AY239" i="5"/>
  <c r="AZ162" i="5"/>
  <c r="AZ239" i="5"/>
  <c r="BC162" i="5"/>
  <c r="BC239" i="5"/>
  <c r="AQ19" i="6"/>
  <c r="AQ23" i="6" s="1"/>
  <c r="AQ120" i="5"/>
  <c r="AQ314" i="5" s="1"/>
  <c r="AT344" i="5"/>
  <c r="AU75" i="5"/>
  <c r="AU11" i="6"/>
  <c r="AW120" i="5"/>
  <c r="AW314" i="5" s="1"/>
  <c r="AW19" i="6"/>
  <c r="AW23" i="6" s="1"/>
  <c r="AZ344" i="5"/>
  <c r="BB345" i="5"/>
  <c r="BC120" i="5"/>
  <c r="BC314" i="5" s="1"/>
  <c r="BC19" i="6"/>
  <c r="BC23" i="6" s="1"/>
  <c r="BF11" i="6"/>
  <c r="BF75" i="5"/>
  <c r="T19" i="6"/>
  <c r="T23" i="6" s="1"/>
  <c r="T120" i="5"/>
  <c r="T314" i="5" s="1"/>
  <c r="Z75" i="5"/>
  <c r="Z11" i="6"/>
  <c r="AI120" i="5"/>
  <c r="AI314" i="5" s="1"/>
  <c r="AI19" i="6"/>
  <c r="AI23" i="6" s="1"/>
  <c r="AH19" i="6"/>
  <c r="AH23" i="6" s="1"/>
  <c r="AH120" i="5"/>
  <c r="AH314" i="5" s="1"/>
  <c r="K120" i="5"/>
  <c r="K314" i="5" s="1"/>
  <c r="K19" i="6"/>
  <c r="K23" i="6" s="1"/>
  <c r="S120" i="5"/>
  <c r="S314" i="5" s="1"/>
  <c r="S19" i="6"/>
  <c r="S23" i="6" s="1"/>
  <c r="W75" i="5"/>
  <c r="W11" i="6"/>
  <c r="AD162" i="5"/>
  <c r="AD239" i="5"/>
  <c r="AV162" i="5"/>
  <c r="AV239" i="5"/>
  <c r="BF19" i="6"/>
  <c r="BF23" i="6" s="1"/>
  <c r="BF120" i="5"/>
  <c r="BF314" i="5" s="1"/>
  <c r="J345" i="5"/>
  <c r="O162" i="5"/>
  <c r="O239" i="5"/>
  <c r="T344" i="5"/>
  <c r="X162" i="5"/>
  <c r="X239" i="5"/>
  <c r="AC11" i="6"/>
  <c r="AC75" i="5"/>
  <c r="AF344" i="5"/>
  <c r="AL162" i="5"/>
  <c r="AL239" i="5"/>
  <c r="BJ120" i="5"/>
  <c r="BJ314" i="5" s="1"/>
  <c r="BJ19" i="6"/>
  <c r="BJ23" i="6" s="1"/>
  <c r="J19" i="6"/>
  <c r="J23" i="6" s="1"/>
  <c r="J120" i="5"/>
  <c r="J314" i="5" s="1"/>
  <c r="T75" i="5"/>
  <c r="T11" i="6"/>
  <c r="U162" i="5"/>
  <c r="U239" i="5"/>
  <c r="Y346" i="5"/>
  <c r="AF162" i="5"/>
  <c r="AF239" i="5"/>
  <c r="AH344" i="5"/>
  <c r="AJ75" i="5"/>
  <c r="AJ11" i="6"/>
  <c r="AO19" i="6"/>
  <c r="AO23" i="6" s="1"/>
  <c r="AO120" i="5"/>
  <c r="AO314" i="5" s="1"/>
  <c r="BI120" i="5"/>
  <c r="BI314" i="5" s="1"/>
  <c r="BI19" i="6"/>
  <c r="BI23" i="6" s="1"/>
  <c r="L19" i="6"/>
  <c r="L23" i="6" s="1"/>
  <c r="L120" i="5"/>
  <c r="L314" i="5" s="1"/>
  <c r="P11" i="6"/>
  <c r="P75" i="5"/>
  <c r="Q344" i="5"/>
  <c r="S162" i="5"/>
  <c r="S239" i="5"/>
  <c r="AA19" i="6"/>
  <c r="AA23" i="6" s="1"/>
  <c r="AA120" i="5"/>
  <c r="AA314" i="5" s="1"/>
  <c r="AC344" i="5"/>
  <c r="AG162" i="5"/>
  <c r="AG239" i="5"/>
  <c r="AJ19" i="6"/>
  <c r="AJ23" i="6" s="1"/>
  <c r="AJ120" i="5"/>
  <c r="AJ314" i="5" s="1"/>
  <c r="L11" i="6"/>
  <c r="L75" i="5"/>
  <c r="Q11" i="6"/>
  <c r="Q75" i="5"/>
  <c r="R120" i="5"/>
  <c r="R314" i="5" s="1"/>
  <c r="R19" i="6"/>
  <c r="R23" i="6" s="1"/>
  <c r="S344" i="5"/>
  <c r="U345" i="5"/>
  <c r="W344" i="5"/>
  <c r="W162" i="5"/>
  <c r="W239" i="5"/>
  <c r="X347" i="5"/>
  <c r="Y75" i="5"/>
  <c r="Y11" i="6"/>
  <c r="AB347" i="5"/>
  <c r="AD75" i="5"/>
  <c r="AD11" i="6"/>
  <c r="AE19" i="6"/>
  <c r="AE23" i="6" s="1"/>
  <c r="AE120" i="5"/>
  <c r="AE314" i="5" s="1"/>
  <c r="AH75" i="5"/>
  <c r="AH11" i="6"/>
  <c r="AK344" i="5"/>
  <c r="AM346" i="5"/>
  <c r="AN162" i="5"/>
  <c r="AN239" i="5"/>
  <c r="AN120" i="5"/>
  <c r="AN314" i="5" s="1"/>
  <c r="AN19" i="6"/>
  <c r="AN23" i="6" s="1"/>
  <c r="AO346" i="5"/>
  <c r="AO162" i="5"/>
  <c r="AO239" i="5"/>
  <c r="AR75" i="5"/>
  <c r="AR11" i="6"/>
  <c r="AV19" i="6"/>
  <c r="AV23" i="6" s="1"/>
  <c r="AV120" i="5"/>
  <c r="AV314" i="5" s="1"/>
  <c r="AV11" i="6"/>
  <c r="AV75" i="5"/>
  <c r="BA347" i="5"/>
  <c r="BH19" i="6"/>
  <c r="BH23" i="6" s="1"/>
  <c r="BH120" i="5"/>
  <c r="BH314" i="5" s="1"/>
  <c r="AQ345" i="5"/>
  <c r="AS162" i="5"/>
  <c r="AS239" i="5"/>
  <c r="BA162" i="5"/>
  <c r="BA239" i="5"/>
  <c r="BB162" i="5"/>
  <c r="BB239" i="5"/>
  <c r="BD19" i="6"/>
  <c r="BD23" i="6" s="1"/>
  <c r="BD120" i="5"/>
  <c r="BD314" i="5" s="1"/>
  <c r="BD347" i="5"/>
  <c r="AR344" i="5"/>
  <c r="AW162" i="5"/>
  <c r="AW239" i="5"/>
  <c r="AY75" i="5"/>
  <c r="AY11" i="6"/>
  <c r="BB120" i="5"/>
  <c r="BB314" i="5" s="1"/>
  <c r="BB19" i="6"/>
  <c r="BB23" i="6" s="1"/>
  <c r="BE11" i="6"/>
  <c r="BE75" i="5"/>
  <c r="AT120" i="5"/>
  <c r="AT314" i="5" s="1"/>
  <c r="AT19" i="6"/>
  <c r="AT23" i="6" s="1"/>
  <c r="AZ19" i="6"/>
  <c r="AZ23" i="6" s="1"/>
  <c r="AZ120" i="5"/>
  <c r="AZ314" i="5" s="1"/>
  <c r="BF162" i="5"/>
  <c r="BF239" i="5"/>
  <c r="BK227" i="5"/>
  <c r="BK64" i="3"/>
  <c r="BK363" i="3"/>
  <c r="BK388" i="3"/>
  <c r="BK252" i="3"/>
  <c r="BK338" i="3"/>
  <c r="BK313" i="3"/>
  <c r="BK75" i="5"/>
  <c r="BK11" i="6"/>
  <c r="BK31" i="6"/>
  <c r="BK239" i="5"/>
  <c r="BK34" i="6" s="1"/>
  <c r="BK142" i="5"/>
  <c r="BK120" i="5"/>
  <c r="BK314" i="5" s="1"/>
  <c r="BK19" i="6"/>
  <c r="BK23" i="6" s="1"/>
  <c r="I169" i="3"/>
  <c r="J169" i="3" s="1"/>
  <c r="CK132" i="6"/>
  <c r="CJ91" i="6"/>
  <c r="H349" i="5"/>
  <c r="H35" i="6" s="1"/>
  <c r="I167" i="3"/>
  <c r="J167" i="3" s="1"/>
  <c r="I170" i="3"/>
  <c r="J170" i="3" s="1"/>
  <c r="I168" i="3"/>
  <c r="J168" i="3" s="1"/>
  <c r="BK157" i="3"/>
  <c r="BK159" i="3"/>
  <c r="BK160" i="3"/>
  <c r="BK162" i="3"/>
  <c r="BK158" i="3"/>
  <c r="BK161" i="3"/>
  <c r="BK144" i="3"/>
  <c r="BK124" i="3"/>
  <c r="BK104" i="3"/>
  <c r="BK84" i="3"/>
  <c r="BK147" i="3"/>
  <c r="BK149" i="3"/>
  <c r="BK150" i="3"/>
  <c r="BK148" i="3"/>
  <c r="BL2" i="7"/>
  <c r="BL62" i="7" s="1"/>
  <c r="BL63" i="7" s="1"/>
  <c r="BL2" i="8"/>
  <c r="BM1" i="7"/>
  <c r="BM67" i="7" s="1"/>
  <c r="BM1" i="8"/>
  <c r="H142" i="5"/>
  <c r="H239" i="5"/>
  <c r="H241" i="5" s="1"/>
  <c r="H11" i="6"/>
  <c r="H75" i="5"/>
  <c r="H306" i="5" s="1"/>
  <c r="H307" i="5" s="1"/>
  <c r="H120" i="5"/>
  <c r="H314" i="5" s="1"/>
  <c r="H19" i="6"/>
  <c r="BL5" i="5"/>
  <c r="BL5" i="6"/>
  <c r="BL4" i="5"/>
  <c r="BL4" i="7" s="1"/>
  <c r="BL4" i="6"/>
  <c r="BL2" i="3"/>
  <c r="BL2" i="6"/>
  <c r="BL2" i="5"/>
  <c r="BM1" i="3"/>
  <c r="BM1" i="6"/>
  <c r="BM1" i="5"/>
  <c r="BL5" i="2"/>
  <c r="BL5" i="3"/>
  <c r="BL4" i="2"/>
  <c r="BL4" i="3"/>
  <c r="BL73" i="1"/>
  <c r="BL72" i="1"/>
  <c r="BL74" i="1" s="1"/>
  <c r="BL35" i="3" s="1"/>
  <c r="BL75" i="1"/>
  <c r="BL76" i="1" s="1"/>
  <c r="BL15" i="5" s="1"/>
  <c r="BL65" i="1"/>
  <c r="BL67" i="1" s="1"/>
  <c r="BL34" i="3" s="1"/>
  <c r="BL61" i="1"/>
  <c r="BL62" i="1" s="1"/>
  <c r="BL13" i="5" s="1"/>
  <c r="BL66" i="1"/>
  <c r="BL59" i="1"/>
  <c r="BL68" i="1"/>
  <c r="BL69" i="1" s="1"/>
  <c r="BL14" i="5" s="1"/>
  <c r="BL58" i="1"/>
  <c r="BL60" i="1" s="1"/>
  <c r="BL33" i="3" s="1"/>
  <c r="BL51" i="1"/>
  <c r="BL52" i="1"/>
  <c r="BL54" i="1"/>
  <c r="BL55" i="1" s="1"/>
  <c r="BL12" i="5" s="1"/>
  <c r="BM1" i="2"/>
  <c r="BL2" i="2"/>
  <c r="BL47" i="1"/>
  <c r="BL48" i="1" s="1"/>
  <c r="BL11" i="5" s="1"/>
  <c r="BL45" i="1"/>
  <c r="BL44" i="1"/>
  <c r="BL46" i="1" s="1"/>
  <c r="BL31" i="3" s="1"/>
  <c r="BM37" i="1"/>
  <c r="BM3" i="1" s="1"/>
  <c r="BM36" i="1"/>
  <c r="BM2" i="1" s="1"/>
  <c r="H23" i="6" l="1"/>
  <c r="AM349" i="5"/>
  <c r="AM35" i="6" s="1"/>
  <c r="AK349" i="5"/>
  <c r="AK35" i="6" s="1"/>
  <c r="AF349" i="5"/>
  <c r="AF35" i="6" s="1"/>
  <c r="AP349" i="5"/>
  <c r="AP35" i="6" s="1"/>
  <c r="BB349" i="5"/>
  <c r="BB35" i="6" s="1"/>
  <c r="AU349" i="5"/>
  <c r="AU35" i="6" s="1"/>
  <c r="BF349" i="5"/>
  <c r="BF35" i="6" s="1"/>
  <c r="T349" i="5"/>
  <c r="T35" i="6" s="1"/>
  <c r="AQ349" i="5"/>
  <c r="AQ35" i="6" s="1"/>
  <c r="AY349" i="5"/>
  <c r="AY35" i="6" s="1"/>
  <c r="BL192" i="5"/>
  <c r="BL172" i="5"/>
  <c r="BL152" i="5"/>
  <c r="BL132" i="5"/>
  <c r="BL253" i="5"/>
  <c r="BL212" i="5"/>
  <c r="BL278" i="5"/>
  <c r="BL282" i="5"/>
  <c r="BL280" i="5"/>
  <c r="BL279" i="5"/>
  <c r="BL281" i="5"/>
  <c r="BK291" i="5"/>
  <c r="BL249" i="5"/>
  <c r="BL250" i="5"/>
  <c r="BL248" i="5"/>
  <c r="BL247" i="5"/>
  <c r="AJ349" i="5"/>
  <c r="AJ35" i="6" s="1"/>
  <c r="BG349" i="5"/>
  <c r="BG35" i="6" s="1"/>
  <c r="M349" i="5"/>
  <c r="M35" i="6" s="1"/>
  <c r="N349" i="5"/>
  <c r="N35" i="6" s="1"/>
  <c r="BL5" i="7"/>
  <c r="BL271" i="5"/>
  <c r="BL275" i="5"/>
  <c r="BL273" i="5"/>
  <c r="BL274" i="5"/>
  <c r="BL272" i="5"/>
  <c r="AH349" i="5"/>
  <c r="AH35" i="6" s="1"/>
  <c r="AI349" i="5"/>
  <c r="AI35" i="6" s="1"/>
  <c r="BI349" i="5"/>
  <c r="BI35" i="6" s="1"/>
  <c r="BD349" i="5"/>
  <c r="BD35" i="6" s="1"/>
  <c r="BL246" i="5"/>
  <c r="AL349" i="5"/>
  <c r="AL35" i="6" s="1"/>
  <c r="AD349" i="5"/>
  <c r="AD35" i="6" s="1"/>
  <c r="O349" i="5"/>
  <c r="O35" i="6" s="1"/>
  <c r="AV349" i="5"/>
  <c r="AV35" i="6" s="1"/>
  <c r="AS349" i="5"/>
  <c r="AS35" i="6" s="1"/>
  <c r="BJ349" i="5"/>
  <c r="BJ35" i="6" s="1"/>
  <c r="BK233" i="5"/>
  <c r="BK28" i="6" s="1"/>
  <c r="BC349" i="5"/>
  <c r="BC35" i="6" s="1"/>
  <c r="BH349" i="5"/>
  <c r="BH35" i="6" s="1"/>
  <c r="AA349" i="5"/>
  <c r="AA35" i="6" s="1"/>
  <c r="V349" i="5"/>
  <c r="V35" i="6" s="1"/>
  <c r="X349" i="5"/>
  <c r="X35" i="6" s="1"/>
  <c r="AE349" i="5"/>
  <c r="AE35" i="6" s="1"/>
  <c r="AO349" i="5"/>
  <c r="AO35" i="6" s="1"/>
  <c r="AN349" i="5"/>
  <c r="AN35" i="6" s="1"/>
  <c r="S349" i="5"/>
  <c r="S35" i="6" s="1"/>
  <c r="Q349" i="5"/>
  <c r="Q35" i="6" s="1"/>
  <c r="Y349" i="5"/>
  <c r="Y35" i="6" s="1"/>
  <c r="BK349" i="5"/>
  <c r="BK35" i="6" s="1"/>
  <c r="AW349" i="5"/>
  <c r="AW35" i="6" s="1"/>
  <c r="R349" i="5"/>
  <c r="R35" i="6" s="1"/>
  <c r="U349" i="5"/>
  <c r="U35" i="6" s="1"/>
  <c r="AZ349" i="5"/>
  <c r="AZ35" i="6" s="1"/>
  <c r="AR349" i="5"/>
  <c r="AR35" i="6" s="1"/>
  <c r="AC349" i="5"/>
  <c r="AC35" i="6" s="1"/>
  <c r="K349" i="5"/>
  <c r="K35" i="6" s="1"/>
  <c r="BE298" i="5"/>
  <c r="BE15" i="6"/>
  <c r="BE25" i="6" s="1"/>
  <c r="BE306" i="5"/>
  <c r="W34" i="6"/>
  <c r="W241" i="5"/>
  <c r="AV34" i="6"/>
  <c r="AV241" i="5"/>
  <c r="AS306" i="5"/>
  <c r="AS298" i="5"/>
  <c r="AS15" i="6"/>
  <c r="AS25" i="6" s="1"/>
  <c r="AO306" i="5"/>
  <c r="AO298" i="5"/>
  <c r="AO15" i="6"/>
  <c r="AO25" i="6" s="1"/>
  <c r="T34" i="6"/>
  <c r="T241" i="5"/>
  <c r="BJ34" i="6"/>
  <c r="BJ241" i="5"/>
  <c r="O298" i="5"/>
  <c r="O15" i="6"/>
  <c r="O25" i="6" s="1"/>
  <c r="O306" i="5"/>
  <c r="AQ34" i="6"/>
  <c r="AQ241" i="5"/>
  <c r="AK306" i="5"/>
  <c r="AK15" i="6"/>
  <c r="AK25" i="6" s="1"/>
  <c r="AK298" i="5"/>
  <c r="BI15" i="6"/>
  <c r="BI25" i="6" s="1"/>
  <c r="BI306" i="5"/>
  <c r="BI298" i="5"/>
  <c r="R15" i="6"/>
  <c r="R25" i="6" s="1"/>
  <c r="R298" i="5"/>
  <c r="R306" i="5"/>
  <c r="V15" i="6"/>
  <c r="V25" i="6" s="1"/>
  <c r="V306" i="5"/>
  <c r="V298" i="5"/>
  <c r="AO34" i="6"/>
  <c r="AO241" i="5"/>
  <c r="AL34" i="6"/>
  <c r="AL241" i="5"/>
  <c r="AC15" i="6"/>
  <c r="AC25" i="6" s="1"/>
  <c r="AC306" i="5"/>
  <c r="AC298" i="5"/>
  <c r="AW298" i="5"/>
  <c r="AW15" i="6"/>
  <c r="AW25" i="6" s="1"/>
  <c r="AW306" i="5"/>
  <c r="AT298" i="5"/>
  <c r="AT306" i="5"/>
  <c r="AT15" i="6"/>
  <c r="AT25" i="6" s="1"/>
  <c r="P34" i="6"/>
  <c r="P241" i="5"/>
  <c r="BB34" i="6"/>
  <c r="BB241" i="5"/>
  <c r="AR15" i="6"/>
  <c r="AR25" i="6" s="1"/>
  <c r="AR306" i="5"/>
  <c r="AR298" i="5"/>
  <c r="U34" i="6"/>
  <c r="U241" i="5"/>
  <c r="AZ34" i="6"/>
  <c r="AZ241" i="5"/>
  <c r="AP34" i="6"/>
  <c r="AP241" i="5"/>
  <c r="AB15" i="6"/>
  <c r="AB25" i="6" s="1"/>
  <c r="AB298" i="5"/>
  <c r="AB306" i="5"/>
  <c r="AK34" i="6"/>
  <c r="AK241" i="5"/>
  <c r="I298" i="5"/>
  <c r="I306" i="5"/>
  <c r="I15" i="6"/>
  <c r="I25" i="6" s="1"/>
  <c r="AC34" i="6"/>
  <c r="AC241" i="5"/>
  <c r="AM306" i="5"/>
  <c r="AM298" i="5"/>
  <c r="AM15" i="6"/>
  <c r="AM25" i="6" s="1"/>
  <c r="AF298" i="5"/>
  <c r="AF15" i="6"/>
  <c r="AF25" i="6" s="1"/>
  <c r="AF306" i="5"/>
  <c r="AZ15" i="6"/>
  <c r="AZ25" i="6" s="1"/>
  <c r="AZ298" i="5"/>
  <c r="AZ306" i="5"/>
  <c r="AX34" i="6"/>
  <c r="AX241" i="5"/>
  <c r="M34" i="6"/>
  <c r="M241" i="5"/>
  <c r="BH34" i="6"/>
  <c r="BH241" i="5"/>
  <c r="BE34" i="6"/>
  <c r="BE241" i="5"/>
  <c r="AY298" i="5"/>
  <c r="AY15" i="6"/>
  <c r="AY25" i="6" s="1"/>
  <c r="AY306" i="5"/>
  <c r="AS34" i="6"/>
  <c r="AS241" i="5"/>
  <c r="L298" i="5"/>
  <c r="L306" i="5"/>
  <c r="L15" i="6"/>
  <c r="L25" i="6" s="1"/>
  <c r="AF34" i="6"/>
  <c r="AF241" i="5"/>
  <c r="W298" i="5"/>
  <c r="W15" i="6"/>
  <c r="W25" i="6" s="1"/>
  <c r="W306" i="5"/>
  <c r="BF15" i="6"/>
  <c r="BF25" i="6" s="1"/>
  <c r="BF306" i="5"/>
  <c r="BF298" i="5"/>
  <c r="AR34" i="6"/>
  <c r="AR241" i="5"/>
  <c r="K34" i="6"/>
  <c r="K241" i="5"/>
  <c r="AH34" i="6"/>
  <c r="AH241" i="5"/>
  <c r="AJ34" i="6"/>
  <c r="AJ241" i="5"/>
  <c r="L349" i="5"/>
  <c r="L35" i="6" s="1"/>
  <c r="AX349" i="5"/>
  <c r="AX35" i="6" s="1"/>
  <c r="AI34" i="6"/>
  <c r="AI241" i="5"/>
  <c r="AB34" i="6"/>
  <c r="AB241" i="5"/>
  <c r="I34" i="6"/>
  <c r="I241" i="5"/>
  <c r="BF34" i="6"/>
  <c r="BF241" i="5"/>
  <c r="AW34" i="6"/>
  <c r="AW241" i="5"/>
  <c r="BA34" i="6"/>
  <c r="BA241" i="5"/>
  <c r="AN34" i="6"/>
  <c r="AN241" i="5"/>
  <c r="Y306" i="5"/>
  <c r="Y298" i="5"/>
  <c r="Y15" i="6"/>
  <c r="Y25" i="6" s="1"/>
  <c r="W349" i="5"/>
  <c r="W35" i="6" s="1"/>
  <c r="AG34" i="6"/>
  <c r="AG241" i="5"/>
  <c r="P298" i="5"/>
  <c r="P306" i="5"/>
  <c r="P15" i="6"/>
  <c r="P25" i="6" s="1"/>
  <c r="AD34" i="6"/>
  <c r="AD241" i="5"/>
  <c r="Z15" i="6"/>
  <c r="Z25" i="6" s="1"/>
  <c r="Z306" i="5"/>
  <c r="Z298" i="5"/>
  <c r="AU298" i="5"/>
  <c r="AU15" i="6"/>
  <c r="AU25" i="6" s="1"/>
  <c r="AU306" i="5"/>
  <c r="BC34" i="6"/>
  <c r="BC241" i="5"/>
  <c r="AY34" i="6"/>
  <c r="AY241" i="5"/>
  <c r="Y34" i="6"/>
  <c r="Y241" i="5"/>
  <c r="AG298" i="5"/>
  <c r="AG15" i="6"/>
  <c r="AG25" i="6" s="1"/>
  <c r="AG306" i="5"/>
  <c r="S306" i="5"/>
  <c r="S298" i="5"/>
  <c r="S15" i="6"/>
  <c r="S25" i="6" s="1"/>
  <c r="R34" i="6"/>
  <c r="R241" i="5"/>
  <c r="BH298" i="5"/>
  <c r="BH306" i="5"/>
  <c r="BH15" i="6"/>
  <c r="BH25" i="6" s="1"/>
  <c r="X298" i="5"/>
  <c r="X306" i="5"/>
  <c r="X15" i="6"/>
  <c r="X25" i="6" s="1"/>
  <c r="AA15" i="6"/>
  <c r="AA25" i="6" s="1"/>
  <c r="AA306" i="5"/>
  <c r="AA298" i="5"/>
  <c r="J349" i="5"/>
  <c r="J35" i="6" s="1"/>
  <c r="AL15" i="6"/>
  <c r="AL25" i="6" s="1"/>
  <c r="AL306" i="5"/>
  <c r="AL298" i="5"/>
  <c r="BE349" i="5"/>
  <c r="BE35" i="6" s="1"/>
  <c r="AU34" i="6"/>
  <c r="AU241" i="5"/>
  <c r="BC15" i="6"/>
  <c r="BC25" i="6" s="1"/>
  <c r="BC306" i="5"/>
  <c r="BC298" i="5"/>
  <c r="BG15" i="6"/>
  <c r="BG25" i="6" s="1"/>
  <c r="BG298" i="5"/>
  <c r="BG306" i="5"/>
  <c r="AE34" i="6"/>
  <c r="AE241" i="5"/>
  <c r="J34" i="6"/>
  <c r="J241" i="5"/>
  <c r="Z349" i="5"/>
  <c r="Z35" i="6" s="1"/>
  <c r="M15" i="6"/>
  <c r="M25" i="6" s="1"/>
  <c r="M306" i="5"/>
  <c r="M298" i="5"/>
  <c r="BD34" i="6"/>
  <c r="BD241" i="5"/>
  <c r="AB349" i="5"/>
  <c r="AB35" i="6" s="1"/>
  <c r="L34" i="6"/>
  <c r="L241" i="5"/>
  <c r="AV306" i="5"/>
  <c r="AV298" i="5"/>
  <c r="AV15" i="6"/>
  <c r="AV25" i="6" s="1"/>
  <c r="AH306" i="5"/>
  <c r="AH15" i="6"/>
  <c r="AH25" i="6" s="1"/>
  <c r="AH298" i="5"/>
  <c r="AD298" i="5"/>
  <c r="AD15" i="6"/>
  <c r="AD25" i="6" s="1"/>
  <c r="AD306" i="5"/>
  <c r="Q15" i="6"/>
  <c r="Q25" i="6" s="1"/>
  <c r="Q306" i="5"/>
  <c r="Q298" i="5"/>
  <c r="S34" i="6"/>
  <c r="S241" i="5"/>
  <c r="AJ15" i="6"/>
  <c r="AJ25" i="6" s="1"/>
  <c r="AJ298" i="5"/>
  <c r="AJ306" i="5"/>
  <c r="T15" i="6"/>
  <c r="T25" i="6" s="1"/>
  <c r="T306" i="5"/>
  <c r="T298" i="5"/>
  <c r="X34" i="6"/>
  <c r="X241" i="5"/>
  <c r="O34" i="6"/>
  <c r="O241" i="5"/>
  <c r="AT349" i="5"/>
  <c r="AT35" i="6" s="1"/>
  <c r="BG34" i="6"/>
  <c r="BG241" i="5"/>
  <c r="BB15" i="6"/>
  <c r="BB25" i="6" s="1"/>
  <c r="BB306" i="5"/>
  <c r="BB298" i="5"/>
  <c r="AX298" i="5"/>
  <c r="AX15" i="6"/>
  <c r="AX25" i="6" s="1"/>
  <c r="AX306" i="5"/>
  <c r="AQ306" i="5"/>
  <c r="AQ298" i="5"/>
  <c r="AQ15" i="6"/>
  <c r="AQ25" i="6" s="1"/>
  <c r="AN15" i="6"/>
  <c r="AN25" i="6" s="1"/>
  <c r="AN298" i="5"/>
  <c r="AN306" i="5"/>
  <c r="AI298" i="5"/>
  <c r="AI15" i="6"/>
  <c r="AI25" i="6" s="1"/>
  <c r="AI306" i="5"/>
  <c r="Q34" i="6"/>
  <c r="Q241" i="5"/>
  <c r="AE306" i="5"/>
  <c r="AE15" i="6"/>
  <c r="AE25" i="6" s="1"/>
  <c r="AE298" i="5"/>
  <c r="BI34" i="6"/>
  <c r="BI241" i="5"/>
  <c r="U15" i="6"/>
  <c r="U25" i="6" s="1"/>
  <c r="U306" i="5"/>
  <c r="U298" i="5"/>
  <c r="J306" i="5"/>
  <c r="J298" i="5"/>
  <c r="J15" i="6"/>
  <c r="J25" i="6" s="1"/>
  <c r="BA15" i="6"/>
  <c r="BA25" i="6" s="1"/>
  <c r="BA306" i="5"/>
  <c r="BA298" i="5"/>
  <c r="BD298" i="5"/>
  <c r="BD306" i="5"/>
  <c r="BD15" i="6"/>
  <c r="BD25" i="6" s="1"/>
  <c r="BA349" i="5"/>
  <c r="BA35" i="6" s="1"/>
  <c r="AP298" i="5"/>
  <c r="AP15" i="6"/>
  <c r="AP25" i="6" s="1"/>
  <c r="AP306" i="5"/>
  <c r="AT34" i="6"/>
  <c r="AT241" i="5"/>
  <c r="AM34" i="6"/>
  <c r="AM241" i="5"/>
  <c r="AG349" i="5"/>
  <c r="AG35" i="6" s="1"/>
  <c r="AA34" i="6"/>
  <c r="AA241" i="5"/>
  <c r="K15" i="6"/>
  <c r="K25" i="6" s="1"/>
  <c r="K298" i="5"/>
  <c r="K306" i="5"/>
  <c r="N306" i="5"/>
  <c r="N15" i="6"/>
  <c r="N25" i="6" s="1"/>
  <c r="N298" i="5"/>
  <c r="BJ298" i="5"/>
  <c r="BJ306" i="5"/>
  <c r="BJ15" i="6"/>
  <c r="BJ25" i="6" s="1"/>
  <c r="Z34" i="6"/>
  <c r="Z241" i="5"/>
  <c r="P349" i="5"/>
  <c r="P35" i="6" s="1"/>
  <c r="N34" i="6"/>
  <c r="N241" i="5"/>
  <c r="V34" i="6"/>
  <c r="V241" i="5"/>
  <c r="BL393" i="3"/>
  <c r="BL394" i="3" s="1"/>
  <c r="BL343" i="3"/>
  <c r="BL344" i="3" s="1"/>
  <c r="BL368" i="3"/>
  <c r="BL369" i="3" s="1"/>
  <c r="BL318" i="3"/>
  <c r="BL319" i="3" s="1"/>
  <c r="BL293" i="3"/>
  <c r="BL294" i="3" s="1"/>
  <c r="BL48" i="3"/>
  <c r="BL49" i="3"/>
  <c r="BL47" i="3"/>
  <c r="BL50" i="3"/>
  <c r="BL186" i="5"/>
  <c r="BL188" i="5"/>
  <c r="BL187" i="5"/>
  <c r="BL189" i="5"/>
  <c r="BL198" i="5"/>
  <c r="BL199" i="5"/>
  <c r="BL197" i="5"/>
  <c r="BL59" i="5"/>
  <c r="BL103" i="5"/>
  <c r="BL57" i="5"/>
  <c r="BL58" i="5"/>
  <c r="BM339" i="5"/>
  <c r="BL102" i="5"/>
  <c r="BL104" i="5"/>
  <c r="BK241" i="5"/>
  <c r="BL148" i="5"/>
  <c r="BL149" i="5"/>
  <c r="BL147" i="5"/>
  <c r="BL146" i="5"/>
  <c r="BL157" i="5"/>
  <c r="BL159" i="5"/>
  <c r="BL158" i="5"/>
  <c r="BL43" i="5"/>
  <c r="BL90" i="5"/>
  <c r="BL44" i="5"/>
  <c r="BL45" i="5"/>
  <c r="BM337" i="5"/>
  <c r="BL88" i="5"/>
  <c r="BL89" i="5"/>
  <c r="BL127" i="5"/>
  <c r="BL128" i="5"/>
  <c r="BL129" i="5"/>
  <c r="BL126" i="5"/>
  <c r="BL137" i="5"/>
  <c r="BL139" i="5"/>
  <c r="BL138" i="5"/>
  <c r="BM336" i="5"/>
  <c r="BL83" i="5"/>
  <c r="BL36" i="5"/>
  <c r="BL81" i="5"/>
  <c r="BL82" i="5"/>
  <c r="BL37" i="5"/>
  <c r="BL38" i="5"/>
  <c r="BL209" i="5"/>
  <c r="BL206" i="5"/>
  <c r="BL207" i="5"/>
  <c r="BL208" i="5"/>
  <c r="BL217" i="5"/>
  <c r="BL219" i="5"/>
  <c r="BL218" i="5"/>
  <c r="BL66" i="5"/>
  <c r="BL64" i="5"/>
  <c r="BM340" i="5"/>
  <c r="BL65" i="5"/>
  <c r="BL111" i="5"/>
  <c r="BL110" i="5"/>
  <c r="BL109" i="5"/>
  <c r="BL168" i="5"/>
  <c r="BL169" i="5"/>
  <c r="BL166" i="5"/>
  <c r="BL167" i="5"/>
  <c r="BL178" i="5"/>
  <c r="BL179" i="5"/>
  <c r="BL177" i="5"/>
  <c r="BL95" i="5"/>
  <c r="BL52" i="5"/>
  <c r="BL50" i="5"/>
  <c r="BL51" i="5"/>
  <c r="BM338" i="5"/>
  <c r="BL96" i="5"/>
  <c r="BL97" i="5"/>
  <c r="BK15" i="6"/>
  <c r="BK25" i="6" s="1"/>
  <c r="BK306" i="5"/>
  <c r="BK298" i="5"/>
  <c r="BK117" i="6"/>
  <c r="CK369" i="5"/>
  <c r="CK135" i="6"/>
  <c r="BK164" i="3"/>
  <c r="BM2" i="7"/>
  <c r="BM62" i="7" s="1"/>
  <c r="BM63" i="7" s="1"/>
  <c r="BM2" i="8"/>
  <c r="BM3" i="7"/>
  <c r="BM3" i="8"/>
  <c r="BL53" i="1"/>
  <c r="BL32" i="3" s="1"/>
  <c r="BM68" i="7"/>
  <c r="BM69" i="7" s="1"/>
  <c r="BM78" i="7"/>
  <c r="BM79" i="7" s="1"/>
  <c r="BM80" i="7" s="1"/>
  <c r="BM81" i="7" s="1"/>
  <c r="H315" i="5"/>
  <c r="H317" i="5" s="1"/>
  <c r="I313" i="5" s="1"/>
  <c r="H15" i="6"/>
  <c r="H309" i="5"/>
  <c r="H298" i="5"/>
  <c r="H34" i="6"/>
  <c r="BM2" i="6"/>
  <c r="BM2" i="5"/>
  <c r="BM3" i="5"/>
  <c r="BM3" i="6"/>
  <c r="BL41" i="3"/>
  <c r="BL377" i="3" s="1"/>
  <c r="BL42" i="3"/>
  <c r="BL402" i="3" s="1"/>
  <c r="BL38" i="3"/>
  <c r="BL40" i="3"/>
  <c r="BL352" i="3" s="1"/>
  <c r="BL39" i="3"/>
  <c r="BL327" i="3" s="1"/>
  <c r="BL130" i="3"/>
  <c r="BL129" i="3"/>
  <c r="BL128" i="3"/>
  <c r="BL127" i="3"/>
  <c r="BL109" i="3"/>
  <c r="BL108" i="3"/>
  <c r="BL110" i="3"/>
  <c r="BL107" i="3"/>
  <c r="BL87" i="3"/>
  <c r="BL89" i="3"/>
  <c r="BL88" i="3"/>
  <c r="BL90" i="3"/>
  <c r="BM2" i="2"/>
  <c r="BM2" i="3"/>
  <c r="BM3" i="2"/>
  <c r="BM3" i="3"/>
  <c r="BM72" i="1"/>
  <c r="BM74" i="1" s="1"/>
  <c r="BM35" i="3" s="1"/>
  <c r="BM73" i="1"/>
  <c r="BM75" i="1"/>
  <c r="BM76" i="1" s="1"/>
  <c r="BM15" i="5" s="1"/>
  <c r="BM58" i="1"/>
  <c r="BM60" i="1" s="1"/>
  <c r="BM33" i="3" s="1"/>
  <c r="BM61" i="1"/>
  <c r="BM62" i="1" s="1"/>
  <c r="BM13" i="5" s="1"/>
  <c r="BM59" i="1"/>
  <c r="BM66" i="1"/>
  <c r="BM65" i="1"/>
  <c r="BM67" i="1" s="1"/>
  <c r="BM34" i="3" s="1"/>
  <c r="BM68" i="1"/>
  <c r="BM69" i="1" s="1"/>
  <c r="BM14" i="5" s="1"/>
  <c r="BM51" i="1"/>
  <c r="BM54" i="1"/>
  <c r="BM55" i="1" s="1"/>
  <c r="BM12" i="5" s="1"/>
  <c r="BM52" i="1"/>
  <c r="BM44" i="1"/>
  <c r="BM46" i="1" s="1"/>
  <c r="BM31" i="3" s="1"/>
  <c r="BM47" i="1"/>
  <c r="BM48" i="1" s="1"/>
  <c r="BM11" i="5" s="1"/>
  <c r="BM45" i="1"/>
  <c r="BM39" i="1"/>
  <c r="BM5" i="1" s="1"/>
  <c r="BM5" i="8" s="1"/>
  <c r="BN35" i="1"/>
  <c r="BN1" i="1" s="1"/>
  <c r="BM38" i="1"/>
  <c r="BM4" i="1" s="1"/>
  <c r="BM4" i="8" s="1"/>
  <c r="BM192" i="5" l="1"/>
  <c r="BM172" i="5"/>
  <c r="BM152" i="5"/>
  <c r="BM212" i="5"/>
  <c r="BM132" i="5"/>
  <c r="BM253" i="5"/>
  <c r="BL302" i="3"/>
  <c r="BL288" i="3" s="1"/>
  <c r="BL210" i="5"/>
  <c r="BL214" i="5" s="1"/>
  <c r="BL285" i="5"/>
  <c r="BM249" i="5"/>
  <c r="BL289" i="5"/>
  <c r="BM250" i="5"/>
  <c r="BM248" i="5"/>
  <c r="BL287" i="5"/>
  <c r="BM247" i="5"/>
  <c r="BL286" i="5"/>
  <c r="BL288" i="5"/>
  <c r="BM246" i="5"/>
  <c r="BM393" i="3"/>
  <c r="BM394" i="3" s="1"/>
  <c r="BM343" i="3"/>
  <c r="BM344" i="3" s="1"/>
  <c r="BM368" i="3"/>
  <c r="BM369" i="3" s="1"/>
  <c r="BM293" i="3"/>
  <c r="BM294" i="3" s="1"/>
  <c r="BM318" i="3"/>
  <c r="BM319" i="3" s="1"/>
  <c r="BL54" i="3"/>
  <c r="BL202" i="3"/>
  <c r="BL57" i="3"/>
  <c r="BL200" i="3"/>
  <c r="BL58" i="3"/>
  <c r="BL61" i="3"/>
  <c r="BL60" i="3"/>
  <c r="BL62" i="3"/>
  <c r="BL59" i="3"/>
  <c r="BM49" i="3"/>
  <c r="BM47" i="3"/>
  <c r="BM48" i="3"/>
  <c r="BM50" i="3"/>
  <c r="BL117" i="3"/>
  <c r="BL119" i="3"/>
  <c r="BL230" i="3"/>
  <c r="BL120" i="3"/>
  <c r="BL232" i="3"/>
  <c r="BL121" i="3"/>
  <c r="BL122" i="3"/>
  <c r="BL118" i="3"/>
  <c r="BL141" i="3"/>
  <c r="BL137" i="3"/>
  <c r="BL138" i="3"/>
  <c r="BL140" i="3"/>
  <c r="BL139" i="3"/>
  <c r="BL242" i="3"/>
  <c r="BL142" i="3"/>
  <c r="BL100" i="3"/>
  <c r="BL99" i="3"/>
  <c r="BL220" i="3"/>
  <c r="BL98" i="3"/>
  <c r="BL101" i="3"/>
  <c r="BL102" i="3"/>
  <c r="BL222" i="3"/>
  <c r="BL97" i="3"/>
  <c r="BL81" i="3"/>
  <c r="BL210" i="3"/>
  <c r="BL78" i="3"/>
  <c r="BL77" i="3"/>
  <c r="BL82" i="3"/>
  <c r="BL80" i="3"/>
  <c r="BL212" i="3"/>
  <c r="BL79" i="3"/>
  <c r="BL67" i="3"/>
  <c r="BL69" i="3"/>
  <c r="BL68" i="3"/>
  <c r="BL70" i="3"/>
  <c r="BL61" i="5"/>
  <c r="BL200" i="5" s="1"/>
  <c r="BL202" i="5" s="1"/>
  <c r="BL54" i="5"/>
  <c r="BL180" i="5" s="1"/>
  <c r="BL182" i="5" s="1"/>
  <c r="BL150" i="5"/>
  <c r="BL154" i="5" s="1"/>
  <c r="BM157" i="5"/>
  <c r="BM158" i="5"/>
  <c r="BM159" i="5"/>
  <c r="BM90" i="5"/>
  <c r="BM43" i="5"/>
  <c r="BM88" i="5"/>
  <c r="BM45" i="5"/>
  <c r="BM44" i="5"/>
  <c r="BN337" i="5"/>
  <c r="BM89" i="5"/>
  <c r="BM219" i="5"/>
  <c r="BM218" i="5"/>
  <c r="BM217" i="5"/>
  <c r="BM64" i="5"/>
  <c r="BM65" i="5"/>
  <c r="BM109" i="5"/>
  <c r="BM110" i="5"/>
  <c r="BM66" i="5"/>
  <c r="BN340" i="5"/>
  <c r="BM111" i="5"/>
  <c r="BM139" i="5"/>
  <c r="BM138" i="5"/>
  <c r="BM137" i="5"/>
  <c r="BM37" i="5"/>
  <c r="BM83" i="5"/>
  <c r="BM36" i="5"/>
  <c r="BM81" i="5"/>
  <c r="BN336" i="5"/>
  <c r="BM38" i="5"/>
  <c r="BM82" i="5"/>
  <c r="I315" i="5"/>
  <c r="I317" i="5" s="1"/>
  <c r="BL73" i="5"/>
  <c r="BL13" i="6" s="1"/>
  <c r="BL71" i="5"/>
  <c r="BL40" i="5"/>
  <c r="BL140" i="5" s="1"/>
  <c r="BL142" i="5" s="1"/>
  <c r="BL130" i="5"/>
  <c r="BL134" i="5" s="1"/>
  <c r="BL226" i="5"/>
  <c r="BL231" i="5"/>
  <c r="BL106" i="5"/>
  <c r="BL332" i="5" s="1"/>
  <c r="BL346" i="5" s="1"/>
  <c r="BM177" i="5"/>
  <c r="BM179" i="5"/>
  <c r="BM178" i="5"/>
  <c r="BM52" i="5"/>
  <c r="BM50" i="5"/>
  <c r="BM95" i="5"/>
  <c r="BN338" i="5"/>
  <c r="BM97" i="5"/>
  <c r="BM96" i="5"/>
  <c r="BM51" i="5"/>
  <c r="BL72" i="5"/>
  <c r="BL12" i="6" s="1"/>
  <c r="BL118" i="5"/>
  <c r="BL21" i="6" s="1"/>
  <c r="BL238" i="5"/>
  <c r="BL33" i="6" s="1"/>
  <c r="BL229" i="5"/>
  <c r="BM197" i="5"/>
  <c r="BM199" i="5"/>
  <c r="BM198" i="5"/>
  <c r="BM104" i="5"/>
  <c r="BM57" i="5"/>
  <c r="BN339" i="5"/>
  <c r="BM102" i="5"/>
  <c r="BM103" i="5"/>
  <c r="BM59" i="5"/>
  <c r="BM58" i="5"/>
  <c r="I305" i="5"/>
  <c r="BL170" i="5"/>
  <c r="BL174" i="5" s="1"/>
  <c r="BL113" i="5"/>
  <c r="BL333" i="5" s="1"/>
  <c r="BL347" i="5" s="1"/>
  <c r="BL117" i="5"/>
  <c r="BL20" i="6" s="1"/>
  <c r="BL228" i="5"/>
  <c r="BL92" i="5"/>
  <c r="BL330" i="5" s="1"/>
  <c r="BL344" i="5" s="1"/>
  <c r="BL190" i="5"/>
  <c r="BL194" i="5" s="1"/>
  <c r="BL99" i="5"/>
  <c r="BL331" i="5" s="1"/>
  <c r="BL345" i="5" s="1"/>
  <c r="BL68" i="5"/>
  <c r="BL220" i="5" s="1"/>
  <c r="BL222" i="5" s="1"/>
  <c r="BL116" i="5"/>
  <c r="BL85" i="5"/>
  <c r="BL329" i="5" s="1"/>
  <c r="BL343" i="5" s="1"/>
  <c r="BL237" i="5"/>
  <c r="BL32" i="6" s="1"/>
  <c r="BL236" i="5"/>
  <c r="BL227" i="5"/>
  <c r="BL47" i="5"/>
  <c r="BL160" i="5" s="1"/>
  <c r="BL162" i="5" s="1"/>
  <c r="CL132" i="6"/>
  <c r="CK91" i="6"/>
  <c r="BN1" i="7"/>
  <c r="BN67" i="7" s="1"/>
  <c r="BN1" i="8"/>
  <c r="H310" i="5"/>
  <c r="H25" i="6"/>
  <c r="BM53" i="1"/>
  <c r="BM32" i="3" s="1"/>
  <c r="H74" i="6"/>
  <c r="H318" i="5"/>
  <c r="H299" i="5"/>
  <c r="H301" i="5" s="1"/>
  <c r="BM5" i="5"/>
  <c r="BM5" i="6"/>
  <c r="BM4" i="5"/>
  <c r="BM4" i="7" s="1"/>
  <c r="BM4" i="6"/>
  <c r="BN1" i="3"/>
  <c r="BN1" i="6"/>
  <c r="BN1" i="5"/>
  <c r="BM39" i="3"/>
  <c r="BM327" i="3" s="1"/>
  <c r="BM41" i="3"/>
  <c r="BM377" i="3" s="1"/>
  <c r="BM38" i="3"/>
  <c r="BM42" i="3"/>
  <c r="BM402" i="3" s="1"/>
  <c r="BM40" i="3"/>
  <c r="BM352" i="3" s="1"/>
  <c r="BM128" i="3"/>
  <c r="BM127" i="3"/>
  <c r="BM129" i="3"/>
  <c r="BM130" i="3"/>
  <c r="BM109" i="3"/>
  <c r="BM108" i="3"/>
  <c r="BM107" i="3"/>
  <c r="BM110" i="3"/>
  <c r="BM88" i="3"/>
  <c r="BM90" i="3"/>
  <c r="BM89" i="3"/>
  <c r="BM87" i="3"/>
  <c r="BM4" i="2"/>
  <c r="BM4" i="3"/>
  <c r="BM5" i="2"/>
  <c r="BM5" i="3"/>
  <c r="BN1" i="2"/>
  <c r="BN37" i="1"/>
  <c r="BN3" i="1" s="1"/>
  <c r="BN36" i="1"/>
  <c r="BN2" i="1" s="1"/>
  <c r="BM281" i="5" l="1"/>
  <c r="BM280" i="5"/>
  <c r="BM278" i="5"/>
  <c r="BM279" i="5"/>
  <c r="BM282" i="5"/>
  <c r="BM302" i="3"/>
  <c r="BM288" i="3" s="1"/>
  <c r="BL291" i="5"/>
  <c r="BM5" i="7"/>
  <c r="BM272" i="5"/>
  <c r="BM274" i="5"/>
  <c r="BM271" i="5"/>
  <c r="BM273" i="5"/>
  <c r="BM275" i="5"/>
  <c r="BM187" i="5"/>
  <c r="BM166" i="5"/>
  <c r="BM129" i="5"/>
  <c r="BM209" i="5"/>
  <c r="BM147" i="5"/>
  <c r="BM188" i="5"/>
  <c r="BM169" i="5"/>
  <c r="BM128" i="5"/>
  <c r="BM208" i="5"/>
  <c r="BM149" i="5"/>
  <c r="BM189" i="5"/>
  <c r="BM168" i="5"/>
  <c r="BM126" i="5"/>
  <c r="BM207" i="5"/>
  <c r="BM148" i="5"/>
  <c r="BM186" i="5"/>
  <c r="BM167" i="5"/>
  <c r="BM127" i="5"/>
  <c r="BM206" i="5"/>
  <c r="BM146" i="5"/>
  <c r="BM54" i="3"/>
  <c r="BL64" i="3"/>
  <c r="BM59" i="3"/>
  <c r="BM62" i="3"/>
  <c r="BM58" i="3"/>
  <c r="BM202" i="3"/>
  <c r="BM60" i="3"/>
  <c r="BM61" i="3"/>
  <c r="BM200" i="3"/>
  <c r="BM57" i="3"/>
  <c r="BL388" i="3"/>
  <c r="BL363" i="3"/>
  <c r="BM140" i="3"/>
  <c r="BM142" i="3"/>
  <c r="BM141" i="3"/>
  <c r="BM138" i="3"/>
  <c r="BM137" i="3"/>
  <c r="BM139" i="3"/>
  <c r="BM242" i="3"/>
  <c r="BM122" i="3"/>
  <c r="BM120" i="3"/>
  <c r="BM119" i="3"/>
  <c r="BM118" i="3"/>
  <c r="BM232" i="3"/>
  <c r="BM117" i="3"/>
  <c r="BM121" i="3"/>
  <c r="BM230" i="3"/>
  <c r="BL252" i="3"/>
  <c r="BM100" i="3"/>
  <c r="BM99" i="3"/>
  <c r="BM222" i="3"/>
  <c r="BM97" i="3"/>
  <c r="BM101" i="3"/>
  <c r="BM102" i="3"/>
  <c r="BM220" i="3"/>
  <c r="BM98" i="3"/>
  <c r="BL338" i="3"/>
  <c r="BM78" i="3"/>
  <c r="BM80" i="3"/>
  <c r="BM79" i="3"/>
  <c r="BM77" i="3"/>
  <c r="BM81" i="3"/>
  <c r="BM82" i="3"/>
  <c r="BM212" i="3"/>
  <c r="BM210" i="3"/>
  <c r="BM68" i="3"/>
  <c r="BM69" i="3"/>
  <c r="BM67" i="3"/>
  <c r="BM70" i="3"/>
  <c r="BL313" i="3"/>
  <c r="BM99" i="5"/>
  <c r="BM331" i="5" s="1"/>
  <c r="BM345" i="5" s="1"/>
  <c r="BL31" i="6"/>
  <c r="BL19" i="6"/>
  <c r="BL120" i="5"/>
  <c r="BL314" i="5" s="1"/>
  <c r="I307" i="5"/>
  <c r="I309" i="5" s="1"/>
  <c r="J305" i="5" s="1"/>
  <c r="BM106" i="5"/>
  <c r="BM332" i="5" s="1"/>
  <c r="BM346" i="5" s="1"/>
  <c r="BM117" i="5"/>
  <c r="BM20" i="6" s="1"/>
  <c r="BM40" i="5"/>
  <c r="BM140" i="5" s="1"/>
  <c r="BM142" i="5" s="1"/>
  <c r="BM71" i="5"/>
  <c r="BM231" i="5"/>
  <c r="BM47" i="5"/>
  <c r="BM160" i="5" s="1"/>
  <c r="BM162" i="5" s="1"/>
  <c r="I297" i="5"/>
  <c r="BL233" i="5"/>
  <c r="BL28" i="6" s="1"/>
  <c r="BL239" i="5"/>
  <c r="BL34" i="6" s="1"/>
  <c r="BM73" i="5"/>
  <c r="BM13" i="6" s="1"/>
  <c r="BM118" i="5"/>
  <c r="BM21" i="6" s="1"/>
  <c r="BM236" i="5"/>
  <c r="BM113" i="5"/>
  <c r="BM333" i="5" s="1"/>
  <c r="BM347" i="5" s="1"/>
  <c r="BM61" i="5"/>
  <c r="BM200" i="5" s="1"/>
  <c r="BM202" i="5" s="1"/>
  <c r="BL11" i="6"/>
  <c r="BL75" i="5"/>
  <c r="J313" i="5"/>
  <c r="I318" i="5"/>
  <c r="BM72" i="5"/>
  <c r="BM12" i="6" s="1"/>
  <c r="BM237" i="5"/>
  <c r="BM32" i="6" s="1"/>
  <c r="BL349" i="5"/>
  <c r="BL35" i="6" s="1"/>
  <c r="BM54" i="5"/>
  <c r="BM180" i="5" s="1"/>
  <c r="BM182" i="5" s="1"/>
  <c r="BM85" i="5"/>
  <c r="BM329" i="5" s="1"/>
  <c r="BM343" i="5" s="1"/>
  <c r="BM116" i="5"/>
  <c r="BM238" i="5"/>
  <c r="BM33" i="6" s="1"/>
  <c r="BM68" i="5"/>
  <c r="BM220" i="5" s="1"/>
  <c r="BM222" i="5" s="1"/>
  <c r="BM92" i="5"/>
  <c r="BM330" i="5" s="1"/>
  <c r="BM344" i="5" s="1"/>
  <c r="CL135" i="6"/>
  <c r="CL369" i="5"/>
  <c r="BL161" i="3"/>
  <c r="BL158" i="3"/>
  <c r="BL159" i="3"/>
  <c r="BL157" i="3"/>
  <c r="BL162" i="3"/>
  <c r="BL160" i="3"/>
  <c r="BL144" i="3"/>
  <c r="BL124" i="3"/>
  <c r="BL104" i="3"/>
  <c r="BL84" i="3"/>
  <c r="BL150" i="3"/>
  <c r="BL149" i="3"/>
  <c r="BL147" i="3"/>
  <c r="BL148" i="3"/>
  <c r="BN2" i="7"/>
  <c r="BN62" i="7" s="1"/>
  <c r="BN63" i="7" s="1"/>
  <c r="BN2" i="8"/>
  <c r="BN3" i="7"/>
  <c r="BN3" i="8"/>
  <c r="BN68" i="7"/>
  <c r="BN69" i="7" s="1"/>
  <c r="BN78" i="7"/>
  <c r="BN79" i="7" s="1"/>
  <c r="BN80" i="7" s="1"/>
  <c r="BN81" i="7" s="1"/>
  <c r="H302" i="5"/>
  <c r="H75" i="6"/>
  <c r="BN3" i="6"/>
  <c r="BN3" i="5"/>
  <c r="BN2" i="6"/>
  <c r="BN2" i="5"/>
  <c r="BN2" i="2"/>
  <c r="BN2" i="3"/>
  <c r="BN3" i="2"/>
  <c r="BN3" i="3"/>
  <c r="BN73" i="1"/>
  <c r="BN72" i="1"/>
  <c r="BN74" i="1" s="1"/>
  <c r="BN35" i="3" s="1"/>
  <c r="BN75" i="1"/>
  <c r="BN76" i="1" s="1"/>
  <c r="BN15" i="5" s="1"/>
  <c r="BN66" i="1"/>
  <c r="BN68" i="1"/>
  <c r="BN69" i="1" s="1"/>
  <c r="BN14" i="5" s="1"/>
  <c r="BN65" i="1"/>
  <c r="BN67" i="1" s="1"/>
  <c r="BN34" i="3" s="1"/>
  <c r="BN61" i="1"/>
  <c r="BN62" i="1" s="1"/>
  <c r="BN13" i="5" s="1"/>
  <c r="BN58" i="1"/>
  <c r="BN60" i="1" s="1"/>
  <c r="BN33" i="3" s="1"/>
  <c r="BN59" i="1"/>
  <c r="BN52" i="1"/>
  <c r="BN51" i="1"/>
  <c r="BN54" i="1"/>
  <c r="BN55" i="1" s="1"/>
  <c r="BN12" i="5" s="1"/>
  <c r="BN44" i="1"/>
  <c r="BN46" i="1" s="1"/>
  <c r="BN31" i="3" s="1"/>
  <c r="BN45" i="1"/>
  <c r="BN47" i="1"/>
  <c r="BN48" i="1" s="1"/>
  <c r="BN11" i="5" s="1"/>
  <c r="BN39" i="1"/>
  <c r="BN5" i="1" s="1"/>
  <c r="BN5" i="8" s="1"/>
  <c r="BO35" i="1"/>
  <c r="BO1" i="1" s="1"/>
  <c r="BN38" i="1"/>
  <c r="BN4" i="1" s="1"/>
  <c r="BN4" i="8" s="1"/>
  <c r="BL23" i="6" l="1"/>
  <c r="BM287" i="5"/>
  <c r="BN132" i="5"/>
  <c r="BN253" i="5"/>
  <c r="BN172" i="5"/>
  <c r="BN212" i="5"/>
  <c r="BN192" i="5"/>
  <c r="BN152" i="5"/>
  <c r="BM286" i="5"/>
  <c r="BM288" i="5"/>
  <c r="BM210" i="5"/>
  <c r="BM214" i="5" s="1"/>
  <c r="BN249" i="5"/>
  <c r="BN250" i="5"/>
  <c r="BN248" i="5"/>
  <c r="BN247" i="5"/>
  <c r="BM289" i="5"/>
  <c r="BM190" i="5"/>
  <c r="BM194" i="5" s="1"/>
  <c r="BM285" i="5"/>
  <c r="BN246" i="5"/>
  <c r="BM227" i="5"/>
  <c r="BM226" i="5"/>
  <c r="BM170" i="5"/>
  <c r="BM174" i="5" s="1"/>
  <c r="BM150" i="5"/>
  <c r="BM154" i="5" s="1"/>
  <c r="BM229" i="5"/>
  <c r="BM228" i="5"/>
  <c r="BM130" i="5"/>
  <c r="BM134" i="5" s="1"/>
  <c r="BN368" i="3"/>
  <c r="BN369" i="3" s="1"/>
  <c r="BN393" i="3"/>
  <c r="BN394" i="3" s="1"/>
  <c r="BN293" i="3"/>
  <c r="BN294" i="3" s="1"/>
  <c r="BN318" i="3"/>
  <c r="BN319" i="3" s="1"/>
  <c r="BN343" i="3"/>
  <c r="BN344" i="3" s="1"/>
  <c r="BN48" i="3"/>
  <c r="BN49" i="3"/>
  <c r="BN47" i="3"/>
  <c r="BN50" i="3"/>
  <c r="BM64" i="3"/>
  <c r="BM363" i="3"/>
  <c r="BM388" i="3"/>
  <c r="BM252" i="3"/>
  <c r="BM338" i="3"/>
  <c r="BM313" i="3"/>
  <c r="BN158" i="5"/>
  <c r="BN159" i="5"/>
  <c r="BN157" i="5"/>
  <c r="BN88" i="5"/>
  <c r="BN44" i="5"/>
  <c r="BN90" i="5"/>
  <c r="BN45" i="5"/>
  <c r="BO337" i="5"/>
  <c r="BN89" i="5"/>
  <c r="BN43" i="5"/>
  <c r="BM349" i="5"/>
  <c r="BM35" i="6" s="1"/>
  <c r="BN138" i="5"/>
  <c r="BN139" i="5"/>
  <c r="BN137" i="5"/>
  <c r="BN36" i="5"/>
  <c r="BN81" i="5"/>
  <c r="BN37" i="5"/>
  <c r="BN83" i="5"/>
  <c r="BN38" i="5"/>
  <c r="BO336" i="5"/>
  <c r="BN82" i="5"/>
  <c r="BN178" i="5"/>
  <c r="BN179" i="5"/>
  <c r="BN177" i="5"/>
  <c r="BN51" i="5"/>
  <c r="BN95" i="5"/>
  <c r="BN52" i="5"/>
  <c r="BO338" i="5"/>
  <c r="BN97" i="5"/>
  <c r="BN50" i="5"/>
  <c r="BN96" i="5"/>
  <c r="BN219" i="5"/>
  <c r="BN218" i="5"/>
  <c r="BN217" i="5"/>
  <c r="BN64" i="5"/>
  <c r="BN65" i="5"/>
  <c r="BN109" i="5"/>
  <c r="BN66" i="5"/>
  <c r="BN111" i="5"/>
  <c r="BO340" i="5"/>
  <c r="BN110" i="5"/>
  <c r="BM75" i="5"/>
  <c r="BM11" i="6"/>
  <c r="I74" i="6"/>
  <c r="I310" i="5"/>
  <c r="BN199" i="5"/>
  <c r="BN198" i="5"/>
  <c r="BN197" i="5"/>
  <c r="BN103" i="5"/>
  <c r="BN104" i="5"/>
  <c r="BN102" i="5"/>
  <c r="BN59" i="5"/>
  <c r="BO339" i="5"/>
  <c r="BN57" i="5"/>
  <c r="BN58" i="5"/>
  <c r="J315" i="5"/>
  <c r="J317" i="5" s="1"/>
  <c r="BM239" i="5"/>
  <c r="BM34" i="6" s="1"/>
  <c r="BL241" i="5"/>
  <c r="BM120" i="5"/>
  <c r="BM314" i="5" s="1"/>
  <c r="BM19" i="6"/>
  <c r="BM23" i="6" s="1"/>
  <c r="BL15" i="6"/>
  <c r="BL298" i="5"/>
  <c r="BL306" i="5"/>
  <c r="BM31" i="6"/>
  <c r="I299" i="5"/>
  <c r="I301" i="5" s="1"/>
  <c r="BL117" i="6"/>
  <c r="CM132" i="6"/>
  <c r="CL91" i="6"/>
  <c r="J307" i="5"/>
  <c r="J309" i="5" s="1"/>
  <c r="J74" i="6" s="1"/>
  <c r="BM162" i="3"/>
  <c r="BM159" i="3"/>
  <c r="BM160" i="3"/>
  <c r="BL164" i="3"/>
  <c r="BM158" i="3"/>
  <c r="BM161" i="3"/>
  <c r="BM157" i="3"/>
  <c r="BM144" i="3"/>
  <c r="BM124" i="3"/>
  <c r="BM104" i="3"/>
  <c r="BM84" i="3"/>
  <c r="BM148" i="3"/>
  <c r="BM149" i="3"/>
  <c r="BM150" i="3"/>
  <c r="BM147" i="3"/>
  <c r="BO1" i="7"/>
  <c r="BO67" i="7" s="1"/>
  <c r="BO1" i="8"/>
  <c r="BN53" i="1"/>
  <c r="BN32" i="3" s="1"/>
  <c r="BN4" i="5"/>
  <c r="BN4" i="7" s="1"/>
  <c r="BN4" i="6"/>
  <c r="BN5" i="5"/>
  <c r="BN5" i="6"/>
  <c r="BO1" i="3"/>
  <c r="BO1" i="6"/>
  <c r="BO1" i="5"/>
  <c r="BN39" i="3"/>
  <c r="BN327" i="3" s="1"/>
  <c r="BN40" i="3"/>
  <c r="BN352" i="3" s="1"/>
  <c r="BN38" i="3"/>
  <c r="BN42" i="3"/>
  <c r="BN402" i="3" s="1"/>
  <c r="BN41" i="3"/>
  <c r="BN377" i="3" s="1"/>
  <c r="BN127" i="3"/>
  <c r="BN128" i="3"/>
  <c r="BN129" i="3"/>
  <c r="BN130" i="3"/>
  <c r="BN110" i="3"/>
  <c r="BN109" i="3"/>
  <c r="BN107" i="3"/>
  <c r="BN108" i="3"/>
  <c r="BN90" i="3"/>
  <c r="BN87" i="3"/>
  <c r="BN88" i="3"/>
  <c r="BN89" i="3"/>
  <c r="BN4" i="2"/>
  <c r="BN4" i="3"/>
  <c r="BN5" i="2"/>
  <c r="BN5" i="3"/>
  <c r="BO1" i="2"/>
  <c r="BO36" i="1"/>
  <c r="BO37" i="1"/>
  <c r="BO3" i="1" s="1"/>
  <c r="BL25" i="6" l="1"/>
  <c r="BN302" i="3"/>
  <c r="BN288" i="3" s="1"/>
  <c r="BN280" i="5"/>
  <c r="BN282" i="5"/>
  <c r="BN279" i="5"/>
  <c r="BN281" i="5"/>
  <c r="BN278" i="5"/>
  <c r="BM291" i="5"/>
  <c r="BM233" i="5"/>
  <c r="BM28" i="6" s="1"/>
  <c r="BN5" i="7"/>
  <c r="BN271" i="5"/>
  <c r="BN274" i="5"/>
  <c r="BN275" i="5"/>
  <c r="BN273" i="5"/>
  <c r="BN272" i="5"/>
  <c r="BN186" i="5"/>
  <c r="BN209" i="5"/>
  <c r="BN169" i="5"/>
  <c r="BN127" i="5"/>
  <c r="BN147" i="5"/>
  <c r="BN187" i="5"/>
  <c r="BN207" i="5"/>
  <c r="BN168" i="5"/>
  <c r="BN129" i="5"/>
  <c r="BN149" i="5"/>
  <c r="BN188" i="5"/>
  <c r="BN208" i="5"/>
  <c r="BN167" i="5"/>
  <c r="BN126" i="5"/>
  <c r="BN148" i="5"/>
  <c r="BN189" i="5"/>
  <c r="BN206" i="5"/>
  <c r="BN166" i="5"/>
  <c r="BN128" i="5"/>
  <c r="BN146" i="5"/>
  <c r="BN54" i="3"/>
  <c r="BN59" i="3"/>
  <c r="BN58" i="3"/>
  <c r="BN62" i="3"/>
  <c r="BN60" i="3"/>
  <c r="BN200" i="3"/>
  <c r="BN61" i="3"/>
  <c r="BN202" i="3"/>
  <c r="BN57" i="3"/>
  <c r="BN140" i="3"/>
  <c r="BN141" i="3"/>
  <c r="BN138" i="3"/>
  <c r="BN242" i="3"/>
  <c r="BN142" i="3"/>
  <c r="BN137" i="3"/>
  <c r="BN139" i="3"/>
  <c r="BN117" i="3"/>
  <c r="BN118" i="3"/>
  <c r="BN119" i="3"/>
  <c r="BN121" i="3"/>
  <c r="BN230" i="3"/>
  <c r="BN120" i="3"/>
  <c r="BN122" i="3"/>
  <c r="BN232" i="3"/>
  <c r="BN98" i="3"/>
  <c r="BN99" i="3"/>
  <c r="BN222" i="3"/>
  <c r="BN101" i="3"/>
  <c r="BN102" i="3"/>
  <c r="BN97" i="3"/>
  <c r="BN220" i="3"/>
  <c r="BN100" i="3"/>
  <c r="BN47" i="5"/>
  <c r="BN160" i="5" s="1"/>
  <c r="BN162" i="5" s="1"/>
  <c r="BN80" i="3"/>
  <c r="BN81" i="3"/>
  <c r="BN82" i="3"/>
  <c r="BN210" i="3"/>
  <c r="BN78" i="3"/>
  <c r="BN77" i="3"/>
  <c r="BN79" i="3"/>
  <c r="BN212" i="3"/>
  <c r="BN67" i="3"/>
  <c r="BN68" i="3"/>
  <c r="BN69" i="3"/>
  <c r="BN70" i="3"/>
  <c r="BN106" i="5"/>
  <c r="BN332" i="5" s="1"/>
  <c r="BN346" i="5" s="1"/>
  <c r="BN68" i="5"/>
  <c r="BN220" i="5" s="1"/>
  <c r="BN222" i="5" s="1"/>
  <c r="I75" i="6"/>
  <c r="I302" i="5"/>
  <c r="BM15" i="6"/>
  <c r="BM25" i="6" s="1"/>
  <c r="BM306" i="5"/>
  <c r="BM298" i="5"/>
  <c r="BN118" i="5"/>
  <c r="BN21" i="6" s="1"/>
  <c r="BN237" i="5"/>
  <c r="BN32" i="6" s="1"/>
  <c r="J297" i="5"/>
  <c r="J299" i="5" s="1"/>
  <c r="J301" i="5" s="1"/>
  <c r="J75" i="6" s="1"/>
  <c r="J318" i="5"/>
  <c r="K313" i="5"/>
  <c r="K315" i="5" s="1"/>
  <c r="K317" i="5" s="1"/>
  <c r="BN61" i="5"/>
  <c r="BN200" i="5" s="1"/>
  <c r="BN202" i="5" s="1"/>
  <c r="BN54" i="5"/>
  <c r="BN180" i="5" s="1"/>
  <c r="BN182" i="5" s="1"/>
  <c r="BN99" i="5"/>
  <c r="BN331" i="5" s="1"/>
  <c r="BN345" i="5" s="1"/>
  <c r="BN117" i="5"/>
  <c r="BN20" i="6" s="1"/>
  <c r="BN72" i="5"/>
  <c r="BN12" i="6" s="1"/>
  <c r="BN231" i="5"/>
  <c r="BN92" i="5"/>
  <c r="BN330" i="5" s="1"/>
  <c r="BN344" i="5" s="1"/>
  <c r="BN113" i="5"/>
  <c r="BN333" i="5" s="1"/>
  <c r="BN347" i="5" s="1"/>
  <c r="BN85" i="5"/>
  <c r="BN329" i="5" s="1"/>
  <c r="BN343" i="5" s="1"/>
  <c r="BN116" i="5"/>
  <c r="BN236" i="5"/>
  <c r="BM241" i="5"/>
  <c r="BN73" i="5"/>
  <c r="BN13" i="6" s="1"/>
  <c r="BN40" i="5"/>
  <c r="BN140" i="5" s="1"/>
  <c r="BN71" i="5"/>
  <c r="BN238" i="5"/>
  <c r="BN33" i="6" s="1"/>
  <c r="CM135" i="6"/>
  <c r="CM369" i="5"/>
  <c r="BM117" i="6"/>
  <c r="J310" i="5"/>
  <c r="BM164" i="3"/>
  <c r="BO3" i="7"/>
  <c r="BO3" i="8"/>
  <c r="K305" i="5"/>
  <c r="BO68" i="7"/>
  <c r="BO69" i="7" s="1"/>
  <c r="BO78" i="7"/>
  <c r="BO79" i="7" s="1"/>
  <c r="BO80" i="7" s="1"/>
  <c r="BO81" i="7" s="1"/>
  <c r="BO3" i="6"/>
  <c r="BO3" i="5"/>
  <c r="BO3" i="2"/>
  <c r="BO3" i="3"/>
  <c r="BO38" i="1"/>
  <c r="BO4" i="1" s="1"/>
  <c r="BO4" i="8" s="1"/>
  <c r="BO2" i="1"/>
  <c r="BO39" i="1"/>
  <c r="BO5" i="1" s="1"/>
  <c r="BO5" i="8" s="1"/>
  <c r="BP35" i="1"/>
  <c r="BP1" i="1" s="1"/>
  <c r="BN288" i="5" l="1"/>
  <c r="BN285" i="5"/>
  <c r="BN286" i="5"/>
  <c r="BN287" i="5"/>
  <c r="BN210" i="5"/>
  <c r="BN214" i="5" s="1"/>
  <c r="BN289" i="5"/>
  <c r="BN150" i="5"/>
  <c r="BN154" i="5" s="1"/>
  <c r="BN190" i="5"/>
  <c r="BN194" i="5" s="1"/>
  <c r="BN130" i="5"/>
  <c r="BN134" i="5" s="1"/>
  <c r="BN227" i="5"/>
  <c r="BN229" i="5"/>
  <c r="BN226" i="5"/>
  <c r="BN228" i="5"/>
  <c r="BN170" i="5"/>
  <c r="BN174" i="5" s="1"/>
  <c r="BN239" i="5"/>
  <c r="BN34" i="6" s="1"/>
  <c r="BN64" i="3"/>
  <c r="BN388" i="3"/>
  <c r="BN363" i="3"/>
  <c r="BN252" i="3"/>
  <c r="BN338" i="3"/>
  <c r="BN313" i="3"/>
  <c r="BN349" i="5"/>
  <c r="BN35" i="6" s="1"/>
  <c r="BN75" i="5"/>
  <c r="BN11" i="6"/>
  <c r="BN31" i="6"/>
  <c r="BN142" i="5"/>
  <c r="BN120" i="5"/>
  <c r="BN314" i="5" s="1"/>
  <c r="BN19" i="6"/>
  <c r="K318" i="5"/>
  <c r="L313" i="5"/>
  <c r="L315" i="5" s="1"/>
  <c r="L317" i="5" s="1"/>
  <c r="CN132" i="6"/>
  <c r="CM91" i="6"/>
  <c r="K307" i="5"/>
  <c r="K309" i="5" s="1"/>
  <c r="K74" i="6" s="1"/>
  <c r="J302" i="5"/>
  <c r="K297" i="5"/>
  <c r="BN159" i="3"/>
  <c r="BN162" i="3"/>
  <c r="BN160" i="3"/>
  <c r="BN158" i="3"/>
  <c r="BN157" i="3"/>
  <c r="BN161" i="3"/>
  <c r="BN144" i="3"/>
  <c r="BN124" i="3"/>
  <c r="BN104" i="3"/>
  <c r="BN84" i="3"/>
  <c r="BN148" i="3"/>
  <c r="BN150" i="3"/>
  <c r="BN147" i="3"/>
  <c r="BN149" i="3"/>
  <c r="BO2" i="7"/>
  <c r="BO62" i="7" s="1"/>
  <c r="BO63" i="7" s="1"/>
  <c r="BO2" i="8"/>
  <c r="BP1" i="7"/>
  <c r="BP67" i="7" s="1"/>
  <c r="BP1" i="8"/>
  <c r="BO5" i="5"/>
  <c r="BO5" i="6"/>
  <c r="BO4" i="5"/>
  <c r="BO4" i="7" s="1"/>
  <c r="BO4" i="6"/>
  <c r="BO2" i="3"/>
  <c r="BO2" i="6"/>
  <c r="BO2" i="5"/>
  <c r="BP1" i="3"/>
  <c r="BP1" i="6"/>
  <c r="BP1" i="5"/>
  <c r="BO5" i="2"/>
  <c r="BO5" i="3"/>
  <c r="BO4" i="2"/>
  <c r="BO4" i="3"/>
  <c r="BO72" i="1"/>
  <c r="BO74" i="1" s="1"/>
  <c r="BO35" i="3" s="1"/>
  <c r="BO73" i="1"/>
  <c r="BO75" i="1"/>
  <c r="BO76" i="1" s="1"/>
  <c r="BO15" i="5" s="1"/>
  <c r="BO61" i="1"/>
  <c r="BO62" i="1" s="1"/>
  <c r="BO13" i="5" s="1"/>
  <c r="BO59" i="1"/>
  <c r="BO66" i="1"/>
  <c r="BO68" i="1"/>
  <c r="BO69" i="1" s="1"/>
  <c r="BO14" i="5" s="1"/>
  <c r="BO58" i="1"/>
  <c r="BO60" i="1" s="1"/>
  <c r="BO33" i="3" s="1"/>
  <c r="BO65" i="1"/>
  <c r="BO67" i="1" s="1"/>
  <c r="BO34" i="3" s="1"/>
  <c r="BO52" i="1"/>
  <c r="BO51" i="1"/>
  <c r="BO54" i="1"/>
  <c r="BO55" i="1" s="1"/>
  <c r="BO12" i="5" s="1"/>
  <c r="BP1" i="2"/>
  <c r="BO2" i="2"/>
  <c r="BO44" i="1"/>
  <c r="BO46" i="1" s="1"/>
  <c r="BO31" i="3" s="1"/>
  <c r="BO47" i="1"/>
  <c r="BO48" i="1" s="1"/>
  <c r="BO11" i="5" s="1"/>
  <c r="BO45" i="1"/>
  <c r="BP36" i="1"/>
  <c r="BP37" i="1"/>
  <c r="BP3" i="1" s="1"/>
  <c r="BN23" i="6" l="1"/>
  <c r="BO132" i="5"/>
  <c r="BO253" i="5"/>
  <c r="BO192" i="5"/>
  <c r="BO212" i="5"/>
  <c r="BO281" i="5"/>
  <c r="BO282" i="5"/>
  <c r="BO279" i="5"/>
  <c r="BO280" i="5"/>
  <c r="BO278" i="5"/>
  <c r="BO152" i="5"/>
  <c r="BO172" i="5"/>
  <c r="BN291" i="5"/>
  <c r="BO249" i="5"/>
  <c r="BO250" i="5"/>
  <c r="BO248" i="5"/>
  <c r="BO247" i="5"/>
  <c r="BO5" i="7"/>
  <c r="BO271" i="5"/>
  <c r="BO274" i="5"/>
  <c r="BO275" i="5"/>
  <c r="BO273" i="5"/>
  <c r="BO272" i="5"/>
  <c r="BO246" i="5"/>
  <c r="BN233" i="5"/>
  <c r="BN28" i="6" s="1"/>
  <c r="BO368" i="3"/>
  <c r="BO369" i="3" s="1"/>
  <c r="BO393" i="3"/>
  <c r="BO394" i="3" s="1"/>
  <c r="BO343" i="3"/>
  <c r="BO344" i="3" s="1"/>
  <c r="BO318" i="3"/>
  <c r="BO319" i="3" s="1"/>
  <c r="BO293" i="3"/>
  <c r="BO294" i="3" s="1"/>
  <c r="BN241" i="5"/>
  <c r="BO48" i="3"/>
  <c r="BO47" i="3"/>
  <c r="BO49" i="3"/>
  <c r="BO50" i="3"/>
  <c r="BO127" i="5"/>
  <c r="BO128" i="5"/>
  <c r="BO126" i="5"/>
  <c r="BO129" i="5"/>
  <c r="BO137" i="5"/>
  <c r="BO139" i="5"/>
  <c r="BO138" i="5"/>
  <c r="BO81" i="5"/>
  <c r="BO37" i="5"/>
  <c r="BO36" i="5"/>
  <c r="BO83" i="5"/>
  <c r="BO38" i="5"/>
  <c r="BO82" i="5"/>
  <c r="BP336" i="5"/>
  <c r="BO148" i="5"/>
  <c r="BO147" i="5"/>
  <c r="BO149" i="5"/>
  <c r="BO146" i="5"/>
  <c r="BO157" i="5"/>
  <c r="BO159" i="5"/>
  <c r="BO158" i="5"/>
  <c r="BO90" i="5"/>
  <c r="BO45" i="5"/>
  <c r="BO89" i="5"/>
  <c r="BO44" i="5"/>
  <c r="BP337" i="5"/>
  <c r="BO88" i="5"/>
  <c r="BO43" i="5"/>
  <c r="BO168" i="5"/>
  <c r="BO169" i="5"/>
  <c r="BO166" i="5"/>
  <c r="BO167" i="5"/>
  <c r="BO178" i="5"/>
  <c r="BO177" i="5"/>
  <c r="BO179" i="5"/>
  <c r="BP338" i="5"/>
  <c r="BO51" i="5"/>
  <c r="BO95" i="5"/>
  <c r="BO97" i="5"/>
  <c r="BO52" i="5"/>
  <c r="BO96" i="5"/>
  <c r="BO50" i="5"/>
  <c r="BO188" i="5"/>
  <c r="BO187" i="5"/>
  <c r="BO189" i="5"/>
  <c r="BO186" i="5"/>
  <c r="BO198" i="5"/>
  <c r="BO197" i="5"/>
  <c r="BO199" i="5"/>
  <c r="BO59" i="5"/>
  <c r="BO103" i="5"/>
  <c r="BO57" i="5"/>
  <c r="BP339" i="5"/>
  <c r="BO58" i="5"/>
  <c r="BO104" i="5"/>
  <c r="BO102" i="5"/>
  <c r="BO209" i="5"/>
  <c r="BO207" i="5"/>
  <c r="BO206" i="5"/>
  <c r="BO208" i="5"/>
  <c r="BO219" i="5"/>
  <c r="BO218" i="5"/>
  <c r="BO217" i="5"/>
  <c r="BO66" i="5"/>
  <c r="BO111" i="5"/>
  <c r="BO109" i="5"/>
  <c r="BO65" i="5"/>
  <c r="BO110" i="5"/>
  <c r="BO64" i="5"/>
  <c r="BP340" i="5"/>
  <c r="M313" i="5"/>
  <c r="M315" i="5" s="1"/>
  <c r="M317" i="5" s="1"/>
  <c r="L318" i="5"/>
  <c r="BN15" i="6"/>
  <c r="BN306" i="5"/>
  <c r="BN298" i="5"/>
  <c r="BN117" i="6"/>
  <c r="CN369" i="5"/>
  <c r="CN135" i="6"/>
  <c r="K310" i="5"/>
  <c r="K299" i="5"/>
  <c r="K301" i="5" s="1"/>
  <c r="K75" i="6" s="1"/>
  <c r="BN164" i="3"/>
  <c r="BP3" i="7"/>
  <c r="BP3" i="8"/>
  <c r="L305" i="5"/>
  <c r="BP68" i="7"/>
  <c r="BP69" i="7" s="1"/>
  <c r="BP78" i="7"/>
  <c r="BP79" i="7" s="1"/>
  <c r="BP80" i="7" s="1"/>
  <c r="BP81" i="7" s="1"/>
  <c r="BO53" i="1"/>
  <c r="BO32" i="3" s="1"/>
  <c r="BP3" i="6"/>
  <c r="BP3" i="5"/>
  <c r="BO41" i="3"/>
  <c r="BO377" i="3" s="1"/>
  <c r="BO39" i="3"/>
  <c r="BO327" i="3" s="1"/>
  <c r="BO40" i="3"/>
  <c r="BO352" i="3" s="1"/>
  <c r="BO38" i="3"/>
  <c r="BO42" i="3"/>
  <c r="BO402" i="3" s="1"/>
  <c r="BO128" i="3"/>
  <c r="BO127" i="3"/>
  <c r="BO130" i="3"/>
  <c r="BO129" i="3"/>
  <c r="BO108" i="3"/>
  <c r="BO107" i="3"/>
  <c r="BO109" i="3"/>
  <c r="BO110" i="3"/>
  <c r="BO89" i="3"/>
  <c r="BO88" i="3"/>
  <c r="BO87" i="3"/>
  <c r="BO90" i="3"/>
  <c r="BP3" i="2"/>
  <c r="BP3" i="3"/>
  <c r="BP38" i="1"/>
  <c r="BP4" i="1" s="1"/>
  <c r="BP4" i="8" s="1"/>
  <c r="BP2" i="1"/>
  <c r="BP39" i="1"/>
  <c r="BP5" i="1" s="1"/>
  <c r="BP5" i="8" s="1"/>
  <c r="BQ35" i="1"/>
  <c r="BQ1" i="1" s="1"/>
  <c r="BN25" i="6" l="1"/>
  <c r="BO302" i="3"/>
  <c r="BO288" i="3" s="1"/>
  <c r="BO285" i="5"/>
  <c r="BO210" i="5"/>
  <c r="BO214" i="5" s="1"/>
  <c r="BO288" i="5"/>
  <c r="BO289" i="5"/>
  <c r="BO286" i="5"/>
  <c r="BO287" i="5"/>
  <c r="BO54" i="3"/>
  <c r="BO61" i="3"/>
  <c r="BO200" i="3"/>
  <c r="BO62" i="3"/>
  <c r="BO60" i="3"/>
  <c r="BO202" i="3"/>
  <c r="BO59" i="3"/>
  <c r="BO58" i="3"/>
  <c r="BO57" i="3"/>
  <c r="BO242" i="3"/>
  <c r="BO139" i="3"/>
  <c r="BO141" i="3"/>
  <c r="BO138" i="3"/>
  <c r="BO140" i="3"/>
  <c r="BO240" i="3"/>
  <c r="BO137" i="3"/>
  <c r="BO142" i="3"/>
  <c r="BO121" i="3"/>
  <c r="BO120" i="3"/>
  <c r="BO117" i="3"/>
  <c r="BO230" i="3"/>
  <c r="BO122" i="3"/>
  <c r="BO119" i="3"/>
  <c r="BO232" i="3"/>
  <c r="BO118" i="3"/>
  <c r="BO99" i="3"/>
  <c r="BO100" i="3"/>
  <c r="BO98" i="3"/>
  <c r="BO220" i="3"/>
  <c r="BO102" i="3"/>
  <c r="BO97" i="3"/>
  <c r="BO222" i="3"/>
  <c r="BO101" i="3"/>
  <c r="BO77" i="3"/>
  <c r="BO82" i="3"/>
  <c r="BO212" i="3"/>
  <c r="BO81" i="3"/>
  <c r="BO79" i="3"/>
  <c r="BO80" i="3"/>
  <c r="BO210" i="3"/>
  <c r="BO78" i="3"/>
  <c r="BO68" i="3"/>
  <c r="BO69" i="3"/>
  <c r="BO67" i="3"/>
  <c r="BO70" i="3"/>
  <c r="BO113" i="5"/>
  <c r="BO333" i="5" s="1"/>
  <c r="BO347" i="5" s="1"/>
  <c r="BO54" i="5"/>
  <c r="BO180" i="5" s="1"/>
  <c r="BO182" i="5" s="1"/>
  <c r="N313" i="5"/>
  <c r="N315" i="5" s="1"/>
  <c r="N317" i="5" s="1"/>
  <c r="M318" i="5"/>
  <c r="BO117" i="5"/>
  <c r="BO20" i="6" s="1"/>
  <c r="BO72" i="5"/>
  <c r="BO12" i="6" s="1"/>
  <c r="BO237" i="5"/>
  <c r="BO32" i="6" s="1"/>
  <c r="BO130" i="5"/>
  <c r="BO134" i="5" s="1"/>
  <c r="BO226" i="5"/>
  <c r="BO99" i="5"/>
  <c r="BO331" i="5" s="1"/>
  <c r="BO345" i="5" s="1"/>
  <c r="BO73" i="5"/>
  <c r="BO13" i="6" s="1"/>
  <c r="BO85" i="5"/>
  <c r="BO329" i="5" s="1"/>
  <c r="BO343" i="5" s="1"/>
  <c r="BO116" i="5"/>
  <c r="BO238" i="5"/>
  <c r="BO33" i="6" s="1"/>
  <c r="BO228" i="5"/>
  <c r="BO68" i="5"/>
  <c r="BO220" i="5" s="1"/>
  <c r="BO222" i="5" s="1"/>
  <c r="BO170" i="5"/>
  <c r="BO174" i="5" s="1"/>
  <c r="BO47" i="5"/>
  <c r="BO160" i="5" s="1"/>
  <c r="BO162" i="5" s="1"/>
  <c r="BO150" i="5"/>
  <c r="BO154" i="5" s="1"/>
  <c r="BO118" i="5"/>
  <c r="BO21" i="6" s="1"/>
  <c r="BO236" i="5"/>
  <c r="BO227" i="5"/>
  <c r="BO106" i="5"/>
  <c r="BO332" i="5" s="1"/>
  <c r="BO346" i="5" s="1"/>
  <c r="BO61" i="5"/>
  <c r="BO200" i="5" s="1"/>
  <c r="BO202" i="5" s="1"/>
  <c r="BO190" i="5"/>
  <c r="BO194" i="5" s="1"/>
  <c r="BO92" i="5"/>
  <c r="BO330" i="5" s="1"/>
  <c r="BO344" i="5" s="1"/>
  <c r="BO40" i="5"/>
  <c r="BO140" i="5" s="1"/>
  <c r="BO71" i="5"/>
  <c r="BO229" i="5"/>
  <c r="BO231" i="5"/>
  <c r="CO132" i="6"/>
  <c r="CN91" i="6"/>
  <c r="L307" i="5"/>
  <c r="L309" i="5" s="1"/>
  <c r="L74" i="6" s="1"/>
  <c r="K302" i="5"/>
  <c r="DU75" i="6"/>
  <c r="L297" i="5"/>
  <c r="BP2" i="7"/>
  <c r="BP62" i="7" s="1"/>
  <c r="BP63" i="7" s="1"/>
  <c r="BP2" i="8"/>
  <c r="BQ1" i="7"/>
  <c r="BQ67" i="7" s="1"/>
  <c r="BQ1" i="8"/>
  <c r="BP5" i="5"/>
  <c r="BP5" i="6"/>
  <c r="BP4" i="5"/>
  <c r="BP4" i="7" s="1"/>
  <c r="BP4" i="6"/>
  <c r="BQ1" i="3"/>
  <c r="BQ1" i="6"/>
  <c r="BQ1" i="5"/>
  <c r="BP2" i="3"/>
  <c r="BP2" i="6"/>
  <c r="BP2" i="5"/>
  <c r="BP4" i="2"/>
  <c r="BP4" i="3"/>
  <c r="BP5" i="2"/>
  <c r="BP5" i="3"/>
  <c r="BP73" i="1"/>
  <c r="BP75" i="1"/>
  <c r="BP76" i="1" s="1"/>
  <c r="BP15" i="5" s="1"/>
  <c r="BP72" i="1"/>
  <c r="BP74" i="1" s="1"/>
  <c r="BP35" i="3" s="1"/>
  <c r="BP65" i="1"/>
  <c r="BP67" i="1" s="1"/>
  <c r="BP34" i="3" s="1"/>
  <c r="BP61" i="1"/>
  <c r="BP62" i="1" s="1"/>
  <c r="BP13" i="5" s="1"/>
  <c r="BP68" i="1"/>
  <c r="BP69" i="1" s="1"/>
  <c r="BP14" i="5" s="1"/>
  <c r="BP59" i="1"/>
  <c r="BP66" i="1"/>
  <c r="BP58" i="1"/>
  <c r="BP60" i="1" s="1"/>
  <c r="BP33" i="3" s="1"/>
  <c r="BP52" i="1"/>
  <c r="BP51" i="1"/>
  <c r="BP54" i="1"/>
  <c r="BP55" i="1" s="1"/>
  <c r="BP12" i="5" s="1"/>
  <c r="BQ1" i="2"/>
  <c r="BP2" i="2"/>
  <c r="BP44" i="1"/>
  <c r="BP46" i="1" s="1"/>
  <c r="BP31" i="3" s="1"/>
  <c r="BP47" i="1"/>
  <c r="BP48" i="1" s="1"/>
  <c r="BP11" i="5" s="1"/>
  <c r="BP45" i="1"/>
  <c r="BQ36" i="1"/>
  <c r="BQ37" i="1"/>
  <c r="BQ3" i="1" s="1"/>
  <c r="BP152" i="5" l="1"/>
  <c r="BP281" i="5"/>
  <c r="BP282" i="5"/>
  <c r="BP279" i="5"/>
  <c r="BP280" i="5"/>
  <c r="BP278" i="5"/>
  <c r="BP192" i="5"/>
  <c r="BP212" i="5"/>
  <c r="BP132" i="5"/>
  <c r="BP253" i="5"/>
  <c r="BP172" i="5"/>
  <c r="BO291" i="5"/>
  <c r="BP249" i="5"/>
  <c r="BP250" i="5"/>
  <c r="BP248" i="5"/>
  <c r="BP247" i="5"/>
  <c r="BP5" i="7"/>
  <c r="BP271" i="5"/>
  <c r="BP275" i="5"/>
  <c r="BP272" i="5"/>
  <c r="BP273" i="5"/>
  <c r="BP274" i="5"/>
  <c r="BP246" i="5"/>
  <c r="BP393" i="3"/>
  <c r="BP394" i="3" s="1"/>
  <c r="BP343" i="3"/>
  <c r="BP344" i="3" s="1"/>
  <c r="BP318" i="3"/>
  <c r="BP319" i="3" s="1"/>
  <c r="BP293" i="3"/>
  <c r="BP294" i="3" s="1"/>
  <c r="BP368" i="3"/>
  <c r="BP369" i="3" s="1"/>
  <c r="BO64" i="3"/>
  <c r="BP48" i="3"/>
  <c r="BP49" i="3"/>
  <c r="BP47" i="3"/>
  <c r="BP50" i="3"/>
  <c r="BO363" i="3"/>
  <c r="BO388" i="3"/>
  <c r="BO250" i="3"/>
  <c r="BO252" i="3"/>
  <c r="BO338" i="3"/>
  <c r="BO313" i="3"/>
  <c r="BO233" i="5"/>
  <c r="BO28" i="6" s="1"/>
  <c r="BO239" i="5"/>
  <c r="BO34" i="6" s="1"/>
  <c r="BP128" i="5"/>
  <c r="BP127" i="5"/>
  <c r="BP126" i="5"/>
  <c r="BP129" i="5"/>
  <c r="BP139" i="5"/>
  <c r="BP138" i="5"/>
  <c r="BP137" i="5"/>
  <c r="BP81" i="5"/>
  <c r="BP36" i="5"/>
  <c r="BP38" i="5"/>
  <c r="BP37" i="5"/>
  <c r="BP83" i="5"/>
  <c r="BQ336" i="5"/>
  <c r="BP82" i="5"/>
  <c r="BP188" i="5"/>
  <c r="BP187" i="5"/>
  <c r="BP189" i="5"/>
  <c r="BP186" i="5"/>
  <c r="BP199" i="5"/>
  <c r="BP197" i="5"/>
  <c r="BP198" i="5"/>
  <c r="BP57" i="5"/>
  <c r="BP103" i="5"/>
  <c r="BP104" i="5"/>
  <c r="BQ339" i="5"/>
  <c r="BP58" i="5"/>
  <c r="BP102" i="5"/>
  <c r="BP59" i="5"/>
  <c r="BP169" i="5"/>
  <c r="BP166" i="5"/>
  <c r="BP167" i="5"/>
  <c r="BP168" i="5"/>
  <c r="BP179" i="5"/>
  <c r="BP177" i="5"/>
  <c r="BP178" i="5"/>
  <c r="BP97" i="5"/>
  <c r="BP96" i="5"/>
  <c r="BQ338" i="5"/>
  <c r="BP51" i="5"/>
  <c r="BP95" i="5"/>
  <c r="BP52" i="5"/>
  <c r="BP50" i="5"/>
  <c r="BO75" i="5"/>
  <c r="BO11" i="6"/>
  <c r="BO120" i="5"/>
  <c r="BO314" i="5" s="1"/>
  <c r="BO19" i="6"/>
  <c r="BO31" i="6"/>
  <c r="BO349" i="5"/>
  <c r="BO35" i="6" s="1"/>
  <c r="BO142" i="5"/>
  <c r="BP147" i="5"/>
  <c r="BP146" i="5"/>
  <c r="BP148" i="5"/>
  <c r="BP149" i="5"/>
  <c r="BP158" i="5"/>
  <c r="BP157" i="5"/>
  <c r="BP159" i="5"/>
  <c r="BP88" i="5"/>
  <c r="BP89" i="5"/>
  <c r="BP45" i="5"/>
  <c r="BP43" i="5"/>
  <c r="BP90" i="5"/>
  <c r="BP44" i="5"/>
  <c r="BQ337" i="5"/>
  <c r="BP207" i="5"/>
  <c r="BP208" i="5"/>
  <c r="BP209" i="5"/>
  <c r="BP206" i="5"/>
  <c r="BP219" i="5"/>
  <c r="BP218" i="5"/>
  <c r="BP217" i="5"/>
  <c r="BP65" i="5"/>
  <c r="BP111" i="5"/>
  <c r="BP110" i="5"/>
  <c r="BP109" i="5"/>
  <c r="BP64" i="5"/>
  <c r="BQ340" i="5"/>
  <c r="BP66" i="5"/>
  <c r="O313" i="5"/>
  <c r="O315" i="5" s="1"/>
  <c r="O317" i="5" s="1"/>
  <c r="N318" i="5"/>
  <c r="CO369" i="5"/>
  <c r="CO135" i="6"/>
  <c r="L310" i="5"/>
  <c r="L299" i="5"/>
  <c r="L301" i="5" s="1"/>
  <c r="L75" i="6" s="1"/>
  <c r="BO158" i="3"/>
  <c r="BO162" i="3"/>
  <c r="BO159" i="3"/>
  <c r="BO161" i="3"/>
  <c r="BO160" i="3"/>
  <c r="BO157" i="3"/>
  <c r="BO144" i="3"/>
  <c r="BO124" i="3"/>
  <c r="BO104" i="3"/>
  <c r="BO84" i="3"/>
  <c r="BO147" i="3"/>
  <c r="BO150" i="3"/>
  <c r="BO149" i="3"/>
  <c r="BO148" i="3"/>
  <c r="BQ3" i="7"/>
  <c r="BQ3" i="8"/>
  <c r="M305" i="5"/>
  <c r="BP53" i="1"/>
  <c r="BP32" i="3" s="1"/>
  <c r="BQ68" i="7"/>
  <c r="BQ69" i="7" s="1"/>
  <c r="BQ78" i="7"/>
  <c r="BQ79" i="7" s="1"/>
  <c r="BQ80" i="7" s="1"/>
  <c r="BQ81" i="7" s="1"/>
  <c r="BQ3" i="6"/>
  <c r="BQ3" i="5"/>
  <c r="BP42" i="3"/>
  <c r="BP402" i="3" s="1"/>
  <c r="BP39" i="3"/>
  <c r="BP327" i="3" s="1"/>
  <c r="BP38" i="3"/>
  <c r="BP41" i="3"/>
  <c r="BP377" i="3" s="1"/>
  <c r="BP40" i="3"/>
  <c r="BP352" i="3" s="1"/>
  <c r="BP128" i="3"/>
  <c r="BP130" i="3"/>
  <c r="BP127" i="3"/>
  <c r="BP129" i="3"/>
  <c r="BP110" i="3"/>
  <c r="BP109" i="3"/>
  <c r="BP108" i="3"/>
  <c r="BP107" i="3"/>
  <c r="BP88" i="3"/>
  <c r="BP87" i="3"/>
  <c r="BP90" i="3"/>
  <c r="BP89" i="3"/>
  <c r="BQ3" i="2"/>
  <c r="BQ3" i="3"/>
  <c r="BQ38" i="1"/>
  <c r="BQ4" i="1" s="1"/>
  <c r="BQ4" i="8" s="1"/>
  <c r="BQ2" i="1"/>
  <c r="BQ39" i="1"/>
  <c r="BQ5" i="1" s="1"/>
  <c r="BQ5" i="8" s="1"/>
  <c r="BR35" i="1"/>
  <c r="BR1" i="1" s="1"/>
  <c r="BO23" i="6" l="1"/>
  <c r="BP302" i="3"/>
  <c r="BP288" i="3" s="1"/>
  <c r="BP287" i="5"/>
  <c r="BP210" i="5"/>
  <c r="BP214" i="5" s="1"/>
  <c r="BP285" i="5"/>
  <c r="BP289" i="5"/>
  <c r="BP288" i="5"/>
  <c r="BP286" i="5"/>
  <c r="BP58" i="3"/>
  <c r="BP202" i="3"/>
  <c r="BP60" i="3"/>
  <c r="BP200" i="3"/>
  <c r="BP62" i="3"/>
  <c r="BP57" i="3"/>
  <c r="BP61" i="3"/>
  <c r="BP59" i="3"/>
  <c r="BP54" i="3"/>
  <c r="BP122" i="3"/>
  <c r="BP118" i="3"/>
  <c r="BP232" i="3"/>
  <c r="BP121" i="3"/>
  <c r="BP117" i="3"/>
  <c r="BP119" i="3"/>
  <c r="BP120" i="3"/>
  <c r="BP230" i="3"/>
  <c r="BP106" i="5"/>
  <c r="BP332" i="5" s="1"/>
  <c r="BP346" i="5" s="1"/>
  <c r="BP240" i="3"/>
  <c r="BP242" i="3"/>
  <c r="BP142" i="3"/>
  <c r="BP138" i="3"/>
  <c r="BP141" i="3"/>
  <c r="BP140" i="3"/>
  <c r="BP139" i="3"/>
  <c r="BP137" i="3"/>
  <c r="BP97" i="3"/>
  <c r="BP98" i="3"/>
  <c r="BP220" i="3"/>
  <c r="BP102" i="3"/>
  <c r="BP101" i="3"/>
  <c r="BP222" i="3"/>
  <c r="BP100" i="3"/>
  <c r="BP99" i="3"/>
  <c r="BP99" i="5"/>
  <c r="BP331" i="5" s="1"/>
  <c r="BP345" i="5" s="1"/>
  <c r="BP69" i="3"/>
  <c r="BP67" i="3"/>
  <c r="BP68" i="3"/>
  <c r="BP70" i="3"/>
  <c r="BP77" i="3"/>
  <c r="BP82" i="3"/>
  <c r="BP78" i="3"/>
  <c r="BP210" i="3"/>
  <c r="BP79" i="3"/>
  <c r="BP81" i="3"/>
  <c r="BP80" i="3"/>
  <c r="BP212" i="3"/>
  <c r="BO241" i="5"/>
  <c r="BP68" i="5"/>
  <c r="BP220" i="5" s="1"/>
  <c r="BP222" i="5" s="1"/>
  <c r="BP170" i="5"/>
  <c r="BP174" i="5" s="1"/>
  <c r="BP113" i="5"/>
  <c r="BP333" i="5" s="1"/>
  <c r="BP347" i="5" s="1"/>
  <c r="BO15" i="6"/>
  <c r="BO25" i="6" s="1"/>
  <c r="BO306" i="5"/>
  <c r="BO298" i="5"/>
  <c r="BP61" i="5"/>
  <c r="BP200" i="5" s="1"/>
  <c r="BP202" i="5" s="1"/>
  <c r="BP71" i="5"/>
  <c r="BP40" i="5"/>
  <c r="BP140" i="5" s="1"/>
  <c r="BP142" i="5" s="1"/>
  <c r="BP130" i="5"/>
  <c r="BP134" i="5" s="1"/>
  <c r="BP226" i="5"/>
  <c r="BP92" i="5"/>
  <c r="BP330" i="5" s="1"/>
  <c r="BP344" i="5" s="1"/>
  <c r="BP150" i="5"/>
  <c r="BP154" i="5" s="1"/>
  <c r="BP54" i="5"/>
  <c r="BP180" i="5" s="1"/>
  <c r="BP182" i="5" s="1"/>
  <c r="BP118" i="5"/>
  <c r="BP21" i="6" s="1"/>
  <c r="BP116" i="5"/>
  <c r="BP85" i="5"/>
  <c r="BP329" i="5" s="1"/>
  <c r="BP343" i="5" s="1"/>
  <c r="BP238" i="5"/>
  <c r="BP33" i="6" s="1"/>
  <c r="BP227" i="5"/>
  <c r="P313" i="5"/>
  <c r="O318" i="5"/>
  <c r="BP47" i="5"/>
  <c r="BP160" i="5" s="1"/>
  <c r="BP162" i="5" s="1"/>
  <c r="BP190" i="5"/>
  <c r="BP194" i="5" s="1"/>
  <c r="BP72" i="5"/>
  <c r="BP12" i="6" s="1"/>
  <c r="BP236" i="5"/>
  <c r="BP228" i="5"/>
  <c r="BP117" i="5"/>
  <c r="BP20" i="6" s="1"/>
  <c r="BP73" i="5"/>
  <c r="BP13" i="6" s="1"/>
  <c r="BP237" i="5"/>
  <c r="BP32" i="6" s="1"/>
  <c r="BP229" i="5"/>
  <c r="BP231" i="5"/>
  <c r="BO117" i="6"/>
  <c r="CP132" i="6"/>
  <c r="CO91" i="6"/>
  <c r="M307" i="5"/>
  <c r="M309" i="5" s="1"/>
  <c r="M74" i="6" s="1"/>
  <c r="L302" i="5"/>
  <c r="M297" i="5"/>
  <c r="BO164" i="3"/>
  <c r="BQ2" i="7"/>
  <c r="BQ62" i="7" s="1"/>
  <c r="BQ63" i="7" s="1"/>
  <c r="BQ2" i="8"/>
  <c r="BR1" i="7"/>
  <c r="BR67" i="7" s="1"/>
  <c r="BR1" i="8"/>
  <c r="BQ4" i="5"/>
  <c r="BQ4" i="7" s="1"/>
  <c r="BQ4" i="6"/>
  <c r="BQ5" i="5"/>
  <c r="BQ5" i="6"/>
  <c r="BQ2" i="3"/>
  <c r="BQ2" i="6"/>
  <c r="BQ2" i="5"/>
  <c r="BR1" i="3"/>
  <c r="BR1" i="6"/>
  <c r="BR1" i="5"/>
  <c r="BQ5" i="2"/>
  <c r="BQ5" i="3"/>
  <c r="BQ4" i="2"/>
  <c r="BQ4" i="3"/>
  <c r="BQ73" i="1"/>
  <c r="BQ72" i="1"/>
  <c r="BQ74" i="1" s="1"/>
  <c r="BQ35" i="3" s="1"/>
  <c r="BQ75" i="1"/>
  <c r="BQ76" i="1" s="1"/>
  <c r="BQ15" i="5" s="1"/>
  <c r="BQ68" i="1"/>
  <c r="BQ69" i="1" s="1"/>
  <c r="BQ14" i="5" s="1"/>
  <c r="BQ65" i="1"/>
  <c r="BQ67" i="1" s="1"/>
  <c r="BQ34" i="3" s="1"/>
  <c r="BQ59" i="1"/>
  <c r="BQ58" i="1"/>
  <c r="BQ60" i="1" s="1"/>
  <c r="BQ33" i="3" s="1"/>
  <c r="BQ61" i="1"/>
  <c r="BQ62" i="1" s="1"/>
  <c r="BQ13" i="5" s="1"/>
  <c r="BQ66" i="1"/>
  <c r="BQ51" i="1"/>
  <c r="BQ54" i="1"/>
  <c r="BQ55" i="1" s="1"/>
  <c r="BQ12" i="5" s="1"/>
  <c r="BQ52" i="1"/>
  <c r="BR1" i="2"/>
  <c r="BQ2" i="2"/>
  <c r="BQ45" i="1"/>
  <c r="BQ47" i="1"/>
  <c r="BQ48" i="1" s="1"/>
  <c r="BQ11" i="5" s="1"/>
  <c r="BQ44" i="1"/>
  <c r="BQ46" i="1" s="1"/>
  <c r="BQ31" i="3" s="1"/>
  <c r="BR36" i="1"/>
  <c r="BR2" i="1" s="1"/>
  <c r="BR37" i="1"/>
  <c r="BR3" i="1" s="1"/>
  <c r="BQ212" i="5" l="1"/>
  <c r="BQ282" i="5"/>
  <c r="BQ280" i="5"/>
  <c r="BQ281" i="5"/>
  <c r="BQ278" i="5"/>
  <c r="BQ279" i="5"/>
  <c r="BQ152" i="5"/>
  <c r="BQ132" i="5"/>
  <c r="BQ253" i="5"/>
  <c r="BQ172" i="5"/>
  <c r="BQ192" i="5"/>
  <c r="BP291" i="5"/>
  <c r="BQ249" i="5"/>
  <c r="BQ250" i="5"/>
  <c r="BQ248" i="5"/>
  <c r="BQ247" i="5"/>
  <c r="BQ5" i="7"/>
  <c r="BQ271" i="5"/>
  <c r="BQ274" i="5"/>
  <c r="BQ273" i="5"/>
  <c r="BQ275" i="5"/>
  <c r="BQ272" i="5"/>
  <c r="BQ246" i="5"/>
  <c r="BQ393" i="3"/>
  <c r="BQ394" i="3" s="1"/>
  <c r="BQ343" i="3"/>
  <c r="BQ344" i="3" s="1"/>
  <c r="BQ368" i="3"/>
  <c r="BQ369" i="3" s="1"/>
  <c r="BQ293" i="3"/>
  <c r="BQ294" i="3" s="1"/>
  <c r="BQ318" i="3"/>
  <c r="BQ319" i="3" s="1"/>
  <c r="BQ47" i="3"/>
  <c r="BQ48" i="3"/>
  <c r="BQ49" i="3"/>
  <c r="BQ50" i="3"/>
  <c r="BP64" i="3"/>
  <c r="BP252" i="3"/>
  <c r="BP388" i="3"/>
  <c r="BP363" i="3"/>
  <c r="BP250" i="3"/>
  <c r="BP338" i="3"/>
  <c r="BP313" i="3"/>
  <c r="BP349" i="5"/>
  <c r="BP35" i="6" s="1"/>
  <c r="BQ147" i="5"/>
  <c r="BQ146" i="5"/>
  <c r="BQ148" i="5"/>
  <c r="BQ149" i="5"/>
  <c r="BQ158" i="5"/>
  <c r="BQ157" i="5"/>
  <c r="BQ159" i="5"/>
  <c r="BQ90" i="5"/>
  <c r="BQ88" i="5"/>
  <c r="BQ89" i="5"/>
  <c r="BQ45" i="5"/>
  <c r="BR337" i="5"/>
  <c r="BQ43" i="5"/>
  <c r="BQ44" i="5"/>
  <c r="BQ208" i="5"/>
  <c r="BQ207" i="5"/>
  <c r="BQ209" i="5"/>
  <c r="BQ206" i="5"/>
  <c r="BQ218" i="5"/>
  <c r="BQ217" i="5"/>
  <c r="BQ219" i="5"/>
  <c r="BQ111" i="5"/>
  <c r="BQ65" i="5"/>
  <c r="BQ64" i="5"/>
  <c r="BQ110" i="5"/>
  <c r="BR340" i="5"/>
  <c r="BQ66" i="5"/>
  <c r="BQ109" i="5"/>
  <c r="BP11" i="6"/>
  <c r="BP75" i="5"/>
  <c r="BQ188" i="5"/>
  <c r="BQ186" i="5"/>
  <c r="BQ189" i="5"/>
  <c r="BQ187" i="5"/>
  <c r="BQ197" i="5"/>
  <c r="BQ199" i="5"/>
  <c r="BQ198" i="5"/>
  <c r="BQ103" i="5"/>
  <c r="BQ58" i="5"/>
  <c r="BQ57" i="5"/>
  <c r="BQ59" i="5"/>
  <c r="BQ104" i="5"/>
  <c r="BQ102" i="5"/>
  <c r="BR339" i="5"/>
  <c r="BP233" i="5"/>
  <c r="BP28" i="6" s="1"/>
  <c r="BP31" i="6"/>
  <c r="P315" i="5"/>
  <c r="P317" i="5" s="1"/>
  <c r="BP19" i="6"/>
  <c r="BP23" i="6" s="1"/>
  <c r="BP120" i="5"/>
  <c r="BP314" i="5" s="1"/>
  <c r="BQ169" i="5"/>
  <c r="BQ167" i="5"/>
  <c r="BQ166" i="5"/>
  <c r="BQ168" i="5"/>
  <c r="BQ177" i="5"/>
  <c r="BQ179" i="5"/>
  <c r="BQ178" i="5"/>
  <c r="BQ50" i="5"/>
  <c r="BR338" i="5"/>
  <c r="BQ97" i="5"/>
  <c r="BQ52" i="5"/>
  <c r="BQ51" i="5"/>
  <c r="BQ96" i="5"/>
  <c r="BQ95" i="5"/>
  <c r="BQ129" i="5"/>
  <c r="BQ127" i="5"/>
  <c r="BQ128" i="5"/>
  <c r="BQ126" i="5"/>
  <c r="BQ139" i="5"/>
  <c r="BQ138" i="5"/>
  <c r="BQ137" i="5"/>
  <c r="BR336" i="5"/>
  <c r="BQ81" i="5"/>
  <c r="BQ82" i="5"/>
  <c r="BQ36" i="5"/>
  <c r="BQ37" i="5"/>
  <c r="BQ83" i="5"/>
  <c r="BQ38" i="5"/>
  <c r="BP239" i="5"/>
  <c r="BP34" i="6" s="1"/>
  <c r="CP135" i="6"/>
  <c r="CP369" i="5"/>
  <c r="M310" i="5"/>
  <c r="M299" i="5"/>
  <c r="M301" i="5" s="1"/>
  <c r="M75" i="6" s="1"/>
  <c r="BP161" i="3"/>
  <c r="BP158" i="3"/>
  <c r="BP162" i="3"/>
  <c r="BP159" i="3"/>
  <c r="BP160" i="3"/>
  <c r="BP157" i="3"/>
  <c r="BP144" i="3"/>
  <c r="BP124" i="3"/>
  <c r="BP104" i="3"/>
  <c r="BP84" i="3"/>
  <c r="BP148" i="3"/>
  <c r="BP149" i="3"/>
  <c r="BP147" i="3"/>
  <c r="BP150" i="3"/>
  <c r="BR2" i="7"/>
  <c r="BR62" i="7" s="1"/>
  <c r="BR63" i="7" s="1"/>
  <c r="BR2" i="8"/>
  <c r="BR3" i="7"/>
  <c r="BR3" i="8"/>
  <c r="N305" i="5"/>
  <c r="BQ53" i="1"/>
  <c r="BQ32" i="3" s="1"/>
  <c r="BR68" i="7"/>
  <c r="BR69" i="7" s="1"/>
  <c r="BR78" i="7"/>
  <c r="BR79" i="7" s="1"/>
  <c r="BR80" i="7" s="1"/>
  <c r="BR81" i="7" s="1"/>
  <c r="BR3" i="5"/>
  <c r="BR3" i="6"/>
  <c r="BR2" i="5"/>
  <c r="BR2" i="6"/>
  <c r="BQ41" i="3"/>
  <c r="BQ377" i="3" s="1"/>
  <c r="BQ42" i="3"/>
  <c r="BQ402" i="3" s="1"/>
  <c r="BQ38" i="3"/>
  <c r="BQ40" i="3"/>
  <c r="BQ352" i="3" s="1"/>
  <c r="BQ39" i="3"/>
  <c r="BQ327" i="3" s="1"/>
  <c r="BQ127" i="3"/>
  <c r="BQ128" i="3"/>
  <c r="BQ129" i="3"/>
  <c r="BQ130" i="3"/>
  <c r="BQ109" i="3"/>
  <c r="BQ110" i="3"/>
  <c r="BQ108" i="3"/>
  <c r="BQ107" i="3"/>
  <c r="BQ87" i="3"/>
  <c r="BQ90" i="3"/>
  <c r="BQ89" i="3"/>
  <c r="BQ88" i="3"/>
  <c r="BR3" i="2"/>
  <c r="BR3" i="3"/>
  <c r="BR2" i="2"/>
  <c r="BR2" i="3"/>
  <c r="BR73" i="1"/>
  <c r="BR75" i="1"/>
  <c r="BR76" i="1" s="1"/>
  <c r="BR15" i="5" s="1"/>
  <c r="BR72" i="1"/>
  <c r="BR74" i="1" s="1"/>
  <c r="BR35" i="3" s="1"/>
  <c r="BR68" i="1"/>
  <c r="BR69" i="1" s="1"/>
  <c r="BR14" i="5" s="1"/>
  <c r="BR66" i="1"/>
  <c r="BR58" i="1"/>
  <c r="BR60" i="1" s="1"/>
  <c r="BR33" i="3" s="1"/>
  <c r="BR59" i="1"/>
  <c r="BR61" i="1"/>
  <c r="BR62" i="1" s="1"/>
  <c r="BR13" i="5" s="1"/>
  <c r="BR65" i="1"/>
  <c r="BR67" i="1" s="1"/>
  <c r="BR34" i="3" s="1"/>
  <c r="BR52" i="1"/>
  <c r="BR51" i="1"/>
  <c r="BR54" i="1"/>
  <c r="BR55" i="1" s="1"/>
  <c r="BR12" i="5" s="1"/>
  <c r="BR45" i="1"/>
  <c r="BR47" i="1"/>
  <c r="BR48" i="1" s="1"/>
  <c r="BR11" i="5" s="1"/>
  <c r="BR44" i="1"/>
  <c r="BR46" i="1" s="1"/>
  <c r="BR31" i="3" s="1"/>
  <c r="BR39" i="1"/>
  <c r="BR5" i="1" s="1"/>
  <c r="BR5" i="8" s="1"/>
  <c r="BS35" i="1"/>
  <c r="BS1" i="1" s="1"/>
  <c r="BS1" i="8" s="1"/>
  <c r="BR38" i="1"/>
  <c r="BR4" i="1" s="1"/>
  <c r="BR4" i="8" s="1"/>
  <c r="BR212" i="5" l="1"/>
  <c r="BQ302" i="3"/>
  <c r="BQ288" i="3" s="1"/>
  <c r="BR152" i="5"/>
  <c r="BR172" i="5"/>
  <c r="BR192" i="5"/>
  <c r="BR132" i="5"/>
  <c r="BR253" i="5"/>
  <c r="BQ210" i="5"/>
  <c r="BQ214" i="5" s="1"/>
  <c r="BQ288" i="5"/>
  <c r="BR249" i="5"/>
  <c r="BR250" i="5"/>
  <c r="BR248" i="5"/>
  <c r="BR247" i="5"/>
  <c r="BQ286" i="5"/>
  <c r="BQ285" i="5"/>
  <c r="BQ289" i="5"/>
  <c r="BQ287" i="5"/>
  <c r="BR246" i="5"/>
  <c r="BR368" i="3"/>
  <c r="BR369" i="3" s="1"/>
  <c r="BR293" i="3"/>
  <c r="BR294" i="3" s="1"/>
  <c r="BR343" i="3"/>
  <c r="BR344" i="3" s="1"/>
  <c r="BR318" i="3"/>
  <c r="BR319" i="3" s="1"/>
  <c r="BR393" i="3"/>
  <c r="BR394" i="3" s="1"/>
  <c r="BQ54" i="3"/>
  <c r="BQ60" i="3"/>
  <c r="BQ57" i="3"/>
  <c r="BQ58" i="3"/>
  <c r="BQ62" i="3"/>
  <c r="BQ61" i="3"/>
  <c r="BQ202" i="3"/>
  <c r="BQ59" i="3"/>
  <c r="BQ200" i="3"/>
  <c r="BR49" i="3"/>
  <c r="BR48" i="3"/>
  <c r="BR47" i="3"/>
  <c r="BR50" i="3"/>
  <c r="BQ242" i="3"/>
  <c r="BQ138" i="3"/>
  <c r="BQ142" i="3"/>
  <c r="BQ137" i="3"/>
  <c r="BQ139" i="3"/>
  <c r="BQ140" i="3"/>
  <c r="BQ141" i="3"/>
  <c r="BQ240" i="3"/>
  <c r="BQ122" i="3"/>
  <c r="BQ118" i="3"/>
  <c r="BQ230" i="3"/>
  <c r="BQ119" i="3"/>
  <c r="BQ120" i="3"/>
  <c r="BQ121" i="3"/>
  <c r="BQ232" i="3"/>
  <c r="BQ117" i="3"/>
  <c r="BQ99" i="3"/>
  <c r="BQ98" i="3"/>
  <c r="BQ222" i="3"/>
  <c r="BQ101" i="3"/>
  <c r="BQ97" i="3"/>
  <c r="BQ102" i="3"/>
  <c r="BQ100" i="3"/>
  <c r="BQ220" i="3"/>
  <c r="BQ117" i="5"/>
  <c r="BQ20" i="6" s="1"/>
  <c r="BQ69" i="3"/>
  <c r="BQ67" i="3"/>
  <c r="BQ68" i="3"/>
  <c r="BQ70" i="3"/>
  <c r="BQ212" i="3"/>
  <c r="BQ82" i="3"/>
  <c r="BQ79" i="3"/>
  <c r="BQ80" i="3"/>
  <c r="BQ210" i="3"/>
  <c r="BQ78" i="3"/>
  <c r="BQ77" i="3"/>
  <c r="BQ81" i="3"/>
  <c r="BQ238" i="5"/>
  <c r="BQ33" i="6" s="1"/>
  <c r="BQ113" i="5"/>
  <c r="BQ333" i="5" s="1"/>
  <c r="BQ347" i="5" s="1"/>
  <c r="BQ72" i="5"/>
  <c r="BQ12" i="6" s="1"/>
  <c r="BQ237" i="5"/>
  <c r="BQ32" i="6" s="1"/>
  <c r="BQ227" i="5"/>
  <c r="BQ73" i="5"/>
  <c r="BQ13" i="6" s="1"/>
  <c r="BQ68" i="5"/>
  <c r="BQ220" i="5" s="1"/>
  <c r="BQ222" i="5" s="1"/>
  <c r="BQ231" i="5"/>
  <c r="N297" i="5"/>
  <c r="N299" i="5" s="1"/>
  <c r="N301" i="5" s="1"/>
  <c r="N75" i="6" s="1"/>
  <c r="BQ229" i="5"/>
  <c r="BQ118" i="5"/>
  <c r="BQ21" i="6" s="1"/>
  <c r="BQ228" i="5"/>
  <c r="BQ99" i="5"/>
  <c r="BQ331" i="5" s="1"/>
  <c r="BQ345" i="5" s="1"/>
  <c r="BQ47" i="5"/>
  <c r="BQ160" i="5" s="1"/>
  <c r="BQ162" i="5" s="1"/>
  <c r="BQ92" i="5"/>
  <c r="BQ330" i="5" s="1"/>
  <c r="BQ344" i="5" s="1"/>
  <c r="BQ40" i="5"/>
  <c r="BQ140" i="5" s="1"/>
  <c r="BQ142" i="5" s="1"/>
  <c r="BQ71" i="5"/>
  <c r="BQ170" i="5"/>
  <c r="BQ174" i="5" s="1"/>
  <c r="BQ190" i="5"/>
  <c r="BQ194" i="5" s="1"/>
  <c r="BR137" i="5"/>
  <c r="BR138" i="5"/>
  <c r="BR139" i="5"/>
  <c r="BR38" i="5"/>
  <c r="BR36" i="5"/>
  <c r="BS336" i="5"/>
  <c r="BR82" i="5"/>
  <c r="BR37" i="5"/>
  <c r="BR83" i="5"/>
  <c r="BR81" i="5"/>
  <c r="BR219" i="5"/>
  <c r="BR218" i="5"/>
  <c r="BR217" i="5"/>
  <c r="BR66" i="5"/>
  <c r="BR64" i="5"/>
  <c r="BR110" i="5"/>
  <c r="BR109" i="5"/>
  <c r="BR111" i="5"/>
  <c r="BS340" i="5"/>
  <c r="BR65" i="5"/>
  <c r="BQ130" i="5"/>
  <c r="BQ134" i="5" s="1"/>
  <c r="BQ226" i="5"/>
  <c r="BQ54" i="5"/>
  <c r="BQ180" i="5" s="1"/>
  <c r="BQ182" i="5" s="1"/>
  <c r="Q313" i="5"/>
  <c r="Q315" i="5" s="1"/>
  <c r="Q317" i="5" s="1"/>
  <c r="P318" i="5"/>
  <c r="BQ150" i="5"/>
  <c r="BQ154" i="5" s="1"/>
  <c r="BR159" i="5"/>
  <c r="BR157" i="5"/>
  <c r="BR158" i="5"/>
  <c r="BR89" i="5"/>
  <c r="BS337" i="5"/>
  <c r="BR90" i="5"/>
  <c r="BR43" i="5"/>
  <c r="BR88" i="5"/>
  <c r="BR44" i="5"/>
  <c r="BR45" i="5"/>
  <c r="BR178" i="5"/>
  <c r="BR179" i="5"/>
  <c r="BR177" i="5"/>
  <c r="BR95" i="5"/>
  <c r="BR52" i="5"/>
  <c r="BR51" i="5"/>
  <c r="BS338" i="5"/>
  <c r="BR50" i="5"/>
  <c r="BR96" i="5"/>
  <c r="BR97" i="5"/>
  <c r="BR198" i="5"/>
  <c r="BR197" i="5"/>
  <c r="BR199" i="5"/>
  <c r="BR58" i="5"/>
  <c r="BR57" i="5"/>
  <c r="BR59" i="5"/>
  <c r="BR103" i="5"/>
  <c r="BR104" i="5"/>
  <c r="BS339" i="5"/>
  <c r="BR102" i="5"/>
  <c r="BQ85" i="5"/>
  <c r="BQ329" i="5" s="1"/>
  <c r="BQ343" i="5" s="1"/>
  <c r="BQ116" i="5"/>
  <c r="BQ236" i="5"/>
  <c r="BQ61" i="5"/>
  <c r="BQ200" i="5" s="1"/>
  <c r="BQ202" i="5" s="1"/>
  <c r="BP241" i="5"/>
  <c r="BQ106" i="5"/>
  <c r="BQ332" i="5" s="1"/>
  <c r="BQ346" i="5" s="1"/>
  <c r="BP15" i="6"/>
  <c r="BP25" i="6" s="1"/>
  <c r="BP298" i="5"/>
  <c r="BP306" i="5"/>
  <c r="BP117" i="6"/>
  <c r="CP91" i="6"/>
  <c r="CQ132" i="6"/>
  <c r="N307" i="5"/>
  <c r="N309" i="5" s="1"/>
  <c r="N74" i="6" s="1"/>
  <c r="M302" i="5"/>
  <c r="BP164" i="3"/>
  <c r="BS1" i="7"/>
  <c r="BS67" i="7" s="1"/>
  <c r="BR53" i="1"/>
  <c r="BR32" i="3" s="1"/>
  <c r="BR4" i="5"/>
  <c r="BR4" i="7" s="1"/>
  <c r="BR4" i="6"/>
  <c r="BR5" i="5"/>
  <c r="BR5" i="6"/>
  <c r="BS1" i="3"/>
  <c r="BS1" i="5"/>
  <c r="BS1" i="6"/>
  <c r="BR39" i="3"/>
  <c r="BR327" i="3" s="1"/>
  <c r="BR41" i="3"/>
  <c r="BR377" i="3" s="1"/>
  <c r="BR42" i="3"/>
  <c r="BR402" i="3" s="1"/>
  <c r="BR40" i="3"/>
  <c r="BR352" i="3" s="1"/>
  <c r="BR38" i="3"/>
  <c r="BR127" i="3"/>
  <c r="BR128" i="3"/>
  <c r="BR129" i="3"/>
  <c r="BR130" i="3"/>
  <c r="BR109" i="3"/>
  <c r="BR110" i="3"/>
  <c r="BR107" i="3"/>
  <c r="BR108" i="3"/>
  <c r="BR89" i="3"/>
  <c r="BR90" i="3"/>
  <c r="BR87" i="3"/>
  <c r="BR88" i="3"/>
  <c r="BR4" i="2"/>
  <c r="BR4" i="3"/>
  <c r="BR5" i="2"/>
  <c r="BR5" i="3"/>
  <c r="BS1" i="2"/>
  <c r="BS37" i="1"/>
  <c r="BS3" i="1" s="1"/>
  <c r="BS36" i="1"/>
  <c r="BS2" i="1" s="1"/>
  <c r="BR278" i="5" l="1"/>
  <c r="BR281" i="5"/>
  <c r="BR280" i="5"/>
  <c r="BR282" i="5"/>
  <c r="BR279" i="5"/>
  <c r="BR302" i="3"/>
  <c r="BR288" i="3" s="1"/>
  <c r="BQ291" i="5"/>
  <c r="BR5" i="7"/>
  <c r="BR271" i="5"/>
  <c r="BR272" i="5"/>
  <c r="BR274" i="5"/>
  <c r="BR275" i="5"/>
  <c r="BR273" i="5"/>
  <c r="BR146" i="5"/>
  <c r="BR127" i="5"/>
  <c r="BR189" i="5"/>
  <c r="BR169" i="5"/>
  <c r="BR206" i="5"/>
  <c r="BR187" i="5"/>
  <c r="BR168" i="5"/>
  <c r="BR147" i="5"/>
  <c r="BR207" i="5"/>
  <c r="BR126" i="5"/>
  <c r="BR188" i="5"/>
  <c r="BR167" i="5"/>
  <c r="BR149" i="5"/>
  <c r="BR209" i="5"/>
  <c r="BR129" i="5"/>
  <c r="BR186" i="5"/>
  <c r="BR166" i="5"/>
  <c r="BR148" i="5"/>
  <c r="BR208" i="5"/>
  <c r="BR128" i="5"/>
  <c r="BR54" i="3"/>
  <c r="BQ64" i="3"/>
  <c r="BR59" i="3"/>
  <c r="BR60" i="3"/>
  <c r="BR200" i="3"/>
  <c r="BR61" i="3"/>
  <c r="BR57" i="3"/>
  <c r="BR62" i="3"/>
  <c r="BR202" i="3"/>
  <c r="BR58" i="3"/>
  <c r="BR138" i="3"/>
  <c r="BR141" i="3"/>
  <c r="BR242" i="3"/>
  <c r="BR137" i="3"/>
  <c r="BR139" i="3"/>
  <c r="BR240" i="3"/>
  <c r="BR142" i="3"/>
  <c r="BR140" i="3"/>
  <c r="BR120" i="3"/>
  <c r="BR232" i="3"/>
  <c r="BR119" i="3"/>
  <c r="BR117" i="3"/>
  <c r="BR230" i="3"/>
  <c r="BR118" i="3"/>
  <c r="BR122" i="3"/>
  <c r="BR121" i="3"/>
  <c r="BQ363" i="3"/>
  <c r="BQ388" i="3"/>
  <c r="BQ250" i="3"/>
  <c r="BQ252" i="3"/>
  <c r="BQ338" i="3"/>
  <c r="BR220" i="3"/>
  <c r="BR102" i="3"/>
  <c r="BR98" i="3"/>
  <c r="BR97" i="3"/>
  <c r="BR99" i="3"/>
  <c r="BR100" i="3"/>
  <c r="BR101" i="3"/>
  <c r="BR222" i="3"/>
  <c r="BQ313" i="3"/>
  <c r="BR81" i="3"/>
  <c r="BR80" i="3"/>
  <c r="BR313" i="3"/>
  <c r="BR79" i="3"/>
  <c r="BR77" i="3"/>
  <c r="BR82" i="3"/>
  <c r="BR210" i="3"/>
  <c r="BR78" i="3"/>
  <c r="BR212" i="3"/>
  <c r="BR67" i="3"/>
  <c r="BR68" i="3"/>
  <c r="BR69" i="3"/>
  <c r="BR70" i="3"/>
  <c r="BR92" i="5"/>
  <c r="BR330" i="5" s="1"/>
  <c r="BR344" i="5" s="1"/>
  <c r="BR54" i="5"/>
  <c r="BR180" i="5" s="1"/>
  <c r="BQ233" i="5"/>
  <c r="BQ28" i="6" s="1"/>
  <c r="BR61" i="5"/>
  <c r="BR200" i="5" s="1"/>
  <c r="BR202" i="5" s="1"/>
  <c r="BR47" i="5"/>
  <c r="BR160" i="5" s="1"/>
  <c r="BR162" i="5" s="1"/>
  <c r="BQ31" i="6"/>
  <c r="BR106" i="5"/>
  <c r="BR332" i="5" s="1"/>
  <c r="BR346" i="5" s="1"/>
  <c r="BR68" i="5"/>
  <c r="BR220" i="5" s="1"/>
  <c r="BR222" i="5" s="1"/>
  <c r="BR117" i="5"/>
  <c r="BR20" i="6" s="1"/>
  <c r="BR238" i="5"/>
  <c r="BR33" i="6" s="1"/>
  <c r="BR236" i="5"/>
  <c r="BR85" i="5"/>
  <c r="BR329" i="5" s="1"/>
  <c r="BR343" i="5" s="1"/>
  <c r="BR116" i="5"/>
  <c r="BR237" i="5"/>
  <c r="BR32" i="6" s="1"/>
  <c r="BR231" i="5"/>
  <c r="BQ120" i="5"/>
  <c r="BQ314" i="5" s="1"/>
  <c r="BQ19" i="6"/>
  <c r="BQ23" i="6" s="1"/>
  <c r="BR182" i="5"/>
  <c r="R313" i="5"/>
  <c r="R315" i="5" s="1"/>
  <c r="R317" i="5" s="1"/>
  <c r="Q318" i="5"/>
  <c r="BR113" i="5"/>
  <c r="BR333" i="5" s="1"/>
  <c r="BR347" i="5" s="1"/>
  <c r="BR118" i="5"/>
  <c r="BR21" i="6" s="1"/>
  <c r="BR40" i="5"/>
  <c r="BR140" i="5" s="1"/>
  <c r="BR71" i="5"/>
  <c r="BQ75" i="5"/>
  <c r="BQ11" i="6"/>
  <c r="BQ349" i="5"/>
  <c r="BQ35" i="6" s="1"/>
  <c r="BR99" i="5"/>
  <c r="BR331" i="5" s="1"/>
  <c r="BR345" i="5" s="1"/>
  <c r="BR72" i="5"/>
  <c r="BR12" i="6" s="1"/>
  <c r="BR73" i="5"/>
  <c r="BR13" i="6" s="1"/>
  <c r="BQ239" i="5"/>
  <c r="BQ34" i="6" s="1"/>
  <c r="CQ369" i="5"/>
  <c r="CQ135" i="6"/>
  <c r="N310" i="5"/>
  <c r="N302" i="5"/>
  <c r="O297" i="5"/>
  <c r="BQ158" i="3"/>
  <c r="BQ162" i="3"/>
  <c r="BQ161" i="3"/>
  <c r="BQ160" i="3"/>
  <c r="BQ157" i="3"/>
  <c r="BQ159" i="3"/>
  <c r="BQ124" i="3"/>
  <c r="BQ144" i="3"/>
  <c r="BQ84" i="3"/>
  <c r="BQ104" i="3"/>
  <c r="BQ148" i="3"/>
  <c r="BQ147" i="3"/>
  <c r="BQ150" i="3"/>
  <c r="BQ149" i="3"/>
  <c r="BS2" i="7"/>
  <c r="BS62" i="7" s="1"/>
  <c r="BS63" i="7" s="1"/>
  <c r="BS2" i="8"/>
  <c r="BS3" i="7"/>
  <c r="BS3" i="8"/>
  <c r="O305" i="5"/>
  <c r="BS68" i="7"/>
  <c r="BS69" i="7" s="1"/>
  <c r="BS78" i="7"/>
  <c r="BS79" i="7" s="1"/>
  <c r="BS80" i="7" s="1"/>
  <c r="BS81" i="7" s="1"/>
  <c r="BS2" i="6"/>
  <c r="BS2" i="5"/>
  <c r="BS3" i="5"/>
  <c r="BS3" i="6"/>
  <c r="BS2" i="2"/>
  <c r="BS2" i="3"/>
  <c r="BS3" i="2"/>
  <c r="BS3" i="3"/>
  <c r="BS75" i="1"/>
  <c r="BS76" i="1" s="1"/>
  <c r="BS15" i="5" s="1"/>
  <c r="BS73" i="1"/>
  <c r="BS72" i="1"/>
  <c r="BS74" i="1" s="1"/>
  <c r="BS35" i="3" s="1"/>
  <c r="BS58" i="1"/>
  <c r="BS60" i="1" s="1"/>
  <c r="BS33" i="3" s="1"/>
  <c r="BS68" i="1"/>
  <c r="BS69" i="1" s="1"/>
  <c r="BS14" i="5" s="1"/>
  <c r="BS65" i="1"/>
  <c r="BS67" i="1" s="1"/>
  <c r="BS34" i="3" s="1"/>
  <c r="BS59" i="1"/>
  <c r="BS61" i="1"/>
  <c r="BS62" i="1" s="1"/>
  <c r="BS13" i="5" s="1"/>
  <c r="BS66" i="1"/>
  <c r="BS52" i="1"/>
  <c r="BS54" i="1"/>
  <c r="BS55" i="1" s="1"/>
  <c r="BS12" i="5" s="1"/>
  <c r="BS51" i="1"/>
  <c r="BS44" i="1"/>
  <c r="BS46" i="1" s="1"/>
  <c r="BS31" i="3" s="1"/>
  <c r="BS47" i="1"/>
  <c r="BS48" i="1" s="1"/>
  <c r="BS11" i="5" s="1"/>
  <c r="BS45" i="1"/>
  <c r="BS39" i="1"/>
  <c r="BS5" i="1" s="1"/>
  <c r="BS5" i="8" s="1"/>
  <c r="BT35" i="1"/>
  <c r="BT1" i="1" s="1"/>
  <c r="BS38" i="1"/>
  <c r="BS4" i="1" s="1"/>
  <c r="BS4" i="8" s="1"/>
  <c r="BT1" i="7" l="1"/>
  <c r="BT1" i="8"/>
  <c r="BR285" i="5"/>
  <c r="BR288" i="5"/>
  <c r="BS132" i="5"/>
  <c r="BS253" i="5"/>
  <c r="BS192" i="5"/>
  <c r="BS152" i="5"/>
  <c r="BS212" i="5"/>
  <c r="BS172" i="5"/>
  <c r="BR289" i="5"/>
  <c r="BR286" i="5"/>
  <c r="BR210" i="5"/>
  <c r="BR214" i="5" s="1"/>
  <c r="BR190" i="5"/>
  <c r="BR194" i="5" s="1"/>
  <c r="BS249" i="5"/>
  <c r="BS250" i="5"/>
  <c r="BS248" i="5"/>
  <c r="BS247" i="5"/>
  <c r="BR287" i="5"/>
  <c r="BR229" i="5"/>
  <c r="BR130" i="5"/>
  <c r="BR134" i="5" s="1"/>
  <c r="BS246" i="5"/>
  <c r="BR228" i="5"/>
  <c r="BR226" i="5"/>
  <c r="BR170" i="5"/>
  <c r="BR174" i="5" s="1"/>
  <c r="BR150" i="5"/>
  <c r="BR154" i="5" s="1"/>
  <c r="BR227" i="5"/>
  <c r="BS368" i="3"/>
  <c r="BS369" i="3" s="1"/>
  <c r="BS393" i="3"/>
  <c r="BS394" i="3" s="1"/>
  <c r="BS343" i="3"/>
  <c r="BS344" i="3" s="1"/>
  <c r="BS318" i="3"/>
  <c r="BS319" i="3" s="1"/>
  <c r="BS293" i="3"/>
  <c r="BS294" i="3" s="1"/>
  <c r="BR64" i="3"/>
  <c r="BS47" i="3"/>
  <c r="BS48" i="3"/>
  <c r="BS49" i="3"/>
  <c r="BS50" i="3"/>
  <c r="BR363" i="3"/>
  <c r="BR388" i="3"/>
  <c r="BR250" i="3"/>
  <c r="BR252" i="3"/>
  <c r="BR338" i="3"/>
  <c r="BR239" i="5"/>
  <c r="BR34" i="6" s="1"/>
  <c r="BR75" i="5"/>
  <c r="BR11" i="6"/>
  <c r="BR349" i="5"/>
  <c r="BR35" i="6" s="1"/>
  <c r="BS139" i="5"/>
  <c r="BS138" i="5"/>
  <c r="BS137" i="5"/>
  <c r="BS82" i="5"/>
  <c r="BS37" i="5"/>
  <c r="BS38" i="5"/>
  <c r="BS83" i="5"/>
  <c r="BT336" i="5"/>
  <c r="BS81" i="5"/>
  <c r="BS36" i="5"/>
  <c r="BQ15" i="6"/>
  <c r="BQ25" i="6" s="1"/>
  <c r="BQ306" i="5"/>
  <c r="BQ298" i="5"/>
  <c r="R318" i="5"/>
  <c r="S313" i="5"/>
  <c r="S315" i="5" s="1"/>
  <c r="S317" i="5" s="1"/>
  <c r="BR31" i="6"/>
  <c r="BS159" i="5"/>
  <c r="BS158" i="5"/>
  <c r="BS157" i="5"/>
  <c r="BS89" i="5"/>
  <c r="BS45" i="5"/>
  <c r="BT337" i="5"/>
  <c r="BS90" i="5"/>
  <c r="BS43" i="5"/>
  <c r="BS44" i="5"/>
  <c r="BS88" i="5"/>
  <c r="BS197" i="5"/>
  <c r="BS199" i="5"/>
  <c r="BS198" i="5"/>
  <c r="BS59" i="5"/>
  <c r="BS58" i="5"/>
  <c r="BS104" i="5"/>
  <c r="BS57" i="5"/>
  <c r="BS102" i="5"/>
  <c r="BT339" i="5"/>
  <c r="BS103" i="5"/>
  <c r="BS219" i="5"/>
  <c r="BS218" i="5"/>
  <c r="BS217" i="5"/>
  <c r="BS109" i="5"/>
  <c r="BS64" i="5"/>
  <c r="BS111" i="5"/>
  <c r="BT340" i="5"/>
  <c r="BS66" i="5"/>
  <c r="BS110" i="5"/>
  <c r="BS65" i="5"/>
  <c r="BR142" i="5"/>
  <c r="BQ241" i="5"/>
  <c r="BS177" i="5"/>
  <c r="BS179" i="5"/>
  <c r="BS178" i="5"/>
  <c r="BS97" i="5"/>
  <c r="BS95" i="5"/>
  <c r="BS52" i="5"/>
  <c r="BS51" i="5"/>
  <c r="BS50" i="5"/>
  <c r="BT338" i="5"/>
  <c r="BS96" i="5"/>
  <c r="BR120" i="5"/>
  <c r="BR314" i="5" s="1"/>
  <c r="BR19" i="6"/>
  <c r="BR23" i="6" s="1"/>
  <c r="BQ117" i="6"/>
  <c r="CR132" i="6"/>
  <c r="CQ91" i="6"/>
  <c r="O307" i="5"/>
  <c r="O309" i="5" s="1"/>
  <c r="O74" i="6" s="1"/>
  <c r="O299" i="5"/>
  <c r="O301" i="5" s="1"/>
  <c r="O75" i="6" s="1"/>
  <c r="BR162" i="3"/>
  <c r="BR160" i="3"/>
  <c r="BR159" i="3"/>
  <c r="BR158" i="3"/>
  <c r="BQ164" i="3"/>
  <c r="BR161" i="3"/>
  <c r="BR157" i="3"/>
  <c r="BR144" i="3"/>
  <c r="BR124" i="3"/>
  <c r="BR104" i="3"/>
  <c r="BR84" i="3"/>
  <c r="BR148" i="3"/>
  <c r="BR147" i="3"/>
  <c r="BR149" i="3"/>
  <c r="BR150" i="3"/>
  <c r="BT67" i="7"/>
  <c r="BS53" i="1"/>
  <c r="BS32" i="3" s="1"/>
  <c r="BS5" i="5"/>
  <c r="BS5" i="6"/>
  <c r="BS4" i="5"/>
  <c r="BS4" i="7" s="1"/>
  <c r="BS4" i="6"/>
  <c r="BT1" i="3"/>
  <c r="BT1" i="6"/>
  <c r="BT1" i="5"/>
  <c r="BS42" i="3"/>
  <c r="BS402" i="3" s="1"/>
  <c r="BS40" i="3"/>
  <c r="BS352" i="3" s="1"/>
  <c r="BS39" i="3"/>
  <c r="BS327" i="3" s="1"/>
  <c r="BS38" i="3"/>
  <c r="BS41" i="3"/>
  <c r="BS377" i="3" s="1"/>
  <c r="BS127" i="3"/>
  <c r="BS130" i="3"/>
  <c r="BS129" i="3"/>
  <c r="BS128" i="3"/>
  <c r="BS109" i="3"/>
  <c r="BS108" i="3"/>
  <c r="BS110" i="3"/>
  <c r="BS107" i="3"/>
  <c r="BS90" i="3"/>
  <c r="BS88" i="3"/>
  <c r="BS87" i="3"/>
  <c r="BS89" i="3"/>
  <c r="BS4" i="2"/>
  <c r="BS4" i="3"/>
  <c r="BS5" i="2"/>
  <c r="BS5" i="3"/>
  <c r="BT1" i="2"/>
  <c r="BT37" i="1"/>
  <c r="BT3" i="1" s="1"/>
  <c r="BT36" i="1"/>
  <c r="BT2" i="1" s="1"/>
  <c r="BT2" i="7" l="1"/>
  <c r="BT62" i="7" s="1"/>
  <c r="BT63" i="7" s="1"/>
  <c r="BT2" i="8"/>
  <c r="BT3" i="7"/>
  <c r="BT3" i="8"/>
  <c r="BR291" i="5"/>
  <c r="BS302" i="3"/>
  <c r="BS278" i="5"/>
  <c r="BS282" i="5"/>
  <c r="BS280" i="5"/>
  <c r="BS281" i="5"/>
  <c r="BS279" i="5"/>
  <c r="BR233" i="5"/>
  <c r="BR28" i="6" s="1"/>
  <c r="BS5" i="7"/>
  <c r="BS271" i="5"/>
  <c r="BS272" i="5"/>
  <c r="BS273" i="5"/>
  <c r="BS275" i="5"/>
  <c r="BS274" i="5"/>
  <c r="BS166" i="5"/>
  <c r="BS206" i="5"/>
  <c r="BS186" i="5"/>
  <c r="BS147" i="5"/>
  <c r="BS127" i="5"/>
  <c r="BS169" i="5"/>
  <c r="BS207" i="5"/>
  <c r="BS188" i="5"/>
  <c r="BS148" i="5"/>
  <c r="BS128" i="5"/>
  <c r="BS168" i="5"/>
  <c r="BS209" i="5"/>
  <c r="BS189" i="5"/>
  <c r="BS146" i="5"/>
  <c r="BS129" i="5"/>
  <c r="BS167" i="5"/>
  <c r="BS208" i="5"/>
  <c r="BS187" i="5"/>
  <c r="BS149" i="5"/>
  <c r="BS126" i="5"/>
  <c r="BS54" i="3"/>
  <c r="BS200" i="3"/>
  <c r="BS60" i="3"/>
  <c r="BS202" i="3"/>
  <c r="BS58" i="3"/>
  <c r="BS59" i="3"/>
  <c r="BS57" i="3"/>
  <c r="BS62" i="3"/>
  <c r="BS61" i="3"/>
  <c r="BS232" i="3"/>
  <c r="BS122" i="3"/>
  <c r="BS117" i="3"/>
  <c r="BS119" i="3"/>
  <c r="BS118" i="3"/>
  <c r="BS230" i="3"/>
  <c r="BS121" i="3"/>
  <c r="BS120" i="3"/>
  <c r="BS140" i="3"/>
  <c r="BS142" i="3"/>
  <c r="BS141" i="3"/>
  <c r="BS240" i="3"/>
  <c r="BS137" i="3"/>
  <c r="BS138" i="3"/>
  <c r="BS242" i="3"/>
  <c r="BS139" i="3"/>
  <c r="BS102" i="3"/>
  <c r="BS220" i="3"/>
  <c r="BS99" i="3"/>
  <c r="BS222" i="3"/>
  <c r="BS98" i="3"/>
  <c r="BS97" i="3"/>
  <c r="BS101" i="3"/>
  <c r="BS100" i="3"/>
  <c r="BS210" i="3"/>
  <c r="BS81" i="3"/>
  <c r="BS79" i="3"/>
  <c r="BS212" i="3"/>
  <c r="BS82" i="3"/>
  <c r="BS78" i="3"/>
  <c r="BS77" i="3"/>
  <c r="BS80" i="3"/>
  <c r="BS68" i="3"/>
  <c r="BS69" i="3"/>
  <c r="BS67" i="3"/>
  <c r="BS70" i="3"/>
  <c r="BR241" i="5"/>
  <c r="BS106" i="5"/>
  <c r="BS332" i="5" s="1"/>
  <c r="BS346" i="5" s="1"/>
  <c r="BS47" i="5"/>
  <c r="BS160" i="5" s="1"/>
  <c r="BS162" i="5" s="1"/>
  <c r="BS54" i="5"/>
  <c r="BS180" i="5" s="1"/>
  <c r="BS182" i="5" s="1"/>
  <c r="BS92" i="5"/>
  <c r="BS330" i="5" s="1"/>
  <c r="BS344" i="5" s="1"/>
  <c r="S318" i="5"/>
  <c r="T313" i="5"/>
  <c r="BS68" i="5"/>
  <c r="BS220" i="5" s="1"/>
  <c r="BS222" i="5" s="1"/>
  <c r="BS61" i="5"/>
  <c r="BS200" i="5" s="1"/>
  <c r="BS202" i="5" s="1"/>
  <c r="BS40" i="5"/>
  <c r="BS140" i="5" s="1"/>
  <c r="BS71" i="5"/>
  <c r="BS73" i="5"/>
  <c r="BS13" i="6" s="1"/>
  <c r="BS236" i="5"/>
  <c r="BS231" i="5"/>
  <c r="BS99" i="5"/>
  <c r="BS331" i="5" s="1"/>
  <c r="BS345" i="5" s="1"/>
  <c r="BS113" i="5"/>
  <c r="BS333" i="5" s="1"/>
  <c r="BS347" i="5" s="1"/>
  <c r="BS85" i="5"/>
  <c r="BS329" i="5" s="1"/>
  <c r="BS343" i="5" s="1"/>
  <c r="BS116" i="5"/>
  <c r="BS72" i="5"/>
  <c r="BS12" i="6" s="1"/>
  <c r="BS117" i="5"/>
  <c r="BS20" i="6" s="1"/>
  <c r="BS237" i="5"/>
  <c r="BS32" i="6" s="1"/>
  <c r="BS118" i="5"/>
  <c r="BS21" i="6" s="1"/>
  <c r="BS238" i="5"/>
  <c r="BS33" i="6" s="1"/>
  <c r="BR15" i="6"/>
  <c r="BR25" i="6" s="1"/>
  <c r="BR306" i="5"/>
  <c r="BR298" i="5"/>
  <c r="BR117" i="6"/>
  <c r="CR135" i="6"/>
  <c r="CR369" i="5"/>
  <c r="O310" i="5"/>
  <c r="O302" i="5"/>
  <c r="P297" i="5"/>
  <c r="BR164" i="3"/>
  <c r="P305" i="5"/>
  <c r="BT68" i="7"/>
  <c r="BT69" i="7" s="1"/>
  <c r="BT78" i="7"/>
  <c r="BT79" i="7" s="1"/>
  <c r="BT80" i="7" s="1"/>
  <c r="BT81" i="7" s="1"/>
  <c r="BT3" i="6"/>
  <c r="BT3" i="5"/>
  <c r="BT2" i="6"/>
  <c r="BT2" i="5"/>
  <c r="BT2" i="2"/>
  <c r="BT2" i="3"/>
  <c r="BT3" i="2"/>
  <c r="BT3" i="3"/>
  <c r="BT73" i="1"/>
  <c r="BT59" i="1"/>
  <c r="BT61" i="1"/>
  <c r="BT62" i="1" s="1"/>
  <c r="BT13" i="5" s="1"/>
  <c r="BT75" i="1"/>
  <c r="BT76" i="1" s="1"/>
  <c r="BT15" i="5" s="1"/>
  <c r="BT72" i="1"/>
  <c r="BT74" i="1" s="1"/>
  <c r="BT35" i="3" s="1"/>
  <c r="BT66" i="1"/>
  <c r="BT58" i="1"/>
  <c r="BT60" i="1" s="1"/>
  <c r="BT33" i="3" s="1"/>
  <c r="BT68" i="1"/>
  <c r="BT69" i="1" s="1"/>
  <c r="BT14" i="5" s="1"/>
  <c r="BT65" i="1"/>
  <c r="BT67" i="1" s="1"/>
  <c r="BT34" i="3" s="1"/>
  <c r="BT54" i="1"/>
  <c r="BT55" i="1" s="1"/>
  <c r="BT12" i="5" s="1"/>
  <c r="BT51" i="1"/>
  <c r="BT52" i="1"/>
  <c r="BT47" i="1"/>
  <c r="BT48" i="1" s="1"/>
  <c r="BT11" i="5" s="1"/>
  <c r="BT45" i="1"/>
  <c r="BT44" i="1"/>
  <c r="BT46" i="1" s="1"/>
  <c r="BT31" i="3" s="1"/>
  <c r="BT39" i="1"/>
  <c r="BT5" i="1" s="1"/>
  <c r="BT5" i="8" s="1"/>
  <c r="BU35" i="1"/>
  <c r="BU1" i="1" s="1"/>
  <c r="BT38" i="1"/>
  <c r="BT4" i="1" s="1"/>
  <c r="BT4" i="8" s="1"/>
  <c r="BU1" i="7" l="1"/>
  <c r="BU1" i="8"/>
  <c r="BT152" i="5"/>
  <c r="BT132" i="5"/>
  <c r="BT253" i="5"/>
  <c r="BT192" i="5"/>
  <c r="BT212" i="5"/>
  <c r="BT172" i="5"/>
  <c r="BS285" i="5"/>
  <c r="BS286" i="5"/>
  <c r="BS287" i="5"/>
  <c r="BS229" i="5"/>
  <c r="BS210" i="5"/>
  <c r="BS214" i="5" s="1"/>
  <c r="BT249" i="5"/>
  <c r="BT250" i="5"/>
  <c r="BT248" i="5"/>
  <c r="BT247" i="5"/>
  <c r="BS288" i="5"/>
  <c r="BS289" i="5"/>
  <c r="BS170" i="5"/>
  <c r="BS174" i="5" s="1"/>
  <c r="BS150" i="5"/>
  <c r="BS154" i="5" s="1"/>
  <c r="BS228" i="5"/>
  <c r="BS226" i="5"/>
  <c r="BT246" i="5"/>
  <c r="BS190" i="5"/>
  <c r="BS194" i="5" s="1"/>
  <c r="BS130" i="5"/>
  <c r="BS134" i="5" s="1"/>
  <c r="BS227" i="5"/>
  <c r="BT393" i="3"/>
  <c r="BT394" i="3" s="1"/>
  <c r="BT343" i="3"/>
  <c r="BT344" i="3" s="1"/>
  <c r="BT318" i="3"/>
  <c r="BT319" i="3" s="1"/>
  <c r="BT368" i="3"/>
  <c r="BT369" i="3" s="1"/>
  <c r="BT293" i="3"/>
  <c r="BT294" i="3" s="1"/>
  <c r="BT47" i="3"/>
  <c r="BT49" i="3"/>
  <c r="BT48" i="3"/>
  <c r="BT50" i="3"/>
  <c r="BS288" i="3"/>
  <c r="BS64" i="3"/>
  <c r="BS388" i="3"/>
  <c r="K403" i="3"/>
  <c r="K404" i="3" s="1"/>
  <c r="BS363" i="3"/>
  <c r="L378" i="3"/>
  <c r="BS250" i="3"/>
  <c r="BS252" i="3"/>
  <c r="BS338" i="3"/>
  <c r="K353" i="3"/>
  <c r="K354" i="3" s="1"/>
  <c r="L351" i="3" s="1"/>
  <c r="BS239" i="5"/>
  <c r="BS34" i="6" s="1"/>
  <c r="BS313" i="3"/>
  <c r="BT139" i="5"/>
  <c r="BT138" i="5"/>
  <c r="BT137" i="5"/>
  <c r="BU336" i="5"/>
  <c r="BT81" i="5"/>
  <c r="BT37" i="5"/>
  <c r="BT36" i="5"/>
  <c r="BT38" i="5"/>
  <c r="BT83" i="5"/>
  <c r="BT82" i="5"/>
  <c r="BT198" i="5"/>
  <c r="BT199" i="5"/>
  <c r="BT197" i="5"/>
  <c r="BT102" i="5"/>
  <c r="BT58" i="5"/>
  <c r="BT59" i="5"/>
  <c r="BT104" i="5"/>
  <c r="BT103" i="5"/>
  <c r="BT57" i="5"/>
  <c r="BU339" i="5"/>
  <c r="BT217" i="5"/>
  <c r="BT219" i="5"/>
  <c r="BT218" i="5"/>
  <c r="BT111" i="5"/>
  <c r="BT66" i="5"/>
  <c r="BT64" i="5"/>
  <c r="BU340" i="5"/>
  <c r="BT65" i="5"/>
  <c r="BT110" i="5"/>
  <c r="BT109" i="5"/>
  <c r="BS349" i="5"/>
  <c r="BS35" i="6" s="1"/>
  <c r="BS142" i="5"/>
  <c r="BS120" i="5"/>
  <c r="BS314" i="5" s="1"/>
  <c r="BS19" i="6"/>
  <c r="BS23" i="6" s="1"/>
  <c r="T315" i="5"/>
  <c r="T317" i="5" s="1"/>
  <c r="BS31" i="6"/>
  <c r="BT177" i="5"/>
  <c r="BT178" i="5"/>
  <c r="BT179" i="5"/>
  <c r="BT95" i="5"/>
  <c r="BT96" i="5"/>
  <c r="BT52" i="5"/>
  <c r="BT97" i="5"/>
  <c r="BT51" i="5"/>
  <c r="BU338" i="5"/>
  <c r="BT50" i="5"/>
  <c r="BT157" i="5"/>
  <c r="BT159" i="5"/>
  <c r="BT158" i="5"/>
  <c r="BU337" i="5"/>
  <c r="BT89" i="5"/>
  <c r="BT45" i="5"/>
  <c r="BT43" i="5"/>
  <c r="BT88" i="5"/>
  <c r="BT44" i="5"/>
  <c r="BT90" i="5"/>
  <c r="BS75" i="5"/>
  <c r="BS11" i="6"/>
  <c r="CR91" i="6"/>
  <c r="CS132" i="6"/>
  <c r="P307" i="5"/>
  <c r="P309" i="5" s="1"/>
  <c r="P74" i="6" s="1"/>
  <c r="P299" i="5"/>
  <c r="P301" i="5" s="1"/>
  <c r="P75" i="6" s="1"/>
  <c r="BS161" i="3"/>
  <c r="BS157" i="3"/>
  <c r="BS160" i="3"/>
  <c r="BS159" i="3"/>
  <c r="BS158" i="3"/>
  <c r="BS162" i="3"/>
  <c r="BS144" i="3"/>
  <c r="BS124" i="3"/>
  <c r="BS104" i="3"/>
  <c r="BS84" i="3"/>
  <c r="BS150" i="3"/>
  <c r="BS147" i="3"/>
  <c r="BS148" i="3"/>
  <c r="BS149" i="3"/>
  <c r="BT53" i="1"/>
  <c r="BT32" i="3" s="1"/>
  <c r="BU67" i="7"/>
  <c r="BT5" i="5"/>
  <c r="BT5" i="6"/>
  <c r="BT4" i="5"/>
  <c r="BT4" i="7" s="1"/>
  <c r="BT4" i="6"/>
  <c r="BU1" i="3"/>
  <c r="BU1" i="6"/>
  <c r="BU1" i="5"/>
  <c r="BT38" i="3"/>
  <c r="BT42" i="3"/>
  <c r="BT402" i="3" s="1"/>
  <c r="BT40" i="3"/>
  <c r="BT352" i="3" s="1"/>
  <c r="BT39" i="3"/>
  <c r="BT327" i="3" s="1"/>
  <c r="BT41" i="3"/>
  <c r="BT377" i="3" s="1"/>
  <c r="BT130" i="3"/>
  <c r="BT129" i="3"/>
  <c r="BT128" i="3"/>
  <c r="BT127" i="3"/>
  <c r="BT107" i="3"/>
  <c r="BT110" i="3"/>
  <c r="BT108" i="3"/>
  <c r="BT109" i="3"/>
  <c r="BT89" i="3"/>
  <c r="BT88" i="3"/>
  <c r="BT90" i="3"/>
  <c r="BT87" i="3"/>
  <c r="BT4" i="2"/>
  <c r="BT4" i="3"/>
  <c r="BT5" i="2"/>
  <c r="BT5" i="3"/>
  <c r="BU1" i="2"/>
  <c r="BU37" i="1"/>
  <c r="BU3" i="1" s="1"/>
  <c r="BU36" i="1"/>
  <c r="BU2" i="1" s="1"/>
  <c r="L401" i="3" l="1"/>
  <c r="BU3" i="7"/>
  <c r="BU3" i="8"/>
  <c r="BU2" i="7"/>
  <c r="BU62" i="7" s="1"/>
  <c r="BU63" i="7" s="1"/>
  <c r="BU2" i="8"/>
  <c r="BT302" i="3"/>
  <c r="BT288" i="3" s="1"/>
  <c r="BT278" i="5"/>
  <c r="BT281" i="5"/>
  <c r="BT282" i="5"/>
  <c r="BT279" i="5"/>
  <c r="BT280" i="5"/>
  <c r="BS291" i="5"/>
  <c r="BT5" i="7"/>
  <c r="BT271" i="5"/>
  <c r="BT274" i="5"/>
  <c r="BT275" i="5"/>
  <c r="BT272" i="5"/>
  <c r="BT273" i="5"/>
  <c r="BS233" i="5"/>
  <c r="BS28" i="6" s="1"/>
  <c r="BT149" i="5"/>
  <c r="BT169" i="5"/>
  <c r="BT207" i="5"/>
  <c r="BT186" i="5"/>
  <c r="BT128" i="5"/>
  <c r="BT148" i="5"/>
  <c r="BT168" i="5"/>
  <c r="BT206" i="5"/>
  <c r="BT187" i="5"/>
  <c r="BT127" i="5"/>
  <c r="BT146" i="5"/>
  <c r="BT167" i="5"/>
  <c r="BT209" i="5"/>
  <c r="BT188" i="5"/>
  <c r="BT129" i="5"/>
  <c r="BT147" i="5"/>
  <c r="BT166" i="5"/>
  <c r="BT208" i="5"/>
  <c r="BT189" i="5"/>
  <c r="BT126" i="5"/>
  <c r="BT61" i="5"/>
  <c r="BT200" i="5" s="1"/>
  <c r="BT202" i="5" s="1"/>
  <c r="BT54" i="3"/>
  <c r="BT58" i="3"/>
  <c r="BT57" i="3"/>
  <c r="BT59" i="3"/>
  <c r="BT60" i="3"/>
  <c r="BT202" i="3"/>
  <c r="BT200" i="3"/>
  <c r="BT61" i="3"/>
  <c r="BT62" i="3"/>
  <c r="BS241" i="5"/>
  <c r="BT242" i="3"/>
  <c r="BT142" i="3"/>
  <c r="BT388" i="3"/>
  <c r="BT139" i="3"/>
  <c r="BT240" i="3"/>
  <c r="BT137" i="3"/>
  <c r="BT140" i="3"/>
  <c r="BT141" i="3"/>
  <c r="BT138" i="3"/>
  <c r="BT117" i="3"/>
  <c r="BT119" i="3"/>
  <c r="BT118" i="3"/>
  <c r="BT363" i="3"/>
  <c r="BT122" i="3"/>
  <c r="BT232" i="3"/>
  <c r="BT120" i="3"/>
  <c r="BT121" i="3"/>
  <c r="BT230" i="3"/>
  <c r="K378" i="3"/>
  <c r="K379" i="3" s="1"/>
  <c r="L376" i="3" s="1"/>
  <c r="L379" i="3" s="1"/>
  <c r="M376" i="3" s="1"/>
  <c r="M353" i="3"/>
  <c r="BT99" i="3"/>
  <c r="BT222" i="3"/>
  <c r="BT102" i="3"/>
  <c r="BT100" i="3"/>
  <c r="BT97" i="3"/>
  <c r="BT101" i="3"/>
  <c r="BT338" i="3"/>
  <c r="BT220" i="3"/>
  <c r="BT98" i="3"/>
  <c r="BT212" i="3"/>
  <c r="BT82" i="3"/>
  <c r="BT313" i="3"/>
  <c r="BT77" i="3"/>
  <c r="BT78" i="3"/>
  <c r="BT79" i="3"/>
  <c r="BT81" i="3"/>
  <c r="BT210" i="3"/>
  <c r="BT80" i="3"/>
  <c r="K328" i="3"/>
  <c r="K329" i="3" s="1"/>
  <c r="L326" i="3" s="1"/>
  <c r="BT68" i="3"/>
  <c r="BT148" i="3" s="1"/>
  <c r="BT67" i="3"/>
  <c r="BT147" i="3" s="1"/>
  <c r="BT69" i="3"/>
  <c r="BT149" i="3" s="1"/>
  <c r="BT70" i="3"/>
  <c r="BT150" i="3" s="1"/>
  <c r="BT92" i="5"/>
  <c r="BT330" i="5" s="1"/>
  <c r="BT344" i="5" s="1"/>
  <c r="BT54" i="5"/>
  <c r="BT180" i="5" s="1"/>
  <c r="BT182" i="5" s="1"/>
  <c r="BT113" i="5"/>
  <c r="BT333" i="5" s="1"/>
  <c r="BT347" i="5" s="1"/>
  <c r="BT68" i="5"/>
  <c r="BT220" i="5" s="1"/>
  <c r="BT222" i="5" s="1"/>
  <c r="BT118" i="5"/>
  <c r="BT21" i="6" s="1"/>
  <c r="BT237" i="5"/>
  <c r="BT32" i="6" s="1"/>
  <c r="BS15" i="6"/>
  <c r="BS25" i="6" s="1"/>
  <c r="BS306" i="5"/>
  <c r="BS298" i="5"/>
  <c r="BT47" i="5"/>
  <c r="BT160" i="5" s="1"/>
  <c r="BT162" i="5" s="1"/>
  <c r="BT99" i="5"/>
  <c r="BT331" i="5" s="1"/>
  <c r="BT345" i="5" s="1"/>
  <c r="BT73" i="5"/>
  <c r="BT13" i="6" s="1"/>
  <c r="BT106" i="5"/>
  <c r="BT332" i="5" s="1"/>
  <c r="BT346" i="5" s="1"/>
  <c r="BT116" i="5"/>
  <c r="BT85" i="5"/>
  <c r="BT329" i="5" s="1"/>
  <c r="BT343" i="5" s="1"/>
  <c r="BT71" i="5"/>
  <c r="BT40" i="5"/>
  <c r="BT140" i="5" s="1"/>
  <c r="BT238" i="5"/>
  <c r="BT33" i="6" s="1"/>
  <c r="U313" i="5"/>
  <c r="U315" i="5" s="1"/>
  <c r="U317" i="5" s="1"/>
  <c r="T318" i="5"/>
  <c r="BT117" i="5"/>
  <c r="BT20" i="6" s="1"/>
  <c r="BT72" i="5"/>
  <c r="BT12" i="6" s="1"/>
  <c r="BT236" i="5"/>
  <c r="BT231" i="5"/>
  <c r="BS117" i="6"/>
  <c r="CS135" i="6"/>
  <c r="CS369" i="5"/>
  <c r="P310" i="5"/>
  <c r="P302" i="5"/>
  <c r="Q297" i="5"/>
  <c r="BS164" i="3"/>
  <c r="Q305" i="5"/>
  <c r="BU78" i="7"/>
  <c r="BU79" i="7" s="1"/>
  <c r="BU80" i="7" s="1"/>
  <c r="BU81" i="7" s="1"/>
  <c r="BU68" i="7"/>
  <c r="BU69" i="7" s="1"/>
  <c r="BU3" i="5"/>
  <c r="BU3" i="6"/>
  <c r="BU2" i="6"/>
  <c r="BU2" i="5"/>
  <c r="BU3" i="2"/>
  <c r="BU3" i="3"/>
  <c r="BU2" i="2"/>
  <c r="BU2" i="3"/>
  <c r="BU72" i="1"/>
  <c r="BU74" i="1" s="1"/>
  <c r="BU35" i="3" s="1"/>
  <c r="BU75" i="1"/>
  <c r="BU76" i="1" s="1"/>
  <c r="BU15" i="5" s="1"/>
  <c r="BU73" i="1"/>
  <c r="BU65" i="1"/>
  <c r="BU67" i="1" s="1"/>
  <c r="BU34" i="3" s="1"/>
  <c r="BU58" i="1"/>
  <c r="BU60" i="1" s="1"/>
  <c r="BU33" i="3" s="1"/>
  <c r="BU68" i="1"/>
  <c r="BU69" i="1" s="1"/>
  <c r="BU14" i="5" s="1"/>
  <c r="BU61" i="1"/>
  <c r="BU62" i="1" s="1"/>
  <c r="BU13" i="5" s="1"/>
  <c r="BU66" i="1"/>
  <c r="BU59" i="1"/>
  <c r="BU51" i="1"/>
  <c r="BU52" i="1"/>
  <c r="BU54" i="1"/>
  <c r="BU55" i="1" s="1"/>
  <c r="BU12" i="5" s="1"/>
  <c r="BU44" i="1"/>
  <c r="BU46" i="1" s="1"/>
  <c r="BU31" i="3" s="1"/>
  <c r="BU45" i="1"/>
  <c r="BU47" i="1"/>
  <c r="BU48" i="1" s="1"/>
  <c r="BU11" i="5" s="1"/>
  <c r="BU39" i="1"/>
  <c r="BU5" i="1" s="1"/>
  <c r="BU5" i="8" s="1"/>
  <c r="BV35" i="1"/>
  <c r="BV1" i="1" s="1"/>
  <c r="BU38" i="1"/>
  <c r="BU4" i="1" s="1"/>
  <c r="BU4" i="8" s="1"/>
  <c r="BV1" i="7" l="1"/>
  <c r="BV1" i="8"/>
  <c r="BT288" i="5"/>
  <c r="BU152" i="5"/>
  <c r="BU132" i="5"/>
  <c r="BU253" i="5"/>
  <c r="BU172" i="5"/>
  <c r="BU192" i="5"/>
  <c r="BU212" i="5"/>
  <c r="BT286" i="5"/>
  <c r="BT289" i="5"/>
  <c r="BT287" i="5"/>
  <c r="BT210" i="5"/>
  <c r="BT214" i="5" s="1"/>
  <c r="BU249" i="5"/>
  <c r="BU250" i="5"/>
  <c r="BU248" i="5"/>
  <c r="BU247" i="5"/>
  <c r="BT285" i="5"/>
  <c r="BU246" i="5"/>
  <c r="BT150" i="5"/>
  <c r="BT154" i="5" s="1"/>
  <c r="BT130" i="5"/>
  <c r="BT134" i="5" s="1"/>
  <c r="BT227" i="5"/>
  <c r="BT228" i="5"/>
  <c r="BT190" i="5"/>
  <c r="BT194" i="5" s="1"/>
  <c r="BT226" i="5"/>
  <c r="BT229" i="5"/>
  <c r="BT170" i="5"/>
  <c r="BT174" i="5" s="1"/>
  <c r="BU393" i="3"/>
  <c r="BU394" i="3" s="1"/>
  <c r="BU343" i="3"/>
  <c r="BU344" i="3" s="1"/>
  <c r="BU368" i="3"/>
  <c r="BU369" i="3" s="1"/>
  <c r="BU293" i="3"/>
  <c r="BU294" i="3" s="1"/>
  <c r="BU318" i="3"/>
  <c r="BU319" i="3" s="1"/>
  <c r="BU47" i="3"/>
  <c r="BU48" i="3"/>
  <c r="BU49" i="3"/>
  <c r="BU50" i="3"/>
  <c r="BT64" i="3"/>
  <c r="BT159" i="3"/>
  <c r="BT250" i="3"/>
  <c r="BT161" i="3"/>
  <c r="BT144" i="3"/>
  <c r="BT160" i="3"/>
  <c r="BT124" i="3"/>
  <c r="L403" i="3"/>
  <c r="L404" i="3" s="1"/>
  <c r="M378" i="3"/>
  <c r="M379" i="3" s="1"/>
  <c r="N376" i="3" s="1"/>
  <c r="BT252" i="3"/>
  <c r="BT158" i="3"/>
  <c r="BT162" i="3"/>
  <c r="O353" i="3"/>
  <c r="L353" i="3"/>
  <c r="L354" i="3" s="1"/>
  <c r="M351" i="3" s="1"/>
  <c r="M354" i="3" s="1"/>
  <c r="N351" i="3" s="1"/>
  <c r="BT104" i="3"/>
  <c r="M328" i="3"/>
  <c r="L328" i="3"/>
  <c r="L329" i="3" s="1"/>
  <c r="M326" i="3" s="1"/>
  <c r="BT157" i="3"/>
  <c r="BT84" i="3"/>
  <c r="BT239" i="5"/>
  <c r="BT34" i="6" s="1"/>
  <c r="BU178" i="5"/>
  <c r="BU177" i="5"/>
  <c r="BU179" i="5"/>
  <c r="BU95" i="5"/>
  <c r="BU50" i="5"/>
  <c r="BU51" i="5"/>
  <c r="BU97" i="5"/>
  <c r="BU96" i="5"/>
  <c r="BV338" i="5"/>
  <c r="BU52" i="5"/>
  <c r="U318" i="5"/>
  <c r="V313" i="5"/>
  <c r="V315" i="5" s="1"/>
  <c r="V317" i="5" s="1"/>
  <c r="BU138" i="5"/>
  <c r="BU137" i="5"/>
  <c r="BU139" i="5"/>
  <c r="BU83" i="5"/>
  <c r="BU81" i="5"/>
  <c r="BU36" i="5"/>
  <c r="BU82" i="5"/>
  <c r="BU38" i="5"/>
  <c r="BU37" i="5"/>
  <c r="BV336" i="5"/>
  <c r="BT31" i="6"/>
  <c r="BT11" i="6"/>
  <c r="BT75" i="5"/>
  <c r="BU198" i="5"/>
  <c r="BU197" i="5"/>
  <c r="BU199" i="5"/>
  <c r="BU102" i="5"/>
  <c r="BU104" i="5"/>
  <c r="BV339" i="5"/>
  <c r="BU103" i="5"/>
  <c r="BU57" i="5"/>
  <c r="BU59" i="5"/>
  <c r="BU58" i="5"/>
  <c r="BU218" i="5"/>
  <c r="BU217" i="5"/>
  <c r="BU219" i="5"/>
  <c r="BU66" i="5"/>
  <c r="BU64" i="5"/>
  <c r="BU65" i="5"/>
  <c r="BV340" i="5"/>
  <c r="BU110" i="5"/>
  <c r="BU109" i="5"/>
  <c r="BU111" i="5"/>
  <c r="BT142" i="5"/>
  <c r="BT349" i="5"/>
  <c r="BT35" i="6" s="1"/>
  <c r="BU157" i="5"/>
  <c r="BU159" i="5"/>
  <c r="BU158" i="5"/>
  <c r="BU44" i="5"/>
  <c r="BU43" i="5"/>
  <c r="BV337" i="5"/>
  <c r="BU88" i="5"/>
  <c r="BU89" i="5"/>
  <c r="BU45" i="5"/>
  <c r="BU90" i="5"/>
  <c r="BT19" i="6"/>
  <c r="BT23" i="6" s="1"/>
  <c r="BT120" i="5"/>
  <c r="BT314" i="5" s="1"/>
  <c r="CS91" i="6"/>
  <c r="CT132" i="6"/>
  <c r="Q307" i="5"/>
  <c r="Q309" i="5" s="1"/>
  <c r="Q74" i="6" s="1"/>
  <c r="Q299" i="5"/>
  <c r="Q301" i="5" s="1"/>
  <c r="Q75" i="6" s="1"/>
  <c r="BU53" i="1"/>
  <c r="BU32" i="3" s="1"/>
  <c r="BV67" i="7"/>
  <c r="BU5" i="5"/>
  <c r="BU5" i="6"/>
  <c r="BU4" i="5"/>
  <c r="BU4" i="7" s="1"/>
  <c r="BU4" i="6"/>
  <c r="BV1" i="3"/>
  <c r="BV1" i="6"/>
  <c r="BV1" i="5"/>
  <c r="BU38" i="3"/>
  <c r="BU42" i="3"/>
  <c r="BU402" i="3" s="1"/>
  <c r="BU41" i="3"/>
  <c r="BU377" i="3" s="1"/>
  <c r="BU40" i="3"/>
  <c r="BU352" i="3" s="1"/>
  <c r="BU39" i="3"/>
  <c r="BU327" i="3" s="1"/>
  <c r="BU129" i="3"/>
  <c r="BU128" i="3"/>
  <c r="BU127" i="3"/>
  <c r="BU130" i="3"/>
  <c r="BU109" i="3"/>
  <c r="BU108" i="3"/>
  <c r="BU107" i="3"/>
  <c r="BU110" i="3"/>
  <c r="BU88" i="3"/>
  <c r="BU90" i="3"/>
  <c r="BU89" i="3"/>
  <c r="BU87" i="3"/>
  <c r="BU5" i="2"/>
  <c r="BU5" i="3"/>
  <c r="BU4" i="2"/>
  <c r="BU4" i="3"/>
  <c r="BV1" i="2"/>
  <c r="BV37" i="1"/>
  <c r="BV3" i="1" s="1"/>
  <c r="BV36" i="1"/>
  <c r="BV2" i="1" s="1"/>
  <c r="M401" i="3" l="1"/>
  <c r="BV2" i="7"/>
  <c r="BV62" i="7" s="1"/>
  <c r="BV63" i="7" s="1"/>
  <c r="BV2" i="8"/>
  <c r="BV3" i="7"/>
  <c r="BV3" i="8"/>
  <c r="BU281" i="5"/>
  <c r="BU280" i="5"/>
  <c r="BU279" i="5"/>
  <c r="BU278" i="5"/>
  <c r="BU282" i="5"/>
  <c r="BU302" i="3"/>
  <c r="BU288" i="3" s="1"/>
  <c r="BT291" i="5"/>
  <c r="BU5" i="7"/>
  <c r="BU271" i="5"/>
  <c r="BU274" i="5"/>
  <c r="BU275" i="5"/>
  <c r="BU273" i="5"/>
  <c r="BU272" i="5"/>
  <c r="BT233" i="5"/>
  <c r="BT28" i="6" s="1"/>
  <c r="BU148" i="5"/>
  <c r="BU208" i="5"/>
  <c r="BU189" i="5"/>
  <c r="BU129" i="5"/>
  <c r="BU167" i="5"/>
  <c r="BU146" i="5"/>
  <c r="BU206" i="5"/>
  <c r="BU186" i="5"/>
  <c r="BU128" i="5"/>
  <c r="BU166" i="5"/>
  <c r="BU147" i="5"/>
  <c r="BU209" i="5"/>
  <c r="BU188" i="5"/>
  <c r="BU127" i="5"/>
  <c r="BU169" i="5"/>
  <c r="BU149" i="5"/>
  <c r="BU207" i="5"/>
  <c r="BU187" i="5"/>
  <c r="BU126" i="5"/>
  <c r="BU168" i="5"/>
  <c r="BU57" i="3"/>
  <c r="BU60" i="3"/>
  <c r="BU202" i="3"/>
  <c r="BU62" i="3"/>
  <c r="BU59" i="3"/>
  <c r="BU200" i="3"/>
  <c r="BU61" i="3"/>
  <c r="BU58" i="3"/>
  <c r="BU54" i="3"/>
  <c r="BU363" i="3"/>
  <c r="BU119" i="3"/>
  <c r="BU120" i="3"/>
  <c r="BU230" i="3"/>
  <c r="BU122" i="3"/>
  <c r="BU117" i="3"/>
  <c r="BU118" i="3"/>
  <c r="BU232" i="3"/>
  <c r="BU121" i="3"/>
  <c r="BU139" i="3"/>
  <c r="BU137" i="3"/>
  <c r="BU142" i="3"/>
  <c r="BU140" i="3"/>
  <c r="BU141" i="3"/>
  <c r="BU240" i="3"/>
  <c r="BU242" i="3"/>
  <c r="BU388" i="3"/>
  <c r="BU138" i="3"/>
  <c r="N378" i="3"/>
  <c r="N379" i="3" s="1"/>
  <c r="O376" i="3" s="1"/>
  <c r="M403" i="3"/>
  <c r="BT164" i="3"/>
  <c r="BT117" i="6"/>
  <c r="BU98" i="3"/>
  <c r="BU222" i="3"/>
  <c r="BU99" i="3"/>
  <c r="BU100" i="3"/>
  <c r="BU338" i="3"/>
  <c r="BU97" i="3"/>
  <c r="BU220" i="3"/>
  <c r="BU101" i="3"/>
  <c r="BU102" i="3"/>
  <c r="N353" i="3"/>
  <c r="N354" i="3" s="1"/>
  <c r="O351" i="3" s="1"/>
  <c r="O354" i="3" s="1"/>
  <c r="P351" i="3" s="1"/>
  <c r="N328" i="3"/>
  <c r="BU69" i="3"/>
  <c r="BU149" i="3" s="1"/>
  <c r="BU68" i="3"/>
  <c r="BU148" i="3" s="1"/>
  <c r="BU67" i="3"/>
  <c r="BU147" i="3" s="1"/>
  <c r="BU70" i="3"/>
  <c r="BU150" i="3" s="1"/>
  <c r="M329" i="3"/>
  <c r="N326" i="3" s="1"/>
  <c r="BU79" i="3"/>
  <c r="BU77" i="3"/>
  <c r="BU210" i="3"/>
  <c r="BU212" i="3"/>
  <c r="BU80" i="3"/>
  <c r="BU313" i="3"/>
  <c r="BU82" i="3"/>
  <c r="BU78" i="3"/>
  <c r="BU81" i="3"/>
  <c r="BU113" i="5"/>
  <c r="BU333" i="5" s="1"/>
  <c r="BU347" i="5" s="1"/>
  <c r="BU68" i="5"/>
  <c r="BU220" i="5" s="1"/>
  <c r="BU222" i="5" s="1"/>
  <c r="BT241" i="5"/>
  <c r="BU61" i="5"/>
  <c r="BU200" i="5" s="1"/>
  <c r="BU202" i="5" s="1"/>
  <c r="BU106" i="5"/>
  <c r="BU332" i="5" s="1"/>
  <c r="BU346" i="5" s="1"/>
  <c r="BU40" i="5"/>
  <c r="BU140" i="5" s="1"/>
  <c r="BU142" i="5" s="1"/>
  <c r="BU71" i="5"/>
  <c r="BU231" i="5"/>
  <c r="BU54" i="5"/>
  <c r="BU180" i="5" s="1"/>
  <c r="BU182" i="5" s="1"/>
  <c r="BU47" i="5"/>
  <c r="BU160" i="5" s="1"/>
  <c r="BU162" i="5" s="1"/>
  <c r="BU72" i="5"/>
  <c r="BU12" i="6" s="1"/>
  <c r="BU85" i="5"/>
  <c r="BU329" i="5" s="1"/>
  <c r="BU343" i="5" s="1"/>
  <c r="BU116" i="5"/>
  <c r="V318" i="5"/>
  <c r="W313" i="5"/>
  <c r="BU99" i="5"/>
  <c r="BU331" i="5" s="1"/>
  <c r="BU345" i="5" s="1"/>
  <c r="BU73" i="5"/>
  <c r="BU13" i="6" s="1"/>
  <c r="BU118" i="5"/>
  <c r="BU21" i="6" s="1"/>
  <c r="BU236" i="5"/>
  <c r="BU92" i="5"/>
  <c r="BU330" i="5" s="1"/>
  <c r="BU344" i="5" s="1"/>
  <c r="BT15" i="6"/>
  <c r="BT25" i="6" s="1"/>
  <c r="BT298" i="5"/>
  <c r="BT306" i="5"/>
  <c r="BU117" i="5"/>
  <c r="BU20" i="6" s="1"/>
  <c r="BU238" i="5"/>
  <c r="BU33" i="6" s="1"/>
  <c r="BU237" i="5"/>
  <c r="BU32" i="6" s="1"/>
  <c r="CT369" i="5"/>
  <c r="CT135" i="6"/>
  <c r="Q310" i="5"/>
  <c r="Q302" i="5"/>
  <c r="R297" i="5"/>
  <c r="R305" i="5"/>
  <c r="BV68" i="7"/>
  <c r="BV69" i="7" s="1"/>
  <c r="BV78" i="7"/>
  <c r="BV79" i="7" s="1"/>
  <c r="BV80" i="7" s="1"/>
  <c r="BV81" i="7" s="1"/>
  <c r="BV3" i="6"/>
  <c r="BV3" i="5"/>
  <c r="BV2" i="6"/>
  <c r="BV2" i="5"/>
  <c r="BV2" i="2"/>
  <c r="BV2" i="3"/>
  <c r="BV3" i="2"/>
  <c r="BV3" i="3"/>
  <c r="BV73" i="1"/>
  <c r="BV72" i="1"/>
  <c r="BV74" i="1" s="1"/>
  <c r="BV35" i="3" s="1"/>
  <c r="BV75" i="1"/>
  <c r="BV76" i="1" s="1"/>
  <c r="BV15" i="5" s="1"/>
  <c r="BV68" i="1"/>
  <c r="BV69" i="1" s="1"/>
  <c r="BV14" i="5" s="1"/>
  <c r="BV61" i="1"/>
  <c r="BV62" i="1" s="1"/>
  <c r="BV13" i="5" s="1"/>
  <c r="BV66" i="1"/>
  <c r="BV58" i="1"/>
  <c r="BV60" i="1" s="1"/>
  <c r="BV33" i="3" s="1"/>
  <c r="BV59" i="1"/>
  <c r="BV65" i="1"/>
  <c r="BV67" i="1" s="1"/>
  <c r="BV34" i="3" s="1"/>
  <c r="BV52" i="1"/>
  <c r="BV51" i="1"/>
  <c r="BV54" i="1"/>
  <c r="BV55" i="1" s="1"/>
  <c r="BV12" i="5" s="1"/>
  <c r="BV45" i="1"/>
  <c r="BV47" i="1"/>
  <c r="BV48" i="1" s="1"/>
  <c r="BV11" i="5" s="1"/>
  <c r="BV44" i="1"/>
  <c r="BV46" i="1" s="1"/>
  <c r="BV31" i="3" s="1"/>
  <c r="BV39" i="1"/>
  <c r="BV5" i="1" s="1"/>
  <c r="BV5" i="8" s="1"/>
  <c r="BW35" i="1"/>
  <c r="BW1" i="1" s="1"/>
  <c r="BV38" i="1"/>
  <c r="BV4" i="1" s="1"/>
  <c r="BV4" i="8" s="1"/>
  <c r="M404" i="3" l="1"/>
  <c r="N401" i="3" s="1"/>
  <c r="BW1" i="7"/>
  <c r="BW1" i="8"/>
  <c r="BU289" i="5"/>
  <c r="BU285" i="5"/>
  <c r="BV132" i="5"/>
  <c r="BV253" i="5"/>
  <c r="BV172" i="5"/>
  <c r="BV152" i="5"/>
  <c r="BV192" i="5"/>
  <c r="BV212" i="5"/>
  <c r="BU286" i="5"/>
  <c r="BU288" i="5"/>
  <c r="BU287" i="5"/>
  <c r="BU210" i="5"/>
  <c r="BU214" i="5" s="1"/>
  <c r="BV249" i="5"/>
  <c r="BV250" i="5"/>
  <c r="BV248" i="5"/>
  <c r="BV247" i="5"/>
  <c r="BU190" i="5"/>
  <c r="BU194" i="5" s="1"/>
  <c r="BU228" i="5"/>
  <c r="BV246" i="5"/>
  <c r="BU227" i="5"/>
  <c r="BU226" i="5"/>
  <c r="BU229" i="5"/>
  <c r="BU170" i="5"/>
  <c r="BU174" i="5" s="1"/>
  <c r="BU130" i="5"/>
  <c r="BU134" i="5" s="1"/>
  <c r="BU150" i="5"/>
  <c r="BU154" i="5" s="1"/>
  <c r="BV368" i="3"/>
  <c r="BV369" i="3" s="1"/>
  <c r="BV293" i="3"/>
  <c r="BV294" i="3" s="1"/>
  <c r="BV343" i="3"/>
  <c r="BV344" i="3" s="1"/>
  <c r="BV393" i="3"/>
  <c r="BV394" i="3" s="1"/>
  <c r="BV318" i="3"/>
  <c r="BV319" i="3" s="1"/>
  <c r="BU64" i="3"/>
  <c r="BV49" i="3"/>
  <c r="BV47" i="3"/>
  <c r="BV48" i="3"/>
  <c r="BV50" i="3"/>
  <c r="BU159" i="3"/>
  <c r="Q378" i="3"/>
  <c r="BU124" i="3"/>
  <c r="BU144" i="3"/>
  <c r="O378" i="3"/>
  <c r="O379" i="3" s="1"/>
  <c r="P376" i="3" s="1"/>
  <c r="N403" i="3"/>
  <c r="BU160" i="3"/>
  <c r="BU250" i="3"/>
  <c r="BU161" i="3"/>
  <c r="BU158" i="3"/>
  <c r="BU252" i="3"/>
  <c r="Q353" i="3"/>
  <c r="BU162" i="3"/>
  <c r="BU104" i="3"/>
  <c r="P353" i="3"/>
  <c r="P354" i="3" s="1"/>
  <c r="Q351" i="3" s="1"/>
  <c r="N329" i="3"/>
  <c r="O326" i="3" s="1"/>
  <c r="BU84" i="3"/>
  <c r="BU157" i="3"/>
  <c r="BU349" i="5"/>
  <c r="BU35" i="6" s="1"/>
  <c r="BV198" i="5"/>
  <c r="BV197" i="5"/>
  <c r="BV199" i="5"/>
  <c r="BV104" i="5"/>
  <c r="BV103" i="5"/>
  <c r="BV102" i="5"/>
  <c r="BV57" i="5"/>
  <c r="BW339" i="5"/>
  <c r="BV58" i="5"/>
  <c r="BV59" i="5"/>
  <c r="BV138" i="5"/>
  <c r="BV139" i="5"/>
  <c r="BV137" i="5"/>
  <c r="BW336" i="5"/>
  <c r="BV83" i="5"/>
  <c r="BV81" i="5"/>
  <c r="BV36" i="5"/>
  <c r="BV38" i="5"/>
  <c r="BV82" i="5"/>
  <c r="BV37" i="5"/>
  <c r="W315" i="5"/>
  <c r="W317" i="5" s="1"/>
  <c r="BU120" i="5"/>
  <c r="BU314" i="5" s="1"/>
  <c r="BU19" i="6"/>
  <c r="BU23" i="6" s="1"/>
  <c r="BV178" i="5"/>
  <c r="BV179" i="5"/>
  <c r="BV177" i="5"/>
  <c r="BV97" i="5"/>
  <c r="BV52" i="5"/>
  <c r="BV50" i="5"/>
  <c r="BV96" i="5"/>
  <c r="BV51" i="5"/>
  <c r="BW338" i="5"/>
  <c r="BV95" i="5"/>
  <c r="BU75" i="5"/>
  <c r="BU11" i="6"/>
  <c r="BV159" i="5"/>
  <c r="BV157" i="5"/>
  <c r="BV158" i="5"/>
  <c r="BV44" i="5"/>
  <c r="BV90" i="5"/>
  <c r="BV45" i="5"/>
  <c r="BV88" i="5"/>
  <c r="BW337" i="5"/>
  <c r="BV43" i="5"/>
  <c r="BV89" i="5"/>
  <c r="BU31" i="6"/>
  <c r="BU239" i="5"/>
  <c r="BU34" i="6" s="1"/>
  <c r="BV219" i="5"/>
  <c r="BV218" i="5"/>
  <c r="BV217" i="5"/>
  <c r="BV110" i="5"/>
  <c r="BV109" i="5"/>
  <c r="BW340" i="5"/>
  <c r="BV66" i="5"/>
  <c r="BV111" i="5"/>
  <c r="BV65" i="5"/>
  <c r="BV64" i="5"/>
  <c r="CU132" i="6"/>
  <c r="CT91" i="6"/>
  <c r="R307" i="5"/>
  <c r="R309" i="5" s="1"/>
  <c r="R74" i="6" s="1"/>
  <c r="R299" i="5"/>
  <c r="R301" i="5" s="1"/>
  <c r="R75" i="6" s="1"/>
  <c r="BV53" i="1"/>
  <c r="BV32" i="3" s="1"/>
  <c r="BW67" i="7"/>
  <c r="BV4" i="5"/>
  <c r="BV4" i="7" s="1"/>
  <c r="BV4" i="6"/>
  <c r="BV5" i="5"/>
  <c r="BV5" i="6"/>
  <c r="BW1" i="3"/>
  <c r="BW1" i="6"/>
  <c r="BW1" i="5"/>
  <c r="BV38" i="3"/>
  <c r="BV40" i="3"/>
  <c r="BV352" i="3" s="1"/>
  <c r="BV39" i="3"/>
  <c r="BV327" i="3" s="1"/>
  <c r="BV41" i="3"/>
  <c r="BV377" i="3" s="1"/>
  <c r="BV42" i="3"/>
  <c r="BV402" i="3" s="1"/>
  <c r="BV128" i="3"/>
  <c r="BV130" i="3"/>
  <c r="BV129" i="3"/>
  <c r="BV127" i="3"/>
  <c r="BV108" i="3"/>
  <c r="BV109" i="3"/>
  <c r="BV107" i="3"/>
  <c r="BV110" i="3"/>
  <c r="BV90" i="3"/>
  <c r="BV88" i="3"/>
  <c r="BV89" i="3"/>
  <c r="BV87" i="3"/>
  <c r="BV5" i="2"/>
  <c r="BV5" i="3"/>
  <c r="BV4" i="2"/>
  <c r="BV4" i="3"/>
  <c r="BW1" i="2"/>
  <c r="BW37" i="1"/>
  <c r="BW3" i="1" s="1"/>
  <c r="BW36" i="1"/>
  <c r="N404" i="3" l="1"/>
  <c r="BW3" i="7"/>
  <c r="BW3" i="8"/>
  <c r="BV302" i="3"/>
  <c r="BV288" i="3" s="1"/>
  <c r="BV280" i="5"/>
  <c r="BV278" i="5"/>
  <c r="BV282" i="5"/>
  <c r="BV279" i="5"/>
  <c r="BV281" i="5"/>
  <c r="BU291" i="5"/>
  <c r="BV5" i="7"/>
  <c r="BV271" i="5"/>
  <c r="BV274" i="5"/>
  <c r="BV272" i="5"/>
  <c r="BV273" i="5"/>
  <c r="BV275" i="5"/>
  <c r="BU233" i="5"/>
  <c r="BU28" i="6" s="1"/>
  <c r="BV206" i="5"/>
  <c r="BV209" i="5"/>
  <c r="BV146" i="5"/>
  <c r="BV169" i="5"/>
  <c r="BV129" i="5"/>
  <c r="BV188" i="5"/>
  <c r="BV208" i="5"/>
  <c r="BV147" i="5"/>
  <c r="BV168" i="5"/>
  <c r="BV128" i="5"/>
  <c r="BV186" i="5"/>
  <c r="BV149" i="5"/>
  <c r="BV167" i="5"/>
  <c r="BV126" i="5"/>
  <c r="BV187" i="5"/>
  <c r="BV207" i="5"/>
  <c r="BV148" i="5"/>
  <c r="BV166" i="5"/>
  <c r="BV127" i="5"/>
  <c r="BV189" i="5"/>
  <c r="BV58" i="3"/>
  <c r="BV59" i="3"/>
  <c r="BV61" i="3"/>
  <c r="BV57" i="3"/>
  <c r="BV60" i="3"/>
  <c r="BV62" i="3"/>
  <c r="BV200" i="3"/>
  <c r="BV202" i="3"/>
  <c r="BV54" i="3"/>
  <c r="Q354" i="3"/>
  <c r="R351" i="3" s="1"/>
  <c r="BV118" i="3"/>
  <c r="BV121" i="3"/>
  <c r="BV117" i="3"/>
  <c r="BV363" i="3"/>
  <c r="BV120" i="3"/>
  <c r="BV122" i="3"/>
  <c r="BV119" i="3"/>
  <c r="BV230" i="3"/>
  <c r="BV232" i="3"/>
  <c r="O403" i="3"/>
  <c r="BV242" i="3"/>
  <c r="BV142" i="3"/>
  <c r="BV139" i="3"/>
  <c r="BV240" i="3"/>
  <c r="BV137" i="3"/>
  <c r="BV388" i="3"/>
  <c r="BV138" i="3"/>
  <c r="BV140" i="3"/>
  <c r="BV141" i="3"/>
  <c r="P378" i="3"/>
  <c r="P379" i="3" s="1"/>
  <c r="Q376" i="3" s="1"/>
  <c r="Q379" i="3" s="1"/>
  <c r="R376" i="3" s="1"/>
  <c r="BU164" i="3"/>
  <c r="BU117" i="6"/>
  <c r="BV220" i="3"/>
  <c r="BV98" i="3"/>
  <c r="BV99" i="3"/>
  <c r="BV100" i="3"/>
  <c r="BV338" i="3"/>
  <c r="BV222" i="3"/>
  <c r="BV102" i="3"/>
  <c r="BV97" i="3"/>
  <c r="BV101" i="3"/>
  <c r="BV77" i="3"/>
  <c r="BV80" i="3"/>
  <c r="BV212" i="3"/>
  <c r="BV78" i="3"/>
  <c r="BV82" i="3"/>
  <c r="BV313" i="3"/>
  <c r="BV210" i="3"/>
  <c r="BV81" i="3"/>
  <c r="BV79" i="3"/>
  <c r="BV67" i="3"/>
  <c r="BV147" i="3" s="1"/>
  <c r="BV68" i="3"/>
  <c r="BV148" i="3" s="1"/>
  <c r="BV69" i="3"/>
  <c r="BV149" i="3" s="1"/>
  <c r="BV70" i="3"/>
  <c r="BV150" i="3" s="1"/>
  <c r="BV106" i="5"/>
  <c r="BV332" i="5" s="1"/>
  <c r="BV346" i="5" s="1"/>
  <c r="BV99" i="5"/>
  <c r="BV331" i="5" s="1"/>
  <c r="BV345" i="5" s="1"/>
  <c r="BV54" i="5"/>
  <c r="BV180" i="5" s="1"/>
  <c r="BV182" i="5" s="1"/>
  <c r="BV68" i="5"/>
  <c r="BV220" i="5" s="1"/>
  <c r="BV222" i="5" s="1"/>
  <c r="BV92" i="5"/>
  <c r="BV330" i="5" s="1"/>
  <c r="BV344" i="5" s="1"/>
  <c r="BV73" i="5"/>
  <c r="BV13" i="6" s="1"/>
  <c r="BV237" i="5"/>
  <c r="BV32" i="6" s="1"/>
  <c r="BV113" i="5"/>
  <c r="BV333" i="5" s="1"/>
  <c r="BV347" i="5" s="1"/>
  <c r="BV40" i="5"/>
  <c r="BV140" i="5" s="1"/>
  <c r="BV142" i="5" s="1"/>
  <c r="BV71" i="5"/>
  <c r="BV47" i="5"/>
  <c r="BV160" i="5" s="1"/>
  <c r="BV162" i="5" s="1"/>
  <c r="BV72" i="5"/>
  <c r="BV12" i="6" s="1"/>
  <c r="BV85" i="5"/>
  <c r="BV329" i="5" s="1"/>
  <c r="BV343" i="5" s="1"/>
  <c r="BV116" i="5"/>
  <c r="BV236" i="5"/>
  <c r="BV231" i="5"/>
  <c r="BV61" i="5"/>
  <c r="BV200" i="5" s="1"/>
  <c r="BV202" i="5" s="1"/>
  <c r="BU241" i="5"/>
  <c r="BU15" i="6"/>
  <c r="BU25" i="6" s="1"/>
  <c r="BU306" i="5"/>
  <c r="BU298" i="5"/>
  <c r="W318" i="5"/>
  <c r="X313" i="5"/>
  <c r="BV117" i="5"/>
  <c r="BV20" i="6" s="1"/>
  <c r="BV118" i="5"/>
  <c r="BV21" i="6" s="1"/>
  <c r="BV238" i="5"/>
  <c r="BV33" i="6" s="1"/>
  <c r="CU369" i="5"/>
  <c r="CU135" i="6"/>
  <c r="R310" i="5"/>
  <c r="R302" i="5"/>
  <c r="S297" i="5"/>
  <c r="S305" i="5"/>
  <c r="BW68" i="7"/>
  <c r="BW69" i="7" s="1"/>
  <c r="BW78" i="7"/>
  <c r="BW79" i="7" s="1"/>
  <c r="BW80" i="7" s="1"/>
  <c r="BW81" i="7" s="1"/>
  <c r="BW3" i="6"/>
  <c r="BW3" i="5"/>
  <c r="BW3" i="2"/>
  <c r="BW3" i="3"/>
  <c r="BW38" i="1"/>
  <c r="BW4" i="1" s="1"/>
  <c r="BW4" i="8" s="1"/>
  <c r="BW2" i="1"/>
  <c r="BW39" i="1"/>
  <c r="BW5" i="1" s="1"/>
  <c r="BW5" i="8" s="1"/>
  <c r="BX35" i="1"/>
  <c r="BX1" i="1" s="1"/>
  <c r="O401" i="3" l="1"/>
  <c r="O404" i="3" s="1"/>
  <c r="BX1" i="7"/>
  <c r="BX1" i="8"/>
  <c r="BW2" i="7"/>
  <c r="BW62" i="7" s="1"/>
  <c r="BW63" i="7" s="1"/>
  <c r="BW2" i="8"/>
  <c r="BV285" i="5"/>
  <c r="BV288" i="5"/>
  <c r="BV287" i="5"/>
  <c r="BV289" i="5"/>
  <c r="BV286" i="5"/>
  <c r="BV210" i="5"/>
  <c r="BV214" i="5" s="1"/>
  <c r="BV130" i="5"/>
  <c r="BV134" i="5" s="1"/>
  <c r="BV170" i="5"/>
  <c r="BV174" i="5" s="1"/>
  <c r="BV226" i="5"/>
  <c r="BV227" i="5"/>
  <c r="BV190" i="5"/>
  <c r="BV194" i="5" s="1"/>
  <c r="BV229" i="5"/>
  <c r="BV228" i="5"/>
  <c r="BV150" i="5"/>
  <c r="BV154" i="5" s="1"/>
  <c r="BV64" i="3"/>
  <c r="BV252" i="3"/>
  <c r="BV124" i="3"/>
  <c r="P403" i="3"/>
  <c r="BV144" i="3"/>
  <c r="R378" i="3"/>
  <c r="R379" i="3" s="1"/>
  <c r="S376" i="3" s="1"/>
  <c r="S378" i="3"/>
  <c r="T378" i="3"/>
  <c r="BV159" i="3"/>
  <c r="BV161" i="3"/>
  <c r="BV250" i="3"/>
  <c r="BV162" i="3"/>
  <c r="BV158" i="3"/>
  <c r="BV104" i="3"/>
  <c r="BV160" i="3"/>
  <c r="R353" i="3"/>
  <c r="R354" i="3" s="1"/>
  <c r="S351" i="3" s="1"/>
  <c r="BV84" i="3"/>
  <c r="BV157" i="3"/>
  <c r="BV349" i="5"/>
  <c r="BV35" i="6" s="1"/>
  <c r="X315" i="5"/>
  <c r="X317" i="5" s="1"/>
  <c r="BV31" i="6"/>
  <c r="BV120" i="5"/>
  <c r="BV314" i="5" s="1"/>
  <c r="BV19" i="6"/>
  <c r="BV23" i="6" s="1"/>
  <c r="BV75" i="5"/>
  <c r="BV11" i="6"/>
  <c r="BV239" i="5"/>
  <c r="BV34" i="6" s="1"/>
  <c r="CU91" i="6"/>
  <c r="CV132" i="6"/>
  <c r="S307" i="5"/>
  <c r="S309" i="5" s="1"/>
  <c r="S74" i="6" s="1"/>
  <c r="S299" i="5"/>
  <c r="S301" i="5" s="1"/>
  <c r="S75" i="6" s="1"/>
  <c r="BX67" i="7"/>
  <c r="BW5" i="5"/>
  <c r="BW5" i="6"/>
  <c r="BW4" i="5"/>
  <c r="BW4" i="7" s="1"/>
  <c r="BW4" i="6"/>
  <c r="BX1" i="3"/>
  <c r="BX1" i="6"/>
  <c r="BX1" i="5"/>
  <c r="BW2" i="3"/>
  <c r="BW2" i="6"/>
  <c r="BW2" i="5"/>
  <c r="BW5" i="2"/>
  <c r="BW5" i="3"/>
  <c r="BW4" i="2"/>
  <c r="BW4" i="3"/>
  <c r="BW72" i="1"/>
  <c r="BW74" i="1" s="1"/>
  <c r="BW35" i="3" s="1"/>
  <c r="BW75" i="1"/>
  <c r="BW76" i="1" s="1"/>
  <c r="BW15" i="5" s="1"/>
  <c r="BW73" i="1"/>
  <c r="BW61" i="1"/>
  <c r="BW62" i="1" s="1"/>
  <c r="BW13" i="5" s="1"/>
  <c r="BW59" i="1"/>
  <c r="BW66" i="1"/>
  <c r="BW58" i="1"/>
  <c r="BW60" i="1" s="1"/>
  <c r="BW33" i="3" s="1"/>
  <c r="BW65" i="1"/>
  <c r="BW67" i="1" s="1"/>
  <c r="BW34" i="3" s="1"/>
  <c r="BW68" i="1"/>
  <c r="BW69" i="1" s="1"/>
  <c r="BW14" i="5" s="1"/>
  <c r="BW52" i="1"/>
  <c r="BW51" i="1"/>
  <c r="BW54" i="1"/>
  <c r="BW55" i="1" s="1"/>
  <c r="BW12" i="5" s="1"/>
  <c r="BW2" i="2"/>
  <c r="BW45" i="1"/>
  <c r="BW44" i="1"/>
  <c r="BW46" i="1" s="1"/>
  <c r="BW31" i="3" s="1"/>
  <c r="BW47" i="1"/>
  <c r="BW48" i="1" s="1"/>
  <c r="BW11" i="5" s="1"/>
  <c r="BX1" i="2"/>
  <c r="BX37" i="1"/>
  <c r="BX3" i="1" s="1"/>
  <c r="BX36" i="1"/>
  <c r="BX2" i="1" s="1"/>
  <c r="P401" i="3" l="1"/>
  <c r="P404" i="3" s="1"/>
  <c r="BX2" i="7"/>
  <c r="BX62" i="7" s="1"/>
  <c r="BX63" i="7" s="1"/>
  <c r="BX2" i="8"/>
  <c r="BX3" i="7"/>
  <c r="BX3" i="8"/>
  <c r="BW152" i="5"/>
  <c r="BW279" i="5"/>
  <c r="BW281" i="5"/>
  <c r="BW280" i="5"/>
  <c r="BW282" i="5"/>
  <c r="BW278" i="5"/>
  <c r="BW212" i="5"/>
  <c r="BW192" i="5"/>
  <c r="BW132" i="5"/>
  <c r="BW253" i="5"/>
  <c r="BW172" i="5"/>
  <c r="BV291" i="5"/>
  <c r="BW249" i="5"/>
  <c r="BW250" i="5"/>
  <c r="BW248" i="5"/>
  <c r="BW247" i="5"/>
  <c r="BW5" i="7"/>
  <c r="BW271" i="5"/>
  <c r="BW275" i="5"/>
  <c r="BW272" i="5"/>
  <c r="BW273" i="5"/>
  <c r="BW274" i="5"/>
  <c r="BV233" i="5"/>
  <c r="BV28" i="6" s="1"/>
  <c r="BW246" i="5"/>
  <c r="BW368" i="3"/>
  <c r="BW369" i="3" s="1"/>
  <c r="BW393" i="3"/>
  <c r="BW394" i="3" s="1"/>
  <c r="BW343" i="3"/>
  <c r="BW344" i="3" s="1"/>
  <c r="BW318" i="3"/>
  <c r="BW319" i="3" s="1"/>
  <c r="BW293" i="3"/>
  <c r="BW294" i="3" s="1"/>
  <c r="BW49" i="3"/>
  <c r="BW48" i="3"/>
  <c r="BW47" i="3"/>
  <c r="BW50" i="3"/>
  <c r="S379" i="3"/>
  <c r="T376" i="3" s="1"/>
  <c r="T379" i="3" s="1"/>
  <c r="U376" i="3" s="1"/>
  <c r="U378" i="3"/>
  <c r="R403" i="3"/>
  <c r="Q403" i="3"/>
  <c r="BV164" i="3"/>
  <c r="BV117" i="6"/>
  <c r="Y313" i="5"/>
  <c r="Y315" i="5" s="1"/>
  <c r="Y317" i="5" s="1"/>
  <c r="X318" i="5"/>
  <c r="BW127" i="5"/>
  <c r="BW128" i="5"/>
  <c r="BW126" i="5"/>
  <c r="BW129" i="5"/>
  <c r="BW139" i="5"/>
  <c r="BW138" i="5"/>
  <c r="BW137" i="5"/>
  <c r="BW38" i="5"/>
  <c r="BX336" i="5"/>
  <c r="BW37" i="5"/>
  <c r="BW82" i="5"/>
  <c r="BW83" i="5"/>
  <c r="BW36" i="5"/>
  <c r="BW81" i="5"/>
  <c r="BW186" i="5"/>
  <c r="BW187" i="5"/>
  <c r="BW189" i="5"/>
  <c r="BW188" i="5"/>
  <c r="BW197" i="5"/>
  <c r="BW199" i="5"/>
  <c r="BW198" i="5"/>
  <c r="BW103" i="5"/>
  <c r="BX339" i="5"/>
  <c r="BW59" i="5"/>
  <c r="BW58" i="5"/>
  <c r="BW104" i="5"/>
  <c r="BW102" i="5"/>
  <c r="BW57" i="5"/>
  <c r="BW147" i="5"/>
  <c r="BW149" i="5"/>
  <c r="BW146" i="5"/>
  <c r="BW148" i="5"/>
  <c r="BW158" i="5"/>
  <c r="BW157" i="5"/>
  <c r="BW159" i="5"/>
  <c r="BW45" i="5"/>
  <c r="BW43" i="5"/>
  <c r="BW88" i="5"/>
  <c r="BX337" i="5"/>
  <c r="BW89" i="5"/>
  <c r="BW90" i="5"/>
  <c r="BW44" i="5"/>
  <c r="BW167" i="5"/>
  <c r="BW169" i="5"/>
  <c r="BW166" i="5"/>
  <c r="BW168" i="5"/>
  <c r="BW177" i="5"/>
  <c r="BW179" i="5"/>
  <c r="BW178" i="5"/>
  <c r="BX338" i="5"/>
  <c r="BW51" i="5"/>
  <c r="BW95" i="5"/>
  <c r="BW52" i="5"/>
  <c r="BW50" i="5"/>
  <c r="BW97" i="5"/>
  <c r="BW96" i="5"/>
  <c r="BW208" i="5"/>
  <c r="BW209" i="5"/>
  <c r="BW207" i="5"/>
  <c r="BW206" i="5"/>
  <c r="BW219" i="5"/>
  <c r="BW218" i="5"/>
  <c r="BW217" i="5"/>
  <c r="BW109" i="5"/>
  <c r="BW111" i="5"/>
  <c r="BX340" i="5"/>
  <c r="BW66" i="5"/>
  <c r="BW110" i="5"/>
  <c r="BW64" i="5"/>
  <c r="BW65" i="5"/>
  <c r="BV15" i="6"/>
  <c r="BV25" i="6" s="1"/>
  <c r="BV306" i="5"/>
  <c r="BV298" i="5"/>
  <c r="BV241" i="5"/>
  <c r="CV369" i="5"/>
  <c r="CV135" i="6"/>
  <c r="S310" i="5"/>
  <c r="S302" i="5"/>
  <c r="T297" i="5"/>
  <c r="T305" i="5"/>
  <c r="BW53" i="1"/>
  <c r="BW32" i="3" s="1"/>
  <c r="BX78" i="7"/>
  <c r="BX79" i="7" s="1"/>
  <c r="BX80" i="7" s="1"/>
  <c r="BX81" i="7" s="1"/>
  <c r="BX68" i="7"/>
  <c r="BX69" i="7" s="1"/>
  <c r="BX3" i="6"/>
  <c r="BX3" i="5"/>
  <c r="BX2" i="6"/>
  <c r="BX2" i="5"/>
  <c r="BW41" i="3"/>
  <c r="BW377" i="3" s="1"/>
  <c r="BW42" i="3"/>
  <c r="BW402" i="3" s="1"/>
  <c r="BW38" i="3"/>
  <c r="BW39" i="3"/>
  <c r="BW327" i="3" s="1"/>
  <c r="BW40" i="3"/>
  <c r="BW352" i="3" s="1"/>
  <c r="BW128" i="3"/>
  <c r="BW127" i="3"/>
  <c r="BW130" i="3"/>
  <c r="BW129" i="3"/>
  <c r="BW108" i="3"/>
  <c r="BW107" i="3"/>
  <c r="BW109" i="3"/>
  <c r="BW110" i="3"/>
  <c r="BW89" i="3"/>
  <c r="BW88" i="3"/>
  <c r="BW90" i="3"/>
  <c r="BW87" i="3"/>
  <c r="BX3" i="2"/>
  <c r="BX3" i="3"/>
  <c r="BX2" i="2"/>
  <c r="BX2" i="3"/>
  <c r="BX75" i="1"/>
  <c r="BX76" i="1" s="1"/>
  <c r="BX15" i="5" s="1"/>
  <c r="BX72" i="1"/>
  <c r="BX74" i="1" s="1"/>
  <c r="BX35" i="3" s="1"/>
  <c r="BX73" i="1"/>
  <c r="BX66" i="1"/>
  <c r="BX61" i="1"/>
  <c r="BX62" i="1" s="1"/>
  <c r="BX13" i="5" s="1"/>
  <c r="BX58" i="1"/>
  <c r="BX60" i="1" s="1"/>
  <c r="BX33" i="3" s="1"/>
  <c r="BX59" i="1"/>
  <c r="BX65" i="1"/>
  <c r="BX67" i="1" s="1"/>
  <c r="BX34" i="3" s="1"/>
  <c r="BX68" i="1"/>
  <c r="BX69" i="1" s="1"/>
  <c r="BX14" i="5" s="1"/>
  <c r="BX54" i="1"/>
  <c r="BX55" i="1" s="1"/>
  <c r="BX12" i="5" s="1"/>
  <c r="BX52" i="1"/>
  <c r="BX51" i="1"/>
  <c r="BX45" i="1"/>
  <c r="BX44" i="1"/>
  <c r="BX46" i="1" s="1"/>
  <c r="BX31" i="3" s="1"/>
  <c r="BX47" i="1"/>
  <c r="BX48" i="1" s="1"/>
  <c r="BX11" i="5" s="1"/>
  <c r="BX39" i="1"/>
  <c r="BX5" i="1" s="1"/>
  <c r="BX5" i="8" s="1"/>
  <c r="BY35" i="1"/>
  <c r="BY1" i="1" s="1"/>
  <c r="BX38" i="1"/>
  <c r="BX4" i="1" s="1"/>
  <c r="BX4" i="8" s="1"/>
  <c r="Q401" i="3" l="1"/>
  <c r="Q404" i="3" s="1"/>
  <c r="BY1" i="7"/>
  <c r="BY1" i="8"/>
  <c r="BW302" i="3"/>
  <c r="BW288" i="3" s="1"/>
  <c r="BX192" i="5"/>
  <c r="BX212" i="5"/>
  <c r="BX152" i="5"/>
  <c r="BX172" i="5"/>
  <c r="BX132" i="5"/>
  <c r="BX253" i="5"/>
  <c r="BW286" i="5"/>
  <c r="BW288" i="5"/>
  <c r="BW210" i="5"/>
  <c r="BW214" i="5" s="1"/>
  <c r="BW285" i="5"/>
  <c r="BW287" i="5"/>
  <c r="BX249" i="5"/>
  <c r="BX250" i="5"/>
  <c r="BW289" i="5"/>
  <c r="BX248" i="5"/>
  <c r="BX247" i="5"/>
  <c r="BX246" i="5"/>
  <c r="BX393" i="3"/>
  <c r="BX394" i="3" s="1"/>
  <c r="BX343" i="3"/>
  <c r="BX344" i="3" s="1"/>
  <c r="BX318" i="3"/>
  <c r="BX319" i="3" s="1"/>
  <c r="BX368" i="3"/>
  <c r="BX369" i="3" s="1"/>
  <c r="BX293" i="3"/>
  <c r="BX294" i="3" s="1"/>
  <c r="BW200" i="3"/>
  <c r="BW58" i="3"/>
  <c r="BW202" i="3"/>
  <c r="BW61" i="3"/>
  <c r="BW59" i="3"/>
  <c r="BW62" i="3"/>
  <c r="BW60" i="3"/>
  <c r="BW57" i="3"/>
  <c r="BX49" i="3"/>
  <c r="BX48" i="3"/>
  <c r="BX47" i="3"/>
  <c r="BX50" i="3"/>
  <c r="BW54" i="3"/>
  <c r="U379" i="3"/>
  <c r="V376" i="3" s="1"/>
  <c r="S403" i="3"/>
  <c r="BW242" i="3"/>
  <c r="BW142" i="3"/>
  <c r="BW137" i="3"/>
  <c r="BW140" i="3"/>
  <c r="BW240" i="3"/>
  <c r="BW138" i="3"/>
  <c r="BW388" i="3"/>
  <c r="BW139" i="3"/>
  <c r="BW141" i="3"/>
  <c r="BW122" i="3"/>
  <c r="BW117" i="3"/>
  <c r="BW120" i="3"/>
  <c r="BW118" i="3"/>
  <c r="BW232" i="3"/>
  <c r="BW363" i="3"/>
  <c r="BW230" i="3"/>
  <c r="BW119" i="3"/>
  <c r="BW121" i="3"/>
  <c r="BW99" i="3"/>
  <c r="BW102" i="3"/>
  <c r="BW100" i="3"/>
  <c r="BW222" i="3"/>
  <c r="BW101" i="3"/>
  <c r="BW338" i="3"/>
  <c r="BW97" i="3"/>
  <c r="BW98" i="3"/>
  <c r="BW220" i="3"/>
  <c r="BW67" i="3"/>
  <c r="BW147" i="3" s="1"/>
  <c r="BW68" i="3"/>
  <c r="BW148" i="3" s="1"/>
  <c r="BW69" i="3"/>
  <c r="BW149" i="3" s="1"/>
  <c r="BW70" i="3"/>
  <c r="BW150" i="3" s="1"/>
  <c r="BW82" i="3"/>
  <c r="BW80" i="3"/>
  <c r="BW78" i="3"/>
  <c r="BW79" i="3"/>
  <c r="BW313" i="3"/>
  <c r="BW81" i="3"/>
  <c r="BW210" i="3"/>
  <c r="BW77" i="3"/>
  <c r="BW212" i="3"/>
  <c r="BW106" i="5"/>
  <c r="BW332" i="5" s="1"/>
  <c r="BW346" i="5" s="1"/>
  <c r="BW54" i="5"/>
  <c r="BW180" i="5" s="1"/>
  <c r="BW182" i="5" s="1"/>
  <c r="BW47" i="5"/>
  <c r="BW160" i="5" s="1"/>
  <c r="BW162" i="5" s="1"/>
  <c r="BW150" i="5"/>
  <c r="BW154" i="5" s="1"/>
  <c r="BW61" i="5"/>
  <c r="BW200" i="5" s="1"/>
  <c r="BW202" i="5" s="1"/>
  <c r="BW117" i="5"/>
  <c r="BW20" i="6" s="1"/>
  <c r="BW236" i="5"/>
  <c r="BW238" i="5"/>
  <c r="BW33" i="6" s="1"/>
  <c r="BW227" i="5"/>
  <c r="BW68" i="5"/>
  <c r="BW220" i="5" s="1"/>
  <c r="BW222" i="5" s="1"/>
  <c r="BW85" i="5"/>
  <c r="BW329" i="5" s="1"/>
  <c r="BW343" i="5" s="1"/>
  <c r="BW116" i="5"/>
  <c r="BW72" i="5"/>
  <c r="BW12" i="6" s="1"/>
  <c r="BW229" i="5"/>
  <c r="BW231" i="5"/>
  <c r="BX197" i="5"/>
  <c r="BX198" i="5"/>
  <c r="BX199" i="5"/>
  <c r="BX58" i="5"/>
  <c r="BX102" i="5"/>
  <c r="BX104" i="5"/>
  <c r="BX103" i="5"/>
  <c r="BY339" i="5"/>
  <c r="BX57" i="5"/>
  <c r="BX59" i="5"/>
  <c r="BX138" i="5"/>
  <c r="BX137" i="5"/>
  <c r="BX139" i="5"/>
  <c r="BY336" i="5"/>
  <c r="BX82" i="5"/>
  <c r="BX38" i="5"/>
  <c r="BX83" i="5"/>
  <c r="BX37" i="5"/>
  <c r="BX36" i="5"/>
  <c r="BX81" i="5"/>
  <c r="BW113" i="5"/>
  <c r="BW333" i="5" s="1"/>
  <c r="BW347" i="5" s="1"/>
  <c r="BW99" i="5"/>
  <c r="BW331" i="5" s="1"/>
  <c r="BW345" i="5" s="1"/>
  <c r="BW40" i="5"/>
  <c r="BW140" i="5" s="1"/>
  <c r="BW71" i="5"/>
  <c r="BW237" i="5"/>
  <c r="BW32" i="6" s="1"/>
  <c r="BW130" i="5"/>
  <c r="BW134" i="5" s="1"/>
  <c r="BW226" i="5"/>
  <c r="BX178" i="5"/>
  <c r="BX179" i="5"/>
  <c r="BX177" i="5"/>
  <c r="BX52" i="5"/>
  <c r="BX51" i="5"/>
  <c r="BX97" i="5"/>
  <c r="BY338" i="5"/>
  <c r="BX50" i="5"/>
  <c r="BX96" i="5"/>
  <c r="BX95" i="5"/>
  <c r="BX217" i="5"/>
  <c r="BX219" i="5"/>
  <c r="BX218" i="5"/>
  <c r="BX109" i="5"/>
  <c r="BX110" i="5"/>
  <c r="BX66" i="5"/>
  <c r="BX111" i="5"/>
  <c r="BY340" i="5"/>
  <c r="BX65" i="5"/>
  <c r="BX64" i="5"/>
  <c r="BX157" i="5"/>
  <c r="BX159" i="5"/>
  <c r="BX158" i="5"/>
  <c r="BX90" i="5"/>
  <c r="BX88" i="5"/>
  <c r="BX44" i="5"/>
  <c r="BX43" i="5"/>
  <c r="BY337" i="5"/>
  <c r="BX89" i="5"/>
  <c r="BX45" i="5"/>
  <c r="BW170" i="5"/>
  <c r="BW174" i="5" s="1"/>
  <c r="BW92" i="5"/>
  <c r="BW330" i="5" s="1"/>
  <c r="BW344" i="5" s="1"/>
  <c r="BW190" i="5"/>
  <c r="BW194" i="5" s="1"/>
  <c r="BW118" i="5"/>
  <c r="BW21" i="6" s="1"/>
  <c r="BW73" i="5"/>
  <c r="BW13" i="6" s="1"/>
  <c r="BW228" i="5"/>
  <c r="Y318" i="5"/>
  <c r="Z313" i="5"/>
  <c r="CV91" i="6"/>
  <c r="CW132" i="6"/>
  <c r="T307" i="5"/>
  <c r="T309" i="5" s="1"/>
  <c r="T74" i="6" s="1"/>
  <c r="T299" i="5"/>
  <c r="T301" i="5" s="1"/>
  <c r="T75" i="6" s="1"/>
  <c r="BX53" i="1"/>
  <c r="BX32" i="3" s="1"/>
  <c r="BY67" i="7"/>
  <c r="BX4" i="5"/>
  <c r="BX4" i="7" s="1"/>
  <c r="BX4" i="6"/>
  <c r="BX5" i="5"/>
  <c r="BX5" i="6"/>
  <c r="BY1" i="3"/>
  <c r="BY1" i="6"/>
  <c r="BY1" i="5"/>
  <c r="BX39" i="3"/>
  <c r="BX327" i="3" s="1"/>
  <c r="BX42" i="3"/>
  <c r="BX402" i="3" s="1"/>
  <c r="BX38" i="3"/>
  <c r="BX41" i="3"/>
  <c r="BX377" i="3" s="1"/>
  <c r="BX40" i="3"/>
  <c r="BX352" i="3" s="1"/>
  <c r="BX127" i="3"/>
  <c r="BX129" i="3"/>
  <c r="BX128" i="3"/>
  <c r="BX130" i="3"/>
  <c r="BX110" i="3"/>
  <c r="BX109" i="3"/>
  <c r="BX108" i="3"/>
  <c r="BX107" i="3"/>
  <c r="BX88" i="3"/>
  <c r="BX87" i="3"/>
  <c r="BX90" i="3"/>
  <c r="BX89" i="3"/>
  <c r="BX4" i="2"/>
  <c r="BX4" i="3"/>
  <c r="BX5" i="2"/>
  <c r="BX5" i="3"/>
  <c r="BY1" i="2"/>
  <c r="BY36" i="1"/>
  <c r="BY37" i="1"/>
  <c r="BY3" i="1" s="1"/>
  <c r="R401" i="3" l="1"/>
  <c r="R404" i="3" s="1"/>
  <c r="BY3" i="7"/>
  <c r="BY3" i="8"/>
  <c r="BX279" i="5"/>
  <c r="BX281" i="5"/>
  <c r="BX282" i="5"/>
  <c r="BX280" i="5"/>
  <c r="BX278" i="5"/>
  <c r="BX302" i="3"/>
  <c r="BX288" i="3" s="1"/>
  <c r="BW291" i="5"/>
  <c r="BX5" i="7"/>
  <c r="BX271" i="5"/>
  <c r="BX274" i="5"/>
  <c r="BX275" i="5"/>
  <c r="BX273" i="5"/>
  <c r="BX272" i="5"/>
  <c r="V378" i="3"/>
  <c r="V379" i="3" s="1"/>
  <c r="W376" i="3" s="1"/>
  <c r="BX147" i="5"/>
  <c r="BX208" i="5"/>
  <c r="BX167" i="5"/>
  <c r="BX129" i="5"/>
  <c r="BX188" i="5"/>
  <c r="BX149" i="5"/>
  <c r="BX207" i="5"/>
  <c r="BX166" i="5"/>
  <c r="BX128" i="5"/>
  <c r="BX189" i="5"/>
  <c r="BX148" i="5"/>
  <c r="BX206" i="5"/>
  <c r="BX169" i="5"/>
  <c r="BX127" i="5"/>
  <c r="BX186" i="5"/>
  <c r="BX146" i="5"/>
  <c r="BX209" i="5"/>
  <c r="BX168" i="5"/>
  <c r="BX126" i="5"/>
  <c r="BX187" i="5"/>
  <c r="BW64" i="3"/>
  <c r="BX200" i="3"/>
  <c r="BX57" i="3"/>
  <c r="BX62" i="3"/>
  <c r="BX58" i="3"/>
  <c r="BX59" i="3"/>
  <c r="BX202" i="3"/>
  <c r="BX60" i="3"/>
  <c r="BX61" i="3"/>
  <c r="BX54" i="3"/>
  <c r="BW161" i="3"/>
  <c r="BW144" i="3"/>
  <c r="BX117" i="3"/>
  <c r="BX232" i="3"/>
  <c r="BX118" i="3"/>
  <c r="BX120" i="3"/>
  <c r="BX121" i="3"/>
  <c r="BX122" i="3"/>
  <c r="BX230" i="3"/>
  <c r="BX119" i="3"/>
  <c r="BX363" i="3"/>
  <c r="BW124" i="3"/>
  <c r="BX140" i="3"/>
  <c r="BX388" i="3"/>
  <c r="BX138" i="3"/>
  <c r="BX242" i="3"/>
  <c r="BX137" i="3"/>
  <c r="BX142" i="3"/>
  <c r="BX139" i="3"/>
  <c r="BX240" i="3"/>
  <c r="BX141" i="3"/>
  <c r="T403" i="3"/>
  <c r="BW160" i="3"/>
  <c r="BW162" i="3"/>
  <c r="BW250" i="3"/>
  <c r="BW159" i="3"/>
  <c r="BW158" i="3"/>
  <c r="BW252" i="3"/>
  <c r="BW104" i="3"/>
  <c r="BX97" i="3"/>
  <c r="BX101" i="3"/>
  <c r="BX100" i="3"/>
  <c r="BX98" i="3"/>
  <c r="BX220" i="3"/>
  <c r="BX222" i="3"/>
  <c r="BX102" i="3"/>
  <c r="BX338" i="3"/>
  <c r="BX99" i="3"/>
  <c r="BW84" i="3"/>
  <c r="BW157" i="3"/>
  <c r="BX82" i="3"/>
  <c r="BX212" i="3"/>
  <c r="BX78" i="3"/>
  <c r="BX313" i="3"/>
  <c r="BX77" i="3"/>
  <c r="BX79" i="3"/>
  <c r="BX80" i="3"/>
  <c r="BX81" i="3"/>
  <c r="BX210" i="3"/>
  <c r="BX68" i="3"/>
  <c r="BX148" i="3" s="1"/>
  <c r="BX69" i="3"/>
  <c r="BX149" i="3" s="1"/>
  <c r="BX67" i="3"/>
  <c r="BX147" i="3" s="1"/>
  <c r="BX70" i="3"/>
  <c r="BX150" i="3" s="1"/>
  <c r="BX47" i="5"/>
  <c r="BX160" i="5" s="1"/>
  <c r="BX162" i="5" s="1"/>
  <c r="BW239" i="5"/>
  <c r="BW34" i="6" s="1"/>
  <c r="BW349" i="5"/>
  <c r="BW35" i="6" s="1"/>
  <c r="BX68" i="5"/>
  <c r="BX220" i="5" s="1"/>
  <c r="BX222" i="5" s="1"/>
  <c r="BX54" i="5"/>
  <c r="BX180" i="5" s="1"/>
  <c r="BX182" i="5" s="1"/>
  <c r="BX116" i="5"/>
  <c r="BX85" i="5"/>
  <c r="BX329" i="5" s="1"/>
  <c r="BX343" i="5" s="1"/>
  <c r="BX73" i="5"/>
  <c r="BX13" i="6" s="1"/>
  <c r="BX231" i="5"/>
  <c r="BX237" i="5"/>
  <c r="BX32" i="6" s="1"/>
  <c r="BX71" i="5"/>
  <c r="BX40" i="5"/>
  <c r="BX140" i="5" s="1"/>
  <c r="BX142" i="5" s="1"/>
  <c r="BX117" i="5"/>
  <c r="BX20" i="6" s="1"/>
  <c r="BX238" i="5"/>
  <c r="BX33" i="6" s="1"/>
  <c r="BW31" i="6"/>
  <c r="BX92" i="5"/>
  <c r="BX330" i="5" s="1"/>
  <c r="BX344" i="5" s="1"/>
  <c r="BX118" i="5"/>
  <c r="BX21" i="6" s="1"/>
  <c r="Z315" i="5"/>
  <c r="Z317" i="5" s="1"/>
  <c r="BX113" i="5"/>
  <c r="BX333" i="5" s="1"/>
  <c r="BX347" i="5" s="1"/>
  <c r="BX99" i="5"/>
  <c r="BX331" i="5" s="1"/>
  <c r="BX345" i="5" s="1"/>
  <c r="BW75" i="5"/>
  <c r="BW11" i="6"/>
  <c r="BX72" i="5"/>
  <c r="BX12" i="6" s="1"/>
  <c r="BX236" i="5"/>
  <c r="BX61" i="5"/>
  <c r="BX200" i="5" s="1"/>
  <c r="BX202" i="5" s="1"/>
  <c r="BX106" i="5"/>
  <c r="BX332" i="5" s="1"/>
  <c r="BX346" i="5" s="1"/>
  <c r="BW233" i="5"/>
  <c r="BW28" i="6" s="1"/>
  <c r="BW120" i="5"/>
  <c r="BW314" i="5" s="1"/>
  <c r="BW19" i="6"/>
  <c r="BW23" i="6" s="1"/>
  <c r="BW142" i="5"/>
  <c r="CW369" i="5"/>
  <c r="CW135" i="6"/>
  <c r="T310" i="5"/>
  <c r="T302" i="5"/>
  <c r="U297" i="5"/>
  <c r="U305" i="5"/>
  <c r="BY78" i="7"/>
  <c r="BY79" i="7" s="1"/>
  <c r="BY80" i="7" s="1"/>
  <c r="BY81" i="7" s="1"/>
  <c r="BY68" i="7"/>
  <c r="BY69" i="7" s="1"/>
  <c r="BY3" i="6"/>
  <c r="BY3" i="5"/>
  <c r="BY3" i="2"/>
  <c r="BY3" i="3"/>
  <c r="BY38" i="1"/>
  <c r="BY4" i="1" s="1"/>
  <c r="BY4" i="8" s="1"/>
  <c r="BY2" i="1"/>
  <c r="BY39" i="1"/>
  <c r="BY5" i="1" s="1"/>
  <c r="BY5" i="8" s="1"/>
  <c r="BZ35" i="1"/>
  <c r="BZ1" i="1" s="1"/>
  <c r="S401" i="3" l="1"/>
  <c r="S404" i="3" s="1"/>
  <c r="BX288" i="5"/>
  <c r="BY2" i="7"/>
  <c r="BY62" i="7" s="1"/>
  <c r="BY63" i="7" s="1"/>
  <c r="BY2" i="8"/>
  <c r="BZ1" i="7"/>
  <c r="BZ1" i="8"/>
  <c r="BX289" i="5"/>
  <c r="BX286" i="5"/>
  <c r="BX210" i="5"/>
  <c r="BX214" i="5" s="1"/>
  <c r="BX285" i="5"/>
  <c r="BX287" i="5"/>
  <c r="BX130" i="5"/>
  <c r="BX134" i="5" s="1"/>
  <c r="BX150" i="5"/>
  <c r="BX154" i="5" s="1"/>
  <c r="BX228" i="5"/>
  <c r="BX226" i="5"/>
  <c r="BX229" i="5"/>
  <c r="BX170" i="5"/>
  <c r="BX174" i="5" s="1"/>
  <c r="BX227" i="5"/>
  <c r="BX190" i="5"/>
  <c r="BX194" i="5" s="1"/>
  <c r="BX64" i="3"/>
  <c r="BX124" i="3"/>
  <c r="BX144" i="3"/>
  <c r="U403" i="3"/>
  <c r="BX160" i="3"/>
  <c r="BX158" i="3"/>
  <c r="BW117" i="6"/>
  <c r="BX162" i="3"/>
  <c r="BW164" i="3"/>
  <c r="BX250" i="3"/>
  <c r="BX161" i="3"/>
  <c r="BX252" i="3"/>
  <c r="BX104" i="3"/>
  <c r="BX159" i="3"/>
  <c r="BX157" i="3"/>
  <c r="BX84" i="3"/>
  <c r="BW241" i="5"/>
  <c r="BX31" i="6"/>
  <c r="BW15" i="6"/>
  <c r="BW25" i="6" s="1"/>
  <c r="BW306" i="5"/>
  <c r="BW298" i="5"/>
  <c r="BX239" i="5"/>
  <c r="BX34" i="6" s="1"/>
  <c r="BX11" i="6"/>
  <c r="BX75" i="5"/>
  <c r="BX349" i="5"/>
  <c r="BX35" i="6" s="1"/>
  <c r="Z318" i="5"/>
  <c r="AA313" i="5"/>
  <c r="BX19" i="6"/>
  <c r="BX23" i="6" s="1"/>
  <c r="BX120" i="5"/>
  <c r="BX314" i="5" s="1"/>
  <c r="CW91" i="6"/>
  <c r="CX132" i="6"/>
  <c r="U307" i="5"/>
  <c r="U309" i="5" s="1"/>
  <c r="U74" i="6" s="1"/>
  <c r="U299" i="5"/>
  <c r="U301" i="5" s="1"/>
  <c r="U75" i="6" s="1"/>
  <c r="BZ67" i="7"/>
  <c r="BY4" i="5"/>
  <c r="BY4" i="7" s="1"/>
  <c r="BY4" i="6"/>
  <c r="BY5" i="5"/>
  <c r="BY5" i="6"/>
  <c r="BZ1" i="3"/>
  <c r="BZ1" i="6"/>
  <c r="BZ1" i="5"/>
  <c r="BY2" i="3"/>
  <c r="BY2" i="6"/>
  <c r="BY2" i="5"/>
  <c r="BY5" i="2"/>
  <c r="BY5" i="3"/>
  <c r="BY4" i="2"/>
  <c r="BY4" i="3"/>
  <c r="BY72" i="1"/>
  <c r="BY74" i="1" s="1"/>
  <c r="BY35" i="3" s="1"/>
  <c r="BY73" i="1"/>
  <c r="BY75" i="1"/>
  <c r="BY76" i="1" s="1"/>
  <c r="BY15" i="5" s="1"/>
  <c r="BY65" i="1"/>
  <c r="BY67" i="1" s="1"/>
  <c r="BY34" i="3" s="1"/>
  <c r="BY59" i="1"/>
  <c r="BY68" i="1"/>
  <c r="BY69" i="1" s="1"/>
  <c r="BY14" i="5" s="1"/>
  <c r="BY58" i="1"/>
  <c r="BY60" i="1" s="1"/>
  <c r="BY33" i="3" s="1"/>
  <c r="BY66" i="1"/>
  <c r="BY61" i="1"/>
  <c r="BY62" i="1" s="1"/>
  <c r="BY13" i="5" s="1"/>
  <c r="BY52" i="1"/>
  <c r="BY51" i="1"/>
  <c r="BY54" i="1"/>
  <c r="BY55" i="1" s="1"/>
  <c r="BY12" i="5" s="1"/>
  <c r="BY2" i="2"/>
  <c r="BY47" i="1"/>
  <c r="BY48" i="1" s="1"/>
  <c r="BY11" i="5" s="1"/>
  <c r="BY45" i="1"/>
  <c r="BY44" i="1"/>
  <c r="BY46" i="1" s="1"/>
  <c r="BY31" i="3" s="1"/>
  <c r="BZ1" i="2"/>
  <c r="BZ37" i="1"/>
  <c r="BZ3" i="1" s="1"/>
  <c r="BZ36" i="1"/>
  <c r="BZ2" i="1" s="1"/>
  <c r="T401" i="3" l="1"/>
  <c r="T404" i="3" s="1"/>
  <c r="BZ2" i="7"/>
  <c r="BZ62" i="7" s="1"/>
  <c r="BZ63" i="7" s="1"/>
  <c r="BZ2" i="8"/>
  <c r="BZ3" i="7"/>
  <c r="BZ3" i="8"/>
  <c r="BY132" i="5"/>
  <c r="BY253" i="5"/>
  <c r="BY152" i="5"/>
  <c r="BY212" i="5"/>
  <c r="BY192" i="5"/>
  <c r="BY172" i="5"/>
  <c r="BY282" i="5"/>
  <c r="BY281" i="5"/>
  <c r="BY280" i="5"/>
  <c r="BY278" i="5"/>
  <c r="BY279" i="5"/>
  <c r="BX291" i="5"/>
  <c r="BY249" i="5"/>
  <c r="BY250" i="5"/>
  <c r="BY248" i="5"/>
  <c r="BY247" i="5"/>
  <c r="BY5" i="7"/>
  <c r="BY274" i="5"/>
  <c r="BY275" i="5"/>
  <c r="BY273" i="5"/>
  <c r="BY271" i="5"/>
  <c r="BY272" i="5"/>
  <c r="BY246" i="5"/>
  <c r="BX233" i="5"/>
  <c r="BX28" i="6" s="1"/>
  <c r="BY393" i="3"/>
  <c r="BY394" i="3" s="1"/>
  <c r="BY343" i="3"/>
  <c r="BY344" i="3" s="1"/>
  <c r="BY368" i="3"/>
  <c r="BY369" i="3" s="1"/>
  <c r="BY293" i="3"/>
  <c r="BY294" i="3" s="1"/>
  <c r="BY318" i="3"/>
  <c r="BY319" i="3" s="1"/>
  <c r="BY48" i="3"/>
  <c r="BY49" i="3"/>
  <c r="BY47" i="3"/>
  <c r="BY50" i="3"/>
  <c r="V403" i="3"/>
  <c r="BX117" i="6"/>
  <c r="BX164" i="3"/>
  <c r="BY186" i="5"/>
  <c r="BY188" i="5"/>
  <c r="BY187" i="5"/>
  <c r="BY189" i="5"/>
  <c r="BY198" i="5"/>
  <c r="BY199" i="5"/>
  <c r="BY197" i="5"/>
  <c r="BY58" i="5"/>
  <c r="BZ339" i="5"/>
  <c r="BY57" i="5"/>
  <c r="BY103" i="5"/>
  <c r="BY104" i="5"/>
  <c r="BY59" i="5"/>
  <c r="BY102" i="5"/>
  <c r="BY168" i="5"/>
  <c r="BY169" i="5"/>
  <c r="BY166" i="5"/>
  <c r="BY167" i="5"/>
  <c r="BY178" i="5"/>
  <c r="BY177" i="5"/>
  <c r="BY179" i="5"/>
  <c r="BY50" i="5"/>
  <c r="BZ338" i="5"/>
  <c r="BY95" i="5"/>
  <c r="BY97" i="5"/>
  <c r="BY51" i="5"/>
  <c r="BY96" i="5"/>
  <c r="BY52" i="5"/>
  <c r="BX15" i="6"/>
  <c r="BX25" i="6" s="1"/>
  <c r="BX298" i="5"/>
  <c r="BX306" i="5"/>
  <c r="BY128" i="5"/>
  <c r="BY129" i="5"/>
  <c r="BY127" i="5"/>
  <c r="BY126" i="5"/>
  <c r="BY139" i="5"/>
  <c r="BY138" i="5"/>
  <c r="BY137" i="5"/>
  <c r="BY37" i="5"/>
  <c r="BY83" i="5"/>
  <c r="BY36" i="5"/>
  <c r="BY38" i="5"/>
  <c r="BY82" i="5"/>
  <c r="BY81" i="5"/>
  <c r="BZ336" i="5"/>
  <c r="AA315" i="5"/>
  <c r="AA317" i="5" s="1"/>
  <c r="BY148" i="5"/>
  <c r="BY149" i="5"/>
  <c r="BY147" i="5"/>
  <c r="BY146" i="5"/>
  <c r="BY157" i="5"/>
  <c r="BY159" i="5"/>
  <c r="BY158" i="5"/>
  <c r="BY90" i="5"/>
  <c r="BZ337" i="5"/>
  <c r="BY45" i="5"/>
  <c r="BY89" i="5"/>
  <c r="BY43" i="5"/>
  <c r="BY44" i="5"/>
  <c r="BY88" i="5"/>
  <c r="BY207" i="5"/>
  <c r="BY209" i="5"/>
  <c r="BY206" i="5"/>
  <c r="BY208" i="5"/>
  <c r="BY218" i="5"/>
  <c r="BY217" i="5"/>
  <c r="BY219" i="5"/>
  <c r="BY66" i="5"/>
  <c r="BY111" i="5"/>
  <c r="BY110" i="5"/>
  <c r="BY109" i="5"/>
  <c r="BY64" i="5"/>
  <c r="BZ340" i="5"/>
  <c r="BY65" i="5"/>
  <c r="BX241" i="5"/>
  <c r="CX135" i="6"/>
  <c r="CX369" i="5"/>
  <c r="U310" i="5"/>
  <c r="U302" i="5"/>
  <c r="V297" i="5"/>
  <c r="V305" i="5"/>
  <c r="BY53" i="1"/>
  <c r="BY32" i="3" s="1"/>
  <c r="BZ78" i="7"/>
  <c r="BZ79" i="7" s="1"/>
  <c r="BZ80" i="7" s="1"/>
  <c r="BZ81" i="7" s="1"/>
  <c r="BZ68" i="7"/>
  <c r="BZ69" i="7" s="1"/>
  <c r="BZ2" i="5"/>
  <c r="BZ2" i="6"/>
  <c r="BZ3" i="5"/>
  <c r="BZ3" i="6"/>
  <c r="BY38" i="3"/>
  <c r="BY41" i="3"/>
  <c r="BY377" i="3" s="1"/>
  <c r="BY40" i="3"/>
  <c r="BY352" i="3" s="1"/>
  <c r="BY42" i="3"/>
  <c r="BY402" i="3" s="1"/>
  <c r="BY39" i="3"/>
  <c r="BY327" i="3" s="1"/>
  <c r="BY129" i="3"/>
  <c r="BY128" i="3"/>
  <c r="BY130" i="3"/>
  <c r="BY127" i="3"/>
  <c r="BY109" i="3"/>
  <c r="BY110" i="3"/>
  <c r="BY108" i="3"/>
  <c r="BY107" i="3"/>
  <c r="BY89" i="3"/>
  <c r="BY87" i="3"/>
  <c r="BY90" i="3"/>
  <c r="BY88" i="3"/>
  <c r="BZ2" i="2"/>
  <c r="BZ2" i="3"/>
  <c r="BZ3" i="2"/>
  <c r="BZ3" i="3"/>
  <c r="BZ73" i="1"/>
  <c r="BZ75" i="1"/>
  <c r="BZ76" i="1" s="1"/>
  <c r="BZ15" i="5" s="1"/>
  <c r="BZ72" i="1"/>
  <c r="BZ74" i="1" s="1"/>
  <c r="BZ35" i="3" s="1"/>
  <c r="BZ66" i="1"/>
  <c r="BZ61" i="1"/>
  <c r="BZ62" i="1" s="1"/>
  <c r="BZ13" i="5" s="1"/>
  <c r="BZ59" i="1"/>
  <c r="BZ68" i="1"/>
  <c r="BZ69" i="1" s="1"/>
  <c r="BZ14" i="5" s="1"/>
  <c r="BZ58" i="1"/>
  <c r="BZ60" i="1" s="1"/>
  <c r="BZ33" i="3" s="1"/>
  <c r="BZ65" i="1"/>
  <c r="BZ67" i="1" s="1"/>
  <c r="BZ34" i="3" s="1"/>
  <c r="BZ52" i="1"/>
  <c r="BZ51" i="1"/>
  <c r="BZ54" i="1"/>
  <c r="BZ55" i="1" s="1"/>
  <c r="BZ12" i="5" s="1"/>
  <c r="BZ45" i="1"/>
  <c r="BZ44" i="1"/>
  <c r="BZ46" i="1" s="1"/>
  <c r="BZ31" i="3" s="1"/>
  <c r="BZ47" i="1"/>
  <c r="BZ48" i="1" s="1"/>
  <c r="BZ11" i="5" s="1"/>
  <c r="BZ39" i="1"/>
  <c r="BZ5" i="1" s="1"/>
  <c r="BZ5" i="8" s="1"/>
  <c r="CA35" i="1"/>
  <c r="CA1" i="1" s="1"/>
  <c r="BZ38" i="1"/>
  <c r="BZ4" i="1" s="1"/>
  <c r="BZ4" i="8" s="1"/>
  <c r="U401" i="3" l="1"/>
  <c r="U404" i="3" s="1"/>
  <c r="CA1" i="7"/>
  <c r="CA1" i="8"/>
  <c r="BZ192" i="5"/>
  <c r="BZ212" i="5"/>
  <c r="BZ172" i="5"/>
  <c r="BZ132" i="5"/>
  <c r="BZ253" i="5"/>
  <c r="BZ152" i="5"/>
  <c r="BY302" i="3"/>
  <c r="BY288" i="3" s="1"/>
  <c r="BY287" i="5"/>
  <c r="BY288" i="5"/>
  <c r="BY210" i="5"/>
  <c r="BY214" i="5" s="1"/>
  <c r="BY285" i="5"/>
  <c r="BZ249" i="5"/>
  <c r="BZ250" i="5"/>
  <c r="BY289" i="5"/>
  <c r="BZ248" i="5"/>
  <c r="BY286" i="5"/>
  <c r="BZ247" i="5"/>
  <c r="BZ246" i="5"/>
  <c r="BZ368" i="3"/>
  <c r="BZ369" i="3" s="1"/>
  <c r="BZ343" i="3"/>
  <c r="BZ344" i="3" s="1"/>
  <c r="BZ293" i="3"/>
  <c r="BZ294" i="3" s="1"/>
  <c r="BZ393" i="3"/>
  <c r="BZ394" i="3" s="1"/>
  <c r="BZ318" i="3"/>
  <c r="BZ319" i="3" s="1"/>
  <c r="BY54" i="3"/>
  <c r="BZ47" i="3"/>
  <c r="BZ48" i="3"/>
  <c r="BZ49" i="3"/>
  <c r="BZ50" i="3"/>
  <c r="BY200" i="3"/>
  <c r="BY57" i="3"/>
  <c r="BY58" i="3"/>
  <c r="BY60" i="3"/>
  <c r="BY59" i="3"/>
  <c r="BY62" i="3"/>
  <c r="BY202" i="3"/>
  <c r="BY61" i="3"/>
  <c r="BY117" i="3"/>
  <c r="BY119" i="3"/>
  <c r="BY118" i="3"/>
  <c r="BY230" i="3"/>
  <c r="BY121" i="3"/>
  <c r="BY363" i="3"/>
  <c r="BY122" i="3"/>
  <c r="BY120" i="3"/>
  <c r="BY232" i="3"/>
  <c r="BY137" i="3"/>
  <c r="BY142" i="3"/>
  <c r="BY242" i="3"/>
  <c r="BY138" i="3"/>
  <c r="BY240" i="3"/>
  <c r="BY388" i="3"/>
  <c r="BY140" i="3"/>
  <c r="BY139" i="3"/>
  <c r="BY141" i="3"/>
  <c r="W403" i="3"/>
  <c r="BY222" i="3"/>
  <c r="BY101" i="3"/>
  <c r="BY220" i="3"/>
  <c r="BY100" i="3"/>
  <c r="BY97" i="3"/>
  <c r="BY99" i="3"/>
  <c r="BY338" i="3"/>
  <c r="BY102" i="3"/>
  <c r="BY98" i="3"/>
  <c r="BY82" i="3"/>
  <c r="BY78" i="3"/>
  <c r="BY79" i="3"/>
  <c r="BY210" i="3"/>
  <c r="BY313" i="3"/>
  <c r="BY81" i="3"/>
  <c r="BY80" i="3"/>
  <c r="BY212" i="3"/>
  <c r="BY77" i="3"/>
  <c r="BY67" i="3"/>
  <c r="BY147" i="3" s="1"/>
  <c r="BY68" i="3"/>
  <c r="BY148" i="3" s="1"/>
  <c r="BY69" i="3"/>
  <c r="BY149" i="3" s="1"/>
  <c r="BY70" i="3"/>
  <c r="BY150" i="3" s="1"/>
  <c r="BY113" i="5"/>
  <c r="BY333" i="5" s="1"/>
  <c r="BY347" i="5" s="1"/>
  <c r="BY106" i="5"/>
  <c r="BY332" i="5" s="1"/>
  <c r="BY346" i="5" s="1"/>
  <c r="BY61" i="5"/>
  <c r="BY200" i="5" s="1"/>
  <c r="BY202" i="5" s="1"/>
  <c r="BY170" i="5"/>
  <c r="BY174" i="5" s="1"/>
  <c r="AA318" i="5"/>
  <c r="AB313" i="5"/>
  <c r="BZ219" i="5"/>
  <c r="BZ218" i="5"/>
  <c r="BZ217" i="5"/>
  <c r="BZ110" i="5"/>
  <c r="BZ66" i="5"/>
  <c r="BZ64" i="5"/>
  <c r="CA340" i="5"/>
  <c r="BZ65" i="5"/>
  <c r="BZ109" i="5"/>
  <c r="BZ111" i="5"/>
  <c r="BZ157" i="5"/>
  <c r="BZ158" i="5"/>
  <c r="BZ159" i="5"/>
  <c r="BZ88" i="5"/>
  <c r="BZ45" i="5"/>
  <c r="BZ90" i="5"/>
  <c r="BZ43" i="5"/>
  <c r="BZ44" i="5"/>
  <c r="BZ89" i="5"/>
  <c r="CA337" i="5"/>
  <c r="BY40" i="5"/>
  <c r="BY140" i="5" s="1"/>
  <c r="BY142" i="5" s="1"/>
  <c r="BY71" i="5"/>
  <c r="BY130" i="5"/>
  <c r="BY134" i="5" s="1"/>
  <c r="BY226" i="5"/>
  <c r="BY231" i="5"/>
  <c r="BY54" i="5"/>
  <c r="BY180" i="5" s="1"/>
  <c r="BY182" i="5" s="1"/>
  <c r="BZ177" i="5"/>
  <c r="BZ178" i="5"/>
  <c r="BZ179" i="5"/>
  <c r="BZ51" i="5"/>
  <c r="BZ96" i="5"/>
  <c r="BZ52" i="5"/>
  <c r="BZ50" i="5"/>
  <c r="BZ95" i="5"/>
  <c r="CA338" i="5"/>
  <c r="BZ97" i="5"/>
  <c r="BZ138" i="5"/>
  <c r="BZ139" i="5"/>
  <c r="BZ137" i="5"/>
  <c r="BZ83" i="5"/>
  <c r="BZ81" i="5"/>
  <c r="BZ38" i="5"/>
  <c r="BZ36" i="5"/>
  <c r="BZ82" i="5"/>
  <c r="BZ37" i="5"/>
  <c r="CA336" i="5"/>
  <c r="BZ197" i="5"/>
  <c r="BZ198" i="5"/>
  <c r="BZ199" i="5"/>
  <c r="BZ57" i="5"/>
  <c r="BZ103" i="5"/>
  <c r="CA339" i="5"/>
  <c r="BZ58" i="5"/>
  <c r="BZ104" i="5"/>
  <c r="BZ102" i="5"/>
  <c r="BZ59" i="5"/>
  <c r="BY68" i="5"/>
  <c r="BY220" i="5" s="1"/>
  <c r="BY222" i="5" s="1"/>
  <c r="BY92" i="5"/>
  <c r="BY330" i="5" s="1"/>
  <c r="BY344" i="5" s="1"/>
  <c r="BY150" i="5"/>
  <c r="BY154" i="5" s="1"/>
  <c r="BY85" i="5"/>
  <c r="BY329" i="5" s="1"/>
  <c r="BY343" i="5" s="1"/>
  <c r="BY116" i="5"/>
  <c r="BY118" i="5"/>
  <c r="BY21" i="6" s="1"/>
  <c r="BY236" i="5"/>
  <c r="BY227" i="5"/>
  <c r="BY117" i="5"/>
  <c r="BY20" i="6" s="1"/>
  <c r="BY72" i="5"/>
  <c r="BY12" i="6" s="1"/>
  <c r="BY237" i="5"/>
  <c r="BY32" i="6" s="1"/>
  <c r="BY229" i="5"/>
  <c r="BY99" i="5"/>
  <c r="BY331" i="5" s="1"/>
  <c r="BY345" i="5" s="1"/>
  <c r="BY190" i="5"/>
  <c r="BY194" i="5" s="1"/>
  <c r="BY47" i="5"/>
  <c r="BY160" i="5" s="1"/>
  <c r="BY162" i="5" s="1"/>
  <c r="BY73" i="5"/>
  <c r="BY13" i="6" s="1"/>
  <c r="BY238" i="5"/>
  <c r="BY33" i="6" s="1"/>
  <c r="BY228" i="5"/>
  <c r="CY132" i="6"/>
  <c r="CX91" i="6"/>
  <c r="V307" i="5"/>
  <c r="V309" i="5" s="1"/>
  <c r="V74" i="6" s="1"/>
  <c r="V299" i="5"/>
  <c r="V301" i="5" s="1"/>
  <c r="V75" i="6" s="1"/>
  <c r="CA67" i="7"/>
  <c r="BZ53" i="1"/>
  <c r="BZ32" i="3" s="1"/>
  <c r="BZ5" i="5"/>
  <c r="BZ5" i="6"/>
  <c r="BZ4" i="5"/>
  <c r="BZ4" i="7" s="1"/>
  <c r="BZ4" i="6"/>
  <c r="CA1" i="3"/>
  <c r="CA1" i="6"/>
  <c r="CA1" i="5"/>
  <c r="BZ38" i="3"/>
  <c r="BZ40" i="3"/>
  <c r="BZ352" i="3" s="1"/>
  <c r="BZ39" i="3"/>
  <c r="BZ327" i="3" s="1"/>
  <c r="BZ41" i="3"/>
  <c r="BZ377" i="3" s="1"/>
  <c r="BZ42" i="3"/>
  <c r="BZ402" i="3" s="1"/>
  <c r="BZ127" i="3"/>
  <c r="BZ128" i="3"/>
  <c r="BZ129" i="3"/>
  <c r="BZ130" i="3"/>
  <c r="BZ109" i="3"/>
  <c r="BZ110" i="3"/>
  <c r="BZ107" i="3"/>
  <c r="BZ108" i="3"/>
  <c r="BZ87" i="3"/>
  <c r="BZ88" i="3"/>
  <c r="BZ89" i="3"/>
  <c r="BZ90" i="3"/>
  <c r="BZ4" i="2"/>
  <c r="BZ4" i="3"/>
  <c r="BZ5" i="2"/>
  <c r="BZ5" i="3"/>
  <c r="CA1" i="2"/>
  <c r="CA37" i="1"/>
  <c r="CA3" i="1" s="1"/>
  <c r="CA36" i="1"/>
  <c r="CA2" i="1" s="1"/>
  <c r="V401" i="3" l="1"/>
  <c r="V404" i="3" s="1"/>
  <c r="CA2" i="7"/>
  <c r="CA62" i="7" s="1"/>
  <c r="CA63" i="7" s="1"/>
  <c r="CA2" i="8"/>
  <c r="CA3" i="7"/>
  <c r="CA3" i="8"/>
  <c r="BZ279" i="5"/>
  <c r="BZ278" i="5"/>
  <c r="BZ281" i="5"/>
  <c r="BZ282" i="5"/>
  <c r="BZ280" i="5"/>
  <c r="BZ302" i="3"/>
  <c r="BZ288" i="3" s="1"/>
  <c r="BY291" i="5"/>
  <c r="BZ5" i="7"/>
  <c r="BZ271" i="5"/>
  <c r="BZ274" i="5"/>
  <c r="BZ275" i="5"/>
  <c r="BZ273" i="5"/>
  <c r="BZ272" i="5"/>
  <c r="BZ186" i="5"/>
  <c r="BZ128" i="5"/>
  <c r="BZ168" i="5"/>
  <c r="BZ149" i="5"/>
  <c r="BZ208" i="5"/>
  <c r="BZ188" i="5"/>
  <c r="BZ127" i="5"/>
  <c r="BZ167" i="5"/>
  <c r="BZ148" i="5"/>
  <c r="BZ207" i="5"/>
  <c r="BZ189" i="5"/>
  <c r="BZ129" i="5"/>
  <c r="BZ166" i="5"/>
  <c r="BZ146" i="5"/>
  <c r="BZ206" i="5"/>
  <c r="BZ187" i="5"/>
  <c r="BZ126" i="5"/>
  <c r="BZ169" i="5"/>
  <c r="BZ147" i="5"/>
  <c r="BZ209" i="5"/>
  <c r="BZ54" i="3"/>
  <c r="BY64" i="3"/>
  <c r="BZ62" i="3"/>
  <c r="BZ57" i="3"/>
  <c r="BZ202" i="3"/>
  <c r="BZ60" i="3"/>
  <c r="BZ59" i="3"/>
  <c r="BZ200" i="3"/>
  <c r="BZ58" i="3"/>
  <c r="BZ61" i="3"/>
  <c r="BZ106" i="5"/>
  <c r="BZ332" i="5" s="1"/>
  <c r="BZ346" i="5" s="1"/>
  <c r="BZ117" i="3"/>
  <c r="BZ121" i="3"/>
  <c r="BZ119" i="3"/>
  <c r="BZ232" i="3"/>
  <c r="BZ230" i="3"/>
  <c r="BZ122" i="3"/>
  <c r="BZ363" i="3"/>
  <c r="BZ118" i="3"/>
  <c r="BZ120" i="3"/>
  <c r="X403" i="3"/>
  <c r="BY124" i="3"/>
  <c r="BY144" i="3"/>
  <c r="BZ240" i="3"/>
  <c r="BZ242" i="3"/>
  <c r="BZ138" i="3"/>
  <c r="BZ137" i="3"/>
  <c r="BZ141" i="3"/>
  <c r="BZ388" i="3"/>
  <c r="BZ139" i="3"/>
  <c r="BZ142" i="3"/>
  <c r="BZ140" i="3"/>
  <c r="BY160" i="3"/>
  <c r="BY252" i="3"/>
  <c r="BY162" i="3"/>
  <c r="BY161" i="3"/>
  <c r="BY159" i="3"/>
  <c r="BY158" i="3"/>
  <c r="BY250" i="3"/>
  <c r="BY104" i="3"/>
  <c r="BZ220" i="3"/>
  <c r="BZ97" i="3"/>
  <c r="BZ222" i="3"/>
  <c r="BZ101" i="3"/>
  <c r="BZ338" i="3"/>
  <c r="BZ100" i="3"/>
  <c r="BZ102" i="3"/>
  <c r="BZ98" i="3"/>
  <c r="BZ99" i="3"/>
  <c r="BZ80" i="3"/>
  <c r="BZ82" i="3"/>
  <c r="BZ210" i="3"/>
  <c r="BZ79" i="3"/>
  <c r="BZ78" i="3"/>
  <c r="BZ313" i="3"/>
  <c r="BZ77" i="3"/>
  <c r="BZ81" i="3"/>
  <c r="BZ212" i="3"/>
  <c r="BZ69" i="3"/>
  <c r="BZ149" i="3" s="1"/>
  <c r="BZ67" i="3"/>
  <c r="BZ147" i="3" s="1"/>
  <c r="BZ68" i="3"/>
  <c r="BZ148" i="3" s="1"/>
  <c r="BZ70" i="3"/>
  <c r="BZ150" i="3" s="1"/>
  <c r="BY84" i="3"/>
  <c r="BY157" i="3"/>
  <c r="BZ73" i="5"/>
  <c r="BZ13" i="6" s="1"/>
  <c r="BZ238" i="5"/>
  <c r="BZ33" i="6" s="1"/>
  <c r="BZ54" i="5"/>
  <c r="BZ180" i="5" s="1"/>
  <c r="BZ182" i="5" s="1"/>
  <c r="BZ61" i="5"/>
  <c r="BZ200" i="5" s="1"/>
  <c r="BZ202" i="5" s="1"/>
  <c r="BZ72" i="5"/>
  <c r="BZ12" i="6" s="1"/>
  <c r="BZ231" i="5"/>
  <c r="BZ117" i="5"/>
  <c r="BZ20" i="6" s="1"/>
  <c r="BZ118" i="5"/>
  <c r="BZ21" i="6" s="1"/>
  <c r="BZ92" i="5"/>
  <c r="BZ330" i="5" s="1"/>
  <c r="BZ344" i="5" s="1"/>
  <c r="BZ68" i="5"/>
  <c r="BZ220" i="5" s="1"/>
  <c r="BZ222" i="5" s="1"/>
  <c r="BY120" i="5"/>
  <c r="BY314" i="5" s="1"/>
  <c r="BY19" i="6"/>
  <c r="BY23" i="6" s="1"/>
  <c r="BZ40" i="5"/>
  <c r="BZ140" i="5" s="1"/>
  <c r="BZ142" i="5" s="1"/>
  <c r="BZ71" i="5"/>
  <c r="BZ236" i="5"/>
  <c r="BZ99" i="5"/>
  <c r="BZ331" i="5" s="1"/>
  <c r="BZ345" i="5" s="1"/>
  <c r="BZ47" i="5"/>
  <c r="BZ160" i="5" s="1"/>
  <c r="BZ162" i="5" s="1"/>
  <c r="BZ113" i="5"/>
  <c r="BZ333" i="5" s="1"/>
  <c r="BZ347" i="5" s="1"/>
  <c r="BY31" i="6"/>
  <c r="BY349" i="5"/>
  <c r="BY35" i="6" s="1"/>
  <c r="BY233" i="5"/>
  <c r="BY28" i="6" s="1"/>
  <c r="BY75" i="5"/>
  <c r="BY11" i="6"/>
  <c r="AB315" i="5"/>
  <c r="AB317" i="5" s="1"/>
  <c r="BZ85" i="5"/>
  <c r="BZ329" i="5" s="1"/>
  <c r="BZ343" i="5" s="1"/>
  <c r="BZ116" i="5"/>
  <c r="BZ237" i="5"/>
  <c r="BZ32" i="6" s="1"/>
  <c r="BY239" i="5"/>
  <c r="BY34" i="6" s="1"/>
  <c r="CY135" i="6"/>
  <c r="CY369" i="5"/>
  <c r="V310" i="5"/>
  <c r="V302" i="5"/>
  <c r="W297" i="5"/>
  <c r="W305" i="5"/>
  <c r="CA68" i="7"/>
  <c r="CA69" i="7" s="1"/>
  <c r="CA78" i="7"/>
  <c r="CA79" i="7" s="1"/>
  <c r="CA80" i="7" s="1"/>
  <c r="CA81" i="7" s="1"/>
  <c r="CA2" i="6"/>
  <c r="CA2" i="5"/>
  <c r="CA3" i="5"/>
  <c r="CA3" i="6"/>
  <c r="CA2" i="2"/>
  <c r="CA2" i="3"/>
  <c r="CA3" i="2"/>
  <c r="CA3" i="3"/>
  <c r="CA75" i="1"/>
  <c r="CA76" i="1" s="1"/>
  <c r="CA15" i="5" s="1"/>
  <c r="CA73" i="1"/>
  <c r="CA72" i="1"/>
  <c r="CA74" i="1" s="1"/>
  <c r="CA35" i="3" s="1"/>
  <c r="CA66" i="1"/>
  <c r="CA68" i="1"/>
  <c r="CA69" i="1" s="1"/>
  <c r="CA14" i="5" s="1"/>
  <c r="CA58" i="1"/>
  <c r="CA60" i="1" s="1"/>
  <c r="CA33" i="3" s="1"/>
  <c r="CA59" i="1"/>
  <c r="CA61" i="1"/>
  <c r="CA62" i="1" s="1"/>
  <c r="CA13" i="5" s="1"/>
  <c r="CA65" i="1"/>
  <c r="CA67" i="1" s="1"/>
  <c r="CA34" i="3" s="1"/>
  <c r="CA51" i="1"/>
  <c r="CA54" i="1"/>
  <c r="CA55" i="1" s="1"/>
  <c r="CA12" i="5" s="1"/>
  <c r="CA52" i="1"/>
  <c r="CA44" i="1"/>
  <c r="CA46" i="1" s="1"/>
  <c r="CA31" i="3" s="1"/>
  <c r="CA47" i="1"/>
  <c r="CA48" i="1" s="1"/>
  <c r="CA11" i="5" s="1"/>
  <c r="CA45" i="1"/>
  <c r="CA39" i="1"/>
  <c r="CA5" i="1" s="1"/>
  <c r="CA5" i="8" s="1"/>
  <c r="CB35" i="1"/>
  <c r="CB1" i="1" s="1"/>
  <c r="CA38" i="1"/>
  <c r="CA4" i="1" s="1"/>
  <c r="CA4" i="8" s="1"/>
  <c r="W401" i="3" l="1"/>
  <c r="W404" i="3" s="1"/>
  <c r="CB1" i="7"/>
  <c r="CB1" i="8"/>
  <c r="BZ288" i="5"/>
  <c r="CA132" i="5"/>
  <c r="CA253" i="5"/>
  <c r="CA172" i="5"/>
  <c r="CA152" i="5"/>
  <c r="CA192" i="5"/>
  <c r="CA212" i="5"/>
  <c r="BZ286" i="5"/>
  <c r="BZ285" i="5"/>
  <c r="BZ289" i="5"/>
  <c r="BZ210" i="5"/>
  <c r="BZ214" i="5" s="1"/>
  <c r="CA249" i="5"/>
  <c r="CA250" i="5"/>
  <c r="CA248" i="5"/>
  <c r="CA247" i="5"/>
  <c r="BZ287" i="5"/>
  <c r="BZ228" i="5"/>
  <c r="BZ227" i="5"/>
  <c r="CA246" i="5"/>
  <c r="BZ226" i="5"/>
  <c r="BZ190" i="5"/>
  <c r="BZ194" i="5" s="1"/>
  <c r="BZ170" i="5"/>
  <c r="BZ174" i="5" s="1"/>
  <c r="BZ150" i="5"/>
  <c r="BZ154" i="5" s="1"/>
  <c r="BZ229" i="5"/>
  <c r="BZ130" i="5"/>
  <c r="BZ134" i="5" s="1"/>
  <c r="CA368" i="3"/>
  <c r="CA369" i="3" s="1"/>
  <c r="CA393" i="3"/>
  <c r="CA394" i="3" s="1"/>
  <c r="CA343" i="3"/>
  <c r="CA344" i="3" s="1"/>
  <c r="CA318" i="3"/>
  <c r="CA319" i="3" s="1"/>
  <c r="CA293" i="3"/>
  <c r="CA294" i="3" s="1"/>
  <c r="BZ64" i="3"/>
  <c r="CA49" i="3"/>
  <c r="CA48" i="3"/>
  <c r="CA47" i="3"/>
  <c r="CA50" i="3"/>
  <c r="BZ144" i="3"/>
  <c r="Y403" i="3"/>
  <c r="BZ124" i="3"/>
  <c r="BZ159" i="3"/>
  <c r="BY164" i="3"/>
  <c r="BZ250" i="3"/>
  <c r="BZ160" i="3"/>
  <c r="BZ252" i="3"/>
  <c r="BZ158" i="3"/>
  <c r="BZ162" i="3"/>
  <c r="BY117" i="6"/>
  <c r="BZ161" i="3"/>
  <c r="BZ104" i="3"/>
  <c r="BZ84" i="3"/>
  <c r="BZ157" i="3"/>
  <c r="AC313" i="5"/>
  <c r="AB318" i="5"/>
  <c r="CA159" i="5"/>
  <c r="CA157" i="5"/>
  <c r="CA158" i="5"/>
  <c r="CB337" i="5"/>
  <c r="CA90" i="5"/>
  <c r="CA43" i="5"/>
  <c r="CA44" i="5"/>
  <c r="CA45" i="5"/>
  <c r="CA88" i="5"/>
  <c r="CA89" i="5"/>
  <c r="CA138" i="5"/>
  <c r="CA137" i="5"/>
  <c r="CA139" i="5"/>
  <c r="CA81" i="5"/>
  <c r="CA37" i="5"/>
  <c r="CB336" i="5"/>
  <c r="CA83" i="5"/>
  <c r="CA38" i="5"/>
  <c r="CA82" i="5"/>
  <c r="CA36" i="5"/>
  <c r="BZ349" i="5"/>
  <c r="BZ35" i="6" s="1"/>
  <c r="CA178" i="5"/>
  <c r="CA177" i="5"/>
  <c r="CA179" i="5"/>
  <c r="CA95" i="5"/>
  <c r="CA52" i="5"/>
  <c r="CA51" i="5"/>
  <c r="CA97" i="5"/>
  <c r="CA50" i="5"/>
  <c r="CB338" i="5"/>
  <c r="CA96" i="5"/>
  <c r="CA199" i="5"/>
  <c r="CA197" i="5"/>
  <c r="CA198" i="5"/>
  <c r="CA103" i="5"/>
  <c r="CB339" i="5"/>
  <c r="CA58" i="5"/>
  <c r="CA102" i="5"/>
  <c r="CA104" i="5"/>
  <c r="CA59" i="5"/>
  <c r="CA57" i="5"/>
  <c r="CA219" i="5"/>
  <c r="CA218" i="5"/>
  <c r="CA217" i="5"/>
  <c r="CB340" i="5"/>
  <c r="CA64" i="5"/>
  <c r="CA111" i="5"/>
  <c r="CA66" i="5"/>
  <c r="CA110" i="5"/>
  <c r="CA65" i="5"/>
  <c r="CA109" i="5"/>
  <c r="BY241" i="5"/>
  <c r="BZ75" i="5"/>
  <c r="BZ11" i="6"/>
  <c r="BY15" i="6"/>
  <c r="BY25" i="6" s="1"/>
  <c r="BY306" i="5"/>
  <c r="BY298" i="5"/>
  <c r="BZ239" i="5"/>
  <c r="BZ34" i="6" s="1"/>
  <c r="BZ120" i="5"/>
  <c r="BZ314" i="5" s="1"/>
  <c r="BZ19" i="6"/>
  <c r="BZ23" i="6" s="1"/>
  <c r="BZ31" i="6"/>
  <c r="CY91" i="6"/>
  <c r="CZ132" i="6"/>
  <c r="W307" i="5"/>
  <c r="W309" i="5" s="1"/>
  <c r="W74" i="6" s="1"/>
  <c r="W299" i="5"/>
  <c r="W301" i="5" s="1"/>
  <c r="W75" i="6" s="1"/>
  <c r="CB67" i="7"/>
  <c r="CA53" i="1"/>
  <c r="CA32" i="3" s="1"/>
  <c r="CA5" i="5"/>
  <c r="CA5" i="6"/>
  <c r="CA4" i="5"/>
  <c r="CA4" i="7" s="1"/>
  <c r="CA4" i="6"/>
  <c r="CB1" i="3"/>
  <c r="CB1" i="6"/>
  <c r="CB1" i="5"/>
  <c r="CA41" i="3"/>
  <c r="CA377" i="3" s="1"/>
  <c r="CA39" i="3"/>
  <c r="CA327" i="3" s="1"/>
  <c r="CA42" i="3"/>
  <c r="CA402" i="3" s="1"/>
  <c r="CA40" i="3"/>
  <c r="CA352" i="3" s="1"/>
  <c r="CA38" i="3"/>
  <c r="CA127" i="3"/>
  <c r="CA129" i="3"/>
  <c r="CA128" i="3"/>
  <c r="CA130" i="3"/>
  <c r="CA108" i="3"/>
  <c r="CA109" i="3"/>
  <c r="CA110" i="3"/>
  <c r="CA107" i="3"/>
  <c r="CA89" i="3"/>
  <c r="CA90" i="3"/>
  <c r="CA88" i="3"/>
  <c r="CA87" i="3"/>
  <c r="CA4" i="2"/>
  <c r="CA4" i="3"/>
  <c r="CA5" i="2"/>
  <c r="CA5" i="3"/>
  <c r="CB1" i="2"/>
  <c r="CB37" i="1"/>
  <c r="CB3" i="1" s="1"/>
  <c r="CB36" i="1"/>
  <c r="X401" i="3" l="1"/>
  <c r="X404" i="3" s="1"/>
  <c r="CB3" i="7"/>
  <c r="CB3" i="8"/>
  <c r="CA282" i="5"/>
  <c r="CA280" i="5"/>
  <c r="CA281" i="5"/>
  <c r="CA279" i="5"/>
  <c r="CA278" i="5"/>
  <c r="CA302" i="3"/>
  <c r="CA288" i="3" s="1"/>
  <c r="BZ291" i="5"/>
  <c r="BZ233" i="5"/>
  <c r="BZ28" i="6" s="1"/>
  <c r="CA5" i="7"/>
  <c r="CA271" i="5"/>
  <c r="CA274" i="5"/>
  <c r="CA275" i="5"/>
  <c r="CA272" i="5"/>
  <c r="CA273" i="5"/>
  <c r="CA207" i="5"/>
  <c r="CA188" i="5"/>
  <c r="CA166" i="5"/>
  <c r="CA126" i="5"/>
  <c r="CA149" i="5"/>
  <c r="CA209" i="5"/>
  <c r="CA189" i="5"/>
  <c r="CA169" i="5"/>
  <c r="CA129" i="5"/>
  <c r="CA147" i="5"/>
  <c r="CA208" i="5"/>
  <c r="CA186" i="5"/>
  <c r="CA168" i="5"/>
  <c r="CA128" i="5"/>
  <c r="CA148" i="5"/>
  <c r="CA206" i="5"/>
  <c r="CA187" i="5"/>
  <c r="CA167" i="5"/>
  <c r="CA127" i="5"/>
  <c r="CA146" i="5"/>
  <c r="CA200" i="3"/>
  <c r="CA59" i="3"/>
  <c r="CA57" i="3"/>
  <c r="CA61" i="3"/>
  <c r="CA60" i="3"/>
  <c r="CA202" i="3"/>
  <c r="CA62" i="3"/>
  <c r="CA58" i="3"/>
  <c r="CA54" i="3"/>
  <c r="CA139" i="3"/>
  <c r="CA140" i="3"/>
  <c r="CA138" i="3"/>
  <c r="CA240" i="3"/>
  <c r="CA242" i="3"/>
  <c r="CA142" i="3"/>
  <c r="CA141" i="3"/>
  <c r="CA388" i="3"/>
  <c r="CA137" i="3"/>
  <c r="CA118" i="3"/>
  <c r="CA120" i="3"/>
  <c r="CA363" i="3"/>
  <c r="CA117" i="3"/>
  <c r="CA122" i="3"/>
  <c r="CA121" i="3"/>
  <c r="CA232" i="3"/>
  <c r="CA230" i="3"/>
  <c r="CA119" i="3"/>
  <c r="Z403" i="3"/>
  <c r="BZ164" i="3"/>
  <c r="CA222" i="3"/>
  <c r="CA99" i="3"/>
  <c r="CA97" i="3"/>
  <c r="CA102" i="3"/>
  <c r="CA101" i="3"/>
  <c r="CA100" i="3"/>
  <c r="CA98" i="3"/>
  <c r="CA220" i="3"/>
  <c r="CA338" i="3"/>
  <c r="BZ117" i="6"/>
  <c r="CA81" i="3"/>
  <c r="CA80" i="3"/>
  <c r="CA79" i="3"/>
  <c r="CA78" i="3"/>
  <c r="CA82" i="3"/>
  <c r="CA313" i="3"/>
  <c r="CA210" i="3"/>
  <c r="CA212" i="3"/>
  <c r="CA77" i="3"/>
  <c r="CA67" i="3"/>
  <c r="CA147" i="3" s="1"/>
  <c r="CA68" i="3"/>
  <c r="CA148" i="3" s="1"/>
  <c r="CA69" i="3"/>
  <c r="CA149" i="3" s="1"/>
  <c r="CA70" i="3"/>
  <c r="CA150" i="3" s="1"/>
  <c r="CA113" i="5"/>
  <c r="CA333" i="5" s="1"/>
  <c r="CA347" i="5" s="1"/>
  <c r="CA54" i="5"/>
  <c r="CA180" i="5" s="1"/>
  <c r="CA182" i="5" s="1"/>
  <c r="BZ15" i="6"/>
  <c r="BZ25" i="6" s="1"/>
  <c r="BZ306" i="5"/>
  <c r="BZ298" i="5"/>
  <c r="CA61" i="5"/>
  <c r="CA200" i="5" s="1"/>
  <c r="CA202" i="5" s="1"/>
  <c r="CA40" i="5"/>
  <c r="CA140" i="5" s="1"/>
  <c r="CA142" i="5" s="1"/>
  <c r="CA71" i="5"/>
  <c r="CA238" i="5"/>
  <c r="CA33" i="6" s="1"/>
  <c r="CA231" i="5"/>
  <c r="CA117" i="5"/>
  <c r="CA20" i="6" s="1"/>
  <c r="CA72" i="5"/>
  <c r="CA12" i="6" s="1"/>
  <c r="CA236" i="5"/>
  <c r="CA47" i="5"/>
  <c r="CA160" i="5" s="1"/>
  <c r="CA162" i="5" s="1"/>
  <c r="BZ241" i="5"/>
  <c r="CA73" i="5"/>
  <c r="CA13" i="6" s="1"/>
  <c r="CA85" i="5"/>
  <c r="CA329" i="5" s="1"/>
  <c r="CA343" i="5" s="1"/>
  <c r="CA116" i="5"/>
  <c r="CA92" i="5"/>
  <c r="CA330" i="5" s="1"/>
  <c r="CA344" i="5" s="1"/>
  <c r="CA68" i="5"/>
  <c r="CA220" i="5" s="1"/>
  <c r="CA222" i="5" s="1"/>
  <c r="CA106" i="5"/>
  <c r="CA332" i="5" s="1"/>
  <c r="CA346" i="5" s="1"/>
  <c r="CA99" i="5"/>
  <c r="CA331" i="5" s="1"/>
  <c r="CA345" i="5" s="1"/>
  <c r="CA118" i="5"/>
  <c r="CA21" i="6" s="1"/>
  <c r="CA237" i="5"/>
  <c r="CA32" i="6" s="1"/>
  <c r="AC315" i="5"/>
  <c r="AC317" i="5" s="1"/>
  <c r="CZ369" i="5"/>
  <c r="CZ135" i="6"/>
  <c r="W310" i="5"/>
  <c r="W302" i="5"/>
  <c r="X297" i="5"/>
  <c r="X305" i="5"/>
  <c r="CB78" i="7"/>
  <c r="CB79" i="7" s="1"/>
  <c r="CB80" i="7" s="1"/>
  <c r="CB81" i="7" s="1"/>
  <c r="CB68" i="7"/>
  <c r="CB69" i="7" s="1"/>
  <c r="CB3" i="6"/>
  <c r="CB3" i="5"/>
  <c r="CB3" i="2"/>
  <c r="CB3" i="3"/>
  <c r="CB38" i="1"/>
  <c r="CB4" i="1" s="1"/>
  <c r="CB4" i="8" s="1"/>
  <c r="CB2" i="1"/>
  <c r="CB39" i="1"/>
  <c r="CB5" i="1" s="1"/>
  <c r="CB5" i="8" s="1"/>
  <c r="CC35" i="1"/>
  <c r="CC1" i="1" s="1"/>
  <c r="Y401" i="3" l="1"/>
  <c r="Y404" i="3" s="1"/>
  <c r="CB2" i="7"/>
  <c r="CB62" i="7" s="1"/>
  <c r="CB63" i="7" s="1"/>
  <c r="CB2" i="8"/>
  <c r="CC1" i="7"/>
  <c r="CC1" i="8"/>
  <c r="CA285" i="5"/>
  <c r="CA287" i="5"/>
  <c r="CA286" i="5"/>
  <c r="CA210" i="5"/>
  <c r="CA214" i="5" s="1"/>
  <c r="CA190" i="5"/>
  <c r="CA194" i="5" s="1"/>
  <c r="CA289" i="5"/>
  <c r="CA288" i="5"/>
  <c r="CA227" i="5"/>
  <c r="CA226" i="5"/>
  <c r="CA170" i="5"/>
  <c r="CA174" i="5" s="1"/>
  <c r="CA150" i="5"/>
  <c r="CA154" i="5" s="1"/>
  <c r="CA229" i="5"/>
  <c r="CA228" i="5"/>
  <c r="CA130" i="5"/>
  <c r="CA134" i="5" s="1"/>
  <c r="CA64" i="3"/>
  <c r="CA250" i="3"/>
  <c r="CA124" i="3"/>
  <c r="CA144" i="3"/>
  <c r="CA252" i="3"/>
  <c r="CA160" i="3"/>
  <c r="CA162" i="3"/>
  <c r="CA158" i="3"/>
  <c r="CA159" i="3"/>
  <c r="CA161" i="3"/>
  <c r="CA104" i="3"/>
  <c r="CA84" i="3"/>
  <c r="CA157" i="3"/>
  <c r="AC318" i="5"/>
  <c r="AD313" i="5"/>
  <c r="AD315" i="5" s="1"/>
  <c r="AD317" i="5" s="1"/>
  <c r="CA349" i="5"/>
  <c r="CA35" i="6" s="1"/>
  <c r="CA75" i="5"/>
  <c r="CA11" i="6"/>
  <c r="CA31" i="6"/>
  <c r="CA239" i="5"/>
  <c r="CA34" i="6" s="1"/>
  <c r="CA120" i="5"/>
  <c r="CA314" i="5" s="1"/>
  <c r="CA19" i="6"/>
  <c r="CA23" i="6" s="1"/>
  <c r="CZ91" i="6"/>
  <c r="DA132" i="6"/>
  <c r="X307" i="5"/>
  <c r="X309" i="5" s="1"/>
  <c r="X74" i="6" s="1"/>
  <c r="X299" i="5"/>
  <c r="X301" i="5" s="1"/>
  <c r="X75" i="6" s="1"/>
  <c r="CC67" i="7"/>
  <c r="CB4" i="5"/>
  <c r="CB4" i="7" s="1"/>
  <c r="CB4" i="6"/>
  <c r="CB5" i="5"/>
  <c r="CB5" i="6"/>
  <c r="CC1" i="3"/>
  <c r="CC1" i="6"/>
  <c r="CC1" i="5"/>
  <c r="CB2" i="3"/>
  <c r="CB2" i="6"/>
  <c r="CB2" i="5"/>
  <c r="CB4" i="2"/>
  <c r="CB4" i="3"/>
  <c r="CB5" i="2"/>
  <c r="CB5" i="3"/>
  <c r="CB73" i="1"/>
  <c r="CB72" i="1"/>
  <c r="CB74" i="1" s="1"/>
  <c r="CB35" i="3" s="1"/>
  <c r="CB75" i="1"/>
  <c r="CB76" i="1" s="1"/>
  <c r="CB15" i="5" s="1"/>
  <c r="CB59" i="1"/>
  <c r="CB61" i="1"/>
  <c r="CB62" i="1" s="1"/>
  <c r="CB13" i="5" s="1"/>
  <c r="CB58" i="1"/>
  <c r="CB60" i="1" s="1"/>
  <c r="CB33" i="3" s="1"/>
  <c r="CB66" i="1"/>
  <c r="CB68" i="1"/>
  <c r="CB69" i="1" s="1"/>
  <c r="CB14" i="5" s="1"/>
  <c r="CB65" i="1"/>
  <c r="CB67" i="1" s="1"/>
  <c r="CB34" i="3" s="1"/>
  <c r="CB54" i="1"/>
  <c r="CB55" i="1" s="1"/>
  <c r="CB12" i="5" s="1"/>
  <c r="CB51" i="1"/>
  <c r="CB52" i="1"/>
  <c r="CC1" i="2"/>
  <c r="CB2" i="2"/>
  <c r="CB45" i="1"/>
  <c r="CB44" i="1"/>
  <c r="CB46" i="1" s="1"/>
  <c r="CB31" i="3" s="1"/>
  <c r="CB47" i="1"/>
  <c r="CB48" i="1" s="1"/>
  <c r="CB11" i="5" s="1"/>
  <c r="CC37" i="1"/>
  <c r="CC3" i="1" s="1"/>
  <c r="CC36" i="1"/>
  <c r="CC2" i="1" s="1"/>
  <c r="Z401" i="3" l="1"/>
  <c r="Z404" i="3" s="1"/>
  <c r="CC2" i="7"/>
  <c r="CC62" i="7" s="1"/>
  <c r="CC63" i="7" s="1"/>
  <c r="CC2" i="8"/>
  <c r="CC3" i="7"/>
  <c r="CC3" i="8"/>
  <c r="CB212" i="5"/>
  <c r="CB152" i="5"/>
  <c r="CB132" i="5"/>
  <c r="CB253" i="5"/>
  <c r="CB172" i="5"/>
  <c r="CB281" i="5"/>
  <c r="CB279" i="5"/>
  <c r="CB278" i="5"/>
  <c r="CB282" i="5"/>
  <c r="CB280" i="5"/>
  <c r="CB192" i="5"/>
  <c r="CA291" i="5"/>
  <c r="CB249" i="5"/>
  <c r="CB250" i="5"/>
  <c r="CB248" i="5"/>
  <c r="CB247" i="5"/>
  <c r="CB5" i="7"/>
  <c r="CB271" i="5"/>
  <c r="CB274" i="5"/>
  <c r="CB272" i="5"/>
  <c r="CB273" i="5"/>
  <c r="CB275" i="5"/>
  <c r="CB246" i="5"/>
  <c r="CA233" i="5"/>
  <c r="CA28" i="6" s="1"/>
  <c r="CB393" i="3"/>
  <c r="CB394" i="3" s="1"/>
  <c r="CB343" i="3"/>
  <c r="CB344" i="3" s="1"/>
  <c r="CB368" i="3"/>
  <c r="CB369" i="3" s="1"/>
  <c r="CB318" i="3"/>
  <c r="CB319" i="3" s="1"/>
  <c r="CB293" i="3"/>
  <c r="CB294" i="3" s="1"/>
  <c r="CB48" i="3"/>
  <c r="CB49" i="3"/>
  <c r="CB47" i="3"/>
  <c r="CB50" i="3"/>
  <c r="CA164" i="3"/>
  <c r="CA117" i="6"/>
  <c r="CB127" i="5"/>
  <c r="CB128" i="5"/>
  <c r="CB129" i="5"/>
  <c r="CB126" i="5"/>
  <c r="CB137" i="5"/>
  <c r="CB139" i="5"/>
  <c r="CB138" i="5"/>
  <c r="CB82" i="5"/>
  <c r="CB83" i="5"/>
  <c r="CC336" i="5"/>
  <c r="CB38" i="5"/>
  <c r="CB81" i="5"/>
  <c r="CB37" i="5"/>
  <c r="CB36" i="5"/>
  <c r="CB168" i="5"/>
  <c r="CB169" i="5"/>
  <c r="CB166" i="5"/>
  <c r="CB167" i="5"/>
  <c r="CB178" i="5"/>
  <c r="CB177" i="5"/>
  <c r="CB179" i="5"/>
  <c r="CC338" i="5"/>
  <c r="CB52" i="5"/>
  <c r="CB97" i="5"/>
  <c r="CB50" i="5"/>
  <c r="CB95" i="5"/>
  <c r="CB96" i="5"/>
  <c r="CB51" i="5"/>
  <c r="CA15" i="6"/>
  <c r="CA25" i="6" s="1"/>
  <c r="CA306" i="5"/>
  <c r="CA298" i="5"/>
  <c r="AD318" i="5"/>
  <c r="AE313" i="5"/>
  <c r="CB148" i="5"/>
  <c r="CB149" i="5"/>
  <c r="CB147" i="5"/>
  <c r="CB146" i="5"/>
  <c r="CB158" i="5"/>
  <c r="CB157" i="5"/>
  <c r="CB159" i="5"/>
  <c r="CB45" i="5"/>
  <c r="CB89" i="5"/>
  <c r="CC337" i="5"/>
  <c r="CB43" i="5"/>
  <c r="CB44" i="5"/>
  <c r="CB90" i="5"/>
  <c r="CB88" i="5"/>
  <c r="CB186" i="5"/>
  <c r="CB187" i="5"/>
  <c r="CB189" i="5"/>
  <c r="CB188" i="5"/>
  <c r="CB199" i="5"/>
  <c r="CB197" i="5"/>
  <c r="CB198" i="5"/>
  <c r="CC339" i="5"/>
  <c r="CB102" i="5"/>
  <c r="CB57" i="5"/>
  <c r="CB104" i="5"/>
  <c r="CB59" i="5"/>
  <c r="CB103" i="5"/>
  <c r="CB58" i="5"/>
  <c r="CA241" i="5"/>
  <c r="CB209" i="5"/>
  <c r="CB206" i="5"/>
  <c r="CB207" i="5"/>
  <c r="CB208" i="5"/>
  <c r="CB217" i="5"/>
  <c r="CB219" i="5"/>
  <c r="CB218" i="5"/>
  <c r="CB66" i="5"/>
  <c r="CC340" i="5"/>
  <c r="CB109" i="5"/>
  <c r="CB64" i="5"/>
  <c r="CB111" i="5"/>
  <c r="CB65" i="5"/>
  <c r="CB110" i="5"/>
  <c r="DA369" i="5"/>
  <c r="DA135" i="6"/>
  <c r="X310" i="5"/>
  <c r="X302" i="5"/>
  <c r="Y297" i="5"/>
  <c r="Y305" i="5"/>
  <c r="CB53" i="1"/>
  <c r="CB32" i="3" s="1"/>
  <c r="CC68" i="7"/>
  <c r="CC69" i="7" s="1"/>
  <c r="CC78" i="7"/>
  <c r="CC79" i="7" s="1"/>
  <c r="CC80" i="7" s="1"/>
  <c r="CC81" i="7" s="1"/>
  <c r="CC2" i="6"/>
  <c r="CC2" i="5"/>
  <c r="CC3" i="5"/>
  <c r="CC3" i="6"/>
  <c r="CB40" i="3"/>
  <c r="CB352" i="3" s="1"/>
  <c r="CB42" i="3"/>
  <c r="CB402" i="3" s="1"/>
  <c r="CB38" i="3"/>
  <c r="CB39" i="3"/>
  <c r="CB327" i="3" s="1"/>
  <c r="CB41" i="3"/>
  <c r="CB377" i="3" s="1"/>
  <c r="CB129" i="3"/>
  <c r="CB128" i="3"/>
  <c r="CB127" i="3"/>
  <c r="CB130" i="3"/>
  <c r="CB109" i="3"/>
  <c r="CB108" i="3"/>
  <c r="CB107" i="3"/>
  <c r="CB110" i="3"/>
  <c r="CB89" i="3"/>
  <c r="CB88" i="3"/>
  <c r="CB90" i="3"/>
  <c r="CB87" i="3"/>
  <c r="CC3" i="2"/>
  <c r="CC3" i="3"/>
  <c r="CC2" i="2"/>
  <c r="CC2" i="3"/>
  <c r="CC72" i="1"/>
  <c r="CC74" i="1" s="1"/>
  <c r="CC35" i="3" s="1"/>
  <c r="CC73" i="1"/>
  <c r="CC75" i="1"/>
  <c r="CC76" i="1" s="1"/>
  <c r="CC15" i="5" s="1"/>
  <c r="CC58" i="1"/>
  <c r="CC60" i="1" s="1"/>
  <c r="CC33" i="3" s="1"/>
  <c r="CC59" i="1"/>
  <c r="CC61" i="1"/>
  <c r="CC62" i="1" s="1"/>
  <c r="CC13" i="5" s="1"/>
  <c r="CC65" i="1"/>
  <c r="CC67" i="1" s="1"/>
  <c r="CC34" i="3" s="1"/>
  <c r="CC66" i="1"/>
  <c r="CC68" i="1"/>
  <c r="CC69" i="1" s="1"/>
  <c r="CC14" i="5" s="1"/>
  <c r="CC51" i="1"/>
  <c r="CC54" i="1"/>
  <c r="CC55" i="1" s="1"/>
  <c r="CC12" i="5" s="1"/>
  <c r="CC52" i="1"/>
  <c r="CC47" i="1"/>
  <c r="CC48" i="1" s="1"/>
  <c r="CC11" i="5" s="1"/>
  <c r="CC44" i="1"/>
  <c r="CC46" i="1" s="1"/>
  <c r="CC31" i="3" s="1"/>
  <c r="CC45" i="1"/>
  <c r="CC39" i="1"/>
  <c r="CC5" i="1" s="1"/>
  <c r="CC5" i="8" s="1"/>
  <c r="CD35" i="1"/>
  <c r="CD1" i="1" s="1"/>
  <c r="CC38" i="1"/>
  <c r="CC4" i="1" s="1"/>
  <c r="CC4" i="8" s="1"/>
  <c r="AA401" i="3" l="1"/>
  <c r="CD1" i="7"/>
  <c r="CD1" i="8"/>
  <c r="CC192" i="5"/>
  <c r="CC132" i="5"/>
  <c r="CC253" i="5"/>
  <c r="CC152" i="5"/>
  <c r="CC212" i="5"/>
  <c r="CC172" i="5"/>
  <c r="CB302" i="3"/>
  <c r="CB288" i="3" s="1"/>
  <c r="CB289" i="5"/>
  <c r="CB287" i="5"/>
  <c r="CB210" i="5"/>
  <c r="CB214" i="5" s="1"/>
  <c r="CB285" i="5"/>
  <c r="CB286" i="5"/>
  <c r="CB288" i="5"/>
  <c r="CC249" i="5"/>
  <c r="CC250" i="5"/>
  <c r="CC248" i="5"/>
  <c r="CC247" i="5"/>
  <c r="CC246" i="5"/>
  <c r="CC393" i="3"/>
  <c r="CC394" i="3" s="1"/>
  <c r="CC343" i="3"/>
  <c r="CC344" i="3" s="1"/>
  <c r="CC368" i="3"/>
  <c r="CC369" i="3" s="1"/>
  <c r="CC293" i="3"/>
  <c r="CC294" i="3" s="1"/>
  <c r="CC318" i="3"/>
  <c r="CC319" i="3" s="1"/>
  <c r="CB54" i="3"/>
  <c r="CC49" i="3"/>
  <c r="CC48" i="3"/>
  <c r="CC47" i="3"/>
  <c r="CC50" i="3"/>
  <c r="CB202" i="3"/>
  <c r="CB60" i="3"/>
  <c r="CB58" i="3"/>
  <c r="CB57" i="3"/>
  <c r="CB62" i="3"/>
  <c r="CB200" i="3"/>
  <c r="CB61" i="3"/>
  <c r="CB59" i="3"/>
  <c r="CB388" i="3"/>
  <c r="CB242" i="3"/>
  <c r="CB137" i="3"/>
  <c r="CB141" i="3"/>
  <c r="CB142" i="3"/>
  <c r="CB240" i="3"/>
  <c r="CB140" i="3"/>
  <c r="CB138" i="3"/>
  <c r="CB139" i="3"/>
  <c r="CB230" i="3"/>
  <c r="CB120" i="3"/>
  <c r="CB363" i="3"/>
  <c r="CB119" i="3"/>
  <c r="CB232" i="3"/>
  <c r="CB118" i="3"/>
  <c r="CB121" i="3"/>
  <c r="CB117" i="3"/>
  <c r="CB122" i="3"/>
  <c r="CB220" i="3"/>
  <c r="CB338" i="3"/>
  <c r="CB102" i="3"/>
  <c r="CB100" i="3"/>
  <c r="CB99" i="3"/>
  <c r="CB97" i="3"/>
  <c r="CB101" i="3"/>
  <c r="CB222" i="3"/>
  <c r="CB98" i="3"/>
  <c r="CB79" i="3"/>
  <c r="CB313" i="3"/>
  <c r="CB77" i="3"/>
  <c r="CB78" i="3"/>
  <c r="CB81" i="3"/>
  <c r="CB210" i="3"/>
  <c r="CB80" i="3"/>
  <c r="CB212" i="3"/>
  <c r="CB82" i="3"/>
  <c r="CB92" i="5"/>
  <c r="CB330" i="5" s="1"/>
  <c r="CB344" i="5" s="1"/>
  <c r="CB69" i="3"/>
  <c r="CB149" i="3" s="1"/>
  <c r="CB68" i="3"/>
  <c r="CB148" i="3" s="1"/>
  <c r="CB67" i="3"/>
  <c r="CB147" i="3" s="1"/>
  <c r="CB70" i="3"/>
  <c r="CB150" i="3" s="1"/>
  <c r="CB150" i="5"/>
  <c r="CB154" i="5" s="1"/>
  <c r="CB99" i="5"/>
  <c r="CB331" i="5" s="1"/>
  <c r="CB345" i="5" s="1"/>
  <c r="CB106" i="5"/>
  <c r="CB332" i="5" s="1"/>
  <c r="CB346" i="5" s="1"/>
  <c r="CB72" i="5"/>
  <c r="CB12" i="6" s="1"/>
  <c r="CB118" i="5"/>
  <c r="CB21" i="6" s="1"/>
  <c r="CB229" i="5"/>
  <c r="AE315" i="5"/>
  <c r="AE317" i="5" s="1"/>
  <c r="CB54" i="5"/>
  <c r="CB180" i="5" s="1"/>
  <c r="CB182" i="5" s="1"/>
  <c r="CB116" i="5"/>
  <c r="CB85" i="5"/>
  <c r="CB329" i="5" s="1"/>
  <c r="CB343" i="5" s="1"/>
  <c r="CB117" i="5"/>
  <c r="CB20" i="6" s="1"/>
  <c r="CB238" i="5"/>
  <c r="CB33" i="6" s="1"/>
  <c r="CB228" i="5"/>
  <c r="CC159" i="5"/>
  <c r="CC158" i="5"/>
  <c r="CC157" i="5"/>
  <c r="CD337" i="5"/>
  <c r="CC44" i="5"/>
  <c r="CC88" i="5"/>
  <c r="CC89" i="5"/>
  <c r="CC90" i="5"/>
  <c r="CC43" i="5"/>
  <c r="CC45" i="5"/>
  <c r="CC219" i="5"/>
  <c r="CC218" i="5"/>
  <c r="CC217" i="5"/>
  <c r="CC109" i="5"/>
  <c r="CD340" i="5"/>
  <c r="CC64" i="5"/>
  <c r="CC66" i="5"/>
  <c r="CC111" i="5"/>
  <c r="CC65" i="5"/>
  <c r="CC110" i="5"/>
  <c r="CC179" i="5"/>
  <c r="CC177" i="5"/>
  <c r="CC178" i="5"/>
  <c r="CC51" i="5"/>
  <c r="CC95" i="5"/>
  <c r="CC50" i="5"/>
  <c r="CC96" i="5"/>
  <c r="CC97" i="5"/>
  <c r="CD338" i="5"/>
  <c r="CC52" i="5"/>
  <c r="CB68" i="5"/>
  <c r="CB220" i="5" s="1"/>
  <c r="CB222" i="5" s="1"/>
  <c r="CB190" i="5"/>
  <c r="CB194" i="5" s="1"/>
  <c r="CB73" i="5"/>
  <c r="CB13" i="6" s="1"/>
  <c r="CB237" i="5"/>
  <c r="CB32" i="6" s="1"/>
  <c r="CB236" i="5"/>
  <c r="CB227" i="5"/>
  <c r="CC139" i="5"/>
  <c r="CC138" i="5"/>
  <c r="CC137" i="5"/>
  <c r="CC38" i="5"/>
  <c r="CC36" i="5"/>
  <c r="CC82" i="5"/>
  <c r="CD336" i="5"/>
  <c r="CC37" i="5"/>
  <c r="CC83" i="5"/>
  <c r="CC81" i="5"/>
  <c r="CC199" i="5"/>
  <c r="CC197" i="5"/>
  <c r="CC198" i="5"/>
  <c r="CC57" i="5"/>
  <c r="CC58" i="5"/>
  <c r="CC59" i="5"/>
  <c r="CC102" i="5"/>
  <c r="CD339" i="5"/>
  <c r="CC104" i="5"/>
  <c r="CC103" i="5"/>
  <c r="CB113" i="5"/>
  <c r="CB333" i="5" s="1"/>
  <c r="CB347" i="5" s="1"/>
  <c r="CB61" i="5"/>
  <c r="CB200" i="5" s="1"/>
  <c r="CB202" i="5" s="1"/>
  <c r="CB47" i="5"/>
  <c r="CB160" i="5" s="1"/>
  <c r="CB162" i="5" s="1"/>
  <c r="CB170" i="5"/>
  <c r="CB174" i="5" s="1"/>
  <c r="CB71" i="5"/>
  <c r="CB40" i="5"/>
  <c r="CB140" i="5" s="1"/>
  <c r="CB130" i="5"/>
  <c r="CB134" i="5" s="1"/>
  <c r="CB226" i="5"/>
  <c r="CB231" i="5"/>
  <c r="DA91" i="6"/>
  <c r="DB132" i="6"/>
  <c r="Y307" i="5"/>
  <c r="Y309" i="5" s="1"/>
  <c r="Y74" i="6" s="1"/>
  <c r="Y299" i="5"/>
  <c r="Y301" i="5" s="1"/>
  <c r="Y75" i="6" s="1"/>
  <c r="CC53" i="1"/>
  <c r="CC32" i="3" s="1"/>
  <c r="CD67" i="7"/>
  <c r="CC5" i="5"/>
  <c r="CC5" i="6"/>
  <c r="CC4" i="5"/>
  <c r="CC4" i="7" s="1"/>
  <c r="CC4" i="6"/>
  <c r="CD1" i="3"/>
  <c r="CD1" i="6"/>
  <c r="CD1" i="5"/>
  <c r="CC39" i="3"/>
  <c r="CC327" i="3" s="1"/>
  <c r="CC42" i="3"/>
  <c r="CC402" i="3" s="1"/>
  <c r="CC40" i="3"/>
  <c r="CC352" i="3" s="1"/>
  <c r="CC41" i="3"/>
  <c r="CC377" i="3" s="1"/>
  <c r="CC38" i="3"/>
  <c r="CC128" i="3"/>
  <c r="CC130" i="3"/>
  <c r="CC127" i="3"/>
  <c r="CC129" i="3"/>
  <c r="CC107" i="3"/>
  <c r="CC110" i="3"/>
  <c r="CC109" i="3"/>
  <c r="CC108" i="3"/>
  <c r="CC88" i="3"/>
  <c r="CC90" i="3"/>
  <c r="CC89" i="3"/>
  <c r="CC87" i="3"/>
  <c r="CC4" i="2"/>
  <c r="CC4" i="3"/>
  <c r="CC5" i="2"/>
  <c r="CC5" i="3"/>
  <c r="CD1" i="2"/>
  <c r="CD37" i="1"/>
  <c r="CD3" i="1" s="1"/>
  <c r="CD36" i="1"/>
  <c r="CD3" i="7" l="1"/>
  <c r="CD3" i="8"/>
  <c r="CC302" i="3"/>
  <c r="CC288" i="3" s="1"/>
  <c r="CC279" i="5"/>
  <c r="CC282" i="5"/>
  <c r="CC278" i="5"/>
  <c r="CC281" i="5"/>
  <c r="CC280" i="5"/>
  <c r="CB291" i="5"/>
  <c r="CC5" i="7"/>
  <c r="CC275" i="5"/>
  <c r="CC271" i="5"/>
  <c r="CC273" i="5"/>
  <c r="CC272" i="5"/>
  <c r="CC274" i="5"/>
  <c r="CC186" i="5"/>
  <c r="CC128" i="5"/>
  <c r="CC169" i="5"/>
  <c r="CC208" i="5"/>
  <c r="CC149" i="5"/>
  <c r="CC189" i="5"/>
  <c r="CC126" i="5"/>
  <c r="CC168" i="5"/>
  <c r="CC207" i="5"/>
  <c r="CC148" i="5"/>
  <c r="CC188" i="5"/>
  <c r="CC127" i="5"/>
  <c r="CC167" i="5"/>
  <c r="CC206" i="5"/>
  <c r="CC146" i="5"/>
  <c r="CC187" i="5"/>
  <c r="CC129" i="5"/>
  <c r="CC166" i="5"/>
  <c r="CC209" i="5"/>
  <c r="CC147" i="5"/>
  <c r="CC54" i="3"/>
  <c r="CC60" i="3"/>
  <c r="CC57" i="3"/>
  <c r="CC61" i="3"/>
  <c r="CC200" i="3"/>
  <c r="CC202" i="3"/>
  <c r="CC58" i="3"/>
  <c r="CC62" i="3"/>
  <c r="CC59" i="3"/>
  <c r="CB64" i="3"/>
  <c r="CB252" i="3"/>
  <c r="CB159" i="3"/>
  <c r="CB124" i="3"/>
  <c r="CC121" i="3"/>
  <c r="CC230" i="3"/>
  <c r="CC232" i="3"/>
  <c r="CC117" i="3"/>
  <c r="CC363" i="3"/>
  <c r="CC118" i="3"/>
  <c r="CC122" i="3"/>
  <c r="CC120" i="3"/>
  <c r="CC119" i="3"/>
  <c r="CB144" i="3"/>
  <c r="CC240" i="3"/>
  <c r="CC137" i="3"/>
  <c r="CC388" i="3"/>
  <c r="CC142" i="3"/>
  <c r="CC138" i="3"/>
  <c r="CC242" i="3"/>
  <c r="CC141" i="3"/>
  <c r="CC140" i="3"/>
  <c r="CC139" i="3"/>
  <c r="CB158" i="3"/>
  <c r="CB250" i="3"/>
  <c r="CB160" i="3"/>
  <c r="CB162" i="3"/>
  <c r="CB161" i="3"/>
  <c r="CC338" i="3"/>
  <c r="CC222" i="3"/>
  <c r="CC220" i="3"/>
  <c r="CC101" i="3"/>
  <c r="CC97" i="3"/>
  <c r="CC102" i="3"/>
  <c r="CC99" i="3"/>
  <c r="CC98" i="3"/>
  <c r="CC100" i="3"/>
  <c r="CB104" i="3"/>
  <c r="CC81" i="3"/>
  <c r="CC80" i="3"/>
  <c r="CC210" i="3"/>
  <c r="CC77" i="3"/>
  <c r="CC79" i="3"/>
  <c r="CC212" i="3"/>
  <c r="CC78" i="3"/>
  <c r="CC313" i="3"/>
  <c r="CC82" i="3"/>
  <c r="CC68" i="3"/>
  <c r="CC148" i="3" s="1"/>
  <c r="CC69" i="3"/>
  <c r="CC149" i="3" s="1"/>
  <c r="CC67" i="3"/>
  <c r="CC147" i="3" s="1"/>
  <c r="CC70" i="3"/>
  <c r="CC150" i="3" s="1"/>
  <c r="CB157" i="3"/>
  <c r="CB84" i="3"/>
  <c r="CC237" i="5"/>
  <c r="CC32" i="6" s="1"/>
  <c r="CC68" i="5"/>
  <c r="CC220" i="5" s="1"/>
  <c r="CC222" i="5" s="1"/>
  <c r="CC61" i="5"/>
  <c r="CC200" i="5" s="1"/>
  <c r="CC202" i="5" s="1"/>
  <c r="CC106" i="5"/>
  <c r="CC332" i="5" s="1"/>
  <c r="CC346" i="5" s="1"/>
  <c r="CC72" i="5"/>
  <c r="CC12" i="6" s="1"/>
  <c r="CC73" i="5"/>
  <c r="CC13" i="6" s="1"/>
  <c r="CC99" i="5"/>
  <c r="CC331" i="5" s="1"/>
  <c r="CC345" i="5" s="1"/>
  <c r="AE318" i="5"/>
  <c r="AF313" i="5"/>
  <c r="CB233" i="5"/>
  <c r="CB28" i="6" s="1"/>
  <c r="CB239" i="5"/>
  <c r="CB34" i="6" s="1"/>
  <c r="CC238" i="5"/>
  <c r="CC33" i="6" s="1"/>
  <c r="CB142" i="5"/>
  <c r="CC113" i="5"/>
  <c r="CC333" i="5" s="1"/>
  <c r="CC347" i="5" s="1"/>
  <c r="CC92" i="5"/>
  <c r="CC330" i="5" s="1"/>
  <c r="CC344" i="5" s="1"/>
  <c r="CB349" i="5"/>
  <c r="CB35" i="6" s="1"/>
  <c r="CB11" i="6"/>
  <c r="CB75" i="5"/>
  <c r="CC85" i="5"/>
  <c r="CC329" i="5" s="1"/>
  <c r="CC343" i="5" s="1"/>
  <c r="CC116" i="5"/>
  <c r="CC117" i="5"/>
  <c r="CC20" i="6" s="1"/>
  <c r="CC231" i="5"/>
  <c r="CC54" i="5"/>
  <c r="CC180" i="5" s="1"/>
  <c r="CC182" i="5" s="1"/>
  <c r="CC47" i="5"/>
  <c r="CC160" i="5" s="1"/>
  <c r="CC162" i="5" s="1"/>
  <c r="CB19" i="6"/>
  <c r="CB23" i="6" s="1"/>
  <c r="CB120" i="5"/>
  <c r="CB314" i="5" s="1"/>
  <c r="CC118" i="5"/>
  <c r="CC21" i="6" s="1"/>
  <c r="CC40" i="5"/>
  <c r="CC140" i="5" s="1"/>
  <c r="CC71" i="5"/>
  <c r="CC236" i="5"/>
  <c r="CB31" i="6"/>
  <c r="DB369" i="5"/>
  <c r="DB135" i="6"/>
  <c r="Y310" i="5"/>
  <c r="Y302" i="5"/>
  <c r="Z297" i="5"/>
  <c r="Z305" i="5"/>
  <c r="CD68" i="7"/>
  <c r="CD69" i="7" s="1"/>
  <c r="CD78" i="7"/>
  <c r="CD79" i="7" s="1"/>
  <c r="CD80" i="7" s="1"/>
  <c r="CD81" i="7" s="1"/>
  <c r="CD3" i="6"/>
  <c r="CD3" i="5"/>
  <c r="CD3" i="2"/>
  <c r="CD3" i="3"/>
  <c r="CD38" i="1"/>
  <c r="CD4" i="1" s="1"/>
  <c r="CD4" i="8" s="1"/>
  <c r="CD2" i="1"/>
  <c r="CD39" i="1"/>
  <c r="CD5" i="1" s="1"/>
  <c r="CD5" i="8" s="1"/>
  <c r="CE35" i="1"/>
  <c r="CE1" i="1" s="1"/>
  <c r="CE1" i="7" l="1"/>
  <c r="CE1" i="8"/>
  <c r="CD2" i="7"/>
  <c r="CD62" i="7" s="1"/>
  <c r="CD63" i="7" s="1"/>
  <c r="CD2" i="8"/>
  <c r="CC285" i="5"/>
  <c r="CC286" i="5"/>
  <c r="CC287" i="5"/>
  <c r="CC210" i="5"/>
  <c r="CC214" i="5" s="1"/>
  <c r="CC288" i="5"/>
  <c r="CC289" i="5"/>
  <c r="CC190" i="5"/>
  <c r="CC194" i="5" s="1"/>
  <c r="CC226" i="5"/>
  <c r="CC229" i="5"/>
  <c r="CC227" i="5"/>
  <c r="CC228" i="5"/>
  <c r="CC130" i="5"/>
  <c r="CC134" i="5" s="1"/>
  <c r="CC170" i="5"/>
  <c r="CC174" i="5" s="1"/>
  <c r="CC150" i="5"/>
  <c r="CC154" i="5" s="1"/>
  <c r="CC64" i="3"/>
  <c r="CC159" i="3"/>
  <c r="CB117" i="6"/>
  <c r="CC144" i="3"/>
  <c r="CC124" i="3"/>
  <c r="CC161" i="3"/>
  <c r="CC158" i="3"/>
  <c r="CB164" i="3"/>
  <c r="CC160" i="3"/>
  <c r="CC250" i="3"/>
  <c r="CC162" i="3"/>
  <c r="CC252" i="3"/>
  <c r="CC104" i="3"/>
  <c r="CC84" i="3"/>
  <c r="CC157" i="3"/>
  <c r="CB241" i="5"/>
  <c r="CC239" i="5"/>
  <c r="CC34" i="6" s="1"/>
  <c r="CC75" i="5"/>
  <c r="CC11" i="6"/>
  <c r="CB15" i="6"/>
  <c r="CB25" i="6" s="1"/>
  <c r="CB298" i="5"/>
  <c r="CB306" i="5"/>
  <c r="CC120" i="5"/>
  <c r="CC314" i="5" s="1"/>
  <c r="CC19" i="6"/>
  <c r="CC23" i="6" s="1"/>
  <c r="CC31" i="6"/>
  <c r="CC349" i="5"/>
  <c r="CC35" i="6" s="1"/>
  <c r="AF315" i="5"/>
  <c r="AF317" i="5" s="1"/>
  <c r="CC142" i="5"/>
  <c r="DB91" i="6"/>
  <c r="DC132" i="6"/>
  <c r="Z307" i="5"/>
  <c r="Z309" i="5" s="1"/>
  <c r="Z74" i="6" s="1"/>
  <c r="Z299" i="5"/>
  <c r="Z301" i="5" s="1"/>
  <c r="Z75" i="6" s="1"/>
  <c r="CE67" i="7"/>
  <c r="CD5" i="5"/>
  <c r="CD5" i="6"/>
  <c r="CD4" i="5"/>
  <c r="CD4" i="7" s="1"/>
  <c r="CD4" i="6"/>
  <c r="CD2" i="3"/>
  <c r="CD2" i="6"/>
  <c r="CD2" i="5"/>
  <c r="CE1" i="3"/>
  <c r="CE1" i="6"/>
  <c r="CE1" i="5"/>
  <c r="CD5" i="2"/>
  <c r="CD5" i="3"/>
  <c r="CD4" i="2"/>
  <c r="CD4" i="3"/>
  <c r="CD75" i="1"/>
  <c r="CD76" i="1" s="1"/>
  <c r="CD15" i="5" s="1"/>
  <c r="CD73" i="1"/>
  <c r="CD72" i="1"/>
  <c r="CD74" i="1" s="1"/>
  <c r="CD35" i="3" s="1"/>
  <c r="CD65" i="1"/>
  <c r="CD67" i="1" s="1"/>
  <c r="CD34" i="3" s="1"/>
  <c r="CD59" i="1"/>
  <c r="CD58" i="1"/>
  <c r="CD60" i="1" s="1"/>
  <c r="CD33" i="3" s="1"/>
  <c r="CD66" i="1"/>
  <c r="CD61" i="1"/>
  <c r="CD62" i="1" s="1"/>
  <c r="CD13" i="5" s="1"/>
  <c r="CD68" i="1"/>
  <c r="CD69" i="1" s="1"/>
  <c r="CD14" i="5" s="1"/>
  <c r="CD51" i="1"/>
  <c r="CD52" i="1"/>
  <c r="CD54" i="1"/>
  <c r="CD55" i="1" s="1"/>
  <c r="CD12" i="5" s="1"/>
  <c r="CE1" i="2"/>
  <c r="CD2" i="2"/>
  <c r="CD45" i="1"/>
  <c r="CD44" i="1"/>
  <c r="CD46" i="1" s="1"/>
  <c r="CD31" i="3" s="1"/>
  <c r="CD47" i="1"/>
  <c r="CD48" i="1" s="1"/>
  <c r="CD11" i="5" s="1"/>
  <c r="CE36" i="1"/>
  <c r="CE37" i="1"/>
  <c r="CE3" i="1" s="1"/>
  <c r="CE3" i="7" l="1"/>
  <c r="CE3" i="8"/>
  <c r="CD192" i="5"/>
  <c r="CD212" i="5"/>
  <c r="CD132" i="5"/>
  <c r="CD253" i="5"/>
  <c r="CD152" i="5"/>
  <c r="CD172" i="5"/>
  <c r="CD278" i="5"/>
  <c r="CD282" i="5"/>
  <c r="CD281" i="5"/>
  <c r="CD279" i="5"/>
  <c r="CD280" i="5"/>
  <c r="CC291" i="5"/>
  <c r="CD249" i="5"/>
  <c r="CD250" i="5"/>
  <c r="CD248" i="5"/>
  <c r="CD247" i="5"/>
  <c r="CD5" i="7"/>
  <c r="CD271" i="5"/>
  <c r="CD273" i="5"/>
  <c r="CD275" i="5"/>
  <c r="CD272" i="5"/>
  <c r="CD274" i="5"/>
  <c r="CC233" i="5"/>
  <c r="CC28" i="6" s="1"/>
  <c r="CD246" i="5"/>
  <c r="CD368" i="3"/>
  <c r="CD369" i="3" s="1"/>
  <c r="CD393" i="3"/>
  <c r="CD394" i="3" s="1"/>
  <c r="CD293" i="3"/>
  <c r="CD294" i="3" s="1"/>
  <c r="CD318" i="3"/>
  <c r="CD319" i="3" s="1"/>
  <c r="CD343" i="3"/>
  <c r="CD344" i="3" s="1"/>
  <c r="CD49" i="3"/>
  <c r="CD48" i="3"/>
  <c r="CD47" i="3"/>
  <c r="CD50" i="3"/>
  <c r="CC164" i="3"/>
  <c r="CC117" i="6"/>
  <c r="CC241" i="5"/>
  <c r="CD208" i="5"/>
  <c r="CD209" i="5"/>
  <c r="CD206" i="5"/>
  <c r="CD207" i="5"/>
  <c r="CD219" i="5"/>
  <c r="CD218" i="5"/>
  <c r="CD217" i="5"/>
  <c r="CE340" i="5"/>
  <c r="CD64" i="5"/>
  <c r="CD65" i="5"/>
  <c r="CD109" i="5"/>
  <c r="CD111" i="5"/>
  <c r="CD66" i="5"/>
  <c r="CD110" i="5"/>
  <c r="CD186" i="5"/>
  <c r="CD188" i="5"/>
  <c r="CD189" i="5"/>
  <c r="CD187" i="5"/>
  <c r="CD198" i="5"/>
  <c r="CD199" i="5"/>
  <c r="CD197" i="5"/>
  <c r="CD104" i="5"/>
  <c r="CE339" i="5"/>
  <c r="CD103" i="5"/>
  <c r="CD58" i="5"/>
  <c r="CD57" i="5"/>
  <c r="CD102" i="5"/>
  <c r="CD59" i="5"/>
  <c r="AG313" i="5"/>
  <c r="AG315" i="5" s="1"/>
  <c r="AG317" i="5" s="1"/>
  <c r="AF318" i="5"/>
  <c r="CD129" i="5"/>
  <c r="CD127" i="5"/>
  <c r="CD128" i="5"/>
  <c r="CD126" i="5"/>
  <c r="CD138" i="5"/>
  <c r="CD139" i="5"/>
  <c r="CD137" i="5"/>
  <c r="CD38" i="5"/>
  <c r="CD83" i="5"/>
  <c r="CD36" i="5"/>
  <c r="CE336" i="5"/>
  <c r="CD81" i="5"/>
  <c r="CD82" i="5"/>
  <c r="CD37" i="5"/>
  <c r="CD146" i="5"/>
  <c r="CD148" i="5"/>
  <c r="CD149" i="5"/>
  <c r="CD147" i="5"/>
  <c r="CD159" i="5"/>
  <c r="CD158" i="5"/>
  <c r="CD157" i="5"/>
  <c r="CD44" i="5"/>
  <c r="CD88" i="5"/>
  <c r="CD45" i="5"/>
  <c r="CD90" i="5"/>
  <c r="CD89" i="5"/>
  <c r="CE337" i="5"/>
  <c r="CD43" i="5"/>
  <c r="CD169" i="5"/>
  <c r="CD166" i="5"/>
  <c r="CD167" i="5"/>
  <c r="CD168" i="5"/>
  <c r="CD178" i="5"/>
  <c r="CD179" i="5"/>
  <c r="CD177" i="5"/>
  <c r="CD52" i="5"/>
  <c r="CD51" i="5"/>
  <c r="CD97" i="5"/>
  <c r="CD50" i="5"/>
  <c r="CD96" i="5"/>
  <c r="CE338" i="5"/>
  <c r="CD95" i="5"/>
  <c r="CC15" i="6"/>
  <c r="CC25" i="6" s="1"/>
  <c r="CC306" i="5"/>
  <c r="CC298" i="5"/>
  <c r="DC369" i="5"/>
  <c r="DC135" i="6"/>
  <c r="Z310" i="5"/>
  <c r="Z302" i="5"/>
  <c r="AA297" i="5"/>
  <c r="AA305" i="5"/>
  <c r="CD53" i="1"/>
  <c r="CD32" i="3" s="1"/>
  <c r="CE68" i="7"/>
  <c r="CE69" i="7" s="1"/>
  <c r="CE78" i="7"/>
  <c r="CE79" i="7" s="1"/>
  <c r="CE80" i="7" s="1"/>
  <c r="CE81" i="7" s="1"/>
  <c r="CE3" i="6"/>
  <c r="CE3" i="5"/>
  <c r="CD41" i="3"/>
  <c r="CD377" i="3" s="1"/>
  <c r="CD38" i="3"/>
  <c r="CD39" i="3"/>
  <c r="CD327" i="3" s="1"/>
  <c r="CD42" i="3"/>
  <c r="CD402" i="3" s="1"/>
  <c r="CD40" i="3"/>
  <c r="CD352" i="3" s="1"/>
  <c r="CD128" i="3"/>
  <c r="CD129" i="3"/>
  <c r="CD130" i="3"/>
  <c r="CD127" i="3"/>
  <c r="CD108" i="3"/>
  <c r="CD109" i="3"/>
  <c r="CD107" i="3"/>
  <c r="CD110" i="3"/>
  <c r="CD90" i="3"/>
  <c r="CD87" i="3"/>
  <c r="CD88" i="3"/>
  <c r="CD89" i="3"/>
  <c r="CE3" i="2"/>
  <c r="CE3" i="3"/>
  <c r="CE38" i="1"/>
  <c r="CE4" i="1" s="1"/>
  <c r="CE4" i="8" s="1"/>
  <c r="CE2" i="1"/>
  <c r="CE39" i="1"/>
  <c r="CE5" i="1" s="1"/>
  <c r="CE5" i="8" s="1"/>
  <c r="CF35" i="1"/>
  <c r="CF1" i="1" s="1"/>
  <c r="CE2" i="7" l="1"/>
  <c r="CE62" i="7" s="1"/>
  <c r="CE63" i="7" s="1"/>
  <c r="CE2" i="8"/>
  <c r="CF1" i="7"/>
  <c r="CF1" i="8"/>
  <c r="CD302" i="3"/>
  <c r="CD288" i="3" s="1"/>
  <c r="CD210" i="5"/>
  <c r="CD214" i="5" s="1"/>
  <c r="CD285" i="5"/>
  <c r="CD286" i="5"/>
  <c r="CD288" i="5"/>
  <c r="CD289" i="5"/>
  <c r="CD287" i="5"/>
  <c r="CD54" i="3"/>
  <c r="CD202" i="3"/>
  <c r="CD60" i="3"/>
  <c r="CD61" i="3"/>
  <c r="CD57" i="3"/>
  <c r="CD200" i="3"/>
  <c r="CD58" i="3"/>
  <c r="CD59" i="3"/>
  <c r="CD62" i="3"/>
  <c r="CD119" i="3"/>
  <c r="CD232" i="3"/>
  <c r="CD230" i="3"/>
  <c r="CD122" i="3"/>
  <c r="CD363" i="3"/>
  <c r="CD121" i="3"/>
  <c r="CD120" i="3"/>
  <c r="CD117" i="3"/>
  <c r="CD118" i="3"/>
  <c r="CD138" i="3"/>
  <c r="CD142" i="3"/>
  <c r="CD240" i="3"/>
  <c r="CD139" i="3"/>
  <c r="CD141" i="3"/>
  <c r="CD137" i="3"/>
  <c r="CD242" i="3"/>
  <c r="CD388" i="3"/>
  <c r="CD140" i="3"/>
  <c r="CD98" i="3"/>
  <c r="CD97" i="3"/>
  <c r="CD220" i="3"/>
  <c r="CD100" i="3"/>
  <c r="CD222" i="3"/>
  <c r="CD99" i="3"/>
  <c r="CD102" i="3"/>
  <c r="CD338" i="3"/>
  <c r="CD101" i="3"/>
  <c r="CD67" i="3"/>
  <c r="CD147" i="3" s="1"/>
  <c r="CD68" i="3"/>
  <c r="CD148" i="3" s="1"/>
  <c r="CD69" i="3"/>
  <c r="CD149" i="3" s="1"/>
  <c r="CD70" i="3"/>
  <c r="CD150" i="3" s="1"/>
  <c r="CD78" i="3"/>
  <c r="CD81" i="3"/>
  <c r="CD80" i="3"/>
  <c r="CD82" i="3"/>
  <c r="CD313" i="3"/>
  <c r="CD79" i="3"/>
  <c r="CD77" i="3"/>
  <c r="CD210" i="3"/>
  <c r="CD212" i="3"/>
  <c r="CD106" i="5"/>
  <c r="CD332" i="5" s="1"/>
  <c r="CD346" i="5" s="1"/>
  <c r="CD47" i="5"/>
  <c r="CD160" i="5" s="1"/>
  <c r="CD162" i="5" s="1"/>
  <c r="CD150" i="5"/>
  <c r="CD154" i="5" s="1"/>
  <c r="CD61" i="5"/>
  <c r="CD200" i="5" s="1"/>
  <c r="CD202" i="5" s="1"/>
  <c r="CD54" i="5"/>
  <c r="CD180" i="5" s="1"/>
  <c r="CD182" i="5" s="1"/>
  <c r="CD92" i="5"/>
  <c r="CD330" i="5" s="1"/>
  <c r="CD344" i="5" s="1"/>
  <c r="CD72" i="5"/>
  <c r="CD12" i="6" s="1"/>
  <c r="CD40" i="5"/>
  <c r="CD140" i="5" s="1"/>
  <c r="CD142" i="5" s="1"/>
  <c r="CD71" i="5"/>
  <c r="CD130" i="5"/>
  <c r="CD134" i="5" s="1"/>
  <c r="CD226" i="5"/>
  <c r="CD231" i="5"/>
  <c r="AG318" i="5"/>
  <c r="AH313" i="5"/>
  <c r="AH315" i="5" s="1"/>
  <c r="AH317" i="5" s="1"/>
  <c r="CD190" i="5"/>
  <c r="CD194" i="5" s="1"/>
  <c r="CD99" i="5"/>
  <c r="CD331" i="5" s="1"/>
  <c r="CD345" i="5" s="1"/>
  <c r="CD117" i="5"/>
  <c r="CD20" i="6" s="1"/>
  <c r="CD118" i="5"/>
  <c r="CD21" i="6" s="1"/>
  <c r="CD236" i="5"/>
  <c r="CD228" i="5"/>
  <c r="CD113" i="5"/>
  <c r="CD333" i="5" s="1"/>
  <c r="CD347" i="5" s="1"/>
  <c r="CD85" i="5"/>
  <c r="CD329" i="5" s="1"/>
  <c r="CD343" i="5" s="1"/>
  <c r="CD116" i="5"/>
  <c r="CD73" i="5"/>
  <c r="CD13" i="6" s="1"/>
  <c r="CD238" i="5"/>
  <c r="CD33" i="6" s="1"/>
  <c r="CD227" i="5"/>
  <c r="CD170" i="5"/>
  <c r="CD174" i="5" s="1"/>
  <c r="CD237" i="5"/>
  <c r="CD32" i="6" s="1"/>
  <c r="CD229" i="5"/>
  <c r="CD68" i="5"/>
  <c r="CD220" i="5" s="1"/>
  <c r="CD222" i="5" s="1"/>
  <c r="DD132" i="6"/>
  <c r="DC91" i="6"/>
  <c r="AA307" i="5"/>
  <c r="AA309" i="5" s="1"/>
  <c r="AA74" i="6" s="1"/>
  <c r="AA299" i="5"/>
  <c r="AA301" i="5" s="1"/>
  <c r="AA75" i="6" s="1"/>
  <c r="CF67" i="7"/>
  <c r="CE4" i="5"/>
  <c r="CE4" i="7" s="1"/>
  <c r="CE4" i="6"/>
  <c r="CE5" i="5"/>
  <c r="CE5" i="6"/>
  <c r="CF1" i="3"/>
  <c r="CF1" i="6"/>
  <c r="CF1" i="5"/>
  <c r="CE2" i="3"/>
  <c r="CE2" i="6"/>
  <c r="CE2" i="5"/>
  <c r="CE5" i="2"/>
  <c r="CE5" i="3"/>
  <c r="CE4" i="2"/>
  <c r="CE4" i="3"/>
  <c r="CE72" i="1"/>
  <c r="CE74" i="1" s="1"/>
  <c r="CE35" i="3" s="1"/>
  <c r="CE75" i="1"/>
  <c r="CE76" i="1" s="1"/>
  <c r="CE15" i="5" s="1"/>
  <c r="CE73" i="1"/>
  <c r="CE61" i="1"/>
  <c r="CE62" i="1" s="1"/>
  <c r="CE13" i="5" s="1"/>
  <c r="CE58" i="1"/>
  <c r="CE60" i="1" s="1"/>
  <c r="CE33" i="3" s="1"/>
  <c r="CE68" i="1"/>
  <c r="CE69" i="1" s="1"/>
  <c r="CE14" i="5" s="1"/>
  <c r="CE59" i="1"/>
  <c r="CE65" i="1"/>
  <c r="CE67" i="1" s="1"/>
  <c r="CE34" i="3" s="1"/>
  <c r="CE66" i="1"/>
  <c r="CE52" i="1"/>
  <c r="CE51" i="1"/>
  <c r="CE54" i="1"/>
  <c r="CE55" i="1" s="1"/>
  <c r="CE12" i="5" s="1"/>
  <c r="CF1" i="2"/>
  <c r="CE2" i="2"/>
  <c r="CE44" i="1"/>
  <c r="CE46" i="1" s="1"/>
  <c r="CE31" i="3" s="1"/>
  <c r="CE45" i="1"/>
  <c r="CE47" i="1"/>
  <c r="CE48" i="1" s="1"/>
  <c r="CE11" i="5" s="1"/>
  <c r="CF36" i="1"/>
  <c r="CF37" i="1"/>
  <c r="CF3" i="1" s="1"/>
  <c r="CF3" i="7" l="1"/>
  <c r="CF3" i="8"/>
  <c r="CE152" i="5"/>
  <c r="CE172" i="5"/>
  <c r="CE192" i="5"/>
  <c r="CE212" i="5"/>
  <c r="CE132" i="5"/>
  <c r="CE253" i="5"/>
  <c r="CE279" i="5"/>
  <c r="CE278" i="5"/>
  <c r="CE280" i="5"/>
  <c r="CE282" i="5"/>
  <c r="CE281" i="5"/>
  <c r="CD291" i="5"/>
  <c r="CE249" i="5"/>
  <c r="CE250" i="5"/>
  <c r="CE248" i="5"/>
  <c r="CE247" i="5"/>
  <c r="CE5" i="7"/>
  <c r="CE275" i="5"/>
  <c r="CE271" i="5"/>
  <c r="CE273" i="5"/>
  <c r="CE274" i="5"/>
  <c r="CE272" i="5"/>
  <c r="CE246" i="5"/>
  <c r="CE368" i="3"/>
  <c r="CE369" i="3" s="1"/>
  <c r="CE393" i="3"/>
  <c r="CE394" i="3" s="1"/>
  <c r="CE343" i="3"/>
  <c r="CE344" i="3" s="1"/>
  <c r="CE318" i="3"/>
  <c r="CE319" i="3" s="1"/>
  <c r="CE293" i="3"/>
  <c r="CE294" i="3" s="1"/>
  <c r="CD64" i="3"/>
  <c r="CE47" i="3"/>
  <c r="CE48" i="3"/>
  <c r="CE49" i="3"/>
  <c r="CE50" i="3"/>
  <c r="CD124" i="3"/>
  <c r="CD144" i="3"/>
  <c r="CD252" i="3"/>
  <c r="CD158" i="3"/>
  <c r="CD160" i="3"/>
  <c r="CD159" i="3"/>
  <c r="CD161" i="3"/>
  <c r="CD250" i="3"/>
  <c r="CD162" i="3"/>
  <c r="CD104" i="3"/>
  <c r="CD84" i="3"/>
  <c r="CD157" i="3"/>
  <c r="CD349" i="5"/>
  <c r="CD35" i="6" s="1"/>
  <c r="CE148" i="5"/>
  <c r="CE147" i="5"/>
  <c r="CE149" i="5"/>
  <c r="CE146" i="5"/>
  <c r="CE157" i="5"/>
  <c r="CE159" i="5"/>
  <c r="CE158" i="5"/>
  <c r="CE90" i="5"/>
  <c r="CF337" i="5"/>
  <c r="CE44" i="5"/>
  <c r="CE88" i="5"/>
  <c r="CE45" i="5"/>
  <c r="CE43" i="5"/>
  <c r="CE89" i="5"/>
  <c r="CE168" i="5"/>
  <c r="CE169" i="5"/>
  <c r="CE166" i="5"/>
  <c r="CE167" i="5"/>
  <c r="CE178" i="5"/>
  <c r="CE179" i="5"/>
  <c r="CE177" i="5"/>
  <c r="CE52" i="5"/>
  <c r="CF338" i="5"/>
  <c r="CE96" i="5"/>
  <c r="CE51" i="5"/>
  <c r="CE95" i="5"/>
  <c r="CE97" i="5"/>
  <c r="CE50" i="5"/>
  <c r="CD31" i="6"/>
  <c r="CE186" i="5"/>
  <c r="CE187" i="5"/>
  <c r="CE189" i="5"/>
  <c r="CE188" i="5"/>
  <c r="CE198" i="5"/>
  <c r="CE197" i="5"/>
  <c r="CE199" i="5"/>
  <c r="CE57" i="5"/>
  <c r="CE58" i="5"/>
  <c r="CE103" i="5"/>
  <c r="CF339" i="5"/>
  <c r="CE102" i="5"/>
  <c r="CE59" i="5"/>
  <c r="CE104" i="5"/>
  <c r="CE209" i="5"/>
  <c r="CE207" i="5"/>
  <c r="CE206" i="5"/>
  <c r="CE208" i="5"/>
  <c r="CE219" i="5"/>
  <c r="CE218" i="5"/>
  <c r="CE217" i="5"/>
  <c r="CE64" i="5"/>
  <c r="CE65" i="5"/>
  <c r="CE66" i="5"/>
  <c r="CE111" i="5"/>
  <c r="CE109" i="5"/>
  <c r="CE110" i="5"/>
  <c r="CF340" i="5"/>
  <c r="CD233" i="5"/>
  <c r="CD28" i="6" s="1"/>
  <c r="CD75" i="5"/>
  <c r="CD11" i="6"/>
  <c r="CD120" i="5"/>
  <c r="CD314" i="5" s="1"/>
  <c r="CD19" i="6"/>
  <c r="CD23" i="6" s="1"/>
  <c r="CD239" i="5"/>
  <c r="CD34" i="6" s="1"/>
  <c r="CE127" i="5"/>
  <c r="CE128" i="5"/>
  <c r="CE126" i="5"/>
  <c r="CE129" i="5"/>
  <c r="CE137" i="5"/>
  <c r="CE139" i="5"/>
  <c r="CE138" i="5"/>
  <c r="CE81" i="5"/>
  <c r="CE82" i="5"/>
  <c r="CF336" i="5"/>
  <c r="CE38" i="5"/>
  <c r="CE37" i="5"/>
  <c r="CE83" i="5"/>
  <c r="CE36" i="5"/>
  <c r="AH318" i="5"/>
  <c r="AI313" i="5"/>
  <c r="AI315" i="5" s="1"/>
  <c r="AI317" i="5" s="1"/>
  <c r="DD135" i="6"/>
  <c r="DD369" i="5"/>
  <c r="AA310" i="5"/>
  <c r="AA302" i="5"/>
  <c r="AB297" i="5"/>
  <c r="AB305" i="5"/>
  <c r="CE53" i="1"/>
  <c r="CE32" i="3" s="1"/>
  <c r="CF78" i="7"/>
  <c r="CF79" i="7" s="1"/>
  <c r="CF80" i="7" s="1"/>
  <c r="CF81" i="7" s="1"/>
  <c r="CF68" i="7"/>
  <c r="CF69" i="7" s="1"/>
  <c r="CF3" i="6"/>
  <c r="CF3" i="5"/>
  <c r="CE42" i="3"/>
  <c r="CE402" i="3" s="1"/>
  <c r="CE40" i="3"/>
  <c r="CE352" i="3" s="1"/>
  <c r="CE39" i="3"/>
  <c r="CE327" i="3" s="1"/>
  <c r="CE38" i="3"/>
  <c r="CE41" i="3"/>
  <c r="CE377" i="3" s="1"/>
  <c r="CE128" i="3"/>
  <c r="CE130" i="3"/>
  <c r="CE129" i="3"/>
  <c r="CE127" i="3"/>
  <c r="CE107" i="3"/>
  <c r="CE109" i="3"/>
  <c r="CE110" i="3"/>
  <c r="CE108" i="3"/>
  <c r="CE89" i="3"/>
  <c r="CE90" i="3"/>
  <c r="CE87" i="3"/>
  <c r="CE88" i="3"/>
  <c r="CF3" i="2"/>
  <c r="CF3" i="3"/>
  <c r="CF38" i="1"/>
  <c r="CF4" i="1" s="1"/>
  <c r="CF4" i="8" s="1"/>
  <c r="CF2" i="1"/>
  <c r="CF39" i="1"/>
  <c r="CF5" i="1" s="1"/>
  <c r="CF5" i="8" s="1"/>
  <c r="CG35" i="1"/>
  <c r="CG1" i="1" s="1"/>
  <c r="CG1" i="7" l="1"/>
  <c r="CG1" i="8"/>
  <c r="CF2" i="7"/>
  <c r="CF62" i="7" s="1"/>
  <c r="CF63" i="7" s="1"/>
  <c r="CF2" i="8"/>
  <c r="CE302" i="3"/>
  <c r="CE288" i="3" s="1"/>
  <c r="CE289" i="5"/>
  <c r="CE210" i="5"/>
  <c r="CE214" i="5" s="1"/>
  <c r="CE285" i="5"/>
  <c r="CE286" i="5"/>
  <c r="CE288" i="5"/>
  <c r="CE287" i="5"/>
  <c r="CE238" i="5"/>
  <c r="CE33" i="6" s="1"/>
  <c r="CE61" i="3"/>
  <c r="CE200" i="3"/>
  <c r="CE57" i="3"/>
  <c r="CE59" i="3"/>
  <c r="CE62" i="3"/>
  <c r="CE60" i="3"/>
  <c r="CE58" i="3"/>
  <c r="CE202" i="3"/>
  <c r="CE54" i="3"/>
  <c r="CE137" i="3"/>
  <c r="CE240" i="3"/>
  <c r="CE388" i="3"/>
  <c r="CE141" i="3"/>
  <c r="CE138" i="3"/>
  <c r="CE140" i="3"/>
  <c r="CE139" i="3"/>
  <c r="CE242" i="3"/>
  <c r="CE142" i="3"/>
  <c r="CE117" i="3"/>
  <c r="CE120" i="3"/>
  <c r="CE232" i="3"/>
  <c r="CE230" i="3"/>
  <c r="CE118" i="3"/>
  <c r="CE119" i="3"/>
  <c r="CE122" i="3"/>
  <c r="CE363" i="3"/>
  <c r="CE121" i="3"/>
  <c r="CE117" i="5"/>
  <c r="CE20" i="6" s="1"/>
  <c r="CD164" i="3"/>
  <c r="CD117" i="6"/>
  <c r="CE100" i="3"/>
  <c r="CE222" i="3"/>
  <c r="CE220" i="3"/>
  <c r="CE102" i="3"/>
  <c r="CE97" i="3"/>
  <c r="CE338" i="3"/>
  <c r="CE101" i="3"/>
  <c r="CE99" i="3"/>
  <c r="CE98" i="3"/>
  <c r="CE73" i="5"/>
  <c r="CE13" i="6" s="1"/>
  <c r="CE229" i="5"/>
  <c r="CE227" i="5"/>
  <c r="CE68" i="3"/>
  <c r="CE148" i="3" s="1"/>
  <c r="CE69" i="3"/>
  <c r="CE149" i="3" s="1"/>
  <c r="CE67" i="3"/>
  <c r="CE147" i="3" s="1"/>
  <c r="CE70" i="3"/>
  <c r="CE150" i="3" s="1"/>
  <c r="CE81" i="3"/>
  <c r="CE313" i="3"/>
  <c r="CE80" i="3"/>
  <c r="CE78" i="3"/>
  <c r="CE77" i="3"/>
  <c r="CE82" i="3"/>
  <c r="CE79" i="3"/>
  <c r="CE210" i="3"/>
  <c r="CE212" i="3"/>
  <c r="CE99" i="5"/>
  <c r="CE331" i="5" s="1"/>
  <c r="CE345" i="5" s="1"/>
  <c r="CE106" i="5"/>
  <c r="CE332" i="5" s="1"/>
  <c r="CE346" i="5" s="1"/>
  <c r="CE61" i="5"/>
  <c r="CE200" i="5" s="1"/>
  <c r="CE202" i="5" s="1"/>
  <c r="CE231" i="5"/>
  <c r="CE54" i="5"/>
  <c r="CE180" i="5" s="1"/>
  <c r="CE182" i="5" s="1"/>
  <c r="CE118" i="5"/>
  <c r="CE21" i="6" s="1"/>
  <c r="CE237" i="5"/>
  <c r="CE32" i="6" s="1"/>
  <c r="CE113" i="5"/>
  <c r="CE333" i="5" s="1"/>
  <c r="CE347" i="5" s="1"/>
  <c r="CE150" i="5"/>
  <c r="CE154" i="5" s="1"/>
  <c r="CE72" i="5"/>
  <c r="CE12" i="6" s="1"/>
  <c r="CE228" i="5"/>
  <c r="CE47" i="5"/>
  <c r="CE160" i="5" s="1"/>
  <c r="CE162" i="5" s="1"/>
  <c r="CE40" i="5"/>
  <c r="CE140" i="5" s="1"/>
  <c r="CE142" i="5" s="1"/>
  <c r="CE71" i="5"/>
  <c r="CD241" i="5"/>
  <c r="AI318" i="5"/>
  <c r="AJ313" i="5"/>
  <c r="CE130" i="5"/>
  <c r="CE134" i="5" s="1"/>
  <c r="CE226" i="5"/>
  <c r="CE190" i="5"/>
  <c r="CE194" i="5" s="1"/>
  <c r="CE85" i="5"/>
  <c r="CE329" i="5" s="1"/>
  <c r="CE343" i="5" s="1"/>
  <c r="CE116" i="5"/>
  <c r="CD15" i="6"/>
  <c r="CD25" i="6" s="1"/>
  <c r="CD306" i="5"/>
  <c r="CD298" i="5"/>
  <c r="CE68" i="5"/>
  <c r="CE220" i="5" s="1"/>
  <c r="CE222" i="5" s="1"/>
  <c r="CE92" i="5"/>
  <c r="CE330" i="5" s="1"/>
  <c r="CE344" i="5" s="1"/>
  <c r="CE236" i="5"/>
  <c r="CE170" i="5"/>
  <c r="CE174" i="5" s="1"/>
  <c r="DE132" i="6"/>
  <c r="DD91" i="6"/>
  <c r="AB307" i="5"/>
  <c r="AB309" i="5" s="1"/>
  <c r="AB74" i="6" s="1"/>
  <c r="AB299" i="5"/>
  <c r="AB301" i="5" s="1"/>
  <c r="AB75" i="6" s="1"/>
  <c r="CG67" i="7"/>
  <c r="CF5" i="5"/>
  <c r="CF5" i="6"/>
  <c r="CF4" i="5"/>
  <c r="CF4" i="7" s="1"/>
  <c r="CF4" i="6"/>
  <c r="CG1" i="3"/>
  <c r="CG1" i="6"/>
  <c r="CG1" i="5"/>
  <c r="CF2" i="3"/>
  <c r="CF2" i="6"/>
  <c r="CF2" i="5"/>
  <c r="CF5" i="2"/>
  <c r="CF5" i="3"/>
  <c r="CF4" i="2"/>
  <c r="CF4" i="3"/>
  <c r="CF73" i="1"/>
  <c r="CF75" i="1"/>
  <c r="CF76" i="1" s="1"/>
  <c r="CF15" i="5" s="1"/>
  <c r="CF72" i="1"/>
  <c r="CF74" i="1" s="1"/>
  <c r="CF35" i="3" s="1"/>
  <c r="CF66" i="1"/>
  <c r="CF59" i="1"/>
  <c r="CF58" i="1"/>
  <c r="CF60" i="1" s="1"/>
  <c r="CF33" i="3" s="1"/>
  <c r="CF65" i="1"/>
  <c r="CF67" i="1" s="1"/>
  <c r="CF34" i="3" s="1"/>
  <c r="CF68" i="1"/>
  <c r="CF69" i="1" s="1"/>
  <c r="CF14" i="5" s="1"/>
  <c r="CF61" i="1"/>
  <c r="CF62" i="1" s="1"/>
  <c r="CF13" i="5" s="1"/>
  <c r="CF51" i="1"/>
  <c r="CF52" i="1"/>
  <c r="CF54" i="1"/>
  <c r="CF55" i="1" s="1"/>
  <c r="CF12" i="5" s="1"/>
  <c r="CG1" i="2"/>
  <c r="CF2" i="2"/>
  <c r="CF47" i="1"/>
  <c r="CF48" i="1" s="1"/>
  <c r="CF11" i="5" s="1"/>
  <c r="CF44" i="1"/>
  <c r="CF46" i="1" s="1"/>
  <c r="CF31" i="3" s="1"/>
  <c r="CF45" i="1"/>
  <c r="CG37" i="1"/>
  <c r="CG3" i="1" s="1"/>
  <c r="CG36" i="1"/>
  <c r="CG3" i="7" l="1"/>
  <c r="CG3" i="8"/>
  <c r="CF172" i="5"/>
  <c r="CF152" i="5"/>
  <c r="CF192" i="5"/>
  <c r="CF132" i="5"/>
  <c r="CF253" i="5"/>
  <c r="CF282" i="5"/>
  <c r="CF281" i="5"/>
  <c r="CF280" i="5"/>
  <c r="CF278" i="5"/>
  <c r="CF279" i="5"/>
  <c r="CF212" i="5"/>
  <c r="CE291" i="5"/>
  <c r="CF249" i="5"/>
  <c r="CF250" i="5"/>
  <c r="CF248" i="5"/>
  <c r="CF247" i="5"/>
  <c r="CF5" i="7"/>
  <c r="CF271" i="5"/>
  <c r="CF272" i="5"/>
  <c r="CF275" i="5"/>
  <c r="CF273" i="5"/>
  <c r="CF274" i="5"/>
  <c r="CF246" i="5"/>
  <c r="CF393" i="3"/>
  <c r="CF394" i="3" s="1"/>
  <c r="CF343" i="3"/>
  <c r="CF344" i="3" s="1"/>
  <c r="CF318" i="3"/>
  <c r="CF319" i="3" s="1"/>
  <c r="CF293" i="3"/>
  <c r="CF294" i="3" s="1"/>
  <c r="CF368" i="3"/>
  <c r="CF369" i="3" s="1"/>
  <c r="CF48" i="3"/>
  <c r="CF47" i="3"/>
  <c r="CF49" i="3"/>
  <c r="CF50" i="3"/>
  <c r="CE64" i="3"/>
  <c r="CE161" i="3"/>
  <c r="CE250" i="3"/>
  <c r="CE144" i="3"/>
  <c r="CE124" i="3"/>
  <c r="CE159" i="3"/>
  <c r="CE160" i="3"/>
  <c r="CE162" i="3"/>
  <c r="CE252" i="3"/>
  <c r="CE158" i="3"/>
  <c r="CE104" i="3"/>
  <c r="CE84" i="3"/>
  <c r="CE157" i="3"/>
  <c r="CE233" i="5"/>
  <c r="CE28" i="6" s="1"/>
  <c r="CE349" i="5"/>
  <c r="CE35" i="6" s="1"/>
  <c r="CE239" i="5"/>
  <c r="CE34" i="6" s="1"/>
  <c r="CF147" i="5"/>
  <c r="CF146" i="5"/>
  <c r="CF148" i="5"/>
  <c r="CF149" i="5"/>
  <c r="CF157" i="5"/>
  <c r="CF159" i="5"/>
  <c r="CF158" i="5"/>
  <c r="CF43" i="5"/>
  <c r="CF89" i="5"/>
  <c r="CF44" i="5"/>
  <c r="CG337" i="5"/>
  <c r="CF88" i="5"/>
  <c r="CF45" i="5"/>
  <c r="CF90" i="5"/>
  <c r="CF187" i="5"/>
  <c r="CF189" i="5"/>
  <c r="CF188" i="5"/>
  <c r="CF186" i="5"/>
  <c r="CF199" i="5"/>
  <c r="CF197" i="5"/>
  <c r="CF198" i="5"/>
  <c r="CF102" i="5"/>
  <c r="CG339" i="5"/>
  <c r="CF57" i="5"/>
  <c r="CF59" i="5"/>
  <c r="CF104" i="5"/>
  <c r="CF58" i="5"/>
  <c r="CF103" i="5"/>
  <c r="AJ315" i="5"/>
  <c r="AJ317" i="5" s="1"/>
  <c r="CF128" i="5"/>
  <c r="CF127" i="5"/>
  <c r="CF129" i="5"/>
  <c r="CF126" i="5"/>
  <c r="CF139" i="5"/>
  <c r="CF138" i="5"/>
  <c r="CF137" i="5"/>
  <c r="CG336" i="5"/>
  <c r="CF81" i="5"/>
  <c r="CF82" i="5"/>
  <c r="CF37" i="5"/>
  <c r="CF83" i="5"/>
  <c r="CF36" i="5"/>
  <c r="CF38" i="5"/>
  <c r="CE31" i="6"/>
  <c r="CE120" i="5"/>
  <c r="CE314" i="5" s="1"/>
  <c r="CE19" i="6"/>
  <c r="CE23" i="6" s="1"/>
  <c r="CF207" i="5"/>
  <c r="CF208" i="5"/>
  <c r="CF209" i="5"/>
  <c r="CF206" i="5"/>
  <c r="CF219" i="5"/>
  <c r="CF218" i="5"/>
  <c r="CF217" i="5"/>
  <c r="CF111" i="5"/>
  <c r="CF64" i="5"/>
  <c r="CF110" i="5"/>
  <c r="CG340" i="5"/>
  <c r="CF66" i="5"/>
  <c r="CF109" i="5"/>
  <c r="CF65" i="5"/>
  <c r="CE75" i="5"/>
  <c r="CE11" i="6"/>
  <c r="CF169" i="5"/>
  <c r="CF166" i="5"/>
  <c r="CF167" i="5"/>
  <c r="CF168" i="5"/>
  <c r="CF177" i="5"/>
  <c r="CF179" i="5"/>
  <c r="CF178" i="5"/>
  <c r="CF50" i="5"/>
  <c r="CF97" i="5"/>
  <c r="CF96" i="5"/>
  <c r="CF95" i="5"/>
  <c r="CF52" i="5"/>
  <c r="CG338" i="5"/>
  <c r="CF51" i="5"/>
  <c r="DE135" i="6"/>
  <c r="DE369" i="5"/>
  <c r="AB310" i="5"/>
  <c r="AB302" i="5"/>
  <c r="AC297" i="5"/>
  <c r="AC305" i="5"/>
  <c r="CG68" i="7"/>
  <c r="CG69" i="7" s="1"/>
  <c r="CG78" i="7"/>
  <c r="CG79" i="7" s="1"/>
  <c r="CG80" i="7" s="1"/>
  <c r="CG81" i="7" s="1"/>
  <c r="CF53" i="1"/>
  <c r="CF32" i="3" s="1"/>
  <c r="CG3" i="6"/>
  <c r="CG3" i="5"/>
  <c r="CF41" i="3"/>
  <c r="CF377" i="3" s="1"/>
  <c r="CF39" i="3"/>
  <c r="CF327" i="3" s="1"/>
  <c r="CF42" i="3"/>
  <c r="CF402" i="3" s="1"/>
  <c r="CF40" i="3"/>
  <c r="CF352" i="3" s="1"/>
  <c r="CF38" i="3"/>
  <c r="CF130" i="3"/>
  <c r="CF127" i="3"/>
  <c r="CF129" i="3"/>
  <c r="CF128" i="3"/>
  <c r="CF109" i="3"/>
  <c r="CF108" i="3"/>
  <c r="CF107" i="3"/>
  <c r="CF110" i="3"/>
  <c r="CF89" i="3"/>
  <c r="CF90" i="3"/>
  <c r="CF88" i="3"/>
  <c r="CF87" i="3"/>
  <c r="CG3" i="2"/>
  <c r="CG3" i="3"/>
  <c r="CG38" i="1"/>
  <c r="CG4" i="1" s="1"/>
  <c r="CG4" i="8" s="1"/>
  <c r="CG2" i="1"/>
  <c r="CG39" i="1"/>
  <c r="CG5" i="1" s="1"/>
  <c r="CG5" i="8" s="1"/>
  <c r="CH35" i="1"/>
  <c r="CH1" i="1" s="1"/>
  <c r="CH1" i="7" l="1"/>
  <c r="CH1" i="8"/>
  <c r="CG2" i="7"/>
  <c r="CG62" i="7" s="1"/>
  <c r="CG63" i="7" s="1"/>
  <c r="CG2" i="8"/>
  <c r="CF302" i="3"/>
  <c r="CF288" i="3" s="1"/>
  <c r="CF287" i="5"/>
  <c r="CF210" i="5"/>
  <c r="CF214" i="5" s="1"/>
  <c r="CF285" i="5"/>
  <c r="CF288" i="5"/>
  <c r="CF289" i="5"/>
  <c r="CF286" i="5"/>
  <c r="CF54" i="3"/>
  <c r="CF61" i="3"/>
  <c r="CF202" i="3"/>
  <c r="CF60" i="3"/>
  <c r="CF59" i="3"/>
  <c r="CF62" i="3"/>
  <c r="CF200" i="3"/>
  <c r="CF58" i="3"/>
  <c r="CF57" i="3"/>
  <c r="CF117" i="3"/>
  <c r="CF120" i="3"/>
  <c r="CF118" i="3"/>
  <c r="CF363" i="3"/>
  <c r="CF121" i="3"/>
  <c r="CF119" i="3"/>
  <c r="CF122" i="3"/>
  <c r="CF230" i="3"/>
  <c r="CF232" i="3"/>
  <c r="CF138" i="3"/>
  <c r="CF142" i="3"/>
  <c r="CF137" i="3"/>
  <c r="CF139" i="3"/>
  <c r="CF240" i="3"/>
  <c r="CF140" i="3"/>
  <c r="CF141" i="3"/>
  <c r="CF242" i="3"/>
  <c r="CF388" i="3"/>
  <c r="CE117" i="6"/>
  <c r="CE164" i="3"/>
  <c r="CF338" i="3"/>
  <c r="CF98" i="3"/>
  <c r="CF220" i="3"/>
  <c r="CF100" i="3"/>
  <c r="CF101" i="3"/>
  <c r="CF102" i="3"/>
  <c r="CF97" i="3"/>
  <c r="CF222" i="3"/>
  <c r="CF99" i="3"/>
  <c r="CF81" i="3"/>
  <c r="CF77" i="3"/>
  <c r="CF210" i="3"/>
  <c r="CF79" i="3"/>
  <c r="CF212" i="3"/>
  <c r="CF82" i="3"/>
  <c r="CF313" i="3"/>
  <c r="CF80" i="3"/>
  <c r="CF78" i="3"/>
  <c r="CF69" i="3"/>
  <c r="CF149" i="3" s="1"/>
  <c r="CF68" i="3"/>
  <c r="CF148" i="3" s="1"/>
  <c r="CF67" i="3"/>
  <c r="CF147" i="3" s="1"/>
  <c r="CF70" i="3"/>
  <c r="CF150" i="3" s="1"/>
  <c r="CE241" i="5"/>
  <c r="CF92" i="5"/>
  <c r="CF330" i="5" s="1"/>
  <c r="CF344" i="5" s="1"/>
  <c r="CF150" i="5"/>
  <c r="CF154" i="5" s="1"/>
  <c r="AJ318" i="5"/>
  <c r="AK313" i="5"/>
  <c r="AK315" i="5" s="1"/>
  <c r="AK317" i="5" s="1"/>
  <c r="CF72" i="5"/>
  <c r="CF12" i="6" s="1"/>
  <c r="CF236" i="5"/>
  <c r="CF238" i="5"/>
  <c r="CF33" i="6" s="1"/>
  <c r="CF228" i="5"/>
  <c r="CF106" i="5"/>
  <c r="CF332" i="5" s="1"/>
  <c r="CF346" i="5" s="1"/>
  <c r="CF54" i="5"/>
  <c r="CF180" i="5" s="1"/>
  <c r="CF182" i="5" s="1"/>
  <c r="CF170" i="5"/>
  <c r="CF174" i="5" s="1"/>
  <c r="CE15" i="6"/>
  <c r="CE25" i="6" s="1"/>
  <c r="CE306" i="5"/>
  <c r="CE298" i="5"/>
  <c r="CF73" i="5"/>
  <c r="CF13" i="6" s="1"/>
  <c r="CF117" i="5"/>
  <c r="CF20" i="6" s="1"/>
  <c r="CF130" i="5"/>
  <c r="CF134" i="5" s="1"/>
  <c r="CF226" i="5"/>
  <c r="CF231" i="5"/>
  <c r="CF47" i="5"/>
  <c r="CF160" i="5" s="1"/>
  <c r="CF162" i="5" s="1"/>
  <c r="CF99" i="5"/>
  <c r="CF331" i="5" s="1"/>
  <c r="CF345" i="5" s="1"/>
  <c r="CF71" i="5"/>
  <c r="CF40" i="5"/>
  <c r="CF140" i="5" s="1"/>
  <c r="CF116" i="5"/>
  <c r="CF85" i="5"/>
  <c r="CF329" i="5" s="1"/>
  <c r="CF343" i="5" s="1"/>
  <c r="CF237" i="5"/>
  <c r="CF32" i="6" s="1"/>
  <c r="CF229" i="5"/>
  <c r="CF61" i="5"/>
  <c r="CF200" i="5" s="1"/>
  <c r="CF202" i="5" s="1"/>
  <c r="CF190" i="5"/>
  <c r="CF194" i="5" s="1"/>
  <c r="CF113" i="5"/>
  <c r="CF333" i="5" s="1"/>
  <c r="CF347" i="5" s="1"/>
  <c r="CF68" i="5"/>
  <c r="CF220" i="5" s="1"/>
  <c r="CF222" i="5" s="1"/>
  <c r="CF118" i="5"/>
  <c r="CF21" i="6" s="1"/>
  <c r="CF227" i="5"/>
  <c r="DF132" i="6"/>
  <c r="DE91" i="6"/>
  <c r="AC307" i="5"/>
  <c r="AC309" i="5" s="1"/>
  <c r="AC74" i="6" s="1"/>
  <c r="AC299" i="5"/>
  <c r="AC301" i="5" s="1"/>
  <c r="AC75" i="6" s="1"/>
  <c r="CH67" i="7"/>
  <c r="CG5" i="5"/>
  <c r="CG5" i="6"/>
  <c r="CG4" i="5"/>
  <c r="CG4" i="7" s="1"/>
  <c r="CG4" i="6"/>
  <c r="CH1" i="3"/>
  <c r="CH1" i="6"/>
  <c r="CH1" i="5"/>
  <c r="CG2" i="3"/>
  <c r="CG2" i="6"/>
  <c r="CG2" i="5"/>
  <c r="CG5" i="2"/>
  <c r="CG5" i="3"/>
  <c r="CG4" i="2"/>
  <c r="CG4" i="3"/>
  <c r="CG73" i="1"/>
  <c r="CG72" i="1"/>
  <c r="CG74" i="1" s="1"/>
  <c r="CG35" i="3" s="1"/>
  <c r="CG75" i="1"/>
  <c r="CG76" i="1" s="1"/>
  <c r="CG15" i="5" s="1"/>
  <c r="CG59" i="1"/>
  <c r="CG65" i="1"/>
  <c r="CG67" i="1" s="1"/>
  <c r="CG34" i="3" s="1"/>
  <c r="CG66" i="1"/>
  <c r="CG61" i="1"/>
  <c r="CG62" i="1" s="1"/>
  <c r="CG13" i="5" s="1"/>
  <c r="CG68" i="1"/>
  <c r="CG69" i="1" s="1"/>
  <c r="CG14" i="5" s="1"/>
  <c r="CG58" i="1"/>
  <c r="CG60" i="1" s="1"/>
  <c r="CG33" i="3" s="1"/>
  <c r="CG52" i="1"/>
  <c r="CG54" i="1"/>
  <c r="CG55" i="1" s="1"/>
  <c r="CG12" i="5" s="1"/>
  <c r="CG51" i="1"/>
  <c r="CH1" i="2"/>
  <c r="CG2" i="2"/>
  <c r="CG44" i="1"/>
  <c r="CG46" i="1" s="1"/>
  <c r="CG31" i="3" s="1"/>
  <c r="CG45" i="1"/>
  <c r="CG47" i="1"/>
  <c r="CG48" i="1" s="1"/>
  <c r="CG11" i="5" s="1"/>
  <c r="CH37" i="1"/>
  <c r="CH3" i="1" s="1"/>
  <c r="CH36" i="1"/>
  <c r="CH2" i="1" s="1"/>
  <c r="CH2" i="7" l="1"/>
  <c r="CH62" i="7" s="1"/>
  <c r="CH63" i="7" s="1"/>
  <c r="CH2" i="8"/>
  <c r="CH3" i="7"/>
  <c r="CH3" i="8"/>
  <c r="CG132" i="5"/>
  <c r="CG253" i="5"/>
  <c r="CG192" i="5"/>
  <c r="CG152" i="5"/>
  <c r="CG172" i="5"/>
  <c r="CG212" i="5"/>
  <c r="CG279" i="5"/>
  <c r="CG278" i="5"/>
  <c r="CG280" i="5"/>
  <c r="CG282" i="5"/>
  <c r="CG281" i="5"/>
  <c r="CF291" i="5"/>
  <c r="CG249" i="5"/>
  <c r="CG250" i="5"/>
  <c r="CG248" i="5"/>
  <c r="CG247" i="5"/>
  <c r="CG5" i="7"/>
  <c r="CG271" i="5"/>
  <c r="CG274" i="5"/>
  <c r="CG275" i="5"/>
  <c r="CG273" i="5"/>
  <c r="CG272" i="5"/>
  <c r="CG246" i="5"/>
  <c r="CG393" i="3"/>
  <c r="CG394" i="3" s="1"/>
  <c r="CG343" i="3"/>
  <c r="CG344" i="3" s="1"/>
  <c r="CG368" i="3"/>
  <c r="CG369" i="3" s="1"/>
  <c r="CG293" i="3"/>
  <c r="CG294" i="3" s="1"/>
  <c r="CG318" i="3"/>
  <c r="CG319" i="3" s="1"/>
  <c r="CF64" i="3"/>
  <c r="CG48" i="3"/>
  <c r="CG47" i="3"/>
  <c r="CG49" i="3"/>
  <c r="CG50" i="3"/>
  <c r="CF161" i="3"/>
  <c r="CF158" i="3"/>
  <c r="CF250" i="3"/>
  <c r="CF144" i="3"/>
  <c r="CF124" i="3"/>
  <c r="CF160" i="3"/>
  <c r="CF252" i="3"/>
  <c r="CF159" i="3"/>
  <c r="CF162" i="3"/>
  <c r="CF104" i="3"/>
  <c r="CF84" i="3"/>
  <c r="CF157" i="3"/>
  <c r="CF11" i="6"/>
  <c r="CF75" i="5"/>
  <c r="CG208" i="5"/>
  <c r="CG209" i="5"/>
  <c r="CG206" i="5"/>
  <c r="CG207" i="5"/>
  <c r="CG218" i="5"/>
  <c r="CG217" i="5"/>
  <c r="CG219" i="5"/>
  <c r="CG109" i="5"/>
  <c r="CG111" i="5"/>
  <c r="CG110" i="5"/>
  <c r="CG64" i="5"/>
  <c r="CH340" i="5"/>
  <c r="CG66" i="5"/>
  <c r="CG65" i="5"/>
  <c r="CF349" i="5"/>
  <c r="CF35" i="6" s="1"/>
  <c r="CF233" i="5"/>
  <c r="CF28" i="6" s="1"/>
  <c r="CG147" i="5"/>
  <c r="CG146" i="5"/>
  <c r="CG148" i="5"/>
  <c r="CG149" i="5"/>
  <c r="CG158" i="5"/>
  <c r="CG159" i="5"/>
  <c r="CG157" i="5"/>
  <c r="CG89" i="5"/>
  <c r="CH337" i="5"/>
  <c r="CG45" i="5"/>
  <c r="CG44" i="5"/>
  <c r="CG88" i="5"/>
  <c r="CG90" i="5"/>
  <c r="CG43" i="5"/>
  <c r="CF19" i="6"/>
  <c r="CF23" i="6" s="1"/>
  <c r="CF120" i="5"/>
  <c r="CF314" i="5" s="1"/>
  <c r="CF31" i="6"/>
  <c r="AL313" i="5"/>
  <c r="AL315" i="5" s="1"/>
  <c r="AL317" i="5" s="1"/>
  <c r="AK318" i="5"/>
  <c r="CG169" i="5"/>
  <c r="CG166" i="5"/>
  <c r="CG167" i="5"/>
  <c r="CG168" i="5"/>
  <c r="CG177" i="5"/>
  <c r="CG179" i="5"/>
  <c r="CG178" i="5"/>
  <c r="CG52" i="5"/>
  <c r="CG51" i="5"/>
  <c r="CG95" i="5"/>
  <c r="CH338" i="5"/>
  <c r="CG50" i="5"/>
  <c r="CG97" i="5"/>
  <c r="CG96" i="5"/>
  <c r="CG129" i="5"/>
  <c r="CG127" i="5"/>
  <c r="CG128" i="5"/>
  <c r="CG126" i="5"/>
  <c r="CG139" i="5"/>
  <c r="CG138" i="5"/>
  <c r="CG137" i="5"/>
  <c r="CG83" i="5"/>
  <c r="CG37" i="5"/>
  <c r="CG38" i="5"/>
  <c r="CG82" i="5"/>
  <c r="CG36" i="5"/>
  <c r="CG81" i="5"/>
  <c r="CH336" i="5"/>
  <c r="CG189" i="5"/>
  <c r="CG187" i="5"/>
  <c r="CG186" i="5"/>
  <c r="CG188" i="5"/>
  <c r="CG199" i="5"/>
  <c r="CG197" i="5"/>
  <c r="CG198" i="5"/>
  <c r="CG102" i="5"/>
  <c r="CH339" i="5"/>
  <c r="CG58" i="5"/>
  <c r="CG103" i="5"/>
  <c r="CG57" i="5"/>
  <c r="CG59" i="5"/>
  <c r="CG104" i="5"/>
  <c r="CF239" i="5"/>
  <c r="CF34" i="6" s="1"/>
  <c r="CF142" i="5"/>
  <c r="DF135" i="6"/>
  <c r="DF369" i="5"/>
  <c r="AC310" i="5"/>
  <c r="AC302" i="5"/>
  <c r="AD297" i="5"/>
  <c r="AD305" i="5"/>
  <c r="CG53" i="1"/>
  <c r="CG32" i="3" s="1"/>
  <c r="CH78" i="7"/>
  <c r="CH79" i="7" s="1"/>
  <c r="CH80" i="7" s="1"/>
  <c r="CH81" i="7" s="1"/>
  <c r="CH68" i="7"/>
  <c r="CH69" i="7" s="1"/>
  <c r="CH3" i="5"/>
  <c r="CH3" i="6"/>
  <c r="CH2" i="5"/>
  <c r="CH2" i="6"/>
  <c r="CG38" i="3"/>
  <c r="CG41" i="3"/>
  <c r="CG377" i="3" s="1"/>
  <c r="CG40" i="3"/>
  <c r="CG352" i="3" s="1"/>
  <c r="CG39" i="3"/>
  <c r="CG327" i="3" s="1"/>
  <c r="CG42" i="3"/>
  <c r="CG402" i="3" s="1"/>
  <c r="CG128" i="3"/>
  <c r="CG129" i="3"/>
  <c r="CG127" i="3"/>
  <c r="CG130" i="3"/>
  <c r="CG109" i="3"/>
  <c r="CG110" i="3"/>
  <c r="CG108" i="3"/>
  <c r="CG107" i="3"/>
  <c r="CG89" i="3"/>
  <c r="CG90" i="3"/>
  <c r="CG88" i="3"/>
  <c r="CG87" i="3"/>
  <c r="CH2" i="2"/>
  <c r="CH2" i="3"/>
  <c r="CH3" i="2"/>
  <c r="CH3" i="3"/>
  <c r="CH72" i="1"/>
  <c r="CH74" i="1" s="1"/>
  <c r="CH35" i="3" s="1"/>
  <c r="CH73" i="1"/>
  <c r="CH75" i="1"/>
  <c r="CH76" i="1" s="1"/>
  <c r="CH15" i="5" s="1"/>
  <c r="CH66" i="1"/>
  <c r="CH68" i="1"/>
  <c r="CH69" i="1" s="1"/>
  <c r="CH14" i="5" s="1"/>
  <c r="CH58" i="1"/>
  <c r="CH60" i="1" s="1"/>
  <c r="CH33" i="3" s="1"/>
  <c r="CH59" i="1"/>
  <c r="CH61" i="1"/>
  <c r="CH62" i="1" s="1"/>
  <c r="CH13" i="5" s="1"/>
  <c r="CH65" i="1"/>
  <c r="CH67" i="1" s="1"/>
  <c r="CH34" i="3" s="1"/>
  <c r="CH51" i="1"/>
  <c r="CH52" i="1"/>
  <c r="CH54" i="1"/>
  <c r="CH55" i="1" s="1"/>
  <c r="CH12" i="5" s="1"/>
  <c r="CH44" i="1"/>
  <c r="CH46" i="1" s="1"/>
  <c r="CH31" i="3" s="1"/>
  <c r="CH47" i="1"/>
  <c r="CH48" i="1" s="1"/>
  <c r="CH11" i="5" s="1"/>
  <c r="CH45" i="1"/>
  <c r="CH39" i="1"/>
  <c r="CH5" i="1" s="1"/>
  <c r="CH5" i="8" s="1"/>
  <c r="CI35" i="1"/>
  <c r="CI1" i="1" s="1"/>
  <c r="CH38" i="1"/>
  <c r="CH4" i="1" s="1"/>
  <c r="CH4" i="8" s="1"/>
  <c r="CI1" i="7" l="1"/>
  <c r="CI1" i="8"/>
  <c r="CH152" i="5"/>
  <c r="CG302" i="3"/>
  <c r="CG288" i="3" s="1"/>
  <c r="CH172" i="5"/>
  <c r="CH212" i="5"/>
  <c r="CH132" i="5"/>
  <c r="CH253" i="5"/>
  <c r="CH192" i="5"/>
  <c r="CG210" i="5"/>
  <c r="CG214" i="5" s="1"/>
  <c r="CG288" i="5"/>
  <c r="CG285" i="5"/>
  <c r="CH249" i="5"/>
  <c r="CH250" i="5"/>
  <c r="CG289" i="5"/>
  <c r="CH248" i="5"/>
  <c r="CH247" i="5"/>
  <c r="CG286" i="5"/>
  <c r="CG287" i="5"/>
  <c r="CH246" i="5"/>
  <c r="CH368" i="3"/>
  <c r="CH369" i="3" s="1"/>
  <c r="CH293" i="3"/>
  <c r="CH294" i="3" s="1"/>
  <c r="CH343" i="3"/>
  <c r="CH344" i="3" s="1"/>
  <c r="CH318" i="3"/>
  <c r="CH319" i="3" s="1"/>
  <c r="CH393" i="3"/>
  <c r="CH394" i="3" s="1"/>
  <c r="CG59" i="3"/>
  <c r="CG61" i="3"/>
  <c r="CG62" i="3"/>
  <c r="CG202" i="3"/>
  <c r="CG57" i="3"/>
  <c r="CG60" i="3"/>
  <c r="CG58" i="3"/>
  <c r="CG200" i="3"/>
  <c r="CG54" i="3"/>
  <c r="CH47" i="3"/>
  <c r="CH49" i="3"/>
  <c r="CH48" i="3"/>
  <c r="CH50" i="3"/>
  <c r="CG120" i="3"/>
  <c r="CG363" i="3"/>
  <c r="CG232" i="3"/>
  <c r="CG119" i="3"/>
  <c r="CG230" i="3"/>
  <c r="CG118" i="3"/>
  <c r="CG121" i="3"/>
  <c r="CG117" i="3"/>
  <c r="CG122" i="3"/>
  <c r="CG242" i="3"/>
  <c r="CG142" i="3"/>
  <c r="CG137" i="3"/>
  <c r="CG141" i="3"/>
  <c r="CG140" i="3"/>
  <c r="CG388" i="3"/>
  <c r="CG138" i="3"/>
  <c r="CG240" i="3"/>
  <c r="CG139" i="3"/>
  <c r="CF164" i="3"/>
  <c r="CF117" i="6"/>
  <c r="CG222" i="3"/>
  <c r="CG338" i="3"/>
  <c r="CG97" i="3"/>
  <c r="CG98" i="3"/>
  <c r="CG101" i="3"/>
  <c r="CG99" i="3"/>
  <c r="CG102" i="3"/>
  <c r="CG220" i="3"/>
  <c r="CG100" i="3"/>
  <c r="CG69" i="3"/>
  <c r="CG149" i="3" s="1"/>
  <c r="CG68" i="3"/>
  <c r="CG148" i="3" s="1"/>
  <c r="CG67" i="3"/>
  <c r="CG147" i="3" s="1"/>
  <c r="CG70" i="3"/>
  <c r="CG150" i="3" s="1"/>
  <c r="CG82" i="3"/>
  <c r="CG81" i="3"/>
  <c r="CG77" i="3"/>
  <c r="CG212" i="3"/>
  <c r="CG210" i="3"/>
  <c r="CG313" i="3"/>
  <c r="CG79" i="3"/>
  <c r="CG78" i="3"/>
  <c r="CG80" i="3"/>
  <c r="CG54" i="5"/>
  <c r="CG180" i="5" s="1"/>
  <c r="CG182" i="5" s="1"/>
  <c r="CG47" i="5"/>
  <c r="CG160" i="5" s="1"/>
  <c r="CG162" i="5" s="1"/>
  <c r="CG170" i="5"/>
  <c r="CG174" i="5" s="1"/>
  <c r="CG113" i="5"/>
  <c r="CG333" i="5" s="1"/>
  <c r="CG347" i="5" s="1"/>
  <c r="CH178" i="5"/>
  <c r="CH179" i="5"/>
  <c r="CH177" i="5"/>
  <c r="CH50" i="5"/>
  <c r="CH52" i="5"/>
  <c r="CH96" i="5"/>
  <c r="CH97" i="5"/>
  <c r="CI338" i="5"/>
  <c r="CH51" i="5"/>
  <c r="CH95" i="5"/>
  <c r="CH219" i="5"/>
  <c r="CH218" i="5"/>
  <c r="CH217" i="5"/>
  <c r="CH65" i="5"/>
  <c r="CH110" i="5"/>
  <c r="CH64" i="5"/>
  <c r="CH109" i="5"/>
  <c r="CH111" i="5"/>
  <c r="CH66" i="5"/>
  <c r="CI340" i="5"/>
  <c r="CG40" i="5"/>
  <c r="CG140" i="5" s="1"/>
  <c r="CG142" i="5" s="1"/>
  <c r="CG71" i="5"/>
  <c r="CG118" i="5"/>
  <c r="CG21" i="6" s="1"/>
  <c r="CG237" i="5"/>
  <c r="CG32" i="6" s="1"/>
  <c r="CG227" i="5"/>
  <c r="CH137" i="5"/>
  <c r="CH138" i="5"/>
  <c r="CH139" i="5"/>
  <c r="CH36" i="5"/>
  <c r="CI336" i="5"/>
  <c r="CH81" i="5"/>
  <c r="CH82" i="5"/>
  <c r="CH37" i="5"/>
  <c r="CH38" i="5"/>
  <c r="CH83" i="5"/>
  <c r="CG117" i="5"/>
  <c r="CG20" i="6" s="1"/>
  <c r="CG238" i="5"/>
  <c r="CG33" i="6" s="1"/>
  <c r="CG229" i="5"/>
  <c r="AL318" i="5"/>
  <c r="AM313" i="5"/>
  <c r="AM315" i="5" s="1"/>
  <c r="AM317" i="5" s="1"/>
  <c r="CH159" i="5"/>
  <c r="CH158" i="5"/>
  <c r="CH157" i="5"/>
  <c r="CH89" i="5"/>
  <c r="CH90" i="5"/>
  <c r="CH88" i="5"/>
  <c r="CI337" i="5"/>
  <c r="CH44" i="5"/>
  <c r="CH43" i="5"/>
  <c r="CH45" i="5"/>
  <c r="CH197" i="5"/>
  <c r="CH198" i="5"/>
  <c r="CH199" i="5"/>
  <c r="CH102" i="5"/>
  <c r="CH104" i="5"/>
  <c r="CH103" i="5"/>
  <c r="CH57" i="5"/>
  <c r="CH59" i="5"/>
  <c r="CH58" i="5"/>
  <c r="CI339" i="5"/>
  <c r="CG190" i="5"/>
  <c r="CG194" i="5" s="1"/>
  <c r="CG73" i="5"/>
  <c r="CG13" i="6" s="1"/>
  <c r="CG130" i="5"/>
  <c r="CG134" i="5" s="1"/>
  <c r="CG226" i="5"/>
  <c r="CG231" i="5"/>
  <c r="CF15" i="6"/>
  <c r="CF25" i="6" s="1"/>
  <c r="CF298" i="5"/>
  <c r="CF306" i="5"/>
  <c r="CG61" i="5"/>
  <c r="CG200" i="5" s="1"/>
  <c r="CG202" i="5" s="1"/>
  <c r="CG106" i="5"/>
  <c r="CG332" i="5" s="1"/>
  <c r="CG346" i="5" s="1"/>
  <c r="CG85" i="5"/>
  <c r="CG329" i="5" s="1"/>
  <c r="CG343" i="5" s="1"/>
  <c r="CG116" i="5"/>
  <c r="CG72" i="5"/>
  <c r="CG12" i="6" s="1"/>
  <c r="CG236" i="5"/>
  <c r="CG228" i="5"/>
  <c r="CG99" i="5"/>
  <c r="CG331" i="5" s="1"/>
  <c r="CG345" i="5" s="1"/>
  <c r="CF241" i="5"/>
  <c r="CG92" i="5"/>
  <c r="CG330" i="5" s="1"/>
  <c r="CG344" i="5" s="1"/>
  <c r="CG150" i="5"/>
  <c r="CG154" i="5" s="1"/>
  <c r="CG68" i="5"/>
  <c r="CG220" i="5" s="1"/>
  <c r="CG222" i="5" s="1"/>
  <c r="DG132" i="6"/>
  <c r="DF91" i="6"/>
  <c r="AD307" i="5"/>
  <c r="AD309" i="5" s="1"/>
  <c r="AD74" i="6" s="1"/>
  <c r="AD299" i="5"/>
  <c r="AD301" i="5" s="1"/>
  <c r="AD75" i="6" s="1"/>
  <c r="CI67" i="7"/>
  <c r="CH53" i="1"/>
  <c r="CH32" i="3" s="1"/>
  <c r="CH5" i="5"/>
  <c r="CH5" i="6"/>
  <c r="CH4" i="5"/>
  <c r="CH4" i="7" s="1"/>
  <c r="CH4" i="6"/>
  <c r="CI1" i="3"/>
  <c r="CI1" i="6"/>
  <c r="CI1" i="5"/>
  <c r="CH41" i="3"/>
  <c r="CH377" i="3" s="1"/>
  <c r="CH42" i="3"/>
  <c r="CH402" i="3" s="1"/>
  <c r="CH39" i="3"/>
  <c r="CH327" i="3" s="1"/>
  <c r="CH38" i="3"/>
  <c r="CH40" i="3"/>
  <c r="CH352" i="3" s="1"/>
  <c r="CH127" i="3"/>
  <c r="CH129" i="3"/>
  <c r="CH128" i="3"/>
  <c r="CH130" i="3"/>
  <c r="CH109" i="3"/>
  <c r="CH110" i="3"/>
  <c r="CH108" i="3"/>
  <c r="CH107" i="3"/>
  <c r="CH90" i="3"/>
  <c r="CH87" i="3"/>
  <c r="CH89" i="3"/>
  <c r="CH88" i="3"/>
  <c r="CH4" i="2"/>
  <c r="CH4" i="3"/>
  <c r="CH5" i="2"/>
  <c r="CH5" i="3"/>
  <c r="CI1" i="2"/>
  <c r="CI36" i="1"/>
  <c r="CI2" i="1" s="1"/>
  <c r="CI37" i="1"/>
  <c r="CI3" i="1" s="1"/>
  <c r="CI3" i="7" l="1"/>
  <c r="CI3" i="8"/>
  <c r="CI2" i="7"/>
  <c r="CI62" i="7" s="1"/>
  <c r="CI63" i="7" s="1"/>
  <c r="CI2" i="8"/>
  <c r="CH302" i="3"/>
  <c r="CH288" i="3" s="1"/>
  <c r="CH280" i="5"/>
  <c r="CH278" i="5"/>
  <c r="CH279" i="5"/>
  <c r="CH282" i="5"/>
  <c r="CH281" i="5"/>
  <c r="CG291" i="5"/>
  <c r="CH5" i="7"/>
  <c r="CH271" i="5"/>
  <c r="CH274" i="5"/>
  <c r="CH273" i="5"/>
  <c r="CH272" i="5"/>
  <c r="CH275" i="5"/>
  <c r="CH189" i="5"/>
  <c r="CH187" i="5"/>
  <c r="CH149" i="5"/>
  <c r="CH127" i="5"/>
  <c r="CH207" i="5"/>
  <c r="CH167" i="5"/>
  <c r="CH188" i="5"/>
  <c r="CH148" i="5"/>
  <c r="CH126" i="5"/>
  <c r="CH206" i="5"/>
  <c r="CH166" i="5"/>
  <c r="CH186" i="5"/>
  <c r="CH146" i="5"/>
  <c r="CH129" i="5"/>
  <c r="CH209" i="5"/>
  <c r="CH169" i="5"/>
  <c r="CH147" i="5"/>
  <c r="CH128" i="5"/>
  <c r="CH208" i="5"/>
  <c r="CH168" i="5"/>
  <c r="CH54" i="3"/>
  <c r="CG64" i="3"/>
  <c r="CH62" i="3"/>
  <c r="CH61" i="3"/>
  <c r="CH200" i="3"/>
  <c r="CH59" i="3"/>
  <c r="CH57" i="3"/>
  <c r="CH202" i="3"/>
  <c r="CH60" i="3"/>
  <c r="CH58" i="3"/>
  <c r="CH140" i="3"/>
  <c r="CH242" i="3"/>
  <c r="CH388" i="3"/>
  <c r="CH138" i="3"/>
  <c r="CH141" i="3"/>
  <c r="CH142" i="3"/>
  <c r="CH137" i="3"/>
  <c r="CH240" i="3"/>
  <c r="CH139" i="3"/>
  <c r="CG124" i="3"/>
  <c r="CH363" i="3"/>
  <c r="CH118" i="3"/>
  <c r="CH119" i="3"/>
  <c r="CH122" i="3"/>
  <c r="CH117" i="3"/>
  <c r="CH230" i="3"/>
  <c r="CH232" i="3"/>
  <c r="CH120" i="3"/>
  <c r="CH121" i="3"/>
  <c r="CG144" i="3"/>
  <c r="CG160" i="3"/>
  <c r="CG161" i="3"/>
  <c r="CG159" i="3"/>
  <c r="CG158" i="3"/>
  <c r="CG250" i="3"/>
  <c r="CG162" i="3"/>
  <c r="CH101" i="3"/>
  <c r="CH97" i="3"/>
  <c r="CH100" i="3"/>
  <c r="CH98" i="3"/>
  <c r="CH102" i="3"/>
  <c r="CH222" i="3"/>
  <c r="CH220" i="3"/>
  <c r="CH338" i="3"/>
  <c r="CH99" i="3"/>
  <c r="CG252" i="3"/>
  <c r="CG104" i="3"/>
  <c r="CH69" i="3"/>
  <c r="CH149" i="3" s="1"/>
  <c r="CH67" i="3"/>
  <c r="CH147" i="3" s="1"/>
  <c r="CH68" i="3"/>
  <c r="CH148" i="3" s="1"/>
  <c r="CH70" i="3"/>
  <c r="CH150" i="3" s="1"/>
  <c r="CH210" i="3"/>
  <c r="CH212" i="3"/>
  <c r="CH82" i="3"/>
  <c r="CH313" i="3"/>
  <c r="CH80" i="3"/>
  <c r="CH78" i="3"/>
  <c r="CH81" i="3"/>
  <c r="CH79" i="3"/>
  <c r="CH77" i="3"/>
  <c r="CG84" i="3"/>
  <c r="CG157" i="3"/>
  <c r="CH99" i="5"/>
  <c r="CH331" i="5" s="1"/>
  <c r="CH345" i="5" s="1"/>
  <c r="CH61" i="5"/>
  <c r="CH200" i="5" s="1"/>
  <c r="CH202" i="5" s="1"/>
  <c r="CH72" i="5"/>
  <c r="CH12" i="6" s="1"/>
  <c r="CH40" i="5"/>
  <c r="CH140" i="5" s="1"/>
  <c r="CH142" i="5" s="1"/>
  <c r="CH71" i="5"/>
  <c r="CH113" i="5"/>
  <c r="CH333" i="5" s="1"/>
  <c r="CH347" i="5" s="1"/>
  <c r="CH92" i="5"/>
  <c r="CH330" i="5" s="1"/>
  <c r="CH344" i="5" s="1"/>
  <c r="CH117" i="5"/>
  <c r="CH20" i="6" s="1"/>
  <c r="CH236" i="5"/>
  <c r="CH68" i="5"/>
  <c r="CH220" i="5" s="1"/>
  <c r="CH222" i="5" s="1"/>
  <c r="CH54" i="5"/>
  <c r="CH180" i="5" s="1"/>
  <c r="CH182" i="5" s="1"/>
  <c r="CG120" i="5"/>
  <c r="CG314" i="5" s="1"/>
  <c r="CG19" i="6"/>
  <c r="CG23" i="6" s="1"/>
  <c r="CG233" i="5"/>
  <c r="CG28" i="6" s="1"/>
  <c r="CH106" i="5"/>
  <c r="CH332" i="5" s="1"/>
  <c r="CH346" i="5" s="1"/>
  <c r="CH47" i="5"/>
  <c r="CH160" i="5" s="1"/>
  <c r="CH162" i="5" s="1"/>
  <c r="AN313" i="5"/>
  <c r="AM318" i="5"/>
  <c r="CH118" i="5"/>
  <c r="CH21" i="6" s="1"/>
  <c r="CH85" i="5"/>
  <c r="CH329" i="5" s="1"/>
  <c r="CH343" i="5" s="1"/>
  <c r="CH116" i="5"/>
  <c r="CH238" i="5"/>
  <c r="CH33" i="6" s="1"/>
  <c r="CH231" i="5"/>
  <c r="CG75" i="5"/>
  <c r="CG11" i="6"/>
  <c r="CG31" i="6"/>
  <c r="CG349" i="5"/>
  <c r="CG35" i="6" s="1"/>
  <c r="CH73" i="5"/>
  <c r="CH13" i="6" s="1"/>
  <c r="CH237" i="5"/>
  <c r="CH32" i="6" s="1"/>
  <c r="CG239" i="5"/>
  <c r="CG34" i="6" s="1"/>
  <c r="DG135" i="6"/>
  <c r="DG369" i="5"/>
  <c r="AD310" i="5"/>
  <c r="AD302" i="5"/>
  <c r="AE297" i="5"/>
  <c r="AE305" i="5"/>
  <c r="CI68" i="7"/>
  <c r="CI69" i="7" s="1"/>
  <c r="CI78" i="7"/>
  <c r="CI79" i="7" s="1"/>
  <c r="CI80" i="7" s="1"/>
  <c r="CI81" i="7" s="1"/>
  <c r="CI3" i="5"/>
  <c r="CI3" i="6"/>
  <c r="CI2" i="6"/>
  <c r="CI2" i="5"/>
  <c r="CI3" i="2"/>
  <c r="CI3" i="3"/>
  <c r="CI2" i="2"/>
  <c r="CI2" i="3"/>
  <c r="CI75" i="1"/>
  <c r="CI76" i="1" s="1"/>
  <c r="CI15" i="5" s="1"/>
  <c r="CI73" i="1"/>
  <c r="CI72" i="1"/>
  <c r="CI74" i="1" s="1"/>
  <c r="CI35" i="3" s="1"/>
  <c r="CI66" i="1"/>
  <c r="CI68" i="1"/>
  <c r="CI69" i="1" s="1"/>
  <c r="CI14" i="5" s="1"/>
  <c r="CI61" i="1"/>
  <c r="CI62" i="1" s="1"/>
  <c r="CI13" i="5" s="1"/>
  <c r="CI58" i="1"/>
  <c r="CI60" i="1" s="1"/>
  <c r="CI33" i="3" s="1"/>
  <c r="CI59" i="1"/>
  <c r="CI65" i="1"/>
  <c r="CI67" i="1" s="1"/>
  <c r="CI34" i="3" s="1"/>
  <c r="CI51" i="1"/>
  <c r="CI54" i="1"/>
  <c r="CI55" i="1" s="1"/>
  <c r="CI12" i="5" s="1"/>
  <c r="CI52" i="1"/>
  <c r="CI44" i="1"/>
  <c r="CI46" i="1" s="1"/>
  <c r="CI31" i="3" s="1"/>
  <c r="CI47" i="1"/>
  <c r="CI48" i="1" s="1"/>
  <c r="CI11" i="5" s="1"/>
  <c r="CI45" i="1"/>
  <c r="CI39" i="1"/>
  <c r="CI5" i="1" s="1"/>
  <c r="CI5" i="8" s="1"/>
  <c r="CJ35" i="1"/>
  <c r="CJ1" i="1" s="1"/>
  <c r="CI38" i="1"/>
  <c r="CI4" i="1" s="1"/>
  <c r="CI4" i="8" s="1"/>
  <c r="CJ1" i="7" l="1"/>
  <c r="CJ1" i="8"/>
  <c r="CH285" i="5"/>
  <c r="CI212" i="5"/>
  <c r="CI152" i="5"/>
  <c r="CI132" i="5"/>
  <c r="CI253" i="5"/>
  <c r="CI172" i="5"/>
  <c r="CI192" i="5"/>
  <c r="CH289" i="5"/>
  <c r="CH286" i="5"/>
  <c r="CH288" i="5"/>
  <c r="CH210" i="5"/>
  <c r="CH214" i="5" s="1"/>
  <c r="CI249" i="5"/>
  <c r="CI250" i="5"/>
  <c r="CI248" i="5"/>
  <c r="CI247" i="5"/>
  <c r="CH287" i="5"/>
  <c r="CH130" i="5"/>
  <c r="CH134" i="5" s="1"/>
  <c r="CH190" i="5"/>
  <c r="CH194" i="5" s="1"/>
  <c r="CI246" i="5"/>
  <c r="CH227" i="5"/>
  <c r="CH170" i="5"/>
  <c r="CH174" i="5" s="1"/>
  <c r="CH226" i="5"/>
  <c r="CH228" i="5"/>
  <c r="CH229" i="5"/>
  <c r="CH150" i="5"/>
  <c r="CH154" i="5" s="1"/>
  <c r="CI368" i="3"/>
  <c r="CI369" i="3" s="1"/>
  <c r="CI393" i="3"/>
  <c r="CI394" i="3" s="1"/>
  <c r="CI343" i="3"/>
  <c r="CI344" i="3" s="1"/>
  <c r="CI318" i="3"/>
  <c r="CI319" i="3" s="1"/>
  <c r="CI293" i="3"/>
  <c r="CI294" i="3" s="1"/>
  <c r="CI47" i="3"/>
  <c r="CI49" i="3"/>
  <c r="CI48" i="3"/>
  <c r="CI50" i="3"/>
  <c r="CH64" i="3"/>
  <c r="CH252" i="3"/>
  <c r="CH159" i="3"/>
  <c r="CH144" i="3"/>
  <c r="CH124" i="3"/>
  <c r="CH160" i="3"/>
  <c r="CH162" i="3"/>
  <c r="CG164" i="3"/>
  <c r="CH161" i="3"/>
  <c r="CH250" i="3"/>
  <c r="CH104" i="3"/>
  <c r="CG117" i="6"/>
  <c r="CH158" i="3"/>
  <c r="CH84" i="3"/>
  <c r="CH157" i="3"/>
  <c r="CG241" i="5"/>
  <c r="CI219" i="5"/>
  <c r="CI218" i="5"/>
  <c r="CI217" i="5"/>
  <c r="CI110" i="5"/>
  <c r="CI64" i="5"/>
  <c r="CI109" i="5"/>
  <c r="CI65" i="5"/>
  <c r="CI66" i="5"/>
  <c r="CJ340" i="5"/>
  <c r="CI111" i="5"/>
  <c r="CI157" i="5"/>
  <c r="CI158" i="5"/>
  <c r="CI159" i="5"/>
  <c r="CJ337" i="5"/>
  <c r="CI44" i="5"/>
  <c r="CI88" i="5"/>
  <c r="CI43" i="5"/>
  <c r="CI90" i="5"/>
  <c r="CI45" i="5"/>
  <c r="CI89" i="5"/>
  <c r="CH349" i="5"/>
  <c r="CH35" i="6" s="1"/>
  <c r="CI139" i="5"/>
  <c r="CI138" i="5"/>
  <c r="CI137" i="5"/>
  <c r="CI81" i="5"/>
  <c r="CI82" i="5"/>
  <c r="CJ336" i="5"/>
  <c r="CI38" i="5"/>
  <c r="CI83" i="5"/>
  <c r="CI37" i="5"/>
  <c r="CI36" i="5"/>
  <c r="CI177" i="5"/>
  <c r="CI179" i="5"/>
  <c r="CI178" i="5"/>
  <c r="CI52" i="5"/>
  <c r="CI95" i="5"/>
  <c r="CI96" i="5"/>
  <c r="CI50" i="5"/>
  <c r="CJ338" i="5"/>
  <c r="CI51" i="5"/>
  <c r="CI97" i="5"/>
  <c r="CH75" i="5"/>
  <c r="CH11" i="6"/>
  <c r="CG15" i="6"/>
  <c r="CG25" i="6" s="1"/>
  <c r="CG306" i="5"/>
  <c r="CG298" i="5"/>
  <c r="CH31" i="6"/>
  <c r="CH239" i="5"/>
  <c r="CH34" i="6" s="1"/>
  <c r="CI197" i="5"/>
  <c r="CI199" i="5"/>
  <c r="CI198" i="5"/>
  <c r="CI102" i="5"/>
  <c r="CI103" i="5"/>
  <c r="CJ339" i="5"/>
  <c r="CI59" i="5"/>
  <c r="CI104" i="5"/>
  <c r="CI58" i="5"/>
  <c r="CI57" i="5"/>
  <c r="CH120" i="5"/>
  <c r="CH314" i="5" s="1"/>
  <c r="CH19" i="6"/>
  <c r="CH23" i="6" s="1"/>
  <c r="AN315" i="5"/>
  <c r="AN317" i="5" s="1"/>
  <c r="DG91" i="6"/>
  <c r="DH132" i="6"/>
  <c r="AE307" i="5"/>
  <c r="AE309" i="5" s="1"/>
  <c r="AE74" i="6" s="1"/>
  <c r="AE299" i="5"/>
  <c r="AE301" i="5" s="1"/>
  <c r="AE75" i="6" s="1"/>
  <c r="CI53" i="1"/>
  <c r="CI32" i="3" s="1"/>
  <c r="CJ67" i="7"/>
  <c r="CI4" i="5"/>
  <c r="CI4" i="7" s="1"/>
  <c r="CI4" i="6"/>
  <c r="CI5" i="5"/>
  <c r="CI5" i="6"/>
  <c r="CJ1" i="3"/>
  <c r="CJ1" i="6"/>
  <c r="CJ1" i="5"/>
  <c r="CI38" i="3"/>
  <c r="CI40" i="3"/>
  <c r="CI352" i="3" s="1"/>
  <c r="CI41" i="3"/>
  <c r="CI377" i="3" s="1"/>
  <c r="CI39" i="3"/>
  <c r="CI327" i="3" s="1"/>
  <c r="CI42" i="3"/>
  <c r="CI402" i="3" s="1"/>
  <c r="CI129" i="3"/>
  <c r="CI128" i="3"/>
  <c r="CI127" i="3"/>
  <c r="CI130" i="3"/>
  <c r="CI109" i="3"/>
  <c r="CI108" i="3"/>
  <c r="CI110" i="3"/>
  <c r="CI107" i="3"/>
  <c r="CI90" i="3"/>
  <c r="CI89" i="3"/>
  <c r="CI88" i="3"/>
  <c r="CI87" i="3"/>
  <c r="CI4" i="2"/>
  <c r="CI4" i="3"/>
  <c r="CI5" i="2"/>
  <c r="CI5" i="3"/>
  <c r="CJ1" i="2"/>
  <c r="CJ36" i="1"/>
  <c r="CJ2" i="1" s="1"/>
  <c r="CJ37" i="1"/>
  <c r="CJ3" i="1" s="1"/>
  <c r="CJ3" i="7" l="1"/>
  <c r="CJ3" i="8"/>
  <c r="CJ2" i="7"/>
  <c r="CJ62" i="7" s="1"/>
  <c r="CJ63" i="7" s="1"/>
  <c r="CJ2" i="8"/>
  <c r="CI302" i="3"/>
  <c r="CI288" i="3" s="1"/>
  <c r="CI280" i="5"/>
  <c r="CI278" i="5"/>
  <c r="CI279" i="5"/>
  <c r="CI281" i="5"/>
  <c r="CI282" i="5"/>
  <c r="CH291" i="5"/>
  <c r="CI5" i="7"/>
  <c r="CI271" i="5"/>
  <c r="CI272" i="5"/>
  <c r="CI275" i="5"/>
  <c r="CI273" i="5"/>
  <c r="CI274" i="5"/>
  <c r="CH233" i="5"/>
  <c r="CH28" i="6" s="1"/>
  <c r="CI187" i="5"/>
  <c r="CI169" i="5"/>
  <c r="CI126" i="5"/>
  <c r="CI149" i="5"/>
  <c r="CI206" i="5"/>
  <c r="CI188" i="5"/>
  <c r="CI168" i="5"/>
  <c r="CI127" i="5"/>
  <c r="CI148" i="5"/>
  <c r="CI207" i="5"/>
  <c r="CI186" i="5"/>
  <c r="CI167" i="5"/>
  <c r="CI128" i="5"/>
  <c r="CI146" i="5"/>
  <c r="CI209" i="5"/>
  <c r="CI189" i="5"/>
  <c r="CI166" i="5"/>
  <c r="CI129" i="5"/>
  <c r="CI147" i="5"/>
  <c r="CI208" i="5"/>
  <c r="CI54" i="3"/>
  <c r="CI59" i="3"/>
  <c r="CI58" i="3"/>
  <c r="CI200" i="3"/>
  <c r="CI57" i="3"/>
  <c r="CI60" i="3"/>
  <c r="CI62" i="3"/>
  <c r="CI202" i="3"/>
  <c r="CI61" i="3"/>
  <c r="CI141" i="3"/>
  <c r="CI137" i="3"/>
  <c r="CI240" i="3"/>
  <c r="CI138" i="3"/>
  <c r="CI388" i="3"/>
  <c r="CI142" i="3"/>
  <c r="CI242" i="3"/>
  <c r="CI139" i="3"/>
  <c r="CI140" i="3"/>
  <c r="CI121" i="3"/>
  <c r="CI119" i="3"/>
  <c r="CI363" i="3"/>
  <c r="CI117" i="3"/>
  <c r="CI230" i="3"/>
  <c r="CI118" i="3"/>
  <c r="CI122" i="3"/>
  <c r="CI232" i="3"/>
  <c r="CI120" i="3"/>
  <c r="CH117" i="6"/>
  <c r="CI100" i="3"/>
  <c r="CI222" i="3"/>
  <c r="CI220" i="3"/>
  <c r="CI101" i="3"/>
  <c r="CI97" i="3"/>
  <c r="CI98" i="3"/>
  <c r="CI99" i="3"/>
  <c r="CI338" i="3"/>
  <c r="CI102" i="3"/>
  <c r="CH164" i="3"/>
  <c r="CI82" i="3"/>
  <c r="CI80" i="3"/>
  <c r="CI79" i="3"/>
  <c r="CI313" i="3"/>
  <c r="CI77" i="3"/>
  <c r="CI212" i="3"/>
  <c r="CI81" i="3"/>
  <c r="CI210" i="3"/>
  <c r="CI78" i="3"/>
  <c r="CI68" i="3"/>
  <c r="CI148" i="3" s="1"/>
  <c r="CI69" i="3"/>
  <c r="CI149" i="3" s="1"/>
  <c r="CI67" i="3"/>
  <c r="CI147" i="3" s="1"/>
  <c r="CI70" i="3"/>
  <c r="CI150" i="3" s="1"/>
  <c r="AN318" i="5"/>
  <c r="AO313" i="5"/>
  <c r="CH15" i="6"/>
  <c r="CH25" i="6" s="1"/>
  <c r="CH306" i="5"/>
  <c r="CH298" i="5"/>
  <c r="CI54" i="5"/>
  <c r="CI180" i="5" s="1"/>
  <c r="CI182" i="5" s="1"/>
  <c r="CI118" i="5"/>
  <c r="CI21" i="6" s="1"/>
  <c r="CI85" i="5"/>
  <c r="CI329" i="5" s="1"/>
  <c r="CI343" i="5" s="1"/>
  <c r="CI116" i="5"/>
  <c r="CI237" i="5"/>
  <c r="CI32" i="6" s="1"/>
  <c r="CI47" i="5"/>
  <c r="CI160" i="5" s="1"/>
  <c r="CI162" i="5" s="1"/>
  <c r="CI106" i="5"/>
  <c r="CI332" i="5" s="1"/>
  <c r="CI346" i="5" s="1"/>
  <c r="CI73" i="5"/>
  <c r="CI13" i="6" s="1"/>
  <c r="CI238" i="5"/>
  <c r="CI33" i="6" s="1"/>
  <c r="CI92" i="5"/>
  <c r="CI330" i="5" s="1"/>
  <c r="CI344" i="5" s="1"/>
  <c r="CH241" i="5"/>
  <c r="CI99" i="5"/>
  <c r="CI331" i="5" s="1"/>
  <c r="CI345" i="5" s="1"/>
  <c r="CI40" i="5"/>
  <c r="CI140" i="5" s="1"/>
  <c r="CI71" i="5"/>
  <c r="CI236" i="5"/>
  <c r="CI231" i="5"/>
  <c r="CI113" i="5"/>
  <c r="CI333" i="5" s="1"/>
  <c r="CI347" i="5" s="1"/>
  <c r="CI61" i="5"/>
  <c r="CI200" i="5" s="1"/>
  <c r="CI202" i="5" s="1"/>
  <c r="CI72" i="5"/>
  <c r="CI12" i="6" s="1"/>
  <c r="CI117" i="5"/>
  <c r="CI20" i="6" s="1"/>
  <c r="CI68" i="5"/>
  <c r="CI220" i="5" s="1"/>
  <c r="CI222" i="5" s="1"/>
  <c r="DH135" i="6"/>
  <c r="DH369" i="5"/>
  <c r="AE310" i="5"/>
  <c r="AE302" i="5"/>
  <c r="AF297" i="5"/>
  <c r="AF305" i="5"/>
  <c r="CJ68" i="7"/>
  <c r="CJ69" i="7" s="1"/>
  <c r="CJ78" i="7"/>
  <c r="CJ79" i="7" s="1"/>
  <c r="CJ80" i="7" s="1"/>
  <c r="CJ81" i="7" s="1"/>
  <c r="CJ2" i="6"/>
  <c r="CJ2" i="5"/>
  <c r="CJ3" i="6"/>
  <c r="CJ3" i="5"/>
  <c r="CJ3" i="2"/>
  <c r="CJ3" i="3"/>
  <c r="CJ2" i="2"/>
  <c r="CJ2" i="3"/>
  <c r="CJ75" i="1"/>
  <c r="CJ76" i="1" s="1"/>
  <c r="CJ15" i="5" s="1"/>
  <c r="CJ72" i="1"/>
  <c r="CJ74" i="1" s="1"/>
  <c r="CJ35" i="3" s="1"/>
  <c r="CJ73" i="1"/>
  <c r="CJ61" i="1"/>
  <c r="CJ62" i="1" s="1"/>
  <c r="CJ13" i="5" s="1"/>
  <c r="CJ66" i="1"/>
  <c r="CJ59" i="1"/>
  <c r="CJ58" i="1"/>
  <c r="CJ60" i="1" s="1"/>
  <c r="CJ33" i="3" s="1"/>
  <c r="CJ68" i="1"/>
  <c r="CJ69" i="1" s="1"/>
  <c r="CJ14" i="5" s="1"/>
  <c r="CJ65" i="1"/>
  <c r="CJ67" i="1" s="1"/>
  <c r="CJ34" i="3" s="1"/>
  <c r="CJ52" i="1"/>
  <c r="CJ51" i="1"/>
  <c r="CJ54" i="1"/>
  <c r="CJ55" i="1" s="1"/>
  <c r="CJ12" i="5" s="1"/>
  <c r="CJ47" i="1"/>
  <c r="CJ48" i="1" s="1"/>
  <c r="CJ11" i="5" s="1"/>
  <c r="CJ44" i="1"/>
  <c r="CJ46" i="1" s="1"/>
  <c r="CJ31" i="3" s="1"/>
  <c r="CJ45" i="1"/>
  <c r="CJ39" i="1"/>
  <c r="CJ5" i="1" s="1"/>
  <c r="CJ5" i="8" s="1"/>
  <c r="CK35" i="1"/>
  <c r="CK1" i="1" s="1"/>
  <c r="CJ38" i="1"/>
  <c r="CJ4" i="1" s="1"/>
  <c r="CJ4" i="8" s="1"/>
  <c r="CK1" i="7" l="1"/>
  <c r="CK1" i="8"/>
  <c r="CI288" i="5"/>
  <c r="CJ152" i="5"/>
  <c r="CJ192" i="5"/>
  <c r="CJ132" i="5"/>
  <c r="CJ253" i="5"/>
  <c r="CJ212" i="5"/>
  <c r="CJ172" i="5"/>
  <c r="CI286" i="5"/>
  <c r="CI289" i="5"/>
  <c r="CI285" i="5"/>
  <c r="CI210" i="5"/>
  <c r="CI214" i="5" s="1"/>
  <c r="CJ249" i="5"/>
  <c r="CJ250" i="5"/>
  <c r="CJ248" i="5"/>
  <c r="CJ247" i="5"/>
  <c r="CI287" i="5"/>
  <c r="CI228" i="5"/>
  <c r="CJ246" i="5"/>
  <c r="CI170" i="5"/>
  <c r="CI174" i="5" s="1"/>
  <c r="CI190" i="5"/>
  <c r="CI194" i="5" s="1"/>
  <c r="CI227" i="5"/>
  <c r="CI226" i="5"/>
  <c r="CI130" i="5"/>
  <c r="CI134" i="5" s="1"/>
  <c r="CI150" i="5"/>
  <c r="CI154" i="5" s="1"/>
  <c r="CI229" i="5"/>
  <c r="CJ393" i="3"/>
  <c r="CJ394" i="3" s="1"/>
  <c r="CJ343" i="3"/>
  <c r="CJ344" i="3" s="1"/>
  <c r="CJ318" i="3"/>
  <c r="CJ319" i="3" s="1"/>
  <c r="CJ368" i="3"/>
  <c r="CJ369" i="3" s="1"/>
  <c r="CJ293" i="3"/>
  <c r="CJ294" i="3" s="1"/>
  <c r="CJ49" i="3"/>
  <c r="CJ48" i="3"/>
  <c r="CJ47" i="3"/>
  <c r="CJ50" i="3"/>
  <c r="CI64" i="3"/>
  <c r="CI250" i="3"/>
  <c r="CI144" i="3"/>
  <c r="CI124" i="3"/>
  <c r="CI161" i="3"/>
  <c r="CI160" i="3"/>
  <c r="CI162" i="3"/>
  <c r="CI158" i="3"/>
  <c r="CI252" i="3"/>
  <c r="CI159" i="3"/>
  <c r="CI104" i="3"/>
  <c r="CI84" i="3"/>
  <c r="CI157" i="3"/>
  <c r="CI75" i="5"/>
  <c r="CI11" i="6"/>
  <c r="CJ139" i="5"/>
  <c r="CJ138" i="5"/>
  <c r="CJ137" i="5"/>
  <c r="CJ37" i="5"/>
  <c r="CK336" i="5"/>
  <c r="CJ36" i="5"/>
  <c r="CJ82" i="5"/>
  <c r="CJ83" i="5"/>
  <c r="CJ81" i="5"/>
  <c r="CJ38" i="5"/>
  <c r="CJ217" i="5"/>
  <c r="CJ219" i="5"/>
  <c r="CJ218" i="5"/>
  <c r="CJ109" i="5"/>
  <c r="CK340" i="5"/>
  <c r="CJ66" i="5"/>
  <c r="CJ111" i="5"/>
  <c r="CJ110" i="5"/>
  <c r="CJ64" i="5"/>
  <c r="CJ65" i="5"/>
  <c r="CI239" i="5"/>
  <c r="CI34" i="6" s="1"/>
  <c r="CI31" i="6"/>
  <c r="CI120" i="5"/>
  <c r="CI314" i="5" s="1"/>
  <c r="CI19" i="6"/>
  <c r="CI23" i="6" s="1"/>
  <c r="AO315" i="5"/>
  <c r="AO317" i="5" s="1"/>
  <c r="CJ158" i="5"/>
  <c r="CJ157" i="5"/>
  <c r="CJ159" i="5"/>
  <c r="CJ89" i="5"/>
  <c r="CK337" i="5"/>
  <c r="CJ90" i="5"/>
  <c r="CJ88" i="5"/>
  <c r="CJ43" i="5"/>
  <c r="CJ45" i="5"/>
  <c r="CJ44" i="5"/>
  <c r="CJ199" i="5"/>
  <c r="CJ197" i="5"/>
  <c r="CJ198" i="5"/>
  <c r="CJ102" i="5"/>
  <c r="CJ58" i="5"/>
  <c r="CJ57" i="5"/>
  <c r="CJ59" i="5"/>
  <c r="CJ104" i="5"/>
  <c r="CK339" i="5"/>
  <c r="CJ103" i="5"/>
  <c r="CJ177" i="5"/>
  <c r="CJ179" i="5"/>
  <c r="CJ178" i="5"/>
  <c r="CJ50" i="5"/>
  <c r="CJ52" i="5"/>
  <c r="CK338" i="5"/>
  <c r="CJ51" i="5"/>
  <c r="CJ97" i="5"/>
  <c r="CJ96" i="5"/>
  <c r="CJ95" i="5"/>
  <c r="CI142" i="5"/>
  <c r="CI349" i="5"/>
  <c r="CI35" i="6" s="1"/>
  <c r="DH91" i="6"/>
  <c r="DI132" i="6"/>
  <c r="AF307" i="5"/>
  <c r="AF309" i="5" s="1"/>
  <c r="AF74" i="6" s="1"/>
  <c r="AF299" i="5"/>
  <c r="AF301" i="5" s="1"/>
  <c r="AF75" i="6" s="1"/>
  <c r="CJ53" i="1"/>
  <c r="CJ32" i="3" s="1"/>
  <c r="CK67" i="7"/>
  <c r="CJ5" i="5"/>
  <c r="CJ5" i="6"/>
  <c r="CJ4" i="5"/>
  <c r="CJ4" i="7" s="1"/>
  <c r="CJ4" i="6"/>
  <c r="CK1" i="3"/>
  <c r="CK1" i="6"/>
  <c r="CK1" i="5"/>
  <c r="CJ42" i="3"/>
  <c r="CJ402" i="3" s="1"/>
  <c r="CJ41" i="3"/>
  <c r="CJ377" i="3" s="1"/>
  <c r="CJ38" i="3"/>
  <c r="CJ39" i="3"/>
  <c r="CJ327" i="3" s="1"/>
  <c r="CJ40" i="3"/>
  <c r="CJ352" i="3" s="1"/>
  <c r="CJ128" i="3"/>
  <c r="CJ127" i="3"/>
  <c r="CJ130" i="3"/>
  <c r="CJ129" i="3"/>
  <c r="CJ110" i="3"/>
  <c r="CJ107" i="3"/>
  <c r="CJ109" i="3"/>
  <c r="CJ108" i="3"/>
  <c r="CJ89" i="3"/>
  <c r="CJ88" i="3"/>
  <c r="CJ90" i="3"/>
  <c r="CJ87" i="3"/>
  <c r="CJ4" i="2"/>
  <c r="CJ4" i="3"/>
  <c r="CJ5" i="2"/>
  <c r="CJ5" i="3"/>
  <c r="CK1" i="2"/>
  <c r="CK37" i="1"/>
  <c r="CK3" i="1" s="1"/>
  <c r="CK36" i="1"/>
  <c r="CK2" i="1" s="1"/>
  <c r="CK3" i="7" l="1"/>
  <c r="CK3" i="8"/>
  <c r="CK2" i="7"/>
  <c r="CK62" i="7" s="1"/>
  <c r="CK63" i="7" s="1"/>
  <c r="CK2" i="8"/>
  <c r="CJ279" i="5"/>
  <c r="CJ282" i="5"/>
  <c r="CJ280" i="5"/>
  <c r="CJ278" i="5"/>
  <c r="CJ281" i="5"/>
  <c r="CJ302" i="3"/>
  <c r="CI291" i="5"/>
  <c r="CJ5" i="7"/>
  <c r="CJ271" i="5"/>
  <c r="CJ273" i="5"/>
  <c r="CJ275" i="5"/>
  <c r="CJ272" i="5"/>
  <c r="CJ274" i="5"/>
  <c r="CI233" i="5"/>
  <c r="CI28" i="6" s="1"/>
  <c r="CJ169" i="5"/>
  <c r="CJ186" i="5"/>
  <c r="CJ149" i="5"/>
  <c r="CJ208" i="5"/>
  <c r="CJ128" i="5"/>
  <c r="CJ167" i="5"/>
  <c r="CJ189" i="5"/>
  <c r="CJ148" i="5"/>
  <c r="CJ207" i="5"/>
  <c r="CJ127" i="5"/>
  <c r="CJ168" i="5"/>
  <c r="CJ187" i="5"/>
  <c r="CJ146" i="5"/>
  <c r="CJ206" i="5"/>
  <c r="CJ129" i="5"/>
  <c r="CJ166" i="5"/>
  <c r="CJ188" i="5"/>
  <c r="CJ147" i="5"/>
  <c r="CJ209" i="5"/>
  <c r="CJ126" i="5"/>
  <c r="CJ54" i="3"/>
  <c r="CJ57" i="3"/>
  <c r="CJ59" i="3"/>
  <c r="CJ288" i="3"/>
  <c r="CJ60" i="3"/>
  <c r="CJ62" i="3"/>
  <c r="CJ61" i="3"/>
  <c r="CJ58" i="3"/>
  <c r="CJ200" i="3"/>
  <c r="CJ202" i="3"/>
  <c r="CJ232" i="3"/>
  <c r="CJ120" i="3"/>
  <c r="CJ122" i="3"/>
  <c r="CJ121" i="3"/>
  <c r="CJ117" i="3"/>
  <c r="CJ119" i="3"/>
  <c r="CJ118" i="3"/>
  <c r="CJ363" i="3"/>
  <c r="CJ230" i="3"/>
  <c r="CJ142" i="3"/>
  <c r="CJ138" i="3"/>
  <c r="CJ240" i="3"/>
  <c r="CJ140" i="3"/>
  <c r="CJ388" i="3"/>
  <c r="CJ137" i="3"/>
  <c r="CJ242" i="3"/>
  <c r="CJ139" i="3"/>
  <c r="CJ141" i="3"/>
  <c r="CI117" i="6"/>
  <c r="CI164" i="3"/>
  <c r="CJ100" i="3"/>
  <c r="CJ99" i="3"/>
  <c r="CJ98" i="3"/>
  <c r="CJ222" i="3"/>
  <c r="CJ338" i="3"/>
  <c r="CJ102" i="3"/>
  <c r="CJ101" i="3"/>
  <c r="CJ220" i="3"/>
  <c r="CJ97" i="3"/>
  <c r="CJ81" i="3"/>
  <c r="CJ77" i="3"/>
  <c r="CJ79" i="3"/>
  <c r="CJ78" i="3"/>
  <c r="CJ313" i="3"/>
  <c r="CJ82" i="3"/>
  <c r="CJ212" i="3"/>
  <c r="CJ80" i="3"/>
  <c r="CJ210" i="3"/>
  <c r="CJ67" i="3"/>
  <c r="CJ147" i="3" s="1"/>
  <c r="CJ68" i="3"/>
  <c r="CJ148" i="3" s="1"/>
  <c r="CJ69" i="3"/>
  <c r="CJ149" i="3" s="1"/>
  <c r="CJ70" i="3"/>
  <c r="CJ150" i="3" s="1"/>
  <c r="CJ99" i="5"/>
  <c r="CJ331" i="5" s="1"/>
  <c r="CJ345" i="5" s="1"/>
  <c r="CJ47" i="5"/>
  <c r="CJ160" i="5" s="1"/>
  <c r="CJ162" i="5" s="1"/>
  <c r="CI241" i="5"/>
  <c r="AO318" i="5"/>
  <c r="AP313" i="5"/>
  <c r="AP315" i="5" s="1"/>
  <c r="AP317" i="5" s="1"/>
  <c r="CJ116" i="5"/>
  <c r="CJ85" i="5"/>
  <c r="CJ329" i="5" s="1"/>
  <c r="CJ343" i="5" s="1"/>
  <c r="CJ237" i="5"/>
  <c r="CJ32" i="6" s="1"/>
  <c r="CJ61" i="5"/>
  <c r="CJ200" i="5" s="1"/>
  <c r="CJ202" i="5" s="1"/>
  <c r="CJ92" i="5"/>
  <c r="CJ330" i="5" s="1"/>
  <c r="CJ344" i="5" s="1"/>
  <c r="CJ118" i="5"/>
  <c r="CJ21" i="6" s="1"/>
  <c r="CJ72" i="5"/>
  <c r="CJ12" i="6" s="1"/>
  <c r="CI15" i="6"/>
  <c r="CI25" i="6" s="1"/>
  <c r="CI306" i="5"/>
  <c r="CI298" i="5"/>
  <c r="CJ54" i="5"/>
  <c r="CJ180" i="5" s="1"/>
  <c r="CJ182" i="5" s="1"/>
  <c r="CJ68" i="5"/>
  <c r="CJ220" i="5" s="1"/>
  <c r="CJ222" i="5" s="1"/>
  <c r="CJ117" i="5"/>
  <c r="CJ20" i="6" s="1"/>
  <c r="CJ236" i="5"/>
  <c r="CJ238" i="5"/>
  <c r="CJ33" i="6" s="1"/>
  <c r="CJ106" i="5"/>
  <c r="CJ332" i="5" s="1"/>
  <c r="CJ346" i="5" s="1"/>
  <c r="CJ113" i="5"/>
  <c r="CJ333" i="5" s="1"/>
  <c r="CJ347" i="5" s="1"/>
  <c r="CJ73" i="5"/>
  <c r="CJ13" i="6" s="1"/>
  <c r="CJ71" i="5"/>
  <c r="CJ40" i="5"/>
  <c r="CJ140" i="5" s="1"/>
  <c r="CJ231" i="5"/>
  <c r="DI135" i="6"/>
  <c r="DI369" i="5"/>
  <c r="AF310" i="5"/>
  <c r="AF302" i="5"/>
  <c r="AG297" i="5"/>
  <c r="AG305" i="5"/>
  <c r="CK68" i="7"/>
  <c r="CK69" i="7" s="1"/>
  <c r="CK78" i="7"/>
  <c r="CK79" i="7" s="1"/>
  <c r="CK80" i="7" s="1"/>
  <c r="CK81" i="7" s="1"/>
  <c r="CK3" i="5"/>
  <c r="CK3" i="6"/>
  <c r="CK2" i="6"/>
  <c r="CK2" i="5"/>
  <c r="CK2" i="2"/>
  <c r="CK2" i="3"/>
  <c r="CK3" i="2"/>
  <c r="CK3" i="3"/>
  <c r="CK72" i="1"/>
  <c r="CK74" i="1" s="1"/>
  <c r="CK35" i="3" s="1"/>
  <c r="CK73" i="1"/>
  <c r="CK75" i="1"/>
  <c r="CK76" i="1" s="1"/>
  <c r="CK15" i="5" s="1"/>
  <c r="CK59" i="1"/>
  <c r="CK58" i="1"/>
  <c r="CK60" i="1" s="1"/>
  <c r="CK33" i="3" s="1"/>
  <c r="CK68" i="1"/>
  <c r="CK69" i="1" s="1"/>
  <c r="CK14" i="5" s="1"/>
  <c r="CK65" i="1"/>
  <c r="CK67" i="1" s="1"/>
  <c r="CK34" i="3" s="1"/>
  <c r="CK61" i="1"/>
  <c r="CK62" i="1" s="1"/>
  <c r="CK13" i="5" s="1"/>
  <c r="CK66" i="1"/>
  <c r="CK51" i="1"/>
  <c r="CK54" i="1"/>
  <c r="CK55" i="1" s="1"/>
  <c r="CK12" i="5" s="1"/>
  <c r="CK52" i="1"/>
  <c r="CK47" i="1"/>
  <c r="CK48" i="1" s="1"/>
  <c r="CK11" i="5" s="1"/>
  <c r="CK45" i="1"/>
  <c r="CK44" i="1"/>
  <c r="CK46" i="1" s="1"/>
  <c r="CK31" i="3" s="1"/>
  <c r="CL35" i="1"/>
  <c r="CL1" i="1" s="1"/>
  <c r="CK39" i="1"/>
  <c r="CK5" i="1" s="1"/>
  <c r="CK5" i="8" s="1"/>
  <c r="CK38" i="1"/>
  <c r="CK4" i="1" s="1"/>
  <c r="CK4" i="8" s="1"/>
  <c r="CL1" i="7" l="1"/>
  <c r="CL1" i="8"/>
  <c r="CJ288" i="5"/>
  <c r="CJ286" i="5"/>
  <c r="CK192" i="5"/>
  <c r="CK132" i="5"/>
  <c r="CK253" i="5"/>
  <c r="CK172" i="5"/>
  <c r="CK152" i="5"/>
  <c r="CK212" i="5"/>
  <c r="CJ285" i="5"/>
  <c r="CJ210" i="5"/>
  <c r="CJ214" i="5" s="1"/>
  <c r="CJ228" i="5"/>
  <c r="CK249" i="5"/>
  <c r="CK250" i="5"/>
  <c r="CK248" i="5"/>
  <c r="CK247" i="5"/>
  <c r="CJ150" i="5"/>
  <c r="CJ154" i="5" s="1"/>
  <c r="CJ287" i="5"/>
  <c r="CJ289" i="5"/>
  <c r="CJ190" i="5"/>
  <c r="CJ194" i="5" s="1"/>
  <c r="CK246" i="5"/>
  <c r="CJ170" i="5"/>
  <c r="CJ174" i="5" s="1"/>
  <c r="CJ130" i="5"/>
  <c r="CJ134" i="5" s="1"/>
  <c r="CJ229" i="5"/>
  <c r="CJ227" i="5"/>
  <c r="CJ226" i="5"/>
  <c r="CK393" i="3"/>
  <c r="CK394" i="3" s="1"/>
  <c r="CK343" i="3"/>
  <c r="CK344" i="3" s="1"/>
  <c r="CK368" i="3"/>
  <c r="CK369" i="3" s="1"/>
  <c r="CK293" i="3"/>
  <c r="CK294" i="3" s="1"/>
  <c r="CK318" i="3"/>
  <c r="CK319" i="3" s="1"/>
  <c r="CJ64" i="3"/>
  <c r="CK48" i="3"/>
  <c r="CK49" i="3"/>
  <c r="CK47" i="3"/>
  <c r="CK50" i="3"/>
  <c r="CJ159" i="3"/>
  <c r="CJ144" i="3"/>
  <c r="CJ158" i="3"/>
  <c r="CJ161" i="3"/>
  <c r="CJ124" i="3"/>
  <c r="CJ162" i="3"/>
  <c r="CJ252" i="3"/>
  <c r="CJ250" i="3"/>
  <c r="CJ160" i="3"/>
  <c r="CJ104" i="3"/>
  <c r="CJ84" i="3"/>
  <c r="CJ157" i="3"/>
  <c r="CJ239" i="5"/>
  <c r="CJ34" i="6" s="1"/>
  <c r="CK197" i="5"/>
  <c r="CK198" i="5"/>
  <c r="CK199" i="5"/>
  <c r="CK104" i="5"/>
  <c r="CL339" i="5"/>
  <c r="CK103" i="5"/>
  <c r="CK57" i="5"/>
  <c r="CK59" i="5"/>
  <c r="CK58" i="5"/>
  <c r="CK102" i="5"/>
  <c r="CK138" i="5"/>
  <c r="CK137" i="5"/>
  <c r="CK139" i="5"/>
  <c r="CK82" i="5"/>
  <c r="CL336" i="5"/>
  <c r="CK38" i="5"/>
  <c r="CK81" i="5"/>
  <c r="CK36" i="5"/>
  <c r="CK37" i="5"/>
  <c r="CK83" i="5"/>
  <c r="CJ31" i="6"/>
  <c r="CK178" i="5"/>
  <c r="CK177" i="5"/>
  <c r="CK179" i="5"/>
  <c r="CK95" i="5"/>
  <c r="CK96" i="5"/>
  <c r="CK50" i="5"/>
  <c r="CK97" i="5"/>
  <c r="CL338" i="5"/>
  <c r="CK51" i="5"/>
  <c r="CK52" i="5"/>
  <c r="CJ142" i="5"/>
  <c r="CK159" i="5"/>
  <c r="CK157" i="5"/>
  <c r="CK158" i="5"/>
  <c r="CL337" i="5"/>
  <c r="CK89" i="5"/>
  <c r="CK90" i="5"/>
  <c r="CK88" i="5"/>
  <c r="CK45" i="5"/>
  <c r="CK43" i="5"/>
  <c r="CK44" i="5"/>
  <c r="CK218" i="5"/>
  <c r="CK217" i="5"/>
  <c r="CK219" i="5"/>
  <c r="CK110" i="5"/>
  <c r="CL340" i="5"/>
  <c r="CK109" i="5"/>
  <c r="CK65" i="5"/>
  <c r="CK111" i="5"/>
  <c r="CK64" i="5"/>
  <c r="CK66" i="5"/>
  <c r="CJ349" i="5"/>
  <c r="CJ35" i="6" s="1"/>
  <c r="AP318" i="5"/>
  <c r="AQ313" i="5"/>
  <c r="AQ315" i="5" s="1"/>
  <c r="AQ317" i="5" s="1"/>
  <c r="CJ11" i="6"/>
  <c r="CJ75" i="5"/>
  <c r="CJ19" i="6"/>
  <c r="CJ23" i="6" s="1"/>
  <c r="CJ120" i="5"/>
  <c r="CJ314" i="5" s="1"/>
  <c r="DJ132" i="6"/>
  <c r="DI91" i="6"/>
  <c r="AG307" i="5"/>
  <c r="AG309" i="5" s="1"/>
  <c r="AG74" i="6" s="1"/>
  <c r="AG299" i="5"/>
  <c r="AG301" i="5" s="1"/>
  <c r="AG75" i="6" s="1"/>
  <c r="CK53" i="1"/>
  <c r="CK32" i="3" s="1"/>
  <c r="CL67" i="7"/>
  <c r="CK5" i="5"/>
  <c r="CK5" i="6"/>
  <c r="CK4" i="5"/>
  <c r="CK4" i="7" s="1"/>
  <c r="CK4" i="6"/>
  <c r="CL1" i="3"/>
  <c r="CL1" i="6"/>
  <c r="CL1" i="5"/>
  <c r="CK41" i="3"/>
  <c r="CK377" i="3" s="1"/>
  <c r="CK38" i="3"/>
  <c r="CK39" i="3"/>
  <c r="CK327" i="3" s="1"/>
  <c r="CK42" i="3"/>
  <c r="CK402" i="3" s="1"/>
  <c r="CK40" i="3"/>
  <c r="CK352" i="3" s="1"/>
  <c r="CK127" i="3"/>
  <c r="CK130" i="3"/>
  <c r="CK128" i="3"/>
  <c r="CK129" i="3"/>
  <c r="CK109" i="3"/>
  <c r="CK107" i="3"/>
  <c r="CK110" i="3"/>
  <c r="CK108" i="3"/>
  <c r="CK89" i="3"/>
  <c r="CK88" i="3"/>
  <c r="CK87" i="3"/>
  <c r="CK90" i="3"/>
  <c r="CK4" i="2"/>
  <c r="CK4" i="3"/>
  <c r="CK5" i="2"/>
  <c r="CK5" i="3"/>
  <c r="CL1" i="2"/>
  <c r="CL37" i="1"/>
  <c r="CL3" i="1" s="1"/>
  <c r="CL36" i="1"/>
  <c r="CL3" i="7" l="1"/>
  <c r="CL3" i="8"/>
  <c r="CK302" i="3"/>
  <c r="CK288" i="3" s="1"/>
  <c r="CK282" i="5"/>
  <c r="CK278" i="5"/>
  <c r="CK281" i="5"/>
  <c r="CK280" i="5"/>
  <c r="CK279" i="5"/>
  <c r="CJ291" i="5"/>
  <c r="CK5" i="7"/>
  <c r="CK273" i="5"/>
  <c r="CK274" i="5"/>
  <c r="CK271" i="5"/>
  <c r="CK272" i="5"/>
  <c r="CK275" i="5"/>
  <c r="CJ233" i="5"/>
  <c r="CJ28" i="6" s="1"/>
  <c r="CK208" i="5"/>
  <c r="CK149" i="5"/>
  <c r="CK166" i="5"/>
  <c r="CK126" i="5"/>
  <c r="CK189" i="5"/>
  <c r="CK207" i="5"/>
  <c r="CK148" i="5"/>
  <c r="CK169" i="5"/>
  <c r="CK129" i="5"/>
  <c r="CK186" i="5"/>
  <c r="CK206" i="5"/>
  <c r="CK146" i="5"/>
  <c r="CK168" i="5"/>
  <c r="CK128" i="5"/>
  <c r="CK187" i="5"/>
  <c r="CK209" i="5"/>
  <c r="CK147" i="5"/>
  <c r="CK167" i="5"/>
  <c r="CK127" i="5"/>
  <c r="CK188" i="5"/>
  <c r="CK54" i="3"/>
  <c r="CK61" i="3"/>
  <c r="CK200" i="3"/>
  <c r="CK62" i="3"/>
  <c r="CK59" i="3"/>
  <c r="CK202" i="3"/>
  <c r="CK60" i="3"/>
  <c r="CK57" i="3"/>
  <c r="CK58" i="3"/>
  <c r="CK137" i="3"/>
  <c r="CK242" i="3"/>
  <c r="CK142" i="3"/>
  <c r="CK388" i="3"/>
  <c r="CK139" i="3"/>
  <c r="CK138" i="3"/>
  <c r="CK140" i="3"/>
  <c r="CK240" i="3"/>
  <c r="CK141" i="3"/>
  <c r="CK119" i="3"/>
  <c r="CK363" i="3"/>
  <c r="CK230" i="3"/>
  <c r="CK122" i="3"/>
  <c r="CK120" i="3"/>
  <c r="CK232" i="3"/>
  <c r="CK118" i="3"/>
  <c r="CK121" i="3"/>
  <c r="CK117" i="3"/>
  <c r="CJ164" i="3"/>
  <c r="CJ117" i="6"/>
  <c r="CK97" i="3"/>
  <c r="CK222" i="3"/>
  <c r="CK99" i="3"/>
  <c r="CK102" i="3"/>
  <c r="CK98" i="3"/>
  <c r="CK338" i="3"/>
  <c r="CK101" i="3"/>
  <c r="CK100" i="3"/>
  <c r="CK220" i="3"/>
  <c r="CK82" i="3"/>
  <c r="CK79" i="3"/>
  <c r="CK210" i="3"/>
  <c r="CK80" i="3"/>
  <c r="CK313" i="3"/>
  <c r="CK81" i="3"/>
  <c r="CK77" i="3"/>
  <c r="CK78" i="3"/>
  <c r="CK212" i="3"/>
  <c r="CK69" i="3"/>
  <c r="CK149" i="3" s="1"/>
  <c r="CK67" i="3"/>
  <c r="CK147" i="3" s="1"/>
  <c r="CK68" i="3"/>
  <c r="CK148" i="3" s="1"/>
  <c r="CK70" i="3"/>
  <c r="CK150" i="3" s="1"/>
  <c r="CK106" i="5"/>
  <c r="CK332" i="5" s="1"/>
  <c r="CK346" i="5" s="1"/>
  <c r="CK47" i="5"/>
  <c r="CK160" i="5" s="1"/>
  <c r="CK162" i="5" s="1"/>
  <c r="CJ241" i="5"/>
  <c r="CK72" i="5"/>
  <c r="CK12" i="6" s="1"/>
  <c r="CK113" i="5"/>
  <c r="CK333" i="5" s="1"/>
  <c r="CK347" i="5" s="1"/>
  <c r="CK99" i="5"/>
  <c r="CK331" i="5" s="1"/>
  <c r="CK345" i="5" s="1"/>
  <c r="CK40" i="5"/>
  <c r="CK140" i="5" s="1"/>
  <c r="CK142" i="5" s="1"/>
  <c r="CK71" i="5"/>
  <c r="CK117" i="5"/>
  <c r="CK20" i="6" s="1"/>
  <c r="CK236" i="5"/>
  <c r="AQ318" i="5"/>
  <c r="AR313" i="5"/>
  <c r="CK68" i="5"/>
  <c r="CK220" i="5" s="1"/>
  <c r="CK222" i="5" s="1"/>
  <c r="CK92" i="5"/>
  <c r="CK330" i="5" s="1"/>
  <c r="CK344" i="5" s="1"/>
  <c r="CK85" i="5"/>
  <c r="CK329" i="5" s="1"/>
  <c r="CK343" i="5" s="1"/>
  <c r="CK116" i="5"/>
  <c r="CK237" i="5"/>
  <c r="CK32" i="6" s="1"/>
  <c r="CJ15" i="6"/>
  <c r="CJ25" i="6" s="1"/>
  <c r="CJ298" i="5"/>
  <c r="CJ306" i="5"/>
  <c r="CK54" i="5"/>
  <c r="CK180" i="5" s="1"/>
  <c r="CK182" i="5" s="1"/>
  <c r="CK118" i="5"/>
  <c r="CK21" i="6" s="1"/>
  <c r="CK73" i="5"/>
  <c r="CK13" i="6" s="1"/>
  <c r="CK238" i="5"/>
  <c r="CK33" i="6" s="1"/>
  <c r="CK231" i="5"/>
  <c r="CK61" i="5"/>
  <c r="CK200" i="5" s="1"/>
  <c r="CK202" i="5" s="1"/>
  <c r="DJ135" i="6"/>
  <c r="DJ369" i="5"/>
  <c r="AG310" i="5"/>
  <c r="AG302" i="5"/>
  <c r="AH297" i="5"/>
  <c r="AH305" i="5"/>
  <c r="CL78" i="7"/>
  <c r="CL79" i="7" s="1"/>
  <c r="CL80" i="7" s="1"/>
  <c r="CL81" i="7" s="1"/>
  <c r="CL68" i="7"/>
  <c r="CL69" i="7" s="1"/>
  <c r="CL3" i="6"/>
  <c r="CL3" i="5"/>
  <c r="CL3" i="2"/>
  <c r="CL3" i="3"/>
  <c r="CL38" i="1"/>
  <c r="CL4" i="1" s="1"/>
  <c r="CL4" i="8" s="1"/>
  <c r="CL2" i="1"/>
  <c r="CL39" i="1"/>
  <c r="CL5" i="1" s="1"/>
  <c r="CL5" i="8" s="1"/>
  <c r="CM35" i="1"/>
  <c r="CM1" i="1" s="1"/>
  <c r="CM1" i="7" l="1"/>
  <c r="CM1" i="8"/>
  <c r="CL2" i="7"/>
  <c r="CL62" i="7" s="1"/>
  <c r="CL63" i="7" s="1"/>
  <c r="CL2" i="8"/>
  <c r="CK289" i="5"/>
  <c r="CK288" i="5"/>
  <c r="CK287" i="5"/>
  <c r="CK286" i="5"/>
  <c r="CK210" i="5"/>
  <c r="CK214" i="5" s="1"/>
  <c r="CK285" i="5"/>
  <c r="CK227" i="5"/>
  <c r="CK170" i="5"/>
  <c r="CK174" i="5" s="1"/>
  <c r="CK228" i="5"/>
  <c r="CK226" i="5"/>
  <c r="CK190" i="5"/>
  <c r="CK194" i="5" s="1"/>
  <c r="CK150" i="5"/>
  <c r="CK154" i="5" s="1"/>
  <c r="CK130" i="5"/>
  <c r="CK134" i="5" s="1"/>
  <c r="CK229" i="5"/>
  <c r="CK64" i="3"/>
  <c r="CK124" i="3"/>
  <c r="CK144" i="3"/>
  <c r="CK162" i="3"/>
  <c r="CK160" i="3"/>
  <c r="CK158" i="3"/>
  <c r="CK250" i="3"/>
  <c r="CK252" i="3"/>
  <c r="CK161" i="3"/>
  <c r="CK159" i="3"/>
  <c r="CK104" i="3"/>
  <c r="CK84" i="3"/>
  <c r="CK157" i="3"/>
  <c r="AR315" i="5"/>
  <c r="AR317" i="5" s="1"/>
  <c r="CK75" i="5"/>
  <c r="CK11" i="6"/>
  <c r="CK120" i="5"/>
  <c r="CK314" i="5" s="1"/>
  <c r="CK19" i="6"/>
  <c r="CK23" i="6" s="1"/>
  <c r="CK31" i="6"/>
  <c r="CK239" i="5"/>
  <c r="CK34" i="6" s="1"/>
  <c r="CK349" i="5"/>
  <c r="CK35" i="6" s="1"/>
  <c r="DK132" i="6"/>
  <c r="DJ91" i="6"/>
  <c r="AH307" i="5"/>
  <c r="AH309" i="5" s="1"/>
  <c r="AH74" i="6" s="1"/>
  <c r="AH299" i="5"/>
  <c r="AH301" i="5" s="1"/>
  <c r="AH75" i="6" s="1"/>
  <c r="CM67" i="7"/>
  <c r="CL4" i="5"/>
  <c r="CL4" i="7" s="1"/>
  <c r="CL4" i="6"/>
  <c r="CL5" i="5"/>
  <c r="CL5" i="6"/>
  <c r="CM1" i="3"/>
  <c r="CM1" i="6"/>
  <c r="CM1" i="5"/>
  <c r="CL2" i="3"/>
  <c r="CL2" i="6"/>
  <c r="CL2" i="5"/>
  <c r="CL5" i="2"/>
  <c r="CL5" i="3"/>
  <c r="CL4" i="2"/>
  <c r="CL4" i="3"/>
  <c r="CL75" i="1"/>
  <c r="CL76" i="1" s="1"/>
  <c r="CL15" i="5" s="1"/>
  <c r="CL73" i="1"/>
  <c r="CL72" i="1"/>
  <c r="CL74" i="1" s="1"/>
  <c r="CL35" i="3" s="1"/>
  <c r="CL59" i="1"/>
  <c r="CL68" i="1"/>
  <c r="CL69" i="1" s="1"/>
  <c r="CL14" i="5" s="1"/>
  <c r="CL58" i="1"/>
  <c r="CL60" i="1" s="1"/>
  <c r="CL33" i="3" s="1"/>
  <c r="CL66" i="1"/>
  <c r="CL65" i="1"/>
  <c r="CL67" i="1" s="1"/>
  <c r="CL34" i="3" s="1"/>
  <c r="CL61" i="1"/>
  <c r="CL62" i="1" s="1"/>
  <c r="CL13" i="5" s="1"/>
  <c r="CL52" i="1"/>
  <c r="CL51" i="1"/>
  <c r="CL54" i="1"/>
  <c r="CL55" i="1" s="1"/>
  <c r="CL12" i="5" s="1"/>
  <c r="CM1" i="2"/>
  <c r="CL2" i="2"/>
  <c r="CL44" i="1"/>
  <c r="CL46" i="1" s="1"/>
  <c r="CL31" i="3" s="1"/>
  <c r="CL45" i="1"/>
  <c r="CL47" i="1"/>
  <c r="CL48" i="1" s="1"/>
  <c r="CL11" i="5" s="1"/>
  <c r="CM37" i="1"/>
  <c r="CM3" i="1" s="1"/>
  <c r="CM36" i="1"/>
  <c r="CM2" i="1" s="1"/>
  <c r="CM2" i="7" l="1"/>
  <c r="CM62" i="7" s="1"/>
  <c r="CM63" i="7" s="1"/>
  <c r="CM2" i="8"/>
  <c r="CM3" i="7"/>
  <c r="CM3" i="8"/>
  <c r="CL152" i="5"/>
  <c r="CL132" i="5"/>
  <c r="CL253" i="5"/>
  <c r="CL172" i="5"/>
  <c r="CL192" i="5"/>
  <c r="CL212" i="5"/>
  <c r="CL278" i="5"/>
  <c r="CL282" i="5"/>
  <c r="CL280" i="5"/>
  <c r="CL281" i="5"/>
  <c r="CL279" i="5"/>
  <c r="CK291" i="5"/>
  <c r="CL249" i="5"/>
  <c r="CL250" i="5"/>
  <c r="CL248" i="5"/>
  <c r="CL247" i="5"/>
  <c r="CL5" i="7"/>
  <c r="CL271" i="5"/>
  <c r="CL272" i="5"/>
  <c r="CL275" i="5"/>
  <c r="CL273" i="5"/>
  <c r="CL274" i="5"/>
  <c r="CL246" i="5"/>
  <c r="CK233" i="5"/>
  <c r="CK28" i="6" s="1"/>
  <c r="CL368" i="3"/>
  <c r="CL369" i="3" s="1"/>
  <c r="CL293" i="3"/>
  <c r="CL294" i="3" s="1"/>
  <c r="CL343" i="3"/>
  <c r="CL344" i="3" s="1"/>
  <c r="CL393" i="3"/>
  <c r="CL394" i="3" s="1"/>
  <c r="CL318" i="3"/>
  <c r="CL319" i="3" s="1"/>
  <c r="CL49" i="3"/>
  <c r="CL48" i="3"/>
  <c r="CL47" i="3"/>
  <c r="CL50" i="3"/>
  <c r="CK117" i="6"/>
  <c r="CK164" i="3"/>
  <c r="CK241" i="5"/>
  <c r="CL168" i="5"/>
  <c r="CL169" i="5"/>
  <c r="CL166" i="5"/>
  <c r="CL167" i="5"/>
  <c r="CL178" i="5"/>
  <c r="CL179" i="5"/>
  <c r="CL177" i="5"/>
  <c r="CL95" i="5"/>
  <c r="CL50" i="5"/>
  <c r="CL97" i="5"/>
  <c r="CL52" i="5"/>
  <c r="CL51" i="5"/>
  <c r="CL96" i="5"/>
  <c r="CM338" i="5"/>
  <c r="CL189" i="5"/>
  <c r="CL187" i="5"/>
  <c r="CL186" i="5"/>
  <c r="CL188" i="5"/>
  <c r="CL197" i="5"/>
  <c r="CL198" i="5"/>
  <c r="CL199" i="5"/>
  <c r="CL58" i="5"/>
  <c r="CL104" i="5"/>
  <c r="CL103" i="5"/>
  <c r="CL59" i="5"/>
  <c r="CL57" i="5"/>
  <c r="CL102" i="5"/>
  <c r="CM339" i="5"/>
  <c r="CL206" i="5"/>
  <c r="CL207" i="5"/>
  <c r="CL208" i="5"/>
  <c r="CL209" i="5"/>
  <c r="CL219" i="5"/>
  <c r="CL218" i="5"/>
  <c r="CL217" i="5"/>
  <c r="CL66" i="5"/>
  <c r="CL64" i="5"/>
  <c r="CM340" i="5"/>
  <c r="CL109" i="5"/>
  <c r="CL111" i="5"/>
  <c r="CL110" i="5"/>
  <c r="CL65" i="5"/>
  <c r="CK15" i="6"/>
  <c r="CK25" i="6" s="1"/>
  <c r="CK306" i="5"/>
  <c r="CK298" i="5"/>
  <c r="CL128" i="5"/>
  <c r="CL129" i="5"/>
  <c r="CL127" i="5"/>
  <c r="CL126" i="5"/>
  <c r="CL138" i="5"/>
  <c r="CL139" i="5"/>
  <c r="CL137" i="5"/>
  <c r="CM336" i="5"/>
  <c r="CL37" i="5"/>
  <c r="CL81" i="5"/>
  <c r="CL36" i="5"/>
  <c r="CL38" i="5"/>
  <c r="CL83" i="5"/>
  <c r="CL82" i="5"/>
  <c r="CL148" i="5"/>
  <c r="CL147" i="5"/>
  <c r="CL149" i="5"/>
  <c r="CL146" i="5"/>
  <c r="CL159" i="5"/>
  <c r="CL157" i="5"/>
  <c r="CL158" i="5"/>
  <c r="CL44" i="5"/>
  <c r="CL90" i="5"/>
  <c r="CL43" i="5"/>
  <c r="CL45" i="5"/>
  <c r="CL88" i="5"/>
  <c r="CL89" i="5"/>
  <c r="CM337" i="5"/>
  <c r="AS313" i="5"/>
  <c r="AS315" i="5" s="1"/>
  <c r="AS317" i="5" s="1"/>
  <c r="AR318" i="5"/>
  <c r="DK135" i="6"/>
  <c r="DK369" i="5"/>
  <c r="AH310" i="5"/>
  <c r="AH302" i="5"/>
  <c r="AI297" i="5"/>
  <c r="AI305" i="5"/>
  <c r="CL53" i="1"/>
  <c r="CL32" i="3" s="1"/>
  <c r="CM78" i="7"/>
  <c r="CM79" i="7" s="1"/>
  <c r="CM80" i="7" s="1"/>
  <c r="CM81" i="7" s="1"/>
  <c r="CM68" i="7"/>
  <c r="CM69" i="7" s="1"/>
  <c r="CM2" i="6"/>
  <c r="CM2" i="5"/>
  <c r="CM3" i="6"/>
  <c r="CM3" i="5"/>
  <c r="CL40" i="3"/>
  <c r="CL352" i="3" s="1"/>
  <c r="CL42" i="3"/>
  <c r="CL402" i="3" s="1"/>
  <c r="CL41" i="3"/>
  <c r="CL377" i="3" s="1"/>
  <c r="CL39" i="3"/>
  <c r="CL327" i="3" s="1"/>
  <c r="CL38" i="3"/>
  <c r="CL128" i="3"/>
  <c r="CL129" i="3"/>
  <c r="CL130" i="3"/>
  <c r="CL127" i="3"/>
  <c r="CL109" i="3"/>
  <c r="CL107" i="3"/>
  <c r="CL110" i="3"/>
  <c r="CL108" i="3"/>
  <c r="CL87" i="3"/>
  <c r="CL88" i="3"/>
  <c r="CL89" i="3"/>
  <c r="CL90" i="3"/>
  <c r="CM3" i="2"/>
  <c r="CM3" i="3"/>
  <c r="CM2" i="2"/>
  <c r="CM2" i="3"/>
  <c r="CM73" i="1"/>
  <c r="CM75" i="1"/>
  <c r="CM76" i="1" s="1"/>
  <c r="CM15" i="5" s="1"/>
  <c r="CM72" i="1"/>
  <c r="CM74" i="1" s="1"/>
  <c r="CM35" i="3" s="1"/>
  <c r="CM65" i="1"/>
  <c r="CM67" i="1" s="1"/>
  <c r="CM34" i="3" s="1"/>
  <c r="CM66" i="1"/>
  <c r="CM68" i="1"/>
  <c r="CM69" i="1" s="1"/>
  <c r="CM14" i="5" s="1"/>
  <c r="CM58" i="1"/>
  <c r="CM60" i="1" s="1"/>
  <c r="CM33" i="3" s="1"/>
  <c r="CM59" i="1"/>
  <c r="CM61" i="1"/>
  <c r="CM62" i="1" s="1"/>
  <c r="CM13" i="5" s="1"/>
  <c r="CM51" i="1"/>
  <c r="CM52" i="1"/>
  <c r="CM54" i="1"/>
  <c r="CM55" i="1" s="1"/>
  <c r="CM12" i="5" s="1"/>
  <c r="CM47" i="1"/>
  <c r="CM48" i="1" s="1"/>
  <c r="CM11" i="5" s="1"/>
  <c r="CM45" i="1"/>
  <c r="CM44" i="1"/>
  <c r="CM46" i="1" s="1"/>
  <c r="CM31" i="3" s="1"/>
  <c r="CM39" i="1"/>
  <c r="CM5" i="1" s="1"/>
  <c r="CM5" i="8" s="1"/>
  <c r="CN35" i="1"/>
  <c r="CN1" i="1" s="1"/>
  <c r="CM38" i="1"/>
  <c r="CM4" i="1" s="1"/>
  <c r="CM4" i="8" s="1"/>
  <c r="CN1" i="7" l="1"/>
  <c r="CN1" i="8"/>
  <c r="CM192" i="5"/>
  <c r="CM212" i="5"/>
  <c r="CM132" i="5"/>
  <c r="CM253" i="5"/>
  <c r="CM172" i="5"/>
  <c r="CM152" i="5"/>
  <c r="CL302" i="3"/>
  <c r="CL288" i="3" s="1"/>
  <c r="CL286" i="5"/>
  <c r="CL287" i="5"/>
  <c r="CL288" i="5"/>
  <c r="CL285" i="5"/>
  <c r="CL210" i="5"/>
  <c r="CL214" i="5" s="1"/>
  <c r="CM249" i="5"/>
  <c r="CM250" i="5"/>
  <c r="CL289" i="5"/>
  <c r="CM248" i="5"/>
  <c r="CM247" i="5"/>
  <c r="CM246" i="5"/>
  <c r="CM368" i="3"/>
  <c r="CM369" i="3" s="1"/>
  <c r="CM393" i="3"/>
  <c r="CM394" i="3" s="1"/>
  <c r="CM343" i="3"/>
  <c r="CM344" i="3" s="1"/>
  <c r="CM318" i="3"/>
  <c r="CM319" i="3" s="1"/>
  <c r="CM293" i="3"/>
  <c r="CM294" i="3" s="1"/>
  <c r="CL54" i="3"/>
  <c r="CL58" i="3"/>
  <c r="CL60" i="3"/>
  <c r="CL57" i="3"/>
  <c r="CL59" i="3"/>
  <c r="CL61" i="3"/>
  <c r="CL62" i="3"/>
  <c r="CL202" i="3"/>
  <c r="CL200" i="3"/>
  <c r="CM49" i="3"/>
  <c r="CM47" i="3"/>
  <c r="CM48" i="3"/>
  <c r="CM50" i="3"/>
  <c r="CL363" i="3"/>
  <c r="CL120" i="3"/>
  <c r="CL121" i="3"/>
  <c r="CL122" i="3"/>
  <c r="CL232" i="3"/>
  <c r="CL119" i="3"/>
  <c r="CL117" i="3"/>
  <c r="CL230" i="3"/>
  <c r="CL118" i="3"/>
  <c r="CL137" i="3"/>
  <c r="CL388" i="3"/>
  <c r="CL139" i="3"/>
  <c r="CL142" i="3"/>
  <c r="CL242" i="3"/>
  <c r="CL140" i="3"/>
  <c r="CL138" i="3"/>
  <c r="CL240" i="3"/>
  <c r="CL141" i="3"/>
  <c r="CL222" i="3"/>
  <c r="CL102" i="3"/>
  <c r="CL101" i="3"/>
  <c r="CL100" i="3"/>
  <c r="CL97" i="3"/>
  <c r="CL99" i="3"/>
  <c r="CL338" i="3"/>
  <c r="CL98" i="3"/>
  <c r="CL220" i="3"/>
  <c r="CL67" i="3"/>
  <c r="CL147" i="3" s="1"/>
  <c r="CL68" i="3"/>
  <c r="CL148" i="3" s="1"/>
  <c r="CL69" i="3"/>
  <c r="CL149" i="3" s="1"/>
  <c r="CL70" i="3"/>
  <c r="CL150" i="3" s="1"/>
  <c r="CL78" i="3"/>
  <c r="CL210" i="3"/>
  <c r="CL212" i="3"/>
  <c r="CL77" i="3"/>
  <c r="CL82" i="3"/>
  <c r="CL79" i="3"/>
  <c r="CL81" i="3"/>
  <c r="CL313" i="3"/>
  <c r="CL80" i="3"/>
  <c r="CL106" i="5"/>
  <c r="CL332" i="5" s="1"/>
  <c r="CL346" i="5" s="1"/>
  <c r="CL92" i="5"/>
  <c r="CL330" i="5" s="1"/>
  <c r="CL344" i="5" s="1"/>
  <c r="CL118" i="5"/>
  <c r="CL21" i="6" s="1"/>
  <c r="CL68" i="5"/>
  <c r="CL220" i="5" s="1"/>
  <c r="CL222" i="5" s="1"/>
  <c r="CL99" i="5"/>
  <c r="CL331" i="5" s="1"/>
  <c r="CL345" i="5" s="1"/>
  <c r="CL227" i="5"/>
  <c r="CM139" i="5"/>
  <c r="CM138" i="5"/>
  <c r="CM137" i="5"/>
  <c r="CM37" i="5"/>
  <c r="CM83" i="5"/>
  <c r="CN336" i="5"/>
  <c r="CM81" i="5"/>
  <c r="CM36" i="5"/>
  <c r="CM82" i="5"/>
  <c r="CM38" i="5"/>
  <c r="CM177" i="5"/>
  <c r="CM179" i="5"/>
  <c r="CM178" i="5"/>
  <c r="CM51" i="5"/>
  <c r="CM95" i="5"/>
  <c r="CM96" i="5"/>
  <c r="CM97" i="5"/>
  <c r="CM52" i="5"/>
  <c r="CM50" i="5"/>
  <c r="CN338" i="5"/>
  <c r="CL73" i="5"/>
  <c r="CL13" i="6" s="1"/>
  <c r="CL238" i="5"/>
  <c r="CL33" i="6" s="1"/>
  <c r="CL229" i="5"/>
  <c r="CM158" i="5"/>
  <c r="CM157" i="5"/>
  <c r="CM159" i="5"/>
  <c r="CM88" i="5"/>
  <c r="CM43" i="5"/>
  <c r="CN337" i="5"/>
  <c r="CM44" i="5"/>
  <c r="CM45" i="5"/>
  <c r="CM90" i="5"/>
  <c r="CM89" i="5"/>
  <c r="CL47" i="5"/>
  <c r="CL160" i="5" s="1"/>
  <c r="CL162" i="5" s="1"/>
  <c r="CL150" i="5"/>
  <c r="CL154" i="5" s="1"/>
  <c r="CL40" i="5"/>
  <c r="CL140" i="5" s="1"/>
  <c r="CL142" i="5" s="1"/>
  <c r="CL71" i="5"/>
  <c r="CL237" i="5"/>
  <c r="CL32" i="6" s="1"/>
  <c r="CL228" i="5"/>
  <c r="CL113" i="5"/>
  <c r="CL333" i="5" s="1"/>
  <c r="CL347" i="5" s="1"/>
  <c r="CL190" i="5"/>
  <c r="CL194" i="5" s="1"/>
  <c r="CM199" i="5"/>
  <c r="CM197" i="5"/>
  <c r="CM198" i="5"/>
  <c r="CN339" i="5"/>
  <c r="CM103" i="5"/>
  <c r="CM58" i="5"/>
  <c r="CM104" i="5"/>
  <c r="CM59" i="5"/>
  <c r="CM57" i="5"/>
  <c r="CM102" i="5"/>
  <c r="CM219" i="5"/>
  <c r="CM218" i="5"/>
  <c r="CM217" i="5"/>
  <c r="CM110" i="5"/>
  <c r="CM65" i="5"/>
  <c r="CN340" i="5"/>
  <c r="CM109" i="5"/>
  <c r="CM64" i="5"/>
  <c r="CM111" i="5"/>
  <c r="CM66" i="5"/>
  <c r="AT313" i="5"/>
  <c r="AT315" i="5" s="1"/>
  <c r="AT317" i="5" s="1"/>
  <c r="AS318" i="5"/>
  <c r="CL72" i="5"/>
  <c r="CL12" i="6" s="1"/>
  <c r="CL117" i="5"/>
  <c r="CL20" i="6" s="1"/>
  <c r="CL85" i="5"/>
  <c r="CL329" i="5" s="1"/>
  <c r="CL343" i="5" s="1"/>
  <c r="CL116" i="5"/>
  <c r="CL236" i="5"/>
  <c r="CL130" i="5"/>
  <c r="CL134" i="5" s="1"/>
  <c r="CL226" i="5"/>
  <c r="CL231" i="5"/>
  <c r="CL61" i="5"/>
  <c r="CL200" i="5" s="1"/>
  <c r="CL202" i="5" s="1"/>
  <c r="CL54" i="5"/>
  <c r="CL180" i="5" s="1"/>
  <c r="CL182" i="5" s="1"/>
  <c r="CL170" i="5"/>
  <c r="CL174" i="5" s="1"/>
  <c r="DL132" i="6"/>
  <c r="DK91" i="6"/>
  <c r="AI307" i="5"/>
  <c r="AI309" i="5" s="1"/>
  <c r="AI74" i="6" s="1"/>
  <c r="AI299" i="5"/>
  <c r="AI301" i="5" s="1"/>
  <c r="AI75" i="6" s="1"/>
  <c r="CM53" i="1"/>
  <c r="CM32" i="3" s="1"/>
  <c r="CN67" i="7"/>
  <c r="CM5" i="5"/>
  <c r="CM5" i="6"/>
  <c r="CM4" i="5"/>
  <c r="CM4" i="7" s="1"/>
  <c r="CM4" i="6"/>
  <c r="CN1" i="3"/>
  <c r="CN1" i="6"/>
  <c r="CN1" i="5"/>
  <c r="CM42" i="3"/>
  <c r="CM402" i="3" s="1"/>
  <c r="CM38" i="3"/>
  <c r="CM40" i="3"/>
  <c r="CM352" i="3" s="1"/>
  <c r="CM41" i="3"/>
  <c r="CM377" i="3" s="1"/>
  <c r="CM39" i="3"/>
  <c r="CM327" i="3" s="1"/>
  <c r="CM128" i="3"/>
  <c r="CM127" i="3"/>
  <c r="CM130" i="3"/>
  <c r="CM129" i="3"/>
  <c r="CM109" i="3"/>
  <c r="CM110" i="3"/>
  <c r="CM108" i="3"/>
  <c r="CM107" i="3"/>
  <c r="CM90" i="3"/>
  <c r="CM88" i="3"/>
  <c r="CM87" i="3"/>
  <c r="CM89" i="3"/>
  <c r="CM5" i="2"/>
  <c r="CM5" i="3"/>
  <c r="CM4" i="2"/>
  <c r="CM4" i="3"/>
  <c r="CN1" i="2"/>
  <c r="CN36" i="1"/>
  <c r="CN2" i="1" s="1"/>
  <c r="CN37" i="1"/>
  <c r="CN3" i="1" s="1"/>
  <c r="CN3" i="7" l="1"/>
  <c r="CN3" i="8"/>
  <c r="CN2" i="7"/>
  <c r="CN62" i="7" s="1"/>
  <c r="CN63" i="7" s="1"/>
  <c r="CN2" i="8"/>
  <c r="CM302" i="3"/>
  <c r="CM288" i="3" s="1"/>
  <c r="CM282" i="5"/>
  <c r="CM278" i="5"/>
  <c r="CM280" i="5"/>
  <c r="CM281" i="5"/>
  <c r="CM279" i="5"/>
  <c r="CL291" i="5"/>
  <c r="CM5" i="7"/>
  <c r="CM271" i="5"/>
  <c r="CM274" i="5"/>
  <c r="CM272" i="5"/>
  <c r="CM273" i="5"/>
  <c r="CM275" i="5"/>
  <c r="CM187" i="5"/>
  <c r="CM206" i="5"/>
  <c r="CM207" i="5"/>
  <c r="CM188" i="5"/>
  <c r="CM147" i="5"/>
  <c r="CM169" i="5"/>
  <c r="CM128" i="5"/>
  <c r="CM209" i="5"/>
  <c r="CM189" i="5"/>
  <c r="CM149" i="5"/>
  <c r="CM168" i="5"/>
  <c r="CM127" i="5"/>
  <c r="CM208" i="5"/>
  <c r="CM186" i="5"/>
  <c r="CM148" i="5"/>
  <c r="CM167" i="5"/>
  <c r="CM126" i="5"/>
  <c r="CM146" i="5"/>
  <c r="CM166" i="5"/>
  <c r="CM129" i="5"/>
  <c r="CM54" i="3"/>
  <c r="CL64" i="3"/>
  <c r="CM58" i="3"/>
  <c r="CM62" i="3"/>
  <c r="CM59" i="3"/>
  <c r="CM200" i="3"/>
  <c r="CM202" i="3"/>
  <c r="CM57" i="3"/>
  <c r="CM61" i="3"/>
  <c r="CM199" i="3"/>
  <c r="CM60" i="3"/>
  <c r="CL250" i="3"/>
  <c r="CL158" i="3"/>
  <c r="CL124" i="3"/>
  <c r="CM242" i="3"/>
  <c r="CM137" i="3"/>
  <c r="CM240" i="3"/>
  <c r="CM388" i="3"/>
  <c r="CM138" i="3"/>
  <c r="CM141" i="3"/>
  <c r="CM142" i="3"/>
  <c r="CM140" i="3"/>
  <c r="CM139" i="3"/>
  <c r="CM120" i="3"/>
  <c r="CM121" i="3"/>
  <c r="CM230" i="3"/>
  <c r="CM232" i="3"/>
  <c r="CM119" i="3"/>
  <c r="CM118" i="3"/>
  <c r="CM363" i="3"/>
  <c r="CM117" i="3"/>
  <c r="CM122" i="3"/>
  <c r="CL144" i="3"/>
  <c r="CL160" i="3"/>
  <c r="CL159" i="3"/>
  <c r="CL252" i="3"/>
  <c r="CL162" i="3"/>
  <c r="CM102" i="3"/>
  <c r="CM97" i="3"/>
  <c r="CM220" i="3"/>
  <c r="CM101" i="3"/>
  <c r="CM100" i="3"/>
  <c r="CM222" i="3"/>
  <c r="CM338" i="3"/>
  <c r="CM98" i="3"/>
  <c r="CM99" i="3"/>
  <c r="CL161" i="3"/>
  <c r="CL104" i="3"/>
  <c r="CM67" i="3"/>
  <c r="CM147" i="3" s="1"/>
  <c r="CM68" i="3"/>
  <c r="CM148" i="3" s="1"/>
  <c r="CM69" i="3"/>
  <c r="CM149" i="3" s="1"/>
  <c r="CM70" i="3"/>
  <c r="CM150" i="3" s="1"/>
  <c r="CM210" i="3"/>
  <c r="CM79" i="3"/>
  <c r="CM78" i="3"/>
  <c r="CM82" i="3"/>
  <c r="CM81" i="3"/>
  <c r="CM77" i="3"/>
  <c r="CM80" i="3"/>
  <c r="CM313" i="3"/>
  <c r="CM212" i="3"/>
  <c r="CL84" i="3"/>
  <c r="CL157" i="3"/>
  <c r="CL349" i="5"/>
  <c r="CL35" i="6" s="1"/>
  <c r="CM106" i="5"/>
  <c r="CM332" i="5" s="1"/>
  <c r="CM346" i="5" s="1"/>
  <c r="CL233" i="5"/>
  <c r="CL28" i="6" s="1"/>
  <c r="CL75" i="5"/>
  <c r="CL11" i="6"/>
  <c r="CL31" i="6"/>
  <c r="CL239" i="5"/>
  <c r="CL34" i="6" s="1"/>
  <c r="CM54" i="5"/>
  <c r="CM180" i="5" s="1"/>
  <c r="CM182" i="5" s="1"/>
  <c r="CM99" i="5"/>
  <c r="CM331" i="5" s="1"/>
  <c r="CM345" i="5" s="1"/>
  <c r="CM73" i="5"/>
  <c r="CM13" i="6" s="1"/>
  <c r="CM236" i="5"/>
  <c r="CM231" i="5"/>
  <c r="CM85" i="5"/>
  <c r="CM329" i="5" s="1"/>
  <c r="CM343" i="5" s="1"/>
  <c r="CM116" i="5"/>
  <c r="AU313" i="5"/>
  <c r="AT318" i="5"/>
  <c r="CM68" i="5"/>
  <c r="CM220" i="5" s="1"/>
  <c r="CM222" i="5" s="1"/>
  <c r="CM47" i="5"/>
  <c r="CM160" i="5" s="1"/>
  <c r="CM162" i="5" s="1"/>
  <c r="CM117" i="5"/>
  <c r="CM20" i="6" s="1"/>
  <c r="CM118" i="5"/>
  <c r="CM21" i="6" s="1"/>
  <c r="CM238" i="5"/>
  <c r="CM33" i="6" s="1"/>
  <c r="CL120" i="5"/>
  <c r="CL314" i="5" s="1"/>
  <c r="CL19" i="6"/>
  <c r="CL23" i="6" s="1"/>
  <c r="CM113" i="5"/>
  <c r="CM333" i="5" s="1"/>
  <c r="CM347" i="5" s="1"/>
  <c r="CM61" i="5"/>
  <c r="CM200" i="5" s="1"/>
  <c r="CM202" i="5" s="1"/>
  <c r="CM92" i="5"/>
  <c r="CM330" i="5" s="1"/>
  <c r="CM344" i="5" s="1"/>
  <c r="CM40" i="5"/>
  <c r="CM140" i="5" s="1"/>
  <c r="CM71" i="5"/>
  <c r="CM72" i="5"/>
  <c r="CM12" i="6" s="1"/>
  <c r="CM237" i="5"/>
  <c r="CM32" i="6" s="1"/>
  <c r="DL135" i="6"/>
  <c r="DL369" i="5"/>
  <c r="AI310" i="5"/>
  <c r="AI302" i="5"/>
  <c r="AJ297" i="5"/>
  <c r="AJ305" i="5"/>
  <c r="CN78" i="7"/>
  <c r="CN79" i="7" s="1"/>
  <c r="CN80" i="7" s="1"/>
  <c r="CN81" i="7" s="1"/>
  <c r="CN68" i="7"/>
  <c r="CN69" i="7" s="1"/>
  <c r="CN2" i="6"/>
  <c r="CN2" i="5"/>
  <c r="CN3" i="6"/>
  <c r="CN3" i="5"/>
  <c r="CN3" i="2"/>
  <c r="CN3" i="3"/>
  <c r="CN2" i="2"/>
  <c r="CN2" i="3"/>
  <c r="CN75" i="1"/>
  <c r="CN76" i="1" s="1"/>
  <c r="CN15" i="5" s="1"/>
  <c r="CN73" i="1"/>
  <c r="CN72" i="1"/>
  <c r="CN74" i="1" s="1"/>
  <c r="CN35" i="3" s="1"/>
  <c r="CN61" i="1"/>
  <c r="CN62" i="1" s="1"/>
  <c r="CN13" i="5" s="1"/>
  <c r="CN58" i="1"/>
  <c r="CN60" i="1" s="1"/>
  <c r="CN33" i="3" s="1"/>
  <c r="CN66" i="1"/>
  <c r="CN59" i="1"/>
  <c r="CN68" i="1"/>
  <c r="CN69" i="1" s="1"/>
  <c r="CN14" i="5" s="1"/>
  <c r="CN65" i="1"/>
  <c r="CN67" i="1" s="1"/>
  <c r="CN34" i="3" s="1"/>
  <c r="CN51" i="1"/>
  <c r="CN52" i="1"/>
  <c r="CN54" i="1"/>
  <c r="CN55" i="1" s="1"/>
  <c r="CN12" i="5" s="1"/>
  <c r="CN44" i="1"/>
  <c r="CN46" i="1" s="1"/>
  <c r="CN31" i="3" s="1"/>
  <c r="CN47" i="1"/>
  <c r="CN48" i="1" s="1"/>
  <c r="CN11" i="5" s="1"/>
  <c r="CN45" i="1"/>
  <c r="CN39" i="1"/>
  <c r="CN5" i="1" s="1"/>
  <c r="CN5" i="8" s="1"/>
  <c r="CO35" i="1"/>
  <c r="CO1" i="1" s="1"/>
  <c r="CN38" i="1"/>
  <c r="CN4" i="1" s="1"/>
  <c r="CN4" i="8" s="1"/>
  <c r="CO1" i="7" l="1"/>
  <c r="CO1" i="8"/>
  <c r="CM285" i="5"/>
  <c r="CN152" i="5"/>
  <c r="CN132" i="5"/>
  <c r="CN253" i="5"/>
  <c r="CN212" i="5"/>
  <c r="CM288" i="5"/>
  <c r="CN192" i="5"/>
  <c r="CN172" i="5"/>
  <c r="CM287" i="5"/>
  <c r="CM289" i="5"/>
  <c r="CM210" i="5"/>
  <c r="CM214" i="5" s="1"/>
  <c r="CM150" i="5"/>
  <c r="CM154" i="5" s="1"/>
  <c r="CN249" i="5"/>
  <c r="CN250" i="5"/>
  <c r="CN248" i="5"/>
  <c r="CN247" i="5"/>
  <c r="CM286" i="5"/>
  <c r="CN246" i="5"/>
  <c r="CM228" i="5"/>
  <c r="CM226" i="5"/>
  <c r="CM190" i="5"/>
  <c r="CM194" i="5" s="1"/>
  <c r="CM170" i="5"/>
  <c r="CM174" i="5" s="1"/>
  <c r="CM227" i="5"/>
  <c r="CM229" i="5"/>
  <c r="CM130" i="5"/>
  <c r="CM134" i="5" s="1"/>
  <c r="CN393" i="3"/>
  <c r="CN394" i="3" s="1"/>
  <c r="CN343" i="3"/>
  <c r="CN344" i="3" s="1"/>
  <c r="CN318" i="3"/>
  <c r="CN319" i="3" s="1"/>
  <c r="CN368" i="3"/>
  <c r="CN369" i="3" s="1"/>
  <c r="CN293" i="3"/>
  <c r="CN294" i="3" s="1"/>
  <c r="CM64" i="3"/>
  <c r="CN47" i="3"/>
  <c r="CN48" i="3"/>
  <c r="CN49" i="3"/>
  <c r="CN50" i="3"/>
  <c r="CM161" i="3"/>
  <c r="CM250" i="3"/>
  <c r="CM158" i="3"/>
  <c r="CM144" i="3"/>
  <c r="CM124" i="3"/>
  <c r="CL117" i="6"/>
  <c r="CM252" i="3"/>
  <c r="CM159" i="3"/>
  <c r="CL164" i="3"/>
  <c r="CM160" i="3"/>
  <c r="CM162" i="3"/>
  <c r="CM104" i="3"/>
  <c r="CM84" i="3"/>
  <c r="CM157" i="3"/>
  <c r="CM75" i="5"/>
  <c r="CM11" i="6"/>
  <c r="AU315" i="5"/>
  <c r="AU317" i="5" s="1"/>
  <c r="CM239" i="5"/>
  <c r="CM34" i="6" s="1"/>
  <c r="CM142" i="5"/>
  <c r="CN138" i="5"/>
  <c r="CN137" i="5"/>
  <c r="CN139" i="5"/>
  <c r="CN83" i="5"/>
  <c r="CN36" i="5"/>
  <c r="CO336" i="5"/>
  <c r="CN38" i="5"/>
  <c r="CN81" i="5"/>
  <c r="CN82" i="5"/>
  <c r="CN37" i="5"/>
  <c r="CN217" i="5"/>
  <c r="CN219" i="5"/>
  <c r="CN218" i="5"/>
  <c r="CN109" i="5"/>
  <c r="CN65" i="5"/>
  <c r="CN66" i="5"/>
  <c r="CN110" i="5"/>
  <c r="CO340" i="5"/>
  <c r="CN64" i="5"/>
  <c r="CN111" i="5"/>
  <c r="CM120" i="5"/>
  <c r="CM314" i="5" s="1"/>
  <c r="CM19" i="6"/>
  <c r="CM23" i="6" s="1"/>
  <c r="CL241" i="5"/>
  <c r="CM31" i="6"/>
  <c r="CN157" i="5"/>
  <c r="CN159" i="5"/>
  <c r="CN158" i="5"/>
  <c r="CN88" i="5"/>
  <c r="CN44" i="5"/>
  <c r="CN90" i="5"/>
  <c r="CN43" i="5"/>
  <c r="CO337" i="5"/>
  <c r="CN45" i="5"/>
  <c r="CN89" i="5"/>
  <c r="CN197" i="5"/>
  <c r="CN198" i="5"/>
  <c r="CN199" i="5"/>
  <c r="CN59" i="5"/>
  <c r="CO339" i="5"/>
  <c r="CN102" i="5"/>
  <c r="CN58" i="5"/>
  <c r="CN104" i="5"/>
  <c r="CN57" i="5"/>
  <c r="CN103" i="5"/>
  <c r="CN178" i="5"/>
  <c r="CN177" i="5"/>
  <c r="CN179" i="5"/>
  <c r="CN52" i="5"/>
  <c r="CO338" i="5"/>
  <c r="CN97" i="5"/>
  <c r="CN50" i="5"/>
  <c r="CN51" i="5"/>
  <c r="CN95" i="5"/>
  <c r="CN96" i="5"/>
  <c r="CM349" i="5"/>
  <c r="CM35" i="6" s="1"/>
  <c r="CL15" i="6"/>
  <c r="CL25" i="6" s="1"/>
  <c r="CL306" i="5"/>
  <c r="CL298" i="5"/>
  <c r="DL91" i="6"/>
  <c r="DM132" i="6"/>
  <c r="AJ307" i="5"/>
  <c r="AJ309" i="5" s="1"/>
  <c r="AJ74" i="6" s="1"/>
  <c r="AJ299" i="5"/>
  <c r="AJ301" i="5" s="1"/>
  <c r="AJ75" i="6" s="1"/>
  <c r="CO67" i="7"/>
  <c r="CN53" i="1"/>
  <c r="CN32" i="3" s="1"/>
  <c r="CN4" i="5"/>
  <c r="CN4" i="7" s="1"/>
  <c r="CN4" i="6"/>
  <c r="CN5" i="5"/>
  <c r="CN5" i="6"/>
  <c r="CO1" i="3"/>
  <c r="CO1" i="6"/>
  <c r="CO1" i="5"/>
  <c r="CN40" i="3"/>
  <c r="CN352" i="3" s="1"/>
  <c r="CN39" i="3"/>
  <c r="CN327" i="3" s="1"/>
  <c r="CN42" i="3"/>
  <c r="CN402" i="3" s="1"/>
  <c r="CN41" i="3"/>
  <c r="CN377" i="3" s="1"/>
  <c r="CN38" i="3"/>
  <c r="CN130" i="3"/>
  <c r="CN127" i="3"/>
  <c r="CN129" i="3"/>
  <c r="CN128" i="3"/>
  <c r="CN110" i="3"/>
  <c r="CN108" i="3"/>
  <c r="CN107" i="3"/>
  <c r="CN109" i="3"/>
  <c r="CN90" i="3"/>
  <c r="CN89" i="3"/>
  <c r="CN88" i="3"/>
  <c r="CN87" i="3"/>
  <c r="CN4" i="2"/>
  <c r="CN4" i="3"/>
  <c r="CN5" i="2"/>
  <c r="CN5" i="3"/>
  <c r="CO1" i="2"/>
  <c r="CO37" i="1"/>
  <c r="CO3" i="1" s="1"/>
  <c r="CO36" i="1"/>
  <c r="CO3" i="7" l="1"/>
  <c r="CO3" i="8"/>
  <c r="CN302" i="3"/>
  <c r="CN288" i="3" s="1"/>
  <c r="CN281" i="5"/>
  <c r="CN280" i="5"/>
  <c r="CN279" i="5"/>
  <c r="CN278" i="5"/>
  <c r="CN282" i="5"/>
  <c r="CM291" i="5"/>
  <c r="CN5" i="7"/>
  <c r="CN271" i="5"/>
  <c r="CN273" i="5"/>
  <c r="CN272" i="5"/>
  <c r="CN275" i="5"/>
  <c r="CN274" i="5"/>
  <c r="CM233" i="5"/>
  <c r="CM28" i="6" s="1"/>
  <c r="CN146" i="5"/>
  <c r="CN206" i="5"/>
  <c r="CN127" i="5"/>
  <c r="CN166" i="5"/>
  <c r="CN187" i="5"/>
  <c r="CN147" i="5"/>
  <c r="CN209" i="5"/>
  <c r="CN169" i="5"/>
  <c r="CN188" i="5"/>
  <c r="CN149" i="5"/>
  <c r="CN208" i="5"/>
  <c r="CN129" i="5"/>
  <c r="CN167" i="5"/>
  <c r="CN189" i="5"/>
  <c r="CN126" i="5"/>
  <c r="CN168" i="5"/>
  <c r="CN186" i="5"/>
  <c r="CN148" i="5"/>
  <c r="CN207" i="5"/>
  <c r="CN128" i="5"/>
  <c r="CN54" i="3"/>
  <c r="CN202" i="3"/>
  <c r="CN200" i="3"/>
  <c r="CN59" i="3"/>
  <c r="CN61" i="3"/>
  <c r="CN57" i="3"/>
  <c r="CN58" i="3"/>
  <c r="CN199" i="3"/>
  <c r="CN60" i="3"/>
  <c r="CN62" i="3"/>
  <c r="CN141" i="3"/>
  <c r="CN242" i="3"/>
  <c r="CN388" i="3"/>
  <c r="CN142" i="3"/>
  <c r="CN240" i="3"/>
  <c r="CN138" i="3"/>
  <c r="CN140" i="3"/>
  <c r="CN139" i="3"/>
  <c r="CN137" i="3"/>
  <c r="CN121" i="3"/>
  <c r="CN117" i="3"/>
  <c r="CN120" i="3"/>
  <c r="CN122" i="3"/>
  <c r="CN119" i="3"/>
  <c r="CN230" i="3"/>
  <c r="CN363" i="3"/>
  <c r="CN118" i="3"/>
  <c r="CN232" i="3"/>
  <c r="CM164" i="3"/>
  <c r="CM117" i="6"/>
  <c r="CN338" i="3"/>
  <c r="CN100" i="3"/>
  <c r="CN97" i="3"/>
  <c r="CN102" i="3"/>
  <c r="CN222" i="3"/>
  <c r="CN101" i="3"/>
  <c r="CN98" i="3"/>
  <c r="CN99" i="3"/>
  <c r="CN220" i="3"/>
  <c r="CN68" i="3"/>
  <c r="CN148" i="3" s="1"/>
  <c r="CN69" i="3"/>
  <c r="CN149" i="3" s="1"/>
  <c r="CN67" i="3"/>
  <c r="CN147" i="3" s="1"/>
  <c r="CN70" i="3"/>
  <c r="CN150" i="3" s="1"/>
  <c r="CN78" i="3"/>
  <c r="CN313" i="3"/>
  <c r="CN80" i="3"/>
  <c r="CN210" i="3"/>
  <c r="CN81" i="3"/>
  <c r="CN79" i="3"/>
  <c r="CN77" i="3"/>
  <c r="CN212" i="3"/>
  <c r="CN82" i="3"/>
  <c r="CN68" i="5"/>
  <c r="CN220" i="5" s="1"/>
  <c r="CN222" i="5" s="1"/>
  <c r="CM241" i="5"/>
  <c r="CN92" i="5"/>
  <c r="CN330" i="5" s="1"/>
  <c r="CN344" i="5" s="1"/>
  <c r="CN99" i="5"/>
  <c r="CN331" i="5" s="1"/>
  <c r="CN345" i="5" s="1"/>
  <c r="CN47" i="5"/>
  <c r="CN160" i="5" s="1"/>
  <c r="CN162" i="5" s="1"/>
  <c r="AU318" i="5"/>
  <c r="AV313" i="5"/>
  <c r="AV315" i="5" s="1"/>
  <c r="AV317" i="5" s="1"/>
  <c r="CN61" i="5"/>
  <c r="CN200" i="5" s="1"/>
  <c r="CN202" i="5" s="1"/>
  <c r="CN116" i="5"/>
  <c r="CN85" i="5"/>
  <c r="CN329" i="5" s="1"/>
  <c r="CN343" i="5" s="1"/>
  <c r="CN118" i="5"/>
  <c r="CN21" i="6" s="1"/>
  <c r="CN236" i="5"/>
  <c r="CN106" i="5"/>
  <c r="CN332" i="5" s="1"/>
  <c r="CN346" i="5" s="1"/>
  <c r="CN117" i="5"/>
  <c r="CN20" i="6" s="1"/>
  <c r="CN71" i="5"/>
  <c r="CN40" i="5"/>
  <c r="CN140" i="5" s="1"/>
  <c r="CN142" i="5" s="1"/>
  <c r="CN54" i="5"/>
  <c r="CN180" i="5" s="1"/>
  <c r="CN182" i="5" s="1"/>
  <c r="CN73" i="5"/>
  <c r="CN13" i="6" s="1"/>
  <c r="CN237" i="5"/>
  <c r="CN32" i="6" s="1"/>
  <c r="CN113" i="5"/>
  <c r="CN333" i="5" s="1"/>
  <c r="CN347" i="5" s="1"/>
  <c r="CN72" i="5"/>
  <c r="CN12" i="6" s="1"/>
  <c r="CN238" i="5"/>
  <c r="CN33" i="6" s="1"/>
  <c r="CN231" i="5"/>
  <c r="CM15" i="6"/>
  <c r="CM25" i="6" s="1"/>
  <c r="CM306" i="5"/>
  <c r="CM298" i="5"/>
  <c r="DM135" i="6"/>
  <c r="DM369" i="5"/>
  <c r="AJ310" i="5"/>
  <c r="AJ302" i="5"/>
  <c r="AK297" i="5"/>
  <c r="AK305" i="5"/>
  <c r="CO68" i="7"/>
  <c r="CO69" i="7" s="1"/>
  <c r="CO78" i="7"/>
  <c r="CO79" i="7" s="1"/>
  <c r="CO80" i="7" s="1"/>
  <c r="CO81" i="7" s="1"/>
  <c r="CO3" i="6"/>
  <c r="CO3" i="5"/>
  <c r="CO3" i="2"/>
  <c r="CO3" i="3"/>
  <c r="CO38" i="1"/>
  <c r="CO4" i="1" s="1"/>
  <c r="CO4" i="8" s="1"/>
  <c r="CO2" i="1"/>
  <c r="CO39" i="1"/>
  <c r="CO5" i="1" s="1"/>
  <c r="CO5" i="8" s="1"/>
  <c r="CP35" i="1"/>
  <c r="CP1" i="1" s="1"/>
  <c r="CO2" i="7" l="1"/>
  <c r="CO62" i="7" s="1"/>
  <c r="CO63" i="7" s="1"/>
  <c r="CO2" i="8"/>
  <c r="CP1" i="7"/>
  <c r="CP1" i="8"/>
  <c r="CN288" i="5"/>
  <c r="CN287" i="5"/>
  <c r="CN286" i="5"/>
  <c r="CN210" i="5"/>
  <c r="CN214" i="5" s="1"/>
  <c r="CN285" i="5"/>
  <c r="CN289" i="5"/>
  <c r="CN229" i="5"/>
  <c r="CN170" i="5"/>
  <c r="CN174" i="5" s="1"/>
  <c r="CN190" i="5"/>
  <c r="CN194" i="5" s="1"/>
  <c r="CN228" i="5"/>
  <c r="CN227" i="5"/>
  <c r="CN130" i="5"/>
  <c r="CN134" i="5" s="1"/>
  <c r="CN150" i="5"/>
  <c r="CN154" i="5" s="1"/>
  <c r="CN226" i="5"/>
  <c r="CN64" i="3"/>
  <c r="CN161" i="3"/>
  <c r="CN124" i="3"/>
  <c r="CN144" i="3"/>
  <c r="CN159" i="3"/>
  <c r="CN250" i="3"/>
  <c r="CN160" i="3"/>
  <c r="CN158" i="3"/>
  <c r="CN162" i="3"/>
  <c r="CN104" i="3"/>
  <c r="CN252" i="3"/>
  <c r="CN84" i="3"/>
  <c r="CN157" i="3"/>
  <c r="CN239" i="5"/>
  <c r="CN34" i="6" s="1"/>
  <c r="CN349" i="5"/>
  <c r="CN35" i="6" s="1"/>
  <c r="CN11" i="6"/>
  <c r="CN75" i="5"/>
  <c r="CN31" i="6"/>
  <c r="CN19" i="6"/>
  <c r="CN23" i="6" s="1"/>
  <c r="CN120" i="5"/>
  <c r="CN314" i="5" s="1"/>
  <c r="AW313" i="5"/>
  <c r="AV318" i="5"/>
  <c r="DN132" i="6"/>
  <c r="DM91" i="6"/>
  <c r="AK307" i="5"/>
  <c r="AK309" i="5" s="1"/>
  <c r="AK74" i="6" s="1"/>
  <c r="AK299" i="5"/>
  <c r="AK301" i="5" s="1"/>
  <c r="AK75" i="6" s="1"/>
  <c r="CP67" i="7"/>
  <c r="CO5" i="5"/>
  <c r="CO5" i="6"/>
  <c r="CO4" i="5"/>
  <c r="CO4" i="7" s="1"/>
  <c r="CO4" i="6"/>
  <c r="CP1" i="3"/>
  <c r="CP1" i="6"/>
  <c r="CP1" i="5"/>
  <c r="CO2" i="3"/>
  <c r="CO2" i="6"/>
  <c r="CO2" i="5"/>
  <c r="CO5" i="2"/>
  <c r="CO5" i="3"/>
  <c r="CO4" i="2"/>
  <c r="CO4" i="3"/>
  <c r="CO73" i="1"/>
  <c r="CO75" i="1"/>
  <c r="CO76" i="1" s="1"/>
  <c r="CO15" i="5" s="1"/>
  <c r="CO72" i="1"/>
  <c r="CO74" i="1" s="1"/>
  <c r="CO35" i="3" s="1"/>
  <c r="CO65" i="1"/>
  <c r="CO67" i="1" s="1"/>
  <c r="CO34" i="3" s="1"/>
  <c r="CO59" i="1"/>
  <c r="CO58" i="1"/>
  <c r="CO60" i="1" s="1"/>
  <c r="CO33" i="3" s="1"/>
  <c r="CO68" i="1"/>
  <c r="CO69" i="1" s="1"/>
  <c r="CO14" i="5" s="1"/>
  <c r="CO66" i="1"/>
  <c r="CO61" i="1"/>
  <c r="CO62" i="1" s="1"/>
  <c r="CO13" i="5" s="1"/>
  <c r="CO52" i="1"/>
  <c r="CO51" i="1"/>
  <c r="CO54" i="1"/>
  <c r="CO55" i="1" s="1"/>
  <c r="CO12" i="5" s="1"/>
  <c r="CP1" i="2"/>
  <c r="CO2" i="2"/>
  <c r="CO45" i="1"/>
  <c r="CO44" i="1"/>
  <c r="CO46" i="1" s="1"/>
  <c r="CO31" i="3" s="1"/>
  <c r="CO47" i="1"/>
  <c r="CO48" i="1" s="1"/>
  <c r="CO11" i="5" s="1"/>
  <c r="CP37" i="1"/>
  <c r="CP3" i="1" s="1"/>
  <c r="CP36" i="1"/>
  <c r="CP2" i="1" s="1"/>
  <c r="CP2" i="7" l="1"/>
  <c r="CP62" i="7" s="1"/>
  <c r="CP63" i="7" s="1"/>
  <c r="CP2" i="8"/>
  <c r="CP3" i="7"/>
  <c r="CP3" i="8"/>
  <c r="CO152" i="5"/>
  <c r="CO192" i="5"/>
  <c r="CO212" i="5"/>
  <c r="CO280" i="5"/>
  <c r="CO278" i="5"/>
  <c r="CO279" i="5"/>
  <c r="CO281" i="5"/>
  <c r="CO282" i="5"/>
  <c r="CO132" i="5"/>
  <c r="CO253" i="5"/>
  <c r="CO172" i="5"/>
  <c r="CN291" i="5"/>
  <c r="CO249" i="5"/>
  <c r="CO250" i="5"/>
  <c r="CO248" i="5"/>
  <c r="CO247" i="5"/>
  <c r="CO5" i="7"/>
  <c r="CO273" i="5"/>
  <c r="CO274" i="5"/>
  <c r="CO271" i="5"/>
  <c r="CO272" i="5"/>
  <c r="CO275" i="5"/>
  <c r="CO246" i="5"/>
  <c r="CN233" i="5"/>
  <c r="CN28" i="6" s="1"/>
  <c r="CO393" i="3"/>
  <c r="CO394" i="3" s="1"/>
  <c r="CO343" i="3"/>
  <c r="CO344" i="3" s="1"/>
  <c r="CO368" i="3"/>
  <c r="CO369" i="3" s="1"/>
  <c r="CO293" i="3"/>
  <c r="CO294" i="3" s="1"/>
  <c r="CO318" i="3"/>
  <c r="CO319" i="3" s="1"/>
  <c r="CO48" i="3"/>
  <c r="CO49" i="3"/>
  <c r="CO47" i="3"/>
  <c r="CO50" i="3"/>
  <c r="CN117" i="6"/>
  <c r="CN164" i="3"/>
  <c r="CO128" i="5"/>
  <c r="CO129" i="5"/>
  <c r="CO127" i="5"/>
  <c r="CO126" i="5"/>
  <c r="CO139" i="5"/>
  <c r="CO138" i="5"/>
  <c r="CO137" i="5"/>
  <c r="CO36" i="5"/>
  <c r="CP336" i="5"/>
  <c r="CO82" i="5"/>
  <c r="CO37" i="5"/>
  <c r="CO83" i="5"/>
  <c r="CO81" i="5"/>
  <c r="CO38" i="5"/>
  <c r="CO148" i="5"/>
  <c r="CO149" i="5"/>
  <c r="CO147" i="5"/>
  <c r="CO146" i="5"/>
  <c r="CO159" i="5"/>
  <c r="CO157" i="5"/>
  <c r="CO158" i="5"/>
  <c r="CP337" i="5"/>
  <c r="CO43" i="5"/>
  <c r="CO89" i="5"/>
  <c r="CO44" i="5"/>
  <c r="CO88" i="5"/>
  <c r="CO90" i="5"/>
  <c r="CO45" i="5"/>
  <c r="AW315" i="5"/>
  <c r="AW317" i="5" s="1"/>
  <c r="CN241" i="5"/>
  <c r="CO168" i="5"/>
  <c r="CO169" i="5"/>
  <c r="CO166" i="5"/>
  <c r="CO167" i="5"/>
  <c r="CO178" i="5"/>
  <c r="CO179" i="5"/>
  <c r="CO177" i="5"/>
  <c r="CO97" i="5"/>
  <c r="CO96" i="5"/>
  <c r="CO95" i="5"/>
  <c r="CO50" i="5"/>
  <c r="CO51" i="5"/>
  <c r="CO52" i="5"/>
  <c r="CP338" i="5"/>
  <c r="CO187" i="5"/>
  <c r="CO186" i="5"/>
  <c r="CO188" i="5"/>
  <c r="CO189" i="5"/>
  <c r="CO198" i="5"/>
  <c r="CO197" i="5"/>
  <c r="CO199" i="5"/>
  <c r="CO58" i="5"/>
  <c r="CO104" i="5"/>
  <c r="CO102" i="5"/>
  <c r="CP339" i="5"/>
  <c r="CO59" i="5"/>
  <c r="CO103" i="5"/>
  <c r="CO57" i="5"/>
  <c r="CO209" i="5"/>
  <c r="CO206" i="5"/>
  <c r="CO208" i="5"/>
  <c r="CO207" i="5"/>
  <c r="CO218" i="5"/>
  <c r="CO217" i="5"/>
  <c r="CO219" i="5"/>
  <c r="CO65" i="5"/>
  <c r="CP340" i="5"/>
  <c r="CO109" i="5"/>
  <c r="CO110" i="5"/>
  <c r="CO111" i="5"/>
  <c r="CO64" i="5"/>
  <c r="CO66" i="5"/>
  <c r="CN15" i="6"/>
  <c r="CN25" i="6" s="1"/>
  <c r="CN298" i="5"/>
  <c r="CN306" i="5"/>
  <c r="DN369" i="5"/>
  <c r="DN135" i="6"/>
  <c r="AK310" i="5"/>
  <c r="AK302" i="5"/>
  <c r="AL297" i="5"/>
  <c r="AL305" i="5"/>
  <c r="CO53" i="1"/>
  <c r="CO32" i="3" s="1"/>
  <c r="CP68" i="7"/>
  <c r="CP69" i="7" s="1"/>
  <c r="CP78" i="7"/>
  <c r="CP79" i="7" s="1"/>
  <c r="CP80" i="7" s="1"/>
  <c r="CP81" i="7" s="1"/>
  <c r="CP2" i="6"/>
  <c r="CP2" i="5"/>
  <c r="CP3" i="5"/>
  <c r="CP3" i="6"/>
  <c r="CO42" i="3"/>
  <c r="CO402" i="3" s="1"/>
  <c r="CO40" i="3"/>
  <c r="CO352" i="3" s="1"/>
  <c r="CO41" i="3"/>
  <c r="CO377" i="3" s="1"/>
  <c r="CO38" i="3"/>
  <c r="CO39" i="3"/>
  <c r="CO327" i="3" s="1"/>
  <c r="CO129" i="3"/>
  <c r="CO130" i="3"/>
  <c r="CO128" i="3"/>
  <c r="CO127" i="3"/>
  <c r="CO108" i="3"/>
  <c r="CO107" i="3"/>
  <c r="CO110" i="3"/>
  <c r="CO109" i="3"/>
  <c r="CO89" i="3"/>
  <c r="CO87" i="3"/>
  <c r="CO88" i="3"/>
  <c r="CO90" i="3"/>
  <c r="CP3" i="2"/>
  <c r="CP3" i="3"/>
  <c r="CP2" i="2"/>
  <c r="CP2" i="3"/>
  <c r="CP75" i="1"/>
  <c r="CP76" i="1" s="1"/>
  <c r="CP15" i="5" s="1"/>
  <c r="CP72" i="1"/>
  <c r="CP74" i="1" s="1"/>
  <c r="CP35" i="3" s="1"/>
  <c r="CP73" i="1"/>
  <c r="CP66" i="1"/>
  <c r="CP65" i="1"/>
  <c r="CP67" i="1" s="1"/>
  <c r="CP34" i="3" s="1"/>
  <c r="CP59" i="1"/>
  <c r="CP61" i="1"/>
  <c r="CP62" i="1" s="1"/>
  <c r="CP13" i="5" s="1"/>
  <c r="CP58" i="1"/>
  <c r="CP60" i="1" s="1"/>
  <c r="CP33" i="3" s="1"/>
  <c r="CP68" i="1"/>
  <c r="CP69" i="1" s="1"/>
  <c r="CP14" i="5" s="1"/>
  <c r="CP54" i="1"/>
  <c r="CP55" i="1" s="1"/>
  <c r="CP12" i="5" s="1"/>
  <c r="CP52" i="1"/>
  <c r="CP51" i="1"/>
  <c r="CP47" i="1"/>
  <c r="CP48" i="1" s="1"/>
  <c r="CP11" i="5" s="1"/>
  <c r="CP44" i="1"/>
  <c r="CP46" i="1" s="1"/>
  <c r="CP31" i="3" s="1"/>
  <c r="CP45" i="1"/>
  <c r="CQ35" i="1"/>
  <c r="CQ1" i="1" s="1"/>
  <c r="CP39" i="1"/>
  <c r="CP5" i="1" s="1"/>
  <c r="CP5" i="8" s="1"/>
  <c r="CP38" i="1"/>
  <c r="CP4" i="1" s="1"/>
  <c r="CP4" i="8" s="1"/>
  <c r="CQ1" i="7" l="1"/>
  <c r="CQ1" i="8"/>
  <c r="CP212" i="5"/>
  <c r="CP172" i="5"/>
  <c r="CO302" i="3"/>
  <c r="CO288" i="3" s="1"/>
  <c r="CP192" i="5"/>
  <c r="CP152" i="5"/>
  <c r="CP132" i="5"/>
  <c r="CP253" i="5"/>
  <c r="CO210" i="5"/>
  <c r="CO214" i="5" s="1"/>
  <c r="CO288" i="5"/>
  <c r="CO286" i="5"/>
  <c r="CO285" i="5"/>
  <c r="CO287" i="5"/>
  <c r="CP249" i="5"/>
  <c r="CP250" i="5"/>
  <c r="CO289" i="5"/>
  <c r="CP248" i="5"/>
  <c r="CP247" i="5"/>
  <c r="CP246" i="5"/>
  <c r="CP368" i="3"/>
  <c r="CP369" i="3" s="1"/>
  <c r="CP343" i="3"/>
  <c r="CP344" i="3" s="1"/>
  <c r="CP293" i="3"/>
  <c r="CP294" i="3" s="1"/>
  <c r="CP393" i="3"/>
  <c r="CP394" i="3" s="1"/>
  <c r="CP318" i="3"/>
  <c r="CP319" i="3" s="1"/>
  <c r="CO54" i="3"/>
  <c r="CP48" i="3"/>
  <c r="CP49" i="3"/>
  <c r="CP47" i="3"/>
  <c r="CP50" i="3"/>
  <c r="CO60" i="3"/>
  <c r="CO58" i="3"/>
  <c r="CO199" i="3"/>
  <c r="CO57" i="3"/>
  <c r="CO202" i="3"/>
  <c r="CO200" i="3"/>
  <c r="CO59" i="3"/>
  <c r="CO62" i="3"/>
  <c r="CO61" i="3"/>
  <c r="CO121" i="3"/>
  <c r="CO230" i="3"/>
  <c r="CO118" i="3"/>
  <c r="CO122" i="3"/>
  <c r="CO363" i="3"/>
  <c r="CO119" i="3"/>
  <c r="CO117" i="3"/>
  <c r="CO120" i="3"/>
  <c r="CO232" i="3"/>
  <c r="CO139" i="3"/>
  <c r="CO242" i="3"/>
  <c r="CO141" i="3"/>
  <c r="CO140" i="3"/>
  <c r="CO388" i="3"/>
  <c r="CO142" i="3"/>
  <c r="CO138" i="3"/>
  <c r="CO137" i="3"/>
  <c r="CO240" i="3"/>
  <c r="CO338" i="3"/>
  <c r="CO102" i="3"/>
  <c r="CO222" i="3"/>
  <c r="CO99" i="3"/>
  <c r="CO101" i="3"/>
  <c r="CO220" i="3"/>
  <c r="CO97" i="3"/>
  <c r="CO100" i="3"/>
  <c r="CO98" i="3"/>
  <c r="CO67" i="3"/>
  <c r="CO147" i="3" s="1"/>
  <c r="CO69" i="3"/>
  <c r="CO149" i="3" s="1"/>
  <c r="CO68" i="3"/>
  <c r="CO148" i="3" s="1"/>
  <c r="CO70" i="3"/>
  <c r="CO150" i="3" s="1"/>
  <c r="CO81" i="3"/>
  <c r="CO212" i="3"/>
  <c r="CO77" i="3"/>
  <c r="CO79" i="3"/>
  <c r="CO82" i="3"/>
  <c r="CO78" i="3"/>
  <c r="CO210" i="3"/>
  <c r="CO313" i="3"/>
  <c r="CO80" i="3"/>
  <c r="CO68" i="5"/>
  <c r="CO220" i="5" s="1"/>
  <c r="CO222" i="5" s="1"/>
  <c r="CO92" i="5"/>
  <c r="CO330" i="5" s="1"/>
  <c r="CO344" i="5" s="1"/>
  <c r="CO227" i="5"/>
  <c r="CP157" i="5"/>
  <c r="CP158" i="5"/>
  <c r="CP159" i="5"/>
  <c r="CP90" i="5"/>
  <c r="CP88" i="5"/>
  <c r="CP43" i="5"/>
  <c r="CP89" i="5"/>
  <c r="CP44" i="5"/>
  <c r="CP45" i="5"/>
  <c r="CQ337" i="5"/>
  <c r="CO61" i="5"/>
  <c r="CO200" i="5" s="1"/>
  <c r="CO202" i="5" s="1"/>
  <c r="CO106" i="5"/>
  <c r="CO332" i="5" s="1"/>
  <c r="CO346" i="5" s="1"/>
  <c r="CO54" i="5"/>
  <c r="CO180" i="5" s="1"/>
  <c r="CO182" i="5" s="1"/>
  <c r="CO118" i="5"/>
  <c r="CO21" i="6" s="1"/>
  <c r="CO40" i="5"/>
  <c r="CO140" i="5" s="1"/>
  <c r="CO142" i="5" s="1"/>
  <c r="CO71" i="5"/>
  <c r="CO237" i="5"/>
  <c r="CO32" i="6" s="1"/>
  <c r="CO229" i="5"/>
  <c r="CP177" i="5"/>
  <c r="CP178" i="5"/>
  <c r="CP179" i="5"/>
  <c r="CP97" i="5"/>
  <c r="CQ338" i="5"/>
  <c r="CP50" i="5"/>
  <c r="CP96" i="5"/>
  <c r="CP51" i="5"/>
  <c r="CP95" i="5"/>
  <c r="CP52" i="5"/>
  <c r="AX313" i="5"/>
  <c r="AX315" i="5" s="1"/>
  <c r="AX317" i="5" s="1"/>
  <c r="AW318" i="5"/>
  <c r="CP138" i="5"/>
  <c r="CP139" i="5"/>
  <c r="CP137" i="5"/>
  <c r="CP37" i="5"/>
  <c r="CP36" i="5"/>
  <c r="CP83" i="5"/>
  <c r="CQ336" i="5"/>
  <c r="CP82" i="5"/>
  <c r="CP81" i="5"/>
  <c r="CP38" i="5"/>
  <c r="CP197" i="5"/>
  <c r="CP198" i="5"/>
  <c r="CP199" i="5"/>
  <c r="CP58" i="5"/>
  <c r="CQ339" i="5"/>
  <c r="CP59" i="5"/>
  <c r="CP102" i="5"/>
  <c r="CP104" i="5"/>
  <c r="CP103" i="5"/>
  <c r="CP57" i="5"/>
  <c r="CP219" i="5"/>
  <c r="CP218" i="5"/>
  <c r="CP217" i="5"/>
  <c r="CP109" i="5"/>
  <c r="CP64" i="5"/>
  <c r="CP110" i="5"/>
  <c r="CP111" i="5"/>
  <c r="CQ340" i="5"/>
  <c r="CP66" i="5"/>
  <c r="CP65" i="5"/>
  <c r="CO99" i="5"/>
  <c r="CO331" i="5" s="1"/>
  <c r="CO345" i="5" s="1"/>
  <c r="CO150" i="5"/>
  <c r="CO154" i="5" s="1"/>
  <c r="CO72" i="5"/>
  <c r="CO12" i="6" s="1"/>
  <c r="CO238" i="5"/>
  <c r="CO33" i="6" s="1"/>
  <c r="CO228" i="5"/>
  <c r="CO85" i="5"/>
  <c r="CO329" i="5" s="1"/>
  <c r="CO343" i="5" s="1"/>
  <c r="CO116" i="5"/>
  <c r="CO236" i="5"/>
  <c r="CO113" i="5"/>
  <c r="CO333" i="5" s="1"/>
  <c r="CO347" i="5" s="1"/>
  <c r="CO190" i="5"/>
  <c r="CO194" i="5" s="1"/>
  <c r="CO170" i="5"/>
  <c r="CO174" i="5" s="1"/>
  <c r="CO47" i="5"/>
  <c r="CO160" i="5" s="1"/>
  <c r="CO162" i="5" s="1"/>
  <c r="CO73" i="5"/>
  <c r="CO13" i="6" s="1"/>
  <c r="CO117" i="5"/>
  <c r="CO20" i="6" s="1"/>
  <c r="CO130" i="5"/>
  <c r="CO134" i="5" s="1"/>
  <c r="CO226" i="5"/>
  <c r="CO231" i="5"/>
  <c r="DO132" i="6"/>
  <c r="DN91" i="6"/>
  <c r="AL307" i="5"/>
  <c r="AL309" i="5" s="1"/>
  <c r="AL74" i="6" s="1"/>
  <c r="AL299" i="5"/>
  <c r="AL301" i="5" s="1"/>
  <c r="AL75" i="6" s="1"/>
  <c r="CP53" i="1"/>
  <c r="CP32" i="3" s="1"/>
  <c r="CQ67" i="7"/>
  <c r="CP4" i="5"/>
  <c r="CP4" i="7" s="1"/>
  <c r="CP4" i="6"/>
  <c r="CP5" i="5"/>
  <c r="CP5" i="6"/>
  <c r="CQ1" i="3"/>
  <c r="CQ1" i="6"/>
  <c r="CQ1" i="5"/>
  <c r="CP42" i="3"/>
  <c r="CP402" i="3" s="1"/>
  <c r="CP41" i="3"/>
  <c r="CP377" i="3" s="1"/>
  <c r="CP39" i="3"/>
  <c r="CP327" i="3" s="1"/>
  <c r="CP40" i="3"/>
  <c r="CP352" i="3" s="1"/>
  <c r="CP38" i="3"/>
  <c r="CP129" i="3"/>
  <c r="CP130" i="3"/>
  <c r="CP127" i="3"/>
  <c r="CP128" i="3"/>
  <c r="CP109" i="3"/>
  <c r="CP110" i="3"/>
  <c r="CP107" i="3"/>
  <c r="CP108" i="3"/>
  <c r="CP90" i="3"/>
  <c r="CP87" i="3"/>
  <c r="CP88" i="3"/>
  <c r="CP89" i="3"/>
  <c r="CP4" i="2"/>
  <c r="CP4" i="3"/>
  <c r="CP5" i="2"/>
  <c r="CP5" i="3"/>
  <c r="CQ1" i="2"/>
  <c r="CQ36" i="1"/>
  <c r="CQ2" i="1" s="1"/>
  <c r="CQ37" i="1"/>
  <c r="CQ3" i="1" s="1"/>
  <c r="CQ3" i="7" l="1"/>
  <c r="CQ3" i="8"/>
  <c r="CQ2" i="7"/>
  <c r="CQ62" i="7" s="1"/>
  <c r="CQ63" i="7" s="1"/>
  <c r="CQ2" i="8"/>
  <c r="CP302" i="3"/>
  <c r="CP288" i="3" s="1"/>
  <c r="CP278" i="5"/>
  <c r="CP281" i="5"/>
  <c r="CP282" i="5"/>
  <c r="CP279" i="5"/>
  <c r="CP280" i="5"/>
  <c r="CO291" i="5"/>
  <c r="CP5" i="7"/>
  <c r="CP271" i="5"/>
  <c r="CP274" i="5"/>
  <c r="CP273" i="5"/>
  <c r="CP272" i="5"/>
  <c r="CP275" i="5"/>
  <c r="CP208" i="5"/>
  <c r="CP127" i="5"/>
  <c r="CP129" i="5"/>
  <c r="CP166" i="5"/>
  <c r="CP146" i="5"/>
  <c r="CP188" i="5"/>
  <c r="CP169" i="5"/>
  <c r="CP148" i="5"/>
  <c r="CP209" i="5"/>
  <c r="CP187" i="5"/>
  <c r="CP207" i="5"/>
  <c r="CP189" i="5"/>
  <c r="CP126" i="5"/>
  <c r="CP168" i="5"/>
  <c r="CP149" i="5"/>
  <c r="CP206" i="5"/>
  <c r="CP186" i="5"/>
  <c r="CP128" i="5"/>
  <c r="CP167" i="5"/>
  <c r="CP147" i="5"/>
  <c r="CP54" i="3"/>
  <c r="CP61" i="3"/>
  <c r="CP200" i="3"/>
  <c r="CP202" i="3"/>
  <c r="CP58" i="3"/>
  <c r="CP57" i="3"/>
  <c r="CP199" i="3"/>
  <c r="CP59" i="3"/>
  <c r="CP60" i="3"/>
  <c r="CP62" i="3"/>
  <c r="CO64" i="3"/>
  <c r="CO250" i="3"/>
  <c r="CO252" i="3"/>
  <c r="CO162" i="3"/>
  <c r="CO144" i="3"/>
  <c r="CO124" i="3"/>
  <c r="CP120" i="3"/>
  <c r="CP230" i="3"/>
  <c r="CP119" i="3"/>
  <c r="CP121" i="3"/>
  <c r="CP122" i="3"/>
  <c r="CP232" i="3"/>
  <c r="CP117" i="3"/>
  <c r="CP118" i="3"/>
  <c r="CP363" i="3"/>
  <c r="CP139" i="3"/>
  <c r="CP137" i="3"/>
  <c r="CP141" i="3"/>
  <c r="CP240" i="3"/>
  <c r="CP388" i="3"/>
  <c r="CP140" i="3"/>
  <c r="CP142" i="3"/>
  <c r="CP138" i="3"/>
  <c r="CP242" i="3"/>
  <c r="CO159" i="3"/>
  <c r="CO160" i="3"/>
  <c r="CO158" i="3"/>
  <c r="CO161" i="3"/>
  <c r="CO104" i="3"/>
  <c r="CP99" i="3"/>
  <c r="CP97" i="3"/>
  <c r="CP100" i="3"/>
  <c r="CP98" i="3"/>
  <c r="CP338" i="3"/>
  <c r="CP102" i="3"/>
  <c r="CP101" i="3"/>
  <c r="CP220" i="3"/>
  <c r="CP222" i="3"/>
  <c r="CP210" i="3"/>
  <c r="CP79" i="3"/>
  <c r="CP77" i="3"/>
  <c r="CP81" i="3"/>
  <c r="CP212" i="3"/>
  <c r="CP78" i="3"/>
  <c r="CP82" i="3"/>
  <c r="CP80" i="3"/>
  <c r="CP313" i="3"/>
  <c r="CO84" i="3"/>
  <c r="CO157" i="3"/>
  <c r="CP69" i="3"/>
  <c r="CP149" i="3" s="1"/>
  <c r="CP67" i="3"/>
  <c r="CP147" i="3" s="1"/>
  <c r="CP68" i="3"/>
  <c r="CP148" i="3" s="1"/>
  <c r="CP70" i="3"/>
  <c r="CP150" i="3" s="1"/>
  <c r="CO233" i="5"/>
  <c r="CO28" i="6" s="1"/>
  <c r="CP106" i="5"/>
  <c r="CP332" i="5" s="1"/>
  <c r="CP346" i="5" s="1"/>
  <c r="CP117" i="5"/>
  <c r="CP20" i="6" s="1"/>
  <c r="CP113" i="5"/>
  <c r="CP333" i="5" s="1"/>
  <c r="CP347" i="5" s="1"/>
  <c r="CP61" i="5"/>
  <c r="CP200" i="5" s="1"/>
  <c r="CP202" i="5" s="1"/>
  <c r="CO120" i="5"/>
  <c r="CO314" i="5" s="1"/>
  <c r="CO19" i="6"/>
  <c r="CO23" i="6" s="1"/>
  <c r="CP73" i="5"/>
  <c r="CP13" i="6" s="1"/>
  <c r="CP118" i="5"/>
  <c r="CP21" i="6" s="1"/>
  <c r="CP236" i="5"/>
  <c r="CP231" i="5"/>
  <c r="AX318" i="5"/>
  <c r="AY313" i="5"/>
  <c r="AY315" i="5" s="1"/>
  <c r="AY317" i="5" s="1"/>
  <c r="CO75" i="5"/>
  <c r="CO11" i="6"/>
  <c r="CO349" i="5"/>
  <c r="CO35" i="6" s="1"/>
  <c r="CP85" i="5"/>
  <c r="CP329" i="5" s="1"/>
  <c r="CP343" i="5" s="1"/>
  <c r="CP116" i="5"/>
  <c r="CP40" i="5"/>
  <c r="CP140" i="5" s="1"/>
  <c r="CP142" i="5" s="1"/>
  <c r="CP71" i="5"/>
  <c r="CP238" i="5"/>
  <c r="CP33" i="6" s="1"/>
  <c r="CP54" i="5"/>
  <c r="CP180" i="5" s="1"/>
  <c r="CP182" i="5" s="1"/>
  <c r="CO239" i="5"/>
  <c r="CO34" i="6" s="1"/>
  <c r="CP47" i="5"/>
  <c r="CP160" i="5" s="1"/>
  <c r="CP162" i="5" s="1"/>
  <c r="CO31" i="6"/>
  <c r="CP68" i="5"/>
  <c r="CP220" i="5" s="1"/>
  <c r="CP222" i="5" s="1"/>
  <c r="CP72" i="5"/>
  <c r="CP12" i="6" s="1"/>
  <c r="CP237" i="5"/>
  <c r="CP32" i="6" s="1"/>
  <c r="CP99" i="5"/>
  <c r="CP331" i="5" s="1"/>
  <c r="CP345" i="5" s="1"/>
  <c r="CP92" i="5"/>
  <c r="CP330" i="5" s="1"/>
  <c r="CP344" i="5" s="1"/>
  <c r="DO135" i="6"/>
  <c r="DO369" i="5"/>
  <c r="AL310" i="5"/>
  <c r="AL302" i="5"/>
  <c r="AM297" i="5"/>
  <c r="AM305" i="5"/>
  <c r="CQ68" i="7"/>
  <c r="CQ69" i="7" s="1"/>
  <c r="CQ78" i="7"/>
  <c r="CQ79" i="7" s="1"/>
  <c r="CQ80" i="7" s="1"/>
  <c r="CQ81" i="7" s="1"/>
  <c r="CQ2" i="6"/>
  <c r="CQ2" i="5"/>
  <c r="CQ3" i="5"/>
  <c r="CQ3" i="6"/>
  <c r="CQ3" i="2"/>
  <c r="CQ3" i="3"/>
  <c r="CQ2" i="2"/>
  <c r="CQ2" i="3"/>
  <c r="CQ75" i="1"/>
  <c r="CQ76" i="1" s="1"/>
  <c r="CQ15" i="5" s="1"/>
  <c r="CQ73" i="1"/>
  <c r="CQ72" i="1"/>
  <c r="CQ74" i="1" s="1"/>
  <c r="CQ35" i="3" s="1"/>
  <c r="CQ59" i="1"/>
  <c r="CQ66" i="1"/>
  <c r="CQ58" i="1"/>
  <c r="CQ60" i="1" s="1"/>
  <c r="CQ33" i="3" s="1"/>
  <c r="CQ68" i="1"/>
  <c r="CQ69" i="1" s="1"/>
  <c r="CQ14" i="5" s="1"/>
  <c r="CQ65" i="1"/>
  <c r="CQ67" i="1" s="1"/>
  <c r="CQ34" i="3" s="1"/>
  <c r="CQ61" i="1"/>
  <c r="CQ62" i="1" s="1"/>
  <c r="CQ13" i="5" s="1"/>
  <c r="CQ54" i="1"/>
  <c r="CQ55" i="1" s="1"/>
  <c r="CQ12" i="5" s="1"/>
  <c r="CQ52" i="1"/>
  <c r="CQ51" i="1"/>
  <c r="CQ47" i="1"/>
  <c r="CQ48" i="1" s="1"/>
  <c r="CQ11" i="5" s="1"/>
  <c r="CQ44" i="1"/>
  <c r="CQ46" i="1" s="1"/>
  <c r="CQ31" i="3" s="1"/>
  <c r="CQ45" i="1"/>
  <c r="CQ39" i="1"/>
  <c r="CQ5" i="1" s="1"/>
  <c r="CQ5" i="8" s="1"/>
  <c r="CR35" i="1"/>
  <c r="CR1" i="1" s="1"/>
  <c r="CQ38" i="1"/>
  <c r="CQ4" i="1" s="1"/>
  <c r="CQ4" i="8" s="1"/>
  <c r="CR1" i="7" l="1"/>
  <c r="CR1" i="8"/>
  <c r="CP288" i="5"/>
  <c r="CQ192" i="5"/>
  <c r="CQ212" i="5"/>
  <c r="CQ152" i="5"/>
  <c r="CQ172" i="5"/>
  <c r="CQ132" i="5"/>
  <c r="CQ253" i="5"/>
  <c r="CP285" i="5"/>
  <c r="CP287" i="5"/>
  <c r="CP289" i="5"/>
  <c r="CP286" i="5"/>
  <c r="CP210" i="5"/>
  <c r="CP214" i="5" s="1"/>
  <c r="CP170" i="5"/>
  <c r="CP174" i="5" s="1"/>
  <c r="CQ249" i="5"/>
  <c r="CQ250" i="5"/>
  <c r="CQ248" i="5"/>
  <c r="CQ247" i="5"/>
  <c r="CP150" i="5"/>
  <c r="CP154" i="5" s="1"/>
  <c r="CQ246" i="5"/>
  <c r="CP190" i="5"/>
  <c r="CP194" i="5" s="1"/>
  <c r="CP227" i="5"/>
  <c r="CP229" i="5"/>
  <c r="CP228" i="5"/>
  <c r="CP130" i="5"/>
  <c r="CP134" i="5" s="1"/>
  <c r="CQ368" i="3"/>
  <c r="CQ369" i="3" s="1"/>
  <c r="CQ393" i="3"/>
  <c r="CQ394" i="3" s="1"/>
  <c r="CQ343" i="3"/>
  <c r="CQ344" i="3" s="1"/>
  <c r="CQ318" i="3"/>
  <c r="CQ319" i="3" s="1"/>
  <c r="CQ293" i="3"/>
  <c r="CQ294" i="3" s="1"/>
  <c r="CP226" i="5"/>
  <c r="CQ49" i="3"/>
  <c r="CQ47" i="3"/>
  <c r="CQ48" i="3"/>
  <c r="CQ50" i="3"/>
  <c r="CP64" i="3"/>
  <c r="CP124" i="3"/>
  <c r="CP144" i="3"/>
  <c r="CP158" i="3"/>
  <c r="CO164" i="3"/>
  <c r="CP159" i="3"/>
  <c r="CP160" i="3"/>
  <c r="CP252" i="3"/>
  <c r="CO117" i="6"/>
  <c r="CP250" i="3"/>
  <c r="CP162" i="3"/>
  <c r="CP161" i="3"/>
  <c r="CP104" i="3"/>
  <c r="CP84" i="3"/>
  <c r="CP157" i="3"/>
  <c r="CO241" i="5"/>
  <c r="CP349" i="5"/>
  <c r="CP35" i="6" s="1"/>
  <c r="CO15" i="6"/>
  <c r="CO25" i="6" s="1"/>
  <c r="CO306" i="5"/>
  <c r="CO298" i="5"/>
  <c r="CP31" i="6"/>
  <c r="CQ178" i="5"/>
  <c r="CQ179" i="5"/>
  <c r="CQ177" i="5"/>
  <c r="CQ97" i="5"/>
  <c r="CQ96" i="5"/>
  <c r="CQ52" i="5"/>
  <c r="CQ95" i="5"/>
  <c r="CQ50" i="5"/>
  <c r="CQ51" i="5"/>
  <c r="CR338" i="5"/>
  <c r="CQ219" i="5"/>
  <c r="CQ218" i="5"/>
  <c r="CQ217" i="5"/>
  <c r="CR340" i="5"/>
  <c r="CQ110" i="5"/>
  <c r="CQ65" i="5"/>
  <c r="CQ66" i="5"/>
  <c r="CQ109" i="5"/>
  <c r="CQ111" i="5"/>
  <c r="CQ64" i="5"/>
  <c r="CP75" i="5"/>
  <c r="CP11" i="6"/>
  <c r="CQ157" i="5"/>
  <c r="CQ159" i="5"/>
  <c r="CQ158" i="5"/>
  <c r="CQ89" i="5"/>
  <c r="CQ44" i="5"/>
  <c r="CQ43" i="5"/>
  <c r="CQ88" i="5"/>
  <c r="CQ45" i="5"/>
  <c r="CQ90" i="5"/>
  <c r="CR337" i="5"/>
  <c r="CQ138" i="5"/>
  <c r="CQ137" i="5"/>
  <c r="CQ139" i="5"/>
  <c r="CQ36" i="5"/>
  <c r="CQ81" i="5"/>
  <c r="CQ37" i="5"/>
  <c r="CR336" i="5"/>
  <c r="CQ38" i="5"/>
  <c r="CQ83" i="5"/>
  <c r="CQ82" i="5"/>
  <c r="CP239" i="5"/>
  <c r="CP34" i="6" s="1"/>
  <c r="CQ199" i="5"/>
  <c r="CQ198" i="5"/>
  <c r="CQ197" i="5"/>
  <c r="CR339" i="5"/>
  <c r="CQ102" i="5"/>
  <c r="CQ58" i="5"/>
  <c r="CQ104" i="5"/>
  <c r="CQ59" i="5"/>
  <c r="CQ103" i="5"/>
  <c r="CQ57" i="5"/>
  <c r="CP120" i="5"/>
  <c r="CP314" i="5" s="1"/>
  <c r="CP19" i="6"/>
  <c r="CP23" i="6" s="1"/>
  <c r="AY318" i="5"/>
  <c r="AZ313" i="5"/>
  <c r="DO91" i="6"/>
  <c r="DP132" i="6"/>
  <c r="AM307" i="5"/>
  <c r="AM309" i="5" s="1"/>
  <c r="AM74" i="6" s="1"/>
  <c r="AM299" i="5"/>
  <c r="AM301" i="5" s="1"/>
  <c r="AM75" i="6" s="1"/>
  <c r="CR67" i="7"/>
  <c r="CQ53" i="1"/>
  <c r="CQ32" i="3" s="1"/>
  <c r="CQ5" i="5"/>
  <c r="CQ5" i="6"/>
  <c r="CQ4" i="5"/>
  <c r="CQ4" i="7" s="1"/>
  <c r="CQ4" i="6"/>
  <c r="CR1" i="3"/>
  <c r="CR1" i="6"/>
  <c r="CR1" i="5"/>
  <c r="CQ38" i="3"/>
  <c r="CQ39" i="3"/>
  <c r="CQ327" i="3" s="1"/>
  <c r="CQ40" i="3"/>
  <c r="CQ352" i="3" s="1"/>
  <c r="CQ42" i="3"/>
  <c r="CQ402" i="3" s="1"/>
  <c r="CQ41" i="3"/>
  <c r="CQ377" i="3" s="1"/>
  <c r="CQ129" i="3"/>
  <c r="CQ127" i="3"/>
  <c r="CQ130" i="3"/>
  <c r="CQ128" i="3"/>
  <c r="CQ109" i="3"/>
  <c r="CQ108" i="3"/>
  <c r="CQ110" i="3"/>
  <c r="CQ107" i="3"/>
  <c r="CQ90" i="3"/>
  <c r="CQ89" i="3"/>
  <c r="CQ87" i="3"/>
  <c r="CQ88" i="3"/>
  <c r="CQ5" i="2"/>
  <c r="CQ5" i="3"/>
  <c r="CQ4" i="2"/>
  <c r="CQ4" i="3"/>
  <c r="CR1" i="2"/>
  <c r="CR37" i="1"/>
  <c r="CR3" i="1" s="1"/>
  <c r="CR36" i="1"/>
  <c r="CR3" i="7" l="1"/>
  <c r="CR3" i="8"/>
  <c r="CQ282" i="5"/>
  <c r="CQ281" i="5"/>
  <c r="CQ279" i="5"/>
  <c r="CQ280" i="5"/>
  <c r="CQ278" i="5"/>
  <c r="CQ302" i="3"/>
  <c r="CP291" i="5"/>
  <c r="CQ5" i="7"/>
  <c r="CQ271" i="5"/>
  <c r="CQ274" i="5"/>
  <c r="CQ275" i="5"/>
  <c r="CQ273" i="5"/>
  <c r="CQ272" i="5"/>
  <c r="CP233" i="5"/>
  <c r="CP28" i="6" s="1"/>
  <c r="CQ189" i="5"/>
  <c r="CQ206" i="5"/>
  <c r="CQ127" i="5"/>
  <c r="CQ148" i="5"/>
  <c r="CQ166" i="5"/>
  <c r="CQ187" i="5"/>
  <c r="CQ126" i="5"/>
  <c r="CQ146" i="5"/>
  <c r="CQ207" i="5"/>
  <c r="CQ169" i="5"/>
  <c r="CQ186" i="5"/>
  <c r="CQ129" i="5"/>
  <c r="CQ147" i="5"/>
  <c r="CQ209" i="5"/>
  <c r="CQ168" i="5"/>
  <c r="CQ188" i="5"/>
  <c r="CQ128" i="5"/>
  <c r="CQ149" i="5"/>
  <c r="CQ208" i="5"/>
  <c r="CQ167" i="5"/>
  <c r="CQ54" i="3"/>
  <c r="CQ202" i="3"/>
  <c r="CQ59" i="3"/>
  <c r="CQ61" i="3"/>
  <c r="CQ200" i="3"/>
  <c r="CQ62" i="3"/>
  <c r="CQ58" i="3"/>
  <c r="CQ60" i="3"/>
  <c r="CQ199" i="3"/>
  <c r="CQ57" i="3"/>
  <c r="CQ388" i="3"/>
  <c r="CQ139" i="3"/>
  <c r="CQ138" i="3"/>
  <c r="CQ240" i="3"/>
  <c r="CQ142" i="3"/>
  <c r="CQ242" i="3"/>
  <c r="CQ140" i="3"/>
  <c r="CQ137" i="3"/>
  <c r="CQ141" i="3"/>
  <c r="CQ117" i="3"/>
  <c r="CQ122" i="3"/>
  <c r="CQ121" i="3"/>
  <c r="CQ120" i="3"/>
  <c r="CQ119" i="3"/>
  <c r="CQ363" i="3"/>
  <c r="CQ232" i="3"/>
  <c r="CQ230" i="3"/>
  <c r="CQ118" i="3"/>
  <c r="CP164" i="3"/>
  <c r="CQ97" i="3"/>
  <c r="CQ220" i="3"/>
  <c r="CQ101" i="3"/>
  <c r="CQ98" i="3"/>
  <c r="CQ102" i="3"/>
  <c r="CQ100" i="3"/>
  <c r="CQ222" i="3"/>
  <c r="CQ338" i="3"/>
  <c r="CQ99" i="3"/>
  <c r="CP117" i="6"/>
  <c r="CQ68" i="5"/>
  <c r="CQ220" i="5" s="1"/>
  <c r="CQ222" i="5" s="1"/>
  <c r="CQ67" i="3"/>
  <c r="CQ147" i="3" s="1"/>
  <c r="CQ68" i="3"/>
  <c r="CQ148" i="3" s="1"/>
  <c r="CQ69" i="3"/>
  <c r="CQ149" i="3" s="1"/>
  <c r="CQ70" i="3"/>
  <c r="CQ150" i="3" s="1"/>
  <c r="CQ77" i="3"/>
  <c r="CQ80" i="3"/>
  <c r="CQ313" i="3"/>
  <c r="CQ82" i="3"/>
  <c r="CQ209" i="3"/>
  <c r="CQ212" i="3"/>
  <c r="CQ79" i="3"/>
  <c r="CQ81" i="3"/>
  <c r="CQ78" i="3"/>
  <c r="CQ210" i="3"/>
  <c r="CQ72" i="5"/>
  <c r="CQ12" i="6" s="1"/>
  <c r="CQ117" i="5"/>
  <c r="CQ20" i="6" s="1"/>
  <c r="CQ238" i="5"/>
  <c r="CQ33" i="6" s="1"/>
  <c r="CQ92" i="5"/>
  <c r="CQ330" i="5" s="1"/>
  <c r="CQ344" i="5" s="1"/>
  <c r="CQ113" i="5"/>
  <c r="CQ333" i="5" s="1"/>
  <c r="CQ347" i="5" s="1"/>
  <c r="CQ54" i="5"/>
  <c r="CQ180" i="5" s="1"/>
  <c r="CQ182" i="5" s="1"/>
  <c r="CQ118" i="5"/>
  <c r="CQ21" i="6" s="1"/>
  <c r="CQ85" i="5"/>
  <c r="CQ329" i="5" s="1"/>
  <c r="CQ343" i="5" s="1"/>
  <c r="CQ116" i="5"/>
  <c r="CQ236" i="5"/>
  <c r="CQ47" i="5"/>
  <c r="CQ160" i="5" s="1"/>
  <c r="CQ162" i="5" s="1"/>
  <c r="CP15" i="6"/>
  <c r="CP25" i="6" s="1"/>
  <c r="CP306" i="5"/>
  <c r="CP298" i="5"/>
  <c r="CQ99" i="5"/>
  <c r="CQ331" i="5" s="1"/>
  <c r="CQ345" i="5" s="1"/>
  <c r="AZ315" i="5"/>
  <c r="AZ317" i="5" s="1"/>
  <c r="CQ61" i="5"/>
  <c r="CQ200" i="5" s="1"/>
  <c r="CQ202" i="5" s="1"/>
  <c r="CQ73" i="5"/>
  <c r="CQ13" i="6" s="1"/>
  <c r="CQ40" i="5"/>
  <c r="CQ140" i="5" s="1"/>
  <c r="CQ71" i="5"/>
  <c r="CQ106" i="5"/>
  <c r="CQ332" i="5" s="1"/>
  <c r="CQ346" i="5" s="1"/>
  <c r="CQ237" i="5"/>
  <c r="CQ32" i="6" s="1"/>
  <c r="CP241" i="5"/>
  <c r="CQ231" i="5"/>
  <c r="DP135" i="6"/>
  <c r="DP369" i="5"/>
  <c r="AM310" i="5"/>
  <c r="AM302" i="5"/>
  <c r="AN297" i="5"/>
  <c r="AN305" i="5"/>
  <c r="CR68" i="7"/>
  <c r="CR69" i="7" s="1"/>
  <c r="CR78" i="7"/>
  <c r="CR79" i="7" s="1"/>
  <c r="CR80" i="7" s="1"/>
  <c r="CR81" i="7" s="1"/>
  <c r="CR3" i="6"/>
  <c r="CR3" i="5"/>
  <c r="CR3" i="2"/>
  <c r="CR3" i="3"/>
  <c r="CR38" i="1"/>
  <c r="CR4" i="1" s="1"/>
  <c r="CR4" i="8" s="1"/>
  <c r="CR2" i="1"/>
  <c r="CR39" i="1"/>
  <c r="CR5" i="1" s="1"/>
  <c r="CR5" i="8" s="1"/>
  <c r="CS35" i="1"/>
  <c r="CS1" i="1" s="1"/>
  <c r="CS1" i="7" l="1"/>
  <c r="CS1" i="8"/>
  <c r="CR2" i="7"/>
  <c r="CR62" i="7" s="1"/>
  <c r="CR63" i="7" s="1"/>
  <c r="CR2" i="8"/>
  <c r="CQ285" i="5"/>
  <c r="CQ287" i="5"/>
  <c r="CQ288" i="3"/>
  <c r="CQ289" i="5"/>
  <c r="CQ288" i="5"/>
  <c r="CQ286" i="5"/>
  <c r="CQ210" i="5"/>
  <c r="CQ214" i="5" s="1"/>
  <c r="CQ228" i="5"/>
  <c r="CQ227" i="5"/>
  <c r="CQ190" i="5"/>
  <c r="CQ194" i="5" s="1"/>
  <c r="CQ130" i="5"/>
  <c r="CQ134" i="5" s="1"/>
  <c r="CQ226" i="5"/>
  <c r="CQ150" i="5"/>
  <c r="CQ154" i="5" s="1"/>
  <c r="CQ229" i="5"/>
  <c r="CQ170" i="5"/>
  <c r="CQ174" i="5" s="1"/>
  <c r="CQ64" i="3"/>
  <c r="CQ252" i="3"/>
  <c r="CQ124" i="3"/>
  <c r="CQ144" i="3"/>
  <c r="CQ250" i="3"/>
  <c r="CQ159" i="3"/>
  <c r="CQ160" i="3"/>
  <c r="CQ158" i="3"/>
  <c r="CQ161" i="3"/>
  <c r="CQ162" i="3"/>
  <c r="CQ104" i="3"/>
  <c r="CQ239" i="5"/>
  <c r="CQ34" i="6" s="1"/>
  <c r="CQ84" i="3"/>
  <c r="CQ157" i="3"/>
  <c r="BA313" i="5"/>
  <c r="BA315" i="5" s="1"/>
  <c r="BA317" i="5" s="1"/>
  <c r="AZ318" i="5"/>
  <c r="CQ349" i="5"/>
  <c r="CQ35" i="6" s="1"/>
  <c r="CQ31" i="6"/>
  <c r="CQ75" i="5"/>
  <c r="CQ11" i="6"/>
  <c r="CQ142" i="5"/>
  <c r="CQ120" i="5"/>
  <c r="CQ314" i="5" s="1"/>
  <c r="CQ19" i="6"/>
  <c r="CQ23" i="6" s="1"/>
  <c r="DP91" i="6"/>
  <c r="DQ132" i="6"/>
  <c r="AN307" i="5"/>
  <c r="AN309" i="5" s="1"/>
  <c r="AN74" i="6" s="1"/>
  <c r="AN299" i="5"/>
  <c r="AN301" i="5" s="1"/>
  <c r="AN75" i="6" s="1"/>
  <c r="CS67" i="7"/>
  <c r="CR4" i="5"/>
  <c r="CR4" i="7" s="1"/>
  <c r="CR4" i="6"/>
  <c r="CR5" i="5"/>
  <c r="CR5" i="6"/>
  <c r="CR2" i="3"/>
  <c r="CR2" i="6"/>
  <c r="CR2" i="5"/>
  <c r="CS1" i="3"/>
  <c r="CS1" i="6"/>
  <c r="CS1" i="5"/>
  <c r="CR5" i="2"/>
  <c r="CR5" i="3"/>
  <c r="CR4" i="2"/>
  <c r="CR4" i="3"/>
  <c r="CR73" i="1"/>
  <c r="CR75" i="1"/>
  <c r="CR76" i="1" s="1"/>
  <c r="CR15" i="5" s="1"/>
  <c r="CR72" i="1"/>
  <c r="CR74" i="1" s="1"/>
  <c r="CR35" i="3" s="1"/>
  <c r="CR61" i="1"/>
  <c r="CR62" i="1" s="1"/>
  <c r="CR13" i="5" s="1"/>
  <c r="CR65" i="1"/>
  <c r="CR67" i="1" s="1"/>
  <c r="CR34" i="3" s="1"/>
  <c r="CR59" i="1"/>
  <c r="CR58" i="1"/>
  <c r="CR60" i="1" s="1"/>
  <c r="CR33" i="3" s="1"/>
  <c r="CR68" i="1"/>
  <c r="CR69" i="1" s="1"/>
  <c r="CR14" i="5" s="1"/>
  <c r="CR66" i="1"/>
  <c r="CR51" i="1"/>
  <c r="CR52" i="1"/>
  <c r="CR54" i="1"/>
  <c r="CR55" i="1" s="1"/>
  <c r="CR12" i="5" s="1"/>
  <c r="CS1" i="2"/>
  <c r="CR2" i="2"/>
  <c r="CR45" i="1"/>
  <c r="CR44" i="1"/>
  <c r="CR46" i="1" s="1"/>
  <c r="CR31" i="3" s="1"/>
  <c r="CR47" i="1"/>
  <c r="CR48" i="1" s="1"/>
  <c r="CR11" i="5" s="1"/>
  <c r="CS37" i="1"/>
  <c r="CS3" i="1" s="1"/>
  <c r="CS36" i="1"/>
  <c r="CS2" i="1" s="1"/>
  <c r="CS2" i="7" l="1"/>
  <c r="CS62" i="7" s="1"/>
  <c r="CS63" i="7" s="1"/>
  <c r="CS2" i="8"/>
  <c r="CS3" i="7"/>
  <c r="CS3" i="8"/>
  <c r="CR132" i="5"/>
  <c r="CR253" i="5"/>
  <c r="CR152" i="5"/>
  <c r="CR212" i="5"/>
  <c r="CR279" i="5"/>
  <c r="CR282" i="5"/>
  <c r="CR280" i="5"/>
  <c r="CR278" i="5"/>
  <c r="CR281" i="5"/>
  <c r="CR192" i="5"/>
  <c r="CR172" i="5"/>
  <c r="CQ291" i="5"/>
  <c r="CR249" i="5"/>
  <c r="CR250" i="5"/>
  <c r="CR248" i="5"/>
  <c r="CR247" i="5"/>
  <c r="CR5" i="7"/>
  <c r="CR271" i="5"/>
  <c r="CR274" i="5"/>
  <c r="CR273" i="5"/>
  <c r="CR272" i="5"/>
  <c r="CR275" i="5"/>
  <c r="CQ233" i="5"/>
  <c r="CQ28" i="6" s="1"/>
  <c r="CR246" i="5"/>
  <c r="CR393" i="3"/>
  <c r="CR394" i="3" s="1"/>
  <c r="CR343" i="3"/>
  <c r="CR344" i="3" s="1"/>
  <c r="CR368" i="3"/>
  <c r="CR369" i="3" s="1"/>
  <c r="CR318" i="3"/>
  <c r="CR319" i="3" s="1"/>
  <c r="CR293" i="3"/>
  <c r="CR294" i="3" s="1"/>
  <c r="CR48" i="3"/>
  <c r="CR49" i="3"/>
  <c r="CR47" i="3"/>
  <c r="CR50" i="3"/>
  <c r="CQ164" i="3"/>
  <c r="CQ117" i="6"/>
  <c r="CQ241" i="5"/>
  <c r="CR209" i="5"/>
  <c r="CR206" i="5"/>
  <c r="CR207" i="5"/>
  <c r="CR208" i="5"/>
  <c r="CR217" i="5"/>
  <c r="CR219" i="5"/>
  <c r="CR218" i="5"/>
  <c r="CR109" i="5"/>
  <c r="CR66" i="5"/>
  <c r="CR64" i="5"/>
  <c r="CR110" i="5"/>
  <c r="CS340" i="5"/>
  <c r="CR65" i="5"/>
  <c r="CR111" i="5"/>
  <c r="CQ15" i="6"/>
  <c r="CQ25" i="6" s="1"/>
  <c r="CQ298" i="5"/>
  <c r="CQ306" i="5"/>
  <c r="CR127" i="5"/>
  <c r="CR128" i="5"/>
  <c r="CR129" i="5"/>
  <c r="CR126" i="5"/>
  <c r="CR137" i="5"/>
  <c r="CR139" i="5"/>
  <c r="CR138" i="5"/>
  <c r="CR83" i="5"/>
  <c r="CR36" i="5"/>
  <c r="CR38" i="5"/>
  <c r="CR37" i="5"/>
  <c r="CR82" i="5"/>
  <c r="CR81" i="5"/>
  <c r="CS336" i="5"/>
  <c r="CR148" i="5"/>
  <c r="CR149" i="5"/>
  <c r="CR147" i="5"/>
  <c r="CR146" i="5"/>
  <c r="CR157" i="5"/>
  <c r="CR159" i="5"/>
  <c r="CR158" i="5"/>
  <c r="CR89" i="5"/>
  <c r="CR88" i="5"/>
  <c r="CR43" i="5"/>
  <c r="CR90" i="5"/>
  <c r="CR45" i="5"/>
  <c r="CS337" i="5"/>
  <c r="CR44" i="5"/>
  <c r="CR186" i="5"/>
  <c r="CR188" i="5"/>
  <c r="CR187" i="5"/>
  <c r="CR189" i="5"/>
  <c r="CR198" i="5"/>
  <c r="CR199" i="5"/>
  <c r="CR197" i="5"/>
  <c r="CR104" i="5"/>
  <c r="CR58" i="5"/>
  <c r="CR102" i="5"/>
  <c r="CR57" i="5"/>
  <c r="CS339" i="5"/>
  <c r="CR103" i="5"/>
  <c r="CR59" i="5"/>
  <c r="CR168" i="5"/>
  <c r="CR169" i="5"/>
  <c r="CR166" i="5"/>
  <c r="CR167" i="5"/>
  <c r="CR178" i="5"/>
  <c r="CR177" i="5"/>
  <c r="CR179" i="5"/>
  <c r="CR51" i="5"/>
  <c r="CR95" i="5"/>
  <c r="CS338" i="5"/>
  <c r="CR96" i="5"/>
  <c r="CR50" i="5"/>
  <c r="CR97" i="5"/>
  <c r="CR52" i="5"/>
  <c r="BA318" i="5"/>
  <c r="BB313" i="5"/>
  <c r="BB315" i="5" s="1"/>
  <c r="BB317" i="5" s="1"/>
  <c r="DQ135" i="6"/>
  <c r="DQ369" i="5"/>
  <c r="AN310" i="5"/>
  <c r="AN302" i="5"/>
  <c r="AO297" i="5"/>
  <c r="AO305" i="5"/>
  <c r="CR53" i="1"/>
  <c r="CR32" i="3" s="1"/>
  <c r="CS78" i="7"/>
  <c r="CS79" i="7" s="1"/>
  <c r="CS80" i="7" s="1"/>
  <c r="CS81" i="7" s="1"/>
  <c r="CS68" i="7"/>
  <c r="CS69" i="7" s="1"/>
  <c r="CS2" i="6"/>
  <c r="CS2" i="5"/>
  <c r="CS3" i="5"/>
  <c r="CS3" i="6"/>
  <c r="CR38" i="3"/>
  <c r="CR39" i="3"/>
  <c r="CR327" i="3" s="1"/>
  <c r="CR40" i="3"/>
  <c r="CR352" i="3" s="1"/>
  <c r="CR42" i="3"/>
  <c r="CR402" i="3" s="1"/>
  <c r="CR41" i="3"/>
  <c r="CR377" i="3" s="1"/>
  <c r="CR128" i="3"/>
  <c r="CR127" i="3"/>
  <c r="CR130" i="3"/>
  <c r="CR129" i="3"/>
  <c r="CR110" i="3"/>
  <c r="CR107" i="3"/>
  <c r="CR109" i="3"/>
  <c r="CR108" i="3"/>
  <c r="CR90" i="3"/>
  <c r="CR87" i="3"/>
  <c r="CR89" i="3"/>
  <c r="CR88" i="3"/>
  <c r="CS3" i="2"/>
  <c r="CS3" i="3"/>
  <c r="CS2" i="2"/>
  <c r="CS2" i="3"/>
  <c r="CS73" i="1"/>
  <c r="CS75" i="1"/>
  <c r="CS76" i="1" s="1"/>
  <c r="CS15" i="5" s="1"/>
  <c r="CS72" i="1"/>
  <c r="CS74" i="1" s="1"/>
  <c r="CS35" i="3" s="1"/>
  <c r="CS66" i="1"/>
  <c r="CS68" i="1"/>
  <c r="CS69" i="1" s="1"/>
  <c r="CS14" i="5" s="1"/>
  <c r="CS61" i="1"/>
  <c r="CS62" i="1" s="1"/>
  <c r="CS13" i="5" s="1"/>
  <c r="CS58" i="1"/>
  <c r="CS60" i="1" s="1"/>
  <c r="CS33" i="3" s="1"/>
  <c r="CS59" i="1"/>
  <c r="CS65" i="1"/>
  <c r="CS67" i="1" s="1"/>
  <c r="CS34" i="3" s="1"/>
  <c r="CS51" i="1"/>
  <c r="CS54" i="1"/>
  <c r="CS55" i="1" s="1"/>
  <c r="CS12" i="5" s="1"/>
  <c r="CS52" i="1"/>
  <c r="CS47" i="1"/>
  <c r="CS48" i="1" s="1"/>
  <c r="CS11" i="5" s="1"/>
  <c r="CS44" i="1"/>
  <c r="CS46" i="1" s="1"/>
  <c r="CS31" i="3" s="1"/>
  <c r="CS45" i="1"/>
  <c r="CS39" i="1"/>
  <c r="CS5" i="1" s="1"/>
  <c r="CS5" i="8" s="1"/>
  <c r="CT35" i="1"/>
  <c r="CT1" i="1" s="1"/>
  <c r="CS38" i="1"/>
  <c r="CS4" i="1" s="1"/>
  <c r="CS4" i="8" s="1"/>
  <c r="CT1" i="7" l="1"/>
  <c r="CT1" i="8"/>
  <c r="CS212" i="5"/>
  <c r="CS172" i="5"/>
  <c r="CS132" i="5"/>
  <c r="CS253" i="5"/>
  <c r="CS192" i="5"/>
  <c r="CR302" i="3"/>
  <c r="CR288" i="3" s="1"/>
  <c r="CS152" i="5"/>
  <c r="CR285" i="5"/>
  <c r="CR288" i="5"/>
  <c r="CR289" i="5"/>
  <c r="CR210" i="5"/>
  <c r="CR214" i="5" s="1"/>
  <c r="CS249" i="5"/>
  <c r="CS250" i="5"/>
  <c r="CS248" i="5"/>
  <c r="CR287" i="5"/>
  <c r="CR286" i="5"/>
  <c r="CS247" i="5"/>
  <c r="CS246" i="5"/>
  <c r="CS393" i="3"/>
  <c r="CS394" i="3" s="1"/>
  <c r="CS343" i="3"/>
  <c r="CS344" i="3" s="1"/>
  <c r="CS368" i="3"/>
  <c r="CS369" i="3" s="1"/>
  <c r="CS293" i="3"/>
  <c r="CS294" i="3" s="1"/>
  <c r="CS318" i="3"/>
  <c r="CS319" i="3" s="1"/>
  <c r="CR62" i="3"/>
  <c r="CR57" i="3"/>
  <c r="CR202" i="3"/>
  <c r="CR58" i="3"/>
  <c r="CR200" i="3"/>
  <c r="CR61" i="3"/>
  <c r="CR59" i="3"/>
  <c r="CR199" i="3"/>
  <c r="CR60" i="3"/>
  <c r="CR54" i="3"/>
  <c r="CS49" i="3"/>
  <c r="CS47" i="3"/>
  <c r="CS48" i="3"/>
  <c r="CS50" i="3"/>
  <c r="CR121" i="3"/>
  <c r="CR117" i="3"/>
  <c r="CR118" i="3"/>
  <c r="CR363" i="3"/>
  <c r="CR230" i="3"/>
  <c r="CR122" i="3"/>
  <c r="CR119" i="3"/>
  <c r="CR232" i="3"/>
  <c r="CR120" i="3"/>
  <c r="CR139" i="3"/>
  <c r="CR242" i="3"/>
  <c r="CR137" i="3"/>
  <c r="CR142" i="3"/>
  <c r="CR140" i="3"/>
  <c r="CR388" i="3"/>
  <c r="CR141" i="3"/>
  <c r="CR138" i="3"/>
  <c r="CR240" i="3"/>
  <c r="CR97" i="3"/>
  <c r="CR98" i="3"/>
  <c r="CR338" i="3"/>
  <c r="CR220" i="3"/>
  <c r="CR99" i="3"/>
  <c r="CR222" i="3"/>
  <c r="CR100" i="3"/>
  <c r="CR101" i="3"/>
  <c r="CR102" i="3"/>
  <c r="CR77" i="3"/>
  <c r="CR209" i="3"/>
  <c r="CR313" i="3"/>
  <c r="CR82" i="3"/>
  <c r="CR79" i="3"/>
  <c r="CR80" i="3"/>
  <c r="CR81" i="3"/>
  <c r="CR212" i="3"/>
  <c r="CR210" i="3"/>
  <c r="CR78" i="3"/>
  <c r="CR69" i="3"/>
  <c r="CR149" i="3" s="1"/>
  <c r="CR67" i="3"/>
  <c r="CR147" i="3" s="1"/>
  <c r="CR68" i="3"/>
  <c r="CR148" i="3" s="1"/>
  <c r="CR70" i="3"/>
  <c r="CR150" i="3" s="1"/>
  <c r="CR54" i="5"/>
  <c r="CR180" i="5" s="1"/>
  <c r="CR182" i="5" s="1"/>
  <c r="CR150" i="5"/>
  <c r="CR154" i="5" s="1"/>
  <c r="BB318" i="5"/>
  <c r="BC313" i="5"/>
  <c r="CR47" i="5"/>
  <c r="CR160" i="5" s="1"/>
  <c r="CR162" i="5" s="1"/>
  <c r="CR72" i="5"/>
  <c r="CR12" i="6" s="1"/>
  <c r="CR237" i="5"/>
  <c r="CR32" i="6" s="1"/>
  <c r="CR236" i="5"/>
  <c r="CR227" i="5"/>
  <c r="CS219" i="5"/>
  <c r="CS218" i="5"/>
  <c r="CS217" i="5"/>
  <c r="CS111" i="5"/>
  <c r="CS110" i="5"/>
  <c r="CT340" i="5"/>
  <c r="CS65" i="5"/>
  <c r="CS64" i="5"/>
  <c r="CS66" i="5"/>
  <c r="CS109" i="5"/>
  <c r="CS139" i="5"/>
  <c r="CS138" i="5"/>
  <c r="CS137" i="5"/>
  <c r="CS83" i="5"/>
  <c r="CS82" i="5"/>
  <c r="CS38" i="5"/>
  <c r="CS36" i="5"/>
  <c r="CS37" i="5"/>
  <c r="CT336" i="5"/>
  <c r="CS81" i="5"/>
  <c r="CS197" i="5"/>
  <c r="CS199" i="5"/>
  <c r="CS198" i="5"/>
  <c r="CS102" i="5"/>
  <c r="CT339" i="5"/>
  <c r="CS103" i="5"/>
  <c r="CS104" i="5"/>
  <c r="CS59" i="5"/>
  <c r="CS58" i="5"/>
  <c r="CS57" i="5"/>
  <c r="CR92" i="5"/>
  <c r="CR330" i="5" s="1"/>
  <c r="CR344" i="5" s="1"/>
  <c r="CR73" i="5"/>
  <c r="CR13" i="6" s="1"/>
  <c r="CR130" i="5"/>
  <c r="CR134" i="5" s="1"/>
  <c r="CR226" i="5"/>
  <c r="CR231" i="5"/>
  <c r="CR68" i="5"/>
  <c r="CR220" i="5" s="1"/>
  <c r="CR222" i="5" s="1"/>
  <c r="CS157" i="5"/>
  <c r="CS158" i="5"/>
  <c r="CS159" i="5"/>
  <c r="CS88" i="5"/>
  <c r="CS45" i="5"/>
  <c r="CS89" i="5"/>
  <c r="CT337" i="5"/>
  <c r="CS44" i="5"/>
  <c r="CS43" i="5"/>
  <c r="CS90" i="5"/>
  <c r="CS177" i="5"/>
  <c r="CS179" i="5"/>
  <c r="CS178" i="5"/>
  <c r="CS96" i="5"/>
  <c r="CS51" i="5"/>
  <c r="CS97" i="5"/>
  <c r="CT338" i="5"/>
  <c r="CS95" i="5"/>
  <c r="CS52" i="5"/>
  <c r="CS50" i="5"/>
  <c r="CR61" i="5"/>
  <c r="CR200" i="5" s="1"/>
  <c r="CR202" i="5" s="1"/>
  <c r="CR190" i="5"/>
  <c r="CR194" i="5" s="1"/>
  <c r="CR116" i="5"/>
  <c r="CR85" i="5"/>
  <c r="CR329" i="5" s="1"/>
  <c r="CR343" i="5" s="1"/>
  <c r="CR71" i="5"/>
  <c r="CR40" i="5"/>
  <c r="CR140" i="5" s="1"/>
  <c r="CR238" i="5"/>
  <c r="CR33" i="6" s="1"/>
  <c r="CR229" i="5"/>
  <c r="CR99" i="5"/>
  <c r="CR331" i="5" s="1"/>
  <c r="CR345" i="5" s="1"/>
  <c r="CR170" i="5"/>
  <c r="CR174" i="5" s="1"/>
  <c r="CR106" i="5"/>
  <c r="CR332" i="5" s="1"/>
  <c r="CR346" i="5" s="1"/>
  <c r="CR117" i="5"/>
  <c r="CR20" i="6" s="1"/>
  <c r="CR118" i="5"/>
  <c r="CR21" i="6" s="1"/>
  <c r="CR228" i="5"/>
  <c r="CR113" i="5"/>
  <c r="CR333" i="5" s="1"/>
  <c r="CR347" i="5" s="1"/>
  <c r="DR132" i="6"/>
  <c r="DQ91" i="6"/>
  <c r="AO307" i="5"/>
  <c r="AO309" i="5" s="1"/>
  <c r="AO74" i="6" s="1"/>
  <c r="AO299" i="5"/>
  <c r="AO301" i="5" s="1"/>
  <c r="AO75" i="6" s="1"/>
  <c r="CS53" i="1"/>
  <c r="CS32" i="3" s="1"/>
  <c r="CT67" i="7"/>
  <c r="CS4" i="5"/>
  <c r="CS4" i="7" s="1"/>
  <c r="CS4" i="6"/>
  <c r="CS5" i="5"/>
  <c r="CS5" i="6"/>
  <c r="CT1" i="3"/>
  <c r="CT1" i="6"/>
  <c r="CT1" i="5"/>
  <c r="CS42" i="3"/>
  <c r="CS402" i="3" s="1"/>
  <c r="CS39" i="3"/>
  <c r="CS327" i="3" s="1"/>
  <c r="CS40" i="3"/>
  <c r="CS352" i="3" s="1"/>
  <c r="CS38" i="3"/>
  <c r="CS41" i="3"/>
  <c r="CS377" i="3" s="1"/>
  <c r="CS129" i="3"/>
  <c r="CS130" i="3"/>
  <c r="CS127" i="3"/>
  <c r="CS128" i="3"/>
  <c r="CS110" i="3"/>
  <c r="CS109" i="3"/>
  <c r="CS108" i="3"/>
  <c r="CS107" i="3"/>
  <c r="CS89" i="3"/>
  <c r="CS87" i="3"/>
  <c r="CS90" i="3"/>
  <c r="CS88" i="3"/>
  <c r="CS4" i="2"/>
  <c r="CS4" i="3"/>
  <c r="CS5" i="2"/>
  <c r="CS5" i="3"/>
  <c r="CT1" i="2"/>
  <c r="CT37" i="1"/>
  <c r="CT3" i="1" s="1"/>
  <c r="CT36" i="1"/>
  <c r="CT3" i="7" l="1"/>
  <c r="CT3" i="8"/>
  <c r="CS282" i="5"/>
  <c r="CS279" i="5"/>
  <c r="CS278" i="5"/>
  <c r="CS281" i="5"/>
  <c r="CS280" i="5"/>
  <c r="CS302" i="3"/>
  <c r="CS288" i="3" s="1"/>
  <c r="CR291" i="5"/>
  <c r="CS5" i="7"/>
  <c r="CS271" i="5"/>
  <c r="CS272" i="5"/>
  <c r="CS275" i="5"/>
  <c r="CS273" i="5"/>
  <c r="CS274" i="5"/>
  <c r="CS146" i="5"/>
  <c r="CS126" i="5"/>
  <c r="CS189" i="5"/>
  <c r="CS208" i="5"/>
  <c r="CS169" i="5"/>
  <c r="CS168" i="5"/>
  <c r="CS147" i="5"/>
  <c r="CS186" i="5"/>
  <c r="CS127" i="5"/>
  <c r="CS206" i="5"/>
  <c r="CS167" i="5"/>
  <c r="CS149" i="5"/>
  <c r="CS187" i="5"/>
  <c r="CS129" i="5"/>
  <c r="CS209" i="5"/>
  <c r="CS166" i="5"/>
  <c r="CS148" i="5"/>
  <c r="CS188" i="5"/>
  <c r="CS128" i="5"/>
  <c r="CS207" i="5"/>
  <c r="CR239" i="5"/>
  <c r="CR34" i="6" s="1"/>
  <c r="CS47" i="5"/>
  <c r="CS160" i="5" s="1"/>
  <c r="CS162" i="5" s="1"/>
  <c r="CS61" i="5"/>
  <c r="CS200" i="5" s="1"/>
  <c r="CS202" i="5" s="1"/>
  <c r="CS200" i="3"/>
  <c r="CS62" i="3"/>
  <c r="CS199" i="3"/>
  <c r="CS61" i="3"/>
  <c r="CS202" i="3"/>
  <c r="CS57" i="3"/>
  <c r="CS60" i="3"/>
  <c r="CS58" i="3"/>
  <c r="CS59" i="3"/>
  <c r="CR64" i="3"/>
  <c r="CS54" i="3"/>
  <c r="CR158" i="3"/>
  <c r="CS121" i="3"/>
  <c r="CS363" i="3"/>
  <c r="CS122" i="3"/>
  <c r="CS119" i="3"/>
  <c r="CS230" i="3"/>
  <c r="CS232" i="3"/>
  <c r="CS120" i="3"/>
  <c r="CS117" i="3"/>
  <c r="CS118" i="3"/>
  <c r="CS139" i="3"/>
  <c r="CS240" i="3"/>
  <c r="CS142" i="3"/>
  <c r="CS242" i="3"/>
  <c r="CS141" i="3"/>
  <c r="CS388" i="3"/>
  <c r="CS138" i="3"/>
  <c r="CS140" i="3"/>
  <c r="CS137" i="3"/>
  <c r="CR144" i="3"/>
  <c r="CR124" i="3"/>
  <c r="CR250" i="3"/>
  <c r="CR252" i="3"/>
  <c r="CR161" i="3"/>
  <c r="CR160" i="3"/>
  <c r="CR159" i="3"/>
  <c r="CR162" i="3"/>
  <c r="CS338" i="3"/>
  <c r="CS98" i="3"/>
  <c r="CS220" i="3"/>
  <c r="CS101" i="3"/>
  <c r="CS100" i="3"/>
  <c r="CS222" i="3"/>
  <c r="CS99" i="3"/>
  <c r="CS102" i="3"/>
  <c r="CS97" i="3"/>
  <c r="CR104" i="3"/>
  <c r="CS78" i="3"/>
  <c r="CS210" i="3"/>
  <c r="CS212" i="3"/>
  <c r="CS313" i="3"/>
  <c r="CS81" i="3"/>
  <c r="CS80" i="3"/>
  <c r="CS209" i="3"/>
  <c r="CS79" i="3"/>
  <c r="CS77" i="3"/>
  <c r="CS82" i="3"/>
  <c r="CR84" i="3"/>
  <c r="CR157" i="3"/>
  <c r="CS69" i="3"/>
  <c r="CS149" i="3" s="1"/>
  <c r="CS67" i="3"/>
  <c r="CS147" i="3" s="1"/>
  <c r="CS68" i="3"/>
  <c r="CS148" i="3" s="1"/>
  <c r="CS70" i="3"/>
  <c r="CS150" i="3" s="1"/>
  <c r="CS68" i="5"/>
  <c r="CS220" i="5" s="1"/>
  <c r="CS222" i="5" s="1"/>
  <c r="CS113" i="5"/>
  <c r="CS333" i="5" s="1"/>
  <c r="CS347" i="5" s="1"/>
  <c r="CR19" i="6"/>
  <c r="CR23" i="6" s="1"/>
  <c r="CR120" i="5"/>
  <c r="CR314" i="5" s="1"/>
  <c r="CS54" i="5"/>
  <c r="CS180" i="5" s="1"/>
  <c r="CS182" i="5" s="1"/>
  <c r="CR233" i="5"/>
  <c r="CR28" i="6" s="1"/>
  <c r="CS106" i="5"/>
  <c r="CS332" i="5" s="1"/>
  <c r="CS346" i="5" s="1"/>
  <c r="CS117" i="5"/>
  <c r="CS20" i="6" s="1"/>
  <c r="CS236" i="5"/>
  <c r="CS72" i="5"/>
  <c r="CS12" i="6" s="1"/>
  <c r="CS118" i="5"/>
  <c r="CS21" i="6" s="1"/>
  <c r="CS237" i="5"/>
  <c r="CS32" i="6" s="1"/>
  <c r="BC315" i="5"/>
  <c r="BC317" i="5" s="1"/>
  <c r="CR11" i="6"/>
  <c r="CR75" i="5"/>
  <c r="CS99" i="5"/>
  <c r="CS331" i="5" s="1"/>
  <c r="CS345" i="5" s="1"/>
  <c r="CS40" i="5"/>
  <c r="CS140" i="5" s="1"/>
  <c r="CS71" i="5"/>
  <c r="CS238" i="5"/>
  <c r="CS33" i="6" s="1"/>
  <c r="CR31" i="6"/>
  <c r="CR349" i="5"/>
  <c r="CR35" i="6" s="1"/>
  <c r="CS92" i="5"/>
  <c r="CS330" i="5" s="1"/>
  <c r="CS344" i="5" s="1"/>
  <c r="CS85" i="5"/>
  <c r="CS329" i="5" s="1"/>
  <c r="CS343" i="5" s="1"/>
  <c r="CS116" i="5"/>
  <c r="CS73" i="5"/>
  <c r="CS13" i="6" s="1"/>
  <c r="CS231" i="5"/>
  <c r="CR142" i="5"/>
  <c r="DR135" i="6"/>
  <c r="DR369" i="5"/>
  <c r="AO310" i="5"/>
  <c r="AO302" i="5"/>
  <c r="AP297" i="5"/>
  <c r="AP305" i="5"/>
  <c r="CT68" i="7"/>
  <c r="CT69" i="7" s="1"/>
  <c r="CT78" i="7"/>
  <c r="CT79" i="7" s="1"/>
  <c r="CT80" i="7" s="1"/>
  <c r="CT81" i="7" s="1"/>
  <c r="CT3" i="6"/>
  <c r="CT3" i="5"/>
  <c r="CT3" i="2"/>
  <c r="CT3" i="3"/>
  <c r="CT38" i="1"/>
  <c r="CT4" i="1" s="1"/>
  <c r="CT4" i="8" s="1"/>
  <c r="CT2" i="1"/>
  <c r="CT39" i="1"/>
  <c r="CT5" i="1" s="1"/>
  <c r="CT5" i="8" s="1"/>
  <c r="CU35" i="1"/>
  <c r="CU1" i="1" s="1"/>
  <c r="CU1" i="7" l="1"/>
  <c r="CU1" i="8"/>
  <c r="CT2" i="7"/>
  <c r="CT62" i="7" s="1"/>
  <c r="CT63" i="7" s="1"/>
  <c r="CT2" i="8"/>
  <c r="CS285" i="5"/>
  <c r="CS288" i="5"/>
  <c r="CS287" i="5"/>
  <c r="CS289" i="5"/>
  <c r="CS286" i="5"/>
  <c r="CS210" i="5"/>
  <c r="CS214" i="5" s="1"/>
  <c r="CS130" i="5"/>
  <c r="CS134" i="5" s="1"/>
  <c r="CS170" i="5"/>
  <c r="CS174" i="5" s="1"/>
  <c r="CS226" i="5"/>
  <c r="CS228" i="5"/>
  <c r="CS158" i="3"/>
  <c r="CS150" i="5"/>
  <c r="CS154" i="5" s="1"/>
  <c r="CR241" i="5"/>
  <c r="CS229" i="5"/>
  <c r="CS227" i="5"/>
  <c r="CS190" i="5"/>
  <c r="CS194" i="5" s="1"/>
  <c r="CS239" i="5"/>
  <c r="CS34" i="6" s="1"/>
  <c r="CS64" i="3"/>
  <c r="CS144" i="3"/>
  <c r="CS124" i="3"/>
  <c r="CS252" i="3"/>
  <c r="CS159" i="3"/>
  <c r="CR164" i="3"/>
  <c r="CS161" i="3"/>
  <c r="CS162" i="3"/>
  <c r="CS160" i="3"/>
  <c r="CS250" i="3"/>
  <c r="CR117" i="6"/>
  <c r="CS104" i="3"/>
  <c r="CS84" i="3"/>
  <c r="CS157" i="3"/>
  <c r="CS349" i="5"/>
  <c r="CS35" i="6" s="1"/>
  <c r="CS31" i="6"/>
  <c r="CS120" i="5"/>
  <c r="CS314" i="5" s="1"/>
  <c r="CS19" i="6"/>
  <c r="CS23" i="6" s="1"/>
  <c r="CS75" i="5"/>
  <c r="CS11" i="6"/>
  <c r="BD313" i="5"/>
  <c r="BC318" i="5"/>
  <c r="CS142" i="5"/>
  <c r="CR15" i="6"/>
  <c r="CR25" i="6" s="1"/>
  <c r="CR298" i="5"/>
  <c r="CR306" i="5"/>
  <c r="DS132" i="6"/>
  <c r="DR91" i="6"/>
  <c r="AP307" i="5"/>
  <c r="AP309" i="5" s="1"/>
  <c r="AP74" i="6" s="1"/>
  <c r="AP299" i="5"/>
  <c r="AP301" i="5" s="1"/>
  <c r="AP75" i="6" s="1"/>
  <c r="CU67" i="7"/>
  <c r="CT4" i="5"/>
  <c r="CT4" i="7" s="1"/>
  <c r="CT4" i="6"/>
  <c r="CT5" i="5"/>
  <c r="CT5" i="6"/>
  <c r="CT2" i="3"/>
  <c r="CT2" i="6"/>
  <c r="CT2" i="5"/>
  <c r="CU1" i="3"/>
  <c r="CU1" i="6"/>
  <c r="CU1" i="5"/>
  <c r="CT5" i="2"/>
  <c r="CT5" i="3"/>
  <c r="CT4" i="2"/>
  <c r="CT4" i="3"/>
  <c r="CT75" i="1"/>
  <c r="CT76" i="1" s="1"/>
  <c r="CT15" i="5" s="1"/>
  <c r="CT73" i="1"/>
  <c r="CT72" i="1"/>
  <c r="CT74" i="1" s="1"/>
  <c r="CT35" i="3" s="1"/>
  <c r="CT59" i="1"/>
  <c r="CT61" i="1"/>
  <c r="CT62" i="1" s="1"/>
  <c r="CT13" i="5" s="1"/>
  <c r="CT58" i="1"/>
  <c r="CT60" i="1" s="1"/>
  <c r="CT33" i="3" s="1"/>
  <c r="CT65" i="1"/>
  <c r="CT67" i="1" s="1"/>
  <c r="CT34" i="3" s="1"/>
  <c r="CT68" i="1"/>
  <c r="CT69" i="1" s="1"/>
  <c r="CT14" i="5" s="1"/>
  <c r="CT66" i="1"/>
  <c r="CT54" i="1"/>
  <c r="CT55" i="1" s="1"/>
  <c r="CT12" i="5" s="1"/>
  <c r="CT52" i="1"/>
  <c r="CT51" i="1"/>
  <c r="CU1" i="2"/>
  <c r="CT2" i="2"/>
  <c r="CT47" i="1"/>
  <c r="CT48" i="1" s="1"/>
  <c r="CT11" i="5" s="1"/>
  <c r="CT45" i="1"/>
  <c r="CT44" i="1"/>
  <c r="CT46" i="1" s="1"/>
  <c r="CT31" i="3" s="1"/>
  <c r="CU36" i="1"/>
  <c r="CU2" i="1" s="1"/>
  <c r="CU37" i="1"/>
  <c r="CU3" i="1" s="1"/>
  <c r="CU3" i="7" l="1"/>
  <c r="CU3" i="8"/>
  <c r="CU2" i="7"/>
  <c r="CU62" i="7" s="1"/>
  <c r="CU63" i="7" s="1"/>
  <c r="CU2" i="8"/>
  <c r="CT192" i="5"/>
  <c r="CT132" i="5"/>
  <c r="CT253" i="5"/>
  <c r="CT152" i="5"/>
  <c r="CT172" i="5"/>
  <c r="CT212" i="5"/>
  <c r="CT279" i="5"/>
  <c r="CT282" i="5"/>
  <c r="CT281" i="5"/>
  <c r="CT278" i="5"/>
  <c r="CT280" i="5"/>
  <c r="CS291" i="5"/>
  <c r="CT249" i="5"/>
  <c r="CT250" i="5"/>
  <c r="CT248" i="5"/>
  <c r="CT247" i="5"/>
  <c r="CT5" i="7"/>
  <c r="CT271" i="5"/>
  <c r="CT274" i="5"/>
  <c r="CT273" i="5"/>
  <c r="CT275" i="5"/>
  <c r="CT272" i="5"/>
  <c r="CT246" i="5"/>
  <c r="CS233" i="5"/>
  <c r="CS28" i="6" s="1"/>
  <c r="CT368" i="3"/>
  <c r="CT369" i="3" s="1"/>
  <c r="CT393" i="3"/>
  <c r="CT394" i="3" s="1"/>
  <c r="CT293" i="3"/>
  <c r="CT294" i="3" s="1"/>
  <c r="CT318" i="3"/>
  <c r="CT319" i="3" s="1"/>
  <c r="CT343" i="3"/>
  <c r="CT344" i="3" s="1"/>
  <c r="CS241" i="5"/>
  <c r="CT48" i="3"/>
  <c r="CT47" i="3"/>
  <c r="CT49" i="3"/>
  <c r="CT50" i="3"/>
  <c r="CS164" i="3"/>
  <c r="CS117" i="6"/>
  <c r="CT186" i="5"/>
  <c r="CT189" i="5"/>
  <c r="CT188" i="5"/>
  <c r="CT187" i="5"/>
  <c r="CT198" i="5"/>
  <c r="CT199" i="5"/>
  <c r="CT197" i="5"/>
  <c r="CT59" i="5"/>
  <c r="CT102" i="5"/>
  <c r="CT103" i="5"/>
  <c r="CT58" i="5"/>
  <c r="CT57" i="5"/>
  <c r="CU339" i="5"/>
  <c r="CT104" i="5"/>
  <c r="CS15" i="6"/>
  <c r="CS25" i="6" s="1"/>
  <c r="CS306" i="5"/>
  <c r="CS298" i="5"/>
  <c r="CT146" i="5"/>
  <c r="CT149" i="5"/>
  <c r="CT148" i="5"/>
  <c r="CT147" i="5"/>
  <c r="CT158" i="5"/>
  <c r="CT159" i="5"/>
  <c r="CT157" i="5"/>
  <c r="CT89" i="5"/>
  <c r="CT90" i="5"/>
  <c r="CT43" i="5"/>
  <c r="CT45" i="5"/>
  <c r="CT44" i="5"/>
  <c r="CU337" i="5"/>
  <c r="CT88" i="5"/>
  <c r="BD315" i="5"/>
  <c r="BD317" i="5" s="1"/>
  <c r="CT129" i="5"/>
  <c r="CT127" i="5"/>
  <c r="CT128" i="5"/>
  <c r="CT126" i="5"/>
  <c r="CT138" i="5"/>
  <c r="CT139" i="5"/>
  <c r="CT137" i="5"/>
  <c r="CT81" i="5"/>
  <c r="CT37" i="5"/>
  <c r="CT36" i="5"/>
  <c r="CU336" i="5"/>
  <c r="CT38" i="5"/>
  <c r="CT83" i="5"/>
  <c r="CT82" i="5"/>
  <c r="CT169" i="5"/>
  <c r="CT166" i="5"/>
  <c r="CT167" i="5"/>
  <c r="CT168" i="5"/>
  <c r="CT178" i="5"/>
  <c r="CT179" i="5"/>
  <c r="CT177" i="5"/>
  <c r="CT95" i="5"/>
  <c r="CT96" i="5"/>
  <c r="CT97" i="5"/>
  <c r="CT50" i="5"/>
  <c r="CU338" i="5"/>
  <c r="CT51" i="5"/>
  <c r="CT52" i="5"/>
  <c r="CT208" i="5"/>
  <c r="CT209" i="5"/>
  <c r="CT206" i="5"/>
  <c r="CT207" i="5"/>
  <c r="CT219" i="5"/>
  <c r="CT218" i="5"/>
  <c r="CT217" i="5"/>
  <c r="CT64" i="5"/>
  <c r="CU340" i="5"/>
  <c r="CT111" i="5"/>
  <c r="CT66" i="5"/>
  <c r="CT65" i="5"/>
  <c r="CT109" i="5"/>
  <c r="CT110" i="5"/>
  <c r="DS135" i="6"/>
  <c r="DS91" i="6" s="1"/>
  <c r="DS369" i="5"/>
  <c r="AP310" i="5"/>
  <c r="AP302" i="5"/>
  <c r="AQ297" i="5"/>
  <c r="AQ305" i="5"/>
  <c r="CT53" i="1"/>
  <c r="CT32" i="3" s="1"/>
  <c r="CU68" i="7"/>
  <c r="CU69" i="7" s="1"/>
  <c r="CU78" i="7"/>
  <c r="CU79" i="7" s="1"/>
  <c r="CU80" i="7" s="1"/>
  <c r="CU81" i="7" s="1"/>
  <c r="CU3" i="6"/>
  <c r="CU3" i="5"/>
  <c r="CU2" i="6"/>
  <c r="CU2" i="5"/>
  <c r="CT42" i="3"/>
  <c r="CT402" i="3" s="1"/>
  <c r="CT40" i="3"/>
  <c r="CT352" i="3" s="1"/>
  <c r="CT41" i="3"/>
  <c r="CT377" i="3" s="1"/>
  <c r="CT38" i="3"/>
  <c r="CT39" i="3"/>
  <c r="CT327" i="3" s="1"/>
  <c r="CT128" i="3"/>
  <c r="CT130" i="3"/>
  <c r="CT127" i="3"/>
  <c r="CT129" i="3"/>
  <c r="CT109" i="3"/>
  <c r="CT107" i="3"/>
  <c r="CT110" i="3"/>
  <c r="CT108" i="3"/>
  <c r="CT87" i="3"/>
  <c r="CT90" i="3"/>
  <c r="CT88" i="3"/>
  <c r="CT89" i="3"/>
  <c r="CU2" i="2"/>
  <c r="CU2" i="3"/>
  <c r="CU3" i="2"/>
  <c r="CU3" i="3"/>
  <c r="CU73" i="1"/>
  <c r="CU75" i="1"/>
  <c r="CU76" i="1" s="1"/>
  <c r="CU15" i="5" s="1"/>
  <c r="CU72" i="1"/>
  <c r="CU74" i="1" s="1"/>
  <c r="CU35" i="3" s="1"/>
  <c r="CU58" i="1"/>
  <c r="CU60" i="1" s="1"/>
  <c r="CU33" i="3" s="1"/>
  <c r="CU68" i="1"/>
  <c r="CU69" i="1" s="1"/>
  <c r="CU14" i="5" s="1"/>
  <c r="CU66" i="1"/>
  <c r="CU65" i="1"/>
  <c r="CU67" i="1" s="1"/>
  <c r="CU34" i="3" s="1"/>
  <c r="CU59" i="1"/>
  <c r="CU61" i="1"/>
  <c r="CU62" i="1" s="1"/>
  <c r="CU13" i="5" s="1"/>
  <c r="CU54" i="1"/>
  <c r="CU55" i="1" s="1"/>
  <c r="CU12" i="5" s="1"/>
  <c r="CU51" i="1"/>
  <c r="CU52" i="1"/>
  <c r="CU44" i="1"/>
  <c r="CU46" i="1" s="1"/>
  <c r="CU31" i="3" s="1"/>
  <c r="CU45" i="1"/>
  <c r="CU47" i="1"/>
  <c r="CU48" i="1" s="1"/>
  <c r="CU11" i="5" s="1"/>
  <c r="CU39" i="1"/>
  <c r="CU5" i="1" s="1"/>
  <c r="CU5" i="8" s="1"/>
  <c r="CV35" i="1"/>
  <c r="CV1" i="1" s="1"/>
  <c r="CU38" i="1"/>
  <c r="CU4" i="1" s="1"/>
  <c r="CU4" i="8" s="1"/>
  <c r="CV1" i="7" l="1"/>
  <c r="CV1" i="8"/>
  <c r="CU132" i="5"/>
  <c r="CU253" i="5"/>
  <c r="CT302" i="3"/>
  <c r="CT288" i="3" s="1"/>
  <c r="CU172" i="5"/>
  <c r="CU152" i="5"/>
  <c r="CU212" i="5"/>
  <c r="CU192" i="5"/>
  <c r="CT285" i="5"/>
  <c r="CT287" i="5"/>
  <c r="CT210" i="5"/>
  <c r="CT214" i="5" s="1"/>
  <c r="CT289" i="5"/>
  <c r="CT288" i="5"/>
  <c r="CU249" i="5"/>
  <c r="CU250" i="5"/>
  <c r="CU248" i="5"/>
  <c r="CU247" i="5"/>
  <c r="CT286" i="5"/>
  <c r="CU246" i="5"/>
  <c r="CU368" i="3"/>
  <c r="CU369" i="3" s="1"/>
  <c r="CU393" i="3"/>
  <c r="CU394" i="3" s="1"/>
  <c r="CU343" i="3"/>
  <c r="CU344" i="3" s="1"/>
  <c r="CU318" i="3"/>
  <c r="CU319" i="3" s="1"/>
  <c r="CU293" i="3"/>
  <c r="CU294" i="3" s="1"/>
  <c r="CT54" i="3"/>
  <c r="CT200" i="3"/>
  <c r="CT58" i="3"/>
  <c r="CT199" i="3"/>
  <c r="CT202" i="3"/>
  <c r="CT57" i="3"/>
  <c r="CT59" i="3"/>
  <c r="CT62" i="3"/>
  <c r="CT61" i="3"/>
  <c r="CT60" i="3"/>
  <c r="CU47" i="3"/>
  <c r="CU49" i="3"/>
  <c r="CU48" i="3"/>
  <c r="CU50" i="3"/>
  <c r="CT240" i="3"/>
  <c r="CT137" i="3"/>
  <c r="CT242" i="3"/>
  <c r="CT141" i="3"/>
  <c r="CT388" i="3"/>
  <c r="CT138" i="3"/>
  <c r="CT139" i="3"/>
  <c r="CT140" i="3"/>
  <c r="CT142" i="3"/>
  <c r="CT232" i="3"/>
  <c r="CT120" i="3"/>
  <c r="CT118" i="3"/>
  <c r="CT230" i="3"/>
  <c r="CT117" i="3"/>
  <c r="CT122" i="3"/>
  <c r="CT363" i="3"/>
  <c r="CT119" i="3"/>
  <c r="CT121" i="3"/>
  <c r="CT100" i="3"/>
  <c r="CT220" i="3"/>
  <c r="CT99" i="3"/>
  <c r="CT101" i="3"/>
  <c r="CT338" i="3"/>
  <c r="CT222" i="3"/>
  <c r="CT97" i="3"/>
  <c r="CT102" i="3"/>
  <c r="CT98" i="3"/>
  <c r="CT69" i="3"/>
  <c r="CT149" i="3" s="1"/>
  <c r="CT67" i="3"/>
  <c r="CT147" i="3" s="1"/>
  <c r="CT68" i="3"/>
  <c r="CT148" i="3" s="1"/>
  <c r="CT70" i="3"/>
  <c r="CT150" i="3" s="1"/>
  <c r="CT80" i="3"/>
  <c r="CT210" i="3"/>
  <c r="CT212" i="3"/>
  <c r="CT209" i="3"/>
  <c r="CT79" i="3"/>
  <c r="CT82" i="3"/>
  <c r="CT81" i="3"/>
  <c r="CT77" i="3"/>
  <c r="CT78" i="3"/>
  <c r="CT313" i="3"/>
  <c r="CT61" i="5"/>
  <c r="CT200" i="5" s="1"/>
  <c r="CT202" i="5" s="1"/>
  <c r="CT92" i="5"/>
  <c r="CT330" i="5" s="1"/>
  <c r="CT344" i="5" s="1"/>
  <c r="CT113" i="5"/>
  <c r="CT333" i="5" s="1"/>
  <c r="CT347" i="5" s="1"/>
  <c r="CT54" i="5"/>
  <c r="CT180" i="5" s="1"/>
  <c r="CT182" i="5" s="1"/>
  <c r="CU157" i="5"/>
  <c r="CU159" i="5"/>
  <c r="CU158" i="5"/>
  <c r="CU44" i="5"/>
  <c r="CU45" i="5"/>
  <c r="CU88" i="5"/>
  <c r="CV337" i="5"/>
  <c r="CU43" i="5"/>
  <c r="CU90" i="5"/>
  <c r="CU89" i="5"/>
  <c r="CU219" i="5"/>
  <c r="CU218" i="5"/>
  <c r="CU217" i="5"/>
  <c r="CU66" i="5"/>
  <c r="CU64" i="5"/>
  <c r="CV340" i="5"/>
  <c r="CU65" i="5"/>
  <c r="CU110" i="5"/>
  <c r="CU109" i="5"/>
  <c r="CU111" i="5"/>
  <c r="CT68" i="5"/>
  <c r="CT220" i="5" s="1"/>
  <c r="CT222" i="5" s="1"/>
  <c r="CT237" i="5"/>
  <c r="CT32" i="6" s="1"/>
  <c r="CT229" i="5"/>
  <c r="CT106" i="5"/>
  <c r="CT332" i="5" s="1"/>
  <c r="CT346" i="5" s="1"/>
  <c r="CU137" i="5"/>
  <c r="CU139" i="5"/>
  <c r="CU138" i="5"/>
  <c r="CU36" i="5"/>
  <c r="CU37" i="5"/>
  <c r="CU38" i="5"/>
  <c r="CU81" i="5"/>
  <c r="CV336" i="5"/>
  <c r="CU83" i="5"/>
  <c r="CU82" i="5"/>
  <c r="CU178" i="5"/>
  <c r="CU177" i="5"/>
  <c r="CU179" i="5"/>
  <c r="CU52" i="5"/>
  <c r="CV338" i="5"/>
  <c r="CU96" i="5"/>
  <c r="CU97" i="5"/>
  <c r="CU95" i="5"/>
  <c r="CU50" i="5"/>
  <c r="CU51" i="5"/>
  <c r="CT117" i="5"/>
  <c r="CT20" i="6" s="1"/>
  <c r="CT40" i="5"/>
  <c r="CT140" i="5" s="1"/>
  <c r="CT142" i="5" s="1"/>
  <c r="CT71" i="5"/>
  <c r="CT130" i="5"/>
  <c r="CT134" i="5" s="1"/>
  <c r="CT226" i="5"/>
  <c r="CT231" i="5"/>
  <c r="CU198" i="5"/>
  <c r="CU197" i="5"/>
  <c r="CU199" i="5"/>
  <c r="CV339" i="5"/>
  <c r="CU58" i="5"/>
  <c r="CU102" i="5"/>
  <c r="CU57" i="5"/>
  <c r="CU104" i="5"/>
  <c r="CU59" i="5"/>
  <c r="CU103" i="5"/>
  <c r="CT99" i="5"/>
  <c r="CT331" i="5" s="1"/>
  <c r="CT345" i="5" s="1"/>
  <c r="CT170" i="5"/>
  <c r="CT174" i="5" s="1"/>
  <c r="CT118" i="5"/>
  <c r="CT21" i="6" s="1"/>
  <c r="CT72" i="5"/>
  <c r="CT12" i="6" s="1"/>
  <c r="CT236" i="5"/>
  <c r="CT228" i="5"/>
  <c r="CT150" i="5"/>
  <c r="CT154" i="5" s="1"/>
  <c r="CT190" i="5"/>
  <c r="CT194" i="5" s="1"/>
  <c r="CT73" i="5"/>
  <c r="CT13" i="6" s="1"/>
  <c r="CT85" i="5"/>
  <c r="CT329" i="5" s="1"/>
  <c r="CT343" i="5" s="1"/>
  <c r="CT116" i="5"/>
  <c r="CT238" i="5"/>
  <c r="CT33" i="6" s="1"/>
  <c r="CT227" i="5"/>
  <c r="BE313" i="5"/>
  <c r="BE315" i="5" s="1"/>
  <c r="BE317" i="5" s="1"/>
  <c r="BD318" i="5"/>
  <c r="CT47" i="5"/>
  <c r="CT160" i="5" s="1"/>
  <c r="CT162" i="5" s="1"/>
  <c r="AQ307" i="5"/>
  <c r="AQ309" i="5" s="1"/>
  <c r="AQ74" i="6" s="1"/>
  <c r="AQ299" i="5"/>
  <c r="AQ301" i="5" s="1"/>
  <c r="AQ75" i="6" s="1"/>
  <c r="CU53" i="1"/>
  <c r="CU32" i="3" s="1"/>
  <c r="CV67" i="7"/>
  <c r="CU4" i="5"/>
  <c r="CU4" i="7" s="1"/>
  <c r="CU4" i="6"/>
  <c r="CU5" i="5"/>
  <c r="CU5" i="6"/>
  <c r="CV1" i="3"/>
  <c r="CV1" i="6"/>
  <c r="CV1" i="5"/>
  <c r="CU40" i="3"/>
  <c r="CU352" i="3" s="1"/>
  <c r="CU42" i="3"/>
  <c r="CU402" i="3" s="1"/>
  <c r="CU38" i="3"/>
  <c r="CU41" i="3"/>
  <c r="CU377" i="3" s="1"/>
  <c r="CU39" i="3"/>
  <c r="CU327" i="3" s="1"/>
  <c r="CU128" i="3"/>
  <c r="CU127" i="3"/>
  <c r="CU130" i="3"/>
  <c r="CU129" i="3"/>
  <c r="CU107" i="3"/>
  <c r="CU110" i="3"/>
  <c r="CU108" i="3"/>
  <c r="CU109" i="3"/>
  <c r="CU90" i="3"/>
  <c r="CU88" i="3"/>
  <c r="CU89" i="3"/>
  <c r="CU87" i="3"/>
  <c r="CU5" i="2"/>
  <c r="CU5" i="3"/>
  <c r="CU4" i="2"/>
  <c r="CU4" i="3"/>
  <c r="CV1" i="2"/>
  <c r="CV36" i="1"/>
  <c r="CV2" i="1" s="1"/>
  <c r="CV37" i="1"/>
  <c r="CV3" i="1" s="1"/>
  <c r="CV2" i="7" l="1"/>
  <c r="CV62" i="7" s="1"/>
  <c r="CV63" i="7" s="1"/>
  <c r="CV2" i="8"/>
  <c r="CV3" i="7"/>
  <c r="CV3" i="8"/>
  <c r="CU278" i="5"/>
  <c r="CU280" i="5"/>
  <c r="CU281" i="5"/>
  <c r="CU282" i="5"/>
  <c r="CU279" i="5"/>
  <c r="CU302" i="3"/>
  <c r="CU288" i="3" s="1"/>
  <c r="CT291" i="5"/>
  <c r="CU5" i="7"/>
  <c r="CU274" i="5"/>
  <c r="CU275" i="5"/>
  <c r="CU271" i="5"/>
  <c r="CU273" i="5"/>
  <c r="CU272" i="5"/>
  <c r="CU188" i="5"/>
  <c r="CU168" i="5"/>
  <c r="CU208" i="5"/>
  <c r="CU128" i="5"/>
  <c r="CU149" i="5"/>
  <c r="CU186" i="5"/>
  <c r="CU167" i="5"/>
  <c r="CU127" i="5"/>
  <c r="CU206" i="5"/>
  <c r="CU148" i="5"/>
  <c r="CU189" i="5"/>
  <c r="CU166" i="5"/>
  <c r="CU126" i="5"/>
  <c r="CU207" i="5"/>
  <c r="CU146" i="5"/>
  <c r="CU187" i="5"/>
  <c r="CU169" i="5"/>
  <c r="CU129" i="5"/>
  <c r="CU209" i="5"/>
  <c r="CU147" i="5"/>
  <c r="CT162" i="3"/>
  <c r="CU54" i="3"/>
  <c r="CU61" i="3"/>
  <c r="CU57" i="3"/>
  <c r="CU200" i="3"/>
  <c r="CU60" i="3"/>
  <c r="CU62" i="3"/>
  <c r="CU202" i="3"/>
  <c r="CU58" i="3"/>
  <c r="CU199" i="3"/>
  <c r="CU59" i="3"/>
  <c r="CT64" i="3"/>
  <c r="CT159" i="3"/>
  <c r="CT124" i="3"/>
  <c r="CT144" i="3"/>
  <c r="CU242" i="3"/>
  <c r="CU140" i="3"/>
  <c r="CU142" i="3"/>
  <c r="CU138" i="3"/>
  <c r="CU141" i="3"/>
  <c r="CU240" i="3"/>
  <c r="CU137" i="3"/>
  <c r="CU139" i="3"/>
  <c r="CU388" i="3"/>
  <c r="CU121" i="3"/>
  <c r="CU117" i="3"/>
  <c r="CU118" i="3"/>
  <c r="CU119" i="3"/>
  <c r="CU363" i="3"/>
  <c r="CU232" i="3"/>
  <c r="CU120" i="3"/>
  <c r="CU230" i="3"/>
  <c r="CU122" i="3"/>
  <c r="CT160" i="3"/>
  <c r="CT161" i="3"/>
  <c r="CT252" i="3"/>
  <c r="CT250" i="3"/>
  <c r="CT158" i="3"/>
  <c r="CU222" i="3"/>
  <c r="CU100" i="3"/>
  <c r="CU98" i="3"/>
  <c r="CU102" i="3"/>
  <c r="CU220" i="3"/>
  <c r="CU99" i="3"/>
  <c r="CU101" i="3"/>
  <c r="CU338" i="3"/>
  <c r="CU97" i="3"/>
  <c r="CU219" i="3"/>
  <c r="CT104" i="3"/>
  <c r="CT84" i="3"/>
  <c r="CT157" i="3"/>
  <c r="CU80" i="3"/>
  <c r="CU78" i="3"/>
  <c r="CU209" i="3"/>
  <c r="CU77" i="3"/>
  <c r="CU79" i="3"/>
  <c r="CU210" i="3"/>
  <c r="CU82" i="3"/>
  <c r="CU313" i="3"/>
  <c r="CU81" i="3"/>
  <c r="CU212" i="3"/>
  <c r="CU68" i="3"/>
  <c r="CU148" i="3" s="1"/>
  <c r="CU69" i="3"/>
  <c r="CU149" i="3" s="1"/>
  <c r="CU67" i="3"/>
  <c r="CU147" i="3" s="1"/>
  <c r="CU70" i="3"/>
  <c r="CU150" i="3" s="1"/>
  <c r="CU47" i="5"/>
  <c r="CU160" i="5" s="1"/>
  <c r="CU162" i="5" s="1"/>
  <c r="CT349" i="5"/>
  <c r="CT35" i="6" s="1"/>
  <c r="CU54" i="5"/>
  <c r="CU180" i="5" s="1"/>
  <c r="CU182" i="5" s="1"/>
  <c r="BF313" i="5"/>
  <c r="BF315" i="5" s="1"/>
  <c r="BF317" i="5" s="1"/>
  <c r="BE318" i="5"/>
  <c r="CT31" i="6"/>
  <c r="CT233" i="5"/>
  <c r="CT28" i="6" s="1"/>
  <c r="CT75" i="5"/>
  <c r="CT11" i="6"/>
  <c r="CU85" i="5"/>
  <c r="CU329" i="5" s="1"/>
  <c r="CU343" i="5" s="1"/>
  <c r="CU116" i="5"/>
  <c r="CU236" i="5"/>
  <c r="CT239" i="5"/>
  <c r="CT34" i="6" s="1"/>
  <c r="CU117" i="5"/>
  <c r="CU20" i="6" s="1"/>
  <c r="CU73" i="5"/>
  <c r="CU13" i="6" s="1"/>
  <c r="CU231" i="5"/>
  <c r="CU61" i="5"/>
  <c r="CU200" i="5" s="1"/>
  <c r="CU202" i="5" s="1"/>
  <c r="CU99" i="5"/>
  <c r="CU331" i="5" s="1"/>
  <c r="CU345" i="5" s="1"/>
  <c r="CU118" i="5"/>
  <c r="CU21" i="6" s="1"/>
  <c r="CU72" i="5"/>
  <c r="CU12" i="6" s="1"/>
  <c r="CU237" i="5"/>
  <c r="CU32" i="6" s="1"/>
  <c r="CU113" i="5"/>
  <c r="CU333" i="5" s="1"/>
  <c r="CU347" i="5" s="1"/>
  <c r="CU68" i="5"/>
  <c r="CU220" i="5" s="1"/>
  <c r="CU222" i="5" s="1"/>
  <c r="CT120" i="5"/>
  <c r="CT314" i="5" s="1"/>
  <c r="CT19" i="6"/>
  <c r="CT23" i="6" s="1"/>
  <c r="CU106" i="5"/>
  <c r="CU332" i="5" s="1"/>
  <c r="CU346" i="5" s="1"/>
  <c r="CU40" i="5"/>
  <c r="CU140" i="5" s="1"/>
  <c r="CU71" i="5"/>
  <c r="CU238" i="5"/>
  <c r="CU33" i="6" s="1"/>
  <c r="CU92" i="5"/>
  <c r="CU330" i="5" s="1"/>
  <c r="CU344" i="5" s="1"/>
  <c r="AQ310" i="5"/>
  <c r="AQ302" i="5"/>
  <c r="AR297" i="5"/>
  <c r="AR305" i="5"/>
  <c r="CV68" i="7"/>
  <c r="CV69" i="7" s="1"/>
  <c r="CV78" i="7"/>
  <c r="CV79" i="7" s="1"/>
  <c r="CV80" i="7" s="1"/>
  <c r="CV81" i="7" s="1"/>
  <c r="CV3" i="6"/>
  <c r="CV3" i="5"/>
  <c r="CV2" i="6"/>
  <c r="CV2" i="5"/>
  <c r="CV3" i="2"/>
  <c r="CV3" i="3"/>
  <c r="CV2" i="2"/>
  <c r="CV2" i="3"/>
  <c r="CV72" i="1"/>
  <c r="CV74" i="1" s="1"/>
  <c r="CV35" i="3" s="1"/>
  <c r="CV73" i="1"/>
  <c r="CV75" i="1"/>
  <c r="CV76" i="1" s="1"/>
  <c r="CV15" i="5" s="1"/>
  <c r="CV65" i="1"/>
  <c r="CV67" i="1" s="1"/>
  <c r="CV34" i="3" s="1"/>
  <c r="CV68" i="1"/>
  <c r="CV69" i="1" s="1"/>
  <c r="CV14" i="5" s="1"/>
  <c r="CV66" i="1"/>
  <c r="CV58" i="1"/>
  <c r="CV60" i="1" s="1"/>
  <c r="CV33" i="3" s="1"/>
  <c r="CV59" i="1"/>
  <c r="CV61" i="1"/>
  <c r="CV62" i="1" s="1"/>
  <c r="CV13" i="5" s="1"/>
  <c r="CV52" i="1"/>
  <c r="CV51" i="1"/>
  <c r="CV54" i="1"/>
  <c r="CV55" i="1" s="1"/>
  <c r="CV12" i="5" s="1"/>
  <c r="CV44" i="1"/>
  <c r="CV46" i="1" s="1"/>
  <c r="CV31" i="3" s="1"/>
  <c r="CV45" i="1"/>
  <c r="CV47" i="1"/>
  <c r="CV48" i="1" s="1"/>
  <c r="CV11" i="5" s="1"/>
  <c r="CV39" i="1"/>
  <c r="CV5" i="1" s="1"/>
  <c r="CV5" i="8" s="1"/>
  <c r="CW35" i="1"/>
  <c r="CW1" i="1" s="1"/>
  <c r="CV38" i="1"/>
  <c r="CV4" i="1" s="1"/>
  <c r="CV4" i="8" s="1"/>
  <c r="CW1" i="7" l="1"/>
  <c r="CW1" i="8"/>
  <c r="CU288" i="5"/>
  <c r="CV192" i="5"/>
  <c r="CV172" i="5"/>
  <c r="CV152" i="5"/>
  <c r="CV132" i="5"/>
  <c r="CV253" i="5"/>
  <c r="CV212" i="5"/>
  <c r="CU286" i="5"/>
  <c r="CU289" i="5"/>
  <c r="CU287" i="5"/>
  <c r="CU285" i="5"/>
  <c r="CU210" i="5"/>
  <c r="CU214" i="5" s="1"/>
  <c r="CV249" i="5"/>
  <c r="CV250" i="5"/>
  <c r="CV248" i="5"/>
  <c r="CU229" i="5"/>
  <c r="CV247" i="5"/>
  <c r="CV246" i="5"/>
  <c r="CU130" i="5"/>
  <c r="CU134" i="5" s="1"/>
  <c r="CU228" i="5"/>
  <c r="CU170" i="5"/>
  <c r="CU174" i="5" s="1"/>
  <c r="CU150" i="5"/>
  <c r="CU154" i="5" s="1"/>
  <c r="CU190" i="5"/>
  <c r="CU194" i="5" s="1"/>
  <c r="CU226" i="5"/>
  <c r="CU227" i="5"/>
  <c r="CV393" i="3"/>
  <c r="CV394" i="3" s="1"/>
  <c r="CV343" i="3"/>
  <c r="CV344" i="3" s="1"/>
  <c r="CV318" i="3"/>
  <c r="CV319" i="3" s="1"/>
  <c r="CV293" i="3"/>
  <c r="CV294" i="3" s="1"/>
  <c r="CV368" i="3"/>
  <c r="CV369" i="3" s="1"/>
  <c r="CV48" i="3"/>
  <c r="CV49" i="3"/>
  <c r="CV47" i="3"/>
  <c r="CV50" i="3"/>
  <c r="CU64" i="3"/>
  <c r="CU162" i="3"/>
  <c r="CU144" i="3"/>
  <c r="CU124" i="3"/>
  <c r="CU161" i="3"/>
  <c r="CU158" i="3"/>
  <c r="CT164" i="3"/>
  <c r="CU252" i="3"/>
  <c r="CU250" i="3"/>
  <c r="CT117" i="6"/>
  <c r="CU159" i="3"/>
  <c r="CU160" i="3"/>
  <c r="CU104" i="3"/>
  <c r="CU84" i="3"/>
  <c r="CU157" i="3"/>
  <c r="CU239" i="5"/>
  <c r="CU34" i="6" s="1"/>
  <c r="CU31" i="6"/>
  <c r="CU349" i="5"/>
  <c r="CU35" i="6" s="1"/>
  <c r="CT15" i="6"/>
  <c r="CT25" i="6" s="1"/>
  <c r="CT306" i="5"/>
  <c r="CT298" i="5"/>
  <c r="CV158" i="5"/>
  <c r="CV157" i="5"/>
  <c r="CV159" i="5"/>
  <c r="CV44" i="5"/>
  <c r="CV45" i="5"/>
  <c r="CW337" i="5"/>
  <c r="CV43" i="5"/>
  <c r="CV90" i="5"/>
  <c r="CV88" i="5"/>
  <c r="CV89" i="5"/>
  <c r="CV219" i="5"/>
  <c r="CV218" i="5"/>
  <c r="CV217" i="5"/>
  <c r="CV65" i="5"/>
  <c r="CV109" i="5"/>
  <c r="CV66" i="5"/>
  <c r="CV110" i="5"/>
  <c r="CV111" i="5"/>
  <c r="CW340" i="5"/>
  <c r="CV64" i="5"/>
  <c r="CV177" i="5"/>
  <c r="CV179" i="5"/>
  <c r="CV178" i="5"/>
  <c r="CV51" i="5"/>
  <c r="CV50" i="5"/>
  <c r="CV95" i="5"/>
  <c r="CW338" i="5"/>
  <c r="CV96" i="5"/>
  <c r="CV52" i="5"/>
  <c r="CV97" i="5"/>
  <c r="CV199" i="5"/>
  <c r="CV197" i="5"/>
  <c r="CV198" i="5"/>
  <c r="CV58" i="5"/>
  <c r="CV102" i="5"/>
  <c r="CV59" i="5"/>
  <c r="CV57" i="5"/>
  <c r="CV103" i="5"/>
  <c r="CV104" i="5"/>
  <c r="CW339" i="5"/>
  <c r="CU142" i="5"/>
  <c r="CV139" i="5"/>
  <c r="CV138" i="5"/>
  <c r="CV137" i="5"/>
  <c r="CV82" i="5"/>
  <c r="CV81" i="5"/>
  <c r="CW336" i="5"/>
  <c r="CV83" i="5"/>
  <c r="CV36" i="5"/>
  <c r="CV37" i="5"/>
  <c r="CV38" i="5"/>
  <c r="CU75" i="5"/>
  <c r="CU11" i="6"/>
  <c r="CU120" i="5"/>
  <c r="CU314" i="5" s="1"/>
  <c r="CU19" i="6"/>
  <c r="CU23" i="6" s="1"/>
  <c r="CT241" i="5"/>
  <c r="BF318" i="5"/>
  <c r="BG313" i="5"/>
  <c r="BG315" i="5" s="1"/>
  <c r="BG317" i="5" s="1"/>
  <c r="AR307" i="5"/>
  <c r="AR309" i="5" s="1"/>
  <c r="AR74" i="6" s="1"/>
  <c r="AR299" i="5"/>
  <c r="AR301" i="5" s="1"/>
  <c r="AR75" i="6" s="1"/>
  <c r="CW67" i="7"/>
  <c r="CV53" i="1"/>
  <c r="CV32" i="3" s="1"/>
  <c r="CV4" i="5"/>
  <c r="CV4" i="7" s="1"/>
  <c r="CV4" i="6"/>
  <c r="CV5" i="5"/>
  <c r="CV5" i="6"/>
  <c r="CW1" i="3"/>
  <c r="CW1" i="6"/>
  <c r="CW1" i="5"/>
  <c r="CV38" i="3"/>
  <c r="CV41" i="3"/>
  <c r="CV377" i="3" s="1"/>
  <c r="CV42" i="3"/>
  <c r="CV402" i="3" s="1"/>
  <c r="CV39" i="3"/>
  <c r="CV327" i="3" s="1"/>
  <c r="CV40" i="3"/>
  <c r="CV352" i="3" s="1"/>
  <c r="CV127" i="3"/>
  <c r="CV129" i="3"/>
  <c r="CV128" i="3"/>
  <c r="CV130" i="3"/>
  <c r="CV109" i="3"/>
  <c r="CV108" i="3"/>
  <c r="CV107" i="3"/>
  <c r="CV110" i="3"/>
  <c r="CV89" i="3"/>
  <c r="CV88" i="3"/>
  <c r="CV87" i="3"/>
  <c r="CV90" i="3"/>
  <c r="CV4" i="2"/>
  <c r="CV4" i="3"/>
  <c r="CV5" i="2"/>
  <c r="CV5" i="3"/>
  <c r="CW1" i="2"/>
  <c r="CW37" i="1"/>
  <c r="CW3" i="1" s="1"/>
  <c r="CW36" i="1"/>
  <c r="CW2" i="1" s="1"/>
  <c r="CW2" i="7" l="1"/>
  <c r="CW62" i="7" s="1"/>
  <c r="CW63" i="7" s="1"/>
  <c r="CW2" i="8"/>
  <c r="CW3" i="7"/>
  <c r="CW3" i="8"/>
  <c r="CV302" i="3"/>
  <c r="CV288" i="3" s="1"/>
  <c r="CV280" i="5"/>
  <c r="CV278" i="5"/>
  <c r="CV281" i="5"/>
  <c r="CV279" i="5"/>
  <c r="CV282" i="5"/>
  <c r="CU291" i="5"/>
  <c r="CV5" i="7"/>
  <c r="CV271" i="5"/>
  <c r="CV274" i="5"/>
  <c r="CV272" i="5"/>
  <c r="CV275" i="5"/>
  <c r="CV273" i="5"/>
  <c r="CU233" i="5"/>
  <c r="CU28" i="6" s="1"/>
  <c r="CV167" i="5"/>
  <c r="CV206" i="5"/>
  <c r="CV129" i="5"/>
  <c r="CV127" i="5"/>
  <c r="CV189" i="5"/>
  <c r="CV147" i="5"/>
  <c r="CV187" i="5"/>
  <c r="CV128" i="5"/>
  <c r="CV188" i="5"/>
  <c r="CV166" i="5"/>
  <c r="CV209" i="5"/>
  <c r="CV149" i="5"/>
  <c r="CV126" i="5"/>
  <c r="CV186" i="5"/>
  <c r="CV169" i="5"/>
  <c r="CV208" i="5"/>
  <c r="CV148" i="5"/>
  <c r="CV168" i="5"/>
  <c r="CV207" i="5"/>
  <c r="CV146" i="5"/>
  <c r="CV54" i="3"/>
  <c r="CV200" i="3"/>
  <c r="CV59" i="3"/>
  <c r="CV61" i="3"/>
  <c r="CV202" i="3"/>
  <c r="CV58" i="3"/>
  <c r="CV60" i="3"/>
  <c r="CV62" i="3"/>
  <c r="CV57" i="3"/>
  <c r="CV199" i="3"/>
  <c r="CV242" i="3"/>
  <c r="CV141" i="3"/>
  <c r="CV240" i="3"/>
  <c r="CV139" i="3"/>
  <c r="CV140" i="3"/>
  <c r="CV138" i="3"/>
  <c r="CV137" i="3"/>
  <c r="CV388" i="3"/>
  <c r="CV142" i="3"/>
  <c r="CV120" i="3"/>
  <c r="CV121" i="3"/>
  <c r="CV122" i="3"/>
  <c r="CV232" i="3"/>
  <c r="CV118" i="3"/>
  <c r="CV230" i="3"/>
  <c r="CV363" i="3"/>
  <c r="CV119" i="3"/>
  <c r="CV117" i="3"/>
  <c r="CU164" i="3"/>
  <c r="CU117" i="6"/>
  <c r="CV99" i="3"/>
  <c r="CV98" i="3"/>
  <c r="CV222" i="3"/>
  <c r="CV219" i="3"/>
  <c r="CV102" i="3"/>
  <c r="CV101" i="3"/>
  <c r="CV338" i="3"/>
  <c r="CV220" i="3"/>
  <c r="CV100" i="3"/>
  <c r="CV97" i="3"/>
  <c r="CV69" i="3"/>
  <c r="CV149" i="3" s="1"/>
  <c r="CV68" i="3"/>
  <c r="CV148" i="3" s="1"/>
  <c r="CV67" i="3"/>
  <c r="CV147" i="3" s="1"/>
  <c r="CV70" i="3"/>
  <c r="CV150" i="3" s="1"/>
  <c r="CV82" i="3"/>
  <c r="CV80" i="3"/>
  <c r="CV78" i="3"/>
  <c r="CV209" i="3"/>
  <c r="CV79" i="3"/>
  <c r="CV77" i="3"/>
  <c r="CV313" i="3"/>
  <c r="CV210" i="3"/>
  <c r="CV81" i="3"/>
  <c r="CV212" i="3"/>
  <c r="CV72" i="5"/>
  <c r="CV12" i="6" s="1"/>
  <c r="CV92" i="5"/>
  <c r="CV330" i="5" s="1"/>
  <c r="CV344" i="5" s="1"/>
  <c r="CV117" i="5"/>
  <c r="CV20" i="6" s="1"/>
  <c r="CV238" i="5"/>
  <c r="CV33" i="6" s="1"/>
  <c r="CV68" i="5"/>
  <c r="CV220" i="5" s="1"/>
  <c r="CV222" i="5" s="1"/>
  <c r="CU241" i="5"/>
  <c r="CV118" i="5"/>
  <c r="CV21" i="6" s="1"/>
  <c r="CV47" i="5"/>
  <c r="CV160" i="5" s="1"/>
  <c r="CV162" i="5" s="1"/>
  <c r="CV73" i="5"/>
  <c r="CV13" i="6" s="1"/>
  <c r="CV237" i="5"/>
  <c r="CV32" i="6" s="1"/>
  <c r="CV231" i="5"/>
  <c r="CV71" i="5"/>
  <c r="CV40" i="5"/>
  <c r="CV140" i="5" s="1"/>
  <c r="CV142" i="5" s="1"/>
  <c r="CV106" i="5"/>
  <c r="CV332" i="5" s="1"/>
  <c r="CV346" i="5" s="1"/>
  <c r="CV99" i="5"/>
  <c r="CV331" i="5" s="1"/>
  <c r="CV345" i="5" s="1"/>
  <c r="CU15" i="6"/>
  <c r="CU25" i="6" s="1"/>
  <c r="CU306" i="5"/>
  <c r="CU298" i="5"/>
  <c r="CV236" i="5"/>
  <c r="CV54" i="5"/>
  <c r="CV180" i="5" s="1"/>
  <c r="CV182" i="5" s="1"/>
  <c r="CV61" i="5"/>
  <c r="CV200" i="5" s="1"/>
  <c r="CV202" i="5" s="1"/>
  <c r="CV113" i="5"/>
  <c r="CV333" i="5" s="1"/>
  <c r="CV347" i="5" s="1"/>
  <c r="BH313" i="5"/>
  <c r="BG318" i="5"/>
  <c r="CV116" i="5"/>
  <c r="CV85" i="5"/>
  <c r="CV329" i="5" s="1"/>
  <c r="CV343" i="5" s="1"/>
  <c r="AR310" i="5"/>
  <c r="AR302" i="5"/>
  <c r="AS297" i="5"/>
  <c r="AS305" i="5"/>
  <c r="CW68" i="7"/>
  <c r="CW69" i="7" s="1"/>
  <c r="CW78" i="7"/>
  <c r="CW79" i="7" s="1"/>
  <c r="CW80" i="7" s="1"/>
  <c r="CW81" i="7" s="1"/>
  <c r="CW2" i="6"/>
  <c r="CW2" i="5"/>
  <c r="CW3" i="6"/>
  <c r="CW3" i="5"/>
  <c r="CW2" i="2"/>
  <c r="CW2" i="3"/>
  <c r="CW3" i="2"/>
  <c r="CW3" i="3"/>
  <c r="CW72" i="1"/>
  <c r="CW74" i="1" s="1"/>
  <c r="CW35" i="3" s="1"/>
  <c r="CW75" i="1"/>
  <c r="CW76" i="1" s="1"/>
  <c r="CW15" i="5" s="1"/>
  <c r="CW73" i="1"/>
  <c r="CW66" i="1"/>
  <c r="CW58" i="1"/>
  <c r="CW60" i="1" s="1"/>
  <c r="CW33" i="3" s="1"/>
  <c r="CW61" i="1"/>
  <c r="CW62" i="1" s="1"/>
  <c r="CW13" i="5" s="1"/>
  <c r="CW59" i="1"/>
  <c r="CW68" i="1"/>
  <c r="CW69" i="1" s="1"/>
  <c r="CW14" i="5" s="1"/>
  <c r="CW65" i="1"/>
  <c r="CW67" i="1" s="1"/>
  <c r="CW34" i="3" s="1"/>
  <c r="CW51" i="1"/>
  <c r="CW54" i="1"/>
  <c r="CW55" i="1" s="1"/>
  <c r="CW12" i="5" s="1"/>
  <c r="CW52" i="1"/>
  <c r="CW47" i="1"/>
  <c r="CW48" i="1" s="1"/>
  <c r="CW11" i="5" s="1"/>
  <c r="CW45" i="1"/>
  <c r="CW44" i="1"/>
  <c r="CW46" i="1" s="1"/>
  <c r="CW31" i="3" s="1"/>
  <c r="CW39" i="1"/>
  <c r="CW5" i="1" s="1"/>
  <c r="CW5" i="8" s="1"/>
  <c r="CX35" i="1"/>
  <c r="CX1" i="1" s="1"/>
  <c r="CW38" i="1"/>
  <c r="CW4" i="1" s="1"/>
  <c r="CW4" i="8" s="1"/>
  <c r="CX1" i="7" l="1"/>
  <c r="CX1" i="8"/>
  <c r="CV285" i="5"/>
  <c r="CW212" i="5"/>
  <c r="CW172" i="5"/>
  <c r="CW132" i="5"/>
  <c r="CW253" i="5"/>
  <c r="CW192" i="5"/>
  <c r="CW152" i="5"/>
  <c r="CV289" i="5"/>
  <c r="CV288" i="5"/>
  <c r="CV287" i="5"/>
  <c r="CV210" i="5"/>
  <c r="CV214" i="5" s="1"/>
  <c r="CW249" i="5"/>
  <c r="CW250" i="5"/>
  <c r="CW248" i="5"/>
  <c r="CW247" i="5"/>
  <c r="CV286" i="5"/>
  <c r="CV170" i="5"/>
  <c r="CV174" i="5" s="1"/>
  <c r="CW246" i="5"/>
  <c r="CV227" i="5"/>
  <c r="CV229" i="5"/>
  <c r="CV228" i="5"/>
  <c r="CV130" i="5"/>
  <c r="CV134" i="5" s="1"/>
  <c r="CV190" i="5"/>
  <c r="CV194" i="5" s="1"/>
  <c r="CV226" i="5"/>
  <c r="CW393" i="3"/>
  <c r="CW394" i="3" s="1"/>
  <c r="CW343" i="3"/>
  <c r="CW344" i="3" s="1"/>
  <c r="CW368" i="3"/>
  <c r="CW369" i="3" s="1"/>
  <c r="CW293" i="3"/>
  <c r="CW294" i="3" s="1"/>
  <c r="CW318" i="3"/>
  <c r="CW319" i="3" s="1"/>
  <c r="CV150" i="5"/>
  <c r="CV154" i="5" s="1"/>
  <c r="CV64" i="3"/>
  <c r="CW47" i="3"/>
  <c r="CW48" i="3"/>
  <c r="CW49" i="3"/>
  <c r="CW50" i="3"/>
  <c r="CV158" i="3"/>
  <c r="CV250" i="3"/>
  <c r="CV124" i="3"/>
  <c r="CV144" i="3"/>
  <c r="CV160" i="3"/>
  <c r="CV159" i="3"/>
  <c r="CV162" i="3"/>
  <c r="CV161" i="3"/>
  <c r="CV252" i="3"/>
  <c r="CV104" i="3"/>
  <c r="CV157" i="3"/>
  <c r="CV84" i="3"/>
  <c r="CV349" i="5"/>
  <c r="CV35" i="6" s="1"/>
  <c r="CW197" i="5"/>
  <c r="CW199" i="5"/>
  <c r="CW198" i="5"/>
  <c r="CW57" i="5"/>
  <c r="CX339" i="5"/>
  <c r="CW58" i="5"/>
  <c r="CW59" i="5"/>
  <c r="CW102" i="5"/>
  <c r="CW104" i="5"/>
  <c r="CW103" i="5"/>
  <c r="CW177" i="5"/>
  <c r="CW178" i="5"/>
  <c r="CW179" i="5"/>
  <c r="CW97" i="5"/>
  <c r="CW96" i="5"/>
  <c r="CW51" i="5"/>
  <c r="CW50" i="5"/>
  <c r="CW52" i="5"/>
  <c r="CW95" i="5"/>
  <c r="CX338" i="5"/>
  <c r="CW218" i="5"/>
  <c r="CW217" i="5"/>
  <c r="CW219" i="5"/>
  <c r="CW109" i="5"/>
  <c r="CW66" i="5"/>
  <c r="CW110" i="5"/>
  <c r="CW65" i="5"/>
  <c r="CW64" i="5"/>
  <c r="CW111" i="5"/>
  <c r="CX340" i="5"/>
  <c r="CV31" i="6"/>
  <c r="CW139" i="5"/>
  <c r="CW138" i="5"/>
  <c r="CW137" i="5"/>
  <c r="CW82" i="5"/>
  <c r="CX336" i="5"/>
  <c r="CW37" i="5"/>
  <c r="CW83" i="5"/>
  <c r="CW36" i="5"/>
  <c r="CW81" i="5"/>
  <c r="CW38" i="5"/>
  <c r="BH315" i="5"/>
  <c r="BH317" i="5" s="1"/>
  <c r="CV239" i="5"/>
  <c r="CV34" i="6" s="1"/>
  <c r="CW158" i="5"/>
  <c r="CW157" i="5"/>
  <c r="CW159" i="5"/>
  <c r="CW90" i="5"/>
  <c r="CW44" i="5"/>
  <c r="CW43" i="5"/>
  <c r="CW89" i="5"/>
  <c r="CW45" i="5"/>
  <c r="CW88" i="5"/>
  <c r="CX337" i="5"/>
  <c r="CV19" i="6"/>
  <c r="CV23" i="6" s="1"/>
  <c r="CV120" i="5"/>
  <c r="CV314" i="5" s="1"/>
  <c r="CV11" i="6"/>
  <c r="CV75" i="5"/>
  <c r="AS307" i="5"/>
  <c r="AS309" i="5" s="1"/>
  <c r="AS74" i="6" s="1"/>
  <c r="AS299" i="5"/>
  <c r="AS301" i="5" s="1"/>
  <c r="AS75" i="6" s="1"/>
  <c r="CW53" i="1"/>
  <c r="CW32" i="3" s="1"/>
  <c r="CX67" i="7"/>
  <c r="CW4" i="5"/>
  <c r="CW4" i="7" s="1"/>
  <c r="CW4" i="6"/>
  <c r="CW5" i="5"/>
  <c r="CW5" i="6"/>
  <c r="CX1" i="3"/>
  <c r="CX1" i="6"/>
  <c r="CX1" i="5"/>
  <c r="CW39" i="3"/>
  <c r="CW327" i="3" s="1"/>
  <c r="CW42" i="3"/>
  <c r="CW402" i="3" s="1"/>
  <c r="CW41" i="3"/>
  <c r="CW377" i="3" s="1"/>
  <c r="CW40" i="3"/>
  <c r="CW352" i="3" s="1"/>
  <c r="CW38" i="3"/>
  <c r="CW128" i="3"/>
  <c r="CW130" i="3"/>
  <c r="CW127" i="3"/>
  <c r="CW129" i="3"/>
  <c r="CW109" i="3"/>
  <c r="CW110" i="3"/>
  <c r="CW108" i="3"/>
  <c r="CW107" i="3"/>
  <c r="CW87" i="3"/>
  <c r="CW90" i="3"/>
  <c r="CW89" i="3"/>
  <c r="CW88" i="3"/>
  <c r="CW5" i="2"/>
  <c r="CW5" i="3"/>
  <c r="CW4" i="2"/>
  <c r="CW4" i="3"/>
  <c r="CX1" i="2"/>
  <c r="CX36" i="1"/>
  <c r="CX37" i="1"/>
  <c r="CX3" i="1" s="1"/>
  <c r="CX3" i="7" l="1"/>
  <c r="CX3" i="8"/>
  <c r="CW302" i="3"/>
  <c r="CW288" i="3" s="1"/>
  <c r="CW278" i="5"/>
  <c r="CW280" i="5"/>
  <c r="CW281" i="5"/>
  <c r="CW282" i="5"/>
  <c r="CW279" i="5"/>
  <c r="CV291" i="5"/>
  <c r="CW5" i="7"/>
  <c r="CW273" i="5"/>
  <c r="CW271" i="5"/>
  <c r="CW274" i="5"/>
  <c r="CW275" i="5"/>
  <c r="CW272" i="5"/>
  <c r="CV233" i="5"/>
  <c r="CV28" i="6" s="1"/>
  <c r="CW188" i="5"/>
  <c r="CW206" i="5"/>
  <c r="CW148" i="5"/>
  <c r="CW128" i="5"/>
  <c r="CW166" i="5"/>
  <c r="CW146" i="5"/>
  <c r="CW127" i="5"/>
  <c r="CW209" i="5"/>
  <c r="CW169" i="5"/>
  <c r="CW189" i="5"/>
  <c r="CW147" i="5"/>
  <c r="CW129" i="5"/>
  <c r="CW207" i="5"/>
  <c r="CW168" i="5"/>
  <c r="CW186" i="5"/>
  <c r="CW149" i="5"/>
  <c r="CW126" i="5"/>
  <c r="CW208" i="5"/>
  <c r="CW167" i="5"/>
  <c r="CW187" i="5"/>
  <c r="CW54" i="3"/>
  <c r="CW60" i="3"/>
  <c r="CW61" i="3"/>
  <c r="CW200" i="3"/>
  <c r="CW59" i="3"/>
  <c r="CW62" i="3"/>
  <c r="CW199" i="3"/>
  <c r="CW58" i="3"/>
  <c r="CW202" i="3"/>
  <c r="CW57" i="3"/>
  <c r="CW230" i="3"/>
  <c r="CW121" i="3"/>
  <c r="CW117" i="3"/>
  <c r="CW232" i="3"/>
  <c r="CW119" i="3"/>
  <c r="CW118" i="3"/>
  <c r="CW363" i="3"/>
  <c r="CW120" i="3"/>
  <c r="CW122" i="3"/>
  <c r="CW139" i="3"/>
  <c r="CW142" i="3"/>
  <c r="CW138" i="3"/>
  <c r="CW140" i="3"/>
  <c r="CW388" i="3"/>
  <c r="CW242" i="3"/>
  <c r="CW137" i="3"/>
  <c r="CW240" i="3"/>
  <c r="CW141" i="3"/>
  <c r="CV117" i="6"/>
  <c r="CV164" i="3"/>
  <c r="CW99" i="3"/>
  <c r="CW98" i="3"/>
  <c r="CW222" i="3"/>
  <c r="CW102" i="3"/>
  <c r="CW220" i="3"/>
  <c r="CW101" i="3"/>
  <c r="CW338" i="3"/>
  <c r="CW219" i="3"/>
  <c r="CW97" i="3"/>
  <c r="CW100" i="3"/>
  <c r="CW209" i="3"/>
  <c r="CW77" i="3"/>
  <c r="CW82" i="3"/>
  <c r="CW79" i="3"/>
  <c r="CW212" i="3"/>
  <c r="CW210" i="3"/>
  <c r="CW80" i="3"/>
  <c r="CW313" i="3"/>
  <c r="CW78" i="3"/>
  <c r="CW81" i="3"/>
  <c r="CW68" i="3"/>
  <c r="CW148" i="3" s="1"/>
  <c r="CW69" i="3"/>
  <c r="CW149" i="3" s="1"/>
  <c r="CW67" i="3"/>
  <c r="CW147" i="3" s="1"/>
  <c r="CW70" i="3"/>
  <c r="CW150" i="3" s="1"/>
  <c r="CW99" i="5"/>
  <c r="CW331" i="5" s="1"/>
  <c r="CW345" i="5" s="1"/>
  <c r="CW106" i="5"/>
  <c r="CW332" i="5" s="1"/>
  <c r="CW346" i="5" s="1"/>
  <c r="CW92" i="5"/>
  <c r="CW330" i="5" s="1"/>
  <c r="CW344" i="5" s="1"/>
  <c r="CW61" i="5"/>
  <c r="CW200" i="5" s="1"/>
  <c r="CW202" i="5" s="1"/>
  <c r="CW118" i="5"/>
  <c r="CW21" i="6" s="1"/>
  <c r="BI313" i="5"/>
  <c r="BI315" i="5" s="1"/>
  <c r="BI317" i="5" s="1"/>
  <c r="BH318" i="5"/>
  <c r="CV15" i="6"/>
  <c r="CV25" i="6" s="1"/>
  <c r="CV298" i="5"/>
  <c r="CV306" i="5"/>
  <c r="CW40" i="5"/>
  <c r="CW140" i="5" s="1"/>
  <c r="CW142" i="5" s="1"/>
  <c r="CW71" i="5"/>
  <c r="CW117" i="5"/>
  <c r="CW20" i="6" s="1"/>
  <c r="CW237" i="5"/>
  <c r="CW32" i="6" s="1"/>
  <c r="CW47" i="5"/>
  <c r="CW160" i="5" s="1"/>
  <c r="CW162" i="5" s="1"/>
  <c r="CW238" i="5"/>
  <c r="CW33" i="6" s="1"/>
  <c r="CW54" i="5"/>
  <c r="CW180" i="5" s="1"/>
  <c r="CW182" i="5" s="1"/>
  <c r="CW73" i="5"/>
  <c r="CW13" i="6" s="1"/>
  <c r="CW72" i="5"/>
  <c r="CW12" i="6" s="1"/>
  <c r="CW231" i="5"/>
  <c r="CV241" i="5"/>
  <c r="CW68" i="5"/>
  <c r="CW220" i="5" s="1"/>
  <c r="CW222" i="5" s="1"/>
  <c r="CW113" i="5"/>
  <c r="CW333" i="5" s="1"/>
  <c r="CW347" i="5" s="1"/>
  <c r="CW85" i="5"/>
  <c r="CW329" i="5" s="1"/>
  <c r="CW343" i="5" s="1"/>
  <c r="CW116" i="5"/>
  <c r="CW236" i="5"/>
  <c r="AS310" i="5"/>
  <c r="AS302" i="5"/>
  <c r="AT297" i="5"/>
  <c r="AT305" i="5"/>
  <c r="CX68" i="7"/>
  <c r="CX69" i="7" s="1"/>
  <c r="CX78" i="7"/>
  <c r="CX79" i="7" s="1"/>
  <c r="CX80" i="7" s="1"/>
  <c r="CX81" i="7" s="1"/>
  <c r="CX3" i="5"/>
  <c r="CX3" i="6"/>
  <c r="CX3" i="2"/>
  <c r="CX3" i="3"/>
  <c r="CX38" i="1"/>
  <c r="CX4" i="1" s="1"/>
  <c r="CX4" i="8" s="1"/>
  <c r="CX2" i="1"/>
  <c r="CX39" i="1"/>
  <c r="CX5" i="1" s="1"/>
  <c r="CX5" i="8" s="1"/>
  <c r="CY35" i="1"/>
  <c r="CY1" i="1" s="1"/>
  <c r="CY1" i="7" l="1"/>
  <c r="CY1" i="8"/>
  <c r="CX2" i="7"/>
  <c r="CX62" i="7" s="1"/>
  <c r="CX63" i="7" s="1"/>
  <c r="CX2" i="8"/>
  <c r="CW288" i="5"/>
  <c r="CW285" i="5"/>
  <c r="CW286" i="5"/>
  <c r="CW287" i="5"/>
  <c r="CW289" i="5"/>
  <c r="CW210" i="5"/>
  <c r="CW214" i="5" s="1"/>
  <c r="CW130" i="5"/>
  <c r="CW134" i="5" s="1"/>
  <c r="CW170" i="5"/>
  <c r="CW174" i="5" s="1"/>
  <c r="CW226" i="5"/>
  <c r="CW150" i="5"/>
  <c r="CW154" i="5" s="1"/>
  <c r="CW228" i="5"/>
  <c r="CW190" i="5"/>
  <c r="CW194" i="5" s="1"/>
  <c r="CW227" i="5"/>
  <c r="CW229" i="5"/>
  <c r="CW64" i="3"/>
  <c r="CW159" i="3"/>
  <c r="CW160" i="3"/>
  <c r="CW144" i="3"/>
  <c r="CW124" i="3"/>
  <c r="CW161" i="3"/>
  <c r="CW252" i="3"/>
  <c r="CW162" i="3"/>
  <c r="CW250" i="3"/>
  <c r="CW158" i="3"/>
  <c r="CW104" i="3"/>
  <c r="CW84" i="3"/>
  <c r="CW157" i="3"/>
  <c r="CW31" i="6"/>
  <c r="CW75" i="5"/>
  <c r="CW11" i="6"/>
  <c r="CW239" i="5"/>
  <c r="CW34" i="6" s="1"/>
  <c r="CW120" i="5"/>
  <c r="CW314" i="5" s="1"/>
  <c r="CW19" i="6"/>
  <c r="CW23" i="6" s="1"/>
  <c r="CW349" i="5"/>
  <c r="CW35" i="6" s="1"/>
  <c r="BJ313" i="5"/>
  <c r="BJ315" i="5" s="1"/>
  <c r="BJ317" i="5" s="1"/>
  <c r="BI318" i="5"/>
  <c r="AT307" i="5"/>
  <c r="AT309" i="5" s="1"/>
  <c r="AT74" i="6" s="1"/>
  <c r="AT299" i="5"/>
  <c r="AT301" i="5" s="1"/>
  <c r="AT75" i="6" s="1"/>
  <c r="CY67" i="7"/>
  <c r="CX5" i="5"/>
  <c r="CX5" i="6"/>
  <c r="CX4" i="5"/>
  <c r="CX4" i="7" s="1"/>
  <c r="CX4" i="6"/>
  <c r="CX2" i="3"/>
  <c r="CX2" i="6"/>
  <c r="CX2" i="5"/>
  <c r="CY1" i="3"/>
  <c r="CY1" i="5"/>
  <c r="CY1" i="6"/>
  <c r="CX5" i="2"/>
  <c r="CX5" i="3"/>
  <c r="CX4" i="2"/>
  <c r="CX4" i="3"/>
  <c r="CX72" i="1"/>
  <c r="CX74" i="1" s="1"/>
  <c r="CX35" i="3" s="1"/>
  <c r="CX75" i="1"/>
  <c r="CX76" i="1" s="1"/>
  <c r="CX15" i="5" s="1"/>
  <c r="CX73" i="1"/>
  <c r="CX59" i="1"/>
  <c r="CX61" i="1"/>
  <c r="CX62" i="1" s="1"/>
  <c r="CX13" i="5" s="1"/>
  <c r="CX65" i="1"/>
  <c r="CX67" i="1" s="1"/>
  <c r="CX34" i="3" s="1"/>
  <c r="CX58" i="1"/>
  <c r="CX60" i="1" s="1"/>
  <c r="CX33" i="3" s="1"/>
  <c r="CX68" i="1"/>
  <c r="CX69" i="1" s="1"/>
  <c r="CX14" i="5" s="1"/>
  <c r="CX66" i="1"/>
  <c r="CX54" i="1"/>
  <c r="CX55" i="1" s="1"/>
  <c r="CX12" i="5" s="1"/>
  <c r="CX51" i="1"/>
  <c r="CX52" i="1"/>
  <c r="CY1" i="2"/>
  <c r="CX2" i="2"/>
  <c r="CX47" i="1"/>
  <c r="CX48" i="1" s="1"/>
  <c r="CX11" i="5" s="1"/>
  <c r="CX44" i="1"/>
  <c r="CX46" i="1" s="1"/>
  <c r="CX31" i="3" s="1"/>
  <c r="CX45" i="1"/>
  <c r="CY36" i="1"/>
  <c r="CY37" i="1"/>
  <c r="CY3" i="1" s="1"/>
  <c r="CY3" i="7" l="1"/>
  <c r="CY3" i="8"/>
  <c r="CX172" i="5"/>
  <c r="CX132" i="5"/>
  <c r="CX253" i="5"/>
  <c r="CX280" i="5"/>
  <c r="CX278" i="5"/>
  <c r="CX279" i="5"/>
  <c r="CX281" i="5"/>
  <c r="CX282" i="5"/>
  <c r="CX152" i="5"/>
  <c r="CX212" i="5"/>
  <c r="CX192" i="5"/>
  <c r="CW291" i="5"/>
  <c r="CX249" i="5"/>
  <c r="CX250" i="5"/>
  <c r="CX248" i="5"/>
  <c r="CX247" i="5"/>
  <c r="CX5" i="7"/>
  <c r="CX271" i="5"/>
  <c r="CX274" i="5"/>
  <c r="CX275" i="5"/>
  <c r="CX273" i="5"/>
  <c r="CX272" i="5"/>
  <c r="CW233" i="5"/>
  <c r="CW28" i="6" s="1"/>
  <c r="CX246" i="5"/>
  <c r="CX368" i="3"/>
  <c r="CX369" i="3" s="1"/>
  <c r="CX293" i="3"/>
  <c r="CX294" i="3" s="1"/>
  <c r="CX343" i="3"/>
  <c r="CX344" i="3" s="1"/>
  <c r="CX318" i="3"/>
  <c r="CX319" i="3" s="1"/>
  <c r="CX393" i="3"/>
  <c r="CX394" i="3" s="1"/>
  <c r="CX48" i="3"/>
  <c r="CX49" i="3"/>
  <c r="CX47" i="3"/>
  <c r="CX50" i="3"/>
  <c r="CW117" i="6"/>
  <c r="CW164" i="3"/>
  <c r="CW15" i="6"/>
  <c r="CW25" i="6" s="1"/>
  <c r="CW306" i="5"/>
  <c r="CW298" i="5"/>
  <c r="CX127" i="5"/>
  <c r="CX128" i="5"/>
  <c r="CX129" i="5"/>
  <c r="CX126" i="5"/>
  <c r="CX137" i="5"/>
  <c r="CX138" i="5"/>
  <c r="CX139" i="5"/>
  <c r="CX37" i="5"/>
  <c r="CX36" i="5"/>
  <c r="CX38" i="5"/>
  <c r="CX83" i="5"/>
  <c r="CX81" i="5"/>
  <c r="CX82" i="5"/>
  <c r="CY336" i="5"/>
  <c r="CX209" i="5"/>
  <c r="CX206" i="5"/>
  <c r="CX207" i="5"/>
  <c r="CX208" i="5"/>
  <c r="CX219" i="5"/>
  <c r="CX218" i="5"/>
  <c r="CX217" i="5"/>
  <c r="CX65" i="5"/>
  <c r="CX109" i="5"/>
  <c r="CX64" i="5"/>
  <c r="CY340" i="5"/>
  <c r="CX111" i="5"/>
  <c r="CX110" i="5"/>
  <c r="CX66" i="5"/>
  <c r="CX167" i="5"/>
  <c r="CX168" i="5"/>
  <c r="CX169" i="5"/>
  <c r="CX166" i="5"/>
  <c r="CX178" i="5"/>
  <c r="CX179" i="5"/>
  <c r="CX177" i="5"/>
  <c r="CX50" i="5"/>
  <c r="CY338" i="5"/>
  <c r="CX51" i="5"/>
  <c r="CX97" i="5"/>
  <c r="CX95" i="5"/>
  <c r="CX96" i="5"/>
  <c r="CX52" i="5"/>
  <c r="CW241" i="5"/>
  <c r="CX149" i="5"/>
  <c r="CX148" i="5"/>
  <c r="CX147" i="5"/>
  <c r="CX146" i="5"/>
  <c r="CX159" i="5"/>
  <c r="CX157" i="5"/>
  <c r="CX158" i="5"/>
  <c r="CX89" i="5"/>
  <c r="CX90" i="5"/>
  <c r="CX44" i="5"/>
  <c r="CX88" i="5"/>
  <c r="CX45" i="5"/>
  <c r="CX43" i="5"/>
  <c r="CY337" i="5"/>
  <c r="CX187" i="5"/>
  <c r="CX189" i="5"/>
  <c r="CX186" i="5"/>
  <c r="CX188" i="5"/>
  <c r="CX197" i="5"/>
  <c r="CX198" i="5"/>
  <c r="CX199" i="5"/>
  <c r="CY339" i="5"/>
  <c r="CX103" i="5"/>
  <c r="CX58" i="5"/>
  <c r="CX59" i="5"/>
  <c r="CX57" i="5"/>
  <c r="CX102" i="5"/>
  <c r="CX104" i="5"/>
  <c r="BJ318" i="5"/>
  <c r="BK313" i="5"/>
  <c r="BK315" i="5" s="1"/>
  <c r="BK317" i="5" s="1"/>
  <c r="AT310" i="5"/>
  <c r="AT302" i="5"/>
  <c r="AU297" i="5"/>
  <c r="AU305" i="5"/>
  <c r="CX53" i="1"/>
  <c r="CX32" i="3" s="1"/>
  <c r="CY68" i="7"/>
  <c r="CY69" i="7" s="1"/>
  <c r="CY78" i="7"/>
  <c r="CY79" i="7" s="1"/>
  <c r="CY80" i="7" s="1"/>
  <c r="CY81" i="7" s="1"/>
  <c r="CY3" i="5"/>
  <c r="CY3" i="6"/>
  <c r="CX41" i="3"/>
  <c r="CX377" i="3" s="1"/>
  <c r="CX38" i="3"/>
  <c r="CX40" i="3"/>
  <c r="CX352" i="3" s="1"/>
  <c r="CX42" i="3"/>
  <c r="CX402" i="3" s="1"/>
  <c r="CX39" i="3"/>
  <c r="CX327" i="3" s="1"/>
  <c r="CX129" i="3"/>
  <c r="CX130" i="3"/>
  <c r="CX127" i="3"/>
  <c r="CX128" i="3"/>
  <c r="CX109" i="3"/>
  <c r="CX110" i="3"/>
  <c r="CX108" i="3"/>
  <c r="CX107" i="3"/>
  <c r="CX90" i="3"/>
  <c r="CX87" i="3"/>
  <c r="CX88" i="3"/>
  <c r="CX89" i="3"/>
  <c r="CY3" i="2"/>
  <c r="CY3" i="3"/>
  <c r="CY38" i="1"/>
  <c r="CY4" i="1" s="1"/>
  <c r="CY4" i="8" s="1"/>
  <c r="CY2" i="1"/>
  <c r="CY39" i="1"/>
  <c r="CY5" i="1" s="1"/>
  <c r="CY5" i="8" s="1"/>
  <c r="CZ35" i="1"/>
  <c r="CZ1" i="1" s="1"/>
  <c r="CY2" i="7" l="1"/>
  <c r="CY62" i="7" s="1"/>
  <c r="CY63" i="7" s="1"/>
  <c r="CY2" i="8"/>
  <c r="CZ1" i="7"/>
  <c r="CZ1" i="8"/>
  <c r="CX302" i="3"/>
  <c r="CX288" i="3" s="1"/>
  <c r="CX285" i="5"/>
  <c r="CX288" i="5"/>
  <c r="CX210" i="5"/>
  <c r="CX214" i="5" s="1"/>
  <c r="CX287" i="5"/>
  <c r="CX289" i="5"/>
  <c r="CX286" i="5"/>
  <c r="CX60" i="3"/>
  <c r="CX200" i="3"/>
  <c r="CX199" i="3"/>
  <c r="CX58" i="3"/>
  <c r="CX61" i="3"/>
  <c r="CX59" i="3"/>
  <c r="CX202" i="3"/>
  <c r="CX62" i="3"/>
  <c r="CX57" i="3"/>
  <c r="CX54" i="3"/>
  <c r="CX117" i="3"/>
  <c r="CX121" i="3"/>
  <c r="CX119" i="3"/>
  <c r="CX122" i="3"/>
  <c r="CX118" i="3"/>
  <c r="CX232" i="3"/>
  <c r="CX363" i="3"/>
  <c r="CX230" i="3"/>
  <c r="CX120" i="3"/>
  <c r="CX137" i="3"/>
  <c r="CX240" i="3"/>
  <c r="CX388" i="3"/>
  <c r="CX141" i="3"/>
  <c r="CX139" i="3"/>
  <c r="CX142" i="3"/>
  <c r="CX138" i="3"/>
  <c r="CX140" i="3"/>
  <c r="CX242" i="3"/>
  <c r="CX100" i="3"/>
  <c r="CX102" i="3"/>
  <c r="CX220" i="3"/>
  <c r="CX222" i="3"/>
  <c r="CX219" i="3"/>
  <c r="CX338" i="3"/>
  <c r="CX97" i="3"/>
  <c r="CX98" i="3"/>
  <c r="CX99" i="3"/>
  <c r="CX101" i="3"/>
  <c r="CX67" i="3"/>
  <c r="CX147" i="3" s="1"/>
  <c r="CX68" i="3"/>
  <c r="CX148" i="3" s="1"/>
  <c r="CX69" i="3"/>
  <c r="CX149" i="3" s="1"/>
  <c r="CX70" i="3"/>
  <c r="CX150" i="3" s="1"/>
  <c r="CX77" i="3"/>
  <c r="CX80" i="3"/>
  <c r="CX210" i="3"/>
  <c r="CX79" i="3"/>
  <c r="CX82" i="3"/>
  <c r="CX81" i="3"/>
  <c r="CX78" i="3"/>
  <c r="CX209" i="3"/>
  <c r="CX313" i="3"/>
  <c r="CX212" i="3"/>
  <c r="CX106" i="5"/>
  <c r="CX332" i="5" s="1"/>
  <c r="CX346" i="5" s="1"/>
  <c r="CX190" i="5"/>
  <c r="CX194" i="5" s="1"/>
  <c r="CX150" i="5"/>
  <c r="CX154" i="5" s="1"/>
  <c r="CX99" i="5"/>
  <c r="CX331" i="5" s="1"/>
  <c r="CX345" i="5" s="1"/>
  <c r="CX61" i="5"/>
  <c r="CX200" i="5" s="1"/>
  <c r="CX202" i="5" s="1"/>
  <c r="CX92" i="5"/>
  <c r="CX330" i="5" s="1"/>
  <c r="CX344" i="5" s="1"/>
  <c r="CX54" i="5"/>
  <c r="CX180" i="5" s="1"/>
  <c r="CX182" i="5" s="1"/>
  <c r="CX47" i="5"/>
  <c r="CX160" i="5" s="1"/>
  <c r="CX162" i="5" s="1"/>
  <c r="CX73" i="5"/>
  <c r="CX13" i="6" s="1"/>
  <c r="CX237" i="5"/>
  <c r="CX32" i="6" s="1"/>
  <c r="CX130" i="5"/>
  <c r="CX134" i="5" s="1"/>
  <c r="CX226" i="5"/>
  <c r="CX231" i="5"/>
  <c r="BK318" i="5"/>
  <c r="BL313" i="5"/>
  <c r="CX170" i="5"/>
  <c r="CX174" i="5" s="1"/>
  <c r="CX117" i="5"/>
  <c r="CX20" i="6" s="1"/>
  <c r="CX40" i="5"/>
  <c r="CX140" i="5" s="1"/>
  <c r="CX71" i="5"/>
  <c r="CX229" i="5"/>
  <c r="CX68" i="5"/>
  <c r="CX220" i="5" s="1"/>
  <c r="CX222" i="5" s="1"/>
  <c r="CX85" i="5"/>
  <c r="CX329" i="5" s="1"/>
  <c r="CX343" i="5" s="1"/>
  <c r="CX116" i="5"/>
  <c r="CX72" i="5"/>
  <c r="CX12" i="6" s="1"/>
  <c r="CX228" i="5"/>
  <c r="CX113" i="5"/>
  <c r="CX333" i="5" s="1"/>
  <c r="CX347" i="5" s="1"/>
  <c r="CX118" i="5"/>
  <c r="CX21" i="6" s="1"/>
  <c r="CX238" i="5"/>
  <c r="CX33" i="6" s="1"/>
  <c r="CX236" i="5"/>
  <c r="CX227" i="5"/>
  <c r="AU307" i="5"/>
  <c r="AU309" i="5" s="1"/>
  <c r="AU74" i="6" s="1"/>
  <c r="AU299" i="5"/>
  <c r="AU301" i="5" s="1"/>
  <c r="AU75" i="6" s="1"/>
  <c r="CZ67" i="7"/>
  <c r="CY5" i="5"/>
  <c r="CY5" i="6"/>
  <c r="CY4" i="5"/>
  <c r="CY4" i="7" s="1"/>
  <c r="CY4" i="6"/>
  <c r="CZ1" i="3"/>
  <c r="CZ1" i="6"/>
  <c r="CZ1" i="5"/>
  <c r="CY2" i="3"/>
  <c r="CY2" i="6"/>
  <c r="CY2" i="5"/>
  <c r="CY5" i="2"/>
  <c r="CY5" i="3"/>
  <c r="CY4" i="2"/>
  <c r="CY4" i="3"/>
  <c r="CY72" i="1"/>
  <c r="CY74" i="1" s="1"/>
  <c r="CY35" i="3" s="1"/>
  <c r="CY73" i="1"/>
  <c r="CY75" i="1"/>
  <c r="CY76" i="1" s="1"/>
  <c r="CY15" i="5" s="1"/>
  <c r="CY68" i="1"/>
  <c r="CY69" i="1" s="1"/>
  <c r="CY14" i="5" s="1"/>
  <c r="CY65" i="1"/>
  <c r="CY67" i="1" s="1"/>
  <c r="CY34" i="3" s="1"/>
  <c r="CY66" i="1"/>
  <c r="CY58" i="1"/>
  <c r="CY60" i="1" s="1"/>
  <c r="CY33" i="3" s="1"/>
  <c r="CY59" i="1"/>
  <c r="CY61" i="1"/>
  <c r="CY62" i="1" s="1"/>
  <c r="CY13" i="5" s="1"/>
  <c r="CY52" i="1"/>
  <c r="CY54" i="1"/>
  <c r="CY55" i="1" s="1"/>
  <c r="CY12" i="5" s="1"/>
  <c r="CY51" i="1"/>
  <c r="CY2" i="2"/>
  <c r="CY45" i="1"/>
  <c r="CY44" i="1"/>
  <c r="CY46" i="1" s="1"/>
  <c r="CY31" i="3" s="1"/>
  <c r="CY47" i="1"/>
  <c r="CY48" i="1" s="1"/>
  <c r="CY11" i="5" s="1"/>
  <c r="CZ1" i="2"/>
  <c r="CZ37" i="1"/>
  <c r="CZ3" i="1" s="1"/>
  <c r="CZ36" i="1"/>
  <c r="CZ3" i="7" l="1"/>
  <c r="CZ3" i="8"/>
  <c r="CY152" i="5"/>
  <c r="CY212" i="5"/>
  <c r="CY279" i="5"/>
  <c r="CY278" i="5"/>
  <c r="CY281" i="5"/>
  <c r="CY282" i="5"/>
  <c r="CY280" i="5"/>
  <c r="CY172" i="5"/>
  <c r="CY132" i="5"/>
  <c r="CY253" i="5"/>
  <c r="CY192" i="5"/>
  <c r="CX291" i="5"/>
  <c r="CY249" i="5"/>
  <c r="CY250" i="5"/>
  <c r="CY248" i="5"/>
  <c r="CY247" i="5"/>
  <c r="CY5" i="7"/>
  <c r="CY271" i="5"/>
  <c r="CY274" i="5"/>
  <c r="CY273" i="5"/>
  <c r="CY272" i="5"/>
  <c r="CY275" i="5"/>
  <c r="CY246" i="5"/>
  <c r="CY368" i="3"/>
  <c r="CY369" i="3" s="1"/>
  <c r="CY393" i="3"/>
  <c r="CY394" i="3" s="1"/>
  <c r="CY343" i="3"/>
  <c r="CY344" i="3" s="1"/>
  <c r="CY318" i="3"/>
  <c r="CY319" i="3" s="1"/>
  <c r="CY293" i="3"/>
  <c r="CY294" i="3" s="1"/>
  <c r="CX64" i="3"/>
  <c r="CY47" i="3"/>
  <c r="CY48" i="3"/>
  <c r="CY49" i="3"/>
  <c r="CY50" i="3"/>
  <c r="CX161" i="3"/>
  <c r="CX252" i="3"/>
  <c r="CX160" i="3"/>
  <c r="CX124" i="3"/>
  <c r="CX144" i="3"/>
  <c r="CX158" i="3"/>
  <c r="CX250" i="3"/>
  <c r="CX159" i="3"/>
  <c r="CX104" i="3"/>
  <c r="CX162" i="3"/>
  <c r="CX84" i="3"/>
  <c r="CX157" i="3"/>
  <c r="CX239" i="5"/>
  <c r="CX34" i="6" s="1"/>
  <c r="CX349" i="5"/>
  <c r="CX35" i="6" s="1"/>
  <c r="CX31" i="6"/>
  <c r="CY168" i="5"/>
  <c r="CY169" i="5"/>
  <c r="CY166" i="5"/>
  <c r="CY167" i="5"/>
  <c r="CY179" i="5"/>
  <c r="CY177" i="5"/>
  <c r="CY178" i="5"/>
  <c r="CY50" i="5"/>
  <c r="CY97" i="5"/>
  <c r="CY51" i="5"/>
  <c r="CZ338" i="5"/>
  <c r="CY96" i="5"/>
  <c r="CY95" i="5"/>
  <c r="CY52" i="5"/>
  <c r="CX142" i="5"/>
  <c r="BL315" i="5"/>
  <c r="BL317" i="5" s="1"/>
  <c r="CX120" i="5"/>
  <c r="CX314" i="5" s="1"/>
  <c r="CX19" i="6"/>
  <c r="CX23" i="6" s="1"/>
  <c r="CX75" i="5"/>
  <c r="CX11" i="6"/>
  <c r="CY128" i="5"/>
  <c r="CY127" i="5"/>
  <c r="CY126" i="5"/>
  <c r="CY129" i="5"/>
  <c r="CY139" i="5"/>
  <c r="CY138" i="5"/>
  <c r="CY137" i="5"/>
  <c r="CY38" i="5"/>
  <c r="CZ336" i="5"/>
  <c r="CY37" i="5"/>
  <c r="CY82" i="5"/>
  <c r="CY36" i="5"/>
  <c r="CY83" i="5"/>
  <c r="CY81" i="5"/>
  <c r="CY187" i="5"/>
  <c r="CY189" i="5"/>
  <c r="CY188" i="5"/>
  <c r="CY186" i="5"/>
  <c r="CY197" i="5"/>
  <c r="CY199" i="5"/>
  <c r="CY198" i="5"/>
  <c r="CY57" i="5"/>
  <c r="CY102" i="5"/>
  <c r="CZ339" i="5"/>
  <c r="CY58" i="5"/>
  <c r="CY103" i="5"/>
  <c r="CY59" i="5"/>
  <c r="CY104" i="5"/>
  <c r="CY149" i="5"/>
  <c r="CY147" i="5"/>
  <c r="CY146" i="5"/>
  <c r="CY148" i="5"/>
  <c r="CY159" i="5"/>
  <c r="CY158" i="5"/>
  <c r="CY157" i="5"/>
  <c r="CY45" i="5"/>
  <c r="CY89" i="5"/>
  <c r="CY43" i="5"/>
  <c r="CY88" i="5"/>
  <c r="CZ337" i="5"/>
  <c r="CY44" i="5"/>
  <c r="CY90" i="5"/>
  <c r="CY207" i="5"/>
  <c r="CY206" i="5"/>
  <c r="CY208" i="5"/>
  <c r="CY209" i="5"/>
  <c r="CY219" i="5"/>
  <c r="CY218" i="5"/>
  <c r="CY217" i="5"/>
  <c r="CZ340" i="5"/>
  <c r="CY111" i="5"/>
  <c r="CY109" i="5"/>
  <c r="CY65" i="5"/>
  <c r="CY64" i="5"/>
  <c r="CY110" i="5"/>
  <c r="CY66" i="5"/>
  <c r="CX233" i="5"/>
  <c r="CX28" i="6" s="1"/>
  <c r="AU310" i="5"/>
  <c r="AU302" i="5"/>
  <c r="AV297" i="5"/>
  <c r="AV305" i="5"/>
  <c r="CY53" i="1"/>
  <c r="CY32" i="3" s="1"/>
  <c r="CZ78" i="7"/>
  <c r="CZ79" i="7" s="1"/>
  <c r="CZ80" i="7" s="1"/>
  <c r="CZ81" i="7" s="1"/>
  <c r="CZ68" i="7"/>
  <c r="CZ69" i="7" s="1"/>
  <c r="CZ3" i="6"/>
  <c r="CZ3" i="5"/>
  <c r="CY41" i="3"/>
  <c r="CY377" i="3" s="1"/>
  <c r="CY39" i="3"/>
  <c r="CY327" i="3" s="1"/>
  <c r="CY42" i="3"/>
  <c r="CY402" i="3" s="1"/>
  <c r="CY40" i="3"/>
  <c r="CY352" i="3" s="1"/>
  <c r="CY38" i="3"/>
  <c r="CY129" i="3"/>
  <c r="CY128" i="3"/>
  <c r="CY127" i="3"/>
  <c r="CY130" i="3"/>
  <c r="CY109" i="3"/>
  <c r="CY110" i="3"/>
  <c r="CY107" i="3"/>
  <c r="CY108" i="3"/>
  <c r="CY90" i="3"/>
  <c r="CY89" i="3"/>
  <c r="CY88" i="3"/>
  <c r="CY87" i="3"/>
  <c r="CZ3" i="2"/>
  <c r="CZ3" i="3"/>
  <c r="CZ38" i="1"/>
  <c r="CZ4" i="1" s="1"/>
  <c r="CZ4" i="8" s="1"/>
  <c r="CZ2" i="1"/>
  <c r="CZ39" i="1"/>
  <c r="CZ5" i="1" s="1"/>
  <c r="CZ5" i="8" s="1"/>
  <c r="DA35" i="1"/>
  <c r="DA1" i="1" s="1"/>
  <c r="DA1" i="7" l="1"/>
  <c r="DA1" i="8"/>
  <c r="CZ2" i="7"/>
  <c r="CZ62" i="7" s="1"/>
  <c r="CZ63" i="7" s="1"/>
  <c r="CZ2" i="8"/>
  <c r="CY302" i="3"/>
  <c r="CY288" i="3" s="1"/>
  <c r="CY287" i="5"/>
  <c r="CY289" i="5"/>
  <c r="CY210" i="5"/>
  <c r="CY214" i="5" s="1"/>
  <c r="CY285" i="5"/>
  <c r="CY288" i="5"/>
  <c r="CY286" i="5"/>
  <c r="CY54" i="3"/>
  <c r="CY62" i="3"/>
  <c r="CY59" i="3"/>
  <c r="CY202" i="3"/>
  <c r="CY60" i="3"/>
  <c r="CY199" i="3"/>
  <c r="CY200" i="3"/>
  <c r="CY57" i="3"/>
  <c r="CY61" i="3"/>
  <c r="CY58" i="3"/>
  <c r="CX117" i="6"/>
  <c r="CY240" i="3"/>
  <c r="CY141" i="3"/>
  <c r="CY142" i="3"/>
  <c r="CY388" i="3"/>
  <c r="CY138" i="3"/>
  <c r="CY137" i="3"/>
  <c r="CY140" i="3"/>
  <c r="CY242" i="3"/>
  <c r="CY139" i="3"/>
  <c r="CY120" i="3"/>
  <c r="CY117" i="3"/>
  <c r="CY118" i="3"/>
  <c r="CY230" i="3"/>
  <c r="CY122" i="3"/>
  <c r="CY121" i="3"/>
  <c r="CY232" i="3"/>
  <c r="CY229" i="3"/>
  <c r="CY119" i="3"/>
  <c r="CY363" i="3"/>
  <c r="CX164" i="3"/>
  <c r="CY101" i="3"/>
  <c r="CY219" i="3"/>
  <c r="CY102" i="3"/>
  <c r="CY97" i="3"/>
  <c r="CY99" i="3"/>
  <c r="CY222" i="3"/>
  <c r="CY220" i="3"/>
  <c r="CY100" i="3"/>
  <c r="CY98" i="3"/>
  <c r="CY338" i="3"/>
  <c r="CY77" i="3"/>
  <c r="CY79" i="3"/>
  <c r="CY210" i="3"/>
  <c r="CY82" i="3"/>
  <c r="CY80" i="3"/>
  <c r="CY81" i="3"/>
  <c r="CY78" i="3"/>
  <c r="CY212" i="3"/>
  <c r="CY209" i="3"/>
  <c r="CY313" i="3"/>
  <c r="CY68" i="3"/>
  <c r="CY148" i="3" s="1"/>
  <c r="CY69" i="3"/>
  <c r="CY149" i="3" s="1"/>
  <c r="CY67" i="3"/>
  <c r="CY147" i="3" s="1"/>
  <c r="CY70" i="3"/>
  <c r="CY150" i="3" s="1"/>
  <c r="CX241" i="5"/>
  <c r="CY99" i="5"/>
  <c r="CY331" i="5" s="1"/>
  <c r="CY345" i="5" s="1"/>
  <c r="CY113" i="5"/>
  <c r="CY333" i="5" s="1"/>
  <c r="CY347" i="5" s="1"/>
  <c r="CY68" i="5"/>
  <c r="CY220" i="5" s="1"/>
  <c r="CY222" i="5" s="1"/>
  <c r="CY47" i="5"/>
  <c r="CY160" i="5" s="1"/>
  <c r="CY162" i="5" s="1"/>
  <c r="CY40" i="5"/>
  <c r="CY140" i="5" s="1"/>
  <c r="CY142" i="5" s="1"/>
  <c r="CY71" i="5"/>
  <c r="CY73" i="5"/>
  <c r="CY13" i="6" s="1"/>
  <c r="CY237" i="5"/>
  <c r="CY32" i="6" s="1"/>
  <c r="CY227" i="5"/>
  <c r="CX15" i="6"/>
  <c r="CX25" i="6" s="1"/>
  <c r="CX306" i="5"/>
  <c r="CX298" i="5"/>
  <c r="CY150" i="5"/>
  <c r="CY154" i="5" s="1"/>
  <c r="CY190" i="5"/>
  <c r="CY194" i="5" s="1"/>
  <c r="CY117" i="5"/>
  <c r="CY20" i="6" s="1"/>
  <c r="CY238" i="5"/>
  <c r="CY33" i="6" s="1"/>
  <c r="CY228" i="5"/>
  <c r="BL318" i="5"/>
  <c r="BM313" i="5"/>
  <c r="BM315" i="5" s="1"/>
  <c r="BM317" i="5" s="1"/>
  <c r="CY170" i="5"/>
  <c r="CY174" i="5" s="1"/>
  <c r="CY106" i="5"/>
  <c r="CY332" i="5" s="1"/>
  <c r="CY346" i="5" s="1"/>
  <c r="CY85" i="5"/>
  <c r="CY329" i="5" s="1"/>
  <c r="CY343" i="5" s="1"/>
  <c r="CY116" i="5"/>
  <c r="CY72" i="5"/>
  <c r="CY12" i="6" s="1"/>
  <c r="CY236" i="5"/>
  <c r="CY229" i="5"/>
  <c r="CY231" i="5"/>
  <c r="CY54" i="5"/>
  <c r="CY180" i="5" s="1"/>
  <c r="CY182" i="5" s="1"/>
  <c r="CY92" i="5"/>
  <c r="CY330" i="5" s="1"/>
  <c r="CY344" i="5" s="1"/>
  <c r="CY61" i="5"/>
  <c r="CY200" i="5" s="1"/>
  <c r="CY202" i="5" s="1"/>
  <c r="CY118" i="5"/>
  <c r="CY21" i="6" s="1"/>
  <c r="CY130" i="5"/>
  <c r="CY134" i="5" s="1"/>
  <c r="CY226" i="5"/>
  <c r="AV307" i="5"/>
  <c r="AV309" i="5" s="1"/>
  <c r="AV74" i="6" s="1"/>
  <c r="AV299" i="5"/>
  <c r="AV301" i="5" s="1"/>
  <c r="AV75" i="6" s="1"/>
  <c r="DA67" i="7"/>
  <c r="CZ5" i="5"/>
  <c r="CZ5" i="6"/>
  <c r="CZ4" i="5"/>
  <c r="CZ4" i="7" s="1"/>
  <c r="CZ4" i="6"/>
  <c r="DA1" i="3"/>
  <c r="DA1" i="6"/>
  <c r="DA1" i="5"/>
  <c r="CZ2" i="3"/>
  <c r="CZ2" i="6"/>
  <c r="CZ2" i="5"/>
  <c r="CZ5" i="2"/>
  <c r="CZ5" i="3"/>
  <c r="CZ4" i="2"/>
  <c r="CZ4" i="3"/>
  <c r="CZ75" i="1"/>
  <c r="CZ76" i="1" s="1"/>
  <c r="CZ15" i="5" s="1"/>
  <c r="CZ73" i="1"/>
  <c r="CZ72" i="1"/>
  <c r="CZ74" i="1" s="1"/>
  <c r="CZ35" i="3" s="1"/>
  <c r="CZ61" i="1"/>
  <c r="CZ62" i="1" s="1"/>
  <c r="CZ13" i="5" s="1"/>
  <c r="CZ68" i="1"/>
  <c r="CZ69" i="1" s="1"/>
  <c r="CZ14" i="5" s="1"/>
  <c r="CZ65" i="1"/>
  <c r="CZ67" i="1" s="1"/>
  <c r="CZ34" i="3" s="1"/>
  <c r="CZ59" i="1"/>
  <c r="CZ58" i="1"/>
  <c r="CZ60" i="1" s="1"/>
  <c r="CZ33" i="3" s="1"/>
  <c r="CZ66" i="1"/>
  <c r="CZ51" i="1"/>
  <c r="CZ54" i="1"/>
  <c r="CZ55" i="1" s="1"/>
  <c r="CZ12" i="5" s="1"/>
  <c r="CZ52" i="1"/>
  <c r="DA1" i="2"/>
  <c r="CZ2" i="2"/>
  <c r="CZ47" i="1"/>
  <c r="CZ48" i="1" s="1"/>
  <c r="CZ11" i="5" s="1"/>
  <c r="CZ44" i="1"/>
  <c r="CZ46" i="1" s="1"/>
  <c r="CZ31" i="3" s="1"/>
  <c r="CZ45" i="1"/>
  <c r="DA37" i="1"/>
  <c r="DA3" i="1" s="1"/>
  <c r="DA36" i="1"/>
  <c r="DA3" i="7" l="1"/>
  <c r="DA3" i="8"/>
  <c r="CZ152" i="5"/>
  <c r="CZ212" i="5"/>
  <c r="CZ172" i="5"/>
  <c r="CZ132" i="5"/>
  <c r="CZ253" i="5"/>
  <c r="CZ279" i="5"/>
  <c r="CZ280" i="5"/>
  <c r="CZ282" i="5"/>
  <c r="CZ281" i="5"/>
  <c r="CZ278" i="5"/>
  <c r="CZ192" i="5"/>
  <c r="CY291" i="5"/>
  <c r="CZ249" i="5"/>
  <c r="CZ250" i="5"/>
  <c r="CZ248" i="5"/>
  <c r="CZ247" i="5"/>
  <c r="CZ5" i="7"/>
  <c r="CZ271" i="5"/>
  <c r="CZ273" i="5"/>
  <c r="CZ275" i="5"/>
  <c r="CZ272" i="5"/>
  <c r="CZ274" i="5"/>
  <c r="CZ246" i="5"/>
  <c r="CZ393" i="3"/>
  <c r="CZ394" i="3" s="1"/>
  <c r="CZ343" i="3"/>
  <c r="CZ344" i="3" s="1"/>
  <c r="CZ318" i="3"/>
  <c r="CZ319" i="3" s="1"/>
  <c r="CZ368" i="3"/>
  <c r="CZ369" i="3" s="1"/>
  <c r="CZ293" i="3"/>
  <c r="CZ294" i="3" s="1"/>
  <c r="CZ49" i="3"/>
  <c r="CZ47" i="3"/>
  <c r="CZ48" i="3"/>
  <c r="CZ50" i="3"/>
  <c r="CY64" i="3"/>
  <c r="CY124" i="3"/>
  <c r="CY144" i="3"/>
  <c r="CY160" i="3"/>
  <c r="CY162" i="3"/>
  <c r="CY250" i="3"/>
  <c r="CY252" i="3"/>
  <c r="CY161" i="3"/>
  <c r="CY159" i="3"/>
  <c r="CY104" i="3"/>
  <c r="CY158" i="3"/>
  <c r="CY84" i="3"/>
  <c r="CY157" i="3"/>
  <c r="CZ129" i="5"/>
  <c r="CZ127" i="5"/>
  <c r="CZ128" i="5"/>
  <c r="CZ126" i="5"/>
  <c r="CZ139" i="5"/>
  <c r="CZ138" i="5"/>
  <c r="CZ137" i="5"/>
  <c r="CZ83" i="5"/>
  <c r="CZ82" i="5"/>
  <c r="CZ36" i="5"/>
  <c r="CZ81" i="5"/>
  <c r="CZ38" i="5"/>
  <c r="CZ37" i="5"/>
  <c r="DA336" i="5"/>
  <c r="CZ149" i="5"/>
  <c r="CZ147" i="5"/>
  <c r="CZ146" i="5"/>
  <c r="CZ148" i="5"/>
  <c r="CZ157" i="5"/>
  <c r="CZ159" i="5"/>
  <c r="CZ158" i="5"/>
  <c r="CZ90" i="5"/>
  <c r="CZ88" i="5"/>
  <c r="CZ45" i="5"/>
  <c r="CZ43" i="5"/>
  <c r="DA337" i="5"/>
  <c r="CZ44" i="5"/>
  <c r="CZ89" i="5"/>
  <c r="CY239" i="5"/>
  <c r="CY34" i="6" s="1"/>
  <c r="CY233" i="5"/>
  <c r="CY28" i="6" s="1"/>
  <c r="CZ187" i="5"/>
  <c r="CZ186" i="5"/>
  <c r="CZ189" i="5"/>
  <c r="CZ188" i="5"/>
  <c r="CZ199" i="5"/>
  <c r="CZ197" i="5"/>
  <c r="CZ198" i="5"/>
  <c r="CZ58" i="5"/>
  <c r="DA339" i="5"/>
  <c r="CZ104" i="5"/>
  <c r="CZ57" i="5"/>
  <c r="CZ102" i="5"/>
  <c r="CZ103" i="5"/>
  <c r="CZ59" i="5"/>
  <c r="CY120" i="5"/>
  <c r="CY314" i="5" s="1"/>
  <c r="CY19" i="6"/>
  <c r="CY23" i="6" s="1"/>
  <c r="CZ208" i="5"/>
  <c r="CZ209" i="5"/>
  <c r="CZ206" i="5"/>
  <c r="CZ207" i="5"/>
  <c r="CZ217" i="5"/>
  <c r="CZ219" i="5"/>
  <c r="CZ218" i="5"/>
  <c r="CZ65" i="5"/>
  <c r="CZ111" i="5"/>
  <c r="CZ66" i="5"/>
  <c r="CZ109" i="5"/>
  <c r="CZ64" i="5"/>
  <c r="DA340" i="5"/>
  <c r="CZ110" i="5"/>
  <c r="CZ169" i="5"/>
  <c r="CZ166" i="5"/>
  <c r="CZ167" i="5"/>
  <c r="CZ168" i="5"/>
  <c r="CZ177" i="5"/>
  <c r="CZ179" i="5"/>
  <c r="CZ178" i="5"/>
  <c r="CZ50" i="5"/>
  <c r="DA338" i="5"/>
  <c r="CZ95" i="5"/>
  <c r="CZ96" i="5"/>
  <c r="CZ97" i="5"/>
  <c r="CZ51" i="5"/>
  <c r="CZ52" i="5"/>
  <c r="CY31" i="6"/>
  <c r="CY349" i="5"/>
  <c r="CY35" i="6" s="1"/>
  <c r="BM318" i="5"/>
  <c r="BN313" i="5"/>
  <c r="BN315" i="5" s="1"/>
  <c r="BN317" i="5" s="1"/>
  <c r="CY75" i="5"/>
  <c r="CY11" i="6"/>
  <c r="AV310" i="5"/>
  <c r="AV302" i="5"/>
  <c r="AW297" i="5"/>
  <c r="AW305" i="5"/>
  <c r="CZ53" i="1"/>
  <c r="CZ32" i="3" s="1"/>
  <c r="DA78" i="7"/>
  <c r="DA79" i="7" s="1"/>
  <c r="DA80" i="7" s="1"/>
  <c r="DA81" i="7" s="1"/>
  <c r="DA68" i="7"/>
  <c r="DA69" i="7" s="1"/>
  <c r="DA3" i="5"/>
  <c r="DA3" i="6"/>
  <c r="CZ38" i="3"/>
  <c r="CZ42" i="3"/>
  <c r="CZ402" i="3" s="1"/>
  <c r="CZ41" i="3"/>
  <c r="CZ377" i="3" s="1"/>
  <c r="CZ40" i="3"/>
  <c r="CZ352" i="3" s="1"/>
  <c r="CZ39" i="3"/>
  <c r="CZ327" i="3" s="1"/>
  <c r="CZ128" i="3"/>
  <c r="CZ130" i="3"/>
  <c r="CZ129" i="3"/>
  <c r="CZ127" i="3"/>
  <c r="CZ109" i="3"/>
  <c r="CZ108" i="3"/>
  <c r="CZ110" i="3"/>
  <c r="CZ107" i="3"/>
  <c r="CZ90" i="3"/>
  <c r="CZ87" i="3"/>
  <c r="CZ89" i="3"/>
  <c r="CZ88" i="3"/>
  <c r="DA3" i="2"/>
  <c r="DA3" i="3"/>
  <c r="DA38" i="1"/>
  <c r="DA4" i="1" s="1"/>
  <c r="DA4" i="8" s="1"/>
  <c r="DA2" i="1"/>
  <c r="DA39" i="1"/>
  <c r="DA5" i="1" s="1"/>
  <c r="DA5" i="8" s="1"/>
  <c r="DB35" i="1"/>
  <c r="DB1" i="1" s="1"/>
  <c r="DB1" i="7" l="1"/>
  <c r="DB1" i="8"/>
  <c r="DA2" i="7"/>
  <c r="DA62" i="7" s="1"/>
  <c r="DA63" i="7" s="1"/>
  <c r="DA2" i="8"/>
  <c r="CZ302" i="3"/>
  <c r="CZ288" i="3" s="1"/>
  <c r="CZ210" i="5"/>
  <c r="CZ214" i="5" s="1"/>
  <c r="CZ285" i="5"/>
  <c r="CZ288" i="5"/>
  <c r="CZ289" i="5"/>
  <c r="CZ287" i="5"/>
  <c r="CZ286" i="5"/>
  <c r="CZ60" i="3"/>
  <c r="CZ62" i="3"/>
  <c r="CZ202" i="3"/>
  <c r="CZ57" i="3"/>
  <c r="CZ59" i="3"/>
  <c r="CZ199" i="3"/>
  <c r="CZ200" i="3"/>
  <c r="CZ61" i="3"/>
  <c r="CZ58" i="3"/>
  <c r="CZ54" i="3"/>
  <c r="CZ388" i="3"/>
  <c r="CZ240" i="3"/>
  <c r="CZ137" i="3"/>
  <c r="CZ140" i="3"/>
  <c r="CZ242" i="3"/>
  <c r="CZ142" i="3"/>
  <c r="CZ141" i="3"/>
  <c r="CZ138" i="3"/>
  <c r="CZ139" i="3"/>
  <c r="CZ121" i="3"/>
  <c r="CZ122" i="3"/>
  <c r="CZ229" i="3"/>
  <c r="CZ363" i="3"/>
  <c r="CZ232" i="3"/>
  <c r="CZ119" i="3"/>
  <c r="CZ120" i="3"/>
  <c r="CZ118" i="3"/>
  <c r="CZ230" i="3"/>
  <c r="CZ117" i="3"/>
  <c r="CY164" i="3"/>
  <c r="CY117" i="6"/>
  <c r="CZ338" i="3"/>
  <c r="CZ99" i="3"/>
  <c r="CZ98" i="3"/>
  <c r="CZ97" i="3"/>
  <c r="CZ101" i="3"/>
  <c r="CZ102" i="3"/>
  <c r="CZ100" i="3"/>
  <c r="CZ219" i="3"/>
  <c r="CZ220" i="3"/>
  <c r="CZ222" i="3"/>
  <c r="CZ78" i="3"/>
  <c r="CZ209" i="3"/>
  <c r="CZ313" i="3"/>
  <c r="CZ210" i="3"/>
  <c r="CZ212" i="3"/>
  <c r="CZ82" i="3"/>
  <c r="CZ77" i="3"/>
  <c r="CZ79" i="3"/>
  <c r="CZ80" i="3"/>
  <c r="CZ81" i="3"/>
  <c r="CZ68" i="3"/>
  <c r="CZ148" i="3" s="1"/>
  <c r="CZ69" i="3"/>
  <c r="CZ149" i="3" s="1"/>
  <c r="CZ67" i="3"/>
  <c r="CZ147" i="3" s="1"/>
  <c r="CZ70" i="3"/>
  <c r="CZ150" i="3" s="1"/>
  <c r="CY241" i="5"/>
  <c r="CZ68" i="5"/>
  <c r="CZ220" i="5" s="1"/>
  <c r="CZ222" i="5" s="1"/>
  <c r="CZ106" i="5"/>
  <c r="CZ332" i="5" s="1"/>
  <c r="CZ346" i="5" s="1"/>
  <c r="CZ190" i="5"/>
  <c r="CZ194" i="5" s="1"/>
  <c r="CZ47" i="5"/>
  <c r="CZ160" i="5" s="1"/>
  <c r="CZ162" i="5" s="1"/>
  <c r="CZ54" i="5"/>
  <c r="CZ180" i="5" s="1"/>
  <c r="CZ182" i="5" s="1"/>
  <c r="BN318" i="5"/>
  <c r="BO313" i="5"/>
  <c r="BO315" i="5" s="1"/>
  <c r="BO317" i="5" s="1"/>
  <c r="CZ170" i="5"/>
  <c r="CZ174" i="5" s="1"/>
  <c r="CZ72" i="5"/>
  <c r="CZ12" i="6" s="1"/>
  <c r="CZ117" i="5"/>
  <c r="CZ20" i="6" s="1"/>
  <c r="CZ237" i="5"/>
  <c r="CZ32" i="6" s="1"/>
  <c r="CZ228" i="5"/>
  <c r="CZ73" i="5"/>
  <c r="CZ13" i="6" s="1"/>
  <c r="CZ118" i="5"/>
  <c r="CZ21" i="6" s="1"/>
  <c r="CZ227" i="5"/>
  <c r="CZ99" i="5"/>
  <c r="CZ331" i="5" s="1"/>
  <c r="CZ345" i="5" s="1"/>
  <c r="CZ113" i="5"/>
  <c r="CZ333" i="5" s="1"/>
  <c r="CZ347" i="5" s="1"/>
  <c r="CZ61" i="5"/>
  <c r="CZ200" i="5" s="1"/>
  <c r="CZ202" i="5" s="1"/>
  <c r="CZ116" i="5"/>
  <c r="CZ85" i="5"/>
  <c r="CZ329" i="5" s="1"/>
  <c r="CZ343" i="5" s="1"/>
  <c r="CZ238" i="5"/>
  <c r="CZ33" i="6" s="1"/>
  <c r="CZ229" i="5"/>
  <c r="CY15" i="6"/>
  <c r="CY25" i="6" s="1"/>
  <c r="CY298" i="5"/>
  <c r="CY306" i="5"/>
  <c r="CZ92" i="5"/>
  <c r="CZ330" i="5" s="1"/>
  <c r="CZ344" i="5" s="1"/>
  <c r="CZ150" i="5"/>
  <c r="CZ154" i="5" s="1"/>
  <c r="CZ71" i="5"/>
  <c r="CZ40" i="5"/>
  <c r="CZ140" i="5" s="1"/>
  <c r="CZ142" i="5" s="1"/>
  <c r="CZ236" i="5"/>
  <c r="CZ130" i="5"/>
  <c r="CZ134" i="5" s="1"/>
  <c r="CZ226" i="5"/>
  <c r="CZ231" i="5"/>
  <c r="AW307" i="5"/>
  <c r="AW309" i="5" s="1"/>
  <c r="AW74" i="6" s="1"/>
  <c r="AW299" i="5"/>
  <c r="AW301" i="5" s="1"/>
  <c r="AW75" i="6" s="1"/>
  <c r="DB67" i="7"/>
  <c r="DA4" i="5"/>
  <c r="DA4" i="7" s="1"/>
  <c r="DA4" i="6"/>
  <c r="DA5" i="5"/>
  <c r="DA5" i="6"/>
  <c r="DB1" i="3"/>
  <c r="DB1" i="6"/>
  <c r="DB1" i="5"/>
  <c r="DA2" i="3"/>
  <c r="DA2" i="6"/>
  <c r="DA2" i="5"/>
  <c r="DA5" i="2"/>
  <c r="DA5" i="3"/>
  <c r="DA4" i="2"/>
  <c r="DA4" i="3"/>
  <c r="DA73" i="1"/>
  <c r="DA72" i="1"/>
  <c r="DA74" i="1" s="1"/>
  <c r="DA35" i="3" s="1"/>
  <c r="DA75" i="1"/>
  <c r="DA76" i="1" s="1"/>
  <c r="DA15" i="5" s="1"/>
  <c r="DA65" i="1"/>
  <c r="DA67" i="1" s="1"/>
  <c r="DA34" i="3" s="1"/>
  <c r="DA59" i="1"/>
  <c r="DA58" i="1"/>
  <c r="DA60" i="1" s="1"/>
  <c r="DA33" i="3" s="1"/>
  <c r="DA68" i="1"/>
  <c r="DA69" i="1" s="1"/>
  <c r="DA14" i="5" s="1"/>
  <c r="DA61" i="1"/>
  <c r="DA62" i="1" s="1"/>
  <c r="DA13" i="5" s="1"/>
  <c r="DA66" i="1"/>
  <c r="DA52" i="1"/>
  <c r="DA51" i="1"/>
  <c r="DA54" i="1"/>
  <c r="DA55" i="1" s="1"/>
  <c r="DA12" i="5" s="1"/>
  <c r="DB1" i="2"/>
  <c r="DA2" i="2"/>
  <c r="DA45" i="1"/>
  <c r="DA47" i="1"/>
  <c r="DA48" i="1" s="1"/>
  <c r="DA11" i="5" s="1"/>
  <c r="DA44" i="1"/>
  <c r="DA46" i="1" s="1"/>
  <c r="DA31" i="3" s="1"/>
  <c r="DB37" i="1"/>
  <c r="DB3" i="1" s="1"/>
  <c r="DB36" i="1"/>
  <c r="DB3" i="7" l="1"/>
  <c r="DB3" i="8"/>
  <c r="DA132" i="5"/>
  <c r="DA253" i="5"/>
  <c r="DA172" i="5"/>
  <c r="DA192" i="5"/>
  <c r="DA212" i="5"/>
  <c r="DA152" i="5"/>
  <c r="DA281" i="5"/>
  <c r="DA279" i="5"/>
  <c r="DA280" i="5"/>
  <c r="DA282" i="5"/>
  <c r="DA278" i="5"/>
  <c r="CZ291" i="5"/>
  <c r="DA249" i="5"/>
  <c r="DA250" i="5"/>
  <c r="DA248" i="5"/>
  <c r="DA247" i="5"/>
  <c r="DA5" i="7"/>
  <c r="DA271" i="5"/>
  <c r="DA273" i="5"/>
  <c r="DA274" i="5"/>
  <c r="DA275" i="5"/>
  <c r="DA272" i="5"/>
  <c r="DA246" i="5"/>
  <c r="DA393" i="3"/>
  <c r="DA394" i="3" s="1"/>
  <c r="DA343" i="3"/>
  <c r="DA344" i="3" s="1"/>
  <c r="DA368" i="3"/>
  <c r="DA369" i="3" s="1"/>
  <c r="DA293" i="3"/>
  <c r="DA294" i="3" s="1"/>
  <c r="DA318" i="3"/>
  <c r="DA319" i="3" s="1"/>
  <c r="DA47" i="3"/>
  <c r="DA48" i="3"/>
  <c r="DA49" i="3"/>
  <c r="DA50" i="3"/>
  <c r="CZ64" i="3"/>
  <c r="CZ161" i="3"/>
  <c r="CZ160" i="3"/>
  <c r="CZ158" i="3"/>
  <c r="CZ124" i="3"/>
  <c r="CZ144" i="3"/>
  <c r="CZ159" i="3"/>
  <c r="CZ250" i="3"/>
  <c r="CZ162" i="3"/>
  <c r="CZ252" i="3"/>
  <c r="CZ104" i="3"/>
  <c r="CZ157" i="3"/>
  <c r="CZ84" i="3"/>
  <c r="CZ239" i="5"/>
  <c r="CZ34" i="6" s="1"/>
  <c r="CZ349" i="5"/>
  <c r="CZ35" i="6" s="1"/>
  <c r="DA127" i="5"/>
  <c r="DA128" i="5"/>
  <c r="DA129" i="5"/>
  <c r="DA126" i="5"/>
  <c r="DA138" i="5"/>
  <c r="DA137" i="5"/>
  <c r="DA139" i="5"/>
  <c r="DA37" i="5"/>
  <c r="DA38" i="5"/>
  <c r="DA36" i="5"/>
  <c r="DA82" i="5"/>
  <c r="DA81" i="5"/>
  <c r="DB336" i="5"/>
  <c r="DA83" i="5"/>
  <c r="DA148" i="5"/>
  <c r="DA149" i="5"/>
  <c r="DA147" i="5"/>
  <c r="DA146" i="5"/>
  <c r="DA157" i="5"/>
  <c r="DA159" i="5"/>
  <c r="DA158" i="5"/>
  <c r="DA45" i="5"/>
  <c r="DA44" i="5"/>
  <c r="DA90" i="5"/>
  <c r="DA43" i="5"/>
  <c r="DA88" i="5"/>
  <c r="DB337" i="5"/>
  <c r="DA89" i="5"/>
  <c r="DA166" i="5"/>
  <c r="DA167" i="5"/>
  <c r="DA168" i="5"/>
  <c r="DA169" i="5"/>
  <c r="DA178" i="5"/>
  <c r="DA179" i="5"/>
  <c r="DA177" i="5"/>
  <c r="DA52" i="5"/>
  <c r="DA96" i="5"/>
  <c r="DB338" i="5"/>
  <c r="DA97" i="5"/>
  <c r="DA51" i="5"/>
  <c r="DA50" i="5"/>
  <c r="DA95" i="5"/>
  <c r="CZ11" i="6"/>
  <c r="CZ75" i="5"/>
  <c r="CZ19" i="6"/>
  <c r="CZ23" i="6" s="1"/>
  <c r="CZ120" i="5"/>
  <c r="CZ314" i="5" s="1"/>
  <c r="BO318" i="5"/>
  <c r="BP313" i="5"/>
  <c r="DA186" i="5"/>
  <c r="DA189" i="5"/>
  <c r="DA187" i="5"/>
  <c r="DA188" i="5"/>
  <c r="DA198" i="5"/>
  <c r="DA197" i="5"/>
  <c r="DA199" i="5"/>
  <c r="DA59" i="5"/>
  <c r="DA58" i="5"/>
  <c r="DB339" i="5"/>
  <c r="DA103" i="5"/>
  <c r="DA102" i="5"/>
  <c r="DA57" i="5"/>
  <c r="DA104" i="5"/>
  <c r="DA207" i="5"/>
  <c r="DA209" i="5"/>
  <c r="DA206" i="5"/>
  <c r="DA208" i="5"/>
  <c r="DA218" i="5"/>
  <c r="DA217" i="5"/>
  <c r="DA219" i="5"/>
  <c r="DA111" i="5"/>
  <c r="DB340" i="5"/>
  <c r="DA66" i="5"/>
  <c r="DA64" i="5"/>
  <c r="DA65" i="5"/>
  <c r="DA109" i="5"/>
  <c r="DA110" i="5"/>
  <c r="CZ31" i="6"/>
  <c r="CZ233" i="5"/>
  <c r="CZ28" i="6" s="1"/>
  <c r="AW310" i="5"/>
  <c r="AW302" i="5"/>
  <c r="AX297" i="5"/>
  <c r="AX305" i="5"/>
  <c r="DA53" i="1"/>
  <c r="DA32" i="3" s="1"/>
  <c r="DB78" i="7"/>
  <c r="DB79" i="7" s="1"/>
  <c r="DB80" i="7" s="1"/>
  <c r="DB81" i="7" s="1"/>
  <c r="DB68" i="7"/>
  <c r="DB69" i="7" s="1"/>
  <c r="DB3" i="6"/>
  <c r="DB3" i="5"/>
  <c r="DA39" i="3"/>
  <c r="DA327" i="3" s="1"/>
  <c r="DA42" i="3"/>
  <c r="DA402" i="3" s="1"/>
  <c r="DA38" i="3"/>
  <c r="DA40" i="3"/>
  <c r="DA352" i="3" s="1"/>
  <c r="DA41" i="3"/>
  <c r="DA377" i="3" s="1"/>
  <c r="DA129" i="3"/>
  <c r="DA130" i="3"/>
  <c r="DA128" i="3"/>
  <c r="DA127" i="3"/>
  <c r="DA109" i="3"/>
  <c r="DA108" i="3"/>
  <c r="DA107" i="3"/>
  <c r="DA110" i="3"/>
  <c r="DA88" i="3"/>
  <c r="DA90" i="3"/>
  <c r="DA87" i="3"/>
  <c r="DA89" i="3"/>
  <c r="DB3" i="2"/>
  <c r="DB3" i="3"/>
  <c r="DB38" i="1"/>
  <c r="DB4" i="1" s="1"/>
  <c r="DB4" i="8" s="1"/>
  <c r="DB2" i="1"/>
  <c r="DB39" i="1"/>
  <c r="DB5" i="1" s="1"/>
  <c r="DB5" i="8" s="1"/>
  <c r="DC35" i="1"/>
  <c r="DC1" i="1" s="1"/>
  <c r="DC1" i="7" l="1"/>
  <c r="DC1" i="8"/>
  <c r="DB2" i="7"/>
  <c r="DB62" i="7" s="1"/>
  <c r="DB63" i="7" s="1"/>
  <c r="DB2" i="8"/>
  <c r="DA302" i="3"/>
  <c r="DA288" i="3" s="1"/>
  <c r="DA289" i="5"/>
  <c r="DA210" i="5"/>
  <c r="DA214" i="5" s="1"/>
  <c r="DA285" i="5"/>
  <c r="DA287" i="5"/>
  <c r="DA286" i="5"/>
  <c r="DA288" i="5"/>
  <c r="DA200" i="3"/>
  <c r="DA57" i="3"/>
  <c r="DA199" i="3"/>
  <c r="DA60" i="3"/>
  <c r="DA58" i="3"/>
  <c r="DA202" i="3"/>
  <c r="DA62" i="3"/>
  <c r="DA61" i="3"/>
  <c r="DA59" i="3"/>
  <c r="DA54" i="3"/>
  <c r="CZ117" i="6"/>
  <c r="DA139" i="3"/>
  <c r="DA142" i="3"/>
  <c r="DA140" i="3"/>
  <c r="DA141" i="3"/>
  <c r="DA240" i="3"/>
  <c r="DA137" i="3"/>
  <c r="DA242" i="3"/>
  <c r="DA138" i="3"/>
  <c r="DA388" i="3"/>
  <c r="DA117" i="3"/>
  <c r="DA363" i="3"/>
  <c r="DA120" i="3"/>
  <c r="DA229" i="3"/>
  <c r="DA230" i="3"/>
  <c r="DA232" i="3"/>
  <c r="DA118" i="3"/>
  <c r="DA122" i="3"/>
  <c r="DA119" i="3"/>
  <c r="DA121" i="3"/>
  <c r="CZ164" i="3"/>
  <c r="DA99" i="3"/>
  <c r="DA220" i="3"/>
  <c r="DA102" i="3"/>
  <c r="DA338" i="3"/>
  <c r="DA219" i="3"/>
  <c r="DA100" i="3"/>
  <c r="DA98" i="3"/>
  <c r="DA222" i="3"/>
  <c r="DA101" i="3"/>
  <c r="DA97" i="3"/>
  <c r="DA81" i="3"/>
  <c r="DA77" i="3"/>
  <c r="DA209" i="3"/>
  <c r="DA80" i="3"/>
  <c r="DA210" i="3"/>
  <c r="DA313" i="3"/>
  <c r="DA82" i="3"/>
  <c r="DA79" i="3"/>
  <c r="DA78" i="3"/>
  <c r="DA212" i="3"/>
  <c r="DA69" i="3"/>
  <c r="DA149" i="3" s="1"/>
  <c r="DA67" i="3"/>
  <c r="DA147" i="3" s="1"/>
  <c r="DA68" i="3"/>
  <c r="DA148" i="3" s="1"/>
  <c r="DA70" i="3"/>
  <c r="DA150" i="3" s="1"/>
  <c r="DA106" i="5"/>
  <c r="DA332" i="5" s="1"/>
  <c r="DA346" i="5" s="1"/>
  <c r="CZ241" i="5"/>
  <c r="DA47" i="5"/>
  <c r="DA160" i="5" s="1"/>
  <c r="DA162" i="5" s="1"/>
  <c r="DA54" i="5"/>
  <c r="DA180" i="5" s="1"/>
  <c r="DA182" i="5" s="1"/>
  <c r="DA150" i="5"/>
  <c r="DA154" i="5" s="1"/>
  <c r="DA170" i="5"/>
  <c r="DA174" i="5" s="1"/>
  <c r="DA92" i="5"/>
  <c r="DA330" i="5" s="1"/>
  <c r="DA344" i="5" s="1"/>
  <c r="DA73" i="5"/>
  <c r="DA13" i="6" s="1"/>
  <c r="DA229" i="5"/>
  <c r="DA68" i="5"/>
  <c r="DA220" i="5" s="1"/>
  <c r="DA222" i="5" s="1"/>
  <c r="DA61" i="5"/>
  <c r="DA200" i="5" s="1"/>
  <c r="DA202" i="5" s="1"/>
  <c r="DA99" i="5"/>
  <c r="DA331" i="5" s="1"/>
  <c r="DA345" i="5" s="1"/>
  <c r="DA85" i="5"/>
  <c r="DA329" i="5" s="1"/>
  <c r="DA343" i="5" s="1"/>
  <c r="DA116" i="5"/>
  <c r="DA72" i="5"/>
  <c r="DA12" i="6" s="1"/>
  <c r="DA236" i="5"/>
  <c r="DA228" i="5"/>
  <c r="BP315" i="5"/>
  <c r="BP317" i="5" s="1"/>
  <c r="CZ15" i="6"/>
  <c r="CZ25" i="6" s="1"/>
  <c r="CZ298" i="5"/>
  <c r="CZ306" i="5"/>
  <c r="DA117" i="5"/>
  <c r="DA20" i="6" s="1"/>
  <c r="DA238" i="5"/>
  <c r="DA33" i="6" s="1"/>
  <c r="DA237" i="5"/>
  <c r="DA32" i="6" s="1"/>
  <c r="DA227" i="5"/>
  <c r="DA113" i="5"/>
  <c r="DA333" i="5" s="1"/>
  <c r="DA347" i="5" s="1"/>
  <c r="DA190" i="5"/>
  <c r="DA194" i="5" s="1"/>
  <c r="DA118" i="5"/>
  <c r="DA21" i="6" s="1"/>
  <c r="DA40" i="5"/>
  <c r="DA140" i="5" s="1"/>
  <c r="DA71" i="5"/>
  <c r="DA130" i="5"/>
  <c r="DA134" i="5" s="1"/>
  <c r="DA226" i="5"/>
  <c r="DA231" i="5"/>
  <c r="AX307" i="5"/>
  <c r="AX309" i="5" s="1"/>
  <c r="AX74" i="6" s="1"/>
  <c r="AX299" i="5"/>
  <c r="AX301" i="5" s="1"/>
  <c r="AX75" i="6" s="1"/>
  <c r="DC67" i="7"/>
  <c r="DB4" i="5"/>
  <c r="DB4" i="7" s="1"/>
  <c r="DB4" i="6"/>
  <c r="DB5" i="5"/>
  <c r="DB5" i="6"/>
  <c r="DB2" i="3"/>
  <c r="DB2" i="6"/>
  <c r="DB2" i="5"/>
  <c r="DC1" i="3"/>
  <c r="DC1" i="6"/>
  <c r="DC1" i="5"/>
  <c r="DB4" i="2"/>
  <c r="DB4" i="3"/>
  <c r="DB5" i="2"/>
  <c r="DB5" i="3"/>
  <c r="DB75" i="1"/>
  <c r="DB76" i="1" s="1"/>
  <c r="DB15" i="5" s="1"/>
  <c r="DB72" i="1"/>
  <c r="DB74" i="1" s="1"/>
  <c r="DB35" i="3" s="1"/>
  <c r="DB73" i="1"/>
  <c r="DB65" i="1"/>
  <c r="DB67" i="1" s="1"/>
  <c r="DB34" i="3" s="1"/>
  <c r="DB59" i="1"/>
  <c r="DB61" i="1"/>
  <c r="DB62" i="1" s="1"/>
  <c r="DB13" i="5" s="1"/>
  <c r="DB66" i="1"/>
  <c r="DB68" i="1"/>
  <c r="DB69" i="1" s="1"/>
  <c r="DB14" i="5" s="1"/>
  <c r="DB58" i="1"/>
  <c r="DB60" i="1" s="1"/>
  <c r="DB33" i="3" s="1"/>
  <c r="DB51" i="1"/>
  <c r="DB52" i="1"/>
  <c r="DB54" i="1"/>
  <c r="DB55" i="1" s="1"/>
  <c r="DB12" i="5" s="1"/>
  <c r="DC1" i="2"/>
  <c r="DB2" i="2"/>
  <c r="DB45" i="1"/>
  <c r="DB47" i="1"/>
  <c r="DB48" i="1" s="1"/>
  <c r="DB11" i="5" s="1"/>
  <c r="DB44" i="1"/>
  <c r="DB46" i="1" s="1"/>
  <c r="DB31" i="3" s="1"/>
  <c r="DC36" i="1"/>
  <c r="DC37" i="1"/>
  <c r="DC3" i="1" s="1"/>
  <c r="DC3" i="7" l="1"/>
  <c r="DC3" i="8"/>
  <c r="DB172" i="5"/>
  <c r="DB212" i="5"/>
  <c r="DB281" i="5"/>
  <c r="DB280" i="5"/>
  <c r="DB279" i="5"/>
  <c r="DB278" i="5"/>
  <c r="DB282" i="5"/>
  <c r="DB132" i="5"/>
  <c r="DB253" i="5"/>
  <c r="DB192" i="5"/>
  <c r="DB152" i="5"/>
  <c r="DA291" i="5"/>
  <c r="DB249" i="5"/>
  <c r="DB250" i="5"/>
  <c r="DB248" i="5"/>
  <c r="DB247" i="5"/>
  <c r="DB5" i="7"/>
  <c r="DB271" i="5"/>
  <c r="DB274" i="5"/>
  <c r="DB275" i="5"/>
  <c r="DB272" i="5"/>
  <c r="DB273" i="5"/>
  <c r="DB246" i="5"/>
  <c r="DB368" i="3"/>
  <c r="DB369" i="3" s="1"/>
  <c r="DB293" i="3"/>
  <c r="DB294" i="3" s="1"/>
  <c r="DB343" i="3"/>
  <c r="DB344" i="3" s="1"/>
  <c r="DB393" i="3"/>
  <c r="DB394" i="3" s="1"/>
  <c r="DB318" i="3"/>
  <c r="DB319" i="3" s="1"/>
  <c r="DA64" i="3"/>
  <c r="DB49" i="3"/>
  <c r="DB47" i="3"/>
  <c r="DB48" i="3"/>
  <c r="DB50" i="3"/>
  <c r="DA158" i="3"/>
  <c r="DA250" i="3"/>
  <c r="DA144" i="3"/>
  <c r="DA124" i="3"/>
  <c r="DA161" i="3"/>
  <c r="DA159" i="3"/>
  <c r="DA160" i="3"/>
  <c r="DA162" i="3"/>
  <c r="DA252" i="3"/>
  <c r="DA104" i="3"/>
  <c r="DA84" i="3"/>
  <c r="DA157" i="3"/>
  <c r="DA239" i="5"/>
  <c r="DA34" i="6" s="1"/>
  <c r="DB148" i="5"/>
  <c r="DB149" i="5"/>
  <c r="DB147" i="5"/>
  <c r="DB146" i="5"/>
  <c r="DB159" i="5"/>
  <c r="DB157" i="5"/>
  <c r="DB158" i="5"/>
  <c r="DB43" i="5"/>
  <c r="DB89" i="5"/>
  <c r="DB88" i="5"/>
  <c r="DB44" i="5"/>
  <c r="DB45" i="5"/>
  <c r="DB90" i="5"/>
  <c r="DC337" i="5"/>
  <c r="DA31" i="6"/>
  <c r="DA349" i="5"/>
  <c r="DA35" i="6" s="1"/>
  <c r="DB128" i="5"/>
  <c r="DB129" i="5"/>
  <c r="DB127" i="5"/>
  <c r="DB126" i="5"/>
  <c r="DB138" i="5"/>
  <c r="DB139" i="5"/>
  <c r="DB137" i="5"/>
  <c r="DB83" i="5"/>
  <c r="DB36" i="5"/>
  <c r="DB37" i="5"/>
  <c r="DC336" i="5"/>
  <c r="DB82" i="5"/>
  <c r="DB38" i="5"/>
  <c r="DB81" i="5"/>
  <c r="DB187" i="5"/>
  <c r="DB186" i="5"/>
  <c r="DB188" i="5"/>
  <c r="DB189" i="5"/>
  <c r="DB197" i="5"/>
  <c r="DB198" i="5"/>
  <c r="DB199" i="5"/>
  <c r="DB103" i="5"/>
  <c r="DB102" i="5"/>
  <c r="DB58" i="5"/>
  <c r="DB57" i="5"/>
  <c r="DB59" i="5"/>
  <c r="DC339" i="5"/>
  <c r="DB104" i="5"/>
  <c r="BQ313" i="5"/>
  <c r="BQ315" i="5" s="1"/>
  <c r="BQ317" i="5" s="1"/>
  <c r="BP318" i="5"/>
  <c r="DA142" i="5"/>
  <c r="DB206" i="5"/>
  <c r="DB207" i="5"/>
  <c r="DB208" i="5"/>
  <c r="DB209" i="5"/>
  <c r="DB219" i="5"/>
  <c r="DB218" i="5"/>
  <c r="DB217" i="5"/>
  <c r="DB111" i="5"/>
  <c r="DB64" i="5"/>
  <c r="DB65" i="5"/>
  <c r="DC340" i="5"/>
  <c r="DB109" i="5"/>
  <c r="DB66" i="5"/>
  <c r="DB110" i="5"/>
  <c r="DB168" i="5"/>
  <c r="DB169" i="5"/>
  <c r="DB166" i="5"/>
  <c r="DB167" i="5"/>
  <c r="DB178" i="5"/>
  <c r="DB179" i="5"/>
  <c r="DB177" i="5"/>
  <c r="DB95" i="5"/>
  <c r="DB96" i="5"/>
  <c r="DB51" i="5"/>
  <c r="DB52" i="5"/>
  <c r="DB97" i="5"/>
  <c r="DC338" i="5"/>
  <c r="DB50" i="5"/>
  <c r="DA233" i="5"/>
  <c r="DA28" i="6" s="1"/>
  <c r="DA75" i="5"/>
  <c r="DA11" i="6"/>
  <c r="DA120" i="5"/>
  <c r="DA314" i="5" s="1"/>
  <c r="DA19" i="6"/>
  <c r="DA23" i="6" s="1"/>
  <c r="AX310" i="5"/>
  <c r="AX302" i="5"/>
  <c r="AY297" i="5"/>
  <c r="AY305" i="5"/>
  <c r="DB53" i="1"/>
  <c r="DB32" i="3" s="1"/>
  <c r="DC78" i="7"/>
  <c r="DC79" i="7" s="1"/>
  <c r="DC80" i="7" s="1"/>
  <c r="DC81" i="7" s="1"/>
  <c r="DC68" i="7"/>
  <c r="DC69" i="7" s="1"/>
  <c r="DC3" i="6"/>
  <c r="DC3" i="5"/>
  <c r="DB39" i="3"/>
  <c r="DB327" i="3" s="1"/>
  <c r="DB38" i="3"/>
  <c r="DB42" i="3"/>
  <c r="DB402" i="3" s="1"/>
  <c r="DB41" i="3"/>
  <c r="DB377" i="3" s="1"/>
  <c r="DB40" i="3"/>
  <c r="DB352" i="3" s="1"/>
  <c r="DB130" i="3"/>
  <c r="DB127" i="3"/>
  <c r="DB128" i="3"/>
  <c r="DB129" i="3"/>
  <c r="DB109" i="3"/>
  <c r="DB110" i="3"/>
  <c r="DB108" i="3"/>
  <c r="DB107" i="3"/>
  <c r="DB90" i="3"/>
  <c r="DB88" i="3"/>
  <c r="DB89" i="3"/>
  <c r="DB87" i="3"/>
  <c r="DC3" i="2"/>
  <c r="DC3" i="3"/>
  <c r="DC38" i="1"/>
  <c r="DC4" i="1" s="1"/>
  <c r="DC4" i="8" s="1"/>
  <c r="DC2" i="1"/>
  <c r="DC39" i="1"/>
  <c r="DC5" i="1" s="1"/>
  <c r="DC5" i="8" s="1"/>
  <c r="DD35" i="1"/>
  <c r="DD1" i="1" s="1"/>
  <c r="DC2" i="7" l="1"/>
  <c r="DC62" i="7" s="1"/>
  <c r="DC63" i="7" s="1"/>
  <c r="DC2" i="8"/>
  <c r="DD1" i="7"/>
  <c r="DD1" i="8"/>
  <c r="DB302" i="3"/>
  <c r="DB288" i="3" s="1"/>
  <c r="DB288" i="5"/>
  <c r="DB210" i="5"/>
  <c r="DB214" i="5" s="1"/>
  <c r="DB285" i="5"/>
  <c r="DB286" i="5"/>
  <c r="DB289" i="5"/>
  <c r="DB287" i="5"/>
  <c r="DB54" i="3"/>
  <c r="DB61" i="3"/>
  <c r="DB58" i="3"/>
  <c r="DB60" i="3"/>
  <c r="DB62" i="3"/>
  <c r="DB57" i="3"/>
  <c r="DB202" i="3"/>
  <c r="DB200" i="3"/>
  <c r="DB199" i="3"/>
  <c r="DB59" i="3"/>
  <c r="DB119" i="3"/>
  <c r="DB229" i="3"/>
  <c r="DB230" i="3"/>
  <c r="DB118" i="3"/>
  <c r="DB363" i="3"/>
  <c r="DB117" i="3"/>
  <c r="DB121" i="3"/>
  <c r="DB232" i="3"/>
  <c r="DB122" i="3"/>
  <c r="DB120" i="3"/>
  <c r="DB242" i="3"/>
  <c r="DB141" i="3"/>
  <c r="DB140" i="3"/>
  <c r="DB137" i="3"/>
  <c r="DB139" i="3"/>
  <c r="DB142" i="3"/>
  <c r="DB138" i="3"/>
  <c r="DB388" i="3"/>
  <c r="DB240" i="3"/>
  <c r="DA164" i="3"/>
  <c r="DA117" i="6"/>
  <c r="DB98" i="3"/>
  <c r="DB338" i="3"/>
  <c r="DB100" i="3"/>
  <c r="DB102" i="3"/>
  <c r="DB219" i="3"/>
  <c r="DB99" i="3"/>
  <c r="DB220" i="3"/>
  <c r="DB222" i="3"/>
  <c r="DB101" i="3"/>
  <c r="DB97" i="3"/>
  <c r="DB67" i="3"/>
  <c r="DB147" i="3" s="1"/>
  <c r="DB68" i="3"/>
  <c r="DB148" i="3" s="1"/>
  <c r="DB69" i="3"/>
  <c r="DB149" i="3" s="1"/>
  <c r="DB70" i="3"/>
  <c r="DB150" i="3" s="1"/>
  <c r="DB78" i="3"/>
  <c r="DB210" i="3"/>
  <c r="DB77" i="3"/>
  <c r="DB82" i="3"/>
  <c r="DB80" i="3"/>
  <c r="DB81" i="3"/>
  <c r="DB212" i="3"/>
  <c r="DB209" i="3"/>
  <c r="DB313" i="3"/>
  <c r="DB79" i="3"/>
  <c r="DA241" i="5"/>
  <c r="DB150" i="5"/>
  <c r="DB154" i="5" s="1"/>
  <c r="DB190" i="5"/>
  <c r="DB194" i="5" s="1"/>
  <c r="DB113" i="5"/>
  <c r="DB333" i="5" s="1"/>
  <c r="DB347" i="5" s="1"/>
  <c r="DA15" i="6"/>
  <c r="DA25" i="6" s="1"/>
  <c r="DA306" i="5"/>
  <c r="DA298" i="5"/>
  <c r="DB99" i="5"/>
  <c r="DB331" i="5" s="1"/>
  <c r="DB345" i="5" s="1"/>
  <c r="DB68" i="5"/>
  <c r="DB220" i="5" s="1"/>
  <c r="DB222" i="5" s="1"/>
  <c r="BQ318" i="5"/>
  <c r="BR313" i="5"/>
  <c r="BR315" i="5" s="1"/>
  <c r="BR317" i="5" s="1"/>
  <c r="DB106" i="5"/>
  <c r="DB332" i="5" s="1"/>
  <c r="DB346" i="5" s="1"/>
  <c r="DB85" i="5"/>
  <c r="DB329" i="5" s="1"/>
  <c r="DB343" i="5" s="1"/>
  <c r="DB116" i="5"/>
  <c r="DB72" i="5"/>
  <c r="DB12" i="6" s="1"/>
  <c r="DB236" i="5"/>
  <c r="DB130" i="5"/>
  <c r="DB134" i="5" s="1"/>
  <c r="DB226" i="5"/>
  <c r="DB231" i="5"/>
  <c r="DB73" i="5"/>
  <c r="DB13" i="6" s="1"/>
  <c r="DB40" i="5"/>
  <c r="DB140" i="5" s="1"/>
  <c r="DB142" i="5" s="1"/>
  <c r="DB71" i="5"/>
  <c r="DB238" i="5"/>
  <c r="DB33" i="6" s="1"/>
  <c r="DB227" i="5"/>
  <c r="DB47" i="5"/>
  <c r="DB160" i="5" s="1"/>
  <c r="DB162" i="5" s="1"/>
  <c r="DB54" i="5"/>
  <c r="DB180" i="5" s="1"/>
  <c r="DB182" i="5" s="1"/>
  <c r="DB61" i="5"/>
  <c r="DB200" i="5" s="1"/>
  <c r="DB202" i="5" s="1"/>
  <c r="DB117" i="5"/>
  <c r="DB20" i="6" s="1"/>
  <c r="DB118" i="5"/>
  <c r="DB21" i="6" s="1"/>
  <c r="DB237" i="5"/>
  <c r="DB32" i="6" s="1"/>
  <c r="DB229" i="5"/>
  <c r="DB170" i="5"/>
  <c r="DB174" i="5" s="1"/>
  <c r="DB228" i="5"/>
  <c r="DB92" i="5"/>
  <c r="DB330" i="5" s="1"/>
  <c r="DB344" i="5" s="1"/>
  <c r="AY307" i="5"/>
  <c r="AY309" i="5" s="1"/>
  <c r="AY74" i="6" s="1"/>
  <c r="AY299" i="5"/>
  <c r="AY301" i="5" s="1"/>
  <c r="AY75" i="6" s="1"/>
  <c r="DD67" i="7"/>
  <c r="DC4" i="5"/>
  <c r="DC4" i="7" s="1"/>
  <c r="DC4" i="6"/>
  <c r="DC5" i="5"/>
  <c r="DC5" i="6"/>
  <c r="DD1" i="6"/>
  <c r="DD1" i="3"/>
  <c r="DD1" i="5"/>
  <c r="DC2" i="3"/>
  <c r="DC2" i="6"/>
  <c r="DC2" i="5"/>
  <c r="DC5" i="2"/>
  <c r="DC5" i="3"/>
  <c r="DC4" i="2"/>
  <c r="DC4" i="3"/>
  <c r="DC72" i="1"/>
  <c r="DC74" i="1" s="1"/>
  <c r="DC35" i="3" s="1"/>
  <c r="DC75" i="1"/>
  <c r="DC76" i="1" s="1"/>
  <c r="DC15" i="5" s="1"/>
  <c r="DC73" i="1"/>
  <c r="DC61" i="1"/>
  <c r="DC62" i="1" s="1"/>
  <c r="DC13" i="5" s="1"/>
  <c r="DC66" i="1"/>
  <c r="DC58" i="1"/>
  <c r="DC60" i="1" s="1"/>
  <c r="DC33" i="3" s="1"/>
  <c r="DC65" i="1"/>
  <c r="DC67" i="1" s="1"/>
  <c r="DC34" i="3" s="1"/>
  <c r="DC68" i="1"/>
  <c r="DC69" i="1" s="1"/>
  <c r="DC14" i="5" s="1"/>
  <c r="DC59" i="1"/>
  <c r="DC51" i="1"/>
  <c r="DC54" i="1"/>
  <c r="DC55" i="1" s="1"/>
  <c r="DC12" i="5" s="1"/>
  <c r="DC52" i="1"/>
  <c r="DD1" i="2"/>
  <c r="DC2" i="2"/>
  <c r="DC47" i="1"/>
  <c r="DC48" i="1" s="1"/>
  <c r="DC11" i="5" s="1"/>
  <c r="DC44" i="1"/>
  <c r="DC46" i="1" s="1"/>
  <c r="DC31" i="3" s="1"/>
  <c r="DC45" i="1"/>
  <c r="DD36" i="1"/>
  <c r="DD37" i="1"/>
  <c r="DD3" i="1" s="1"/>
  <c r="DD3" i="7" l="1"/>
  <c r="DD3" i="8"/>
  <c r="DC212" i="5"/>
  <c r="DC152" i="5"/>
  <c r="DC279" i="5"/>
  <c r="DC282" i="5"/>
  <c r="DC280" i="5"/>
  <c r="DC281" i="5"/>
  <c r="DC278" i="5"/>
  <c r="DC132" i="5"/>
  <c r="DC253" i="5"/>
  <c r="DC192" i="5"/>
  <c r="DC172" i="5"/>
  <c r="DB291" i="5"/>
  <c r="DC249" i="5"/>
  <c r="DC250" i="5"/>
  <c r="DC248" i="5"/>
  <c r="DC247" i="5"/>
  <c r="DC5" i="7"/>
  <c r="DC272" i="5"/>
  <c r="DC275" i="5"/>
  <c r="DC271" i="5"/>
  <c r="DC274" i="5"/>
  <c r="DC273" i="5"/>
  <c r="DC246" i="5"/>
  <c r="DC368" i="3"/>
  <c r="DC369" i="3" s="1"/>
  <c r="DC393" i="3"/>
  <c r="DC394" i="3" s="1"/>
  <c r="DC343" i="3"/>
  <c r="DC344" i="3" s="1"/>
  <c r="DC318" i="3"/>
  <c r="DC319" i="3" s="1"/>
  <c r="DC293" i="3"/>
  <c r="DC294" i="3" s="1"/>
  <c r="DC49" i="3"/>
  <c r="DC48" i="3"/>
  <c r="DC47" i="3"/>
  <c r="DC50" i="3"/>
  <c r="DB64" i="3"/>
  <c r="DB159" i="3"/>
  <c r="DB144" i="3"/>
  <c r="DB124" i="3"/>
  <c r="DB162" i="3"/>
  <c r="DB158" i="3"/>
  <c r="DB104" i="3"/>
  <c r="DB252" i="3"/>
  <c r="DB161" i="3"/>
  <c r="DB250" i="3"/>
  <c r="DB160" i="3"/>
  <c r="DB157" i="3"/>
  <c r="DB84" i="3"/>
  <c r="DB31" i="6"/>
  <c r="DB349" i="5"/>
  <c r="DB35" i="6" s="1"/>
  <c r="DB233" i="5"/>
  <c r="DB28" i="6" s="1"/>
  <c r="DB75" i="5"/>
  <c r="DB11" i="6"/>
  <c r="DC186" i="5"/>
  <c r="DC188" i="5"/>
  <c r="DC187" i="5"/>
  <c r="DC189" i="5"/>
  <c r="DC197" i="5"/>
  <c r="DC199" i="5"/>
  <c r="DC198" i="5"/>
  <c r="DC57" i="5"/>
  <c r="DC104" i="5"/>
  <c r="DC58" i="5"/>
  <c r="DC102" i="5"/>
  <c r="DC103" i="5"/>
  <c r="DC59" i="5"/>
  <c r="DD339" i="5"/>
  <c r="DC167" i="5"/>
  <c r="DC169" i="5"/>
  <c r="DC166" i="5"/>
  <c r="DC168" i="5"/>
  <c r="DC177" i="5"/>
  <c r="DC178" i="5"/>
  <c r="DC179" i="5"/>
  <c r="DD338" i="5"/>
  <c r="DC50" i="5"/>
  <c r="DC97" i="5"/>
  <c r="DC52" i="5"/>
  <c r="DC96" i="5"/>
  <c r="DC51" i="5"/>
  <c r="DC95" i="5"/>
  <c r="DC127" i="5"/>
  <c r="DC128" i="5"/>
  <c r="DC129" i="5"/>
  <c r="DC126" i="5"/>
  <c r="DC139" i="5"/>
  <c r="DC138" i="5"/>
  <c r="DC137" i="5"/>
  <c r="DC36" i="5"/>
  <c r="DC81" i="5"/>
  <c r="DC37" i="5"/>
  <c r="DC83" i="5"/>
  <c r="DD336" i="5"/>
  <c r="DC38" i="5"/>
  <c r="DC82" i="5"/>
  <c r="DC147" i="5"/>
  <c r="DC146" i="5"/>
  <c r="DC148" i="5"/>
  <c r="DC149" i="5"/>
  <c r="DC158" i="5"/>
  <c r="DC157" i="5"/>
  <c r="DC159" i="5"/>
  <c r="DC90" i="5"/>
  <c r="DC45" i="5"/>
  <c r="DC44" i="5"/>
  <c r="DC89" i="5"/>
  <c r="DD337" i="5"/>
  <c r="DC88" i="5"/>
  <c r="DC43" i="5"/>
  <c r="DC208" i="5"/>
  <c r="DC209" i="5"/>
  <c r="DC207" i="5"/>
  <c r="DC206" i="5"/>
  <c r="DC219" i="5"/>
  <c r="DC218" i="5"/>
  <c r="DC217" i="5"/>
  <c r="DC111" i="5"/>
  <c r="DC66" i="5"/>
  <c r="DC65" i="5"/>
  <c r="DC110" i="5"/>
  <c r="DC109" i="5"/>
  <c r="DC64" i="5"/>
  <c r="DD340" i="5"/>
  <c r="DB239" i="5"/>
  <c r="DB34" i="6" s="1"/>
  <c r="DB120" i="5"/>
  <c r="DB314" i="5" s="1"/>
  <c r="DB19" i="6"/>
  <c r="DB23" i="6" s="1"/>
  <c r="BR318" i="5"/>
  <c r="BS313" i="5"/>
  <c r="AY310" i="5"/>
  <c r="AY302" i="5"/>
  <c r="AZ297" i="5"/>
  <c r="AZ305" i="5"/>
  <c r="DC53" i="1"/>
  <c r="DC32" i="3" s="1"/>
  <c r="DD78" i="7"/>
  <c r="DD79" i="7" s="1"/>
  <c r="DD80" i="7" s="1"/>
  <c r="DD81" i="7" s="1"/>
  <c r="DD68" i="7"/>
  <c r="DD69" i="7" s="1"/>
  <c r="DD3" i="6"/>
  <c r="DD3" i="5"/>
  <c r="DC38" i="3"/>
  <c r="DC40" i="3"/>
  <c r="DC352" i="3" s="1"/>
  <c r="DC42" i="3"/>
  <c r="DC402" i="3" s="1"/>
  <c r="DC41" i="3"/>
  <c r="DC377" i="3" s="1"/>
  <c r="DC39" i="3"/>
  <c r="DC327" i="3" s="1"/>
  <c r="DC130" i="3"/>
  <c r="DC128" i="3"/>
  <c r="DC129" i="3"/>
  <c r="DC127" i="3"/>
  <c r="DC109" i="3"/>
  <c r="DC110" i="3"/>
  <c r="DC108" i="3"/>
  <c r="DC107" i="3"/>
  <c r="DC90" i="3"/>
  <c r="DC87" i="3"/>
  <c r="DC88" i="3"/>
  <c r="DC89" i="3"/>
  <c r="DD3" i="2"/>
  <c r="DD3" i="3"/>
  <c r="DD38" i="1"/>
  <c r="DD4" i="1" s="1"/>
  <c r="DD4" i="8" s="1"/>
  <c r="DD2" i="1"/>
  <c r="DE35" i="1"/>
  <c r="DE1" i="1" s="1"/>
  <c r="DD39" i="1"/>
  <c r="DD5" i="1" s="1"/>
  <c r="DD5" i="8" s="1"/>
  <c r="DE1" i="7" l="1"/>
  <c r="DE1" i="8"/>
  <c r="DD2" i="7"/>
  <c r="DD62" i="7" s="1"/>
  <c r="DD63" i="7" s="1"/>
  <c r="DD2" i="8"/>
  <c r="DC302" i="3"/>
  <c r="DC288" i="3" s="1"/>
  <c r="DC285" i="5"/>
  <c r="DC210" i="5"/>
  <c r="DC214" i="5" s="1"/>
  <c r="DC287" i="5"/>
  <c r="DC286" i="5"/>
  <c r="DC288" i="5"/>
  <c r="DC289" i="5"/>
  <c r="DC202" i="3"/>
  <c r="DC61" i="3"/>
  <c r="DC58" i="3"/>
  <c r="DC200" i="3"/>
  <c r="DC57" i="3"/>
  <c r="DC62" i="3"/>
  <c r="DC199" i="3"/>
  <c r="DC59" i="3"/>
  <c r="DC60" i="3"/>
  <c r="DC54" i="3"/>
  <c r="DC141" i="3"/>
  <c r="DC242" i="3"/>
  <c r="DC137" i="3"/>
  <c r="DC139" i="3"/>
  <c r="DC239" i="3"/>
  <c r="DC138" i="3"/>
  <c r="DC140" i="3"/>
  <c r="DC142" i="3"/>
  <c r="DC388" i="3"/>
  <c r="DC240" i="3"/>
  <c r="DC118" i="3"/>
  <c r="DC120" i="3"/>
  <c r="DC229" i="3"/>
  <c r="DC122" i="3"/>
  <c r="DC230" i="3"/>
  <c r="DC232" i="3"/>
  <c r="DC363" i="3"/>
  <c r="DC119" i="3"/>
  <c r="DC121" i="3"/>
  <c r="DC117" i="3"/>
  <c r="DB117" i="6"/>
  <c r="DB164" i="3"/>
  <c r="DC222" i="3"/>
  <c r="DC100" i="3"/>
  <c r="DC97" i="3"/>
  <c r="DC98" i="3"/>
  <c r="DC101" i="3"/>
  <c r="DC338" i="3"/>
  <c r="DC99" i="3"/>
  <c r="DC102" i="3"/>
  <c r="DC220" i="3"/>
  <c r="DC219" i="3"/>
  <c r="DC210" i="3"/>
  <c r="DC209" i="3"/>
  <c r="DC81" i="3"/>
  <c r="DC313" i="3"/>
  <c r="DC212" i="3"/>
  <c r="DC78" i="3"/>
  <c r="DC80" i="3"/>
  <c r="DC79" i="3"/>
  <c r="DC77" i="3"/>
  <c r="DC82" i="3"/>
  <c r="DC67" i="3"/>
  <c r="DC147" i="3" s="1"/>
  <c r="DC68" i="3"/>
  <c r="DC148" i="3" s="1"/>
  <c r="DC69" i="3"/>
  <c r="DC149" i="3" s="1"/>
  <c r="DC70" i="3"/>
  <c r="DC150" i="3" s="1"/>
  <c r="DC92" i="5"/>
  <c r="DC330" i="5" s="1"/>
  <c r="DC344" i="5" s="1"/>
  <c r="DC113" i="5"/>
  <c r="DC333" i="5" s="1"/>
  <c r="DC347" i="5" s="1"/>
  <c r="DC47" i="5"/>
  <c r="DC160" i="5" s="1"/>
  <c r="DC162" i="5" s="1"/>
  <c r="DC68" i="5"/>
  <c r="DC220" i="5" s="1"/>
  <c r="DC222" i="5" s="1"/>
  <c r="DC40" i="5"/>
  <c r="DC140" i="5" s="1"/>
  <c r="DC142" i="5" s="1"/>
  <c r="DC71" i="5"/>
  <c r="DC228" i="5"/>
  <c r="DC54" i="5"/>
  <c r="DC180" i="5" s="1"/>
  <c r="DC182" i="5" s="1"/>
  <c r="DC170" i="5"/>
  <c r="DC174" i="5" s="1"/>
  <c r="DB15" i="6"/>
  <c r="DB25" i="6" s="1"/>
  <c r="DB306" i="5"/>
  <c r="DB298" i="5"/>
  <c r="DC118" i="5"/>
  <c r="DC21" i="6" s="1"/>
  <c r="DC236" i="5"/>
  <c r="DC238" i="5"/>
  <c r="DC33" i="6" s="1"/>
  <c r="DC227" i="5"/>
  <c r="DB241" i="5"/>
  <c r="DC117" i="5"/>
  <c r="DC20" i="6" s="1"/>
  <c r="DC72" i="5"/>
  <c r="DC12" i="6" s="1"/>
  <c r="DC130" i="5"/>
  <c r="DC134" i="5" s="1"/>
  <c r="DC226" i="5"/>
  <c r="DC231" i="5"/>
  <c r="DC61" i="5"/>
  <c r="DC200" i="5" s="1"/>
  <c r="DC202" i="5" s="1"/>
  <c r="BS315" i="5"/>
  <c r="BS317" i="5" s="1"/>
  <c r="DC150" i="5"/>
  <c r="DC154" i="5" s="1"/>
  <c r="DC73" i="5"/>
  <c r="DC13" i="6" s="1"/>
  <c r="DC85" i="5"/>
  <c r="DC329" i="5" s="1"/>
  <c r="DC343" i="5" s="1"/>
  <c r="DC116" i="5"/>
  <c r="DC237" i="5"/>
  <c r="DC32" i="6" s="1"/>
  <c r="DC229" i="5"/>
  <c r="DC99" i="5"/>
  <c r="DC331" i="5" s="1"/>
  <c r="DC345" i="5" s="1"/>
  <c r="DC106" i="5"/>
  <c r="DC332" i="5" s="1"/>
  <c r="DC346" i="5" s="1"/>
  <c r="DC190" i="5"/>
  <c r="DC194" i="5" s="1"/>
  <c r="AZ307" i="5"/>
  <c r="AZ309" i="5" s="1"/>
  <c r="AZ74" i="6" s="1"/>
  <c r="AZ299" i="5"/>
  <c r="AZ301" i="5" s="1"/>
  <c r="AZ75" i="6" s="1"/>
  <c r="DE67" i="7"/>
  <c r="DD5" i="5"/>
  <c r="DD5" i="6"/>
  <c r="DD4" i="5"/>
  <c r="DD4" i="7" s="1"/>
  <c r="DD4" i="6"/>
  <c r="DE1" i="6"/>
  <c r="DD2" i="6"/>
  <c r="DD2" i="3"/>
  <c r="DD2" i="5"/>
  <c r="DE1" i="3"/>
  <c r="DE1" i="5"/>
  <c r="DD5" i="2"/>
  <c r="DD5" i="3"/>
  <c r="DD4" i="2"/>
  <c r="DD4" i="3"/>
  <c r="DD72" i="1"/>
  <c r="DD74" i="1" s="1"/>
  <c r="DD35" i="3" s="1"/>
  <c r="DD75" i="1"/>
  <c r="DD76" i="1" s="1"/>
  <c r="DD15" i="5" s="1"/>
  <c r="DD73" i="1"/>
  <c r="DD68" i="1"/>
  <c r="DD69" i="1" s="1"/>
  <c r="DD14" i="5" s="1"/>
  <c r="DD59" i="1"/>
  <c r="DD65" i="1"/>
  <c r="DD67" i="1" s="1"/>
  <c r="DD34" i="3" s="1"/>
  <c r="DD61" i="1"/>
  <c r="DD62" i="1" s="1"/>
  <c r="DD13" i="5" s="1"/>
  <c r="DD58" i="1"/>
  <c r="DD60" i="1" s="1"/>
  <c r="DD33" i="3" s="1"/>
  <c r="DD66" i="1"/>
  <c r="DD51" i="1"/>
  <c r="DD52" i="1"/>
  <c r="DD54" i="1"/>
  <c r="DD55" i="1" s="1"/>
  <c r="DD12" i="5" s="1"/>
  <c r="DE1" i="2"/>
  <c r="DD2" i="2"/>
  <c r="DD47" i="1"/>
  <c r="DD48" i="1" s="1"/>
  <c r="DD11" i="5" s="1"/>
  <c r="DD44" i="1"/>
  <c r="DD46" i="1" s="1"/>
  <c r="DD31" i="3" s="1"/>
  <c r="DD45" i="1"/>
  <c r="DE36" i="1"/>
  <c r="DE2" i="1" s="1"/>
  <c r="DE37" i="1"/>
  <c r="DE3" i="1" s="1"/>
  <c r="DE3" i="7" l="1"/>
  <c r="DE3" i="8"/>
  <c r="DE2" i="7"/>
  <c r="DE62" i="7" s="1"/>
  <c r="DE63" i="7" s="1"/>
  <c r="DE2" i="8"/>
  <c r="DD152" i="5"/>
  <c r="DD192" i="5"/>
  <c r="DD132" i="5"/>
  <c r="DD253" i="5"/>
  <c r="DD172" i="5"/>
  <c r="DD279" i="5"/>
  <c r="DD281" i="5"/>
  <c r="DD280" i="5"/>
  <c r="DD282" i="5"/>
  <c r="DD278" i="5"/>
  <c r="DD212" i="5"/>
  <c r="DC291" i="5"/>
  <c r="DD249" i="5"/>
  <c r="DD250" i="5"/>
  <c r="DD248" i="5"/>
  <c r="DD247" i="5"/>
  <c r="DD5" i="7"/>
  <c r="DD271" i="5"/>
  <c r="DD274" i="5"/>
  <c r="DD272" i="5"/>
  <c r="DD273" i="5"/>
  <c r="DD275" i="5"/>
  <c r="DD246" i="5"/>
  <c r="DD393" i="3"/>
  <c r="DD394" i="3" s="1"/>
  <c r="DD343" i="3"/>
  <c r="DD344" i="3" s="1"/>
  <c r="DD318" i="3"/>
  <c r="DD319" i="3" s="1"/>
  <c r="DD368" i="3"/>
  <c r="DD369" i="3" s="1"/>
  <c r="DD293" i="3"/>
  <c r="DD294" i="3" s="1"/>
  <c r="DD49" i="3"/>
  <c r="DD48" i="3"/>
  <c r="DD47" i="3"/>
  <c r="DD50" i="3"/>
  <c r="DC64" i="3"/>
  <c r="DC161" i="3"/>
  <c r="DC124" i="3"/>
  <c r="DC162" i="3"/>
  <c r="DC144" i="3"/>
  <c r="DC252" i="3"/>
  <c r="DC249" i="3"/>
  <c r="DC159" i="3"/>
  <c r="DC158" i="3"/>
  <c r="DC250" i="3"/>
  <c r="DC160" i="3"/>
  <c r="DC104" i="3"/>
  <c r="DC84" i="3"/>
  <c r="DC157" i="3"/>
  <c r="BS318" i="5"/>
  <c r="BT313" i="5"/>
  <c r="DD208" i="5"/>
  <c r="DD209" i="5"/>
  <c r="DD206" i="5"/>
  <c r="DD207" i="5"/>
  <c r="DD217" i="5"/>
  <c r="DD219" i="5"/>
  <c r="DD218" i="5"/>
  <c r="DE340" i="5"/>
  <c r="DD110" i="5"/>
  <c r="DD64" i="5"/>
  <c r="DD66" i="5"/>
  <c r="DD109" i="5"/>
  <c r="DD111" i="5"/>
  <c r="DD65" i="5"/>
  <c r="DC120" i="5"/>
  <c r="DC314" i="5" s="1"/>
  <c r="DC19" i="6"/>
  <c r="DC23" i="6" s="1"/>
  <c r="DC75" i="5"/>
  <c r="DC11" i="6"/>
  <c r="DC349" i="5"/>
  <c r="DC35" i="6" s="1"/>
  <c r="DC233" i="5"/>
  <c r="DC28" i="6" s="1"/>
  <c r="DC239" i="5"/>
  <c r="DC34" i="6" s="1"/>
  <c r="DD146" i="5"/>
  <c r="DD148" i="5"/>
  <c r="DD149" i="5"/>
  <c r="DD147" i="5"/>
  <c r="DD157" i="5"/>
  <c r="DD159" i="5"/>
  <c r="DD158" i="5"/>
  <c r="DE337" i="5"/>
  <c r="DD88" i="5"/>
  <c r="DD90" i="5"/>
  <c r="DD89" i="5"/>
  <c r="DD45" i="5"/>
  <c r="DD44" i="5"/>
  <c r="DD43" i="5"/>
  <c r="DD187" i="5"/>
  <c r="DD186" i="5"/>
  <c r="DD189" i="5"/>
  <c r="DD188" i="5"/>
  <c r="DD197" i="5"/>
  <c r="DD198" i="5"/>
  <c r="DD199" i="5"/>
  <c r="DD102" i="5"/>
  <c r="DD59" i="5"/>
  <c r="DD103" i="5"/>
  <c r="DD58" i="5"/>
  <c r="DD57" i="5"/>
  <c r="DD104" i="5"/>
  <c r="DE339" i="5"/>
  <c r="DC31" i="6"/>
  <c r="DD127" i="5"/>
  <c r="DD128" i="5"/>
  <c r="DD129" i="5"/>
  <c r="DD126" i="5"/>
  <c r="DD138" i="5"/>
  <c r="DD137" i="5"/>
  <c r="DD139" i="5"/>
  <c r="DD37" i="5"/>
  <c r="DD81" i="5"/>
  <c r="DD82" i="5"/>
  <c r="DD36" i="5"/>
  <c r="DE336" i="5"/>
  <c r="DD38" i="5"/>
  <c r="DD83" i="5"/>
  <c r="DD169" i="5"/>
  <c r="DD166" i="5"/>
  <c r="DD167" i="5"/>
  <c r="DD168" i="5"/>
  <c r="DD178" i="5"/>
  <c r="DD177" i="5"/>
  <c r="DD179" i="5"/>
  <c r="DD96" i="5"/>
  <c r="DD51" i="5"/>
  <c r="DE338" i="5"/>
  <c r="DD95" i="5"/>
  <c r="DD50" i="5"/>
  <c r="DD52" i="5"/>
  <c r="DD97" i="5"/>
  <c r="AZ310" i="5"/>
  <c r="AZ302" i="5"/>
  <c r="BA297" i="5"/>
  <c r="BA305" i="5"/>
  <c r="DD53" i="1"/>
  <c r="DD32" i="3" s="1"/>
  <c r="DE68" i="7"/>
  <c r="DE69" i="7" s="1"/>
  <c r="DE78" i="7"/>
  <c r="DE79" i="7" s="1"/>
  <c r="DE80" i="7" s="1"/>
  <c r="DE81" i="7" s="1"/>
  <c r="DE3" i="6"/>
  <c r="DE2" i="6"/>
  <c r="DE2" i="5"/>
  <c r="DE3" i="5"/>
  <c r="DD38" i="3"/>
  <c r="DD41" i="3"/>
  <c r="DD377" i="3" s="1"/>
  <c r="DD39" i="3"/>
  <c r="DD327" i="3" s="1"/>
  <c r="DD42" i="3"/>
  <c r="DD402" i="3" s="1"/>
  <c r="DD40" i="3"/>
  <c r="DD352" i="3" s="1"/>
  <c r="DD129" i="3"/>
  <c r="DD128" i="3"/>
  <c r="DD127" i="3"/>
  <c r="DD130" i="3"/>
  <c r="DD108" i="3"/>
  <c r="DD107" i="3"/>
  <c r="DD110" i="3"/>
  <c r="DD109" i="3"/>
  <c r="DD88" i="3"/>
  <c r="DD87" i="3"/>
  <c r="DD90" i="3"/>
  <c r="DD89" i="3"/>
  <c r="DE3" i="2"/>
  <c r="DE3" i="3"/>
  <c r="DE2" i="2"/>
  <c r="DE2" i="3"/>
  <c r="DE72" i="1"/>
  <c r="DE74" i="1" s="1"/>
  <c r="DE35" i="3" s="1"/>
  <c r="DE75" i="1"/>
  <c r="DE76" i="1" s="1"/>
  <c r="DE15" i="5" s="1"/>
  <c r="DE73" i="1"/>
  <c r="DE66" i="1"/>
  <c r="DE68" i="1"/>
  <c r="DE69" i="1" s="1"/>
  <c r="DE14" i="5" s="1"/>
  <c r="DE58" i="1"/>
  <c r="DE60" i="1" s="1"/>
  <c r="DE33" i="3" s="1"/>
  <c r="DE61" i="1"/>
  <c r="DE62" i="1" s="1"/>
  <c r="DE13" i="5" s="1"/>
  <c r="DE59" i="1"/>
  <c r="DE65" i="1"/>
  <c r="DE67" i="1" s="1"/>
  <c r="DE34" i="3" s="1"/>
  <c r="DE51" i="1"/>
  <c r="DE54" i="1"/>
  <c r="DE55" i="1" s="1"/>
  <c r="DE12" i="5" s="1"/>
  <c r="DE52" i="1"/>
  <c r="DE44" i="1"/>
  <c r="DE46" i="1" s="1"/>
  <c r="DE31" i="3" s="1"/>
  <c r="DE47" i="1"/>
  <c r="DE48" i="1" s="1"/>
  <c r="DE11" i="5" s="1"/>
  <c r="DE45" i="1"/>
  <c r="DE39" i="1"/>
  <c r="DE5" i="1" s="1"/>
  <c r="DE5" i="8" s="1"/>
  <c r="DF35" i="1"/>
  <c r="DF1" i="1" s="1"/>
  <c r="DE38" i="1"/>
  <c r="DE4" i="1" s="1"/>
  <c r="DE4" i="8" s="1"/>
  <c r="DF1" i="7" l="1"/>
  <c r="DF1" i="8"/>
  <c r="DE132" i="5"/>
  <c r="DE253" i="5"/>
  <c r="DE192" i="5"/>
  <c r="DD302" i="3"/>
  <c r="DD288" i="3" s="1"/>
  <c r="DE152" i="5"/>
  <c r="DE172" i="5"/>
  <c r="DE212" i="5"/>
  <c r="DD288" i="5"/>
  <c r="DD289" i="5"/>
  <c r="DD286" i="5"/>
  <c r="DD210" i="5"/>
  <c r="DD214" i="5" s="1"/>
  <c r="DD285" i="5"/>
  <c r="DE249" i="5"/>
  <c r="DE250" i="5"/>
  <c r="DE248" i="5"/>
  <c r="DE247" i="5"/>
  <c r="DD287" i="5"/>
  <c r="DE246" i="5"/>
  <c r="DE393" i="3"/>
  <c r="DE343" i="3"/>
  <c r="DE344" i="3" s="1"/>
  <c r="DE368" i="3"/>
  <c r="DE369" i="3" s="1"/>
  <c r="DE293" i="3"/>
  <c r="DE294" i="3" s="1"/>
  <c r="DE318" i="3"/>
  <c r="DE319" i="3" s="1"/>
  <c r="DD54" i="3"/>
  <c r="DE48" i="3"/>
  <c r="DE49" i="3"/>
  <c r="DE47" i="3"/>
  <c r="DE50" i="3"/>
  <c r="DD199" i="3"/>
  <c r="DD58" i="3"/>
  <c r="DD202" i="3"/>
  <c r="DD61" i="3"/>
  <c r="DD200" i="3"/>
  <c r="DD60" i="3"/>
  <c r="DD57" i="3"/>
  <c r="DD59" i="3"/>
  <c r="DD62" i="3"/>
  <c r="DD117" i="3"/>
  <c r="DD122" i="3"/>
  <c r="DD119" i="3"/>
  <c r="DD229" i="3"/>
  <c r="DD363" i="3"/>
  <c r="DD232" i="3"/>
  <c r="DD121" i="3"/>
  <c r="DD230" i="3"/>
  <c r="DD118" i="3"/>
  <c r="DD120" i="3"/>
  <c r="DD240" i="3"/>
  <c r="DD138" i="3"/>
  <c r="DD139" i="3"/>
  <c r="DD242" i="3"/>
  <c r="DD141" i="3"/>
  <c r="DD142" i="3"/>
  <c r="DE394" i="3"/>
  <c r="DD140" i="3"/>
  <c r="DD137" i="3"/>
  <c r="DD388" i="3"/>
  <c r="DD239" i="3"/>
  <c r="DC164" i="3"/>
  <c r="DC117" i="6"/>
  <c r="DD98" i="3"/>
  <c r="DD101" i="3"/>
  <c r="DD99" i="3"/>
  <c r="DD222" i="3"/>
  <c r="DD220" i="3"/>
  <c r="DD100" i="3"/>
  <c r="DD102" i="3"/>
  <c r="DD97" i="3"/>
  <c r="DD338" i="3"/>
  <c r="DD219" i="3"/>
  <c r="DD212" i="3"/>
  <c r="DD210" i="3"/>
  <c r="DD209" i="3"/>
  <c r="DD77" i="3"/>
  <c r="DD80" i="3"/>
  <c r="DD78" i="3"/>
  <c r="DD82" i="3"/>
  <c r="DD313" i="3"/>
  <c r="DD79" i="3"/>
  <c r="DD81" i="3"/>
  <c r="DD68" i="3"/>
  <c r="DD148" i="3" s="1"/>
  <c r="DD67" i="3"/>
  <c r="DD147" i="3" s="1"/>
  <c r="DD69" i="3"/>
  <c r="DD149" i="3" s="1"/>
  <c r="DD70" i="3"/>
  <c r="DD150" i="3" s="1"/>
  <c r="DD61" i="5"/>
  <c r="DD200" i="5" s="1"/>
  <c r="DD202" i="5" s="1"/>
  <c r="DD106" i="5"/>
  <c r="DD332" i="5" s="1"/>
  <c r="DD346" i="5" s="1"/>
  <c r="DD190" i="5"/>
  <c r="DD194" i="5" s="1"/>
  <c r="DD92" i="5"/>
  <c r="DD330" i="5" s="1"/>
  <c r="DD344" i="5" s="1"/>
  <c r="DD237" i="5"/>
  <c r="DD32" i="6" s="1"/>
  <c r="DD117" i="5"/>
  <c r="DD20" i="6" s="1"/>
  <c r="DE178" i="5"/>
  <c r="DE177" i="5"/>
  <c r="DE179" i="5"/>
  <c r="DE96" i="5"/>
  <c r="DE97" i="5"/>
  <c r="DE52" i="5"/>
  <c r="DF338" i="5"/>
  <c r="DE51" i="5"/>
  <c r="DE50" i="5"/>
  <c r="DE95" i="5"/>
  <c r="DD130" i="5"/>
  <c r="DD134" i="5" s="1"/>
  <c r="DD226" i="5"/>
  <c r="DD231" i="5"/>
  <c r="DC15" i="6"/>
  <c r="DC25" i="6" s="1"/>
  <c r="DC306" i="5"/>
  <c r="DC298" i="5"/>
  <c r="DE218" i="5"/>
  <c r="DE217" i="5"/>
  <c r="DE219" i="5"/>
  <c r="DE109" i="5"/>
  <c r="DE110" i="5"/>
  <c r="DE66" i="5"/>
  <c r="DE65" i="5"/>
  <c r="DE111" i="5"/>
  <c r="DF340" i="5"/>
  <c r="DE64" i="5"/>
  <c r="DD118" i="5"/>
  <c r="DD21" i="6" s="1"/>
  <c r="DE198" i="5"/>
  <c r="DE199" i="5"/>
  <c r="DE197" i="5"/>
  <c r="DF339" i="5"/>
  <c r="DE57" i="5"/>
  <c r="DE103" i="5"/>
  <c r="DE102" i="5"/>
  <c r="DE104" i="5"/>
  <c r="DE59" i="5"/>
  <c r="DE58" i="5"/>
  <c r="DD54" i="5"/>
  <c r="DD180" i="5" s="1"/>
  <c r="DD182" i="5" s="1"/>
  <c r="DD170" i="5"/>
  <c r="DD174" i="5" s="1"/>
  <c r="DD73" i="5"/>
  <c r="DD13" i="6" s="1"/>
  <c r="DD116" i="5"/>
  <c r="DD85" i="5"/>
  <c r="DD329" i="5" s="1"/>
  <c r="DD343" i="5" s="1"/>
  <c r="DD238" i="5"/>
  <c r="DD33" i="6" s="1"/>
  <c r="DD229" i="5"/>
  <c r="DD113" i="5"/>
  <c r="DD333" i="5" s="1"/>
  <c r="DD347" i="5" s="1"/>
  <c r="DE139" i="5"/>
  <c r="DE138" i="5"/>
  <c r="DE137" i="5"/>
  <c r="DE82" i="5"/>
  <c r="DE37" i="5"/>
  <c r="DE38" i="5"/>
  <c r="DE81" i="5"/>
  <c r="DE83" i="5"/>
  <c r="DF336" i="5"/>
  <c r="DE36" i="5"/>
  <c r="DD99" i="5"/>
  <c r="DD331" i="5" s="1"/>
  <c r="DD345" i="5" s="1"/>
  <c r="DD72" i="5"/>
  <c r="DD12" i="6" s="1"/>
  <c r="DD236" i="5"/>
  <c r="DD228" i="5"/>
  <c r="DC241" i="5"/>
  <c r="DD150" i="5"/>
  <c r="DD154" i="5" s="1"/>
  <c r="BT315" i="5"/>
  <c r="BT317" i="5" s="1"/>
  <c r="DE157" i="5"/>
  <c r="DE159" i="5"/>
  <c r="DE158" i="5"/>
  <c r="DF337" i="5"/>
  <c r="DE45" i="5"/>
  <c r="DE44" i="5"/>
  <c r="DE89" i="5"/>
  <c r="DE43" i="5"/>
  <c r="DE90" i="5"/>
  <c r="DE88" i="5"/>
  <c r="DD71" i="5"/>
  <c r="DD40" i="5"/>
  <c r="DD140" i="5" s="1"/>
  <c r="DD227" i="5"/>
  <c r="DD47" i="5"/>
  <c r="DD160" i="5" s="1"/>
  <c r="DD162" i="5" s="1"/>
  <c r="DD68" i="5"/>
  <c r="DD220" i="5" s="1"/>
  <c r="DD222" i="5" s="1"/>
  <c r="BA307" i="5"/>
  <c r="BA309" i="5" s="1"/>
  <c r="BA74" i="6" s="1"/>
  <c r="BA299" i="5"/>
  <c r="BA301" i="5" s="1"/>
  <c r="BA75" i="6" s="1"/>
  <c r="DF67" i="7"/>
  <c r="DE53" i="1"/>
  <c r="DE32" i="3" s="1"/>
  <c r="DE4" i="5"/>
  <c r="DE4" i="7" s="1"/>
  <c r="DE4" i="6"/>
  <c r="DE5" i="5"/>
  <c r="DE5" i="6"/>
  <c r="DF1" i="6"/>
  <c r="DF1" i="3"/>
  <c r="DF1" i="5"/>
  <c r="DE40" i="3"/>
  <c r="DE352" i="3" s="1"/>
  <c r="DE38" i="3"/>
  <c r="DE41" i="3"/>
  <c r="DE377" i="3" s="1"/>
  <c r="DE39" i="3"/>
  <c r="DE327" i="3" s="1"/>
  <c r="DE42" i="3"/>
  <c r="DE402" i="3" s="1"/>
  <c r="DE127" i="3"/>
  <c r="DE129" i="3"/>
  <c r="DE128" i="3"/>
  <c r="DE130" i="3"/>
  <c r="DE107" i="3"/>
  <c r="DE109" i="3"/>
  <c r="DE110" i="3"/>
  <c r="DE108" i="3"/>
  <c r="DE87" i="3"/>
  <c r="DE89" i="3"/>
  <c r="DE88" i="3"/>
  <c r="DE90" i="3"/>
  <c r="DE5" i="2"/>
  <c r="DE5" i="3"/>
  <c r="DE4" i="2"/>
  <c r="DE4" i="3"/>
  <c r="DF1" i="2"/>
  <c r="DF37" i="1"/>
  <c r="DF3" i="1" s="1"/>
  <c r="DF36" i="1"/>
  <c r="DF2" i="1" s="1"/>
  <c r="DF2" i="7" l="1"/>
  <c r="DF62" i="7" s="1"/>
  <c r="DF63" i="7" s="1"/>
  <c r="DF2" i="8"/>
  <c r="DF3" i="7"/>
  <c r="DF3" i="8"/>
  <c r="DE279" i="5"/>
  <c r="DE280" i="5"/>
  <c r="DE281" i="5"/>
  <c r="DE278" i="5"/>
  <c r="DE282" i="5"/>
  <c r="DE302" i="3"/>
  <c r="DE288" i="3" s="1"/>
  <c r="DD291" i="5"/>
  <c r="DE5" i="7"/>
  <c r="DE271" i="5"/>
  <c r="DE274" i="5"/>
  <c r="DE272" i="5"/>
  <c r="DE275" i="5"/>
  <c r="DE273" i="5"/>
  <c r="DE147" i="5"/>
  <c r="DE149" i="5"/>
  <c r="DE129" i="5"/>
  <c r="DE187" i="5"/>
  <c r="DE207" i="5"/>
  <c r="DE169" i="5"/>
  <c r="DE148" i="5"/>
  <c r="DE128" i="5"/>
  <c r="DE188" i="5"/>
  <c r="DE208" i="5"/>
  <c r="DE168" i="5"/>
  <c r="DE146" i="5"/>
  <c r="DE126" i="5"/>
  <c r="DE186" i="5"/>
  <c r="DE206" i="5"/>
  <c r="DE167" i="5"/>
  <c r="DE127" i="5"/>
  <c r="DE189" i="5"/>
  <c r="DE209" i="5"/>
  <c r="DE166" i="5"/>
  <c r="DE54" i="3"/>
  <c r="DE62" i="3"/>
  <c r="DE59" i="3"/>
  <c r="DE202" i="3"/>
  <c r="DE60" i="3"/>
  <c r="DE61" i="3"/>
  <c r="DE57" i="3"/>
  <c r="DE200" i="3"/>
  <c r="DE58" i="3"/>
  <c r="DE199" i="3"/>
  <c r="DD64" i="3"/>
  <c r="DD252" i="3"/>
  <c r="DE118" i="3"/>
  <c r="DE122" i="3"/>
  <c r="DE230" i="3"/>
  <c r="DE229" i="3"/>
  <c r="DE119" i="3"/>
  <c r="DE121" i="3"/>
  <c r="DE232" i="3"/>
  <c r="DE363" i="3"/>
  <c r="DE117" i="3"/>
  <c r="DE120" i="3"/>
  <c r="DD144" i="3"/>
  <c r="DD124" i="3"/>
  <c r="DE142" i="3"/>
  <c r="DE242" i="3"/>
  <c r="DE141" i="3"/>
  <c r="DE140" i="3"/>
  <c r="DE240" i="3"/>
  <c r="DE388" i="3"/>
  <c r="DE138" i="3"/>
  <c r="DE137" i="3"/>
  <c r="DE139" i="3"/>
  <c r="DE239" i="3"/>
  <c r="DD161" i="3"/>
  <c r="DD162" i="3"/>
  <c r="DD158" i="3"/>
  <c r="DD250" i="3"/>
  <c r="DD249" i="3"/>
  <c r="DD159" i="3"/>
  <c r="DD160" i="3"/>
  <c r="DD104" i="3"/>
  <c r="DE102" i="3"/>
  <c r="DE338" i="3"/>
  <c r="DE98" i="3"/>
  <c r="DE101" i="3"/>
  <c r="DE220" i="3"/>
  <c r="DE97" i="3"/>
  <c r="DE222" i="3"/>
  <c r="DE100" i="3"/>
  <c r="DE219" i="3"/>
  <c r="DE99" i="3"/>
  <c r="DE209" i="3"/>
  <c r="DE210" i="3"/>
  <c r="DE77" i="3"/>
  <c r="DE82" i="3"/>
  <c r="DE78" i="3"/>
  <c r="DE79" i="3"/>
  <c r="DE81" i="3"/>
  <c r="DE313" i="3"/>
  <c r="DE80" i="3"/>
  <c r="DE212" i="3"/>
  <c r="DE67" i="3"/>
  <c r="DE147" i="3" s="1"/>
  <c r="DE68" i="3"/>
  <c r="DE148" i="3" s="1"/>
  <c r="DE69" i="3"/>
  <c r="DE149" i="3" s="1"/>
  <c r="DE70" i="3"/>
  <c r="DE150" i="3" s="1"/>
  <c r="DD157" i="3"/>
  <c r="DD84" i="3"/>
  <c r="DE106" i="5"/>
  <c r="DE332" i="5" s="1"/>
  <c r="DE346" i="5" s="1"/>
  <c r="DE99" i="5"/>
  <c r="DE331" i="5" s="1"/>
  <c r="DE345" i="5" s="1"/>
  <c r="DE92" i="5"/>
  <c r="DE330" i="5" s="1"/>
  <c r="DE344" i="5" s="1"/>
  <c r="DE54" i="5"/>
  <c r="DE180" i="5" s="1"/>
  <c r="DE182" i="5" s="1"/>
  <c r="DD239" i="5"/>
  <c r="DD34" i="6" s="1"/>
  <c r="DE73" i="5"/>
  <c r="DE13" i="6" s="1"/>
  <c r="DE68" i="5"/>
  <c r="DE220" i="5" s="1"/>
  <c r="DE222" i="5" s="1"/>
  <c r="BU313" i="5"/>
  <c r="BU315" i="5" s="1"/>
  <c r="BU317" i="5" s="1"/>
  <c r="BT318" i="5"/>
  <c r="DD31" i="6"/>
  <c r="DE40" i="5"/>
  <c r="DE140" i="5" s="1"/>
  <c r="DE142" i="5" s="1"/>
  <c r="DE71" i="5"/>
  <c r="DE231" i="5"/>
  <c r="DE113" i="5"/>
  <c r="DE333" i="5" s="1"/>
  <c r="DE347" i="5" s="1"/>
  <c r="DD11" i="6"/>
  <c r="DD75" i="5"/>
  <c r="DD142" i="5"/>
  <c r="DE72" i="5"/>
  <c r="DE12" i="6" s="1"/>
  <c r="DE236" i="5"/>
  <c r="DE61" i="5"/>
  <c r="DE200" i="5" s="1"/>
  <c r="DE202" i="5" s="1"/>
  <c r="DE47" i="5"/>
  <c r="DE160" i="5" s="1"/>
  <c r="DE162" i="5" s="1"/>
  <c r="DE118" i="5"/>
  <c r="DE21" i="6" s="1"/>
  <c r="DE117" i="5"/>
  <c r="DE20" i="6" s="1"/>
  <c r="DE237" i="5"/>
  <c r="DE32" i="6" s="1"/>
  <c r="DD349" i="5"/>
  <c r="DD35" i="6" s="1"/>
  <c r="DE85" i="5"/>
  <c r="DE329" i="5" s="1"/>
  <c r="DE343" i="5" s="1"/>
  <c r="DE116" i="5"/>
  <c r="DE238" i="5"/>
  <c r="DE33" i="6" s="1"/>
  <c r="DD19" i="6"/>
  <c r="DD120" i="5"/>
  <c r="DD314" i="5" s="1"/>
  <c r="DD233" i="5"/>
  <c r="DD28" i="6" s="1"/>
  <c r="BA310" i="5"/>
  <c r="BA302" i="5"/>
  <c r="BB297" i="5"/>
  <c r="BB305" i="5"/>
  <c r="DF68" i="7"/>
  <c r="DF69" i="7" s="1"/>
  <c r="DF78" i="7"/>
  <c r="DF79" i="7" s="1"/>
  <c r="DF80" i="7" s="1"/>
  <c r="DF81" i="7" s="1"/>
  <c r="DF2" i="6"/>
  <c r="DF3" i="6"/>
  <c r="DF3" i="5"/>
  <c r="DF2" i="5"/>
  <c r="DF2" i="2"/>
  <c r="DF2" i="3"/>
  <c r="DF3" i="2"/>
  <c r="DF3" i="3"/>
  <c r="DF75" i="1"/>
  <c r="DF76" i="1" s="1"/>
  <c r="DF15" i="5" s="1"/>
  <c r="DF72" i="1"/>
  <c r="DF74" i="1" s="1"/>
  <c r="DF35" i="3" s="1"/>
  <c r="DF73" i="1"/>
  <c r="DF68" i="1"/>
  <c r="DF69" i="1" s="1"/>
  <c r="DF14" i="5" s="1"/>
  <c r="DF66" i="1"/>
  <c r="DF58" i="1"/>
  <c r="DF60" i="1" s="1"/>
  <c r="DF33" i="3" s="1"/>
  <c r="DF61" i="1"/>
  <c r="DF62" i="1" s="1"/>
  <c r="DF13" i="5" s="1"/>
  <c r="DF59" i="1"/>
  <c r="DF65" i="1"/>
  <c r="DF67" i="1" s="1"/>
  <c r="DF34" i="3" s="1"/>
  <c r="DF52" i="1"/>
  <c r="DF51" i="1"/>
  <c r="DF54" i="1"/>
  <c r="DF55" i="1" s="1"/>
  <c r="DF12" i="5" s="1"/>
  <c r="DF45" i="1"/>
  <c r="DF47" i="1"/>
  <c r="DF48" i="1" s="1"/>
  <c r="DF11" i="5" s="1"/>
  <c r="DF44" i="1"/>
  <c r="DF46" i="1" s="1"/>
  <c r="DF31" i="3" s="1"/>
  <c r="DF39" i="1"/>
  <c r="DF5" i="1" s="1"/>
  <c r="DF5" i="8" s="1"/>
  <c r="DG35" i="1"/>
  <c r="DG1" i="1" s="1"/>
  <c r="DF38" i="1"/>
  <c r="DF4" i="1" s="1"/>
  <c r="DF4" i="8" s="1"/>
  <c r="DG1" i="7" l="1"/>
  <c r="DG1" i="8"/>
  <c r="DD23" i="6"/>
  <c r="DE288" i="5"/>
  <c r="DE285" i="5"/>
  <c r="DE289" i="5"/>
  <c r="DE286" i="5"/>
  <c r="DF132" i="5"/>
  <c r="DF253" i="5"/>
  <c r="DF152" i="5"/>
  <c r="DF172" i="5"/>
  <c r="DF212" i="5"/>
  <c r="DF192" i="5"/>
  <c r="DE287" i="5"/>
  <c r="DE210" i="5"/>
  <c r="DE214" i="5" s="1"/>
  <c r="DE227" i="5"/>
  <c r="DF249" i="5"/>
  <c r="DF250" i="5"/>
  <c r="DF248" i="5"/>
  <c r="DF247" i="5"/>
  <c r="DE190" i="5"/>
  <c r="DE194" i="5" s="1"/>
  <c r="DF246" i="5"/>
  <c r="DE170" i="5"/>
  <c r="DE174" i="5" s="1"/>
  <c r="DE228" i="5"/>
  <c r="DE226" i="5"/>
  <c r="DE130" i="5"/>
  <c r="DE134" i="5" s="1"/>
  <c r="DE150" i="5"/>
  <c r="DE154" i="5" s="1"/>
  <c r="DE229" i="5"/>
  <c r="DF368" i="3"/>
  <c r="DF369" i="3" s="1"/>
  <c r="DF343" i="3"/>
  <c r="DF344" i="3" s="1"/>
  <c r="DF293" i="3"/>
  <c r="DF294" i="3" s="1"/>
  <c r="DF393" i="3"/>
  <c r="DF394" i="3" s="1"/>
  <c r="DF318" i="3"/>
  <c r="DF319" i="3" s="1"/>
  <c r="DE64" i="3"/>
  <c r="DF47" i="3"/>
  <c r="DF49" i="3"/>
  <c r="DF48" i="3"/>
  <c r="DF50" i="3"/>
  <c r="DE144" i="3"/>
  <c r="DE124" i="3"/>
  <c r="DE160" i="3"/>
  <c r="DE158" i="3"/>
  <c r="DD117" i="6"/>
  <c r="DE252" i="3"/>
  <c r="DE161" i="3"/>
  <c r="DE162" i="3"/>
  <c r="DE250" i="3"/>
  <c r="DD164" i="3"/>
  <c r="DE159" i="3"/>
  <c r="DE249" i="3"/>
  <c r="DE104" i="3"/>
  <c r="DE84" i="3"/>
  <c r="DE157" i="3"/>
  <c r="DD241" i="5"/>
  <c r="DE349" i="5"/>
  <c r="DE35" i="6" s="1"/>
  <c r="DE239" i="5"/>
  <c r="DE34" i="6" s="1"/>
  <c r="DF177" i="5"/>
  <c r="DF178" i="5"/>
  <c r="DF179" i="5"/>
  <c r="DF97" i="5"/>
  <c r="DF96" i="5"/>
  <c r="DG338" i="5"/>
  <c r="DF52" i="5"/>
  <c r="DF51" i="5"/>
  <c r="DF95" i="5"/>
  <c r="DF50" i="5"/>
  <c r="DF219" i="5"/>
  <c r="DF218" i="5"/>
  <c r="DF217" i="5"/>
  <c r="DF66" i="5"/>
  <c r="DF110" i="5"/>
  <c r="DF65" i="5"/>
  <c r="DG340" i="5"/>
  <c r="DF111" i="5"/>
  <c r="DF64" i="5"/>
  <c r="DF109" i="5"/>
  <c r="DE31" i="6"/>
  <c r="DD15" i="6"/>
  <c r="DD25" i="6" s="1"/>
  <c r="DD298" i="5"/>
  <c r="DD306" i="5"/>
  <c r="DF138" i="5"/>
  <c r="DF139" i="5"/>
  <c r="DF137" i="5"/>
  <c r="DF82" i="5"/>
  <c r="DF37" i="5"/>
  <c r="DF83" i="5"/>
  <c r="DG336" i="5"/>
  <c r="DF81" i="5"/>
  <c r="DF36" i="5"/>
  <c r="DF38" i="5"/>
  <c r="DF157" i="5"/>
  <c r="DF158" i="5"/>
  <c r="DF159" i="5"/>
  <c r="DF88" i="5"/>
  <c r="DF44" i="5"/>
  <c r="DG337" i="5"/>
  <c r="DF45" i="5"/>
  <c r="DF43" i="5"/>
  <c r="DF89" i="5"/>
  <c r="DF90" i="5"/>
  <c r="DF197" i="5"/>
  <c r="DF198" i="5"/>
  <c r="DF199" i="5"/>
  <c r="DF59" i="5"/>
  <c r="DF57" i="5"/>
  <c r="DG339" i="5"/>
  <c r="DF58" i="5"/>
  <c r="DF103" i="5"/>
  <c r="DF102" i="5"/>
  <c r="DF104" i="5"/>
  <c r="DE120" i="5"/>
  <c r="DE314" i="5" s="1"/>
  <c r="DE19" i="6"/>
  <c r="DE23" i="6" s="1"/>
  <c r="DE75" i="5"/>
  <c r="DE11" i="6"/>
  <c r="BU318" i="5"/>
  <c r="BV313" i="5"/>
  <c r="BV315" i="5" s="1"/>
  <c r="BV317" i="5" s="1"/>
  <c r="BB307" i="5"/>
  <c r="BB309" i="5" s="1"/>
  <c r="BB74" i="6" s="1"/>
  <c r="BB299" i="5"/>
  <c r="BB301" i="5" s="1"/>
  <c r="BB75" i="6" s="1"/>
  <c r="DF53" i="1"/>
  <c r="DF32" i="3" s="1"/>
  <c r="DG67" i="7"/>
  <c r="DF4" i="5"/>
  <c r="DF4" i="7" s="1"/>
  <c r="DF4" i="6"/>
  <c r="DF5" i="5"/>
  <c r="DF5" i="6"/>
  <c r="DG1" i="6"/>
  <c r="DG1" i="3"/>
  <c r="DG1" i="5"/>
  <c r="DF42" i="3"/>
  <c r="DF402" i="3" s="1"/>
  <c r="DF38" i="3"/>
  <c r="DF39" i="3"/>
  <c r="DF327" i="3" s="1"/>
  <c r="DF41" i="3"/>
  <c r="DF377" i="3" s="1"/>
  <c r="DF40" i="3"/>
  <c r="DF352" i="3" s="1"/>
  <c r="DF129" i="3"/>
  <c r="DF127" i="3"/>
  <c r="DF128" i="3"/>
  <c r="DF130" i="3"/>
  <c r="DF108" i="3"/>
  <c r="DF107" i="3"/>
  <c r="DF110" i="3"/>
  <c r="DF109" i="3"/>
  <c r="DF87" i="3"/>
  <c r="DF88" i="3"/>
  <c r="DF90" i="3"/>
  <c r="DF89" i="3"/>
  <c r="DF4" i="2"/>
  <c r="DF4" i="3"/>
  <c r="DF5" i="2"/>
  <c r="DF5" i="3"/>
  <c r="DG1" i="2"/>
  <c r="DG36" i="1"/>
  <c r="DG2" i="1" s="1"/>
  <c r="DG37" i="1"/>
  <c r="DG3" i="1" s="1"/>
  <c r="DG2" i="7" l="1"/>
  <c r="DG62" i="7" s="1"/>
  <c r="DG63" i="7" s="1"/>
  <c r="DG2" i="8"/>
  <c r="DG3" i="7"/>
  <c r="DG3" i="8"/>
  <c r="DE291" i="5"/>
  <c r="DF279" i="5"/>
  <c r="DF282" i="5"/>
  <c r="DF278" i="5"/>
  <c r="DF280" i="5"/>
  <c r="DF281" i="5"/>
  <c r="DF302" i="3"/>
  <c r="DF288" i="3" s="1"/>
  <c r="DE233" i="5"/>
  <c r="DE28" i="6" s="1"/>
  <c r="DF5" i="7"/>
  <c r="DF271" i="5"/>
  <c r="DF274" i="5"/>
  <c r="DF275" i="5"/>
  <c r="DF273" i="5"/>
  <c r="DF272" i="5"/>
  <c r="DF148" i="5"/>
  <c r="DF146" i="5"/>
  <c r="DF186" i="5"/>
  <c r="DF128" i="5"/>
  <c r="DF188" i="5"/>
  <c r="DF126" i="5"/>
  <c r="DF208" i="5"/>
  <c r="DF168" i="5"/>
  <c r="DF207" i="5"/>
  <c r="DF167" i="5"/>
  <c r="DF189" i="5"/>
  <c r="DF147" i="5"/>
  <c r="DF127" i="5"/>
  <c r="DF206" i="5"/>
  <c r="DF166" i="5"/>
  <c r="DF187" i="5"/>
  <c r="DF149" i="5"/>
  <c r="DF129" i="5"/>
  <c r="DF209" i="5"/>
  <c r="DF169" i="5"/>
  <c r="DF62" i="3"/>
  <c r="DF59" i="3"/>
  <c r="DF202" i="3"/>
  <c r="DF200" i="3"/>
  <c r="DF58" i="3"/>
  <c r="DF60" i="3"/>
  <c r="DF61" i="3"/>
  <c r="DF57" i="3"/>
  <c r="DF199" i="3"/>
  <c r="DF54" i="3"/>
  <c r="DF242" i="3"/>
  <c r="DF139" i="3"/>
  <c r="DF388" i="3"/>
  <c r="DF141" i="3"/>
  <c r="DF138" i="3"/>
  <c r="DF240" i="3"/>
  <c r="DF239" i="3"/>
  <c r="DF137" i="3"/>
  <c r="DF142" i="3"/>
  <c r="DF140" i="3"/>
  <c r="DF229" i="3"/>
  <c r="DF118" i="3"/>
  <c r="DF232" i="3"/>
  <c r="DF117" i="3"/>
  <c r="DF363" i="3"/>
  <c r="DF119" i="3"/>
  <c r="DF122" i="3"/>
  <c r="DF121" i="3"/>
  <c r="DF120" i="3"/>
  <c r="DF230" i="3"/>
  <c r="DE164" i="3"/>
  <c r="DE117" i="6"/>
  <c r="DF102" i="3"/>
  <c r="DF219" i="3"/>
  <c r="DF97" i="3"/>
  <c r="DF101" i="3"/>
  <c r="DF98" i="3"/>
  <c r="DF220" i="3"/>
  <c r="DF222" i="3"/>
  <c r="DF99" i="3"/>
  <c r="DF338" i="3"/>
  <c r="DF100" i="3"/>
  <c r="DF313" i="3"/>
  <c r="DF80" i="3"/>
  <c r="DF212" i="3"/>
  <c r="DF78" i="3"/>
  <c r="DF77" i="3"/>
  <c r="DF81" i="3"/>
  <c r="DF209" i="3"/>
  <c r="DF82" i="3"/>
  <c r="DF79" i="3"/>
  <c r="DF210" i="3"/>
  <c r="DF67" i="3"/>
  <c r="DF147" i="3" s="1"/>
  <c r="DF68" i="3"/>
  <c r="DF148" i="3" s="1"/>
  <c r="DF69" i="3"/>
  <c r="DF149" i="3" s="1"/>
  <c r="DF70" i="3"/>
  <c r="DF150" i="3" s="1"/>
  <c r="DF99" i="5"/>
  <c r="DF331" i="5" s="1"/>
  <c r="DF345" i="5" s="1"/>
  <c r="DF118" i="5"/>
  <c r="DF21" i="6" s="1"/>
  <c r="DF238" i="5"/>
  <c r="DF33" i="6" s="1"/>
  <c r="DE241" i="5"/>
  <c r="DF54" i="5"/>
  <c r="DF180" i="5" s="1"/>
  <c r="DF182" i="5" s="1"/>
  <c r="DF47" i="5"/>
  <c r="DF160" i="5" s="1"/>
  <c r="DF162" i="5" s="1"/>
  <c r="DF92" i="5"/>
  <c r="DF330" i="5" s="1"/>
  <c r="DF344" i="5" s="1"/>
  <c r="DF40" i="5"/>
  <c r="DF140" i="5" s="1"/>
  <c r="DF142" i="5" s="1"/>
  <c r="DF71" i="5"/>
  <c r="DF72" i="5"/>
  <c r="DF12" i="6" s="1"/>
  <c r="DF237" i="5"/>
  <c r="DF32" i="6" s="1"/>
  <c r="DF113" i="5"/>
  <c r="DF333" i="5" s="1"/>
  <c r="DF347" i="5" s="1"/>
  <c r="DE15" i="6"/>
  <c r="DE25" i="6" s="1"/>
  <c r="DE306" i="5"/>
  <c r="DE298" i="5"/>
  <c r="DF85" i="5"/>
  <c r="DF329" i="5" s="1"/>
  <c r="DF343" i="5" s="1"/>
  <c r="DF116" i="5"/>
  <c r="DF117" i="5"/>
  <c r="DF20" i="6" s="1"/>
  <c r="DF68" i="5"/>
  <c r="DF220" i="5" s="1"/>
  <c r="DF222" i="5" s="1"/>
  <c r="BV318" i="5"/>
  <c r="BW313" i="5"/>
  <c r="BW315" i="5" s="1"/>
  <c r="BW317" i="5" s="1"/>
  <c r="DF106" i="5"/>
  <c r="DF332" i="5" s="1"/>
  <c r="DF346" i="5" s="1"/>
  <c r="DF61" i="5"/>
  <c r="DF200" i="5" s="1"/>
  <c r="DF202" i="5" s="1"/>
  <c r="DF236" i="5"/>
  <c r="DF73" i="5"/>
  <c r="DF13" i="6" s="1"/>
  <c r="DF231" i="5"/>
  <c r="BB310" i="5"/>
  <c r="BB302" i="5"/>
  <c r="BC297" i="5"/>
  <c r="BC305" i="5"/>
  <c r="DG68" i="7"/>
  <c r="DG69" i="7" s="1"/>
  <c r="DG78" i="7"/>
  <c r="DG79" i="7" s="1"/>
  <c r="DG80" i="7" s="1"/>
  <c r="DG81" i="7" s="1"/>
  <c r="DG2" i="6"/>
  <c r="DG3" i="6"/>
  <c r="DG2" i="5"/>
  <c r="DG3" i="5"/>
  <c r="DG3" i="2"/>
  <c r="DG3" i="3"/>
  <c r="DG2" i="2"/>
  <c r="DG2" i="3"/>
  <c r="DG73" i="1"/>
  <c r="DG75" i="1"/>
  <c r="DG76" i="1" s="1"/>
  <c r="DG15" i="5" s="1"/>
  <c r="DG72" i="1"/>
  <c r="DG74" i="1" s="1"/>
  <c r="DG35" i="3" s="1"/>
  <c r="DG68" i="1"/>
  <c r="DG69" i="1" s="1"/>
  <c r="DG14" i="5" s="1"/>
  <c r="DG59" i="1"/>
  <c r="DG66" i="1"/>
  <c r="DG58" i="1"/>
  <c r="DG60" i="1" s="1"/>
  <c r="DG33" i="3" s="1"/>
  <c r="DG61" i="1"/>
  <c r="DG62" i="1" s="1"/>
  <c r="DG13" i="5" s="1"/>
  <c r="DG65" i="1"/>
  <c r="DG67" i="1" s="1"/>
  <c r="DG34" i="3" s="1"/>
  <c r="DG52" i="1"/>
  <c r="DG54" i="1"/>
  <c r="DG55" i="1" s="1"/>
  <c r="DG12" i="5" s="1"/>
  <c r="DG51" i="1"/>
  <c r="DG47" i="1"/>
  <c r="DG48" i="1" s="1"/>
  <c r="DG11" i="5" s="1"/>
  <c r="DG45" i="1"/>
  <c r="DG44" i="1"/>
  <c r="DG46" i="1" s="1"/>
  <c r="DG31" i="3" s="1"/>
  <c r="DG39" i="1"/>
  <c r="DG5" i="1" s="1"/>
  <c r="DG5" i="8" s="1"/>
  <c r="DH35" i="1"/>
  <c r="DH1" i="1" s="1"/>
  <c r="DG38" i="1"/>
  <c r="DG4" i="1" s="1"/>
  <c r="DG4" i="8" s="1"/>
  <c r="DH1" i="7" l="1"/>
  <c r="DH1" i="8"/>
  <c r="DG152" i="5"/>
  <c r="DG132" i="5"/>
  <c r="DG253" i="5"/>
  <c r="DG172" i="5"/>
  <c r="DG192" i="5"/>
  <c r="DF288" i="5"/>
  <c r="DG212" i="5"/>
  <c r="DF285" i="5"/>
  <c r="DF287" i="5"/>
  <c r="DF286" i="5"/>
  <c r="DF210" i="5"/>
  <c r="DF214" i="5" s="1"/>
  <c r="DG249" i="5"/>
  <c r="DG250" i="5"/>
  <c r="DG248" i="5"/>
  <c r="DG247" i="5"/>
  <c r="DF289" i="5"/>
  <c r="DF150" i="5"/>
  <c r="DF154" i="5" s="1"/>
  <c r="DF228" i="5"/>
  <c r="DF170" i="5"/>
  <c r="DF174" i="5" s="1"/>
  <c r="DF227" i="5"/>
  <c r="DG246" i="5"/>
  <c r="DF229" i="5"/>
  <c r="DF130" i="5"/>
  <c r="DF134" i="5" s="1"/>
  <c r="DF226" i="5"/>
  <c r="DF190" i="5"/>
  <c r="DF194" i="5" s="1"/>
  <c r="DG368" i="3"/>
  <c r="DG369" i="3" s="1"/>
  <c r="DG393" i="3"/>
  <c r="DG394" i="3" s="1"/>
  <c r="DG343" i="3"/>
  <c r="DG344" i="3" s="1"/>
  <c r="DG318" i="3"/>
  <c r="DG319" i="3" s="1"/>
  <c r="DG293" i="3"/>
  <c r="DG294" i="3" s="1"/>
  <c r="DG49" i="3"/>
  <c r="DG48" i="3"/>
  <c r="DG47" i="3"/>
  <c r="DG50" i="3"/>
  <c r="DF64" i="3"/>
  <c r="DF159" i="3"/>
  <c r="DF144" i="3"/>
  <c r="DF124" i="3"/>
  <c r="DF158" i="3"/>
  <c r="DF161" i="3"/>
  <c r="DF252" i="3"/>
  <c r="DF249" i="3"/>
  <c r="DF250" i="3"/>
  <c r="DF160" i="3"/>
  <c r="DF162" i="3"/>
  <c r="DF104" i="3"/>
  <c r="DF84" i="3"/>
  <c r="DF157" i="3"/>
  <c r="DG219" i="5"/>
  <c r="DG218" i="5"/>
  <c r="DG217" i="5"/>
  <c r="DG109" i="5"/>
  <c r="DH340" i="5"/>
  <c r="DG110" i="5"/>
  <c r="DG111" i="5"/>
  <c r="DG66" i="5"/>
  <c r="DG64" i="5"/>
  <c r="DG65" i="5"/>
  <c r="DG138" i="5"/>
  <c r="DG137" i="5"/>
  <c r="DG139" i="5"/>
  <c r="DG82" i="5"/>
  <c r="DG37" i="5"/>
  <c r="DG36" i="5"/>
  <c r="DH336" i="5"/>
  <c r="DG83" i="5"/>
  <c r="DG81" i="5"/>
  <c r="DG38" i="5"/>
  <c r="DG178" i="5"/>
  <c r="DG177" i="5"/>
  <c r="DG179" i="5"/>
  <c r="DG50" i="5"/>
  <c r="DG96" i="5"/>
  <c r="DG51" i="5"/>
  <c r="DG95" i="5"/>
  <c r="DG97" i="5"/>
  <c r="DG52" i="5"/>
  <c r="DH338" i="5"/>
  <c r="BW318" i="5"/>
  <c r="BX313" i="5"/>
  <c r="DF120" i="5"/>
  <c r="DF314" i="5" s="1"/>
  <c r="DF19" i="6"/>
  <c r="DG199" i="5"/>
  <c r="DG197" i="5"/>
  <c r="DG198" i="5"/>
  <c r="DG59" i="5"/>
  <c r="DG104" i="5"/>
  <c r="DG57" i="5"/>
  <c r="DH339" i="5"/>
  <c r="DG58" i="5"/>
  <c r="DG102" i="5"/>
  <c r="DG103" i="5"/>
  <c r="DG159" i="5"/>
  <c r="DG157" i="5"/>
  <c r="DG158" i="5"/>
  <c r="DH337" i="5"/>
  <c r="DG90" i="5"/>
  <c r="DG44" i="5"/>
  <c r="DG89" i="5"/>
  <c r="DG88" i="5"/>
  <c r="DG43" i="5"/>
  <c r="DG45" i="5"/>
  <c r="DF349" i="5"/>
  <c r="DF35" i="6" s="1"/>
  <c r="DF75" i="5"/>
  <c r="DF11" i="6"/>
  <c r="DF31" i="6"/>
  <c r="DF239" i="5"/>
  <c r="DF34" i="6" s="1"/>
  <c r="BC307" i="5"/>
  <c r="BC309" i="5" s="1"/>
  <c r="BC74" i="6" s="1"/>
  <c r="BC299" i="5"/>
  <c r="BC301" i="5" s="1"/>
  <c r="BC75" i="6" s="1"/>
  <c r="DG53" i="1"/>
  <c r="DG32" i="3" s="1"/>
  <c r="DH67" i="7"/>
  <c r="DG4" i="5"/>
  <c r="DG4" i="7" s="1"/>
  <c r="DG4" i="6"/>
  <c r="DG5" i="5"/>
  <c r="DG5" i="6"/>
  <c r="DH1" i="6"/>
  <c r="DH1" i="3"/>
  <c r="DH1" i="5"/>
  <c r="DG38" i="3"/>
  <c r="DG42" i="3"/>
  <c r="DG402" i="3" s="1"/>
  <c r="DG39" i="3"/>
  <c r="DG327" i="3" s="1"/>
  <c r="DG40" i="3"/>
  <c r="DG352" i="3" s="1"/>
  <c r="DG41" i="3"/>
  <c r="DG377" i="3" s="1"/>
  <c r="DG129" i="3"/>
  <c r="DG128" i="3"/>
  <c r="DG130" i="3"/>
  <c r="DG127" i="3"/>
  <c r="DG109" i="3"/>
  <c r="DG108" i="3"/>
  <c r="DG107" i="3"/>
  <c r="DG110" i="3"/>
  <c r="DG90" i="3"/>
  <c r="DG89" i="3"/>
  <c r="DG87" i="3"/>
  <c r="DG88" i="3"/>
  <c r="DG4" i="2"/>
  <c r="DG4" i="3"/>
  <c r="DG5" i="2"/>
  <c r="DG5" i="3"/>
  <c r="DH1" i="2"/>
  <c r="DH37" i="1"/>
  <c r="DH3" i="1" s="1"/>
  <c r="DH36" i="1"/>
  <c r="DH3" i="7" l="1"/>
  <c r="DH3" i="8"/>
  <c r="DF23" i="6"/>
  <c r="DG282" i="5"/>
  <c r="DG280" i="5"/>
  <c r="DG279" i="5"/>
  <c r="DG278" i="5"/>
  <c r="DG281" i="5"/>
  <c r="DG302" i="3"/>
  <c r="DG288" i="3" s="1"/>
  <c r="DF291" i="5"/>
  <c r="DF233" i="5"/>
  <c r="DF28" i="6" s="1"/>
  <c r="DG5" i="7"/>
  <c r="DG274" i="5"/>
  <c r="DG271" i="5"/>
  <c r="DG272" i="5"/>
  <c r="DG273" i="5"/>
  <c r="DG275" i="5"/>
  <c r="DG148" i="5"/>
  <c r="DG186" i="5"/>
  <c r="DG169" i="5"/>
  <c r="DG128" i="5"/>
  <c r="DG206" i="5"/>
  <c r="DG146" i="5"/>
  <c r="DG187" i="5"/>
  <c r="DG168" i="5"/>
  <c r="DG127" i="5"/>
  <c r="DG207" i="5"/>
  <c r="DG147" i="5"/>
  <c r="DG188" i="5"/>
  <c r="DG167" i="5"/>
  <c r="DG126" i="5"/>
  <c r="DG209" i="5"/>
  <c r="DG149" i="5"/>
  <c r="DG189" i="5"/>
  <c r="DG166" i="5"/>
  <c r="DG129" i="5"/>
  <c r="DG208" i="5"/>
  <c r="DG199" i="3"/>
  <c r="DG200" i="3"/>
  <c r="DG61" i="3"/>
  <c r="DG57" i="3"/>
  <c r="DG202" i="3"/>
  <c r="DG58" i="3"/>
  <c r="DG59" i="3"/>
  <c r="DG60" i="3"/>
  <c r="DG62" i="3"/>
  <c r="DG54" i="3"/>
  <c r="DG139" i="3"/>
  <c r="DG239" i="3"/>
  <c r="DG240" i="3"/>
  <c r="DG138" i="3"/>
  <c r="DG141" i="3"/>
  <c r="DG140" i="3"/>
  <c r="DG137" i="3"/>
  <c r="DG242" i="3"/>
  <c r="DG388" i="3"/>
  <c r="DG142" i="3"/>
  <c r="DG118" i="3"/>
  <c r="DG120" i="3"/>
  <c r="DG230" i="3"/>
  <c r="DG363" i="3"/>
  <c r="DG117" i="3"/>
  <c r="DG121" i="3"/>
  <c r="DG122" i="3"/>
  <c r="DG119" i="3"/>
  <c r="DG229" i="3"/>
  <c r="DG232" i="3"/>
  <c r="DF164" i="3"/>
  <c r="DF117" i="6"/>
  <c r="DG99" i="3"/>
  <c r="DG101" i="3"/>
  <c r="DG102" i="3"/>
  <c r="DG220" i="3"/>
  <c r="DG219" i="3"/>
  <c r="DG222" i="3"/>
  <c r="DG98" i="3"/>
  <c r="DG338" i="3"/>
  <c r="DG100" i="3"/>
  <c r="DG97" i="3"/>
  <c r="DG82" i="3"/>
  <c r="DG313" i="3"/>
  <c r="DG78" i="3"/>
  <c r="DG77" i="3"/>
  <c r="DG81" i="3"/>
  <c r="DG79" i="3"/>
  <c r="DG80" i="3"/>
  <c r="DG210" i="3"/>
  <c r="DG209" i="3"/>
  <c r="DG212" i="3"/>
  <c r="DG67" i="3"/>
  <c r="DG147" i="3" s="1"/>
  <c r="DG68" i="3"/>
  <c r="DG148" i="3" s="1"/>
  <c r="DG69" i="3"/>
  <c r="DG149" i="3" s="1"/>
  <c r="DG70" i="3"/>
  <c r="DG150" i="3" s="1"/>
  <c r="DG61" i="5"/>
  <c r="DG200" i="5" s="1"/>
  <c r="DG202" i="5" s="1"/>
  <c r="DG113" i="5"/>
  <c r="DG333" i="5" s="1"/>
  <c r="DG347" i="5" s="1"/>
  <c r="DG47" i="5"/>
  <c r="DG160" i="5" s="1"/>
  <c r="DG162" i="5" s="1"/>
  <c r="BX315" i="5"/>
  <c r="BX317" i="5" s="1"/>
  <c r="DG54" i="5"/>
  <c r="DG180" i="5" s="1"/>
  <c r="DG182" i="5" s="1"/>
  <c r="DG85" i="5"/>
  <c r="DG329" i="5" s="1"/>
  <c r="DG343" i="5" s="1"/>
  <c r="DG116" i="5"/>
  <c r="DG72" i="5"/>
  <c r="DG12" i="6" s="1"/>
  <c r="DG236" i="5"/>
  <c r="DF15" i="6"/>
  <c r="DF25" i="6" s="1"/>
  <c r="DF306" i="5"/>
  <c r="DF298" i="5"/>
  <c r="DG92" i="5"/>
  <c r="DG330" i="5" s="1"/>
  <c r="DG344" i="5" s="1"/>
  <c r="DG106" i="5"/>
  <c r="DG332" i="5" s="1"/>
  <c r="DG346" i="5" s="1"/>
  <c r="DG99" i="5"/>
  <c r="DG331" i="5" s="1"/>
  <c r="DG345" i="5" s="1"/>
  <c r="DG118" i="5"/>
  <c r="DG21" i="6" s="1"/>
  <c r="DG117" i="5"/>
  <c r="DG20" i="6" s="1"/>
  <c r="DF241" i="5"/>
  <c r="DG237" i="5"/>
  <c r="DG32" i="6" s="1"/>
  <c r="DG73" i="5"/>
  <c r="DG13" i="6" s="1"/>
  <c r="DG40" i="5"/>
  <c r="DG140" i="5" s="1"/>
  <c r="DG142" i="5" s="1"/>
  <c r="DG71" i="5"/>
  <c r="DG238" i="5"/>
  <c r="DG33" i="6" s="1"/>
  <c r="DG231" i="5"/>
  <c r="DG68" i="5"/>
  <c r="DG220" i="5" s="1"/>
  <c r="DG222" i="5" s="1"/>
  <c r="BC310" i="5"/>
  <c r="BC302" i="5"/>
  <c r="BD297" i="5"/>
  <c r="BD305" i="5"/>
  <c r="DH68" i="7"/>
  <c r="DH69" i="7" s="1"/>
  <c r="DH78" i="7"/>
  <c r="DH79" i="7" s="1"/>
  <c r="DH80" i="7" s="1"/>
  <c r="DH81" i="7" s="1"/>
  <c r="DH3" i="5"/>
  <c r="DH3" i="6"/>
  <c r="DH3" i="2"/>
  <c r="DH3" i="3"/>
  <c r="DH38" i="1"/>
  <c r="DH4" i="1" s="1"/>
  <c r="DH4" i="8" s="1"/>
  <c r="DH2" i="1"/>
  <c r="DH39" i="1"/>
  <c r="DH5" i="1" s="1"/>
  <c r="DH5" i="8" s="1"/>
  <c r="DI35" i="1"/>
  <c r="DI1" i="1" s="1"/>
  <c r="DI1" i="7" l="1"/>
  <c r="DI1" i="8"/>
  <c r="DH2" i="7"/>
  <c r="DH62" i="7" s="1"/>
  <c r="DH63" i="7" s="1"/>
  <c r="DH2" i="8"/>
  <c r="DG288" i="5"/>
  <c r="DG285" i="5"/>
  <c r="DG289" i="5"/>
  <c r="DG287" i="5"/>
  <c r="DG210" i="5"/>
  <c r="DG214" i="5" s="1"/>
  <c r="DG286" i="5"/>
  <c r="DG170" i="5"/>
  <c r="DG174" i="5" s="1"/>
  <c r="DG150" i="5"/>
  <c r="DG154" i="5" s="1"/>
  <c r="DG229" i="5"/>
  <c r="DG226" i="5"/>
  <c r="DG190" i="5"/>
  <c r="DG194" i="5" s="1"/>
  <c r="DG130" i="5"/>
  <c r="DG134" i="5" s="1"/>
  <c r="DG227" i="5"/>
  <c r="DG228" i="5"/>
  <c r="DG64" i="3"/>
  <c r="DG161" i="3"/>
  <c r="DG158" i="3"/>
  <c r="DG124" i="3"/>
  <c r="DG144" i="3"/>
  <c r="DG252" i="3"/>
  <c r="DG160" i="3"/>
  <c r="DG249" i="3"/>
  <c r="DG159" i="3"/>
  <c r="DG250" i="3"/>
  <c r="DG162" i="3"/>
  <c r="DG104" i="3"/>
  <c r="DG84" i="3"/>
  <c r="DG157" i="3"/>
  <c r="DG75" i="5"/>
  <c r="DG11" i="6"/>
  <c r="DG120" i="5"/>
  <c r="DG314" i="5" s="1"/>
  <c r="DG19" i="6"/>
  <c r="BX318" i="5"/>
  <c r="BY313" i="5"/>
  <c r="BY315" i="5" s="1"/>
  <c r="BY317" i="5" s="1"/>
  <c r="DG239" i="5"/>
  <c r="DG34" i="6" s="1"/>
  <c r="DG31" i="6"/>
  <c r="DG349" i="5"/>
  <c r="DG35" i="6" s="1"/>
  <c r="BD307" i="5"/>
  <c r="BD309" i="5" s="1"/>
  <c r="BD74" i="6" s="1"/>
  <c r="BD299" i="5"/>
  <c r="BD301" i="5" s="1"/>
  <c r="BD75" i="6" s="1"/>
  <c r="DI67" i="7"/>
  <c r="DH5" i="5"/>
  <c r="DH5" i="6"/>
  <c r="DH4" i="5"/>
  <c r="DH4" i="7" s="1"/>
  <c r="DH4" i="6"/>
  <c r="DI1" i="6"/>
  <c r="DH2" i="6"/>
  <c r="DI1" i="3"/>
  <c r="DI1" i="5"/>
  <c r="DH2" i="3"/>
  <c r="DH2" i="5"/>
  <c r="DH5" i="2"/>
  <c r="DH5" i="3"/>
  <c r="DH4" i="2"/>
  <c r="DH4" i="3"/>
  <c r="DH72" i="1"/>
  <c r="DH74" i="1" s="1"/>
  <c r="DH35" i="3" s="1"/>
  <c r="DH75" i="1"/>
  <c r="DH76" i="1" s="1"/>
  <c r="DH15" i="5" s="1"/>
  <c r="DH73" i="1"/>
  <c r="DH61" i="1"/>
  <c r="DH62" i="1" s="1"/>
  <c r="DH13" i="5" s="1"/>
  <c r="DH66" i="1"/>
  <c r="DH58" i="1"/>
  <c r="DH60" i="1" s="1"/>
  <c r="DH33" i="3" s="1"/>
  <c r="DH68" i="1"/>
  <c r="DH69" i="1" s="1"/>
  <c r="DH14" i="5" s="1"/>
  <c r="DH65" i="1"/>
  <c r="DH67" i="1" s="1"/>
  <c r="DH34" i="3" s="1"/>
  <c r="DH59" i="1"/>
  <c r="DH51" i="1"/>
  <c r="DH52" i="1"/>
  <c r="DH54" i="1"/>
  <c r="DH55" i="1" s="1"/>
  <c r="DH12" i="5" s="1"/>
  <c r="DH2" i="2"/>
  <c r="DH47" i="1"/>
  <c r="DH48" i="1" s="1"/>
  <c r="DH11" i="5" s="1"/>
  <c r="DH45" i="1"/>
  <c r="DH44" i="1"/>
  <c r="DH46" i="1" s="1"/>
  <c r="DH31" i="3" s="1"/>
  <c r="DI1" i="2"/>
  <c r="DI36" i="1"/>
  <c r="DI2" i="1" s="1"/>
  <c r="DI37" i="1"/>
  <c r="DI3" i="1" s="1"/>
  <c r="DI3" i="7" l="1"/>
  <c r="DI3" i="8"/>
  <c r="DI2" i="7"/>
  <c r="DI62" i="7" s="1"/>
  <c r="DI63" i="7" s="1"/>
  <c r="DI2" i="8"/>
  <c r="DG23" i="6"/>
  <c r="DH192" i="5"/>
  <c r="DH279" i="5"/>
  <c r="DH281" i="5"/>
  <c r="DH280" i="5"/>
  <c r="DH282" i="5"/>
  <c r="DH278" i="5"/>
  <c r="DH212" i="5"/>
  <c r="DH132" i="5"/>
  <c r="DH253" i="5"/>
  <c r="DH152" i="5"/>
  <c r="DH172" i="5"/>
  <c r="DG291" i="5"/>
  <c r="DH249" i="5"/>
  <c r="DH250" i="5"/>
  <c r="DH248" i="5"/>
  <c r="DH247" i="5"/>
  <c r="DG233" i="5"/>
  <c r="DG28" i="6" s="1"/>
  <c r="DH5" i="7"/>
  <c r="DH271" i="5"/>
  <c r="DH273" i="5"/>
  <c r="DH275" i="5"/>
  <c r="DH272" i="5"/>
  <c r="DH274" i="5"/>
  <c r="DH246" i="5"/>
  <c r="DH393" i="3"/>
  <c r="DH394" i="3" s="1"/>
  <c r="DH343" i="3"/>
  <c r="DH344" i="3" s="1"/>
  <c r="DH368" i="3"/>
  <c r="DH369" i="3" s="1"/>
  <c r="DH318" i="3"/>
  <c r="DH319" i="3" s="1"/>
  <c r="DH293" i="3"/>
  <c r="DH294" i="3" s="1"/>
  <c r="DH49" i="3"/>
  <c r="DH48" i="3"/>
  <c r="DH47" i="3"/>
  <c r="DH50" i="3"/>
  <c r="DG117" i="6"/>
  <c r="DG164" i="3"/>
  <c r="DH209" i="5"/>
  <c r="DH206" i="5"/>
  <c r="DH207" i="5"/>
  <c r="DH208" i="5"/>
  <c r="DH217" i="5"/>
  <c r="DH219" i="5"/>
  <c r="DH218" i="5"/>
  <c r="DH66" i="5"/>
  <c r="DH110" i="5"/>
  <c r="DI340" i="5"/>
  <c r="DH109" i="5"/>
  <c r="DH111" i="5"/>
  <c r="DH65" i="5"/>
  <c r="DH64" i="5"/>
  <c r="DH148" i="5"/>
  <c r="DH147" i="5"/>
  <c r="DH149" i="5"/>
  <c r="DH146" i="5"/>
  <c r="DH158" i="5"/>
  <c r="DH157" i="5"/>
  <c r="DH159" i="5"/>
  <c r="DH44" i="5"/>
  <c r="DI337" i="5"/>
  <c r="DH43" i="5"/>
  <c r="DH45" i="5"/>
  <c r="DH88" i="5"/>
  <c r="DH90" i="5"/>
  <c r="DH89" i="5"/>
  <c r="DG241" i="5"/>
  <c r="BZ313" i="5"/>
  <c r="BZ315" i="5" s="1"/>
  <c r="BZ317" i="5" s="1"/>
  <c r="BY318" i="5"/>
  <c r="DH127" i="5"/>
  <c r="DH128" i="5"/>
  <c r="DH129" i="5"/>
  <c r="DH126" i="5"/>
  <c r="DH137" i="5"/>
  <c r="DH139" i="5"/>
  <c r="DH138" i="5"/>
  <c r="DH36" i="5"/>
  <c r="DH81" i="5"/>
  <c r="DH37" i="5"/>
  <c r="DH38" i="5"/>
  <c r="DH83" i="5"/>
  <c r="DI336" i="5"/>
  <c r="DH82" i="5"/>
  <c r="DH168" i="5"/>
  <c r="DH169" i="5"/>
  <c r="DH166" i="5"/>
  <c r="DH167" i="5"/>
  <c r="DH178" i="5"/>
  <c r="DH177" i="5"/>
  <c r="DH179" i="5"/>
  <c r="DH95" i="5"/>
  <c r="DI338" i="5"/>
  <c r="DH51" i="5"/>
  <c r="DH50" i="5"/>
  <c r="DH96" i="5"/>
  <c r="DH52" i="5"/>
  <c r="DH97" i="5"/>
  <c r="DH186" i="5"/>
  <c r="DH187" i="5"/>
  <c r="DH189" i="5"/>
  <c r="DH188" i="5"/>
  <c r="DH198" i="5"/>
  <c r="DH199" i="5"/>
  <c r="DH197" i="5"/>
  <c r="DI339" i="5"/>
  <c r="DH103" i="5"/>
  <c r="DH102" i="5"/>
  <c r="DH58" i="5"/>
  <c r="DH59" i="5"/>
  <c r="DH104" i="5"/>
  <c r="DH57" i="5"/>
  <c r="DG15" i="6"/>
  <c r="DG25" i="6" s="1"/>
  <c r="DG298" i="5"/>
  <c r="DG306" i="5"/>
  <c r="BD310" i="5"/>
  <c r="BD302" i="5"/>
  <c r="BE297" i="5"/>
  <c r="BE305" i="5"/>
  <c r="DH53" i="1"/>
  <c r="DH32" i="3" s="1"/>
  <c r="DI78" i="7"/>
  <c r="DI79" i="7" s="1"/>
  <c r="DI80" i="7" s="1"/>
  <c r="DI81" i="7" s="1"/>
  <c r="DI68" i="7"/>
  <c r="DI69" i="7" s="1"/>
  <c r="DI2" i="5"/>
  <c r="DI2" i="6"/>
  <c r="DI3" i="5"/>
  <c r="DI3" i="6"/>
  <c r="DH41" i="3"/>
  <c r="DH377" i="3" s="1"/>
  <c r="DH38" i="3"/>
  <c r="DH40" i="3"/>
  <c r="DH352" i="3" s="1"/>
  <c r="DH39" i="3"/>
  <c r="DH327" i="3" s="1"/>
  <c r="DH42" i="3"/>
  <c r="DH402" i="3" s="1"/>
  <c r="DH128" i="3"/>
  <c r="DH127" i="3"/>
  <c r="DH130" i="3"/>
  <c r="DH129" i="3"/>
  <c r="DH110" i="3"/>
  <c r="DH109" i="3"/>
  <c r="DH108" i="3"/>
  <c r="DH107" i="3"/>
  <c r="DH90" i="3"/>
  <c r="DH87" i="3"/>
  <c r="DH89" i="3"/>
  <c r="DH88" i="3"/>
  <c r="DI3" i="2"/>
  <c r="DI3" i="3"/>
  <c r="DI2" i="2"/>
  <c r="DI2" i="3"/>
  <c r="DI66" i="1"/>
  <c r="DI75" i="1"/>
  <c r="DI76" i="1" s="1"/>
  <c r="DI15" i="5" s="1"/>
  <c r="DI72" i="1"/>
  <c r="DI74" i="1" s="1"/>
  <c r="DI35" i="3" s="1"/>
  <c r="DI73" i="1"/>
  <c r="DI68" i="1"/>
  <c r="DI69" i="1" s="1"/>
  <c r="DI14" i="5" s="1"/>
  <c r="DI58" i="1"/>
  <c r="DI60" i="1" s="1"/>
  <c r="DI33" i="3" s="1"/>
  <c r="DI61" i="1"/>
  <c r="DI62" i="1" s="1"/>
  <c r="DI13" i="5" s="1"/>
  <c r="DI59" i="1"/>
  <c r="DI65" i="1"/>
  <c r="DI67" i="1" s="1"/>
  <c r="DI34" i="3" s="1"/>
  <c r="DI47" i="1"/>
  <c r="DI48" i="1" s="1"/>
  <c r="DI11" i="5" s="1"/>
  <c r="DI44" i="1"/>
  <c r="DI46" i="1" s="1"/>
  <c r="DI31" i="3" s="1"/>
  <c r="DI54" i="1"/>
  <c r="DI55" i="1" s="1"/>
  <c r="DI12" i="5" s="1"/>
  <c r="DI51" i="1"/>
  <c r="DI45" i="1"/>
  <c r="DI52" i="1"/>
  <c r="DI39" i="1"/>
  <c r="DI5" i="1" s="1"/>
  <c r="DI5" i="8" s="1"/>
  <c r="DJ35" i="1"/>
  <c r="DJ1" i="1" s="1"/>
  <c r="DI38" i="1"/>
  <c r="DI4" i="1" s="1"/>
  <c r="DI4" i="8" s="1"/>
  <c r="DJ1" i="7" l="1"/>
  <c r="DJ1" i="8"/>
  <c r="DI152" i="5"/>
  <c r="DI172" i="5"/>
  <c r="DI132" i="5"/>
  <c r="DI253" i="5"/>
  <c r="DI212" i="5"/>
  <c r="DI192" i="5"/>
  <c r="DH302" i="3"/>
  <c r="DH288" i="3" s="1"/>
  <c r="DH285" i="5"/>
  <c r="DH288" i="5"/>
  <c r="DH210" i="5"/>
  <c r="DH214" i="5" s="1"/>
  <c r="DI249" i="5"/>
  <c r="DH289" i="5"/>
  <c r="DI250" i="5"/>
  <c r="DH287" i="5"/>
  <c r="DI248" i="5"/>
  <c r="DI247" i="5"/>
  <c r="DH286" i="5"/>
  <c r="DI246" i="5"/>
  <c r="DI393" i="3"/>
  <c r="DI394" i="3" s="1"/>
  <c r="DI343" i="3"/>
  <c r="DI344" i="3" s="1"/>
  <c r="DI368" i="3"/>
  <c r="DI369" i="3" s="1"/>
  <c r="DI293" i="3"/>
  <c r="DI294" i="3" s="1"/>
  <c r="DI318" i="3"/>
  <c r="DH200" i="3"/>
  <c r="DH61" i="3"/>
  <c r="DH57" i="3"/>
  <c r="DH60" i="3"/>
  <c r="DH199" i="3"/>
  <c r="DH62" i="3"/>
  <c r="DH59" i="3"/>
  <c r="DH202" i="3"/>
  <c r="DH58" i="3"/>
  <c r="DH54" i="3"/>
  <c r="DI49" i="3"/>
  <c r="DI48" i="3"/>
  <c r="DI47" i="3"/>
  <c r="DI50" i="3"/>
  <c r="DH137" i="3"/>
  <c r="DH388" i="3"/>
  <c r="DH142" i="3"/>
  <c r="DH139" i="3"/>
  <c r="DH138" i="3"/>
  <c r="DH240" i="3"/>
  <c r="DH141" i="3"/>
  <c r="DH242" i="3"/>
  <c r="DH140" i="3"/>
  <c r="DH239" i="3"/>
  <c r="DH119" i="3"/>
  <c r="DH117" i="3"/>
  <c r="DH121" i="3"/>
  <c r="DH232" i="3"/>
  <c r="DH363" i="3"/>
  <c r="DH229" i="3"/>
  <c r="DH122" i="3"/>
  <c r="DH118" i="3"/>
  <c r="DH230" i="3"/>
  <c r="DH120" i="3"/>
  <c r="DH220" i="3"/>
  <c r="DH101" i="3"/>
  <c r="DH97" i="3"/>
  <c r="DH99" i="3"/>
  <c r="DH338" i="3"/>
  <c r="DH222" i="3"/>
  <c r="DH98" i="3"/>
  <c r="DH102" i="3"/>
  <c r="DH100" i="3"/>
  <c r="DH219" i="3"/>
  <c r="DH78" i="3"/>
  <c r="DH313" i="3"/>
  <c r="DH77" i="3"/>
  <c r="DH210" i="3"/>
  <c r="DH209" i="3"/>
  <c r="DH82" i="3"/>
  <c r="DH81" i="3"/>
  <c r="DH79" i="3"/>
  <c r="DI319" i="3"/>
  <c r="DH80" i="3"/>
  <c r="DH212" i="3"/>
  <c r="DH69" i="3"/>
  <c r="DH149" i="3" s="1"/>
  <c r="DH67" i="3"/>
  <c r="DH147" i="3" s="1"/>
  <c r="DH68" i="3"/>
  <c r="DH148" i="3" s="1"/>
  <c r="DH70" i="3"/>
  <c r="DH150" i="3" s="1"/>
  <c r="DH47" i="5"/>
  <c r="DH160" i="5" s="1"/>
  <c r="DH162" i="5" s="1"/>
  <c r="DH61" i="5"/>
  <c r="DH200" i="5" s="1"/>
  <c r="DH202" i="5" s="1"/>
  <c r="DH106" i="5"/>
  <c r="DH332" i="5" s="1"/>
  <c r="DH346" i="5" s="1"/>
  <c r="DH54" i="5"/>
  <c r="DH180" i="5" s="1"/>
  <c r="DH182" i="5" s="1"/>
  <c r="DH68" i="5"/>
  <c r="DH220" i="5" s="1"/>
  <c r="DH222" i="5" s="1"/>
  <c r="DI179" i="5"/>
  <c r="DI177" i="5"/>
  <c r="DI178" i="5"/>
  <c r="DI52" i="5"/>
  <c r="DI96" i="5"/>
  <c r="DI97" i="5"/>
  <c r="DJ338" i="5"/>
  <c r="DI50" i="5"/>
  <c r="DI95" i="5"/>
  <c r="DI51" i="5"/>
  <c r="DH190" i="5"/>
  <c r="DH194" i="5" s="1"/>
  <c r="DH99" i="5"/>
  <c r="DH331" i="5" s="1"/>
  <c r="DH345" i="5" s="1"/>
  <c r="DH116" i="5"/>
  <c r="DH85" i="5"/>
  <c r="DH329" i="5" s="1"/>
  <c r="DH343" i="5" s="1"/>
  <c r="DH229" i="5"/>
  <c r="DH118" i="5"/>
  <c r="DH21" i="6" s="1"/>
  <c r="DH71" i="5"/>
  <c r="DH40" i="5"/>
  <c r="DH140" i="5" s="1"/>
  <c r="DH142" i="5" s="1"/>
  <c r="DH238" i="5"/>
  <c r="DH33" i="6" s="1"/>
  <c r="DH228" i="5"/>
  <c r="DH150" i="5"/>
  <c r="DH154" i="5" s="1"/>
  <c r="DH113" i="5"/>
  <c r="DH333" i="5" s="1"/>
  <c r="DH347" i="5" s="1"/>
  <c r="DI199" i="5"/>
  <c r="DI197" i="5"/>
  <c r="DI198" i="5"/>
  <c r="DI59" i="5"/>
  <c r="DI103" i="5"/>
  <c r="DI58" i="5"/>
  <c r="DI57" i="5"/>
  <c r="DI102" i="5"/>
  <c r="DJ339" i="5"/>
  <c r="DI104" i="5"/>
  <c r="DH73" i="5"/>
  <c r="DH13" i="6" s="1"/>
  <c r="DH237" i="5"/>
  <c r="DH32" i="6" s="1"/>
  <c r="DH236" i="5"/>
  <c r="DH227" i="5"/>
  <c r="BZ318" i="5"/>
  <c r="CA313" i="5"/>
  <c r="DI139" i="5"/>
  <c r="DI138" i="5"/>
  <c r="DI137" i="5"/>
  <c r="DJ336" i="5"/>
  <c r="DI36" i="5"/>
  <c r="DI81" i="5"/>
  <c r="DI83" i="5"/>
  <c r="DI38" i="5"/>
  <c r="DI82" i="5"/>
  <c r="DI37" i="5"/>
  <c r="DI219" i="5"/>
  <c r="DI218" i="5"/>
  <c r="DI217" i="5"/>
  <c r="DI65" i="5"/>
  <c r="DI66" i="5"/>
  <c r="DJ340" i="5"/>
  <c r="DI64" i="5"/>
  <c r="DI111" i="5"/>
  <c r="DI109" i="5"/>
  <c r="DI110" i="5"/>
  <c r="DI159" i="5"/>
  <c r="DI158" i="5"/>
  <c r="DI157" i="5"/>
  <c r="DI90" i="5"/>
  <c r="DI43" i="5"/>
  <c r="DI44" i="5"/>
  <c r="DJ337" i="5"/>
  <c r="DI88" i="5"/>
  <c r="DI45" i="5"/>
  <c r="DI89" i="5"/>
  <c r="DH170" i="5"/>
  <c r="DH174" i="5" s="1"/>
  <c r="DH117" i="5"/>
  <c r="DH20" i="6" s="1"/>
  <c r="DH72" i="5"/>
  <c r="DH12" i="6" s="1"/>
  <c r="DH130" i="5"/>
  <c r="DH134" i="5" s="1"/>
  <c r="DH226" i="5"/>
  <c r="DH231" i="5"/>
  <c r="DH92" i="5"/>
  <c r="DH330" i="5" s="1"/>
  <c r="DH344" i="5" s="1"/>
  <c r="BE307" i="5"/>
  <c r="BE309" i="5" s="1"/>
  <c r="BE74" i="6" s="1"/>
  <c r="BE299" i="5"/>
  <c r="BE301" i="5" s="1"/>
  <c r="BE75" i="6" s="1"/>
  <c r="DJ67" i="7"/>
  <c r="DI53" i="1"/>
  <c r="DI32" i="3" s="1"/>
  <c r="DI4" i="5"/>
  <c r="DI4" i="7" s="1"/>
  <c r="DI4" i="6"/>
  <c r="DI5" i="5"/>
  <c r="DI5" i="6"/>
  <c r="DJ1" i="6"/>
  <c r="DJ1" i="3"/>
  <c r="DJ1" i="5"/>
  <c r="DI42" i="3"/>
  <c r="DI402" i="3" s="1"/>
  <c r="DI40" i="3"/>
  <c r="DI352" i="3" s="1"/>
  <c r="DI38" i="3"/>
  <c r="DI41" i="3"/>
  <c r="DI377" i="3" s="1"/>
  <c r="DI39" i="3"/>
  <c r="DI327" i="3" s="1"/>
  <c r="DI127" i="3"/>
  <c r="DI128" i="3"/>
  <c r="DI130" i="3"/>
  <c r="DI129" i="3"/>
  <c r="DI110" i="3"/>
  <c r="DI108" i="3"/>
  <c r="DI109" i="3"/>
  <c r="DI107" i="3"/>
  <c r="DI88" i="3"/>
  <c r="DI90" i="3"/>
  <c r="DI87" i="3"/>
  <c r="DI89" i="3"/>
  <c r="DI4" i="2"/>
  <c r="DI4" i="3"/>
  <c r="DI5" i="2"/>
  <c r="DI5" i="3"/>
  <c r="DJ1" i="2"/>
  <c r="DJ37" i="1"/>
  <c r="DJ3" i="1" s="1"/>
  <c r="DJ36" i="1"/>
  <c r="DJ2" i="1" s="1"/>
  <c r="DJ2" i="7" l="1"/>
  <c r="DJ62" i="7" s="1"/>
  <c r="DJ63" i="7" s="1"/>
  <c r="DJ2" i="8"/>
  <c r="DJ3" i="7"/>
  <c r="DJ3" i="8"/>
  <c r="DI280" i="5"/>
  <c r="DI282" i="5"/>
  <c r="DI278" i="5"/>
  <c r="DI281" i="5"/>
  <c r="DI279" i="5"/>
  <c r="DI302" i="3"/>
  <c r="DI288" i="3" s="1"/>
  <c r="DH291" i="5"/>
  <c r="DI5" i="7"/>
  <c r="DI271" i="5"/>
  <c r="DI274" i="5"/>
  <c r="DI275" i="5"/>
  <c r="DI272" i="5"/>
  <c r="DI273" i="5"/>
  <c r="DI147" i="5"/>
  <c r="DI207" i="5"/>
  <c r="DI126" i="5"/>
  <c r="DI186" i="5"/>
  <c r="DI169" i="5"/>
  <c r="DI149" i="5"/>
  <c r="DI208" i="5"/>
  <c r="DI127" i="5"/>
  <c r="DI189" i="5"/>
  <c r="DI168" i="5"/>
  <c r="DI148" i="5"/>
  <c r="DI206" i="5"/>
  <c r="DI129" i="5"/>
  <c r="DI188" i="5"/>
  <c r="DI167" i="5"/>
  <c r="DI146" i="5"/>
  <c r="DI209" i="5"/>
  <c r="DI128" i="5"/>
  <c r="DI187" i="5"/>
  <c r="DI166" i="5"/>
  <c r="DH64" i="3"/>
  <c r="DI57" i="3"/>
  <c r="DI60" i="3"/>
  <c r="DI61" i="3"/>
  <c r="DI199" i="3"/>
  <c r="DI58" i="3"/>
  <c r="DI202" i="3"/>
  <c r="DI62" i="3"/>
  <c r="DI59" i="3"/>
  <c r="DI200" i="3"/>
  <c r="DI54" i="3"/>
  <c r="DH252" i="3"/>
  <c r="DH250" i="3"/>
  <c r="DH124" i="3"/>
  <c r="DH161" i="3"/>
  <c r="DH144" i="3"/>
  <c r="DI122" i="3"/>
  <c r="DI230" i="3"/>
  <c r="DI117" i="3"/>
  <c r="DI119" i="3"/>
  <c r="DI118" i="3"/>
  <c r="DI229" i="3"/>
  <c r="DI121" i="3"/>
  <c r="DI363" i="3"/>
  <c r="DI232" i="3"/>
  <c r="DI120" i="3"/>
  <c r="DI138" i="3"/>
  <c r="DI242" i="3"/>
  <c r="DI137" i="3"/>
  <c r="DI142" i="3"/>
  <c r="DI388" i="3"/>
  <c r="DI239" i="3"/>
  <c r="DI141" i="3"/>
  <c r="DI140" i="3"/>
  <c r="DI240" i="3"/>
  <c r="DI139" i="3"/>
  <c r="DH162" i="3"/>
  <c r="DH159" i="3"/>
  <c r="DH160" i="3"/>
  <c r="DI97" i="3"/>
  <c r="DI338" i="3"/>
  <c r="DI99" i="3"/>
  <c r="DI100" i="3"/>
  <c r="DI98" i="3"/>
  <c r="DI220" i="3"/>
  <c r="DI101" i="3"/>
  <c r="DI102" i="3"/>
  <c r="DI219" i="3"/>
  <c r="DI222" i="3"/>
  <c r="DH249" i="3"/>
  <c r="DH158" i="3"/>
  <c r="DH104" i="3"/>
  <c r="DH239" i="5"/>
  <c r="DH34" i="6" s="1"/>
  <c r="DI81" i="3"/>
  <c r="DI80" i="3"/>
  <c r="DI78" i="3"/>
  <c r="DI209" i="3"/>
  <c r="DI79" i="3"/>
  <c r="DI313" i="3"/>
  <c r="DI82" i="3"/>
  <c r="DI77" i="3"/>
  <c r="DI210" i="3"/>
  <c r="DI212" i="3"/>
  <c r="DI69" i="3"/>
  <c r="DI149" i="3" s="1"/>
  <c r="DI68" i="3"/>
  <c r="DI148" i="3" s="1"/>
  <c r="DI67" i="3"/>
  <c r="DI147" i="3" s="1"/>
  <c r="DI70" i="3"/>
  <c r="DI150" i="3" s="1"/>
  <c r="DH84" i="3"/>
  <c r="DH157" i="3"/>
  <c r="DI99" i="5"/>
  <c r="DI331" i="5" s="1"/>
  <c r="DI345" i="5" s="1"/>
  <c r="DI54" i="5"/>
  <c r="DI180" i="5" s="1"/>
  <c r="DI182" i="5" s="1"/>
  <c r="DI61" i="5"/>
  <c r="DI200" i="5" s="1"/>
  <c r="DI202" i="5" s="1"/>
  <c r="DH233" i="5"/>
  <c r="DH28" i="6" s="1"/>
  <c r="DI68" i="5"/>
  <c r="DI220" i="5" s="1"/>
  <c r="DI222" i="5" s="1"/>
  <c r="DI117" i="5"/>
  <c r="DI20" i="6" s="1"/>
  <c r="DI40" i="5"/>
  <c r="DI140" i="5" s="1"/>
  <c r="DI142" i="5" s="1"/>
  <c r="DI71" i="5"/>
  <c r="DI236" i="5"/>
  <c r="DH31" i="6"/>
  <c r="DH19" i="6"/>
  <c r="DH120" i="5"/>
  <c r="DH314" i="5" s="1"/>
  <c r="DI47" i="5"/>
  <c r="DI160" i="5" s="1"/>
  <c r="DI162" i="5" s="1"/>
  <c r="DI73" i="5"/>
  <c r="DI13" i="6" s="1"/>
  <c r="DI237" i="5"/>
  <c r="DI32" i="6" s="1"/>
  <c r="CA315" i="5"/>
  <c r="CA317" i="5" s="1"/>
  <c r="DH11" i="6"/>
  <c r="DH75" i="5"/>
  <c r="DI92" i="5"/>
  <c r="DI330" i="5" s="1"/>
  <c r="DI344" i="5" s="1"/>
  <c r="DI113" i="5"/>
  <c r="DI333" i="5" s="1"/>
  <c r="DI347" i="5" s="1"/>
  <c r="DI118" i="5"/>
  <c r="DI21" i="6" s="1"/>
  <c r="DI238" i="5"/>
  <c r="DI33" i="6" s="1"/>
  <c r="DI72" i="5"/>
  <c r="DI12" i="6" s="1"/>
  <c r="DI85" i="5"/>
  <c r="DI329" i="5" s="1"/>
  <c r="DI343" i="5" s="1"/>
  <c r="DI116" i="5"/>
  <c r="DI231" i="5"/>
  <c r="DI106" i="5"/>
  <c r="DI332" i="5" s="1"/>
  <c r="DI346" i="5" s="1"/>
  <c r="DH349" i="5"/>
  <c r="DH35" i="6" s="1"/>
  <c r="BE310" i="5"/>
  <c r="BE302" i="5"/>
  <c r="BF297" i="5"/>
  <c r="BF305" i="5"/>
  <c r="DJ78" i="7"/>
  <c r="DJ79" i="7" s="1"/>
  <c r="DJ80" i="7" s="1"/>
  <c r="DJ81" i="7" s="1"/>
  <c r="DJ68" i="7"/>
  <c r="DJ69" i="7" s="1"/>
  <c r="DJ3" i="5"/>
  <c r="DJ3" i="6"/>
  <c r="DJ2" i="5"/>
  <c r="DJ2" i="6"/>
  <c r="DJ2" i="2"/>
  <c r="DJ2" i="3"/>
  <c r="DJ3" i="2"/>
  <c r="DJ3" i="3"/>
  <c r="DJ72" i="1"/>
  <c r="DJ74" i="1" s="1"/>
  <c r="DJ35" i="3" s="1"/>
  <c r="DJ73" i="1"/>
  <c r="DJ75" i="1"/>
  <c r="DJ76" i="1" s="1"/>
  <c r="DJ15" i="5" s="1"/>
  <c r="DJ68" i="1"/>
  <c r="DJ69" i="1" s="1"/>
  <c r="DJ14" i="5" s="1"/>
  <c r="DJ66" i="1"/>
  <c r="DJ61" i="1"/>
  <c r="DJ62" i="1" s="1"/>
  <c r="DJ13" i="5" s="1"/>
  <c r="DJ58" i="1"/>
  <c r="DJ60" i="1" s="1"/>
  <c r="DJ33" i="3" s="1"/>
  <c r="DJ59" i="1"/>
  <c r="DJ65" i="1"/>
  <c r="DJ67" i="1" s="1"/>
  <c r="DJ34" i="3" s="1"/>
  <c r="DJ52" i="1"/>
  <c r="DJ51" i="1"/>
  <c r="DJ54" i="1"/>
  <c r="DJ55" i="1" s="1"/>
  <c r="DJ12" i="5" s="1"/>
  <c r="DJ45" i="1"/>
  <c r="DJ44" i="1"/>
  <c r="DJ46" i="1" s="1"/>
  <c r="DJ31" i="3" s="1"/>
  <c r="DJ47" i="1"/>
  <c r="DJ48" i="1" s="1"/>
  <c r="DJ11" i="5" s="1"/>
  <c r="DJ39" i="1"/>
  <c r="DJ5" i="1" s="1"/>
  <c r="DJ5" i="8" s="1"/>
  <c r="DK35" i="1"/>
  <c r="DK1" i="1" s="1"/>
  <c r="DJ38" i="1"/>
  <c r="DJ4" i="1" s="1"/>
  <c r="DJ4" i="8" s="1"/>
  <c r="DK1" i="7" l="1"/>
  <c r="DK67" i="7" s="1"/>
  <c r="DK1" i="8"/>
  <c r="DH23" i="6"/>
  <c r="DI285" i="5"/>
  <c r="DJ152" i="5"/>
  <c r="DJ192" i="5"/>
  <c r="DJ132" i="5"/>
  <c r="DJ253" i="5"/>
  <c r="DJ212" i="5"/>
  <c r="DJ172" i="5"/>
  <c r="DI287" i="5"/>
  <c r="DI289" i="5"/>
  <c r="DI288" i="5"/>
  <c r="DI286" i="5"/>
  <c r="DI210" i="5"/>
  <c r="DI214" i="5" s="1"/>
  <c r="DJ249" i="5"/>
  <c r="DJ250" i="5"/>
  <c r="DJ248" i="5"/>
  <c r="DJ247" i="5"/>
  <c r="DI150" i="5"/>
  <c r="DI154" i="5" s="1"/>
  <c r="DI228" i="5"/>
  <c r="DJ246" i="5"/>
  <c r="DI170" i="5"/>
  <c r="DI174" i="5" s="1"/>
  <c r="DI130" i="5"/>
  <c r="DI134" i="5" s="1"/>
  <c r="DI226" i="5"/>
  <c r="DI190" i="5"/>
  <c r="DI194" i="5" s="1"/>
  <c r="DI229" i="5"/>
  <c r="DI227" i="5"/>
  <c r="DJ368" i="3"/>
  <c r="DJ369" i="3" s="1"/>
  <c r="DJ393" i="3"/>
  <c r="DJ394" i="3" s="1"/>
  <c r="DJ293" i="3"/>
  <c r="DJ294" i="3" s="1"/>
  <c r="DJ318" i="3"/>
  <c r="DJ319" i="3" s="1"/>
  <c r="DJ343" i="3"/>
  <c r="DJ344" i="3" s="1"/>
  <c r="DI64" i="3"/>
  <c r="DJ49" i="3"/>
  <c r="DJ48" i="3"/>
  <c r="DJ47" i="3"/>
  <c r="DJ50" i="3"/>
  <c r="DI162" i="3"/>
  <c r="DH241" i="5"/>
  <c r="DI144" i="3"/>
  <c r="DI124" i="3"/>
  <c r="DI158" i="3"/>
  <c r="DH164" i="3"/>
  <c r="DI250" i="3"/>
  <c r="DH117" i="6"/>
  <c r="DI249" i="3"/>
  <c r="DI160" i="3"/>
  <c r="DI159" i="3"/>
  <c r="DI161" i="3"/>
  <c r="DI252" i="3"/>
  <c r="DI104" i="3"/>
  <c r="DI84" i="3"/>
  <c r="DI157" i="3"/>
  <c r="DI349" i="5"/>
  <c r="DI35" i="6" s="1"/>
  <c r="DI120" i="5"/>
  <c r="DI314" i="5" s="1"/>
  <c r="DI19" i="6"/>
  <c r="DI23" i="6" s="1"/>
  <c r="DI75" i="5"/>
  <c r="DI11" i="6"/>
  <c r="DJ159" i="5"/>
  <c r="DJ158" i="5"/>
  <c r="DJ157" i="5"/>
  <c r="DJ88" i="5"/>
  <c r="DJ90" i="5"/>
  <c r="DJ44" i="5"/>
  <c r="DJ45" i="5"/>
  <c r="DJ89" i="5"/>
  <c r="DJ43" i="5"/>
  <c r="DK337" i="5"/>
  <c r="DJ198" i="5"/>
  <c r="DJ199" i="5"/>
  <c r="DJ197" i="5"/>
  <c r="DJ102" i="5"/>
  <c r="DJ59" i="5"/>
  <c r="DJ103" i="5"/>
  <c r="DJ58" i="5"/>
  <c r="DK339" i="5"/>
  <c r="DJ57" i="5"/>
  <c r="DJ104" i="5"/>
  <c r="DJ138" i="5"/>
  <c r="DJ139" i="5"/>
  <c r="DJ137" i="5"/>
  <c r="DJ37" i="5"/>
  <c r="DJ83" i="5"/>
  <c r="DJ36" i="5"/>
  <c r="DJ81" i="5"/>
  <c r="DJ38" i="5"/>
  <c r="DJ82" i="5"/>
  <c r="DK336" i="5"/>
  <c r="DJ219" i="5"/>
  <c r="DJ218" i="5"/>
  <c r="DJ217" i="5"/>
  <c r="DJ111" i="5"/>
  <c r="DK340" i="5"/>
  <c r="DJ109" i="5"/>
  <c r="DJ65" i="5"/>
  <c r="DJ64" i="5"/>
  <c r="DJ66" i="5"/>
  <c r="DJ110" i="5"/>
  <c r="CB313" i="5"/>
  <c r="CB315" i="5" s="1"/>
  <c r="CB317" i="5" s="1"/>
  <c r="CA318" i="5"/>
  <c r="DI239" i="5"/>
  <c r="DI34" i="6" s="1"/>
  <c r="DJ178" i="5"/>
  <c r="DJ179" i="5"/>
  <c r="DJ177" i="5"/>
  <c r="DJ95" i="5"/>
  <c r="DJ96" i="5"/>
  <c r="DJ52" i="5"/>
  <c r="DJ51" i="5"/>
  <c r="DK338" i="5"/>
  <c r="DJ97" i="5"/>
  <c r="DJ50" i="5"/>
  <c r="DH15" i="6"/>
  <c r="DH25" i="6" s="1"/>
  <c r="DH298" i="5"/>
  <c r="DH306" i="5"/>
  <c r="DI31" i="6"/>
  <c r="BF307" i="5"/>
  <c r="BF309" i="5" s="1"/>
  <c r="BF74" i="6" s="1"/>
  <c r="BF299" i="5"/>
  <c r="BF301" i="5" s="1"/>
  <c r="BF75" i="6" s="1"/>
  <c r="DJ53" i="1"/>
  <c r="DJ32" i="3" s="1"/>
  <c r="DJ5" i="5"/>
  <c r="DJ5" i="6"/>
  <c r="DJ4" i="5"/>
  <c r="DJ4" i="7" s="1"/>
  <c r="DJ4" i="6"/>
  <c r="DK1" i="6"/>
  <c r="DK1" i="3"/>
  <c r="DK1" i="5"/>
  <c r="DJ41" i="3"/>
  <c r="DJ377" i="3" s="1"/>
  <c r="DJ42" i="3"/>
  <c r="DJ402" i="3" s="1"/>
  <c r="DJ39" i="3"/>
  <c r="DJ327" i="3" s="1"/>
  <c r="DJ38" i="3"/>
  <c r="DJ40" i="3"/>
  <c r="DJ352" i="3" s="1"/>
  <c r="DJ130" i="3"/>
  <c r="DJ128" i="3"/>
  <c r="DJ129" i="3"/>
  <c r="DJ127" i="3"/>
  <c r="DJ107" i="3"/>
  <c r="DJ110" i="3"/>
  <c r="DJ108" i="3"/>
  <c r="DJ109" i="3"/>
  <c r="DJ88" i="3"/>
  <c r="DJ89" i="3"/>
  <c r="DJ90" i="3"/>
  <c r="DJ87" i="3"/>
  <c r="DJ5" i="2"/>
  <c r="DJ5" i="3"/>
  <c r="DJ4" i="2"/>
  <c r="DJ4" i="3"/>
  <c r="DK1" i="2"/>
  <c r="DK36" i="1"/>
  <c r="DK37" i="1"/>
  <c r="DK3" i="1" s="1"/>
  <c r="DK3" i="7" l="1"/>
  <c r="DK3" i="8"/>
  <c r="DJ302" i="3"/>
  <c r="DJ288" i="3" s="1"/>
  <c r="DJ282" i="5"/>
  <c r="DJ279" i="5"/>
  <c r="DJ281" i="5"/>
  <c r="DJ280" i="5"/>
  <c r="DJ278" i="5"/>
  <c r="DI291" i="5"/>
  <c r="DJ5" i="7"/>
  <c r="DJ271" i="5"/>
  <c r="DJ274" i="5"/>
  <c r="DJ275" i="5"/>
  <c r="DJ273" i="5"/>
  <c r="DJ272" i="5"/>
  <c r="DI233" i="5"/>
  <c r="DI28" i="6" s="1"/>
  <c r="DJ167" i="5"/>
  <c r="DJ207" i="5"/>
  <c r="DJ127" i="5"/>
  <c r="DJ189" i="5"/>
  <c r="DJ147" i="5"/>
  <c r="DJ166" i="5"/>
  <c r="DJ206" i="5"/>
  <c r="DJ129" i="5"/>
  <c r="DJ188" i="5"/>
  <c r="DJ149" i="5"/>
  <c r="DJ169" i="5"/>
  <c r="DJ209" i="5"/>
  <c r="DJ126" i="5"/>
  <c r="DJ186" i="5"/>
  <c r="DJ148" i="5"/>
  <c r="DJ168" i="5"/>
  <c r="DJ208" i="5"/>
  <c r="DJ128" i="5"/>
  <c r="DJ187" i="5"/>
  <c r="DJ146" i="5"/>
  <c r="DJ58" i="3"/>
  <c r="DJ61" i="3"/>
  <c r="DJ200" i="3"/>
  <c r="DJ62" i="3"/>
  <c r="DJ57" i="3"/>
  <c r="DJ59" i="3"/>
  <c r="DJ202" i="3"/>
  <c r="DJ199" i="3"/>
  <c r="DJ60" i="3"/>
  <c r="DJ54" i="3"/>
  <c r="DI117" i="6"/>
  <c r="DJ141" i="3"/>
  <c r="DJ137" i="3"/>
  <c r="DJ139" i="3"/>
  <c r="DJ140" i="3"/>
  <c r="DJ239" i="3"/>
  <c r="DJ138" i="3"/>
  <c r="DJ388" i="3"/>
  <c r="DJ240" i="3"/>
  <c r="DJ142" i="3"/>
  <c r="DJ242" i="3"/>
  <c r="DJ118" i="3"/>
  <c r="DJ117" i="3"/>
  <c r="DJ120" i="3"/>
  <c r="DJ232" i="3"/>
  <c r="DJ122" i="3"/>
  <c r="DJ229" i="3"/>
  <c r="DJ121" i="3"/>
  <c r="DJ363" i="3"/>
  <c r="DJ119" i="3"/>
  <c r="DJ230" i="3"/>
  <c r="DI164" i="3"/>
  <c r="DJ98" i="3"/>
  <c r="DJ220" i="3"/>
  <c r="DJ99" i="3"/>
  <c r="DJ219" i="3"/>
  <c r="DJ222" i="3"/>
  <c r="DJ100" i="3"/>
  <c r="DJ97" i="3"/>
  <c r="DJ338" i="3"/>
  <c r="DJ101" i="3"/>
  <c r="DJ102" i="3"/>
  <c r="DJ69" i="3"/>
  <c r="DJ149" i="3" s="1"/>
  <c r="DJ67" i="3"/>
  <c r="DJ147" i="3" s="1"/>
  <c r="DJ68" i="3"/>
  <c r="DJ148" i="3" s="1"/>
  <c r="DJ70" i="3"/>
  <c r="DJ150" i="3" s="1"/>
  <c r="DJ210" i="3"/>
  <c r="DJ78" i="3"/>
  <c r="DJ212" i="3"/>
  <c r="DJ79" i="3"/>
  <c r="DJ81" i="3"/>
  <c r="DJ313" i="3"/>
  <c r="DJ209" i="3"/>
  <c r="DJ77" i="3"/>
  <c r="DJ80" i="3"/>
  <c r="DJ82" i="3"/>
  <c r="DJ61" i="5"/>
  <c r="DJ200" i="5" s="1"/>
  <c r="DJ202" i="5" s="1"/>
  <c r="DJ54" i="5"/>
  <c r="DJ180" i="5" s="1"/>
  <c r="DJ182" i="5" s="1"/>
  <c r="DJ47" i="5"/>
  <c r="DJ160" i="5" s="1"/>
  <c r="DJ162" i="5" s="1"/>
  <c r="CC313" i="5"/>
  <c r="CC315" i="5" s="1"/>
  <c r="CC317" i="5" s="1"/>
  <c r="CB318" i="5"/>
  <c r="DJ117" i="5"/>
  <c r="DJ20" i="6" s="1"/>
  <c r="DJ118" i="5"/>
  <c r="DJ21" i="6" s="1"/>
  <c r="DJ236" i="5"/>
  <c r="DJ113" i="5"/>
  <c r="DJ333" i="5" s="1"/>
  <c r="DJ347" i="5" s="1"/>
  <c r="DJ73" i="5"/>
  <c r="DJ13" i="6" s="1"/>
  <c r="DJ72" i="5"/>
  <c r="DJ12" i="6" s="1"/>
  <c r="DJ238" i="5"/>
  <c r="DJ33" i="6" s="1"/>
  <c r="DI241" i="5"/>
  <c r="DJ99" i="5"/>
  <c r="DJ331" i="5" s="1"/>
  <c r="DJ345" i="5" s="1"/>
  <c r="DJ85" i="5"/>
  <c r="DJ329" i="5" s="1"/>
  <c r="DJ343" i="5" s="1"/>
  <c r="DJ116" i="5"/>
  <c r="DJ237" i="5"/>
  <c r="DJ32" i="6" s="1"/>
  <c r="DJ106" i="5"/>
  <c r="DJ332" i="5" s="1"/>
  <c r="DJ346" i="5" s="1"/>
  <c r="DJ68" i="5"/>
  <c r="DJ220" i="5" s="1"/>
  <c r="DJ222" i="5" s="1"/>
  <c r="DJ40" i="5"/>
  <c r="DJ140" i="5" s="1"/>
  <c r="DJ71" i="5"/>
  <c r="DJ231" i="5"/>
  <c r="DJ92" i="5"/>
  <c r="DJ330" i="5" s="1"/>
  <c r="DJ344" i="5" s="1"/>
  <c r="DI15" i="6"/>
  <c r="DI25" i="6" s="1"/>
  <c r="DI306" i="5"/>
  <c r="DI298" i="5"/>
  <c r="BF310" i="5"/>
  <c r="BF302" i="5"/>
  <c r="BG297" i="5"/>
  <c r="BG305" i="5"/>
  <c r="DK78" i="7"/>
  <c r="DK79" i="7" s="1"/>
  <c r="DK80" i="7" s="1"/>
  <c r="DK81" i="7" s="1"/>
  <c r="DK68" i="7"/>
  <c r="DK69" i="7" s="1"/>
  <c r="DK3" i="5"/>
  <c r="DK3" i="6"/>
  <c r="DK3" i="2"/>
  <c r="DK3" i="3"/>
  <c r="DK38" i="1"/>
  <c r="DK4" i="1" s="1"/>
  <c r="DK4" i="8" s="1"/>
  <c r="DK2" i="1"/>
  <c r="DK39" i="1"/>
  <c r="DK5" i="1" s="1"/>
  <c r="DK5" i="8" s="1"/>
  <c r="DL35" i="1"/>
  <c r="DL1" i="1" s="1"/>
  <c r="DL1" i="7" l="1"/>
  <c r="DL67" i="7" s="1"/>
  <c r="DL1" i="8"/>
  <c r="DK2" i="7"/>
  <c r="DK62" i="7" s="1"/>
  <c r="DK63" i="7" s="1"/>
  <c r="DK2" i="8"/>
  <c r="DJ288" i="5"/>
  <c r="DJ286" i="5"/>
  <c r="DJ289" i="5"/>
  <c r="DJ285" i="5"/>
  <c r="DJ287" i="5"/>
  <c r="DJ210" i="5"/>
  <c r="DJ214" i="5" s="1"/>
  <c r="DJ228" i="5"/>
  <c r="DJ226" i="5"/>
  <c r="DJ170" i="5"/>
  <c r="DJ174" i="5" s="1"/>
  <c r="DJ190" i="5"/>
  <c r="DJ194" i="5" s="1"/>
  <c r="DJ150" i="5"/>
  <c r="DJ154" i="5" s="1"/>
  <c r="DJ229" i="5"/>
  <c r="DJ227" i="5"/>
  <c r="DJ130" i="5"/>
  <c r="DJ134" i="5" s="1"/>
  <c r="DJ64" i="3"/>
  <c r="DJ124" i="3"/>
  <c r="DJ144" i="3"/>
  <c r="DJ250" i="3"/>
  <c r="DJ161" i="3"/>
  <c r="DJ160" i="3"/>
  <c r="DJ162" i="3"/>
  <c r="DJ159" i="3"/>
  <c r="DJ249" i="3"/>
  <c r="DJ252" i="3"/>
  <c r="DJ158" i="3"/>
  <c r="DJ104" i="3"/>
  <c r="DJ84" i="3"/>
  <c r="DJ157" i="3"/>
  <c r="DJ75" i="5"/>
  <c r="DJ11" i="6"/>
  <c r="DJ120" i="5"/>
  <c r="DJ314" i="5" s="1"/>
  <c r="DJ19" i="6"/>
  <c r="DJ31" i="6"/>
  <c r="DJ239" i="5"/>
  <c r="DJ34" i="6" s="1"/>
  <c r="DJ349" i="5"/>
  <c r="DJ35" i="6" s="1"/>
  <c r="DJ142" i="5"/>
  <c r="CD313" i="5"/>
  <c r="CD315" i="5" s="1"/>
  <c r="CD317" i="5" s="1"/>
  <c r="CC318" i="5"/>
  <c r="BG307" i="5"/>
  <c r="BG309" i="5" s="1"/>
  <c r="BG74" i="6" s="1"/>
  <c r="BG299" i="5"/>
  <c r="BG301" i="5" s="1"/>
  <c r="BG75" i="6" s="1"/>
  <c r="DK5" i="5"/>
  <c r="DK5" i="6"/>
  <c r="DK4" i="5"/>
  <c r="DK4" i="7" s="1"/>
  <c r="DK4" i="6"/>
  <c r="DL1" i="6"/>
  <c r="DK2" i="6"/>
  <c r="DL1" i="3"/>
  <c r="DL1" i="5"/>
  <c r="DK2" i="3"/>
  <c r="DK2" i="5"/>
  <c r="DK5" i="2"/>
  <c r="DK5" i="3"/>
  <c r="DK4" i="2"/>
  <c r="DK4" i="3"/>
  <c r="DK72" i="1"/>
  <c r="DK74" i="1" s="1"/>
  <c r="DK35" i="3" s="1"/>
  <c r="DK73" i="1"/>
  <c r="DK75" i="1"/>
  <c r="DK76" i="1" s="1"/>
  <c r="DK15" i="5" s="1"/>
  <c r="DK61" i="1"/>
  <c r="DK62" i="1" s="1"/>
  <c r="DK13" i="5" s="1"/>
  <c r="DK65" i="1"/>
  <c r="DK67" i="1" s="1"/>
  <c r="DK34" i="3" s="1"/>
  <c r="DK58" i="1"/>
  <c r="DK60" i="1" s="1"/>
  <c r="DK33" i="3" s="1"/>
  <c r="DK66" i="1"/>
  <c r="DK68" i="1"/>
  <c r="DK69" i="1" s="1"/>
  <c r="DK14" i="5" s="1"/>
  <c r="DK59" i="1"/>
  <c r="DK52" i="1"/>
  <c r="DK51" i="1"/>
  <c r="DK54" i="1"/>
  <c r="DK55" i="1" s="1"/>
  <c r="DK12" i="5" s="1"/>
  <c r="DL1" i="2"/>
  <c r="DK2" i="2"/>
  <c r="DK47" i="1"/>
  <c r="DK48" i="1" s="1"/>
  <c r="DK11" i="5" s="1"/>
  <c r="DK44" i="1"/>
  <c r="DK46" i="1" s="1"/>
  <c r="DK31" i="3" s="1"/>
  <c r="DK45" i="1"/>
  <c r="DL36" i="1"/>
  <c r="DL37" i="1"/>
  <c r="DL3" i="1" s="1"/>
  <c r="DL3" i="7" l="1"/>
  <c r="DL3" i="8"/>
  <c r="DJ23" i="6"/>
  <c r="DK192" i="5"/>
  <c r="DK132" i="5"/>
  <c r="DK253" i="5"/>
  <c r="DK212" i="5"/>
  <c r="DK278" i="5"/>
  <c r="DK280" i="5"/>
  <c r="DK282" i="5"/>
  <c r="DK281" i="5"/>
  <c r="DK279" i="5"/>
  <c r="DK172" i="5"/>
  <c r="DK152" i="5"/>
  <c r="DJ291" i="5"/>
  <c r="DK249" i="5"/>
  <c r="DK250" i="5"/>
  <c r="DK248" i="5"/>
  <c r="DK247" i="5"/>
  <c r="DK5" i="7"/>
  <c r="DK271" i="5"/>
  <c r="DK274" i="5"/>
  <c r="DK273" i="5"/>
  <c r="DK272" i="5"/>
  <c r="DK275" i="5"/>
  <c r="DJ233" i="5"/>
  <c r="DJ28" i="6" s="1"/>
  <c r="DK246" i="5"/>
  <c r="DK368" i="3"/>
  <c r="DK369" i="3" s="1"/>
  <c r="DK393" i="3"/>
  <c r="DK394" i="3" s="1"/>
  <c r="DK343" i="3"/>
  <c r="DK344" i="3" s="1"/>
  <c r="DK318" i="3"/>
  <c r="DK319" i="3" s="1"/>
  <c r="DK293" i="3"/>
  <c r="DK294" i="3" s="1"/>
  <c r="DK49" i="3"/>
  <c r="DK47" i="3"/>
  <c r="DK48" i="3"/>
  <c r="DK50" i="3"/>
  <c r="DJ117" i="6"/>
  <c r="DJ164" i="3"/>
  <c r="DK168" i="5"/>
  <c r="DK169" i="5"/>
  <c r="DK166" i="5"/>
  <c r="DK167" i="5"/>
  <c r="DK178" i="5"/>
  <c r="DK179" i="5"/>
  <c r="DK177" i="5"/>
  <c r="DK51" i="5"/>
  <c r="DK50" i="5"/>
  <c r="DK95" i="5"/>
  <c r="DK96" i="5"/>
  <c r="DL338" i="5"/>
  <c r="DK97" i="5"/>
  <c r="DK52" i="5"/>
  <c r="DK186" i="5"/>
  <c r="DK187" i="5"/>
  <c r="DK189" i="5"/>
  <c r="DK188" i="5"/>
  <c r="DK198" i="5"/>
  <c r="DK197" i="5"/>
  <c r="DK199" i="5"/>
  <c r="DK103" i="5"/>
  <c r="DK102" i="5"/>
  <c r="DK58" i="5"/>
  <c r="DK104" i="5"/>
  <c r="DK57" i="5"/>
  <c r="DL339" i="5"/>
  <c r="DK59" i="5"/>
  <c r="DJ241" i="5"/>
  <c r="DK148" i="5"/>
  <c r="DK149" i="5"/>
  <c r="DK147" i="5"/>
  <c r="DK146" i="5"/>
  <c r="DK157" i="5"/>
  <c r="DK159" i="5"/>
  <c r="DK158" i="5"/>
  <c r="DK90" i="5"/>
  <c r="DL337" i="5"/>
  <c r="DK43" i="5"/>
  <c r="DK89" i="5"/>
  <c r="DK88" i="5"/>
  <c r="DK44" i="5"/>
  <c r="DK45" i="5"/>
  <c r="DK127" i="5"/>
  <c r="DK128" i="5"/>
  <c r="DK129" i="5"/>
  <c r="DK126" i="5"/>
  <c r="DK137" i="5"/>
  <c r="DK139" i="5"/>
  <c r="DK138" i="5"/>
  <c r="DK83" i="5"/>
  <c r="DK38" i="5"/>
  <c r="DK81" i="5"/>
  <c r="DK36" i="5"/>
  <c r="DK82" i="5"/>
  <c r="DK37" i="5"/>
  <c r="DL336" i="5"/>
  <c r="DK209" i="5"/>
  <c r="DK207" i="5"/>
  <c r="DK206" i="5"/>
  <c r="DK208" i="5"/>
  <c r="DK219" i="5"/>
  <c r="DK218" i="5"/>
  <c r="DK217" i="5"/>
  <c r="DK111" i="5"/>
  <c r="DK109" i="5"/>
  <c r="DK66" i="5"/>
  <c r="DK65" i="5"/>
  <c r="DL340" i="5"/>
  <c r="DK110" i="5"/>
  <c r="DK64" i="5"/>
  <c r="CE313" i="5"/>
  <c r="CE315" i="5" s="1"/>
  <c r="CE317" i="5" s="1"/>
  <c r="CD318" i="5"/>
  <c r="DJ15" i="6"/>
  <c r="DJ25" i="6" s="1"/>
  <c r="DJ306" i="5"/>
  <c r="DJ298" i="5"/>
  <c r="BG310" i="5"/>
  <c r="BG302" i="5"/>
  <c r="BH297" i="5"/>
  <c r="BH305" i="5"/>
  <c r="DK53" i="1"/>
  <c r="DK32" i="3" s="1"/>
  <c r="DL78" i="7"/>
  <c r="DL79" i="7" s="1"/>
  <c r="DL80" i="7" s="1"/>
  <c r="DL81" i="7" s="1"/>
  <c r="DL68" i="7"/>
  <c r="DL69" i="7" s="1"/>
  <c r="DL3" i="5"/>
  <c r="DL3" i="6"/>
  <c r="DK39" i="3"/>
  <c r="DK327" i="3" s="1"/>
  <c r="DK40" i="3"/>
  <c r="DK352" i="3" s="1"/>
  <c r="DK42" i="3"/>
  <c r="DK402" i="3" s="1"/>
  <c r="DK41" i="3"/>
  <c r="DK377" i="3" s="1"/>
  <c r="DK38" i="3"/>
  <c r="DK130" i="3"/>
  <c r="DK129" i="3"/>
  <c r="DK128" i="3"/>
  <c r="DK127" i="3"/>
  <c r="DK108" i="3"/>
  <c r="DK107" i="3"/>
  <c r="DK110" i="3"/>
  <c r="DK109" i="3"/>
  <c r="DK90" i="3"/>
  <c r="DK87" i="3"/>
  <c r="DK89" i="3"/>
  <c r="DK88" i="3"/>
  <c r="DL3" i="2"/>
  <c r="DL3" i="3"/>
  <c r="DL38" i="1"/>
  <c r="DL4" i="1" s="1"/>
  <c r="DL4" i="8" s="1"/>
  <c r="DL2" i="1"/>
  <c r="DM35" i="1"/>
  <c r="DM1" i="1" s="1"/>
  <c r="DL39" i="1"/>
  <c r="DL5" i="1" s="1"/>
  <c r="DL5" i="8" s="1"/>
  <c r="DM1" i="7" l="1"/>
  <c r="DM1" i="8"/>
  <c r="DL2" i="7"/>
  <c r="DL62" i="7" s="1"/>
  <c r="DL63" i="7" s="1"/>
  <c r="DL2" i="8"/>
  <c r="DK302" i="3"/>
  <c r="DK288" i="3" s="1"/>
  <c r="DK285" i="5"/>
  <c r="DK210" i="5"/>
  <c r="DK214" i="5" s="1"/>
  <c r="DK286" i="5"/>
  <c r="DK288" i="5"/>
  <c r="DK289" i="5"/>
  <c r="DK287" i="5"/>
  <c r="DK202" i="3"/>
  <c r="DK58" i="3"/>
  <c r="DK200" i="3"/>
  <c r="DK199" i="3"/>
  <c r="DK59" i="3"/>
  <c r="DK60" i="3"/>
  <c r="DK57" i="3"/>
  <c r="DK61" i="3"/>
  <c r="DK62" i="3"/>
  <c r="DK54" i="3"/>
  <c r="DK388" i="3"/>
  <c r="DK137" i="3"/>
  <c r="DK139" i="3"/>
  <c r="DK142" i="3"/>
  <c r="DK141" i="3"/>
  <c r="DK138" i="3"/>
  <c r="DK140" i="3"/>
  <c r="DK240" i="3"/>
  <c r="DK239" i="3"/>
  <c r="DK242" i="3"/>
  <c r="DK118" i="3"/>
  <c r="DK229" i="3"/>
  <c r="DK232" i="3"/>
  <c r="DK122" i="3"/>
  <c r="DK121" i="3"/>
  <c r="DK120" i="3"/>
  <c r="DK119" i="3"/>
  <c r="DK230" i="3"/>
  <c r="DK117" i="3"/>
  <c r="DK363" i="3"/>
  <c r="DK98" i="3"/>
  <c r="DK219" i="3"/>
  <c r="DK101" i="3"/>
  <c r="DK100" i="3"/>
  <c r="DK99" i="3"/>
  <c r="DK97" i="3"/>
  <c r="DK222" i="3"/>
  <c r="DK338" i="3"/>
  <c r="DK102" i="3"/>
  <c r="DK220" i="3"/>
  <c r="DK68" i="3"/>
  <c r="DK148" i="3" s="1"/>
  <c r="DK69" i="3"/>
  <c r="DK149" i="3" s="1"/>
  <c r="DK67" i="3"/>
  <c r="DK147" i="3" s="1"/>
  <c r="DK70" i="3"/>
  <c r="DK150" i="3" s="1"/>
  <c r="DK77" i="3"/>
  <c r="DK81" i="3"/>
  <c r="DK313" i="3"/>
  <c r="DK209" i="3"/>
  <c r="DK78" i="3"/>
  <c r="DK79" i="3"/>
  <c r="DK210" i="3"/>
  <c r="DK80" i="3"/>
  <c r="DK212" i="3"/>
  <c r="DK82" i="3"/>
  <c r="DK92" i="5"/>
  <c r="DK330" i="5" s="1"/>
  <c r="DK344" i="5" s="1"/>
  <c r="DK237" i="5"/>
  <c r="DK32" i="6" s="1"/>
  <c r="DK150" i="5"/>
  <c r="DK154" i="5" s="1"/>
  <c r="DK61" i="5"/>
  <c r="DK200" i="5" s="1"/>
  <c r="DK202" i="5" s="1"/>
  <c r="DK117" i="5"/>
  <c r="DK20" i="6" s="1"/>
  <c r="DK118" i="5"/>
  <c r="DK21" i="6" s="1"/>
  <c r="DK238" i="5"/>
  <c r="DK33" i="6" s="1"/>
  <c r="DK228" i="5"/>
  <c r="DK54" i="5"/>
  <c r="DK180" i="5" s="1"/>
  <c r="DK182" i="5" s="1"/>
  <c r="DK170" i="5"/>
  <c r="DK174" i="5" s="1"/>
  <c r="CE318" i="5"/>
  <c r="CF313" i="5"/>
  <c r="DK68" i="5"/>
  <c r="DK220" i="5" s="1"/>
  <c r="DK222" i="5" s="1"/>
  <c r="DK113" i="5"/>
  <c r="DK333" i="5" s="1"/>
  <c r="DK347" i="5" s="1"/>
  <c r="DK40" i="5"/>
  <c r="DK140" i="5" s="1"/>
  <c r="DK142" i="5" s="1"/>
  <c r="DK71" i="5"/>
  <c r="DK236" i="5"/>
  <c r="DK227" i="5"/>
  <c r="DK190" i="5"/>
  <c r="DK194" i="5" s="1"/>
  <c r="DK85" i="5"/>
  <c r="DK329" i="5" s="1"/>
  <c r="DK343" i="5" s="1"/>
  <c r="DK116" i="5"/>
  <c r="DK130" i="5"/>
  <c r="DK134" i="5" s="1"/>
  <c r="DK226" i="5"/>
  <c r="DK231" i="5"/>
  <c r="DK72" i="5"/>
  <c r="DK12" i="6" s="1"/>
  <c r="DK73" i="5"/>
  <c r="DK13" i="6" s="1"/>
  <c r="DK229" i="5"/>
  <c r="DK47" i="5"/>
  <c r="DK160" i="5" s="1"/>
  <c r="DK162" i="5" s="1"/>
  <c r="DK106" i="5"/>
  <c r="DK332" i="5" s="1"/>
  <c r="DK346" i="5" s="1"/>
  <c r="DK99" i="5"/>
  <c r="DK331" i="5" s="1"/>
  <c r="DK345" i="5" s="1"/>
  <c r="BH307" i="5"/>
  <c r="BH309" i="5" s="1"/>
  <c r="BH74" i="6" s="1"/>
  <c r="BH299" i="5"/>
  <c r="BH301" i="5" s="1"/>
  <c r="BH75" i="6" s="1"/>
  <c r="DM67" i="7"/>
  <c r="DL5" i="5"/>
  <c r="DL5" i="6"/>
  <c r="DL4" i="5"/>
  <c r="DL4" i="7" s="1"/>
  <c r="DL4" i="6"/>
  <c r="DL2" i="6"/>
  <c r="DM1" i="6"/>
  <c r="DM1" i="3"/>
  <c r="DM1" i="5"/>
  <c r="DL2" i="3"/>
  <c r="DL2" i="5"/>
  <c r="DL5" i="2"/>
  <c r="DL5" i="3"/>
  <c r="DL4" i="2"/>
  <c r="DL4" i="3"/>
  <c r="DL72" i="1"/>
  <c r="DL74" i="1" s="1"/>
  <c r="DL35" i="3" s="1"/>
  <c r="DL75" i="1"/>
  <c r="DL76" i="1" s="1"/>
  <c r="DL15" i="5" s="1"/>
  <c r="DL73" i="1"/>
  <c r="DL65" i="1"/>
  <c r="DL67" i="1" s="1"/>
  <c r="DL34" i="3" s="1"/>
  <c r="DL61" i="1"/>
  <c r="DL62" i="1" s="1"/>
  <c r="DL13" i="5" s="1"/>
  <c r="DL59" i="1"/>
  <c r="DL66" i="1"/>
  <c r="DL58" i="1"/>
  <c r="DL60" i="1" s="1"/>
  <c r="DL33" i="3" s="1"/>
  <c r="DL68" i="1"/>
  <c r="DL69" i="1" s="1"/>
  <c r="DL14" i="5" s="1"/>
  <c r="DL54" i="1"/>
  <c r="DL55" i="1" s="1"/>
  <c r="DL12" i="5" s="1"/>
  <c r="DL52" i="1"/>
  <c r="DL51" i="1"/>
  <c r="DM1" i="2"/>
  <c r="DL2" i="2"/>
  <c r="DL47" i="1"/>
  <c r="DL48" i="1" s="1"/>
  <c r="DL11" i="5" s="1"/>
  <c r="DL45" i="1"/>
  <c r="DL44" i="1"/>
  <c r="DL46" i="1" s="1"/>
  <c r="DL31" i="3" s="1"/>
  <c r="DM37" i="1"/>
  <c r="DM3" i="1" s="1"/>
  <c r="DM36" i="1"/>
  <c r="DM3" i="7" l="1"/>
  <c r="DM3" i="8"/>
  <c r="DL152" i="5"/>
  <c r="DL172" i="5"/>
  <c r="DL132" i="5"/>
  <c r="DL253" i="5"/>
  <c r="DL281" i="5"/>
  <c r="DL280" i="5"/>
  <c r="DL282" i="5"/>
  <c r="DL278" i="5"/>
  <c r="DL279" i="5"/>
  <c r="DL212" i="5"/>
  <c r="DL192" i="5"/>
  <c r="DK291" i="5"/>
  <c r="DL249" i="5"/>
  <c r="DL250" i="5"/>
  <c r="DL248" i="5"/>
  <c r="DL247" i="5"/>
  <c r="DL5" i="7"/>
  <c r="DL271" i="5"/>
  <c r="DL273" i="5"/>
  <c r="DL272" i="5"/>
  <c r="DL274" i="5"/>
  <c r="DL275" i="5"/>
  <c r="DL246" i="5"/>
  <c r="DL393" i="3"/>
  <c r="DL394" i="3" s="1"/>
  <c r="DL343" i="3"/>
  <c r="DL344" i="3" s="1"/>
  <c r="DL318" i="3"/>
  <c r="DL319" i="3" s="1"/>
  <c r="DL293" i="3"/>
  <c r="DL294" i="3" s="1"/>
  <c r="DL368" i="3"/>
  <c r="DL369" i="3" s="1"/>
  <c r="DK64" i="3"/>
  <c r="DL48" i="3"/>
  <c r="DL47" i="3"/>
  <c r="DL49" i="3"/>
  <c r="DL50" i="3"/>
  <c r="DK159" i="3"/>
  <c r="DK249" i="3"/>
  <c r="DK162" i="3"/>
  <c r="DK144" i="3"/>
  <c r="DK250" i="3"/>
  <c r="DK124" i="3"/>
  <c r="DK160" i="3"/>
  <c r="DK158" i="3"/>
  <c r="DK252" i="3"/>
  <c r="DK161" i="3"/>
  <c r="DK104" i="3"/>
  <c r="DK84" i="3"/>
  <c r="DK157" i="3"/>
  <c r="DL169" i="5"/>
  <c r="DL166" i="5"/>
  <c r="DL167" i="5"/>
  <c r="DL168" i="5"/>
  <c r="DL177" i="5"/>
  <c r="DL179" i="5"/>
  <c r="DL178" i="5"/>
  <c r="DL51" i="5"/>
  <c r="DL96" i="5"/>
  <c r="DL52" i="5"/>
  <c r="DL95" i="5"/>
  <c r="DL97" i="5"/>
  <c r="DM338" i="5"/>
  <c r="DL50" i="5"/>
  <c r="DK233" i="5"/>
  <c r="DK28" i="6" s="1"/>
  <c r="DK120" i="5"/>
  <c r="DK314" i="5" s="1"/>
  <c r="DK19" i="6"/>
  <c r="DK349" i="5"/>
  <c r="DK35" i="6" s="1"/>
  <c r="DL187" i="5"/>
  <c r="DL189" i="5"/>
  <c r="DL188" i="5"/>
  <c r="DL186" i="5"/>
  <c r="DL199" i="5"/>
  <c r="DL197" i="5"/>
  <c r="DL198" i="5"/>
  <c r="DM339" i="5"/>
  <c r="DL103" i="5"/>
  <c r="DL104" i="5"/>
  <c r="DL58" i="5"/>
  <c r="DL59" i="5"/>
  <c r="DL102" i="5"/>
  <c r="DL57" i="5"/>
  <c r="DL128" i="5"/>
  <c r="DL127" i="5"/>
  <c r="DL126" i="5"/>
  <c r="DL129" i="5"/>
  <c r="DL139" i="5"/>
  <c r="DL138" i="5"/>
  <c r="DL137" i="5"/>
  <c r="DM336" i="5"/>
  <c r="DL83" i="5"/>
  <c r="DL37" i="5"/>
  <c r="DL81" i="5"/>
  <c r="DL38" i="5"/>
  <c r="DL36" i="5"/>
  <c r="DL82" i="5"/>
  <c r="DL147" i="5"/>
  <c r="DL149" i="5"/>
  <c r="DL146" i="5"/>
  <c r="DL148" i="5"/>
  <c r="DL157" i="5"/>
  <c r="DL159" i="5"/>
  <c r="DL158" i="5"/>
  <c r="DL90" i="5"/>
  <c r="DM337" i="5"/>
  <c r="DL44" i="5"/>
  <c r="DL88" i="5"/>
  <c r="DL89" i="5"/>
  <c r="DL43" i="5"/>
  <c r="DL45" i="5"/>
  <c r="DL207" i="5"/>
  <c r="DL208" i="5"/>
  <c r="DL209" i="5"/>
  <c r="DL206" i="5"/>
  <c r="DL219" i="5"/>
  <c r="DL218" i="5"/>
  <c r="DL217" i="5"/>
  <c r="DM340" i="5"/>
  <c r="DL64" i="5"/>
  <c r="DL66" i="5"/>
  <c r="DL65" i="5"/>
  <c r="DL111" i="5"/>
  <c r="DL109" i="5"/>
  <c r="DL110" i="5"/>
  <c r="DK75" i="5"/>
  <c r="DK11" i="6"/>
  <c r="CF315" i="5"/>
  <c r="CF317" i="5" s="1"/>
  <c r="DK31" i="6"/>
  <c r="DK239" i="5"/>
  <c r="DK34" i="6" s="1"/>
  <c r="BH310" i="5"/>
  <c r="BH302" i="5"/>
  <c r="BI297" i="5"/>
  <c r="BI305" i="5"/>
  <c r="DL53" i="1"/>
  <c r="DL32" i="3" s="1"/>
  <c r="DM78" i="7"/>
  <c r="DM79" i="7" s="1"/>
  <c r="DM80" i="7" s="1"/>
  <c r="DM81" i="7" s="1"/>
  <c r="DM68" i="7"/>
  <c r="DM69" i="7" s="1"/>
  <c r="DM3" i="5"/>
  <c r="DM3" i="6"/>
  <c r="DL39" i="3"/>
  <c r="DL327" i="3" s="1"/>
  <c r="DL38" i="3"/>
  <c r="DL40" i="3"/>
  <c r="DL352" i="3" s="1"/>
  <c r="DL42" i="3"/>
  <c r="DL402" i="3" s="1"/>
  <c r="DL41" i="3"/>
  <c r="DL377" i="3" s="1"/>
  <c r="DL129" i="3"/>
  <c r="DL130" i="3"/>
  <c r="DL127" i="3"/>
  <c r="DL128" i="3"/>
  <c r="DL107" i="3"/>
  <c r="DL110" i="3"/>
  <c r="DL109" i="3"/>
  <c r="DL108" i="3"/>
  <c r="DL88" i="3"/>
  <c r="DL90" i="3"/>
  <c r="DL87" i="3"/>
  <c r="DL89" i="3"/>
  <c r="DM3" i="2"/>
  <c r="DM3" i="3"/>
  <c r="DM38" i="1"/>
  <c r="DM4" i="1" s="1"/>
  <c r="DM4" i="8" s="1"/>
  <c r="DM2" i="1"/>
  <c r="DM39" i="1"/>
  <c r="DM5" i="1" s="1"/>
  <c r="DM5" i="8" s="1"/>
  <c r="DN35" i="1"/>
  <c r="DN1" i="1" s="1"/>
  <c r="DN1" i="7" l="1"/>
  <c r="DN1" i="8"/>
  <c r="DM2" i="7"/>
  <c r="DM62" i="7" s="1"/>
  <c r="DM63" i="7" s="1"/>
  <c r="DM2" i="8"/>
  <c r="DK23" i="6"/>
  <c r="DL302" i="3"/>
  <c r="DL288" i="3" s="1"/>
  <c r="DL289" i="5"/>
  <c r="DL210" i="5"/>
  <c r="DL214" i="5" s="1"/>
  <c r="DL285" i="5"/>
  <c r="DL288" i="5"/>
  <c r="DL287" i="5"/>
  <c r="DL286" i="5"/>
  <c r="DL54" i="3"/>
  <c r="DL202" i="3"/>
  <c r="DL200" i="3"/>
  <c r="DL57" i="3"/>
  <c r="DL59" i="3"/>
  <c r="DL60" i="3"/>
  <c r="DL62" i="3"/>
  <c r="DL199" i="3"/>
  <c r="DL58" i="3"/>
  <c r="DL61" i="3"/>
  <c r="DL54" i="5"/>
  <c r="DL180" i="5" s="1"/>
  <c r="DL182" i="5" s="1"/>
  <c r="DL363" i="3"/>
  <c r="DL119" i="3"/>
  <c r="DL118" i="3"/>
  <c r="DL121" i="3"/>
  <c r="DL122" i="3"/>
  <c r="DL229" i="3"/>
  <c r="DL117" i="3"/>
  <c r="DL230" i="3"/>
  <c r="DL120" i="3"/>
  <c r="DL232" i="3"/>
  <c r="DL142" i="3"/>
  <c r="DL140" i="3"/>
  <c r="DL138" i="3"/>
  <c r="DL240" i="3"/>
  <c r="DL137" i="3"/>
  <c r="DL139" i="3"/>
  <c r="DL239" i="3"/>
  <c r="DL141" i="3"/>
  <c r="DL388" i="3"/>
  <c r="DL242" i="3"/>
  <c r="DK164" i="3"/>
  <c r="DK117" i="6"/>
  <c r="DL220" i="3"/>
  <c r="DL100" i="3"/>
  <c r="DL101" i="3"/>
  <c r="DL219" i="3"/>
  <c r="DL98" i="3"/>
  <c r="DL99" i="3"/>
  <c r="DL338" i="3"/>
  <c r="DL222" i="3"/>
  <c r="DL102" i="3"/>
  <c r="DL97" i="3"/>
  <c r="DL69" i="3"/>
  <c r="DL149" i="3" s="1"/>
  <c r="DL67" i="3"/>
  <c r="DL147" i="3" s="1"/>
  <c r="DL68" i="3"/>
  <c r="DL148" i="3" s="1"/>
  <c r="DL70" i="3"/>
  <c r="DL150" i="3" s="1"/>
  <c r="DL209" i="3"/>
  <c r="DL212" i="3"/>
  <c r="DL79" i="3"/>
  <c r="DL81" i="3"/>
  <c r="DL80" i="3"/>
  <c r="DL313" i="3"/>
  <c r="DL82" i="3"/>
  <c r="DL77" i="3"/>
  <c r="DL210" i="3"/>
  <c r="DL78" i="3"/>
  <c r="DL106" i="5"/>
  <c r="DL332" i="5" s="1"/>
  <c r="DL346" i="5" s="1"/>
  <c r="DL61" i="5"/>
  <c r="DL200" i="5" s="1"/>
  <c r="DL202" i="5" s="1"/>
  <c r="DL47" i="5"/>
  <c r="DL160" i="5" s="1"/>
  <c r="DL162" i="5" s="1"/>
  <c r="DL170" i="5"/>
  <c r="DL174" i="5" s="1"/>
  <c r="CG313" i="5"/>
  <c r="CG315" i="5" s="1"/>
  <c r="CG317" i="5" s="1"/>
  <c r="CF318" i="5"/>
  <c r="DL71" i="5"/>
  <c r="DL40" i="5"/>
  <c r="DL140" i="5" s="1"/>
  <c r="DL142" i="5" s="1"/>
  <c r="DL118" i="5"/>
  <c r="DL21" i="6" s="1"/>
  <c r="DL237" i="5"/>
  <c r="DL32" i="6" s="1"/>
  <c r="DL130" i="5"/>
  <c r="DL134" i="5" s="1"/>
  <c r="DL226" i="5"/>
  <c r="DL190" i="5"/>
  <c r="DL194" i="5" s="1"/>
  <c r="DL113" i="5"/>
  <c r="DL333" i="5" s="1"/>
  <c r="DL347" i="5" s="1"/>
  <c r="DL68" i="5"/>
  <c r="DL220" i="5" s="1"/>
  <c r="DL222" i="5" s="1"/>
  <c r="DL92" i="5"/>
  <c r="DL330" i="5" s="1"/>
  <c r="DL344" i="5" s="1"/>
  <c r="DL73" i="5"/>
  <c r="DL13" i="6" s="1"/>
  <c r="DL227" i="5"/>
  <c r="DK241" i="5"/>
  <c r="DL116" i="5"/>
  <c r="DL85" i="5"/>
  <c r="DL329" i="5" s="1"/>
  <c r="DL343" i="5" s="1"/>
  <c r="DL236" i="5"/>
  <c r="DL238" i="5"/>
  <c r="DL33" i="6" s="1"/>
  <c r="DL228" i="5"/>
  <c r="DL99" i="5"/>
  <c r="DL331" i="5" s="1"/>
  <c r="DL345" i="5" s="1"/>
  <c r="DK15" i="6"/>
  <c r="DK25" i="6" s="1"/>
  <c r="DK306" i="5"/>
  <c r="DK298" i="5"/>
  <c r="DL150" i="5"/>
  <c r="DL154" i="5" s="1"/>
  <c r="DL117" i="5"/>
  <c r="DL20" i="6" s="1"/>
  <c r="DL72" i="5"/>
  <c r="DL12" i="6" s="1"/>
  <c r="DL229" i="5"/>
  <c r="DL231" i="5"/>
  <c r="BI307" i="5"/>
  <c r="BI309" i="5" s="1"/>
  <c r="BI74" i="6" s="1"/>
  <c r="BI299" i="5"/>
  <c r="BI301" i="5" s="1"/>
  <c r="BI75" i="6" s="1"/>
  <c r="DN67" i="7"/>
  <c r="DM4" i="5"/>
  <c r="DM4" i="7" s="1"/>
  <c r="DM4" i="6"/>
  <c r="DM5" i="5"/>
  <c r="DM5" i="6"/>
  <c r="DM2" i="6"/>
  <c r="DN1" i="6"/>
  <c r="DM2" i="3"/>
  <c r="DM2" i="5"/>
  <c r="DN1" i="3"/>
  <c r="DN1" i="5"/>
  <c r="DM5" i="2"/>
  <c r="DM5" i="3"/>
  <c r="DM4" i="2"/>
  <c r="DM4" i="3"/>
  <c r="DM73" i="1"/>
  <c r="DM72" i="1"/>
  <c r="DM74" i="1" s="1"/>
  <c r="DM35" i="3" s="1"/>
  <c r="DM75" i="1"/>
  <c r="DM76" i="1" s="1"/>
  <c r="DM15" i="5" s="1"/>
  <c r="DM68" i="1"/>
  <c r="DM69" i="1" s="1"/>
  <c r="DM14" i="5" s="1"/>
  <c r="DM59" i="1"/>
  <c r="DM61" i="1"/>
  <c r="DM62" i="1" s="1"/>
  <c r="DM13" i="5" s="1"/>
  <c r="DM58" i="1"/>
  <c r="DM60" i="1" s="1"/>
  <c r="DM33" i="3" s="1"/>
  <c r="DM65" i="1"/>
  <c r="DM67" i="1" s="1"/>
  <c r="DM34" i="3" s="1"/>
  <c r="DM66" i="1"/>
  <c r="DM52" i="1"/>
  <c r="DM54" i="1"/>
  <c r="DM55" i="1" s="1"/>
  <c r="DM12" i="5" s="1"/>
  <c r="DM51" i="1"/>
  <c r="DN1" i="2"/>
  <c r="DM2" i="2"/>
  <c r="DM45" i="1"/>
  <c r="DM47" i="1"/>
  <c r="DM48" i="1" s="1"/>
  <c r="DM11" i="5" s="1"/>
  <c r="DM44" i="1"/>
  <c r="DM46" i="1" s="1"/>
  <c r="DM31" i="3" s="1"/>
  <c r="DN37" i="1"/>
  <c r="DN3" i="1" s="1"/>
  <c r="DN36" i="1"/>
  <c r="DN2" i="1" s="1"/>
  <c r="DN2" i="7" l="1"/>
  <c r="DN62" i="7" s="1"/>
  <c r="DN63" i="7" s="1"/>
  <c r="DN2" i="8"/>
  <c r="DN3" i="7"/>
  <c r="DN3" i="8"/>
  <c r="DM152" i="5"/>
  <c r="DM212" i="5"/>
  <c r="DM132" i="5"/>
  <c r="DM253" i="5"/>
  <c r="DM172" i="5"/>
  <c r="DM282" i="5"/>
  <c r="DM281" i="5"/>
  <c r="DM279" i="5"/>
  <c r="DM278" i="5"/>
  <c r="DM280" i="5"/>
  <c r="DM192" i="5"/>
  <c r="DL291" i="5"/>
  <c r="DM249" i="5"/>
  <c r="DM250" i="5"/>
  <c r="DM248" i="5"/>
  <c r="DM247" i="5"/>
  <c r="DM5" i="7"/>
  <c r="DM273" i="5"/>
  <c r="DM272" i="5"/>
  <c r="DM271" i="5"/>
  <c r="DM274" i="5"/>
  <c r="DM275" i="5"/>
  <c r="DM246" i="5"/>
  <c r="DM393" i="3"/>
  <c r="DM394" i="3" s="1"/>
  <c r="DM343" i="3"/>
  <c r="DM344" i="3" s="1"/>
  <c r="DM368" i="3"/>
  <c r="DM369" i="3" s="1"/>
  <c r="DM293" i="3"/>
  <c r="DM294" i="3" s="1"/>
  <c r="DM318" i="3"/>
  <c r="DM319" i="3" s="1"/>
  <c r="DL64" i="3"/>
  <c r="DM48" i="3"/>
  <c r="DM47" i="3"/>
  <c r="DM49" i="3"/>
  <c r="DM50" i="3"/>
  <c r="DL124" i="3"/>
  <c r="DL144" i="3"/>
  <c r="DL158" i="3"/>
  <c r="DL161" i="3"/>
  <c r="DL252" i="3"/>
  <c r="DL250" i="3"/>
  <c r="DL249" i="3"/>
  <c r="DL162" i="3"/>
  <c r="DL104" i="3"/>
  <c r="DL159" i="3"/>
  <c r="DL160" i="3"/>
  <c r="DL84" i="3"/>
  <c r="DL157" i="3"/>
  <c r="DL233" i="5"/>
  <c r="DL28" i="6" s="1"/>
  <c r="DL349" i="5"/>
  <c r="DL35" i="6" s="1"/>
  <c r="DL19" i="6"/>
  <c r="DL120" i="5"/>
  <c r="DL314" i="5" s="1"/>
  <c r="DL239" i="5"/>
  <c r="DL34" i="6" s="1"/>
  <c r="DL31" i="6"/>
  <c r="DL11" i="6"/>
  <c r="DL75" i="5"/>
  <c r="DM129" i="5"/>
  <c r="DM127" i="5"/>
  <c r="DM128" i="5"/>
  <c r="DM126" i="5"/>
  <c r="DM139" i="5"/>
  <c r="DM138" i="5"/>
  <c r="DM137" i="5"/>
  <c r="DM83" i="5"/>
  <c r="DN336" i="5"/>
  <c r="DM36" i="5"/>
  <c r="DM81" i="5"/>
  <c r="DM38" i="5"/>
  <c r="DM82" i="5"/>
  <c r="DM37" i="5"/>
  <c r="DM189" i="5"/>
  <c r="DM187" i="5"/>
  <c r="DM186" i="5"/>
  <c r="DM188" i="5"/>
  <c r="DM199" i="5"/>
  <c r="DM197" i="5"/>
  <c r="DM198" i="5"/>
  <c r="DM104" i="5"/>
  <c r="DM59" i="5"/>
  <c r="DM103" i="5"/>
  <c r="DM102" i="5"/>
  <c r="DN339" i="5"/>
  <c r="DM57" i="5"/>
  <c r="DM58" i="5"/>
  <c r="DM147" i="5"/>
  <c r="DM146" i="5"/>
  <c r="DM148" i="5"/>
  <c r="DM149" i="5"/>
  <c r="DM158" i="5"/>
  <c r="DM159" i="5"/>
  <c r="DM157" i="5"/>
  <c r="DM90" i="5"/>
  <c r="DM89" i="5"/>
  <c r="DM88" i="5"/>
  <c r="DM43" i="5"/>
  <c r="DN337" i="5"/>
  <c r="DM45" i="5"/>
  <c r="DM44" i="5"/>
  <c r="DM208" i="5"/>
  <c r="DM207" i="5"/>
  <c r="DM209" i="5"/>
  <c r="DM206" i="5"/>
  <c r="DM218" i="5"/>
  <c r="DM217" i="5"/>
  <c r="DM219" i="5"/>
  <c r="DM109" i="5"/>
  <c r="DM66" i="5"/>
  <c r="DM65" i="5"/>
  <c r="DM110" i="5"/>
  <c r="DN340" i="5"/>
  <c r="DM64" i="5"/>
  <c r="DM111" i="5"/>
  <c r="DM169" i="5"/>
  <c r="DM167" i="5"/>
  <c r="DM166" i="5"/>
  <c r="DM168" i="5"/>
  <c r="DM177" i="5"/>
  <c r="DM179" i="5"/>
  <c r="DM178" i="5"/>
  <c r="DM95" i="5"/>
  <c r="DM97" i="5"/>
  <c r="DM50" i="5"/>
  <c r="DM96" i="5"/>
  <c r="DN338" i="5"/>
  <c r="DM51" i="5"/>
  <c r="DM52" i="5"/>
  <c r="CG318" i="5"/>
  <c r="CH313" i="5"/>
  <c r="BI310" i="5"/>
  <c r="BI302" i="5"/>
  <c r="BJ297" i="5"/>
  <c r="BJ305" i="5"/>
  <c r="DM53" i="1"/>
  <c r="DM32" i="3" s="1"/>
  <c r="DN78" i="7"/>
  <c r="DN79" i="7" s="1"/>
  <c r="DN80" i="7" s="1"/>
  <c r="DN81" i="7" s="1"/>
  <c r="DN68" i="7"/>
  <c r="DN69" i="7" s="1"/>
  <c r="DN2" i="5"/>
  <c r="DN2" i="6"/>
  <c r="DN3" i="5"/>
  <c r="DN3" i="6"/>
  <c r="DM39" i="3"/>
  <c r="DM327" i="3" s="1"/>
  <c r="DM41" i="3"/>
  <c r="DM377" i="3" s="1"/>
  <c r="DM42" i="3"/>
  <c r="DM402" i="3" s="1"/>
  <c r="DM38" i="3"/>
  <c r="DM40" i="3"/>
  <c r="DM352" i="3" s="1"/>
  <c r="DM130" i="3"/>
  <c r="DM127" i="3"/>
  <c r="DM129" i="3"/>
  <c r="DM128" i="3"/>
  <c r="DM107" i="3"/>
  <c r="DM109" i="3"/>
  <c r="DM110" i="3"/>
  <c r="DM108" i="3"/>
  <c r="DM88" i="3"/>
  <c r="DM87" i="3"/>
  <c r="DM90" i="3"/>
  <c r="DM89" i="3"/>
  <c r="DN3" i="2"/>
  <c r="DN3" i="3"/>
  <c r="DN2" i="2"/>
  <c r="DN2" i="3"/>
  <c r="DN73" i="1"/>
  <c r="DN75" i="1"/>
  <c r="DN76" i="1" s="1"/>
  <c r="DN15" i="5" s="1"/>
  <c r="DN72" i="1"/>
  <c r="DN74" i="1" s="1"/>
  <c r="DN35" i="3" s="1"/>
  <c r="DN68" i="1"/>
  <c r="DN69" i="1" s="1"/>
  <c r="DN14" i="5" s="1"/>
  <c r="DN66" i="1"/>
  <c r="DN58" i="1"/>
  <c r="DN60" i="1" s="1"/>
  <c r="DN33" i="3" s="1"/>
  <c r="DN59" i="1"/>
  <c r="DN65" i="1"/>
  <c r="DN67" i="1" s="1"/>
  <c r="DN34" i="3" s="1"/>
  <c r="DN61" i="1"/>
  <c r="DN62" i="1" s="1"/>
  <c r="DN13" i="5" s="1"/>
  <c r="DN52" i="1"/>
  <c r="DN51" i="1"/>
  <c r="DN54" i="1"/>
  <c r="DN55" i="1" s="1"/>
  <c r="DN12" i="5" s="1"/>
  <c r="DN47" i="1"/>
  <c r="DN48" i="1" s="1"/>
  <c r="DN11" i="5" s="1"/>
  <c r="DN45" i="1"/>
  <c r="DN44" i="1"/>
  <c r="DN46" i="1" s="1"/>
  <c r="DN31" i="3" s="1"/>
  <c r="DN39" i="1"/>
  <c r="DN5" i="1" s="1"/>
  <c r="DN5" i="8" s="1"/>
  <c r="DO35" i="1"/>
  <c r="DO1" i="1" s="1"/>
  <c r="DN38" i="1"/>
  <c r="DN4" i="1" s="1"/>
  <c r="DN4" i="8" s="1"/>
  <c r="DO1" i="7" l="1"/>
  <c r="DO1" i="8"/>
  <c r="DL23" i="6"/>
  <c r="DN172" i="5"/>
  <c r="DM302" i="3"/>
  <c r="DM288" i="3" s="1"/>
  <c r="DN152" i="5"/>
  <c r="DN212" i="5"/>
  <c r="DN132" i="5"/>
  <c r="DN253" i="5"/>
  <c r="DN192" i="5"/>
  <c r="DM210" i="5"/>
  <c r="DM214" i="5" s="1"/>
  <c r="DM285" i="5"/>
  <c r="DN249" i="5"/>
  <c r="DM288" i="5"/>
  <c r="DN250" i="5"/>
  <c r="DM289" i="5"/>
  <c r="DM287" i="5"/>
  <c r="DN248" i="5"/>
  <c r="DN247" i="5"/>
  <c r="DM286" i="5"/>
  <c r="DN246" i="5"/>
  <c r="DN368" i="3"/>
  <c r="DN369" i="3" s="1"/>
  <c r="DN293" i="3"/>
  <c r="DN294" i="3" s="1"/>
  <c r="DN343" i="3"/>
  <c r="DN344" i="3" s="1"/>
  <c r="DN318" i="3"/>
  <c r="DN319" i="3" s="1"/>
  <c r="DN393" i="3"/>
  <c r="DN394" i="3" s="1"/>
  <c r="DM54" i="3"/>
  <c r="DM57" i="3"/>
  <c r="DM59" i="3"/>
  <c r="DM60" i="3"/>
  <c r="DM61" i="3"/>
  <c r="DM202" i="3"/>
  <c r="DM199" i="3"/>
  <c r="DM62" i="3"/>
  <c r="DM58" i="3"/>
  <c r="DM200" i="3"/>
  <c r="DN49" i="3"/>
  <c r="DN47" i="3"/>
  <c r="DN48" i="3"/>
  <c r="DN50" i="3"/>
  <c r="DM137" i="3"/>
  <c r="DM139" i="3"/>
  <c r="DM239" i="3"/>
  <c r="DM242" i="3"/>
  <c r="DM141" i="3"/>
  <c r="DM240" i="3"/>
  <c r="DM388" i="3"/>
  <c r="DM138" i="3"/>
  <c r="DM142" i="3"/>
  <c r="DM140" i="3"/>
  <c r="DM232" i="3"/>
  <c r="DM120" i="3"/>
  <c r="DM122" i="3"/>
  <c r="DM118" i="3"/>
  <c r="DM119" i="3"/>
  <c r="DM363" i="3"/>
  <c r="DM230" i="3"/>
  <c r="DM229" i="3"/>
  <c r="DM121" i="3"/>
  <c r="DM117" i="3"/>
  <c r="DL117" i="6"/>
  <c r="DM102" i="3"/>
  <c r="DM101" i="3"/>
  <c r="DM219" i="3"/>
  <c r="DM100" i="3"/>
  <c r="DM338" i="3"/>
  <c r="DM220" i="3"/>
  <c r="DM97" i="3"/>
  <c r="DM98" i="3"/>
  <c r="DM222" i="3"/>
  <c r="DM99" i="3"/>
  <c r="DL164" i="3"/>
  <c r="DM69" i="3"/>
  <c r="DM149" i="3" s="1"/>
  <c r="DM67" i="3"/>
  <c r="DM147" i="3" s="1"/>
  <c r="DM68" i="3"/>
  <c r="DM148" i="3" s="1"/>
  <c r="DM70" i="3"/>
  <c r="DM150" i="3" s="1"/>
  <c r="DM79" i="3"/>
  <c r="DM209" i="3"/>
  <c r="DM212" i="3"/>
  <c r="DM77" i="3"/>
  <c r="DM78" i="3"/>
  <c r="DM210" i="3"/>
  <c r="DM313" i="3"/>
  <c r="DM80" i="3"/>
  <c r="DM82" i="3"/>
  <c r="DM81" i="3"/>
  <c r="DM106" i="5"/>
  <c r="DM332" i="5" s="1"/>
  <c r="DM346" i="5" s="1"/>
  <c r="DM170" i="5"/>
  <c r="DM174" i="5" s="1"/>
  <c r="DM150" i="5"/>
  <c r="DM154" i="5" s="1"/>
  <c r="DM61" i="5"/>
  <c r="DM200" i="5" s="1"/>
  <c r="DM202" i="5" s="1"/>
  <c r="DM190" i="5"/>
  <c r="DM194" i="5" s="1"/>
  <c r="DN159" i="5"/>
  <c r="DN158" i="5"/>
  <c r="DN157" i="5"/>
  <c r="DN43" i="5"/>
  <c r="DN89" i="5"/>
  <c r="DN90" i="5"/>
  <c r="DN88" i="5"/>
  <c r="DN45" i="5"/>
  <c r="DO337" i="5"/>
  <c r="DN44" i="5"/>
  <c r="DN197" i="5"/>
  <c r="DN198" i="5"/>
  <c r="DN199" i="5"/>
  <c r="DN102" i="5"/>
  <c r="DO339" i="5"/>
  <c r="DN57" i="5"/>
  <c r="DN59" i="5"/>
  <c r="DN104" i="5"/>
  <c r="DN103" i="5"/>
  <c r="DN58" i="5"/>
  <c r="DM54" i="5"/>
  <c r="DM180" i="5" s="1"/>
  <c r="DM182" i="5" s="1"/>
  <c r="DM85" i="5"/>
  <c r="DM329" i="5" s="1"/>
  <c r="DM343" i="5" s="1"/>
  <c r="DM116" i="5"/>
  <c r="DM238" i="5"/>
  <c r="DM33" i="6" s="1"/>
  <c r="DM229" i="5"/>
  <c r="DM72" i="5"/>
  <c r="DM12" i="6" s="1"/>
  <c r="DM40" i="5"/>
  <c r="DM140" i="5" s="1"/>
  <c r="DM142" i="5" s="1"/>
  <c r="DM71" i="5"/>
  <c r="DM130" i="5"/>
  <c r="DM134" i="5" s="1"/>
  <c r="DM226" i="5"/>
  <c r="DM231" i="5"/>
  <c r="DN219" i="5"/>
  <c r="DN218" i="5"/>
  <c r="DN217" i="5"/>
  <c r="DO340" i="5"/>
  <c r="DN109" i="5"/>
  <c r="DN110" i="5"/>
  <c r="DN66" i="5"/>
  <c r="DN65" i="5"/>
  <c r="DN111" i="5"/>
  <c r="DN64" i="5"/>
  <c r="CH315" i="5"/>
  <c r="CH317" i="5" s="1"/>
  <c r="DM99" i="5"/>
  <c r="DM331" i="5" s="1"/>
  <c r="DM345" i="5" s="1"/>
  <c r="DM68" i="5"/>
  <c r="DM220" i="5" s="1"/>
  <c r="DM222" i="5" s="1"/>
  <c r="DM47" i="5"/>
  <c r="DM160" i="5" s="1"/>
  <c r="DM162" i="5" s="1"/>
  <c r="DM117" i="5"/>
  <c r="DM20" i="6" s="1"/>
  <c r="DM236" i="5"/>
  <c r="DM228" i="5"/>
  <c r="DL15" i="6"/>
  <c r="DL25" i="6" s="1"/>
  <c r="DL298" i="5"/>
  <c r="DL306" i="5"/>
  <c r="DL241" i="5"/>
  <c r="DN137" i="5"/>
  <c r="DN138" i="5"/>
  <c r="DN139" i="5"/>
  <c r="DO336" i="5"/>
  <c r="DN36" i="5"/>
  <c r="DN81" i="5"/>
  <c r="DN83" i="5"/>
  <c r="DN38" i="5"/>
  <c r="DN37" i="5"/>
  <c r="DN82" i="5"/>
  <c r="DN178" i="5"/>
  <c r="DN179" i="5"/>
  <c r="DN177" i="5"/>
  <c r="DN95" i="5"/>
  <c r="DN96" i="5"/>
  <c r="DO338" i="5"/>
  <c r="DN52" i="5"/>
  <c r="DN51" i="5"/>
  <c r="DN97" i="5"/>
  <c r="DN50" i="5"/>
  <c r="DM113" i="5"/>
  <c r="DM333" i="5" s="1"/>
  <c r="DM347" i="5" s="1"/>
  <c r="DM92" i="5"/>
  <c r="DM330" i="5" s="1"/>
  <c r="DM344" i="5" s="1"/>
  <c r="DM73" i="5"/>
  <c r="DM13" i="6" s="1"/>
  <c r="DM118" i="5"/>
  <c r="DM21" i="6" s="1"/>
  <c r="DM237" i="5"/>
  <c r="DM32" i="6" s="1"/>
  <c r="DM227" i="5"/>
  <c r="BJ307" i="5"/>
  <c r="BJ309" i="5" s="1"/>
  <c r="BJ74" i="6" s="1"/>
  <c r="BJ299" i="5"/>
  <c r="BJ301" i="5" s="1"/>
  <c r="BJ75" i="6" s="1"/>
  <c r="DN53" i="1"/>
  <c r="DN32" i="3" s="1"/>
  <c r="DO67" i="7"/>
  <c r="DN4" i="5"/>
  <c r="DN4" i="7" s="1"/>
  <c r="DN4" i="6"/>
  <c r="DN5" i="5"/>
  <c r="DN5" i="6"/>
  <c r="DO1" i="6"/>
  <c r="DO1" i="3"/>
  <c r="DO1" i="5"/>
  <c r="DN41" i="3"/>
  <c r="DN377" i="3" s="1"/>
  <c r="DN38" i="3"/>
  <c r="DN42" i="3"/>
  <c r="DN402" i="3" s="1"/>
  <c r="DN39" i="3"/>
  <c r="DN327" i="3" s="1"/>
  <c r="DN40" i="3"/>
  <c r="DN352" i="3" s="1"/>
  <c r="DN127" i="3"/>
  <c r="DN128" i="3"/>
  <c r="DN129" i="3"/>
  <c r="DN130" i="3"/>
  <c r="DN109" i="3"/>
  <c r="DN110" i="3"/>
  <c r="DN107" i="3"/>
  <c r="DN108" i="3"/>
  <c r="DN90" i="3"/>
  <c r="DN89" i="3"/>
  <c r="DN87" i="3"/>
  <c r="DN88" i="3"/>
  <c r="DN4" i="2"/>
  <c r="DN4" i="3"/>
  <c r="DN5" i="2"/>
  <c r="DN5" i="3"/>
  <c r="DO1" i="2"/>
  <c r="DO36" i="1"/>
  <c r="DO2" i="1" s="1"/>
  <c r="DO37" i="1"/>
  <c r="DO3" i="1" s="1"/>
  <c r="DO3" i="7" l="1"/>
  <c r="DO3" i="8"/>
  <c r="DO2" i="7"/>
  <c r="DO62" i="7" s="1"/>
  <c r="DO63" i="7" s="1"/>
  <c r="DO2" i="8"/>
  <c r="DN302" i="3"/>
  <c r="DN288" i="3" s="1"/>
  <c r="DN280" i="5"/>
  <c r="DN282" i="5"/>
  <c r="DN278" i="5"/>
  <c r="DN279" i="5"/>
  <c r="DN281" i="5"/>
  <c r="DM291" i="5"/>
  <c r="DN5" i="7"/>
  <c r="DN271" i="5"/>
  <c r="DN274" i="5"/>
  <c r="DN275" i="5"/>
  <c r="DN273" i="5"/>
  <c r="DN272" i="5"/>
  <c r="DN208" i="5"/>
  <c r="DN168" i="5"/>
  <c r="DN129" i="5"/>
  <c r="DN186" i="5"/>
  <c r="DN146" i="5"/>
  <c r="DN167" i="5"/>
  <c r="DN128" i="5"/>
  <c r="DN207" i="5"/>
  <c r="DN189" i="5"/>
  <c r="DN147" i="5"/>
  <c r="DN166" i="5"/>
  <c r="DN127" i="5"/>
  <c r="DN206" i="5"/>
  <c r="DN187" i="5"/>
  <c r="DN149" i="5"/>
  <c r="DN169" i="5"/>
  <c r="DN126" i="5"/>
  <c r="DN209" i="5"/>
  <c r="DN188" i="5"/>
  <c r="DN148" i="5"/>
  <c r="DN54" i="3"/>
  <c r="DM64" i="3"/>
  <c r="DN60" i="3"/>
  <c r="DN200" i="3"/>
  <c r="DN199" i="3"/>
  <c r="DN58" i="3"/>
  <c r="DN62" i="3"/>
  <c r="DN57" i="3"/>
  <c r="DN59" i="3"/>
  <c r="DN61" i="3"/>
  <c r="DN202" i="3"/>
  <c r="DM249" i="3"/>
  <c r="DM124" i="3"/>
  <c r="DM144" i="3"/>
  <c r="DN240" i="3"/>
  <c r="DN142" i="3"/>
  <c r="DN140" i="3"/>
  <c r="DN138" i="3"/>
  <c r="DN388" i="3"/>
  <c r="DN242" i="3"/>
  <c r="DN239" i="3"/>
  <c r="DN141" i="3"/>
  <c r="DN137" i="3"/>
  <c r="DN139" i="3"/>
  <c r="DN117" i="3"/>
  <c r="DN119" i="3"/>
  <c r="DN230" i="3"/>
  <c r="DN118" i="3"/>
  <c r="DN232" i="3"/>
  <c r="DN229" i="3"/>
  <c r="DN363" i="3"/>
  <c r="DN120" i="3"/>
  <c r="DN121" i="3"/>
  <c r="DN122" i="3"/>
  <c r="DM252" i="3"/>
  <c r="DM161" i="3"/>
  <c r="DM162" i="3"/>
  <c r="DM159" i="3"/>
  <c r="DM250" i="3"/>
  <c r="DN97" i="3"/>
  <c r="DN102" i="3"/>
  <c r="DN222" i="3"/>
  <c r="DN101" i="3"/>
  <c r="DN219" i="3"/>
  <c r="DN100" i="3"/>
  <c r="DN99" i="3"/>
  <c r="DN98" i="3"/>
  <c r="DN338" i="3"/>
  <c r="DN220" i="3"/>
  <c r="DM158" i="3"/>
  <c r="DM104" i="3"/>
  <c r="DM160" i="3"/>
  <c r="DN77" i="3"/>
  <c r="DN81" i="3"/>
  <c r="DN82" i="3"/>
  <c r="DN80" i="3"/>
  <c r="DN212" i="3"/>
  <c r="DN209" i="3"/>
  <c r="DN210" i="3"/>
  <c r="DN313" i="3"/>
  <c r="DN79" i="3"/>
  <c r="DN78" i="3"/>
  <c r="DN67" i="3"/>
  <c r="DN147" i="3" s="1"/>
  <c r="DN68" i="3"/>
  <c r="DN148" i="3" s="1"/>
  <c r="DN69" i="3"/>
  <c r="DN149" i="3" s="1"/>
  <c r="DN70" i="3"/>
  <c r="DN150" i="3" s="1"/>
  <c r="DM84" i="3"/>
  <c r="DM157" i="3"/>
  <c r="CH318" i="5"/>
  <c r="CI313" i="5"/>
  <c r="DN117" i="5"/>
  <c r="DN20" i="6" s="1"/>
  <c r="DN85" i="5"/>
  <c r="DN329" i="5" s="1"/>
  <c r="DN343" i="5" s="1"/>
  <c r="DN116" i="5"/>
  <c r="DN238" i="5"/>
  <c r="DN33" i="6" s="1"/>
  <c r="DN231" i="5"/>
  <c r="DN68" i="5"/>
  <c r="DN220" i="5" s="1"/>
  <c r="DN222" i="5" s="1"/>
  <c r="DM120" i="5"/>
  <c r="DM314" i="5" s="1"/>
  <c r="DM19" i="6"/>
  <c r="DN106" i="5"/>
  <c r="DN332" i="5" s="1"/>
  <c r="DN346" i="5" s="1"/>
  <c r="DN99" i="5"/>
  <c r="DN331" i="5" s="1"/>
  <c r="DN345" i="5" s="1"/>
  <c r="DN72" i="5"/>
  <c r="DN12" i="6" s="1"/>
  <c r="DN40" i="5"/>
  <c r="DN140" i="5" s="1"/>
  <c r="DN142" i="5" s="1"/>
  <c r="DN71" i="5"/>
  <c r="DN237" i="5"/>
  <c r="DN32" i="6" s="1"/>
  <c r="DN113" i="5"/>
  <c r="DN333" i="5" s="1"/>
  <c r="DN347" i="5" s="1"/>
  <c r="DM349" i="5"/>
  <c r="DM35" i="6" s="1"/>
  <c r="DN47" i="5"/>
  <c r="DN160" i="5" s="1"/>
  <c r="DN162" i="5" s="1"/>
  <c r="DN73" i="5"/>
  <c r="DN13" i="6" s="1"/>
  <c r="DM31" i="6"/>
  <c r="DM233" i="5"/>
  <c r="DM28" i="6" s="1"/>
  <c r="DM75" i="5"/>
  <c r="DM11" i="6"/>
  <c r="DN61" i="5"/>
  <c r="DN200" i="5" s="1"/>
  <c r="DN202" i="5" s="1"/>
  <c r="DN92" i="5"/>
  <c r="DN330" i="5" s="1"/>
  <c r="DN344" i="5" s="1"/>
  <c r="DN54" i="5"/>
  <c r="DN180" i="5" s="1"/>
  <c r="DN182" i="5" s="1"/>
  <c r="DN118" i="5"/>
  <c r="DN21" i="6" s="1"/>
  <c r="DN236" i="5"/>
  <c r="DM239" i="5"/>
  <c r="DM34" i="6" s="1"/>
  <c r="BJ310" i="5"/>
  <c r="BJ302" i="5"/>
  <c r="BK297" i="5"/>
  <c r="BK305" i="5"/>
  <c r="DO68" i="7"/>
  <c r="DO69" i="7" s="1"/>
  <c r="DO78" i="7"/>
  <c r="DO79" i="7" s="1"/>
  <c r="DO80" i="7" s="1"/>
  <c r="DO81" i="7" s="1"/>
  <c r="DO3" i="5"/>
  <c r="DO3" i="6"/>
  <c r="DO2" i="5"/>
  <c r="DO2" i="6"/>
  <c r="DO3" i="2"/>
  <c r="DO3" i="3"/>
  <c r="DO2" i="2"/>
  <c r="DO2" i="3"/>
  <c r="DO75" i="1"/>
  <c r="DO76" i="1" s="1"/>
  <c r="DO15" i="5" s="1"/>
  <c r="DO73" i="1"/>
  <c r="DO72" i="1"/>
  <c r="DO74" i="1" s="1"/>
  <c r="DO35" i="3" s="1"/>
  <c r="DO61" i="1"/>
  <c r="DO62" i="1" s="1"/>
  <c r="DO13" i="5" s="1"/>
  <c r="DO59" i="1"/>
  <c r="DO66" i="1"/>
  <c r="DO58" i="1"/>
  <c r="DO60" i="1" s="1"/>
  <c r="DO33" i="3" s="1"/>
  <c r="DO68" i="1"/>
  <c r="DO69" i="1" s="1"/>
  <c r="DO14" i="5" s="1"/>
  <c r="DO65" i="1"/>
  <c r="DO67" i="1" s="1"/>
  <c r="DO34" i="3" s="1"/>
  <c r="DO51" i="1"/>
  <c r="DO52" i="1"/>
  <c r="DO54" i="1"/>
  <c r="DO55" i="1" s="1"/>
  <c r="DO12" i="5" s="1"/>
  <c r="DO44" i="1"/>
  <c r="DO46" i="1" s="1"/>
  <c r="DO31" i="3" s="1"/>
  <c r="DO47" i="1"/>
  <c r="DO48" i="1" s="1"/>
  <c r="DO11" i="5" s="1"/>
  <c r="DO45" i="1"/>
  <c r="DO39" i="1"/>
  <c r="DO5" i="1" s="1"/>
  <c r="DO5" i="8" s="1"/>
  <c r="DP35" i="1"/>
  <c r="DP1" i="1" s="1"/>
  <c r="DO38" i="1"/>
  <c r="DO4" i="1" s="1"/>
  <c r="DO4" i="8" s="1"/>
  <c r="DP1" i="7" l="1"/>
  <c r="DP1" i="8"/>
  <c r="DM23" i="6"/>
  <c r="DN289" i="5"/>
  <c r="DO212" i="5"/>
  <c r="DO152" i="5"/>
  <c r="DO192" i="5"/>
  <c r="DO172" i="5"/>
  <c r="DO132" i="5"/>
  <c r="DO253" i="5"/>
  <c r="DN286" i="5"/>
  <c r="DN285" i="5"/>
  <c r="DN288" i="5"/>
  <c r="DN287" i="5"/>
  <c r="DN210" i="5"/>
  <c r="DN214" i="5" s="1"/>
  <c r="DO249" i="5"/>
  <c r="DO250" i="5"/>
  <c r="DO248" i="5"/>
  <c r="DO247" i="5"/>
  <c r="DN170" i="5"/>
  <c r="DN174" i="5" s="1"/>
  <c r="DN190" i="5"/>
  <c r="DN194" i="5" s="1"/>
  <c r="DN229" i="5"/>
  <c r="DO246" i="5"/>
  <c r="DN228" i="5"/>
  <c r="DN130" i="5"/>
  <c r="DN134" i="5" s="1"/>
  <c r="DN227" i="5"/>
  <c r="DN150" i="5"/>
  <c r="DN154" i="5" s="1"/>
  <c r="DN226" i="5"/>
  <c r="DO368" i="3"/>
  <c r="DO369" i="3" s="1"/>
  <c r="DO393" i="3"/>
  <c r="DO394" i="3" s="1"/>
  <c r="DO343" i="3"/>
  <c r="DO344" i="3" s="1"/>
  <c r="DO318" i="3"/>
  <c r="DO319" i="3" s="1"/>
  <c r="DO293" i="3"/>
  <c r="DO294" i="3" s="1"/>
  <c r="DN64" i="3"/>
  <c r="DO47" i="3"/>
  <c r="DO49" i="3"/>
  <c r="DO48" i="3"/>
  <c r="DO50" i="3"/>
  <c r="DN144" i="3"/>
  <c r="DN124" i="3"/>
  <c r="DM117" i="6"/>
  <c r="DN250" i="3"/>
  <c r="DN162" i="3"/>
  <c r="DM164" i="3"/>
  <c r="DN160" i="3"/>
  <c r="DN249" i="3"/>
  <c r="DN158" i="3"/>
  <c r="DN161" i="3"/>
  <c r="DN104" i="3"/>
  <c r="DN159" i="3"/>
  <c r="DN252" i="3"/>
  <c r="DN84" i="3"/>
  <c r="DN157" i="3"/>
  <c r="DM15" i="6"/>
  <c r="DM25" i="6" s="1"/>
  <c r="DM306" i="5"/>
  <c r="DM298" i="5"/>
  <c r="DN120" i="5"/>
  <c r="DN314" i="5" s="1"/>
  <c r="DN19" i="6"/>
  <c r="DN23" i="6" s="1"/>
  <c r="DO139" i="5"/>
  <c r="DO138" i="5"/>
  <c r="DO137" i="5"/>
  <c r="DO81" i="5"/>
  <c r="DO82" i="5"/>
  <c r="DO83" i="5"/>
  <c r="DO38" i="5"/>
  <c r="DP336" i="5"/>
  <c r="DO37" i="5"/>
  <c r="DO36" i="5"/>
  <c r="DO219" i="5"/>
  <c r="DO218" i="5"/>
  <c r="DO217" i="5"/>
  <c r="DO65" i="5"/>
  <c r="DO64" i="5"/>
  <c r="DO111" i="5"/>
  <c r="DO66" i="5"/>
  <c r="DP340" i="5"/>
  <c r="DO110" i="5"/>
  <c r="DO109" i="5"/>
  <c r="DN75" i="5"/>
  <c r="DN11" i="6"/>
  <c r="DN349" i="5"/>
  <c r="DN35" i="6" s="1"/>
  <c r="CI315" i="5"/>
  <c r="CI317" i="5" s="1"/>
  <c r="DO157" i="5"/>
  <c r="DO158" i="5"/>
  <c r="DO159" i="5"/>
  <c r="DO45" i="5"/>
  <c r="DO43" i="5"/>
  <c r="DO88" i="5"/>
  <c r="DO89" i="5"/>
  <c r="DP337" i="5"/>
  <c r="DO90" i="5"/>
  <c r="DO44" i="5"/>
  <c r="DO197" i="5"/>
  <c r="DO199" i="5"/>
  <c r="DO198" i="5"/>
  <c r="DO104" i="5"/>
  <c r="DO103" i="5"/>
  <c r="DO102" i="5"/>
  <c r="DO59" i="5"/>
  <c r="DO58" i="5"/>
  <c r="DP339" i="5"/>
  <c r="DO57" i="5"/>
  <c r="DO177" i="5"/>
  <c r="DO179" i="5"/>
  <c r="DO178" i="5"/>
  <c r="DO97" i="5"/>
  <c r="DO95" i="5"/>
  <c r="DP338" i="5"/>
  <c r="DO51" i="5"/>
  <c r="DO50" i="5"/>
  <c r="DO52" i="5"/>
  <c r="DO96" i="5"/>
  <c r="DN31" i="6"/>
  <c r="DM241" i="5"/>
  <c r="DN239" i="5"/>
  <c r="DN34" i="6" s="1"/>
  <c r="BK307" i="5"/>
  <c r="BK309" i="5" s="1"/>
  <c r="BK74" i="6" s="1"/>
  <c r="BK299" i="5"/>
  <c r="BK301" i="5" s="1"/>
  <c r="BK75" i="6" s="1"/>
  <c r="DO53" i="1"/>
  <c r="DO32" i="3" s="1"/>
  <c r="DP67" i="7"/>
  <c r="DO4" i="5"/>
  <c r="DO4" i="7" s="1"/>
  <c r="DO4" i="6"/>
  <c r="DO5" i="5"/>
  <c r="DO5" i="6"/>
  <c r="DP1" i="6"/>
  <c r="DP1" i="3"/>
  <c r="DP1" i="5"/>
  <c r="DO41" i="3"/>
  <c r="DO377" i="3" s="1"/>
  <c r="DO42" i="3"/>
  <c r="DO402" i="3" s="1"/>
  <c r="DO38" i="3"/>
  <c r="DO39" i="3"/>
  <c r="DO327" i="3" s="1"/>
  <c r="DO40" i="3"/>
  <c r="DO352" i="3" s="1"/>
  <c r="DO127" i="3"/>
  <c r="DO129" i="3"/>
  <c r="DO128" i="3"/>
  <c r="DO130" i="3"/>
  <c r="DO110" i="3"/>
  <c r="DO107" i="3"/>
  <c r="DO109" i="3"/>
  <c r="DO108" i="3"/>
  <c r="DO90" i="3"/>
  <c r="DO88" i="3"/>
  <c r="DO87" i="3"/>
  <c r="DO89" i="3"/>
  <c r="DO5" i="2"/>
  <c r="DO5" i="3"/>
  <c r="DO4" i="2"/>
  <c r="DO4" i="3"/>
  <c r="DP1" i="2"/>
  <c r="DP37" i="1"/>
  <c r="DP3" i="1" s="1"/>
  <c r="DP36" i="1"/>
  <c r="DP2" i="1" s="1"/>
  <c r="DP2" i="7" l="1"/>
  <c r="DP62" i="7" s="1"/>
  <c r="DP63" i="7" s="1"/>
  <c r="DP2" i="8"/>
  <c r="DP3" i="7"/>
  <c r="DP3" i="8"/>
  <c r="DO279" i="5"/>
  <c r="DO281" i="5"/>
  <c r="DO282" i="5"/>
  <c r="DO280" i="5"/>
  <c r="DO278" i="5"/>
  <c r="DO302" i="3"/>
  <c r="DN291" i="5"/>
  <c r="DN233" i="5"/>
  <c r="DN28" i="6" s="1"/>
  <c r="DO5" i="7"/>
  <c r="DO271" i="5"/>
  <c r="DO272" i="5"/>
  <c r="DO273" i="5"/>
  <c r="DO274" i="5"/>
  <c r="DO275" i="5"/>
  <c r="DO167" i="5"/>
  <c r="DO187" i="5"/>
  <c r="DO147" i="5"/>
  <c r="DO209" i="5"/>
  <c r="DO127" i="5"/>
  <c r="DO166" i="5"/>
  <c r="DO188" i="5"/>
  <c r="DO149" i="5"/>
  <c r="DO208" i="5"/>
  <c r="DO128" i="5"/>
  <c r="DO169" i="5"/>
  <c r="DO186" i="5"/>
  <c r="DO148" i="5"/>
  <c r="DO206" i="5"/>
  <c r="DO126" i="5"/>
  <c r="DO168" i="5"/>
  <c r="DO189" i="5"/>
  <c r="DO146" i="5"/>
  <c r="DO207" i="5"/>
  <c r="DO129" i="5"/>
  <c r="DO54" i="3"/>
  <c r="DO58" i="3"/>
  <c r="DO60" i="3"/>
  <c r="DO202" i="3"/>
  <c r="DO57" i="3"/>
  <c r="DO59" i="3"/>
  <c r="DO61" i="3"/>
  <c r="DO200" i="3"/>
  <c r="DO62" i="3"/>
  <c r="DO199" i="3"/>
  <c r="DO242" i="3"/>
  <c r="DO239" i="3"/>
  <c r="DO142" i="3"/>
  <c r="DO138" i="3"/>
  <c r="DO140" i="3"/>
  <c r="DO139" i="3"/>
  <c r="DO141" i="3"/>
  <c r="DO240" i="3"/>
  <c r="DO137" i="3"/>
  <c r="DO388" i="3"/>
  <c r="DO120" i="3"/>
  <c r="DO118" i="3"/>
  <c r="DO232" i="3"/>
  <c r="DO363" i="3"/>
  <c r="DO117" i="3"/>
  <c r="DO230" i="3"/>
  <c r="DO119" i="3"/>
  <c r="DO121" i="3"/>
  <c r="DO122" i="3"/>
  <c r="DO229" i="3"/>
  <c r="DN164" i="3"/>
  <c r="DN117" i="6"/>
  <c r="DO220" i="3"/>
  <c r="DO219" i="3"/>
  <c r="DO99" i="3"/>
  <c r="DO100" i="3"/>
  <c r="DO222" i="3"/>
  <c r="DO102" i="3"/>
  <c r="DO338" i="3"/>
  <c r="DO98" i="3"/>
  <c r="DO97" i="3"/>
  <c r="DO101" i="3"/>
  <c r="DO209" i="3"/>
  <c r="DO81" i="3"/>
  <c r="DO79" i="3"/>
  <c r="DO82" i="3"/>
  <c r="DO78" i="3"/>
  <c r="DO77" i="3"/>
  <c r="DO313" i="3"/>
  <c r="DO210" i="3"/>
  <c r="DO212" i="3"/>
  <c r="DO80" i="3"/>
  <c r="DO68" i="3"/>
  <c r="DO148" i="3" s="1"/>
  <c r="DO69" i="3"/>
  <c r="DO149" i="3" s="1"/>
  <c r="DO67" i="3"/>
  <c r="DO147" i="3" s="1"/>
  <c r="DO70" i="3"/>
  <c r="DO150" i="3" s="1"/>
  <c r="DO113" i="5"/>
  <c r="DO333" i="5" s="1"/>
  <c r="DO347" i="5" s="1"/>
  <c r="DO54" i="5"/>
  <c r="DO180" i="5" s="1"/>
  <c r="DO182" i="5" s="1"/>
  <c r="CI318" i="5"/>
  <c r="CJ313" i="5"/>
  <c r="DO40" i="5"/>
  <c r="DO140" i="5" s="1"/>
  <c r="DO71" i="5"/>
  <c r="DO118" i="5"/>
  <c r="DO21" i="6" s="1"/>
  <c r="DO236" i="5"/>
  <c r="DO231" i="5"/>
  <c r="DO99" i="5"/>
  <c r="DO331" i="5" s="1"/>
  <c r="DO345" i="5" s="1"/>
  <c r="DO61" i="5"/>
  <c r="DO200" i="5" s="1"/>
  <c r="DO202" i="5" s="1"/>
  <c r="DO106" i="5"/>
  <c r="DO332" i="5" s="1"/>
  <c r="DO346" i="5" s="1"/>
  <c r="DO72" i="5"/>
  <c r="DO12" i="6" s="1"/>
  <c r="DO117" i="5"/>
  <c r="DO20" i="6" s="1"/>
  <c r="DN241" i="5"/>
  <c r="DO92" i="5"/>
  <c r="DO330" i="5" s="1"/>
  <c r="DO344" i="5" s="1"/>
  <c r="DO85" i="5"/>
  <c r="DO329" i="5" s="1"/>
  <c r="DO343" i="5" s="1"/>
  <c r="DO116" i="5"/>
  <c r="DO237" i="5"/>
  <c r="DO32" i="6" s="1"/>
  <c r="DO47" i="5"/>
  <c r="DO160" i="5" s="1"/>
  <c r="DO162" i="5" s="1"/>
  <c r="DN15" i="6"/>
  <c r="DN25" i="6" s="1"/>
  <c r="DN306" i="5"/>
  <c r="DN298" i="5"/>
  <c r="DO68" i="5"/>
  <c r="DO220" i="5" s="1"/>
  <c r="DO222" i="5" s="1"/>
  <c r="DO73" i="5"/>
  <c r="DO13" i="6" s="1"/>
  <c r="DO238" i="5"/>
  <c r="DO33" i="6" s="1"/>
  <c r="BK310" i="5"/>
  <c r="BK302" i="5"/>
  <c r="BL297" i="5"/>
  <c r="BL305" i="5"/>
  <c r="DP68" i="7"/>
  <c r="DP69" i="7" s="1"/>
  <c r="DP78" i="7"/>
  <c r="DP79" i="7" s="1"/>
  <c r="DP80" i="7" s="1"/>
  <c r="DP81" i="7" s="1"/>
  <c r="DP2" i="5"/>
  <c r="DP2" i="6"/>
  <c r="DP3" i="5"/>
  <c r="DP3" i="6"/>
  <c r="DP3" i="2"/>
  <c r="DP3" i="3"/>
  <c r="DP2" i="2"/>
  <c r="DP2" i="3"/>
  <c r="DP72" i="1"/>
  <c r="DP74" i="1" s="1"/>
  <c r="DP35" i="3" s="1"/>
  <c r="DP73" i="1"/>
  <c r="DP75" i="1"/>
  <c r="DP76" i="1" s="1"/>
  <c r="DP15" i="5" s="1"/>
  <c r="DP58" i="1"/>
  <c r="DP60" i="1" s="1"/>
  <c r="DP33" i="3" s="1"/>
  <c r="DP66" i="1"/>
  <c r="DP68" i="1"/>
  <c r="DP69" i="1" s="1"/>
  <c r="DP14" i="5" s="1"/>
  <c r="DP59" i="1"/>
  <c r="DP61" i="1"/>
  <c r="DP62" i="1" s="1"/>
  <c r="DP13" i="5" s="1"/>
  <c r="DP65" i="1"/>
  <c r="DP67" i="1" s="1"/>
  <c r="DP34" i="3" s="1"/>
  <c r="DP51" i="1"/>
  <c r="DP52" i="1"/>
  <c r="DP54" i="1"/>
  <c r="DP55" i="1" s="1"/>
  <c r="DP12" i="5" s="1"/>
  <c r="DP44" i="1"/>
  <c r="DP46" i="1" s="1"/>
  <c r="DP31" i="3" s="1"/>
  <c r="DP47" i="1"/>
  <c r="DP48" i="1" s="1"/>
  <c r="DP11" i="5" s="1"/>
  <c r="DP45" i="1"/>
  <c r="DP39" i="1"/>
  <c r="DP5" i="1" s="1"/>
  <c r="DP5" i="8" s="1"/>
  <c r="DQ35" i="1"/>
  <c r="DQ1" i="1" s="1"/>
  <c r="DP38" i="1"/>
  <c r="DP4" i="1" s="1"/>
  <c r="DP4" i="8" s="1"/>
  <c r="DQ1" i="7" l="1"/>
  <c r="DQ1" i="8"/>
  <c r="DO288" i="5"/>
  <c r="DP152" i="5"/>
  <c r="DP212" i="5"/>
  <c r="DO288" i="3"/>
  <c r="DP132" i="5"/>
  <c r="DP253" i="5"/>
  <c r="DP192" i="5"/>
  <c r="DP172" i="5"/>
  <c r="DO285" i="5"/>
  <c r="DO289" i="5"/>
  <c r="DO287" i="5"/>
  <c r="DO286" i="5"/>
  <c r="DO210" i="5"/>
  <c r="DO214" i="5" s="1"/>
  <c r="DP249" i="5"/>
  <c r="DP250" i="5"/>
  <c r="DP248" i="5"/>
  <c r="DP247" i="5"/>
  <c r="DO226" i="5"/>
  <c r="DO229" i="5"/>
  <c r="DO150" i="5"/>
  <c r="DO154" i="5" s="1"/>
  <c r="DP246" i="5"/>
  <c r="DO227" i="5"/>
  <c r="DO228" i="5"/>
  <c r="DO190" i="5"/>
  <c r="DO194" i="5" s="1"/>
  <c r="DO170" i="5"/>
  <c r="DO174" i="5" s="1"/>
  <c r="DO130" i="5"/>
  <c r="DO134" i="5" s="1"/>
  <c r="DP393" i="3"/>
  <c r="DP394" i="3" s="1"/>
  <c r="DP343" i="3"/>
  <c r="DP344" i="3" s="1"/>
  <c r="DP318" i="3"/>
  <c r="DP319" i="3" s="1"/>
  <c r="DP368" i="3"/>
  <c r="DP369" i="3" s="1"/>
  <c r="DP293" i="3"/>
  <c r="DP294" i="3" s="1"/>
  <c r="DP47" i="3"/>
  <c r="DP48" i="3"/>
  <c r="DP49" i="3"/>
  <c r="DP50" i="3"/>
  <c r="DO64" i="3"/>
  <c r="DO158" i="3"/>
  <c r="DO144" i="3"/>
  <c r="DO124" i="3"/>
  <c r="DO161" i="3"/>
  <c r="DO252" i="3"/>
  <c r="DO159" i="3"/>
  <c r="DO160" i="3"/>
  <c r="DO249" i="3"/>
  <c r="DO162" i="3"/>
  <c r="DO104" i="3"/>
  <c r="DO250" i="3"/>
  <c r="DO84" i="3"/>
  <c r="DO157" i="3"/>
  <c r="DO349" i="5"/>
  <c r="DO35" i="6" s="1"/>
  <c r="DP199" i="5"/>
  <c r="DP197" i="5"/>
  <c r="DP198" i="5"/>
  <c r="DP59" i="5"/>
  <c r="DP103" i="5"/>
  <c r="DP102" i="5"/>
  <c r="DQ339" i="5"/>
  <c r="DP57" i="5"/>
  <c r="DP104" i="5"/>
  <c r="DP58" i="5"/>
  <c r="DP217" i="5"/>
  <c r="DP219" i="5"/>
  <c r="DP218" i="5"/>
  <c r="DQ340" i="5"/>
  <c r="DP109" i="5"/>
  <c r="DP64" i="5"/>
  <c r="DP110" i="5"/>
  <c r="DP111" i="5"/>
  <c r="DP65" i="5"/>
  <c r="DP66" i="5"/>
  <c r="DO75" i="5"/>
  <c r="DO11" i="6"/>
  <c r="DO31" i="6"/>
  <c r="DO239" i="5"/>
  <c r="DO34" i="6" s="1"/>
  <c r="DO142" i="5"/>
  <c r="CJ315" i="5"/>
  <c r="CJ317" i="5" s="1"/>
  <c r="DP139" i="5"/>
  <c r="DP138" i="5"/>
  <c r="DP137" i="5"/>
  <c r="DP36" i="5"/>
  <c r="DP83" i="5"/>
  <c r="DQ336" i="5"/>
  <c r="DP38" i="5"/>
  <c r="DP82" i="5"/>
  <c r="DP81" i="5"/>
  <c r="DP37" i="5"/>
  <c r="DP158" i="5"/>
  <c r="DP157" i="5"/>
  <c r="DP159" i="5"/>
  <c r="DQ337" i="5"/>
  <c r="DP45" i="5"/>
  <c r="DP90" i="5"/>
  <c r="DP89" i="5"/>
  <c r="DP44" i="5"/>
  <c r="DP43" i="5"/>
  <c r="DP88" i="5"/>
  <c r="DP177" i="5"/>
  <c r="DP179" i="5"/>
  <c r="DP178" i="5"/>
  <c r="DP95" i="5"/>
  <c r="DP52" i="5"/>
  <c r="DP96" i="5"/>
  <c r="DQ338" i="5"/>
  <c r="DP50" i="5"/>
  <c r="DP51" i="5"/>
  <c r="DP97" i="5"/>
  <c r="DO120" i="5"/>
  <c r="DO314" i="5" s="1"/>
  <c r="DO19" i="6"/>
  <c r="BL307" i="5"/>
  <c r="BL309" i="5" s="1"/>
  <c r="BL74" i="6" s="1"/>
  <c r="BL299" i="5"/>
  <c r="BL301" i="5" s="1"/>
  <c r="BL75" i="6" s="1"/>
  <c r="DQ67" i="7"/>
  <c r="DP53" i="1"/>
  <c r="DP32" i="3" s="1"/>
  <c r="DP4" i="5"/>
  <c r="DP4" i="7" s="1"/>
  <c r="DP4" i="6"/>
  <c r="DP5" i="5"/>
  <c r="DP5" i="6"/>
  <c r="DQ1" i="6"/>
  <c r="DQ1" i="3"/>
  <c r="DQ1" i="5"/>
  <c r="DP40" i="3"/>
  <c r="DP352" i="3" s="1"/>
  <c r="DP41" i="3"/>
  <c r="DP377" i="3" s="1"/>
  <c r="DP38" i="3"/>
  <c r="DP39" i="3"/>
  <c r="DP327" i="3" s="1"/>
  <c r="DP42" i="3"/>
  <c r="DP402" i="3" s="1"/>
  <c r="DP127" i="3"/>
  <c r="DP130" i="3"/>
  <c r="DP129" i="3"/>
  <c r="DP128" i="3"/>
  <c r="DP109" i="3"/>
  <c r="DP108" i="3"/>
  <c r="DP110" i="3"/>
  <c r="DP107" i="3"/>
  <c r="DP87" i="3"/>
  <c r="DP90" i="3"/>
  <c r="DP89" i="3"/>
  <c r="DP88" i="3"/>
  <c r="DP5" i="2"/>
  <c r="DP5" i="3"/>
  <c r="DP4" i="2"/>
  <c r="DP4" i="3"/>
  <c r="DQ1" i="2"/>
  <c r="DQ37" i="1"/>
  <c r="DQ3" i="1" s="1"/>
  <c r="DQ36" i="1"/>
  <c r="DQ2" i="1" s="1"/>
  <c r="DQ3" i="7" l="1"/>
  <c r="DQ3" i="8"/>
  <c r="DQ2" i="7"/>
  <c r="DQ62" i="7" s="1"/>
  <c r="DQ63" i="7" s="1"/>
  <c r="DQ2" i="8"/>
  <c r="DO23" i="6"/>
  <c r="DP302" i="3"/>
  <c r="DP288" i="3" s="1"/>
  <c r="DP282" i="5"/>
  <c r="DP280" i="5"/>
  <c r="DP279" i="5"/>
  <c r="DP281" i="5"/>
  <c r="DP278" i="5"/>
  <c r="DO291" i="5"/>
  <c r="DO233" i="5"/>
  <c r="DO28" i="6" s="1"/>
  <c r="DP5" i="7"/>
  <c r="DP271" i="5"/>
  <c r="DP272" i="5"/>
  <c r="DP273" i="5"/>
  <c r="DP275" i="5"/>
  <c r="DP274" i="5"/>
  <c r="DP169" i="5"/>
  <c r="DP148" i="5"/>
  <c r="DP126" i="5"/>
  <c r="DP206" i="5"/>
  <c r="DP187" i="5"/>
  <c r="DP167" i="5"/>
  <c r="DP146" i="5"/>
  <c r="DP128" i="5"/>
  <c r="DP209" i="5"/>
  <c r="DP188" i="5"/>
  <c r="DP168" i="5"/>
  <c r="DP147" i="5"/>
  <c r="DP127" i="5"/>
  <c r="DP208" i="5"/>
  <c r="DP186" i="5"/>
  <c r="DP166" i="5"/>
  <c r="DP149" i="5"/>
  <c r="DP129" i="5"/>
  <c r="DP207" i="5"/>
  <c r="DP189" i="5"/>
  <c r="DP54" i="3"/>
  <c r="DP57" i="3"/>
  <c r="DP59" i="3"/>
  <c r="DP61" i="3"/>
  <c r="DP200" i="3"/>
  <c r="DP58" i="3"/>
  <c r="DP202" i="3"/>
  <c r="DP60" i="3"/>
  <c r="DP199" i="3"/>
  <c r="DP62" i="3"/>
  <c r="DP141" i="3"/>
  <c r="DP388" i="3"/>
  <c r="DP240" i="3"/>
  <c r="DP142" i="3"/>
  <c r="DP139" i="3"/>
  <c r="DP138" i="3"/>
  <c r="DP242" i="3"/>
  <c r="DP137" i="3"/>
  <c r="DP239" i="3"/>
  <c r="DP140" i="3"/>
  <c r="DP121" i="3"/>
  <c r="DP363" i="3"/>
  <c r="DP230" i="3"/>
  <c r="DP118" i="3"/>
  <c r="DP119" i="3"/>
  <c r="DP117" i="3"/>
  <c r="DP229" i="3"/>
  <c r="DP122" i="3"/>
  <c r="DP232" i="3"/>
  <c r="DP120" i="3"/>
  <c r="DO164" i="3"/>
  <c r="DO117" i="6"/>
  <c r="DP219" i="3"/>
  <c r="DP100" i="3"/>
  <c r="DP97" i="3"/>
  <c r="DP220" i="3"/>
  <c r="DP102" i="3"/>
  <c r="DP98" i="3"/>
  <c r="DP101" i="3"/>
  <c r="DP99" i="3"/>
  <c r="DP222" i="3"/>
  <c r="DP338" i="3"/>
  <c r="DP68" i="3"/>
  <c r="DP148" i="3" s="1"/>
  <c r="DP67" i="3"/>
  <c r="DP147" i="3" s="1"/>
  <c r="DP69" i="3"/>
  <c r="DP149" i="3" s="1"/>
  <c r="DP70" i="3"/>
  <c r="DP150" i="3" s="1"/>
  <c r="DP209" i="3"/>
  <c r="DP77" i="3"/>
  <c r="DP212" i="3"/>
  <c r="DP78" i="3"/>
  <c r="DP82" i="3"/>
  <c r="DP79" i="3"/>
  <c r="DP313" i="3"/>
  <c r="DP210" i="3"/>
  <c r="DP81" i="3"/>
  <c r="DP80" i="3"/>
  <c r="DP92" i="5"/>
  <c r="DP330" i="5" s="1"/>
  <c r="DP344" i="5" s="1"/>
  <c r="DP106" i="5"/>
  <c r="DP332" i="5" s="1"/>
  <c r="DP346" i="5" s="1"/>
  <c r="DP47" i="5"/>
  <c r="DP160" i="5" s="1"/>
  <c r="DP162" i="5" s="1"/>
  <c r="CK313" i="5"/>
  <c r="CK315" i="5" s="1"/>
  <c r="CK317" i="5" s="1"/>
  <c r="CJ318" i="5"/>
  <c r="DP116" i="5"/>
  <c r="DP85" i="5"/>
  <c r="DP329" i="5" s="1"/>
  <c r="DP343" i="5" s="1"/>
  <c r="DP118" i="5"/>
  <c r="DP21" i="6" s="1"/>
  <c r="DP237" i="5"/>
  <c r="DP32" i="6" s="1"/>
  <c r="DO15" i="6"/>
  <c r="DO25" i="6" s="1"/>
  <c r="DO298" i="5"/>
  <c r="DO306" i="5"/>
  <c r="DP117" i="5"/>
  <c r="DP20" i="6" s="1"/>
  <c r="DP71" i="5"/>
  <c r="DP40" i="5"/>
  <c r="DP140" i="5" s="1"/>
  <c r="DP142" i="5" s="1"/>
  <c r="DP68" i="5"/>
  <c r="DP220" i="5" s="1"/>
  <c r="DP222" i="5" s="1"/>
  <c r="DP61" i="5"/>
  <c r="DP200" i="5" s="1"/>
  <c r="DP202" i="5" s="1"/>
  <c r="DP73" i="5"/>
  <c r="DP13" i="6" s="1"/>
  <c r="DP236" i="5"/>
  <c r="DP238" i="5"/>
  <c r="DP33" i="6" s="1"/>
  <c r="DP113" i="5"/>
  <c r="DP333" i="5" s="1"/>
  <c r="DP347" i="5" s="1"/>
  <c r="DP54" i="5"/>
  <c r="DP180" i="5" s="1"/>
  <c r="DP182" i="5" s="1"/>
  <c r="DP99" i="5"/>
  <c r="DP331" i="5" s="1"/>
  <c r="DP345" i="5" s="1"/>
  <c r="DP72" i="5"/>
  <c r="DP12" i="6" s="1"/>
  <c r="DP231" i="5"/>
  <c r="DO241" i="5"/>
  <c r="BL310" i="5"/>
  <c r="BL302" i="5"/>
  <c r="BM297" i="5"/>
  <c r="BM305" i="5"/>
  <c r="DQ68" i="7"/>
  <c r="DQ69" i="7" s="1"/>
  <c r="DQ78" i="7"/>
  <c r="DQ79" i="7" s="1"/>
  <c r="DQ80" i="7" s="1"/>
  <c r="DQ81" i="7" s="1"/>
  <c r="DQ2" i="5"/>
  <c r="DQ2" i="6"/>
  <c r="DQ3" i="5"/>
  <c r="DQ3" i="6"/>
  <c r="DQ2" i="2"/>
  <c r="DQ2" i="3"/>
  <c r="DQ3" i="2"/>
  <c r="DQ3" i="3"/>
  <c r="DQ75" i="1"/>
  <c r="DQ76" i="1" s="1"/>
  <c r="DQ15" i="5" s="1"/>
  <c r="DQ72" i="1"/>
  <c r="DQ74" i="1" s="1"/>
  <c r="DQ35" i="3" s="1"/>
  <c r="DQ73" i="1"/>
  <c r="DQ65" i="1"/>
  <c r="DQ67" i="1" s="1"/>
  <c r="DQ34" i="3" s="1"/>
  <c r="DQ58" i="1"/>
  <c r="DQ60" i="1" s="1"/>
  <c r="DQ33" i="3" s="1"/>
  <c r="DQ68" i="1"/>
  <c r="DQ69" i="1" s="1"/>
  <c r="DQ14" i="5" s="1"/>
  <c r="DQ61" i="1"/>
  <c r="DQ62" i="1" s="1"/>
  <c r="DQ13" i="5" s="1"/>
  <c r="DQ66" i="1"/>
  <c r="DQ59" i="1"/>
  <c r="DQ51" i="1"/>
  <c r="DQ54" i="1"/>
  <c r="DQ55" i="1" s="1"/>
  <c r="DQ12" i="5" s="1"/>
  <c r="DQ52" i="1"/>
  <c r="DQ44" i="1"/>
  <c r="DQ46" i="1" s="1"/>
  <c r="DQ31" i="3" s="1"/>
  <c r="DQ47" i="1"/>
  <c r="DQ48" i="1" s="1"/>
  <c r="DQ11" i="5" s="1"/>
  <c r="DQ45" i="1"/>
  <c r="DQ39" i="1"/>
  <c r="DQ5" i="1" s="1"/>
  <c r="DQ5" i="8" s="1"/>
  <c r="DR35" i="1"/>
  <c r="DR1" i="1" s="1"/>
  <c r="DQ38" i="1"/>
  <c r="DQ4" i="1" s="1"/>
  <c r="DQ4" i="8" s="1"/>
  <c r="DR1" i="7" l="1"/>
  <c r="DR1" i="8"/>
  <c r="DP288" i="5"/>
  <c r="DQ132" i="5"/>
  <c r="DQ253" i="5"/>
  <c r="DQ192" i="5"/>
  <c r="DQ172" i="5"/>
  <c r="DQ212" i="5"/>
  <c r="DQ152" i="5"/>
  <c r="DP285" i="5"/>
  <c r="DP287" i="5"/>
  <c r="DP286" i="5"/>
  <c r="DP210" i="5"/>
  <c r="DP214" i="5" s="1"/>
  <c r="DP170" i="5"/>
  <c r="DP174" i="5" s="1"/>
  <c r="DP227" i="5"/>
  <c r="DQ249" i="5"/>
  <c r="DQ250" i="5"/>
  <c r="DQ248" i="5"/>
  <c r="DQ247" i="5"/>
  <c r="DP289" i="5"/>
  <c r="DP229" i="5"/>
  <c r="DP130" i="5"/>
  <c r="DP134" i="5" s="1"/>
  <c r="DQ246" i="5"/>
  <c r="DP150" i="5"/>
  <c r="DP154" i="5" s="1"/>
  <c r="DP190" i="5"/>
  <c r="DP194" i="5" s="1"/>
  <c r="DP228" i="5"/>
  <c r="DP226" i="5"/>
  <c r="DQ393" i="3"/>
  <c r="DQ394" i="3" s="1"/>
  <c r="DQ343" i="3"/>
  <c r="DQ344" i="3" s="1"/>
  <c r="DQ368" i="3"/>
  <c r="DQ369" i="3" s="1"/>
  <c r="DQ293" i="3"/>
  <c r="DQ294" i="3" s="1"/>
  <c r="DQ318" i="3"/>
  <c r="DQ319" i="3" s="1"/>
  <c r="DQ48" i="3"/>
  <c r="DQ49" i="3"/>
  <c r="DQ47" i="3"/>
  <c r="DQ50" i="3"/>
  <c r="DP64" i="3"/>
  <c r="DP124" i="3"/>
  <c r="DP144" i="3"/>
  <c r="DP250" i="3"/>
  <c r="DP249" i="3"/>
  <c r="DP159" i="3"/>
  <c r="DP252" i="3"/>
  <c r="DP161" i="3"/>
  <c r="DP162" i="3"/>
  <c r="DP158" i="3"/>
  <c r="DP160" i="3"/>
  <c r="DP104" i="3"/>
  <c r="DP157" i="3"/>
  <c r="DP84" i="3"/>
  <c r="DP31" i="6"/>
  <c r="DP349" i="5"/>
  <c r="DP35" i="6" s="1"/>
  <c r="DQ138" i="5"/>
  <c r="DQ137" i="5"/>
  <c r="DQ139" i="5"/>
  <c r="DQ81" i="5"/>
  <c r="DQ82" i="5"/>
  <c r="DR336" i="5"/>
  <c r="DQ38" i="5"/>
  <c r="DQ36" i="5"/>
  <c r="DQ83" i="5"/>
  <c r="DQ37" i="5"/>
  <c r="DQ197" i="5"/>
  <c r="DQ198" i="5"/>
  <c r="DQ199" i="5"/>
  <c r="DQ102" i="5"/>
  <c r="DR339" i="5"/>
  <c r="DQ59" i="5"/>
  <c r="DQ57" i="5"/>
  <c r="DQ103" i="5"/>
  <c r="DQ58" i="5"/>
  <c r="DQ104" i="5"/>
  <c r="DQ218" i="5"/>
  <c r="DQ217" i="5"/>
  <c r="DQ219" i="5"/>
  <c r="DQ65" i="5"/>
  <c r="DQ110" i="5"/>
  <c r="DQ64" i="5"/>
  <c r="DQ109" i="5"/>
  <c r="DQ111" i="5"/>
  <c r="DR340" i="5"/>
  <c r="DQ66" i="5"/>
  <c r="DQ159" i="5"/>
  <c r="DQ157" i="5"/>
  <c r="DQ158" i="5"/>
  <c r="DQ45" i="5"/>
  <c r="DQ44" i="5"/>
  <c r="DQ90" i="5"/>
  <c r="DR337" i="5"/>
  <c r="DQ88" i="5"/>
  <c r="DQ43" i="5"/>
  <c r="DQ89" i="5"/>
  <c r="DQ178" i="5"/>
  <c r="DQ177" i="5"/>
  <c r="DQ179" i="5"/>
  <c r="DR338" i="5"/>
  <c r="DQ51" i="5"/>
  <c r="DQ52" i="5"/>
  <c r="DQ96" i="5"/>
  <c r="DQ50" i="5"/>
  <c r="DQ95" i="5"/>
  <c r="DQ97" i="5"/>
  <c r="DP239" i="5"/>
  <c r="DP34" i="6" s="1"/>
  <c r="DP19" i="6"/>
  <c r="DP120" i="5"/>
  <c r="DP314" i="5" s="1"/>
  <c r="DP11" i="6"/>
  <c r="DP75" i="5"/>
  <c r="CK318" i="5"/>
  <c r="CL313" i="5"/>
  <c r="CL315" i="5" s="1"/>
  <c r="CL317" i="5" s="1"/>
  <c r="BM307" i="5"/>
  <c r="BM309" i="5" s="1"/>
  <c r="BM74" i="6" s="1"/>
  <c r="BM299" i="5"/>
  <c r="BM301" i="5" s="1"/>
  <c r="BM75" i="6" s="1"/>
  <c r="DQ53" i="1"/>
  <c r="DQ32" i="3" s="1"/>
  <c r="DR67" i="7"/>
  <c r="DQ4" i="5"/>
  <c r="DQ4" i="7" s="1"/>
  <c r="DQ4" i="6"/>
  <c r="DQ5" i="5"/>
  <c r="DQ5" i="6"/>
  <c r="DR1" i="6"/>
  <c r="DR1" i="3"/>
  <c r="DR1" i="5"/>
  <c r="DQ38" i="3"/>
  <c r="DQ41" i="3"/>
  <c r="DQ377" i="3" s="1"/>
  <c r="DQ39" i="3"/>
  <c r="DQ327" i="3" s="1"/>
  <c r="DQ42" i="3"/>
  <c r="DQ402" i="3" s="1"/>
  <c r="DQ40" i="3"/>
  <c r="DQ352" i="3" s="1"/>
  <c r="DQ129" i="3"/>
  <c r="DQ128" i="3"/>
  <c r="DQ127" i="3"/>
  <c r="DQ130" i="3"/>
  <c r="DQ108" i="3"/>
  <c r="DQ109" i="3"/>
  <c r="DQ107" i="3"/>
  <c r="DQ110" i="3"/>
  <c r="DQ88" i="3"/>
  <c r="DQ89" i="3"/>
  <c r="DQ87" i="3"/>
  <c r="DQ90" i="3"/>
  <c r="DQ5" i="2"/>
  <c r="DQ5" i="3"/>
  <c r="DQ4" i="2"/>
  <c r="DQ4" i="3"/>
  <c r="DR1" i="2"/>
  <c r="DR37" i="1"/>
  <c r="DR3" i="1" s="1"/>
  <c r="DR36" i="1"/>
  <c r="DR2" i="1" s="1"/>
  <c r="DR3" i="7" l="1"/>
  <c r="DR3" i="8"/>
  <c r="DR2" i="7"/>
  <c r="DR62" i="7" s="1"/>
  <c r="DR63" i="7" s="1"/>
  <c r="DR2" i="8"/>
  <c r="DP23" i="6"/>
  <c r="DQ302" i="3"/>
  <c r="DQ288" i="3" s="1"/>
  <c r="DQ279" i="5"/>
  <c r="DQ282" i="5"/>
  <c r="DQ280" i="5"/>
  <c r="DQ278" i="5"/>
  <c r="DQ281" i="5"/>
  <c r="DP291" i="5"/>
  <c r="DP233" i="5"/>
  <c r="DP28" i="6" s="1"/>
  <c r="DQ5" i="7"/>
  <c r="DQ273" i="5"/>
  <c r="DQ272" i="5"/>
  <c r="DQ271" i="5"/>
  <c r="DQ275" i="5"/>
  <c r="DQ274" i="5"/>
  <c r="DQ169" i="5"/>
  <c r="DQ148" i="5"/>
  <c r="DQ209" i="5"/>
  <c r="DQ186" i="5"/>
  <c r="DQ127" i="5"/>
  <c r="DQ168" i="5"/>
  <c r="DQ146" i="5"/>
  <c r="DQ207" i="5"/>
  <c r="DQ187" i="5"/>
  <c r="DQ126" i="5"/>
  <c r="DQ167" i="5"/>
  <c r="DQ147" i="5"/>
  <c r="DQ208" i="5"/>
  <c r="DQ188" i="5"/>
  <c r="DQ129" i="5"/>
  <c r="DQ166" i="5"/>
  <c r="DQ149" i="5"/>
  <c r="DQ206" i="5"/>
  <c r="DQ189" i="5"/>
  <c r="DQ128" i="5"/>
  <c r="DQ54" i="3"/>
  <c r="DQ200" i="3"/>
  <c r="DQ61" i="3"/>
  <c r="DQ199" i="3"/>
  <c r="DQ60" i="3"/>
  <c r="DQ62" i="3"/>
  <c r="DQ57" i="3"/>
  <c r="DQ59" i="3"/>
  <c r="DQ202" i="3"/>
  <c r="DQ58" i="3"/>
  <c r="DP117" i="6"/>
  <c r="DQ242" i="3"/>
  <c r="DQ239" i="3"/>
  <c r="DQ142" i="3"/>
  <c r="DQ138" i="3"/>
  <c r="DQ141" i="3"/>
  <c r="DQ240" i="3"/>
  <c r="DQ140" i="3"/>
  <c r="DQ137" i="3"/>
  <c r="DQ388" i="3"/>
  <c r="DQ139" i="3"/>
  <c r="DQ117" i="3"/>
  <c r="DQ119" i="3"/>
  <c r="DQ229" i="3"/>
  <c r="DQ122" i="3"/>
  <c r="DQ363" i="3"/>
  <c r="DQ121" i="3"/>
  <c r="DQ118" i="3"/>
  <c r="DQ120" i="3"/>
  <c r="DQ232" i="3"/>
  <c r="DQ230" i="3"/>
  <c r="DP164" i="3"/>
  <c r="DQ98" i="3"/>
  <c r="DQ222" i="3"/>
  <c r="DQ101" i="3"/>
  <c r="DQ100" i="3"/>
  <c r="DQ219" i="3"/>
  <c r="DQ338" i="3"/>
  <c r="DQ102" i="3"/>
  <c r="DQ97" i="3"/>
  <c r="DQ99" i="3"/>
  <c r="DQ220" i="3"/>
  <c r="DQ80" i="3"/>
  <c r="DQ210" i="3"/>
  <c r="DQ313" i="3"/>
  <c r="DQ212" i="3"/>
  <c r="DQ77" i="3"/>
  <c r="DQ78" i="3"/>
  <c r="DQ82" i="3"/>
  <c r="DQ79" i="3"/>
  <c r="DQ81" i="3"/>
  <c r="DQ209" i="3"/>
  <c r="DQ69" i="3"/>
  <c r="DQ149" i="3" s="1"/>
  <c r="DQ67" i="3"/>
  <c r="DQ147" i="3" s="1"/>
  <c r="DQ68" i="3"/>
  <c r="DQ148" i="3" s="1"/>
  <c r="DQ70" i="3"/>
  <c r="DQ150" i="3" s="1"/>
  <c r="DQ54" i="5"/>
  <c r="DQ180" i="5" s="1"/>
  <c r="DQ182" i="5" s="1"/>
  <c r="DQ47" i="5"/>
  <c r="DQ160" i="5" s="1"/>
  <c r="DQ162" i="5" s="1"/>
  <c r="DQ92" i="5"/>
  <c r="DQ330" i="5" s="1"/>
  <c r="DQ344" i="5" s="1"/>
  <c r="DQ68" i="5"/>
  <c r="DQ220" i="5" s="1"/>
  <c r="DQ222" i="5" s="1"/>
  <c r="DQ106" i="5"/>
  <c r="DQ332" i="5" s="1"/>
  <c r="DQ346" i="5" s="1"/>
  <c r="DQ118" i="5"/>
  <c r="DQ21" i="6" s="1"/>
  <c r="DQ117" i="5"/>
  <c r="DQ20" i="6" s="1"/>
  <c r="CM313" i="5"/>
  <c r="CM315" i="5" s="1"/>
  <c r="CM317" i="5" s="1"/>
  <c r="CL318" i="5"/>
  <c r="DQ61" i="5"/>
  <c r="DQ200" i="5" s="1"/>
  <c r="DQ202" i="5" s="1"/>
  <c r="DQ40" i="5"/>
  <c r="DQ140" i="5" s="1"/>
  <c r="DQ142" i="5" s="1"/>
  <c r="DQ71" i="5"/>
  <c r="DQ85" i="5"/>
  <c r="DQ329" i="5" s="1"/>
  <c r="DQ343" i="5" s="1"/>
  <c r="DQ116" i="5"/>
  <c r="DQ236" i="5"/>
  <c r="DP241" i="5"/>
  <c r="DQ73" i="5"/>
  <c r="DQ13" i="6" s="1"/>
  <c r="DQ237" i="5"/>
  <c r="DQ32" i="6" s="1"/>
  <c r="DP15" i="6"/>
  <c r="DP25" i="6" s="1"/>
  <c r="DP298" i="5"/>
  <c r="DP306" i="5"/>
  <c r="DQ99" i="5"/>
  <c r="DQ331" i="5" s="1"/>
  <c r="DQ345" i="5" s="1"/>
  <c r="DQ113" i="5"/>
  <c r="DQ333" i="5" s="1"/>
  <c r="DQ347" i="5" s="1"/>
  <c r="DQ72" i="5"/>
  <c r="DQ12" i="6" s="1"/>
  <c r="DQ238" i="5"/>
  <c r="DQ33" i="6" s="1"/>
  <c r="DQ231" i="5"/>
  <c r="BM310" i="5"/>
  <c r="BM302" i="5"/>
  <c r="BN297" i="5"/>
  <c r="BN305" i="5"/>
  <c r="DR78" i="7"/>
  <c r="DR79" i="7" s="1"/>
  <c r="DR80" i="7" s="1"/>
  <c r="DR81" i="7" s="1"/>
  <c r="DR68" i="7"/>
  <c r="DR69" i="7" s="1"/>
  <c r="DR2" i="5"/>
  <c r="DR2" i="6"/>
  <c r="DR3" i="5"/>
  <c r="DR3" i="6"/>
  <c r="DR3" i="2"/>
  <c r="DR3" i="3"/>
  <c r="DR2" i="2"/>
  <c r="DR2" i="3"/>
  <c r="DR73" i="1"/>
  <c r="DR72" i="1"/>
  <c r="DR74" i="1" s="1"/>
  <c r="DR35" i="3" s="1"/>
  <c r="DR75" i="1"/>
  <c r="DR76" i="1" s="1"/>
  <c r="DR15" i="5" s="1"/>
  <c r="DR59" i="1"/>
  <c r="DR66" i="1"/>
  <c r="DR68" i="1"/>
  <c r="DR69" i="1" s="1"/>
  <c r="DR14" i="5" s="1"/>
  <c r="DR58" i="1"/>
  <c r="DR60" i="1" s="1"/>
  <c r="DR33" i="3" s="1"/>
  <c r="DR61" i="1"/>
  <c r="DR62" i="1" s="1"/>
  <c r="DR13" i="5" s="1"/>
  <c r="DR65" i="1"/>
  <c r="DR67" i="1" s="1"/>
  <c r="DR34" i="3" s="1"/>
  <c r="DR52" i="1"/>
  <c r="DR51" i="1"/>
  <c r="DR54" i="1"/>
  <c r="DR55" i="1" s="1"/>
  <c r="DR12" i="5" s="1"/>
  <c r="DR47" i="1"/>
  <c r="DR48" i="1" s="1"/>
  <c r="DR11" i="5" s="1"/>
  <c r="DR44" i="1"/>
  <c r="DR46" i="1" s="1"/>
  <c r="DR31" i="3" s="1"/>
  <c r="DR45" i="1"/>
  <c r="DR39" i="1"/>
  <c r="DR5" i="1" s="1"/>
  <c r="DR5" i="8" s="1"/>
  <c r="DS35" i="1"/>
  <c r="DS1" i="1" s="1"/>
  <c r="DR38" i="1"/>
  <c r="DR4" i="1" s="1"/>
  <c r="DR4" i="8" s="1"/>
  <c r="DS1" i="7" l="1"/>
  <c r="DS1" i="8"/>
  <c r="DQ285" i="5"/>
  <c r="DR212" i="5"/>
  <c r="DR192" i="5"/>
  <c r="DR132" i="5"/>
  <c r="DR253" i="5"/>
  <c r="DR152" i="5"/>
  <c r="DR172" i="5"/>
  <c r="DQ288" i="5"/>
  <c r="DQ287" i="5"/>
  <c r="DQ289" i="5"/>
  <c r="DQ286" i="5"/>
  <c r="DQ210" i="5"/>
  <c r="DQ214" i="5" s="1"/>
  <c r="DQ170" i="5"/>
  <c r="DQ174" i="5" s="1"/>
  <c r="DQ227" i="5"/>
  <c r="DR249" i="5"/>
  <c r="DR250" i="5"/>
  <c r="DR248" i="5"/>
  <c r="DR247" i="5"/>
  <c r="DQ150" i="5"/>
  <c r="DQ154" i="5" s="1"/>
  <c r="DQ228" i="5"/>
  <c r="DQ190" i="5"/>
  <c r="DQ194" i="5" s="1"/>
  <c r="DQ229" i="5"/>
  <c r="DR246" i="5"/>
  <c r="DQ130" i="5"/>
  <c r="DQ134" i="5" s="1"/>
  <c r="DQ226" i="5"/>
  <c r="DQ250" i="3"/>
  <c r="DR368" i="3"/>
  <c r="DR369" i="3" s="1"/>
  <c r="DR293" i="3"/>
  <c r="DR294" i="3" s="1"/>
  <c r="DR343" i="3"/>
  <c r="DR344" i="3" s="1"/>
  <c r="DR393" i="3"/>
  <c r="DR394" i="3" s="1"/>
  <c r="DR318" i="3"/>
  <c r="DR319" i="3" s="1"/>
  <c r="DQ64" i="3"/>
  <c r="DR49" i="3"/>
  <c r="DR47" i="3"/>
  <c r="DR48" i="3"/>
  <c r="DR50" i="3"/>
  <c r="DQ159" i="3"/>
  <c r="DQ144" i="3"/>
  <c r="DQ161" i="3"/>
  <c r="DQ124" i="3"/>
  <c r="DQ252" i="3"/>
  <c r="DQ162" i="3"/>
  <c r="DQ160" i="3"/>
  <c r="DQ249" i="3"/>
  <c r="DQ158" i="3"/>
  <c r="DQ104" i="3"/>
  <c r="DQ84" i="3"/>
  <c r="DQ157" i="3"/>
  <c r="DQ239" i="5"/>
  <c r="DQ34" i="6" s="1"/>
  <c r="DR178" i="5"/>
  <c r="DR179" i="5"/>
  <c r="DR177" i="5"/>
  <c r="DR52" i="5"/>
  <c r="DR51" i="5"/>
  <c r="DR50" i="5"/>
  <c r="DR97" i="5"/>
  <c r="DR96" i="5"/>
  <c r="DS338" i="5"/>
  <c r="DR95" i="5"/>
  <c r="DR219" i="5"/>
  <c r="DR218" i="5"/>
  <c r="DR217" i="5"/>
  <c r="DR65" i="5"/>
  <c r="DR111" i="5"/>
  <c r="DR64" i="5"/>
  <c r="DR109" i="5"/>
  <c r="DS340" i="5"/>
  <c r="DR66" i="5"/>
  <c r="DR110" i="5"/>
  <c r="DR138" i="5"/>
  <c r="DR139" i="5"/>
  <c r="DR137" i="5"/>
  <c r="DR82" i="5"/>
  <c r="DR83" i="5"/>
  <c r="DR38" i="5"/>
  <c r="DR37" i="5"/>
  <c r="DR81" i="5"/>
  <c r="DS336" i="5"/>
  <c r="DR36" i="5"/>
  <c r="DQ120" i="5"/>
  <c r="DQ314" i="5" s="1"/>
  <c r="DQ19" i="6"/>
  <c r="CM318" i="5"/>
  <c r="CN313" i="5"/>
  <c r="CN315" i="5" s="1"/>
  <c r="CN317" i="5" s="1"/>
  <c r="DR159" i="5"/>
  <c r="DR157" i="5"/>
  <c r="DR158" i="5"/>
  <c r="DS337" i="5"/>
  <c r="DR89" i="5"/>
  <c r="DR88" i="5"/>
  <c r="DR43" i="5"/>
  <c r="DR90" i="5"/>
  <c r="DR44" i="5"/>
  <c r="DR45" i="5"/>
  <c r="DQ349" i="5"/>
  <c r="DQ35" i="6" s="1"/>
  <c r="DR197" i="5"/>
  <c r="DR198" i="5"/>
  <c r="DR199" i="5"/>
  <c r="DR59" i="5"/>
  <c r="DR102" i="5"/>
  <c r="DS339" i="5"/>
  <c r="DR58" i="5"/>
  <c r="DR104" i="5"/>
  <c r="DR57" i="5"/>
  <c r="DR103" i="5"/>
  <c r="DQ31" i="6"/>
  <c r="DQ75" i="5"/>
  <c r="DQ11" i="6"/>
  <c r="BN307" i="5"/>
  <c r="BN309" i="5" s="1"/>
  <c r="BN74" i="6" s="1"/>
  <c r="BN299" i="5"/>
  <c r="BN301" i="5" s="1"/>
  <c r="BN75" i="6" s="1"/>
  <c r="DR53" i="1"/>
  <c r="DR32" i="3" s="1"/>
  <c r="DS67" i="7"/>
  <c r="DR4" i="5"/>
  <c r="DR4" i="7" s="1"/>
  <c r="DR4" i="6"/>
  <c r="DR5" i="5"/>
  <c r="DR5" i="6"/>
  <c r="DS1" i="6"/>
  <c r="DS1" i="3"/>
  <c r="DS1" i="5"/>
  <c r="DR40" i="3"/>
  <c r="DR352" i="3" s="1"/>
  <c r="DR41" i="3"/>
  <c r="DR377" i="3" s="1"/>
  <c r="DR39" i="3"/>
  <c r="DR327" i="3" s="1"/>
  <c r="DR42" i="3"/>
  <c r="DR402" i="3" s="1"/>
  <c r="DR38" i="3"/>
  <c r="DR130" i="3"/>
  <c r="DR127" i="3"/>
  <c r="DR128" i="3"/>
  <c r="DR129" i="3"/>
  <c r="DR108" i="3"/>
  <c r="DR109" i="3"/>
  <c r="DR107" i="3"/>
  <c r="DR110" i="3"/>
  <c r="DR88" i="3"/>
  <c r="DR89" i="3"/>
  <c r="DR90" i="3"/>
  <c r="DR87" i="3"/>
  <c r="DR5" i="2"/>
  <c r="DR5" i="3"/>
  <c r="DR4" i="2"/>
  <c r="DR4" i="3"/>
  <c r="DS1" i="2"/>
  <c r="DS37" i="1"/>
  <c r="DS3" i="1" s="1"/>
  <c r="DS36" i="1"/>
  <c r="DS3" i="7" l="1"/>
  <c r="DS3" i="8"/>
  <c r="DQ23" i="6"/>
  <c r="DR302" i="3"/>
  <c r="DR288" i="3" s="1"/>
  <c r="DR281" i="5"/>
  <c r="DR280" i="5"/>
  <c r="DR278" i="5"/>
  <c r="DR282" i="5"/>
  <c r="DR279" i="5"/>
  <c r="DQ291" i="5"/>
  <c r="DQ233" i="5"/>
  <c r="DQ28" i="6" s="1"/>
  <c r="DR5" i="7"/>
  <c r="DR271" i="5"/>
  <c r="DR274" i="5"/>
  <c r="DR273" i="5"/>
  <c r="DR275" i="5"/>
  <c r="DR272" i="5"/>
  <c r="DR188" i="5"/>
  <c r="DR186" i="5"/>
  <c r="DR148" i="5"/>
  <c r="DR187" i="5"/>
  <c r="DR147" i="5"/>
  <c r="DR127" i="5"/>
  <c r="DR209" i="5"/>
  <c r="DR169" i="5"/>
  <c r="DR146" i="5"/>
  <c r="DR129" i="5"/>
  <c r="DR208" i="5"/>
  <c r="DR168" i="5"/>
  <c r="DR189" i="5"/>
  <c r="DR149" i="5"/>
  <c r="DR128" i="5"/>
  <c r="DR207" i="5"/>
  <c r="DR167" i="5"/>
  <c r="DR126" i="5"/>
  <c r="DR206" i="5"/>
  <c r="DR166" i="5"/>
  <c r="DR54" i="3"/>
  <c r="DR200" i="3"/>
  <c r="DR202" i="3"/>
  <c r="DR62" i="3"/>
  <c r="DR57" i="3"/>
  <c r="DR59" i="3"/>
  <c r="DR199" i="3"/>
  <c r="DR58" i="3"/>
  <c r="DR61" i="3"/>
  <c r="DR60" i="3"/>
  <c r="DR240" i="3"/>
  <c r="DR239" i="3"/>
  <c r="DR388" i="3"/>
  <c r="DR138" i="3"/>
  <c r="DR242" i="3"/>
  <c r="DR141" i="3"/>
  <c r="DR139" i="3"/>
  <c r="DR142" i="3"/>
  <c r="DR140" i="3"/>
  <c r="DR137" i="3"/>
  <c r="DR121" i="3"/>
  <c r="DR120" i="3"/>
  <c r="DR232" i="3"/>
  <c r="DR122" i="3"/>
  <c r="DR229" i="3"/>
  <c r="DR118" i="3"/>
  <c r="DR363" i="3"/>
  <c r="DR119" i="3"/>
  <c r="DR117" i="3"/>
  <c r="DR230" i="3"/>
  <c r="DQ117" i="6"/>
  <c r="DQ164" i="3"/>
  <c r="DR98" i="3"/>
  <c r="DR338" i="3"/>
  <c r="DR97" i="3"/>
  <c r="DR219" i="3"/>
  <c r="DR99" i="3"/>
  <c r="DR222" i="3"/>
  <c r="DR100" i="3"/>
  <c r="DR101" i="3"/>
  <c r="DR102" i="3"/>
  <c r="DR220" i="3"/>
  <c r="DR78" i="3"/>
  <c r="DR77" i="3"/>
  <c r="DR80" i="3"/>
  <c r="DR212" i="3"/>
  <c r="DR82" i="3"/>
  <c r="DR210" i="3"/>
  <c r="DR313" i="3"/>
  <c r="DR209" i="3"/>
  <c r="DR79" i="3"/>
  <c r="DR81" i="3"/>
  <c r="DR67" i="3"/>
  <c r="DR147" i="3" s="1"/>
  <c r="DR68" i="3"/>
  <c r="DR148" i="3" s="1"/>
  <c r="DR69" i="3"/>
  <c r="DR149" i="3" s="1"/>
  <c r="DR70" i="3"/>
  <c r="DR150" i="3" s="1"/>
  <c r="DQ241" i="5"/>
  <c r="DR99" i="5"/>
  <c r="DR331" i="5" s="1"/>
  <c r="DR345" i="5" s="1"/>
  <c r="DR61" i="5"/>
  <c r="DR200" i="5" s="1"/>
  <c r="DR202" i="5" s="1"/>
  <c r="DR47" i="5"/>
  <c r="DR160" i="5" s="1"/>
  <c r="DR162" i="5" s="1"/>
  <c r="DR40" i="5"/>
  <c r="DR140" i="5" s="1"/>
  <c r="DR71" i="5"/>
  <c r="DR73" i="5"/>
  <c r="DR13" i="6" s="1"/>
  <c r="DR236" i="5"/>
  <c r="DR231" i="5"/>
  <c r="DR113" i="5"/>
  <c r="DR333" i="5" s="1"/>
  <c r="DR347" i="5" s="1"/>
  <c r="DR92" i="5"/>
  <c r="DR330" i="5" s="1"/>
  <c r="DR344" i="5" s="1"/>
  <c r="DR118" i="5"/>
  <c r="DR21" i="6" s="1"/>
  <c r="DR68" i="5"/>
  <c r="DR220" i="5" s="1"/>
  <c r="DR222" i="5" s="1"/>
  <c r="DQ15" i="6"/>
  <c r="DQ25" i="6" s="1"/>
  <c r="DQ306" i="5"/>
  <c r="DQ298" i="5"/>
  <c r="DR85" i="5"/>
  <c r="DR329" i="5" s="1"/>
  <c r="DR343" i="5" s="1"/>
  <c r="DR116" i="5"/>
  <c r="DR117" i="5"/>
  <c r="DR20" i="6" s="1"/>
  <c r="DR238" i="5"/>
  <c r="DR33" i="6" s="1"/>
  <c r="DR106" i="5"/>
  <c r="DR332" i="5" s="1"/>
  <c r="DR346" i="5" s="1"/>
  <c r="CN318" i="5"/>
  <c r="CO313" i="5"/>
  <c r="CO315" i="5" s="1"/>
  <c r="CO317" i="5" s="1"/>
  <c r="DR72" i="5"/>
  <c r="DR12" i="6" s="1"/>
  <c r="DR237" i="5"/>
  <c r="DR32" i="6" s="1"/>
  <c r="DR54" i="5"/>
  <c r="DR180" i="5" s="1"/>
  <c r="DR182" i="5" s="1"/>
  <c r="BN310" i="5"/>
  <c r="BN302" i="5"/>
  <c r="BO297" i="5"/>
  <c r="BO305" i="5"/>
  <c r="DS78" i="7"/>
  <c r="DS79" i="7" s="1"/>
  <c r="DS80" i="7" s="1"/>
  <c r="DS81" i="7" s="1"/>
  <c r="DS68" i="7"/>
  <c r="DS69" i="7" s="1"/>
  <c r="DS3" i="5"/>
  <c r="DS3" i="6"/>
  <c r="DS3" i="2"/>
  <c r="DS3" i="3"/>
  <c r="DS39" i="1"/>
  <c r="DS5" i="1" s="1"/>
  <c r="DS5" i="8" s="1"/>
  <c r="DS2" i="1"/>
  <c r="DS38" i="1"/>
  <c r="DS4" i="1" s="1"/>
  <c r="DS4" i="8" s="1"/>
  <c r="DU27" i="6" l="1"/>
  <c r="DV27" i="6"/>
  <c r="DW27" i="6"/>
  <c r="DX27" i="6"/>
  <c r="DZ27" i="6"/>
  <c r="DY27" i="6"/>
  <c r="EB27" i="6"/>
  <c r="ED27" i="6"/>
  <c r="EA27" i="6"/>
  <c r="EC27" i="6"/>
  <c r="EF27" i="6"/>
  <c r="EE27" i="6"/>
  <c r="DU31" i="6"/>
  <c r="EG27" i="6"/>
  <c r="DU33" i="6"/>
  <c r="EH27" i="6"/>
  <c r="EI27" i="6"/>
  <c r="EJ27" i="6"/>
  <c r="EK27" i="6"/>
  <c r="EL27" i="6"/>
  <c r="EP27" i="6"/>
  <c r="EM27" i="6"/>
  <c r="EN27" i="6"/>
  <c r="EO27" i="6"/>
  <c r="ER27" i="6"/>
  <c r="EQ27" i="6"/>
  <c r="ET128" i="6"/>
  <c r="EV118" i="6"/>
  <c r="ET27" i="6"/>
  <c r="ES27" i="6"/>
  <c r="EU109" i="6"/>
  <c r="EV109" i="6"/>
  <c r="EU128" i="6"/>
  <c r="EV128" i="6"/>
  <c r="EU118" i="6"/>
  <c r="ET118" i="6"/>
  <c r="EV27" i="6"/>
  <c r="EU27" i="6"/>
  <c r="EW27" i="6"/>
  <c r="EW128" i="6"/>
  <c r="EW118" i="6"/>
  <c r="EW109" i="6"/>
  <c r="DZ31" i="6"/>
  <c r="DV11" i="6"/>
  <c r="DW11" i="6"/>
  <c r="DY11" i="6"/>
  <c r="EH11" i="6"/>
  <c r="ED11" i="6"/>
  <c r="EE11" i="6"/>
  <c r="EA11" i="6"/>
  <c r="EG11" i="6"/>
  <c r="DX11" i="6"/>
  <c r="DZ11" i="6"/>
  <c r="EF11" i="6"/>
  <c r="EC11" i="6"/>
  <c r="DZ34" i="6"/>
  <c r="EB11" i="6"/>
  <c r="EB35" i="6"/>
  <c r="DZ35" i="6"/>
  <c r="EE35" i="6"/>
  <c r="EH34" i="6"/>
  <c r="EF34" i="6"/>
  <c r="DU34" i="6"/>
  <c r="DU11" i="6"/>
  <c r="EB34" i="6"/>
  <c r="DW34" i="6"/>
  <c r="DY34" i="6"/>
  <c r="ED34" i="6"/>
  <c r="DX35" i="6"/>
  <c r="EC34" i="6"/>
  <c r="EC35" i="6"/>
  <c r="DY35" i="6"/>
  <c r="EE34" i="6"/>
  <c r="EF35" i="6"/>
  <c r="ED35" i="6"/>
  <c r="DV34" i="6"/>
  <c r="EA35" i="6"/>
  <c r="EG34" i="6"/>
  <c r="EA34" i="6"/>
  <c r="DV35" i="6"/>
  <c r="DU35" i="6"/>
  <c r="DW35" i="6"/>
  <c r="EG35" i="6"/>
  <c r="EH35" i="6"/>
  <c r="DX34" i="6"/>
  <c r="EI35" i="6"/>
  <c r="EI11" i="6"/>
  <c r="EI34" i="6"/>
  <c r="EJ35" i="6"/>
  <c r="EL35" i="6"/>
  <c r="EM35" i="6"/>
  <c r="EO35" i="6"/>
  <c r="EQ11" i="6"/>
  <c r="EQ35" i="6"/>
  <c r="ET19" i="6"/>
  <c r="EU19" i="6"/>
  <c r="EV35" i="6"/>
  <c r="EV19" i="6"/>
  <c r="DS2" i="7"/>
  <c r="DS62" i="7" s="1"/>
  <c r="DS63" i="7" s="1"/>
  <c r="DS2" i="8"/>
  <c r="DR285" i="5"/>
  <c r="DR287" i="5"/>
  <c r="DR286" i="5"/>
  <c r="DR289" i="5"/>
  <c r="DR210" i="5"/>
  <c r="DR214" i="5" s="1"/>
  <c r="DR229" i="5"/>
  <c r="DR228" i="5"/>
  <c r="DR288" i="5"/>
  <c r="DR150" i="5"/>
  <c r="DR154" i="5" s="1"/>
  <c r="DR130" i="5"/>
  <c r="DR134" i="5" s="1"/>
  <c r="DR170" i="5"/>
  <c r="DR174" i="5" s="1"/>
  <c r="DR226" i="5"/>
  <c r="DR227" i="5"/>
  <c r="DR190" i="5"/>
  <c r="DR194" i="5" s="1"/>
  <c r="DR249" i="3"/>
  <c r="DR64" i="3"/>
  <c r="DR161" i="3"/>
  <c r="DR250" i="3"/>
  <c r="DR144" i="3"/>
  <c r="DR124" i="3"/>
  <c r="DR252" i="3"/>
  <c r="DR160" i="3"/>
  <c r="DR159" i="3"/>
  <c r="DR104" i="3"/>
  <c r="DR162" i="3"/>
  <c r="DR158" i="3"/>
  <c r="DR84" i="3"/>
  <c r="DR157" i="3"/>
  <c r="CO318" i="5"/>
  <c r="CP313" i="5"/>
  <c r="CP315" i="5" s="1"/>
  <c r="CP317" i="5" s="1"/>
  <c r="DR120" i="5"/>
  <c r="DR314" i="5" s="1"/>
  <c r="DR19" i="6"/>
  <c r="DR349" i="5"/>
  <c r="DR35" i="6" s="1"/>
  <c r="DR75" i="5"/>
  <c r="DR11" i="6"/>
  <c r="DR31" i="6"/>
  <c r="DR239" i="5"/>
  <c r="DR34" i="6" s="1"/>
  <c r="DR142" i="5"/>
  <c r="BO307" i="5"/>
  <c r="BO309" i="5" s="1"/>
  <c r="BO74" i="6" s="1"/>
  <c r="BO299" i="5"/>
  <c r="BO301" i="5" s="1"/>
  <c r="BO75" i="6" s="1"/>
  <c r="DU128" i="6"/>
  <c r="DV128" i="6"/>
  <c r="DW128" i="6"/>
  <c r="DX128" i="6"/>
  <c r="DY128" i="6"/>
  <c r="DZ128" i="6"/>
  <c r="EA128" i="6"/>
  <c r="EB128" i="6"/>
  <c r="EC128" i="6"/>
  <c r="ED128" i="6"/>
  <c r="EE128" i="6"/>
  <c r="EF128" i="6"/>
  <c r="EG128" i="6"/>
  <c r="EH128" i="6"/>
  <c r="EI128" i="6"/>
  <c r="EJ128" i="6"/>
  <c r="EL128" i="6"/>
  <c r="EK128" i="6"/>
  <c r="EM128" i="6"/>
  <c r="EN128" i="6"/>
  <c r="EO128" i="6"/>
  <c r="EP128" i="6"/>
  <c r="EQ128" i="6"/>
  <c r="ER128" i="6"/>
  <c r="ES128" i="6"/>
  <c r="DZ25" i="6"/>
  <c r="EA25" i="6"/>
  <c r="EB25" i="6"/>
  <c r="EC25" i="6"/>
  <c r="ED25" i="6"/>
  <c r="EE25" i="6"/>
  <c r="EF25" i="6"/>
  <c r="EG25" i="6"/>
  <c r="DU25" i="6"/>
  <c r="DY25" i="6"/>
  <c r="DX25" i="6"/>
  <c r="DV25" i="6"/>
  <c r="EH25" i="6"/>
  <c r="DW25" i="6"/>
  <c r="EI25" i="6"/>
  <c r="EJ25" i="6"/>
  <c r="EK25" i="6"/>
  <c r="EL25" i="6"/>
  <c r="EM25" i="6"/>
  <c r="EN25" i="6"/>
  <c r="EO25" i="6"/>
  <c r="EP25" i="6"/>
  <c r="EQ25" i="6"/>
  <c r="ER25" i="6"/>
  <c r="ES25" i="6"/>
  <c r="DS4" i="5"/>
  <c r="DS4" i="7" s="1"/>
  <c r="DS4" i="6"/>
  <c r="DS5" i="5"/>
  <c r="DS5" i="6"/>
  <c r="DS2" i="6"/>
  <c r="DU74" i="6"/>
  <c r="DY74" i="6"/>
  <c r="DX74" i="6"/>
  <c r="DV74" i="6"/>
  <c r="DY75" i="6"/>
  <c r="DW74" i="6"/>
  <c r="DV75" i="6"/>
  <c r="DX75" i="6"/>
  <c r="DW75" i="6"/>
  <c r="EB75" i="6"/>
  <c r="DZ75" i="6"/>
  <c r="EB74" i="6"/>
  <c r="EA74" i="6"/>
  <c r="EA75" i="6"/>
  <c r="EC74" i="6"/>
  <c r="EC75" i="6"/>
  <c r="DZ74" i="6"/>
  <c r="ED75" i="6"/>
  <c r="ED74" i="6"/>
  <c r="EE75" i="6"/>
  <c r="EH74" i="6"/>
  <c r="EE74" i="6"/>
  <c r="EG74" i="6"/>
  <c r="EH75" i="6"/>
  <c r="EF74" i="6"/>
  <c r="EG75" i="6"/>
  <c r="EF75" i="6"/>
  <c r="DV118" i="6"/>
  <c r="DU118" i="6"/>
  <c r="DW118" i="6"/>
  <c r="DX118" i="6"/>
  <c r="DX109" i="6"/>
  <c r="DW109" i="6"/>
  <c r="DZ109" i="6"/>
  <c r="DY109" i="6"/>
  <c r="DY118" i="6"/>
  <c r="EB109" i="6"/>
  <c r="EA118" i="6"/>
  <c r="DZ118" i="6"/>
  <c r="EA109" i="6"/>
  <c r="EB118" i="6"/>
  <c r="EC109" i="6"/>
  <c r="ED109" i="6"/>
  <c r="EC118" i="6"/>
  <c r="ED118" i="6"/>
  <c r="EE109" i="6"/>
  <c r="EH109" i="6"/>
  <c r="EE118" i="6"/>
  <c r="EF109" i="6"/>
  <c r="EF118" i="6"/>
  <c r="EG118" i="6"/>
  <c r="EG109" i="6"/>
  <c r="EJ118" i="6"/>
  <c r="EH118" i="6"/>
  <c r="EI109" i="6"/>
  <c r="EI118" i="6"/>
  <c r="EJ109" i="6"/>
  <c r="EL109" i="6"/>
  <c r="EK109" i="6"/>
  <c r="EK118" i="6"/>
  <c r="EL118" i="6"/>
  <c r="EN118" i="6"/>
  <c r="EM118" i="6"/>
  <c r="EM109" i="6"/>
  <c r="EN109" i="6"/>
  <c r="EO109" i="6"/>
  <c r="EP109" i="6"/>
  <c r="ER118" i="6"/>
  <c r="EP118" i="6"/>
  <c r="EO118" i="6"/>
  <c r="EQ109" i="6"/>
  <c r="ER109" i="6"/>
  <c r="EQ118" i="6"/>
  <c r="ET109" i="6"/>
  <c r="ES118" i="6"/>
  <c r="ES109" i="6"/>
  <c r="DU109" i="6"/>
  <c r="DU20" i="6"/>
  <c r="EO21" i="6"/>
  <c r="EG21" i="6"/>
  <c r="EA21" i="6"/>
  <c r="EJ19" i="6"/>
  <c r="EB19" i="6"/>
  <c r="EE20" i="6"/>
  <c r="EC20" i="6"/>
  <c r="DV19" i="6"/>
  <c r="ER21" i="6"/>
  <c r="ED19" i="6"/>
  <c r="EP20" i="6"/>
  <c r="EI20" i="6"/>
  <c r="EO19" i="6"/>
  <c r="EJ20" i="6"/>
  <c r="EO20" i="6"/>
  <c r="EC19" i="6"/>
  <c r="DY20" i="6"/>
  <c r="EF19" i="6"/>
  <c r="EH21" i="6"/>
  <c r="DZ20" i="6"/>
  <c r="EL21" i="6"/>
  <c r="DU21" i="6"/>
  <c r="EB20" i="6"/>
  <c r="EN20" i="6"/>
  <c r="DX19" i="6"/>
  <c r="EJ21" i="6"/>
  <c r="EQ21" i="6"/>
  <c r="EP21" i="6"/>
  <c r="ED20" i="6"/>
  <c r="EB21" i="6"/>
  <c r="DW19" i="6"/>
  <c r="EC21" i="6"/>
  <c r="EP19" i="6"/>
  <c r="EL19" i="6"/>
  <c r="DX20" i="6"/>
  <c r="EM20" i="6"/>
  <c r="EK20" i="6"/>
  <c r="DW21" i="6"/>
  <c r="EK19" i="6"/>
  <c r="DV20" i="6"/>
  <c r="EQ20" i="6"/>
  <c r="EN19" i="6"/>
  <c r="DZ21" i="6"/>
  <c r="DY19" i="6"/>
  <c r="EE21" i="6"/>
  <c r="EF21" i="6"/>
  <c r="ER19" i="6"/>
  <c r="DZ19" i="6"/>
  <c r="DV21" i="6"/>
  <c r="ER20" i="6"/>
  <c r="EA20" i="6"/>
  <c r="DW20" i="6"/>
  <c r="DU19" i="6"/>
  <c r="EQ19" i="6"/>
  <c r="EK21" i="6"/>
  <c r="DX21" i="6"/>
  <c r="EI21" i="6"/>
  <c r="EG20" i="6"/>
  <c r="EG19" i="6"/>
  <c r="DY21" i="6"/>
  <c r="EE19" i="6"/>
  <c r="EH19" i="6"/>
  <c r="EA19" i="6"/>
  <c r="ED21" i="6"/>
  <c r="EL20" i="6"/>
  <c r="EI19" i="6"/>
  <c r="EN21" i="6"/>
  <c r="EM19" i="6"/>
  <c r="EF20" i="6"/>
  <c r="EM21" i="6"/>
  <c r="EH20" i="6"/>
  <c r="ES21" i="6"/>
  <c r="ES20" i="6"/>
  <c r="ES19" i="6"/>
  <c r="EL13" i="6"/>
  <c r="EJ12" i="6"/>
  <c r="EQ12" i="6"/>
  <c r="EI12" i="6"/>
  <c r="DV12" i="6"/>
  <c r="EF13" i="6"/>
  <c r="DU12" i="6"/>
  <c r="EE13" i="6"/>
  <c r="EM12" i="6"/>
  <c r="EB13" i="6"/>
  <c r="DV13" i="6"/>
  <c r="EM13" i="6"/>
  <c r="EP13" i="6"/>
  <c r="DW13" i="6"/>
  <c r="EO13" i="6"/>
  <c r="EI13" i="6"/>
  <c r="EQ13" i="6"/>
  <c r="EJ13" i="6"/>
  <c r="EH13" i="6"/>
  <c r="DU13" i="6"/>
  <c r="DZ13" i="6"/>
  <c r="EN12" i="6"/>
  <c r="DZ12" i="6"/>
  <c r="EB12" i="6"/>
  <c r="EG13" i="6"/>
  <c r="DX13" i="6"/>
  <c r="EA13" i="6"/>
  <c r="EK13" i="6"/>
  <c r="DY13" i="6"/>
  <c r="ER13" i="6"/>
  <c r="ES13" i="6"/>
  <c r="EC13" i="6"/>
  <c r="ED13" i="6"/>
  <c r="EN13" i="6"/>
  <c r="ES12" i="6"/>
  <c r="EG12" i="6"/>
  <c r="EL12" i="6"/>
  <c r="EA12" i="6"/>
  <c r="DX12" i="6"/>
  <c r="EO12" i="6"/>
  <c r="EC12" i="6"/>
  <c r="EK12" i="6"/>
  <c r="DY12" i="6"/>
  <c r="EH12" i="6"/>
  <c r="EP12" i="6"/>
  <c r="DW12" i="6"/>
  <c r="ER12" i="6"/>
  <c r="ED12" i="6"/>
  <c r="EE12" i="6"/>
  <c r="EF12" i="6"/>
  <c r="DS2" i="3"/>
  <c r="DS2" i="5"/>
  <c r="DS4" i="2"/>
  <c r="DS4" i="3"/>
  <c r="DS5" i="2"/>
  <c r="DS5" i="3"/>
  <c r="DS72" i="1"/>
  <c r="DS74" i="1" s="1"/>
  <c r="DS35" i="3" s="1"/>
  <c r="DS73" i="1"/>
  <c r="DS75" i="1"/>
  <c r="DS76" i="1" s="1"/>
  <c r="DS15" i="5" s="1"/>
  <c r="DS61" i="1"/>
  <c r="DS62" i="1" s="1"/>
  <c r="DS13" i="5" s="1"/>
  <c r="DS58" i="1"/>
  <c r="DS60" i="1" s="1"/>
  <c r="DS33" i="3" s="1"/>
  <c r="DS66" i="1"/>
  <c r="DS59" i="1"/>
  <c r="DS65" i="1"/>
  <c r="DS67" i="1" s="1"/>
  <c r="DS34" i="3" s="1"/>
  <c r="DS68" i="1"/>
  <c r="DS69" i="1" s="1"/>
  <c r="DS14" i="5" s="1"/>
  <c r="DS51" i="1"/>
  <c r="DS54" i="1"/>
  <c r="DS55" i="1" s="1"/>
  <c r="DS12" i="5" s="1"/>
  <c r="DS52" i="1"/>
  <c r="DS2" i="2"/>
  <c r="DS47" i="1"/>
  <c r="DS48" i="1" s="1"/>
  <c r="DS11" i="5" s="1"/>
  <c r="DS45" i="1"/>
  <c r="DS44" i="1"/>
  <c r="DS46" i="1" s="1"/>
  <c r="DS31" i="3" s="1"/>
  <c r="D213" i="8" l="1" a="1"/>
  <c r="D93" i="8" a="1"/>
  <c r="EU91" i="6"/>
  <c r="EV91" i="6"/>
  <c r="EW91" i="6"/>
  <c r="DR23" i="6"/>
  <c r="DS212" i="5"/>
  <c r="DS152" i="5"/>
  <c r="DS192" i="5"/>
  <c r="DS132" i="5"/>
  <c r="DS253" i="5"/>
  <c r="DS172" i="5"/>
  <c r="DS278" i="5"/>
  <c r="DS279" i="5"/>
  <c r="DS281" i="5"/>
  <c r="DS280" i="5"/>
  <c r="DS282" i="5"/>
  <c r="DR291" i="5"/>
  <c r="DS249" i="5"/>
  <c r="DS250" i="5"/>
  <c r="DS248" i="5"/>
  <c r="DS247" i="5"/>
  <c r="DR233" i="5"/>
  <c r="DR28" i="6" s="1"/>
  <c r="DS5" i="7"/>
  <c r="DS271" i="5"/>
  <c r="DS272" i="5"/>
  <c r="DS275" i="5"/>
  <c r="DS273" i="5"/>
  <c r="DS274" i="5"/>
  <c r="DS246" i="5"/>
  <c r="DS368" i="3"/>
  <c r="DS369" i="3" s="1"/>
  <c r="DS393" i="3"/>
  <c r="DS394" i="3" s="1"/>
  <c r="DS343" i="3"/>
  <c r="DS344" i="3" s="1"/>
  <c r="DS318" i="3"/>
  <c r="DS319" i="3" s="1"/>
  <c r="DS293" i="3"/>
  <c r="DS294" i="3" s="1"/>
  <c r="DS48" i="3"/>
  <c r="DS47" i="3"/>
  <c r="DS49" i="3"/>
  <c r="DS50" i="3"/>
  <c r="DR117" i="6"/>
  <c r="DR164" i="3"/>
  <c r="DS188" i="5"/>
  <c r="DS187" i="5"/>
  <c r="DS186" i="5"/>
  <c r="DS189" i="5"/>
  <c r="DS199" i="5"/>
  <c r="DS197" i="5"/>
  <c r="DS198" i="5"/>
  <c r="DS102" i="5"/>
  <c r="DS104" i="5"/>
  <c r="DS103" i="5"/>
  <c r="DS59" i="5"/>
  <c r="DS57" i="5"/>
  <c r="DS58" i="5"/>
  <c r="DS127" i="5"/>
  <c r="DS128" i="5"/>
  <c r="DS126" i="5"/>
  <c r="DS129" i="5"/>
  <c r="DS139" i="5"/>
  <c r="DS138" i="5"/>
  <c r="DS137" i="5"/>
  <c r="DS37" i="5"/>
  <c r="DS82" i="5"/>
  <c r="DS81" i="5"/>
  <c r="DS38" i="5"/>
  <c r="DS36" i="5"/>
  <c r="DS83" i="5"/>
  <c r="DR15" i="6"/>
  <c r="DR25" i="6" s="1"/>
  <c r="DR306" i="5"/>
  <c r="DR298" i="5"/>
  <c r="DR241" i="5"/>
  <c r="CQ313" i="5"/>
  <c r="CQ315" i="5" s="1"/>
  <c r="CQ317" i="5" s="1"/>
  <c r="CP318" i="5"/>
  <c r="DS169" i="5"/>
  <c r="DS166" i="5"/>
  <c r="DS167" i="5"/>
  <c r="DS168" i="5"/>
  <c r="DS177" i="5"/>
  <c r="DS179" i="5"/>
  <c r="DS178" i="5"/>
  <c r="DS95" i="5"/>
  <c r="DS51" i="5"/>
  <c r="DS50" i="5"/>
  <c r="DS52" i="5"/>
  <c r="DS96" i="5"/>
  <c r="DS97" i="5"/>
  <c r="DS147" i="5"/>
  <c r="DS146" i="5"/>
  <c r="DS148" i="5"/>
  <c r="DS149" i="5"/>
  <c r="DS158" i="5"/>
  <c r="DS157" i="5"/>
  <c r="DS159" i="5"/>
  <c r="DS90" i="5"/>
  <c r="DS43" i="5"/>
  <c r="DS45" i="5"/>
  <c r="DS89" i="5"/>
  <c r="DS88" i="5"/>
  <c r="DS44" i="5"/>
  <c r="DS208" i="5"/>
  <c r="DS209" i="5"/>
  <c r="DS207" i="5"/>
  <c r="DS206" i="5"/>
  <c r="DS219" i="5"/>
  <c r="DS218" i="5"/>
  <c r="DS217" i="5"/>
  <c r="DS109" i="5"/>
  <c r="DS66" i="5"/>
  <c r="DS65" i="5"/>
  <c r="DS64" i="5"/>
  <c r="DS111" i="5"/>
  <c r="DS110" i="5"/>
  <c r="BO310" i="5"/>
  <c r="BO302" i="5"/>
  <c r="BP297" i="5"/>
  <c r="EI75" i="6"/>
  <c r="BP305" i="5"/>
  <c r="DS53" i="1"/>
  <c r="DS32" i="3" s="1"/>
  <c r="DV15" i="6"/>
  <c r="EE23" i="6"/>
  <c r="EB15" i="6"/>
  <c r="EH15" i="6"/>
  <c r="EA15" i="6"/>
  <c r="DZ15" i="6"/>
  <c r="DX15" i="6"/>
  <c r="DU15" i="6"/>
  <c r="EF15" i="6"/>
  <c r="DY15" i="6"/>
  <c r="EQ15" i="6"/>
  <c r="EC15" i="6"/>
  <c r="EG15" i="6"/>
  <c r="DW15" i="6"/>
  <c r="EI15" i="6"/>
  <c r="EE15" i="6"/>
  <c r="ED15" i="6"/>
  <c r="EA23" i="6"/>
  <c r="EQ23" i="6"/>
  <c r="DU23" i="6"/>
  <c r="EM23" i="6"/>
  <c r="EJ23" i="6"/>
  <c r="DZ23" i="6"/>
  <c r="EC23" i="6"/>
  <c r="DV23" i="6"/>
  <c r="ER23" i="6"/>
  <c r="EK23" i="6"/>
  <c r="DW23" i="6"/>
  <c r="EH23" i="6"/>
  <c r="EO23" i="6"/>
  <c r="EB23" i="6"/>
  <c r="DY23" i="6"/>
  <c r="EG23" i="6"/>
  <c r="DX23" i="6"/>
  <c r="ES23" i="6"/>
  <c r="EI23" i="6"/>
  <c r="EN23" i="6"/>
  <c r="EL23" i="6"/>
  <c r="EF23" i="6"/>
  <c r="ED23" i="6"/>
  <c r="EP23" i="6"/>
  <c r="DS41" i="3"/>
  <c r="DS377" i="3" s="1"/>
  <c r="DS40" i="3"/>
  <c r="DS352" i="3" s="1"/>
  <c r="DS38" i="3"/>
  <c r="DS39" i="3"/>
  <c r="DS327" i="3" s="1"/>
  <c r="DS42" i="3"/>
  <c r="DS402" i="3" s="1"/>
  <c r="DS130" i="3"/>
  <c r="DS129" i="3"/>
  <c r="DS128" i="3"/>
  <c r="DS127" i="3"/>
  <c r="DS110" i="3"/>
  <c r="G110" i="3" s="1"/>
  <c r="DS108" i="3"/>
  <c r="G108" i="3" s="1"/>
  <c r="DS107" i="3"/>
  <c r="G107" i="3" s="1"/>
  <c r="DS109" i="3"/>
  <c r="G109" i="3" s="1"/>
  <c r="DS90" i="3"/>
  <c r="G90" i="3" s="1"/>
  <c r="O100" i="3" s="1"/>
  <c r="DS89" i="3"/>
  <c r="G89" i="3" s="1"/>
  <c r="DS88" i="3"/>
  <c r="G88" i="3" s="1"/>
  <c r="O98" i="3" s="1"/>
  <c r="DS87" i="3"/>
  <c r="G87" i="3" s="1"/>
  <c r="D128" i="8" l="1"/>
  <c r="D148" i="8"/>
  <c r="D124" i="8"/>
  <c r="D183" i="8"/>
  <c r="D126" i="8"/>
  <c r="D161" i="8"/>
  <c r="D182" i="8"/>
  <c r="D105" i="8"/>
  <c r="D170" i="8"/>
  <c r="D205" i="8"/>
  <c r="D139" i="8"/>
  <c r="D121" i="8"/>
  <c r="D162" i="8"/>
  <c r="D133" i="8"/>
  <c r="D144" i="8"/>
  <c r="D164" i="8"/>
  <c r="D100" i="8"/>
  <c r="D151" i="8"/>
  <c r="D110" i="8"/>
  <c r="D145" i="8"/>
  <c r="D166" i="8"/>
  <c r="D196" i="8"/>
  <c r="D154" i="8"/>
  <c r="D189" i="8"/>
  <c r="D198" i="8"/>
  <c r="D159" i="8"/>
  <c r="D98" i="8"/>
  <c r="D184" i="8"/>
  <c r="D160" i="8"/>
  <c r="D99" i="8"/>
  <c r="D108" i="8"/>
  <c r="D127" i="8"/>
  <c r="D94" i="8"/>
  <c r="D129" i="8"/>
  <c r="D134" i="8"/>
  <c r="D207" i="8"/>
  <c r="D138" i="8"/>
  <c r="D173" i="8"/>
  <c r="D150" i="8"/>
  <c r="D178" i="8"/>
  <c r="D197" i="8"/>
  <c r="D111" i="8"/>
  <c r="D176" i="8"/>
  <c r="D107" i="8"/>
  <c r="D172" i="8"/>
  <c r="D206" i="8"/>
  <c r="D195" i="8"/>
  <c r="D113" i="8"/>
  <c r="D102" i="8"/>
  <c r="D175" i="8"/>
  <c r="D122" i="8"/>
  <c r="D157" i="8"/>
  <c r="D118" i="8"/>
  <c r="D114" i="8"/>
  <c r="D203" i="8"/>
  <c r="D146" i="8"/>
  <c r="D93" i="8"/>
  <c r="D96" i="8"/>
  <c r="D120" i="8"/>
  <c r="D140" i="8"/>
  <c r="D190" i="8"/>
  <c r="D163" i="8"/>
  <c r="D97" i="8"/>
  <c r="D179" i="8"/>
  <c r="D143" i="8"/>
  <c r="D106" i="8"/>
  <c r="D141" i="8"/>
  <c r="D188" i="8"/>
  <c r="D135" i="8"/>
  <c r="D117" i="8"/>
  <c r="D181" i="8"/>
  <c r="D95" i="8"/>
  <c r="D104" i="8"/>
  <c r="D136" i="8"/>
  <c r="D156" i="8"/>
  <c r="D174" i="8"/>
  <c r="D119" i="8"/>
  <c r="D192" i="8"/>
  <c r="D201" i="8"/>
  <c r="D123" i="8"/>
  <c r="D200" i="8"/>
  <c r="D125" i="8"/>
  <c r="D147" i="8"/>
  <c r="D149" i="8"/>
  <c r="D191" i="8"/>
  <c r="D165" i="8"/>
  <c r="D103" i="8"/>
  <c r="D116" i="8"/>
  <c r="D152" i="8"/>
  <c r="D204" i="8"/>
  <c r="D158" i="8"/>
  <c r="D193" i="8"/>
  <c r="D167" i="8"/>
  <c r="D169" i="8"/>
  <c r="D202" i="8"/>
  <c r="D187" i="8"/>
  <c r="D109" i="8"/>
  <c r="D185" i="8"/>
  <c r="D208" i="8"/>
  <c r="D130" i="8"/>
  <c r="D194" i="8"/>
  <c r="D112" i="8"/>
  <c r="D132" i="8"/>
  <c r="D168" i="8"/>
  <c r="D180" i="8"/>
  <c r="D142" i="8"/>
  <c r="D177" i="8"/>
  <c r="D115" i="8"/>
  <c r="D137" i="8"/>
  <c r="D186" i="8"/>
  <c r="D155" i="8"/>
  <c r="D199" i="8"/>
  <c r="D153" i="8"/>
  <c r="D131" i="8"/>
  <c r="D171" i="8"/>
  <c r="D101" i="8"/>
  <c r="D213" i="8"/>
  <c r="D228" i="8"/>
  <c r="D260" i="8"/>
  <c r="D232" i="8"/>
  <c r="D264" i="8"/>
  <c r="D215" i="8"/>
  <c r="D236" i="8"/>
  <c r="D268" i="8"/>
  <c r="D252" i="8"/>
  <c r="D216" i="8"/>
  <c r="D240" i="8"/>
  <c r="D272" i="8"/>
  <c r="D219" i="8"/>
  <c r="D244" i="8"/>
  <c r="D276" i="8"/>
  <c r="D220" i="8"/>
  <c r="D248" i="8"/>
  <c r="D280" i="8"/>
  <c r="D223" i="8"/>
  <c r="D224" i="8"/>
  <c r="D256" i="8"/>
  <c r="D328" i="8"/>
  <c r="D319" i="8"/>
  <c r="D259" i="8"/>
  <c r="D326" i="8"/>
  <c r="D294" i="8"/>
  <c r="D262" i="8"/>
  <c r="D230" i="8"/>
  <c r="D300" i="8"/>
  <c r="D275" i="8"/>
  <c r="D305" i="8"/>
  <c r="D273" i="8"/>
  <c r="D241" i="8"/>
  <c r="D312" i="8"/>
  <c r="D247" i="8"/>
  <c r="D286" i="8"/>
  <c r="D222" i="8"/>
  <c r="D297" i="8"/>
  <c r="D233" i="8"/>
  <c r="D320" i="8"/>
  <c r="D311" i="8"/>
  <c r="D255" i="8"/>
  <c r="D322" i="8"/>
  <c r="D290" i="8"/>
  <c r="D258" i="8"/>
  <c r="D226" i="8"/>
  <c r="D288" i="8"/>
  <c r="D263" i="8"/>
  <c r="D301" i="8"/>
  <c r="D269" i="8"/>
  <c r="D237" i="8"/>
  <c r="D303" i="8"/>
  <c r="D318" i="8"/>
  <c r="D254" i="8"/>
  <c r="D323" i="8"/>
  <c r="D251" i="8"/>
  <c r="D265" i="8"/>
  <c r="D304" i="8"/>
  <c r="D295" i="8"/>
  <c r="D243" i="8"/>
  <c r="D314" i="8"/>
  <c r="D282" i="8"/>
  <c r="D250" i="8"/>
  <c r="D218" i="8"/>
  <c r="D315" i="8"/>
  <c r="D325" i="8"/>
  <c r="D293" i="8"/>
  <c r="D261" i="8"/>
  <c r="D229" i="8"/>
  <c r="D327" i="8"/>
  <c r="D267" i="8"/>
  <c r="D227" i="8"/>
  <c r="D298" i="8"/>
  <c r="D266" i="8"/>
  <c r="D234" i="8"/>
  <c r="D283" i="8"/>
  <c r="D277" i="8"/>
  <c r="D296" i="8"/>
  <c r="D287" i="8"/>
  <c r="D239" i="8"/>
  <c r="D310" i="8"/>
  <c r="D278" i="8"/>
  <c r="D246" i="8"/>
  <c r="D214" i="8"/>
  <c r="D307" i="8"/>
  <c r="D321" i="8"/>
  <c r="D289" i="8"/>
  <c r="D257" i="8"/>
  <c r="D225" i="8"/>
  <c r="D284" i="8"/>
  <c r="D271" i="8"/>
  <c r="D231" i="8"/>
  <c r="D302" i="8"/>
  <c r="D270" i="8"/>
  <c r="D238" i="8"/>
  <c r="D316" i="8"/>
  <c r="D291" i="8"/>
  <c r="D313" i="8"/>
  <c r="D281" i="8"/>
  <c r="D249" i="8"/>
  <c r="D217" i="8"/>
  <c r="D309" i="8"/>
  <c r="D292" i="8"/>
  <c r="D279" i="8"/>
  <c r="D235" i="8"/>
  <c r="D306" i="8"/>
  <c r="D274" i="8"/>
  <c r="D242" i="8"/>
  <c r="D324" i="8"/>
  <c r="D299" i="8"/>
  <c r="D317" i="8"/>
  <c r="D285" i="8"/>
  <c r="D253" i="8"/>
  <c r="D221" i="8"/>
  <c r="D308" i="8"/>
  <c r="D245" i="8"/>
  <c r="O332" i="3"/>
  <c r="DS302" i="3"/>
  <c r="DS288" i="3" s="1"/>
  <c r="S357" i="3"/>
  <c r="AA407" i="3"/>
  <c r="W382" i="3"/>
  <c r="DS285" i="5"/>
  <c r="DS210" i="5"/>
  <c r="DS214" i="5" s="1"/>
  <c r="O99" i="3"/>
  <c r="O97" i="3"/>
  <c r="O102" i="3"/>
  <c r="O101" i="3"/>
  <c r="DS289" i="5"/>
  <c r="DS288" i="5"/>
  <c r="DS287" i="5"/>
  <c r="DS286" i="5"/>
  <c r="DS54" i="3"/>
  <c r="DS59" i="3"/>
  <c r="DS200" i="3"/>
  <c r="DS199" i="3"/>
  <c r="DS57" i="3"/>
  <c r="DS61" i="3"/>
  <c r="DS60" i="3"/>
  <c r="DS62" i="3"/>
  <c r="DS202" i="3"/>
  <c r="DS58" i="3"/>
  <c r="DS139" i="3"/>
  <c r="DS388" i="3"/>
  <c r="DS239" i="3"/>
  <c r="DS138" i="3"/>
  <c r="DS137" i="3"/>
  <c r="DS240" i="3"/>
  <c r="DS142" i="3"/>
  <c r="DS140" i="3"/>
  <c r="DS141" i="3"/>
  <c r="DS242" i="3"/>
  <c r="DS121" i="3"/>
  <c r="DS363" i="3"/>
  <c r="DS122" i="3"/>
  <c r="DS232" i="3"/>
  <c r="DS119" i="3"/>
  <c r="DS118" i="3"/>
  <c r="DS229" i="3"/>
  <c r="DS120" i="3"/>
  <c r="DS117" i="3"/>
  <c r="DS230" i="3"/>
  <c r="DS219" i="3"/>
  <c r="DS220" i="3"/>
  <c r="DS99" i="3"/>
  <c r="DS101" i="3"/>
  <c r="DS98" i="3"/>
  <c r="DS102" i="3"/>
  <c r="DS338" i="3"/>
  <c r="DS97" i="3"/>
  <c r="DS222" i="3"/>
  <c r="DT344" i="3"/>
  <c r="DS100" i="3"/>
  <c r="DS210" i="3"/>
  <c r="DS82" i="3"/>
  <c r="DS77" i="3"/>
  <c r="DS79" i="3"/>
  <c r="DS78" i="3"/>
  <c r="DS209" i="3"/>
  <c r="DS313" i="3"/>
  <c r="DS212" i="3"/>
  <c r="DS81" i="3"/>
  <c r="DS80" i="3"/>
  <c r="DS67" i="3"/>
  <c r="G67" i="3" s="1"/>
  <c r="DS68" i="3"/>
  <c r="G68" i="3" s="1"/>
  <c r="DS69" i="3"/>
  <c r="G69" i="3" s="1"/>
  <c r="DS70" i="3"/>
  <c r="G70" i="3" s="1"/>
  <c r="DS61" i="5"/>
  <c r="DS200" i="5" s="1"/>
  <c r="DS202" i="5" s="1"/>
  <c r="DS190" i="5"/>
  <c r="DS194" i="5" s="1"/>
  <c r="DS68" i="5"/>
  <c r="DS220" i="5" s="1"/>
  <c r="DS222" i="5" s="1"/>
  <c r="DS92" i="5"/>
  <c r="DS330" i="5" s="1"/>
  <c r="DS344" i="5" s="1"/>
  <c r="DS150" i="5"/>
  <c r="DS154" i="5" s="1"/>
  <c r="DS170" i="5"/>
  <c r="DS174" i="5" s="1"/>
  <c r="DS113" i="5"/>
  <c r="DS333" i="5" s="1"/>
  <c r="DS347" i="5" s="1"/>
  <c r="DS47" i="5"/>
  <c r="DS160" i="5" s="1"/>
  <c r="DS162" i="5" s="1"/>
  <c r="DS118" i="5"/>
  <c r="DS21" i="6" s="1"/>
  <c r="DS117" i="5"/>
  <c r="DS20" i="6" s="1"/>
  <c r="DS130" i="5"/>
  <c r="DS134" i="5" s="1"/>
  <c r="DS226" i="5"/>
  <c r="DS99" i="5"/>
  <c r="DS331" i="5" s="1"/>
  <c r="DS345" i="5" s="1"/>
  <c r="DS40" i="5"/>
  <c r="DS140" i="5" s="1"/>
  <c r="DS142" i="5" s="1"/>
  <c r="DS71" i="5"/>
  <c r="DS72" i="5"/>
  <c r="DS12" i="6" s="1"/>
  <c r="DS237" i="5"/>
  <c r="DS32" i="6" s="1"/>
  <c r="DS228" i="5"/>
  <c r="DS106" i="5"/>
  <c r="DS332" i="5" s="1"/>
  <c r="DS346" i="5" s="1"/>
  <c r="CQ318" i="5"/>
  <c r="CR313" i="5"/>
  <c r="CR315" i="5" s="1"/>
  <c r="CR317" i="5" s="1"/>
  <c r="DS73" i="5"/>
  <c r="DS13" i="6" s="1"/>
  <c r="DS238" i="5"/>
  <c r="DS33" i="6" s="1"/>
  <c r="DS227" i="5"/>
  <c r="DS54" i="5"/>
  <c r="DS180" i="5" s="1"/>
  <c r="DS182" i="5" s="1"/>
  <c r="DS85" i="5"/>
  <c r="DS329" i="5" s="1"/>
  <c r="DS343" i="5" s="1"/>
  <c r="DS116" i="5"/>
  <c r="DS236" i="5"/>
  <c r="DS229" i="5"/>
  <c r="DS231" i="5"/>
  <c r="BP307" i="5"/>
  <c r="BP309" i="5" s="1"/>
  <c r="BP74" i="6" s="1"/>
  <c r="BP299" i="5"/>
  <c r="BP301" i="5" s="1"/>
  <c r="BP75" i="6" s="1"/>
  <c r="EI74" i="6"/>
  <c r="G130" i="3"/>
  <c r="G129" i="3"/>
  <c r="G127" i="3"/>
  <c r="G49" i="3"/>
  <c r="G50" i="3"/>
  <c r="G48" i="3"/>
  <c r="G128" i="3"/>
  <c r="G47" i="3"/>
  <c r="E47" i="3" l="1"/>
  <c r="E50" i="3"/>
  <c r="E49" i="3"/>
  <c r="E48" i="3"/>
  <c r="H245" i="8"/>
  <c r="I245" i="8"/>
  <c r="J245" i="8"/>
  <c r="K245" i="8"/>
  <c r="L245" i="8"/>
  <c r="M245" i="8"/>
  <c r="N245" i="8"/>
  <c r="O245" i="8"/>
  <c r="P245" i="8"/>
  <c r="Q245" i="8"/>
  <c r="R245" i="8"/>
  <c r="S245" i="8"/>
  <c r="T245" i="8"/>
  <c r="U245" i="8"/>
  <c r="V245" i="8"/>
  <c r="W245" i="8"/>
  <c r="X245" i="8"/>
  <c r="Y245" i="8"/>
  <c r="Z245" i="8"/>
  <c r="AA245" i="8"/>
  <c r="AB245" i="8"/>
  <c r="AC245" i="8"/>
  <c r="AD245" i="8"/>
  <c r="AE245" i="8"/>
  <c r="AF245" i="8"/>
  <c r="AG245" i="8"/>
  <c r="AH245" i="8"/>
  <c r="AI245" i="8"/>
  <c r="AJ245" i="8"/>
  <c r="AK245" i="8"/>
  <c r="AL245" i="8"/>
  <c r="AM245" i="8"/>
  <c r="AN245" i="8"/>
  <c r="AO245" i="8"/>
  <c r="AP245" i="8"/>
  <c r="AQ245" i="8"/>
  <c r="AR245" i="8"/>
  <c r="AS245" i="8"/>
  <c r="AT245" i="8"/>
  <c r="AU245" i="8"/>
  <c r="AV245" i="8"/>
  <c r="AW245" i="8"/>
  <c r="AX245" i="8"/>
  <c r="AY245" i="8"/>
  <c r="AZ245" i="8"/>
  <c r="BA245" i="8"/>
  <c r="BB245" i="8"/>
  <c r="BC245" i="8"/>
  <c r="BD245" i="8"/>
  <c r="BE245" i="8"/>
  <c r="BF245" i="8"/>
  <c r="BG245" i="8"/>
  <c r="BH245" i="8"/>
  <c r="BI245" i="8"/>
  <c r="BJ245" i="8"/>
  <c r="BK245" i="8"/>
  <c r="BL245" i="8"/>
  <c r="BM245" i="8"/>
  <c r="BN245" i="8"/>
  <c r="BO245" i="8"/>
  <c r="BP245" i="8"/>
  <c r="BQ245" i="8"/>
  <c r="BR245" i="8"/>
  <c r="BS245" i="8"/>
  <c r="BT245" i="8"/>
  <c r="BU245" i="8"/>
  <c r="BV245" i="8"/>
  <c r="BW245" i="8"/>
  <c r="BX245" i="8"/>
  <c r="BY245" i="8"/>
  <c r="BZ245" i="8"/>
  <c r="CA245" i="8"/>
  <c r="CB245" i="8"/>
  <c r="CC245" i="8"/>
  <c r="CD245" i="8"/>
  <c r="CE245" i="8"/>
  <c r="CF245" i="8"/>
  <c r="CG245" i="8"/>
  <c r="CH245" i="8"/>
  <c r="CI245" i="8"/>
  <c r="CJ245" i="8"/>
  <c r="CK245" i="8"/>
  <c r="CL245" i="8"/>
  <c r="CM245" i="8"/>
  <c r="CN245" i="8"/>
  <c r="CO245" i="8"/>
  <c r="CP245" i="8"/>
  <c r="CQ245" i="8"/>
  <c r="CR245" i="8"/>
  <c r="CS245" i="8"/>
  <c r="CT245" i="8"/>
  <c r="CU245" i="8"/>
  <c r="CW245" i="8"/>
  <c r="CX245" i="8"/>
  <c r="CY245" i="8"/>
  <c r="CZ245" i="8"/>
  <c r="DA245" i="8"/>
  <c r="DB245" i="8"/>
  <c r="DC245" i="8"/>
  <c r="DD245" i="8"/>
  <c r="DE245" i="8"/>
  <c r="DF245" i="8"/>
  <c r="DG245" i="8"/>
  <c r="DH245" i="8"/>
  <c r="DI245" i="8"/>
  <c r="DJ245" i="8"/>
  <c r="DK245" i="8"/>
  <c r="DL245" i="8"/>
  <c r="DM245" i="8"/>
  <c r="DN245" i="8"/>
  <c r="DO245" i="8"/>
  <c r="DP245" i="8"/>
  <c r="DQ245" i="8"/>
  <c r="DR245" i="8"/>
  <c r="DS245" i="8"/>
  <c r="H242" i="8"/>
  <c r="I242" i="8"/>
  <c r="J242" i="8"/>
  <c r="K242" i="8"/>
  <c r="L242" i="8"/>
  <c r="M242" i="8"/>
  <c r="N242" i="8"/>
  <c r="O242" i="8"/>
  <c r="P242" i="8"/>
  <c r="Q242" i="8"/>
  <c r="R242" i="8"/>
  <c r="S242" i="8"/>
  <c r="T242" i="8"/>
  <c r="U242" i="8"/>
  <c r="V242" i="8"/>
  <c r="W242" i="8"/>
  <c r="X242" i="8"/>
  <c r="Y242" i="8"/>
  <c r="Z242" i="8"/>
  <c r="AA242" i="8"/>
  <c r="AB242" i="8"/>
  <c r="AC242" i="8"/>
  <c r="AD242" i="8"/>
  <c r="AE242" i="8"/>
  <c r="AF242" i="8"/>
  <c r="AG242" i="8"/>
  <c r="AH242" i="8"/>
  <c r="AI242" i="8"/>
  <c r="AJ242" i="8"/>
  <c r="AK242" i="8"/>
  <c r="AL242" i="8"/>
  <c r="AM242" i="8"/>
  <c r="AN242" i="8"/>
  <c r="AO242" i="8"/>
  <c r="AP242" i="8"/>
  <c r="AQ242" i="8"/>
  <c r="AR242" i="8"/>
  <c r="AS242" i="8"/>
  <c r="AT242" i="8"/>
  <c r="AU242" i="8"/>
  <c r="AV242" i="8"/>
  <c r="AW242" i="8"/>
  <c r="AX242" i="8"/>
  <c r="AY242" i="8"/>
  <c r="AZ242" i="8"/>
  <c r="BA242" i="8"/>
  <c r="BB242" i="8"/>
  <c r="BC242" i="8"/>
  <c r="BD242" i="8"/>
  <c r="BE242" i="8"/>
  <c r="BF242" i="8"/>
  <c r="BG242" i="8"/>
  <c r="BH242" i="8"/>
  <c r="BI242" i="8"/>
  <c r="BJ242" i="8"/>
  <c r="BK242" i="8"/>
  <c r="BL242" i="8"/>
  <c r="BM242" i="8"/>
  <c r="BN242" i="8"/>
  <c r="BO242" i="8"/>
  <c r="BP242" i="8"/>
  <c r="BQ242" i="8"/>
  <c r="BR242" i="8"/>
  <c r="BS242" i="8"/>
  <c r="BT242" i="8"/>
  <c r="BU242" i="8"/>
  <c r="BV242" i="8"/>
  <c r="BW242" i="8"/>
  <c r="BX242" i="8"/>
  <c r="BY242" i="8"/>
  <c r="BZ242" i="8"/>
  <c r="CA242" i="8"/>
  <c r="CB242" i="8"/>
  <c r="CC242" i="8"/>
  <c r="CD242" i="8"/>
  <c r="CE242" i="8"/>
  <c r="CF242" i="8"/>
  <c r="CG242" i="8"/>
  <c r="CH242" i="8"/>
  <c r="CI242" i="8"/>
  <c r="CJ242" i="8"/>
  <c r="CK242" i="8"/>
  <c r="CL242" i="8"/>
  <c r="CM242" i="8"/>
  <c r="CN242" i="8"/>
  <c r="CO242" i="8"/>
  <c r="CP242" i="8"/>
  <c r="CQ242" i="8"/>
  <c r="CR242" i="8"/>
  <c r="CT242" i="8"/>
  <c r="CU242" i="8"/>
  <c r="CV242" i="8"/>
  <c r="CW242" i="8"/>
  <c r="CX242" i="8"/>
  <c r="CY242" i="8"/>
  <c r="CZ242" i="8"/>
  <c r="DA242" i="8"/>
  <c r="DB242" i="8"/>
  <c r="DC242" i="8"/>
  <c r="DD242" i="8"/>
  <c r="DE242" i="8"/>
  <c r="DF242" i="8"/>
  <c r="DG242" i="8"/>
  <c r="DH242" i="8"/>
  <c r="DI242" i="8"/>
  <c r="DJ242" i="8"/>
  <c r="DK242" i="8"/>
  <c r="DL242" i="8"/>
  <c r="DM242" i="8"/>
  <c r="DN242" i="8"/>
  <c r="DO242" i="8"/>
  <c r="DP242" i="8"/>
  <c r="DQ242" i="8"/>
  <c r="DR242" i="8"/>
  <c r="DS242" i="8"/>
  <c r="H249" i="8"/>
  <c r="I249" i="8"/>
  <c r="J249" i="8"/>
  <c r="K249" i="8"/>
  <c r="L249" i="8"/>
  <c r="M249" i="8"/>
  <c r="N249" i="8"/>
  <c r="O249" i="8"/>
  <c r="P249" i="8"/>
  <c r="Q249" i="8"/>
  <c r="R249" i="8"/>
  <c r="S249" i="8"/>
  <c r="T249" i="8"/>
  <c r="U249" i="8"/>
  <c r="V249" i="8"/>
  <c r="W249" i="8"/>
  <c r="X249" i="8"/>
  <c r="Y249" i="8"/>
  <c r="Z249" i="8"/>
  <c r="AA249" i="8"/>
  <c r="AB249" i="8"/>
  <c r="AC249" i="8"/>
  <c r="AD249" i="8"/>
  <c r="AE249" i="8"/>
  <c r="AF249" i="8"/>
  <c r="AG249" i="8"/>
  <c r="AH249" i="8"/>
  <c r="AI249" i="8"/>
  <c r="AJ249" i="8"/>
  <c r="AK249" i="8"/>
  <c r="AL249" i="8"/>
  <c r="AM249" i="8"/>
  <c r="AN249" i="8"/>
  <c r="AO249" i="8"/>
  <c r="AP249" i="8"/>
  <c r="AQ249" i="8"/>
  <c r="AR249" i="8"/>
  <c r="AS249" i="8"/>
  <c r="AT249" i="8"/>
  <c r="AU249" i="8"/>
  <c r="AV249" i="8"/>
  <c r="AW249" i="8"/>
  <c r="AX249" i="8"/>
  <c r="AY249" i="8"/>
  <c r="AZ249" i="8"/>
  <c r="BA249" i="8"/>
  <c r="BB249" i="8"/>
  <c r="BC249" i="8"/>
  <c r="BD249" i="8"/>
  <c r="BE249" i="8"/>
  <c r="BF249" i="8"/>
  <c r="BG249" i="8"/>
  <c r="BH249" i="8"/>
  <c r="BI249" i="8"/>
  <c r="BJ249" i="8"/>
  <c r="BK249" i="8"/>
  <c r="BL249" i="8"/>
  <c r="BM249" i="8"/>
  <c r="BN249" i="8"/>
  <c r="BO249" i="8"/>
  <c r="BP249" i="8"/>
  <c r="BQ249" i="8"/>
  <c r="BR249" i="8"/>
  <c r="BS249" i="8"/>
  <c r="BT249" i="8"/>
  <c r="BU249" i="8"/>
  <c r="BV249" i="8"/>
  <c r="BW249" i="8"/>
  <c r="BX249" i="8"/>
  <c r="BY249" i="8"/>
  <c r="BZ249" i="8"/>
  <c r="CA249" i="8"/>
  <c r="CB249" i="8"/>
  <c r="CC249" i="8"/>
  <c r="CD249" i="8"/>
  <c r="CE249" i="8"/>
  <c r="CF249" i="8"/>
  <c r="CG249" i="8"/>
  <c r="CH249" i="8"/>
  <c r="CI249" i="8"/>
  <c r="CJ249" i="8"/>
  <c r="CK249" i="8"/>
  <c r="CL249" i="8"/>
  <c r="CM249" i="8"/>
  <c r="CN249" i="8"/>
  <c r="CO249" i="8"/>
  <c r="CP249" i="8"/>
  <c r="CQ249" i="8"/>
  <c r="CR249" i="8"/>
  <c r="CS249" i="8"/>
  <c r="CT249" i="8"/>
  <c r="CU249" i="8"/>
  <c r="CV249" i="8"/>
  <c r="CW249" i="8"/>
  <c r="CX249" i="8"/>
  <c r="CY249" i="8"/>
  <c r="DA249" i="8"/>
  <c r="DB249" i="8"/>
  <c r="DC249" i="8"/>
  <c r="DD249" i="8"/>
  <c r="DE249" i="8"/>
  <c r="DF249" i="8"/>
  <c r="DG249" i="8"/>
  <c r="DH249" i="8"/>
  <c r="DI249" i="8"/>
  <c r="DJ249" i="8"/>
  <c r="DK249" i="8"/>
  <c r="DL249" i="8"/>
  <c r="DM249" i="8"/>
  <c r="DN249" i="8"/>
  <c r="DO249" i="8"/>
  <c r="DP249" i="8"/>
  <c r="DQ249" i="8"/>
  <c r="DR249" i="8"/>
  <c r="DS249" i="8"/>
  <c r="H231" i="8"/>
  <c r="I231" i="8"/>
  <c r="J231" i="8"/>
  <c r="K231" i="8"/>
  <c r="L231" i="8"/>
  <c r="M231" i="8"/>
  <c r="N231" i="8"/>
  <c r="O231" i="8"/>
  <c r="P231" i="8"/>
  <c r="Q231" i="8"/>
  <c r="R231" i="8"/>
  <c r="S231" i="8"/>
  <c r="T231" i="8"/>
  <c r="U231" i="8"/>
  <c r="V231" i="8"/>
  <c r="W231" i="8"/>
  <c r="X231" i="8"/>
  <c r="Y231" i="8"/>
  <c r="Z231" i="8"/>
  <c r="AA231" i="8"/>
  <c r="AB231" i="8"/>
  <c r="AC231" i="8"/>
  <c r="AD231" i="8"/>
  <c r="AE231" i="8"/>
  <c r="AF231" i="8"/>
  <c r="AG231" i="8"/>
  <c r="AH231" i="8"/>
  <c r="AI231" i="8"/>
  <c r="AJ231" i="8"/>
  <c r="AK231" i="8"/>
  <c r="AL231" i="8"/>
  <c r="AM231" i="8"/>
  <c r="AN231" i="8"/>
  <c r="AO231" i="8"/>
  <c r="AP231" i="8"/>
  <c r="AQ231" i="8"/>
  <c r="AR231" i="8"/>
  <c r="AS231" i="8"/>
  <c r="AT231" i="8"/>
  <c r="AU231" i="8"/>
  <c r="AV231" i="8"/>
  <c r="AW231" i="8"/>
  <c r="AX231" i="8"/>
  <c r="AY231" i="8"/>
  <c r="AZ231" i="8"/>
  <c r="BA231" i="8"/>
  <c r="BB231" i="8"/>
  <c r="BC231" i="8"/>
  <c r="BD231" i="8"/>
  <c r="BE231" i="8"/>
  <c r="BF231" i="8"/>
  <c r="BG231" i="8"/>
  <c r="BH231" i="8"/>
  <c r="BI231" i="8"/>
  <c r="BJ231" i="8"/>
  <c r="BK231" i="8"/>
  <c r="BL231" i="8"/>
  <c r="BM231" i="8"/>
  <c r="BN231" i="8"/>
  <c r="BO231" i="8"/>
  <c r="BP231" i="8"/>
  <c r="BQ231" i="8"/>
  <c r="BR231" i="8"/>
  <c r="BS231" i="8"/>
  <c r="BT231" i="8"/>
  <c r="BU231" i="8"/>
  <c r="BV231" i="8"/>
  <c r="BW231" i="8"/>
  <c r="BX231" i="8"/>
  <c r="BY231" i="8"/>
  <c r="BZ231" i="8"/>
  <c r="CA231" i="8"/>
  <c r="CB231" i="8"/>
  <c r="CC231" i="8"/>
  <c r="CD231" i="8"/>
  <c r="CE231" i="8"/>
  <c r="CF231" i="8"/>
  <c r="CG231" i="8"/>
  <c r="CI231" i="8"/>
  <c r="CJ231" i="8"/>
  <c r="CK231" i="8"/>
  <c r="CL231" i="8"/>
  <c r="CM231" i="8"/>
  <c r="CN231" i="8"/>
  <c r="CO231" i="8"/>
  <c r="CP231" i="8"/>
  <c r="CQ231" i="8"/>
  <c r="CR231" i="8"/>
  <c r="CS231" i="8"/>
  <c r="CT231" i="8"/>
  <c r="CU231" i="8"/>
  <c r="CV231" i="8"/>
  <c r="CW231" i="8"/>
  <c r="CX231" i="8"/>
  <c r="CY231" i="8"/>
  <c r="CZ231" i="8"/>
  <c r="DA231" i="8"/>
  <c r="DB231" i="8"/>
  <c r="DC231" i="8"/>
  <c r="DD231" i="8"/>
  <c r="DE231" i="8"/>
  <c r="DF231" i="8"/>
  <c r="DG231" i="8"/>
  <c r="DH231" i="8"/>
  <c r="DI231" i="8"/>
  <c r="DJ231" i="8"/>
  <c r="DK231" i="8"/>
  <c r="DL231" i="8"/>
  <c r="DM231" i="8"/>
  <c r="DN231" i="8"/>
  <c r="DO231" i="8"/>
  <c r="DP231" i="8"/>
  <c r="DQ231" i="8"/>
  <c r="DR231" i="8"/>
  <c r="DS231" i="8"/>
  <c r="H214" i="8"/>
  <c r="I214" i="8"/>
  <c r="J214" i="8"/>
  <c r="K214" i="8"/>
  <c r="L214" i="8"/>
  <c r="M214" i="8"/>
  <c r="N214" i="8"/>
  <c r="O214" i="8"/>
  <c r="P214" i="8"/>
  <c r="Q214" i="8"/>
  <c r="R214" i="8"/>
  <c r="S214" i="8"/>
  <c r="T214" i="8"/>
  <c r="U214" i="8"/>
  <c r="V214" i="8"/>
  <c r="W214" i="8"/>
  <c r="X214" i="8"/>
  <c r="Y214" i="8"/>
  <c r="Z214" i="8"/>
  <c r="AA214" i="8"/>
  <c r="AB214" i="8"/>
  <c r="AC214" i="8"/>
  <c r="AD214" i="8"/>
  <c r="AE214" i="8"/>
  <c r="AF214" i="8"/>
  <c r="AG214" i="8"/>
  <c r="AH214" i="8"/>
  <c r="AI214" i="8"/>
  <c r="AJ214" i="8"/>
  <c r="AK214" i="8"/>
  <c r="AL214" i="8"/>
  <c r="AM214" i="8"/>
  <c r="AN214" i="8"/>
  <c r="AO214" i="8"/>
  <c r="AP214" i="8"/>
  <c r="AQ214" i="8"/>
  <c r="AR214" i="8"/>
  <c r="AS214" i="8"/>
  <c r="AT214" i="8"/>
  <c r="AU214" i="8"/>
  <c r="AV214" i="8"/>
  <c r="AW214" i="8"/>
  <c r="AX214" i="8"/>
  <c r="AY214" i="8"/>
  <c r="AZ214" i="8"/>
  <c r="BA214" i="8"/>
  <c r="BB214" i="8"/>
  <c r="BC214" i="8"/>
  <c r="BD214" i="8"/>
  <c r="BE214" i="8"/>
  <c r="BF214" i="8"/>
  <c r="BG214" i="8"/>
  <c r="BH214" i="8"/>
  <c r="BI214" i="8"/>
  <c r="BJ214" i="8"/>
  <c r="BK214" i="8"/>
  <c r="BL214" i="8"/>
  <c r="BM214" i="8"/>
  <c r="BN214" i="8"/>
  <c r="BO214" i="8"/>
  <c r="BP214" i="8"/>
  <c r="BR214" i="8"/>
  <c r="BS214" i="8"/>
  <c r="BT214" i="8"/>
  <c r="BU214" i="8"/>
  <c r="BV214" i="8"/>
  <c r="BW214" i="8"/>
  <c r="BX214" i="8"/>
  <c r="BY214" i="8"/>
  <c r="BZ214" i="8"/>
  <c r="CA214" i="8"/>
  <c r="CB214" i="8"/>
  <c r="CC214" i="8"/>
  <c r="CD214" i="8"/>
  <c r="CE214" i="8"/>
  <c r="CF214" i="8"/>
  <c r="CG214" i="8"/>
  <c r="CH214" i="8"/>
  <c r="CI214" i="8"/>
  <c r="CJ214" i="8"/>
  <c r="CK214" i="8"/>
  <c r="CL214" i="8"/>
  <c r="CM214" i="8"/>
  <c r="CN214" i="8"/>
  <c r="CO214" i="8"/>
  <c r="CP214" i="8"/>
  <c r="CQ214" i="8"/>
  <c r="CR214" i="8"/>
  <c r="CS214" i="8"/>
  <c r="CT214" i="8"/>
  <c r="CU214" i="8"/>
  <c r="CV214" i="8"/>
  <c r="CW214" i="8"/>
  <c r="CX214" i="8"/>
  <c r="CY214" i="8"/>
  <c r="CZ214" i="8"/>
  <c r="DA214" i="8"/>
  <c r="DB214" i="8"/>
  <c r="DC214" i="8"/>
  <c r="DD214" i="8"/>
  <c r="DE214" i="8"/>
  <c r="DF214" i="8"/>
  <c r="DG214" i="8"/>
  <c r="DH214" i="8"/>
  <c r="DI214" i="8"/>
  <c r="DJ214" i="8"/>
  <c r="DK214" i="8"/>
  <c r="DL214" i="8"/>
  <c r="DM214" i="8"/>
  <c r="DN214" i="8"/>
  <c r="DO214" i="8"/>
  <c r="DP214" i="8"/>
  <c r="DQ214" i="8"/>
  <c r="DR214" i="8"/>
  <c r="DS214" i="8"/>
  <c r="H283" i="8"/>
  <c r="I283" i="8"/>
  <c r="J283" i="8"/>
  <c r="K283" i="8"/>
  <c r="L283" i="8"/>
  <c r="M283" i="8"/>
  <c r="N283" i="8"/>
  <c r="O283" i="8"/>
  <c r="P283" i="8"/>
  <c r="Q283" i="8"/>
  <c r="R283" i="8"/>
  <c r="S283" i="8"/>
  <c r="T283" i="8"/>
  <c r="U283" i="8"/>
  <c r="V283" i="8"/>
  <c r="W283" i="8"/>
  <c r="X283" i="8"/>
  <c r="Y283" i="8"/>
  <c r="Z283" i="8"/>
  <c r="AA283" i="8"/>
  <c r="AB283" i="8"/>
  <c r="AC283" i="8"/>
  <c r="AD283" i="8"/>
  <c r="AE283" i="8"/>
  <c r="AF283" i="8"/>
  <c r="AG283" i="8"/>
  <c r="AH283" i="8"/>
  <c r="AI283" i="8"/>
  <c r="AJ283" i="8"/>
  <c r="AK283" i="8"/>
  <c r="AL283" i="8"/>
  <c r="AM283" i="8"/>
  <c r="AN283" i="8"/>
  <c r="AO283" i="8"/>
  <c r="AP283" i="8"/>
  <c r="AQ283" i="8"/>
  <c r="AR283" i="8"/>
  <c r="AS283" i="8"/>
  <c r="AT283" i="8"/>
  <c r="AU283" i="8"/>
  <c r="AV283" i="8"/>
  <c r="AW283" i="8"/>
  <c r="AX283" i="8"/>
  <c r="AY283" i="8"/>
  <c r="AZ283" i="8"/>
  <c r="BA283" i="8"/>
  <c r="BB283" i="8"/>
  <c r="BC283" i="8"/>
  <c r="BD283" i="8"/>
  <c r="BE283" i="8"/>
  <c r="BF283" i="8"/>
  <c r="BG283" i="8"/>
  <c r="BH283" i="8"/>
  <c r="BI283" i="8"/>
  <c r="BJ283" i="8"/>
  <c r="BK283" i="8"/>
  <c r="BL283" i="8"/>
  <c r="BM283" i="8"/>
  <c r="BN283" i="8"/>
  <c r="BO283" i="8"/>
  <c r="BP283" i="8"/>
  <c r="BQ283" i="8"/>
  <c r="BR283" i="8"/>
  <c r="BS283" i="8"/>
  <c r="BT283" i="8"/>
  <c r="BU283" i="8"/>
  <c r="BV283" i="8"/>
  <c r="BW283" i="8"/>
  <c r="BX283" i="8"/>
  <c r="BY283" i="8"/>
  <c r="BZ283" i="8"/>
  <c r="CA283" i="8"/>
  <c r="CB283" i="8"/>
  <c r="CC283" i="8"/>
  <c r="CD283" i="8"/>
  <c r="CE283" i="8"/>
  <c r="CF283" i="8"/>
  <c r="CG283" i="8"/>
  <c r="CH283" i="8"/>
  <c r="CI283" i="8"/>
  <c r="CJ283" i="8"/>
  <c r="CK283" i="8"/>
  <c r="CL283" i="8"/>
  <c r="CM283" i="8"/>
  <c r="CN283" i="8"/>
  <c r="CO283" i="8"/>
  <c r="CP283" i="8"/>
  <c r="CQ283" i="8"/>
  <c r="CR283" i="8"/>
  <c r="CS283" i="8"/>
  <c r="CT283" i="8"/>
  <c r="CU283" i="8"/>
  <c r="CV283" i="8"/>
  <c r="CW283" i="8"/>
  <c r="CX283" i="8"/>
  <c r="CY283" i="8"/>
  <c r="CZ283" i="8"/>
  <c r="DA283" i="8"/>
  <c r="DB283" i="8"/>
  <c r="DC283" i="8"/>
  <c r="DD283" i="8"/>
  <c r="DE283" i="8"/>
  <c r="DF283" i="8"/>
  <c r="DG283" i="8"/>
  <c r="DH283" i="8"/>
  <c r="DI283" i="8"/>
  <c r="DJ283" i="8"/>
  <c r="DK283" i="8"/>
  <c r="DL283" i="8"/>
  <c r="DM283" i="8"/>
  <c r="DN283" i="8"/>
  <c r="DO283" i="8"/>
  <c r="DP283" i="8"/>
  <c r="DQ283" i="8"/>
  <c r="DR283" i="8"/>
  <c r="DS283" i="8"/>
  <c r="H261" i="8"/>
  <c r="I261" i="8"/>
  <c r="J261" i="8"/>
  <c r="K261" i="8"/>
  <c r="L261" i="8"/>
  <c r="M261" i="8"/>
  <c r="N261" i="8"/>
  <c r="O261" i="8"/>
  <c r="P261" i="8"/>
  <c r="Q261" i="8"/>
  <c r="R261" i="8"/>
  <c r="S261" i="8"/>
  <c r="T261" i="8"/>
  <c r="U261" i="8"/>
  <c r="V261" i="8"/>
  <c r="W261" i="8"/>
  <c r="X261" i="8"/>
  <c r="Y261" i="8"/>
  <c r="Z261" i="8"/>
  <c r="AA261" i="8"/>
  <c r="AB261" i="8"/>
  <c r="AC261" i="8"/>
  <c r="AD261" i="8"/>
  <c r="AE261" i="8"/>
  <c r="AF261" i="8"/>
  <c r="AG261" i="8"/>
  <c r="AH261" i="8"/>
  <c r="AI261" i="8"/>
  <c r="AJ261" i="8"/>
  <c r="AK261" i="8"/>
  <c r="AL261" i="8"/>
  <c r="AM261" i="8"/>
  <c r="AN261" i="8"/>
  <c r="AO261" i="8"/>
  <c r="AP261" i="8"/>
  <c r="AQ261" i="8"/>
  <c r="AR261" i="8"/>
  <c r="AS261" i="8"/>
  <c r="AT261" i="8"/>
  <c r="AU261" i="8"/>
  <c r="AV261" i="8"/>
  <c r="AW261" i="8"/>
  <c r="AX261" i="8"/>
  <c r="AY261" i="8"/>
  <c r="AZ261" i="8"/>
  <c r="BA261" i="8"/>
  <c r="BB261" i="8"/>
  <c r="BC261" i="8"/>
  <c r="BD261" i="8"/>
  <c r="BE261" i="8"/>
  <c r="BF261" i="8"/>
  <c r="BG261" i="8"/>
  <c r="BH261" i="8"/>
  <c r="BI261" i="8"/>
  <c r="BJ261" i="8"/>
  <c r="BK261" i="8"/>
  <c r="BL261" i="8"/>
  <c r="BM261" i="8"/>
  <c r="BN261" i="8"/>
  <c r="BO261" i="8"/>
  <c r="BP261" i="8"/>
  <c r="BQ261" i="8"/>
  <c r="BR261" i="8"/>
  <c r="BS261" i="8"/>
  <c r="BT261" i="8"/>
  <c r="BU261" i="8"/>
  <c r="BV261" i="8"/>
  <c r="BW261" i="8"/>
  <c r="BX261" i="8"/>
  <c r="BY261" i="8"/>
  <c r="BZ261" i="8"/>
  <c r="CA261" i="8"/>
  <c r="CB261" i="8"/>
  <c r="CC261" i="8"/>
  <c r="CD261" i="8"/>
  <c r="CE261" i="8"/>
  <c r="CF261" i="8"/>
  <c r="CG261" i="8"/>
  <c r="CH261" i="8"/>
  <c r="CI261" i="8"/>
  <c r="CJ261" i="8"/>
  <c r="CK261" i="8"/>
  <c r="CL261" i="8"/>
  <c r="CM261" i="8"/>
  <c r="CN261" i="8"/>
  <c r="CO261" i="8"/>
  <c r="CP261" i="8"/>
  <c r="CQ261" i="8"/>
  <c r="CR261" i="8"/>
  <c r="CS261" i="8"/>
  <c r="CT261" i="8"/>
  <c r="CU261" i="8"/>
  <c r="CV261" i="8"/>
  <c r="CW261" i="8"/>
  <c r="CX261" i="8"/>
  <c r="CY261" i="8"/>
  <c r="CZ261" i="8"/>
  <c r="DA261" i="8"/>
  <c r="DB261" i="8"/>
  <c r="DC261" i="8"/>
  <c r="DD261" i="8"/>
  <c r="DE261" i="8"/>
  <c r="DF261" i="8"/>
  <c r="DG261" i="8"/>
  <c r="DH261" i="8"/>
  <c r="DI261" i="8"/>
  <c r="DJ261" i="8"/>
  <c r="DK261" i="8"/>
  <c r="DM261" i="8"/>
  <c r="DN261" i="8"/>
  <c r="DO261" i="8"/>
  <c r="DP261" i="8"/>
  <c r="DQ261" i="8"/>
  <c r="DR261" i="8"/>
  <c r="DS261" i="8"/>
  <c r="H243" i="8"/>
  <c r="I243" i="8"/>
  <c r="J243" i="8"/>
  <c r="K243" i="8"/>
  <c r="L243" i="8"/>
  <c r="M243" i="8"/>
  <c r="N243" i="8"/>
  <c r="O243" i="8"/>
  <c r="P243" i="8"/>
  <c r="Q243" i="8"/>
  <c r="R243" i="8"/>
  <c r="S243" i="8"/>
  <c r="T243" i="8"/>
  <c r="U243" i="8"/>
  <c r="V243" i="8"/>
  <c r="W243" i="8"/>
  <c r="X243" i="8"/>
  <c r="Y243" i="8"/>
  <c r="Z243" i="8"/>
  <c r="AA243" i="8"/>
  <c r="AB243" i="8"/>
  <c r="AC243" i="8"/>
  <c r="AD243" i="8"/>
  <c r="AE243" i="8"/>
  <c r="AF243" i="8"/>
  <c r="AG243" i="8"/>
  <c r="AH243" i="8"/>
  <c r="AI243" i="8"/>
  <c r="AJ243" i="8"/>
  <c r="AK243" i="8"/>
  <c r="AL243" i="8"/>
  <c r="AM243" i="8"/>
  <c r="AN243" i="8"/>
  <c r="AO243" i="8"/>
  <c r="AP243" i="8"/>
  <c r="AQ243" i="8"/>
  <c r="AR243" i="8"/>
  <c r="AS243" i="8"/>
  <c r="AT243" i="8"/>
  <c r="AU243" i="8"/>
  <c r="AV243" i="8"/>
  <c r="AW243" i="8"/>
  <c r="AX243" i="8"/>
  <c r="AY243" i="8"/>
  <c r="AZ243" i="8"/>
  <c r="BA243" i="8"/>
  <c r="BB243" i="8"/>
  <c r="BC243" i="8"/>
  <c r="BD243" i="8"/>
  <c r="BE243" i="8"/>
  <c r="BF243" i="8"/>
  <c r="BG243" i="8"/>
  <c r="BH243" i="8"/>
  <c r="BI243" i="8"/>
  <c r="BJ243" i="8"/>
  <c r="BK243" i="8"/>
  <c r="BL243" i="8"/>
  <c r="BM243" i="8"/>
  <c r="BN243" i="8"/>
  <c r="BO243" i="8"/>
  <c r="BP243" i="8"/>
  <c r="BQ243" i="8"/>
  <c r="BR243" i="8"/>
  <c r="BS243" i="8"/>
  <c r="BT243" i="8"/>
  <c r="BU243" i="8"/>
  <c r="BV243" i="8"/>
  <c r="BW243" i="8"/>
  <c r="BX243" i="8"/>
  <c r="BY243" i="8"/>
  <c r="BZ243" i="8"/>
  <c r="CA243" i="8"/>
  <c r="CB243" i="8"/>
  <c r="CC243" i="8"/>
  <c r="CD243" i="8"/>
  <c r="CE243" i="8"/>
  <c r="CF243" i="8"/>
  <c r="CG243" i="8"/>
  <c r="CH243" i="8"/>
  <c r="CI243" i="8"/>
  <c r="CJ243" i="8"/>
  <c r="CK243" i="8"/>
  <c r="CL243" i="8"/>
  <c r="CM243" i="8"/>
  <c r="CN243" i="8"/>
  <c r="CO243" i="8"/>
  <c r="CP243" i="8"/>
  <c r="CQ243" i="8"/>
  <c r="CR243" i="8"/>
  <c r="CS243" i="8"/>
  <c r="CU243" i="8"/>
  <c r="CV243" i="8"/>
  <c r="CW243" i="8"/>
  <c r="CX243" i="8"/>
  <c r="CY243" i="8"/>
  <c r="CZ243" i="8"/>
  <c r="DA243" i="8"/>
  <c r="DB243" i="8"/>
  <c r="DC243" i="8"/>
  <c r="DD243" i="8"/>
  <c r="DE243" i="8"/>
  <c r="DF243" i="8"/>
  <c r="DG243" i="8"/>
  <c r="DH243" i="8"/>
  <c r="DI243" i="8"/>
  <c r="DJ243" i="8"/>
  <c r="DK243" i="8"/>
  <c r="DL243" i="8"/>
  <c r="DM243" i="8"/>
  <c r="DN243" i="8"/>
  <c r="DO243" i="8"/>
  <c r="DP243" i="8"/>
  <c r="DQ243" i="8"/>
  <c r="DR243" i="8"/>
  <c r="DS243" i="8"/>
  <c r="H303" i="8"/>
  <c r="I303" i="8"/>
  <c r="J303" i="8"/>
  <c r="K303" i="8"/>
  <c r="L303" i="8"/>
  <c r="M303" i="8"/>
  <c r="N303" i="8"/>
  <c r="O303" i="8"/>
  <c r="P303" i="8"/>
  <c r="Q303" i="8"/>
  <c r="R303" i="8"/>
  <c r="S303" i="8"/>
  <c r="T303" i="8"/>
  <c r="U303" i="8"/>
  <c r="V303" i="8"/>
  <c r="W303" i="8"/>
  <c r="X303" i="8"/>
  <c r="Y303" i="8"/>
  <c r="Z303" i="8"/>
  <c r="AA303" i="8"/>
  <c r="AB303" i="8"/>
  <c r="AC303" i="8"/>
  <c r="AD303" i="8"/>
  <c r="AE303" i="8"/>
  <c r="AF303" i="8"/>
  <c r="AG303" i="8"/>
  <c r="AH303" i="8"/>
  <c r="AI303" i="8"/>
  <c r="AJ303" i="8"/>
  <c r="AK303" i="8"/>
  <c r="AL303" i="8"/>
  <c r="AM303" i="8"/>
  <c r="AN303" i="8"/>
  <c r="AO303" i="8"/>
  <c r="AP303" i="8"/>
  <c r="AQ303" i="8"/>
  <c r="AR303" i="8"/>
  <c r="AS303" i="8"/>
  <c r="AT303" i="8"/>
  <c r="AU303" i="8"/>
  <c r="AV303" i="8"/>
  <c r="AW303" i="8"/>
  <c r="AX303" i="8"/>
  <c r="AY303" i="8"/>
  <c r="AZ303" i="8"/>
  <c r="BA303" i="8"/>
  <c r="BB303" i="8"/>
  <c r="BC303" i="8"/>
  <c r="BD303" i="8"/>
  <c r="BE303" i="8"/>
  <c r="BF303" i="8"/>
  <c r="BG303" i="8"/>
  <c r="BH303" i="8"/>
  <c r="BI303" i="8"/>
  <c r="BJ303" i="8"/>
  <c r="BK303" i="8"/>
  <c r="BL303" i="8"/>
  <c r="BM303" i="8"/>
  <c r="BN303" i="8"/>
  <c r="BO303" i="8"/>
  <c r="BP303" i="8"/>
  <c r="BQ303" i="8"/>
  <c r="BR303" i="8"/>
  <c r="BS303" i="8"/>
  <c r="BT303" i="8"/>
  <c r="BU303" i="8"/>
  <c r="BV303" i="8"/>
  <c r="BW303" i="8"/>
  <c r="BX303" i="8"/>
  <c r="BY303" i="8"/>
  <c r="BZ303" i="8"/>
  <c r="CA303" i="8"/>
  <c r="CB303" i="8"/>
  <c r="CC303" i="8"/>
  <c r="CD303" i="8"/>
  <c r="CE303" i="8"/>
  <c r="CF303" i="8"/>
  <c r="CG303" i="8"/>
  <c r="CH303" i="8"/>
  <c r="CI303" i="8"/>
  <c r="CJ303" i="8"/>
  <c r="CK303" i="8"/>
  <c r="CL303" i="8"/>
  <c r="CM303" i="8"/>
  <c r="CN303" i="8"/>
  <c r="CO303" i="8"/>
  <c r="CP303" i="8"/>
  <c r="CQ303" i="8"/>
  <c r="CR303" i="8"/>
  <c r="CS303" i="8"/>
  <c r="CT303" i="8"/>
  <c r="CU303" i="8"/>
  <c r="CV303" i="8"/>
  <c r="CW303" i="8"/>
  <c r="CX303" i="8"/>
  <c r="CY303" i="8"/>
  <c r="CZ303" i="8"/>
  <c r="DA303" i="8"/>
  <c r="DB303" i="8"/>
  <c r="DC303" i="8"/>
  <c r="DD303" i="8"/>
  <c r="DE303" i="8"/>
  <c r="DF303" i="8"/>
  <c r="DG303" i="8"/>
  <c r="DH303" i="8"/>
  <c r="DI303" i="8"/>
  <c r="DJ303" i="8"/>
  <c r="DK303" i="8"/>
  <c r="DL303" i="8"/>
  <c r="DM303" i="8"/>
  <c r="DN303" i="8"/>
  <c r="DO303" i="8"/>
  <c r="DP303" i="8"/>
  <c r="DQ303" i="8"/>
  <c r="DR303" i="8"/>
  <c r="DS303" i="8"/>
  <c r="H290" i="8"/>
  <c r="I290" i="8"/>
  <c r="J290" i="8"/>
  <c r="K290" i="8"/>
  <c r="L290" i="8"/>
  <c r="M290" i="8"/>
  <c r="N290" i="8"/>
  <c r="O290" i="8"/>
  <c r="P290" i="8"/>
  <c r="Q290" i="8"/>
  <c r="R290" i="8"/>
  <c r="S290" i="8"/>
  <c r="T290" i="8"/>
  <c r="U290" i="8"/>
  <c r="V290" i="8"/>
  <c r="W290" i="8"/>
  <c r="X290" i="8"/>
  <c r="Y290" i="8"/>
  <c r="Z290" i="8"/>
  <c r="AA290" i="8"/>
  <c r="AB290" i="8"/>
  <c r="AC290" i="8"/>
  <c r="AD290" i="8"/>
  <c r="AE290" i="8"/>
  <c r="AF290" i="8"/>
  <c r="AG290" i="8"/>
  <c r="AH290" i="8"/>
  <c r="AI290" i="8"/>
  <c r="AJ290" i="8"/>
  <c r="AK290" i="8"/>
  <c r="AL290" i="8"/>
  <c r="AM290" i="8"/>
  <c r="AN290" i="8"/>
  <c r="AO290" i="8"/>
  <c r="AP290" i="8"/>
  <c r="AQ290" i="8"/>
  <c r="AR290" i="8"/>
  <c r="AS290" i="8"/>
  <c r="AT290" i="8"/>
  <c r="AU290" i="8"/>
  <c r="AV290" i="8"/>
  <c r="AW290" i="8"/>
  <c r="AX290" i="8"/>
  <c r="AY290" i="8"/>
  <c r="AZ290" i="8"/>
  <c r="BA290" i="8"/>
  <c r="BB290" i="8"/>
  <c r="BC290" i="8"/>
  <c r="BD290" i="8"/>
  <c r="BE290" i="8"/>
  <c r="BF290" i="8"/>
  <c r="BG290" i="8"/>
  <c r="BH290" i="8"/>
  <c r="BI290" i="8"/>
  <c r="BJ290" i="8"/>
  <c r="BK290" i="8"/>
  <c r="BL290" i="8"/>
  <c r="BM290" i="8"/>
  <c r="BN290" i="8"/>
  <c r="BO290" i="8"/>
  <c r="BP290" i="8"/>
  <c r="BQ290" i="8"/>
  <c r="BR290" i="8"/>
  <c r="BS290" i="8"/>
  <c r="BT290" i="8"/>
  <c r="BU290" i="8"/>
  <c r="BV290" i="8"/>
  <c r="BW290" i="8"/>
  <c r="BX290" i="8"/>
  <c r="BY290" i="8"/>
  <c r="BZ290" i="8"/>
  <c r="CA290" i="8"/>
  <c r="CB290" i="8"/>
  <c r="CC290" i="8"/>
  <c r="CD290" i="8"/>
  <c r="CE290" i="8"/>
  <c r="CF290" i="8"/>
  <c r="CG290" i="8"/>
  <c r="CH290" i="8"/>
  <c r="CI290" i="8"/>
  <c r="CJ290" i="8"/>
  <c r="CK290" i="8"/>
  <c r="CL290" i="8"/>
  <c r="CM290" i="8"/>
  <c r="CN290" i="8"/>
  <c r="CO290" i="8"/>
  <c r="CP290" i="8"/>
  <c r="CQ290" i="8"/>
  <c r="CR290" i="8"/>
  <c r="CS290" i="8"/>
  <c r="CT290" i="8"/>
  <c r="CU290" i="8"/>
  <c r="CV290" i="8"/>
  <c r="CW290" i="8"/>
  <c r="CX290" i="8"/>
  <c r="CY290" i="8"/>
  <c r="CZ290" i="8"/>
  <c r="DA290" i="8"/>
  <c r="DB290" i="8"/>
  <c r="DC290" i="8"/>
  <c r="DD290" i="8"/>
  <c r="DE290" i="8"/>
  <c r="DF290" i="8"/>
  <c r="DG290" i="8"/>
  <c r="DH290" i="8"/>
  <c r="DI290" i="8"/>
  <c r="DJ290" i="8"/>
  <c r="DK290" i="8"/>
  <c r="DL290" i="8"/>
  <c r="DM290" i="8"/>
  <c r="DN290" i="8"/>
  <c r="DO290" i="8"/>
  <c r="DP290" i="8"/>
  <c r="DQ290" i="8"/>
  <c r="DR290" i="8"/>
  <c r="DS290" i="8"/>
  <c r="H286" i="8"/>
  <c r="I286" i="8"/>
  <c r="J286" i="8"/>
  <c r="K286" i="8"/>
  <c r="L286" i="8"/>
  <c r="M286" i="8"/>
  <c r="N286" i="8"/>
  <c r="O286" i="8"/>
  <c r="P286" i="8"/>
  <c r="Q286" i="8"/>
  <c r="R286" i="8"/>
  <c r="S286" i="8"/>
  <c r="T286" i="8"/>
  <c r="U286" i="8"/>
  <c r="V286" i="8"/>
  <c r="W286" i="8"/>
  <c r="X286" i="8"/>
  <c r="Y286" i="8"/>
  <c r="Z286" i="8"/>
  <c r="AA286" i="8"/>
  <c r="AB286" i="8"/>
  <c r="AC286" i="8"/>
  <c r="AD286" i="8"/>
  <c r="AE286" i="8"/>
  <c r="AF286" i="8"/>
  <c r="AG286" i="8"/>
  <c r="AH286" i="8"/>
  <c r="AI286" i="8"/>
  <c r="AJ286" i="8"/>
  <c r="AK286" i="8"/>
  <c r="AL286" i="8"/>
  <c r="AM286" i="8"/>
  <c r="AN286" i="8"/>
  <c r="AO286" i="8"/>
  <c r="AP286" i="8"/>
  <c r="AQ286" i="8"/>
  <c r="AR286" i="8"/>
  <c r="AS286" i="8"/>
  <c r="AT286" i="8"/>
  <c r="AU286" i="8"/>
  <c r="AV286" i="8"/>
  <c r="AW286" i="8"/>
  <c r="AX286" i="8"/>
  <c r="AY286" i="8"/>
  <c r="AZ286" i="8"/>
  <c r="BA286" i="8"/>
  <c r="BB286" i="8"/>
  <c r="BC286" i="8"/>
  <c r="BD286" i="8"/>
  <c r="BE286" i="8"/>
  <c r="BF286" i="8"/>
  <c r="BG286" i="8"/>
  <c r="BH286" i="8"/>
  <c r="BI286" i="8"/>
  <c r="BJ286" i="8"/>
  <c r="BK286" i="8"/>
  <c r="BL286" i="8"/>
  <c r="BM286" i="8"/>
  <c r="BN286" i="8"/>
  <c r="BO286" i="8"/>
  <c r="BP286" i="8"/>
  <c r="BQ286" i="8"/>
  <c r="BR286" i="8"/>
  <c r="BS286" i="8"/>
  <c r="BT286" i="8"/>
  <c r="BU286" i="8"/>
  <c r="BV286" i="8"/>
  <c r="BW286" i="8"/>
  <c r="BX286" i="8"/>
  <c r="BY286" i="8"/>
  <c r="BZ286" i="8"/>
  <c r="CA286" i="8"/>
  <c r="CB286" i="8"/>
  <c r="CC286" i="8"/>
  <c r="CD286" i="8"/>
  <c r="CE286" i="8"/>
  <c r="CF286" i="8"/>
  <c r="CG286" i="8"/>
  <c r="CH286" i="8"/>
  <c r="CI286" i="8"/>
  <c r="CJ286" i="8"/>
  <c r="CK286" i="8"/>
  <c r="CL286" i="8"/>
  <c r="CM286" i="8"/>
  <c r="CN286" i="8"/>
  <c r="CO286" i="8"/>
  <c r="CP286" i="8"/>
  <c r="CQ286" i="8"/>
  <c r="CR286" i="8"/>
  <c r="CS286" i="8"/>
  <c r="CT286" i="8"/>
  <c r="CU286" i="8"/>
  <c r="CV286" i="8"/>
  <c r="CW286" i="8"/>
  <c r="CX286" i="8"/>
  <c r="CY286" i="8"/>
  <c r="CZ286" i="8"/>
  <c r="DA286" i="8"/>
  <c r="DB286" i="8"/>
  <c r="DC286" i="8"/>
  <c r="DD286" i="8"/>
  <c r="DE286" i="8"/>
  <c r="DF286" i="8"/>
  <c r="DG286" i="8"/>
  <c r="DH286" i="8"/>
  <c r="DI286" i="8"/>
  <c r="DJ286" i="8"/>
  <c r="DK286" i="8"/>
  <c r="DL286" i="8"/>
  <c r="DM286" i="8"/>
  <c r="DN286" i="8"/>
  <c r="DO286" i="8"/>
  <c r="DP286" i="8"/>
  <c r="DQ286" i="8"/>
  <c r="DR286" i="8"/>
  <c r="DS286" i="8"/>
  <c r="H230" i="8"/>
  <c r="I230" i="8"/>
  <c r="J230" i="8"/>
  <c r="K230" i="8"/>
  <c r="L230" i="8"/>
  <c r="M230" i="8"/>
  <c r="N230" i="8"/>
  <c r="O230" i="8"/>
  <c r="P230" i="8"/>
  <c r="Q230" i="8"/>
  <c r="R230" i="8"/>
  <c r="S230" i="8"/>
  <c r="T230" i="8"/>
  <c r="U230" i="8"/>
  <c r="V230" i="8"/>
  <c r="W230" i="8"/>
  <c r="X230" i="8"/>
  <c r="Y230" i="8"/>
  <c r="Z230" i="8"/>
  <c r="AA230" i="8"/>
  <c r="AB230" i="8"/>
  <c r="AC230" i="8"/>
  <c r="AD230" i="8"/>
  <c r="AE230" i="8"/>
  <c r="AF230" i="8"/>
  <c r="AG230" i="8"/>
  <c r="AH230" i="8"/>
  <c r="AI230" i="8"/>
  <c r="AJ230" i="8"/>
  <c r="AK230" i="8"/>
  <c r="AL230" i="8"/>
  <c r="AM230" i="8"/>
  <c r="AN230" i="8"/>
  <c r="AO230" i="8"/>
  <c r="AP230" i="8"/>
  <c r="AQ230" i="8"/>
  <c r="AR230" i="8"/>
  <c r="AS230" i="8"/>
  <c r="AT230" i="8"/>
  <c r="AU230" i="8"/>
  <c r="AV230" i="8"/>
  <c r="AW230" i="8"/>
  <c r="AX230" i="8"/>
  <c r="AY230" i="8"/>
  <c r="AZ230" i="8"/>
  <c r="BA230" i="8"/>
  <c r="BB230" i="8"/>
  <c r="BC230" i="8"/>
  <c r="BD230" i="8"/>
  <c r="BE230" i="8"/>
  <c r="BF230" i="8"/>
  <c r="BG230" i="8"/>
  <c r="BH230" i="8"/>
  <c r="BI230" i="8"/>
  <c r="BJ230" i="8"/>
  <c r="BK230" i="8"/>
  <c r="BL230" i="8"/>
  <c r="BM230" i="8"/>
  <c r="BN230" i="8"/>
  <c r="BO230" i="8"/>
  <c r="BP230" i="8"/>
  <c r="BQ230" i="8"/>
  <c r="BR230" i="8"/>
  <c r="BS230" i="8"/>
  <c r="BT230" i="8"/>
  <c r="BU230" i="8"/>
  <c r="BV230" i="8"/>
  <c r="BW230" i="8"/>
  <c r="BX230" i="8"/>
  <c r="BY230" i="8"/>
  <c r="BZ230" i="8"/>
  <c r="CA230" i="8"/>
  <c r="CB230" i="8"/>
  <c r="CC230" i="8"/>
  <c r="CD230" i="8"/>
  <c r="CE230" i="8"/>
  <c r="CF230" i="8"/>
  <c r="CH230" i="8"/>
  <c r="CI230" i="8"/>
  <c r="CJ230" i="8"/>
  <c r="CK230" i="8"/>
  <c r="CL230" i="8"/>
  <c r="CM230" i="8"/>
  <c r="CN230" i="8"/>
  <c r="CO230" i="8"/>
  <c r="CP230" i="8"/>
  <c r="CQ230" i="8"/>
  <c r="CR230" i="8"/>
  <c r="CS230" i="8"/>
  <c r="CT230" i="8"/>
  <c r="CU230" i="8"/>
  <c r="CV230" i="8"/>
  <c r="CW230" i="8"/>
  <c r="CX230" i="8"/>
  <c r="CY230" i="8"/>
  <c r="CZ230" i="8"/>
  <c r="DA230" i="8"/>
  <c r="DB230" i="8"/>
  <c r="DC230" i="8"/>
  <c r="DD230" i="8"/>
  <c r="DE230" i="8"/>
  <c r="DF230" i="8"/>
  <c r="DG230" i="8"/>
  <c r="DH230" i="8"/>
  <c r="DI230" i="8"/>
  <c r="DJ230" i="8"/>
  <c r="DK230" i="8"/>
  <c r="DL230" i="8"/>
  <c r="DM230" i="8"/>
  <c r="DN230" i="8"/>
  <c r="DO230" i="8"/>
  <c r="DP230" i="8"/>
  <c r="DQ230" i="8"/>
  <c r="DR230" i="8"/>
  <c r="DS230" i="8"/>
  <c r="H224" i="8"/>
  <c r="I224" i="8"/>
  <c r="J224" i="8"/>
  <c r="K224" i="8"/>
  <c r="L224" i="8"/>
  <c r="M224" i="8"/>
  <c r="N224" i="8"/>
  <c r="O224" i="8"/>
  <c r="P224" i="8"/>
  <c r="Q224" i="8"/>
  <c r="R224" i="8"/>
  <c r="S224" i="8"/>
  <c r="T224" i="8"/>
  <c r="U224" i="8"/>
  <c r="V224" i="8"/>
  <c r="W224" i="8"/>
  <c r="X224" i="8"/>
  <c r="Y224" i="8"/>
  <c r="Z224" i="8"/>
  <c r="AA224" i="8"/>
  <c r="AB224" i="8"/>
  <c r="AC224" i="8"/>
  <c r="AD224" i="8"/>
  <c r="AE224" i="8"/>
  <c r="AF224" i="8"/>
  <c r="AG224" i="8"/>
  <c r="AH224" i="8"/>
  <c r="AI224" i="8"/>
  <c r="AJ224" i="8"/>
  <c r="AK224" i="8"/>
  <c r="AL224" i="8"/>
  <c r="AM224" i="8"/>
  <c r="AN224" i="8"/>
  <c r="AO224" i="8"/>
  <c r="AP224" i="8"/>
  <c r="AQ224" i="8"/>
  <c r="AR224" i="8"/>
  <c r="AS224" i="8"/>
  <c r="AT224" i="8"/>
  <c r="AU224" i="8"/>
  <c r="AV224" i="8"/>
  <c r="AW224" i="8"/>
  <c r="AX224" i="8"/>
  <c r="AY224" i="8"/>
  <c r="AZ224" i="8"/>
  <c r="BA224" i="8"/>
  <c r="BB224" i="8"/>
  <c r="BC224" i="8"/>
  <c r="BD224" i="8"/>
  <c r="BE224" i="8"/>
  <c r="BF224" i="8"/>
  <c r="BG224" i="8"/>
  <c r="BH224" i="8"/>
  <c r="BI224" i="8"/>
  <c r="BJ224" i="8"/>
  <c r="BK224" i="8"/>
  <c r="BL224" i="8"/>
  <c r="BM224" i="8"/>
  <c r="BN224" i="8"/>
  <c r="BO224" i="8"/>
  <c r="BP224" i="8"/>
  <c r="BQ224" i="8"/>
  <c r="BR224" i="8"/>
  <c r="BS224" i="8"/>
  <c r="BT224" i="8"/>
  <c r="BU224" i="8"/>
  <c r="BV224" i="8"/>
  <c r="BW224" i="8"/>
  <c r="BX224" i="8"/>
  <c r="BY224" i="8"/>
  <c r="BZ224" i="8"/>
  <c r="CB224" i="8"/>
  <c r="CC224" i="8"/>
  <c r="CD224" i="8"/>
  <c r="CE224" i="8"/>
  <c r="CF224" i="8"/>
  <c r="CG224" i="8"/>
  <c r="CH224" i="8"/>
  <c r="CI224" i="8"/>
  <c r="CJ224" i="8"/>
  <c r="CK224" i="8"/>
  <c r="CL224" i="8"/>
  <c r="CM224" i="8"/>
  <c r="CN224" i="8"/>
  <c r="CO224" i="8"/>
  <c r="CP224" i="8"/>
  <c r="CQ224" i="8"/>
  <c r="CR224" i="8"/>
  <c r="CS224" i="8"/>
  <c r="CT224" i="8"/>
  <c r="CU224" i="8"/>
  <c r="CV224" i="8"/>
  <c r="CW224" i="8"/>
  <c r="CX224" i="8"/>
  <c r="CY224" i="8"/>
  <c r="CZ224" i="8"/>
  <c r="DA224" i="8"/>
  <c r="DB224" i="8"/>
  <c r="DC224" i="8"/>
  <c r="DD224" i="8"/>
  <c r="DE224" i="8"/>
  <c r="DF224" i="8"/>
  <c r="DG224" i="8"/>
  <c r="DH224" i="8"/>
  <c r="DI224" i="8"/>
  <c r="DJ224" i="8"/>
  <c r="DK224" i="8"/>
  <c r="DL224" i="8"/>
  <c r="DM224" i="8"/>
  <c r="DN224" i="8"/>
  <c r="DO224" i="8"/>
  <c r="DP224" i="8"/>
  <c r="DQ224" i="8"/>
  <c r="DR224" i="8"/>
  <c r="DS224" i="8"/>
  <c r="H272" i="8"/>
  <c r="I272" i="8"/>
  <c r="J272" i="8"/>
  <c r="K272" i="8"/>
  <c r="L272" i="8"/>
  <c r="M272" i="8"/>
  <c r="N272" i="8"/>
  <c r="O272" i="8"/>
  <c r="P272" i="8"/>
  <c r="Q272" i="8"/>
  <c r="R272" i="8"/>
  <c r="S272" i="8"/>
  <c r="T272" i="8"/>
  <c r="U272" i="8"/>
  <c r="V272" i="8"/>
  <c r="W272" i="8"/>
  <c r="X272" i="8"/>
  <c r="Y272" i="8"/>
  <c r="Z272" i="8"/>
  <c r="AA272" i="8"/>
  <c r="AB272" i="8"/>
  <c r="AC272" i="8"/>
  <c r="AD272" i="8"/>
  <c r="AE272" i="8"/>
  <c r="AF272" i="8"/>
  <c r="AG272" i="8"/>
  <c r="AH272" i="8"/>
  <c r="AI272" i="8"/>
  <c r="AJ272" i="8"/>
  <c r="AK272" i="8"/>
  <c r="AL272" i="8"/>
  <c r="AM272" i="8"/>
  <c r="AN272" i="8"/>
  <c r="AO272" i="8"/>
  <c r="AP272" i="8"/>
  <c r="AQ272" i="8"/>
  <c r="AR272" i="8"/>
  <c r="AS272" i="8"/>
  <c r="AT272" i="8"/>
  <c r="AU272" i="8"/>
  <c r="AV272" i="8"/>
  <c r="AW272" i="8"/>
  <c r="AX272" i="8"/>
  <c r="AY272" i="8"/>
  <c r="AZ272" i="8"/>
  <c r="BA272" i="8"/>
  <c r="BB272" i="8"/>
  <c r="BC272" i="8"/>
  <c r="BD272" i="8"/>
  <c r="BE272" i="8"/>
  <c r="BF272" i="8"/>
  <c r="BG272" i="8"/>
  <c r="BH272" i="8"/>
  <c r="BI272" i="8"/>
  <c r="BJ272" i="8"/>
  <c r="BK272" i="8"/>
  <c r="BL272" i="8"/>
  <c r="BM272" i="8"/>
  <c r="BN272" i="8"/>
  <c r="BO272" i="8"/>
  <c r="BP272" i="8"/>
  <c r="BQ272" i="8"/>
  <c r="BR272" i="8"/>
  <c r="BS272" i="8"/>
  <c r="BT272" i="8"/>
  <c r="BU272" i="8"/>
  <c r="BV272" i="8"/>
  <c r="BW272" i="8"/>
  <c r="BX272" i="8"/>
  <c r="BY272" i="8"/>
  <c r="BZ272" i="8"/>
  <c r="CA272" i="8"/>
  <c r="CB272" i="8"/>
  <c r="CC272" i="8"/>
  <c r="CD272" i="8"/>
  <c r="CE272" i="8"/>
  <c r="CF272" i="8"/>
  <c r="CG272" i="8"/>
  <c r="CH272" i="8"/>
  <c r="CI272" i="8"/>
  <c r="CJ272" i="8"/>
  <c r="CK272" i="8"/>
  <c r="CL272" i="8"/>
  <c r="CM272" i="8"/>
  <c r="CN272" i="8"/>
  <c r="CO272" i="8"/>
  <c r="CP272" i="8"/>
  <c r="CQ272" i="8"/>
  <c r="CR272" i="8"/>
  <c r="CS272" i="8"/>
  <c r="CT272" i="8"/>
  <c r="CU272" i="8"/>
  <c r="CV272" i="8"/>
  <c r="CW272" i="8"/>
  <c r="CX272" i="8"/>
  <c r="CY272" i="8"/>
  <c r="CZ272" i="8"/>
  <c r="DA272" i="8"/>
  <c r="DB272" i="8"/>
  <c r="DC272" i="8"/>
  <c r="DD272" i="8"/>
  <c r="DE272" i="8"/>
  <c r="DF272" i="8"/>
  <c r="DG272" i="8"/>
  <c r="DH272" i="8"/>
  <c r="DI272" i="8"/>
  <c r="DJ272" i="8"/>
  <c r="DK272" i="8"/>
  <c r="DL272" i="8"/>
  <c r="DM272" i="8"/>
  <c r="DN272" i="8"/>
  <c r="DO272" i="8"/>
  <c r="DP272" i="8"/>
  <c r="DQ272" i="8"/>
  <c r="DR272" i="8"/>
  <c r="DS272" i="8"/>
  <c r="H232" i="8"/>
  <c r="I232" i="8"/>
  <c r="J232" i="8"/>
  <c r="K232" i="8"/>
  <c r="L232" i="8"/>
  <c r="M232" i="8"/>
  <c r="N232" i="8"/>
  <c r="O232" i="8"/>
  <c r="P232" i="8"/>
  <c r="Q232" i="8"/>
  <c r="R232" i="8"/>
  <c r="S232" i="8"/>
  <c r="T232" i="8"/>
  <c r="U232" i="8"/>
  <c r="V232" i="8"/>
  <c r="W232" i="8"/>
  <c r="X232" i="8"/>
  <c r="Y232" i="8"/>
  <c r="Z232" i="8"/>
  <c r="AA232" i="8"/>
  <c r="AB232" i="8"/>
  <c r="AC232" i="8"/>
  <c r="AD232" i="8"/>
  <c r="AE232" i="8"/>
  <c r="AF232" i="8"/>
  <c r="AG232" i="8"/>
  <c r="AH232" i="8"/>
  <c r="AI232" i="8"/>
  <c r="AJ232" i="8"/>
  <c r="AK232" i="8"/>
  <c r="AL232" i="8"/>
  <c r="AM232" i="8"/>
  <c r="AN232" i="8"/>
  <c r="AO232" i="8"/>
  <c r="AP232" i="8"/>
  <c r="AQ232" i="8"/>
  <c r="AR232" i="8"/>
  <c r="AS232" i="8"/>
  <c r="AT232" i="8"/>
  <c r="AU232" i="8"/>
  <c r="AV232" i="8"/>
  <c r="AW232" i="8"/>
  <c r="AX232" i="8"/>
  <c r="AY232" i="8"/>
  <c r="AZ232" i="8"/>
  <c r="BA232" i="8"/>
  <c r="BB232" i="8"/>
  <c r="BC232" i="8"/>
  <c r="BD232" i="8"/>
  <c r="BE232" i="8"/>
  <c r="BF232" i="8"/>
  <c r="BG232" i="8"/>
  <c r="BH232" i="8"/>
  <c r="BI232" i="8"/>
  <c r="BJ232" i="8"/>
  <c r="BK232" i="8"/>
  <c r="BL232" i="8"/>
  <c r="BM232" i="8"/>
  <c r="BN232" i="8"/>
  <c r="BO232" i="8"/>
  <c r="BP232" i="8"/>
  <c r="BQ232" i="8"/>
  <c r="BR232" i="8"/>
  <c r="BS232" i="8"/>
  <c r="BT232" i="8"/>
  <c r="BU232" i="8"/>
  <c r="BV232" i="8"/>
  <c r="BW232" i="8"/>
  <c r="BX232" i="8"/>
  <c r="BY232" i="8"/>
  <c r="BZ232" i="8"/>
  <c r="CA232" i="8"/>
  <c r="CB232" i="8"/>
  <c r="CC232" i="8"/>
  <c r="CD232" i="8"/>
  <c r="CE232" i="8"/>
  <c r="CF232" i="8"/>
  <c r="CG232" i="8"/>
  <c r="CH232" i="8"/>
  <c r="CJ232" i="8"/>
  <c r="CK232" i="8"/>
  <c r="CL232" i="8"/>
  <c r="CM232" i="8"/>
  <c r="CN232" i="8"/>
  <c r="CO232" i="8"/>
  <c r="CP232" i="8"/>
  <c r="CQ232" i="8"/>
  <c r="CR232" i="8"/>
  <c r="CS232" i="8"/>
  <c r="CT232" i="8"/>
  <c r="CU232" i="8"/>
  <c r="CV232" i="8"/>
  <c r="CW232" i="8"/>
  <c r="CX232" i="8"/>
  <c r="CY232" i="8"/>
  <c r="CZ232" i="8"/>
  <c r="DA232" i="8"/>
  <c r="DB232" i="8"/>
  <c r="DC232" i="8"/>
  <c r="DD232" i="8"/>
  <c r="DE232" i="8"/>
  <c r="DF232" i="8"/>
  <c r="DG232" i="8"/>
  <c r="DH232" i="8"/>
  <c r="DI232" i="8"/>
  <c r="DJ232" i="8"/>
  <c r="DK232" i="8"/>
  <c r="DL232" i="8"/>
  <c r="DM232" i="8"/>
  <c r="DN232" i="8"/>
  <c r="DO232" i="8"/>
  <c r="DP232" i="8"/>
  <c r="DQ232" i="8"/>
  <c r="DR232" i="8"/>
  <c r="DS232" i="8"/>
  <c r="K199" i="8"/>
  <c r="S199" i="8"/>
  <c r="AA199" i="8"/>
  <c r="AI199" i="8"/>
  <c r="AQ199" i="8"/>
  <c r="AY199" i="8"/>
  <c r="BG199" i="8"/>
  <c r="BO199" i="8"/>
  <c r="L199" i="8"/>
  <c r="T199" i="8"/>
  <c r="AB199" i="8"/>
  <c r="AJ199" i="8"/>
  <c r="AR199" i="8"/>
  <c r="AZ199" i="8"/>
  <c r="BH199" i="8"/>
  <c r="BP199" i="8"/>
  <c r="M199" i="8"/>
  <c r="U199" i="8"/>
  <c r="AC199" i="8"/>
  <c r="AK199" i="8"/>
  <c r="AS199" i="8"/>
  <c r="BA199" i="8"/>
  <c r="BI199" i="8"/>
  <c r="BQ199" i="8"/>
  <c r="N199" i="8"/>
  <c r="V199" i="8"/>
  <c r="AD199" i="8"/>
  <c r="AL199" i="8"/>
  <c r="AT199" i="8"/>
  <c r="BB199" i="8"/>
  <c r="BJ199" i="8"/>
  <c r="BR199" i="8"/>
  <c r="O199" i="8"/>
  <c r="W199" i="8"/>
  <c r="AE199" i="8"/>
  <c r="AM199" i="8"/>
  <c r="AU199" i="8"/>
  <c r="BC199" i="8"/>
  <c r="BK199" i="8"/>
  <c r="BS199" i="8"/>
  <c r="H199" i="8"/>
  <c r="P199" i="8"/>
  <c r="X199" i="8"/>
  <c r="AF199" i="8"/>
  <c r="AN199" i="8"/>
  <c r="AV199" i="8"/>
  <c r="BD199" i="8"/>
  <c r="BL199" i="8"/>
  <c r="BT199" i="8"/>
  <c r="I199" i="8"/>
  <c r="Q199" i="8"/>
  <c r="Y199" i="8"/>
  <c r="AG199" i="8"/>
  <c r="AO199" i="8"/>
  <c r="AW199" i="8"/>
  <c r="BE199" i="8"/>
  <c r="BM199" i="8"/>
  <c r="J199" i="8"/>
  <c r="R199" i="8"/>
  <c r="Z199" i="8"/>
  <c r="AH199" i="8"/>
  <c r="AP199" i="8"/>
  <c r="AX199" i="8"/>
  <c r="BF199" i="8"/>
  <c r="BN199" i="8"/>
  <c r="BU199" i="8"/>
  <c r="BV199" i="8"/>
  <c r="BW199" i="8"/>
  <c r="BX199" i="8"/>
  <c r="BY199" i="8"/>
  <c r="BZ199" i="8"/>
  <c r="CA199" i="8"/>
  <c r="CB199" i="8"/>
  <c r="CC199" i="8"/>
  <c r="CD199" i="8"/>
  <c r="CE199" i="8"/>
  <c r="CF199" i="8"/>
  <c r="CG199" i="8"/>
  <c r="CH199" i="8"/>
  <c r="CI199" i="8"/>
  <c r="CJ199" i="8"/>
  <c r="CK199" i="8"/>
  <c r="CL199" i="8"/>
  <c r="CM199" i="8"/>
  <c r="CN199" i="8"/>
  <c r="CO199" i="8"/>
  <c r="CP199" i="8"/>
  <c r="CQ199" i="8"/>
  <c r="CR199" i="8"/>
  <c r="CS199" i="8"/>
  <c r="CT199" i="8"/>
  <c r="CU199" i="8"/>
  <c r="CV199" i="8"/>
  <c r="CW199" i="8"/>
  <c r="CX199" i="8"/>
  <c r="CY199" i="8"/>
  <c r="CZ199" i="8"/>
  <c r="DA199" i="8"/>
  <c r="DB199" i="8"/>
  <c r="DC199" i="8"/>
  <c r="DD199" i="8"/>
  <c r="DE199" i="8"/>
  <c r="DF199" i="8"/>
  <c r="DG199" i="8"/>
  <c r="DH199" i="8"/>
  <c r="DI199" i="8"/>
  <c r="DJ199" i="8"/>
  <c r="J168" i="8"/>
  <c r="R168" i="8"/>
  <c r="Z168" i="8"/>
  <c r="AH168" i="8"/>
  <c r="AP168" i="8"/>
  <c r="AX168" i="8"/>
  <c r="BF168" i="8"/>
  <c r="BN168" i="8"/>
  <c r="K168" i="8"/>
  <c r="S168" i="8"/>
  <c r="AA168" i="8"/>
  <c r="AI168" i="8"/>
  <c r="AQ168" i="8"/>
  <c r="AY168" i="8"/>
  <c r="BG168" i="8"/>
  <c r="BO168" i="8"/>
  <c r="L168" i="8"/>
  <c r="T168" i="8"/>
  <c r="AB168" i="8"/>
  <c r="AJ168" i="8"/>
  <c r="AR168" i="8"/>
  <c r="AZ168" i="8"/>
  <c r="BH168" i="8"/>
  <c r="BP168" i="8"/>
  <c r="M168" i="8"/>
  <c r="U168" i="8"/>
  <c r="AC168" i="8"/>
  <c r="AK168" i="8"/>
  <c r="AS168" i="8"/>
  <c r="BA168" i="8"/>
  <c r="BI168" i="8"/>
  <c r="BQ168" i="8"/>
  <c r="BT168" i="8"/>
  <c r="N168" i="8"/>
  <c r="V168" i="8"/>
  <c r="AD168" i="8"/>
  <c r="AL168" i="8"/>
  <c r="AT168" i="8"/>
  <c r="BB168" i="8"/>
  <c r="BJ168" i="8"/>
  <c r="BR168" i="8"/>
  <c r="O168" i="8"/>
  <c r="W168" i="8"/>
  <c r="AE168" i="8"/>
  <c r="AM168" i="8"/>
  <c r="AU168" i="8"/>
  <c r="BC168" i="8"/>
  <c r="BK168" i="8"/>
  <c r="BS168" i="8"/>
  <c r="H168" i="8"/>
  <c r="P168" i="8"/>
  <c r="X168" i="8"/>
  <c r="AF168" i="8"/>
  <c r="AN168" i="8"/>
  <c r="AV168" i="8"/>
  <c r="BD168" i="8"/>
  <c r="BL168" i="8"/>
  <c r="I168" i="8"/>
  <c r="Q168" i="8"/>
  <c r="Y168" i="8"/>
  <c r="AG168" i="8"/>
  <c r="AO168" i="8"/>
  <c r="AW168" i="8"/>
  <c r="BE168" i="8"/>
  <c r="BM168" i="8"/>
  <c r="BU168" i="8"/>
  <c r="BV168" i="8"/>
  <c r="BW168" i="8"/>
  <c r="BX168" i="8"/>
  <c r="BY168" i="8"/>
  <c r="BZ168" i="8"/>
  <c r="CA168" i="8"/>
  <c r="CB168" i="8"/>
  <c r="CC168" i="8"/>
  <c r="CD168" i="8"/>
  <c r="CE168" i="8"/>
  <c r="J187" i="8"/>
  <c r="R187" i="8"/>
  <c r="Z187" i="8"/>
  <c r="AH187" i="8"/>
  <c r="AP187" i="8"/>
  <c r="AX187" i="8"/>
  <c r="BF187" i="8"/>
  <c r="BN187" i="8"/>
  <c r="K187" i="8"/>
  <c r="S187" i="8"/>
  <c r="AA187" i="8"/>
  <c r="AI187" i="8"/>
  <c r="AQ187" i="8"/>
  <c r="AY187" i="8"/>
  <c r="BG187" i="8"/>
  <c r="BO187" i="8"/>
  <c r="L187" i="8"/>
  <c r="T187" i="8"/>
  <c r="AB187" i="8"/>
  <c r="AJ187" i="8"/>
  <c r="AR187" i="8"/>
  <c r="AZ187" i="8"/>
  <c r="BH187" i="8"/>
  <c r="BP187" i="8"/>
  <c r="M187" i="8"/>
  <c r="U187" i="8"/>
  <c r="AC187" i="8"/>
  <c r="AK187" i="8"/>
  <c r="AS187" i="8"/>
  <c r="BA187" i="8"/>
  <c r="BI187" i="8"/>
  <c r="BQ187" i="8"/>
  <c r="BT187" i="8"/>
  <c r="N187" i="8"/>
  <c r="V187" i="8"/>
  <c r="AD187" i="8"/>
  <c r="AL187" i="8"/>
  <c r="AT187" i="8"/>
  <c r="BB187" i="8"/>
  <c r="BJ187" i="8"/>
  <c r="BR187" i="8"/>
  <c r="O187" i="8"/>
  <c r="W187" i="8"/>
  <c r="AE187" i="8"/>
  <c r="AM187" i="8"/>
  <c r="AU187" i="8"/>
  <c r="BC187" i="8"/>
  <c r="BK187" i="8"/>
  <c r="BS187" i="8"/>
  <c r="H187" i="8"/>
  <c r="P187" i="8"/>
  <c r="X187" i="8"/>
  <c r="AF187" i="8"/>
  <c r="AN187" i="8"/>
  <c r="AV187" i="8"/>
  <c r="BD187" i="8"/>
  <c r="BL187" i="8"/>
  <c r="I187" i="8"/>
  <c r="Q187" i="8"/>
  <c r="Y187" i="8"/>
  <c r="AG187" i="8"/>
  <c r="AO187" i="8"/>
  <c r="AW187" i="8"/>
  <c r="BE187" i="8"/>
  <c r="BM187" i="8"/>
  <c r="BU187" i="8"/>
  <c r="BV187" i="8"/>
  <c r="BW187" i="8"/>
  <c r="BX187" i="8"/>
  <c r="BY187" i="8"/>
  <c r="BZ187" i="8"/>
  <c r="CA187" i="8"/>
  <c r="CB187" i="8"/>
  <c r="CC187" i="8"/>
  <c r="CD187" i="8"/>
  <c r="CE187" i="8"/>
  <c r="CF187" i="8"/>
  <c r="CG187" i="8"/>
  <c r="CH187" i="8"/>
  <c r="CI187" i="8"/>
  <c r="CJ187" i="8"/>
  <c r="CK187" i="8"/>
  <c r="CL187" i="8"/>
  <c r="CM187" i="8"/>
  <c r="CN187" i="8"/>
  <c r="CO187" i="8"/>
  <c r="CP187" i="8"/>
  <c r="CQ187" i="8"/>
  <c r="CR187" i="8"/>
  <c r="CS187" i="8"/>
  <c r="CT187" i="8"/>
  <c r="CU187" i="8"/>
  <c r="CV187" i="8"/>
  <c r="CW187" i="8"/>
  <c r="CX187" i="8"/>
  <c r="N116" i="8"/>
  <c r="V116" i="8"/>
  <c r="AD116" i="8"/>
  <c r="O116" i="8"/>
  <c r="W116" i="8"/>
  <c r="AE116" i="8"/>
  <c r="P116" i="8"/>
  <c r="X116" i="8"/>
  <c r="I116" i="8"/>
  <c r="Q116" i="8"/>
  <c r="Y116" i="8"/>
  <c r="J116" i="8"/>
  <c r="R116" i="8"/>
  <c r="Z116" i="8"/>
  <c r="K116" i="8"/>
  <c r="S116" i="8"/>
  <c r="AA116" i="8"/>
  <c r="L116" i="8"/>
  <c r="T116" i="8"/>
  <c r="AB116" i="8"/>
  <c r="M116" i="8"/>
  <c r="U116" i="8"/>
  <c r="AC116" i="8"/>
  <c r="H116" i="8"/>
  <c r="CN116" i="8"/>
  <c r="CO116" i="8"/>
  <c r="CP116" i="8"/>
  <c r="CQ116" i="8"/>
  <c r="CR116" i="8"/>
  <c r="CS116" i="8"/>
  <c r="CT116" i="8"/>
  <c r="CU116" i="8"/>
  <c r="CV116" i="8"/>
  <c r="CW116" i="8"/>
  <c r="CX116" i="8"/>
  <c r="CY116" i="8"/>
  <c r="CZ116" i="8"/>
  <c r="DA116" i="8"/>
  <c r="DB116" i="8"/>
  <c r="DC116" i="8"/>
  <c r="DD116" i="8"/>
  <c r="DE116" i="8"/>
  <c r="DF116" i="8"/>
  <c r="DG116" i="8"/>
  <c r="DH116" i="8"/>
  <c r="DI116" i="8"/>
  <c r="DJ116" i="8"/>
  <c r="DK116" i="8"/>
  <c r="DL116" i="8"/>
  <c r="DM116" i="8"/>
  <c r="DN116" i="8"/>
  <c r="DO116" i="8"/>
  <c r="DP116" i="8"/>
  <c r="DQ116" i="8"/>
  <c r="DR116" i="8"/>
  <c r="DS116" i="8"/>
  <c r="K123" i="8"/>
  <c r="S123" i="8"/>
  <c r="AA123" i="8"/>
  <c r="AI123" i="8"/>
  <c r="M123" i="8"/>
  <c r="U123" i="8"/>
  <c r="AC123" i="8"/>
  <c r="AK123" i="8"/>
  <c r="N123" i="8"/>
  <c r="V123" i="8"/>
  <c r="AD123" i="8"/>
  <c r="AL123" i="8"/>
  <c r="O123" i="8"/>
  <c r="W123" i="8"/>
  <c r="AE123" i="8"/>
  <c r="I123" i="8"/>
  <c r="Q123" i="8"/>
  <c r="Y123" i="8"/>
  <c r="AG123" i="8"/>
  <c r="J123" i="8"/>
  <c r="R123" i="8"/>
  <c r="Z123" i="8"/>
  <c r="AH123" i="8"/>
  <c r="T123" i="8"/>
  <c r="X123" i="8"/>
  <c r="AB123" i="8"/>
  <c r="AF123" i="8"/>
  <c r="AJ123" i="8"/>
  <c r="L123" i="8"/>
  <c r="H123" i="8"/>
  <c r="P123" i="8"/>
  <c r="CU123" i="8"/>
  <c r="CV123" i="8"/>
  <c r="CW123" i="8"/>
  <c r="CX123" i="8"/>
  <c r="CY123" i="8"/>
  <c r="CZ123" i="8"/>
  <c r="DA123" i="8"/>
  <c r="DB123" i="8"/>
  <c r="DC123" i="8"/>
  <c r="DD123" i="8"/>
  <c r="DE123" i="8"/>
  <c r="DF123" i="8"/>
  <c r="DG123" i="8"/>
  <c r="DH123" i="8"/>
  <c r="DI123" i="8"/>
  <c r="DJ123" i="8"/>
  <c r="DK123" i="8"/>
  <c r="DL123" i="8"/>
  <c r="DM123" i="8"/>
  <c r="DN123" i="8"/>
  <c r="DO123" i="8"/>
  <c r="DP123" i="8"/>
  <c r="DQ123" i="8"/>
  <c r="DR123" i="8"/>
  <c r="DS123" i="8"/>
  <c r="BT95" i="8"/>
  <c r="I95" i="8"/>
  <c r="J95" i="8"/>
  <c r="BS95" i="8"/>
  <c r="H95" i="8"/>
  <c r="BU95" i="8"/>
  <c r="BV95" i="8"/>
  <c r="BW95" i="8"/>
  <c r="BX95" i="8"/>
  <c r="BY95" i="8"/>
  <c r="BZ95" i="8"/>
  <c r="CA95" i="8"/>
  <c r="CB95" i="8"/>
  <c r="CC95" i="8"/>
  <c r="CD95" i="8"/>
  <c r="CE95" i="8"/>
  <c r="CF95" i="8"/>
  <c r="CG95" i="8"/>
  <c r="CH95" i="8"/>
  <c r="CI95" i="8"/>
  <c r="CJ95" i="8"/>
  <c r="CK95" i="8"/>
  <c r="CL95" i="8"/>
  <c r="CM95" i="8"/>
  <c r="CN95" i="8"/>
  <c r="CO95" i="8"/>
  <c r="CP95" i="8"/>
  <c r="CQ95" i="8"/>
  <c r="CR95" i="8"/>
  <c r="CS95" i="8"/>
  <c r="CT95" i="8"/>
  <c r="CU95" i="8"/>
  <c r="CV95" i="8"/>
  <c r="CW95" i="8"/>
  <c r="CX95" i="8"/>
  <c r="CY95" i="8"/>
  <c r="CZ95" i="8"/>
  <c r="DA95" i="8"/>
  <c r="DB95" i="8"/>
  <c r="DC95" i="8"/>
  <c r="DD95" i="8"/>
  <c r="DE95" i="8"/>
  <c r="DF95" i="8"/>
  <c r="DG95" i="8"/>
  <c r="DH95" i="8"/>
  <c r="DI95" i="8"/>
  <c r="DJ95" i="8"/>
  <c r="DK95" i="8"/>
  <c r="DL95" i="8"/>
  <c r="DM95" i="8"/>
  <c r="DN95" i="8"/>
  <c r="DO95" i="8"/>
  <c r="DP95" i="8"/>
  <c r="DQ95" i="8"/>
  <c r="DR95" i="8"/>
  <c r="DS95" i="8"/>
  <c r="L179" i="8"/>
  <c r="T179" i="8"/>
  <c r="AB179" i="8"/>
  <c r="AJ179" i="8"/>
  <c r="AR179" i="8"/>
  <c r="AZ179" i="8"/>
  <c r="BH179" i="8"/>
  <c r="BP179" i="8"/>
  <c r="BT179" i="8"/>
  <c r="M179" i="8"/>
  <c r="U179" i="8"/>
  <c r="AC179" i="8"/>
  <c r="AK179" i="8"/>
  <c r="AS179" i="8"/>
  <c r="BA179" i="8"/>
  <c r="BI179" i="8"/>
  <c r="BQ179" i="8"/>
  <c r="N179" i="8"/>
  <c r="V179" i="8"/>
  <c r="AD179" i="8"/>
  <c r="AL179" i="8"/>
  <c r="AT179" i="8"/>
  <c r="BB179" i="8"/>
  <c r="BJ179" i="8"/>
  <c r="BR179" i="8"/>
  <c r="O179" i="8"/>
  <c r="W179" i="8"/>
  <c r="AE179" i="8"/>
  <c r="AM179" i="8"/>
  <c r="AU179" i="8"/>
  <c r="BC179" i="8"/>
  <c r="BK179" i="8"/>
  <c r="BS179" i="8"/>
  <c r="H179" i="8"/>
  <c r="P179" i="8"/>
  <c r="X179" i="8"/>
  <c r="AF179" i="8"/>
  <c r="AN179" i="8"/>
  <c r="AV179" i="8"/>
  <c r="BD179" i="8"/>
  <c r="BL179" i="8"/>
  <c r="J179" i="8"/>
  <c r="R179" i="8"/>
  <c r="Z179" i="8"/>
  <c r="AH179" i="8"/>
  <c r="AP179" i="8"/>
  <c r="AX179" i="8"/>
  <c r="BF179" i="8"/>
  <c r="BN179" i="8"/>
  <c r="S179" i="8"/>
  <c r="AY179" i="8"/>
  <c r="Y179" i="8"/>
  <c r="BE179" i="8"/>
  <c r="AA179" i="8"/>
  <c r="BG179" i="8"/>
  <c r="AG179" i="8"/>
  <c r="BM179" i="8"/>
  <c r="AI179" i="8"/>
  <c r="BO179" i="8"/>
  <c r="I179" i="8"/>
  <c r="AO179" i="8"/>
  <c r="K179" i="8"/>
  <c r="AQ179" i="8"/>
  <c r="Q179" i="8"/>
  <c r="AW179" i="8"/>
  <c r="BU179" i="8"/>
  <c r="BV179" i="8"/>
  <c r="BW179" i="8"/>
  <c r="BX179" i="8"/>
  <c r="BY179" i="8"/>
  <c r="BZ179" i="8"/>
  <c r="CA179" i="8"/>
  <c r="CB179" i="8"/>
  <c r="CC179" i="8"/>
  <c r="CD179" i="8"/>
  <c r="CE179" i="8"/>
  <c r="CF179" i="8"/>
  <c r="CG179" i="8"/>
  <c r="CH179" i="8"/>
  <c r="CI179" i="8"/>
  <c r="CJ179" i="8"/>
  <c r="CK179" i="8"/>
  <c r="CL179" i="8"/>
  <c r="CM179" i="8"/>
  <c r="CN179" i="8"/>
  <c r="CO179" i="8"/>
  <c r="CP179" i="8"/>
  <c r="N146" i="8"/>
  <c r="V146" i="8"/>
  <c r="AD146" i="8"/>
  <c r="AL146" i="8"/>
  <c r="AT146" i="8"/>
  <c r="BB146" i="8"/>
  <c r="O146" i="8"/>
  <c r="W146" i="8"/>
  <c r="AE146" i="8"/>
  <c r="AM146" i="8"/>
  <c r="AU146" i="8"/>
  <c r="BC146" i="8"/>
  <c r="P146" i="8"/>
  <c r="X146" i="8"/>
  <c r="AF146" i="8"/>
  <c r="AN146" i="8"/>
  <c r="AV146" i="8"/>
  <c r="BD146" i="8"/>
  <c r="I146" i="8"/>
  <c r="Q146" i="8"/>
  <c r="Y146" i="8"/>
  <c r="AG146" i="8"/>
  <c r="AO146" i="8"/>
  <c r="AW146" i="8"/>
  <c r="BE146" i="8"/>
  <c r="J146" i="8"/>
  <c r="R146" i="8"/>
  <c r="Z146" i="8"/>
  <c r="AH146" i="8"/>
  <c r="AP146" i="8"/>
  <c r="AX146" i="8"/>
  <c r="BF146" i="8"/>
  <c r="K146" i="8"/>
  <c r="S146" i="8"/>
  <c r="AA146" i="8"/>
  <c r="AI146" i="8"/>
  <c r="AQ146" i="8"/>
  <c r="AY146" i="8"/>
  <c r="BG146" i="8"/>
  <c r="L146" i="8"/>
  <c r="T146" i="8"/>
  <c r="AB146" i="8"/>
  <c r="AJ146" i="8"/>
  <c r="AR146" i="8"/>
  <c r="AZ146" i="8"/>
  <c r="BH146" i="8"/>
  <c r="M146" i="8"/>
  <c r="U146" i="8"/>
  <c r="AC146" i="8"/>
  <c r="AK146" i="8"/>
  <c r="AS146" i="8"/>
  <c r="BA146" i="8"/>
  <c r="BI146" i="8"/>
  <c r="H146" i="8"/>
  <c r="DR146" i="8"/>
  <c r="DS146" i="8"/>
  <c r="P113" i="8"/>
  <c r="X113" i="8"/>
  <c r="I113" i="8"/>
  <c r="Q113" i="8"/>
  <c r="Y113" i="8"/>
  <c r="J113" i="8"/>
  <c r="R113" i="8"/>
  <c r="Z113" i="8"/>
  <c r="K113" i="8"/>
  <c r="S113" i="8"/>
  <c r="AA113" i="8"/>
  <c r="L113" i="8"/>
  <c r="T113" i="8"/>
  <c r="AB113" i="8"/>
  <c r="M113" i="8"/>
  <c r="U113" i="8"/>
  <c r="N113" i="8"/>
  <c r="V113" i="8"/>
  <c r="O113" i="8"/>
  <c r="W113" i="8"/>
  <c r="H113" i="8"/>
  <c r="CK113" i="8"/>
  <c r="CL113" i="8"/>
  <c r="CM113" i="8"/>
  <c r="CN113" i="8"/>
  <c r="CO113" i="8"/>
  <c r="CP113" i="8"/>
  <c r="CQ113" i="8"/>
  <c r="CR113" i="8"/>
  <c r="CS113" i="8"/>
  <c r="CT113" i="8"/>
  <c r="CU113" i="8"/>
  <c r="CV113" i="8"/>
  <c r="CW113" i="8"/>
  <c r="CX113" i="8"/>
  <c r="CY113" i="8"/>
  <c r="CZ113" i="8"/>
  <c r="DA113" i="8"/>
  <c r="DB113" i="8"/>
  <c r="DC113" i="8"/>
  <c r="DD113" i="8"/>
  <c r="DE113" i="8"/>
  <c r="DF113" i="8"/>
  <c r="DG113" i="8"/>
  <c r="DH113" i="8"/>
  <c r="DI113" i="8"/>
  <c r="DJ113" i="8"/>
  <c r="DK113" i="8"/>
  <c r="DL113" i="8"/>
  <c r="DM113" i="8"/>
  <c r="DN113" i="8"/>
  <c r="DO113" i="8"/>
  <c r="DP113" i="8"/>
  <c r="DQ113" i="8"/>
  <c r="DR113" i="8"/>
  <c r="DS113" i="8"/>
  <c r="O178" i="8"/>
  <c r="W178" i="8"/>
  <c r="AE178" i="8"/>
  <c r="AM178" i="8"/>
  <c r="AU178" i="8"/>
  <c r="BC178" i="8"/>
  <c r="BK178" i="8"/>
  <c r="BS178" i="8"/>
  <c r="H178" i="8"/>
  <c r="P178" i="8"/>
  <c r="X178" i="8"/>
  <c r="AF178" i="8"/>
  <c r="AN178" i="8"/>
  <c r="AV178" i="8"/>
  <c r="BD178" i="8"/>
  <c r="BL178" i="8"/>
  <c r="I178" i="8"/>
  <c r="Q178" i="8"/>
  <c r="Y178" i="8"/>
  <c r="AG178" i="8"/>
  <c r="AO178" i="8"/>
  <c r="AW178" i="8"/>
  <c r="BE178" i="8"/>
  <c r="BM178" i="8"/>
  <c r="J178" i="8"/>
  <c r="R178" i="8"/>
  <c r="Z178" i="8"/>
  <c r="AH178" i="8"/>
  <c r="AP178" i="8"/>
  <c r="AX178" i="8"/>
  <c r="BF178" i="8"/>
  <c r="BN178" i="8"/>
  <c r="BT178" i="8"/>
  <c r="K178" i="8"/>
  <c r="S178" i="8"/>
  <c r="AA178" i="8"/>
  <c r="AI178" i="8"/>
  <c r="AQ178" i="8"/>
  <c r="AY178" i="8"/>
  <c r="BG178" i="8"/>
  <c r="BO178" i="8"/>
  <c r="L178" i="8"/>
  <c r="T178" i="8"/>
  <c r="AB178" i="8"/>
  <c r="AJ178" i="8"/>
  <c r="AR178" i="8"/>
  <c r="AZ178" i="8"/>
  <c r="BH178" i="8"/>
  <c r="BP178" i="8"/>
  <c r="M178" i="8"/>
  <c r="U178" i="8"/>
  <c r="AC178" i="8"/>
  <c r="AK178" i="8"/>
  <c r="AS178" i="8"/>
  <c r="BA178" i="8"/>
  <c r="BI178" i="8"/>
  <c r="BQ178" i="8"/>
  <c r="N178" i="8"/>
  <c r="V178" i="8"/>
  <c r="AD178" i="8"/>
  <c r="AL178" i="8"/>
  <c r="AT178" i="8"/>
  <c r="BB178" i="8"/>
  <c r="BJ178" i="8"/>
  <c r="BR178" i="8"/>
  <c r="BU178" i="8"/>
  <c r="BV178" i="8"/>
  <c r="BW178" i="8"/>
  <c r="BX178" i="8"/>
  <c r="BY178" i="8"/>
  <c r="BZ178" i="8"/>
  <c r="CA178" i="8"/>
  <c r="CB178" i="8"/>
  <c r="CC178" i="8"/>
  <c r="CD178" i="8"/>
  <c r="CE178" i="8"/>
  <c r="CF178" i="8"/>
  <c r="CG178" i="8"/>
  <c r="CH178" i="8"/>
  <c r="CI178" i="8"/>
  <c r="CJ178" i="8"/>
  <c r="CK178" i="8"/>
  <c r="CL178" i="8"/>
  <c r="CM178" i="8"/>
  <c r="CN178" i="8"/>
  <c r="CO178" i="8"/>
  <c r="J127" i="8"/>
  <c r="R127" i="8"/>
  <c r="K127" i="8"/>
  <c r="S127" i="8"/>
  <c r="AA127" i="8"/>
  <c r="AI127" i="8"/>
  <c r="L127" i="8"/>
  <c r="T127" i="8"/>
  <c r="M127" i="8"/>
  <c r="N127" i="8"/>
  <c r="O127" i="8"/>
  <c r="W127" i="8"/>
  <c r="AE127" i="8"/>
  <c r="AM127" i="8"/>
  <c r="P127" i="8"/>
  <c r="I127" i="8"/>
  <c r="Q127" i="8"/>
  <c r="AC127" i="8"/>
  <c r="AN127" i="8"/>
  <c r="AD127" i="8"/>
  <c r="AO127" i="8"/>
  <c r="U127" i="8"/>
  <c r="AF127" i="8"/>
  <c r="AP127" i="8"/>
  <c r="V127" i="8"/>
  <c r="AG127" i="8"/>
  <c r="X127" i="8"/>
  <c r="AH127" i="8"/>
  <c r="Y127" i="8"/>
  <c r="AJ127" i="8"/>
  <c r="Z127" i="8"/>
  <c r="AK127" i="8"/>
  <c r="AB127" i="8"/>
  <c r="AL127" i="8"/>
  <c r="H127" i="8"/>
  <c r="CY127" i="8"/>
  <c r="CZ127" i="8"/>
  <c r="DA127" i="8"/>
  <c r="DB127" i="8"/>
  <c r="DC127" i="8"/>
  <c r="DD127" i="8"/>
  <c r="DE127" i="8"/>
  <c r="DF127" i="8"/>
  <c r="DG127" i="8"/>
  <c r="DH127" i="8"/>
  <c r="DI127" i="8"/>
  <c r="DJ127" i="8"/>
  <c r="DK127" i="8"/>
  <c r="DL127" i="8"/>
  <c r="DM127" i="8"/>
  <c r="DN127" i="8"/>
  <c r="DO127" i="8"/>
  <c r="DP127" i="8"/>
  <c r="DQ127" i="8"/>
  <c r="DR127" i="8"/>
  <c r="DS127" i="8"/>
  <c r="L189" i="8"/>
  <c r="T189" i="8"/>
  <c r="AB189" i="8"/>
  <c r="AJ189" i="8"/>
  <c r="AR189" i="8"/>
  <c r="AZ189" i="8"/>
  <c r="BH189" i="8"/>
  <c r="BP189" i="8"/>
  <c r="N189" i="8"/>
  <c r="V189" i="8"/>
  <c r="AD189" i="8"/>
  <c r="AL189" i="8"/>
  <c r="AT189" i="8"/>
  <c r="BB189" i="8"/>
  <c r="BJ189" i="8"/>
  <c r="BR189" i="8"/>
  <c r="O189" i="8"/>
  <c r="W189" i="8"/>
  <c r="AE189" i="8"/>
  <c r="AM189" i="8"/>
  <c r="AU189" i="8"/>
  <c r="BC189" i="8"/>
  <c r="BK189" i="8"/>
  <c r="BS189" i="8"/>
  <c r="H189" i="8"/>
  <c r="P189" i="8"/>
  <c r="X189" i="8"/>
  <c r="AF189" i="8"/>
  <c r="AN189" i="8"/>
  <c r="AV189" i="8"/>
  <c r="BD189" i="8"/>
  <c r="BL189" i="8"/>
  <c r="J189" i="8"/>
  <c r="R189" i="8"/>
  <c r="Z189" i="8"/>
  <c r="AH189" i="8"/>
  <c r="AP189" i="8"/>
  <c r="AX189" i="8"/>
  <c r="BF189" i="8"/>
  <c r="BN189" i="8"/>
  <c r="K189" i="8"/>
  <c r="S189" i="8"/>
  <c r="AA189" i="8"/>
  <c r="AI189" i="8"/>
  <c r="AQ189" i="8"/>
  <c r="AY189" i="8"/>
  <c r="BG189" i="8"/>
  <c r="BO189" i="8"/>
  <c r="U189" i="8"/>
  <c r="BA189" i="8"/>
  <c r="Y189" i="8"/>
  <c r="BE189" i="8"/>
  <c r="BT189" i="8"/>
  <c r="AC189" i="8"/>
  <c r="BI189" i="8"/>
  <c r="AG189" i="8"/>
  <c r="BM189" i="8"/>
  <c r="AK189" i="8"/>
  <c r="BQ189" i="8"/>
  <c r="I189" i="8"/>
  <c r="AO189" i="8"/>
  <c r="M189" i="8"/>
  <c r="AS189" i="8"/>
  <c r="AW189" i="8"/>
  <c r="Q189" i="8"/>
  <c r="BU189" i="8"/>
  <c r="BV189" i="8"/>
  <c r="BW189" i="8"/>
  <c r="BX189" i="8"/>
  <c r="BY189" i="8"/>
  <c r="BZ189" i="8"/>
  <c r="CA189" i="8"/>
  <c r="CB189" i="8"/>
  <c r="CC189" i="8"/>
  <c r="CD189" i="8"/>
  <c r="CE189" i="8"/>
  <c r="CF189" i="8"/>
  <c r="CG189" i="8"/>
  <c r="CH189" i="8"/>
  <c r="CI189" i="8"/>
  <c r="CJ189" i="8"/>
  <c r="CK189" i="8"/>
  <c r="CL189" i="8"/>
  <c r="CM189" i="8"/>
  <c r="CN189" i="8"/>
  <c r="CO189" i="8"/>
  <c r="CP189" i="8"/>
  <c r="CQ189" i="8"/>
  <c r="CR189" i="8"/>
  <c r="CS189" i="8"/>
  <c r="CT189" i="8"/>
  <c r="CU189" i="8"/>
  <c r="CV189" i="8"/>
  <c r="CW189" i="8"/>
  <c r="CX189" i="8"/>
  <c r="CY189" i="8"/>
  <c r="CZ189" i="8"/>
  <c r="BT164" i="8"/>
  <c r="M164" i="8"/>
  <c r="U164" i="8"/>
  <c r="AC164" i="8"/>
  <c r="AK164" i="8"/>
  <c r="AS164" i="8"/>
  <c r="BA164" i="8"/>
  <c r="BI164" i="8"/>
  <c r="BQ164" i="8"/>
  <c r="N164" i="8"/>
  <c r="V164" i="8"/>
  <c r="AD164" i="8"/>
  <c r="AL164" i="8"/>
  <c r="AT164" i="8"/>
  <c r="BB164" i="8"/>
  <c r="BJ164" i="8"/>
  <c r="BR164" i="8"/>
  <c r="O164" i="8"/>
  <c r="W164" i="8"/>
  <c r="AE164" i="8"/>
  <c r="AM164" i="8"/>
  <c r="AU164" i="8"/>
  <c r="BC164" i="8"/>
  <c r="BK164" i="8"/>
  <c r="BS164" i="8"/>
  <c r="H164" i="8"/>
  <c r="P164" i="8"/>
  <c r="X164" i="8"/>
  <c r="AF164" i="8"/>
  <c r="AN164" i="8"/>
  <c r="AV164" i="8"/>
  <c r="BD164" i="8"/>
  <c r="BL164" i="8"/>
  <c r="I164" i="8"/>
  <c r="Q164" i="8"/>
  <c r="Y164" i="8"/>
  <c r="AG164" i="8"/>
  <c r="AO164" i="8"/>
  <c r="AW164" i="8"/>
  <c r="BE164" i="8"/>
  <c r="BM164" i="8"/>
  <c r="J164" i="8"/>
  <c r="R164" i="8"/>
  <c r="Z164" i="8"/>
  <c r="AH164" i="8"/>
  <c r="AP164" i="8"/>
  <c r="AX164" i="8"/>
  <c r="BF164" i="8"/>
  <c r="BN164" i="8"/>
  <c r="K164" i="8"/>
  <c r="S164" i="8"/>
  <c r="AA164" i="8"/>
  <c r="AI164" i="8"/>
  <c r="AQ164" i="8"/>
  <c r="AY164" i="8"/>
  <c r="BG164" i="8"/>
  <c r="BO164" i="8"/>
  <c r="AR164" i="8"/>
  <c r="AZ164" i="8"/>
  <c r="BH164" i="8"/>
  <c r="BP164" i="8"/>
  <c r="L164" i="8"/>
  <c r="T164" i="8"/>
  <c r="AB164" i="8"/>
  <c r="AJ164" i="8"/>
  <c r="BU164" i="8"/>
  <c r="BV164" i="8"/>
  <c r="BW164" i="8"/>
  <c r="BX164" i="8"/>
  <c r="BY164" i="8"/>
  <c r="BZ164" i="8"/>
  <c r="CA164" i="8"/>
  <c r="P105" i="8"/>
  <c r="I105" i="8"/>
  <c r="Q105" i="8"/>
  <c r="J105" i="8"/>
  <c r="R105" i="8"/>
  <c r="K105" i="8"/>
  <c r="S105" i="8"/>
  <c r="L105" i="8"/>
  <c r="T105" i="8"/>
  <c r="N105" i="8"/>
  <c r="H105" i="8"/>
  <c r="M105" i="8"/>
  <c r="O105" i="8"/>
  <c r="CC105" i="8"/>
  <c r="CD105" i="8"/>
  <c r="CE105" i="8"/>
  <c r="CF105" i="8"/>
  <c r="CG105" i="8"/>
  <c r="CH105" i="8"/>
  <c r="CI105" i="8"/>
  <c r="CJ105" i="8"/>
  <c r="CK105" i="8"/>
  <c r="CL105" i="8"/>
  <c r="CM105" i="8"/>
  <c r="CN105" i="8"/>
  <c r="CO105" i="8"/>
  <c r="CP105" i="8"/>
  <c r="CQ105" i="8"/>
  <c r="CR105" i="8"/>
  <c r="CS105" i="8"/>
  <c r="CT105" i="8"/>
  <c r="CU105" i="8"/>
  <c r="CV105" i="8"/>
  <c r="CW105" i="8"/>
  <c r="CX105" i="8"/>
  <c r="CY105" i="8"/>
  <c r="CZ105" i="8"/>
  <c r="DA105" i="8"/>
  <c r="DB105" i="8"/>
  <c r="DC105" i="8"/>
  <c r="DD105" i="8"/>
  <c r="DE105" i="8"/>
  <c r="DF105" i="8"/>
  <c r="DG105" i="8"/>
  <c r="DH105" i="8"/>
  <c r="DI105" i="8"/>
  <c r="DJ105" i="8"/>
  <c r="DK105" i="8"/>
  <c r="DL105" i="8"/>
  <c r="DM105" i="8"/>
  <c r="DN105" i="8"/>
  <c r="DO105" i="8"/>
  <c r="DP105" i="8"/>
  <c r="DQ105" i="8"/>
  <c r="DR105" i="8"/>
  <c r="DS105" i="8"/>
  <c r="H308" i="8"/>
  <c r="I308" i="8"/>
  <c r="J308" i="8"/>
  <c r="K308" i="8"/>
  <c r="L308" i="8"/>
  <c r="M308" i="8"/>
  <c r="N308" i="8"/>
  <c r="O308" i="8"/>
  <c r="P308" i="8"/>
  <c r="Q308" i="8"/>
  <c r="R308" i="8"/>
  <c r="S308" i="8"/>
  <c r="T308" i="8"/>
  <c r="U308" i="8"/>
  <c r="V308" i="8"/>
  <c r="W308" i="8"/>
  <c r="X308" i="8"/>
  <c r="Y308" i="8"/>
  <c r="Z308" i="8"/>
  <c r="AA308" i="8"/>
  <c r="AB308" i="8"/>
  <c r="AC308" i="8"/>
  <c r="AD308" i="8"/>
  <c r="AE308" i="8"/>
  <c r="AF308" i="8"/>
  <c r="AG308" i="8"/>
  <c r="AH308" i="8"/>
  <c r="AI308" i="8"/>
  <c r="AJ308" i="8"/>
  <c r="AK308" i="8"/>
  <c r="AL308" i="8"/>
  <c r="AM308" i="8"/>
  <c r="AN308" i="8"/>
  <c r="AO308" i="8"/>
  <c r="AP308" i="8"/>
  <c r="AQ308" i="8"/>
  <c r="AR308" i="8"/>
  <c r="AS308" i="8"/>
  <c r="AT308" i="8"/>
  <c r="AU308" i="8"/>
  <c r="AV308" i="8"/>
  <c r="AW308" i="8"/>
  <c r="AX308" i="8"/>
  <c r="AY308" i="8"/>
  <c r="AZ308" i="8"/>
  <c r="BA308" i="8"/>
  <c r="BB308" i="8"/>
  <c r="BC308" i="8"/>
  <c r="BD308" i="8"/>
  <c r="BE308" i="8"/>
  <c r="BF308" i="8"/>
  <c r="BG308" i="8"/>
  <c r="BH308" i="8"/>
  <c r="BI308" i="8"/>
  <c r="BJ308" i="8"/>
  <c r="BK308" i="8"/>
  <c r="BL308" i="8"/>
  <c r="BM308" i="8"/>
  <c r="BN308" i="8"/>
  <c r="BO308" i="8"/>
  <c r="BP308" i="8"/>
  <c r="BQ308" i="8"/>
  <c r="BR308" i="8"/>
  <c r="BS308" i="8"/>
  <c r="BT308" i="8"/>
  <c r="BU308" i="8"/>
  <c r="BV308" i="8"/>
  <c r="BW308" i="8"/>
  <c r="BX308" i="8"/>
  <c r="BY308" i="8"/>
  <c r="BZ308" i="8"/>
  <c r="CA308" i="8"/>
  <c r="CB308" i="8"/>
  <c r="CC308" i="8"/>
  <c r="CD308" i="8"/>
  <c r="CE308" i="8"/>
  <c r="CF308" i="8"/>
  <c r="CG308" i="8"/>
  <c r="CH308" i="8"/>
  <c r="CI308" i="8"/>
  <c r="CJ308" i="8"/>
  <c r="CK308" i="8"/>
  <c r="CL308" i="8"/>
  <c r="CM308" i="8"/>
  <c r="CN308" i="8"/>
  <c r="CO308" i="8"/>
  <c r="CP308" i="8"/>
  <c r="CQ308" i="8"/>
  <c r="CR308" i="8"/>
  <c r="CS308" i="8"/>
  <c r="CT308" i="8"/>
  <c r="CU308" i="8"/>
  <c r="CV308" i="8"/>
  <c r="CW308" i="8"/>
  <c r="CX308" i="8"/>
  <c r="CY308" i="8"/>
  <c r="CZ308" i="8"/>
  <c r="DA308" i="8"/>
  <c r="DB308" i="8"/>
  <c r="DC308" i="8"/>
  <c r="DD308" i="8"/>
  <c r="DE308" i="8"/>
  <c r="DF308" i="8"/>
  <c r="DG308" i="8"/>
  <c r="DH308" i="8"/>
  <c r="DI308" i="8"/>
  <c r="DJ308" i="8"/>
  <c r="DK308" i="8"/>
  <c r="DL308" i="8"/>
  <c r="DM308" i="8"/>
  <c r="DN308" i="8"/>
  <c r="DO308" i="8"/>
  <c r="DP308" i="8"/>
  <c r="DQ308" i="8"/>
  <c r="DR308" i="8"/>
  <c r="DS308" i="8"/>
  <c r="H274" i="8"/>
  <c r="I274" i="8"/>
  <c r="J274" i="8"/>
  <c r="K274" i="8"/>
  <c r="L274" i="8"/>
  <c r="M274" i="8"/>
  <c r="N274" i="8"/>
  <c r="O274" i="8"/>
  <c r="P274" i="8"/>
  <c r="Q274" i="8"/>
  <c r="R274" i="8"/>
  <c r="S274" i="8"/>
  <c r="T274" i="8"/>
  <c r="U274" i="8"/>
  <c r="V274" i="8"/>
  <c r="W274" i="8"/>
  <c r="X274" i="8"/>
  <c r="Y274" i="8"/>
  <c r="Z274" i="8"/>
  <c r="AA274" i="8"/>
  <c r="AB274" i="8"/>
  <c r="AC274" i="8"/>
  <c r="AD274" i="8"/>
  <c r="AE274" i="8"/>
  <c r="AF274" i="8"/>
  <c r="AG274" i="8"/>
  <c r="AH274" i="8"/>
  <c r="AI274" i="8"/>
  <c r="AJ274" i="8"/>
  <c r="AK274" i="8"/>
  <c r="AL274" i="8"/>
  <c r="AM274" i="8"/>
  <c r="AN274" i="8"/>
  <c r="AO274" i="8"/>
  <c r="AP274" i="8"/>
  <c r="AQ274" i="8"/>
  <c r="AR274" i="8"/>
  <c r="AS274" i="8"/>
  <c r="AT274" i="8"/>
  <c r="AU274" i="8"/>
  <c r="AV274" i="8"/>
  <c r="AW274" i="8"/>
  <c r="AX274" i="8"/>
  <c r="AY274" i="8"/>
  <c r="AZ274" i="8"/>
  <c r="BA274" i="8"/>
  <c r="BB274" i="8"/>
  <c r="BC274" i="8"/>
  <c r="BD274" i="8"/>
  <c r="BE274" i="8"/>
  <c r="BF274" i="8"/>
  <c r="BG274" i="8"/>
  <c r="BH274" i="8"/>
  <c r="BI274" i="8"/>
  <c r="BJ274" i="8"/>
  <c r="BK274" i="8"/>
  <c r="BL274" i="8"/>
  <c r="BM274" i="8"/>
  <c r="BN274" i="8"/>
  <c r="BO274" i="8"/>
  <c r="BP274" i="8"/>
  <c r="BQ274" i="8"/>
  <c r="BR274" i="8"/>
  <c r="BS274" i="8"/>
  <c r="BT274" i="8"/>
  <c r="BU274" i="8"/>
  <c r="BV274" i="8"/>
  <c r="BW274" i="8"/>
  <c r="BX274" i="8"/>
  <c r="BY274" i="8"/>
  <c r="BZ274" i="8"/>
  <c r="CA274" i="8"/>
  <c r="CB274" i="8"/>
  <c r="CC274" i="8"/>
  <c r="CD274" i="8"/>
  <c r="CE274" i="8"/>
  <c r="CF274" i="8"/>
  <c r="CG274" i="8"/>
  <c r="CH274" i="8"/>
  <c r="CI274" i="8"/>
  <c r="CJ274" i="8"/>
  <c r="CK274" i="8"/>
  <c r="CL274" i="8"/>
  <c r="CM274" i="8"/>
  <c r="CN274" i="8"/>
  <c r="CO274" i="8"/>
  <c r="CP274" i="8"/>
  <c r="CQ274" i="8"/>
  <c r="CR274" i="8"/>
  <c r="CS274" i="8"/>
  <c r="CT274" i="8"/>
  <c r="CU274" i="8"/>
  <c r="CV274" i="8"/>
  <c r="CW274" i="8"/>
  <c r="CX274" i="8"/>
  <c r="CY274" i="8"/>
  <c r="CZ274" i="8"/>
  <c r="DA274" i="8"/>
  <c r="DB274" i="8"/>
  <c r="DC274" i="8"/>
  <c r="DD274" i="8"/>
  <c r="DE274" i="8"/>
  <c r="DF274" i="8"/>
  <c r="DG274" i="8"/>
  <c r="DH274" i="8"/>
  <c r="DI274" i="8"/>
  <c r="DJ274" i="8"/>
  <c r="DK274" i="8"/>
  <c r="DL274" i="8"/>
  <c r="DM274" i="8"/>
  <c r="DN274" i="8"/>
  <c r="DO274" i="8"/>
  <c r="DP274" i="8"/>
  <c r="DQ274" i="8"/>
  <c r="DR274" i="8"/>
  <c r="DS274" i="8"/>
  <c r="H281" i="8"/>
  <c r="I281" i="8"/>
  <c r="J281" i="8"/>
  <c r="K281" i="8"/>
  <c r="L281" i="8"/>
  <c r="M281" i="8"/>
  <c r="N281" i="8"/>
  <c r="O281" i="8"/>
  <c r="P281" i="8"/>
  <c r="Q281" i="8"/>
  <c r="R281" i="8"/>
  <c r="S281" i="8"/>
  <c r="T281" i="8"/>
  <c r="U281" i="8"/>
  <c r="V281" i="8"/>
  <c r="W281" i="8"/>
  <c r="X281" i="8"/>
  <c r="Y281" i="8"/>
  <c r="Z281" i="8"/>
  <c r="AA281" i="8"/>
  <c r="AB281" i="8"/>
  <c r="AC281" i="8"/>
  <c r="AD281" i="8"/>
  <c r="AE281" i="8"/>
  <c r="AF281" i="8"/>
  <c r="AG281" i="8"/>
  <c r="AH281" i="8"/>
  <c r="AI281" i="8"/>
  <c r="AJ281" i="8"/>
  <c r="AK281" i="8"/>
  <c r="AL281" i="8"/>
  <c r="AM281" i="8"/>
  <c r="AN281" i="8"/>
  <c r="AO281" i="8"/>
  <c r="AP281" i="8"/>
  <c r="AQ281" i="8"/>
  <c r="AR281" i="8"/>
  <c r="AS281" i="8"/>
  <c r="AT281" i="8"/>
  <c r="AU281" i="8"/>
  <c r="AV281" i="8"/>
  <c r="AW281" i="8"/>
  <c r="AX281" i="8"/>
  <c r="AY281" i="8"/>
  <c r="AZ281" i="8"/>
  <c r="BA281" i="8"/>
  <c r="BB281" i="8"/>
  <c r="BC281" i="8"/>
  <c r="BD281" i="8"/>
  <c r="BE281" i="8"/>
  <c r="BF281" i="8"/>
  <c r="BG281" i="8"/>
  <c r="BH281" i="8"/>
  <c r="BI281" i="8"/>
  <c r="BJ281" i="8"/>
  <c r="BK281" i="8"/>
  <c r="BL281" i="8"/>
  <c r="BM281" i="8"/>
  <c r="BN281" i="8"/>
  <c r="BO281" i="8"/>
  <c r="BP281" i="8"/>
  <c r="BQ281" i="8"/>
  <c r="BR281" i="8"/>
  <c r="BS281" i="8"/>
  <c r="BT281" i="8"/>
  <c r="BU281" i="8"/>
  <c r="BV281" i="8"/>
  <c r="BW281" i="8"/>
  <c r="BX281" i="8"/>
  <c r="BY281" i="8"/>
  <c r="BZ281" i="8"/>
  <c r="CA281" i="8"/>
  <c r="CB281" i="8"/>
  <c r="CC281" i="8"/>
  <c r="CD281" i="8"/>
  <c r="CE281" i="8"/>
  <c r="CF281" i="8"/>
  <c r="CG281" i="8"/>
  <c r="CH281" i="8"/>
  <c r="CI281" i="8"/>
  <c r="CJ281" i="8"/>
  <c r="CK281" i="8"/>
  <c r="CL281" i="8"/>
  <c r="CM281" i="8"/>
  <c r="CN281" i="8"/>
  <c r="CO281" i="8"/>
  <c r="CP281" i="8"/>
  <c r="CQ281" i="8"/>
  <c r="CR281" i="8"/>
  <c r="CS281" i="8"/>
  <c r="CT281" i="8"/>
  <c r="CU281" i="8"/>
  <c r="CV281" i="8"/>
  <c r="CW281" i="8"/>
  <c r="CX281" i="8"/>
  <c r="CY281" i="8"/>
  <c r="CZ281" i="8"/>
  <c r="DA281" i="8"/>
  <c r="DB281" i="8"/>
  <c r="DC281" i="8"/>
  <c r="DD281" i="8"/>
  <c r="DE281" i="8"/>
  <c r="DF281" i="8"/>
  <c r="DG281" i="8"/>
  <c r="DH281" i="8"/>
  <c r="DI281" i="8"/>
  <c r="DJ281" i="8"/>
  <c r="DK281" i="8"/>
  <c r="DL281" i="8"/>
  <c r="DM281" i="8"/>
  <c r="DN281" i="8"/>
  <c r="DO281" i="8"/>
  <c r="DP281" i="8"/>
  <c r="DQ281" i="8"/>
  <c r="DR281" i="8"/>
  <c r="DS281" i="8"/>
  <c r="H271" i="8"/>
  <c r="I271" i="8"/>
  <c r="J271" i="8"/>
  <c r="K271" i="8"/>
  <c r="L271" i="8"/>
  <c r="M271" i="8"/>
  <c r="N271" i="8"/>
  <c r="O271" i="8"/>
  <c r="P271" i="8"/>
  <c r="Q271" i="8"/>
  <c r="R271" i="8"/>
  <c r="S271" i="8"/>
  <c r="T271" i="8"/>
  <c r="U271" i="8"/>
  <c r="V271" i="8"/>
  <c r="W271" i="8"/>
  <c r="X271" i="8"/>
  <c r="Y271" i="8"/>
  <c r="Z271" i="8"/>
  <c r="AA271" i="8"/>
  <c r="AB271" i="8"/>
  <c r="AC271" i="8"/>
  <c r="AD271" i="8"/>
  <c r="AE271" i="8"/>
  <c r="AF271" i="8"/>
  <c r="AG271" i="8"/>
  <c r="AH271" i="8"/>
  <c r="AI271" i="8"/>
  <c r="AJ271" i="8"/>
  <c r="AK271" i="8"/>
  <c r="AL271" i="8"/>
  <c r="AM271" i="8"/>
  <c r="AN271" i="8"/>
  <c r="AO271" i="8"/>
  <c r="AP271" i="8"/>
  <c r="AQ271" i="8"/>
  <c r="AR271" i="8"/>
  <c r="AS271" i="8"/>
  <c r="AT271" i="8"/>
  <c r="AU271" i="8"/>
  <c r="AV271" i="8"/>
  <c r="AW271" i="8"/>
  <c r="AX271" i="8"/>
  <c r="AY271" i="8"/>
  <c r="AZ271" i="8"/>
  <c r="BA271" i="8"/>
  <c r="BB271" i="8"/>
  <c r="BC271" i="8"/>
  <c r="BD271" i="8"/>
  <c r="BE271" i="8"/>
  <c r="BF271" i="8"/>
  <c r="BG271" i="8"/>
  <c r="BH271" i="8"/>
  <c r="BI271" i="8"/>
  <c r="BJ271" i="8"/>
  <c r="BK271" i="8"/>
  <c r="BL271" i="8"/>
  <c r="BM271" i="8"/>
  <c r="BN271" i="8"/>
  <c r="BO271" i="8"/>
  <c r="BP271" i="8"/>
  <c r="BQ271" i="8"/>
  <c r="BR271" i="8"/>
  <c r="BS271" i="8"/>
  <c r="BT271" i="8"/>
  <c r="BU271" i="8"/>
  <c r="BV271" i="8"/>
  <c r="BW271" i="8"/>
  <c r="BX271" i="8"/>
  <c r="BY271" i="8"/>
  <c r="BZ271" i="8"/>
  <c r="CA271" i="8"/>
  <c r="CB271" i="8"/>
  <c r="CC271" i="8"/>
  <c r="CD271" i="8"/>
  <c r="CE271" i="8"/>
  <c r="CF271" i="8"/>
  <c r="CG271" i="8"/>
  <c r="CH271" i="8"/>
  <c r="CI271" i="8"/>
  <c r="CJ271" i="8"/>
  <c r="CK271" i="8"/>
  <c r="CL271" i="8"/>
  <c r="CM271" i="8"/>
  <c r="CN271" i="8"/>
  <c r="CO271" i="8"/>
  <c r="CP271" i="8"/>
  <c r="CQ271" i="8"/>
  <c r="CR271" i="8"/>
  <c r="CS271" i="8"/>
  <c r="CT271" i="8"/>
  <c r="CU271" i="8"/>
  <c r="CV271" i="8"/>
  <c r="CW271" i="8"/>
  <c r="CX271" i="8"/>
  <c r="CY271" i="8"/>
  <c r="CZ271" i="8"/>
  <c r="DA271" i="8"/>
  <c r="DB271" i="8"/>
  <c r="DC271" i="8"/>
  <c r="DD271" i="8"/>
  <c r="DE271" i="8"/>
  <c r="DF271" i="8"/>
  <c r="DG271" i="8"/>
  <c r="DH271" i="8"/>
  <c r="DI271" i="8"/>
  <c r="DJ271" i="8"/>
  <c r="DK271" i="8"/>
  <c r="DL271" i="8"/>
  <c r="DM271" i="8"/>
  <c r="DN271" i="8"/>
  <c r="DO271" i="8"/>
  <c r="DP271" i="8"/>
  <c r="DQ271" i="8"/>
  <c r="DR271" i="8"/>
  <c r="DS271" i="8"/>
  <c r="H246" i="8"/>
  <c r="I246" i="8"/>
  <c r="J246" i="8"/>
  <c r="K246" i="8"/>
  <c r="L246" i="8"/>
  <c r="M246" i="8"/>
  <c r="N246" i="8"/>
  <c r="O246" i="8"/>
  <c r="P246" i="8"/>
  <c r="Q246" i="8"/>
  <c r="R246" i="8"/>
  <c r="S246" i="8"/>
  <c r="T246" i="8"/>
  <c r="U246" i="8"/>
  <c r="V246" i="8"/>
  <c r="W246" i="8"/>
  <c r="X246" i="8"/>
  <c r="Y246" i="8"/>
  <c r="Z246" i="8"/>
  <c r="AA246" i="8"/>
  <c r="AB246" i="8"/>
  <c r="AC246" i="8"/>
  <c r="AD246" i="8"/>
  <c r="AE246" i="8"/>
  <c r="AF246" i="8"/>
  <c r="AG246" i="8"/>
  <c r="AH246" i="8"/>
  <c r="AI246" i="8"/>
  <c r="AJ246" i="8"/>
  <c r="AK246" i="8"/>
  <c r="AL246" i="8"/>
  <c r="AM246" i="8"/>
  <c r="AN246" i="8"/>
  <c r="AO246" i="8"/>
  <c r="AP246" i="8"/>
  <c r="AQ246" i="8"/>
  <c r="AR246" i="8"/>
  <c r="AS246" i="8"/>
  <c r="AT246" i="8"/>
  <c r="AU246" i="8"/>
  <c r="AV246" i="8"/>
  <c r="AW246" i="8"/>
  <c r="AX246" i="8"/>
  <c r="AY246" i="8"/>
  <c r="AZ246" i="8"/>
  <c r="BA246" i="8"/>
  <c r="BB246" i="8"/>
  <c r="BC246" i="8"/>
  <c r="BD246" i="8"/>
  <c r="BE246" i="8"/>
  <c r="BF246" i="8"/>
  <c r="BG246" i="8"/>
  <c r="BH246" i="8"/>
  <c r="BI246" i="8"/>
  <c r="BJ246" i="8"/>
  <c r="BK246" i="8"/>
  <c r="BL246" i="8"/>
  <c r="BM246" i="8"/>
  <c r="BN246" i="8"/>
  <c r="BO246" i="8"/>
  <c r="BP246" i="8"/>
  <c r="BQ246" i="8"/>
  <c r="BR246" i="8"/>
  <c r="BS246" i="8"/>
  <c r="BT246" i="8"/>
  <c r="BU246" i="8"/>
  <c r="BV246" i="8"/>
  <c r="BW246" i="8"/>
  <c r="BX246" i="8"/>
  <c r="BY246" i="8"/>
  <c r="BZ246" i="8"/>
  <c r="CA246" i="8"/>
  <c r="CB246" i="8"/>
  <c r="CC246" i="8"/>
  <c r="CD246" i="8"/>
  <c r="CE246" i="8"/>
  <c r="CF246" i="8"/>
  <c r="CG246" i="8"/>
  <c r="CH246" i="8"/>
  <c r="CI246" i="8"/>
  <c r="CJ246" i="8"/>
  <c r="CK246" i="8"/>
  <c r="CL246" i="8"/>
  <c r="CM246" i="8"/>
  <c r="CN246" i="8"/>
  <c r="CO246" i="8"/>
  <c r="CP246" i="8"/>
  <c r="CQ246" i="8"/>
  <c r="CR246" i="8"/>
  <c r="CS246" i="8"/>
  <c r="CT246" i="8"/>
  <c r="CU246" i="8"/>
  <c r="CV246" i="8"/>
  <c r="CX246" i="8"/>
  <c r="CY246" i="8"/>
  <c r="CZ246" i="8"/>
  <c r="DA246" i="8"/>
  <c r="DB246" i="8"/>
  <c r="DC246" i="8"/>
  <c r="DD246" i="8"/>
  <c r="DE246" i="8"/>
  <c r="DF246" i="8"/>
  <c r="DG246" i="8"/>
  <c r="DH246" i="8"/>
  <c r="DI246" i="8"/>
  <c r="DJ246" i="8"/>
  <c r="DK246" i="8"/>
  <c r="DL246" i="8"/>
  <c r="DM246" i="8"/>
  <c r="DN246" i="8"/>
  <c r="DO246" i="8"/>
  <c r="DP246" i="8"/>
  <c r="DQ246" i="8"/>
  <c r="DR246" i="8"/>
  <c r="DS246" i="8"/>
  <c r="H234" i="8"/>
  <c r="I234" i="8"/>
  <c r="J234" i="8"/>
  <c r="K234" i="8"/>
  <c r="L234" i="8"/>
  <c r="M234" i="8"/>
  <c r="N234" i="8"/>
  <c r="O234" i="8"/>
  <c r="P234" i="8"/>
  <c r="Q234" i="8"/>
  <c r="R234" i="8"/>
  <c r="S234" i="8"/>
  <c r="T234" i="8"/>
  <c r="U234" i="8"/>
  <c r="V234" i="8"/>
  <c r="W234" i="8"/>
  <c r="X234" i="8"/>
  <c r="Y234" i="8"/>
  <c r="Z234" i="8"/>
  <c r="AA234" i="8"/>
  <c r="AB234" i="8"/>
  <c r="AC234" i="8"/>
  <c r="AD234" i="8"/>
  <c r="AE234" i="8"/>
  <c r="AF234" i="8"/>
  <c r="AG234" i="8"/>
  <c r="AH234" i="8"/>
  <c r="AI234" i="8"/>
  <c r="AJ234" i="8"/>
  <c r="AK234" i="8"/>
  <c r="AL234" i="8"/>
  <c r="AM234" i="8"/>
  <c r="AN234" i="8"/>
  <c r="AO234" i="8"/>
  <c r="AP234" i="8"/>
  <c r="AQ234" i="8"/>
  <c r="AR234" i="8"/>
  <c r="AS234" i="8"/>
  <c r="AT234" i="8"/>
  <c r="AU234" i="8"/>
  <c r="AV234" i="8"/>
  <c r="AW234" i="8"/>
  <c r="AX234" i="8"/>
  <c r="AY234" i="8"/>
  <c r="AZ234" i="8"/>
  <c r="BA234" i="8"/>
  <c r="BB234" i="8"/>
  <c r="BC234" i="8"/>
  <c r="BD234" i="8"/>
  <c r="BE234" i="8"/>
  <c r="BF234" i="8"/>
  <c r="BG234" i="8"/>
  <c r="BH234" i="8"/>
  <c r="BI234" i="8"/>
  <c r="BJ234" i="8"/>
  <c r="BK234" i="8"/>
  <c r="BL234" i="8"/>
  <c r="BM234" i="8"/>
  <c r="BN234" i="8"/>
  <c r="BO234" i="8"/>
  <c r="BP234" i="8"/>
  <c r="BQ234" i="8"/>
  <c r="BR234" i="8"/>
  <c r="BS234" i="8"/>
  <c r="BT234" i="8"/>
  <c r="BU234" i="8"/>
  <c r="BV234" i="8"/>
  <c r="BW234" i="8"/>
  <c r="BX234" i="8"/>
  <c r="BY234" i="8"/>
  <c r="BZ234" i="8"/>
  <c r="CA234" i="8"/>
  <c r="CB234" i="8"/>
  <c r="CC234" i="8"/>
  <c r="CD234" i="8"/>
  <c r="CE234" i="8"/>
  <c r="CF234" i="8"/>
  <c r="CG234" i="8"/>
  <c r="CH234" i="8"/>
  <c r="CI234" i="8"/>
  <c r="CJ234" i="8"/>
  <c r="CL234" i="8"/>
  <c r="CM234" i="8"/>
  <c r="CN234" i="8"/>
  <c r="CO234" i="8"/>
  <c r="CP234" i="8"/>
  <c r="CQ234" i="8"/>
  <c r="CR234" i="8"/>
  <c r="CS234" i="8"/>
  <c r="CT234" i="8"/>
  <c r="CU234" i="8"/>
  <c r="CV234" i="8"/>
  <c r="CW234" i="8"/>
  <c r="CX234" i="8"/>
  <c r="CY234" i="8"/>
  <c r="CZ234" i="8"/>
  <c r="DA234" i="8"/>
  <c r="DB234" i="8"/>
  <c r="DC234" i="8"/>
  <c r="DD234" i="8"/>
  <c r="DE234" i="8"/>
  <c r="DF234" i="8"/>
  <c r="DG234" i="8"/>
  <c r="DH234" i="8"/>
  <c r="DI234" i="8"/>
  <c r="DJ234" i="8"/>
  <c r="DK234" i="8"/>
  <c r="DL234" i="8"/>
  <c r="DM234" i="8"/>
  <c r="DN234" i="8"/>
  <c r="DO234" i="8"/>
  <c r="DP234" i="8"/>
  <c r="DQ234" i="8"/>
  <c r="DR234" i="8"/>
  <c r="DS234" i="8"/>
  <c r="H293" i="8"/>
  <c r="I293" i="8"/>
  <c r="J293" i="8"/>
  <c r="K293" i="8"/>
  <c r="L293" i="8"/>
  <c r="M293" i="8"/>
  <c r="N293" i="8"/>
  <c r="O293" i="8"/>
  <c r="P293" i="8"/>
  <c r="Q293" i="8"/>
  <c r="R293" i="8"/>
  <c r="S293" i="8"/>
  <c r="T293" i="8"/>
  <c r="U293" i="8"/>
  <c r="V293" i="8"/>
  <c r="W293" i="8"/>
  <c r="X293" i="8"/>
  <c r="Y293" i="8"/>
  <c r="Z293" i="8"/>
  <c r="AA293" i="8"/>
  <c r="AB293" i="8"/>
  <c r="AC293" i="8"/>
  <c r="AD293" i="8"/>
  <c r="AE293" i="8"/>
  <c r="AF293" i="8"/>
  <c r="AG293" i="8"/>
  <c r="AH293" i="8"/>
  <c r="AI293" i="8"/>
  <c r="AJ293" i="8"/>
  <c r="AK293" i="8"/>
  <c r="AL293" i="8"/>
  <c r="AM293" i="8"/>
  <c r="AN293" i="8"/>
  <c r="AO293" i="8"/>
  <c r="AP293" i="8"/>
  <c r="AQ293" i="8"/>
  <c r="AR293" i="8"/>
  <c r="AS293" i="8"/>
  <c r="AT293" i="8"/>
  <c r="AU293" i="8"/>
  <c r="AV293" i="8"/>
  <c r="AW293" i="8"/>
  <c r="AX293" i="8"/>
  <c r="AY293" i="8"/>
  <c r="AZ293" i="8"/>
  <c r="BA293" i="8"/>
  <c r="BB293" i="8"/>
  <c r="BC293" i="8"/>
  <c r="BD293" i="8"/>
  <c r="BE293" i="8"/>
  <c r="BF293" i="8"/>
  <c r="BG293" i="8"/>
  <c r="BH293" i="8"/>
  <c r="BI293" i="8"/>
  <c r="BJ293" i="8"/>
  <c r="BK293" i="8"/>
  <c r="BL293" i="8"/>
  <c r="BM293" i="8"/>
  <c r="BN293" i="8"/>
  <c r="BO293" i="8"/>
  <c r="BP293" i="8"/>
  <c r="BQ293" i="8"/>
  <c r="BR293" i="8"/>
  <c r="BS293" i="8"/>
  <c r="BT293" i="8"/>
  <c r="BU293" i="8"/>
  <c r="BV293" i="8"/>
  <c r="BW293" i="8"/>
  <c r="BX293" i="8"/>
  <c r="BY293" i="8"/>
  <c r="BZ293" i="8"/>
  <c r="CA293" i="8"/>
  <c r="CB293" i="8"/>
  <c r="CC293" i="8"/>
  <c r="CD293" i="8"/>
  <c r="CE293" i="8"/>
  <c r="CF293" i="8"/>
  <c r="CG293" i="8"/>
  <c r="CH293" i="8"/>
  <c r="CI293" i="8"/>
  <c r="CJ293" i="8"/>
  <c r="CK293" i="8"/>
  <c r="CL293" i="8"/>
  <c r="CM293" i="8"/>
  <c r="CN293" i="8"/>
  <c r="CO293" i="8"/>
  <c r="CP293" i="8"/>
  <c r="CQ293" i="8"/>
  <c r="CR293" i="8"/>
  <c r="CS293" i="8"/>
  <c r="CT293" i="8"/>
  <c r="CU293" i="8"/>
  <c r="CV293" i="8"/>
  <c r="CW293" i="8"/>
  <c r="CX293" i="8"/>
  <c r="CY293" i="8"/>
  <c r="CZ293" i="8"/>
  <c r="DA293" i="8"/>
  <c r="DB293" i="8"/>
  <c r="DC293" i="8"/>
  <c r="DD293" i="8"/>
  <c r="DE293" i="8"/>
  <c r="DF293" i="8"/>
  <c r="DG293" i="8"/>
  <c r="DH293" i="8"/>
  <c r="DI293" i="8"/>
  <c r="DJ293" i="8"/>
  <c r="DK293" i="8"/>
  <c r="DL293" i="8"/>
  <c r="DM293" i="8"/>
  <c r="DN293" i="8"/>
  <c r="DO293" i="8"/>
  <c r="DP293" i="8"/>
  <c r="DQ293" i="8"/>
  <c r="DR293" i="8"/>
  <c r="DS293" i="8"/>
  <c r="H295" i="8"/>
  <c r="I295" i="8"/>
  <c r="J295" i="8"/>
  <c r="K295" i="8"/>
  <c r="L295" i="8"/>
  <c r="M295" i="8"/>
  <c r="N295" i="8"/>
  <c r="O295" i="8"/>
  <c r="P295" i="8"/>
  <c r="Q295" i="8"/>
  <c r="R295" i="8"/>
  <c r="S295" i="8"/>
  <c r="T295" i="8"/>
  <c r="U295" i="8"/>
  <c r="V295" i="8"/>
  <c r="W295" i="8"/>
  <c r="X295" i="8"/>
  <c r="Y295" i="8"/>
  <c r="Z295" i="8"/>
  <c r="AA295" i="8"/>
  <c r="AB295" i="8"/>
  <c r="AC295" i="8"/>
  <c r="AD295" i="8"/>
  <c r="AE295" i="8"/>
  <c r="AF295" i="8"/>
  <c r="AG295" i="8"/>
  <c r="AH295" i="8"/>
  <c r="AI295" i="8"/>
  <c r="AJ295" i="8"/>
  <c r="AK295" i="8"/>
  <c r="AL295" i="8"/>
  <c r="AM295" i="8"/>
  <c r="AN295" i="8"/>
  <c r="AO295" i="8"/>
  <c r="AP295" i="8"/>
  <c r="AQ295" i="8"/>
  <c r="AR295" i="8"/>
  <c r="AS295" i="8"/>
  <c r="AT295" i="8"/>
  <c r="AU295" i="8"/>
  <c r="AV295" i="8"/>
  <c r="AW295" i="8"/>
  <c r="AX295" i="8"/>
  <c r="AY295" i="8"/>
  <c r="AZ295" i="8"/>
  <c r="BA295" i="8"/>
  <c r="BB295" i="8"/>
  <c r="BC295" i="8"/>
  <c r="BD295" i="8"/>
  <c r="BE295" i="8"/>
  <c r="BF295" i="8"/>
  <c r="BG295" i="8"/>
  <c r="BH295" i="8"/>
  <c r="BI295" i="8"/>
  <c r="BJ295" i="8"/>
  <c r="BK295" i="8"/>
  <c r="BL295" i="8"/>
  <c r="BM295" i="8"/>
  <c r="BN295" i="8"/>
  <c r="BO295" i="8"/>
  <c r="BP295" i="8"/>
  <c r="BQ295" i="8"/>
  <c r="BR295" i="8"/>
  <c r="BS295" i="8"/>
  <c r="BT295" i="8"/>
  <c r="BU295" i="8"/>
  <c r="BV295" i="8"/>
  <c r="BW295" i="8"/>
  <c r="BX295" i="8"/>
  <c r="BY295" i="8"/>
  <c r="BZ295" i="8"/>
  <c r="CA295" i="8"/>
  <c r="CB295" i="8"/>
  <c r="CC295" i="8"/>
  <c r="CD295" i="8"/>
  <c r="CE295" i="8"/>
  <c r="CF295" i="8"/>
  <c r="CG295" i="8"/>
  <c r="CH295" i="8"/>
  <c r="CI295" i="8"/>
  <c r="CJ295" i="8"/>
  <c r="CK295" i="8"/>
  <c r="CL295" i="8"/>
  <c r="CM295" i="8"/>
  <c r="CN295" i="8"/>
  <c r="CO295" i="8"/>
  <c r="CP295" i="8"/>
  <c r="CQ295" i="8"/>
  <c r="CR295" i="8"/>
  <c r="CS295" i="8"/>
  <c r="CT295" i="8"/>
  <c r="CU295" i="8"/>
  <c r="CV295" i="8"/>
  <c r="CW295" i="8"/>
  <c r="CX295" i="8"/>
  <c r="CY295" i="8"/>
  <c r="CZ295" i="8"/>
  <c r="DA295" i="8"/>
  <c r="DB295" i="8"/>
  <c r="DC295" i="8"/>
  <c r="DD295" i="8"/>
  <c r="DE295" i="8"/>
  <c r="DF295" i="8"/>
  <c r="DG295" i="8"/>
  <c r="DH295" i="8"/>
  <c r="DI295" i="8"/>
  <c r="DJ295" i="8"/>
  <c r="DK295" i="8"/>
  <c r="DL295" i="8"/>
  <c r="DM295" i="8"/>
  <c r="DN295" i="8"/>
  <c r="DO295" i="8"/>
  <c r="DP295" i="8"/>
  <c r="DQ295" i="8"/>
  <c r="DR295" i="8"/>
  <c r="DS295" i="8"/>
  <c r="H237" i="8"/>
  <c r="I237" i="8"/>
  <c r="J237" i="8"/>
  <c r="K237" i="8"/>
  <c r="L237" i="8"/>
  <c r="M237" i="8"/>
  <c r="N237" i="8"/>
  <c r="O237" i="8"/>
  <c r="P237" i="8"/>
  <c r="Q237" i="8"/>
  <c r="R237" i="8"/>
  <c r="S237" i="8"/>
  <c r="T237" i="8"/>
  <c r="U237" i="8"/>
  <c r="V237" i="8"/>
  <c r="W237" i="8"/>
  <c r="X237" i="8"/>
  <c r="Y237" i="8"/>
  <c r="Z237" i="8"/>
  <c r="AA237" i="8"/>
  <c r="AB237" i="8"/>
  <c r="AC237" i="8"/>
  <c r="AD237" i="8"/>
  <c r="AE237" i="8"/>
  <c r="AF237" i="8"/>
  <c r="AG237" i="8"/>
  <c r="AH237" i="8"/>
  <c r="AI237" i="8"/>
  <c r="AJ237" i="8"/>
  <c r="AK237" i="8"/>
  <c r="AL237" i="8"/>
  <c r="AM237" i="8"/>
  <c r="AN237" i="8"/>
  <c r="AO237" i="8"/>
  <c r="AP237" i="8"/>
  <c r="AQ237" i="8"/>
  <c r="AR237" i="8"/>
  <c r="AS237" i="8"/>
  <c r="AT237" i="8"/>
  <c r="AU237" i="8"/>
  <c r="AV237" i="8"/>
  <c r="AW237" i="8"/>
  <c r="AX237" i="8"/>
  <c r="AY237" i="8"/>
  <c r="AZ237" i="8"/>
  <c r="BA237" i="8"/>
  <c r="BB237" i="8"/>
  <c r="BC237" i="8"/>
  <c r="BD237" i="8"/>
  <c r="BE237" i="8"/>
  <c r="BF237" i="8"/>
  <c r="BG237" i="8"/>
  <c r="BH237" i="8"/>
  <c r="BI237" i="8"/>
  <c r="BJ237" i="8"/>
  <c r="BK237" i="8"/>
  <c r="BL237" i="8"/>
  <c r="BM237" i="8"/>
  <c r="BN237" i="8"/>
  <c r="BO237" i="8"/>
  <c r="BP237" i="8"/>
  <c r="BQ237" i="8"/>
  <c r="BR237" i="8"/>
  <c r="BS237" i="8"/>
  <c r="BT237" i="8"/>
  <c r="BU237" i="8"/>
  <c r="BV237" i="8"/>
  <c r="BW237" i="8"/>
  <c r="BX237" i="8"/>
  <c r="BY237" i="8"/>
  <c r="BZ237" i="8"/>
  <c r="CA237" i="8"/>
  <c r="CB237" i="8"/>
  <c r="CC237" i="8"/>
  <c r="CD237" i="8"/>
  <c r="CE237" i="8"/>
  <c r="CF237" i="8"/>
  <c r="CG237" i="8"/>
  <c r="CH237" i="8"/>
  <c r="CI237" i="8"/>
  <c r="CJ237" i="8"/>
  <c r="CK237" i="8"/>
  <c r="CL237" i="8"/>
  <c r="CM237" i="8"/>
  <c r="CO237" i="8"/>
  <c r="CP237" i="8"/>
  <c r="CQ237" i="8"/>
  <c r="CR237" i="8"/>
  <c r="CS237" i="8"/>
  <c r="CT237" i="8"/>
  <c r="CU237" i="8"/>
  <c r="CV237" i="8"/>
  <c r="CW237" i="8"/>
  <c r="CX237" i="8"/>
  <c r="CY237" i="8"/>
  <c r="CZ237" i="8"/>
  <c r="DA237" i="8"/>
  <c r="DB237" i="8"/>
  <c r="DC237" i="8"/>
  <c r="DD237" i="8"/>
  <c r="DE237" i="8"/>
  <c r="DF237" i="8"/>
  <c r="DG237" i="8"/>
  <c r="DH237" i="8"/>
  <c r="DI237" i="8"/>
  <c r="DJ237" i="8"/>
  <c r="DK237" i="8"/>
  <c r="DL237" i="8"/>
  <c r="DM237" i="8"/>
  <c r="DN237" i="8"/>
  <c r="DO237" i="8"/>
  <c r="DP237" i="8"/>
  <c r="DQ237" i="8"/>
  <c r="DR237" i="8"/>
  <c r="DS237" i="8"/>
  <c r="H322" i="8"/>
  <c r="I322" i="8"/>
  <c r="J322" i="8"/>
  <c r="K322" i="8"/>
  <c r="L322" i="8"/>
  <c r="M322" i="8"/>
  <c r="N322" i="8"/>
  <c r="O322" i="8"/>
  <c r="P322" i="8"/>
  <c r="Q322" i="8"/>
  <c r="R322" i="8"/>
  <c r="S322" i="8"/>
  <c r="T322" i="8"/>
  <c r="U322" i="8"/>
  <c r="V322" i="8"/>
  <c r="W322" i="8"/>
  <c r="X322" i="8"/>
  <c r="Y322" i="8"/>
  <c r="Z322" i="8"/>
  <c r="AA322" i="8"/>
  <c r="AB322" i="8"/>
  <c r="AC322" i="8"/>
  <c r="AD322" i="8"/>
  <c r="AE322" i="8"/>
  <c r="AF322" i="8"/>
  <c r="AG322" i="8"/>
  <c r="AH322" i="8"/>
  <c r="AI322" i="8"/>
  <c r="AJ322" i="8"/>
  <c r="AK322" i="8"/>
  <c r="AL322" i="8"/>
  <c r="AM322" i="8"/>
  <c r="AN322" i="8"/>
  <c r="AO322" i="8"/>
  <c r="AP322" i="8"/>
  <c r="AQ322" i="8"/>
  <c r="AR322" i="8"/>
  <c r="AS322" i="8"/>
  <c r="AT322" i="8"/>
  <c r="AU322" i="8"/>
  <c r="AV322" i="8"/>
  <c r="AW322" i="8"/>
  <c r="AX322" i="8"/>
  <c r="AY322" i="8"/>
  <c r="AZ322" i="8"/>
  <c r="BA322" i="8"/>
  <c r="BB322" i="8"/>
  <c r="BC322" i="8"/>
  <c r="BD322" i="8"/>
  <c r="BE322" i="8"/>
  <c r="BF322" i="8"/>
  <c r="BG322" i="8"/>
  <c r="BH322" i="8"/>
  <c r="BI322" i="8"/>
  <c r="BJ322" i="8"/>
  <c r="BK322" i="8"/>
  <c r="BL322" i="8"/>
  <c r="BM322" i="8"/>
  <c r="BN322" i="8"/>
  <c r="BO322" i="8"/>
  <c r="BP322" i="8"/>
  <c r="BQ322" i="8"/>
  <c r="BR322" i="8"/>
  <c r="BS322" i="8"/>
  <c r="BT322" i="8"/>
  <c r="BU322" i="8"/>
  <c r="BV322" i="8"/>
  <c r="BW322" i="8"/>
  <c r="BX322" i="8"/>
  <c r="BY322" i="8"/>
  <c r="BZ322" i="8"/>
  <c r="CA322" i="8"/>
  <c r="CB322" i="8"/>
  <c r="CC322" i="8"/>
  <c r="CD322" i="8"/>
  <c r="CE322" i="8"/>
  <c r="CF322" i="8"/>
  <c r="CG322" i="8"/>
  <c r="CH322" i="8"/>
  <c r="CI322" i="8"/>
  <c r="CJ322" i="8"/>
  <c r="CK322" i="8"/>
  <c r="CL322" i="8"/>
  <c r="CM322" i="8"/>
  <c r="CN322" i="8"/>
  <c r="CO322" i="8"/>
  <c r="CP322" i="8"/>
  <c r="CQ322" i="8"/>
  <c r="CR322" i="8"/>
  <c r="CS322" i="8"/>
  <c r="CT322" i="8"/>
  <c r="CU322" i="8"/>
  <c r="CV322" i="8"/>
  <c r="CW322" i="8"/>
  <c r="CX322" i="8"/>
  <c r="CY322" i="8"/>
  <c r="CZ322" i="8"/>
  <c r="DA322" i="8"/>
  <c r="DB322" i="8"/>
  <c r="DC322" i="8"/>
  <c r="DD322" i="8"/>
  <c r="DE322" i="8"/>
  <c r="DF322" i="8"/>
  <c r="DG322" i="8"/>
  <c r="DH322" i="8"/>
  <c r="DI322" i="8"/>
  <c r="DJ322" i="8"/>
  <c r="DK322" i="8"/>
  <c r="DL322" i="8"/>
  <c r="DM322" i="8"/>
  <c r="DN322" i="8"/>
  <c r="DO322" i="8"/>
  <c r="DP322" i="8"/>
  <c r="DQ322" i="8"/>
  <c r="DR322" i="8"/>
  <c r="DS322" i="8"/>
  <c r="H247" i="8"/>
  <c r="I247" i="8"/>
  <c r="J247" i="8"/>
  <c r="K247" i="8"/>
  <c r="L247" i="8"/>
  <c r="M247" i="8"/>
  <c r="N247" i="8"/>
  <c r="O247" i="8"/>
  <c r="P247" i="8"/>
  <c r="Q247" i="8"/>
  <c r="R247" i="8"/>
  <c r="S247" i="8"/>
  <c r="T247" i="8"/>
  <c r="U247" i="8"/>
  <c r="V247" i="8"/>
  <c r="W247" i="8"/>
  <c r="X247" i="8"/>
  <c r="Y247" i="8"/>
  <c r="Z247" i="8"/>
  <c r="AA247" i="8"/>
  <c r="AB247" i="8"/>
  <c r="AC247" i="8"/>
  <c r="AD247" i="8"/>
  <c r="AE247" i="8"/>
  <c r="AF247" i="8"/>
  <c r="AG247" i="8"/>
  <c r="AH247" i="8"/>
  <c r="AI247" i="8"/>
  <c r="AJ247" i="8"/>
  <c r="AK247" i="8"/>
  <c r="AL247" i="8"/>
  <c r="AM247" i="8"/>
  <c r="AN247" i="8"/>
  <c r="AO247" i="8"/>
  <c r="AP247" i="8"/>
  <c r="AQ247" i="8"/>
  <c r="AR247" i="8"/>
  <c r="AS247" i="8"/>
  <c r="AT247" i="8"/>
  <c r="AU247" i="8"/>
  <c r="AV247" i="8"/>
  <c r="AW247" i="8"/>
  <c r="AX247" i="8"/>
  <c r="AY247" i="8"/>
  <c r="AZ247" i="8"/>
  <c r="BA247" i="8"/>
  <c r="BB247" i="8"/>
  <c r="BC247" i="8"/>
  <c r="BD247" i="8"/>
  <c r="BE247" i="8"/>
  <c r="BF247" i="8"/>
  <c r="BG247" i="8"/>
  <c r="BH247" i="8"/>
  <c r="BI247" i="8"/>
  <c r="BJ247" i="8"/>
  <c r="BK247" i="8"/>
  <c r="BL247" i="8"/>
  <c r="BM247" i="8"/>
  <c r="BN247" i="8"/>
  <c r="BO247" i="8"/>
  <c r="BP247" i="8"/>
  <c r="BQ247" i="8"/>
  <c r="BR247" i="8"/>
  <c r="BS247" i="8"/>
  <c r="BT247" i="8"/>
  <c r="BU247" i="8"/>
  <c r="BV247" i="8"/>
  <c r="BW247" i="8"/>
  <c r="BX247" i="8"/>
  <c r="BY247" i="8"/>
  <c r="BZ247" i="8"/>
  <c r="CA247" i="8"/>
  <c r="CB247" i="8"/>
  <c r="CC247" i="8"/>
  <c r="CD247" i="8"/>
  <c r="CE247" i="8"/>
  <c r="CF247" i="8"/>
  <c r="CG247" i="8"/>
  <c r="CH247" i="8"/>
  <c r="CI247" i="8"/>
  <c r="CJ247" i="8"/>
  <c r="CK247" i="8"/>
  <c r="CL247" i="8"/>
  <c r="CM247" i="8"/>
  <c r="CN247" i="8"/>
  <c r="CO247" i="8"/>
  <c r="CP247" i="8"/>
  <c r="CQ247" i="8"/>
  <c r="CR247" i="8"/>
  <c r="CS247" i="8"/>
  <c r="CT247" i="8"/>
  <c r="CU247" i="8"/>
  <c r="CV247" i="8"/>
  <c r="CW247" i="8"/>
  <c r="CY247" i="8"/>
  <c r="CZ247" i="8"/>
  <c r="DA247" i="8"/>
  <c r="DB247" i="8"/>
  <c r="DC247" i="8"/>
  <c r="DD247" i="8"/>
  <c r="DE247" i="8"/>
  <c r="DF247" i="8"/>
  <c r="DG247" i="8"/>
  <c r="DH247" i="8"/>
  <c r="DI247" i="8"/>
  <c r="DJ247" i="8"/>
  <c r="DK247" i="8"/>
  <c r="DL247" i="8"/>
  <c r="DM247" i="8"/>
  <c r="DN247" i="8"/>
  <c r="DO247" i="8"/>
  <c r="DP247" i="8"/>
  <c r="DQ247" i="8"/>
  <c r="DR247" i="8"/>
  <c r="DS247" i="8"/>
  <c r="H262" i="8"/>
  <c r="I262" i="8"/>
  <c r="J262" i="8"/>
  <c r="K262" i="8"/>
  <c r="L262" i="8"/>
  <c r="M262" i="8"/>
  <c r="N262" i="8"/>
  <c r="O262" i="8"/>
  <c r="P262" i="8"/>
  <c r="Q262" i="8"/>
  <c r="R262" i="8"/>
  <c r="S262" i="8"/>
  <c r="T262" i="8"/>
  <c r="U262" i="8"/>
  <c r="V262" i="8"/>
  <c r="W262" i="8"/>
  <c r="X262" i="8"/>
  <c r="Y262" i="8"/>
  <c r="Z262" i="8"/>
  <c r="AA262" i="8"/>
  <c r="AB262" i="8"/>
  <c r="AC262" i="8"/>
  <c r="AD262" i="8"/>
  <c r="AE262" i="8"/>
  <c r="AF262" i="8"/>
  <c r="AG262" i="8"/>
  <c r="AH262" i="8"/>
  <c r="AI262" i="8"/>
  <c r="AJ262" i="8"/>
  <c r="AK262" i="8"/>
  <c r="AL262" i="8"/>
  <c r="AM262" i="8"/>
  <c r="AN262" i="8"/>
  <c r="AO262" i="8"/>
  <c r="AP262" i="8"/>
  <c r="AQ262" i="8"/>
  <c r="AR262" i="8"/>
  <c r="AS262" i="8"/>
  <c r="AT262" i="8"/>
  <c r="AU262" i="8"/>
  <c r="AV262" i="8"/>
  <c r="AW262" i="8"/>
  <c r="AX262" i="8"/>
  <c r="AY262" i="8"/>
  <c r="AZ262" i="8"/>
  <c r="BA262" i="8"/>
  <c r="BB262" i="8"/>
  <c r="BC262" i="8"/>
  <c r="BD262" i="8"/>
  <c r="BE262" i="8"/>
  <c r="BF262" i="8"/>
  <c r="BG262" i="8"/>
  <c r="BH262" i="8"/>
  <c r="BI262" i="8"/>
  <c r="BJ262" i="8"/>
  <c r="BK262" i="8"/>
  <c r="BL262" i="8"/>
  <c r="BM262" i="8"/>
  <c r="BN262" i="8"/>
  <c r="BO262" i="8"/>
  <c r="BP262" i="8"/>
  <c r="BQ262" i="8"/>
  <c r="BR262" i="8"/>
  <c r="BS262" i="8"/>
  <c r="BT262" i="8"/>
  <c r="BU262" i="8"/>
  <c r="BV262" i="8"/>
  <c r="BW262" i="8"/>
  <c r="BX262" i="8"/>
  <c r="BY262" i="8"/>
  <c r="BZ262" i="8"/>
  <c r="CA262" i="8"/>
  <c r="CB262" i="8"/>
  <c r="CC262" i="8"/>
  <c r="CD262" i="8"/>
  <c r="CE262" i="8"/>
  <c r="CF262" i="8"/>
  <c r="CG262" i="8"/>
  <c r="CH262" i="8"/>
  <c r="CI262" i="8"/>
  <c r="CJ262" i="8"/>
  <c r="CK262" i="8"/>
  <c r="CL262" i="8"/>
  <c r="CM262" i="8"/>
  <c r="CN262" i="8"/>
  <c r="CO262" i="8"/>
  <c r="CP262" i="8"/>
  <c r="CQ262" i="8"/>
  <c r="CR262" i="8"/>
  <c r="CS262" i="8"/>
  <c r="CT262" i="8"/>
  <c r="CU262" i="8"/>
  <c r="CV262" i="8"/>
  <c r="CW262" i="8"/>
  <c r="CX262" i="8"/>
  <c r="CY262" i="8"/>
  <c r="CZ262" i="8"/>
  <c r="DA262" i="8"/>
  <c r="DB262" i="8"/>
  <c r="DC262" i="8"/>
  <c r="DD262" i="8"/>
  <c r="DE262" i="8"/>
  <c r="DF262" i="8"/>
  <c r="DG262" i="8"/>
  <c r="DH262" i="8"/>
  <c r="DI262" i="8"/>
  <c r="DJ262" i="8"/>
  <c r="DK262" i="8"/>
  <c r="DL262" i="8"/>
  <c r="DN262" i="8"/>
  <c r="DO262" i="8"/>
  <c r="DP262" i="8"/>
  <c r="DQ262" i="8"/>
  <c r="DR262" i="8"/>
  <c r="DS262" i="8"/>
  <c r="H223" i="8"/>
  <c r="I223" i="8"/>
  <c r="J223" i="8"/>
  <c r="K223" i="8"/>
  <c r="L223" i="8"/>
  <c r="M223" i="8"/>
  <c r="N223" i="8"/>
  <c r="O223" i="8"/>
  <c r="P223" i="8"/>
  <c r="Q223" i="8"/>
  <c r="R223" i="8"/>
  <c r="S223" i="8"/>
  <c r="T223" i="8"/>
  <c r="U223" i="8"/>
  <c r="V223" i="8"/>
  <c r="W223" i="8"/>
  <c r="X223" i="8"/>
  <c r="Y223" i="8"/>
  <c r="Z223" i="8"/>
  <c r="AA223" i="8"/>
  <c r="AB223" i="8"/>
  <c r="AC223" i="8"/>
  <c r="AD223" i="8"/>
  <c r="AE223" i="8"/>
  <c r="AF223" i="8"/>
  <c r="AG223" i="8"/>
  <c r="AH223" i="8"/>
  <c r="AI223" i="8"/>
  <c r="AJ223" i="8"/>
  <c r="AK223" i="8"/>
  <c r="AL223" i="8"/>
  <c r="AM223" i="8"/>
  <c r="AN223" i="8"/>
  <c r="AO223" i="8"/>
  <c r="AP223" i="8"/>
  <c r="AQ223" i="8"/>
  <c r="AR223" i="8"/>
  <c r="AS223" i="8"/>
  <c r="AT223" i="8"/>
  <c r="AU223" i="8"/>
  <c r="AV223" i="8"/>
  <c r="AW223" i="8"/>
  <c r="AX223" i="8"/>
  <c r="AY223" i="8"/>
  <c r="AZ223" i="8"/>
  <c r="BA223" i="8"/>
  <c r="BB223" i="8"/>
  <c r="BC223" i="8"/>
  <c r="BD223" i="8"/>
  <c r="BE223" i="8"/>
  <c r="BF223" i="8"/>
  <c r="BG223" i="8"/>
  <c r="BH223" i="8"/>
  <c r="BI223" i="8"/>
  <c r="BJ223" i="8"/>
  <c r="BK223" i="8"/>
  <c r="BL223" i="8"/>
  <c r="BM223" i="8"/>
  <c r="BN223" i="8"/>
  <c r="BO223" i="8"/>
  <c r="BP223" i="8"/>
  <c r="BQ223" i="8"/>
  <c r="BR223" i="8"/>
  <c r="BS223" i="8"/>
  <c r="BT223" i="8"/>
  <c r="BU223" i="8"/>
  <c r="BV223" i="8"/>
  <c r="BW223" i="8"/>
  <c r="BX223" i="8"/>
  <c r="BY223" i="8"/>
  <c r="CA223" i="8"/>
  <c r="CB223" i="8"/>
  <c r="CC223" i="8"/>
  <c r="CD223" i="8"/>
  <c r="CE223" i="8"/>
  <c r="CF223" i="8"/>
  <c r="CG223" i="8"/>
  <c r="CH223" i="8"/>
  <c r="CI223" i="8"/>
  <c r="CJ223" i="8"/>
  <c r="CK223" i="8"/>
  <c r="CL223" i="8"/>
  <c r="CM223" i="8"/>
  <c r="CN223" i="8"/>
  <c r="CO223" i="8"/>
  <c r="CP223" i="8"/>
  <c r="CQ223" i="8"/>
  <c r="CR223" i="8"/>
  <c r="CS223" i="8"/>
  <c r="CT223" i="8"/>
  <c r="CU223" i="8"/>
  <c r="CV223" i="8"/>
  <c r="CW223" i="8"/>
  <c r="CX223" i="8"/>
  <c r="CY223" i="8"/>
  <c r="CZ223" i="8"/>
  <c r="DA223" i="8"/>
  <c r="DB223" i="8"/>
  <c r="DC223" i="8"/>
  <c r="DD223" i="8"/>
  <c r="DE223" i="8"/>
  <c r="DF223" i="8"/>
  <c r="DG223" i="8"/>
  <c r="DH223" i="8"/>
  <c r="DI223" i="8"/>
  <c r="DJ223" i="8"/>
  <c r="DK223" i="8"/>
  <c r="DL223" i="8"/>
  <c r="DM223" i="8"/>
  <c r="DN223" i="8"/>
  <c r="DO223" i="8"/>
  <c r="DP223" i="8"/>
  <c r="DQ223" i="8"/>
  <c r="DR223" i="8"/>
  <c r="DS223" i="8"/>
  <c r="H240" i="8"/>
  <c r="I240" i="8"/>
  <c r="J240" i="8"/>
  <c r="K240" i="8"/>
  <c r="L240" i="8"/>
  <c r="M240" i="8"/>
  <c r="N240" i="8"/>
  <c r="O240" i="8"/>
  <c r="P240" i="8"/>
  <c r="Q240" i="8"/>
  <c r="R240" i="8"/>
  <c r="S240" i="8"/>
  <c r="T240" i="8"/>
  <c r="U240" i="8"/>
  <c r="V240" i="8"/>
  <c r="W240" i="8"/>
  <c r="X240" i="8"/>
  <c r="Y240" i="8"/>
  <c r="Z240" i="8"/>
  <c r="AA240" i="8"/>
  <c r="AB240" i="8"/>
  <c r="AC240" i="8"/>
  <c r="AD240" i="8"/>
  <c r="AE240" i="8"/>
  <c r="AF240" i="8"/>
  <c r="AG240" i="8"/>
  <c r="AH240" i="8"/>
  <c r="AI240" i="8"/>
  <c r="AJ240" i="8"/>
  <c r="AK240" i="8"/>
  <c r="AL240" i="8"/>
  <c r="AM240" i="8"/>
  <c r="AN240" i="8"/>
  <c r="AO240" i="8"/>
  <c r="AP240" i="8"/>
  <c r="AQ240" i="8"/>
  <c r="AR240" i="8"/>
  <c r="AS240" i="8"/>
  <c r="AT240" i="8"/>
  <c r="AU240" i="8"/>
  <c r="AV240" i="8"/>
  <c r="AW240" i="8"/>
  <c r="AX240" i="8"/>
  <c r="AY240" i="8"/>
  <c r="AZ240" i="8"/>
  <c r="BA240" i="8"/>
  <c r="BB240" i="8"/>
  <c r="BC240" i="8"/>
  <c r="BD240" i="8"/>
  <c r="BE240" i="8"/>
  <c r="BF240" i="8"/>
  <c r="BG240" i="8"/>
  <c r="BH240" i="8"/>
  <c r="BI240" i="8"/>
  <c r="BJ240" i="8"/>
  <c r="BK240" i="8"/>
  <c r="BL240" i="8"/>
  <c r="BM240" i="8"/>
  <c r="BN240" i="8"/>
  <c r="BO240" i="8"/>
  <c r="BP240" i="8"/>
  <c r="BQ240" i="8"/>
  <c r="BR240" i="8"/>
  <c r="BS240" i="8"/>
  <c r="BT240" i="8"/>
  <c r="BU240" i="8"/>
  <c r="BV240" i="8"/>
  <c r="BW240" i="8"/>
  <c r="BX240" i="8"/>
  <c r="BY240" i="8"/>
  <c r="BZ240" i="8"/>
  <c r="CA240" i="8"/>
  <c r="CB240" i="8"/>
  <c r="CC240" i="8"/>
  <c r="CD240" i="8"/>
  <c r="CE240" i="8"/>
  <c r="CF240" i="8"/>
  <c r="CG240" i="8"/>
  <c r="CH240" i="8"/>
  <c r="CI240" i="8"/>
  <c r="CJ240" i="8"/>
  <c r="CK240" i="8"/>
  <c r="CL240" i="8"/>
  <c r="CM240" i="8"/>
  <c r="CN240" i="8"/>
  <c r="CO240" i="8"/>
  <c r="CP240" i="8"/>
  <c r="CR240" i="8"/>
  <c r="CS240" i="8"/>
  <c r="CT240" i="8"/>
  <c r="CU240" i="8"/>
  <c r="CV240" i="8"/>
  <c r="CW240" i="8"/>
  <c r="CX240" i="8"/>
  <c r="CY240" i="8"/>
  <c r="CZ240" i="8"/>
  <c r="DA240" i="8"/>
  <c r="DB240" i="8"/>
  <c r="DC240" i="8"/>
  <c r="DD240" i="8"/>
  <c r="DE240" i="8"/>
  <c r="DF240" i="8"/>
  <c r="DG240" i="8"/>
  <c r="DH240" i="8"/>
  <c r="DI240" i="8"/>
  <c r="DJ240" i="8"/>
  <c r="DK240" i="8"/>
  <c r="DL240" i="8"/>
  <c r="DM240" i="8"/>
  <c r="DN240" i="8"/>
  <c r="DO240" i="8"/>
  <c r="DP240" i="8"/>
  <c r="DQ240" i="8"/>
  <c r="DR240" i="8"/>
  <c r="DS240" i="8"/>
  <c r="H260" i="8"/>
  <c r="I260" i="8"/>
  <c r="J260" i="8"/>
  <c r="K260" i="8"/>
  <c r="L260" i="8"/>
  <c r="M260" i="8"/>
  <c r="N260" i="8"/>
  <c r="O260" i="8"/>
  <c r="P260" i="8"/>
  <c r="Q260" i="8"/>
  <c r="R260" i="8"/>
  <c r="S260" i="8"/>
  <c r="T260" i="8"/>
  <c r="U260" i="8"/>
  <c r="V260" i="8"/>
  <c r="W260" i="8"/>
  <c r="X260" i="8"/>
  <c r="Y260" i="8"/>
  <c r="Z260" i="8"/>
  <c r="AA260" i="8"/>
  <c r="AB260" i="8"/>
  <c r="AC260" i="8"/>
  <c r="AD260" i="8"/>
  <c r="AE260" i="8"/>
  <c r="AF260" i="8"/>
  <c r="AG260" i="8"/>
  <c r="AH260" i="8"/>
  <c r="AI260" i="8"/>
  <c r="AJ260" i="8"/>
  <c r="AK260" i="8"/>
  <c r="AL260" i="8"/>
  <c r="AM260" i="8"/>
  <c r="AN260" i="8"/>
  <c r="AO260" i="8"/>
  <c r="AP260" i="8"/>
  <c r="AQ260" i="8"/>
  <c r="AR260" i="8"/>
  <c r="AS260" i="8"/>
  <c r="AT260" i="8"/>
  <c r="AU260" i="8"/>
  <c r="AV260" i="8"/>
  <c r="AW260" i="8"/>
  <c r="AX260" i="8"/>
  <c r="AY260" i="8"/>
  <c r="AZ260" i="8"/>
  <c r="BA260" i="8"/>
  <c r="BB260" i="8"/>
  <c r="BC260" i="8"/>
  <c r="BD260" i="8"/>
  <c r="BE260" i="8"/>
  <c r="BF260" i="8"/>
  <c r="BG260" i="8"/>
  <c r="BH260" i="8"/>
  <c r="BI260" i="8"/>
  <c r="BJ260" i="8"/>
  <c r="BK260" i="8"/>
  <c r="BL260" i="8"/>
  <c r="BM260" i="8"/>
  <c r="BN260" i="8"/>
  <c r="BO260" i="8"/>
  <c r="BP260" i="8"/>
  <c r="BQ260" i="8"/>
  <c r="BR260" i="8"/>
  <c r="BS260" i="8"/>
  <c r="BT260" i="8"/>
  <c r="BU260" i="8"/>
  <c r="BV260" i="8"/>
  <c r="BW260" i="8"/>
  <c r="BX260" i="8"/>
  <c r="BY260" i="8"/>
  <c r="BZ260" i="8"/>
  <c r="CA260" i="8"/>
  <c r="CB260" i="8"/>
  <c r="CC260" i="8"/>
  <c r="CD260" i="8"/>
  <c r="CE260" i="8"/>
  <c r="CF260" i="8"/>
  <c r="CG260" i="8"/>
  <c r="CH260" i="8"/>
  <c r="CI260" i="8"/>
  <c r="CJ260" i="8"/>
  <c r="CK260" i="8"/>
  <c r="CL260" i="8"/>
  <c r="CM260" i="8"/>
  <c r="CN260" i="8"/>
  <c r="CO260" i="8"/>
  <c r="CP260" i="8"/>
  <c r="CQ260" i="8"/>
  <c r="CR260" i="8"/>
  <c r="CS260" i="8"/>
  <c r="CT260" i="8"/>
  <c r="CU260" i="8"/>
  <c r="CV260" i="8"/>
  <c r="CW260" i="8"/>
  <c r="CX260" i="8"/>
  <c r="CY260" i="8"/>
  <c r="CZ260" i="8"/>
  <c r="DA260" i="8"/>
  <c r="DB260" i="8"/>
  <c r="DC260" i="8"/>
  <c r="DD260" i="8"/>
  <c r="DE260" i="8"/>
  <c r="DF260" i="8"/>
  <c r="DG260" i="8"/>
  <c r="DH260" i="8"/>
  <c r="DI260" i="8"/>
  <c r="DJ260" i="8"/>
  <c r="DL260" i="8"/>
  <c r="DM260" i="8"/>
  <c r="DN260" i="8"/>
  <c r="DO260" i="8"/>
  <c r="DP260" i="8"/>
  <c r="DQ260" i="8"/>
  <c r="DR260" i="8"/>
  <c r="DS260" i="8"/>
  <c r="O155" i="8"/>
  <c r="W155" i="8"/>
  <c r="AE155" i="8"/>
  <c r="AM155" i="8"/>
  <c r="AU155" i="8"/>
  <c r="BC155" i="8"/>
  <c r="BK155" i="8"/>
  <c r="P155" i="8"/>
  <c r="X155" i="8"/>
  <c r="AF155" i="8"/>
  <c r="AN155" i="8"/>
  <c r="AV155" i="8"/>
  <c r="BD155" i="8"/>
  <c r="BL155" i="8"/>
  <c r="I155" i="8"/>
  <c r="Q155" i="8"/>
  <c r="Y155" i="8"/>
  <c r="AG155" i="8"/>
  <c r="AO155" i="8"/>
  <c r="AW155" i="8"/>
  <c r="BE155" i="8"/>
  <c r="BM155" i="8"/>
  <c r="J155" i="8"/>
  <c r="R155" i="8"/>
  <c r="Z155" i="8"/>
  <c r="AH155" i="8"/>
  <c r="AP155" i="8"/>
  <c r="AX155" i="8"/>
  <c r="BF155" i="8"/>
  <c r="BN155" i="8"/>
  <c r="K155" i="8"/>
  <c r="S155" i="8"/>
  <c r="AA155" i="8"/>
  <c r="AI155" i="8"/>
  <c r="AQ155" i="8"/>
  <c r="AY155" i="8"/>
  <c r="BG155" i="8"/>
  <c r="BO155" i="8"/>
  <c r="L155" i="8"/>
  <c r="T155" i="8"/>
  <c r="AB155" i="8"/>
  <c r="AJ155" i="8"/>
  <c r="AR155" i="8"/>
  <c r="AZ155" i="8"/>
  <c r="BH155" i="8"/>
  <c r="BP155" i="8"/>
  <c r="M155" i="8"/>
  <c r="U155" i="8"/>
  <c r="AC155" i="8"/>
  <c r="AK155" i="8"/>
  <c r="AS155" i="8"/>
  <c r="BA155" i="8"/>
  <c r="BI155" i="8"/>
  <c r="BQ155" i="8"/>
  <c r="N155" i="8"/>
  <c r="V155" i="8"/>
  <c r="AD155" i="8"/>
  <c r="AL155" i="8"/>
  <c r="AT155" i="8"/>
  <c r="BB155" i="8"/>
  <c r="BJ155" i="8"/>
  <c r="BR155" i="8"/>
  <c r="H155" i="8"/>
  <c r="K132" i="8"/>
  <c r="S132" i="8"/>
  <c r="AA132" i="8"/>
  <c r="AI132" i="8"/>
  <c r="AQ132" i="8"/>
  <c r="L132" i="8"/>
  <c r="T132" i="8"/>
  <c r="AB132" i="8"/>
  <c r="AJ132" i="8"/>
  <c r="AR132" i="8"/>
  <c r="M132" i="8"/>
  <c r="U132" i="8"/>
  <c r="AC132" i="8"/>
  <c r="AK132" i="8"/>
  <c r="AS132" i="8"/>
  <c r="N132" i="8"/>
  <c r="V132" i="8"/>
  <c r="AD132" i="8"/>
  <c r="AL132" i="8"/>
  <c r="AT132" i="8"/>
  <c r="O132" i="8"/>
  <c r="W132" i="8"/>
  <c r="AE132" i="8"/>
  <c r="AM132" i="8"/>
  <c r="AU132" i="8"/>
  <c r="P132" i="8"/>
  <c r="X132" i="8"/>
  <c r="AF132" i="8"/>
  <c r="AN132" i="8"/>
  <c r="I132" i="8"/>
  <c r="Q132" i="8"/>
  <c r="Y132" i="8"/>
  <c r="AG132" i="8"/>
  <c r="AO132" i="8"/>
  <c r="J132" i="8"/>
  <c r="R132" i="8"/>
  <c r="Z132" i="8"/>
  <c r="AH132" i="8"/>
  <c r="AP132" i="8"/>
  <c r="H132" i="8"/>
  <c r="DD132" i="8"/>
  <c r="DE132" i="8"/>
  <c r="DF132" i="8"/>
  <c r="DG132" i="8"/>
  <c r="DH132" i="8"/>
  <c r="DI132" i="8"/>
  <c r="DJ132" i="8"/>
  <c r="DK132" i="8"/>
  <c r="DL132" i="8"/>
  <c r="DM132" i="8"/>
  <c r="DN132" i="8"/>
  <c r="DO132" i="8"/>
  <c r="DP132" i="8"/>
  <c r="DQ132" i="8"/>
  <c r="DR132" i="8"/>
  <c r="DS132" i="8"/>
  <c r="BT202" i="8"/>
  <c r="M202" i="8"/>
  <c r="U202" i="8"/>
  <c r="AC202" i="8"/>
  <c r="AK202" i="8"/>
  <c r="AS202" i="8"/>
  <c r="BA202" i="8"/>
  <c r="BI202" i="8"/>
  <c r="BQ202" i="8"/>
  <c r="N202" i="8"/>
  <c r="V202" i="8"/>
  <c r="AD202" i="8"/>
  <c r="AL202" i="8"/>
  <c r="AT202" i="8"/>
  <c r="BB202" i="8"/>
  <c r="BJ202" i="8"/>
  <c r="BR202" i="8"/>
  <c r="O202" i="8"/>
  <c r="W202" i="8"/>
  <c r="AE202" i="8"/>
  <c r="AM202" i="8"/>
  <c r="AU202" i="8"/>
  <c r="BC202" i="8"/>
  <c r="BK202" i="8"/>
  <c r="BS202" i="8"/>
  <c r="H202" i="8"/>
  <c r="P202" i="8"/>
  <c r="X202" i="8"/>
  <c r="AF202" i="8"/>
  <c r="AN202" i="8"/>
  <c r="AV202" i="8"/>
  <c r="BD202" i="8"/>
  <c r="BL202" i="8"/>
  <c r="I202" i="8"/>
  <c r="Q202" i="8"/>
  <c r="Y202" i="8"/>
  <c r="AG202" i="8"/>
  <c r="AO202" i="8"/>
  <c r="AW202" i="8"/>
  <c r="BE202" i="8"/>
  <c r="BM202" i="8"/>
  <c r="J202" i="8"/>
  <c r="R202" i="8"/>
  <c r="Z202" i="8"/>
  <c r="AH202" i="8"/>
  <c r="AP202" i="8"/>
  <c r="AX202" i="8"/>
  <c r="BF202" i="8"/>
  <c r="BN202" i="8"/>
  <c r="K202" i="8"/>
  <c r="S202" i="8"/>
  <c r="AA202" i="8"/>
  <c r="AI202" i="8"/>
  <c r="AQ202" i="8"/>
  <c r="AY202" i="8"/>
  <c r="BG202" i="8"/>
  <c r="BO202" i="8"/>
  <c r="L202" i="8"/>
  <c r="T202" i="8"/>
  <c r="AB202" i="8"/>
  <c r="AJ202" i="8"/>
  <c r="AR202" i="8"/>
  <c r="AZ202" i="8"/>
  <c r="BH202" i="8"/>
  <c r="BP202" i="8"/>
  <c r="BU202" i="8"/>
  <c r="BV202" i="8"/>
  <c r="BW202" i="8"/>
  <c r="BX202" i="8"/>
  <c r="BY202" i="8"/>
  <c r="BZ202" i="8"/>
  <c r="CA202" i="8"/>
  <c r="CB202" i="8"/>
  <c r="CC202" i="8"/>
  <c r="CD202" i="8"/>
  <c r="CE202" i="8"/>
  <c r="CF202" i="8"/>
  <c r="CG202" i="8"/>
  <c r="CH202" i="8"/>
  <c r="CI202" i="8"/>
  <c r="CJ202" i="8"/>
  <c r="CK202" i="8"/>
  <c r="CL202" i="8"/>
  <c r="CM202" i="8"/>
  <c r="CN202" i="8"/>
  <c r="CO202" i="8"/>
  <c r="CP202" i="8"/>
  <c r="CQ202" i="8"/>
  <c r="CR202" i="8"/>
  <c r="CS202" i="8"/>
  <c r="CT202" i="8"/>
  <c r="CU202" i="8"/>
  <c r="CV202" i="8"/>
  <c r="CW202" i="8"/>
  <c r="CX202" i="8"/>
  <c r="CY202" i="8"/>
  <c r="CZ202" i="8"/>
  <c r="DA202" i="8"/>
  <c r="DB202" i="8"/>
  <c r="DC202" i="8"/>
  <c r="DD202" i="8"/>
  <c r="DE202" i="8"/>
  <c r="DF202" i="8"/>
  <c r="DG202" i="8"/>
  <c r="DH202" i="8"/>
  <c r="DI202" i="8"/>
  <c r="DJ202" i="8"/>
  <c r="DK202" i="8"/>
  <c r="DL202" i="8"/>
  <c r="DM202" i="8"/>
  <c r="N103" i="8"/>
  <c r="O103" i="8"/>
  <c r="P103" i="8"/>
  <c r="I103" i="8"/>
  <c r="Q103" i="8"/>
  <c r="J103" i="8"/>
  <c r="R103" i="8"/>
  <c r="K103" i="8"/>
  <c r="L103" i="8"/>
  <c r="M103" i="8"/>
  <c r="H103" i="8"/>
  <c r="CA103" i="8"/>
  <c r="CB103" i="8"/>
  <c r="CC103" i="8"/>
  <c r="CD103" i="8"/>
  <c r="CE103" i="8"/>
  <c r="CF103" i="8"/>
  <c r="CG103" i="8"/>
  <c r="CH103" i="8"/>
  <c r="CI103" i="8"/>
  <c r="CJ103" i="8"/>
  <c r="CK103" i="8"/>
  <c r="CL103" i="8"/>
  <c r="CM103" i="8"/>
  <c r="CN103" i="8"/>
  <c r="CO103" i="8"/>
  <c r="CP103" i="8"/>
  <c r="CQ103" i="8"/>
  <c r="CR103" i="8"/>
  <c r="CS103" i="8"/>
  <c r="CT103" i="8"/>
  <c r="CU103" i="8"/>
  <c r="CV103" i="8"/>
  <c r="CW103" i="8"/>
  <c r="CX103" i="8"/>
  <c r="CY103" i="8"/>
  <c r="CZ103" i="8"/>
  <c r="DA103" i="8"/>
  <c r="DB103" i="8"/>
  <c r="DC103" i="8"/>
  <c r="DD103" i="8"/>
  <c r="DE103" i="8"/>
  <c r="DF103" i="8"/>
  <c r="DG103" i="8"/>
  <c r="DH103" i="8"/>
  <c r="DI103" i="8"/>
  <c r="DJ103" i="8"/>
  <c r="DK103" i="8"/>
  <c r="DL103" i="8"/>
  <c r="DM103" i="8"/>
  <c r="DN103" i="8"/>
  <c r="DO103" i="8"/>
  <c r="DP103" i="8"/>
  <c r="DQ103" i="8"/>
  <c r="DR103" i="8"/>
  <c r="DS103" i="8"/>
  <c r="J201" i="8"/>
  <c r="R201" i="8"/>
  <c r="Z201" i="8"/>
  <c r="AH201" i="8"/>
  <c r="AP201" i="8"/>
  <c r="AX201" i="8"/>
  <c r="BF201" i="8"/>
  <c r="BN201" i="8"/>
  <c r="K201" i="8"/>
  <c r="S201" i="8"/>
  <c r="AA201" i="8"/>
  <c r="AI201" i="8"/>
  <c r="AQ201" i="8"/>
  <c r="AY201" i="8"/>
  <c r="BG201" i="8"/>
  <c r="BO201" i="8"/>
  <c r="L201" i="8"/>
  <c r="T201" i="8"/>
  <c r="AB201" i="8"/>
  <c r="AJ201" i="8"/>
  <c r="AR201" i="8"/>
  <c r="AZ201" i="8"/>
  <c r="BH201" i="8"/>
  <c r="BP201" i="8"/>
  <c r="M201" i="8"/>
  <c r="U201" i="8"/>
  <c r="AC201" i="8"/>
  <c r="AK201" i="8"/>
  <c r="AS201" i="8"/>
  <c r="BA201" i="8"/>
  <c r="BI201" i="8"/>
  <c r="BQ201" i="8"/>
  <c r="BT201" i="8"/>
  <c r="N201" i="8"/>
  <c r="V201" i="8"/>
  <c r="AD201" i="8"/>
  <c r="AL201" i="8"/>
  <c r="AT201" i="8"/>
  <c r="BB201" i="8"/>
  <c r="BJ201" i="8"/>
  <c r="BR201" i="8"/>
  <c r="O201" i="8"/>
  <c r="W201" i="8"/>
  <c r="AE201" i="8"/>
  <c r="AM201" i="8"/>
  <c r="AU201" i="8"/>
  <c r="BC201" i="8"/>
  <c r="BK201" i="8"/>
  <c r="BS201" i="8"/>
  <c r="H201" i="8"/>
  <c r="P201" i="8"/>
  <c r="X201" i="8"/>
  <c r="AF201" i="8"/>
  <c r="AN201" i="8"/>
  <c r="AV201" i="8"/>
  <c r="BD201" i="8"/>
  <c r="BL201" i="8"/>
  <c r="BM201" i="8"/>
  <c r="I201" i="8"/>
  <c r="Q201" i="8"/>
  <c r="Y201" i="8"/>
  <c r="AG201" i="8"/>
  <c r="AO201" i="8"/>
  <c r="AW201" i="8"/>
  <c r="BE201" i="8"/>
  <c r="BU201" i="8"/>
  <c r="BV201" i="8"/>
  <c r="BW201" i="8"/>
  <c r="BX201" i="8"/>
  <c r="BY201" i="8"/>
  <c r="BZ201" i="8"/>
  <c r="CA201" i="8"/>
  <c r="CB201" i="8"/>
  <c r="CC201" i="8"/>
  <c r="CD201" i="8"/>
  <c r="CE201" i="8"/>
  <c r="CF201" i="8"/>
  <c r="CG201" i="8"/>
  <c r="CH201" i="8"/>
  <c r="CI201" i="8"/>
  <c r="CJ201" i="8"/>
  <c r="CK201" i="8"/>
  <c r="CL201" i="8"/>
  <c r="CM201" i="8"/>
  <c r="CN201" i="8"/>
  <c r="CO201" i="8"/>
  <c r="CP201" i="8"/>
  <c r="CQ201" i="8"/>
  <c r="CR201" i="8"/>
  <c r="CS201" i="8"/>
  <c r="CT201" i="8"/>
  <c r="CU201" i="8"/>
  <c r="CV201" i="8"/>
  <c r="CW201" i="8"/>
  <c r="CX201" i="8"/>
  <c r="CY201" i="8"/>
  <c r="CZ201" i="8"/>
  <c r="DA201" i="8"/>
  <c r="DB201" i="8"/>
  <c r="DC201" i="8"/>
  <c r="DD201" i="8"/>
  <c r="DE201" i="8"/>
  <c r="DF201" i="8"/>
  <c r="DG201" i="8"/>
  <c r="DH201" i="8"/>
  <c r="DI201" i="8"/>
  <c r="DJ201" i="8"/>
  <c r="DK201" i="8"/>
  <c r="DL201" i="8"/>
  <c r="O181" i="8"/>
  <c r="W181" i="8"/>
  <c r="AE181" i="8"/>
  <c r="AM181" i="8"/>
  <c r="AU181" i="8"/>
  <c r="BC181" i="8"/>
  <c r="BK181" i="8"/>
  <c r="BS181" i="8"/>
  <c r="H181" i="8"/>
  <c r="P181" i="8"/>
  <c r="X181" i="8"/>
  <c r="AF181" i="8"/>
  <c r="AN181" i="8"/>
  <c r="AV181" i="8"/>
  <c r="BD181" i="8"/>
  <c r="BL181" i="8"/>
  <c r="I181" i="8"/>
  <c r="Q181" i="8"/>
  <c r="Y181" i="8"/>
  <c r="AG181" i="8"/>
  <c r="AO181" i="8"/>
  <c r="AW181" i="8"/>
  <c r="BE181" i="8"/>
  <c r="BM181" i="8"/>
  <c r="J181" i="8"/>
  <c r="R181" i="8"/>
  <c r="Z181" i="8"/>
  <c r="AH181" i="8"/>
  <c r="AP181" i="8"/>
  <c r="AX181" i="8"/>
  <c r="BF181" i="8"/>
  <c r="BN181" i="8"/>
  <c r="BT181" i="8"/>
  <c r="K181" i="8"/>
  <c r="S181" i="8"/>
  <c r="AA181" i="8"/>
  <c r="AI181" i="8"/>
  <c r="AQ181" i="8"/>
  <c r="AY181" i="8"/>
  <c r="BG181" i="8"/>
  <c r="BO181" i="8"/>
  <c r="L181" i="8"/>
  <c r="T181" i="8"/>
  <c r="AB181" i="8"/>
  <c r="AJ181" i="8"/>
  <c r="AR181" i="8"/>
  <c r="AZ181" i="8"/>
  <c r="BH181" i="8"/>
  <c r="BP181" i="8"/>
  <c r="M181" i="8"/>
  <c r="U181" i="8"/>
  <c r="AC181" i="8"/>
  <c r="AK181" i="8"/>
  <c r="AS181" i="8"/>
  <c r="BA181" i="8"/>
  <c r="BI181" i="8"/>
  <c r="BQ181" i="8"/>
  <c r="AT181" i="8"/>
  <c r="BB181" i="8"/>
  <c r="BJ181" i="8"/>
  <c r="BR181" i="8"/>
  <c r="N181" i="8"/>
  <c r="V181" i="8"/>
  <c r="AD181" i="8"/>
  <c r="AL181" i="8"/>
  <c r="BU181" i="8"/>
  <c r="BV181" i="8"/>
  <c r="BW181" i="8"/>
  <c r="BX181" i="8"/>
  <c r="BY181" i="8"/>
  <c r="BZ181" i="8"/>
  <c r="CA181" i="8"/>
  <c r="CB181" i="8"/>
  <c r="CC181" i="8"/>
  <c r="CD181" i="8"/>
  <c r="CE181" i="8"/>
  <c r="CF181" i="8"/>
  <c r="CG181" i="8"/>
  <c r="CH181" i="8"/>
  <c r="CI181" i="8"/>
  <c r="CJ181" i="8"/>
  <c r="CK181" i="8"/>
  <c r="CL181" i="8"/>
  <c r="CM181" i="8"/>
  <c r="CN181" i="8"/>
  <c r="CO181" i="8"/>
  <c r="CP181" i="8"/>
  <c r="CQ181" i="8"/>
  <c r="CR181" i="8"/>
  <c r="I97" i="8"/>
  <c r="J97" i="8"/>
  <c r="K97" i="8"/>
  <c r="L97" i="8"/>
  <c r="H97" i="8"/>
  <c r="BU97" i="8"/>
  <c r="BV97" i="8"/>
  <c r="BW97" i="8"/>
  <c r="BX97" i="8"/>
  <c r="BY97" i="8"/>
  <c r="BZ97" i="8"/>
  <c r="CA97" i="8"/>
  <c r="CB97" i="8"/>
  <c r="CC97" i="8"/>
  <c r="CD97" i="8"/>
  <c r="CE97" i="8"/>
  <c r="CF97" i="8"/>
  <c r="CG97" i="8"/>
  <c r="CH97" i="8"/>
  <c r="CI97" i="8"/>
  <c r="CJ97" i="8"/>
  <c r="CK97" i="8"/>
  <c r="CL97" i="8"/>
  <c r="CM97" i="8"/>
  <c r="CN97" i="8"/>
  <c r="CO97" i="8"/>
  <c r="CP97" i="8"/>
  <c r="CQ97" i="8"/>
  <c r="CR97" i="8"/>
  <c r="CS97" i="8"/>
  <c r="CT97" i="8"/>
  <c r="CU97" i="8"/>
  <c r="CV97" i="8"/>
  <c r="CW97" i="8"/>
  <c r="CX97" i="8"/>
  <c r="CY97" i="8"/>
  <c r="CZ97" i="8"/>
  <c r="DA97" i="8"/>
  <c r="DB97" i="8"/>
  <c r="DC97" i="8"/>
  <c r="DD97" i="8"/>
  <c r="DE97" i="8"/>
  <c r="DF97" i="8"/>
  <c r="DG97" i="8"/>
  <c r="DH97" i="8"/>
  <c r="DI97" i="8"/>
  <c r="DJ97" i="8"/>
  <c r="DK97" i="8"/>
  <c r="DL97" i="8"/>
  <c r="DM97" i="8"/>
  <c r="DN97" i="8"/>
  <c r="DO97" i="8"/>
  <c r="DP97" i="8"/>
  <c r="DQ97" i="8"/>
  <c r="DR97" i="8"/>
  <c r="DS97" i="8"/>
  <c r="I203" i="8"/>
  <c r="Q203" i="8"/>
  <c r="Y203" i="8"/>
  <c r="AG203" i="8"/>
  <c r="AO203" i="8"/>
  <c r="AW203" i="8"/>
  <c r="BE203" i="8"/>
  <c r="BM203" i="8"/>
  <c r="J203" i="8"/>
  <c r="R203" i="8"/>
  <c r="Z203" i="8"/>
  <c r="AH203" i="8"/>
  <c r="AP203" i="8"/>
  <c r="AX203" i="8"/>
  <c r="BF203" i="8"/>
  <c r="BN203" i="8"/>
  <c r="K203" i="8"/>
  <c r="S203" i="8"/>
  <c r="AA203" i="8"/>
  <c r="AI203" i="8"/>
  <c r="AQ203" i="8"/>
  <c r="AY203" i="8"/>
  <c r="BG203" i="8"/>
  <c r="BO203" i="8"/>
  <c r="BT203" i="8"/>
  <c r="L203" i="8"/>
  <c r="T203" i="8"/>
  <c r="AB203" i="8"/>
  <c r="AJ203" i="8"/>
  <c r="AR203" i="8"/>
  <c r="AZ203" i="8"/>
  <c r="BH203" i="8"/>
  <c r="BP203" i="8"/>
  <c r="M203" i="8"/>
  <c r="U203" i="8"/>
  <c r="AC203" i="8"/>
  <c r="AK203" i="8"/>
  <c r="AS203" i="8"/>
  <c r="BA203" i="8"/>
  <c r="BI203" i="8"/>
  <c r="BQ203" i="8"/>
  <c r="N203" i="8"/>
  <c r="V203" i="8"/>
  <c r="AD203" i="8"/>
  <c r="AL203" i="8"/>
  <c r="AT203" i="8"/>
  <c r="BB203" i="8"/>
  <c r="BJ203" i="8"/>
  <c r="BR203" i="8"/>
  <c r="O203" i="8"/>
  <c r="W203" i="8"/>
  <c r="AE203" i="8"/>
  <c r="AM203" i="8"/>
  <c r="AU203" i="8"/>
  <c r="BC203" i="8"/>
  <c r="BK203" i="8"/>
  <c r="BS203" i="8"/>
  <c r="H203" i="8"/>
  <c r="P203" i="8"/>
  <c r="X203" i="8"/>
  <c r="AF203" i="8"/>
  <c r="AN203" i="8"/>
  <c r="AV203" i="8"/>
  <c r="BD203" i="8"/>
  <c r="BL203" i="8"/>
  <c r="BU203" i="8"/>
  <c r="BV203" i="8"/>
  <c r="BW203" i="8"/>
  <c r="BX203" i="8"/>
  <c r="BY203" i="8"/>
  <c r="BZ203" i="8"/>
  <c r="CA203" i="8"/>
  <c r="CB203" i="8"/>
  <c r="CC203" i="8"/>
  <c r="CD203" i="8"/>
  <c r="CE203" i="8"/>
  <c r="CF203" i="8"/>
  <c r="CG203" i="8"/>
  <c r="CH203" i="8"/>
  <c r="CI203" i="8"/>
  <c r="CJ203" i="8"/>
  <c r="CK203" i="8"/>
  <c r="CL203" i="8"/>
  <c r="CM203" i="8"/>
  <c r="CN203" i="8"/>
  <c r="CO203" i="8"/>
  <c r="CP203" i="8"/>
  <c r="CQ203" i="8"/>
  <c r="CR203" i="8"/>
  <c r="CS203" i="8"/>
  <c r="CT203" i="8"/>
  <c r="CU203" i="8"/>
  <c r="CV203" i="8"/>
  <c r="CW203" i="8"/>
  <c r="CX203" i="8"/>
  <c r="CY203" i="8"/>
  <c r="CZ203" i="8"/>
  <c r="DA203" i="8"/>
  <c r="DB203" i="8"/>
  <c r="DC203" i="8"/>
  <c r="DD203" i="8"/>
  <c r="DE203" i="8"/>
  <c r="DF203" i="8"/>
  <c r="DG203" i="8"/>
  <c r="DH203" i="8"/>
  <c r="DI203" i="8"/>
  <c r="DJ203" i="8"/>
  <c r="DK203" i="8"/>
  <c r="DL203" i="8"/>
  <c r="DM203" i="8"/>
  <c r="DN203" i="8"/>
  <c r="H195" i="8"/>
  <c r="P195" i="8"/>
  <c r="X195" i="8"/>
  <c r="AF195" i="8"/>
  <c r="AN195" i="8"/>
  <c r="AV195" i="8"/>
  <c r="BD195" i="8"/>
  <c r="BL195" i="8"/>
  <c r="BT195" i="8"/>
  <c r="I195" i="8"/>
  <c r="Q195" i="8"/>
  <c r="Y195" i="8"/>
  <c r="AG195" i="8"/>
  <c r="AO195" i="8"/>
  <c r="AW195" i="8"/>
  <c r="BE195" i="8"/>
  <c r="BM195" i="8"/>
  <c r="J195" i="8"/>
  <c r="R195" i="8"/>
  <c r="Z195" i="8"/>
  <c r="AH195" i="8"/>
  <c r="AP195" i="8"/>
  <c r="AX195" i="8"/>
  <c r="BF195" i="8"/>
  <c r="BN195" i="8"/>
  <c r="K195" i="8"/>
  <c r="S195" i="8"/>
  <c r="AA195" i="8"/>
  <c r="AI195" i="8"/>
  <c r="AQ195" i="8"/>
  <c r="AY195" i="8"/>
  <c r="BG195" i="8"/>
  <c r="BO195" i="8"/>
  <c r="L195" i="8"/>
  <c r="T195" i="8"/>
  <c r="AB195" i="8"/>
  <c r="AJ195" i="8"/>
  <c r="AR195" i="8"/>
  <c r="AZ195" i="8"/>
  <c r="BH195" i="8"/>
  <c r="BP195" i="8"/>
  <c r="M195" i="8"/>
  <c r="U195" i="8"/>
  <c r="AC195" i="8"/>
  <c r="AK195" i="8"/>
  <c r="AS195" i="8"/>
  <c r="BA195" i="8"/>
  <c r="BI195" i="8"/>
  <c r="BQ195" i="8"/>
  <c r="N195" i="8"/>
  <c r="V195" i="8"/>
  <c r="AD195" i="8"/>
  <c r="AL195" i="8"/>
  <c r="AT195" i="8"/>
  <c r="BB195" i="8"/>
  <c r="BJ195" i="8"/>
  <c r="BR195" i="8"/>
  <c r="O195" i="8"/>
  <c r="W195" i="8"/>
  <c r="AE195" i="8"/>
  <c r="AM195" i="8"/>
  <c r="AU195" i="8"/>
  <c r="BC195" i="8"/>
  <c r="BK195" i="8"/>
  <c r="BS195" i="8"/>
  <c r="BU195" i="8"/>
  <c r="BV195" i="8"/>
  <c r="BW195" i="8"/>
  <c r="BX195" i="8"/>
  <c r="BY195" i="8"/>
  <c r="BZ195" i="8"/>
  <c r="CA195" i="8"/>
  <c r="CB195" i="8"/>
  <c r="CC195" i="8"/>
  <c r="CD195" i="8"/>
  <c r="CE195" i="8"/>
  <c r="CF195" i="8"/>
  <c r="CG195" i="8"/>
  <c r="CH195" i="8"/>
  <c r="CI195" i="8"/>
  <c r="CJ195" i="8"/>
  <c r="CK195" i="8"/>
  <c r="CL195" i="8"/>
  <c r="CM195" i="8"/>
  <c r="CN195" i="8"/>
  <c r="CO195" i="8"/>
  <c r="CP195" i="8"/>
  <c r="CQ195" i="8"/>
  <c r="CR195" i="8"/>
  <c r="CS195" i="8"/>
  <c r="CT195" i="8"/>
  <c r="CU195" i="8"/>
  <c r="CV195" i="8"/>
  <c r="CW195" i="8"/>
  <c r="CX195" i="8"/>
  <c r="CY195" i="8"/>
  <c r="CZ195" i="8"/>
  <c r="DA195" i="8"/>
  <c r="DB195" i="8"/>
  <c r="DC195" i="8"/>
  <c r="DD195" i="8"/>
  <c r="DE195" i="8"/>
  <c r="DF195" i="8"/>
  <c r="K150" i="8"/>
  <c r="S150" i="8"/>
  <c r="AA150" i="8"/>
  <c r="AI150" i="8"/>
  <c r="AQ150" i="8"/>
  <c r="AY150" i="8"/>
  <c r="BG150" i="8"/>
  <c r="L150" i="8"/>
  <c r="T150" i="8"/>
  <c r="AB150" i="8"/>
  <c r="AJ150" i="8"/>
  <c r="AR150" i="8"/>
  <c r="AZ150" i="8"/>
  <c r="BH150" i="8"/>
  <c r="M150" i="8"/>
  <c r="U150" i="8"/>
  <c r="AC150" i="8"/>
  <c r="AK150" i="8"/>
  <c r="AS150" i="8"/>
  <c r="BA150" i="8"/>
  <c r="BI150" i="8"/>
  <c r="N150" i="8"/>
  <c r="V150" i="8"/>
  <c r="AD150" i="8"/>
  <c r="AL150" i="8"/>
  <c r="AT150" i="8"/>
  <c r="BB150" i="8"/>
  <c r="BJ150" i="8"/>
  <c r="O150" i="8"/>
  <c r="W150" i="8"/>
  <c r="AE150" i="8"/>
  <c r="AM150" i="8"/>
  <c r="AU150" i="8"/>
  <c r="BC150" i="8"/>
  <c r="BK150" i="8"/>
  <c r="P150" i="8"/>
  <c r="X150" i="8"/>
  <c r="AF150" i="8"/>
  <c r="AN150" i="8"/>
  <c r="AV150" i="8"/>
  <c r="BD150" i="8"/>
  <c r="BL150" i="8"/>
  <c r="I150" i="8"/>
  <c r="Q150" i="8"/>
  <c r="Y150" i="8"/>
  <c r="AG150" i="8"/>
  <c r="AO150" i="8"/>
  <c r="AW150" i="8"/>
  <c r="BE150" i="8"/>
  <c r="BM150" i="8"/>
  <c r="J150" i="8"/>
  <c r="R150" i="8"/>
  <c r="Z150" i="8"/>
  <c r="AH150" i="8"/>
  <c r="AP150" i="8"/>
  <c r="AX150" i="8"/>
  <c r="BF150" i="8"/>
  <c r="H150" i="8"/>
  <c r="O108" i="8"/>
  <c r="W108" i="8"/>
  <c r="P108" i="8"/>
  <c r="I108" i="8"/>
  <c r="Q108" i="8"/>
  <c r="J108" i="8"/>
  <c r="R108" i="8"/>
  <c r="K108" i="8"/>
  <c r="S108" i="8"/>
  <c r="L108" i="8"/>
  <c r="T108" i="8"/>
  <c r="M108" i="8"/>
  <c r="U108" i="8"/>
  <c r="N108" i="8"/>
  <c r="V108" i="8"/>
  <c r="H108" i="8"/>
  <c r="CF108" i="8"/>
  <c r="CG108" i="8"/>
  <c r="CH108" i="8"/>
  <c r="CI108" i="8"/>
  <c r="CJ108" i="8"/>
  <c r="CK108" i="8"/>
  <c r="CL108" i="8"/>
  <c r="CM108" i="8"/>
  <c r="CN108" i="8"/>
  <c r="CO108" i="8"/>
  <c r="CP108" i="8"/>
  <c r="CQ108" i="8"/>
  <c r="CR108" i="8"/>
  <c r="CS108" i="8"/>
  <c r="CT108" i="8"/>
  <c r="CU108" i="8"/>
  <c r="CV108" i="8"/>
  <c r="CW108" i="8"/>
  <c r="CX108" i="8"/>
  <c r="CY108" i="8"/>
  <c r="CZ108" i="8"/>
  <c r="DA108" i="8"/>
  <c r="DB108" i="8"/>
  <c r="DC108" i="8"/>
  <c r="DD108" i="8"/>
  <c r="DE108" i="8"/>
  <c r="DF108" i="8"/>
  <c r="DG108" i="8"/>
  <c r="DH108" i="8"/>
  <c r="DI108" i="8"/>
  <c r="DJ108" i="8"/>
  <c r="DK108" i="8"/>
  <c r="DL108" i="8"/>
  <c r="DM108" i="8"/>
  <c r="DN108" i="8"/>
  <c r="DO108" i="8"/>
  <c r="DP108" i="8"/>
  <c r="DQ108" i="8"/>
  <c r="DR108" i="8"/>
  <c r="DS108" i="8"/>
  <c r="I154" i="8"/>
  <c r="Q154" i="8"/>
  <c r="Y154" i="8"/>
  <c r="AG154" i="8"/>
  <c r="AO154" i="8"/>
  <c r="AW154" i="8"/>
  <c r="BE154" i="8"/>
  <c r="BM154" i="8"/>
  <c r="K154" i="8"/>
  <c r="S154" i="8"/>
  <c r="AA154" i="8"/>
  <c r="AI154" i="8"/>
  <c r="AQ154" i="8"/>
  <c r="AY154" i="8"/>
  <c r="BG154" i="8"/>
  <c r="BO154" i="8"/>
  <c r="L154" i="8"/>
  <c r="T154" i="8"/>
  <c r="AB154" i="8"/>
  <c r="AJ154" i="8"/>
  <c r="AR154" i="8"/>
  <c r="AZ154" i="8"/>
  <c r="BH154" i="8"/>
  <c r="BP154" i="8"/>
  <c r="M154" i="8"/>
  <c r="U154" i="8"/>
  <c r="AC154" i="8"/>
  <c r="AK154" i="8"/>
  <c r="AS154" i="8"/>
  <c r="BA154" i="8"/>
  <c r="BI154" i="8"/>
  <c r="BQ154" i="8"/>
  <c r="O154" i="8"/>
  <c r="W154" i="8"/>
  <c r="AE154" i="8"/>
  <c r="AM154" i="8"/>
  <c r="AU154" i="8"/>
  <c r="BC154" i="8"/>
  <c r="BK154" i="8"/>
  <c r="P154" i="8"/>
  <c r="X154" i="8"/>
  <c r="AF154" i="8"/>
  <c r="AN154" i="8"/>
  <c r="AV154" i="8"/>
  <c r="BD154" i="8"/>
  <c r="BL154" i="8"/>
  <c r="J154" i="8"/>
  <c r="AP154" i="8"/>
  <c r="N154" i="8"/>
  <c r="AT154" i="8"/>
  <c r="R154" i="8"/>
  <c r="AX154" i="8"/>
  <c r="V154" i="8"/>
  <c r="BB154" i="8"/>
  <c r="Z154" i="8"/>
  <c r="BF154" i="8"/>
  <c r="AD154" i="8"/>
  <c r="BJ154" i="8"/>
  <c r="AH154" i="8"/>
  <c r="BN154" i="8"/>
  <c r="H154" i="8"/>
  <c r="AL154" i="8"/>
  <c r="K144" i="8"/>
  <c r="S144" i="8"/>
  <c r="AA144" i="8"/>
  <c r="AI144" i="8"/>
  <c r="AQ144" i="8"/>
  <c r="AY144" i="8"/>
  <c r="BG144" i="8"/>
  <c r="L144" i="8"/>
  <c r="T144" i="8"/>
  <c r="AB144" i="8"/>
  <c r="AJ144" i="8"/>
  <c r="AR144" i="8"/>
  <c r="AZ144" i="8"/>
  <c r="M144" i="8"/>
  <c r="U144" i="8"/>
  <c r="AC144" i="8"/>
  <c r="AK144" i="8"/>
  <c r="AS144" i="8"/>
  <c r="BA144" i="8"/>
  <c r="N144" i="8"/>
  <c r="V144" i="8"/>
  <c r="AD144" i="8"/>
  <c r="AL144" i="8"/>
  <c r="AT144" i="8"/>
  <c r="BB144" i="8"/>
  <c r="O144" i="8"/>
  <c r="W144" i="8"/>
  <c r="AE144" i="8"/>
  <c r="AM144" i="8"/>
  <c r="AU144" i="8"/>
  <c r="BC144" i="8"/>
  <c r="P144" i="8"/>
  <c r="X144" i="8"/>
  <c r="AF144" i="8"/>
  <c r="AN144" i="8"/>
  <c r="AV144" i="8"/>
  <c r="BD144" i="8"/>
  <c r="I144" i="8"/>
  <c r="Q144" i="8"/>
  <c r="Y144" i="8"/>
  <c r="AG144" i="8"/>
  <c r="AO144" i="8"/>
  <c r="AW144" i="8"/>
  <c r="BE144" i="8"/>
  <c r="AX144" i="8"/>
  <c r="H144" i="8"/>
  <c r="BF144" i="8"/>
  <c r="J144" i="8"/>
  <c r="R144" i="8"/>
  <c r="Z144" i="8"/>
  <c r="AH144" i="8"/>
  <c r="AP144" i="8"/>
  <c r="DP144" i="8"/>
  <c r="DQ144" i="8"/>
  <c r="DR144" i="8"/>
  <c r="DS144" i="8"/>
  <c r="J182" i="8"/>
  <c r="R182" i="8"/>
  <c r="Z182" i="8"/>
  <c r="AH182" i="8"/>
  <c r="AP182" i="8"/>
  <c r="AX182" i="8"/>
  <c r="BF182" i="8"/>
  <c r="BN182" i="8"/>
  <c r="K182" i="8"/>
  <c r="S182" i="8"/>
  <c r="AA182" i="8"/>
  <c r="AI182" i="8"/>
  <c r="AQ182" i="8"/>
  <c r="AY182" i="8"/>
  <c r="BG182" i="8"/>
  <c r="BO182" i="8"/>
  <c r="L182" i="8"/>
  <c r="T182" i="8"/>
  <c r="AB182" i="8"/>
  <c r="AJ182" i="8"/>
  <c r="AR182" i="8"/>
  <c r="AZ182" i="8"/>
  <c r="BH182" i="8"/>
  <c r="BP182" i="8"/>
  <c r="M182" i="8"/>
  <c r="U182" i="8"/>
  <c r="AC182" i="8"/>
  <c r="AK182" i="8"/>
  <c r="AS182" i="8"/>
  <c r="BA182" i="8"/>
  <c r="BI182" i="8"/>
  <c r="BQ182" i="8"/>
  <c r="BT182" i="8"/>
  <c r="N182" i="8"/>
  <c r="V182" i="8"/>
  <c r="AD182" i="8"/>
  <c r="AL182" i="8"/>
  <c r="AT182" i="8"/>
  <c r="BB182" i="8"/>
  <c r="BJ182" i="8"/>
  <c r="BR182" i="8"/>
  <c r="H182" i="8"/>
  <c r="P182" i="8"/>
  <c r="X182" i="8"/>
  <c r="AF182" i="8"/>
  <c r="AN182" i="8"/>
  <c r="AV182" i="8"/>
  <c r="BD182" i="8"/>
  <c r="BL182" i="8"/>
  <c r="Y182" i="8"/>
  <c r="BE182" i="8"/>
  <c r="AE182" i="8"/>
  <c r="BK182" i="8"/>
  <c r="AG182" i="8"/>
  <c r="BM182" i="8"/>
  <c r="AM182" i="8"/>
  <c r="BS182" i="8"/>
  <c r="I182" i="8"/>
  <c r="AO182" i="8"/>
  <c r="O182" i="8"/>
  <c r="AU182" i="8"/>
  <c r="Q182" i="8"/>
  <c r="AW182" i="8"/>
  <c r="W182" i="8"/>
  <c r="BC182" i="8"/>
  <c r="BU182" i="8"/>
  <c r="BV182" i="8"/>
  <c r="BW182" i="8"/>
  <c r="BX182" i="8"/>
  <c r="BY182" i="8"/>
  <c r="BZ182" i="8"/>
  <c r="CA182" i="8"/>
  <c r="CB182" i="8"/>
  <c r="CC182" i="8"/>
  <c r="CD182" i="8"/>
  <c r="CE182" i="8"/>
  <c r="CF182" i="8"/>
  <c r="CG182" i="8"/>
  <c r="CH182" i="8"/>
  <c r="CI182" i="8"/>
  <c r="CJ182" i="8"/>
  <c r="CK182" i="8"/>
  <c r="CL182" i="8"/>
  <c r="CM182" i="8"/>
  <c r="CN182" i="8"/>
  <c r="CO182" i="8"/>
  <c r="CP182" i="8"/>
  <c r="CQ182" i="8"/>
  <c r="CR182" i="8"/>
  <c r="CS182" i="8"/>
  <c r="H221" i="8"/>
  <c r="I221" i="8"/>
  <c r="J221" i="8"/>
  <c r="K221" i="8"/>
  <c r="L221" i="8"/>
  <c r="M221" i="8"/>
  <c r="N221" i="8"/>
  <c r="O221" i="8"/>
  <c r="P221" i="8"/>
  <c r="Q221" i="8"/>
  <c r="R221" i="8"/>
  <c r="S221" i="8"/>
  <c r="T221" i="8"/>
  <c r="U221" i="8"/>
  <c r="V221" i="8"/>
  <c r="W221" i="8"/>
  <c r="X221" i="8"/>
  <c r="Y221" i="8"/>
  <c r="Z221" i="8"/>
  <c r="AA221" i="8"/>
  <c r="AB221" i="8"/>
  <c r="AC221" i="8"/>
  <c r="AD221" i="8"/>
  <c r="AE221" i="8"/>
  <c r="AF221" i="8"/>
  <c r="AG221" i="8"/>
  <c r="AH221" i="8"/>
  <c r="AI221" i="8"/>
  <c r="AJ221" i="8"/>
  <c r="AK221" i="8"/>
  <c r="AL221" i="8"/>
  <c r="AM221" i="8"/>
  <c r="AN221" i="8"/>
  <c r="AO221" i="8"/>
  <c r="AP221" i="8"/>
  <c r="AQ221" i="8"/>
  <c r="AR221" i="8"/>
  <c r="AS221" i="8"/>
  <c r="AT221" i="8"/>
  <c r="AU221" i="8"/>
  <c r="AV221" i="8"/>
  <c r="AW221" i="8"/>
  <c r="AX221" i="8"/>
  <c r="AY221" i="8"/>
  <c r="AZ221" i="8"/>
  <c r="BA221" i="8"/>
  <c r="BB221" i="8"/>
  <c r="BC221" i="8"/>
  <c r="BD221" i="8"/>
  <c r="BE221" i="8"/>
  <c r="BF221" i="8"/>
  <c r="BG221" i="8"/>
  <c r="BH221" i="8"/>
  <c r="BI221" i="8"/>
  <c r="BJ221" i="8"/>
  <c r="BK221" i="8"/>
  <c r="BL221" i="8"/>
  <c r="BM221" i="8"/>
  <c r="BN221" i="8"/>
  <c r="BO221" i="8"/>
  <c r="BP221" i="8"/>
  <c r="BQ221" i="8"/>
  <c r="BR221" i="8"/>
  <c r="BS221" i="8"/>
  <c r="BT221" i="8"/>
  <c r="BU221" i="8"/>
  <c r="BV221" i="8"/>
  <c r="BW221" i="8"/>
  <c r="BY221" i="8"/>
  <c r="BZ221" i="8"/>
  <c r="CA221" i="8"/>
  <c r="CB221" i="8"/>
  <c r="CC221" i="8"/>
  <c r="CD221" i="8"/>
  <c r="CE221" i="8"/>
  <c r="CF221" i="8"/>
  <c r="CG221" i="8"/>
  <c r="CH221" i="8"/>
  <c r="CI221" i="8"/>
  <c r="CJ221" i="8"/>
  <c r="CK221" i="8"/>
  <c r="CL221" i="8"/>
  <c r="CM221" i="8"/>
  <c r="CN221" i="8"/>
  <c r="CO221" i="8"/>
  <c r="CP221" i="8"/>
  <c r="CQ221" i="8"/>
  <c r="CR221" i="8"/>
  <c r="CS221" i="8"/>
  <c r="CT221" i="8"/>
  <c r="CU221" i="8"/>
  <c r="CV221" i="8"/>
  <c r="CW221" i="8"/>
  <c r="CX221" i="8"/>
  <c r="CY221" i="8"/>
  <c r="CZ221" i="8"/>
  <c r="DA221" i="8"/>
  <c r="DB221" i="8"/>
  <c r="DC221" i="8"/>
  <c r="DD221" i="8"/>
  <c r="DE221" i="8"/>
  <c r="DF221" i="8"/>
  <c r="DG221" i="8"/>
  <c r="DH221" i="8"/>
  <c r="DI221" i="8"/>
  <c r="DJ221" i="8"/>
  <c r="DK221" i="8"/>
  <c r="DL221" i="8"/>
  <c r="DM221" i="8"/>
  <c r="DN221" i="8"/>
  <c r="DO221" i="8"/>
  <c r="DP221" i="8"/>
  <c r="DQ221" i="8"/>
  <c r="DR221" i="8"/>
  <c r="DS221" i="8"/>
  <c r="H306" i="8"/>
  <c r="I306" i="8"/>
  <c r="J306" i="8"/>
  <c r="K306" i="8"/>
  <c r="L306" i="8"/>
  <c r="M306" i="8"/>
  <c r="N306" i="8"/>
  <c r="O306" i="8"/>
  <c r="P306" i="8"/>
  <c r="Q306" i="8"/>
  <c r="R306" i="8"/>
  <c r="S306" i="8"/>
  <c r="T306" i="8"/>
  <c r="U306" i="8"/>
  <c r="V306" i="8"/>
  <c r="W306" i="8"/>
  <c r="X306" i="8"/>
  <c r="Y306" i="8"/>
  <c r="Z306" i="8"/>
  <c r="AA306" i="8"/>
  <c r="AB306" i="8"/>
  <c r="AC306" i="8"/>
  <c r="AD306" i="8"/>
  <c r="AE306" i="8"/>
  <c r="AF306" i="8"/>
  <c r="AG306" i="8"/>
  <c r="AH306" i="8"/>
  <c r="AI306" i="8"/>
  <c r="AJ306" i="8"/>
  <c r="AK306" i="8"/>
  <c r="AL306" i="8"/>
  <c r="AM306" i="8"/>
  <c r="AN306" i="8"/>
  <c r="AO306" i="8"/>
  <c r="AP306" i="8"/>
  <c r="AQ306" i="8"/>
  <c r="AR306" i="8"/>
  <c r="AS306" i="8"/>
  <c r="AT306" i="8"/>
  <c r="AU306" i="8"/>
  <c r="AV306" i="8"/>
  <c r="AW306" i="8"/>
  <c r="AX306" i="8"/>
  <c r="AY306" i="8"/>
  <c r="AZ306" i="8"/>
  <c r="BA306" i="8"/>
  <c r="BB306" i="8"/>
  <c r="BC306" i="8"/>
  <c r="BD306" i="8"/>
  <c r="BE306" i="8"/>
  <c r="BF306" i="8"/>
  <c r="BG306" i="8"/>
  <c r="BH306" i="8"/>
  <c r="BI306" i="8"/>
  <c r="BJ306" i="8"/>
  <c r="BK306" i="8"/>
  <c r="BL306" i="8"/>
  <c r="BM306" i="8"/>
  <c r="BN306" i="8"/>
  <c r="BO306" i="8"/>
  <c r="BP306" i="8"/>
  <c r="BQ306" i="8"/>
  <c r="BR306" i="8"/>
  <c r="BS306" i="8"/>
  <c r="BT306" i="8"/>
  <c r="BU306" i="8"/>
  <c r="BV306" i="8"/>
  <c r="BW306" i="8"/>
  <c r="BX306" i="8"/>
  <c r="BY306" i="8"/>
  <c r="BZ306" i="8"/>
  <c r="CA306" i="8"/>
  <c r="CB306" i="8"/>
  <c r="CC306" i="8"/>
  <c r="CD306" i="8"/>
  <c r="CE306" i="8"/>
  <c r="CF306" i="8"/>
  <c r="CG306" i="8"/>
  <c r="CH306" i="8"/>
  <c r="CI306" i="8"/>
  <c r="CJ306" i="8"/>
  <c r="CK306" i="8"/>
  <c r="CL306" i="8"/>
  <c r="CM306" i="8"/>
  <c r="CN306" i="8"/>
  <c r="CO306" i="8"/>
  <c r="CP306" i="8"/>
  <c r="CQ306" i="8"/>
  <c r="CR306" i="8"/>
  <c r="CS306" i="8"/>
  <c r="CT306" i="8"/>
  <c r="CU306" i="8"/>
  <c r="CV306" i="8"/>
  <c r="CW306" i="8"/>
  <c r="CX306" i="8"/>
  <c r="CY306" i="8"/>
  <c r="CZ306" i="8"/>
  <c r="DA306" i="8"/>
  <c r="DB306" i="8"/>
  <c r="DC306" i="8"/>
  <c r="DD306" i="8"/>
  <c r="DE306" i="8"/>
  <c r="DF306" i="8"/>
  <c r="DG306" i="8"/>
  <c r="DH306" i="8"/>
  <c r="DI306" i="8"/>
  <c r="DJ306" i="8"/>
  <c r="DK306" i="8"/>
  <c r="DL306" i="8"/>
  <c r="DM306" i="8"/>
  <c r="DN306" i="8"/>
  <c r="DO306" i="8"/>
  <c r="DP306" i="8"/>
  <c r="DQ306" i="8"/>
  <c r="DR306" i="8"/>
  <c r="DS306" i="8"/>
  <c r="H313" i="8"/>
  <c r="I313" i="8"/>
  <c r="J313" i="8"/>
  <c r="K313" i="8"/>
  <c r="L313" i="8"/>
  <c r="M313" i="8"/>
  <c r="N313" i="8"/>
  <c r="O313" i="8"/>
  <c r="P313" i="8"/>
  <c r="Q313" i="8"/>
  <c r="R313" i="8"/>
  <c r="S313" i="8"/>
  <c r="T313" i="8"/>
  <c r="U313" i="8"/>
  <c r="V313" i="8"/>
  <c r="W313" i="8"/>
  <c r="X313" i="8"/>
  <c r="Y313" i="8"/>
  <c r="Z313" i="8"/>
  <c r="AA313" i="8"/>
  <c r="AB313" i="8"/>
  <c r="AC313" i="8"/>
  <c r="AD313" i="8"/>
  <c r="AE313" i="8"/>
  <c r="AF313" i="8"/>
  <c r="AG313" i="8"/>
  <c r="AH313" i="8"/>
  <c r="AI313" i="8"/>
  <c r="AJ313" i="8"/>
  <c r="AK313" i="8"/>
  <c r="AL313" i="8"/>
  <c r="AM313" i="8"/>
  <c r="AN313" i="8"/>
  <c r="AO313" i="8"/>
  <c r="AP313" i="8"/>
  <c r="AQ313" i="8"/>
  <c r="AR313" i="8"/>
  <c r="AS313" i="8"/>
  <c r="AT313" i="8"/>
  <c r="AU313" i="8"/>
  <c r="AV313" i="8"/>
  <c r="AW313" i="8"/>
  <c r="AX313" i="8"/>
  <c r="AY313" i="8"/>
  <c r="AZ313" i="8"/>
  <c r="BA313" i="8"/>
  <c r="BB313" i="8"/>
  <c r="BC313" i="8"/>
  <c r="BD313" i="8"/>
  <c r="BE313" i="8"/>
  <c r="BF313" i="8"/>
  <c r="BG313" i="8"/>
  <c r="BH313" i="8"/>
  <c r="BI313" i="8"/>
  <c r="BJ313" i="8"/>
  <c r="BK313" i="8"/>
  <c r="BL313" i="8"/>
  <c r="BM313" i="8"/>
  <c r="BN313" i="8"/>
  <c r="BO313" i="8"/>
  <c r="BP313" i="8"/>
  <c r="BQ313" i="8"/>
  <c r="BR313" i="8"/>
  <c r="BS313" i="8"/>
  <c r="BT313" i="8"/>
  <c r="BU313" i="8"/>
  <c r="BV313" i="8"/>
  <c r="BW313" i="8"/>
  <c r="BX313" i="8"/>
  <c r="BY313" i="8"/>
  <c r="BZ313" i="8"/>
  <c r="CA313" i="8"/>
  <c r="CB313" i="8"/>
  <c r="CC313" i="8"/>
  <c r="CD313" i="8"/>
  <c r="CE313" i="8"/>
  <c r="CF313" i="8"/>
  <c r="CG313" i="8"/>
  <c r="CH313" i="8"/>
  <c r="CI313" i="8"/>
  <c r="CJ313" i="8"/>
  <c r="CK313" i="8"/>
  <c r="CL313" i="8"/>
  <c r="CM313" i="8"/>
  <c r="CN313" i="8"/>
  <c r="CO313" i="8"/>
  <c r="CP313" i="8"/>
  <c r="CQ313" i="8"/>
  <c r="CR313" i="8"/>
  <c r="CS313" i="8"/>
  <c r="CT313" i="8"/>
  <c r="CU313" i="8"/>
  <c r="CV313" i="8"/>
  <c r="CW313" i="8"/>
  <c r="CX313" i="8"/>
  <c r="CY313" i="8"/>
  <c r="CZ313" i="8"/>
  <c r="DA313" i="8"/>
  <c r="DB313" i="8"/>
  <c r="DC313" i="8"/>
  <c r="DD313" i="8"/>
  <c r="DE313" i="8"/>
  <c r="DF313" i="8"/>
  <c r="DG313" i="8"/>
  <c r="DH313" i="8"/>
  <c r="DI313" i="8"/>
  <c r="DJ313" i="8"/>
  <c r="DK313" i="8"/>
  <c r="DL313" i="8"/>
  <c r="DM313" i="8"/>
  <c r="DN313" i="8"/>
  <c r="DO313" i="8"/>
  <c r="DP313" i="8"/>
  <c r="DQ313" i="8"/>
  <c r="DR313" i="8"/>
  <c r="DS313" i="8"/>
  <c r="H284" i="8"/>
  <c r="I284" i="8"/>
  <c r="J284" i="8"/>
  <c r="K284" i="8"/>
  <c r="L284" i="8"/>
  <c r="M284" i="8"/>
  <c r="N284" i="8"/>
  <c r="O284" i="8"/>
  <c r="P284" i="8"/>
  <c r="Q284" i="8"/>
  <c r="R284" i="8"/>
  <c r="S284" i="8"/>
  <c r="T284" i="8"/>
  <c r="U284" i="8"/>
  <c r="V284" i="8"/>
  <c r="W284" i="8"/>
  <c r="X284" i="8"/>
  <c r="Y284" i="8"/>
  <c r="Z284" i="8"/>
  <c r="AA284" i="8"/>
  <c r="AB284" i="8"/>
  <c r="AC284" i="8"/>
  <c r="AD284" i="8"/>
  <c r="AE284" i="8"/>
  <c r="AF284" i="8"/>
  <c r="AG284" i="8"/>
  <c r="AH284" i="8"/>
  <c r="AI284" i="8"/>
  <c r="AJ284" i="8"/>
  <c r="AK284" i="8"/>
  <c r="AL284" i="8"/>
  <c r="AM284" i="8"/>
  <c r="AN284" i="8"/>
  <c r="AO284" i="8"/>
  <c r="AP284" i="8"/>
  <c r="AQ284" i="8"/>
  <c r="AR284" i="8"/>
  <c r="AS284" i="8"/>
  <c r="AT284" i="8"/>
  <c r="AU284" i="8"/>
  <c r="AV284" i="8"/>
  <c r="AW284" i="8"/>
  <c r="AX284" i="8"/>
  <c r="AY284" i="8"/>
  <c r="AZ284" i="8"/>
  <c r="BA284" i="8"/>
  <c r="BB284" i="8"/>
  <c r="BC284" i="8"/>
  <c r="BD284" i="8"/>
  <c r="BE284" i="8"/>
  <c r="BF284" i="8"/>
  <c r="BG284" i="8"/>
  <c r="BH284" i="8"/>
  <c r="BI284" i="8"/>
  <c r="BJ284" i="8"/>
  <c r="BK284" i="8"/>
  <c r="BL284" i="8"/>
  <c r="BM284" i="8"/>
  <c r="BN284" i="8"/>
  <c r="BO284" i="8"/>
  <c r="BP284" i="8"/>
  <c r="BQ284" i="8"/>
  <c r="BR284" i="8"/>
  <c r="BS284" i="8"/>
  <c r="BT284" i="8"/>
  <c r="BU284" i="8"/>
  <c r="BV284" i="8"/>
  <c r="BW284" i="8"/>
  <c r="BX284" i="8"/>
  <c r="BY284" i="8"/>
  <c r="BZ284" i="8"/>
  <c r="CA284" i="8"/>
  <c r="CB284" i="8"/>
  <c r="CC284" i="8"/>
  <c r="CD284" i="8"/>
  <c r="CE284" i="8"/>
  <c r="CF284" i="8"/>
  <c r="CG284" i="8"/>
  <c r="CH284" i="8"/>
  <c r="CI284" i="8"/>
  <c r="CJ284" i="8"/>
  <c r="CK284" i="8"/>
  <c r="CL284" i="8"/>
  <c r="CM284" i="8"/>
  <c r="CN284" i="8"/>
  <c r="CO284" i="8"/>
  <c r="CP284" i="8"/>
  <c r="CQ284" i="8"/>
  <c r="CR284" i="8"/>
  <c r="CS284" i="8"/>
  <c r="CT284" i="8"/>
  <c r="CU284" i="8"/>
  <c r="CV284" i="8"/>
  <c r="CW284" i="8"/>
  <c r="CX284" i="8"/>
  <c r="CY284" i="8"/>
  <c r="CZ284" i="8"/>
  <c r="DA284" i="8"/>
  <c r="DB284" i="8"/>
  <c r="DC284" i="8"/>
  <c r="DD284" i="8"/>
  <c r="DE284" i="8"/>
  <c r="DF284" i="8"/>
  <c r="DG284" i="8"/>
  <c r="DH284" i="8"/>
  <c r="DI284" i="8"/>
  <c r="DJ284" i="8"/>
  <c r="DK284" i="8"/>
  <c r="DL284" i="8"/>
  <c r="DM284" i="8"/>
  <c r="DN284" i="8"/>
  <c r="DO284" i="8"/>
  <c r="DP284" i="8"/>
  <c r="DQ284" i="8"/>
  <c r="DR284" i="8"/>
  <c r="DS284" i="8"/>
  <c r="H278" i="8"/>
  <c r="I278" i="8"/>
  <c r="J278" i="8"/>
  <c r="K278" i="8"/>
  <c r="L278" i="8"/>
  <c r="M278" i="8"/>
  <c r="N278" i="8"/>
  <c r="O278" i="8"/>
  <c r="P278" i="8"/>
  <c r="Q278" i="8"/>
  <c r="R278" i="8"/>
  <c r="S278" i="8"/>
  <c r="T278" i="8"/>
  <c r="U278" i="8"/>
  <c r="V278" i="8"/>
  <c r="W278" i="8"/>
  <c r="X278" i="8"/>
  <c r="Y278" i="8"/>
  <c r="Z278" i="8"/>
  <c r="AA278" i="8"/>
  <c r="AB278" i="8"/>
  <c r="AC278" i="8"/>
  <c r="AD278" i="8"/>
  <c r="AE278" i="8"/>
  <c r="AF278" i="8"/>
  <c r="AG278" i="8"/>
  <c r="AH278" i="8"/>
  <c r="AI278" i="8"/>
  <c r="AJ278" i="8"/>
  <c r="AK278" i="8"/>
  <c r="AL278" i="8"/>
  <c r="AM278" i="8"/>
  <c r="AN278" i="8"/>
  <c r="AO278" i="8"/>
  <c r="AP278" i="8"/>
  <c r="AQ278" i="8"/>
  <c r="AR278" i="8"/>
  <c r="AS278" i="8"/>
  <c r="AT278" i="8"/>
  <c r="AU278" i="8"/>
  <c r="AV278" i="8"/>
  <c r="AW278" i="8"/>
  <c r="AX278" i="8"/>
  <c r="AY278" i="8"/>
  <c r="AZ278" i="8"/>
  <c r="BA278" i="8"/>
  <c r="BB278" i="8"/>
  <c r="BC278" i="8"/>
  <c r="BD278" i="8"/>
  <c r="BE278" i="8"/>
  <c r="BF278" i="8"/>
  <c r="BG278" i="8"/>
  <c r="BH278" i="8"/>
  <c r="BI278" i="8"/>
  <c r="BJ278" i="8"/>
  <c r="BK278" i="8"/>
  <c r="BL278" i="8"/>
  <c r="BM278" i="8"/>
  <c r="BN278" i="8"/>
  <c r="BO278" i="8"/>
  <c r="BP278" i="8"/>
  <c r="BQ278" i="8"/>
  <c r="BR278" i="8"/>
  <c r="BS278" i="8"/>
  <c r="BT278" i="8"/>
  <c r="BU278" i="8"/>
  <c r="BV278" i="8"/>
  <c r="BW278" i="8"/>
  <c r="BX278" i="8"/>
  <c r="BY278" i="8"/>
  <c r="BZ278" i="8"/>
  <c r="CA278" i="8"/>
  <c r="CB278" i="8"/>
  <c r="CC278" i="8"/>
  <c r="CD278" i="8"/>
  <c r="CE278" i="8"/>
  <c r="CF278" i="8"/>
  <c r="CG278" i="8"/>
  <c r="CH278" i="8"/>
  <c r="CI278" i="8"/>
  <c r="CJ278" i="8"/>
  <c r="CK278" i="8"/>
  <c r="CL278" i="8"/>
  <c r="CM278" i="8"/>
  <c r="CN278" i="8"/>
  <c r="CO278" i="8"/>
  <c r="CP278" i="8"/>
  <c r="CQ278" i="8"/>
  <c r="CR278" i="8"/>
  <c r="CS278" i="8"/>
  <c r="CT278" i="8"/>
  <c r="CU278" i="8"/>
  <c r="CV278" i="8"/>
  <c r="CW278" i="8"/>
  <c r="CX278" i="8"/>
  <c r="CY278" i="8"/>
  <c r="CZ278" i="8"/>
  <c r="DA278" i="8"/>
  <c r="DB278" i="8"/>
  <c r="DC278" i="8"/>
  <c r="DD278" i="8"/>
  <c r="DE278" i="8"/>
  <c r="DF278" i="8"/>
  <c r="DG278" i="8"/>
  <c r="DH278" i="8"/>
  <c r="DI278" i="8"/>
  <c r="DJ278" i="8"/>
  <c r="DK278" i="8"/>
  <c r="DL278" i="8"/>
  <c r="DM278" i="8"/>
  <c r="DN278" i="8"/>
  <c r="DO278" i="8"/>
  <c r="DP278" i="8"/>
  <c r="DQ278" i="8"/>
  <c r="DR278" i="8"/>
  <c r="DS278" i="8"/>
  <c r="H266" i="8"/>
  <c r="I266" i="8"/>
  <c r="J266" i="8"/>
  <c r="K266" i="8"/>
  <c r="L266" i="8"/>
  <c r="M266" i="8"/>
  <c r="N266" i="8"/>
  <c r="O266" i="8"/>
  <c r="P266" i="8"/>
  <c r="Q266" i="8"/>
  <c r="R266" i="8"/>
  <c r="S266" i="8"/>
  <c r="T266" i="8"/>
  <c r="U266" i="8"/>
  <c r="V266" i="8"/>
  <c r="W266" i="8"/>
  <c r="X266" i="8"/>
  <c r="Y266" i="8"/>
  <c r="Z266" i="8"/>
  <c r="AA266" i="8"/>
  <c r="AB266" i="8"/>
  <c r="AC266" i="8"/>
  <c r="AD266" i="8"/>
  <c r="AE266" i="8"/>
  <c r="AF266" i="8"/>
  <c r="AG266" i="8"/>
  <c r="AH266" i="8"/>
  <c r="AI266" i="8"/>
  <c r="AJ266" i="8"/>
  <c r="AK266" i="8"/>
  <c r="AL266" i="8"/>
  <c r="AM266" i="8"/>
  <c r="AN266" i="8"/>
  <c r="AO266" i="8"/>
  <c r="AP266" i="8"/>
  <c r="AQ266" i="8"/>
  <c r="AR266" i="8"/>
  <c r="AS266" i="8"/>
  <c r="AT266" i="8"/>
  <c r="AU266" i="8"/>
  <c r="AV266" i="8"/>
  <c r="AW266" i="8"/>
  <c r="AX266" i="8"/>
  <c r="AY266" i="8"/>
  <c r="AZ266" i="8"/>
  <c r="BA266" i="8"/>
  <c r="BB266" i="8"/>
  <c r="BC266" i="8"/>
  <c r="BD266" i="8"/>
  <c r="BE266" i="8"/>
  <c r="BF266" i="8"/>
  <c r="BG266" i="8"/>
  <c r="BH266" i="8"/>
  <c r="BI266" i="8"/>
  <c r="BJ266" i="8"/>
  <c r="BK266" i="8"/>
  <c r="BL266" i="8"/>
  <c r="BM266" i="8"/>
  <c r="BN266" i="8"/>
  <c r="BO266" i="8"/>
  <c r="BP266" i="8"/>
  <c r="BQ266" i="8"/>
  <c r="BR266" i="8"/>
  <c r="BS266" i="8"/>
  <c r="BT266" i="8"/>
  <c r="BU266" i="8"/>
  <c r="BV266" i="8"/>
  <c r="BW266" i="8"/>
  <c r="BX266" i="8"/>
  <c r="BY266" i="8"/>
  <c r="BZ266" i="8"/>
  <c r="CA266" i="8"/>
  <c r="CB266" i="8"/>
  <c r="CC266" i="8"/>
  <c r="CD266" i="8"/>
  <c r="CE266" i="8"/>
  <c r="CF266" i="8"/>
  <c r="CG266" i="8"/>
  <c r="CH266" i="8"/>
  <c r="CI266" i="8"/>
  <c r="CJ266" i="8"/>
  <c r="CK266" i="8"/>
  <c r="CL266" i="8"/>
  <c r="CM266" i="8"/>
  <c r="CN266" i="8"/>
  <c r="CO266" i="8"/>
  <c r="CP266" i="8"/>
  <c r="CQ266" i="8"/>
  <c r="CR266" i="8"/>
  <c r="CS266" i="8"/>
  <c r="CT266" i="8"/>
  <c r="CU266" i="8"/>
  <c r="CV266" i="8"/>
  <c r="CW266" i="8"/>
  <c r="CX266" i="8"/>
  <c r="CY266" i="8"/>
  <c r="CZ266" i="8"/>
  <c r="DA266" i="8"/>
  <c r="DB266" i="8"/>
  <c r="DC266" i="8"/>
  <c r="DD266" i="8"/>
  <c r="DE266" i="8"/>
  <c r="DF266" i="8"/>
  <c r="DG266" i="8"/>
  <c r="DH266" i="8"/>
  <c r="DI266" i="8"/>
  <c r="DJ266" i="8"/>
  <c r="DK266" i="8"/>
  <c r="DL266" i="8"/>
  <c r="DM266" i="8"/>
  <c r="DN266" i="8"/>
  <c r="DO266" i="8"/>
  <c r="DP266" i="8"/>
  <c r="DR266" i="8"/>
  <c r="DS266" i="8"/>
  <c r="H325" i="8"/>
  <c r="I325" i="8"/>
  <c r="J325" i="8"/>
  <c r="K325" i="8"/>
  <c r="L325" i="8"/>
  <c r="M325" i="8"/>
  <c r="N325" i="8"/>
  <c r="O325" i="8"/>
  <c r="P325" i="8"/>
  <c r="Q325" i="8"/>
  <c r="R325" i="8"/>
  <c r="S325" i="8"/>
  <c r="T325" i="8"/>
  <c r="U325" i="8"/>
  <c r="V325" i="8"/>
  <c r="W325" i="8"/>
  <c r="X325" i="8"/>
  <c r="Y325" i="8"/>
  <c r="Z325" i="8"/>
  <c r="AA325" i="8"/>
  <c r="AB325" i="8"/>
  <c r="AC325" i="8"/>
  <c r="AD325" i="8"/>
  <c r="AE325" i="8"/>
  <c r="AF325" i="8"/>
  <c r="AG325" i="8"/>
  <c r="AH325" i="8"/>
  <c r="AI325" i="8"/>
  <c r="AJ325" i="8"/>
  <c r="AK325" i="8"/>
  <c r="AL325" i="8"/>
  <c r="AM325" i="8"/>
  <c r="AN325" i="8"/>
  <c r="AO325" i="8"/>
  <c r="AP325" i="8"/>
  <c r="AQ325" i="8"/>
  <c r="AR325" i="8"/>
  <c r="AS325" i="8"/>
  <c r="AT325" i="8"/>
  <c r="AU325" i="8"/>
  <c r="AV325" i="8"/>
  <c r="AW325" i="8"/>
  <c r="AX325" i="8"/>
  <c r="AY325" i="8"/>
  <c r="AZ325" i="8"/>
  <c r="BA325" i="8"/>
  <c r="BB325" i="8"/>
  <c r="BC325" i="8"/>
  <c r="BD325" i="8"/>
  <c r="BE325" i="8"/>
  <c r="BF325" i="8"/>
  <c r="BG325" i="8"/>
  <c r="BH325" i="8"/>
  <c r="BI325" i="8"/>
  <c r="BJ325" i="8"/>
  <c r="BK325" i="8"/>
  <c r="BL325" i="8"/>
  <c r="BM325" i="8"/>
  <c r="BN325" i="8"/>
  <c r="BO325" i="8"/>
  <c r="BP325" i="8"/>
  <c r="BQ325" i="8"/>
  <c r="BR325" i="8"/>
  <c r="BS325" i="8"/>
  <c r="BT325" i="8"/>
  <c r="BU325" i="8"/>
  <c r="BV325" i="8"/>
  <c r="BW325" i="8"/>
  <c r="BX325" i="8"/>
  <c r="BY325" i="8"/>
  <c r="BZ325" i="8"/>
  <c r="CA325" i="8"/>
  <c r="CB325" i="8"/>
  <c r="CC325" i="8"/>
  <c r="CD325" i="8"/>
  <c r="CE325" i="8"/>
  <c r="CF325" i="8"/>
  <c r="CG325" i="8"/>
  <c r="CH325" i="8"/>
  <c r="CI325" i="8"/>
  <c r="CJ325" i="8"/>
  <c r="CK325" i="8"/>
  <c r="CL325" i="8"/>
  <c r="CM325" i="8"/>
  <c r="CN325" i="8"/>
  <c r="CO325" i="8"/>
  <c r="CP325" i="8"/>
  <c r="CQ325" i="8"/>
  <c r="CR325" i="8"/>
  <c r="CS325" i="8"/>
  <c r="CT325" i="8"/>
  <c r="CU325" i="8"/>
  <c r="CV325" i="8"/>
  <c r="CW325" i="8"/>
  <c r="CX325" i="8"/>
  <c r="CY325" i="8"/>
  <c r="CZ325" i="8"/>
  <c r="DA325" i="8"/>
  <c r="DB325" i="8"/>
  <c r="DC325" i="8"/>
  <c r="DD325" i="8"/>
  <c r="DE325" i="8"/>
  <c r="DF325" i="8"/>
  <c r="DG325" i="8"/>
  <c r="DH325" i="8"/>
  <c r="DI325" i="8"/>
  <c r="DJ325" i="8"/>
  <c r="DK325" i="8"/>
  <c r="DL325" i="8"/>
  <c r="DM325" i="8"/>
  <c r="DN325" i="8"/>
  <c r="DO325" i="8"/>
  <c r="DP325" i="8"/>
  <c r="DQ325" i="8"/>
  <c r="DR325" i="8"/>
  <c r="DS325" i="8"/>
  <c r="H304" i="8"/>
  <c r="I304" i="8"/>
  <c r="J304" i="8"/>
  <c r="K304" i="8"/>
  <c r="L304" i="8"/>
  <c r="M304" i="8"/>
  <c r="N304" i="8"/>
  <c r="O304" i="8"/>
  <c r="P304" i="8"/>
  <c r="Q304" i="8"/>
  <c r="R304" i="8"/>
  <c r="S304" i="8"/>
  <c r="T304" i="8"/>
  <c r="U304" i="8"/>
  <c r="V304" i="8"/>
  <c r="W304" i="8"/>
  <c r="X304" i="8"/>
  <c r="Y304" i="8"/>
  <c r="Z304" i="8"/>
  <c r="AA304" i="8"/>
  <c r="AB304" i="8"/>
  <c r="AC304" i="8"/>
  <c r="AD304" i="8"/>
  <c r="AE304" i="8"/>
  <c r="AF304" i="8"/>
  <c r="AG304" i="8"/>
  <c r="AH304" i="8"/>
  <c r="AI304" i="8"/>
  <c r="AJ304" i="8"/>
  <c r="AK304" i="8"/>
  <c r="AL304" i="8"/>
  <c r="AM304" i="8"/>
  <c r="AN304" i="8"/>
  <c r="AO304" i="8"/>
  <c r="AP304" i="8"/>
  <c r="AQ304" i="8"/>
  <c r="AR304" i="8"/>
  <c r="AS304" i="8"/>
  <c r="AT304" i="8"/>
  <c r="AU304" i="8"/>
  <c r="AV304" i="8"/>
  <c r="AW304" i="8"/>
  <c r="AX304" i="8"/>
  <c r="AY304" i="8"/>
  <c r="AZ304" i="8"/>
  <c r="BA304" i="8"/>
  <c r="BB304" i="8"/>
  <c r="BC304" i="8"/>
  <c r="BD304" i="8"/>
  <c r="BE304" i="8"/>
  <c r="BF304" i="8"/>
  <c r="BG304" i="8"/>
  <c r="BH304" i="8"/>
  <c r="BI304" i="8"/>
  <c r="BJ304" i="8"/>
  <c r="BK304" i="8"/>
  <c r="BL304" i="8"/>
  <c r="BM304" i="8"/>
  <c r="BN304" i="8"/>
  <c r="BO304" i="8"/>
  <c r="BP304" i="8"/>
  <c r="BQ304" i="8"/>
  <c r="BR304" i="8"/>
  <c r="BS304" i="8"/>
  <c r="BT304" i="8"/>
  <c r="BU304" i="8"/>
  <c r="BV304" i="8"/>
  <c r="BW304" i="8"/>
  <c r="BX304" i="8"/>
  <c r="BY304" i="8"/>
  <c r="BZ304" i="8"/>
  <c r="CA304" i="8"/>
  <c r="CB304" i="8"/>
  <c r="CC304" i="8"/>
  <c r="CD304" i="8"/>
  <c r="CE304" i="8"/>
  <c r="CF304" i="8"/>
  <c r="CG304" i="8"/>
  <c r="CH304" i="8"/>
  <c r="CI304" i="8"/>
  <c r="CJ304" i="8"/>
  <c r="CK304" i="8"/>
  <c r="CL304" i="8"/>
  <c r="CM304" i="8"/>
  <c r="CN304" i="8"/>
  <c r="CO304" i="8"/>
  <c r="CP304" i="8"/>
  <c r="CQ304" i="8"/>
  <c r="CR304" i="8"/>
  <c r="CS304" i="8"/>
  <c r="CT304" i="8"/>
  <c r="CU304" i="8"/>
  <c r="CV304" i="8"/>
  <c r="CW304" i="8"/>
  <c r="CX304" i="8"/>
  <c r="CY304" i="8"/>
  <c r="CZ304" i="8"/>
  <c r="DA304" i="8"/>
  <c r="DB304" i="8"/>
  <c r="DC304" i="8"/>
  <c r="DD304" i="8"/>
  <c r="DE304" i="8"/>
  <c r="DF304" i="8"/>
  <c r="DG304" i="8"/>
  <c r="DH304" i="8"/>
  <c r="DI304" i="8"/>
  <c r="DJ304" i="8"/>
  <c r="DK304" i="8"/>
  <c r="DL304" i="8"/>
  <c r="DM304" i="8"/>
  <c r="DN304" i="8"/>
  <c r="DO304" i="8"/>
  <c r="DP304" i="8"/>
  <c r="DQ304" i="8"/>
  <c r="DR304" i="8"/>
  <c r="DS304" i="8"/>
  <c r="H269" i="8"/>
  <c r="I269" i="8"/>
  <c r="J269" i="8"/>
  <c r="K269" i="8"/>
  <c r="L269" i="8"/>
  <c r="M269" i="8"/>
  <c r="N269" i="8"/>
  <c r="O269" i="8"/>
  <c r="P269" i="8"/>
  <c r="Q269" i="8"/>
  <c r="R269" i="8"/>
  <c r="S269" i="8"/>
  <c r="T269" i="8"/>
  <c r="U269" i="8"/>
  <c r="V269" i="8"/>
  <c r="W269" i="8"/>
  <c r="X269" i="8"/>
  <c r="Y269" i="8"/>
  <c r="Z269" i="8"/>
  <c r="AA269" i="8"/>
  <c r="AB269" i="8"/>
  <c r="AC269" i="8"/>
  <c r="AD269" i="8"/>
  <c r="AE269" i="8"/>
  <c r="AF269" i="8"/>
  <c r="AG269" i="8"/>
  <c r="AH269" i="8"/>
  <c r="AI269" i="8"/>
  <c r="AJ269" i="8"/>
  <c r="AK269" i="8"/>
  <c r="AL269" i="8"/>
  <c r="AM269" i="8"/>
  <c r="AN269" i="8"/>
  <c r="AO269" i="8"/>
  <c r="AP269" i="8"/>
  <c r="AQ269" i="8"/>
  <c r="AR269" i="8"/>
  <c r="AS269" i="8"/>
  <c r="AT269" i="8"/>
  <c r="AU269" i="8"/>
  <c r="AV269" i="8"/>
  <c r="AW269" i="8"/>
  <c r="AX269" i="8"/>
  <c r="AY269" i="8"/>
  <c r="AZ269" i="8"/>
  <c r="BA269" i="8"/>
  <c r="BB269" i="8"/>
  <c r="BC269" i="8"/>
  <c r="BD269" i="8"/>
  <c r="BE269" i="8"/>
  <c r="BF269" i="8"/>
  <c r="BG269" i="8"/>
  <c r="BH269" i="8"/>
  <c r="BI269" i="8"/>
  <c r="BJ269" i="8"/>
  <c r="BK269" i="8"/>
  <c r="BL269" i="8"/>
  <c r="BM269" i="8"/>
  <c r="BN269" i="8"/>
  <c r="BO269" i="8"/>
  <c r="BP269" i="8"/>
  <c r="BQ269" i="8"/>
  <c r="BR269" i="8"/>
  <c r="BS269" i="8"/>
  <c r="BT269" i="8"/>
  <c r="BU269" i="8"/>
  <c r="BV269" i="8"/>
  <c r="BW269" i="8"/>
  <c r="BX269" i="8"/>
  <c r="BY269" i="8"/>
  <c r="BZ269" i="8"/>
  <c r="CA269" i="8"/>
  <c r="CB269" i="8"/>
  <c r="CC269" i="8"/>
  <c r="CD269" i="8"/>
  <c r="CE269" i="8"/>
  <c r="CF269" i="8"/>
  <c r="CG269" i="8"/>
  <c r="CH269" i="8"/>
  <c r="CI269" i="8"/>
  <c r="CJ269" i="8"/>
  <c r="CK269" i="8"/>
  <c r="CL269" i="8"/>
  <c r="CM269" i="8"/>
  <c r="CN269" i="8"/>
  <c r="CO269" i="8"/>
  <c r="CP269" i="8"/>
  <c r="CQ269" i="8"/>
  <c r="CR269" i="8"/>
  <c r="CS269" i="8"/>
  <c r="CT269" i="8"/>
  <c r="CU269" i="8"/>
  <c r="CV269" i="8"/>
  <c r="CW269" i="8"/>
  <c r="CX269" i="8"/>
  <c r="CY269" i="8"/>
  <c r="CZ269" i="8"/>
  <c r="DA269" i="8"/>
  <c r="DB269" i="8"/>
  <c r="DC269" i="8"/>
  <c r="DD269" i="8"/>
  <c r="DE269" i="8"/>
  <c r="DF269" i="8"/>
  <c r="DG269" i="8"/>
  <c r="DH269" i="8"/>
  <c r="DI269" i="8"/>
  <c r="DJ269" i="8"/>
  <c r="DK269" i="8"/>
  <c r="DL269" i="8"/>
  <c r="DM269" i="8"/>
  <c r="DN269" i="8"/>
  <c r="DO269" i="8"/>
  <c r="DP269" i="8"/>
  <c r="DQ269" i="8"/>
  <c r="DR269" i="8"/>
  <c r="DS269" i="8"/>
  <c r="H255" i="8"/>
  <c r="I255" i="8"/>
  <c r="J255" i="8"/>
  <c r="K255" i="8"/>
  <c r="L255" i="8"/>
  <c r="M255" i="8"/>
  <c r="N255" i="8"/>
  <c r="O255" i="8"/>
  <c r="P255" i="8"/>
  <c r="Q255" i="8"/>
  <c r="R255" i="8"/>
  <c r="S255" i="8"/>
  <c r="T255" i="8"/>
  <c r="U255" i="8"/>
  <c r="V255" i="8"/>
  <c r="W255" i="8"/>
  <c r="X255" i="8"/>
  <c r="Y255" i="8"/>
  <c r="Z255" i="8"/>
  <c r="AA255" i="8"/>
  <c r="AB255" i="8"/>
  <c r="AC255" i="8"/>
  <c r="AD255" i="8"/>
  <c r="AE255" i="8"/>
  <c r="AF255" i="8"/>
  <c r="AG255" i="8"/>
  <c r="AH255" i="8"/>
  <c r="AI255" i="8"/>
  <c r="AJ255" i="8"/>
  <c r="AK255" i="8"/>
  <c r="AL255" i="8"/>
  <c r="AM255" i="8"/>
  <c r="AN255" i="8"/>
  <c r="AO255" i="8"/>
  <c r="AP255" i="8"/>
  <c r="AQ255" i="8"/>
  <c r="AR255" i="8"/>
  <c r="AS255" i="8"/>
  <c r="AT255" i="8"/>
  <c r="AU255" i="8"/>
  <c r="AV255" i="8"/>
  <c r="AW255" i="8"/>
  <c r="AX255" i="8"/>
  <c r="AY255" i="8"/>
  <c r="AZ255" i="8"/>
  <c r="BA255" i="8"/>
  <c r="BB255" i="8"/>
  <c r="BC255" i="8"/>
  <c r="BD255" i="8"/>
  <c r="BE255" i="8"/>
  <c r="BF255" i="8"/>
  <c r="BG255" i="8"/>
  <c r="BH255" i="8"/>
  <c r="BI255" i="8"/>
  <c r="BJ255" i="8"/>
  <c r="BK255" i="8"/>
  <c r="BL255" i="8"/>
  <c r="BM255" i="8"/>
  <c r="BN255" i="8"/>
  <c r="BO255" i="8"/>
  <c r="BP255" i="8"/>
  <c r="BQ255" i="8"/>
  <c r="BR255" i="8"/>
  <c r="BS255" i="8"/>
  <c r="BT255" i="8"/>
  <c r="BU255" i="8"/>
  <c r="BV255" i="8"/>
  <c r="BW255" i="8"/>
  <c r="BX255" i="8"/>
  <c r="BY255" i="8"/>
  <c r="BZ255" i="8"/>
  <c r="CA255" i="8"/>
  <c r="CB255" i="8"/>
  <c r="CC255" i="8"/>
  <c r="CD255" i="8"/>
  <c r="CE255" i="8"/>
  <c r="CF255" i="8"/>
  <c r="CG255" i="8"/>
  <c r="CH255" i="8"/>
  <c r="CI255" i="8"/>
  <c r="CJ255" i="8"/>
  <c r="CK255" i="8"/>
  <c r="CL255" i="8"/>
  <c r="CM255" i="8"/>
  <c r="CN255" i="8"/>
  <c r="CO255" i="8"/>
  <c r="CP255" i="8"/>
  <c r="CQ255" i="8"/>
  <c r="CR255" i="8"/>
  <c r="CS255" i="8"/>
  <c r="CT255" i="8"/>
  <c r="CU255" i="8"/>
  <c r="CV255" i="8"/>
  <c r="CW255" i="8"/>
  <c r="CX255" i="8"/>
  <c r="CY255" i="8"/>
  <c r="CZ255" i="8"/>
  <c r="DA255" i="8"/>
  <c r="DB255" i="8"/>
  <c r="DC255" i="8"/>
  <c r="DD255" i="8"/>
  <c r="DE255" i="8"/>
  <c r="DG255" i="8"/>
  <c r="DH255" i="8"/>
  <c r="DI255" i="8"/>
  <c r="DJ255" i="8"/>
  <c r="DK255" i="8"/>
  <c r="DL255" i="8"/>
  <c r="DM255" i="8"/>
  <c r="DN255" i="8"/>
  <c r="DO255" i="8"/>
  <c r="DP255" i="8"/>
  <c r="DQ255" i="8"/>
  <c r="DR255" i="8"/>
  <c r="DS255" i="8"/>
  <c r="H312" i="8"/>
  <c r="I312" i="8"/>
  <c r="J312" i="8"/>
  <c r="K312" i="8"/>
  <c r="L312" i="8"/>
  <c r="M312" i="8"/>
  <c r="N312" i="8"/>
  <c r="O312" i="8"/>
  <c r="P312" i="8"/>
  <c r="Q312" i="8"/>
  <c r="R312" i="8"/>
  <c r="S312" i="8"/>
  <c r="T312" i="8"/>
  <c r="U312" i="8"/>
  <c r="V312" i="8"/>
  <c r="W312" i="8"/>
  <c r="X312" i="8"/>
  <c r="Y312" i="8"/>
  <c r="Z312" i="8"/>
  <c r="AA312" i="8"/>
  <c r="AB312" i="8"/>
  <c r="AC312" i="8"/>
  <c r="AD312" i="8"/>
  <c r="AE312" i="8"/>
  <c r="AF312" i="8"/>
  <c r="AG312" i="8"/>
  <c r="AH312" i="8"/>
  <c r="AI312" i="8"/>
  <c r="AJ312" i="8"/>
  <c r="AK312" i="8"/>
  <c r="AL312" i="8"/>
  <c r="AM312" i="8"/>
  <c r="AN312" i="8"/>
  <c r="AO312" i="8"/>
  <c r="AP312" i="8"/>
  <c r="AQ312" i="8"/>
  <c r="AR312" i="8"/>
  <c r="AS312" i="8"/>
  <c r="AT312" i="8"/>
  <c r="AU312" i="8"/>
  <c r="AV312" i="8"/>
  <c r="AW312" i="8"/>
  <c r="AX312" i="8"/>
  <c r="AY312" i="8"/>
  <c r="AZ312" i="8"/>
  <c r="BA312" i="8"/>
  <c r="BB312" i="8"/>
  <c r="BC312" i="8"/>
  <c r="BD312" i="8"/>
  <c r="BE312" i="8"/>
  <c r="BF312" i="8"/>
  <c r="BG312" i="8"/>
  <c r="BH312" i="8"/>
  <c r="BI312" i="8"/>
  <c r="BJ312" i="8"/>
  <c r="BK312" i="8"/>
  <c r="BL312" i="8"/>
  <c r="BM312" i="8"/>
  <c r="BN312" i="8"/>
  <c r="BO312" i="8"/>
  <c r="BP312" i="8"/>
  <c r="BQ312" i="8"/>
  <c r="BR312" i="8"/>
  <c r="BS312" i="8"/>
  <c r="BT312" i="8"/>
  <c r="BU312" i="8"/>
  <c r="BV312" i="8"/>
  <c r="BW312" i="8"/>
  <c r="BX312" i="8"/>
  <c r="BY312" i="8"/>
  <c r="BZ312" i="8"/>
  <c r="CA312" i="8"/>
  <c r="CB312" i="8"/>
  <c r="CC312" i="8"/>
  <c r="CD312" i="8"/>
  <c r="CE312" i="8"/>
  <c r="CF312" i="8"/>
  <c r="CG312" i="8"/>
  <c r="CH312" i="8"/>
  <c r="CI312" i="8"/>
  <c r="CJ312" i="8"/>
  <c r="CK312" i="8"/>
  <c r="CL312" i="8"/>
  <c r="CM312" i="8"/>
  <c r="CN312" i="8"/>
  <c r="CO312" i="8"/>
  <c r="CP312" i="8"/>
  <c r="CQ312" i="8"/>
  <c r="CR312" i="8"/>
  <c r="CS312" i="8"/>
  <c r="CT312" i="8"/>
  <c r="CU312" i="8"/>
  <c r="CV312" i="8"/>
  <c r="CW312" i="8"/>
  <c r="CX312" i="8"/>
  <c r="CY312" i="8"/>
  <c r="CZ312" i="8"/>
  <c r="DA312" i="8"/>
  <c r="DB312" i="8"/>
  <c r="DC312" i="8"/>
  <c r="DD312" i="8"/>
  <c r="DE312" i="8"/>
  <c r="DF312" i="8"/>
  <c r="DG312" i="8"/>
  <c r="DH312" i="8"/>
  <c r="DI312" i="8"/>
  <c r="DJ312" i="8"/>
  <c r="DK312" i="8"/>
  <c r="DL312" i="8"/>
  <c r="DM312" i="8"/>
  <c r="DN312" i="8"/>
  <c r="DO312" i="8"/>
  <c r="DP312" i="8"/>
  <c r="DQ312" i="8"/>
  <c r="DR312" i="8"/>
  <c r="DS312" i="8"/>
  <c r="H294" i="8"/>
  <c r="I294" i="8"/>
  <c r="J294" i="8"/>
  <c r="K294" i="8"/>
  <c r="L294" i="8"/>
  <c r="M294" i="8"/>
  <c r="N294" i="8"/>
  <c r="O294" i="8"/>
  <c r="P294" i="8"/>
  <c r="Q294" i="8"/>
  <c r="R294" i="8"/>
  <c r="S294" i="8"/>
  <c r="T294" i="8"/>
  <c r="U294" i="8"/>
  <c r="V294" i="8"/>
  <c r="W294" i="8"/>
  <c r="X294" i="8"/>
  <c r="Y294" i="8"/>
  <c r="Z294" i="8"/>
  <c r="AA294" i="8"/>
  <c r="AB294" i="8"/>
  <c r="AC294" i="8"/>
  <c r="AD294" i="8"/>
  <c r="AE294" i="8"/>
  <c r="AF294" i="8"/>
  <c r="AG294" i="8"/>
  <c r="AH294" i="8"/>
  <c r="AI294" i="8"/>
  <c r="AJ294" i="8"/>
  <c r="AK294" i="8"/>
  <c r="AL294" i="8"/>
  <c r="AM294" i="8"/>
  <c r="AN294" i="8"/>
  <c r="AO294" i="8"/>
  <c r="AP294" i="8"/>
  <c r="AQ294" i="8"/>
  <c r="AR294" i="8"/>
  <c r="AS294" i="8"/>
  <c r="AT294" i="8"/>
  <c r="AU294" i="8"/>
  <c r="AV294" i="8"/>
  <c r="AW294" i="8"/>
  <c r="AX294" i="8"/>
  <c r="AY294" i="8"/>
  <c r="AZ294" i="8"/>
  <c r="BA294" i="8"/>
  <c r="BB294" i="8"/>
  <c r="BC294" i="8"/>
  <c r="BD294" i="8"/>
  <c r="BE294" i="8"/>
  <c r="BF294" i="8"/>
  <c r="BG294" i="8"/>
  <c r="BH294" i="8"/>
  <c r="BI294" i="8"/>
  <c r="BJ294" i="8"/>
  <c r="BK294" i="8"/>
  <c r="BL294" i="8"/>
  <c r="BM294" i="8"/>
  <c r="BN294" i="8"/>
  <c r="BO294" i="8"/>
  <c r="BP294" i="8"/>
  <c r="BQ294" i="8"/>
  <c r="BR294" i="8"/>
  <c r="BS294" i="8"/>
  <c r="BT294" i="8"/>
  <c r="BU294" i="8"/>
  <c r="BV294" i="8"/>
  <c r="BW294" i="8"/>
  <c r="BX294" i="8"/>
  <c r="BY294" i="8"/>
  <c r="BZ294" i="8"/>
  <c r="CA294" i="8"/>
  <c r="CB294" i="8"/>
  <c r="CC294" i="8"/>
  <c r="CD294" i="8"/>
  <c r="CE294" i="8"/>
  <c r="CF294" i="8"/>
  <c r="CG294" i="8"/>
  <c r="CH294" i="8"/>
  <c r="CI294" i="8"/>
  <c r="CJ294" i="8"/>
  <c r="CK294" i="8"/>
  <c r="CL294" i="8"/>
  <c r="CM294" i="8"/>
  <c r="CN294" i="8"/>
  <c r="CO294" i="8"/>
  <c r="CP294" i="8"/>
  <c r="CQ294" i="8"/>
  <c r="CR294" i="8"/>
  <c r="CS294" i="8"/>
  <c r="CT294" i="8"/>
  <c r="CU294" i="8"/>
  <c r="CV294" i="8"/>
  <c r="CW294" i="8"/>
  <c r="CX294" i="8"/>
  <c r="CY294" i="8"/>
  <c r="CZ294" i="8"/>
  <c r="DA294" i="8"/>
  <c r="DB294" i="8"/>
  <c r="DC294" i="8"/>
  <c r="DD294" i="8"/>
  <c r="DE294" i="8"/>
  <c r="DF294" i="8"/>
  <c r="DG294" i="8"/>
  <c r="DH294" i="8"/>
  <c r="DI294" i="8"/>
  <c r="DJ294" i="8"/>
  <c r="DK294" i="8"/>
  <c r="DL294" i="8"/>
  <c r="DM294" i="8"/>
  <c r="DN294" i="8"/>
  <c r="DO294" i="8"/>
  <c r="DP294" i="8"/>
  <c r="DQ294" i="8"/>
  <c r="DR294" i="8"/>
  <c r="DS294" i="8"/>
  <c r="H280" i="8"/>
  <c r="I280" i="8"/>
  <c r="J280" i="8"/>
  <c r="K280" i="8"/>
  <c r="L280" i="8"/>
  <c r="M280" i="8"/>
  <c r="N280" i="8"/>
  <c r="O280" i="8"/>
  <c r="P280" i="8"/>
  <c r="Q280" i="8"/>
  <c r="R280" i="8"/>
  <c r="S280" i="8"/>
  <c r="T280" i="8"/>
  <c r="U280" i="8"/>
  <c r="V280" i="8"/>
  <c r="W280" i="8"/>
  <c r="X280" i="8"/>
  <c r="Y280" i="8"/>
  <c r="Z280" i="8"/>
  <c r="AA280" i="8"/>
  <c r="AB280" i="8"/>
  <c r="AC280" i="8"/>
  <c r="AD280" i="8"/>
  <c r="AE280" i="8"/>
  <c r="AF280" i="8"/>
  <c r="AG280" i="8"/>
  <c r="AH280" i="8"/>
  <c r="AI280" i="8"/>
  <c r="AJ280" i="8"/>
  <c r="AK280" i="8"/>
  <c r="AL280" i="8"/>
  <c r="AM280" i="8"/>
  <c r="AN280" i="8"/>
  <c r="AO280" i="8"/>
  <c r="AP280" i="8"/>
  <c r="AQ280" i="8"/>
  <c r="AR280" i="8"/>
  <c r="AS280" i="8"/>
  <c r="AT280" i="8"/>
  <c r="AU280" i="8"/>
  <c r="AV280" i="8"/>
  <c r="AW280" i="8"/>
  <c r="AX280" i="8"/>
  <c r="AY280" i="8"/>
  <c r="AZ280" i="8"/>
  <c r="BA280" i="8"/>
  <c r="BB280" i="8"/>
  <c r="BC280" i="8"/>
  <c r="BD280" i="8"/>
  <c r="BE280" i="8"/>
  <c r="BF280" i="8"/>
  <c r="BG280" i="8"/>
  <c r="BH280" i="8"/>
  <c r="BI280" i="8"/>
  <c r="BJ280" i="8"/>
  <c r="BK280" i="8"/>
  <c r="BL280" i="8"/>
  <c r="BM280" i="8"/>
  <c r="BN280" i="8"/>
  <c r="BO280" i="8"/>
  <c r="BP280" i="8"/>
  <c r="BQ280" i="8"/>
  <c r="BR280" i="8"/>
  <c r="BS280" i="8"/>
  <c r="BT280" i="8"/>
  <c r="BU280" i="8"/>
  <c r="BV280" i="8"/>
  <c r="BW280" i="8"/>
  <c r="BX280" i="8"/>
  <c r="BY280" i="8"/>
  <c r="BZ280" i="8"/>
  <c r="CA280" i="8"/>
  <c r="CB280" i="8"/>
  <c r="CC280" i="8"/>
  <c r="CD280" i="8"/>
  <c r="CE280" i="8"/>
  <c r="CF280" i="8"/>
  <c r="CG280" i="8"/>
  <c r="CH280" i="8"/>
  <c r="CI280" i="8"/>
  <c r="CJ280" i="8"/>
  <c r="CK280" i="8"/>
  <c r="CL280" i="8"/>
  <c r="CM280" i="8"/>
  <c r="CN280" i="8"/>
  <c r="CO280" i="8"/>
  <c r="CP280" i="8"/>
  <c r="CQ280" i="8"/>
  <c r="CR280" i="8"/>
  <c r="CS280" i="8"/>
  <c r="CT280" i="8"/>
  <c r="CU280" i="8"/>
  <c r="CV280" i="8"/>
  <c r="CW280" i="8"/>
  <c r="CX280" i="8"/>
  <c r="CY280" i="8"/>
  <c r="CZ280" i="8"/>
  <c r="DA280" i="8"/>
  <c r="DB280" i="8"/>
  <c r="DC280" i="8"/>
  <c r="DD280" i="8"/>
  <c r="DE280" i="8"/>
  <c r="DF280" i="8"/>
  <c r="DG280" i="8"/>
  <c r="DH280" i="8"/>
  <c r="DI280" i="8"/>
  <c r="DJ280" i="8"/>
  <c r="DK280" i="8"/>
  <c r="DL280" i="8"/>
  <c r="DM280" i="8"/>
  <c r="DN280" i="8"/>
  <c r="DO280" i="8"/>
  <c r="DP280" i="8"/>
  <c r="DQ280" i="8"/>
  <c r="DR280" i="8"/>
  <c r="DS280" i="8"/>
  <c r="H216" i="8"/>
  <c r="I216" i="8"/>
  <c r="J216" i="8"/>
  <c r="K216" i="8"/>
  <c r="L216" i="8"/>
  <c r="M216" i="8"/>
  <c r="N216" i="8"/>
  <c r="O216" i="8"/>
  <c r="P216" i="8"/>
  <c r="Q216" i="8"/>
  <c r="R216" i="8"/>
  <c r="S216" i="8"/>
  <c r="T216" i="8"/>
  <c r="U216" i="8"/>
  <c r="V216" i="8"/>
  <c r="W216" i="8"/>
  <c r="X216" i="8"/>
  <c r="Y216" i="8"/>
  <c r="Z216" i="8"/>
  <c r="AA216" i="8"/>
  <c r="AB216" i="8"/>
  <c r="AC216" i="8"/>
  <c r="AD216" i="8"/>
  <c r="AE216" i="8"/>
  <c r="AF216" i="8"/>
  <c r="AG216" i="8"/>
  <c r="AH216" i="8"/>
  <c r="AI216" i="8"/>
  <c r="AJ216" i="8"/>
  <c r="AK216" i="8"/>
  <c r="AL216" i="8"/>
  <c r="AM216" i="8"/>
  <c r="AN216" i="8"/>
  <c r="AO216" i="8"/>
  <c r="AP216" i="8"/>
  <c r="AQ216" i="8"/>
  <c r="AR216" i="8"/>
  <c r="AS216" i="8"/>
  <c r="AT216" i="8"/>
  <c r="AU216" i="8"/>
  <c r="AV216" i="8"/>
  <c r="AW216" i="8"/>
  <c r="AX216" i="8"/>
  <c r="AY216" i="8"/>
  <c r="AZ216" i="8"/>
  <c r="BA216" i="8"/>
  <c r="BB216" i="8"/>
  <c r="BC216" i="8"/>
  <c r="BD216" i="8"/>
  <c r="BE216" i="8"/>
  <c r="BF216" i="8"/>
  <c r="BG216" i="8"/>
  <c r="BH216" i="8"/>
  <c r="BI216" i="8"/>
  <c r="BJ216" i="8"/>
  <c r="BK216" i="8"/>
  <c r="BL216" i="8"/>
  <c r="BM216" i="8"/>
  <c r="BN216" i="8"/>
  <c r="BO216" i="8"/>
  <c r="BP216" i="8"/>
  <c r="BQ216" i="8"/>
  <c r="BR216" i="8"/>
  <c r="BT216" i="8"/>
  <c r="BU216" i="8"/>
  <c r="BV216" i="8"/>
  <c r="BW216" i="8"/>
  <c r="BX216" i="8"/>
  <c r="BY216" i="8"/>
  <c r="BZ216" i="8"/>
  <c r="CA216" i="8"/>
  <c r="CB216" i="8"/>
  <c r="CC216" i="8"/>
  <c r="CD216" i="8"/>
  <c r="CE216" i="8"/>
  <c r="CF216" i="8"/>
  <c r="CG216" i="8"/>
  <c r="CH216" i="8"/>
  <c r="CI216" i="8"/>
  <c r="CJ216" i="8"/>
  <c r="CK216" i="8"/>
  <c r="CL216" i="8"/>
  <c r="CM216" i="8"/>
  <c r="CN216" i="8"/>
  <c r="CO216" i="8"/>
  <c r="CP216" i="8"/>
  <c r="CQ216" i="8"/>
  <c r="CR216" i="8"/>
  <c r="CS216" i="8"/>
  <c r="CT216" i="8"/>
  <c r="CU216" i="8"/>
  <c r="CV216" i="8"/>
  <c r="CW216" i="8"/>
  <c r="CX216" i="8"/>
  <c r="CY216" i="8"/>
  <c r="CZ216" i="8"/>
  <c r="DA216" i="8"/>
  <c r="DB216" i="8"/>
  <c r="DC216" i="8"/>
  <c r="DD216" i="8"/>
  <c r="DE216" i="8"/>
  <c r="DF216" i="8"/>
  <c r="DG216" i="8"/>
  <c r="DH216" i="8"/>
  <c r="DI216" i="8"/>
  <c r="DJ216" i="8"/>
  <c r="DK216" i="8"/>
  <c r="DL216" i="8"/>
  <c r="DM216" i="8"/>
  <c r="DN216" i="8"/>
  <c r="DO216" i="8"/>
  <c r="DP216" i="8"/>
  <c r="DQ216" i="8"/>
  <c r="DR216" i="8"/>
  <c r="DS216" i="8"/>
  <c r="H228" i="8"/>
  <c r="I228" i="8"/>
  <c r="J228" i="8"/>
  <c r="K228" i="8"/>
  <c r="L228" i="8"/>
  <c r="M228" i="8"/>
  <c r="N228" i="8"/>
  <c r="O228" i="8"/>
  <c r="P228" i="8"/>
  <c r="Q228" i="8"/>
  <c r="R228" i="8"/>
  <c r="S228" i="8"/>
  <c r="T228" i="8"/>
  <c r="U228" i="8"/>
  <c r="V228" i="8"/>
  <c r="W228" i="8"/>
  <c r="X228" i="8"/>
  <c r="Y228" i="8"/>
  <c r="Z228" i="8"/>
  <c r="AA228" i="8"/>
  <c r="AB228" i="8"/>
  <c r="AC228" i="8"/>
  <c r="AD228" i="8"/>
  <c r="AE228" i="8"/>
  <c r="AF228" i="8"/>
  <c r="AG228" i="8"/>
  <c r="AH228" i="8"/>
  <c r="AI228" i="8"/>
  <c r="AJ228" i="8"/>
  <c r="AK228" i="8"/>
  <c r="AL228" i="8"/>
  <c r="AM228" i="8"/>
  <c r="AN228" i="8"/>
  <c r="AO228" i="8"/>
  <c r="AP228" i="8"/>
  <c r="AQ228" i="8"/>
  <c r="AR228" i="8"/>
  <c r="AS228" i="8"/>
  <c r="AT228" i="8"/>
  <c r="AU228" i="8"/>
  <c r="AV228" i="8"/>
  <c r="AW228" i="8"/>
  <c r="AX228" i="8"/>
  <c r="AY228" i="8"/>
  <c r="AZ228" i="8"/>
  <c r="BA228" i="8"/>
  <c r="BB228" i="8"/>
  <c r="BC228" i="8"/>
  <c r="BD228" i="8"/>
  <c r="BE228" i="8"/>
  <c r="BF228" i="8"/>
  <c r="BG228" i="8"/>
  <c r="BH228" i="8"/>
  <c r="BI228" i="8"/>
  <c r="BJ228" i="8"/>
  <c r="BK228" i="8"/>
  <c r="BL228" i="8"/>
  <c r="BM228" i="8"/>
  <c r="BN228" i="8"/>
  <c r="BO228" i="8"/>
  <c r="BP228" i="8"/>
  <c r="BQ228" i="8"/>
  <c r="BR228" i="8"/>
  <c r="BS228" i="8"/>
  <c r="BT228" i="8"/>
  <c r="BU228" i="8"/>
  <c r="BV228" i="8"/>
  <c r="BW228" i="8"/>
  <c r="BX228" i="8"/>
  <c r="BY228" i="8"/>
  <c r="BZ228" i="8"/>
  <c r="CA228" i="8"/>
  <c r="CB228" i="8"/>
  <c r="CC228" i="8"/>
  <c r="CD228" i="8"/>
  <c r="CF228" i="8"/>
  <c r="CG228" i="8"/>
  <c r="CH228" i="8"/>
  <c r="CI228" i="8"/>
  <c r="CJ228" i="8"/>
  <c r="CK228" i="8"/>
  <c r="CL228" i="8"/>
  <c r="CM228" i="8"/>
  <c r="CN228" i="8"/>
  <c r="CO228" i="8"/>
  <c r="CP228" i="8"/>
  <c r="CQ228" i="8"/>
  <c r="CR228" i="8"/>
  <c r="CS228" i="8"/>
  <c r="CT228" i="8"/>
  <c r="CU228" i="8"/>
  <c r="CV228" i="8"/>
  <c r="CW228" i="8"/>
  <c r="CX228" i="8"/>
  <c r="CY228" i="8"/>
  <c r="CZ228" i="8"/>
  <c r="DA228" i="8"/>
  <c r="DB228" i="8"/>
  <c r="DC228" i="8"/>
  <c r="DD228" i="8"/>
  <c r="DE228" i="8"/>
  <c r="DF228" i="8"/>
  <c r="DG228" i="8"/>
  <c r="DH228" i="8"/>
  <c r="DI228" i="8"/>
  <c r="DJ228" i="8"/>
  <c r="DK228" i="8"/>
  <c r="DL228" i="8"/>
  <c r="DM228" i="8"/>
  <c r="DN228" i="8"/>
  <c r="DO228" i="8"/>
  <c r="DP228" i="8"/>
  <c r="DQ228" i="8"/>
  <c r="DR228" i="8"/>
  <c r="DS228" i="8"/>
  <c r="J186" i="8"/>
  <c r="R186" i="8"/>
  <c r="Z186" i="8"/>
  <c r="AH186" i="8"/>
  <c r="AP186" i="8"/>
  <c r="AX186" i="8"/>
  <c r="BF186" i="8"/>
  <c r="BN186" i="8"/>
  <c r="K186" i="8"/>
  <c r="S186" i="8"/>
  <c r="AA186" i="8"/>
  <c r="AI186" i="8"/>
  <c r="AQ186" i="8"/>
  <c r="AY186" i="8"/>
  <c r="BG186" i="8"/>
  <c r="BO186" i="8"/>
  <c r="BT186" i="8"/>
  <c r="L186" i="8"/>
  <c r="T186" i="8"/>
  <c r="AB186" i="8"/>
  <c r="AJ186" i="8"/>
  <c r="AR186" i="8"/>
  <c r="AZ186" i="8"/>
  <c r="BH186" i="8"/>
  <c r="BP186" i="8"/>
  <c r="M186" i="8"/>
  <c r="U186" i="8"/>
  <c r="AC186" i="8"/>
  <c r="AK186" i="8"/>
  <c r="AS186" i="8"/>
  <c r="BA186" i="8"/>
  <c r="BI186" i="8"/>
  <c r="BQ186" i="8"/>
  <c r="N186" i="8"/>
  <c r="V186" i="8"/>
  <c r="AD186" i="8"/>
  <c r="AL186" i="8"/>
  <c r="AT186" i="8"/>
  <c r="BB186" i="8"/>
  <c r="BJ186" i="8"/>
  <c r="BR186" i="8"/>
  <c r="O186" i="8"/>
  <c r="W186" i="8"/>
  <c r="AE186" i="8"/>
  <c r="AM186" i="8"/>
  <c r="AU186" i="8"/>
  <c r="BC186" i="8"/>
  <c r="BK186" i="8"/>
  <c r="BS186" i="8"/>
  <c r="H186" i="8"/>
  <c r="P186" i="8"/>
  <c r="X186" i="8"/>
  <c r="AF186" i="8"/>
  <c r="AN186" i="8"/>
  <c r="AV186" i="8"/>
  <c r="BD186" i="8"/>
  <c r="BL186" i="8"/>
  <c r="I186" i="8"/>
  <c r="Q186" i="8"/>
  <c r="Y186" i="8"/>
  <c r="AG186" i="8"/>
  <c r="AO186" i="8"/>
  <c r="AW186" i="8"/>
  <c r="BE186" i="8"/>
  <c r="BM186" i="8"/>
  <c r="BU186" i="8"/>
  <c r="BV186" i="8"/>
  <c r="BW186" i="8"/>
  <c r="BX186" i="8"/>
  <c r="BY186" i="8"/>
  <c r="BZ186" i="8"/>
  <c r="CA186" i="8"/>
  <c r="CB186" i="8"/>
  <c r="CC186" i="8"/>
  <c r="CD186" i="8"/>
  <c r="CE186" i="8"/>
  <c r="CF186" i="8"/>
  <c r="CG186" i="8"/>
  <c r="CH186" i="8"/>
  <c r="CI186" i="8"/>
  <c r="CJ186" i="8"/>
  <c r="CK186" i="8"/>
  <c r="CL186" i="8"/>
  <c r="CM186" i="8"/>
  <c r="CN186" i="8"/>
  <c r="CO186" i="8"/>
  <c r="CP186" i="8"/>
  <c r="CQ186" i="8"/>
  <c r="CR186" i="8"/>
  <c r="CS186" i="8"/>
  <c r="CT186" i="8"/>
  <c r="CU186" i="8"/>
  <c r="CV186" i="8"/>
  <c r="CW186" i="8"/>
  <c r="J112" i="8"/>
  <c r="R112" i="8"/>
  <c r="Z112" i="8"/>
  <c r="K112" i="8"/>
  <c r="S112" i="8"/>
  <c r="AA112" i="8"/>
  <c r="L112" i="8"/>
  <c r="T112" i="8"/>
  <c r="M112" i="8"/>
  <c r="U112" i="8"/>
  <c r="N112" i="8"/>
  <c r="V112" i="8"/>
  <c r="O112" i="8"/>
  <c r="W112" i="8"/>
  <c r="P112" i="8"/>
  <c r="X112" i="8"/>
  <c r="I112" i="8"/>
  <c r="Q112" i="8"/>
  <c r="Y112" i="8"/>
  <c r="H112" i="8"/>
  <c r="CJ112" i="8"/>
  <c r="CK112" i="8"/>
  <c r="CL112" i="8"/>
  <c r="CM112" i="8"/>
  <c r="CN112" i="8"/>
  <c r="CO112" i="8"/>
  <c r="CP112" i="8"/>
  <c r="CQ112" i="8"/>
  <c r="CR112" i="8"/>
  <c r="CS112" i="8"/>
  <c r="CT112" i="8"/>
  <c r="CU112" i="8"/>
  <c r="CV112" i="8"/>
  <c r="CW112" i="8"/>
  <c r="CX112" i="8"/>
  <c r="CY112" i="8"/>
  <c r="CZ112" i="8"/>
  <c r="DA112" i="8"/>
  <c r="DB112" i="8"/>
  <c r="DC112" i="8"/>
  <c r="DD112" i="8"/>
  <c r="DE112" i="8"/>
  <c r="DF112" i="8"/>
  <c r="DG112" i="8"/>
  <c r="DH112" i="8"/>
  <c r="DI112" i="8"/>
  <c r="DJ112" i="8"/>
  <c r="DK112" i="8"/>
  <c r="DL112" i="8"/>
  <c r="DM112" i="8"/>
  <c r="DN112" i="8"/>
  <c r="DO112" i="8"/>
  <c r="DP112" i="8"/>
  <c r="DQ112" i="8"/>
  <c r="DR112" i="8"/>
  <c r="DS112" i="8"/>
  <c r="M169" i="8"/>
  <c r="U169" i="8"/>
  <c r="AC169" i="8"/>
  <c r="AK169" i="8"/>
  <c r="AS169" i="8"/>
  <c r="BA169" i="8"/>
  <c r="BI169" i="8"/>
  <c r="BQ169" i="8"/>
  <c r="N169" i="8"/>
  <c r="V169" i="8"/>
  <c r="AD169" i="8"/>
  <c r="AL169" i="8"/>
  <c r="AT169" i="8"/>
  <c r="BB169" i="8"/>
  <c r="BJ169" i="8"/>
  <c r="BR169" i="8"/>
  <c r="O169" i="8"/>
  <c r="W169" i="8"/>
  <c r="AE169" i="8"/>
  <c r="AM169" i="8"/>
  <c r="AU169" i="8"/>
  <c r="BC169" i="8"/>
  <c r="BK169" i="8"/>
  <c r="BS169" i="8"/>
  <c r="H169" i="8"/>
  <c r="P169" i="8"/>
  <c r="X169" i="8"/>
  <c r="AF169" i="8"/>
  <c r="AN169" i="8"/>
  <c r="AV169" i="8"/>
  <c r="BD169" i="8"/>
  <c r="BL169" i="8"/>
  <c r="I169" i="8"/>
  <c r="Q169" i="8"/>
  <c r="Y169" i="8"/>
  <c r="AG169" i="8"/>
  <c r="AO169" i="8"/>
  <c r="AW169" i="8"/>
  <c r="BE169" i="8"/>
  <c r="BM169" i="8"/>
  <c r="BT169" i="8"/>
  <c r="J169" i="8"/>
  <c r="R169" i="8"/>
  <c r="Z169" i="8"/>
  <c r="AH169" i="8"/>
  <c r="AP169" i="8"/>
  <c r="AX169" i="8"/>
  <c r="BF169" i="8"/>
  <c r="BN169" i="8"/>
  <c r="K169" i="8"/>
  <c r="S169" i="8"/>
  <c r="AA169" i="8"/>
  <c r="AI169" i="8"/>
  <c r="AQ169" i="8"/>
  <c r="AY169" i="8"/>
  <c r="BG169" i="8"/>
  <c r="BO169" i="8"/>
  <c r="L169" i="8"/>
  <c r="T169" i="8"/>
  <c r="AB169" i="8"/>
  <c r="AJ169" i="8"/>
  <c r="AR169" i="8"/>
  <c r="AZ169" i="8"/>
  <c r="BH169" i="8"/>
  <c r="BP169" i="8"/>
  <c r="BU169" i="8"/>
  <c r="BV169" i="8"/>
  <c r="BW169" i="8"/>
  <c r="BX169" i="8"/>
  <c r="BY169" i="8"/>
  <c r="BZ169" i="8"/>
  <c r="CA169" i="8"/>
  <c r="CB169" i="8"/>
  <c r="CC169" i="8"/>
  <c r="CD169" i="8"/>
  <c r="CE169" i="8"/>
  <c r="CF169" i="8"/>
  <c r="N165" i="8"/>
  <c r="V165" i="8"/>
  <c r="AD165" i="8"/>
  <c r="AL165" i="8"/>
  <c r="AT165" i="8"/>
  <c r="BB165" i="8"/>
  <c r="BJ165" i="8"/>
  <c r="BR165" i="8"/>
  <c r="BT165" i="8"/>
  <c r="O165" i="8"/>
  <c r="W165" i="8"/>
  <c r="AE165" i="8"/>
  <c r="AM165" i="8"/>
  <c r="AU165" i="8"/>
  <c r="BC165" i="8"/>
  <c r="BK165" i="8"/>
  <c r="BS165" i="8"/>
  <c r="H165" i="8"/>
  <c r="P165" i="8"/>
  <c r="X165" i="8"/>
  <c r="AF165" i="8"/>
  <c r="AN165" i="8"/>
  <c r="AV165" i="8"/>
  <c r="BD165" i="8"/>
  <c r="BL165" i="8"/>
  <c r="I165" i="8"/>
  <c r="Q165" i="8"/>
  <c r="Y165" i="8"/>
  <c r="AG165" i="8"/>
  <c r="AO165" i="8"/>
  <c r="AW165" i="8"/>
  <c r="BE165" i="8"/>
  <c r="BM165" i="8"/>
  <c r="J165" i="8"/>
  <c r="R165" i="8"/>
  <c r="Z165" i="8"/>
  <c r="AH165" i="8"/>
  <c r="AP165" i="8"/>
  <c r="AX165" i="8"/>
  <c r="BF165" i="8"/>
  <c r="BN165" i="8"/>
  <c r="K165" i="8"/>
  <c r="S165" i="8"/>
  <c r="AA165" i="8"/>
  <c r="AI165" i="8"/>
  <c r="AQ165" i="8"/>
  <c r="AY165" i="8"/>
  <c r="BG165" i="8"/>
  <c r="BO165" i="8"/>
  <c r="L165" i="8"/>
  <c r="T165" i="8"/>
  <c r="AB165" i="8"/>
  <c r="AJ165" i="8"/>
  <c r="AR165" i="8"/>
  <c r="AZ165" i="8"/>
  <c r="BH165" i="8"/>
  <c r="BP165" i="8"/>
  <c r="M165" i="8"/>
  <c r="U165" i="8"/>
  <c r="AC165" i="8"/>
  <c r="AK165" i="8"/>
  <c r="AS165" i="8"/>
  <c r="BA165" i="8"/>
  <c r="BI165" i="8"/>
  <c r="BQ165" i="8"/>
  <c r="BU165" i="8"/>
  <c r="BV165" i="8"/>
  <c r="BW165" i="8"/>
  <c r="BX165" i="8"/>
  <c r="BY165" i="8"/>
  <c r="BZ165" i="8"/>
  <c r="CA165" i="8"/>
  <c r="CB165" i="8"/>
  <c r="L192" i="8"/>
  <c r="T192" i="8"/>
  <c r="AB192" i="8"/>
  <c r="AJ192" i="8"/>
  <c r="AR192" i="8"/>
  <c r="AZ192" i="8"/>
  <c r="BH192" i="8"/>
  <c r="BP192" i="8"/>
  <c r="M192" i="8"/>
  <c r="U192" i="8"/>
  <c r="AC192" i="8"/>
  <c r="AK192" i="8"/>
  <c r="AS192" i="8"/>
  <c r="BA192" i="8"/>
  <c r="BI192" i="8"/>
  <c r="BQ192" i="8"/>
  <c r="BT192" i="8"/>
  <c r="N192" i="8"/>
  <c r="V192" i="8"/>
  <c r="AD192" i="8"/>
  <c r="AL192" i="8"/>
  <c r="AT192" i="8"/>
  <c r="BB192" i="8"/>
  <c r="BJ192" i="8"/>
  <c r="BR192" i="8"/>
  <c r="O192" i="8"/>
  <c r="W192" i="8"/>
  <c r="AE192" i="8"/>
  <c r="AM192" i="8"/>
  <c r="AU192" i="8"/>
  <c r="BC192" i="8"/>
  <c r="BK192" i="8"/>
  <c r="BS192" i="8"/>
  <c r="H192" i="8"/>
  <c r="P192" i="8"/>
  <c r="X192" i="8"/>
  <c r="AF192" i="8"/>
  <c r="AN192" i="8"/>
  <c r="AV192" i="8"/>
  <c r="BD192" i="8"/>
  <c r="BL192" i="8"/>
  <c r="I192" i="8"/>
  <c r="Q192" i="8"/>
  <c r="Y192" i="8"/>
  <c r="AG192" i="8"/>
  <c r="AO192" i="8"/>
  <c r="AW192" i="8"/>
  <c r="BE192" i="8"/>
  <c r="BM192" i="8"/>
  <c r="J192" i="8"/>
  <c r="R192" i="8"/>
  <c r="Z192" i="8"/>
  <c r="AH192" i="8"/>
  <c r="AP192" i="8"/>
  <c r="AX192" i="8"/>
  <c r="BF192" i="8"/>
  <c r="BN192" i="8"/>
  <c r="S192" i="8"/>
  <c r="AA192" i="8"/>
  <c r="AI192" i="8"/>
  <c r="AQ192" i="8"/>
  <c r="AY192" i="8"/>
  <c r="BG192" i="8"/>
  <c r="BO192" i="8"/>
  <c r="K192" i="8"/>
  <c r="BU192" i="8"/>
  <c r="BV192" i="8"/>
  <c r="BW192" i="8"/>
  <c r="BX192" i="8"/>
  <c r="BY192" i="8"/>
  <c r="BZ192" i="8"/>
  <c r="CA192" i="8"/>
  <c r="CB192" i="8"/>
  <c r="CC192" i="8"/>
  <c r="CD192" i="8"/>
  <c r="CE192" i="8"/>
  <c r="CF192" i="8"/>
  <c r="CG192" i="8"/>
  <c r="CH192" i="8"/>
  <c r="CI192" i="8"/>
  <c r="CJ192" i="8"/>
  <c r="CK192" i="8"/>
  <c r="CL192" i="8"/>
  <c r="CM192" i="8"/>
  <c r="CN192" i="8"/>
  <c r="CO192" i="8"/>
  <c r="CP192" i="8"/>
  <c r="CQ192" i="8"/>
  <c r="CR192" i="8"/>
  <c r="CS192" i="8"/>
  <c r="CT192" i="8"/>
  <c r="CU192" i="8"/>
  <c r="CV192" i="8"/>
  <c r="CW192" i="8"/>
  <c r="CX192" i="8"/>
  <c r="CY192" i="8"/>
  <c r="CZ192" i="8"/>
  <c r="DA192" i="8"/>
  <c r="DB192" i="8"/>
  <c r="DC192" i="8"/>
  <c r="J117" i="8"/>
  <c r="R117" i="8"/>
  <c r="Z117" i="8"/>
  <c r="K117" i="8"/>
  <c r="S117" i="8"/>
  <c r="AA117" i="8"/>
  <c r="L117" i="8"/>
  <c r="T117" i="8"/>
  <c r="AB117" i="8"/>
  <c r="M117" i="8"/>
  <c r="U117" i="8"/>
  <c r="AC117" i="8"/>
  <c r="N117" i="8"/>
  <c r="V117" i="8"/>
  <c r="AD117" i="8"/>
  <c r="O117" i="8"/>
  <c r="W117" i="8"/>
  <c r="AE117" i="8"/>
  <c r="P117" i="8"/>
  <c r="X117" i="8"/>
  <c r="AF117" i="8"/>
  <c r="Y117" i="8"/>
  <c r="H117" i="8"/>
  <c r="I117" i="8"/>
  <c r="Q117" i="8"/>
  <c r="CO117" i="8"/>
  <c r="CP117" i="8"/>
  <c r="CQ117" i="8"/>
  <c r="CR117" i="8"/>
  <c r="CS117" i="8"/>
  <c r="CT117" i="8"/>
  <c r="CU117" i="8"/>
  <c r="CV117" i="8"/>
  <c r="CW117" i="8"/>
  <c r="CX117" i="8"/>
  <c r="CY117" i="8"/>
  <c r="CZ117" i="8"/>
  <c r="DA117" i="8"/>
  <c r="DB117" i="8"/>
  <c r="DC117" i="8"/>
  <c r="DD117" i="8"/>
  <c r="DE117" i="8"/>
  <c r="DF117" i="8"/>
  <c r="DG117" i="8"/>
  <c r="DH117" i="8"/>
  <c r="DI117" i="8"/>
  <c r="DJ117" i="8"/>
  <c r="DK117" i="8"/>
  <c r="DL117" i="8"/>
  <c r="DM117" i="8"/>
  <c r="DN117" i="8"/>
  <c r="DO117" i="8"/>
  <c r="DP117" i="8"/>
  <c r="DQ117" i="8"/>
  <c r="DR117" i="8"/>
  <c r="DS117" i="8"/>
  <c r="O163" i="8"/>
  <c r="W163" i="8"/>
  <c r="AE163" i="8"/>
  <c r="AM163" i="8"/>
  <c r="AU163" i="8"/>
  <c r="BC163" i="8"/>
  <c r="BK163" i="8"/>
  <c r="BS163" i="8"/>
  <c r="H163" i="8"/>
  <c r="P163" i="8"/>
  <c r="X163" i="8"/>
  <c r="AF163" i="8"/>
  <c r="AN163" i="8"/>
  <c r="AV163" i="8"/>
  <c r="BD163" i="8"/>
  <c r="BL163" i="8"/>
  <c r="BT163" i="8"/>
  <c r="I163" i="8"/>
  <c r="Q163" i="8"/>
  <c r="Y163" i="8"/>
  <c r="AG163" i="8"/>
  <c r="AO163" i="8"/>
  <c r="AW163" i="8"/>
  <c r="BE163" i="8"/>
  <c r="BM163" i="8"/>
  <c r="J163" i="8"/>
  <c r="R163" i="8"/>
  <c r="Z163" i="8"/>
  <c r="AH163" i="8"/>
  <c r="AP163" i="8"/>
  <c r="AX163" i="8"/>
  <c r="BF163" i="8"/>
  <c r="BN163" i="8"/>
  <c r="K163" i="8"/>
  <c r="S163" i="8"/>
  <c r="AA163" i="8"/>
  <c r="AI163" i="8"/>
  <c r="AQ163" i="8"/>
  <c r="AY163" i="8"/>
  <c r="BG163" i="8"/>
  <c r="BO163" i="8"/>
  <c r="M163" i="8"/>
  <c r="U163" i="8"/>
  <c r="AC163" i="8"/>
  <c r="AK163" i="8"/>
  <c r="AS163" i="8"/>
  <c r="BA163" i="8"/>
  <c r="BI163" i="8"/>
  <c r="BQ163" i="8"/>
  <c r="V163" i="8"/>
  <c r="BB163" i="8"/>
  <c r="AB163" i="8"/>
  <c r="BH163" i="8"/>
  <c r="AD163" i="8"/>
  <c r="BJ163" i="8"/>
  <c r="AJ163" i="8"/>
  <c r="BP163" i="8"/>
  <c r="AL163" i="8"/>
  <c r="BR163" i="8"/>
  <c r="L163" i="8"/>
  <c r="AR163" i="8"/>
  <c r="N163" i="8"/>
  <c r="AT163" i="8"/>
  <c r="T163" i="8"/>
  <c r="AZ163" i="8"/>
  <c r="BU163" i="8"/>
  <c r="BV163" i="8"/>
  <c r="BW163" i="8"/>
  <c r="BX163" i="8"/>
  <c r="BY163" i="8"/>
  <c r="BZ163" i="8"/>
  <c r="P114" i="8"/>
  <c r="X114" i="8"/>
  <c r="I114" i="8"/>
  <c r="Q114" i="8"/>
  <c r="Y114" i="8"/>
  <c r="J114" i="8"/>
  <c r="R114" i="8"/>
  <c r="Z114" i="8"/>
  <c r="K114" i="8"/>
  <c r="S114" i="8"/>
  <c r="AA114" i="8"/>
  <c r="L114" i="8"/>
  <c r="T114" i="8"/>
  <c r="AB114" i="8"/>
  <c r="M114" i="8"/>
  <c r="U114" i="8"/>
  <c r="AC114" i="8"/>
  <c r="N114" i="8"/>
  <c r="V114" i="8"/>
  <c r="O114" i="8"/>
  <c r="W114" i="8"/>
  <c r="H114" i="8"/>
  <c r="CL114" i="8"/>
  <c r="CM114" i="8"/>
  <c r="CN114" i="8"/>
  <c r="CO114" i="8"/>
  <c r="CP114" i="8"/>
  <c r="CQ114" i="8"/>
  <c r="CR114" i="8"/>
  <c r="CS114" i="8"/>
  <c r="CT114" i="8"/>
  <c r="CU114" i="8"/>
  <c r="CV114" i="8"/>
  <c r="CW114" i="8"/>
  <c r="CX114" i="8"/>
  <c r="CY114" i="8"/>
  <c r="CZ114" i="8"/>
  <c r="DA114" i="8"/>
  <c r="DB114" i="8"/>
  <c r="DC114" i="8"/>
  <c r="DD114" i="8"/>
  <c r="DE114" i="8"/>
  <c r="DF114" i="8"/>
  <c r="DG114" i="8"/>
  <c r="DH114" i="8"/>
  <c r="DI114" i="8"/>
  <c r="DJ114" i="8"/>
  <c r="DK114" i="8"/>
  <c r="DL114" i="8"/>
  <c r="DM114" i="8"/>
  <c r="DN114" i="8"/>
  <c r="DO114" i="8"/>
  <c r="DP114" i="8"/>
  <c r="DQ114" i="8"/>
  <c r="DR114" i="8"/>
  <c r="DS114" i="8"/>
  <c r="N206" i="8"/>
  <c r="V206" i="8"/>
  <c r="AD206" i="8"/>
  <c r="AL206" i="8"/>
  <c r="AT206" i="8"/>
  <c r="BB206" i="8"/>
  <c r="BJ206" i="8"/>
  <c r="BR206" i="8"/>
  <c r="O206" i="8"/>
  <c r="W206" i="8"/>
  <c r="AE206" i="8"/>
  <c r="AM206" i="8"/>
  <c r="AU206" i="8"/>
  <c r="BC206" i="8"/>
  <c r="BK206" i="8"/>
  <c r="BS206" i="8"/>
  <c r="H206" i="8"/>
  <c r="P206" i="8"/>
  <c r="X206" i="8"/>
  <c r="AF206" i="8"/>
  <c r="AN206" i="8"/>
  <c r="AV206" i="8"/>
  <c r="BD206" i="8"/>
  <c r="BL206" i="8"/>
  <c r="I206" i="8"/>
  <c r="Q206" i="8"/>
  <c r="Y206" i="8"/>
  <c r="AG206" i="8"/>
  <c r="AO206" i="8"/>
  <c r="AW206" i="8"/>
  <c r="BE206" i="8"/>
  <c r="BM206" i="8"/>
  <c r="BT206" i="8"/>
  <c r="J206" i="8"/>
  <c r="R206" i="8"/>
  <c r="Z206" i="8"/>
  <c r="AH206" i="8"/>
  <c r="AP206" i="8"/>
  <c r="AX206" i="8"/>
  <c r="BF206" i="8"/>
  <c r="BN206" i="8"/>
  <c r="K206" i="8"/>
  <c r="S206" i="8"/>
  <c r="AA206" i="8"/>
  <c r="AI206" i="8"/>
  <c r="AQ206" i="8"/>
  <c r="AY206" i="8"/>
  <c r="BG206" i="8"/>
  <c r="BO206" i="8"/>
  <c r="L206" i="8"/>
  <c r="T206" i="8"/>
  <c r="AB206" i="8"/>
  <c r="AJ206" i="8"/>
  <c r="AR206" i="8"/>
  <c r="AZ206" i="8"/>
  <c r="BH206" i="8"/>
  <c r="BP206" i="8"/>
  <c r="M206" i="8"/>
  <c r="U206" i="8"/>
  <c r="AC206" i="8"/>
  <c r="AK206" i="8"/>
  <c r="AS206" i="8"/>
  <c r="BA206" i="8"/>
  <c r="BI206" i="8"/>
  <c r="BQ206" i="8"/>
  <c r="BU206" i="8"/>
  <c r="BV206" i="8"/>
  <c r="BW206" i="8"/>
  <c r="BX206" i="8"/>
  <c r="BY206" i="8"/>
  <c r="BZ206" i="8"/>
  <c r="CA206" i="8"/>
  <c r="CB206" i="8"/>
  <c r="CC206" i="8"/>
  <c r="CD206" i="8"/>
  <c r="CE206" i="8"/>
  <c r="CF206" i="8"/>
  <c r="CG206" i="8"/>
  <c r="CH206" i="8"/>
  <c r="CI206" i="8"/>
  <c r="CJ206" i="8"/>
  <c r="CK206" i="8"/>
  <c r="CL206" i="8"/>
  <c r="CM206" i="8"/>
  <c r="CN206" i="8"/>
  <c r="CO206" i="8"/>
  <c r="CP206" i="8"/>
  <c r="CQ206" i="8"/>
  <c r="CR206" i="8"/>
  <c r="CS206" i="8"/>
  <c r="CT206" i="8"/>
  <c r="CU206" i="8"/>
  <c r="CV206" i="8"/>
  <c r="CW206" i="8"/>
  <c r="CX206" i="8"/>
  <c r="CY206" i="8"/>
  <c r="CZ206" i="8"/>
  <c r="DA206" i="8"/>
  <c r="DB206" i="8"/>
  <c r="DC206" i="8"/>
  <c r="DD206" i="8"/>
  <c r="DE206" i="8"/>
  <c r="DF206" i="8"/>
  <c r="DG206" i="8"/>
  <c r="DH206" i="8"/>
  <c r="DI206" i="8"/>
  <c r="DJ206" i="8"/>
  <c r="DK206" i="8"/>
  <c r="DL206" i="8"/>
  <c r="DM206" i="8"/>
  <c r="DN206" i="8"/>
  <c r="DO206" i="8"/>
  <c r="DP206" i="8"/>
  <c r="DQ206" i="8"/>
  <c r="I173" i="8"/>
  <c r="Q173" i="8"/>
  <c r="Y173" i="8"/>
  <c r="AG173" i="8"/>
  <c r="AO173" i="8"/>
  <c r="AW173" i="8"/>
  <c r="BE173" i="8"/>
  <c r="BM173" i="8"/>
  <c r="J173" i="8"/>
  <c r="R173" i="8"/>
  <c r="Z173" i="8"/>
  <c r="AH173" i="8"/>
  <c r="AP173" i="8"/>
  <c r="AX173" i="8"/>
  <c r="BF173" i="8"/>
  <c r="BN173" i="8"/>
  <c r="K173" i="8"/>
  <c r="S173" i="8"/>
  <c r="AA173" i="8"/>
  <c r="AI173" i="8"/>
  <c r="AQ173" i="8"/>
  <c r="AY173" i="8"/>
  <c r="BG173" i="8"/>
  <c r="BO173" i="8"/>
  <c r="L173" i="8"/>
  <c r="T173" i="8"/>
  <c r="AB173" i="8"/>
  <c r="AJ173" i="8"/>
  <c r="AR173" i="8"/>
  <c r="AZ173" i="8"/>
  <c r="BH173" i="8"/>
  <c r="BP173" i="8"/>
  <c r="M173" i="8"/>
  <c r="U173" i="8"/>
  <c r="AC173" i="8"/>
  <c r="AK173" i="8"/>
  <c r="AS173" i="8"/>
  <c r="BA173" i="8"/>
  <c r="BI173" i="8"/>
  <c r="BQ173" i="8"/>
  <c r="N173" i="8"/>
  <c r="V173" i="8"/>
  <c r="AD173" i="8"/>
  <c r="AL173" i="8"/>
  <c r="AT173" i="8"/>
  <c r="BB173" i="8"/>
  <c r="BJ173" i="8"/>
  <c r="BR173" i="8"/>
  <c r="BT173" i="8"/>
  <c r="O173" i="8"/>
  <c r="W173" i="8"/>
  <c r="AE173" i="8"/>
  <c r="AM173" i="8"/>
  <c r="AU173" i="8"/>
  <c r="BC173" i="8"/>
  <c r="BK173" i="8"/>
  <c r="BS173" i="8"/>
  <c r="H173" i="8"/>
  <c r="P173" i="8"/>
  <c r="X173" i="8"/>
  <c r="AF173" i="8"/>
  <c r="AN173" i="8"/>
  <c r="AV173" i="8"/>
  <c r="BD173" i="8"/>
  <c r="BL173" i="8"/>
  <c r="BU173" i="8"/>
  <c r="BV173" i="8"/>
  <c r="BW173" i="8"/>
  <c r="BX173" i="8"/>
  <c r="BY173" i="8"/>
  <c r="BZ173" i="8"/>
  <c r="CA173" i="8"/>
  <c r="CB173" i="8"/>
  <c r="CC173" i="8"/>
  <c r="CD173" i="8"/>
  <c r="CE173" i="8"/>
  <c r="CF173" i="8"/>
  <c r="CG173" i="8"/>
  <c r="CH173" i="8"/>
  <c r="CI173" i="8"/>
  <c r="CJ173" i="8"/>
  <c r="L99" i="8"/>
  <c r="M99" i="8"/>
  <c r="N99" i="8"/>
  <c r="I99" i="8"/>
  <c r="J99" i="8"/>
  <c r="K99" i="8"/>
  <c r="H99" i="8"/>
  <c r="BW99" i="8"/>
  <c r="BX99" i="8"/>
  <c r="BY99" i="8"/>
  <c r="BZ99" i="8"/>
  <c r="CA99" i="8"/>
  <c r="CB99" i="8"/>
  <c r="CC99" i="8"/>
  <c r="CD99" i="8"/>
  <c r="CE99" i="8"/>
  <c r="CF99" i="8"/>
  <c r="CG99" i="8"/>
  <c r="CH99" i="8"/>
  <c r="CI99" i="8"/>
  <c r="CJ99" i="8"/>
  <c r="CK99" i="8"/>
  <c r="CL99" i="8"/>
  <c r="CM99" i="8"/>
  <c r="CN99" i="8"/>
  <c r="CO99" i="8"/>
  <c r="CP99" i="8"/>
  <c r="CQ99" i="8"/>
  <c r="CR99" i="8"/>
  <c r="CS99" i="8"/>
  <c r="CT99" i="8"/>
  <c r="CU99" i="8"/>
  <c r="CV99" i="8"/>
  <c r="CW99" i="8"/>
  <c r="CX99" i="8"/>
  <c r="CY99" i="8"/>
  <c r="CZ99" i="8"/>
  <c r="DA99" i="8"/>
  <c r="DB99" i="8"/>
  <c r="DC99" i="8"/>
  <c r="DD99" i="8"/>
  <c r="DE99" i="8"/>
  <c r="DF99" i="8"/>
  <c r="DG99" i="8"/>
  <c r="DH99" i="8"/>
  <c r="DI99" i="8"/>
  <c r="DJ99" i="8"/>
  <c r="DK99" i="8"/>
  <c r="DL99" i="8"/>
  <c r="DM99" i="8"/>
  <c r="DN99" i="8"/>
  <c r="DO99" i="8"/>
  <c r="DP99" i="8"/>
  <c r="DQ99" i="8"/>
  <c r="DR99" i="8"/>
  <c r="DS99" i="8"/>
  <c r="L196" i="8"/>
  <c r="T196" i="8"/>
  <c r="AB196" i="8"/>
  <c r="AJ196" i="8"/>
  <c r="AR196" i="8"/>
  <c r="AZ196" i="8"/>
  <c r="BH196" i="8"/>
  <c r="BP196" i="8"/>
  <c r="N196" i="8"/>
  <c r="V196" i="8"/>
  <c r="AD196" i="8"/>
  <c r="AL196" i="8"/>
  <c r="AT196" i="8"/>
  <c r="BB196" i="8"/>
  <c r="BJ196" i="8"/>
  <c r="O196" i="8"/>
  <c r="W196" i="8"/>
  <c r="AE196" i="8"/>
  <c r="AM196" i="8"/>
  <c r="AU196" i="8"/>
  <c r="BC196" i="8"/>
  <c r="BK196" i="8"/>
  <c r="H196" i="8"/>
  <c r="P196" i="8"/>
  <c r="X196" i="8"/>
  <c r="AF196" i="8"/>
  <c r="AN196" i="8"/>
  <c r="AV196" i="8"/>
  <c r="BD196" i="8"/>
  <c r="BL196" i="8"/>
  <c r="BT196" i="8"/>
  <c r="J196" i="8"/>
  <c r="R196" i="8"/>
  <c r="Z196" i="8"/>
  <c r="AH196" i="8"/>
  <c r="AP196" i="8"/>
  <c r="AX196" i="8"/>
  <c r="BF196" i="8"/>
  <c r="BN196" i="8"/>
  <c r="K196" i="8"/>
  <c r="S196" i="8"/>
  <c r="AA196" i="8"/>
  <c r="AI196" i="8"/>
  <c r="AQ196" i="8"/>
  <c r="AY196" i="8"/>
  <c r="BG196" i="8"/>
  <c r="BO196" i="8"/>
  <c r="M196" i="8"/>
  <c r="AS196" i="8"/>
  <c r="BS196" i="8"/>
  <c r="Q196" i="8"/>
  <c r="AW196" i="8"/>
  <c r="U196" i="8"/>
  <c r="BA196" i="8"/>
  <c r="Y196" i="8"/>
  <c r="BE196" i="8"/>
  <c r="AC196" i="8"/>
  <c r="BI196" i="8"/>
  <c r="AG196" i="8"/>
  <c r="BM196" i="8"/>
  <c r="AK196" i="8"/>
  <c r="BQ196" i="8"/>
  <c r="I196" i="8"/>
  <c r="AO196" i="8"/>
  <c r="BR196" i="8"/>
  <c r="BU196" i="8"/>
  <c r="BV196" i="8"/>
  <c r="BW196" i="8"/>
  <c r="BX196" i="8"/>
  <c r="BY196" i="8"/>
  <c r="BZ196" i="8"/>
  <c r="CA196" i="8"/>
  <c r="CB196" i="8"/>
  <c r="CC196" i="8"/>
  <c r="CD196" i="8"/>
  <c r="CE196" i="8"/>
  <c r="CF196" i="8"/>
  <c r="CG196" i="8"/>
  <c r="CH196" i="8"/>
  <c r="CI196" i="8"/>
  <c r="CJ196" i="8"/>
  <c r="CK196" i="8"/>
  <c r="CL196" i="8"/>
  <c r="CM196" i="8"/>
  <c r="CN196" i="8"/>
  <c r="CO196" i="8"/>
  <c r="CP196" i="8"/>
  <c r="CQ196" i="8"/>
  <c r="CR196" i="8"/>
  <c r="CS196" i="8"/>
  <c r="CT196" i="8"/>
  <c r="CU196" i="8"/>
  <c r="CV196" i="8"/>
  <c r="CW196" i="8"/>
  <c r="CX196" i="8"/>
  <c r="CY196" i="8"/>
  <c r="CZ196" i="8"/>
  <c r="DA196" i="8"/>
  <c r="DB196" i="8"/>
  <c r="DC196" i="8"/>
  <c r="DD196" i="8"/>
  <c r="DE196" i="8"/>
  <c r="DF196" i="8"/>
  <c r="DG196" i="8"/>
  <c r="I133" i="8"/>
  <c r="Q133" i="8"/>
  <c r="Y133" i="8"/>
  <c r="AG133" i="8"/>
  <c r="AO133" i="8"/>
  <c r="J133" i="8"/>
  <c r="R133" i="8"/>
  <c r="Z133" i="8"/>
  <c r="AH133" i="8"/>
  <c r="AP133" i="8"/>
  <c r="K133" i="8"/>
  <c r="S133" i="8"/>
  <c r="AA133" i="8"/>
  <c r="AI133" i="8"/>
  <c r="AQ133" i="8"/>
  <c r="L133" i="8"/>
  <c r="T133" i="8"/>
  <c r="AB133" i="8"/>
  <c r="AJ133" i="8"/>
  <c r="AR133" i="8"/>
  <c r="M133" i="8"/>
  <c r="U133" i="8"/>
  <c r="AC133" i="8"/>
  <c r="AK133" i="8"/>
  <c r="AS133" i="8"/>
  <c r="N133" i="8"/>
  <c r="V133" i="8"/>
  <c r="AD133" i="8"/>
  <c r="AL133" i="8"/>
  <c r="AT133" i="8"/>
  <c r="O133" i="8"/>
  <c r="W133" i="8"/>
  <c r="AE133" i="8"/>
  <c r="AM133" i="8"/>
  <c r="AU133" i="8"/>
  <c r="AF133" i="8"/>
  <c r="AN133" i="8"/>
  <c r="H133" i="8"/>
  <c r="AV133" i="8"/>
  <c r="P133" i="8"/>
  <c r="X133" i="8"/>
  <c r="DE133" i="8"/>
  <c r="DF133" i="8"/>
  <c r="DG133" i="8"/>
  <c r="DH133" i="8"/>
  <c r="DI133" i="8"/>
  <c r="DJ133" i="8"/>
  <c r="DK133" i="8"/>
  <c r="DL133" i="8"/>
  <c r="DM133" i="8"/>
  <c r="DN133" i="8"/>
  <c r="DO133" i="8"/>
  <c r="DP133" i="8"/>
  <c r="DQ133" i="8"/>
  <c r="DR133" i="8"/>
  <c r="DS133" i="8"/>
  <c r="N161" i="8"/>
  <c r="V161" i="8"/>
  <c r="AD161" i="8"/>
  <c r="AL161" i="8"/>
  <c r="AT161" i="8"/>
  <c r="BB161" i="8"/>
  <c r="BJ161" i="8"/>
  <c r="BR161" i="8"/>
  <c r="BT161" i="8"/>
  <c r="O161" i="8"/>
  <c r="W161" i="8"/>
  <c r="AE161" i="8"/>
  <c r="AM161" i="8"/>
  <c r="AU161" i="8"/>
  <c r="BC161" i="8"/>
  <c r="BK161" i="8"/>
  <c r="BS161" i="8"/>
  <c r="H161" i="8"/>
  <c r="P161" i="8"/>
  <c r="X161" i="8"/>
  <c r="AF161" i="8"/>
  <c r="AN161" i="8"/>
  <c r="AV161" i="8"/>
  <c r="BD161" i="8"/>
  <c r="BL161" i="8"/>
  <c r="I161" i="8"/>
  <c r="Q161" i="8"/>
  <c r="Y161" i="8"/>
  <c r="AG161" i="8"/>
  <c r="AO161" i="8"/>
  <c r="AW161" i="8"/>
  <c r="BE161" i="8"/>
  <c r="BM161" i="8"/>
  <c r="J161" i="8"/>
  <c r="R161" i="8"/>
  <c r="Z161" i="8"/>
  <c r="AH161" i="8"/>
  <c r="AP161" i="8"/>
  <c r="AX161" i="8"/>
  <c r="BF161" i="8"/>
  <c r="BN161" i="8"/>
  <c r="L161" i="8"/>
  <c r="T161" i="8"/>
  <c r="AB161" i="8"/>
  <c r="AJ161" i="8"/>
  <c r="AR161" i="8"/>
  <c r="AZ161" i="8"/>
  <c r="BH161" i="8"/>
  <c r="BP161" i="8"/>
  <c r="AC161" i="8"/>
  <c r="BI161" i="8"/>
  <c r="AI161" i="8"/>
  <c r="BO161" i="8"/>
  <c r="AK161" i="8"/>
  <c r="BQ161" i="8"/>
  <c r="K161" i="8"/>
  <c r="AQ161" i="8"/>
  <c r="M161" i="8"/>
  <c r="AS161" i="8"/>
  <c r="S161" i="8"/>
  <c r="AY161" i="8"/>
  <c r="U161" i="8"/>
  <c r="BA161" i="8"/>
  <c r="AA161" i="8"/>
  <c r="BG161" i="8"/>
  <c r="BU161" i="8"/>
  <c r="BV161" i="8"/>
  <c r="BW161" i="8"/>
  <c r="BX161" i="8"/>
  <c r="H253" i="8"/>
  <c r="I253" i="8"/>
  <c r="J253" i="8"/>
  <c r="K253" i="8"/>
  <c r="L253" i="8"/>
  <c r="M253" i="8"/>
  <c r="N253" i="8"/>
  <c r="O253" i="8"/>
  <c r="P253" i="8"/>
  <c r="Q253" i="8"/>
  <c r="R253" i="8"/>
  <c r="S253" i="8"/>
  <c r="T253" i="8"/>
  <c r="U253" i="8"/>
  <c r="V253" i="8"/>
  <c r="W253" i="8"/>
  <c r="X253" i="8"/>
  <c r="Y253" i="8"/>
  <c r="Z253" i="8"/>
  <c r="AA253" i="8"/>
  <c r="AB253" i="8"/>
  <c r="AC253" i="8"/>
  <c r="AD253" i="8"/>
  <c r="AE253" i="8"/>
  <c r="AF253" i="8"/>
  <c r="AG253" i="8"/>
  <c r="AH253" i="8"/>
  <c r="AI253" i="8"/>
  <c r="AJ253" i="8"/>
  <c r="AK253" i="8"/>
  <c r="AL253" i="8"/>
  <c r="AM253" i="8"/>
  <c r="AN253" i="8"/>
  <c r="AO253" i="8"/>
  <c r="AP253" i="8"/>
  <c r="AQ253" i="8"/>
  <c r="AR253" i="8"/>
  <c r="AS253" i="8"/>
  <c r="AT253" i="8"/>
  <c r="AU253" i="8"/>
  <c r="AV253" i="8"/>
  <c r="AW253" i="8"/>
  <c r="AX253" i="8"/>
  <c r="AY253" i="8"/>
  <c r="AZ253" i="8"/>
  <c r="BA253" i="8"/>
  <c r="BB253" i="8"/>
  <c r="BC253" i="8"/>
  <c r="BD253" i="8"/>
  <c r="BE253" i="8"/>
  <c r="BF253" i="8"/>
  <c r="BG253" i="8"/>
  <c r="BH253" i="8"/>
  <c r="BI253" i="8"/>
  <c r="BJ253" i="8"/>
  <c r="BK253" i="8"/>
  <c r="BL253" i="8"/>
  <c r="BM253" i="8"/>
  <c r="BN253" i="8"/>
  <c r="BO253" i="8"/>
  <c r="BP253" i="8"/>
  <c r="BQ253" i="8"/>
  <c r="BR253" i="8"/>
  <c r="BS253" i="8"/>
  <c r="BT253" i="8"/>
  <c r="BU253" i="8"/>
  <c r="BV253" i="8"/>
  <c r="BW253" i="8"/>
  <c r="BX253" i="8"/>
  <c r="BY253" i="8"/>
  <c r="BZ253" i="8"/>
  <c r="CA253" i="8"/>
  <c r="CB253" i="8"/>
  <c r="CC253" i="8"/>
  <c r="CD253" i="8"/>
  <c r="CE253" i="8"/>
  <c r="CF253" i="8"/>
  <c r="CG253" i="8"/>
  <c r="CH253" i="8"/>
  <c r="CI253" i="8"/>
  <c r="CJ253" i="8"/>
  <c r="CK253" i="8"/>
  <c r="CL253" i="8"/>
  <c r="CM253" i="8"/>
  <c r="CN253" i="8"/>
  <c r="CO253" i="8"/>
  <c r="CP253" i="8"/>
  <c r="CQ253" i="8"/>
  <c r="CR253" i="8"/>
  <c r="CS253" i="8"/>
  <c r="CT253" i="8"/>
  <c r="CU253" i="8"/>
  <c r="CV253" i="8"/>
  <c r="CW253" i="8"/>
  <c r="CX253" i="8"/>
  <c r="CY253" i="8"/>
  <c r="CZ253" i="8"/>
  <c r="DA253" i="8"/>
  <c r="DB253" i="8"/>
  <c r="DC253" i="8"/>
  <c r="DE253" i="8"/>
  <c r="DF253" i="8"/>
  <c r="DG253" i="8"/>
  <c r="DH253" i="8"/>
  <c r="DI253" i="8"/>
  <c r="DJ253" i="8"/>
  <c r="DK253" i="8"/>
  <c r="DL253" i="8"/>
  <c r="DM253" i="8"/>
  <c r="DN253" i="8"/>
  <c r="DO253" i="8"/>
  <c r="DP253" i="8"/>
  <c r="DQ253" i="8"/>
  <c r="DR253" i="8"/>
  <c r="DS253" i="8"/>
  <c r="H235" i="8"/>
  <c r="I235" i="8"/>
  <c r="J235" i="8"/>
  <c r="K235" i="8"/>
  <c r="L235" i="8"/>
  <c r="M235" i="8"/>
  <c r="N235" i="8"/>
  <c r="O235" i="8"/>
  <c r="P235" i="8"/>
  <c r="Q235" i="8"/>
  <c r="R235" i="8"/>
  <c r="S235" i="8"/>
  <c r="T235" i="8"/>
  <c r="U235" i="8"/>
  <c r="V235" i="8"/>
  <c r="W235" i="8"/>
  <c r="X235" i="8"/>
  <c r="Y235" i="8"/>
  <c r="Z235" i="8"/>
  <c r="AA235" i="8"/>
  <c r="AB235" i="8"/>
  <c r="AC235" i="8"/>
  <c r="AD235" i="8"/>
  <c r="AE235" i="8"/>
  <c r="AF235" i="8"/>
  <c r="AG235" i="8"/>
  <c r="AH235" i="8"/>
  <c r="AI235" i="8"/>
  <c r="AJ235" i="8"/>
  <c r="AK235" i="8"/>
  <c r="AL235" i="8"/>
  <c r="AM235" i="8"/>
  <c r="AN235" i="8"/>
  <c r="AO235" i="8"/>
  <c r="AP235" i="8"/>
  <c r="AQ235" i="8"/>
  <c r="AR235" i="8"/>
  <c r="AS235" i="8"/>
  <c r="AT235" i="8"/>
  <c r="AU235" i="8"/>
  <c r="AV235" i="8"/>
  <c r="AW235" i="8"/>
  <c r="AX235" i="8"/>
  <c r="AY235" i="8"/>
  <c r="AZ235" i="8"/>
  <c r="BA235" i="8"/>
  <c r="BB235" i="8"/>
  <c r="BC235" i="8"/>
  <c r="BD235" i="8"/>
  <c r="BE235" i="8"/>
  <c r="BF235" i="8"/>
  <c r="BG235" i="8"/>
  <c r="BH235" i="8"/>
  <c r="BI235" i="8"/>
  <c r="BJ235" i="8"/>
  <c r="BK235" i="8"/>
  <c r="BL235" i="8"/>
  <c r="BM235" i="8"/>
  <c r="BN235" i="8"/>
  <c r="BO235" i="8"/>
  <c r="BP235" i="8"/>
  <c r="BQ235" i="8"/>
  <c r="BR235" i="8"/>
  <c r="BS235" i="8"/>
  <c r="BT235" i="8"/>
  <c r="BU235" i="8"/>
  <c r="BV235" i="8"/>
  <c r="BW235" i="8"/>
  <c r="BX235" i="8"/>
  <c r="BY235" i="8"/>
  <c r="BZ235" i="8"/>
  <c r="CA235" i="8"/>
  <c r="CB235" i="8"/>
  <c r="CC235" i="8"/>
  <c r="CD235" i="8"/>
  <c r="CE235" i="8"/>
  <c r="CF235" i="8"/>
  <c r="CG235" i="8"/>
  <c r="CH235" i="8"/>
  <c r="CI235" i="8"/>
  <c r="CJ235" i="8"/>
  <c r="CK235" i="8"/>
  <c r="CM235" i="8"/>
  <c r="CN235" i="8"/>
  <c r="CO235" i="8"/>
  <c r="CP235" i="8"/>
  <c r="CQ235" i="8"/>
  <c r="CR235" i="8"/>
  <c r="CS235" i="8"/>
  <c r="CT235" i="8"/>
  <c r="CU235" i="8"/>
  <c r="CV235" i="8"/>
  <c r="CW235" i="8"/>
  <c r="CX235" i="8"/>
  <c r="CY235" i="8"/>
  <c r="CZ235" i="8"/>
  <c r="DA235" i="8"/>
  <c r="DB235" i="8"/>
  <c r="DC235" i="8"/>
  <c r="DD235" i="8"/>
  <c r="DE235" i="8"/>
  <c r="DF235" i="8"/>
  <c r="DG235" i="8"/>
  <c r="DH235" i="8"/>
  <c r="DI235" i="8"/>
  <c r="DJ235" i="8"/>
  <c r="DK235" i="8"/>
  <c r="DL235" i="8"/>
  <c r="DM235" i="8"/>
  <c r="DN235" i="8"/>
  <c r="DO235" i="8"/>
  <c r="DP235" i="8"/>
  <c r="DQ235" i="8"/>
  <c r="DR235" i="8"/>
  <c r="DS235" i="8"/>
  <c r="H291" i="8"/>
  <c r="I291" i="8"/>
  <c r="J291" i="8"/>
  <c r="K291" i="8"/>
  <c r="L291" i="8"/>
  <c r="M291" i="8"/>
  <c r="N291" i="8"/>
  <c r="O291" i="8"/>
  <c r="P291" i="8"/>
  <c r="Q291" i="8"/>
  <c r="R291" i="8"/>
  <c r="S291" i="8"/>
  <c r="T291" i="8"/>
  <c r="U291" i="8"/>
  <c r="V291" i="8"/>
  <c r="W291" i="8"/>
  <c r="X291" i="8"/>
  <c r="Y291" i="8"/>
  <c r="Z291" i="8"/>
  <c r="AA291" i="8"/>
  <c r="AB291" i="8"/>
  <c r="AC291" i="8"/>
  <c r="AD291" i="8"/>
  <c r="AE291" i="8"/>
  <c r="AF291" i="8"/>
  <c r="AG291" i="8"/>
  <c r="AH291" i="8"/>
  <c r="AI291" i="8"/>
  <c r="AJ291" i="8"/>
  <c r="AK291" i="8"/>
  <c r="AL291" i="8"/>
  <c r="AM291" i="8"/>
  <c r="AN291" i="8"/>
  <c r="AO291" i="8"/>
  <c r="AP291" i="8"/>
  <c r="AQ291" i="8"/>
  <c r="AR291" i="8"/>
  <c r="AS291" i="8"/>
  <c r="AT291" i="8"/>
  <c r="AU291" i="8"/>
  <c r="AV291" i="8"/>
  <c r="AW291" i="8"/>
  <c r="AX291" i="8"/>
  <c r="AY291" i="8"/>
  <c r="AZ291" i="8"/>
  <c r="BA291" i="8"/>
  <c r="BB291" i="8"/>
  <c r="BC291" i="8"/>
  <c r="BD291" i="8"/>
  <c r="BE291" i="8"/>
  <c r="BF291" i="8"/>
  <c r="BG291" i="8"/>
  <c r="BH291" i="8"/>
  <c r="BI291" i="8"/>
  <c r="BJ291" i="8"/>
  <c r="BK291" i="8"/>
  <c r="BL291" i="8"/>
  <c r="BM291" i="8"/>
  <c r="BN291" i="8"/>
  <c r="BO291" i="8"/>
  <c r="BP291" i="8"/>
  <c r="BQ291" i="8"/>
  <c r="BR291" i="8"/>
  <c r="BS291" i="8"/>
  <c r="BT291" i="8"/>
  <c r="BU291" i="8"/>
  <c r="BV291" i="8"/>
  <c r="BW291" i="8"/>
  <c r="BX291" i="8"/>
  <c r="BY291" i="8"/>
  <c r="BZ291" i="8"/>
  <c r="CA291" i="8"/>
  <c r="CB291" i="8"/>
  <c r="CC291" i="8"/>
  <c r="CD291" i="8"/>
  <c r="CE291" i="8"/>
  <c r="CF291" i="8"/>
  <c r="CG291" i="8"/>
  <c r="CH291" i="8"/>
  <c r="CI291" i="8"/>
  <c r="CJ291" i="8"/>
  <c r="CK291" i="8"/>
  <c r="CL291" i="8"/>
  <c r="CM291" i="8"/>
  <c r="CN291" i="8"/>
  <c r="CO291" i="8"/>
  <c r="CP291" i="8"/>
  <c r="CQ291" i="8"/>
  <c r="CR291" i="8"/>
  <c r="CS291" i="8"/>
  <c r="CT291" i="8"/>
  <c r="CU291" i="8"/>
  <c r="CV291" i="8"/>
  <c r="CW291" i="8"/>
  <c r="CX291" i="8"/>
  <c r="CY291" i="8"/>
  <c r="CZ291" i="8"/>
  <c r="DA291" i="8"/>
  <c r="DB291" i="8"/>
  <c r="DC291" i="8"/>
  <c r="DD291" i="8"/>
  <c r="DE291" i="8"/>
  <c r="DF291" i="8"/>
  <c r="DG291" i="8"/>
  <c r="DH291" i="8"/>
  <c r="DI291" i="8"/>
  <c r="DJ291" i="8"/>
  <c r="DK291" i="8"/>
  <c r="DL291" i="8"/>
  <c r="DM291" i="8"/>
  <c r="DN291" i="8"/>
  <c r="DO291" i="8"/>
  <c r="DP291" i="8"/>
  <c r="DQ291" i="8"/>
  <c r="DR291" i="8"/>
  <c r="DS291" i="8"/>
  <c r="H225" i="8"/>
  <c r="I225" i="8"/>
  <c r="J225" i="8"/>
  <c r="K225" i="8"/>
  <c r="L225" i="8"/>
  <c r="M225" i="8"/>
  <c r="N225" i="8"/>
  <c r="O225" i="8"/>
  <c r="P225" i="8"/>
  <c r="Q225" i="8"/>
  <c r="R225" i="8"/>
  <c r="S225" i="8"/>
  <c r="T225" i="8"/>
  <c r="U225" i="8"/>
  <c r="V225" i="8"/>
  <c r="W225" i="8"/>
  <c r="X225" i="8"/>
  <c r="Y225" i="8"/>
  <c r="Z225" i="8"/>
  <c r="AA225" i="8"/>
  <c r="AB225" i="8"/>
  <c r="AC225" i="8"/>
  <c r="AD225" i="8"/>
  <c r="AE225" i="8"/>
  <c r="AF225" i="8"/>
  <c r="AG225" i="8"/>
  <c r="AH225" i="8"/>
  <c r="AI225" i="8"/>
  <c r="AJ225" i="8"/>
  <c r="AK225" i="8"/>
  <c r="AL225" i="8"/>
  <c r="AM225" i="8"/>
  <c r="AN225" i="8"/>
  <c r="AO225" i="8"/>
  <c r="AP225" i="8"/>
  <c r="AQ225" i="8"/>
  <c r="AR225" i="8"/>
  <c r="AS225" i="8"/>
  <c r="AT225" i="8"/>
  <c r="AU225" i="8"/>
  <c r="AV225" i="8"/>
  <c r="AW225" i="8"/>
  <c r="AX225" i="8"/>
  <c r="AY225" i="8"/>
  <c r="AZ225" i="8"/>
  <c r="BA225" i="8"/>
  <c r="BB225" i="8"/>
  <c r="BC225" i="8"/>
  <c r="BD225" i="8"/>
  <c r="BE225" i="8"/>
  <c r="BF225" i="8"/>
  <c r="BG225" i="8"/>
  <c r="BH225" i="8"/>
  <c r="BI225" i="8"/>
  <c r="BJ225" i="8"/>
  <c r="BK225" i="8"/>
  <c r="BL225" i="8"/>
  <c r="BM225" i="8"/>
  <c r="BN225" i="8"/>
  <c r="BO225" i="8"/>
  <c r="BP225" i="8"/>
  <c r="BQ225" i="8"/>
  <c r="BR225" i="8"/>
  <c r="BS225" i="8"/>
  <c r="BT225" i="8"/>
  <c r="BU225" i="8"/>
  <c r="BV225" i="8"/>
  <c r="BW225" i="8"/>
  <c r="BX225" i="8"/>
  <c r="BY225" i="8"/>
  <c r="BZ225" i="8"/>
  <c r="CA225" i="8"/>
  <c r="CC225" i="8"/>
  <c r="CD225" i="8"/>
  <c r="CE225" i="8"/>
  <c r="CF225" i="8"/>
  <c r="CG225" i="8"/>
  <c r="CH225" i="8"/>
  <c r="CI225" i="8"/>
  <c r="CJ225" i="8"/>
  <c r="CK225" i="8"/>
  <c r="CL225" i="8"/>
  <c r="CM225" i="8"/>
  <c r="CN225" i="8"/>
  <c r="CO225" i="8"/>
  <c r="CP225" i="8"/>
  <c r="CQ225" i="8"/>
  <c r="CR225" i="8"/>
  <c r="CS225" i="8"/>
  <c r="CT225" i="8"/>
  <c r="CU225" i="8"/>
  <c r="CV225" i="8"/>
  <c r="CW225" i="8"/>
  <c r="CX225" i="8"/>
  <c r="CY225" i="8"/>
  <c r="CZ225" i="8"/>
  <c r="DA225" i="8"/>
  <c r="DB225" i="8"/>
  <c r="DC225" i="8"/>
  <c r="DD225" i="8"/>
  <c r="DE225" i="8"/>
  <c r="DF225" i="8"/>
  <c r="DG225" i="8"/>
  <c r="DH225" i="8"/>
  <c r="DI225" i="8"/>
  <c r="DJ225" i="8"/>
  <c r="DK225" i="8"/>
  <c r="DL225" i="8"/>
  <c r="DM225" i="8"/>
  <c r="DN225" i="8"/>
  <c r="DO225" i="8"/>
  <c r="DP225" i="8"/>
  <c r="DQ225" i="8"/>
  <c r="DR225" i="8"/>
  <c r="DS225" i="8"/>
  <c r="H310" i="8"/>
  <c r="I310" i="8"/>
  <c r="J310" i="8"/>
  <c r="K310" i="8"/>
  <c r="L310" i="8"/>
  <c r="M310" i="8"/>
  <c r="N310" i="8"/>
  <c r="O310" i="8"/>
  <c r="P310" i="8"/>
  <c r="Q310" i="8"/>
  <c r="R310" i="8"/>
  <c r="S310" i="8"/>
  <c r="T310" i="8"/>
  <c r="U310" i="8"/>
  <c r="V310" i="8"/>
  <c r="W310" i="8"/>
  <c r="X310" i="8"/>
  <c r="Y310" i="8"/>
  <c r="Z310" i="8"/>
  <c r="AA310" i="8"/>
  <c r="AB310" i="8"/>
  <c r="AC310" i="8"/>
  <c r="AD310" i="8"/>
  <c r="AE310" i="8"/>
  <c r="AF310" i="8"/>
  <c r="AG310" i="8"/>
  <c r="AH310" i="8"/>
  <c r="AI310" i="8"/>
  <c r="AJ310" i="8"/>
  <c r="AK310" i="8"/>
  <c r="AL310" i="8"/>
  <c r="AM310" i="8"/>
  <c r="AN310" i="8"/>
  <c r="AO310" i="8"/>
  <c r="AP310" i="8"/>
  <c r="AQ310" i="8"/>
  <c r="AR310" i="8"/>
  <c r="AS310" i="8"/>
  <c r="AT310" i="8"/>
  <c r="AU310" i="8"/>
  <c r="AV310" i="8"/>
  <c r="AW310" i="8"/>
  <c r="AX310" i="8"/>
  <c r="AY310" i="8"/>
  <c r="AZ310" i="8"/>
  <c r="BA310" i="8"/>
  <c r="BB310" i="8"/>
  <c r="BC310" i="8"/>
  <c r="BD310" i="8"/>
  <c r="BE310" i="8"/>
  <c r="BF310" i="8"/>
  <c r="BG310" i="8"/>
  <c r="BH310" i="8"/>
  <c r="BI310" i="8"/>
  <c r="BJ310" i="8"/>
  <c r="BK310" i="8"/>
  <c r="BL310" i="8"/>
  <c r="BM310" i="8"/>
  <c r="BN310" i="8"/>
  <c r="BO310" i="8"/>
  <c r="BP310" i="8"/>
  <c r="BQ310" i="8"/>
  <c r="BR310" i="8"/>
  <c r="BS310" i="8"/>
  <c r="BT310" i="8"/>
  <c r="BU310" i="8"/>
  <c r="BV310" i="8"/>
  <c r="BW310" i="8"/>
  <c r="BX310" i="8"/>
  <c r="BY310" i="8"/>
  <c r="BZ310" i="8"/>
  <c r="CA310" i="8"/>
  <c r="CB310" i="8"/>
  <c r="CC310" i="8"/>
  <c r="CD310" i="8"/>
  <c r="CE310" i="8"/>
  <c r="CF310" i="8"/>
  <c r="CG310" i="8"/>
  <c r="CH310" i="8"/>
  <c r="CI310" i="8"/>
  <c r="CJ310" i="8"/>
  <c r="CK310" i="8"/>
  <c r="CL310" i="8"/>
  <c r="CM310" i="8"/>
  <c r="CN310" i="8"/>
  <c r="CO310" i="8"/>
  <c r="CP310" i="8"/>
  <c r="CQ310" i="8"/>
  <c r="CR310" i="8"/>
  <c r="CS310" i="8"/>
  <c r="CT310" i="8"/>
  <c r="CU310" i="8"/>
  <c r="CV310" i="8"/>
  <c r="CW310" i="8"/>
  <c r="CX310" i="8"/>
  <c r="CY310" i="8"/>
  <c r="CZ310" i="8"/>
  <c r="DA310" i="8"/>
  <c r="DB310" i="8"/>
  <c r="DC310" i="8"/>
  <c r="DD310" i="8"/>
  <c r="DE310" i="8"/>
  <c r="DF310" i="8"/>
  <c r="DG310" i="8"/>
  <c r="DH310" i="8"/>
  <c r="DI310" i="8"/>
  <c r="DJ310" i="8"/>
  <c r="DK310" i="8"/>
  <c r="DL310" i="8"/>
  <c r="DM310" i="8"/>
  <c r="DN310" i="8"/>
  <c r="DO310" i="8"/>
  <c r="DP310" i="8"/>
  <c r="DQ310" i="8"/>
  <c r="DR310" i="8"/>
  <c r="DS310" i="8"/>
  <c r="H298" i="8"/>
  <c r="I298" i="8"/>
  <c r="J298" i="8"/>
  <c r="K298" i="8"/>
  <c r="L298" i="8"/>
  <c r="M298" i="8"/>
  <c r="N298" i="8"/>
  <c r="O298" i="8"/>
  <c r="P298" i="8"/>
  <c r="Q298" i="8"/>
  <c r="R298" i="8"/>
  <c r="S298" i="8"/>
  <c r="T298" i="8"/>
  <c r="U298" i="8"/>
  <c r="V298" i="8"/>
  <c r="W298" i="8"/>
  <c r="X298" i="8"/>
  <c r="Y298" i="8"/>
  <c r="Z298" i="8"/>
  <c r="AA298" i="8"/>
  <c r="AB298" i="8"/>
  <c r="AC298" i="8"/>
  <c r="AD298" i="8"/>
  <c r="AE298" i="8"/>
  <c r="AF298" i="8"/>
  <c r="AG298" i="8"/>
  <c r="AH298" i="8"/>
  <c r="AI298" i="8"/>
  <c r="AJ298" i="8"/>
  <c r="AK298" i="8"/>
  <c r="AL298" i="8"/>
  <c r="AM298" i="8"/>
  <c r="AN298" i="8"/>
  <c r="AO298" i="8"/>
  <c r="AP298" i="8"/>
  <c r="AQ298" i="8"/>
  <c r="AR298" i="8"/>
  <c r="AS298" i="8"/>
  <c r="AT298" i="8"/>
  <c r="AU298" i="8"/>
  <c r="AV298" i="8"/>
  <c r="AW298" i="8"/>
  <c r="AX298" i="8"/>
  <c r="AY298" i="8"/>
  <c r="AZ298" i="8"/>
  <c r="BA298" i="8"/>
  <c r="BB298" i="8"/>
  <c r="BC298" i="8"/>
  <c r="BD298" i="8"/>
  <c r="BE298" i="8"/>
  <c r="BF298" i="8"/>
  <c r="BG298" i="8"/>
  <c r="BH298" i="8"/>
  <c r="BI298" i="8"/>
  <c r="BJ298" i="8"/>
  <c r="BK298" i="8"/>
  <c r="BL298" i="8"/>
  <c r="BM298" i="8"/>
  <c r="BN298" i="8"/>
  <c r="BO298" i="8"/>
  <c r="BP298" i="8"/>
  <c r="BQ298" i="8"/>
  <c r="BR298" i="8"/>
  <c r="BS298" i="8"/>
  <c r="BT298" i="8"/>
  <c r="BU298" i="8"/>
  <c r="BV298" i="8"/>
  <c r="BW298" i="8"/>
  <c r="BX298" i="8"/>
  <c r="BY298" i="8"/>
  <c r="BZ298" i="8"/>
  <c r="CA298" i="8"/>
  <c r="CB298" i="8"/>
  <c r="CC298" i="8"/>
  <c r="CD298" i="8"/>
  <c r="CE298" i="8"/>
  <c r="CF298" i="8"/>
  <c r="CG298" i="8"/>
  <c r="CH298" i="8"/>
  <c r="CI298" i="8"/>
  <c r="CJ298" i="8"/>
  <c r="CK298" i="8"/>
  <c r="CL298" i="8"/>
  <c r="CM298" i="8"/>
  <c r="CN298" i="8"/>
  <c r="CO298" i="8"/>
  <c r="CP298" i="8"/>
  <c r="CQ298" i="8"/>
  <c r="CR298" i="8"/>
  <c r="CS298" i="8"/>
  <c r="CT298" i="8"/>
  <c r="CU298" i="8"/>
  <c r="CV298" i="8"/>
  <c r="CW298" i="8"/>
  <c r="CX298" i="8"/>
  <c r="CY298" i="8"/>
  <c r="CZ298" i="8"/>
  <c r="DA298" i="8"/>
  <c r="DB298" i="8"/>
  <c r="DC298" i="8"/>
  <c r="DD298" i="8"/>
  <c r="DE298" i="8"/>
  <c r="DF298" i="8"/>
  <c r="DG298" i="8"/>
  <c r="DH298" i="8"/>
  <c r="DI298" i="8"/>
  <c r="DJ298" i="8"/>
  <c r="DK298" i="8"/>
  <c r="DL298" i="8"/>
  <c r="DM298" i="8"/>
  <c r="DN298" i="8"/>
  <c r="DO298" i="8"/>
  <c r="DP298" i="8"/>
  <c r="DQ298" i="8"/>
  <c r="DR298" i="8"/>
  <c r="DS298" i="8"/>
  <c r="H315" i="8"/>
  <c r="I315" i="8"/>
  <c r="J315" i="8"/>
  <c r="K315" i="8"/>
  <c r="L315" i="8"/>
  <c r="M315" i="8"/>
  <c r="N315" i="8"/>
  <c r="O315" i="8"/>
  <c r="P315" i="8"/>
  <c r="Q315" i="8"/>
  <c r="R315" i="8"/>
  <c r="S315" i="8"/>
  <c r="T315" i="8"/>
  <c r="U315" i="8"/>
  <c r="V315" i="8"/>
  <c r="W315" i="8"/>
  <c r="X315" i="8"/>
  <c r="Y315" i="8"/>
  <c r="Z315" i="8"/>
  <c r="AA315" i="8"/>
  <c r="AB315" i="8"/>
  <c r="AC315" i="8"/>
  <c r="AD315" i="8"/>
  <c r="AE315" i="8"/>
  <c r="AF315" i="8"/>
  <c r="AG315" i="8"/>
  <c r="AH315" i="8"/>
  <c r="AI315" i="8"/>
  <c r="AJ315" i="8"/>
  <c r="AK315" i="8"/>
  <c r="AL315" i="8"/>
  <c r="AM315" i="8"/>
  <c r="AN315" i="8"/>
  <c r="AO315" i="8"/>
  <c r="AP315" i="8"/>
  <c r="AQ315" i="8"/>
  <c r="AR315" i="8"/>
  <c r="AS315" i="8"/>
  <c r="AT315" i="8"/>
  <c r="AU315" i="8"/>
  <c r="AV315" i="8"/>
  <c r="AW315" i="8"/>
  <c r="AX315" i="8"/>
  <c r="AY315" i="8"/>
  <c r="AZ315" i="8"/>
  <c r="BA315" i="8"/>
  <c r="BB315" i="8"/>
  <c r="BC315" i="8"/>
  <c r="BD315" i="8"/>
  <c r="BE315" i="8"/>
  <c r="BF315" i="8"/>
  <c r="BG315" i="8"/>
  <c r="BH315" i="8"/>
  <c r="BI315" i="8"/>
  <c r="BJ315" i="8"/>
  <c r="BK315" i="8"/>
  <c r="BL315" i="8"/>
  <c r="BM315" i="8"/>
  <c r="BN315" i="8"/>
  <c r="BO315" i="8"/>
  <c r="BP315" i="8"/>
  <c r="BQ315" i="8"/>
  <c r="BR315" i="8"/>
  <c r="BS315" i="8"/>
  <c r="BT315" i="8"/>
  <c r="BU315" i="8"/>
  <c r="BV315" i="8"/>
  <c r="BW315" i="8"/>
  <c r="BX315" i="8"/>
  <c r="BY315" i="8"/>
  <c r="BZ315" i="8"/>
  <c r="CA315" i="8"/>
  <c r="CB315" i="8"/>
  <c r="CC315" i="8"/>
  <c r="CD315" i="8"/>
  <c r="CE315" i="8"/>
  <c r="CF315" i="8"/>
  <c r="CG315" i="8"/>
  <c r="CH315" i="8"/>
  <c r="CI315" i="8"/>
  <c r="CJ315" i="8"/>
  <c r="CK315" i="8"/>
  <c r="CL315" i="8"/>
  <c r="CM315" i="8"/>
  <c r="CN315" i="8"/>
  <c r="CO315" i="8"/>
  <c r="CP315" i="8"/>
  <c r="CQ315" i="8"/>
  <c r="CR315" i="8"/>
  <c r="CS315" i="8"/>
  <c r="CT315" i="8"/>
  <c r="CU315" i="8"/>
  <c r="CV315" i="8"/>
  <c r="CW315" i="8"/>
  <c r="CX315" i="8"/>
  <c r="CY315" i="8"/>
  <c r="CZ315" i="8"/>
  <c r="DA315" i="8"/>
  <c r="DB315" i="8"/>
  <c r="DC315" i="8"/>
  <c r="DD315" i="8"/>
  <c r="DE315" i="8"/>
  <c r="DF315" i="8"/>
  <c r="DG315" i="8"/>
  <c r="DH315" i="8"/>
  <c r="DI315" i="8"/>
  <c r="DJ315" i="8"/>
  <c r="DK315" i="8"/>
  <c r="DL315" i="8"/>
  <c r="DM315" i="8"/>
  <c r="DN315" i="8"/>
  <c r="DO315" i="8"/>
  <c r="DP315" i="8"/>
  <c r="DQ315" i="8"/>
  <c r="DR315" i="8"/>
  <c r="DS315" i="8"/>
  <c r="H265" i="8"/>
  <c r="I265" i="8"/>
  <c r="J265" i="8"/>
  <c r="K265" i="8"/>
  <c r="L265" i="8"/>
  <c r="M265" i="8"/>
  <c r="N265" i="8"/>
  <c r="O265" i="8"/>
  <c r="P265" i="8"/>
  <c r="Q265" i="8"/>
  <c r="R265" i="8"/>
  <c r="S265" i="8"/>
  <c r="T265" i="8"/>
  <c r="U265" i="8"/>
  <c r="V265" i="8"/>
  <c r="W265" i="8"/>
  <c r="X265" i="8"/>
  <c r="Y265" i="8"/>
  <c r="Z265" i="8"/>
  <c r="AA265" i="8"/>
  <c r="AB265" i="8"/>
  <c r="AC265" i="8"/>
  <c r="AD265" i="8"/>
  <c r="AE265" i="8"/>
  <c r="AF265" i="8"/>
  <c r="AG265" i="8"/>
  <c r="AH265" i="8"/>
  <c r="AI265" i="8"/>
  <c r="AJ265" i="8"/>
  <c r="AK265" i="8"/>
  <c r="AL265" i="8"/>
  <c r="AM265" i="8"/>
  <c r="AN265" i="8"/>
  <c r="AO265" i="8"/>
  <c r="AP265" i="8"/>
  <c r="AQ265" i="8"/>
  <c r="AR265" i="8"/>
  <c r="AS265" i="8"/>
  <c r="AT265" i="8"/>
  <c r="AU265" i="8"/>
  <c r="AV265" i="8"/>
  <c r="AW265" i="8"/>
  <c r="AX265" i="8"/>
  <c r="AY265" i="8"/>
  <c r="AZ265" i="8"/>
  <c r="BA265" i="8"/>
  <c r="BB265" i="8"/>
  <c r="BC265" i="8"/>
  <c r="BD265" i="8"/>
  <c r="BE265" i="8"/>
  <c r="BF265" i="8"/>
  <c r="BG265" i="8"/>
  <c r="BH265" i="8"/>
  <c r="BI265" i="8"/>
  <c r="BJ265" i="8"/>
  <c r="BK265" i="8"/>
  <c r="BL265" i="8"/>
  <c r="BM265" i="8"/>
  <c r="BN265" i="8"/>
  <c r="BO265" i="8"/>
  <c r="BP265" i="8"/>
  <c r="BQ265" i="8"/>
  <c r="BR265" i="8"/>
  <c r="BS265" i="8"/>
  <c r="BT265" i="8"/>
  <c r="BU265" i="8"/>
  <c r="BV265" i="8"/>
  <c r="BW265" i="8"/>
  <c r="BX265" i="8"/>
  <c r="BY265" i="8"/>
  <c r="BZ265" i="8"/>
  <c r="CA265" i="8"/>
  <c r="CB265" i="8"/>
  <c r="CC265" i="8"/>
  <c r="CD265" i="8"/>
  <c r="CE265" i="8"/>
  <c r="CF265" i="8"/>
  <c r="CG265" i="8"/>
  <c r="CH265" i="8"/>
  <c r="CI265" i="8"/>
  <c r="CJ265" i="8"/>
  <c r="CK265" i="8"/>
  <c r="CL265" i="8"/>
  <c r="CM265" i="8"/>
  <c r="CN265" i="8"/>
  <c r="CO265" i="8"/>
  <c r="CP265" i="8"/>
  <c r="CQ265" i="8"/>
  <c r="CR265" i="8"/>
  <c r="CS265" i="8"/>
  <c r="CT265" i="8"/>
  <c r="CU265" i="8"/>
  <c r="CV265" i="8"/>
  <c r="CW265" i="8"/>
  <c r="CX265" i="8"/>
  <c r="CY265" i="8"/>
  <c r="CZ265" i="8"/>
  <c r="DA265" i="8"/>
  <c r="DB265" i="8"/>
  <c r="DC265" i="8"/>
  <c r="DD265" i="8"/>
  <c r="DE265" i="8"/>
  <c r="DF265" i="8"/>
  <c r="DG265" i="8"/>
  <c r="DH265" i="8"/>
  <c r="DI265" i="8"/>
  <c r="DJ265" i="8"/>
  <c r="DK265" i="8"/>
  <c r="DL265" i="8"/>
  <c r="DM265" i="8"/>
  <c r="DN265" i="8"/>
  <c r="DO265" i="8"/>
  <c r="DQ265" i="8"/>
  <c r="DR265" i="8"/>
  <c r="DS265" i="8"/>
  <c r="H301" i="8"/>
  <c r="I301" i="8"/>
  <c r="J301" i="8"/>
  <c r="K301" i="8"/>
  <c r="L301" i="8"/>
  <c r="M301" i="8"/>
  <c r="N301" i="8"/>
  <c r="O301" i="8"/>
  <c r="P301" i="8"/>
  <c r="Q301" i="8"/>
  <c r="R301" i="8"/>
  <c r="S301" i="8"/>
  <c r="T301" i="8"/>
  <c r="U301" i="8"/>
  <c r="V301" i="8"/>
  <c r="W301" i="8"/>
  <c r="X301" i="8"/>
  <c r="Y301" i="8"/>
  <c r="Z301" i="8"/>
  <c r="AA301" i="8"/>
  <c r="AB301" i="8"/>
  <c r="AC301" i="8"/>
  <c r="AD301" i="8"/>
  <c r="AE301" i="8"/>
  <c r="AF301" i="8"/>
  <c r="AG301" i="8"/>
  <c r="AH301" i="8"/>
  <c r="AI301" i="8"/>
  <c r="AJ301" i="8"/>
  <c r="AK301" i="8"/>
  <c r="AL301" i="8"/>
  <c r="AM301" i="8"/>
  <c r="AN301" i="8"/>
  <c r="AO301" i="8"/>
  <c r="AP301" i="8"/>
  <c r="AQ301" i="8"/>
  <c r="AR301" i="8"/>
  <c r="AS301" i="8"/>
  <c r="AT301" i="8"/>
  <c r="AU301" i="8"/>
  <c r="AV301" i="8"/>
  <c r="AW301" i="8"/>
  <c r="AX301" i="8"/>
  <c r="AY301" i="8"/>
  <c r="AZ301" i="8"/>
  <c r="BA301" i="8"/>
  <c r="BB301" i="8"/>
  <c r="BC301" i="8"/>
  <c r="BD301" i="8"/>
  <c r="BE301" i="8"/>
  <c r="BF301" i="8"/>
  <c r="BG301" i="8"/>
  <c r="BH301" i="8"/>
  <c r="BI301" i="8"/>
  <c r="BJ301" i="8"/>
  <c r="BK301" i="8"/>
  <c r="BL301" i="8"/>
  <c r="BM301" i="8"/>
  <c r="BN301" i="8"/>
  <c r="BO301" i="8"/>
  <c r="BP301" i="8"/>
  <c r="BQ301" i="8"/>
  <c r="BR301" i="8"/>
  <c r="BS301" i="8"/>
  <c r="BT301" i="8"/>
  <c r="BU301" i="8"/>
  <c r="BV301" i="8"/>
  <c r="BW301" i="8"/>
  <c r="BX301" i="8"/>
  <c r="BY301" i="8"/>
  <c r="BZ301" i="8"/>
  <c r="CA301" i="8"/>
  <c r="CB301" i="8"/>
  <c r="CC301" i="8"/>
  <c r="CD301" i="8"/>
  <c r="CE301" i="8"/>
  <c r="CF301" i="8"/>
  <c r="CG301" i="8"/>
  <c r="CH301" i="8"/>
  <c r="CI301" i="8"/>
  <c r="CJ301" i="8"/>
  <c r="CK301" i="8"/>
  <c r="CL301" i="8"/>
  <c r="CM301" i="8"/>
  <c r="CN301" i="8"/>
  <c r="CO301" i="8"/>
  <c r="CP301" i="8"/>
  <c r="CQ301" i="8"/>
  <c r="CR301" i="8"/>
  <c r="CS301" i="8"/>
  <c r="CT301" i="8"/>
  <c r="CU301" i="8"/>
  <c r="CV301" i="8"/>
  <c r="CW301" i="8"/>
  <c r="CX301" i="8"/>
  <c r="CY301" i="8"/>
  <c r="CZ301" i="8"/>
  <c r="DA301" i="8"/>
  <c r="DB301" i="8"/>
  <c r="DC301" i="8"/>
  <c r="DD301" i="8"/>
  <c r="DE301" i="8"/>
  <c r="DF301" i="8"/>
  <c r="DG301" i="8"/>
  <c r="DH301" i="8"/>
  <c r="DI301" i="8"/>
  <c r="DJ301" i="8"/>
  <c r="DK301" i="8"/>
  <c r="DL301" i="8"/>
  <c r="DM301" i="8"/>
  <c r="DN301" i="8"/>
  <c r="DO301" i="8"/>
  <c r="DP301" i="8"/>
  <c r="DQ301" i="8"/>
  <c r="DR301" i="8"/>
  <c r="DS301" i="8"/>
  <c r="H311" i="8"/>
  <c r="I311" i="8"/>
  <c r="J311" i="8"/>
  <c r="K311" i="8"/>
  <c r="L311" i="8"/>
  <c r="M311" i="8"/>
  <c r="N311" i="8"/>
  <c r="O311" i="8"/>
  <c r="P311" i="8"/>
  <c r="Q311" i="8"/>
  <c r="R311" i="8"/>
  <c r="S311" i="8"/>
  <c r="T311" i="8"/>
  <c r="U311" i="8"/>
  <c r="V311" i="8"/>
  <c r="W311" i="8"/>
  <c r="X311" i="8"/>
  <c r="Y311" i="8"/>
  <c r="Z311" i="8"/>
  <c r="AA311" i="8"/>
  <c r="AB311" i="8"/>
  <c r="AC311" i="8"/>
  <c r="AD311" i="8"/>
  <c r="AE311" i="8"/>
  <c r="AF311" i="8"/>
  <c r="AG311" i="8"/>
  <c r="AH311" i="8"/>
  <c r="AI311" i="8"/>
  <c r="AJ311" i="8"/>
  <c r="AK311" i="8"/>
  <c r="AL311" i="8"/>
  <c r="AM311" i="8"/>
  <c r="AN311" i="8"/>
  <c r="AO311" i="8"/>
  <c r="AP311" i="8"/>
  <c r="AQ311" i="8"/>
  <c r="AR311" i="8"/>
  <c r="AS311" i="8"/>
  <c r="AT311" i="8"/>
  <c r="AU311" i="8"/>
  <c r="AV311" i="8"/>
  <c r="AW311" i="8"/>
  <c r="AX311" i="8"/>
  <c r="AY311" i="8"/>
  <c r="AZ311" i="8"/>
  <c r="BA311" i="8"/>
  <c r="BB311" i="8"/>
  <c r="BC311" i="8"/>
  <c r="BD311" i="8"/>
  <c r="BE311" i="8"/>
  <c r="BF311" i="8"/>
  <c r="BG311" i="8"/>
  <c r="BH311" i="8"/>
  <c r="BI311" i="8"/>
  <c r="BJ311" i="8"/>
  <c r="BK311" i="8"/>
  <c r="BL311" i="8"/>
  <c r="BM311" i="8"/>
  <c r="BN311" i="8"/>
  <c r="BO311" i="8"/>
  <c r="BP311" i="8"/>
  <c r="BQ311" i="8"/>
  <c r="BR311" i="8"/>
  <c r="BS311" i="8"/>
  <c r="BT311" i="8"/>
  <c r="BU311" i="8"/>
  <c r="BV311" i="8"/>
  <c r="BW311" i="8"/>
  <c r="BX311" i="8"/>
  <c r="BY311" i="8"/>
  <c r="BZ311" i="8"/>
  <c r="CA311" i="8"/>
  <c r="CB311" i="8"/>
  <c r="CC311" i="8"/>
  <c r="CD311" i="8"/>
  <c r="CE311" i="8"/>
  <c r="CF311" i="8"/>
  <c r="CG311" i="8"/>
  <c r="CH311" i="8"/>
  <c r="CI311" i="8"/>
  <c r="CJ311" i="8"/>
  <c r="CK311" i="8"/>
  <c r="CL311" i="8"/>
  <c r="CM311" i="8"/>
  <c r="CN311" i="8"/>
  <c r="CO311" i="8"/>
  <c r="CP311" i="8"/>
  <c r="CQ311" i="8"/>
  <c r="CR311" i="8"/>
  <c r="CS311" i="8"/>
  <c r="CT311" i="8"/>
  <c r="CU311" i="8"/>
  <c r="CV311" i="8"/>
  <c r="CW311" i="8"/>
  <c r="CX311" i="8"/>
  <c r="CY311" i="8"/>
  <c r="CZ311" i="8"/>
  <c r="DA311" i="8"/>
  <c r="DB311" i="8"/>
  <c r="DC311" i="8"/>
  <c r="DD311" i="8"/>
  <c r="DE311" i="8"/>
  <c r="DF311" i="8"/>
  <c r="DG311" i="8"/>
  <c r="DH311" i="8"/>
  <c r="DI311" i="8"/>
  <c r="DJ311" i="8"/>
  <c r="DK311" i="8"/>
  <c r="DL311" i="8"/>
  <c r="DM311" i="8"/>
  <c r="DN311" i="8"/>
  <c r="DO311" i="8"/>
  <c r="DP311" i="8"/>
  <c r="DQ311" i="8"/>
  <c r="DR311" i="8"/>
  <c r="DS311" i="8"/>
  <c r="H241" i="8"/>
  <c r="I241" i="8"/>
  <c r="J241" i="8"/>
  <c r="K241" i="8"/>
  <c r="L241" i="8"/>
  <c r="M241" i="8"/>
  <c r="N241" i="8"/>
  <c r="O241" i="8"/>
  <c r="P241" i="8"/>
  <c r="Q241" i="8"/>
  <c r="R241" i="8"/>
  <c r="S241" i="8"/>
  <c r="T241" i="8"/>
  <c r="U241" i="8"/>
  <c r="V241" i="8"/>
  <c r="W241" i="8"/>
  <c r="X241" i="8"/>
  <c r="Y241" i="8"/>
  <c r="Z241" i="8"/>
  <c r="AA241" i="8"/>
  <c r="AB241" i="8"/>
  <c r="AC241" i="8"/>
  <c r="AD241" i="8"/>
  <c r="AE241" i="8"/>
  <c r="AF241" i="8"/>
  <c r="AG241" i="8"/>
  <c r="AH241" i="8"/>
  <c r="AI241" i="8"/>
  <c r="AJ241" i="8"/>
  <c r="AK241" i="8"/>
  <c r="AL241" i="8"/>
  <c r="AM241" i="8"/>
  <c r="AN241" i="8"/>
  <c r="AO241" i="8"/>
  <c r="AP241" i="8"/>
  <c r="AQ241" i="8"/>
  <c r="AR241" i="8"/>
  <c r="AS241" i="8"/>
  <c r="AT241" i="8"/>
  <c r="AU241" i="8"/>
  <c r="AV241" i="8"/>
  <c r="AW241" i="8"/>
  <c r="AX241" i="8"/>
  <c r="AY241" i="8"/>
  <c r="AZ241" i="8"/>
  <c r="BA241" i="8"/>
  <c r="BB241" i="8"/>
  <c r="BC241" i="8"/>
  <c r="BD241" i="8"/>
  <c r="BE241" i="8"/>
  <c r="BF241" i="8"/>
  <c r="BG241" i="8"/>
  <c r="BH241" i="8"/>
  <c r="BI241" i="8"/>
  <c r="BJ241" i="8"/>
  <c r="BK241" i="8"/>
  <c r="BL241" i="8"/>
  <c r="BM241" i="8"/>
  <c r="BN241" i="8"/>
  <c r="BO241" i="8"/>
  <c r="BP241" i="8"/>
  <c r="BQ241" i="8"/>
  <c r="BR241" i="8"/>
  <c r="BS241" i="8"/>
  <c r="BT241" i="8"/>
  <c r="BU241" i="8"/>
  <c r="BV241" i="8"/>
  <c r="BW241" i="8"/>
  <c r="BX241" i="8"/>
  <c r="BY241" i="8"/>
  <c r="BZ241" i="8"/>
  <c r="CA241" i="8"/>
  <c r="CB241" i="8"/>
  <c r="CC241" i="8"/>
  <c r="CD241" i="8"/>
  <c r="CE241" i="8"/>
  <c r="CF241" i="8"/>
  <c r="CG241" i="8"/>
  <c r="CH241" i="8"/>
  <c r="CI241" i="8"/>
  <c r="CJ241" i="8"/>
  <c r="CK241" i="8"/>
  <c r="CL241" i="8"/>
  <c r="CM241" i="8"/>
  <c r="CN241" i="8"/>
  <c r="CO241" i="8"/>
  <c r="CP241" i="8"/>
  <c r="CQ241" i="8"/>
  <c r="CS241" i="8"/>
  <c r="CT241" i="8"/>
  <c r="CU241" i="8"/>
  <c r="CV241" i="8"/>
  <c r="CW241" i="8"/>
  <c r="CX241" i="8"/>
  <c r="CY241" i="8"/>
  <c r="CZ241" i="8"/>
  <c r="DA241" i="8"/>
  <c r="DB241" i="8"/>
  <c r="DC241" i="8"/>
  <c r="DD241" i="8"/>
  <c r="DE241" i="8"/>
  <c r="DF241" i="8"/>
  <c r="DG241" i="8"/>
  <c r="DH241" i="8"/>
  <c r="DI241" i="8"/>
  <c r="DJ241" i="8"/>
  <c r="DK241" i="8"/>
  <c r="DL241" i="8"/>
  <c r="DM241" i="8"/>
  <c r="DN241" i="8"/>
  <c r="DO241" i="8"/>
  <c r="DP241" i="8"/>
  <c r="DQ241" i="8"/>
  <c r="DR241" i="8"/>
  <c r="DS241" i="8"/>
  <c r="H326" i="8"/>
  <c r="I326" i="8"/>
  <c r="J326" i="8"/>
  <c r="K326" i="8"/>
  <c r="L326" i="8"/>
  <c r="M326" i="8"/>
  <c r="N326" i="8"/>
  <c r="O326" i="8"/>
  <c r="P326" i="8"/>
  <c r="Q326" i="8"/>
  <c r="R326" i="8"/>
  <c r="S326" i="8"/>
  <c r="T326" i="8"/>
  <c r="U326" i="8"/>
  <c r="V326" i="8"/>
  <c r="W326" i="8"/>
  <c r="X326" i="8"/>
  <c r="Y326" i="8"/>
  <c r="Z326" i="8"/>
  <c r="AA326" i="8"/>
  <c r="AB326" i="8"/>
  <c r="AC326" i="8"/>
  <c r="AD326" i="8"/>
  <c r="AE326" i="8"/>
  <c r="AF326" i="8"/>
  <c r="AG326" i="8"/>
  <c r="AH326" i="8"/>
  <c r="AI326" i="8"/>
  <c r="AJ326" i="8"/>
  <c r="AK326" i="8"/>
  <c r="AL326" i="8"/>
  <c r="AM326" i="8"/>
  <c r="AN326" i="8"/>
  <c r="AO326" i="8"/>
  <c r="AP326" i="8"/>
  <c r="AQ326" i="8"/>
  <c r="AR326" i="8"/>
  <c r="AS326" i="8"/>
  <c r="AT326" i="8"/>
  <c r="AU326" i="8"/>
  <c r="AV326" i="8"/>
  <c r="AW326" i="8"/>
  <c r="AX326" i="8"/>
  <c r="AY326" i="8"/>
  <c r="AZ326" i="8"/>
  <c r="BA326" i="8"/>
  <c r="BB326" i="8"/>
  <c r="BC326" i="8"/>
  <c r="BD326" i="8"/>
  <c r="BE326" i="8"/>
  <c r="BF326" i="8"/>
  <c r="BG326" i="8"/>
  <c r="BH326" i="8"/>
  <c r="BI326" i="8"/>
  <c r="BJ326" i="8"/>
  <c r="BK326" i="8"/>
  <c r="BL326" i="8"/>
  <c r="BM326" i="8"/>
  <c r="BN326" i="8"/>
  <c r="BO326" i="8"/>
  <c r="BP326" i="8"/>
  <c r="BQ326" i="8"/>
  <c r="BR326" i="8"/>
  <c r="BS326" i="8"/>
  <c r="BT326" i="8"/>
  <c r="BU326" i="8"/>
  <c r="BV326" i="8"/>
  <c r="BW326" i="8"/>
  <c r="BX326" i="8"/>
  <c r="BY326" i="8"/>
  <c r="BZ326" i="8"/>
  <c r="CA326" i="8"/>
  <c r="CB326" i="8"/>
  <c r="CC326" i="8"/>
  <c r="CD326" i="8"/>
  <c r="CE326" i="8"/>
  <c r="CF326" i="8"/>
  <c r="CG326" i="8"/>
  <c r="CH326" i="8"/>
  <c r="CI326" i="8"/>
  <c r="CJ326" i="8"/>
  <c r="CK326" i="8"/>
  <c r="CL326" i="8"/>
  <c r="CM326" i="8"/>
  <c r="CN326" i="8"/>
  <c r="CO326" i="8"/>
  <c r="CP326" i="8"/>
  <c r="CQ326" i="8"/>
  <c r="CR326" i="8"/>
  <c r="CS326" i="8"/>
  <c r="CT326" i="8"/>
  <c r="CU326" i="8"/>
  <c r="CV326" i="8"/>
  <c r="CW326" i="8"/>
  <c r="CX326" i="8"/>
  <c r="CY326" i="8"/>
  <c r="CZ326" i="8"/>
  <c r="DA326" i="8"/>
  <c r="DB326" i="8"/>
  <c r="DC326" i="8"/>
  <c r="DD326" i="8"/>
  <c r="DE326" i="8"/>
  <c r="DF326" i="8"/>
  <c r="DG326" i="8"/>
  <c r="DH326" i="8"/>
  <c r="DI326" i="8"/>
  <c r="DJ326" i="8"/>
  <c r="DK326" i="8"/>
  <c r="DL326" i="8"/>
  <c r="DM326" i="8"/>
  <c r="DN326" i="8"/>
  <c r="DO326" i="8"/>
  <c r="DP326" i="8"/>
  <c r="DQ326" i="8"/>
  <c r="DR326" i="8"/>
  <c r="DS326" i="8"/>
  <c r="H248" i="8"/>
  <c r="I248" i="8"/>
  <c r="J248" i="8"/>
  <c r="K248" i="8"/>
  <c r="L248" i="8"/>
  <c r="M248" i="8"/>
  <c r="N248" i="8"/>
  <c r="O248" i="8"/>
  <c r="P248" i="8"/>
  <c r="Q248" i="8"/>
  <c r="R248" i="8"/>
  <c r="S248" i="8"/>
  <c r="T248" i="8"/>
  <c r="U248" i="8"/>
  <c r="V248" i="8"/>
  <c r="W248" i="8"/>
  <c r="X248" i="8"/>
  <c r="Y248" i="8"/>
  <c r="Z248" i="8"/>
  <c r="AA248" i="8"/>
  <c r="AB248" i="8"/>
  <c r="AC248" i="8"/>
  <c r="AD248" i="8"/>
  <c r="AE248" i="8"/>
  <c r="AF248" i="8"/>
  <c r="AG248" i="8"/>
  <c r="AH248" i="8"/>
  <c r="AI248" i="8"/>
  <c r="AJ248" i="8"/>
  <c r="AK248" i="8"/>
  <c r="AL248" i="8"/>
  <c r="AM248" i="8"/>
  <c r="AN248" i="8"/>
  <c r="AO248" i="8"/>
  <c r="AP248" i="8"/>
  <c r="AQ248" i="8"/>
  <c r="AR248" i="8"/>
  <c r="AS248" i="8"/>
  <c r="AT248" i="8"/>
  <c r="AU248" i="8"/>
  <c r="AV248" i="8"/>
  <c r="AW248" i="8"/>
  <c r="AX248" i="8"/>
  <c r="AY248" i="8"/>
  <c r="AZ248" i="8"/>
  <c r="BA248" i="8"/>
  <c r="BB248" i="8"/>
  <c r="BC248" i="8"/>
  <c r="BD248" i="8"/>
  <c r="BE248" i="8"/>
  <c r="BF248" i="8"/>
  <c r="BG248" i="8"/>
  <c r="BH248" i="8"/>
  <c r="BI248" i="8"/>
  <c r="BJ248" i="8"/>
  <c r="BK248" i="8"/>
  <c r="BL248" i="8"/>
  <c r="BM248" i="8"/>
  <c r="BN248" i="8"/>
  <c r="BO248" i="8"/>
  <c r="BP248" i="8"/>
  <c r="BQ248" i="8"/>
  <c r="BR248" i="8"/>
  <c r="BS248" i="8"/>
  <c r="BT248" i="8"/>
  <c r="BU248" i="8"/>
  <c r="BV248" i="8"/>
  <c r="BW248" i="8"/>
  <c r="BX248" i="8"/>
  <c r="BY248" i="8"/>
  <c r="BZ248" i="8"/>
  <c r="CA248" i="8"/>
  <c r="CB248" i="8"/>
  <c r="CC248" i="8"/>
  <c r="CD248" i="8"/>
  <c r="CE248" i="8"/>
  <c r="CF248" i="8"/>
  <c r="CG248" i="8"/>
  <c r="CH248" i="8"/>
  <c r="CI248" i="8"/>
  <c r="CJ248" i="8"/>
  <c r="CK248" i="8"/>
  <c r="CL248" i="8"/>
  <c r="CM248" i="8"/>
  <c r="CN248" i="8"/>
  <c r="CO248" i="8"/>
  <c r="CP248" i="8"/>
  <c r="CQ248" i="8"/>
  <c r="CR248" i="8"/>
  <c r="CS248" i="8"/>
  <c r="CT248" i="8"/>
  <c r="CU248" i="8"/>
  <c r="CV248" i="8"/>
  <c r="CW248" i="8"/>
  <c r="CX248" i="8"/>
  <c r="CZ248" i="8"/>
  <c r="DA248" i="8"/>
  <c r="DB248" i="8"/>
  <c r="DC248" i="8"/>
  <c r="DD248" i="8"/>
  <c r="DE248" i="8"/>
  <c r="DF248" i="8"/>
  <c r="DG248" i="8"/>
  <c r="DH248" i="8"/>
  <c r="DI248" i="8"/>
  <c r="DJ248" i="8"/>
  <c r="DK248" i="8"/>
  <c r="DL248" i="8"/>
  <c r="DM248" i="8"/>
  <c r="DN248" i="8"/>
  <c r="DO248" i="8"/>
  <c r="DP248" i="8"/>
  <c r="DQ248" i="8"/>
  <c r="DR248" i="8"/>
  <c r="DS248" i="8"/>
  <c r="H252" i="8"/>
  <c r="I252" i="8"/>
  <c r="J252" i="8"/>
  <c r="K252" i="8"/>
  <c r="L252" i="8"/>
  <c r="M252" i="8"/>
  <c r="N252" i="8"/>
  <c r="O252" i="8"/>
  <c r="P252" i="8"/>
  <c r="Q252" i="8"/>
  <c r="R252" i="8"/>
  <c r="S252" i="8"/>
  <c r="T252" i="8"/>
  <c r="U252" i="8"/>
  <c r="V252" i="8"/>
  <c r="W252" i="8"/>
  <c r="X252" i="8"/>
  <c r="Y252" i="8"/>
  <c r="Z252" i="8"/>
  <c r="AA252" i="8"/>
  <c r="AB252" i="8"/>
  <c r="AC252" i="8"/>
  <c r="AD252" i="8"/>
  <c r="AE252" i="8"/>
  <c r="AF252" i="8"/>
  <c r="AG252" i="8"/>
  <c r="AH252" i="8"/>
  <c r="AI252" i="8"/>
  <c r="AJ252" i="8"/>
  <c r="AK252" i="8"/>
  <c r="AL252" i="8"/>
  <c r="AM252" i="8"/>
  <c r="AN252" i="8"/>
  <c r="AO252" i="8"/>
  <c r="AP252" i="8"/>
  <c r="AQ252" i="8"/>
  <c r="AR252" i="8"/>
  <c r="AS252" i="8"/>
  <c r="AT252" i="8"/>
  <c r="AU252" i="8"/>
  <c r="AV252" i="8"/>
  <c r="AW252" i="8"/>
  <c r="AX252" i="8"/>
  <c r="AY252" i="8"/>
  <c r="AZ252" i="8"/>
  <c r="BA252" i="8"/>
  <c r="BB252" i="8"/>
  <c r="BC252" i="8"/>
  <c r="BD252" i="8"/>
  <c r="BE252" i="8"/>
  <c r="BF252" i="8"/>
  <c r="BG252" i="8"/>
  <c r="BH252" i="8"/>
  <c r="BI252" i="8"/>
  <c r="BJ252" i="8"/>
  <c r="BK252" i="8"/>
  <c r="BL252" i="8"/>
  <c r="BM252" i="8"/>
  <c r="BN252" i="8"/>
  <c r="BO252" i="8"/>
  <c r="BP252" i="8"/>
  <c r="BQ252" i="8"/>
  <c r="BR252" i="8"/>
  <c r="BS252" i="8"/>
  <c r="BT252" i="8"/>
  <c r="BU252" i="8"/>
  <c r="BV252" i="8"/>
  <c r="BW252" i="8"/>
  <c r="BX252" i="8"/>
  <c r="BY252" i="8"/>
  <c r="BZ252" i="8"/>
  <c r="CA252" i="8"/>
  <c r="CB252" i="8"/>
  <c r="CC252" i="8"/>
  <c r="CD252" i="8"/>
  <c r="CE252" i="8"/>
  <c r="CF252" i="8"/>
  <c r="CG252" i="8"/>
  <c r="CH252" i="8"/>
  <c r="CI252" i="8"/>
  <c r="CJ252" i="8"/>
  <c r="CK252" i="8"/>
  <c r="CL252" i="8"/>
  <c r="CM252" i="8"/>
  <c r="CN252" i="8"/>
  <c r="CO252" i="8"/>
  <c r="CP252" i="8"/>
  <c r="CQ252" i="8"/>
  <c r="CR252" i="8"/>
  <c r="CS252" i="8"/>
  <c r="CT252" i="8"/>
  <c r="CU252" i="8"/>
  <c r="CV252" i="8"/>
  <c r="CW252" i="8"/>
  <c r="CX252" i="8"/>
  <c r="CY252" i="8"/>
  <c r="CZ252" i="8"/>
  <c r="DA252" i="8"/>
  <c r="DB252" i="8"/>
  <c r="DD252" i="8"/>
  <c r="DE252" i="8"/>
  <c r="DF252" i="8"/>
  <c r="DG252" i="8"/>
  <c r="DH252" i="8"/>
  <c r="DI252" i="8"/>
  <c r="DJ252" i="8"/>
  <c r="DK252" i="8"/>
  <c r="DL252" i="8"/>
  <c r="DM252" i="8"/>
  <c r="DN252" i="8"/>
  <c r="DO252" i="8"/>
  <c r="DP252" i="8"/>
  <c r="DQ252" i="8"/>
  <c r="DR252" i="8"/>
  <c r="DS252" i="8"/>
  <c r="H213" i="8"/>
  <c r="I213" i="8"/>
  <c r="J213" i="8"/>
  <c r="K213" i="8"/>
  <c r="L213" i="8"/>
  <c r="M213" i="8"/>
  <c r="N213" i="8"/>
  <c r="O213" i="8"/>
  <c r="P213" i="8"/>
  <c r="Q213" i="8"/>
  <c r="R213" i="8"/>
  <c r="S213" i="8"/>
  <c r="T213" i="8"/>
  <c r="U213" i="8"/>
  <c r="V213" i="8"/>
  <c r="W213" i="8"/>
  <c r="X213" i="8"/>
  <c r="Y213" i="8"/>
  <c r="Z213" i="8"/>
  <c r="AA213" i="8"/>
  <c r="AB213" i="8"/>
  <c r="AC213" i="8"/>
  <c r="AD213" i="8"/>
  <c r="AE213" i="8"/>
  <c r="AF213" i="8"/>
  <c r="AG213" i="8"/>
  <c r="AH213" i="8"/>
  <c r="AI213" i="8"/>
  <c r="AJ213" i="8"/>
  <c r="AK213" i="8"/>
  <c r="AL213" i="8"/>
  <c r="AM213" i="8"/>
  <c r="AN213" i="8"/>
  <c r="AO213" i="8"/>
  <c r="AP213" i="8"/>
  <c r="AQ213" i="8"/>
  <c r="AR213" i="8"/>
  <c r="AS213" i="8"/>
  <c r="AT213" i="8"/>
  <c r="AU213" i="8"/>
  <c r="AV213" i="8"/>
  <c r="AW213" i="8"/>
  <c r="AX213" i="8"/>
  <c r="AY213" i="8"/>
  <c r="AZ213" i="8"/>
  <c r="BA213" i="8"/>
  <c r="BB213" i="8"/>
  <c r="BC213" i="8"/>
  <c r="BD213" i="8"/>
  <c r="BE213" i="8"/>
  <c r="BF213" i="8"/>
  <c r="BG213" i="8"/>
  <c r="BH213" i="8"/>
  <c r="BI213" i="8"/>
  <c r="BJ213" i="8"/>
  <c r="BK213" i="8"/>
  <c r="BL213" i="8"/>
  <c r="BM213" i="8"/>
  <c r="BN213" i="8"/>
  <c r="BO213" i="8"/>
  <c r="BQ213" i="8"/>
  <c r="BR213" i="8"/>
  <c r="BS213" i="8"/>
  <c r="BT213" i="8"/>
  <c r="BU213" i="8"/>
  <c r="BV213" i="8"/>
  <c r="BW213" i="8"/>
  <c r="BX213" i="8"/>
  <c r="BY213" i="8"/>
  <c r="BZ213" i="8"/>
  <c r="CA213" i="8"/>
  <c r="CB213" i="8"/>
  <c r="CC213" i="8"/>
  <c r="CD213" i="8"/>
  <c r="CE213" i="8"/>
  <c r="CF213" i="8"/>
  <c r="CG213" i="8"/>
  <c r="CH213" i="8"/>
  <c r="CI213" i="8"/>
  <c r="CJ213" i="8"/>
  <c r="CK213" i="8"/>
  <c r="CL213" i="8"/>
  <c r="CM213" i="8"/>
  <c r="CN213" i="8"/>
  <c r="CO213" i="8"/>
  <c r="CP213" i="8"/>
  <c r="CQ213" i="8"/>
  <c r="CR213" i="8"/>
  <c r="CS213" i="8"/>
  <c r="CT213" i="8"/>
  <c r="CU213" i="8"/>
  <c r="CV213" i="8"/>
  <c r="CW213" i="8"/>
  <c r="CX213" i="8"/>
  <c r="CY213" i="8"/>
  <c r="CZ213" i="8"/>
  <c r="DA213" i="8"/>
  <c r="DB213" i="8"/>
  <c r="DC213" i="8"/>
  <c r="DD213" i="8"/>
  <c r="DE213" i="8"/>
  <c r="DF213" i="8"/>
  <c r="DG213" i="8"/>
  <c r="DH213" i="8"/>
  <c r="DI213" i="8"/>
  <c r="DJ213" i="8"/>
  <c r="DK213" i="8"/>
  <c r="DL213" i="8"/>
  <c r="DM213" i="8"/>
  <c r="DN213" i="8"/>
  <c r="DO213" i="8"/>
  <c r="DP213" i="8"/>
  <c r="DQ213" i="8"/>
  <c r="DR213" i="8"/>
  <c r="DS213" i="8"/>
  <c r="P137" i="8"/>
  <c r="X137" i="8"/>
  <c r="AF137" i="8"/>
  <c r="AN137" i="8"/>
  <c r="AV137" i="8"/>
  <c r="I137" i="8"/>
  <c r="Q137" i="8"/>
  <c r="Y137" i="8"/>
  <c r="AG137" i="8"/>
  <c r="AO137" i="8"/>
  <c r="AW137" i="8"/>
  <c r="J137" i="8"/>
  <c r="R137" i="8"/>
  <c r="Z137" i="8"/>
  <c r="AH137" i="8"/>
  <c r="AP137" i="8"/>
  <c r="AX137" i="8"/>
  <c r="K137" i="8"/>
  <c r="S137" i="8"/>
  <c r="AA137" i="8"/>
  <c r="AI137" i="8"/>
  <c r="AQ137" i="8"/>
  <c r="AY137" i="8"/>
  <c r="L137" i="8"/>
  <c r="T137" i="8"/>
  <c r="AB137" i="8"/>
  <c r="AJ137" i="8"/>
  <c r="AR137" i="8"/>
  <c r="AZ137" i="8"/>
  <c r="M137" i="8"/>
  <c r="U137" i="8"/>
  <c r="AC137" i="8"/>
  <c r="AK137" i="8"/>
  <c r="AS137" i="8"/>
  <c r="N137" i="8"/>
  <c r="V137" i="8"/>
  <c r="AD137" i="8"/>
  <c r="AL137" i="8"/>
  <c r="AT137" i="8"/>
  <c r="O137" i="8"/>
  <c r="W137" i="8"/>
  <c r="AE137" i="8"/>
  <c r="AM137" i="8"/>
  <c r="AU137" i="8"/>
  <c r="H137" i="8"/>
  <c r="DI137" i="8"/>
  <c r="DJ137" i="8"/>
  <c r="DK137" i="8"/>
  <c r="DL137" i="8"/>
  <c r="DM137" i="8"/>
  <c r="DN137" i="8"/>
  <c r="DO137" i="8"/>
  <c r="DP137" i="8"/>
  <c r="DQ137" i="8"/>
  <c r="DR137" i="8"/>
  <c r="DS137" i="8"/>
  <c r="H194" i="8"/>
  <c r="P194" i="8"/>
  <c r="X194" i="8"/>
  <c r="AF194" i="8"/>
  <c r="AN194" i="8"/>
  <c r="AV194" i="8"/>
  <c r="BD194" i="8"/>
  <c r="BL194" i="8"/>
  <c r="I194" i="8"/>
  <c r="Q194" i="8"/>
  <c r="Y194" i="8"/>
  <c r="AG194" i="8"/>
  <c r="AO194" i="8"/>
  <c r="AW194" i="8"/>
  <c r="BE194" i="8"/>
  <c r="BM194" i="8"/>
  <c r="J194" i="8"/>
  <c r="R194" i="8"/>
  <c r="Z194" i="8"/>
  <c r="AH194" i="8"/>
  <c r="AP194" i="8"/>
  <c r="AX194" i="8"/>
  <c r="BF194" i="8"/>
  <c r="BN194" i="8"/>
  <c r="K194" i="8"/>
  <c r="S194" i="8"/>
  <c r="AA194" i="8"/>
  <c r="AI194" i="8"/>
  <c r="AQ194" i="8"/>
  <c r="AY194" i="8"/>
  <c r="BG194" i="8"/>
  <c r="BO194" i="8"/>
  <c r="L194" i="8"/>
  <c r="T194" i="8"/>
  <c r="AB194" i="8"/>
  <c r="AJ194" i="8"/>
  <c r="AR194" i="8"/>
  <c r="AZ194" i="8"/>
  <c r="BH194" i="8"/>
  <c r="BP194" i="8"/>
  <c r="M194" i="8"/>
  <c r="U194" i="8"/>
  <c r="AC194" i="8"/>
  <c r="AK194" i="8"/>
  <c r="AS194" i="8"/>
  <c r="BA194" i="8"/>
  <c r="BI194" i="8"/>
  <c r="BQ194" i="8"/>
  <c r="BT194" i="8"/>
  <c r="N194" i="8"/>
  <c r="V194" i="8"/>
  <c r="AD194" i="8"/>
  <c r="AL194" i="8"/>
  <c r="AT194" i="8"/>
  <c r="BB194" i="8"/>
  <c r="BJ194" i="8"/>
  <c r="BR194" i="8"/>
  <c r="O194" i="8"/>
  <c r="W194" i="8"/>
  <c r="AE194" i="8"/>
  <c r="AM194" i="8"/>
  <c r="AU194" i="8"/>
  <c r="BC194" i="8"/>
  <c r="BK194" i="8"/>
  <c r="BS194" i="8"/>
  <c r="BU194" i="8"/>
  <c r="BV194" i="8"/>
  <c r="BW194" i="8"/>
  <c r="BX194" i="8"/>
  <c r="BY194" i="8"/>
  <c r="BZ194" i="8"/>
  <c r="CA194" i="8"/>
  <c r="CB194" i="8"/>
  <c r="CC194" i="8"/>
  <c r="CD194" i="8"/>
  <c r="CE194" i="8"/>
  <c r="CF194" i="8"/>
  <c r="CG194" i="8"/>
  <c r="CH194" i="8"/>
  <c r="CI194" i="8"/>
  <c r="CJ194" i="8"/>
  <c r="CK194" i="8"/>
  <c r="CL194" i="8"/>
  <c r="CM194" i="8"/>
  <c r="CN194" i="8"/>
  <c r="CO194" i="8"/>
  <c r="CP194" i="8"/>
  <c r="CQ194" i="8"/>
  <c r="CR194" i="8"/>
  <c r="CS194" i="8"/>
  <c r="CT194" i="8"/>
  <c r="CU194" i="8"/>
  <c r="CV194" i="8"/>
  <c r="CW194" i="8"/>
  <c r="CX194" i="8"/>
  <c r="CY194" i="8"/>
  <c r="CZ194" i="8"/>
  <c r="DA194" i="8"/>
  <c r="DB194" i="8"/>
  <c r="DC194" i="8"/>
  <c r="DD194" i="8"/>
  <c r="DE194" i="8"/>
  <c r="K167" i="8"/>
  <c r="S167" i="8"/>
  <c r="AA167" i="8"/>
  <c r="AI167" i="8"/>
  <c r="AQ167" i="8"/>
  <c r="AY167" i="8"/>
  <c r="BG167" i="8"/>
  <c r="BO167" i="8"/>
  <c r="L167" i="8"/>
  <c r="T167" i="8"/>
  <c r="AB167" i="8"/>
  <c r="AJ167" i="8"/>
  <c r="AR167" i="8"/>
  <c r="AZ167" i="8"/>
  <c r="BH167" i="8"/>
  <c r="BP167" i="8"/>
  <c r="M167" i="8"/>
  <c r="U167" i="8"/>
  <c r="AC167" i="8"/>
  <c r="AK167" i="8"/>
  <c r="AS167" i="8"/>
  <c r="BA167" i="8"/>
  <c r="BI167" i="8"/>
  <c r="BQ167" i="8"/>
  <c r="BT167" i="8"/>
  <c r="N167" i="8"/>
  <c r="V167" i="8"/>
  <c r="AD167" i="8"/>
  <c r="AL167" i="8"/>
  <c r="AT167" i="8"/>
  <c r="BB167" i="8"/>
  <c r="BJ167" i="8"/>
  <c r="BR167" i="8"/>
  <c r="O167" i="8"/>
  <c r="W167" i="8"/>
  <c r="AE167" i="8"/>
  <c r="AM167" i="8"/>
  <c r="AU167" i="8"/>
  <c r="BC167" i="8"/>
  <c r="BK167" i="8"/>
  <c r="BS167" i="8"/>
  <c r="H167" i="8"/>
  <c r="P167" i="8"/>
  <c r="X167" i="8"/>
  <c r="AF167" i="8"/>
  <c r="AN167" i="8"/>
  <c r="AV167" i="8"/>
  <c r="BD167" i="8"/>
  <c r="BL167" i="8"/>
  <c r="I167" i="8"/>
  <c r="Q167" i="8"/>
  <c r="Y167" i="8"/>
  <c r="AG167" i="8"/>
  <c r="AO167" i="8"/>
  <c r="AW167" i="8"/>
  <c r="BE167" i="8"/>
  <c r="BM167" i="8"/>
  <c r="J167" i="8"/>
  <c r="R167" i="8"/>
  <c r="Z167" i="8"/>
  <c r="AH167" i="8"/>
  <c r="AP167" i="8"/>
  <c r="AX167" i="8"/>
  <c r="BF167" i="8"/>
  <c r="BN167" i="8"/>
  <c r="BU167" i="8"/>
  <c r="BV167" i="8"/>
  <c r="BW167" i="8"/>
  <c r="BX167" i="8"/>
  <c r="BY167" i="8"/>
  <c r="BZ167" i="8"/>
  <c r="CA167" i="8"/>
  <c r="CB167" i="8"/>
  <c r="CC167" i="8"/>
  <c r="CD167" i="8"/>
  <c r="BT191" i="8"/>
  <c r="O191" i="8"/>
  <c r="W191" i="8"/>
  <c r="AE191" i="8"/>
  <c r="AM191" i="8"/>
  <c r="AU191" i="8"/>
  <c r="BC191" i="8"/>
  <c r="BK191" i="8"/>
  <c r="BS191" i="8"/>
  <c r="H191" i="8"/>
  <c r="P191" i="8"/>
  <c r="X191" i="8"/>
  <c r="AF191" i="8"/>
  <c r="AN191" i="8"/>
  <c r="AV191" i="8"/>
  <c r="BD191" i="8"/>
  <c r="BL191" i="8"/>
  <c r="I191" i="8"/>
  <c r="Q191" i="8"/>
  <c r="Y191" i="8"/>
  <c r="AG191" i="8"/>
  <c r="AO191" i="8"/>
  <c r="AW191" i="8"/>
  <c r="BE191" i="8"/>
  <c r="BM191" i="8"/>
  <c r="J191" i="8"/>
  <c r="R191" i="8"/>
  <c r="Z191" i="8"/>
  <c r="AH191" i="8"/>
  <c r="AP191" i="8"/>
  <c r="AX191" i="8"/>
  <c r="BF191" i="8"/>
  <c r="BN191" i="8"/>
  <c r="K191" i="8"/>
  <c r="S191" i="8"/>
  <c r="AA191" i="8"/>
  <c r="AI191" i="8"/>
  <c r="AQ191" i="8"/>
  <c r="AY191" i="8"/>
  <c r="BG191" i="8"/>
  <c r="BO191" i="8"/>
  <c r="L191" i="8"/>
  <c r="T191" i="8"/>
  <c r="AB191" i="8"/>
  <c r="AJ191" i="8"/>
  <c r="AR191" i="8"/>
  <c r="AZ191" i="8"/>
  <c r="BH191" i="8"/>
  <c r="BP191" i="8"/>
  <c r="M191" i="8"/>
  <c r="U191" i="8"/>
  <c r="AC191" i="8"/>
  <c r="AK191" i="8"/>
  <c r="AS191" i="8"/>
  <c r="BA191" i="8"/>
  <c r="BI191" i="8"/>
  <c r="BQ191" i="8"/>
  <c r="N191" i="8"/>
  <c r="V191" i="8"/>
  <c r="AD191" i="8"/>
  <c r="AL191" i="8"/>
  <c r="AT191" i="8"/>
  <c r="BB191" i="8"/>
  <c r="BJ191" i="8"/>
  <c r="BR191" i="8"/>
  <c r="BU191" i="8"/>
  <c r="BV191" i="8"/>
  <c r="BW191" i="8"/>
  <c r="BX191" i="8"/>
  <c r="BY191" i="8"/>
  <c r="BZ191" i="8"/>
  <c r="CA191" i="8"/>
  <c r="CB191" i="8"/>
  <c r="CC191" i="8"/>
  <c r="CD191" i="8"/>
  <c r="CE191" i="8"/>
  <c r="CF191" i="8"/>
  <c r="CG191" i="8"/>
  <c r="CH191" i="8"/>
  <c r="CI191" i="8"/>
  <c r="CJ191" i="8"/>
  <c r="CK191" i="8"/>
  <c r="CL191" i="8"/>
  <c r="CM191" i="8"/>
  <c r="CN191" i="8"/>
  <c r="CO191" i="8"/>
  <c r="CP191" i="8"/>
  <c r="CQ191" i="8"/>
  <c r="CR191" i="8"/>
  <c r="CS191" i="8"/>
  <c r="CT191" i="8"/>
  <c r="CU191" i="8"/>
  <c r="CV191" i="8"/>
  <c r="CW191" i="8"/>
  <c r="CX191" i="8"/>
  <c r="CY191" i="8"/>
  <c r="CZ191" i="8"/>
  <c r="DA191" i="8"/>
  <c r="DB191" i="8"/>
  <c r="I119" i="8"/>
  <c r="Q119" i="8"/>
  <c r="Y119" i="8"/>
  <c r="AG119" i="8"/>
  <c r="J119" i="8"/>
  <c r="R119" i="8"/>
  <c r="Z119" i="8"/>
  <c r="AH119" i="8"/>
  <c r="K119" i="8"/>
  <c r="S119" i="8"/>
  <c r="AA119" i="8"/>
  <c r="L119" i="8"/>
  <c r="T119" i="8"/>
  <c r="AB119" i="8"/>
  <c r="M119" i="8"/>
  <c r="U119" i="8"/>
  <c r="AC119" i="8"/>
  <c r="N119" i="8"/>
  <c r="V119" i="8"/>
  <c r="AD119" i="8"/>
  <c r="O119" i="8"/>
  <c r="W119" i="8"/>
  <c r="AE119" i="8"/>
  <c r="H119" i="8"/>
  <c r="P119" i="8"/>
  <c r="X119" i="8"/>
  <c r="AF119" i="8"/>
  <c r="CQ119" i="8"/>
  <c r="CR119" i="8"/>
  <c r="CS119" i="8"/>
  <c r="CT119" i="8"/>
  <c r="CU119" i="8"/>
  <c r="CV119" i="8"/>
  <c r="CW119" i="8"/>
  <c r="CX119" i="8"/>
  <c r="CY119" i="8"/>
  <c r="CZ119" i="8"/>
  <c r="DA119" i="8"/>
  <c r="DB119" i="8"/>
  <c r="DC119" i="8"/>
  <c r="DD119" i="8"/>
  <c r="DE119" i="8"/>
  <c r="DF119" i="8"/>
  <c r="DG119" i="8"/>
  <c r="DH119" i="8"/>
  <c r="DI119" i="8"/>
  <c r="DJ119" i="8"/>
  <c r="DK119" i="8"/>
  <c r="DL119" i="8"/>
  <c r="DM119" i="8"/>
  <c r="DN119" i="8"/>
  <c r="DO119" i="8"/>
  <c r="DP119" i="8"/>
  <c r="DQ119" i="8"/>
  <c r="DR119" i="8"/>
  <c r="DS119" i="8"/>
  <c r="O135" i="8"/>
  <c r="W135" i="8"/>
  <c r="AE135" i="8"/>
  <c r="AM135" i="8"/>
  <c r="AU135" i="8"/>
  <c r="P135" i="8"/>
  <c r="X135" i="8"/>
  <c r="AF135" i="8"/>
  <c r="AN135" i="8"/>
  <c r="AV135" i="8"/>
  <c r="I135" i="8"/>
  <c r="Q135" i="8"/>
  <c r="Y135" i="8"/>
  <c r="AG135" i="8"/>
  <c r="AO135" i="8"/>
  <c r="AW135" i="8"/>
  <c r="J135" i="8"/>
  <c r="R135" i="8"/>
  <c r="Z135" i="8"/>
  <c r="AH135" i="8"/>
  <c r="AP135" i="8"/>
  <c r="AX135" i="8"/>
  <c r="K135" i="8"/>
  <c r="S135" i="8"/>
  <c r="AA135" i="8"/>
  <c r="AI135" i="8"/>
  <c r="AQ135" i="8"/>
  <c r="L135" i="8"/>
  <c r="T135" i="8"/>
  <c r="AB135" i="8"/>
  <c r="AJ135" i="8"/>
  <c r="AR135" i="8"/>
  <c r="M135" i="8"/>
  <c r="U135" i="8"/>
  <c r="AC135" i="8"/>
  <c r="AK135" i="8"/>
  <c r="AS135" i="8"/>
  <c r="AT135" i="8"/>
  <c r="H135" i="8"/>
  <c r="N135" i="8"/>
  <c r="V135" i="8"/>
  <c r="AD135" i="8"/>
  <c r="AL135" i="8"/>
  <c r="DG135" i="8"/>
  <c r="DH135" i="8"/>
  <c r="DI135" i="8"/>
  <c r="DJ135" i="8"/>
  <c r="DK135" i="8"/>
  <c r="DL135" i="8"/>
  <c r="DM135" i="8"/>
  <c r="DN135" i="8"/>
  <c r="DO135" i="8"/>
  <c r="DP135" i="8"/>
  <c r="DQ135" i="8"/>
  <c r="DR135" i="8"/>
  <c r="DS135" i="8"/>
  <c r="N190" i="8"/>
  <c r="V190" i="8"/>
  <c r="AD190" i="8"/>
  <c r="AL190" i="8"/>
  <c r="AT190" i="8"/>
  <c r="BB190" i="8"/>
  <c r="BJ190" i="8"/>
  <c r="BR190" i="8"/>
  <c r="BT190" i="8"/>
  <c r="H190" i="8"/>
  <c r="P190" i="8"/>
  <c r="X190" i="8"/>
  <c r="AF190" i="8"/>
  <c r="AN190" i="8"/>
  <c r="AV190" i="8"/>
  <c r="BD190" i="8"/>
  <c r="BL190" i="8"/>
  <c r="J190" i="8"/>
  <c r="R190" i="8"/>
  <c r="Z190" i="8"/>
  <c r="AH190" i="8"/>
  <c r="AP190" i="8"/>
  <c r="AX190" i="8"/>
  <c r="BF190" i="8"/>
  <c r="BN190" i="8"/>
  <c r="L190" i="8"/>
  <c r="T190" i="8"/>
  <c r="AB190" i="8"/>
  <c r="AJ190" i="8"/>
  <c r="AR190" i="8"/>
  <c r="AZ190" i="8"/>
  <c r="BH190" i="8"/>
  <c r="BP190" i="8"/>
  <c r="M190" i="8"/>
  <c r="AC190" i="8"/>
  <c r="AS190" i="8"/>
  <c r="BI190" i="8"/>
  <c r="O190" i="8"/>
  <c r="AE190" i="8"/>
  <c r="AU190" i="8"/>
  <c r="BK190" i="8"/>
  <c r="Q190" i="8"/>
  <c r="AG190" i="8"/>
  <c r="AW190" i="8"/>
  <c r="BM190" i="8"/>
  <c r="S190" i="8"/>
  <c r="AI190" i="8"/>
  <c r="AY190" i="8"/>
  <c r="BO190" i="8"/>
  <c r="U190" i="8"/>
  <c r="AK190" i="8"/>
  <c r="BA190" i="8"/>
  <c r="BQ190" i="8"/>
  <c r="W190" i="8"/>
  <c r="AM190" i="8"/>
  <c r="BC190" i="8"/>
  <c r="BS190" i="8"/>
  <c r="I190" i="8"/>
  <c r="Y190" i="8"/>
  <c r="AO190" i="8"/>
  <c r="BE190" i="8"/>
  <c r="K190" i="8"/>
  <c r="AA190" i="8"/>
  <c r="AQ190" i="8"/>
  <c r="BG190" i="8"/>
  <c r="BU190" i="8"/>
  <c r="BV190" i="8"/>
  <c r="BW190" i="8"/>
  <c r="BX190" i="8"/>
  <c r="BY190" i="8"/>
  <c r="BZ190" i="8"/>
  <c r="CA190" i="8"/>
  <c r="CB190" i="8"/>
  <c r="CC190" i="8"/>
  <c r="CD190" i="8"/>
  <c r="CE190" i="8"/>
  <c r="CF190" i="8"/>
  <c r="CG190" i="8"/>
  <c r="CH190" i="8"/>
  <c r="CI190" i="8"/>
  <c r="CJ190" i="8"/>
  <c r="CK190" i="8"/>
  <c r="CL190" i="8"/>
  <c r="CM190" i="8"/>
  <c r="CN190" i="8"/>
  <c r="CO190" i="8"/>
  <c r="CP190" i="8"/>
  <c r="CQ190" i="8"/>
  <c r="CR190" i="8"/>
  <c r="CS190" i="8"/>
  <c r="CT190" i="8"/>
  <c r="CU190" i="8"/>
  <c r="CV190" i="8"/>
  <c r="CW190" i="8"/>
  <c r="CX190" i="8"/>
  <c r="CY190" i="8"/>
  <c r="CZ190" i="8"/>
  <c r="DA190" i="8"/>
  <c r="I118" i="8"/>
  <c r="Q118" i="8"/>
  <c r="Y118" i="8"/>
  <c r="AG118" i="8"/>
  <c r="J118" i="8"/>
  <c r="R118" i="8"/>
  <c r="Z118" i="8"/>
  <c r="K118" i="8"/>
  <c r="S118" i="8"/>
  <c r="AA118" i="8"/>
  <c r="L118" i="8"/>
  <c r="T118" i="8"/>
  <c r="AB118" i="8"/>
  <c r="M118" i="8"/>
  <c r="U118" i="8"/>
  <c r="AC118" i="8"/>
  <c r="N118" i="8"/>
  <c r="V118" i="8"/>
  <c r="AD118" i="8"/>
  <c r="O118" i="8"/>
  <c r="W118" i="8"/>
  <c r="AE118" i="8"/>
  <c r="P118" i="8"/>
  <c r="X118" i="8"/>
  <c r="AF118" i="8"/>
  <c r="H118" i="8"/>
  <c r="CP118" i="8"/>
  <c r="CQ118" i="8"/>
  <c r="CR118" i="8"/>
  <c r="CS118" i="8"/>
  <c r="CT118" i="8"/>
  <c r="CU118" i="8"/>
  <c r="CV118" i="8"/>
  <c r="CW118" i="8"/>
  <c r="CX118" i="8"/>
  <c r="CY118" i="8"/>
  <c r="CZ118" i="8"/>
  <c r="DA118" i="8"/>
  <c r="DB118" i="8"/>
  <c r="DC118" i="8"/>
  <c r="DD118" i="8"/>
  <c r="DE118" i="8"/>
  <c r="DF118" i="8"/>
  <c r="DG118" i="8"/>
  <c r="DH118" i="8"/>
  <c r="DI118" i="8"/>
  <c r="DJ118" i="8"/>
  <c r="DK118" i="8"/>
  <c r="DL118" i="8"/>
  <c r="DM118" i="8"/>
  <c r="DN118" i="8"/>
  <c r="DO118" i="8"/>
  <c r="DP118" i="8"/>
  <c r="DQ118" i="8"/>
  <c r="DR118" i="8"/>
  <c r="DS118" i="8"/>
  <c r="N172" i="8"/>
  <c r="V172" i="8"/>
  <c r="AD172" i="8"/>
  <c r="AL172" i="8"/>
  <c r="AT172" i="8"/>
  <c r="BB172" i="8"/>
  <c r="BJ172" i="8"/>
  <c r="BR172" i="8"/>
  <c r="O172" i="8"/>
  <c r="W172" i="8"/>
  <c r="AE172" i="8"/>
  <c r="AM172" i="8"/>
  <c r="AU172" i="8"/>
  <c r="BC172" i="8"/>
  <c r="BK172" i="8"/>
  <c r="BS172" i="8"/>
  <c r="H172" i="8"/>
  <c r="P172" i="8"/>
  <c r="X172" i="8"/>
  <c r="AF172" i="8"/>
  <c r="AN172" i="8"/>
  <c r="AV172" i="8"/>
  <c r="BD172" i="8"/>
  <c r="BL172" i="8"/>
  <c r="BT172" i="8"/>
  <c r="I172" i="8"/>
  <c r="Q172" i="8"/>
  <c r="Y172" i="8"/>
  <c r="AG172" i="8"/>
  <c r="AO172" i="8"/>
  <c r="AW172" i="8"/>
  <c r="BE172" i="8"/>
  <c r="BM172" i="8"/>
  <c r="J172" i="8"/>
  <c r="R172" i="8"/>
  <c r="Z172" i="8"/>
  <c r="AH172" i="8"/>
  <c r="AP172" i="8"/>
  <c r="AX172" i="8"/>
  <c r="BF172" i="8"/>
  <c r="BN172" i="8"/>
  <c r="K172" i="8"/>
  <c r="S172" i="8"/>
  <c r="AA172" i="8"/>
  <c r="AI172" i="8"/>
  <c r="AQ172" i="8"/>
  <c r="AY172" i="8"/>
  <c r="BG172" i="8"/>
  <c r="BO172" i="8"/>
  <c r="L172" i="8"/>
  <c r="T172" i="8"/>
  <c r="AB172" i="8"/>
  <c r="AJ172" i="8"/>
  <c r="AR172" i="8"/>
  <c r="AZ172" i="8"/>
  <c r="BH172" i="8"/>
  <c r="BP172" i="8"/>
  <c r="M172" i="8"/>
  <c r="U172" i="8"/>
  <c r="AC172" i="8"/>
  <c r="AK172" i="8"/>
  <c r="AS172" i="8"/>
  <c r="BA172" i="8"/>
  <c r="BI172" i="8"/>
  <c r="BQ172" i="8"/>
  <c r="BU172" i="8"/>
  <c r="BV172" i="8"/>
  <c r="BW172" i="8"/>
  <c r="BX172" i="8"/>
  <c r="BY172" i="8"/>
  <c r="BZ172" i="8"/>
  <c r="CA172" i="8"/>
  <c r="CB172" i="8"/>
  <c r="CC172" i="8"/>
  <c r="CD172" i="8"/>
  <c r="CE172" i="8"/>
  <c r="CF172" i="8"/>
  <c r="CG172" i="8"/>
  <c r="CH172" i="8"/>
  <c r="CI172" i="8"/>
  <c r="I138" i="8"/>
  <c r="Q138" i="8"/>
  <c r="Y138" i="8"/>
  <c r="AG138" i="8"/>
  <c r="AO138" i="8"/>
  <c r="AW138" i="8"/>
  <c r="J138" i="8"/>
  <c r="R138" i="8"/>
  <c r="Z138" i="8"/>
  <c r="AH138" i="8"/>
  <c r="AP138" i="8"/>
  <c r="AX138" i="8"/>
  <c r="K138" i="8"/>
  <c r="S138" i="8"/>
  <c r="AA138" i="8"/>
  <c r="AI138" i="8"/>
  <c r="AQ138" i="8"/>
  <c r="AY138" i="8"/>
  <c r="L138" i="8"/>
  <c r="T138" i="8"/>
  <c r="AB138" i="8"/>
  <c r="AJ138" i="8"/>
  <c r="AR138" i="8"/>
  <c r="AZ138" i="8"/>
  <c r="M138" i="8"/>
  <c r="U138" i="8"/>
  <c r="AC138" i="8"/>
  <c r="AK138" i="8"/>
  <c r="AS138" i="8"/>
  <c r="BA138" i="8"/>
  <c r="N138" i="8"/>
  <c r="V138" i="8"/>
  <c r="AD138" i="8"/>
  <c r="AL138" i="8"/>
  <c r="AT138" i="8"/>
  <c r="O138" i="8"/>
  <c r="W138" i="8"/>
  <c r="AE138" i="8"/>
  <c r="AM138" i="8"/>
  <c r="AU138" i="8"/>
  <c r="P138" i="8"/>
  <c r="X138" i="8"/>
  <c r="AF138" i="8"/>
  <c r="AN138" i="8"/>
  <c r="AV138" i="8"/>
  <c r="H138" i="8"/>
  <c r="DJ138" i="8"/>
  <c r="DK138" i="8"/>
  <c r="DL138" i="8"/>
  <c r="DM138" i="8"/>
  <c r="DN138" i="8"/>
  <c r="DO138" i="8"/>
  <c r="DP138" i="8"/>
  <c r="DQ138" i="8"/>
  <c r="DR138" i="8"/>
  <c r="DS138" i="8"/>
  <c r="J160" i="8"/>
  <c r="R160" i="8"/>
  <c r="Z160" i="8"/>
  <c r="AH160" i="8"/>
  <c r="AP160" i="8"/>
  <c r="AX160" i="8"/>
  <c r="BF160" i="8"/>
  <c r="BN160" i="8"/>
  <c r="K160" i="8"/>
  <c r="S160" i="8"/>
  <c r="AA160" i="8"/>
  <c r="AI160" i="8"/>
  <c r="AQ160" i="8"/>
  <c r="AY160" i="8"/>
  <c r="BG160" i="8"/>
  <c r="BO160" i="8"/>
  <c r="L160" i="8"/>
  <c r="T160" i="8"/>
  <c r="AB160" i="8"/>
  <c r="AJ160" i="8"/>
  <c r="AR160" i="8"/>
  <c r="AZ160" i="8"/>
  <c r="BH160" i="8"/>
  <c r="BP160" i="8"/>
  <c r="BT160" i="8"/>
  <c r="M160" i="8"/>
  <c r="U160" i="8"/>
  <c r="AC160" i="8"/>
  <c r="AK160" i="8"/>
  <c r="AS160" i="8"/>
  <c r="BA160" i="8"/>
  <c r="BI160" i="8"/>
  <c r="BQ160" i="8"/>
  <c r="N160" i="8"/>
  <c r="V160" i="8"/>
  <c r="AD160" i="8"/>
  <c r="AL160" i="8"/>
  <c r="AT160" i="8"/>
  <c r="BB160" i="8"/>
  <c r="BJ160" i="8"/>
  <c r="BR160" i="8"/>
  <c r="O160" i="8"/>
  <c r="W160" i="8"/>
  <c r="AE160" i="8"/>
  <c r="AM160" i="8"/>
  <c r="AU160" i="8"/>
  <c r="BC160" i="8"/>
  <c r="BK160" i="8"/>
  <c r="BS160" i="8"/>
  <c r="H160" i="8"/>
  <c r="P160" i="8"/>
  <c r="X160" i="8"/>
  <c r="AF160" i="8"/>
  <c r="AN160" i="8"/>
  <c r="AV160" i="8"/>
  <c r="BD160" i="8"/>
  <c r="BL160" i="8"/>
  <c r="I160" i="8"/>
  <c r="Q160" i="8"/>
  <c r="Y160" i="8"/>
  <c r="AG160" i="8"/>
  <c r="AO160" i="8"/>
  <c r="AW160" i="8"/>
  <c r="BE160" i="8"/>
  <c r="BM160" i="8"/>
  <c r="BU160" i="8"/>
  <c r="BV160" i="8"/>
  <c r="BW160" i="8"/>
  <c r="H166" i="8"/>
  <c r="P166" i="8"/>
  <c r="X166" i="8"/>
  <c r="AF166" i="8"/>
  <c r="AN166" i="8"/>
  <c r="AV166" i="8"/>
  <c r="BD166" i="8"/>
  <c r="BL166" i="8"/>
  <c r="I166" i="8"/>
  <c r="Q166" i="8"/>
  <c r="Y166" i="8"/>
  <c r="AG166" i="8"/>
  <c r="AO166" i="8"/>
  <c r="AW166" i="8"/>
  <c r="BE166" i="8"/>
  <c r="BM166" i="8"/>
  <c r="J166" i="8"/>
  <c r="R166" i="8"/>
  <c r="Z166" i="8"/>
  <c r="AH166" i="8"/>
  <c r="AP166" i="8"/>
  <c r="AX166" i="8"/>
  <c r="BF166" i="8"/>
  <c r="BN166" i="8"/>
  <c r="BT166" i="8"/>
  <c r="K166" i="8"/>
  <c r="S166" i="8"/>
  <c r="AA166" i="8"/>
  <c r="AI166" i="8"/>
  <c r="AQ166" i="8"/>
  <c r="AY166" i="8"/>
  <c r="BG166" i="8"/>
  <c r="BO166" i="8"/>
  <c r="L166" i="8"/>
  <c r="T166" i="8"/>
  <c r="AB166" i="8"/>
  <c r="AJ166" i="8"/>
  <c r="AR166" i="8"/>
  <c r="AZ166" i="8"/>
  <c r="BH166" i="8"/>
  <c r="BP166" i="8"/>
  <c r="M166" i="8"/>
  <c r="U166" i="8"/>
  <c r="AC166" i="8"/>
  <c r="AK166" i="8"/>
  <c r="AS166" i="8"/>
  <c r="BA166" i="8"/>
  <c r="BI166" i="8"/>
  <c r="BQ166" i="8"/>
  <c r="N166" i="8"/>
  <c r="V166" i="8"/>
  <c r="AD166" i="8"/>
  <c r="AL166" i="8"/>
  <c r="AT166" i="8"/>
  <c r="BB166" i="8"/>
  <c r="BJ166" i="8"/>
  <c r="BR166" i="8"/>
  <c r="BC166" i="8"/>
  <c r="BK166" i="8"/>
  <c r="BS166" i="8"/>
  <c r="O166" i="8"/>
  <c r="W166" i="8"/>
  <c r="AE166" i="8"/>
  <c r="AM166" i="8"/>
  <c r="AU166" i="8"/>
  <c r="BU166" i="8"/>
  <c r="BV166" i="8"/>
  <c r="BW166" i="8"/>
  <c r="BX166" i="8"/>
  <c r="BY166" i="8"/>
  <c r="BZ166" i="8"/>
  <c r="CA166" i="8"/>
  <c r="CB166" i="8"/>
  <c r="CC166" i="8"/>
  <c r="K162" i="8"/>
  <c r="S162" i="8"/>
  <c r="AA162" i="8"/>
  <c r="AI162" i="8"/>
  <c r="AQ162" i="8"/>
  <c r="AY162" i="8"/>
  <c r="BG162" i="8"/>
  <c r="BO162" i="8"/>
  <c r="L162" i="8"/>
  <c r="T162" i="8"/>
  <c r="AB162" i="8"/>
  <c r="AJ162" i="8"/>
  <c r="AR162" i="8"/>
  <c r="AZ162" i="8"/>
  <c r="BH162" i="8"/>
  <c r="BP162" i="8"/>
  <c r="M162" i="8"/>
  <c r="U162" i="8"/>
  <c r="AC162" i="8"/>
  <c r="AK162" i="8"/>
  <c r="AS162" i="8"/>
  <c r="BA162" i="8"/>
  <c r="BI162" i="8"/>
  <c r="BQ162" i="8"/>
  <c r="BT162" i="8"/>
  <c r="N162" i="8"/>
  <c r="V162" i="8"/>
  <c r="AD162" i="8"/>
  <c r="AL162" i="8"/>
  <c r="AT162" i="8"/>
  <c r="BB162" i="8"/>
  <c r="BJ162" i="8"/>
  <c r="BR162" i="8"/>
  <c r="O162" i="8"/>
  <c r="W162" i="8"/>
  <c r="AE162" i="8"/>
  <c r="AM162" i="8"/>
  <c r="AU162" i="8"/>
  <c r="BC162" i="8"/>
  <c r="BK162" i="8"/>
  <c r="BS162" i="8"/>
  <c r="H162" i="8"/>
  <c r="P162" i="8"/>
  <c r="X162" i="8"/>
  <c r="AF162" i="8"/>
  <c r="AN162" i="8"/>
  <c r="AV162" i="8"/>
  <c r="BD162" i="8"/>
  <c r="BL162" i="8"/>
  <c r="I162" i="8"/>
  <c r="Q162" i="8"/>
  <c r="Y162" i="8"/>
  <c r="AG162" i="8"/>
  <c r="AO162" i="8"/>
  <c r="AW162" i="8"/>
  <c r="BE162" i="8"/>
  <c r="BM162" i="8"/>
  <c r="BF162" i="8"/>
  <c r="BN162" i="8"/>
  <c r="J162" i="8"/>
  <c r="R162" i="8"/>
  <c r="Z162" i="8"/>
  <c r="AH162" i="8"/>
  <c r="AP162" i="8"/>
  <c r="AX162" i="8"/>
  <c r="BU162" i="8"/>
  <c r="BV162" i="8"/>
  <c r="BW162" i="8"/>
  <c r="BX162" i="8"/>
  <c r="BY162" i="8"/>
  <c r="J126" i="8"/>
  <c r="R126" i="8"/>
  <c r="Z126" i="8"/>
  <c r="AH126" i="8"/>
  <c r="L126" i="8"/>
  <c r="T126" i="8"/>
  <c r="AB126" i="8"/>
  <c r="AJ126" i="8"/>
  <c r="N126" i="8"/>
  <c r="V126" i="8"/>
  <c r="AD126" i="8"/>
  <c r="AL126" i="8"/>
  <c r="P126" i="8"/>
  <c r="X126" i="8"/>
  <c r="AF126" i="8"/>
  <c r="AN126" i="8"/>
  <c r="Q126" i="8"/>
  <c r="AG126" i="8"/>
  <c r="S126" i="8"/>
  <c r="AI126" i="8"/>
  <c r="H126" i="8"/>
  <c r="U126" i="8"/>
  <c r="AK126" i="8"/>
  <c r="W126" i="8"/>
  <c r="AM126" i="8"/>
  <c r="I126" i="8"/>
  <c r="Y126" i="8"/>
  <c r="AO126" i="8"/>
  <c r="K126" i="8"/>
  <c r="AA126" i="8"/>
  <c r="M126" i="8"/>
  <c r="AC126" i="8"/>
  <c r="O126" i="8"/>
  <c r="AE126" i="8"/>
  <c r="CX126" i="8"/>
  <c r="CY126" i="8"/>
  <c r="CZ126" i="8"/>
  <c r="DA126" i="8"/>
  <c r="DB126" i="8"/>
  <c r="DC126" i="8"/>
  <c r="DD126" i="8"/>
  <c r="DE126" i="8"/>
  <c r="DF126" i="8"/>
  <c r="DG126" i="8"/>
  <c r="DH126" i="8"/>
  <c r="DI126" i="8"/>
  <c r="DJ126" i="8"/>
  <c r="DK126" i="8"/>
  <c r="DL126" i="8"/>
  <c r="DM126" i="8"/>
  <c r="DN126" i="8"/>
  <c r="DO126" i="8"/>
  <c r="DP126" i="8"/>
  <c r="DQ126" i="8"/>
  <c r="DR126" i="8"/>
  <c r="DS126" i="8"/>
  <c r="H285" i="8"/>
  <c r="I285" i="8"/>
  <c r="J285" i="8"/>
  <c r="K285" i="8"/>
  <c r="L285" i="8"/>
  <c r="M285" i="8"/>
  <c r="N285" i="8"/>
  <c r="O285" i="8"/>
  <c r="P285" i="8"/>
  <c r="Q285" i="8"/>
  <c r="R285" i="8"/>
  <c r="S285" i="8"/>
  <c r="T285" i="8"/>
  <c r="U285" i="8"/>
  <c r="V285" i="8"/>
  <c r="W285" i="8"/>
  <c r="X285" i="8"/>
  <c r="Y285" i="8"/>
  <c r="Z285" i="8"/>
  <c r="AA285" i="8"/>
  <c r="AB285" i="8"/>
  <c r="AC285" i="8"/>
  <c r="AD285" i="8"/>
  <c r="AE285" i="8"/>
  <c r="AF285" i="8"/>
  <c r="AG285" i="8"/>
  <c r="AH285" i="8"/>
  <c r="AI285" i="8"/>
  <c r="AJ285" i="8"/>
  <c r="AK285" i="8"/>
  <c r="AL285" i="8"/>
  <c r="AM285" i="8"/>
  <c r="AN285" i="8"/>
  <c r="AO285" i="8"/>
  <c r="AP285" i="8"/>
  <c r="AQ285" i="8"/>
  <c r="AR285" i="8"/>
  <c r="AS285" i="8"/>
  <c r="AT285" i="8"/>
  <c r="AU285" i="8"/>
  <c r="AV285" i="8"/>
  <c r="AW285" i="8"/>
  <c r="AX285" i="8"/>
  <c r="AY285" i="8"/>
  <c r="AZ285" i="8"/>
  <c r="BA285" i="8"/>
  <c r="BB285" i="8"/>
  <c r="BC285" i="8"/>
  <c r="BD285" i="8"/>
  <c r="BE285" i="8"/>
  <c r="BF285" i="8"/>
  <c r="BG285" i="8"/>
  <c r="BH285" i="8"/>
  <c r="BI285" i="8"/>
  <c r="BJ285" i="8"/>
  <c r="BK285" i="8"/>
  <c r="BL285" i="8"/>
  <c r="BM285" i="8"/>
  <c r="BN285" i="8"/>
  <c r="BO285" i="8"/>
  <c r="BP285" i="8"/>
  <c r="BQ285" i="8"/>
  <c r="BR285" i="8"/>
  <c r="BS285" i="8"/>
  <c r="BT285" i="8"/>
  <c r="BU285" i="8"/>
  <c r="BV285" i="8"/>
  <c r="BW285" i="8"/>
  <c r="BX285" i="8"/>
  <c r="BY285" i="8"/>
  <c r="BZ285" i="8"/>
  <c r="CA285" i="8"/>
  <c r="CB285" i="8"/>
  <c r="CC285" i="8"/>
  <c r="CD285" i="8"/>
  <c r="CE285" i="8"/>
  <c r="CF285" i="8"/>
  <c r="CG285" i="8"/>
  <c r="CH285" i="8"/>
  <c r="CI285" i="8"/>
  <c r="CJ285" i="8"/>
  <c r="CK285" i="8"/>
  <c r="CL285" i="8"/>
  <c r="CM285" i="8"/>
  <c r="CN285" i="8"/>
  <c r="CO285" i="8"/>
  <c r="CP285" i="8"/>
  <c r="CQ285" i="8"/>
  <c r="CR285" i="8"/>
  <c r="CS285" i="8"/>
  <c r="CT285" i="8"/>
  <c r="CU285" i="8"/>
  <c r="CV285" i="8"/>
  <c r="CW285" i="8"/>
  <c r="CX285" i="8"/>
  <c r="CY285" i="8"/>
  <c r="CZ285" i="8"/>
  <c r="DA285" i="8"/>
  <c r="DB285" i="8"/>
  <c r="DC285" i="8"/>
  <c r="DD285" i="8"/>
  <c r="DE285" i="8"/>
  <c r="DF285" i="8"/>
  <c r="DG285" i="8"/>
  <c r="DH285" i="8"/>
  <c r="DI285" i="8"/>
  <c r="DJ285" i="8"/>
  <c r="DK285" i="8"/>
  <c r="DL285" i="8"/>
  <c r="DM285" i="8"/>
  <c r="DN285" i="8"/>
  <c r="DO285" i="8"/>
  <c r="DP285" i="8"/>
  <c r="DQ285" i="8"/>
  <c r="DR285" i="8"/>
  <c r="DS285" i="8"/>
  <c r="H279" i="8"/>
  <c r="I279" i="8"/>
  <c r="J279" i="8"/>
  <c r="K279" i="8"/>
  <c r="L279" i="8"/>
  <c r="M279" i="8"/>
  <c r="N279" i="8"/>
  <c r="O279" i="8"/>
  <c r="P279" i="8"/>
  <c r="Q279" i="8"/>
  <c r="R279" i="8"/>
  <c r="S279" i="8"/>
  <c r="T279" i="8"/>
  <c r="U279" i="8"/>
  <c r="V279" i="8"/>
  <c r="W279" i="8"/>
  <c r="X279" i="8"/>
  <c r="Y279" i="8"/>
  <c r="Z279" i="8"/>
  <c r="AA279" i="8"/>
  <c r="AB279" i="8"/>
  <c r="AC279" i="8"/>
  <c r="AD279" i="8"/>
  <c r="AE279" i="8"/>
  <c r="AF279" i="8"/>
  <c r="AG279" i="8"/>
  <c r="AH279" i="8"/>
  <c r="AI279" i="8"/>
  <c r="AJ279" i="8"/>
  <c r="AK279" i="8"/>
  <c r="AL279" i="8"/>
  <c r="AM279" i="8"/>
  <c r="AN279" i="8"/>
  <c r="AO279" i="8"/>
  <c r="AP279" i="8"/>
  <c r="AQ279" i="8"/>
  <c r="AR279" i="8"/>
  <c r="AS279" i="8"/>
  <c r="AT279" i="8"/>
  <c r="AU279" i="8"/>
  <c r="AV279" i="8"/>
  <c r="AW279" i="8"/>
  <c r="AX279" i="8"/>
  <c r="AY279" i="8"/>
  <c r="AZ279" i="8"/>
  <c r="BA279" i="8"/>
  <c r="BB279" i="8"/>
  <c r="BC279" i="8"/>
  <c r="BD279" i="8"/>
  <c r="BE279" i="8"/>
  <c r="BF279" i="8"/>
  <c r="BG279" i="8"/>
  <c r="BH279" i="8"/>
  <c r="BI279" i="8"/>
  <c r="BJ279" i="8"/>
  <c r="BK279" i="8"/>
  <c r="BL279" i="8"/>
  <c r="BM279" i="8"/>
  <c r="BN279" i="8"/>
  <c r="BO279" i="8"/>
  <c r="BP279" i="8"/>
  <c r="BQ279" i="8"/>
  <c r="BR279" i="8"/>
  <c r="BS279" i="8"/>
  <c r="BT279" i="8"/>
  <c r="BU279" i="8"/>
  <c r="BV279" i="8"/>
  <c r="BW279" i="8"/>
  <c r="BX279" i="8"/>
  <c r="BY279" i="8"/>
  <c r="BZ279" i="8"/>
  <c r="CA279" i="8"/>
  <c r="CB279" i="8"/>
  <c r="CC279" i="8"/>
  <c r="CD279" i="8"/>
  <c r="CE279" i="8"/>
  <c r="CF279" i="8"/>
  <c r="CG279" i="8"/>
  <c r="CH279" i="8"/>
  <c r="CI279" i="8"/>
  <c r="CJ279" i="8"/>
  <c r="CK279" i="8"/>
  <c r="CL279" i="8"/>
  <c r="CM279" i="8"/>
  <c r="CN279" i="8"/>
  <c r="CO279" i="8"/>
  <c r="CP279" i="8"/>
  <c r="CQ279" i="8"/>
  <c r="CR279" i="8"/>
  <c r="CS279" i="8"/>
  <c r="CT279" i="8"/>
  <c r="CU279" i="8"/>
  <c r="CV279" i="8"/>
  <c r="CW279" i="8"/>
  <c r="CX279" i="8"/>
  <c r="CY279" i="8"/>
  <c r="CZ279" i="8"/>
  <c r="DA279" i="8"/>
  <c r="DB279" i="8"/>
  <c r="DC279" i="8"/>
  <c r="DD279" i="8"/>
  <c r="DE279" i="8"/>
  <c r="DF279" i="8"/>
  <c r="DG279" i="8"/>
  <c r="DH279" i="8"/>
  <c r="DI279" i="8"/>
  <c r="DJ279" i="8"/>
  <c r="DK279" i="8"/>
  <c r="DL279" i="8"/>
  <c r="DM279" i="8"/>
  <c r="DN279" i="8"/>
  <c r="DO279" i="8"/>
  <c r="DP279" i="8"/>
  <c r="DQ279" i="8"/>
  <c r="DR279" i="8"/>
  <c r="DS279" i="8"/>
  <c r="H316" i="8"/>
  <c r="I316" i="8"/>
  <c r="J316" i="8"/>
  <c r="K316" i="8"/>
  <c r="L316" i="8"/>
  <c r="M316" i="8"/>
  <c r="N316" i="8"/>
  <c r="O316" i="8"/>
  <c r="P316" i="8"/>
  <c r="Q316" i="8"/>
  <c r="R316" i="8"/>
  <c r="S316" i="8"/>
  <c r="T316" i="8"/>
  <c r="U316" i="8"/>
  <c r="V316" i="8"/>
  <c r="W316" i="8"/>
  <c r="X316" i="8"/>
  <c r="Y316" i="8"/>
  <c r="Z316" i="8"/>
  <c r="AA316" i="8"/>
  <c r="AB316" i="8"/>
  <c r="AC316" i="8"/>
  <c r="AD316" i="8"/>
  <c r="AE316" i="8"/>
  <c r="AF316" i="8"/>
  <c r="AG316" i="8"/>
  <c r="AH316" i="8"/>
  <c r="AI316" i="8"/>
  <c r="AJ316" i="8"/>
  <c r="AK316" i="8"/>
  <c r="AL316" i="8"/>
  <c r="AM316" i="8"/>
  <c r="AN316" i="8"/>
  <c r="AO316" i="8"/>
  <c r="AP316" i="8"/>
  <c r="AQ316" i="8"/>
  <c r="AR316" i="8"/>
  <c r="AS316" i="8"/>
  <c r="AT316" i="8"/>
  <c r="AU316" i="8"/>
  <c r="AV316" i="8"/>
  <c r="AW316" i="8"/>
  <c r="AX316" i="8"/>
  <c r="AY316" i="8"/>
  <c r="AZ316" i="8"/>
  <c r="BA316" i="8"/>
  <c r="BB316" i="8"/>
  <c r="BC316" i="8"/>
  <c r="BD316" i="8"/>
  <c r="BE316" i="8"/>
  <c r="BF316" i="8"/>
  <c r="BG316" i="8"/>
  <c r="BH316" i="8"/>
  <c r="BI316" i="8"/>
  <c r="BJ316" i="8"/>
  <c r="BK316" i="8"/>
  <c r="BL316" i="8"/>
  <c r="BM316" i="8"/>
  <c r="BN316" i="8"/>
  <c r="BO316" i="8"/>
  <c r="BP316" i="8"/>
  <c r="BQ316" i="8"/>
  <c r="BR316" i="8"/>
  <c r="BS316" i="8"/>
  <c r="BT316" i="8"/>
  <c r="BU316" i="8"/>
  <c r="BV316" i="8"/>
  <c r="BW316" i="8"/>
  <c r="BX316" i="8"/>
  <c r="BY316" i="8"/>
  <c r="BZ316" i="8"/>
  <c r="CA316" i="8"/>
  <c r="CB316" i="8"/>
  <c r="CC316" i="8"/>
  <c r="CD316" i="8"/>
  <c r="CE316" i="8"/>
  <c r="CF316" i="8"/>
  <c r="CG316" i="8"/>
  <c r="CH316" i="8"/>
  <c r="CI316" i="8"/>
  <c r="CJ316" i="8"/>
  <c r="CK316" i="8"/>
  <c r="CL316" i="8"/>
  <c r="CM316" i="8"/>
  <c r="CN316" i="8"/>
  <c r="CO316" i="8"/>
  <c r="CP316" i="8"/>
  <c r="CQ316" i="8"/>
  <c r="CR316" i="8"/>
  <c r="CS316" i="8"/>
  <c r="CT316" i="8"/>
  <c r="CU316" i="8"/>
  <c r="CV316" i="8"/>
  <c r="CW316" i="8"/>
  <c r="CX316" i="8"/>
  <c r="CY316" i="8"/>
  <c r="CZ316" i="8"/>
  <c r="DA316" i="8"/>
  <c r="DB316" i="8"/>
  <c r="DC316" i="8"/>
  <c r="DD316" i="8"/>
  <c r="DE316" i="8"/>
  <c r="DF316" i="8"/>
  <c r="DG316" i="8"/>
  <c r="DH316" i="8"/>
  <c r="DI316" i="8"/>
  <c r="DJ316" i="8"/>
  <c r="DK316" i="8"/>
  <c r="DL316" i="8"/>
  <c r="DM316" i="8"/>
  <c r="DN316" i="8"/>
  <c r="DO316" i="8"/>
  <c r="DP316" i="8"/>
  <c r="DQ316" i="8"/>
  <c r="DR316" i="8"/>
  <c r="DS316" i="8"/>
  <c r="H257" i="8"/>
  <c r="I257" i="8"/>
  <c r="J257" i="8"/>
  <c r="K257" i="8"/>
  <c r="L257" i="8"/>
  <c r="M257" i="8"/>
  <c r="N257" i="8"/>
  <c r="O257" i="8"/>
  <c r="P257" i="8"/>
  <c r="Q257" i="8"/>
  <c r="R257" i="8"/>
  <c r="S257" i="8"/>
  <c r="T257" i="8"/>
  <c r="U257" i="8"/>
  <c r="V257" i="8"/>
  <c r="W257" i="8"/>
  <c r="X257" i="8"/>
  <c r="Y257" i="8"/>
  <c r="Z257" i="8"/>
  <c r="AA257" i="8"/>
  <c r="AB257" i="8"/>
  <c r="AC257" i="8"/>
  <c r="AD257" i="8"/>
  <c r="AE257" i="8"/>
  <c r="AF257" i="8"/>
  <c r="AG257" i="8"/>
  <c r="AH257" i="8"/>
  <c r="AI257" i="8"/>
  <c r="AJ257" i="8"/>
  <c r="AK257" i="8"/>
  <c r="AL257" i="8"/>
  <c r="AM257" i="8"/>
  <c r="AN257" i="8"/>
  <c r="AO257" i="8"/>
  <c r="AP257" i="8"/>
  <c r="AQ257" i="8"/>
  <c r="AR257" i="8"/>
  <c r="AS257" i="8"/>
  <c r="AT257" i="8"/>
  <c r="AU257" i="8"/>
  <c r="AV257" i="8"/>
  <c r="AW257" i="8"/>
  <c r="AX257" i="8"/>
  <c r="AY257" i="8"/>
  <c r="AZ257" i="8"/>
  <c r="BA257" i="8"/>
  <c r="BB257" i="8"/>
  <c r="BC257" i="8"/>
  <c r="BD257" i="8"/>
  <c r="BE257" i="8"/>
  <c r="BF257" i="8"/>
  <c r="BG257" i="8"/>
  <c r="BH257" i="8"/>
  <c r="BI257" i="8"/>
  <c r="BJ257" i="8"/>
  <c r="BK257" i="8"/>
  <c r="BL257" i="8"/>
  <c r="BM257" i="8"/>
  <c r="BN257" i="8"/>
  <c r="BO257" i="8"/>
  <c r="BP257" i="8"/>
  <c r="BQ257" i="8"/>
  <c r="BR257" i="8"/>
  <c r="BS257" i="8"/>
  <c r="BT257" i="8"/>
  <c r="BU257" i="8"/>
  <c r="BV257" i="8"/>
  <c r="BW257" i="8"/>
  <c r="BX257" i="8"/>
  <c r="BY257" i="8"/>
  <c r="BZ257" i="8"/>
  <c r="CA257" i="8"/>
  <c r="CB257" i="8"/>
  <c r="CC257" i="8"/>
  <c r="CD257" i="8"/>
  <c r="CE257" i="8"/>
  <c r="CF257" i="8"/>
  <c r="CG257" i="8"/>
  <c r="CH257" i="8"/>
  <c r="CI257" i="8"/>
  <c r="CJ257" i="8"/>
  <c r="CK257" i="8"/>
  <c r="CL257" i="8"/>
  <c r="CM257" i="8"/>
  <c r="CN257" i="8"/>
  <c r="CO257" i="8"/>
  <c r="CP257" i="8"/>
  <c r="CQ257" i="8"/>
  <c r="CR257" i="8"/>
  <c r="CS257" i="8"/>
  <c r="CT257" i="8"/>
  <c r="CU257" i="8"/>
  <c r="CV257" i="8"/>
  <c r="CW257" i="8"/>
  <c r="CX257" i="8"/>
  <c r="CY257" i="8"/>
  <c r="CZ257" i="8"/>
  <c r="DA257" i="8"/>
  <c r="DB257" i="8"/>
  <c r="DC257" i="8"/>
  <c r="DD257" i="8"/>
  <c r="DE257" i="8"/>
  <c r="DF257" i="8"/>
  <c r="DG257" i="8"/>
  <c r="DI257" i="8"/>
  <c r="DJ257" i="8"/>
  <c r="DK257" i="8"/>
  <c r="DL257" i="8"/>
  <c r="DM257" i="8"/>
  <c r="DN257" i="8"/>
  <c r="DO257" i="8"/>
  <c r="DP257" i="8"/>
  <c r="DQ257" i="8"/>
  <c r="DR257" i="8"/>
  <c r="DS257" i="8"/>
  <c r="H239" i="8"/>
  <c r="I239" i="8"/>
  <c r="J239" i="8"/>
  <c r="K239" i="8"/>
  <c r="L239" i="8"/>
  <c r="M239" i="8"/>
  <c r="N239" i="8"/>
  <c r="O239" i="8"/>
  <c r="P239" i="8"/>
  <c r="Q239" i="8"/>
  <c r="R239" i="8"/>
  <c r="S239" i="8"/>
  <c r="T239" i="8"/>
  <c r="U239" i="8"/>
  <c r="V239" i="8"/>
  <c r="W239" i="8"/>
  <c r="X239" i="8"/>
  <c r="Y239" i="8"/>
  <c r="Z239" i="8"/>
  <c r="AA239" i="8"/>
  <c r="AB239" i="8"/>
  <c r="AC239" i="8"/>
  <c r="AD239" i="8"/>
  <c r="AE239" i="8"/>
  <c r="AF239" i="8"/>
  <c r="AG239" i="8"/>
  <c r="AH239" i="8"/>
  <c r="AI239" i="8"/>
  <c r="AJ239" i="8"/>
  <c r="AK239" i="8"/>
  <c r="AL239" i="8"/>
  <c r="AM239" i="8"/>
  <c r="AN239" i="8"/>
  <c r="AO239" i="8"/>
  <c r="AP239" i="8"/>
  <c r="AQ239" i="8"/>
  <c r="AR239" i="8"/>
  <c r="AS239" i="8"/>
  <c r="AT239" i="8"/>
  <c r="AU239" i="8"/>
  <c r="AV239" i="8"/>
  <c r="AW239" i="8"/>
  <c r="AX239" i="8"/>
  <c r="AY239" i="8"/>
  <c r="AZ239" i="8"/>
  <c r="BA239" i="8"/>
  <c r="BB239" i="8"/>
  <c r="BC239" i="8"/>
  <c r="BD239" i="8"/>
  <c r="BE239" i="8"/>
  <c r="BF239" i="8"/>
  <c r="BG239" i="8"/>
  <c r="BH239" i="8"/>
  <c r="BI239" i="8"/>
  <c r="BJ239" i="8"/>
  <c r="BK239" i="8"/>
  <c r="BL239" i="8"/>
  <c r="BM239" i="8"/>
  <c r="BN239" i="8"/>
  <c r="BO239" i="8"/>
  <c r="BP239" i="8"/>
  <c r="BQ239" i="8"/>
  <c r="BR239" i="8"/>
  <c r="BS239" i="8"/>
  <c r="BT239" i="8"/>
  <c r="BU239" i="8"/>
  <c r="BV239" i="8"/>
  <c r="BW239" i="8"/>
  <c r="BX239" i="8"/>
  <c r="BY239" i="8"/>
  <c r="BZ239" i="8"/>
  <c r="CA239" i="8"/>
  <c r="CB239" i="8"/>
  <c r="CC239" i="8"/>
  <c r="CD239" i="8"/>
  <c r="CE239" i="8"/>
  <c r="CF239" i="8"/>
  <c r="CG239" i="8"/>
  <c r="CH239" i="8"/>
  <c r="CI239" i="8"/>
  <c r="CJ239" i="8"/>
  <c r="CK239" i="8"/>
  <c r="CL239" i="8"/>
  <c r="CM239" i="8"/>
  <c r="CN239" i="8"/>
  <c r="CO239" i="8"/>
  <c r="CQ239" i="8"/>
  <c r="CR239" i="8"/>
  <c r="CS239" i="8"/>
  <c r="CT239" i="8"/>
  <c r="CU239" i="8"/>
  <c r="CV239" i="8"/>
  <c r="CW239" i="8"/>
  <c r="CX239" i="8"/>
  <c r="CY239" i="8"/>
  <c r="CZ239" i="8"/>
  <c r="DA239" i="8"/>
  <c r="DB239" i="8"/>
  <c r="DC239" i="8"/>
  <c r="DD239" i="8"/>
  <c r="DE239" i="8"/>
  <c r="DF239" i="8"/>
  <c r="DG239" i="8"/>
  <c r="DH239" i="8"/>
  <c r="DI239" i="8"/>
  <c r="DJ239" i="8"/>
  <c r="DK239" i="8"/>
  <c r="DL239" i="8"/>
  <c r="DM239" i="8"/>
  <c r="DN239" i="8"/>
  <c r="DO239" i="8"/>
  <c r="DP239" i="8"/>
  <c r="DQ239" i="8"/>
  <c r="DR239" i="8"/>
  <c r="DS239" i="8"/>
  <c r="H227" i="8"/>
  <c r="I227" i="8"/>
  <c r="J227" i="8"/>
  <c r="K227" i="8"/>
  <c r="L227" i="8"/>
  <c r="M227" i="8"/>
  <c r="N227" i="8"/>
  <c r="O227" i="8"/>
  <c r="P227" i="8"/>
  <c r="Q227" i="8"/>
  <c r="R227" i="8"/>
  <c r="S227" i="8"/>
  <c r="T227" i="8"/>
  <c r="U227" i="8"/>
  <c r="V227" i="8"/>
  <c r="W227" i="8"/>
  <c r="X227" i="8"/>
  <c r="Y227" i="8"/>
  <c r="Z227" i="8"/>
  <c r="AA227" i="8"/>
  <c r="AB227" i="8"/>
  <c r="AC227" i="8"/>
  <c r="AD227" i="8"/>
  <c r="AE227" i="8"/>
  <c r="AF227" i="8"/>
  <c r="AG227" i="8"/>
  <c r="AH227" i="8"/>
  <c r="AI227" i="8"/>
  <c r="AJ227" i="8"/>
  <c r="AK227" i="8"/>
  <c r="AL227" i="8"/>
  <c r="AM227" i="8"/>
  <c r="AN227" i="8"/>
  <c r="AO227" i="8"/>
  <c r="AP227" i="8"/>
  <c r="AQ227" i="8"/>
  <c r="AR227" i="8"/>
  <c r="AS227" i="8"/>
  <c r="AT227" i="8"/>
  <c r="AU227" i="8"/>
  <c r="AV227" i="8"/>
  <c r="AW227" i="8"/>
  <c r="AX227" i="8"/>
  <c r="AY227" i="8"/>
  <c r="AZ227" i="8"/>
  <c r="BA227" i="8"/>
  <c r="BB227" i="8"/>
  <c r="BC227" i="8"/>
  <c r="BD227" i="8"/>
  <c r="BE227" i="8"/>
  <c r="BF227" i="8"/>
  <c r="BG227" i="8"/>
  <c r="BH227" i="8"/>
  <c r="BI227" i="8"/>
  <c r="BJ227" i="8"/>
  <c r="BK227" i="8"/>
  <c r="BL227" i="8"/>
  <c r="BM227" i="8"/>
  <c r="BN227" i="8"/>
  <c r="BO227" i="8"/>
  <c r="BP227" i="8"/>
  <c r="BQ227" i="8"/>
  <c r="BR227" i="8"/>
  <c r="BS227" i="8"/>
  <c r="BT227" i="8"/>
  <c r="BU227" i="8"/>
  <c r="BV227" i="8"/>
  <c r="BW227" i="8"/>
  <c r="BX227" i="8"/>
  <c r="BY227" i="8"/>
  <c r="BZ227" i="8"/>
  <c r="CA227" i="8"/>
  <c r="CB227" i="8"/>
  <c r="CC227" i="8"/>
  <c r="CE227" i="8"/>
  <c r="CF227" i="8"/>
  <c r="CG227" i="8"/>
  <c r="CH227" i="8"/>
  <c r="CI227" i="8"/>
  <c r="CJ227" i="8"/>
  <c r="CK227" i="8"/>
  <c r="CL227" i="8"/>
  <c r="CM227" i="8"/>
  <c r="CN227" i="8"/>
  <c r="CO227" i="8"/>
  <c r="CP227" i="8"/>
  <c r="CQ227" i="8"/>
  <c r="CR227" i="8"/>
  <c r="CS227" i="8"/>
  <c r="CT227" i="8"/>
  <c r="CU227" i="8"/>
  <c r="CV227" i="8"/>
  <c r="CW227" i="8"/>
  <c r="CX227" i="8"/>
  <c r="CY227" i="8"/>
  <c r="CZ227" i="8"/>
  <c r="DA227" i="8"/>
  <c r="DB227" i="8"/>
  <c r="DC227" i="8"/>
  <c r="DD227" i="8"/>
  <c r="DE227" i="8"/>
  <c r="DF227" i="8"/>
  <c r="DG227" i="8"/>
  <c r="DH227" i="8"/>
  <c r="DI227" i="8"/>
  <c r="DJ227" i="8"/>
  <c r="DK227" i="8"/>
  <c r="DL227" i="8"/>
  <c r="DM227" i="8"/>
  <c r="DN227" i="8"/>
  <c r="DO227" i="8"/>
  <c r="DP227" i="8"/>
  <c r="DQ227" i="8"/>
  <c r="DR227" i="8"/>
  <c r="DS227" i="8"/>
  <c r="H218" i="8"/>
  <c r="I218" i="8"/>
  <c r="J218" i="8"/>
  <c r="K218" i="8"/>
  <c r="L218" i="8"/>
  <c r="M218" i="8"/>
  <c r="N218" i="8"/>
  <c r="O218" i="8"/>
  <c r="P218" i="8"/>
  <c r="Q218" i="8"/>
  <c r="R218" i="8"/>
  <c r="S218" i="8"/>
  <c r="T218" i="8"/>
  <c r="U218" i="8"/>
  <c r="V218" i="8"/>
  <c r="W218" i="8"/>
  <c r="X218" i="8"/>
  <c r="Y218" i="8"/>
  <c r="Z218" i="8"/>
  <c r="AA218" i="8"/>
  <c r="AB218" i="8"/>
  <c r="AC218" i="8"/>
  <c r="AD218" i="8"/>
  <c r="AE218" i="8"/>
  <c r="AF218" i="8"/>
  <c r="AG218" i="8"/>
  <c r="AH218" i="8"/>
  <c r="AI218" i="8"/>
  <c r="AJ218" i="8"/>
  <c r="AK218" i="8"/>
  <c r="AL218" i="8"/>
  <c r="AM218" i="8"/>
  <c r="AN218" i="8"/>
  <c r="AO218" i="8"/>
  <c r="AP218" i="8"/>
  <c r="AQ218" i="8"/>
  <c r="AR218" i="8"/>
  <c r="AS218" i="8"/>
  <c r="AT218" i="8"/>
  <c r="AU218" i="8"/>
  <c r="AV218" i="8"/>
  <c r="AW218" i="8"/>
  <c r="AX218" i="8"/>
  <c r="AY218" i="8"/>
  <c r="AZ218" i="8"/>
  <c r="BA218" i="8"/>
  <c r="BB218" i="8"/>
  <c r="BC218" i="8"/>
  <c r="BD218" i="8"/>
  <c r="BE218" i="8"/>
  <c r="BF218" i="8"/>
  <c r="BG218" i="8"/>
  <c r="BH218" i="8"/>
  <c r="BI218" i="8"/>
  <c r="BJ218" i="8"/>
  <c r="BK218" i="8"/>
  <c r="BL218" i="8"/>
  <c r="BM218" i="8"/>
  <c r="BN218" i="8"/>
  <c r="BO218" i="8"/>
  <c r="BP218" i="8"/>
  <c r="BQ218" i="8"/>
  <c r="BR218" i="8"/>
  <c r="BS218" i="8"/>
  <c r="BT218" i="8"/>
  <c r="BV218" i="8"/>
  <c r="BW218" i="8"/>
  <c r="BX218" i="8"/>
  <c r="BY218" i="8"/>
  <c r="BZ218" i="8"/>
  <c r="CA218" i="8"/>
  <c r="CB218" i="8"/>
  <c r="CC218" i="8"/>
  <c r="CD218" i="8"/>
  <c r="CE218" i="8"/>
  <c r="CF218" i="8"/>
  <c r="CG218" i="8"/>
  <c r="CH218" i="8"/>
  <c r="CI218" i="8"/>
  <c r="CJ218" i="8"/>
  <c r="CK218" i="8"/>
  <c r="CL218" i="8"/>
  <c r="CM218" i="8"/>
  <c r="CN218" i="8"/>
  <c r="CO218" i="8"/>
  <c r="CP218" i="8"/>
  <c r="CQ218" i="8"/>
  <c r="CR218" i="8"/>
  <c r="CS218" i="8"/>
  <c r="CT218" i="8"/>
  <c r="CU218" i="8"/>
  <c r="CV218" i="8"/>
  <c r="CW218" i="8"/>
  <c r="CX218" i="8"/>
  <c r="CY218" i="8"/>
  <c r="CZ218" i="8"/>
  <c r="DA218" i="8"/>
  <c r="DB218" i="8"/>
  <c r="DC218" i="8"/>
  <c r="DD218" i="8"/>
  <c r="DE218" i="8"/>
  <c r="DF218" i="8"/>
  <c r="DG218" i="8"/>
  <c r="DH218" i="8"/>
  <c r="DI218" i="8"/>
  <c r="DJ218" i="8"/>
  <c r="DK218" i="8"/>
  <c r="DL218" i="8"/>
  <c r="DM218" i="8"/>
  <c r="DN218" i="8"/>
  <c r="DO218" i="8"/>
  <c r="DP218" i="8"/>
  <c r="DQ218" i="8"/>
  <c r="DR218" i="8"/>
  <c r="DS218" i="8"/>
  <c r="H251" i="8"/>
  <c r="I251" i="8"/>
  <c r="J251" i="8"/>
  <c r="K251" i="8"/>
  <c r="L251" i="8"/>
  <c r="M251" i="8"/>
  <c r="N251" i="8"/>
  <c r="O251" i="8"/>
  <c r="P251" i="8"/>
  <c r="Q251" i="8"/>
  <c r="R251" i="8"/>
  <c r="S251" i="8"/>
  <c r="T251" i="8"/>
  <c r="U251" i="8"/>
  <c r="V251" i="8"/>
  <c r="W251" i="8"/>
  <c r="X251" i="8"/>
  <c r="Y251" i="8"/>
  <c r="Z251" i="8"/>
  <c r="AA251" i="8"/>
  <c r="AB251" i="8"/>
  <c r="AC251" i="8"/>
  <c r="AD251" i="8"/>
  <c r="AE251" i="8"/>
  <c r="AF251" i="8"/>
  <c r="AG251" i="8"/>
  <c r="AH251" i="8"/>
  <c r="AI251" i="8"/>
  <c r="AJ251" i="8"/>
  <c r="AK251" i="8"/>
  <c r="AL251" i="8"/>
  <c r="AM251" i="8"/>
  <c r="AN251" i="8"/>
  <c r="AO251" i="8"/>
  <c r="AP251" i="8"/>
  <c r="AQ251" i="8"/>
  <c r="AR251" i="8"/>
  <c r="AS251" i="8"/>
  <c r="AT251" i="8"/>
  <c r="AU251" i="8"/>
  <c r="AV251" i="8"/>
  <c r="AW251" i="8"/>
  <c r="AX251" i="8"/>
  <c r="AY251" i="8"/>
  <c r="AZ251" i="8"/>
  <c r="BA251" i="8"/>
  <c r="BB251" i="8"/>
  <c r="BC251" i="8"/>
  <c r="BD251" i="8"/>
  <c r="BE251" i="8"/>
  <c r="BF251" i="8"/>
  <c r="BG251" i="8"/>
  <c r="BH251" i="8"/>
  <c r="BI251" i="8"/>
  <c r="BJ251" i="8"/>
  <c r="BK251" i="8"/>
  <c r="BL251" i="8"/>
  <c r="BM251" i="8"/>
  <c r="BN251" i="8"/>
  <c r="BO251" i="8"/>
  <c r="BP251" i="8"/>
  <c r="BQ251" i="8"/>
  <c r="BR251" i="8"/>
  <c r="BS251" i="8"/>
  <c r="BT251" i="8"/>
  <c r="BU251" i="8"/>
  <c r="BV251" i="8"/>
  <c r="BW251" i="8"/>
  <c r="BX251" i="8"/>
  <c r="BY251" i="8"/>
  <c r="BZ251" i="8"/>
  <c r="CA251" i="8"/>
  <c r="CB251" i="8"/>
  <c r="CC251" i="8"/>
  <c r="CD251" i="8"/>
  <c r="CE251" i="8"/>
  <c r="CF251" i="8"/>
  <c r="CG251" i="8"/>
  <c r="CH251" i="8"/>
  <c r="CI251" i="8"/>
  <c r="CJ251" i="8"/>
  <c r="CK251" i="8"/>
  <c r="CL251" i="8"/>
  <c r="CM251" i="8"/>
  <c r="CN251" i="8"/>
  <c r="CO251" i="8"/>
  <c r="CP251" i="8"/>
  <c r="CQ251" i="8"/>
  <c r="CR251" i="8"/>
  <c r="CS251" i="8"/>
  <c r="CT251" i="8"/>
  <c r="CU251" i="8"/>
  <c r="CV251" i="8"/>
  <c r="CW251" i="8"/>
  <c r="CX251" i="8"/>
  <c r="CY251" i="8"/>
  <c r="CZ251" i="8"/>
  <c r="DA251" i="8"/>
  <c r="DC251" i="8"/>
  <c r="DD251" i="8"/>
  <c r="DE251" i="8"/>
  <c r="DF251" i="8"/>
  <c r="DG251" i="8"/>
  <c r="DH251" i="8"/>
  <c r="DI251" i="8"/>
  <c r="DJ251" i="8"/>
  <c r="DK251" i="8"/>
  <c r="DL251" i="8"/>
  <c r="DM251" i="8"/>
  <c r="DN251" i="8"/>
  <c r="DO251" i="8"/>
  <c r="DP251" i="8"/>
  <c r="DQ251" i="8"/>
  <c r="DR251" i="8"/>
  <c r="DS251" i="8"/>
  <c r="H263" i="8"/>
  <c r="I263" i="8"/>
  <c r="J263" i="8"/>
  <c r="K263" i="8"/>
  <c r="L263" i="8"/>
  <c r="M263" i="8"/>
  <c r="N263" i="8"/>
  <c r="O263" i="8"/>
  <c r="P263" i="8"/>
  <c r="Q263" i="8"/>
  <c r="R263" i="8"/>
  <c r="S263" i="8"/>
  <c r="T263" i="8"/>
  <c r="U263" i="8"/>
  <c r="V263" i="8"/>
  <c r="W263" i="8"/>
  <c r="X263" i="8"/>
  <c r="Y263" i="8"/>
  <c r="Z263" i="8"/>
  <c r="AA263" i="8"/>
  <c r="AB263" i="8"/>
  <c r="AC263" i="8"/>
  <c r="AD263" i="8"/>
  <c r="AE263" i="8"/>
  <c r="AF263" i="8"/>
  <c r="AG263" i="8"/>
  <c r="AH263" i="8"/>
  <c r="AI263" i="8"/>
  <c r="AJ263" i="8"/>
  <c r="AK263" i="8"/>
  <c r="AL263" i="8"/>
  <c r="AM263" i="8"/>
  <c r="AN263" i="8"/>
  <c r="AO263" i="8"/>
  <c r="AP263" i="8"/>
  <c r="AQ263" i="8"/>
  <c r="AR263" i="8"/>
  <c r="AS263" i="8"/>
  <c r="AT263" i="8"/>
  <c r="AU263" i="8"/>
  <c r="AV263" i="8"/>
  <c r="AW263" i="8"/>
  <c r="AX263" i="8"/>
  <c r="AY263" i="8"/>
  <c r="AZ263" i="8"/>
  <c r="BA263" i="8"/>
  <c r="BB263" i="8"/>
  <c r="BC263" i="8"/>
  <c r="BD263" i="8"/>
  <c r="BE263" i="8"/>
  <c r="BF263" i="8"/>
  <c r="BG263" i="8"/>
  <c r="BH263" i="8"/>
  <c r="BI263" i="8"/>
  <c r="BJ263" i="8"/>
  <c r="BK263" i="8"/>
  <c r="BL263" i="8"/>
  <c r="BM263" i="8"/>
  <c r="BN263" i="8"/>
  <c r="BO263" i="8"/>
  <c r="BP263" i="8"/>
  <c r="BQ263" i="8"/>
  <c r="BR263" i="8"/>
  <c r="BS263" i="8"/>
  <c r="BT263" i="8"/>
  <c r="BU263" i="8"/>
  <c r="BV263" i="8"/>
  <c r="BW263" i="8"/>
  <c r="BX263" i="8"/>
  <c r="BY263" i="8"/>
  <c r="BZ263" i="8"/>
  <c r="CA263" i="8"/>
  <c r="CB263" i="8"/>
  <c r="CC263" i="8"/>
  <c r="CD263" i="8"/>
  <c r="CE263" i="8"/>
  <c r="CF263" i="8"/>
  <c r="CG263" i="8"/>
  <c r="CH263" i="8"/>
  <c r="CI263" i="8"/>
  <c r="CJ263" i="8"/>
  <c r="CK263" i="8"/>
  <c r="CL263" i="8"/>
  <c r="CM263" i="8"/>
  <c r="CN263" i="8"/>
  <c r="CO263" i="8"/>
  <c r="CP263" i="8"/>
  <c r="CQ263" i="8"/>
  <c r="CR263" i="8"/>
  <c r="CS263" i="8"/>
  <c r="CT263" i="8"/>
  <c r="CU263" i="8"/>
  <c r="CV263" i="8"/>
  <c r="CW263" i="8"/>
  <c r="CX263" i="8"/>
  <c r="CY263" i="8"/>
  <c r="CZ263" i="8"/>
  <c r="DA263" i="8"/>
  <c r="DB263" i="8"/>
  <c r="DC263" i="8"/>
  <c r="DD263" i="8"/>
  <c r="DE263" i="8"/>
  <c r="DF263" i="8"/>
  <c r="DG263" i="8"/>
  <c r="DH263" i="8"/>
  <c r="DI263" i="8"/>
  <c r="DJ263" i="8"/>
  <c r="DK263" i="8"/>
  <c r="DL263" i="8"/>
  <c r="DM263" i="8"/>
  <c r="DO263" i="8"/>
  <c r="DP263" i="8"/>
  <c r="DQ263" i="8"/>
  <c r="DR263" i="8"/>
  <c r="DS263" i="8"/>
  <c r="H320" i="8"/>
  <c r="I320" i="8"/>
  <c r="J320" i="8"/>
  <c r="K320" i="8"/>
  <c r="L320" i="8"/>
  <c r="M320" i="8"/>
  <c r="N320" i="8"/>
  <c r="O320" i="8"/>
  <c r="P320" i="8"/>
  <c r="Q320" i="8"/>
  <c r="R320" i="8"/>
  <c r="S320" i="8"/>
  <c r="T320" i="8"/>
  <c r="U320" i="8"/>
  <c r="V320" i="8"/>
  <c r="W320" i="8"/>
  <c r="X320" i="8"/>
  <c r="Y320" i="8"/>
  <c r="Z320" i="8"/>
  <c r="AA320" i="8"/>
  <c r="AB320" i="8"/>
  <c r="AC320" i="8"/>
  <c r="AD320" i="8"/>
  <c r="AE320" i="8"/>
  <c r="AF320" i="8"/>
  <c r="AG320" i="8"/>
  <c r="AH320" i="8"/>
  <c r="AI320" i="8"/>
  <c r="AJ320" i="8"/>
  <c r="AK320" i="8"/>
  <c r="AL320" i="8"/>
  <c r="AM320" i="8"/>
  <c r="AN320" i="8"/>
  <c r="AO320" i="8"/>
  <c r="AP320" i="8"/>
  <c r="AQ320" i="8"/>
  <c r="AR320" i="8"/>
  <c r="AS320" i="8"/>
  <c r="AT320" i="8"/>
  <c r="AU320" i="8"/>
  <c r="AV320" i="8"/>
  <c r="AW320" i="8"/>
  <c r="AX320" i="8"/>
  <c r="AY320" i="8"/>
  <c r="AZ320" i="8"/>
  <c r="BA320" i="8"/>
  <c r="BB320" i="8"/>
  <c r="BC320" i="8"/>
  <c r="BD320" i="8"/>
  <c r="BE320" i="8"/>
  <c r="BF320" i="8"/>
  <c r="BG320" i="8"/>
  <c r="BH320" i="8"/>
  <c r="BI320" i="8"/>
  <c r="BJ320" i="8"/>
  <c r="BK320" i="8"/>
  <c r="BL320" i="8"/>
  <c r="BM320" i="8"/>
  <c r="BN320" i="8"/>
  <c r="BO320" i="8"/>
  <c r="BP320" i="8"/>
  <c r="BQ320" i="8"/>
  <c r="BR320" i="8"/>
  <c r="BS320" i="8"/>
  <c r="BT320" i="8"/>
  <c r="BU320" i="8"/>
  <c r="BV320" i="8"/>
  <c r="BW320" i="8"/>
  <c r="BX320" i="8"/>
  <c r="BY320" i="8"/>
  <c r="BZ320" i="8"/>
  <c r="CA320" i="8"/>
  <c r="CB320" i="8"/>
  <c r="CC320" i="8"/>
  <c r="CD320" i="8"/>
  <c r="CE320" i="8"/>
  <c r="CF320" i="8"/>
  <c r="CG320" i="8"/>
  <c r="CH320" i="8"/>
  <c r="CI320" i="8"/>
  <c r="CJ320" i="8"/>
  <c r="CK320" i="8"/>
  <c r="CL320" i="8"/>
  <c r="CM320" i="8"/>
  <c r="CN320" i="8"/>
  <c r="CO320" i="8"/>
  <c r="CP320" i="8"/>
  <c r="CQ320" i="8"/>
  <c r="CR320" i="8"/>
  <c r="CS320" i="8"/>
  <c r="CT320" i="8"/>
  <c r="CU320" i="8"/>
  <c r="CV320" i="8"/>
  <c r="CW320" i="8"/>
  <c r="CX320" i="8"/>
  <c r="CY320" i="8"/>
  <c r="CZ320" i="8"/>
  <c r="DA320" i="8"/>
  <c r="DB320" i="8"/>
  <c r="DC320" i="8"/>
  <c r="DD320" i="8"/>
  <c r="DE320" i="8"/>
  <c r="DF320" i="8"/>
  <c r="DG320" i="8"/>
  <c r="DH320" i="8"/>
  <c r="DI320" i="8"/>
  <c r="DJ320" i="8"/>
  <c r="DK320" i="8"/>
  <c r="DL320" i="8"/>
  <c r="DM320" i="8"/>
  <c r="DN320" i="8"/>
  <c r="DO320" i="8"/>
  <c r="DP320" i="8"/>
  <c r="DQ320" i="8"/>
  <c r="DR320" i="8"/>
  <c r="DS320" i="8"/>
  <c r="H273" i="8"/>
  <c r="I273" i="8"/>
  <c r="J273" i="8"/>
  <c r="K273" i="8"/>
  <c r="L273" i="8"/>
  <c r="M273" i="8"/>
  <c r="N273" i="8"/>
  <c r="O273" i="8"/>
  <c r="P273" i="8"/>
  <c r="Q273" i="8"/>
  <c r="R273" i="8"/>
  <c r="S273" i="8"/>
  <c r="T273" i="8"/>
  <c r="U273" i="8"/>
  <c r="V273" i="8"/>
  <c r="W273" i="8"/>
  <c r="X273" i="8"/>
  <c r="Y273" i="8"/>
  <c r="Z273" i="8"/>
  <c r="AA273" i="8"/>
  <c r="AB273" i="8"/>
  <c r="AC273" i="8"/>
  <c r="AD273" i="8"/>
  <c r="AE273" i="8"/>
  <c r="AF273" i="8"/>
  <c r="AG273" i="8"/>
  <c r="AH273" i="8"/>
  <c r="AI273" i="8"/>
  <c r="AJ273" i="8"/>
  <c r="AK273" i="8"/>
  <c r="AL273" i="8"/>
  <c r="AM273" i="8"/>
  <c r="AN273" i="8"/>
  <c r="AO273" i="8"/>
  <c r="AP273" i="8"/>
  <c r="AQ273" i="8"/>
  <c r="AR273" i="8"/>
  <c r="AS273" i="8"/>
  <c r="AT273" i="8"/>
  <c r="AU273" i="8"/>
  <c r="AV273" i="8"/>
  <c r="AW273" i="8"/>
  <c r="AX273" i="8"/>
  <c r="AY273" i="8"/>
  <c r="AZ273" i="8"/>
  <c r="BA273" i="8"/>
  <c r="BB273" i="8"/>
  <c r="BC273" i="8"/>
  <c r="BD273" i="8"/>
  <c r="BE273" i="8"/>
  <c r="BF273" i="8"/>
  <c r="BG273" i="8"/>
  <c r="BH273" i="8"/>
  <c r="BI273" i="8"/>
  <c r="BJ273" i="8"/>
  <c r="BK273" i="8"/>
  <c r="BL273" i="8"/>
  <c r="BM273" i="8"/>
  <c r="BN273" i="8"/>
  <c r="BO273" i="8"/>
  <c r="BP273" i="8"/>
  <c r="BQ273" i="8"/>
  <c r="BR273" i="8"/>
  <c r="BS273" i="8"/>
  <c r="BT273" i="8"/>
  <c r="BU273" i="8"/>
  <c r="BV273" i="8"/>
  <c r="BW273" i="8"/>
  <c r="BX273" i="8"/>
  <c r="BY273" i="8"/>
  <c r="BZ273" i="8"/>
  <c r="CA273" i="8"/>
  <c r="CB273" i="8"/>
  <c r="CC273" i="8"/>
  <c r="CD273" i="8"/>
  <c r="CE273" i="8"/>
  <c r="CF273" i="8"/>
  <c r="CG273" i="8"/>
  <c r="CH273" i="8"/>
  <c r="CI273" i="8"/>
  <c r="CJ273" i="8"/>
  <c r="CK273" i="8"/>
  <c r="CL273" i="8"/>
  <c r="CM273" i="8"/>
  <c r="CN273" i="8"/>
  <c r="CO273" i="8"/>
  <c r="CP273" i="8"/>
  <c r="CQ273" i="8"/>
  <c r="CR273" i="8"/>
  <c r="CS273" i="8"/>
  <c r="CT273" i="8"/>
  <c r="CU273" i="8"/>
  <c r="CV273" i="8"/>
  <c r="CW273" i="8"/>
  <c r="CX273" i="8"/>
  <c r="CY273" i="8"/>
  <c r="CZ273" i="8"/>
  <c r="DA273" i="8"/>
  <c r="DB273" i="8"/>
  <c r="DC273" i="8"/>
  <c r="DD273" i="8"/>
  <c r="DE273" i="8"/>
  <c r="DF273" i="8"/>
  <c r="DG273" i="8"/>
  <c r="DH273" i="8"/>
  <c r="DI273" i="8"/>
  <c r="DJ273" i="8"/>
  <c r="DK273" i="8"/>
  <c r="DL273" i="8"/>
  <c r="DM273" i="8"/>
  <c r="DN273" i="8"/>
  <c r="DO273" i="8"/>
  <c r="DP273" i="8"/>
  <c r="DQ273" i="8"/>
  <c r="DR273" i="8"/>
  <c r="DS273" i="8"/>
  <c r="H259" i="8"/>
  <c r="I259" i="8"/>
  <c r="J259" i="8"/>
  <c r="K259" i="8"/>
  <c r="L259" i="8"/>
  <c r="M259" i="8"/>
  <c r="N259" i="8"/>
  <c r="O259" i="8"/>
  <c r="P259" i="8"/>
  <c r="Q259" i="8"/>
  <c r="R259" i="8"/>
  <c r="S259" i="8"/>
  <c r="T259" i="8"/>
  <c r="U259" i="8"/>
  <c r="V259" i="8"/>
  <c r="W259" i="8"/>
  <c r="X259" i="8"/>
  <c r="Y259" i="8"/>
  <c r="Z259" i="8"/>
  <c r="AA259" i="8"/>
  <c r="AB259" i="8"/>
  <c r="AC259" i="8"/>
  <c r="AD259" i="8"/>
  <c r="AE259" i="8"/>
  <c r="AF259" i="8"/>
  <c r="AG259" i="8"/>
  <c r="AH259" i="8"/>
  <c r="AI259" i="8"/>
  <c r="AJ259" i="8"/>
  <c r="AK259" i="8"/>
  <c r="AL259" i="8"/>
  <c r="AM259" i="8"/>
  <c r="AN259" i="8"/>
  <c r="AO259" i="8"/>
  <c r="AP259" i="8"/>
  <c r="AQ259" i="8"/>
  <c r="AR259" i="8"/>
  <c r="AS259" i="8"/>
  <c r="AT259" i="8"/>
  <c r="AU259" i="8"/>
  <c r="AV259" i="8"/>
  <c r="AW259" i="8"/>
  <c r="AX259" i="8"/>
  <c r="AY259" i="8"/>
  <c r="AZ259" i="8"/>
  <c r="BA259" i="8"/>
  <c r="BB259" i="8"/>
  <c r="BC259" i="8"/>
  <c r="BD259" i="8"/>
  <c r="BE259" i="8"/>
  <c r="BF259" i="8"/>
  <c r="BG259" i="8"/>
  <c r="BH259" i="8"/>
  <c r="BI259" i="8"/>
  <c r="BJ259" i="8"/>
  <c r="BK259" i="8"/>
  <c r="BL259" i="8"/>
  <c r="BM259" i="8"/>
  <c r="BN259" i="8"/>
  <c r="BO259" i="8"/>
  <c r="BP259" i="8"/>
  <c r="BQ259" i="8"/>
  <c r="BR259" i="8"/>
  <c r="BS259" i="8"/>
  <c r="BT259" i="8"/>
  <c r="BU259" i="8"/>
  <c r="BV259" i="8"/>
  <c r="BW259" i="8"/>
  <c r="BX259" i="8"/>
  <c r="BY259" i="8"/>
  <c r="BZ259" i="8"/>
  <c r="CA259" i="8"/>
  <c r="CB259" i="8"/>
  <c r="CC259" i="8"/>
  <c r="CD259" i="8"/>
  <c r="CE259" i="8"/>
  <c r="CF259" i="8"/>
  <c r="CG259" i="8"/>
  <c r="CH259" i="8"/>
  <c r="CI259" i="8"/>
  <c r="CJ259" i="8"/>
  <c r="CK259" i="8"/>
  <c r="CL259" i="8"/>
  <c r="CM259" i="8"/>
  <c r="CN259" i="8"/>
  <c r="CO259" i="8"/>
  <c r="CP259" i="8"/>
  <c r="CQ259" i="8"/>
  <c r="CR259" i="8"/>
  <c r="CS259" i="8"/>
  <c r="CT259" i="8"/>
  <c r="CU259" i="8"/>
  <c r="CV259" i="8"/>
  <c r="CW259" i="8"/>
  <c r="CX259" i="8"/>
  <c r="CY259" i="8"/>
  <c r="CZ259" i="8"/>
  <c r="DA259" i="8"/>
  <c r="DB259" i="8"/>
  <c r="DC259" i="8"/>
  <c r="DD259" i="8"/>
  <c r="DE259" i="8"/>
  <c r="DF259" i="8"/>
  <c r="DG259" i="8"/>
  <c r="DH259" i="8"/>
  <c r="DI259" i="8"/>
  <c r="DK259" i="8"/>
  <c r="DL259" i="8"/>
  <c r="DM259" i="8"/>
  <c r="DN259" i="8"/>
  <c r="DO259" i="8"/>
  <c r="DP259" i="8"/>
  <c r="DQ259" i="8"/>
  <c r="DR259" i="8"/>
  <c r="DS259" i="8"/>
  <c r="H220" i="8"/>
  <c r="I220" i="8"/>
  <c r="J220" i="8"/>
  <c r="K220" i="8"/>
  <c r="L220" i="8"/>
  <c r="M220" i="8"/>
  <c r="N220" i="8"/>
  <c r="O220" i="8"/>
  <c r="P220" i="8"/>
  <c r="Q220" i="8"/>
  <c r="R220" i="8"/>
  <c r="S220" i="8"/>
  <c r="T220" i="8"/>
  <c r="U220" i="8"/>
  <c r="V220" i="8"/>
  <c r="W220" i="8"/>
  <c r="X220" i="8"/>
  <c r="Y220" i="8"/>
  <c r="Z220" i="8"/>
  <c r="AA220" i="8"/>
  <c r="AB220" i="8"/>
  <c r="AC220" i="8"/>
  <c r="AD220" i="8"/>
  <c r="AE220" i="8"/>
  <c r="AF220" i="8"/>
  <c r="AG220" i="8"/>
  <c r="AH220" i="8"/>
  <c r="AI220" i="8"/>
  <c r="AJ220" i="8"/>
  <c r="AK220" i="8"/>
  <c r="AL220" i="8"/>
  <c r="AM220" i="8"/>
  <c r="AN220" i="8"/>
  <c r="AO220" i="8"/>
  <c r="AP220" i="8"/>
  <c r="AQ220" i="8"/>
  <c r="AR220" i="8"/>
  <c r="AS220" i="8"/>
  <c r="AT220" i="8"/>
  <c r="AU220" i="8"/>
  <c r="AV220" i="8"/>
  <c r="AW220" i="8"/>
  <c r="AX220" i="8"/>
  <c r="AY220" i="8"/>
  <c r="AZ220" i="8"/>
  <c r="BA220" i="8"/>
  <c r="BB220" i="8"/>
  <c r="BC220" i="8"/>
  <c r="BD220" i="8"/>
  <c r="BE220" i="8"/>
  <c r="BF220" i="8"/>
  <c r="BG220" i="8"/>
  <c r="BH220" i="8"/>
  <c r="BI220" i="8"/>
  <c r="BJ220" i="8"/>
  <c r="BK220" i="8"/>
  <c r="BL220" i="8"/>
  <c r="BM220" i="8"/>
  <c r="BN220" i="8"/>
  <c r="BO220" i="8"/>
  <c r="BP220" i="8"/>
  <c r="BQ220" i="8"/>
  <c r="BR220" i="8"/>
  <c r="BS220" i="8"/>
  <c r="BT220" i="8"/>
  <c r="BU220" i="8"/>
  <c r="BV220" i="8"/>
  <c r="BX220" i="8"/>
  <c r="BY220" i="8"/>
  <c r="BZ220" i="8"/>
  <c r="CA220" i="8"/>
  <c r="CB220" i="8"/>
  <c r="CC220" i="8"/>
  <c r="CD220" i="8"/>
  <c r="CE220" i="8"/>
  <c r="CF220" i="8"/>
  <c r="CG220" i="8"/>
  <c r="CH220" i="8"/>
  <c r="CI220" i="8"/>
  <c r="CJ220" i="8"/>
  <c r="CK220" i="8"/>
  <c r="CL220" i="8"/>
  <c r="CM220" i="8"/>
  <c r="CN220" i="8"/>
  <c r="CO220" i="8"/>
  <c r="CP220" i="8"/>
  <c r="CQ220" i="8"/>
  <c r="CR220" i="8"/>
  <c r="CS220" i="8"/>
  <c r="CT220" i="8"/>
  <c r="CU220" i="8"/>
  <c r="CV220" i="8"/>
  <c r="CW220" i="8"/>
  <c r="CX220" i="8"/>
  <c r="CY220" i="8"/>
  <c r="CZ220" i="8"/>
  <c r="DA220" i="8"/>
  <c r="DB220" i="8"/>
  <c r="DC220" i="8"/>
  <c r="DD220" i="8"/>
  <c r="DE220" i="8"/>
  <c r="DF220" i="8"/>
  <c r="DG220" i="8"/>
  <c r="DH220" i="8"/>
  <c r="DI220" i="8"/>
  <c r="DJ220" i="8"/>
  <c r="DK220" i="8"/>
  <c r="DL220" i="8"/>
  <c r="DM220" i="8"/>
  <c r="DN220" i="8"/>
  <c r="DO220" i="8"/>
  <c r="DP220" i="8"/>
  <c r="DQ220" i="8"/>
  <c r="DR220" i="8"/>
  <c r="DS220" i="8"/>
  <c r="H268" i="8"/>
  <c r="I268" i="8"/>
  <c r="J268" i="8"/>
  <c r="K268" i="8"/>
  <c r="L268" i="8"/>
  <c r="M268" i="8"/>
  <c r="N268" i="8"/>
  <c r="O268" i="8"/>
  <c r="P268" i="8"/>
  <c r="Q268" i="8"/>
  <c r="R268" i="8"/>
  <c r="S268" i="8"/>
  <c r="T268" i="8"/>
  <c r="U268" i="8"/>
  <c r="V268" i="8"/>
  <c r="W268" i="8"/>
  <c r="X268" i="8"/>
  <c r="Y268" i="8"/>
  <c r="Z268" i="8"/>
  <c r="AA268" i="8"/>
  <c r="AB268" i="8"/>
  <c r="AC268" i="8"/>
  <c r="AD268" i="8"/>
  <c r="AE268" i="8"/>
  <c r="AF268" i="8"/>
  <c r="AG268" i="8"/>
  <c r="AH268" i="8"/>
  <c r="AI268" i="8"/>
  <c r="AJ268" i="8"/>
  <c r="AK268" i="8"/>
  <c r="AL268" i="8"/>
  <c r="AM268" i="8"/>
  <c r="AN268" i="8"/>
  <c r="AO268" i="8"/>
  <c r="AP268" i="8"/>
  <c r="AQ268" i="8"/>
  <c r="AR268" i="8"/>
  <c r="AS268" i="8"/>
  <c r="AT268" i="8"/>
  <c r="AU268" i="8"/>
  <c r="AV268" i="8"/>
  <c r="AW268" i="8"/>
  <c r="AX268" i="8"/>
  <c r="AY268" i="8"/>
  <c r="AZ268" i="8"/>
  <c r="BA268" i="8"/>
  <c r="BB268" i="8"/>
  <c r="BC268" i="8"/>
  <c r="BD268" i="8"/>
  <c r="BE268" i="8"/>
  <c r="BF268" i="8"/>
  <c r="BG268" i="8"/>
  <c r="BH268" i="8"/>
  <c r="BI268" i="8"/>
  <c r="BJ268" i="8"/>
  <c r="BK268" i="8"/>
  <c r="BL268" i="8"/>
  <c r="BM268" i="8"/>
  <c r="BN268" i="8"/>
  <c r="BO268" i="8"/>
  <c r="BP268" i="8"/>
  <c r="BQ268" i="8"/>
  <c r="BR268" i="8"/>
  <c r="BS268" i="8"/>
  <c r="BT268" i="8"/>
  <c r="BU268" i="8"/>
  <c r="BV268" i="8"/>
  <c r="BW268" i="8"/>
  <c r="BX268" i="8"/>
  <c r="BY268" i="8"/>
  <c r="BZ268" i="8"/>
  <c r="CA268" i="8"/>
  <c r="CB268" i="8"/>
  <c r="CC268" i="8"/>
  <c r="CD268" i="8"/>
  <c r="CE268" i="8"/>
  <c r="CF268" i="8"/>
  <c r="CG268" i="8"/>
  <c r="CH268" i="8"/>
  <c r="CI268" i="8"/>
  <c r="CJ268" i="8"/>
  <c r="CK268" i="8"/>
  <c r="CL268" i="8"/>
  <c r="CM268" i="8"/>
  <c r="CN268" i="8"/>
  <c r="CO268" i="8"/>
  <c r="CP268" i="8"/>
  <c r="CQ268" i="8"/>
  <c r="CR268" i="8"/>
  <c r="CS268" i="8"/>
  <c r="CT268" i="8"/>
  <c r="CU268" i="8"/>
  <c r="CV268" i="8"/>
  <c r="CW268" i="8"/>
  <c r="CX268" i="8"/>
  <c r="CY268" i="8"/>
  <c r="CZ268" i="8"/>
  <c r="DA268" i="8"/>
  <c r="DB268" i="8"/>
  <c r="DC268" i="8"/>
  <c r="DD268" i="8"/>
  <c r="DE268" i="8"/>
  <c r="DF268" i="8"/>
  <c r="DG268" i="8"/>
  <c r="DH268" i="8"/>
  <c r="DI268" i="8"/>
  <c r="DJ268" i="8"/>
  <c r="DK268" i="8"/>
  <c r="DL268" i="8"/>
  <c r="DM268" i="8"/>
  <c r="DN268" i="8"/>
  <c r="DO268" i="8"/>
  <c r="DP268" i="8"/>
  <c r="DQ268" i="8"/>
  <c r="DR268" i="8"/>
  <c r="M101" i="8"/>
  <c r="N101" i="8"/>
  <c r="O101" i="8"/>
  <c r="P101" i="8"/>
  <c r="I101" i="8"/>
  <c r="J101" i="8"/>
  <c r="K101" i="8"/>
  <c r="L101" i="8"/>
  <c r="H101" i="8"/>
  <c r="BY101" i="8"/>
  <c r="BZ101" i="8"/>
  <c r="CA101" i="8"/>
  <c r="CB101" i="8"/>
  <c r="CC101" i="8"/>
  <c r="CD101" i="8"/>
  <c r="CE101" i="8"/>
  <c r="CF101" i="8"/>
  <c r="CG101" i="8"/>
  <c r="CH101" i="8"/>
  <c r="CI101" i="8"/>
  <c r="CJ101" i="8"/>
  <c r="CK101" i="8"/>
  <c r="CL101" i="8"/>
  <c r="CM101" i="8"/>
  <c r="CN101" i="8"/>
  <c r="CO101" i="8"/>
  <c r="CP101" i="8"/>
  <c r="CQ101" i="8"/>
  <c r="CR101" i="8"/>
  <c r="CS101" i="8"/>
  <c r="CT101" i="8"/>
  <c r="CU101" i="8"/>
  <c r="CV101" i="8"/>
  <c r="CW101" i="8"/>
  <c r="CX101" i="8"/>
  <c r="CY101" i="8"/>
  <c r="CZ101" i="8"/>
  <c r="DA101" i="8"/>
  <c r="DB101" i="8"/>
  <c r="DC101" i="8"/>
  <c r="DD101" i="8"/>
  <c r="DE101" i="8"/>
  <c r="DF101" i="8"/>
  <c r="DG101" i="8"/>
  <c r="DH101" i="8"/>
  <c r="DI101" i="8"/>
  <c r="DJ101" i="8"/>
  <c r="DK101" i="8"/>
  <c r="DL101" i="8"/>
  <c r="DM101" i="8"/>
  <c r="DN101" i="8"/>
  <c r="DO101" i="8"/>
  <c r="DP101" i="8"/>
  <c r="DQ101" i="8"/>
  <c r="DR101" i="8"/>
  <c r="DS101" i="8"/>
  <c r="K115" i="8"/>
  <c r="S115" i="8"/>
  <c r="AA115" i="8"/>
  <c r="L115" i="8"/>
  <c r="T115" i="8"/>
  <c r="AB115" i="8"/>
  <c r="M115" i="8"/>
  <c r="U115" i="8"/>
  <c r="AC115" i="8"/>
  <c r="N115" i="8"/>
  <c r="V115" i="8"/>
  <c r="AD115" i="8"/>
  <c r="O115" i="8"/>
  <c r="W115" i="8"/>
  <c r="P115" i="8"/>
  <c r="X115" i="8"/>
  <c r="I115" i="8"/>
  <c r="Q115" i="8"/>
  <c r="Y115" i="8"/>
  <c r="J115" i="8"/>
  <c r="R115" i="8"/>
  <c r="Z115" i="8"/>
  <c r="H115" i="8"/>
  <c r="CM115" i="8"/>
  <c r="CN115" i="8"/>
  <c r="CO115" i="8"/>
  <c r="CP115" i="8"/>
  <c r="CQ115" i="8"/>
  <c r="CR115" i="8"/>
  <c r="CS115" i="8"/>
  <c r="CT115" i="8"/>
  <c r="CU115" i="8"/>
  <c r="CV115" i="8"/>
  <c r="CW115" i="8"/>
  <c r="CX115" i="8"/>
  <c r="CY115" i="8"/>
  <c r="CZ115" i="8"/>
  <c r="DA115" i="8"/>
  <c r="DB115" i="8"/>
  <c r="DC115" i="8"/>
  <c r="DD115" i="8"/>
  <c r="DE115" i="8"/>
  <c r="DF115" i="8"/>
  <c r="DG115" i="8"/>
  <c r="DH115" i="8"/>
  <c r="DI115" i="8"/>
  <c r="DJ115" i="8"/>
  <c r="DK115" i="8"/>
  <c r="DL115" i="8"/>
  <c r="DM115" i="8"/>
  <c r="DN115" i="8"/>
  <c r="DO115" i="8"/>
  <c r="DP115" i="8"/>
  <c r="DQ115" i="8"/>
  <c r="DR115" i="8"/>
  <c r="DS115" i="8"/>
  <c r="P130" i="8"/>
  <c r="X130" i="8"/>
  <c r="AF130" i="8"/>
  <c r="AN130" i="8"/>
  <c r="I130" i="8"/>
  <c r="Q130" i="8"/>
  <c r="Y130" i="8"/>
  <c r="AG130" i="8"/>
  <c r="AO130" i="8"/>
  <c r="J130" i="8"/>
  <c r="R130" i="8"/>
  <c r="Z130" i="8"/>
  <c r="AH130" i="8"/>
  <c r="AP130" i="8"/>
  <c r="K130" i="8"/>
  <c r="S130" i="8"/>
  <c r="AA130" i="8"/>
  <c r="AI130" i="8"/>
  <c r="AQ130" i="8"/>
  <c r="L130" i="8"/>
  <c r="T130" i="8"/>
  <c r="AB130" i="8"/>
  <c r="AJ130" i="8"/>
  <c r="AR130" i="8"/>
  <c r="M130" i="8"/>
  <c r="U130" i="8"/>
  <c r="AC130" i="8"/>
  <c r="AK130" i="8"/>
  <c r="AS130" i="8"/>
  <c r="N130" i="8"/>
  <c r="V130" i="8"/>
  <c r="AD130" i="8"/>
  <c r="AL130" i="8"/>
  <c r="O130" i="8"/>
  <c r="W130" i="8"/>
  <c r="AE130" i="8"/>
  <c r="AM130" i="8"/>
  <c r="H130" i="8"/>
  <c r="DB130" i="8"/>
  <c r="DC130" i="8"/>
  <c r="DD130" i="8"/>
  <c r="DE130" i="8"/>
  <c r="DF130" i="8"/>
  <c r="DG130" i="8"/>
  <c r="DH130" i="8"/>
  <c r="DI130" i="8"/>
  <c r="DJ130" i="8"/>
  <c r="DK130" i="8"/>
  <c r="DL130" i="8"/>
  <c r="DM130" i="8"/>
  <c r="DN130" i="8"/>
  <c r="DO130" i="8"/>
  <c r="DP130" i="8"/>
  <c r="DQ130" i="8"/>
  <c r="DR130" i="8"/>
  <c r="DS130" i="8"/>
  <c r="O193" i="8"/>
  <c r="W193" i="8"/>
  <c r="AE193" i="8"/>
  <c r="AM193" i="8"/>
  <c r="AU193" i="8"/>
  <c r="BC193" i="8"/>
  <c r="BK193" i="8"/>
  <c r="BS193" i="8"/>
  <c r="BT193" i="8"/>
  <c r="H193" i="8"/>
  <c r="P193" i="8"/>
  <c r="X193" i="8"/>
  <c r="AF193" i="8"/>
  <c r="AN193" i="8"/>
  <c r="AV193" i="8"/>
  <c r="BD193" i="8"/>
  <c r="BL193" i="8"/>
  <c r="I193" i="8"/>
  <c r="Q193" i="8"/>
  <c r="Y193" i="8"/>
  <c r="AG193" i="8"/>
  <c r="AO193" i="8"/>
  <c r="AW193" i="8"/>
  <c r="BE193" i="8"/>
  <c r="BM193" i="8"/>
  <c r="J193" i="8"/>
  <c r="R193" i="8"/>
  <c r="Z193" i="8"/>
  <c r="AH193" i="8"/>
  <c r="AP193" i="8"/>
  <c r="AX193" i="8"/>
  <c r="BF193" i="8"/>
  <c r="BN193" i="8"/>
  <c r="K193" i="8"/>
  <c r="S193" i="8"/>
  <c r="AA193" i="8"/>
  <c r="AI193" i="8"/>
  <c r="AQ193" i="8"/>
  <c r="AY193" i="8"/>
  <c r="BG193" i="8"/>
  <c r="BO193" i="8"/>
  <c r="L193" i="8"/>
  <c r="T193" i="8"/>
  <c r="AB193" i="8"/>
  <c r="AJ193" i="8"/>
  <c r="AR193" i="8"/>
  <c r="AZ193" i="8"/>
  <c r="BH193" i="8"/>
  <c r="BP193" i="8"/>
  <c r="M193" i="8"/>
  <c r="U193" i="8"/>
  <c r="AC193" i="8"/>
  <c r="AK193" i="8"/>
  <c r="AS193" i="8"/>
  <c r="BA193" i="8"/>
  <c r="BI193" i="8"/>
  <c r="BQ193" i="8"/>
  <c r="N193" i="8"/>
  <c r="V193" i="8"/>
  <c r="AD193" i="8"/>
  <c r="AL193" i="8"/>
  <c r="AT193" i="8"/>
  <c r="BB193" i="8"/>
  <c r="BJ193" i="8"/>
  <c r="BR193" i="8"/>
  <c r="BU193" i="8"/>
  <c r="BV193" i="8"/>
  <c r="BW193" i="8"/>
  <c r="BX193" i="8"/>
  <c r="BY193" i="8"/>
  <c r="BZ193" i="8"/>
  <c r="CA193" i="8"/>
  <c r="CB193" i="8"/>
  <c r="CC193" i="8"/>
  <c r="CD193" i="8"/>
  <c r="CE193" i="8"/>
  <c r="CF193" i="8"/>
  <c r="CG193" i="8"/>
  <c r="CH193" i="8"/>
  <c r="CI193" i="8"/>
  <c r="CJ193" i="8"/>
  <c r="CK193" i="8"/>
  <c r="CL193" i="8"/>
  <c r="CM193" i="8"/>
  <c r="CN193" i="8"/>
  <c r="CO193" i="8"/>
  <c r="CP193" i="8"/>
  <c r="CQ193" i="8"/>
  <c r="CR193" i="8"/>
  <c r="CS193" i="8"/>
  <c r="CT193" i="8"/>
  <c r="CU193" i="8"/>
  <c r="CV193" i="8"/>
  <c r="CW193" i="8"/>
  <c r="CX193" i="8"/>
  <c r="CY193" i="8"/>
  <c r="CZ193" i="8"/>
  <c r="DA193" i="8"/>
  <c r="DB193" i="8"/>
  <c r="DC193" i="8"/>
  <c r="DD193" i="8"/>
  <c r="I149" i="8"/>
  <c r="Q149" i="8"/>
  <c r="Y149" i="8"/>
  <c r="AG149" i="8"/>
  <c r="AO149" i="8"/>
  <c r="AW149" i="8"/>
  <c r="BE149" i="8"/>
  <c r="J149" i="8"/>
  <c r="R149" i="8"/>
  <c r="Z149" i="8"/>
  <c r="AH149" i="8"/>
  <c r="AP149" i="8"/>
  <c r="AX149" i="8"/>
  <c r="BF149" i="8"/>
  <c r="K149" i="8"/>
  <c r="S149" i="8"/>
  <c r="AA149" i="8"/>
  <c r="AI149" i="8"/>
  <c r="AQ149" i="8"/>
  <c r="AY149" i="8"/>
  <c r="BG149" i="8"/>
  <c r="L149" i="8"/>
  <c r="T149" i="8"/>
  <c r="AB149" i="8"/>
  <c r="AJ149" i="8"/>
  <c r="AR149" i="8"/>
  <c r="AZ149" i="8"/>
  <c r="BH149" i="8"/>
  <c r="M149" i="8"/>
  <c r="U149" i="8"/>
  <c r="AC149" i="8"/>
  <c r="AK149" i="8"/>
  <c r="AS149" i="8"/>
  <c r="BA149" i="8"/>
  <c r="BI149" i="8"/>
  <c r="N149" i="8"/>
  <c r="V149" i="8"/>
  <c r="AD149" i="8"/>
  <c r="AL149" i="8"/>
  <c r="AT149" i="8"/>
  <c r="BB149" i="8"/>
  <c r="BJ149" i="8"/>
  <c r="O149" i="8"/>
  <c r="W149" i="8"/>
  <c r="AE149" i="8"/>
  <c r="AM149" i="8"/>
  <c r="AU149" i="8"/>
  <c r="BC149" i="8"/>
  <c r="BK149" i="8"/>
  <c r="P149" i="8"/>
  <c r="X149" i="8"/>
  <c r="AF149" i="8"/>
  <c r="AN149" i="8"/>
  <c r="AV149" i="8"/>
  <c r="BD149" i="8"/>
  <c r="BL149" i="8"/>
  <c r="H149" i="8"/>
  <c r="M174" i="8"/>
  <c r="U174" i="8"/>
  <c r="AC174" i="8"/>
  <c r="AK174" i="8"/>
  <c r="AS174" i="8"/>
  <c r="BA174" i="8"/>
  <c r="BI174" i="8"/>
  <c r="BQ174" i="8"/>
  <c r="N174" i="8"/>
  <c r="V174" i="8"/>
  <c r="AD174" i="8"/>
  <c r="AL174" i="8"/>
  <c r="AT174" i="8"/>
  <c r="BB174" i="8"/>
  <c r="BJ174" i="8"/>
  <c r="BR174" i="8"/>
  <c r="O174" i="8"/>
  <c r="W174" i="8"/>
  <c r="AE174" i="8"/>
  <c r="AM174" i="8"/>
  <c r="AU174" i="8"/>
  <c r="BC174" i="8"/>
  <c r="BK174" i="8"/>
  <c r="BS174" i="8"/>
  <c r="H174" i="8"/>
  <c r="P174" i="8"/>
  <c r="X174" i="8"/>
  <c r="AF174" i="8"/>
  <c r="AN174" i="8"/>
  <c r="AV174" i="8"/>
  <c r="BD174" i="8"/>
  <c r="BL174" i="8"/>
  <c r="BT174" i="8"/>
  <c r="I174" i="8"/>
  <c r="Q174" i="8"/>
  <c r="Y174" i="8"/>
  <c r="AG174" i="8"/>
  <c r="AO174" i="8"/>
  <c r="AW174" i="8"/>
  <c r="BE174" i="8"/>
  <c r="BM174" i="8"/>
  <c r="J174" i="8"/>
  <c r="R174" i="8"/>
  <c r="Z174" i="8"/>
  <c r="AH174" i="8"/>
  <c r="AP174" i="8"/>
  <c r="AX174" i="8"/>
  <c r="BF174" i="8"/>
  <c r="BN174" i="8"/>
  <c r="K174" i="8"/>
  <c r="S174" i="8"/>
  <c r="AA174" i="8"/>
  <c r="AI174" i="8"/>
  <c r="AQ174" i="8"/>
  <c r="AY174" i="8"/>
  <c r="BG174" i="8"/>
  <c r="BO174" i="8"/>
  <c r="AB174" i="8"/>
  <c r="AJ174" i="8"/>
  <c r="AR174" i="8"/>
  <c r="AZ174" i="8"/>
  <c r="BH174" i="8"/>
  <c r="BP174" i="8"/>
  <c r="L174" i="8"/>
  <c r="T174" i="8"/>
  <c r="BU174" i="8"/>
  <c r="BV174" i="8"/>
  <c r="BW174" i="8"/>
  <c r="BX174" i="8"/>
  <c r="BY174" i="8"/>
  <c r="BZ174" i="8"/>
  <c r="CA174" i="8"/>
  <c r="CB174" i="8"/>
  <c r="CC174" i="8"/>
  <c r="CD174" i="8"/>
  <c r="CE174" i="8"/>
  <c r="CF174" i="8"/>
  <c r="CG174" i="8"/>
  <c r="CH174" i="8"/>
  <c r="CI174" i="8"/>
  <c r="CJ174" i="8"/>
  <c r="CK174" i="8"/>
  <c r="BT188" i="8"/>
  <c r="M188" i="8"/>
  <c r="U188" i="8"/>
  <c r="AC188" i="8"/>
  <c r="AK188" i="8"/>
  <c r="AS188" i="8"/>
  <c r="BA188" i="8"/>
  <c r="BI188" i="8"/>
  <c r="BQ188" i="8"/>
  <c r="N188" i="8"/>
  <c r="V188" i="8"/>
  <c r="AD188" i="8"/>
  <c r="AL188" i="8"/>
  <c r="AT188" i="8"/>
  <c r="BB188" i="8"/>
  <c r="BJ188" i="8"/>
  <c r="BR188" i="8"/>
  <c r="O188" i="8"/>
  <c r="W188" i="8"/>
  <c r="AE188" i="8"/>
  <c r="AM188" i="8"/>
  <c r="AU188" i="8"/>
  <c r="BC188" i="8"/>
  <c r="BK188" i="8"/>
  <c r="BS188" i="8"/>
  <c r="H188" i="8"/>
  <c r="P188" i="8"/>
  <c r="X188" i="8"/>
  <c r="AF188" i="8"/>
  <c r="AN188" i="8"/>
  <c r="AV188" i="8"/>
  <c r="BD188" i="8"/>
  <c r="BL188" i="8"/>
  <c r="I188" i="8"/>
  <c r="Q188" i="8"/>
  <c r="Y188" i="8"/>
  <c r="AG188" i="8"/>
  <c r="AO188" i="8"/>
  <c r="AW188" i="8"/>
  <c r="BE188" i="8"/>
  <c r="BM188" i="8"/>
  <c r="J188" i="8"/>
  <c r="R188" i="8"/>
  <c r="Z188" i="8"/>
  <c r="AH188" i="8"/>
  <c r="AP188" i="8"/>
  <c r="AX188" i="8"/>
  <c r="BF188" i="8"/>
  <c r="BN188" i="8"/>
  <c r="K188" i="8"/>
  <c r="S188" i="8"/>
  <c r="AA188" i="8"/>
  <c r="AI188" i="8"/>
  <c r="AQ188" i="8"/>
  <c r="AY188" i="8"/>
  <c r="BG188" i="8"/>
  <c r="BO188" i="8"/>
  <c r="AR188" i="8"/>
  <c r="AZ188" i="8"/>
  <c r="BH188" i="8"/>
  <c r="BP188" i="8"/>
  <c r="L188" i="8"/>
  <c r="T188" i="8"/>
  <c r="AB188" i="8"/>
  <c r="AJ188" i="8"/>
  <c r="BU188" i="8"/>
  <c r="BV188" i="8"/>
  <c r="BW188" i="8"/>
  <c r="BX188" i="8"/>
  <c r="BY188" i="8"/>
  <c r="BZ188" i="8"/>
  <c r="CA188" i="8"/>
  <c r="CB188" i="8"/>
  <c r="CC188" i="8"/>
  <c r="CD188" i="8"/>
  <c r="CE188" i="8"/>
  <c r="CF188" i="8"/>
  <c r="CG188" i="8"/>
  <c r="CH188" i="8"/>
  <c r="CI188" i="8"/>
  <c r="CJ188" i="8"/>
  <c r="CK188" i="8"/>
  <c r="CL188" i="8"/>
  <c r="CM188" i="8"/>
  <c r="CN188" i="8"/>
  <c r="CO188" i="8"/>
  <c r="CP188" i="8"/>
  <c r="CQ188" i="8"/>
  <c r="CR188" i="8"/>
  <c r="CS188" i="8"/>
  <c r="CT188" i="8"/>
  <c r="CU188" i="8"/>
  <c r="CV188" i="8"/>
  <c r="CW188" i="8"/>
  <c r="CX188" i="8"/>
  <c r="CY188" i="8"/>
  <c r="L140" i="8"/>
  <c r="T140" i="8"/>
  <c r="N140" i="8"/>
  <c r="V140" i="8"/>
  <c r="P140" i="8"/>
  <c r="X140" i="8"/>
  <c r="J140" i="8"/>
  <c r="R140" i="8"/>
  <c r="K140" i="8"/>
  <c r="Z140" i="8"/>
  <c r="AH140" i="8"/>
  <c r="AP140" i="8"/>
  <c r="AX140" i="8"/>
  <c r="M140" i="8"/>
  <c r="AA140" i="8"/>
  <c r="AI140" i="8"/>
  <c r="AQ140" i="8"/>
  <c r="AY140" i="8"/>
  <c r="H140" i="8"/>
  <c r="O140" i="8"/>
  <c r="AB140" i="8"/>
  <c r="AJ140" i="8"/>
  <c r="AR140" i="8"/>
  <c r="AZ140" i="8"/>
  <c r="AW140" i="8"/>
  <c r="Q140" i="8"/>
  <c r="AC140" i="8"/>
  <c r="AK140" i="8"/>
  <c r="AS140" i="8"/>
  <c r="BA140" i="8"/>
  <c r="S140" i="8"/>
  <c r="AD140" i="8"/>
  <c r="AL140" i="8"/>
  <c r="AT140" i="8"/>
  <c r="BB140" i="8"/>
  <c r="AG140" i="8"/>
  <c r="U140" i="8"/>
  <c r="AE140" i="8"/>
  <c r="AM140" i="8"/>
  <c r="AU140" i="8"/>
  <c r="BC140" i="8"/>
  <c r="W140" i="8"/>
  <c r="AF140" i="8"/>
  <c r="AN140" i="8"/>
  <c r="AV140" i="8"/>
  <c r="I140" i="8"/>
  <c r="Y140" i="8"/>
  <c r="AO140" i="8"/>
  <c r="DL140" i="8"/>
  <c r="DM140" i="8"/>
  <c r="DN140" i="8"/>
  <c r="DO140" i="8"/>
  <c r="DP140" i="8"/>
  <c r="DQ140" i="8"/>
  <c r="DR140" i="8"/>
  <c r="DS140" i="8"/>
  <c r="N157" i="8"/>
  <c r="V157" i="8"/>
  <c r="AD157" i="8"/>
  <c r="AL157" i="8"/>
  <c r="AT157" i="8"/>
  <c r="BB157" i="8"/>
  <c r="BJ157" i="8"/>
  <c r="BR157" i="8"/>
  <c r="BT157" i="8"/>
  <c r="O157" i="8"/>
  <c r="W157" i="8"/>
  <c r="AE157" i="8"/>
  <c r="AM157" i="8"/>
  <c r="AU157" i="8"/>
  <c r="BC157" i="8"/>
  <c r="BK157" i="8"/>
  <c r="BS157" i="8"/>
  <c r="H157" i="8"/>
  <c r="P157" i="8"/>
  <c r="X157" i="8"/>
  <c r="AF157" i="8"/>
  <c r="AN157" i="8"/>
  <c r="AV157" i="8"/>
  <c r="BD157" i="8"/>
  <c r="BL157" i="8"/>
  <c r="I157" i="8"/>
  <c r="Q157" i="8"/>
  <c r="Y157" i="8"/>
  <c r="AG157" i="8"/>
  <c r="AO157" i="8"/>
  <c r="AW157" i="8"/>
  <c r="BE157" i="8"/>
  <c r="BM157" i="8"/>
  <c r="J157" i="8"/>
  <c r="R157" i="8"/>
  <c r="Z157" i="8"/>
  <c r="AH157" i="8"/>
  <c r="AP157" i="8"/>
  <c r="AX157" i="8"/>
  <c r="BF157" i="8"/>
  <c r="BN157" i="8"/>
  <c r="K157" i="8"/>
  <c r="S157" i="8"/>
  <c r="AA157" i="8"/>
  <c r="AI157" i="8"/>
  <c r="AQ157" i="8"/>
  <c r="AY157" i="8"/>
  <c r="BG157" i="8"/>
  <c r="BO157" i="8"/>
  <c r="L157" i="8"/>
  <c r="T157" i="8"/>
  <c r="AB157" i="8"/>
  <c r="AJ157" i="8"/>
  <c r="AR157" i="8"/>
  <c r="AZ157" i="8"/>
  <c r="BH157" i="8"/>
  <c r="BP157" i="8"/>
  <c r="M157" i="8"/>
  <c r="U157" i="8"/>
  <c r="AC157" i="8"/>
  <c r="AK157" i="8"/>
  <c r="AS157" i="8"/>
  <c r="BA157" i="8"/>
  <c r="BI157" i="8"/>
  <c r="BQ157" i="8"/>
  <c r="L107" i="8"/>
  <c r="T107" i="8"/>
  <c r="M107" i="8"/>
  <c r="U107" i="8"/>
  <c r="N107" i="8"/>
  <c r="V107" i="8"/>
  <c r="O107" i="8"/>
  <c r="P107" i="8"/>
  <c r="I107" i="8"/>
  <c r="Q107" i="8"/>
  <c r="J107" i="8"/>
  <c r="R107" i="8"/>
  <c r="K107" i="8"/>
  <c r="S107" i="8"/>
  <c r="H107" i="8"/>
  <c r="CE107" i="8"/>
  <c r="CF107" i="8"/>
  <c r="CG107" i="8"/>
  <c r="CH107" i="8"/>
  <c r="CI107" i="8"/>
  <c r="CJ107" i="8"/>
  <c r="CK107" i="8"/>
  <c r="CL107" i="8"/>
  <c r="CM107" i="8"/>
  <c r="CN107" i="8"/>
  <c r="CO107" i="8"/>
  <c r="CP107" i="8"/>
  <c r="CQ107" i="8"/>
  <c r="CR107" i="8"/>
  <c r="CS107" i="8"/>
  <c r="CT107" i="8"/>
  <c r="CU107" i="8"/>
  <c r="CV107" i="8"/>
  <c r="CW107" i="8"/>
  <c r="CX107" i="8"/>
  <c r="CY107" i="8"/>
  <c r="CZ107" i="8"/>
  <c r="DA107" i="8"/>
  <c r="DB107" i="8"/>
  <c r="DC107" i="8"/>
  <c r="DD107" i="8"/>
  <c r="DE107" i="8"/>
  <c r="DF107" i="8"/>
  <c r="DG107" i="8"/>
  <c r="DH107" i="8"/>
  <c r="DI107" i="8"/>
  <c r="DJ107" i="8"/>
  <c r="DK107" i="8"/>
  <c r="DL107" i="8"/>
  <c r="DM107" i="8"/>
  <c r="DN107" i="8"/>
  <c r="DO107" i="8"/>
  <c r="DP107" i="8"/>
  <c r="DQ107" i="8"/>
  <c r="DR107" i="8"/>
  <c r="DS107" i="8"/>
  <c r="J207" i="8"/>
  <c r="R207" i="8"/>
  <c r="Z207" i="8"/>
  <c r="AH207" i="8"/>
  <c r="AP207" i="8"/>
  <c r="AX207" i="8"/>
  <c r="BF207" i="8"/>
  <c r="BN207" i="8"/>
  <c r="K207" i="8"/>
  <c r="S207" i="8"/>
  <c r="AA207" i="8"/>
  <c r="AI207" i="8"/>
  <c r="AQ207" i="8"/>
  <c r="AY207" i="8"/>
  <c r="BG207" i="8"/>
  <c r="BO207" i="8"/>
  <c r="L207" i="8"/>
  <c r="T207" i="8"/>
  <c r="AB207" i="8"/>
  <c r="AJ207" i="8"/>
  <c r="AR207" i="8"/>
  <c r="AZ207" i="8"/>
  <c r="BH207" i="8"/>
  <c r="BP207" i="8"/>
  <c r="M207" i="8"/>
  <c r="U207" i="8"/>
  <c r="AC207" i="8"/>
  <c r="AK207" i="8"/>
  <c r="AS207" i="8"/>
  <c r="BA207" i="8"/>
  <c r="BI207" i="8"/>
  <c r="BQ207" i="8"/>
  <c r="BT207" i="8"/>
  <c r="N207" i="8"/>
  <c r="V207" i="8"/>
  <c r="AD207" i="8"/>
  <c r="AL207" i="8"/>
  <c r="AT207" i="8"/>
  <c r="BB207" i="8"/>
  <c r="BJ207" i="8"/>
  <c r="BR207" i="8"/>
  <c r="O207" i="8"/>
  <c r="W207" i="8"/>
  <c r="AE207" i="8"/>
  <c r="AM207" i="8"/>
  <c r="AU207" i="8"/>
  <c r="BC207" i="8"/>
  <c r="BK207" i="8"/>
  <c r="BS207" i="8"/>
  <c r="H207" i="8"/>
  <c r="P207" i="8"/>
  <c r="X207" i="8"/>
  <c r="AF207" i="8"/>
  <c r="AN207" i="8"/>
  <c r="AV207" i="8"/>
  <c r="BD207" i="8"/>
  <c r="BL207" i="8"/>
  <c r="I207" i="8"/>
  <c r="Q207" i="8"/>
  <c r="Y207" i="8"/>
  <c r="AG207" i="8"/>
  <c r="AO207" i="8"/>
  <c r="AW207" i="8"/>
  <c r="BE207" i="8"/>
  <c r="BM207" i="8"/>
  <c r="BU207" i="8"/>
  <c r="BV207" i="8"/>
  <c r="BW207" i="8"/>
  <c r="BX207" i="8"/>
  <c r="BY207" i="8"/>
  <c r="BZ207" i="8"/>
  <c r="CA207" i="8"/>
  <c r="CB207" i="8"/>
  <c r="CC207" i="8"/>
  <c r="CD207" i="8"/>
  <c r="CE207" i="8"/>
  <c r="CF207" i="8"/>
  <c r="CG207" i="8"/>
  <c r="CH207" i="8"/>
  <c r="CI207" i="8"/>
  <c r="CJ207" i="8"/>
  <c r="CK207" i="8"/>
  <c r="CL207" i="8"/>
  <c r="CM207" i="8"/>
  <c r="CN207" i="8"/>
  <c r="CO207" i="8"/>
  <c r="CP207" i="8"/>
  <c r="CQ207" i="8"/>
  <c r="CR207" i="8"/>
  <c r="CS207" i="8"/>
  <c r="CT207" i="8"/>
  <c r="CU207" i="8"/>
  <c r="CV207" i="8"/>
  <c r="CW207" i="8"/>
  <c r="CX207" i="8"/>
  <c r="CY207" i="8"/>
  <c r="CZ207" i="8"/>
  <c r="DA207" i="8"/>
  <c r="DB207" i="8"/>
  <c r="DC207" i="8"/>
  <c r="DD207" i="8"/>
  <c r="DE207" i="8"/>
  <c r="DF207" i="8"/>
  <c r="DG207" i="8"/>
  <c r="DH207" i="8"/>
  <c r="DI207" i="8"/>
  <c r="DJ207" i="8"/>
  <c r="DK207" i="8"/>
  <c r="DL207" i="8"/>
  <c r="DM207" i="8"/>
  <c r="DN207" i="8"/>
  <c r="DO207" i="8"/>
  <c r="DP207" i="8"/>
  <c r="DQ207" i="8"/>
  <c r="DR207" i="8"/>
  <c r="J184" i="8"/>
  <c r="R184" i="8"/>
  <c r="Z184" i="8"/>
  <c r="AH184" i="8"/>
  <c r="AP184" i="8"/>
  <c r="AX184" i="8"/>
  <c r="BF184" i="8"/>
  <c r="BN184" i="8"/>
  <c r="K184" i="8"/>
  <c r="S184" i="8"/>
  <c r="AA184" i="8"/>
  <c r="AI184" i="8"/>
  <c r="AQ184" i="8"/>
  <c r="AY184" i="8"/>
  <c r="BG184" i="8"/>
  <c r="BO184" i="8"/>
  <c r="L184" i="8"/>
  <c r="T184" i="8"/>
  <c r="AB184" i="8"/>
  <c r="AJ184" i="8"/>
  <c r="AR184" i="8"/>
  <c r="AZ184" i="8"/>
  <c r="BH184" i="8"/>
  <c r="BP184" i="8"/>
  <c r="M184" i="8"/>
  <c r="U184" i="8"/>
  <c r="AC184" i="8"/>
  <c r="AK184" i="8"/>
  <c r="AS184" i="8"/>
  <c r="BA184" i="8"/>
  <c r="BI184" i="8"/>
  <c r="BQ184" i="8"/>
  <c r="N184" i="8"/>
  <c r="V184" i="8"/>
  <c r="AD184" i="8"/>
  <c r="AL184" i="8"/>
  <c r="AT184" i="8"/>
  <c r="BB184" i="8"/>
  <c r="BJ184" i="8"/>
  <c r="BR184" i="8"/>
  <c r="O184" i="8"/>
  <c r="W184" i="8"/>
  <c r="AE184" i="8"/>
  <c r="AM184" i="8"/>
  <c r="AU184" i="8"/>
  <c r="BC184" i="8"/>
  <c r="BK184" i="8"/>
  <c r="BS184" i="8"/>
  <c r="H184" i="8"/>
  <c r="P184" i="8"/>
  <c r="X184" i="8"/>
  <c r="AF184" i="8"/>
  <c r="AN184" i="8"/>
  <c r="AV184" i="8"/>
  <c r="BD184" i="8"/>
  <c r="BL184" i="8"/>
  <c r="BT184" i="8"/>
  <c r="I184" i="8"/>
  <c r="Q184" i="8"/>
  <c r="Y184" i="8"/>
  <c r="AG184" i="8"/>
  <c r="AO184" i="8"/>
  <c r="AW184" i="8"/>
  <c r="BE184" i="8"/>
  <c r="BM184" i="8"/>
  <c r="BU184" i="8"/>
  <c r="BV184" i="8"/>
  <c r="BW184" i="8"/>
  <c r="BX184" i="8"/>
  <c r="BY184" i="8"/>
  <c r="BZ184" i="8"/>
  <c r="CA184" i="8"/>
  <c r="CB184" i="8"/>
  <c r="CC184" i="8"/>
  <c r="CD184" i="8"/>
  <c r="CE184" i="8"/>
  <c r="CF184" i="8"/>
  <c r="CG184" i="8"/>
  <c r="CH184" i="8"/>
  <c r="CI184" i="8"/>
  <c r="CJ184" i="8"/>
  <c r="CK184" i="8"/>
  <c r="CL184" i="8"/>
  <c r="CM184" i="8"/>
  <c r="CN184" i="8"/>
  <c r="CO184" i="8"/>
  <c r="CP184" i="8"/>
  <c r="CQ184" i="8"/>
  <c r="CR184" i="8"/>
  <c r="CS184" i="8"/>
  <c r="CT184" i="8"/>
  <c r="CU184" i="8"/>
  <c r="J145" i="8"/>
  <c r="R145" i="8"/>
  <c r="Z145" i="8"/>
  <c r="AH145" i="8"/>
  <c r="AP145" i="8"/>
  <c r="AX145" i="8"/>
  <c r="BF145" i="8"/>
  <c r="K145" i="8"/>
  <c r="S145" i="8"/>
  <c r="AA145" i="8"/>
  <c r="AI145" i="8"/>
  <c r="AQ145" i="8"/>
  <c r="AY145" i="8"/>
  <c r="BG145" i="8"/>
  <c r="L145" i="8"/>
  <c r="T145" i="8"/>
  <c r="AB145" i="8"/>
  <c r="AJ145" i="8"/>
  <c r="AR145" i="8"/>
  <c r="AZ145" i="8"/>
  <c r="BH145" i="8"/>
  <c r="M145" i="8"/>
  <c r="U145" i="8"/>
  <c r="AC145" i="8"/>
  <c r="AK145" i="8"/>
  <c r="AS145" i="8"/>
  <c r="BA145" i="8"/>
  <c r="N145" i="8"/>
  <c r="V145" i="8"/>
  <c r="AD145" i="8"/>
  <c r="AL145" i="8"/>
  <c r="AT145" i="8"/>
  <c r="BB145" i="8"/>
  <c r="O145" i="8"/>
  <c r="W145" i="8"/>
  <c r="AE145" i="8"/>
  <c r="AM145" i="8"/>
  <c r="AU145" i="8"/>
  <c r="BC145" i="8"/>
  <c r="P145" i="8"/>
  <c r="X145" i="8"/>
  <c r="AF145" i="8"/>
  <c r="AN145" i="8"/>
  <c r="AV145" i="8"/>
  <c r="BD145" i="8"/>
  <c r="Q145" i="8"/>
  <c r="Y145" i="8"/>
  <c r="AG145" i="8"/>
  <c r="AO145" i="8"/>
  <c r="AW145" i="8"/>
  <c r="BE145" i="8"/>
  <c r="H145" i="8"/>
  <c r="I145" i="8"/>
  <c r="DQ145" i="8"/>
  <c r="DR145" i="8"/>
  <c r="DS145" i="8"/>
  <c r="J121" i="8"/>
  <c r="R121" i="8"/>
  <c r="Z121" i="8"/>
  <c r="AH121" i="8"/>
  <c r="K121" i="8"/>
  <c r="S121" i="8"/>
  <c r="AA121" i="8"/>
  <c r="AI121" i="8"/>
  <c r="L121" i="8"/>
  <c r="T121" i="8"/>
  <c r="AB121" i="8"/>
  <c r="AJ121" i="8"/>
  <c r="M121" i="8"/>
  <c r="U121" i="8"/>
  <c r="AC121" i="8"/>
  <c r="N121" i="8"/>
  <c r="V121" i="8"/>
  <c r="AD121" i="8"/>
  <c r="O121" i="8"/>
  <c r="W121" i="8"/>
  <c r="AE121" i="8"/>
  <c r="P121" i="8"/>
  <c r="X121" i="8"/>
  <c r="AF121" i="8"/>
  <c r="I121" i="8"/>
  <c r="H121" i="8"/>
  <c r="Q121" i="8"/>
  <c r="Y121" i="8"/>
  <c r="AG121" i="8"/>
  <c r="CS121" i="8"/>
  <c r="CT121" i="8"/>
  <c r="CU121" i="8"/>
  <c r="CV121" i="8"/>
  <c r="CW121" i="8"/>
  <c r="CX121" i="8"/>
  <c r="CY121" i="8"/>
  <c r="CZ121" i="8"/>
  <c r="DA121" i="8"/>
  <c r="DB121" i="8"/>
  <c r="DC121" i="8"/>
  <c r="DD121" i="8"/>
  <c r="DE121" i="8"/>
  <c r="DF121" i="8"/>
  <c r="DG121" i="8"/>
  <c r="DH121" i="8"/>
  <c r="DI121" i="8"/>
  <c r="DJ121" i="8"/>
  <c r="DK121" i="8"/>
  <c r="DL121" i="8"/>
  <c r="DM121" i="8"/>
  <c r="DN121" i="8"/>
  <c r="DO121" i="8"/>
  <c r="DP121" i="8"/>
  <c r="DQ121" i="8"/>
  <c r="DR121" i="8"/>
  <c r="DS121" i="8"/>
  <c r="K183" i="8"/>
  <c r="S183" i="8"/>
  <c r="AA183" i="8"/>
  <c r="AI183" i="8"/>
  <c r="AQ183" i="8"/>
  <c r="AY183" i="8"/>
  <c r="BG183" i="8"/>
  <c r="BO183" i="8"/>
  <c r="BT183" i="8"/>
  <c r="M183" i="8"/>
  <c r="U183" i="8"/>
  <c r="AC183" i="8"/>
  <c r="AK183" i="8"/>
  <c r="AS183" i="8"/>
  <c r="BA183" i="8"/>
  <c r="BI183" i="8"/>
  <c r="BQ183" i="8"/>
  <c r="O183" i="8"/>
  <c r="W183" i="8"/>
  <c r="AE183" i="8"/>
  <c r="AM183" i="8"/>
  <c r="AU183" i="8"/>
  <c r="BC183" i="8"/>
  <c r="BK183" i="8"/>
  <c r="BS183" i="8"/>
  <c r="I183" i="8"/>
  <c r="Q183" i="8"/>
  <c r="Y183" i="8"/>
  <c r="AG183" i="8"/>
  <c r="AO183" i="8"/>
  <c r="AW183" i="8"/>
  <c r="BE183" i="8"/>
  <c r="BM183" i="8"/>
  <c r="R183" i="8"/>
  <c r="AH183" i="8"/>
  <c r="AX183" i="8"/>
  <c r="BN183" i="8"/>
  <c r="T183" i="8"/>
  <c r="AJ183" i="8"/>
  <c r="AZ183" i="8"/>
  <c r="BP183" i="8"/>
  <c r="BL183" i="8"/>
  <c r="V183" i="8"/>
  <c r="AL183" i="8"/>
  <c r="BB183" i="8"/>
  <c r="BR183" i="8"/>
  <c r="H183" i="8"/>
  <c r="X183" i="8"/>
  <c r="AN183" i="8"/>
  <c r="BD183" i="8"/>
  <c r="J183" i="8"/>
  <c r="Z183" i="8"/>
  <c r="AP183" i="8"/>
  <c r="BF183" i="8"/>
  <c r="L183" i="8"/>
  <c r="AB183" i="8"/>
  <c r="AR183" i="8"/>
  <c r="BH183" i="8"/>
  <c r="N183" i="8"/>
  <c r="AD183" i="8"/>
  <c r="AT183" i="8"/>
  <c r="BJ183" i="8"/>
  <c r="P183" i="8"/>
  <c r="AF183" i="8"/>
  <c r="AV183" i="8"/>
  <c r="BU183" i="8"/>
  <c r="BV183" i="8"/>
  <c r="BW183" i="8"/>
  <c r="BX183" i="8"/>
  <c r="BY183" i="8"/>
  <c r="BZ183" i="8"/>
  <c r="CA183" i="8"/>
  <c r="CB183" i="8"/>
  <c r="CC183" i="8"/>
  <c r="CD183" i="8"/>
  <c r="CE183" i="8"/>
  <c r="CF183" i="8"/>
  <c r="CG183" i="8"/>
  <c r="CH183" i="8"/>
  <c r="CI183" i="8"/>
  <c r="CJ183" i="8"/>
  <c r="CK183" i="8"/>
  <c r="CL183" i="8"/>
  <c r="CM183" i="8"/>
  <c r="CN183" i="8"/>
  <c r="CO183" i="8"/>
  <c r="CP183" i="8"/>
  <c r="CQ183" i="8"/>
  <c r="CR183" i="8"/>
  <c r="CS183" i="8"/>
  <c r="CT183" i="8"/>
  <c r="H317" i="8"/>
  <c r="I317" i="8"/>
  <c r="J317" i="8"/>
  <c r="K317" i="8"/>
  <c r="L317" i="8"/>
  <c r="M317" i="8"/>
  <c r="N317" i="8"/>
  <c r="O317" i="8"/>
  <c r="P317" i="8"/>
  <c r="Q317" i="8"/>
  <c r="R317" i="8"/>
  <c r="S317" i="8"/>
  <c r="T317" i="8"/>
  <c r="U317" i="8"/>
  <c r="V317" i="8"/>
  <c r="W317" i="8"/>
  <c r="X317" i="8"/>
  <c r="Y317" i="8"/>
  <c r="Z317" i="8"/>
  <c r="AA317" i="8"/>
  <c r="AB317" i="8"/>
  <c r="AC317" i="8"/>
  <c r="AD317" i="8"/>
  <c r="AE317" i="8"/>
  <c r="AF317" i="8"/>
  <c r="AG317" i="8"/>
  <c r="AH317" i="8"/>
  <c r="AI317" i="8"/>
  <c r="AJ317" i="8"/>
  <c r="AK317" i="8"/>
  <c r="AL317" i="8"/>
  <c r="AM317" i="8"/>
  <c r="AN317" i="8"/>
  <c r="AO317" i="8"/>
  <c r="AP317" i="8"/>
  <c r="AQ317" i="8"/>
  <c r="AR317" i="8"/>
  <c r="AS317" i="8"/>
  <c r="AT317" i="8"/>
  <c r="AU317" i="8"/>
  <c r="AV317" i="8"/>
  <c r="AW317" i="8"/>
  <c r="AX317" i="8"/>
  <c r="AY317" i="8"/>
  <c r="AZ317" i="8"/>
  <c r="BA317" i="8"/>
  <c r="BB317" i="8"/>
  <c r="BC317" i="8"/>
  <c r="BD317" i="8"/>
  <c r="BE317" i="8"/>
  <c r="BF317" i="8"/>
  <c r="BG317" i="8"/>
  <c r="BH317" i="8"/>
  <c r="BI317" i="8"/>
  <c r="BJ317" i="8"/>
  <c r="BK317" i="8"/>
  <c r="BL317" i="8"/>
  <c r="BM317" i="8"/>
  <c r="BN317" i="8"/>
  <c r="BO317" i="8"/>
  <c r="BP317" i="8"/>
  <c r="BQ317" i="8"/>
  <c r="BR317" i="8"/>
  <c r="BS317" i="8"/>
  <c r="BT317" i="8"/>
  <c r="BU317" i="8"/>
  <c r="BV317" i="8"/>
  <c r="BW317" i="8"/>
  <c r="BX317" i="8"/>
  <c r="BY317" i="8"/>
  <c r="BZ317" i="8"/>
  <c r="CA317" i="8"/>
  <c r="CB317" i="8"/>
  <c r="CC317" i="8"/>
  <c r="CD317" i="8"/>
  <c r="CE317" i="8"/>
  <c r="CF317" i="8"/>
  <c r="CG317" i="8"/>
  <c r="CH317" i="8"/>
  <c r="CI317" i="8"/>
  <c r="CJ317" i="8"/>
  <c r="CK317" i="8"/>
  <c r="CL317" i="8"/>
  <c r="CM317" i="8"/>
  <c r="CN317" i="8"/>
  <c r="CO317" i="8"/>
  <c r="CP317" i="8"/>
  <c r="CQ317" i="8"/>
  <c r="CR317" i="8"/>
  <c r="CS317" i="8"/>
  <c r="CT317" i="8"/>
  <c r="CU317" i="8"/>
  <c r="CV317" i="8"/>
  <c r="CW317" i="8"/>
  <c r="CX317" i="8"/>
  <c r="CY317" i="8"/>
  <c r="CZ317" i="8"/>
  <c r="DA317" i="8"/>
  <c r="DB317" i="8"/>
  <c r="DC317" i="8"/>
  <c r="DD317" i="8"/>
  <c r="DE317" i="8"/>
  <c r="DF317" i="8"/>
  <c r="DG317" i="8"/>
  <c r="DH317" i="8"/>
  <c r="DI317" i="8"/>
  <c r="DJ317" i="8"/>
  <c r="DK317" i="8"/>
  <c r="DL317" i="8"/>
  <c r="DM317" i="8"/>
  <c r="DN317" i="8"/>
  <c r="DO317" i="8"/>
  <c r="DP317" i="8"/>
  <c r="DQ317" i="8"/>
  <c r="DR317" i="8"/>
  <c r="DS317" i="8"/>
  <c r="H292" i="8"/>
  <c r="I292" i="8"/>
  <c r="J292" i="8"/>
  <c r="K292" i="8"/>
  <c r="L292" i="8"/>
  <c r="M292" i="8"/>
  <c r="N292" i="8"/>
  <c r="O292" i="8"/>
  <c r="P292" i="8"/>
  <c r="Q292" i="8"/>
  <c r="R292" i="8"/>
  <c r="S292" i="8"/>
  <c r="T292" i="8"/>
  <c r="U292" i="8"/>
  <c r="V292" i="8"/>
  <c r="W292" i="8"/>
  <c r="X292" i="8"/>
  <c r="Y292" i="8"/>
  <c r="Z292" i="8"/>
  <c r="AA292" i="8"/>
  <c r="AB292" i="8"/>
  <c r="AC292" i="8"/>
  <c r="AD292" i="8"/>
  <c r="AE292" i="8"/>
  <c r="AF292" i="8"/>
  <c r="AG292" i="8"/>
  <c r="AH292" i="8"/>
  <c r="AI292" i="8"/>
  <c r="AJ292" i="8"/>
  <c r="AK292" i="8"/>
  <c r="AL292" i="8"/>
  <c r="AM292" i="8"/>
  <c r="AN292" i="8"/>
  <c r="AO292" i="8"/>
  <c r="AP292" i="8"/>
  <c r="AQ292" i="8"/>
  <c r="AR292" i="8"/>
  <c r="AS292" i="8"/>
  <c r="AT292" i="8"/>
  <c r="AU292" i="8"/>
  <c r="AV292" i="8"/>
  <c r="AW292" i="8"/>
  <c r="AX292" i="8"/>
  <c r="AY292" i="8"/>
  <c r="AZ292" i="8"/>
  <c r="BA292" i="8"/>
  <c r="BB292" i="8"/>
  <c r="BC292" i="8"/>
  <c r="BD292" i="8"/>
  <c r="BE292" i="8"/>
  <c r="BF292" i="8"/>
  <c r="BG292" i="8"/>
  <c r="BH292" i="8"/>
  <c r="BI292" i="8"/>
  <c r="BJ292" i="8"/>
  <c r="BK292" i="8"/>
  <c r="BL292" i="8"/>
  <c r="BM292" i="8"/>
  <c r="BN292" i="8"/>
  <c r="BO292" i="8"/>
  <c r="BP292" i="8"/>
  <c r="BQ292" i="8"/>
  <c r="BR292" i="8"/>
  <c r="BS292" i="8"/>
  <c r="BT292" i="8"/>
  <c r="BU292" i="8"/>
  <c r="BV292" i="8"/>
  <c r="BW292" i="8"/>
  <c r="BX292" i="8"/>
  <c r="BY292" i="8"/>
  <c r="BZ292" i="8"/>
  <c r="CA292" i="8"/>
  <c r="CB292" i="8"/>
  <c r="CC292" i="8"/>
  <c r="CD292" i="8"/>
  <c r="CE292" i="8"/>
  <c r="CF292" i="8"/>
  <c r="CG292" i="8"/>
  <c r="CH292" i="8"/>
  <c r="CI292" i="8"/>
  <c r="CJ292" i="8"/>
  <c r="CK292" i="8"/>
  <c r="CL292" i="8"/>
  <c r="CM292" i="8"/>
  <c r="CN292" i="8"/>
  <c r="CO292" i="8"/>
  <c r="CP292" i="8"/>
  <c r="CQ292" i="8"/>
  <c r="CR292" i="8"/>
  <c r="CS292" i="8"/>
  <c r="CT292" i="8"/>
  <c r="CU292" i="8"/>
  <c r="CV292" i="8"/>
  <c r="CW292" i="8"/>
  <c r="CX292" i="8"/>
  <c r="CY292" i="8"/>
  <c r="CZ292" i="8"/>
  <c r="DA292" i="8"/>
  <c r="DB292" i="8"/>
  <c r="DC292" i="8"/>
  <c r="DD292" i="8"/>
  <c r="DE292" i="8"/>
  <c r="DF292" i="8"/>
  <c r="DG292" i="8"/>
  <c r="DH292" i="8"/>
  <c r="DI292" i="8"/>
  <c r="DJ292" i="8"/>
  <c r="DK292" i="8"/>
  <c r="DL292" i="8"/>
  <c r="DM292" i="8"/>
  <c r="DN292" i="8"/>
  <c r="DO292" i="8"/>
  <c r="DP292" i="8"/>
  <c r="DQ292" i="8"/>
  <c r="DR292" i="8"/>
  <c r="DS292" i="8"/>
  <c r="H238" i="8"/>
  <c r="I238" i="8"/>
  <c r="J238" i="8"/>
  <c r="K238" i="8"/>
  <c r="L238" i="8"/>
  <c r="M238" i="8"/>
  <c r="N238" i="8"/>
  <c r="O238" i="8"/>
  <c r="P238" i="8"/>
  <c r="Q238" i="8"/>
  <c r="R238" i="8"/>
  <c r="S238" i="8"/>
  <c r="T238" i="8"/>
  <c r="U238" i="8"/>
  <c r="V238" i="8"/>
  <c r="W238" i="8"/>
  <c r="X238" i="8"/>
  <c r="Y238" i="8"/>
  <c r="Z238" i="8"/>
  <c r="AA238" i="8"/>
  <c r="AB238" i="8"/>
  <c r="AC238" i="8"/>
  <c r="AD238" i="8"/>
  <c r="AE238" i="8"/>
  <c r="AF238" i="8"/>
  <c r="AG238" i="8"/>
  <c r="AH238" i="8"/>
  <c r="AI238" i="8"/>
  <c r="AJ238" i="8"/>
  <c r="AK238" i="8"/>
  <c r="AL238" i="8"/>
  <c r="AM238" i="8"/>
  <c r="AN238" i="8"/>
  <c r="AO238" i="8"/>
  <c r="AP238" i="8"/>
  <c r="AQ238" i="8"/>
  <c r="AR238" i="8"/>
  <c r="AS238" i="8"/>
  <c r="AT238" i="8"/>
  <c r="AU238" i="8"/>
  <c r="AV238" i="8"/>
  <c r="AW238" i="8"/>
  <c r="AX238" i="8"/>
  <c r="AY238" i="8"/>
  <c r="AZ238" i="8"/>
  <c r="BA238" i="8"/>
  <c r="BB238" i="8"/>
  <c r="BC238" i="8"/>
  <c r="BD238" i="8"/>
  <c r="BE238" i="8"/>
  <c r="BF238" i="8"/>
  <c r="BG238" i="8"/>
  <c r="BH238" i="8"/>
  <c r="BI238" i="8"/>
  <c r="BJ238" i="8"/>
  <c r="BK238" i="8"/>
  <c r="BL238" i="8"/>
  <c r="BM238" i="8"/>
  <c r="BN238" i="8"/>
  <c r="BO238" i="8"/>
  <c r="BP238" i="8"/>
  <c r="BQ238" i="8"/>
  <c r="BR238" i="8"/>
  <c r="BS238" i="8"/>
  <c r="BT238" i="8"/>
  <c r="BU238" i="8"/>
  <c r="BV238" i="8"/>
  <c r="BW238" i="8"/>
  <c r="BX238" i="8"/>
  <c r="BY238" i="8"/>
  <c r="BZ238" i="8"/>
  <c r="CA238" i="8"/>
  <c r="CB238" i="8"/>
  <c r="CC238" i="8"/>
  <c r="CD238" i="8"/>
  <c r="CE238" i="8"/>
  <c r="CF238" i="8"/>
  <c r="CG238" i="8"/>
  <c r="CH238" i="8"/>
  <c r="CI238" i="8"/>
  <c r="CJ238" i="8"/>
  <c r="CK238" i="8"/>
  <c r="CL238" i="8"/>
  <c r="CM238" i="8"/>
  <c r="CN238" i="8"/>
  <c r="CP238" i="8"/>
  <c r="CQ238" i="8"/>
  <c r="CR238" i="8"/>
  <c r="CS238" i="8"/>
  <c r="CT238" i="8"/>
  <c r="CU238" i="8"/>
  <c r="CV238" i="8"/>
  <c r="CW238" i="8"/>
  <c r="CX238" i="8"/>
  <c r="CY238" i="8"/>
  <c r="CZ238" i="8"/>
  <c r="DA238" i="8"/>
  <c r="DB238" i="8"/>
  <c r="DC238" i="8"/>
  <c r="DD238" i="8"/>
  <c r="DE238" i="8"/>
  <c r="DF238" i="8"/>
  <c r="DG238" i="8"/>
  <c r="DH238" i="8"/>
  <c r="DI238" i="8"/>
  <c r="DJ238" i="8"/>
  <c r="DK238" i="8"/>
  <c r="DL238" i="8"/>
  <c r="DM238" i="8"/>
  <c r="DN238" i="8"/>
  <c r="DO238" i="8"/>
  <c r="DP238" i="8"/>
  <c r="DQ238" i="8"/>
  <c r="DR238" i="8"/>
  <c r="DS238" i="8"/>
  <c r="H289" i="8"/>
  <c r="I289" i="8"/>
  <c r="J289" i="8"/>
  <c r="K289" i="8"/>
  <c r="L289" i="8"/>
  <c r="M289" i="8"/>
  <c r="N289" i="8"/>
  <c r="O289" i="8"/>
  <c r="P289" i="8"/>
  <c r="Q289" i="8"/>
  <c r="R289" i="8"/>
  <c r="S289" i="8"/>
  <c r="T289" i="8"/>
  <c r="U289" i="8"/>
  <c r="V289" i="8"/>
  <c r="W289" i="8"/>
  <c r="X289" i="8"/>
  <c r="Y289" i="8"/>
  <c r="Z289" i="8"/>
  <c r="AA289" i="8"/>
  <c r="AB289" i="8"/>
  <c r="AC289" i="8"/>
  <c r="AD289" i="8"/>
  <c r="AE289" i="8"/>
  <c r="AF289" i="8"/>
  <c r="AG289" i="8"/>
  <c r="AH289" i="8"/>
  <c r="AI289" i="8"/>
  <c r="AJ289" i="8"/>
  <c r="AK289" i="8"/>
  <c r="AL289" i="8"/>
  <c r="AM289" i="8"/>
  <c r="AN289" i="8"/>
  <c r="AO289" i="8"/>
  <c r="AP289" i="8"/>
  <c r="AQ289" i="8"/>
  <c r="AR289" i="8"/>
  <c r="AS289" i="8"/>
  <c r="AT289" i="8"/>
  <c r="AU289" i="8"/>
  <c r="AV289" i="8"/>
  <c r="AW289" i="8"/>
  <c r="AX289" i="8"/>
  <c r="AY289" i="8"/>
  <c r="AZ289" i="8"/>
  <c r="BA289" i="8"/>
  <c r="BB289" i="8"/>
  <c r="BC289" i="8"/>
  <c r="BD289" i="8"/>
  <c r="BE289" i="8"/>
  <c r="BF289" i="8"/>
  <c r="BG289" i="8"/>
  <c r="BH289" i="8"/>
  <c r="BI289" i="8"/>
  <c r="BJ289" i="8"/>
  <c r="BK289" i="8"/>
  <c r="BL289" i="8"/>
  <c r="BM289" i="8"/>
  <c r="BN289" i="8"/>
  <c r="BO289" i="8"/>
  <c r="BP289" i="8"/>
  <c r="BQ289" i="8"/>
  <c r="BR289" i="8"/>
  <c r="BS289" i="8"/>
  <c r="BT289" i="8"/>
  <c r="BU289" i="8"/>
  <c r="BV289" i="8"/>
  <c r="BW289" i="8"/>
  <c r="BX289" i="8"/>
  <c r="BY289" i="8"/>
  <c r="BZ289" i="8"/>
  <c r="CA289" i="8"/>
  <c r="CB289" i="8"/>
  <c r="CC289" i="8"/>
  <c r="CD289" i="8"/>
  <c r="CE289" i="8"/>
  <c r="CF289" i="8"/>
  <c r="CG289" i="8"/>
  <c r="CH289" i="8"/>
  <c r="CI289" i="8"/>
  <c r="CJ289" i="8"/>
  <c r="CK289" i="8"/>
  <c r="CL289" i="8"/>
  <c r="CM289" i="8"/>
  <c r="CN289" i="8"/>
  <c r="CO289" i="8"/>
  <c r="CP289" i="8"/>
  <c r="CQ289" i="8"/>
  <c r="CR289" i="8"/>
  <c r="CS289" i="8"/>
  <c r="CT289" i="8"/>
  <c r="CU289" i="8"/>
  <c r="CV289" i="8"/>
  <c r="CW289" i="8"/>
  <c r="CX289" i="8"/>
  <c r="CY289" i="8"/>
  <c r="CZ289" i="8"/>
  <c r="DA289" i="8"/>
  <c r="DB289" i="8"/>
  <c r="DC289" i="8"/>
  <c r="DD289" i="8"/>
  <c r="DE289" i="8"/>
  <c r="DF289" i="8"/>
  <c r="DG289" i="8"/>
  <c r="DH289" i="8"/>
  <c r="DI289" i="8"/>
  <c r="DJ289" i="8"/>
  <c r="DK289" i="8"/>
  <c r="DL289" i="8"/>
  <c r="DM289" i="8"/>
  <c r="DN289" i="8"/>
  <c r="DO289" i="8"/>
  <c r="DP289" i="8"/>
  <c r="DQ289" i="8"/>
  <c r="DR289" i="8"/>
  <c r="DS289" i="8"/>
  <c r="H287" i="8"/>
  <c r="I287" i="8"/>
  <c r="J287" i="8"/>
  <c r="K287" i="8"/>
  <c r="L287" i="8"/>
  <c r="M287" i="8"/>
  <c r="N287" i="8"/>
  <c r="O287" i="8"/>
  <c r="P287" i="8"/>
  <c r="Q287" i="8"/>
  <c r="R287" i="8"/>
  <c r="S287" i="8"/>
  <c r="T287" i="8"/>
  <c r="U287" i="8"/>
  <c r="V287" i="8"/>
  <c r="W287" i="8"/>
  <c r="X287" i="8"/>
  <c r="Y287" i="8"/>
  <c r="Z287" i="8"/>
  <c r="AA287" i="8"/>
  <c r="AB287" i="8"/>
  <c r="AC287" i="8"/>
  <c r="AD287" i="8"/>
  <c r="AE287" i="8"/>
  <c r="AF287" i="8"/>
  <c r="AG287" i="8"/>
  <c r="AH287" i="8"/>
  <c r="AI287" i="8"/>
  <c r="AJ287" i="8"/>
  <c r="AK287" i="8"/>
  <c r="AL287" i="8"/>
  <c r="AM287" i="8"/>
  <c r="AN287" i="8"/>
  <c r="AO287" i="8"/>
  <c r="AP287" i="8"/>
  <c r="AQ287" i="8"/>
  <c r="AR287" i="8"/>
  <c r="AS287" i="8"/>
  <c r="AT287" i="8"/>
  <c r="AU287" i="8"/>
  <c r="AV287" i="8"/>
  <c r="AW287" i="8"/>
  <c r="AX287" i="8"/>
  <c r="AY287" i="8"/>
  <c r="AZ287" i="8"/>
  <c r="BA287" i="8"/>
  <c r="BB287" i="8"/>
  <c r="BC287" i="8"/>
  <c r="BD287" i="8"/>
  <c r="BE287" i="8"/>
  <c r="BF287" i="8"/>
  <c r="BG287" i="8"/>
  <c r="BH287" i="8"/>
  <c r="BI287" i="8"/>
  <c r="BJ287" i="8"/>
  <c r="BK287" i="8"/>
  <c r="BL287" i="8"/>
  <c r="BM287" i="8"/>
  <c r="BN287" i="8"/>
  <c r="BO287" i="8"/>
  <c r="BP287" i="8"/>
  <c r="BQ287" i="8"/>
  <c r="BR287" i="8"/>
  <c r="BS287" i="8"/>
  <c r="BT287" i="8"/>
  <c r="BU287" i="8"/>
  <c r="BV287" i="8"/>
  <c r="BW287" i="8"/>
  <c r="BX287" i="8"/>
  <c r="BY287" i="8"/>
  <c r="BZ287" i="8"/>
  <c r="CA287" i="8"/>
  <c r="CB287" i="8"/>
  <c r="CC287" i="8"/>
  <c r="CD287" i="8"/>
  <c r="CE287" i="8"/>
  <c r="CF287" i="8"/>
  <c r="CG287" i="8"/>
  <c r="CH287" i="8"/>
  <c r="CI287" i="8"/>
  <c r="CJ287" i="8"/>
  <c r="CK287" i="8"/>
  <c r="CL287" i="8"/>
  <c r="CM287" i="8"/>
  <c r="CN287" i="8"/>
  <c r="CO287" i="8"/>
  <c r="CP287" i="8"/>
  <c r="CQ287" i="8"/>
  <c r="CR287" i="8"/>
  <c r="CS287" i="8"/>
  <c r="CT287" i="8"/>
  <c r="CU287" i="8"/>
  <c r="CV287" i="8"/>
  <c r="CW287" i="8"/>
  <c r="CX287" i="8"/>
  <c r="CY287" i="8"/>
  <c r="CZ287" i="8"/>
  <c r="DA287" i="8"/>
  <c r="DB287" i="8"/>
  <c r="DC287" i="8"/>
  <c r="DD287" i="8"/>
  <c r="DE287" i="8"/>
  <c r="DF287" i="8"/>
  <c r="DG287" i="8"/>
  <c r="DH287" i="8"/>
  <c r="DI287" i="8"/>
  <c r="DJ287" i="8"/>
  <c r="DK287" i="8"/>
  <c r="DL287" i="8"/>
  <c r="DM287" i="8"/>
  <c r="DN287" i="8"/>
  <c r="DO287" i="8"/>
  <c r="DP287" i="8"/>
  <c r="DQ287" i="8"/>
  <c r="DR287" i="8"/>
  <c r="DS287" i="8"/>
  <c r="H267" i="8"/>
  <c r="I267" i="8"/>
  <c r="J267" i="8"/>
  <c r="K267" i="8"/>
  <c r="L267" i="8"/>
  <c r="M267" i="8"/>
  <c r="N267" i="8"/>
  <c r="O267" i="8"/>
  <c r="P267" i="8"/>
  <c r="Q267" i="8"/>
  <c r="R267" i="8"/>
  <c r="S267" i="8"/>
  <c r="T267" i="8"/>
  <c r="U267" i="8"/>
  <c r="V267" i="8"/>
  <c r="W267" i="8"/>
  <c r="X267" i="8"/>
  <c r="Y267" i="8"/>
  <c r="Z267" i="8"/>
  <c r="AA267" i="8"/>
  <c r="AB267" i="8"/>
  <c r="AC267" i="8"/>
  <c r="AD267" i="8"/>
  <c r="AE267" i="8"/>
  <c r="AF267" i="8"/>
  <c r="AG267" i="8"/>
  <c r="AH267" i="8"/>
  <c r="AI267" i="8"/>
  <c r="AJ267" i="8"/>
  <c r="AK267" i="8"/>
  <c r="AL267" i="8"/>
  <c r="AM267" i="8"/>
  <c r="AN267" i="8"/>
  <c r="AO267" i="8"/>
  <c r="AP267" i="8"/>
  <c r="AQ267" i="8"/>
  <c r="AR267" i="8"/>
  <c r="AS267" i="8"/>
  <c r="AT267" i="8"/>
  <c r="AU267" i="8"/>
  <c r="AV267" i="8"/>
  <c r="AW267" i="8"/>
  <c r="AX267" i="8"/>
  <c r="AY267" i="8"/>
  <c r="AZ267" i="8"/>
  <c r="BA267" i="8"/>
  <c r="BB267" i="8"/>
  <c r="BC267" i="8"/>
  <c r="BD267" i="8"/>
  <c r="BE267" i="8"/>
  <c r="BF267" i="8"/>
  <c r="BG267" i="8"/>
  <c r="BH267" i="8"/>
  <c r="BI267" i="8"/>
  <c r="BJ267" i="8"/>
  <c r="BK267" i="8"/>
  <c r="BL267" i="8"/>
  <c r="BM267" i="8"/>
  <c r="BN267" i="8"/>
  <c r="BO267" i="8"/>
  <c r="BP267" i="8"/>
  <c r="BQ267" i="8"/>
  <c r="BR267" i="8"/>
  <c r="BS267" i="8"/>
  <c r="BT267" i="8"/>
  <c r="BU267" i="8"/>
  <c r="BV267" i="8"/>
  <c r="BW267" i="8"/>
  <c r="BX267" i="8"/>
  <c r="BY267" i="8"/>
  <c r="BZ267" i="8"/>
  <c r="CA267" i="8"/>
  <c r="CB267" i="8"/>
  <c r="CC267" i="8"/>
  <c r="CD267" i="8"/>
  <c r="CE267" i="8"/>
  <c r="CF267" i="8"/>
  <c r="CG267" i="8"/>
  <c r="CH267" i="8"/>
  <c r="CI267" i="8"/>
  <c r="CJ267" i="8"/>
  <c r="CK267" i="8"/>
  <c r="CL267" i="8"/>
  <c r="CM267" i="8"/>
  <c r="CN267" i="8"/>
  <c r="CO267" i="8"/>
  <c r="CP267" i="8"/>
  <c r="CQ267" i="8"/>
  <c r="CR267" i="8"/>
  <c r="CS267" i="8"/>
  <c r="CT267" i="8"/>
  <c r="CU267" i="8"/>
  <c r="CV267" i="8"/>
  <c r="CW267" i="8"/>
  <c r="CX267" i="8"/>
  <c r="CY267" i="8"/>
  <c r="CZ267" i="8"/>
  <c r="DA267" i="8"/>
  <c r="DB267" i="8"/>
  <c r="DC267" i="8"/>
  <c r="DD267" i="8"/>
  <c r="DE267" i="8"/>
  <c r="DF267" i="8"/>
  <c r="DG267" i="8"/>
  <c r="DH267" i="8"/>
  <c r="DI267" i="8"/>
  <c r="DJ267" i="8"/>
  <c r="DK267" i="8"/>
  <c r="DL267" i="8"/>
  <c r="DM267" i="8"/>
  <c r="DN267" i="8"/>
  <c r="DO267" i="8"/>
  <c r="DP267" i="8"/>
  <c r="DQ267" i="8"/>
  <c r="DS267" i="8"/>
  <c r="H250" i="8"/>
  <c r="I250" i="8"/>
  <c r="J250" i="8"/>
  <c r="K250" i="8"/>
  <c r="L250" i="8"/>
  <c r="M250" i="8"/>
  <c r="N250" i="8"/>
  <c r="O250" i="8"/>
  <c r="P250" i="8"/>
  <c r="Q250" i="8"/>
  <c r="R250" i="8"/>
  <c r="S250" i="8"/>
  <c r="T250" i="8"/>
  <c r="U250" i="8"/>
  <c r="V250" i="8"/>
  <c r="W250" i="8"/>
  <c r="X250" i="8"/>
  <c r="Y250" i="8"/>
  <c r="Z250" i="8"/>
  <c r="AA250" i="8"/>
  <c r="AB250" i="8"/>
  <c r="AC250" i="8"/>
  <c r="AD250" i="8"/>
  <c r="AE250" i="8"/>
  <c r="AF250" i="8"/>
  <c r="AG250" i="8"/>
  <c r="AH250" i="8"/>
  <c r="AI250" i="8"/>
  <c r="AJ250" i="8"/>
  <c r="AK250" i="8"/>
  <c r="AL250" i="8"/>
  <c r="AM250" i="8"/>
  <c r="AN250" i="8"/>
  <c r="AO250" i="8"/>
  <c r="AP250" i="8"/>
  <c r="AQ250" i="8"/>
  <c r="AR250" i="8"/>
  <c r="AS250" i="8"/>
  <c r="AT250" i="8"/>
  <c r="AU250" i="8"/>
  <c r="AV250" i="8"/>
  <c r="AW250" i="8"/>
  <c r="AX250" i="8"/>
  <c r="AY250" i="8"/>
  <c r="AZ250" i="8"/>
  <c r="BA250" i="8"/>
  <c r="BB250" i="8"/>
  <c r="BC250" i="8"/>
  <c r="BD250" i="8"/>
  <c r="BE250" i="8"/>
  <c r="BF250" i="8"/>
  <c r="BG250" i="8"/>
  <c r="BH250" i="8"/>
  <c r="BI250" i="8"/>
  <c r="BJ250" i="8"/>
  <c r="BK250" i="8"/>
  <c r="BL250" i="8"/>
  <c r="BM250" i="8"/>
  <c r="BN250" i="8"/>
  <c r="BO250" i="8"/>
  <c r="BP250" i="8"/>
  <c r="BQ250" i="8"/>
  <c r="BR250" i="8"/>
  <c r="BS250" i="8"/>
  <c r="BT250" i="8"/>
  <c r="BU250" i="8"/>
  <c r="BV250" i="8"/>
  <c r="BW250" i="8"/>
  <c r="BX250" i="8"/>
  <c r="BY250" i="8"/>
  <c r="BZ250" i="8"/>
  <c r="CA250" i="8"/>
  <c r="CB250" i="8"/>
  <c r="CC250" i="8"/>
  <c r="CD250" i="8"/>
  <c r="CE250" i="8"/>
  <c r="CF250" i="8"/>
  <c r="CG250" i="8"/>
  <c r="CH250" i="8"/>
  <c r="CI250" i="8"/>
  <c r="CJ250" i="8"/>
  <c r="CK250" i="8"/>
  <c r="CL250" i="8"/>
  <c r="CM250" i="8"/>
  <c r="CN250" i="8"/>
  <c r="CO250" i="8"/>
  <c r="CP250" i="8"/>
  <c r="CQ250" i="8"/>
  <c r="CR250" i="8"/>
  <c r="CS250" i="8"/>
  <c r="CT250" i="8"/>
  <c r="CU250" i="8"/>
  <c r="CV250" i="8"/>
  <c r="CW250" i="8"/>
  <c r="CX250" i="8"/>
  <c r="CY250" i="8"/>
  <c r="CZ250" i="8"/>
  <c r="DB250" i="8"/>
  <c r="DC250" i="8"/>
  <c r="DD250" i="8"/>
  <c r="DE250" i="8"/>
  <c r="DF250" i="8"/>
  <c r="DG250" i="8"/>
  <c r="DH250" i="8"/>
  <c r="DI250" i="8"/>
  <c r="DJ250" i="8"/>
  <c r="DK250" i="8"/>
  <c r="DL250" i="8"/>
  <c r="DM250" i="8"/>
  <c r="DN250" i="8"/>
  <c r="DO250" i="8"/>
  <c r="DP250" i="8"/>
  <c r="DQ250" i="8"/>
  <c r="DR250" i="8"/>
  <c r="DS250" i="8"/>
  <c r="H323" i="8"/>
  <c r="I323" i="8"/>
  <c r="J323" i="8"/>
  <c r="K323" i="8"/>
  <c r="L323" i="8"/>
  <c r="M323" i="8"/>
  <c r="N323" i="8"/>
  <c r="O323" i="8"/>
  <c r="P323" i="8"/>
  <c r="Q323" i="8"/>
  <c r="R323" i="8"/>
  <c r="S323" i="8"/>
  <c r="T323" i="8"/>
  <c r="U323" i="8"/>
  <c r="V323" i="8"/>
  <c r="W323" i="8"/>
  <c r="X323" i="8"/>
  <c r="Y323" i="8"/>
  <c r="Z323" i="8"/>
  <c r="AA323" i="8"/>
  <c r="AB323" i="8"/>
  <c r="AC323" i="8"/>
  <c r="AD323" i="8"/>
  <c r="AE323" i="8"/>
  <c r="AF323" i="8"/>
  <c r="AG323" i="8"/>
  <c r="AH323" i="8"/>
  <c r="AI323" i="8"/>
  <c r="AJ323" i="8"/>
  <c r="AK323" i="8"/>
  <c r="AL323" i="8"/>
  <c r="AM323" i="8"/>
  <c r="AN323" i="8"/>
  <c r="AO323" i="8"/>
  <c r="AP323" i="8"/>
  <c r="AQ323" i="8"/>
  <c r="AR323" i="8"/>
  <c r="AS323" i="8"/>
  <c r="AT323" i="8"/>
  <c r="AU323" i="8"/>
  <c r="AV323" i="8"/>
  <c r="AW323" i="8"/>
  <c r="AX323" i="8"/>
  <c r="AY323" i="8"/>
  <c r="AZ323" i="8"/>
  <c r="BA323" i="8"/>
  <c r="BB323" i="8"/>
  <c r="BC323" i="8"/>
  <c r="BD323" i="8"/>
  <c r="BE323" i="8"/>
  <c r="BF323" i="8"/>
  <c r="BG323" i="8"/>
  <c r="BH323" i="8"/>
  <c r="BI323" i="8"/>
  <c r="BJ323" i="8"/>
  <c r="BK323" i="8"/>
  <c r="BL323" i="8"/>
  <c r="BM323" i="8"/>
  <c r="BN323" i="8"/>
  <c r="BO323" i="8"/>
  <c r="BP323" i="8"/>
  <c r="BQ323" i="8"/>
  <c r="BR323" i="8"/>
  <c r="BS323" i="8"/>
  <c r="BT323" i="8"/>
  <c r="BU323" i="8"/>
  <c r="BV323" i="8"/>
  <c r="BW323" i="8"/>
  <c r="BX323" i="8"/>
  <c r="BY323" i="8"/>
  <c r="BZ323" i="8"/>
  <c r="CA323" i="8"/>
  <c r="CB323" i="8"/>
  <c r="CC323" i="8"/>
  <c r="CD323" i="8"/>
  <c r="CE323" i="8"/>
  <c r="CF323" i="8"/>
  <c r="CG323" i="8"/>
  <c r="CH323" i="8"/>
  <c r="CI323" i="8"/>
  <c r="CJ323" i="8"/>
  <c r="CK323" i="8"/>
  <c r="CL323" i="8"/>
  <c r="CM323" i="8"/>
  <c r="CN323" i="8"/>
  <c r="CO323" i="8"/>
  <c r="CP323" i="8"/>
  <c r="CQ323" i="8"/>
  <c r="CR323" i="8"/>
  <c r="CS323" i="8"/>
  <c r="CT323" i="8"/>
  <c r="CU323" i="8"/>
  <c r="CV323" i="8"/>
  <c r="CW323" i="8"/>
  <c r="CX323" i="8"/>
  <c r="CY323" i="8"/>
  <c r="CZ323" i="8"/>
  <c r="DA323" i="8"/>
  <c r="DB323" i="8"/>
  <c r="DC323" i="8"/>
  <c r="DD323" i="8"/>
  <c r="DE323" i="8"/>
  <c r="DF323" i="8"/>
  <c r="DG323" i="8"/>
  <c r="DH323" i="8"/>
  <c r="DI323" i="8"/>
  <c r="DJ323" i="8"/>
  <c r="DK323" i="8"/>
  <c r="DL323" i="8"/>
  <c r="DM323" i="8"/>
  <c r="DN323" i="8"/>
  <c r="DO323" i="8"/>
  <c r="DP323" i="8"/>
  <c r="DQ323" i="8"/>
  <c r="DR323" i="8"/>
  <c r="DS323" i="8"/>
  <c r="H288" i="8"/>
  <c r="I288" i="8"/>
  <c r="J288" i="8"/>
  <c r="K288" i="8"/>
  <c r="L288" i="8"/>
  <c r="M288" i="8"/>
  <c r="N288" i="8"/>
  <c r="O288" i="8"/>
  <c r="P288" i="8"/>
  <c r="Q288" i="8"/>
  <c r="R288" i="8"/>
  <c r="S288" i="8"/>
  <c r="T288" i="8"/>
  <c r="U288" i="8"/>
  <c r="V288" i="8"/>
  <c r="W288" i="8"/>
  <c r="X288" i="8"/>
  <c r="Y288" i="8"/>
  <c r="Z288" i="8"/>
  <c r="AA288" i="8"/>
  <c r="AB288" i="8"/>
  <c r="AC288" i="8"/>
  <c r="AD288" i="8"/>
  <c r="AE288" i="8"/>
  <c r="AF288" i="8"/>
  <c r="AG288" i="8"/>
  <c r="AH288" i="8"/>
  <c r="AI288" i="8"/>
  <c r="AJ288" i="8"/>
  <c r="AK288" i="8"/>
  <c r="AL288" i="8"/>
  <c r="AM288" i="8"/>
  <c r="AN288" i="8"/>
  <c r="AO288" i="8"/>
  <c r="AP288" i="8"/>
  <c r="AQ288" i="8"/>
  <c r="AR288" i="8"/>
  <c r="AS288" i="8"/>
  <c r="AT288" i="8"/>
  <c r="AU288" i="8"/>
  <c r="AV288" i="8"/>
  <c r="AW288" i="8"/>
  <c r="AX288" i="8"/>
  <c r="AY288" i="8"/>
  <c r="AZ288" i="8"/>
  <c r="BA288" i="8"/>
  <c r="BB288" i="8"/>
  <c r="BC288" i="8"/>
  <c r="BD288" i="8"/>
  <c r="BE288" i="8"/>
  <c r="BF288" i="8"/>
  <c r="BG288" i="8"/>
  <c r="BH288" i="8"/>
  <c r="BI288" i="8"/>
  <c r="BJ288" i="8"/>
  <c r="BK288" i="8"/>
  <c r="BL288" i="8"/>
  <c r="BM288" i="8"/>
  <c r="BN288" i="8"/>
  <c r="BO288" i="8"/>
  <c r="BP288" i="8"/>
  <c r="BQ288" i="8"/>
  <c r="BR288" i="8"/>
  <c r="BS288" i="8"/>
  <c r="BT288" i="8"/>
  <c r="BU288" i="8"/>
  <c r="BV288" i="8"/>
  <c r="BW288" i="8"/>
  <c r="BX288" i="8"/>
  <c r="BY288" i="8"/>
  <c r="BZ288" i="8"/>
  <c r="CA288" i="8"/>
  <c r="CB288" i="8"/>
  <c r="CC288" i="8"/>
  <c r="CD288" i="8"/>
  <c r="CE288" i="8"/>
  <c r="CF288" i="8"/>
  <c r="CG288" i="8"/>
  <c r="CH288" i="8"/>
  <c r="CI288" i="8"/>
  <c r="CJ288" i="8"/>
  <c r="CK288" i="8"/>
  <c r="CL288" i="8"/>
  <c r="CM288" i="8"/>
  <c r="CN288" i="8"/>
  <c r="CO288" i="8"/>
  <c r="CP288" i="8"/>
  <c r="CQ288" i="8"/>
  <c r="CR288" i="8"/>
  <c r="CS288" i="8"/>
  <c r="CT288" i="8"/>
  <c r="CU288" i="8"/>
  <c r="CV288" i="8"/>
  <c r="CW288" i="8"/>
  <c r="CX288" i="8"/>
  <c r="CY288" i="8"/>
  <c r="CZ288" i="8"/>
  <c r="DA288" i="8"/>
  <c r="DB288" i="8"/>
  <c r="DC288" i="8"/>
  <c r="DD288" i="8"/>
  <c r="DE288" i="8"/>
  <c r="DF288" i="8"/>
  <c r="DG288" i="8"/>
  <c r="DH288" i="8"/>
  <c r="DI288" i="8"/>
  <c r="DJ288" i="8"/>
  <c r="DK288" i="8"/>
  <c r="DL288" i="8"/>
  <c r="DM288" i="8"/>
  <c r="DN288" i="8"/>
  <c r="DO288" i="8"/>
  <c r="DP288" i="8"/>
  <c r="DQ288" i="8"/>
  <c r="DR288" i="8"/>
  <c r="DS288" i="8"/>
  <c r="H233" i="8"/>
  <c r="I233" i="8"/>
  <c r="J233" i="8"/>
  <c r="K233" i="8"/>
  <c r="L233" i="8"/>
  <c r="M233" i="8"/>
  <c r="N233" i="8"/>
  <c r="O233" i="8"/>
  <c r="P233" i="8"/>
  <c r="Q233" i="8"/>
  <c r="R233" i="8"/>
  <c r="S233" i="8"/>
  <c r="T233" i="8"/>
  <c r="U233" i="8"/>
  <c r="V233" i="8"/>
  <c r="W233" i="8"/>
  <c r="X233" i="8"/>
  <c r="Y233" i="8"/>
  <c r="Z233" i="8"/>
  <c r="AA233" i="8"/>
  <c r="AB233" i="8"/>
  <c r="AC233" i="8"/>
  <c r="AD233" i="8"/>
  <c r="AE233" i="8"/>
  <c r="AF233" i="8"/>
  <c r="AG233" i="8"/>
  <c r="AH233" i="8"/>
  <c r="AI233" i="8"/>
  <c r="AJ233" i="8"/>
  <c r="AK233" i="8"/>
  <c r="AL233" i="8"/>
  <c r="AM233" i="8"/>
  <c r="AN233" i="8"/>
  <c r="AO233" i="8"/>
  <c r="AP233" i="8"/>
  <c r="AQ233" i="8"/>
  <c r="AR233" i="8"/>
  <c r="AS233" i="8"/>
  <c r="AT233" i="8"/>
  <c r="AU233" i="8"/>
  <c r="AV233" i="8"/>
  <c r="AW233" i="8"/>
  <c r="AX233" i="8"/>
  <c r="AY233" i="8"/>
  <c r="AZ233" i="8"/>
  <c r="BA233" i="8"/>
  <c r="BB233" i="8"/>
  <c r="BC233" i="8"/>
  <c r="BD233" i="8"/>
  <c r="BE233" i="8"/>
  <c r="BF233" i="8"/>
  <c r="BG233" i="8"/>
  <c r="BH233" i="8"/>
  <c r="BI233" i="8"/>
  <c r="BJ233" i="8"/>
  <c r="BK233" i="8"/>
  <c r="BL233" i="8"/>
  <c r="BM233" i="8"/>
  <c r="BN233" i="8"/>
  <c r="BO233" i="8"/>
  <c r="BP233" i="8"/>
  <c r="BQ233" i="8"/>
  <c r="BR233" i="8"/>
  <c r="BS233" i="8"/>
  <c r="BT233" i="8"/>
  <c r="BU233" i="8"/>
  <c r="BV233" i="8"/>
  <c r="BW233" i="8"/>
  <c r="BX233" i="8"/>
  <c r="BY233" i="8"/>
  <c r="BZ233" i="8"/>
  <c r="CA233" i="8"/>
  <c r="CB233" i="8"/>
  <c r="CC233" i="8"/>
  <c r="CD233" i="8"/>
  <c r="CE233" i="8"/>
  <c r="CF233" i="8"/>
  <c r="CG233" i="8"/>
  <c r="CH233" i="8"/>
  <c r="CI233" i="8"/>
  <c r="CK233" i="8"/>
  <c r="CL233" i="8"/>
  <c r="CM233" i="8"/>
  <c r="CN233" i="8"/>
  <c r="CO233" i="8"/>
  <c r="CP233" i="8"/>
  <c r="CQ233" i="8"/>
  <c r="CR233" i="8"/>
  <c r="CS233" i="8"/>
  <c r="CT233" i="8"/>
  <c r="CU233" i="8"/>
  <c r="CV233" i="8"/>
  <c r="CW233" i="8"/>
  <c r="CX233" i="8"/>
  <c r="CY233" i="8"/>
  <c r="CZ233" i="8"/>
  <c r="DA233" i="8"/>
  <c r="DB233" i="8"/>
  <c r="DC233" i="8"/>
  <c r="DD233" i="8"/>
  <c r="DE233" i="8"/>
  <c r="DF233" i="8"/>
  <c r="DG233" i="8"/>
  <c r="DH233" i="8"/>
  <c r="DI233" i="8"/>
  <c r="DJ233" i="8"/>
  <c r="DK233" i="8"/>
  <c r="DL233" i="8"/>
  <c r="DM233" i="8"/>
  <c r="DN233" i="8"/>
  <c r="DO233" i="8"/>
  <c r="DP233" i="8"/>
  <c r="DQ233" i="8"/>
  <c r="DR233" i="8"/>
  <c r="DS233" i="8"/>
  <c r="H305" i="8"/>
  <c r="I305" i="8"/>
  <c r="J305" i="8"/>
  <c r="K305" i="8"/>
  <c r="L305" i="8"/>
  <c r="M305" i="8"/>
  <c r="N305" i="8"/>
  <c r="O305" i="8"/>
  <c r="P305" i="8"/>
  <c r="Q305" i="8"/>
  <c r="R305" i="8"/>
  <c r="S305" i="8"/>
  <c r="T305" i="8"/>
  <c r="U305" i="8"/>
  <c r="V305" i="8"/>
  <c r="W305" i="8"/>
  <c r="X305" i="8"/>
  <c r="Y305" i="8"/>
  <c r="Z305" i="8"/>
  <c r="AA305" i="8"/>
  <c r="AB305" i="8"/>
  <c r="AC305" i="8"/>
  <c r="AD305" i="8"/>
  <c r="AE305" i="8"/>
  <c r="AF305" i="8"/>
  <c r="AG305" i="8"/>
  <c r="AH305" i="8"/>
  <c r="AI305" i="8"/>
  <c r="AJ305" i="8"/>
  <c r="AK305" i="8"/>
  <c r="AL305" i="8"/>
  <c r="AM305" i="8"/>
  <c r="AN305" i="8"/>
  <c r="AO305" i="8"/>
  <c r="AP305" i="8"/>
  <c r="AQ305" i="8"/>
  <c r="AR305" i="8"/>
  <c r="AS305" i="8"/>
  <c r="AT305" i="8"/>
  <c r="AU305" i="8"/>
  <c r="AV305" i="8"/>
  <c r="AW305" i="8"/>
  <c r="AX305" i="8"/>
  <c r="AY305" i="8"/>
  <c r="AZ305" i="8"/>
  <c r="BA305" i="8"/>
  <c r="BB305" i="8"/>
  <c r="BC305" i="8"/>
  <c r="BD305" i="8"/>
  <c r="BE305" i="8"/>
  <c r="BF305" i="8"/>
  <c r="BG305" i="8"/>
  <c r="BH305" i="8"/>
  <c r="BI305" i="8"/>
  <c r="BJ305" i="8"/>
  <c r="BK305" i="8"/>
  <c r="BL305" i="8"/>
  <c r="BM305" i="8"/>
  <c r="BN305" i="8"/>
  <c r="BO305" i="8"/>
  <c r="BP305" i="8"/>
  <c r="BQ305" i="8"/>
  <c r="BR305" i="8"/>
  <c r="BS305" i="8"/>
  <c r="BT305" i="8"/>
  <c r="BU305" i="8"/>
  <c r="BV305" i="8"/>
  <c r="BW305" i="8"/>
  <c r="BX305" i="8"/>
  <c r="BY305" i="8"/>
  <c r="BZ305" i="8"/>
  <c r="CA305" i="8"/>
  <c r="CB305" i="8"/>
  <c r="CC305" i="8"/>
  <c r="CD305" i="8"/>
  <c r="CE305" i="8"/>
  <c r="CF305" i="8"/>
  <c r="CG305" i="8"/>
  <c r="CH305" i="8"/>
  <c r="CI305" i="8"/>
  <c r="CJ305" i="8"/>
  <c r="CK305" i="8"/>
  <c r="CL305" i="8"/>
  <c r="CM305" i="8"/>
  <c r="CN305" i="8"/>
  <c r="CO305" i="8"/>
  <c r="CP305" i="8"/>
  <c r="CQ305" i="8"/>
  <c r="CR305" i="8"/>
  <c r="CS305" i="8"/>
  <c r="CT305" i="8"/>
  <c r="CU305" i="8"/>
  <c r="CV305" i="8"/>
  <c r="CW305" i="8"/>
  <c r="CX305" i="8"/>
  <c r="CY305" i="8"/>
  <c r="CZ305" i="8"/>
  <c r="DA305" i="8"/>
  <c r="DB305" i="8"/>
  <c r="DC305" i="8"/>
  <c r="DD305" i="8"/>
  <c r="DE305" i="8"/>
  <c r="DF305" i="8"/>
  <c r="DG305" i="8"/>
  <c r="DH305" i="8"/>
  <c r="DI305" i="8"/>
  <c r="DJ305" i="8"/>
  <c r="DK305" i="8"/>
  <c r="DL305" i="8"/>
  <c r="DM305" i="8"/>
  <c r="DN305" i="8"/>
  <c r="DO305" i="8"/>
  <c r="DP305" i="8"/>
  <c r="DQ305" i="8"/>
  <c r="DR305" i="8"/>
  <c r="DS305" i="8"/>
  <c r="H319" i="8"/>
  <c r="I319" i="8"/>
  <c r="J319" i="8"/>
  <c r="K319" i="8"/>
  <c r="L319" i="8"/>
  <c r="M319" i="8"/>
  <c r="N319" i="8"/>
  <c r="O319" i="8"/>
  <c r="P319" i="8"/>
  <c r="Q319" i="8"/>
  <c r="R319" i="8"/>
  <c r="S319" i="8"/>
  <c r="T319" i="8"/>
  <c r="U319" i="8"/>
  <c r="V319" i="8"/>
  <c r="W319" i="8"/>
  <c r="X319" i="8"/>
  <c r="Y319" i="8"/>
  <c r="Z319" i="8"/>
  <c r="AA319" i="8"/>
  <c r="AB319" i="8"/>
  <c r="AC319" i="8"/>
  <c r="AD319" i="8"/>
  <c r="AE319" i="8"/>
  <c r="AF319" i="8"/>
  <c r="AG319" i="8"/>
  <c r="AH319" i="8"/>
  <c r="AI319" i="8"/>
  <c r="AJ319" i="8"/>
  <c r="AK319" i="8"/>
  <c r="AL319" i="8"/>
  <c r="AM319" i="8"/>
  <c r="AN319" i="8"/>
  <c r="AO319" i="8"/>
  <c r="AP319" i="8"/>
  <c r="AQ319" i="8"/>
  <c r="AR319" i="8"/>
  <c r="AS319" i="8"/>
  <c r="AT319" i="8"/>
  <c r="AU319" i="8"/>
  <c r="AV319" i="8"/>
  <c r="AW319" i="8"/>
  <c r="AX319" i="8"/>
  <c r="AY319" i="8"/>
  <c r="AZ319" i="8"/>
  <c r="BA319" i="8"/>
  <c r="BB319" i="8"/>
  <c r="BC319" i="8"/>
  <c r="BD319" i="8"/>
  <c r="BE319" i="8"/>
  <c r="BF319" i="8"/>
  <c r="BG319" i="8"/>
  <c r="BH319" i="8"/>
  <c r="BI319" i="8"/>
  <c r="BJ319" i="8"/>
  <c r="BK319" i="8"/>
  <c r="BL319" i="8"/>
  <c r="BM319" i="8"/>
  <c r="BN319" i="8"/>
  <c r="BO319" i="8"/>
  <c r="BP319" i="8"/>
  <c r="BQ319" i="8"/>
  <c r="BR319" i="8"/>
  <c r="BS319" i="8"/>
  <c r="BT319" i="8"/>
  <c r="BU319" i="8"/>
  <c r="BV319" i="8"/>
  <c r="BW319" i="8"/>
  <c r="BX319" i="8"/>
  <c r="BY319" i="8"/>
  <c r="BZ319" i="8"/>
  <c r="CA319" i="8"/>
  <c r="CB319" i="8"/>
  <c r="CC319" i="8"/>
  <c r="CD319" i="8"/>
  <c r="CE319" i="8"/>
  <c r="CF319" i="8"/>
  <c r="CG319" i="8"/>
  <c r="CH319" i="8"/>
  <c r="CI319" i="8"/>
  <c r="CJ319" i="8"/>
  <c r="CK319" i="8"/>
  <c r="CL319" i="8"/>
  <c r="CM319" i="8"/>
  <c r="CN319" i="8"/>
  <c r="CO319" i="8"/>
  <c r="CP319" i="8"/>
  <c r="CQ319" i="8"/>
  <c r="CR319" i="8"/>
  <c r="CS319" i="8"/>
  <c r="CT319" i="8"/>
  <c r="CU319" i="8"/>
  <c r="CV319" i="8"/>
  <c r="CW319" i="8"/>
  <c r="CX319" i="8"/>
  <c r="CY319" i="8"/>
  <c r="CZ319" i="8"/>
  <c r="DA319" i="8"/>
  <c r="DB319" i="8"/>
  <c r="DC319" i="8"/>
  <c r="DD319" i="8"/>
  <c r="DE319" i="8"/>
  <c r="DF319" i="8"/>
  <c r="DG319" i="8"/>
  <c r="DH319" i="8"/>
  <c r="DI319" i="8"/>
  <c r="DJ319" i="8"/>
  <c r="DK319" i="8"/>
  <c r="DL319" i="8"/>
  <c r="DM319" i="8"/>
  <c r="DN319" i="8"/>
  <c r="DO319" i="8"/>
  <c r="DP319" i="8"/>
  <c r="DQ319" i="8"/>
  <c r="DR319" i="8"/>
  <c r="DS319" i="8"/>
  <c r="H276" i="8"/>
  <c r="I276" i="8"/>
  <c r="J276" i="8"/>
  <c r="K276" i="8"/>
  <c r="L276" i="8"/>
  <c r="M276" i="8"/>
  <c r="N276" i="8"/>
  <c r="O276" i="8"/>
  <c r="P276" i="8"/>
  <c r="Q276" i="8"/>
  <c r="R276" i="8"/>
  <c r="S276" i="8"/>
  <c r="T276" i="8"/>
  <c r="U276" i="8"/>
  <c r="V276" i="8"/>
  <c r="W276" i="8"/>
  <c r="X276" i="8"/>
  <c r="Y276" i="8"/>
  <c r="Z276" i="8"/>
  <c r="AA276" i="8"/>
  <c r="AB276" i="8"/>
  <c r="AC276" i="8"/>
  <c r="AD276" i="8"/>
  <c r="AE276" i="8"/>
  <c r="AF276" i="8"/>
  <c r="AG276" i="8"/>
  <c r="AH276" i="8"/>
  <c r="AI276" i="8"/>
  <c r="AJ276" i="8"/>
  <c r="AK276" i="8"/>
  <c r="AL276" i="8"/>
  <c r="AM276" i="8"/>
  <c r="AN276" i="8"/>
  <c r="AO276" i="8"/>
  <c r="AP276" i="8"/>
  <c r="AQ276" i="8"/>
  <c r="AR276" i="8"/>
  <c r="AS276" i="8"/>
  <c r="AT276" i="8"/>
  <c r="AU276" i="8"/>
  <c r="AV276" i="8"/>
  <c r="AW276" i="8"/>
  <c r="AX276" i="8"/>
  <c r="AY276" i="8"/>
  <c r="AZ276" i="8"/>
  <c r="BA276" i="8"/>
  <c r="BB276" i="8"/>
  <c r="BC276" i="8"/>
  <c r="BD276" i="8"/>
  <c r="BE276" i="8"/>
  <c r="BF276" i="8"/>
  <c r="BG276" i="8"/>
  <c r="BH276" i="8"/>
  <c r="BI276" i="8"/>
  <c r="BJ276" i="8"/>
  <c r="BK276" i="8"/>
  <c r="BL276" i="8"/>
  <c r="BM276" i="8"/>
  <c r="BN276" i="8"/>
  <c r="BO276" i="8"/>
  <c r="BP276" i="8"/>
  <c r="BQ276" i="8"/>
  <c r="BR276" i="8"/>
  <c r="BS276" i="8"/>
  <c r="BT276" i="8"/>
  <c r="BU276" i="8"/>
  <c r="BV276" i="8"/>
  <c r="BW276" i="8"/>
  <c r="BX276" i="8"/>
  <c r="BY276" i="8"/>
  <c r="BZ276" i="8"/>
  <c r="CA276" i="8"/>
  <c r="CB276" i="8"/>
  <c r="CC276" i="8"/>
  <c r="CD276" i="8"/>
  <c r="CE276" i="8"/>
  <c r="CF276" i="8"/>
  <c r="CG276" i="8"/>
  <c r="CH276" i="8"/>
  <c r="CI276" i="8"/>
  <c r="CJ276" i="8"/>
  <c r="CK276" i="8"/>
  <c r="CL276" i="8"/>
  <c r="CM276" i="8"/>
  <c r="CN276" i="8"/>
  <c r="CO276" i="8"/>
  <c r="CP276" i="8"/>
  <c r="CQ276" i="8"/>
  <c r="CR276" i="8"/>
  <c r="CS276" i="8"/>
  <c r="CT276" i="8"/>
  <c r="CU276" i="8"/>
  <c r="CV276" i="8"/>
  <c r="CW276" i="8"/>
  <c r="CX276" i="8"/>
  <c r="CY276" i="8"/>
  <c r="CZ276" i="8"/>
  <c r="DA276" i="8"/>
  <c r="DB276" i="8"/>
  <c r="DC276" i="8"/>
  <c r="DD276" i="8"/>
  <c r="DE276" i="8"/>
  <c r="DF276" i="8"/>
  <c r="DG276" i="8"/>
  <c r="DH276" i="8"/>
  <c r="DI276" i="8"/>
  <c r="DJ276" i="8"/>
  <c r="DK276" i="8"/>
  <c r="DL276" i="8"/>
  <c r="DM276" i="8"/>
  <c r="DN276" i="8"/>
  <c r="DO276" i="8"/>
  <c r="DP276" i="8"/>
  <c r="DQ276" i="8"/>
  <c r="DR276" i="8"/>
  <c r="DS276" i="8"/>
  <c r="H236" i="8"/>
  <c r="I236" i="8"/>
  <c r="J236" i="8"/>
  <c r="K236" i="8"/>
  <c r="L236" i="8"/>
  <c r="M236" i="8"/>
  <c r="N236" i="8"/>
  <c r="O236" i="8"/>
  <c r="P236" i="8"/>
  <c r="Q236" i="8"/>
  <c r="R236" i="8"/>
  <c r="S236" i="8"/>
  <c r="T236" i="8"/>
  <c r="U236" i="8"/>
  <c r="V236" i="8"/>
  <c r="W236" i="8"/>
  <c r="X236" i="8"/>
  <c r="Y236" i="8"/>
  <c r="Z236" i="8"/>
  <c r="AA236" i="8"/>
  <c r="AB236" i="8"/>
  <c r="AC236" i="8"/>
  <c r="AD236" i="8"/>
  <c r="AE236" i="8"/>
  <c r="AF236" i="8"/>
  <c r="AG236" i="8"/>
  <c r="AH236" i="8"/>
  <c r="AI236" i="8"/>
  <c r="AJ236" i="8"/>
  <c r="AK236" i="8"/>
  <c r="AL236" i="8"/>
  <c r="AM236" i="8"/>
  <c r="AN236" i="8"/>
  <c r="AO236" i="8"/>
  <c r="AP236" i="8"/>
  <c r="AQ236" i="8"/>
  <c r="AR236" i="8"/>
  <c r="AS236" i="8"/>
  <c r="AT236" i="8"/>
  <c r="AU236" i="8"/>
  <c r="AV236" i="8"/>
  <c r="AW236" i="8"/>
  <c r="AX236" i="8"/>
  <c r="AY236" i="8"/>
  <c r="AZ236" i="8"/>
  <c r="BA236" i="8"/>
  <c r="BB236" i="8"/>
  <c r="BC236" i="8"/>
  <c r="BD236" i="8"/>
  <c r="BE236" i="8"/>
  <c r="BF236" i="8"/>
  <c r="BG236" i="8"/>
  <c r="BH236" i="8"/>
  <c r="BI236" i="8"/>
  <c r="BJ236" i="8"/>
  <c r="BK236" i="8"/>
  <c r="BL236" i="8"/>
  <c r="BM236" i="8"/>
  <c r="BN236" i="8"/>
  <c r="BO236" i="8"/>
  <c r="BP236" i="8"/>
  <c r="BQ236" i="8"/>
  <c r="BR236" i="8"/>
  <c r="BS236" i="8"/>
  <c r="BT236" i="8"/>
  <c r="BU236" i="8"/>
  <c r="BV236" i="8"/>
  <c r="BW236" i="8"/>
  <c r="BX236" i="8"/>
  <c r="BY236" i="8"/>
  <c r="BZ236" i="8"/>
  <c r="CA236" i="8"/>
  <c r="CB236" i="8"/>
  <c r="CC236" i="8"/>
  <c r="CD236" i="8"/>
  <c r="CE236" i="8"/>
  <c r="CF236" i="8"/>
  <c r="CG236" i="8"/>
  <c r="CH236" i="8"/>
  <c r="CI236" i="8"/>
  <c r="CJ236" i="8"/>
  <c r="CK236" i="8"/>
  <c r="CL236" i="8"/>
  <c r="CN236" i="8"/>
  <c r="CO236" i="8"/>
  <c r="CP236" i="8"/>
  <c r="CQ236" i="8"/>
  <c r="CR236" i="8"/>
  <c r="CS236" i="8"/>
  <c r="CT236" i="8"/>
  <c r="CU236" i="8"/>
  <c r="CV236" i="8"/>
  <c r="CW236" i="8"/>
  <c r="CX236" i="8"/>
  <c r="CY236" i="8"/>
  <c r="CZ236" i="8"/>
  <c r="DA236" i="8"/>
  <c r="DB236" i="8"/>
  <c r="DC236" i="8"/>
  <c r="DD236" i="8"/>
  <c r="DE236" i="8"/>
  <c r="DF236" i="8"/>
  <c r="DG236" i="8"/>
  <c r="DH236" i="8"/>
  <c r="DI236" i="8"/>
  <c r="DJ236" i="8"/>
  <c r="DK236" i="8"/>
  <c r="DL236" i="8"/>
  <c r="DM236" i="8"/>
  <c r="DN236" i="8"/>
  <c r="DO236" i="8"/>
  <c r="DP236" i="8"/>
  <c r="DQ236" i="8"/>
  <c r="DR236" i="8"/>
  <c r="DS236" i="8"/>
  <c r="BT171" i="8"/>
  <c r="M171" i="8"/>
  <c r="U171" i="8"/>
  <c r="AC171" i="8"/>
  <c r="AK171" i="8"/>
  <c r="AS171" i="8"/>
  <c r="BA171" i="8"/>
  <c r="BI171" i="8"/>
  <c r="BQ171" i="8"/>
  <c r="N171" i="8"/>
  <c r="V171" i="8"/>
  <c r="AD171" i="8"/>
  <c r="AL171" i="8"/>
  <c r="AT171" i="8"/>
  <c r="BB171" i="8"/>
  <c r="BJ171" i="8"/>
  <c r="BR171" i="8"/>
  <c r="O171" i="8"/>
  <c r="W171" i="8"/>
  <c r="AE171" i="8"/>
  <c r="AM171" i="8"/>
  <c r="AU171" i="8"/>
  <c r="BC171" i="8"/>
  <c r="BK171" i="8"/>
  <c r="BS171" i="8"/>
  <c r="H171" i="8"/>
  <c r="P171" i="8"/>
  <c r="X171" i="8"/>
  <c r="AF171" i="8"/>
  <c r="AN171" i="8"/>
  <c r="AV171" i="8"/>
  <c r="BD171" i="8"/>
  <c r="BL171" i="8"/>
  <c r="I171" i="8"/>
  <c r="Q171" i="8"/>
  <c r="Y171" i="8"/>
  <c r="AG171" i="8"/>
  <c r="AO171" i="8"/>
  <c r="AW171" i="8"/>
  <c r="BE171" i="8"/>
  <c r="BM171" i="8"/>
  <c r="J171" i="8"/>
  <c r="R171" i="8"/>
  <c r="Z171" i="8"/>
  <c r="AH171" i="8"/>
  <c r="AP171" i="8"/>
  <c r="AX171" i="8"/>
  <c r="BF171" i="8"/>
  <c r="BN171" i="8"/>
  <c r="K171" i="8"/>
  <c r="S171" i="8"/>
  <c r="AA171" i="8"/>
  <c r="AI171" i="8"/>
  <c r="AQ171" i="8"/>
  <c r="AY171" i="8"/>
  <c r="BG171" i="8"/>
  <c r="BO171" i="8"/>
  <c r="L171" i="8"/>
  <c r="T171" i="8"/>
  <c r="AB171" i="8"/>
  <c r="AJ171" i="8"/>
  <c r="AR171" i="8"/>
  <c r="AZ171" i="8"/>
  <c r="BH171" i="8"/>
  <c r="BP171" i="8"/>
  <c r="BU171" i="8"/>
  <c r="BV171" i="8"/>
  <c r="BW171" i="8"/>
  <c r="BX171" i="8"/>
  <c r="BY171" i="8"/>
  <c r="BZ171" i="8"/>
  <c r="CA171" i="8"/>
  <c r="CB171" i="8"/>
  <c r="CC171" i="8"/>
  <c r="CD171" i="8"/>
  <c r="CE171" i="8"/>
  <c r="CF171" i="8"/>
  <c r="CG171" i="8"/>
  <c r="CH171" i="8"/>
  <c r="O177" i="8"/>
  <c r="W177" i="8"/>
  <c r="AE177" i="8"/>
  <c r="AM177" i="8"/>
  <c r="AU177" i="8"/>
  <c r="BC177" i="8"/>
  <c r="BK177" i="8"/>
  <c r="BS177" i="8"/>
  <c r="H177" i="8"/>
  <c r="P177" i="8"/>
  <c r="X177" i="8"/>
  <c r="AF177" i="8"/>
  <c r="AN177" i="8"/>
  <c r="AV177" i="8"/>
  <c r="BD177" i="8"/>
  <c r="BL177" i="8"/>
  <c r="I177" i="8"/>
  <c r="Q177" i="8"/>
  <c r="Y177" i="8"/>
  <c r="AG177" i="8"/>
  <c r="AO177" i="8"/>
  <c r="AW177" i="8"/>
  <c r="BE177" i="8"/>
  <c r="BM177" i="8"/>
  <c r="J177" i="8"/>
  <c r="R177" i="8"/>
  <c r="Z177" i="8"/>
  <c r="AH177" i="8"/>
  <c r="AP177" i="8"/>
  <c r="AX177" i="8"/>
  <c r="BF177" i="8"/>
  <c r="BN177" i="8"/>
  <c r="BT177" i="8"/>
  <c r="K177" i="8"/>
  <c r="S177" i="8"/>
  <c r="AA177" i="8"/>
  <c r="AI177" i="8"/>
  <c r="AQ177" i="8"/>
  <c r="AY177" i="8"/>
  <c r="BG177" i="8"/>
  <c r="BO177" i="8"/>
  <c r="L177" i="8"/>
  <c r="T177" i="8"/>
  <c r="AB177" i="8"/>
  <c r="AJ177" i="8"/>
  <c r="AR177" i="8"/>
  <c r="AZ177" i="8"/>
  <c r="BH177" i="8"/>
  <c r="BP177" i="8"/>
  <c r="M177" i="8"/>
  <c r="U177" i="8"/>
  <c r="AC177" i="8"/>
  <c r="AK177" i="8"/>
  <c r="AS177" i="8"/>
  <c r="BA177" i="8"/>
  <c r="BI177" i="8"/>
  <c r="BQ177" i="8"/>
  <c r="N177" i="8"/>
  <c r="V177" i="8"/>
  <c r="AD177" i="8"/>
  <c r="AL177" i="8"/>
  <c r="AT177" i="8"/>
  <c r="BB177" i="8"/>
  <c r="BJ177" i="8"/>
  <c r="BR177" i="8"/>
  <c r="BU177" i="8"/>
  <c r="BV177" i="8"/>
  <c r="BW177" i="8"/>
  <c r="BX177" i="8"/>
  <c r="BY177" i="8"/>
  <c r="BZ177" i="8"/>
  <c r="CA177" i="8"/>
  <c r="CB177" i="8"/>
  <c r="CC177" i="8"/>
  <c r="CD177" i="8"/>
  <c r="CE177" i="8"/>
  <c r="CF177" i="8"/>
  <c r="CG177" i="8"/>
  <c r="CH177" i="8"/>
  <c r="CI177" i="8"/>
  <c r="CJ177" i="8"/>
  <c r="CK177" i="8"/>
  <c r="CL177" i="8"/>
  <c r="CM177" i="8"/>
  <c r="CN177" i="8"/>
  <c r="M208" i="8"/>
  <c r="U208" i="8"/>
  <c r="AC208" i="8"/>
  <c r="AK208" i="8"/>
  <c r="AS208" i="8"/>
  <c r="BA208" i="8"/>
  <c r="BI208" i="8"/>
  <c r="BQ208" i="8"/>
  <c r="N208" i="8"/>
  <c r="V208" i="8"/>
  <c r="AD208" i="8"/>
  <c r="AL208" i="8"/>
  <c r="AT208" i="8"/>
  <c r="BB208" i="8"/>
  <c r="BJ208" i="8"/>
  <c r="BR208" i="8"/>
  <c r="O208" i="8"/>
  <c r="W208" i="8"/>
  <c r="AE208" i="8"/>
  <c r="AM208" i="8"/>
  <c r="AU208" i="8"/>
  <c r="BC208" i="8"/>
  <c r="BK208" i="8"/>
  <c r="BS208" i="8"/>
  <c r="BT208" i="8"/>
  <c r="H208" i="8"/>
  <c r="P208" i="8"/>
  <c r="X208" i="8"/>
  <c r="AF208" i="8"/>
  <c r="AN208" i="8"/>
  <c r="AV208" i="8"/>
  <c r="BD208" i="8"/>
  <c r="BL208" i="8"/>
  <c r="I208" i="8"/>
  <c r="Q208" i="8"/>
  <c r="Y208" i="8"/>
  <c r="AG208" i="8"/>
  <c r="AO208" i="8"/>
  <c r="AW208" i="8"/>
  <c r="BE208" i="8"/>
  <c r="BM208" i="8"/>
  <c r="J208" i="8"/>
  <c r="R208" i="8"/>
  <c r="Z208" i="8"/>
  <c r="AH208" i="8"/>
  <c r="AP208" i="8"/>
  <c r="AX208" i="8"/>
  <c r="BF208" i="8"/>
  <c r="BN208" i="8"/>
  <c r="K208" i="8"/>
  <c r="S208" i="8"/>
  <c r="AA208" i="8"/>
  <c r="AI208" i="8"/>
  <c r="AQ208" i="8"/>
  <c r="AY208" i="8"/>
  <c r="BG208" i="8"/>
  <c r="BO208" i="8"/>
  <c r="L208" i="8"/>
  <c r="T208" i="8"/>
  <c r="AB208" i="8"/>
  <c r="AJ208" i="8"/>
  <c r="AR208" i="8"/>
  <c r="AZ208" i="8"/>
  <c r="BH208" i="8"/>
  <c r="BP208" i="8"/>
  <c r="BU208" i="8"/>
  <c r="BV208" i="8"/>
  <c r="BW208" i="8"/>
  <c r="BX208" i="8"/>
  <c r="BY208" i="8"/>
  <c r="BZ208" i="8"/>
  <c r="CA208" i="8"/>
  <c r="CB208" i="8"/>
  <c r="CC208" i="8"/>
  <c r="CD208" i="8"/>
  <c r="CE208" i="8"/>
  <c r="CF208" i="8"/>
  <c r="CG208" i="8"/>
  <c r="CH208" i="8"/>
  <c r="CI208" i="8"/>
  <c r="CJ208" i="8"/>
  <c r="CK208" i="8"/>
  <c r="CL208" i="8"/>
  <c r="CM208" i="8"/>
  <c r="CN208" i="8"/>
  <c r="CO208" i="8"/>
  <c r="CP208" i="8"/>
  <c r="CQ208" i="8"/>
  <c r="CR208" i="8"/>
  <c r="CS208" i="8"/>
  <c r="CT208" i="8"/>
  <c r="CU208" i="8"/>
  <c r="CV208" i="8"/>
  <c r="CW208" i="8"/>
  <c r="CX208" i="8"/>
  <c r="CY208" i="8"/>
  <c r="CZ208" i="8"/>
  <c r="DA208" i="8"/>
  <c r="DB208" i="8"/>
  <c r="DC208" i="8"/>
  <c r="DD208" i="8"/>
  <c r="DE208" i="8"/>
  <c r="DF208" i="8"/>
  <c r="DG208" i="8"/>
  <c r="DH208" i="8"/>
  <c r="DI208" i="8"/>
  <c r="DJ208" i="8"/>
  <c r="DK208" i="8"/>
  <c r="DL208" i="8"/>
  <c r="DM208" i="8"/>
  <c r="DN208" i="8"/>
  <c r="DO208" i="8"/>
  <c r="DP208" i="8"/>
  <c r="DQ208" i="8"/>
  <c r="DR208" i="8"/>
  <c r="DS208" i="8"/>
  <c r="BT158" i="8"/>
  <c r="N158" i="8"/>
  <c r="V158" i="8"/>
  <c r="AD158" i="8"/>
  <c r="AL158" i="8"/>
  <c r="AT158" i="8"/>
  <c r="BB158" i="8"/>
  <c r="BJ158" i="8"/>
  <c r="BR158" i="8"/>
  <c r="O158" i="8"/>
  <c r="W158" i="8"/>
  <c r="AE158" i="8"/>
  <c r="AM158" i="8"/>
  <c r="AU158" i="8"/>
  <c r="BC158" i="8"/>
  <c r="BK158" i="8"/>
  <c r="BS158" i="8"/>
  <c r="H158" i="8"/>
  <c r="P158" i="8"/>
  <c r="X158" i="8"/>
  <c r="AF158" i="8"/>
  <c r="AN158" i="8"/>
  <c r="AV158" i="8"/>
  <c r="BD158" i="8"/>
  <c r="BL158" i="8"/>
  <c r="I158" i="8"/>
  <c r="Q158" i="8"/>
  <c r="Y158" i="8"/>
  <c r="AG158" i="8"/>
  <c r="AO158" i="8"/>
  <c r="AW158" i="8"/>
  <c r="BE158" i="8"/>
  <c r="BM158" i="8"/>
  <c r="J158" i="8"/>
  <c r="R158" i="8"/>
  <c r="Z158" i="8"/>
  <c r="AH158" i="8"/>
  <c r="AP158" i="8"/>
  <c r="AX158" i="8"/>
  <c r="BF158" i="8"/>
  <c r="BN158" i="8"/>
  <c r="K158" i="8"/>
  <c r="S158" i="8"/>
  <c r="AA158" i="8"/>
  <c r="AI158" i="8"/>
  <c r="AQ158" i="8"/>
  <c r="AY158" i="8"/>
  <c r="BG158" i="8"/>
  <c r="BO158" i="8"/>
  <c r="L158" i="8"/>
  <c r="T158" i="8"/>
  <c r="AB158" i="8"/>
  <c r="AJ158" i="8"/>
  <c r="AR158" i="8"/>
  <c r="AZ158" i="8"/>
  <c r="BH158" i="8"/>
  <c r="BP158" i="8"/>
  <c r="M158" i="8"/>
  <c r="U158" i="8"/>
  <c r="AC158" i="8"/>
  <c r="AK158" i="8"/>
  <c r="AS158" i="8"/>
  <c r="BA158" i="8"/>
  <c r="BI158" i="8"/>
  <c r="BQ158" i="8"/>
  <c r="BU158" i="8"/>
  <c r="M147" i="8"/>
  <c r="U147" i="8"/>
  <c r="AC147" i="8"/>
  <c r="AK147" i="8"/>
  <c r="AS147" i="8"/>
  <c r="BA147" i="8"/>
  <c r="BI147" i="8"/>
  <c r="O147" i="8"/>
  <c r="W147" i="8"/>
  <c r="AE147" i="8"/>
  <c r="AM147" i="8"/>
  <c r="AU147" i="8"/>
  <c r="BC147" i="8"/>
  <c r="P147" i="8"/>
  <c r="X147" i="8"/>
  <c r="AF147" i="8"/>
  <c r="AN147" i="8"/>
  <c r="AV147" i="8"/>
  <c r="BD147" i="8"/>
  <c r="I147" i="8"/>
  <c r="Q147" i="8"/>
  <c r="Y147" i="8"/>
  <c r="AG147" i="8"/>
  <c r="AO147" i="8"/>
  <c r="AW147" i="8"/>
  <c r="BE147" i="8"/>
  <c r="J147" i="8"/>
  <c r="R147" i="8"/>
  <c r="Z147" i="8"/>
  <c r="AH147" i="8"/>
  <c r="AP147" i="8"/>
  <c r="AX147" i="8"/>
  <c r="BF147" i="8"/>
  <c r="K147" i="8"/>
  <c r="S147" i="8"/>
  <c r="AA147" i="8"/>
  <c r="AI147" i="8"/>
  <c r="AQ147" i="8"/>
  <c r="AY147" i="8"/>
  <c r="BG147" i="8"/>
  <c r="L147" i="8"/>
  <c r="T147" i="8"/>
  <c r="AB147" i="8"/>
  <c r="AJ147" i="8"/>
  <c r="AR147" i="8"/>
  <c r="AZ147" i="8"/>
  <c r="BH147" i="8"/>
  <c r="V147" i="8"/>
  <c r="AD147" i="8"/>
  <c r="AL147" i="8"/>
  <c r="AT147" i="8"/>
  <c r="BB147" i="8"/>
  <c r="BJ147" i="8"/>
  <c r="H147" i="8"/>
  <c r="N147" i="8"/>
  <c r="DS147" i="8"/>
  <c r="K156" i="8"/>
  <c r="S156" i="8"/>
  <c r="AA156" i="8"/>
  <c r="AI156" i="8"/>
  <c r="AQ156" i="8"/>
  <c r="AY156" i="8"/>
  <c r="BG156" i="8"/>
  <c r="BO156" i="8"/>
  <c r="L156" i="8"/>
  <c r="T156" i="8"/>
  <c r="AB156" i="8"/>
  <c r="AJ156" i="8"/>
  <c r="AR156" i="8"/>
  <c r="AZ156" i="8"/>
  <c r="BH156" i="8"/>
  <c r="BP156" i="8"/>
  <c r="M156" i="8"/>
  <c r="U156" i="8"/>
  <c r="AC156" i="8"/>
  <c r="AK156" i="8"/>
  <c r="AS156" i="8"/>
  <c r="BA156" i="8"/>
  <c r="BI156" i="8"/>
  <c r="BQ156" i="8"/>
  <c r="N156" i="8"/>
  <c r="V156" i="8"/>
  <c r="AD156" i="8"/>
  <c r="AL156" i="8"/>
  <c r="AT156" i="8"/>
  <c r="BB156" i="8"/>
  <c r="BJ156" i="8"/>
  <c r="BR156" i="8"/>
  <c r="O156" i="8"/>
  <c r="W156" i="8"/>
  <c r="AE156" i="8"/>
  <c r="AM156" i="8"/>
  <c r="AU156" i="8"/>
  <c r="BC156" i="8"/>
  <c r="BK156" i="8"/>
  <c r="BS156" i="8"/>
  <c r="H156" i="8"/>
  <c r="P156" i="8"/>
  <c r="X156" i="8"/>
  <c r="AF156" i="8"/>
  <c r="AN156" i="8"/>
  <c r="AV156" i="8"/>
  <c r="BD156" i="8"/>
  <c r="BL156" i="8"/>
  <c r="I156" i="8"/>
  <c r="Q156" i="8"/>
  <c r="Y156" i="8"/>
  <c r="AG156" i="8"/>
  <c r="AO156" i="8"/>
  <c r="AW156" i="8"/>
  <c r="BE156" i="8"/>
  <c r="BM156" i="8"/>
  <c r="AH156" i="8"/>
  <c r="AP156" i="8"/>
  <c r="AX156" i="8"/>
  <c r="BF156" i="8"/>
  <c r="BN156" i="8"/>
  <c r="J156" i="8"/>
  <c r="R156" i="8"/>
  <c r="Z156" i="8"/>
  <c r="P141" i="8"/>
  <c r="X141" i="8"/>
  <c r="AF141" i="8"/>
  <c r="AN141" i="8"/>
  <c r="AV141" i="8"/>
  <c r="BD141" i="8"/>
  <c r="I141" i="8"/>
  <c r="Q141" i="8"/>
  <c r="Y141" i="8"/>
  <c r="AG141" i="8"/>
  <c r="AO141" i="8"/>
  <c r="AW141" i="8"/>
  <c r="J141" i="8"/>
  <c r="R141" i="8"/>
  <c r="Z141" i="8"/>
  <c r="AH141" i="8"/>
  <c r="AP141" i="8"/>
  <c r="AX141" i="8"/>
  <c r="K141" i="8"/>
  <c r="S141" i="8"/>
  <c r="AA141" i="8"/>
  <c r="AI141" i="8"/>
  <c r="AQ141" i="8"/>
  <c r="AY141" i="8"/>
  <c r="L141" i="8"/>
  <c r="T141" i="8"/>
  <c r="AB141" i="8"/>
  <c r="AJ141" i="8"/>
  <c r="AR141" i="8"/>
  <c r="AZ141" i="8"/>
  <c r="M141" i="8"/>
  <c r="U141" i="8"/>
  <c r="AC141" i="8"/>
  <c r="AK141" i="8"/>
  <c r="AS141" i="8"/>
  <c r="BA141" i="8"/>
  <c r="N141" i="8"/>
  <c r="V141" i="8"/>
  <c r="AD141" i="8"/>
  <c r="AL141" i="8"/>
  <c r="AT141" i="8"/>
  <c r="BB141" i="8"/>
  <c r="AU141" i="8"/>
  <c r="H141" i="8"/>
  <c r="BC141" i="8"/>
  <c r="O141" i="8"/>
  <c r="W141" i="8"/>
  <c r="AE141" i="8"/>
  <c r="AM141" i="8"/>
  <c r="DM141" i="8"/>
  <c r="DN141" i="8"/>
  <c r="DO141" i="8"/>
  <c r="DP141" i="8"/>
  <c r="DQ141" i="8"/>
  <c r="DR141" i="8"/>
  <c r="DS141" i="8"/>
  <c r="P120" i="8"/>
  <c r="X120" i="8"/>
  <c r="AF120" i="8"/>
  <c r="I120" i="8"/>
  <c r="Q120" i="8"/>
  <c r="Y120" i="8"/>
  <c r="AG120" i="8"/>
  <c r="J120" i="8"/>
  <c r="R120" i="8"/>
  <c r="Z120" i="8"/>
  <c r="AH120" i="8"/>
  <c r="K120" i="8"/>
  <c r="S120" i="8"/>
  <c r="AA120" i="8"/>
  <c r="AI120" i="8"/>
  <c r="L120" i="8"/>
  <c r="T120" i="8"/>
  <c r="AB120" i="8"/>
  <c r="H120" i="8"/>
  <c r="M120" i="8"/>
  <c r="U120" i="8"/>
  <c r="AC120" i="8"/>
  <c r="N120" i="8"/>
  <c r="V120" i="8"/>
  <c r="AD120" i="8"/>
  <c r="O120" i="8"/>
  <c r="W120" i="8"/>
  <c r="AE120" i="8"/>
  <c r="CR120" i="8"/>
  <c r="CS120" i="8"/>
  <c r="CT120" i="8"/>
  <c r="CU120" i="8"/>
  <c r="CV120" i="8"/>
  <c r="CW120" i="8"/>
  <c r="CX120" i="8"/>
  <c r="CY120" i="8"/>
  <c r="CZ120" i="8"/>
  <c r="DA120" i="8"/>
  <c r="DB120" i="8"/>
  <c r="DC120" i="8"/>
  <c r="DD120" i="8"/>
  <c r="DE120" i="8"/>
  <c r="DF120" i="8"/>
  <c r="DG120" i="8"/>
  <c r="DH120" i="8"/>
  <c r="DI120" i="8"/>
  <c r="DJ120" i="8"/>
  <c r="DK120" i="8"/>
  <c r="DL120" i="8"/>
  <c r="DM120" i="8"/>
  <c r="DN120" i="8"/>
  <c r="DO120" i="8"/>
  <c r="DP120" i="8"/>
  <c r="DQ120" i="8"/>
  <c r="DR120" i="8"/>
  <c r="DS120" i="8"/>
  <c r="J122" i="8"/>
  <c r="R122" i="8"/>
  <c r="Z122" i="8"/>
  <c r="AH122" i="8"/>
  <c r="K122" i="8"/>
  <c r="S122" i="8"/>
  <c r="AA122" i="8"/>
  <c r="AI122" i="8"/>
  <c r="L122" i="8"/>
  <c r="T122" i="8"/>
  <c r="AB122" i="8"/>
  <c r="AJ122" i="8"/>
  <c r="M122" i="8"/>
  <c r="U122" i="8"/>
  <c r="AC122" i="8"/>
  <c r="AK122" i="8"/>
  <c r="N122" i="8"/>
  <c r="V122" i="8"/>
  <c r="AD122" i="8"/>
  <c r="O122" i="8"/>
  <c r="W122" i="8"/>
  <c r="AE122" i="8"/>
  <c r="P122" i="8"/>
  <c r="X122" i="8"/>
  <c r="AF122" i="8"/>
  <c r="I122" i="8"/>
  <c r="Q122" i="8"/>
  <c r="Y122" i="8"/>
  <c r="AG122" i="8"/>
  <c r="H122" i="8"/>
  <c r="CT122" i="8"/>
  <c r="CU122" i="8"/>
  <c r="CV122" i="8"/>
  <c r="CW122" i="8"/>
  <c r="CX122" i="8"/>
  <c r="CY122" i="8"/>
  <c r="CZ122" i="8"/>
  <c r="DA122" i="8"/>
  <c r="DB122" i="8"/>
  <c r="DC122" i="8"/>
  <c r="DD122" i="8"/>
  <c r="DE122" i="8"/>
  <c r="DF122" i="8"/>
  <c r="DG122" i="8"/>
  <c r="DH122" i="8"/>
  <c r="DI122" i="8"/>
  <c r="DJ122" i="8"/>
  <c r="DK122" i="8"/>
  <c r="DL122" i="8"/>
  <c r="DM122" i="8"/>
  <c r="DN122" i="8"/>
  <c r="DO122" i="8"/>
  <c r="DP122" i="8"/>
  <c r="DQ122" i="8"/>
  <c r="DR122" i="8"/>
  <c r="DS122" i="8"/>
  <c r="O176" i="8"/>
  <c r="W176" i="8"/>
  <c r="AE176" i="8"/>
  <c r="AM176" i="8"/>
  <c r="AU176" i="8"/>
  <c r="BC176" i="8"/>
  <c r="BK176" i="8"/>
  <c r="BS176" i="8"/>
  <c r="H176" i="8"/>
  <c r="P176" i="8"/>
  <c r="X176" i="8"/>
  <c r="AF176" i="8"/>
  <c r="AN176" i="8"/>
  <c r="AV176" i="8"/>
  <c r="BD176" i="8"/>
  <c r="BL176" i="8"/>
  <c r="I176" i="8"/>
  <c r="Q176" i="8"/>
  <c r="Y176" i="8"/>
  <c r="AG176" i="8"/>
  <c r="AO176" i="8"/>
  <c r="AW176" i="8"/>
  <c r="BE176" i="8"/>
  <c r="BM176" i="8"/>
  <c r="J176" i="8"/>
  <c r="R176" i="8"/>
  <c r="Z176" i="8"/>
  <c r="AH176" i="8"/>
  <c r="AP176" i="8"/>
  <c r="AX176" i="8"/>
  <c r="BF176" i="8"/>
  <c r="BN176" i="8"/>
  <c r="K176" i="8"/>
  <c r="S176" i="8"/>
  <c r="AA176" i="8"/>
  <c r="AI176" i="8"/>
  <c r="AQ176" i="8"/>
  <c r="AY176" i="8"/>
  <c r="BG176" i="8"/>
  <c r="BO176" i="8"/>
  <c r="BT176" i="8"/>
  <c r="L176" i="8"/>
  <c r="T176" i="8"/>
  <c r="AB176" i="8"/>
  <c r="AJ176" i="8"/>
  <c r="AR176" i="8"/>
  <c r="AZ176" i="8"/>
  <c r="BH176" i="8"/>
  <c r="BP176" i="8"/>
  <c r="M176" i="8"/>
  <c r="U176" i="8"/>
  <c r="AC176" i="8"/>
  <c r="AK176" i="8"/>
  <c r="AS176" i="8"/>
  <c r="BA176" i="8"/>
  <c r="BI176" i="8"/>
  <c r="BQ176" i="8"/>
  <c r="N176" i="8"/>
  <c r="V176" i="8"/>
  <c r="AD176" i="8"/>
  <c r="AL176" i="8"/>
  <c r="AT176" i="8"/>
  <c r="BB176" i="8"/>
  <c r="BJ176" i="8"/>
  <c r="BR176" i="8"/>
  <c r="BU176" i="8"/>
  <c r="BV176" i="8"/>
  <c r="BW176" i="8"/>
  <c r="BX176" i="8"/>
  <c r="BY176" i="8"/>
  <c r="BZ176" i="8"/>
  <c r="CA176" i="8"/>
  <c r="CB176" i="8"/>
  <c r="CC176" i="8"/>
  <c r="CD176" i="8"/>
  <c r="CE176" i="8"/>
  <c r="CF176" i="8"/>
  <c r="CG176" i="8"/>
  <c r="CH176" i="8"/>
  <c r="CI176" i="8"/>
  <c r="CJ176" i="8"/>
  <c r="CK176" i="8"/>
  <c r="CL176" i="8"/>
  <c r="CM176" i="8"/>
  <c r="P134" i="8"/>
  <c r="X134" i="8"/>
  <c r="AF134" i="8"/>
  <c r="AN134" i="8"/>
  <c r="AV134" i="8"/>
  <c r="I134" i="8"/>
  <c r="Q134" i="8"/>
  <c r="Y134" i="8"/>
  <c r="AG134" i="8"/>
  <c r="AO134" i="8"/>
  <c r="AW134" i="8"/>
  <c r="J134" i="8"/>
  <c r="R134" i="8"/>
  <c r="Z134" i="8"/>
  <c r="AH134" i="8"/>
  <c r="AP134" i="8"/>
  <c r="K134" i="8"/>
  <c r="S134" i="8"/>
  <c r="AA134" i="8"/>
  <c r="AI134" i="8"/>
  <c r="AQ134" i="8"/>
  <c r="L134" i="8"/>
  <c r="T134" i="8"/>
  <c r="AB134" i="8"/>
  <c r="AJ134" i="8"/>
  <c r="AR134" i="8"/>
  <c r="M134" i="8"/>
  <c r="U134" i="8"/>
  <c r="AC134" i="8"/>
  <c r="AK134" i="8"/>
  <c r="AS134" i="8"/>
  <c r="N134" i="8"/>
  <c r="V134" i="8"/>
  <c r="AD134" i="8"/>
  <c r="AL134" i="8"/>
  <c r="AT134" i="8"/>
  <c r="O134" i="8"/>
  <c r="W134" i="8"/>
  <c r="AE134" i="8"/>
  <c r="AM134" i="8"/>
  <c r="AU134" i="8"/>
  <c r="H134" i="8"/>
  <c r="DF134" i="8"/>
  <c r="DG134" i="8"/>
  <c r="DH134" i="8"/>
  <c r="DI134" i="8"/>
  <c r="DJ134" i="8"/>
  <c r="DK134" i="8"/>
  <c r="DL134" i="8"/>
  <c r="DM134" i="8"/>
  <c r="DN134" i="8"/>
  <c r="DO134" i="8"/>
  <c r="DP134" i="8"/>
  <c r="DQ134" i="8"/>
  <c r="DR134" i="8"/>
  <c r="DS134" i="8"/>
  <c r="I98" i="8"/>
  <c r="J98" i="8"/>
  <c r="K98" i="8"/>
  <c r="L98" i="8"/>
  <c r="M98" i="8"/>
  <c r="H98" i="8"/>
  <c r="BV98" i="8"/>
  <c r="BW98" i="8"/>
  <c r="BX98" i="8"/>
  <c r="BY98" i="8"/>
  <c r="BZ98" i="8"/>
  <c r="CA98" i="8"/>
  <c r="CB98" i="8"/>
  <c r="CC98" i="8"/>
  <c r="CD98" i="8"/>
  <c r="CE98" i="8"/>
  <c r="CF98" i="8"/>
  <c r="CG98" i="8"/>
  <c r="CH98" i="8"/>
  <c r="CI98" i="8"/>
  <c r="CJ98" i="8"/>
  <c r="CK98" i="8"/>
  <c r="CL98" i="8"/>
  <c r="CM98" i="8"/>
  <c r="CN98" i="8"/>
  <c r="CO98" i="8"/>
  <c r="CP98" i="8"/>
  <c r="CQ98" i="8"/>
  <c r="CR98" i="8"/>
  <c r="CS98" i="8"/>
  <c r="CT98" i="8"/>
  <c r="CU98" i="8"/>
  <c r="CV98" i="8"/>
  <c r="CW98" i="8"/>
  <c r="CX98" i="8"/>
  <c r="CY98" i="8"/>
  <c r="CZ98" i="8"/>
  <c r="DA98" i="8"/>
  <c r="DB98" i="8"/>
  <c r="DC98" i="8"/>
  <c r="DD98" i="8"/>
  <c r="DE98" i="8"/>
  <c r="DF98" i="8"/>
  <c r="DG98" i="8"/>
  <c r="DH98" i="8"/>
  <c r="DI98" i="8"/>
  <c r="DJ98" i="8"/>
  <c r="DK98" i="8"/>
  <c r="DL98" i="8"/>
  <c r="DM98" i="8"/>
  <c r="DN98" i="8"/>
  <c r="DO98" i="8"/>
  <c r="DP98" i="8"/>
  <c r="DQ98" i="8"/>
  <c r="DR98" i="8"/>
  <c r="DS98" i="8"/>
  <c r="I110" i="8"/>
  <c r="Q110" i="8"/>
  <c r="Y110" i="8"/>
  <c r="J110" i="8"/>
  <c r="R110" i="8"/>
  <c r="K110" i="8"/>
  <c r="S110" i="8"/>
  <c r="L110" i="8"/>
  <c r="T110" i="8"/>
  <c r="M110" i="8"/>
  <c r="U110" i="8"/>
  <c r="N110" i="8"/>
  <c r="V110" i="8"/>
  <c r="O110" i="8"/>
  <c r="W110" i="8"/>
  <c r="H110" i="8"/>
  <c r="P110" i="8"/>
  <c r="X110" i="8"/>
  <c r="CH110" i="8"/>
  <c r="CI110" i="8"/>
  <c r="CJ110" i="8"/>
  <c r="CK110" i="8"/>
  <c r="CL110" i="8"/>
  <c r="CM110" i="8"/>
  <c r="CN110" i="8"/>
  <c r="CO110" i="8"/>
  <c r="CP110" i="8"/>
  <c r="CQ110" i="8"/>
  <c r="CR110" i="8"/>
  <c r="CS110" i="8"/>
  <c r="CT110" i="8"/>
  <c r="CU110" i="8"/>
  <c r="CV110" i="8"/>
  <c r="CW110" i="8"/>
  <c r="CX110" i="8"/>
  <c r="CY110" i="8"/>
  <c r="CZ110" i="8"/>
  <c r="DA110" i="8"/>
  <c r="DB110" i="8"/>
  <c r="DC110" i="8"/>
  <c r="DD110" i="8"/>
  <c r="DE110" i="8"/>
  <c r="DF110" i="8"/>
  <c r="DG110" i="8"/>
  <c r="DH110" i="8"/>
  <c r="DI110" i="8"/>
  <c r="DJ110" i="8"/>
  <c r="DK110" i="8"/>
  <c r="DL110" i="8"/>
  <c r="DM110" i="8"/>
  <c r="DN110" i="8"/>
  <c r="DO110" i="8"/>
  <c r="DP110" i="8"/>
  <c r="DQ110" i="8"/>
  <c r="DR110" i="8"/>
  <c r="DS110" i="8"/>
  <c r="M139" i="8"/>
  <c r="U139" i="8"/>
  <c r="AC139" i="8"/>
  <c r="AK139" i="8"/>
  <c r="AS139" i="8"/>
  <c r="BA139" i="8"/>
  <c r="N139" i="8"/>
  <c r="V139" i="8"/>
  <c r="AD139" i="8"/>
  <c r="AL139" i="8"/>
  <c r="AT139" i="8"/>
  <c r="BB139" i="8"/>
  <c r="O139" i="8"/>
  <c r="W139" i="8"/>
  <c r="AE139" i="8"/>
  <c r="AM139" i="8"/>
  <c r="AU139" i="8"/>
  <c r="P139" i="8"/>
  <c r="X139" i="8"/>
  <c r="AF139" i="8"/>
  <c r="AN139" i="8"/>
  <c r="AV139" i="8"/>
  <c r="I139" i="8"/>
  <c r="Q139" i="8"/>
  <c r="Y139" i="8"/>
  <c r="AG139" i="8"/>
  <c r="AO139" i="8"/>
  <c r="AW139" i="8"/>
  <c r="J139" i="8"/>
  <c r="R139" i="8"/>
  <c r="Z139" i="8"/>
  <c r="AH139" i="8"/>
  <c r="AP139" i="8"/>
  <c r="AX139" i="8"/>
  <c r="K139" i="8"/>
  <c r="S139" i="8"/>
  <c r="AA139" i="8"/>
  <c r="AI139" i="8"/>
  <c r="AQ139" i="8"/>
  <c r="AY139" i="8"/>
  <c r="AJ139" i="8"/>
  <c r="AR139" i="8"/>
  <c r="AZ139" i="8"/>
  <c r="L139" i="8"/>
  <c r="T139" i="8"/>
  <c r="H139" i="8"/>
  <c r="AB139" i="8"/>
  <c r="DK139" i="8"/>
  <c r="DL139" i="8"/>
  <c r="DM139" i="8"/>
  <c r="DN139" i="8"/>
  <c r="DO139" i="8"/>
  <c r="DP139" i="8"/>
  <c r="DQ139" i="8"/>
  <c r="DR139" i="8"/>
  <c r="DS139" i="8"/>
  <c r="K124" i="8"/>
  <c r="S124" i="8"/>
  <c r="AA124" i="8"/>
  <c r="AI124" i="8"/>
  <c r="R124" i="8"/>
  <c r="L124" i="8"/>
  <c r="T124" i="8"/>
  <c r="AB124" i="8"/>
  <c r="AJ124" i="8"/>
  <c r="M124" i="8"/>
  <c r="U124" i="8"/>
  <c r="AC124" i="8"/>
  <c r="AK124" i="8"/>
  <c r="H124" i="8"/>
  <c r="N124" i="8"/>
  <c r="V124" i="8"/>
  <c r="AD124" i="8"/>
  <c r="AL124" i="8"/>
  <c r="O124" i="8"/>
  <c r="W124" i="8"/>
  <c r="AE124" i="8"/>
  <c r="AM124" i="8"/>
  <c r="P124" i="8"/>
  <c r="X124" i="8"/>
  <c r="AF124" i="8"/>
  <c r="I124" i="8"/>
  <c r="Q124" i="8"/>
  <c r="Y124" i="8"/>
  <c r="AG124" i="8"/>
  <c r="J124" i="8"/>
  <c r="Z124" i="8"/>
  <c r="AH124" i="8"/>
  <c r="CV124" i="8"/>
  <c r="CW124" i="8"/>
  <c r="CX124" i="8"/>
  <c r="CY124" i="8"/>
  <c r="CZ124" i="8"/>
  <c r="DA124" i="8"/>
  <c r="DB124" i="8"/>
  <c r="DC124" i="8"/>
  <c r="DD124" i="8"/>
  <c r="DE124" i="8"/>
  <c r="DF124" i="8"/>
  <c r="DG124" i="8"/>
  <c r="DH124" i="8"/>
  <c r="DI124" i="8"/>
  <c r="DJ124" i="8"/>
  <c r="DK124" i="8"/>
  <c r="DL124" i="8"/>
  <c r="DM124" i="8"/>
  <c r="DN124" i="8"/>
  <c r="DO124" i="8"/>
  <c r="DP124" i="8"/>
  <c r="DQ124" i="8"/>
  <c r="DR124" i="8"/>
  <c r="DS124" i="8"/>
  <c r="H299" i="8"/>
  <c r="I299" i="8"/>
  <c r="J299" i="8"/>
  <c r="K299" i="8"/>
  <c r="L299" i="8"/>
  <c r="M299" i="8"/>
  <c r="N299" i="8"/>
  <c r="O299" i="8"/>
  <c r="P299" i="8"/>
  <c r="Q299" i="8"/>
  <c r="R299" i="8"/>
  <c r="S299" i="8"/>
  <c r="T299" i="8"/>
  <c r="U299" i="8"/>
  <c r="V299" i="8"/>
  <c r="W299" i="8"/>
  <c r="X299" i="8"/>
  <c r="Y299" i="8"/>
  <c r="Z299" i="8"/>
  <c r="AA299" i="8"/>
  <c r="AB299" i="8"/>
  <c r="AC299" i="8"/>
  <c r="AD299" i="8"/>
  <c r="AE299" i="8"/>
  <c r="AF299" i="8"/>
  <c r="AG299" i="8"/>
  <c r="AH299" i="8"/>
  <c r="AI299" i="8"/>
  <c r="AJ299" i="8"/>
  <c r="AK299" i="8"/>
  <c r="AL299" i="8"/>
  <c r="AM299" i="8"/>
  <c r="AN299" i="8"/>
  <c r="AO299" i="8"/>
  <c r="AP299" i="8"/>
  <c r="AQ299" i="8"/>
  <c r="AR299" i="8"/>
  <c r="AS299" i="8"/>
  <c r="AT299" i="8"/>
  <c r="AU299" i="8"/>
  <c r="AV299" i="8"/>
  <c r="AW299" i="8"/>
  <c r="AX299" i="8"/>
  <c r="AY299" i="8"/>
  <c r="AZ299" i="8"/>
  <c r="BA299" i="8"/>
  <c r="BB299" i="8"/>
  <c r="BC299" i="8"/>
  <c r="BD299" i="8"/>
  <c r="BE299" i="8"/>
  <c r="BF299" i="8"/>
  <c r="BG299" i="8"/>
  <c r="BH299" i="8"/>
  <c r="BI299" i="8"/>
  <c r="BJ299" i="8"/>
  <c r="BK299" i="8"/>
  <c r="BL299" i="8"/>
  <c r="BM299" i="8"/>
  <c r="BN299" i="8"/>
  <c r="BO299" i="8"/>
  <c r="BP299" i="8"/>
  <c r="BQ299" i="8"/>
  <c r="BR299" i="8"/>
  <c r="BS299" i="8"/>
  <c r="BT299" i="8"/>
  <c r="BU299" i="8"/>
  <c r="BV299" i="8"/>
  <c r="BW299" i="8"/>
  <c r="BX299" i="8"/>
  <c r="BY299" i="8"/>
  <c r="BZ299" i="8"/>
  <c r="CA299" i="8"/>
  <c r="CB299" i="8"/>
  <c r="CC299" i="8"/>
  <c r="CD299" i="8"/>
  <c r="CE299" i="8"/>
  <c r="CF299" i="8"/>
  <c r="CG299" i="8"/>
  <c r="CH299" i="8"/>
  <c r="CI299" i="8"/>
  <c r="CJ299" i="8"/>
  <c r="CK299" i="8"/>
  <c r="CL299" i="8"/>
  <c r="CM299" i="8"/>
  <c r="CN299" i="8"/>
  <c r="CO299" i="8"/>
  <c r="CP299" i="8"/>
  <c r="CQ299" i="8"/>
  <c r="CR299" i="8"/>
  <c r="CS299" i="8"/>
  <c r="CT299" i="8"/>
  <c r="CU299" i="8"/>
  <c r="CV299" i="8"/>
  <c r="CW299" i="8"/>
  <c r="CX299" i="8"/>
  <c r="CY299" i="8"/>
  <c r="CZ299" i="8"/>
  <c r="DA299" i="8"/>
  <c r="DB299" i="8"/>
  <c r="DC299" i="8"/>
  <c r="DD299" i="8"/>
  <c r="DE299" i="8"/>
  <c r="DF299" i="8"/>
  <c r="DG299" i="8"/>
  <c r="DH299" i="8"/>
  <c r="DI299" i="8"/>
  <c r="DJ299" i="8"/>
  <c r="DK299" i="8"/>
  <c r="DL299" i="8"/>
  <c r="DM299" i="8"/>
  <c r="DN299" i="8"/>
  <c r="DO299" i="8"/>
  <c r="DP299" i="8"/>
  <c r="DQ299" i="8"/>
  <c r="DR299" i="8"/>
  <c r="DS299" i="8"/>
  <c r="H309" i="8"/>
  <c r="I309" i="8"/>
  <c r="J309" i="8"/>
  <c r="K309" i="8"/>
  <c r="L309" i="8"/>
  <c r="M309" i="8"/>
  <c r="N309" i="8"/>
  <c r="O309" i="8"/>
  <c r="P309" i="8"/>
  <c r="Q309" i="8"/>
  <c r="R309" i="8"/>
  <c r="S309" i="8"/>
  <c r="T309" i="8"/>
  <c r="U309" i="8"/>
  <c r="V309" i="8"/>
  <c r="W309" i="8"/>
  <c r="X309" i="8"/>
  <c r="Y309" i="8"/>
  <c r="Z309" i="8"/>
  <c r="AA309" i="8"/>
  <c r="AB309" i="8"/>
  <c r="AC309" i="8"/>
  <c r="AD309" i="8"/>
  <c r="AE309" i="8"/>
  <c r="AF309" i="8"/>
  <c r="AG309" i="8"/>
  <c r="AH309" i="8"/>
  <c r="AI309" i="8"/>
  <c r="AJ309" i="8"/>
  <c r="AK309" i="8"/>
  <c r="AL309" i="8"/>
  <c r="AM309" i="8"/>
  <c r="AN309" i="8"/>
  <c r="AO309" i="8"/>
  <c r="AP309" i="8"/>
  <c r="AQ309" i="8"/>
  <c r="AR309" i="8"/>
  <c r="AS309" i="8"/>
  <c r="AT309" i="8"/>
  <c r="AU309" i="8"/>
  <c r="AV309" i="8"/>
  <c r="AW309" i="8"/>
  <c r="AX309" i="8"/>
  <c r="AY309" i="8"/>
  <c r="AZ309" i="8"/>
  <c r="BA309" i="8"/>
  <c r="BB309" i="8"/>
  <c r="BC309" i="8"/>
  <c r="BD309" i="8"/>
  <c r="BE309" i="8"/>
  <c r="BF309" i="8"/>
  <c r="BG309" i="8"/>
  <c r="BH309" i="8"/>
  <c r="BI309" i="8"/>
  <c r="BJ309" i="8"/>
  <c r="BK309" i="8"/>
  <c r="BL309" i="8"/>
  <c r="BM309" i="8"/>
  <c r="BN309" i="8"/>
  <c r="BO309" i="8"/>
  <c r="BP309" i="8"/>
  <c r="BQ309" i="8"/>
  <c r="BR309" i="8"/>
  <c r="BS309" i="8"/>
  <c r="BT309" i="8"/>
  <c r="BU309" i="8"/>
  <c r="BV309" i="8"/>
  <c r="BW309" i="8"/>
  <c r="BX309" i="8"/>
  <c r="BY309" i="8"/>
  <c r="BZ309" i="8"/>
  <c r="CA309" i="8"/>
  <c r="CB309" i="8"/>
  <c r="CC309" i="8"/>
  <c r="CD309" i="8"/>
  <c r="CE309" i="8"/>
  <c r="CF309" i="8"/>
  <c r="CG309" i="8"/>
  <c r="CH309" i="8"/>
  <c r="CI309" i="8"/>
  <c r="CJ309" i="8"/>
  <c r="CK309" i="8"/>
  <c r="CL309" i="8"/>
  <c r="CM309" i="8"/>
  <c r="CN309" i="8"/>
  <c r="CO309" i="8"/>
  <c r="CP309" i="8"/>
  <c r="CQ309" i="8"/>
  <c r="CR309" i="8"/>
  <c r="CS309" i="8"/>
  <c r="CT309" i="8"/>
  <c r="CU309" i="8"/>
  <c r="CV309" i="8"/>
  <c r="CW309" i="8"/>
  <c r="CX309" i="8"/>
  <c r="CY309" i="8"/>
  <c r="CZ309" i="8"/>
  <c r="DA309" i="8"/>
  <c r="DB309" i="8"/>
  <c r="DC309" i="8"/>
  <c r="DD309" i="8"/>
  <c r="DE309" i="8"/>
  <c r="DF309" i="8"/>
  <c r="DG309" i="8"/>
  <c r="DH309" i="8"/>
  <c r="DI309" i="8"/>
  <c r="DJ309" i="8"/>
  <c r="DK309" i="8"/>
  <c r="DL309" i="8"/>
  <c r="DM309" i="8"/>
  <c r="DN309" i="8"/>
  <c r="DO309" i="8"/>
  <c r="DP309" i="8"/>
  <c r="DQ309" i="8"/>
  <c r="DR309" i="8"/>
  <c r="DS309" i="8"/>
  <c r="H270" i="8"/>
  <c r="I270" i="8"/>
  <c r="J270" i="8"/>
  <c r="K270" i="8"/>
  <c r="L270" i="8"/>
  <c r="M270" i="8"/>
  <c r="N270" i="8"/>
  <c r="O270" i="8"/>
  <c r="P270" i="8"/>
  <c r="Q270" i="8"/>
  <c r="R270" i="8"/>
  <c r="S270" i="8"/>
  <c r="T270" i="8"/>
  <c r="U270" i="8"/>
  <c r="V270" i="8"/>
  <c r="W270" i="8"/>
  <c r="X270" i="8"/>
  <c r="Y270" i="8"/>
  <c r="Z270" i="8"/>
  <c r="AA270" i="8"/>
  <c r="AB270" i="8"/>
  <c r="AC270" i="8"/>
  <c r="AD270" i="8"/>
  <c r="AE270" i="8"/>
  <c r="AF270" i="8"/>
  <c r="AG270" i="8"/>
  <c r="AH270" i="8"/>
  <c r="AI270" i="8"/>
  <c r="AJ270" i="8"/>
  <c r="AK270" i="8"/>
  <c r="AL270" i="8"/>
  <c r="AM270" i="8"/>
  <c r="AN270" i="8"/>
  <c r="AO270" i="8"/>
  <c r="AP270" i="8"/>
  <c r="AQ270" i="8"/>
  <c r="AR270" i="8"/>
  <c r="AS270" i="8"/>
  <c r="AT270" i="8"/>
  <c r="AU270" i="8"/>
  <c r="AV270" i="8"/>
  <c r="AW270" i="8"/>
  <c r="AX270" i="8"/>
  <c r="AY270" i="8"/>
  <c r="AZ270" i="8"/>
  <c r="BA270" i="8"/>
  <c r="BB270" i="8"/>
  <c r="BC270" i="8"/>
  <c r="BD270" i="8"/>
  <c r="BE270" i="8"/>
  <c r="BF270" i="8"/>
  <c r="BG270" i="8"/>
  <c r="BH270" i="8"/>
  <c r="BI270" i="8"/>
  <c r="BJ270" i="8"/>
  <c r="BK270" i="8"/>
  <c r="BL270" i="8"/>
  <c r="BM270" i="8"/>
  <c r="BN270" i="8"/>
  <c r="BO270" i="8"/>
  <c r="BP270" i="8"/>
  <c r="BQ270" i="8"/>
  <c r="BR270" i="8"/>
  <c r="BS270" i="8"/>
  <c r="BT270" i="8"/>
  <c r="BU270" i="8"/>
  <c r="BV270" i="8"/>
  <c r="BW270" i="8"/>
  <c r="BX270" i="8"/>
  <c r="BY270" i="8"/>
  <c r="BZ270" i="8"/>
  <c r="CA270" i="8"/>
  <c r="CB270" i="8"/>
  <c r="CC270" i="8"/>
  <c r="CD270" i="8"/>
  <c r="CE270" i="8"/>
  <c r="CF270" i="8"/>
  <c r="CG270" i="8"/>
  <c r="CH270" i="8"/>
  <c r="CI270" i="8"/>
  <c r="CJ270" i="8"/>
  <c r="CK270" i="8"/>
  <c r="CL270" i="8"/>
  <c r="CM270" i="8"/>
  <c r="CN270" i="8"/>
  <c r="CO270" i="8"/>
  <c r="CP270" i="8"/>
  <c r="CQ270" i="8"/>
  <c r="CR270" i="8"/>
  <c r="CS270" i="8"/>
  <c r="CT270" i="8"/>
  <c r="CU270" i="8"/>
  <c r="CV270" i="8"/>
  <c r="CW270" i="8"/>
  <c r="CX270" i="8"/>
  <c r="CY270" i="8"/>
  <c r="CZ270" i="8"/>
  <c r="DA270" i="8"/>
  <c r="DB270" i="8"/>
  <c r="DC270" i="8"/>
  <c r="DD270" i="8"/>
  <c r="DE270" i="8"/>
  <c r="DF270" i="8"/>
  <c r="DG270" i="8"/>
  <c r="DH270" i="8"/>
  <c r="DI270" i="8"/>
  <c r="DJ270" i="8"/>
  <c r="DK270" i="8"/>
  <c r="DL270" i="8"/>
  <c r="DM270" i="8"/>
  <c r="DN270" i="8"/>
  <c r="DO270" i="8"/>
  <c r="DP270" i="8"/>
  <c r="DQ270" i="8"/>
  <c r="DR270" i="8"/>
  <c r="DS270" i="8"/>
  <c r="H321" i="8"/>
  <c r="I321" i="8"/>
  <c r="J321" i="8"/>
  <c r="K321" i="8"/>
  <c r="L321" i="8"/>
  <c r="M321" i="8"/>
  <c r="N321" i="8"/>
  <c r="O321" i="8"/>
  <c r="P321" i="8"/>
  <c r="Q321" i="8"/>
  <c r="R321" i="8"/>
  <c r="S321" i="8"/>
  <c r="T321" i="8"/>
  <c r="U321" i="8"/>
  <c r="V321" i="8"/>
  <c r="W321" i="8"/>
  <c r="X321" i="8"/>
  <c r="Y321" i="8"/>
  <c r="Z321" i="8"/>
  <c r="AA321" i="8"/>
  <c r="AB321" i="8"/>
  <c r="AC321" i="8"/>
  <c r="AD321" i="8"/>
  <c r="AE321" i="8"/>
  <c r="AF321" i="8"/>
  <c r="AG321" i="8"/>
  <c r="AH321" i="8"/>
  <c r="AI321" i="8"/>
  <c r="AJ321" i="8"/>
  <c r="AK321" i="8"/>
  <c r="AL321" i="8"/>
  <c r="AM321" i="8"/>
  <c r="AN321" i="8"/>
  <c r="AO321" i="8"/>
  <c r="AP321" i="8"/>
  <c r="AQ321" i="8"/>
  <c r="AR321" i="8"/>
  <c r="AS321" i="8"/>
  <c r="AT321" i="8"/>
  <c r="AU321" i="8"/>
  <c r="AV321" i="8"/>
  <c r="AW321" i="8"/>
  <c r="AX321" i="8"/>
  <c r="AY321" i="8"/>
  <c r="AZ321" i="8"/>
  <c r="BA321" i="8"/>
  <c r="BB321" i="8"/>
  <c r="BC321" i="8"/>
  <c r="BD321" i="8"/>
  <c r="BE321" i="8"/>
  <c r="BF321" i="8"/>
  <c r="BG321" i="8"/>
  <c r="BH321" i="8"/>
  <c r="BI321" i="8"/>
  <c r="BJ321" i="8"/>
  <c r="BK321" i="8"/>
  <c r="BL321" i="8"/>
  <c r="BM321" i="8"/>
  <c r="BN321" i="8"/>
  <c r="BO321" i="8"/>
  <c r="BP321" i="8"/>
  <c r="BQ321" i="8"/>
  <c r="BR321" i="8"/>
  <c r="BS321" i="8"/>
  <c r="BT321" i="8"/>
  <c r="BU321" i="8"/>
  <c r="BV321" i="8"/>
  <c r="BW321" i="8"/>
  <c r="BX321" i="8"/>
  <c r="BY321" i="8"/>
  <c r="BZ321" i="8"/>
  <c r="CA321" i="8"/>
  <c r="CB321" i="8"/>
  <c r="CC321" i="8"/>
  <c r="CD321" i="8"/>
  <c r="CE321" i="8"/>
  <c r="CF321" i="8"/>
  <c r="CG321" i="8"/>
  <c r="CH321" i="8"/>
  <c r="CI321" i="8"/>
  <c r="CJ321" i="8"/>
  <c r="CK321" i="8"/>
  <c r="CL321" i="8"/>
  <c r="CM321" i="8"/>
  <c r="CN321" i="8"/>
  <c r="CO321" i="8"/>
  <c r="CP321" i="8"/>
  <c r="CQ321" i="8"/>
  <c r="CR321" i="8"/>
  <c r="CS321" i="8"/>
  <c r="CT321" i="8"/>
  <c r="CU321" i="8"/>
  <c r="CV321" i="8"/>
  <c r="CW321" i="8"/>
  <c r="CX321" i="8"/>
  <c r="CY321" i="8"/>
  <c r="CZ321" i="8"/>
  <c r="DA321" i="8"/>
  <c r="DB321" i="8"/>
  <c r="DC321" i="8"/>
  <c r="DD321" i="8"/>
  <c r="DE321" i="8"/>
  <c r="DF321" i="8"/>
  <c r="DG321" i="8"/>
  <c r="DH321" i="8"/>
  <c r="DI321" i="8"/>
  <c r="DJ321" i="8"/>
  <c r="DK321" i="8"/>
  <c r="DL321" i="8"/>
  <c r="DM321" i="8"/>
  <c r="DN321" i="8"/>
  <c r="DO321" i="8"/>
  <c r="DP321" i="8"/>
  <c r="DQ321" i="8"/>
  <c r="DR321" i="8"/>
  <c r="DS321" i="8"/>
  <c r="H296" i="8"/>
  <c r="I296" i="8"/>
  <c r="J296" i="8"/>
  <c r="K296" i="8"/>
  <c r="L296" i="8"/>
  <c r="M296" i="8"/>
  <c r="N296" i="8"/>
  <c r="O296" i="8"/>
  <c r="P296" i="8"/>
  <c r="Q296" i="8"/>
  <c r="R296" i="8"/>
  <c r="S296" i="8"/>
  <c r="T296" i="8"/>
  <c r="U296" i="8"/>
  <c r="V296" i="8"/>
  <c r="W296" i="8"/>
  <c r="X296" i="8"/>
  <c r="Y296" i="8"/>
  <c r="Z296" i="8"/>
  <c r="AA296" i="8"/>
  <c r="AB296" i="8"/>
  <c r="AC296" i="8"/>
  <c r="AD296" i="8"/>
  <c r="AE296" i="8"/>
  <c r="AF296" i="8"/>
  <c r="AG296" i="8"/>
  <c r="AH296" i="8"/>
  <c r="AI296" i="8"/>
  <c r="AJ296" i="8"/>
  <c r="AK296" i="8"/>
  <c r="AL296" i="8"/>
  <c r="AM296" i="8"/>
  <c r="AN296" i="8"/>
  <c r="AO296" i="8"/>
  <c r="AP296" i="8"/>
  <c r="AQ296" i="8"/>
  <c r="AR296" i="8"/>
  <c r="AS296" i="8"/>
  <c r="AT296" i="8"/>
  <c r="AU296" i="8"/>
  <c r="AV296" i="8"/>
  <c r="AW296" i="8"/>
  <c r="AX296" i="8"/>
  <c r="AY296" i="8"/>
  <c r="AZ296" i="8"/>
  <c r="BA296" i="8"/>
  <c r="BB296" i="8"/>
  <c r="BC296" i="8"/>
  <c r="BD296" i="8"/>
  <c r="BE296" i="8"/>
  <c r="BF296" i="8"/>
  <c r="BG296" i="8"/>
  <c r="BH296" i="8"/>
  <c r="BI296" i="8"/>
  <c r="BJ296" i="8"/>
  <c r="BK296" i="8"/>
  <c r="BL296" i="8"/>
  <c r="BM296" i="8"/>
  <c r="BN296" i="8"/>
  <c r="BO296" i="8"/>
  <c r="BP296" i="8"/>
  <c r="BQ296" i="8"/>
  <c r="BR296" i="8"/>
  <c r="BS296" i="8"/>
  <c r="BT296" i="8"/>
  <c r="BU296" i="8"/>
  <c r="BV296" i="8"/>
  <c r="BW296" i="8"/>
  <c r="BX296" i="8"/>
  <c r="BY296" i="8"/>
  <c r="BZ296" i="8"/>
  <c r="CA296" i="8"/>
  <c r="CB296" i="8"/>
  <c r="CC296" i="8"/>
  <c r="CD296" i="8"/>
  <c r="CE296" i="8"/>
  <c r="CF296" i="8"/>
  <c r="CG296" i="8"/>
  <c r="CH296" i="8"/>
  <c r="CI296" i="8"/>
  <c r="CJ296" i="8"/>
  <c r="CK296" i="8"/>
  <c r="CL296" i="8"/>
  <c r="CM296" i="8"/>
  <c r="CN296" i="8"/>
  <c r="CO296" i="8"/>
  <c r="CP296" i="8"/>
  <c r="CQ296" i="8"/>
  <c r="CR296" i="8"/>
  <c r="CS296" i="8"/>
  <c r="CT296" i="8"/>
  <c r="CU296" i="8"/>
  <c r="CV296" i="8"/>
  <c r="CW296" i="8"/>
  <c r="CX296" i="8"/>
  <c r="CY296" i="8"/>
  <c r="CZ296" i="8"/>
  <c r="DA296" i="8"/>
  <c r="DB296" i="8"/>
  <c r="DC296" i="8"/>
  <c r="DD296" i="8"/>
  <c r="DE296" i="8"/>
  <c r="DF296" i="8"/>
  <c r="DG296" i="8"/>
  <c r="DH296" i="8"/>
  <c r="DI296" i="8"/>
  <c r="DJ296" i="8"/>
  <c r="DK296" i="8"/>
  <c r="DL296" i="8"/>
  <c r="DM296" i="8"/>
  <c r="DN296" i="8"/>
  <c r="DO296" i="8"/>
  <c r="DP296" i="8"/>
  <c r="DQ296" i="8"/>
  <c r="DR296" i="8"/>
  <c r="DS296" i="8"/>
  <c r="H327" i="8"/>
  <c r="I327" i="8"/>
  <c r="J327" i="8"/>
  <c r="K327" i="8"/>
  <c r="L327" i="8"/>
  <c r="M327" i="8"/>
  <c r="N327" i="8"/>
  <c r="O327" i="8"/>
  <c r="P327" i="8"/>
  <c r="Q327" i="8"/>
  <c r="R327" i="8"/>
  <c r="S327" i="8"/>
  <c r="T327" i="8"/>
  <c r="U327" i="8"/>
  <c r="V327" i="8"/>
  <c r="W327" i="8"/>
  <c r="X327" i="8"/>
  <c r="Y327" i="8"/>
  <c r="Z327" i="8"/>
  <c r="AA327" i="8"/>
  <c r="AB327" i="8"/>
  <c r="AC327" i="8"/>
  <c r="AD327" i="8"/>
  <c r="AE327" i="8"/>
  <c r="AF327" i="8"/>
  <c r="AG327" i="8"/>
  <c r="AH327" i="8"/>
  <c r="AI327" i="8"/>
  <c r="AJ327" i="8"/>
  <c r="AK327" i="8"/>
  <c r="AL327" i="8"/>
  <c r="AM327" i="8"/>
  <c r="AN327" i="8"/>
  <c r="AO327" i="8"/>
  <c r="AP327" i="8"/>
  <c r="AQ327" i="8"/>
  <c r="AR327" i="8"/>
  <c r="AS327" i="8"/>
  <c r="AT327" i="8"/>
  <c r="AU327" i="8"/>
  <c r="AV327" i="8"/>
  <c r="AW327" i="8"/>
  <c r="AX327" i="8"/>
  <c r="AY327" i="8"/>
  <c r="AZ327" i="8"/>
  <c r="BA327" i="8"/>
  <c r="BB327" i="8"/>
  <c r="BC327" i="8"/>
  <c r="BD327" i="8"/>
  <c r="BE327" i="8"/>
  <c r="BF327" i="8"/>
  <c r="BG327" i="8"/>
  <c r="BH327" i="8"/>
  <c r="BI327" i="8"/>
  <c r="BJ327" i="8"/>
  <c r="BK327" i="8"/>
  <c r="BL327" i="8"/>
  <c r="BM327" i="8"/>
  <c r="BN327" i="8"/>
  <c r="BO327" i="8"/>
  <c r="BP327" i="8"/>
  <c r="BQ327" i="8"/>
  <c r="BR327" i="8"/>
  <c r="BS327" i="8"/>
  <c r="BT327" i="8"/>
  <c r="BU327" i="8"/>
  <c r="BV327" i="8"/>
  <c r="BW327" i="8"/>
  <c r="BX327" i="8"/>
  <c r="BY327" i="8"/>
  <c r="BZ327" i="8"/>
  <c r="CA327" i="8"/>
  <c r="CB327" i="8"/>
  <c r="CC327" i="8"/>
  <c r="CD327" i="8"/>
  <c r="CE327" i="8"/>
  <c r="CF327" i="8"/>
  <c r="CG327" i="8"/>
  <c r="CH327" i="8"/>
  <c r="CI327" i="8"/>
  <c r="CJ327" i="8"/>
  <c r="CK327" i="8"/>
  <c r="CL327" i="8"/>
  <c r="CM327" i="8"/>
  <c r="CN327" i="8"/>
  <c r="CO327" i="8"/>
  <c r="CP327" i="8"/>
  <c r="CQ327" i="8"/>
  <c r="CR327" i="8"/>
  <c r="CS327" i="8"/>
  <c r="CT327" i="8"/>
  <c r="CU327" i="8"/>
  <c r="CV327" i="8"/>
  <c r="CW327" i="8"/>
  <c r="CX327" i="8"/>
  <c r="CY327" i="8"/>
  <c r="CZ327" i="8"/>
  <c r="DA327" i="8"/>
  <c r="DB327" i="8"/>
  <c r="DC327" i="8"/>
  <c r="DD327" i="8"/>
  <c r="DE327" i="8"/>
  <c r="DF327" i="8"/>
  <c r="DG327" i="8"/>
  <c r="DH327" i="8"/>
  <c r="DI327" i="8"/>
  <c r="DJ327" i="8"/>
  <c r="DK327" i="8"/>
  <c r="DL327" i="8"/>
  <c r="DM327" i="8"/>
  <c r="DN327" i="8"/>
  <c r="DO327" i="8"/>
  <c r="DP327" i="8"/>
  <c r="DQ327" i="8"/>
  <c r="DR327" i="8"/>
  <c r="DS327" i="8"/>
  <c r="H282" i="8"/>
  <c r="I282" i="8"/>
  <c r="J282" i="8"/>
  <c r="K282" i="8"/>
  <c r="L282" i="8"/>
  <c r="M282" i="8"/>
  <c r="N282" i="8"/>
  <c r="O282" i="8"/>
  <c r="P282" i="8"/>
  <c r="Q282" i="8"/>
  <c r="R282" i="8"/>
  <c r="S282" i="8"/>
  <c r="T282" i="8"/>
  <c r="U282" i="8"/>
  <c r="V282" i="8"/>
  <c r="W282" i="8"/>
  <c r="X282" i="8"/>
  <c r="Y282" i="8"/>
  <c r="Z282" i="8"/>
  <c r="AA282" i="8"/>
  <c r="AB282" i="8"/>
  <c r="AC282" i="8"/>
  <c r="AD282" i="8"/>
  <c r="AE282" i="8"/>
  <c r="AF282" i="8"/>
  <c r="AG282" i="8"/>
  <c r="AH282" i="8"/>
  <c r="AI282" i="8"/>
  <c r="AJ282" i="8"/>
  <c r="AK282" i="8"/>
  <c r="AL282" i="8"/>
  <c r="AM282" i="8"/>
  <c r="AN282" i="8"/>
  <c r="AO282" i="8"/>
  <c r="AP282" i="8"/>
  <c r="AQ282" i="8"/>
  <c r="AR282" i="8"/>
  <c r="AS282" i="8"/>
  <c r="AT282" i="8"/>
  <c r="AU282" i="8"/>
  <c r="AV282" i="8"/>
  <c r="AW282" i="8"/>
  <c r="AX282" i="8"/>
  <c r="AY282" i="8"/>
  <c r="AZ282" i="8"/>
  <c r="BA282" i="8"/>
  <c r="BB282" i="8"/>
  <c r="BC282" i="8"/>
  <c r="BD282" i="8"/>
  <c r="BE282" i="8"/>
  <c r="BF282" i="8"/>
  <c r="BG282" i="8"/>
  <c r="BH282" i="8"/>
  <c r="BI282" i="8"/>
  <c r="BJ282" i="8"/>
  <c r="BK282" i="8"/>
  <c r="BL282" i="8"/>
  <c r="BM282" i="8"/>
  <c r="BN282" i="8"/>
  <c r="BO282" i="8"/>
  <c r="BP282" i="8"/>
  <c r="BQ282" i="8"/>
  <c r="BR282" i="8"/>
  <c r="BS282" i="8"/>
  <c r="BT282" i="8"/>
  <c r="BU282" i="8"/>
  <c r="BV282" i="8"/>
  <c r="BW282" i="8"/>
  <c r="BX282" i="8"/>
  <c r="BY282" i="8"/>
  <c r="BZ282" i="8"/>
  <c r="CA282" i="8"/>
  <c r="CB282" i="8"/>
  <c r="CC282" i="8"/>
  <c r="CD282" i="8"/>
  <c r="CE282" i="8"/>
  <c r="CF282" i="8"/>
  <c r="CG282" i="8"/>
  <c r="CH282" i="8"/>
  <c r="CI282" i="8"/>
  <c r="CJ282" i="8"/>
  <c r="CK282" i="8"/>
  <c r="CL282" i="8"/>
  <c r="CM282" i="8"/>
  <c r="CN282" i="8"/>
  <c r="CO282" i="8"/>
  <c r="CP282" i="8"/>
  <c r="CQ282" i="8"/>
  <c r="CR282" i="8"/>
  <c r="CS282" i="8"/>
  <c r="CT282" i="8"/>
  <c r="CU282" i="8"/>
  <c r="CV282" i="8"/>
  <c r="CW282" i="8"/>
  <c r="CX282" i="8"/>
  <c r="CY282" i="8"/>
  <c r="CZ282" i="8"/>
  <c r="DA282" i="8"/>
  <c r="DB282" i="8"/>
  <c r="DC282" i="8"/>
  <c r="DD282" i="8"/>
  <c r="DE282" i="8"/>
  <c r="DF282" i="8"/>
  <c r="DG282" i="8"/>
  <c r="DH282" i="8"/>
  <c r="DI282" i="8"/>
  <c r="DJ282" i="8"/>
  <c r="DK282" i="8"/>
  <c r="DL282" i="8"/>
  <c r="DM282" i="8"/>
  <c r="DN282" i="8"/>
  <c r="DO282" i="8"/>
  <c r="DP282" i="8"/>
  <c r="DQ282" i="8"/>
  <c r="DR282" i="8"/>
  <c r="DS282" i="8"/>
  <c r="H254" i="8"/>
  <c r="I254" i="8"/>
  <c r="J254" i="8"/>
  <c r="K254" i="8"/>
  <c r="L254" i="8"/>
  <c r="M254" i="8"/>
  <c r="N254" i="8"/>
  <c r="O254" i="8"/>
  <c r="P254" i="8"/>
  <c r="Q254" i="8"/>
  <c r="R254" i="8"/>
  <c r="S254" i="8"/>
  <c r="T254" i="8"/>
  <c r="U254" i="8"/>
  <c r="V254" i="8"/>
  <c r="W254" i="8"/>
  <c r="X254" i="8"/>
  <c r="Y254" i="8"/>
  <c r="Z254" i="8"/>
  <c r="AA254" i="8"/>
  <c r="AB254" i="8"/>
  <c r="AC254" i="8"/>
  <c r="AD254" i="8"/>
  <c r="AE254" i="8"/>
  <c r="AF254" i="8"/>
  <c r="AG254" i="8"/>
  <c r="AH254" i="8"/>
  <c r="AI254" i="8"/>
  <c r="AJ254" i="8"/>
  <c r="AK254" i="8"/>
  <c r="AL254" i="8"/>
  <c r="AM254" i="8"/>
  <c r="AN254" i="8"/>
  <c r="AO254" i="8"/>
  <c r="AP254" i="8"/>
  <c r="AQ254" i="8"/>
  <c r="AR254" i="8"/>
  <c r="AS254" i="8"/>
  <c r="AT254" i="8"/>
  <c r="AU254" i="8"/>
  <c r="AV254" i="8"/>
  <c r="AW254" i="8"/>
  <c r="AX254" i="8"/>
  <c r="AY254" i="8"/>
  <c r="AZ254" i="8"/>
  <c r="BA254" i="8"/>
  <c r="BB254" i="8"/>
  <c r="BC254" i="8"/>
  <c r="BD254" i="8"/>
  <c r="BE254" i="8"/>
  <c r="BF254" i="8"/>
  <c r="BG254" i="8"/>
  <c r="BH254" i="8"/>
  <c r="BI254" i="8"/>
  <c r="BJ254" i="8"/>
  <c r="BK254" i="8"/>
  <c r="BL254" i="8"/>
  <c r="BM254" i="8"/>
  <c r="BN254" i="8"/>
  <c r="BO254" i="8"/>
  <c r="BP254" i="8"/>
  <c r="BQ254" i="8"/>
  <c r="BR254" i="8"/>
  <c r="BS254" i="8"/>
  <c r="BT254" i="8"/>
  <c r="BU254" i="8"/>
  <c r="BV254" i="8"/>
  <c r="BW254" i="8"/>
  <c r="BX254" i="8"/>
  <c r="BY254" i="8"/>
  <c r="BZ254" i="8"/>
  <c r="CA254" i="8"/>
  <c r="CB254" i="8"/>
  <c r="CC254" i="8"/>
  <c r="CD254" i="8"/>
  <c r="CE254" i="8"/>
  <c r="CF254" i="8"/>
  <c r="CG254" i="8"/>
  <c r="CH254" i="8"/>
  <c r="CI254" i="8"/>
  <c r="CJ254" i="8"/>
  <c r="CK254" i="8"/>
  <c r="CL254" i="8"/>
  <c r="CM254" i="8"/>
  <c r="CN254" i="8"/>
  <c r="CO254" i="8"/>
  <c r="CP254" i="8"/>
  <c r="CQ254" i="8"/>
  <c r="CR254" i="8"/>
  <c r="CS254" i="8"/>
  <c r="CT254" i="8"/>
  <c r="CU254" i="8"/>
  <c r="CV254" i="8"/>
  <c r="CW254" i="8"/>
  <c r="CX254" i="8"/>
  <c r="CY254" i="8"/>
  <c r="CZ254" i="8"/>
  <c r="DA254" i="8"/>
  <c r="DB254" i="8"/>
  <c r="DC254" i="8"/>
  <c r="DD254" i="8"/>
  <c r="DF254" i="8"/>
  <c r="DG254" i="8"/>
  <c r="DH254" i="8"/>
  <c r="DI254" i="8"/>
  <c r="DJ254" i="8"/>
  <c r="DK254" i="8"/>
  <c r="DL254" i="8"/>
  <c r="DM254" i="8"/>
  <c r="DN254" i="8"/>
  <c r="DO254" i="8"/>
  <c r="DP254" i="8"/>
  <c r="DQ254" i="8"/>
  <c r="DR254" i="8"/>
  <c r="DS254" i="8"/>
  <c r="H226" i="8"/>
  <c r="I226" i="8"/>
  <c r="J226" i="8"/>
  <c r="K226" i="8"/>
  <c r="L226" i="8"/>
  <c r="M226" i="8"/>
  <c r="N226" i="8"/>
  <c r="O226" i="8"/>
  <c r="P226" i="8"/>
  <c r="Q226" i="8"/>
  <c r="R226" i="8"/>
  <c r="S226" i="8"/>
  <c r="T226" i="8"/>
  <c r="U226" i="8"/>
  <c r="V226" i="8"/>
  <c r="W226" i="8"/>
  <c r="X226" i="8"/>
  <c r="Y226" i="8"/>
  <c r="Z226" i="8"/>
  <c r="AA226" i="8"/>
  <c r="AB226" i="8"/>
  <c r="AC226" i="8"/>
  <c r="AD226" i="8"/>
  <c r="AE226" i="8"/>
  <c r="AF226" i="8"/>
  <c r="AG226" i="8"/>
  <c r="AH226" i="8"/>
  <c r="AI226" i="8"/>
  <c r="AJ226" i="8"/>
  <c r="AK226" i="8"/>
  <c r="AL226" i="8"/>
  <c r="AM226" i="8"/>
  <c r="AN226" i="8"/>
  <c r="AO226" i="8"/>
  <c r="AP226" i="8"/>
  <c r="AQ226" i="8"/>
  <c r="AR226" i="8"/>
  <c r="AS226" i="8"/>
  <c r="AT226" i="8"/>
  <c r="AU226" i="8"/>
  <c r="AV226" i="8"/>
  <c r="AW226" i="8"/>
  <c r="AX226" i="8"/>
  <c r="AY226" i="8"/>
  <c r="AZ226" i="8"/>
  <c r="BA226" i="8"/>
  <c r="BB226" i="8"/>
  <c r="BC226" i="8"/>
  <c r="BD226" i="8"/>
  <c r="BE226" i="8"/>
  <c r="BF226" i="8"/>
  <c r="BG226" i="8"/>
  <c r="BH226" i="8"/>
  <c r="BI226" i="8"/>
  <c r="BJ226" i="8"/>
  <c r="BK226" i="8"/>
  <c r="BL226" i="8"/>
  <c r="BM226" i="8"/>
  <c r="BN226" i="8"/>
  <c r="BO226" i="8"/>
  <c r="BP226" i="8"/>
  <c r="BQ226" i="8"/>
  <c r="BR226" i="8"/>
  <c r="BS226" i="8"/>
  <c r="BT226" i="8"/>
  <c r="BU226" i="8"/>
  <c r="BV226" i="8"/>
  <c r="BW226" i="8"/>
  <c r="BX226" i="8"/>
  <c r="BY226" i="8"/>
  <c r="BZ226" i="8"/>
  <c r="CA226" i="8"/>
  <c r="CB226" i="8"/>
  <c r="CD226" i="8"/>
  <c r="CE226" i="8"/>
  <c r="CF226" i="8"/>
  <c r="CG226" i="8"/>
  <c r="CH226" i="8"/>
  <c r="CI226" i="8"/>
  <c r="CJ226" i="8"/>
  <c r="CK226" i="8"/>
  <c r="CL226" i="8"/>
  <c r="CM226" i="8"/>
  <c r="CN226" i="8"/>
  <c r="CO226" i="8"/>
  <c r="CP226" i="8"/>
  <c r="CQ226" i="8"/>
  <c r="CR226" i="8"/>
  <c r="CS226" i="8"/>
  <c r="CT226" i="8"/>
  <c r="CU226" i="8"/>
  <c r="CV226" i="8"/>
  <c r="CW226" i="8"/>
  <c r="CX226" i="8"/>
  <c r="CY226" i="8"/>
  <c r="CZ226" i="8"/>
  <c r="DA226" i="8"/>
  <c r="DB226" i="8"/>
  <c r="DC226" i="8"/>
  <c r="DD226" i="8"/>
  <c r="DE226" i="8"/>
  <c r="DF226" i="8"/>
  <c r="DG226" i="8"/>
  <c r="DH226" i="8"/>
  <c r="DI226" i="8"/>
  <c r="DJ226" i="8"/>
  <c r="DK226" i="8"/>
  <c r="DL226" i="8"/>
  <c r="DM226" i="8"/>
  <c r="DN226" i="8"/>
  <c r="DO226" i="8"/>
  <c r="DP226" i="8"/>
  <c r="DQ226" i="8"/>
  <c r="DR226" i="8"/>
  <c r="DS226" i="8"/>
  <c r="H297" i="8"/>
  <c r="I297" i="8"/>
  <c r="J297" i="8"/>
  <c r="K297" i="8"/>
  <c r="L297" i="8"/>
  <c r="M297" i="8"/>
  <c r="N297" i="8"/>
  <c r="O297" i="8"/>
  <c r="P297" i="8"/>
  <c r="Q297" i="8"/>
  <c r="R297" i="8"/>
  <c r="S297" i="8"/>
  <c r="T297" i="8"/>
  <c r="U297" i="8"/>
  <c r="V297" i="8"/>
  <c r="W297" i="8"/>
  <c r="X297" i="8"/>
  <c r="Y297" i="8"/>
  <c r="Z297" i="8"/>
  <c r="AA297" i="8"/>
  <c r="AB297" i="8"/>
  <c r="AC297" i="8"/>
  <c r="AD297" i="8"/>
  <c r="AE297" i="8"/>
  <c r="AF297" i="8"/>
  <c r="AG297" i="8"/>
  <c r="AH297" i="8"/>
  <c r="AI297" i="8"/>
  <c r="AJ297" i="8"/>
  <c r="AK297" i="8"/>
  <c r="AL297" i="8"/>
  <c r="AM297" i="8"/>
  <c r="AN297" i="8"/>
  <c r="AO297" i="8"/>
  <c r="AP297" i="8"/>
  <c r="AQ297" i="8"/>
  <c r="AR297" i="8"/>
  <c r="AS297" i="8"/>
  <c r="AT297" i="8"/>
  <c r="AU297" i="8"/>
  <c r="AV297" i="8"/>
  <c r="AW297" i="8"/>
  <c r="AX297" i="8"/>
  <c r="AY297" i="8"/>
  <c r="AZ297" i="8"/>
  <c r="BA297" i="8"/>
  <c r="BB297" i="8"/>
  <c r="BC297" i="8"/>
  <c r="BD297" i="8"/>
  <c r="BE297" i="8"/>
  <c r="BF297" i="8"/>
  <c r="BG297" i="8"/>
  <c r="BH297" i="8"/>
  <c r="BI297" i="8"/>
  <c r="BJ297" i="8"/>
  <c r="BK297" i="8"/>
  <c r="BL297" i="8"/>
  <c r="BM297" i="8"/>
  <c r="BN297" i="8"/>
  <c r="BO297" i="8"/>
  <c r="BP297" i="8"/>
  <c r="BQ297" i="8"/>
  <c r="BR297" i="8"/>
  <c r="BS297" i="8"/>
  <c r="BT297" i="8"/>
  <c r="BU297" i="8"/>
  <c r="BV297" i="8"/>
  <c r="BW297" i="8"/>
  <c r="BX297" i="8"/>
  <c r="BY297" i="8"/>
  <c r="BZ297" i="8"/>
  <c r="CA297" i="8"/>
  <c r="CB297" i="8"/>
  <c r="CC297" i="8"/>
  <c r="CD297" i="8"/>
  <c r="CE297" i="8"/>
  <c r="CF297" i="8"/>
  <c r="CG297" i="8"/>
  <c r="CH297" i="8"/>
  <c r="CI297" i="8"/>
  <c r="CJ297" i="8"/>
  <c r="CK297" i="8"/>
  <c r="CL297" i="8"/>
  <c r="CM297" i="8"/>
  <c r="CN297" i="8"/>
  <c r="CO297" i="8"/>
  <c r="CP297" i="8"/>
  <c r="CQ297" i="8"/>
  <c r="CR297" i="8"/>
  <c r="CS297" i="8"/>
  <c r="CT297" i="8"/>
  <c r="CU297" i="8"/>
  <c r="CV297" i="8"/>
  <c r="CW297" i="8"/>
  <c r="CX297" i="8"/>
  <c r="CY297" i="8"/>
  <c r="CZ297" i="8"/>
  <c r="DA297" i="8"/>
  <c r="DB297" i="8"/>
  <c r="DC297" i="8"/>
  <c r="DD297" i="8"/>
  <c r="DE297" i="8"/>
  <c r="DF297" i="8"/>
  <c r="DG297" i="8"/>
  <c r="DH297" i="8"/>
  <c r="DI297" i="8"/>
  <c r="DJ297" i="8"/>
  <c r="DK297" i="8"/>
  <c r="DL297" i="8"/>
  <c r="DM297" i="8"/>
  <c r="DN297" i="8"/>
  <c r="DO297" i="8"/>
  <c r="DP297" i="8"/>
  <c r="DQ297" i="8"/>
  <c r="DR297" i="8"/>
  <c r="DS297" i="8"/>
  <c r="H275" i="8"/>
  <c r="I275" i="8"/>
  <c r="J275" i="8"/>
  <c r="K275" i="8"/>
  <c r="L275" i="8"/>
  <c r="M275" i="8"/>
  <c r="N275" i="8"/>
  <c r="O275" i="8"/>
  <c r="P275" i="8"/>
  <c r="Q275" i="8"/>
  <c r="R275" i="8"/>
  <c r="S275" i="8"/>
  <c r="T275" i="8"/>
  <c r="U275" i="8"/>
  <c r="V275" i="8"/>
  <c r="W275" i="8"/>
  <c r="X275" i="8"/>
  <c r="Y275" i="8"/>
  <c r="Z275" i="8"/>
  <c r="AA275" i="8"/>
  <c r="AB275" i="8"/>
  <c r="AC275" i="8"/>
  <c r="AD275" i="8"/>
  <c r="AE275" i="8"/>
  <c r="AF275" i="8"/>
  <c r="AG275" i="8"/>
  <c r="AH275" i="8"/>
  <c r="AI275" i="8"/>
  <c r="AJ275" i="8"/>
  <c r="AK275" i="8"/>
  <c r="AL275" i="8"/>
  <c r="AM275" i="8"/>
  <c r="AN275" i="8"/>
  <c r="AO275" i="8"/>
  <c r="AP275" i="8"/>
  <c r="AQ275" i="8"/>
  <c r="AR275" i="8"/>
  <c r="AS275" i="8"/>
  <c r="AT275" i="8"/>
  <c r="AU275" i="8"/>
  <c r="AV275" i="8"/>
  <c r="AW275" i="8"/>
  <c r="AX275" i="8"/>
  <c r="AY275" i="8"/>
  <c r="AZ275" i="8"/>
  <c r="BA275" i="8"/>
  <c r="BB275" i="8"/>
  <c r="BC275" i="8"/>
  <c r="BD275" i="8"/>
  <c r="BE275" i="8"/>
  <c r="BF275" i="8"/>
  <c r="BG275" i="8"/>
  <c r="BH275" i="8"/>
  <c r="BI275" i="8"/>
  <c r="BJ275" i="8"/>
  <c r="BK275" i="8"/>
  <c r="BL275" i="8"/>
  <c r="BM275" i="8"/>
  <c r="BN275" i="8"/>
  <c r="BO275" i="8"/>
  <c r="BP275" i="8"/>
  <c r="BQ275" i="8"/>
  <c r="BR275" i="8"/>
  <c r="BS275" i="8"/>
  <c r="BT275" i="8"/>
  <c r="BU275" i="8"/>
  <c r="BV275" i="8"/>
  <c r="BW275" i="8"/>
  <c r="BX275" i="8"/>
  <c r="BY275" i="8"/>
  <c r="BZ275" i="8"/>
  <c r="CA275" i="8"/>
  <c r="CB275" i="8"/>
  <c r="CC275" i="8"/>
  <c r="CD275" i="8"/>
  <c r="CE275" i="8"/>
  <c r="CF275" i="8"/>
  <c r="CG275" i="8"/>
  <c r="CH275" i="8"/>
  <c r="CI275" i="8"/>
  <c r="CJ275" i="8"/>
  <c r="CK275" i="8"/>
  <c r="CL275" i="8"/>
  <c r="CM275" i="8"/>
  <c r="CN275" i="8"/>
  <c r="CO275" i="8"/>
  <c r="CP275" i="8"/>
  <c r="CQ275" i="8"/>
  <c r="CR275" i="8"/>
  <c r="CS275" i="8"/>
  <c r="CT275" i="8"/>
  <c r="CU275" i="8"/>
  <c r="CV275" i="8"/>
  <c r="CW275" i="8"/>
  <c r="CX275" i="8"/>
  <c r="CY275" i="8"/>
  <c r="CZ275" i="8"/>
  <c r="DA275" i="8"/>
  <c r="DB275" i="8"/>
  <c r="DC275" i="8"/>
  <c r="DD275" i="8"/>
  <c r="DE275" i="8"/>
  <c r="DF275" i="8"/>
  <c r="DG275" i="8"/>
  <c r="DH275" i="8"/>
  <c r="DI275" i="8"/>
  <c r="DJ275" i="8"/>
  <c r="DK275" i="8"/>
  <c r="DL275" i="8"/>
  <c r="DM275" i="8"/>
  <c r="DN275" i="8"/>
  <c r="DO275" i="8"/>
  <c r="DP275" i="8"/>
  <c r="DQ275" i="8"/>
  <c r="DR275" i="8"/>
  <c r="DS275" i="8"/>
  <c r="H328" i="8"/>
  <c r="I328" i="8"/>
  <c r="J328" i="8"/>
  <c r="K328" i="8"/>
  <c r="L328" i="8"/>
  <c r="M328" i="8"/>
  <c r="N328" i="8"/>
  <c r="O328" i="8"/>
  <c r="P328" i="8"/>
  <c r="Q328" i="8"/>
  <c r="R328" i="8"/>
  <c r="S328" i="8"/>
  <c r="T328" i="8"/>
  <c r="U328" i="8"/>
  <c r="V328" i="8"/>
  <c r="W328" i="8"/>
  <c r="X328" i="8"/>
  <c r="Y328" i="8"/>
  <c r="Z328" i="8"/>
  <c r="AA328" i="8"/>
  <c r="AB328" i="8"/>
  <c r="AC328" i="8"/>
  <c r="AD328" i="8"/>
  <c r="AE328" i="8"/>
  <c r="AF328" i="8"/>
  <c r="AG328" i="8"/>
  <c r="AH328" i="8"/>
  <c r="AI328" i="8"/>
  <c r="AJ328" i="8"/>
  <c r="AK328" i="8"/>
  <c r="AL328" i="8"/>
  <c r="AM328" i="8"/>
  <c r="AN328" i="8"/>
  <c r="AO328" i="8"/>
  <c r="AP328" i="8"/>
  <c r="AQ328" i="8"/>
  <c r="AR328" i="8"/>
  <c r="AS328" i="8"/>
  <c r="AT328" i="8"/>
  <c r="AU328" i="8"/>
  <c r="AV328" i="8"/>
  <c r="AW328" i="8"/>
  <c r="AX328" i="8"/>
  <c r="AY328" i="8"/>
  <c r="AZ328" i="8"/>
  <c r="BA328" i="8"/>
  <c r="BB328" i="8"/>
  <c r="BC328" i="8"/>
  <c r="BD328" i="8"/>
  <c r="BE328" i="8"/>
  <c r="BF328" i="8"/>
  <c r="BG328" i="8"/>
  <c r="BH328" i="8"/>
  <c r="BI328" i="8"/>
  <c r="BJ328" i="8"/>
  <c r="BK328" i="8"/>
  <c r="BL328" i="8"/>
  <c r="BM328" i="8"/>
  <c r="BN328" i="8"/>
  <c r="BO328" i="8"/>
  <c r="BP328" i="8"/>
  <c r="BQ328" i="8"/>
  <c r="BR328" i="8"/>
  <c r="BS328" i="8"/>
  <c r="BT328" i="8"/>
  <c r="BU328" i="8"/>
  <c r="BV328" i="8"/>
  <c r="BW328" i="8"/>
  <c r="BX328" i="8"/>
  <c r="BY328" i="8"/>
  <c r="BZ328" i="8"/>
  <c r="CA328" i="8"/>
  <c r="CB328" i="8"/>
  <c r="CC328" i="8"/>
  <c r="CD328" i="8"/>
  <c r="CE328" i="8"/>
  <c r="CF328" i="8"/>
  <c r="CG328" i="8"/>
  <c r="CH328" i="8"/>
  <c r="CI328" i="8"/>
  <c r="CJ328" i="8"/>
  <c r="CK328" i="8"/>
  <c r="CL328" i="8"/>
  <c r="CM328" i="8"/>
  <c r="CN328" i="8"/>
  <c r="CO328" i="8"/>
  <c r="CP328" i="8"/>
  <c r="CQ328" i="8"/>
  <c r="CR328" i="8"/>
  <c r="CS328" i="8"/>
  <c r="CT328" i="8"/>
  <c r="CU328" i="8"/>
  <c r="CV328" i="8"/>
  <c r="CW328" i="8"/>
  <c r="CX328" i="8"/>
  <c r="CY328" i="8"/>
  <c r="CZ328" i="8"/>
  <c r="DA328" i="8"/>
  <c r="DB328" i="8"/>
  <c r="DC328" i="8"/>
  <c r="DD328" i="8"/>
  <c r="DE328" i="8"/>
  <c r="DF328" i="8"/>
  <c r="DG328" i="8"/>
  <c r="DH328" i="8"/>
  <c r="DI328" i="8"/>
  <c r="DJ328" i="8"/>
  <c r="DK328" i="8"/>
  <c r="DL328" i="8"/>
  <c r="DM328" i="8"/>
  <c r="DN328" i="8"/>
  <c r="DO328" i="8"/>
  <c r="DP328" i="8"/>
  <c r="DQ328" i="8"/>
  <c r="DR328" i="8"/>
  <c r="DS328" i="8"/>
  <c r="H244" i="8"/>
  <c r="I244" i="8"/>
  <c r="J244" i="8"/>
  <c r="K244" i="8"/>
  <c r="L244" i="8"/>
  <c r="M244" i="8"/>
  <c r="N244" i="8"/>
  <c r="O244" i="8"/>
  <c r="P244" i="8"/>
  <c r="Q244" i="8"/>
  <c r="R244" i="8"/>
  <c r="S244" i="8"/>
  <c r="T244" i="8"/>
  <c r="U244" i="8"/>
  <c r="V244" i="8"/>
  <c r="W244" i="8"/>
  <c r="X244" i="8"/>
  <c r="Y244" i="8"/>
  <c r="Z244" i="8"/>
  <c r="AA244" i="8"/>
  <c r="AB244" i="8"/>
  <c r="AC244" i="8"/>
  <c r="AD244" i="8"/>
  <c r="AE244" i="8"/>
  <c r="AF244" i="8"/>
  <c r="AG244" i="8"/>
  <c r="AH244" i="8"/>
  <c r="AI244" i="8"/>
  <c r="AJ244" i="8"/>
  <c r="AK244" i="8"/>
  <c r="AL244" i="8"/>
  <c r="AM244" i="8"/>
  <c r="AN244" i="8"/>
  <c r="AO244" i="8"/>
  <c r="AP244" i="8"/>
  <c r="AQ244" i="8"/>
  <c r="AR244" i="8"/>
  <c r="AS244" i="8"/>
  <c r="AT244" i="8"/>
  <c r="AU244" i="8"/>
  <c r="AV244" i="8"/>
  <c r="AW244" i="8"/>
  <c r="AX244" i="8"/>
  <c r="AY244" i="8"/>
  <c r="AZ244" i="8"/>
  <c r="BA244" i="8"/>
  <c r="BB244" i="8"/>
  <c r="BC244" i="8"/>
  <c r="BD244" i="8"/>
  <c r="BE244" i="8"/>
  <c r="BF244" i="8"/>
  <c r="BG244" i="8"/>
  <c r="BH244" i="8"/>
  <c r="BI244" i="8"/>
  <c r="BJ244" i="8"/>
  <c r="BK244" i="8"/>
  <c r="BL244" i="8"/>
  <c r="BM244" i="8"/>
  <c r="BN244" i="8"/>
  <c r="BO244" i="8"/>
  <c r="BP244" i="8"/>
  <c r="BQ244" i="8"/>
  <c r="BR244" i="8"/>
  <c r="BS244" i="8"/>
  <c r="BT244" i="8"/>
  <c r="BU244" i="8"/>
  <c r="BV244" i="8"/>
  <c r="BW244" i="8"/>
  <c r="BX244" i="8"/>
  <c r="BY244" i="8"/>
  <c r="BZ244" i="8"/>
  <c r="CA244" i="8"/>
  <c r="CB244" i="8"/>
  <c r="CC244" i="8"/>
  <c r="CD244" i="8"/>
  <c r="CE244" i="8"/>
  <c r="CF244" i="8"/>
  <c r="CG244" i="8"/>
  <c r="CH244" i="8"/>
  <c r="CI244" i="8"/>
  <c r="CJ244" i="8"/>
  <c r="CK244" i="8"/>
  <c r="CL244" i="8"/>
  <c r="CM244" i="8"/>
  <c r="CN244" i="8"/>
  <c r="CO244" i="8"/>
  <c r="CP244" i="8"/>
  <c r="CQ244" i="8"/>
  <c r="CR244" i="8"/>
  <c r="CS244" i="8"/>
  <c r="CT244" i="8"/>
  <c r="CV244" i="8"/>
  <c r="CW244" i="8"/>
  <c r="CX244" i="8"/>
  <c r="CY244" i="8"/>
  <c r="CZ244" i="8"/>
  <c r="DA244" i="8"/>
  <c r="DB244" i="8"/>
  <c r="DC244" i="8"/>
  <c r="DD244" i="8"/>
  <c r="DE244" i="8"/>
  <c r="DF244" i="8"/>
  <c r="DG244" i="8"/>
  <c r="DH244" i="8"/>
  <c r="DI244" i="8"/>
  <c r="DJ244" i="8"/>
  <c r="DK244" i="8"/>
  <c r="DL244" i="8"/>
  <c r="DM244" i="8"/>
  <c r="DN244" i="8"/>
  <c r="DO244" i="8"/>
  <c r="DP244" i="8"/>
  <c r="DQ244" i="8"/>
  <c r="DR244" i="8"/>
  <c r="DS244" i="8"/>
  <c r="H215" i="8"/>
  <c r="I215" i="8"/>
  <c r="J215" i="8"/>
  <c r="K215" i="8"/>
  <c r="L215" i="8"/>
  <c r="M215" i="8"/>
  <c r="N215" i="8"/>
  <c r="O215" i="8"/>
  <c r="P215" i="8"/>
  <c r="Q215" i="8"/>
  <c r="R215" i="8"/>
  <c r="S215" i="8"/>
  <c r="T215" i="8"/>
  <c r="U215" i="8"/>
  <c r="V215" i="8"/>
  <c r="W215" i="8"/>
  <c r="X215" i="8"/>
  <c r="Y215" i="8"/>
  <c r="Z215" i="8"/>
  <c r="AA215" i="8"/>
  <c r="AB215" i="8"/>
  <c r="AC215" i="8"/>
  <c r="AD215" i="8"/>
  <c r="AE215" i="8"/>
  <c r="AF215" i="8"/>
  <c r="AG215" i="8"/>
  <c r="AH215" i="8"/>
  <c r="AI215" i="8"/>
  <c r="AJ215" i="8"/>
  <c r="AK215" i="8"/>
  <c r="AL215" i="8"/>
  <c r="AM215" i="8"/>
  <c r="AN215" i="8"/>
  <c r="AO215" i="8"/>
  <c r="AP215" i="8"/>
  <c r="AQ215" i="8"/>
  <c r="AR215" i="8"/>
  <c r="AS215" i="8"/>
  <c r="AT215" i="8"/>
  <c r="AU215" i="8"/>
  <c r="AV215" i="8"/>
  <c r="AW215" i="8"/>
  <c r="AX215" i="8"/>
  <c r="AY215" i="8"/>
  <c r="AZ215" i="8"/>
  <c r="BA215" i="8"/>
  <c r="BB215" i="8"/>
  <c r="BC215" i="8"/>
  <c r="BD215" i="8"/>
  <c r="BE215" i="8"/>
  <c r="BF215" i="8"/>
  <c r="BG215" i="8"/>
  <c r="BH215" i="8"/>
  <c r="BI215" i="8"/>
  <c r="BJ215" i="8"/>
  <c r="BK215" i="8"/>
  <c r="BL215" i="8"/>
  <c r="BM215" i="8"/>
  <c r="BN215" i="8"/>
  <c r="BO215" i="8"/>
  <c r="BP215" i="8"/>
  <c r="BQ215" i="8"/>
  <c r="BS215" i="8"/>
  <c r="BT215" i="8"/>
  <c r="BU215" i="8"/>
  <c r="BV215" i="8"/>
  <c r="BW215" i="8"/>
  <c r="BX215" i="8"/>
  <c r="BY215" i="8"/>
  <c r="BZ215" i="8"/>
  <c r="CA215" i="8"/>
  <c r="CB215" i="8"/>
  <c r="CC215" i="8"/>
  <c r="CD215" i="8"/>
  <c r="CE215" i="8"/>
  <c r="CF215" i="8"/>
  <c r="CG215" i="8"/>
  <c r="CH215" i="8"/>
  <c r="CI215" i="8"/>
  <c r="CJ215" i="8"/>
  <c r="CK215" i="8"/>
  <c r="CL215" i="8"/>
  <c r="CM215" i="8"/>
  <c r="CN215" i="8"/>
  <c r="CO215" i="8"/>
  <c r="CP215" i="8"/>
  <c r="CQ215" i="8"/>
  <c r="CR215" i="8"/>
  <c r="CS215" i="8"/>
  <c r="CT215" i="8"/>
  <c r="CU215" i="8"/>
  <c r="CV215" i="8"/>
  <c r="CW215" i="8"/>
  <c r="CX215" i="8"/>
  <c r="CY215" i="8"/>
  <c r="CZ215" i="8"/>
  <c r="DA215" i="8"/>
  <c r="DB215" i="8"/>
  <c r="DC215" i="8"/>
  <c r="DD215" i="8"/>
  <c r="DE215" i="8"/>
  <c r="DF215" i="8"/>
  <c r="DG215" i="8"/>
  <c r="DH215" i="8"/>
  <c r="DI215" i="8"/>
  <c r="DJ215" i="8"/>
  <c r="DK215" i="8"/>
  <c r="DL215" i="8"/>
  <c r="DM215" i="8"/>
  <c r="DN215" i="8"/>
  <c r="DO215" i="8"/>
  <c r="DP215" i="8"/>
  <c r="DQ215" i="8"/>
  <c r="DR215" i="8"/>
  <c r="DS215" i="8"/>
  <c r="M131" i="8"/>
  <c r="U131" i="8"/>
  <c r="AC131" i="8"/>
  <c r="AK131" i="8"/>
  <c r="AS131" i="8"/>
  <c r="N131" i="8"/>
  <c r="V131" i="8"/>
  <c r="AD131" i="8"/>
  <c r="AL131" i="8"/>
  <c r="AT131" i="8"/>
  <c r="O131" i="8"/>
  <c r="W131" i="8"/>
  <c r="AE131" i="8"/>
  <c r="AM131" i="8"/>
  <c r="P131" i="8"/>
  <c r="X131" i="8"/>
  <c r="AF131" i="8"/>
  <c r="AN131" i="8"/>
  <c r="I131" i="8"/>
  <c r="Q131" i="8"/>
  <c r="Y131" i="8"/>
  <c r="AG131" i="8"/>
  <c r="AO131" i="8"/>
  <c r="J131" i="8"/>
  <c r="R131" i="8"/>
  <c r="Z131" i="8"/>
  <c r="AH131" i="8"/>
  <c r="AP131" i="8"/>
  <c r="K131" i="8"/>
  <c r="S131" i="8"/>
  <c r="AA131" i="8"/>
  <c r="AI131" i="8"/>
  <c r="AQ131" i="8"/>
  <c r="L131" i="8"/>
  <c r="T131" i="8"/>
  <c r="AB131" i="8"/>
  <c r="AJ131" i="8"/>
  <c r="AR131" i="8"/>
  <c r="H131" i="8"/>
  <c r="DC131" i="8"/>
  <c r="DD131" i="8"/>
  <c r="DE131" i="8"/>
  <c r="DF131" i="8"/>
  <c r="DG131" i="8"/>
  <c r="DH131" i="8"/>
  <c r="DI131" i="8"/>
  <c r="DJ131" i="8"/>
  <c r="DK131" i="8"/>
  <c r="DL131" i="8"/>
  <c r="DM131" i="8"/>
  <c r="DN131" i="8"/>
  <c r="DO131" i="8"/>
  <c r="DP131" i="8"/>
  <c r="DQ131" i="8"/>
  <c r="DR131" i="8"/>
  <c r="DS131" i="8"/>
  <c r="N142" i="8"/>
  <c r="V142" i="8"/>
  <c r="AD142" i="8"/>
  <c r="AL142" i="8"/>
  <c r="AT142" i="8"/>
  <c r="BB142" i="8"/>
  <c r="O142" i="8"/>
  <c r="W142" i="8"/>
  <c r="AE142" i="8"/>
  <c r="AM142" i="8"/>
  <c r="AU142" i="8"/>
  <c r="BC142" i="8"/>
  <c r="P142" i="8"/>
  <c r="X142" i="8"/>
  <c r="AF142" i="8"/>
  <c r="AN142" i="8"/>
  <c r="AV142" i="8"/>
  <c r="BD142" i="8"/>
  <c r="I142" i="8"/>
  <c r="Q142" i="8"/>
  <c r="Y142" i="8"/>
  <c r="AG142" i="8"/>
  <c r="AO142" i="8"/>
  <c r="AW142" i="8"/>
  <c r="BE142" i="8"/>
  <c r="J142" i="8"/>
  <c r="R142" i="8"/>
  <c r="Z142" i="8"/>
  <c r="AH142" i="8"/>
  <c r="AP142" i="8"/>
  <c r="AX142" i="8"/>
  <c r="K142" i="8"/>
  <c r="S142" i="8"/>
  <c r="AA142" i="8"/>
  <c r="AI142" i="8"/>
  <c r="AQ142" i="8"/>
  <c r="AY142" i="8"/>
  <c r="L142" i="8"/>
  <c r="T142" i="8"/>
  <c r="AB142" i="8"/>
  <c r="AJ142" i="8"/>
  <c r="AR142" i="8"/>
  <c r="AZ142" i="8"/>
  <c r="M142" i="8"/>
  <c r="U142" i="8"/>
  <c r="AC142" i="8"/>
  <c r="AK142" i="8"/>
  <c r="AS142" i="8"/>
  <c r="BA142" i="8"/>
  <c r="H142" i="8"/>
  <c r="DN142" i="8"/>
  <c r="DO142" i="8"/>
  <c r="DP142" i="8"/>
  <c r="DQ142" i="8"/>
  <c r="DR142" i="8"/>
  <c r="DS142" i="8"/>
  <c r="J185" i="8"/>
  <c r="R185" i="8"/>
  <c r="Z185" i="8"/>
  <c r="AH185" i="8"/>
  <c r="AP185" i="8"/>
  <c r="AX185" i="8"/>
  <c r="BF185" i="8"/>
  <c r="BN185" i="8"/>
  <c r="K185" i="8"/>
  <c r="S185" i="8"/>
  <c r="AA185" i="8"/>
  <c r="AI185" i="8"/>
  <c r="AQ185" i="8"/>
  <c r="AY185" i="8"/>
  <c r="BG185" i="8"/>
  <c r="BO185" i="8"/>
  <c r="BT185" i="8"/>
  <c r="L185" i="8"/>
  <c r="T185" i="8"/>
  <c r="AB185" i="8"/>
  <c r="AJ185" i="8"/>
  <c r="AR185" i="8"/>
  <c r="AZ185" i="8"/>
  <c r="BH185" i="8"/>
  <c r="BP185" i="8"/>
  <c r="M185" i="8"/>
  <c r="U185" i="8"/>
  <c r="AC185" i="8"/>
  <c r="AK185" i="8"/>
  <c r="AS185" i="8"/>
  <c r="BA185" i="8"/>
  <c r="BI185" i="8"/>
  <c r="BQ185" i="8"/>
  <c r="N185" i="8"/>
  <c r="V185" i="8"/>
  <c r="AD185" i="8"/>
  <c r="AL185" i="8"/>
  <c r="AT185" i="8"/>
  <c r="BB185" i="8"/>
  <c r="BJ185" i="8"/>
  <c r="BR185" i="8"/>
  <c r="O185" i="8"/>
  <c r="W185" i="8"/>
  <c r="AE185" i="8"/>
  <c r="AM185" i="8"/>
  <c r="AU185" i="8"/>
  <c r="BC185" i="8"/>
  <c r="BK185" i="8"/>
  <c r="BS185" i="8"/>
  <c r="H185" i="8"/>
  <c r="P185" i="8"/>
  <c r="X185" i="8"/>
  <c r="AF185" i="8"/>
  <c r="AN185" i="8"/>
  <c r="AV185" i="8"/>
  <c r="BD185" i="8"/>
  <c r="BL185" i="8"/>
  <c r="I185" i="8"/>
  <c r="Q185" i="8"/>
  <c r="Y185" i="8"/>
  <c r="AG185" i="8"/>
  <c r="AO185" i="8"/>
  <c r="AW185" i="8"/>
  <c r="BE185" i="8"/>
  <c r="BM185" i="8"/>
  <c r="BU185" i="8"/>
  <c r="BV185" i="8"/>
  <c r="BW185" i="8"/>
  <c r="BX185" i="8"/>
  <c r="BY185" i="8"/>
  <c r="BZ185" i="8"/>
  <c r="CA185" i="8"/>
  <c r="CB185" i="8"/>
  <c r="CC185" i="8"/>
  <c r="CD185" i="8"/>
  <c r="CE185" i="8"/>
  <c r="CF185" i="8"/>
  <c r="CG185" i="8"/>
  <c r="CH185" i="8"/>
  <c r="CI185" i="8"/>
  <c r="CJ185" i="8"/>
  <c r="CK185" i="8"/>
  <c r="CL185" i="8"/>
  <c r="CM185" i="8"/>
  <c r="CN185" i="8"/>
  <c r="CO185" i="8"/>
  <c r="CP185" i="8"/>
  <c r="CQ185" i="8"/>
  <c r="CR185" i="8"/>
  <c r="CS185" i="8"/>
  <c r="CT185" i="8"/>
  <c r="CU185" i="8"/>
  <c r="CV185" i="8"/>
  <c r="N204" i="8"/>
  <c r="V204" i="8"/>
  <c r="AD204" i="8"/>
  <c r="AL204" i="8"/>
  <c r="AT204" i="8"/>
  <c r="BB204" i="8"/>
  <c r="BJ204" i="8"/>
  <c r="BR204" i="8"/>
  <c r="BT204" i="8"/>
  <c r="O204" i="8"/>
  <c r="W204" i="8"/>
  <c r="AE204" i="8"/>
  <c r="AM204" i="8"/>
  <c r="AU204" i="8"/>
  <c r="BC204" i="8"/>
  <c r="BK204" i="8"/>
  <c r="BS204" i="8"/>
  <c r="H204" i="8"/>
  <c r="P204" i="8"/>
  <c r="X204" i="8"/>
  <c r="AF204" i="8"/>
  <c r="AN204" i="8"/>
  <c r="AV204" i="8"/>
  <c r="BD204" i="8"/>
  <c r="BL204" i="8"/>
  <c r="I204" i="8"/>
  <c r="Q204" i="8"/>
  <c r="Y204" i="8"/>
  <c r="AG204" i="8"/>
  <c r="AO204" i="8"/>
  <c r="AW204" i="8"/>
  <c r="BE204" i="8"/>
  <c r="BM204" i="8"/>
  <c r="J204" i="8"/>
  <c r="R204" i="8"/>
  <c r="Z204" i="8"/>
  <c r="AH204" i="8"/>
  <c r="AP204" i="8"/>
  <c r="AX204" i="8"/>
  <c r="BF204" i="8"/>
  <c r="BN204" i="8"/>
  <c r="K204" i="8"/>
  <c r="S204" i="8"/>
  <c r="AA204" i="8"/>
  <c r="AI204" i="8"/>
  <c r="AQ204" i="8"/>
  <c r="AY204" i="8"/>
  <c r="BG204" i="8"/>
  <c r="BO204" i="8"/>
  <c r="L204" i="8"/>
  <c r="T204" i="8"/>
  <c r="AB204" i="8"/>
  <c r="AJ204" i="8"/>
  <c r="AR204" i="8"/>
  <c r="AZ204" i="8"/>
  <c r="BH204" i="8"/>
  <c r="BP204" i="8"/>
  <c r="M204" i="8"/>
  <c r="U204" i="8"/>
  <c r="AC204" i="8"/>
  <c r="AK204" i="8"/>
  <c r="AS204" i="8"/>
  <c r="BA204" i="8"/>
  <c r="BI204" i="8"/>
  <c r="BQ204" i="8"/>
  <c r="BU204" i="8"/>
  <c r="BV204" i="8"/>
  <c r="BW204" i="8"/>
  <c r="BX204" i="8"/>
  <c r="BY204" i="8"/>
  <c r="BZ204" i="8"/>
  <c r="CA204" i="8"/>
  <c r="CB204" i="8"/>
  <c r="CC204" i="8"/>
  <c r="CD204" i="8"/>
  <c r="CE204" i="8"/>
  <c r="CF204" i="8"/>
  <c r="CG204" i="8"/>
  <c r="CH204" i="8"/>
  <c r="CI204" i="8"/>
  <c r="CJ204" i="8"/>
  <c r="CK204" i="8"/>
  <c r="CL204" i="8"/>
  <c r="CM204" i="8"/>
  <c r="CN204" i="8"/>
  <c r="CO204" i="8"/>
  <c r="CP204" i="8"/>
  <c r="CQ204" i="8"/>
  <c r="CR204" i="8"/>
  <c r="CS204" i="8"/>
  <c r="CT204" i="8"/>
  <c r="CU204" i="8"/>
  <c r="CV204" i="8"/>
  <c r="CW204" i="8"/>
  <c r="CX204" i="8"/>
  <c r="CY204" i="8"/>
  <c r="CZ204" i="8"/>
  <c r="DA204" i="8"/>
  <c r="DB204" i="8"/>
  <c r="DC204" i="8"/>
  <c r="DD204" i="8"/>
  <c r="DE204" i="8"/>
  <c r="DF204" i="8"/>
  <c r="DG204" i="8"/>
  <c r="DH204" i="8"/>
  <c r="DI204" i="8"/>
  <c r="DJ204" i="8"/>
  <c r="DK204" i="8"/>
  <c r="DL204" i="8"/>
  <c r="DM204" i="8"/>
  <c r="DN204" i="8"/>
  <c r="DO204" i="8"/>
  <c r="N125" i="8"/>
  <c r="V125" i="8"/>
  <c r="AD125" i="8"/>
  <c r="AL125" i="8"/>
  <c r="P125" i="8"/>
  <c r="X125" i="8"/>
  <c r="AF125" i="8"/>
  <c r="AN125" i="8"/>
  <c r="I125" i="8"/>
  <c r="Q125" i="8"/>
  <c r="Y125" i="8"/>
  <c r="AG125" i="8"/>
  <c r="J125" i="8"/>
  <c r="R125" i="8"/>
  <c r="Z125" i="8"/>
  <c r="AH125" i="8"/>
  <c r="K125" i="8"/>
  <c r="L125" i="8"/>
  <c r="T125" i="8"/>
  <c r="AB125" i="8"/>
  <c r="AJ125" i="8"/>
  <c r="M125" i="8"/>
  <c r="U125" i="8"/>
  <c r="AC125" i="8"/>
  <c r="AK125" i="8"/>
  <c r="W125" i="8"/>
  <c r="AA125" i="8"/>
  <c r="AE125" i="8"/>
  <c r="AI125" i="8"/>
  <c r="AM125" i="8"/>
  <c r="O125" i="8"/>
  <c r="H125" i="8"/>
  <c r="S125" i="8"/>
  <c r="CW125" i="8"/>
  <c r="CX125" i="8"/>
  <c r="CY125" i="8"/>
  <c r="CZ125" i="8"/>
  <c r="DA125" i="8"/>
  <c r="DB125" i="8"/>
  <c r="DC125" i="8"/>
  <c r="DD125" i="8"/>
  <c r="DE125" i="8"/>
  <c r="DF125" i="8"/>
  <c r="DG125" i="8"/>
  <c r="DH125" i="8"/>
  <c r="DI125" i="8"/>
  <c r="DJ125" i="8"/>
  <c r="DK125" i="8"/>
  <c r="DL125" i="8"/>
  <c r="DM125" i="8"/>
  <c r="DN125" i="8"/>
  <c r="DO125" i="8"/>
  <c r="DP125" i="8"/>
  <c r="DQ125" i="8"/>
  <c r="DR125" i="8"/>
  <c r="DS125" i="8"/>
  <c r="I136" i="8"/>
  <c r="Q136" i="8"/>
  <c r="Y136" i="8"/>
  <c r="AG136" i="8"/>
  <c r="AO136" i="8"/>
  <c r="AW136" i="8"/>
  <c r="J136" i="8"/>
  <c r="R136" i="8"/>
  <c r="Z136" i="8"/>
  <c r="AH136" i="8"/>
  <c r="AP136" i="8"/>
  <c r="AX136" i="8"/>
  <c r="K136" i="8"/>
  <c r="S136" i="8"/>
  <c r="AA136" i="8"/>
  <c r="AI136" i="8"/>
  <c r="AQ136" i="8"/>
  <c r="AY136" i="8"/>
  <c r="L136" i="8"/>
  <c r="T136" i="8"/>
  <c r="AB136" i="8"/>
  <c r="AJ136" i="8"/>
  <c r="AR136" i="8"/>
  <c r="M136" i="8"/>
  <c r="U136" i="8"/>
  <c r="AC136" i="8"/>
  <c r="AK136" i="8"/>
  <c r="AS136" i="8"/>
  <c r="N136" i="8"/>
  <c r="V136" i="8"/>
  <c r="AD136" i="8"/>
  <c r="AL136" i="8"/>
  <c r="AT136" i="8"/>
  <c r="O136" i="8"/>
  <c r="W136" i="8"/>
  <c r="AE136" i="8"/>
  <c r="AM136" i="8"/>
  <c r="AU136" i="8"/>
  <c r="AF136" i="8"/>
  <c r="AN136" i="8"/>
  <c r="H136" i="8"/>
  <c r="AV136" i="8"/>
  <c r="P136" i="8"/>
  <c r="X136" i="8"/>
  <c r="DH136" i="8"/>
  <c r="DI136" i="8"/>
  <c r="DJ136" i="8"/>
  <c r="DK136" i="8"/>
  <c r="DL136" i="8"/>
  <c r="DM136" i="8"/>
  <c r="DN136" i="8"/>
  <c r="DO136" i="8"/>
  <c r="DP136" i="8"/>
  <c r="DQ136" i="8"/>
  <c r="DR136" i="8"/>
  <c r="DS136" i="8"/>
  <c r="M106" i="8"/>
  <c r="U106" i="8"/>
  <c r="N106" i="8"/>
  <c r="O106" i="8"/>
  <c r="P106" i="8"/>
  <c r="I106" i="8"/>
  <c r="Q106" i="8"/>
  <c r="J106" i="8"/>
  <c r="R106" i="8"/>
  <c r="K106" i="8"/>
  <c r="S106" i="8"/>
  <c r="H106" i="8"/>
  <c r="L106" i="8"/>
  <c r="T106" i="8"/>
  <c r="CD106" i="8"/>
  <c r="CE106" i="8"/>
  <c r="CF106" i="8"/>
  <c r="CG106" i="8"/>
  <c r="CH106" i="8"/>
  <c r="CI106" i="8"/>
  <c r="CJ106" i="8"/>
  <c r="CK106" i="8"/>
  <c r="CL106" i="8"/>
  <c r="CM106" i="8"/>
  <c r="CN106" i="8"/>
  <c r="CO106" i="8"/>
  <c r="CP106" i="8"/>
  <c r="CQ106" i="8"/>
  <c r="CR106" i="8"/>
  <c r="CS106" i="8"/>
  <c r="CT106" i="8"/>
  <c r="CU106" i="8"/>
  <c r="CV106" i="8"/>
  <c r="CW106" i="8"/>
  <c r="CX106" i="8"/>
  <c r="CY106" i="8"/>
  <c r="CZ106" i="8"/>
  <c r="DA106" i="8"/>
  <c r="DB106" i="8"/>
  <c r="DC106" i="8"/>
  <c r="DD106" i="8"/>
  <c r="DE106" i="8"/>
  <c r="DF106" i="8"/>
  <c r="DG106" i="8"/>
  <c r="DH106" i="8"/>
  <c r="DI106" i="8"/>
  <c r="DJ106" i="8"/>
  <c r="DK106" i="8"/>
  <c r="DL106" i="8"/>
  <c r="DM106" i="8"/>
  <c r="DN106" i="8"/>
  <c r="DO106" i="8"/>
  <c r="DP106" i="8"/>
  <c r="DQ106" i="8"/>
  <c r="DR106" i="8"/>
  <c r="DS106" i="8"/>
  <c r="J96" i="8"/>
  <c r="K96" i="8"/>
  <c r="BT96" i="8"/>
  <c r="I96" i="8"/>
  <c r="H96" i="8"/>
  <c r="BU96" i="8"/>
  <c r="BV96" i="8"/>
  <c r="BW96" i="8"/>
  <c r="BX96" i="8"/>
  <c r="BY96" i="8"/>
  <c r="BZ96" i="8"/>
  <c r="CA96" i="8"/>
  <c r="CB96" i="8"/>
  <c r="CC96" i="8"/>
  <c r="CD96" i="8"/>
  <c r="CE96" i="8"/>
  <c r="CF96" i="8"/>
  <c r="CG96" i="8"/>
  <c r="CH96" i="8"/>
  <c r="CI96" i="8"/>
  <c r="CJ96" i="8"/>
  <c r="CK96" i="8"/>
  <c r="CL96" i="8"/>
  <c r="CM96" i="8"/>
  <c r="CN96" i="8"/>
  <c r="CO96" i="8"/>
  <c r="CP96" i="8"/>
  <c r="CQ96" i="8"/>
  <c r="CR96" i="8"/>
  <c r="CS96" i="8"/>
  <c r="CT96" i="8"/>
  <c r="CU96" i="8"/>
  <c r="CV96" i="8"/>
  <c r="CW96" i="8"/>
  <c r="CX96" i="8"/>
  <c r="CY96" i="8"/>
  <c r="CZ96" i="8"/>
  <c r="DA96" i="8"/>
  <c r="DB96" i="8"/>
  <c r="DC96" i="8"/>
  <c r="DD96" i="8"/>
  <c r="DE96" i="8"/>
  <c r="DF96" i="8"/>
  <c r="DG96" i="8"/>
  <c r="DH96" i="8"/>
  <c r="DI96" i="8"/>
  <c r="DJ96" i="8"/>
  <c r="DK96" i="8"/>
  <c r="DL96" i="8"/>
  <c r="DM96" i="8"/>
  <c r="DN96" i="8"/>
  <c r="DO96" i="8"/>
  <c r="DP96" i="8"/>
  <c r="DQ96" i="8"/>
  <c r="DR96" i="8"/>
  <c r="DS96" i="8"/>
  <c r="I175" i="8"/>
  <c r="Q175" i="8"/>
  <c r="Y175" i="8"/>
  <c r="AG175" i="8"/>
  <c r="AO175" i="8"/>
  <c r="AW175" i="8"/>
  <c r="BE175" i="8"/>
  <c r="BM175" i="8"/>
  <c r="J175" i="8"/>
  <c r="R175" i="8"/>
  <c r="Z175" i="8"/>
  <c r="AH175" i="8"/>
  <c r="AP175" i="8"/>
  <c r="AX175" i="8"/>
  <c r="BF175" i="8"/>
  <c r="BN175" i="8"/>
  <c r="K175" i="8"/>
  <c r="S175" i="8"/>
  <c r="AA175" i="8"/>
  <c r="AI175" i="8"/>
  <c r="AQ175" i="8"/>
  <c r="AY175" i="8"/>
  <c r="BG175" i="8"/>
  <c r="BO175" i="8"/>
  <c r="L175" i="8"/>
  <c r="T175" i="8"/>
  <c r="AB175" i="8"/>
  <c r="AJ175" i="8"/>
  <c r="AR175" i="8"/>
  <c r="AZ175" i="8"/>
  <c r="BH175" i="8"/>
  <c r="BP175" i="8"/>
  <c r="M175" i="8"/>
  <c r="U175" i="8"/>
  <c r="AC175" i="8"/>
  <c r="AK175" i="8"/>
  <c r="AS175" i="8"/>
  <c r="BA175" i="8"/>
  <c r="BI175" i="8"/>
  <c r="BQ175" i="8"/>
  <c r="N175" i="8"/>
  <c r="V175" i="8"/>
  <c r="AD175" i="8"/>
  <c r="AL175" i="8"/>
  <c r="AT175" i="8"/>
  <c r="BB175" i="8"/>
  <c r="BJ175" i="8"/>
  <c r="BR175" i="8"/>
  <c r="O175" i="8"/>
  <c r="W175" i="8"/>
  <c r="AE175" i="8"/>
  <c r="AM175" i="8"/>
  <c r="AU175" i="8"/>
  <c r="BC175" i="8"/>
  <c r="BK175" i="8"/>
  <c r="BS175" i="8"/>
  <c r="BT175" i="8"/>
  <c r="H175" i="8"/>
  <c r="P175" i="8"/>
  <c r="X175" i="8"/>
  <c r="AF175" i="8"/>
  <c r="AN175" i="8"/>
  <c r="AV175" i="8"/>
  <c r="BD175" i="8"/>
  <c r="BL175" i="8"/>
  <c r="BU175" i="8"/>
  <c r="BV175" i="8"/>
  <c r="BW175" i="8"/>
  <c r="BX175" i="8"/>
  <c r="BY175" i="8"/>
  <c r="BZ175" i="8"/>
  <c r="CA175" i="8"/>
  <c r="CB175" i="8"/>
  <c r="CC175" i="8"/>
  <c r="CD175" i="8"/>
  <c r="CE175" i="8"/>
  <c r="CF175" i="8"/>
  <c r="CG175" i="8"/>
  <c r="CH175" i="8"/>
  <c r="CI175" i="8"/>
  <c r="CJ175" i="8"/>
  <c r="CK175" i="8"/>
  <c r="CL175" i="8"/>
  <c r="L111" i="8"/>
  <c r="T111" i="8"/>
  <c r="M111" i="8"/>
  <c r="U111" i="8"/>
  <c r="N111" i="8"/>
  <c r="V111" i="8"/>
  <c r="O111" i="8"/>
  <c r="W111" i="8"/>
  <c r="P111" i="8"/>
  <c r="X111" i="8"/>
  <c r="I111" i="8"/>
  <c r="Q111" i="8"/>
  <c r="Y111" i="8"/>
  <c r="J111" i="8"/>
  <c r="R111" i="8"/>
  <c r="Z111" i="8"/>
  <c r="K111" i="8"/>
  <c r="S111" i="8"/>
  <c r="H111" i="8"/>
  <c r="CI111" i="8"/>
  <c r="CJ111" i="8"/>
  <c r="CK111" i="8"/>
  <c r="CL111" i="8"/>
  <c r="CM111" i="8"/>
  <c r="CN111" i="8"/>
  <c r="CO111" i="8"/>
  <c r="CP111" i="8"/>
  <c r="CQ111" i="8"/>
  <c r="CR111" i="8"/>
  <c r="CS111" i="8"/>
  <c r="CT111" i="8"/>
  <c r="CU111" i="8"/>
  <c r="CV111" i="8"/>
  <c r="CW111" i="8"/>
  <c r="CX111" i="8"/>
  <c r="CY111" i="8"/>
  <c r="CZ111" i="8"/>
  <c r="DA111" i="8"/>
  <c r="DB111" i="8"/>
  <c r="DC111" i="8"/>
  <c r="DD111" i="8"/>
  <c r="DE111" i="8"/>
  <c r="DF111" i="8"/>
  <c r="DG111" i="8"/>
  <c r="DH111" i="8"/>
  <c r="DI111" i="8"/>
  <c r="DJ111" i="8"/>
  <c r="DK111" i="8"/>
  <c r="DL111" i="8"/>
  <c r="DM111" i="8"/>
  <c r="DN111" i="8"/>
  <c r="DO111" i="8"/>
  <c r="DP111" i="8"/>
  <c r="DQ111" i="8"/>
  <c r="DR111" i="8"/>
  <c r="DS111" i="8"/>
  <c r="I129" i="8"/>
  <c r="Q129" i="8"/>
  <c r="Y129" i="8"/>
  <c r="AG129" i="8"/>
  <c r="AO129" i="8"/>
  <c r="J129" i="8"/>
  <c r="R129" i="8"/>
  <c r="Z129" i="8"/>
  <c r="AH129" i="8"/>
  <c r="AP129" i="8"/>
  <c r="K129" i="8"/>
  <c r="S129" i="8"/>
  <c r="AA129" i="8"/>
  <c r="AI129" i="8"/>
  <c r="AQ129" i="8"/>
  <c r="L129" i="8"/>
  <c r="T129" i="8"/>
  <c r="AB129" i="8"/>
  <c r="AJ129" i="8"/>
  <c r="AR129" i="8"/>
  <c r="M129" i="8"/>
  <c r="U129" i="8"/>
  <c r="AC129" i="8"/>
  <c r="AK129" i="8"/>
  <c r="N129" i="8"/>
  <c r="V129" i="8"/>
  <c r="AD129" i="8"/>
  <c r="AL129" i="8"/>
  <c r="O129" i="8"/>
  <c r="W129" i="8"/>
  <c r="AE129" i="8"/>
  <c r="AM129" i="8"/>
  <c r="P129" i="8"/>
  <c r="X129" i="8"/>
  <c r="AF129" i="8"/>
  <c r="AN129" i="8"/>
  <c r="H129" i="8"/>
  <c r="DA129" i="8"/>
  <c r="DB129" i="8"/>
  <c r="DC129" i="8"/>
  <c r="DD129" i="8"/>
  <c r="DE129" i="8"/>
  <c r="DF129" i="8"/>
  <c r="DG129" i="8"/>
  <c r="DH129" i="8"/>
  <c r="DI129" i="8"/>
  <c r="DJ129" i="8"/>
  <c r="DK129" i="8"/>
  <c r="DL129" i="8"/>
  <c r="DM129" i="8"/>
  <c r="DN129" i="8"/>
  <c r="DO129" i="8"/>
  <c r="DP129" i="8"/>
  <c r="DQ129" i="8"/>
  <c r="DR129" i="8"/>
  <c r="DS129" i="8"/>
  <c r="BT159" i="8"/>
  <c r="M159" i="8"/>
  <c r="U159" i="8"/>
  <c r="AC159" i="8"/>
  <c r="AK159" i="8"/>
  <c r="AS159" i="8"/>
  <c r="BA159" i="8"/>
  <c r="BI159" i="8"/>
  <c r="BQ159" i="8"/>
  <c r="N159" i="8"/>
  <c r="V159" i="8"/>
  <c r="AD159" i="8"/>
  <c r="O159" i="8"/>
  <c r="W159" i="8"/>
  <c r="AE159" i="8"/>
  <c r="AM159" i="8"/>
  <c r="AU159" i="8"/>
  <c r="BC159" i="8"/>
  <c r="BK159" i="8"/>
  <c r="BS159" i="8"/>
  <c r="H159" i="8"/>
  <c r="P159" i="8"/>
  <c r="X159" i="8"/>
  <c r="AF159" i="8"/>
  <c r="AN159" i="8"/>
  <c r="AV159" i="8"/>
  <c r="BD159" i="8"/>
  <c r="BL159" i="8"/>
  <c r="I159" i="8"/>
  <c r="Q159" i="8"/>
  <c r="Y159" i="8"/>
  <c r="AG159" i="8"/>
  <c r="AO159" i="8"/>
  <c r="AW159" i="8"/>
  <c r="BE159" i="8"/>
  <c r="BM159" i="8"/>
  <c r="J159" i="8"/>
  <c r="R159" i="8"/>
  <c r="Z159" i="8"/>
  <c r="AH159" i="8"/>
  <c r="AP159" i="8"/>
  <c r="AX159" i="8"/>
  <c r="BF159" i="8"/>
  <c r="BN159" i="8"/>
  <c r="K159" i="8"/>
  <c r="S159" i="8"/>
  <c r="AA159" i="8"/>
  <c r="AI159" i="8"/>
  <c r="AQ159" i="8"/>
  <c r="AY159" i="8"/>
  <c r="BG159" i="8"/>
  <c r="BO159" i="8"/>
  <c r="L159" i="8"/>
  <c r="T159" i="8"/>
  <c r="AB159" i="8"/>
  <c r="AJ159" i="8"/>
  <c r="AR159" i="8"/>
  <c r="AZ159" i="8"/>
  <c r="BH159" i="8"/>
  <c r="BP159" i="8"/>
  <c r="AL159" i="8"/>
  <c r="AT159" i="8"/>
  <c r="BB159" i="8"/>
  <c r="BJ159" i="8"/>
  <c r="BR159" i="8"/>
  <c r="BU159" i="8"/>
  <c r="BV159" i="8"/>
  <c r="N151" i="8"/>
  <c r="V151" i="8"/>
  <c r="AD151" i="8"/>
  <c r="AL151" i="8"/>
  <c r="AT151" i="8"/>
  <c r="BB151" i="8"/>
  <c r="BJ151" i="8"/>
  <c r="O151" i="8"/>
  <c r="W151" i="8"/>
  <c r="AE151" i="8"/>
  <c r="AM151" i="8"/>
  <c r="AU151" i="8"/>
  <c r="BC151" i="8"/>
  <c r="BK151" i="8"/>
  <c r="P151" i="8"/>
  <c r="X151" i="8"/>
  <c r="AF151" i="8"/>
  <c r="AN151" i="8"/>
  <c r="AV151" i="8"/>
  <c r="BD151" i="8"/>
  <c r="BL151" i="8"/>
  <c r="I151" i="8"/>
  <c r="Q151" i="8"/>
  <c r="Y151" i="8"/>
  <c r="AG151" i="8"/>
  <c r="AO151" i="8"/>
  <c r="AW151" i="8"/>
  <c r="BE151" i="8"/>
  <c r="BM151" i="8"/>
  <c r="J151" i="8"/>
  <c r="R151" i="8"/>
  <c r="Z151" i="8"/>
  <c r="AH151" i="8"/>
  <c r="AP151" i="8"/>
  <c r="AX151" i="8"/>
  <c r="BF151" i="8"/>
  <c r="BN151" i="8"/>
  <c r="K151" i="8"/>
  <c r="S151" i="8"/>
  <c r="AA151" i="8"/>
  <c r="AI151" i="8"/>
  <c r="AQ151" i="8"/>
  <c r="AY151" i="8"/>
  <c r="BG151" i="8"/>
  <c r="L151" i="8"/>
  <c r="T151" i="8"/>
  <c r="AB151" i="8"/>
  <c r="AJ151" i="8"/>
  <c r="AR151" i="8"/>
  <c r="AZ151" i="8"/>
  <c r="BH151" i="8"/>
  <c r="AC151" i="8"/>
  <c r="H151" i="8"/>
  <c r="AK151" i="8"/>
  <c r="AS151" i="8"/>
  <c r="BA151" i="8"/>
  <c r="BI151" i="8"/>
  <c r="M151" i="8"/>
  <c r="U151" i="8"/>
  <c r="N205" i="8"/>
  <c r="V205" i="8"/>
  <c r="AD205" i="8"/>
  <c r="AL205" i="8"/>
  <c r="AT205" i="8"/>
  <c r="BB205" i="8"/>
  <c r="BJ205" i="8"/>
  <c r="BR205" i="8"/>
  <c r="O205" i="8"/>
  <c r="W205" i="8"/>
  <c r="AE205" i="8"/>
  <c r="AM205" i="8"/>
  <c r="AU205" i="8"/>
  <c r="BC205" i="8"/>
  <c r="BK205" i="8"/>
  <c r="BS205" i="8"/>
  <c r="H205" i="8"/>
  <c r="P205" i="8"/>
  <c r="X205" i="8"/>
  <c r="AF205" i="8"/>
  <c r="AN205" i="8"/>
  <c r="AV205" i="8"/>
  <c r="BD205" i="8"/>
  <c r="BL205" i="8"/>
  <c r="I205" i="8"/>
  <c r="Q205" i="8"/>
  <c r="Y205" i="8"/>
  <c r="AG205" i="8"/>
  <c r="AO205" i="8"/>
  <c r="AW205" i="8"/>
  <c r="BE205" i="8"/>
  <c r="BM205" i="8"/>
  <c r="J205" i="8"/>
  <c r="R205" i="8"/>
  <c r="Z205" i="8"/>
  <c r="AH205" i="8"/>
  <c r="AP205" i="8"/>
  <c r="AX205" i="8"/>
  <c r="BF205" i="8"/>
  <c r="BN205" i="8"/>
  <c r="K205" i="8"/>
  <c r="S205" i="8"/>
  <c r="AA205" i="8"/>
  <c r="AI205" i="8"/>
  <c r="AQ205" i="8"/>
  <c r="AY205" i="8"/>
  <c r="BG205" i="8"/>
  <c r="BO205" i="8"/>
  <c r="BT205" i="8"/>
  <c r="L205" i="8"/>
  <c r="T205" i="8"/>
  <c r="AB205" i="8"/>
  <c r="AJ205" i="8"/>
  <c r="AR205" i="8"/>
  <c r="AZ205" i="8"/>
  <c r="BH205" i="8"/>
  <c r="BP205" i="8"/>
  <c r="M205" i="8"/>
  <c r="U205" i="8"/>
  <c r="AC205" i="8"/>
  <c r="AK205" i="8"/>
  <c r="AS205" i="8"/>
  <c r="BA205" i="8"/>
  <c r="BI205" i="8"/>
  <c r="BQ205" i="8"/>
  <c r="BU205" i="8"/>
  <c r="BV205" i="8"/>
  <c r="BW205" i="8"/>
  <c r="BX205" i="8"/>
  <c r="BY205" i="8"/>
  <c r="BZ205" i="8"/>
  <c r="CA205" i="8"/>
  <c r="CB205" i="8"/>
  <c r="CC205" i="8"/>
  <c r="CD205" i="8"/>
  <c r="CE205" i="8"/>
  <c r="CF205" i="8"/>
  <c r="CG205" i="8"/>
  <c r="CH205" i="8"/>
  <c r="CI205" i="8"/>
  <c r="CJ205" i="8"/>
  <c r="CK205" i="8"/>
  <c r="CL205" i="8"/>
  <c r="CM205" i="8"/>
  <c r="CN205" i="8"/>
  <c r="CO205" i="8"/>
  <c r="CP205" i="8"/>
  <c r="CQ205" i="8"/>
  <c r="CR205" i="8"/>
  <c r="CS205" i="8"/>
  <c r="CT205" i="8"/>
  <c r="CU205" i="8"/>
  <c r="CV205" i="8"/>
  <c r="CW205" i="8"/>
  <c r="CX205" i="8"/>
  <c r="CY205" i="8"/>
  <c r="CZ205" i="8"/>
  <c r="DA205" i="8"/>
  <c r="DB205" i="8"/>
  <c r="DC205" i="8"/>
  <c r="DD205" i="8"/>
  <c r="DE205" i="8"/>
  <c r="DF205" i="8"/>
  <c r="DG205" i="8"/>
  <c r="DH205" i="8"/>
  <c r="DI205" i="8"/>
  <c r="DJ205" i="8"/>
  <c r="DK205" i="8"/>
  <c r="DL205" i="8"/>
  <c r="DM205" i="8"/>
  <c r="DN205" i="8"/>
  <c r="DO205" i="8"/>
  <c r="DP205" i="8"/>
  <c r="M148" i="8"/>
  <c r="U148" i="8"/>
  <c r="AC148" i="8"/>
  <c r="AK148" i="8"/>
  <c r="AS148" i="8"/>
  <c r="BA148" i="8"/>
  <c r="BI148" i="8"/>
  <c r="N148" i="8"/>
  <c r="V148" i="8"/>
  <c r="AD148" i="8"/>
  <c r="AL148" i="8"/>
  <c r="AT148" i="8"/>
  <c r="BB148" i="8"/>
  <c r="BJ148" i="8"/>
  <c r="T148" i="8"/>
  <c r="BH148" i="8"/>
  <c r="O148" i="8"/>
  <c r="W148" i="8"/>
  <c r="AE148" i="8"/>
  <c r="AM148" i="8"/>
  <c r="AU148" i="8"/>
  <c r="BC148" i="8"/>
  <c r="BK148" i="8"/>
  <c r="P148" i="8"/>
  <c r="X148" i="8"/>
  <c r="AF148" i="8"/>
  <c r="AN148" i="8"/>
  <c r="AV148" i="8"/>
  <c r="BD148" i="8"/>
  <c r="AJ148" i="8"/>
  <c r="H148" i="8"/>
  <c r="I148" i="8"/>
  <c r="Q148" i="8"/>
  <c r="Y148" i="8"/>
  <c r="AG148" i="8"/>
  <c r="AO148" i="8"/>
  <c r="AW148" i="8"/>
  <c r="BE148" i="8"/>
  <c r="J148" i="8"/>
  <c r="R148" i="8"/>
  <c r="Z148" i="8"/>
  <c r="AH148" i="8"/>
  <c r="AP148" i="8"/>
  <c r="AX148" i="8"/>
  <c r="BF148" i="8"/>
  <c r="K148" i="8"/>
  <c r="S148" i="8"/>
  <c r="AA148" i="8"/>
  <c r="AI148" i="8"/>
  <c r="AQ148" i="8"/>
  <c r="AY148" i="8"/>
  <c r="BG148" i="8"/>
  <c r="L148" i="8"/>
  <c r="AB148" i="8"/>
  <c r="AR148" i="8"/>
  <c r="AZ148" i="8"/>
  <c r="H324" i="8"/>
  <c r="I324" i="8"/>
  <c r="J324" i="8"/>
  <c r="K324" i="8"/>
  <c r="L324" i="8"/>
  <c r="M324" i="8"/>
  <c r="N324" i="8"/>
  <c r="O324" i="8"/>
  <c r="P324" i="8"/>
  <c r="Q324" i="8"/>
  <c r="R324" i="8"/>
  <c r="S324" i="8"/>
  <c r="T324" i="8"/>
  <c r="U324" i="8"/>
  <c r="V324" i="8"/>
  <c r="W324" i="8"/>
  <c r="X324" i="8"/>
  <c r="Y324" i="8"/>
  <c r="Z324" i="8"/>
  <c r="AA324" i="8"/>
  <c r="AB324" i="8"/>
  <c r="AC324" i="8"/>
  <c r="AD324" i="8"/>
  <c r="AE324" i="8"/>
  <c r="AF324" i="8"/>
  <c r="AG324" i="8"/>
  <c r="AH324" i="8"/>
  <c r="AI324" i="8"/>
  <c r="AJ324" i="8"/>
  <c r="AK324" i="8"/>
  <c r="AL324" i="8"/>
  <c r="AM324" i="8"/>
  <c r="AN324" i="8"/>
  <c r="AO324" i="8"/>
  <c r="AP324" i="8"/>
  <c r="AQ324" i="8"/>
  <c r="AR324" i="8"/>
  <c r="AS324" i="8"/>
  <c r="AT324" i="8"/>
  <c r="AU324" i="8"/>
  <c r="AV324" i="8"/>
  <c r="AW324" i="8"/>
  <c r="AX324" i="8"/>
  <c r="AY324" i="8"/>
  <c r="AZ324" i="8"/>
  <c r="BA324" i="8"/>
  <c r="BB324" i="8"/>
  <c r="BC324" i="8"/>
  <c r="BD324" i="8"/>
  <c r="BE324" i="8"/>
  <c r="BF324" i="8"/>
  <c r="BG324" i="8"/>
  <c r="BH324" i="8"/>
  <c r="BI324" i="8"/>
  <c r="BJ324" i="8"/>
  <c r="BK324" i="8"/>
  <c r="BL324" i="8"/>
  <c r="BM324" i="8"/>
  <c r="BN324" i="8"/>
  <c r="BO324" i="8"/>
  <c r="BP324" i="8"/>
  <c r="BQ324" i="8"/>
  <c r="BR324" i="8"/>
  <c r="BS324" i="8"/>
  <c r="BT324" i="8"/>
  <c r="BU324" i="8"/>
  <c r="BV324" i="8"/>
  <c r="BW324" i="8"/>
  <c r="BX324" i="8"/>
  <c r="BY324" i="8"/>
  <c r="BZ324" i="8"/>
  <c r="CA324" i="8"/>
  <c r="CB324" i="8"/>
  <c r="CC324" i="8"/>
  <c r="CD324" i="8"/>
  <c r="CE324" i="8"/>
  <c r="CF324" i="8"/>
  <c r="CG324" i="8"/>
  <c r="CH324" i="8"/>
  <c r="CI324" i="8"/>
  <c r="CJ324" i="8"/>
  <c r="CK324" i="8"/>
  <c r="CL324" i="8"/>
  <c r="CM324" i="8"/>
  <c r="CN324" i="8"/>
  <c r="CO324" i="8"/>
  <c r="CP324" i="8"/>
  <c r="CQ324" i="8"/>
  <c r="CR324" i="8"/>
  <c r="CS324" i="8"/>
  <c r="CT324" i="8"/>
  <c r="CU324" i="8"/>
  <c r="CV324" i="8"/>
  <c r="CW324" i="8"/>
  <c r="CX324" i="8"/>
  <c r="CY324" i="8"/>
  <c r="CZ324" i="8"/>
  <c r="DA324" i="8"/>
  <c r="DB324" i="8"/>
  <c r="DC324" i="8"/>
  <c r="DD324" i="8"/>
  <c r="DE324" i="8"/>
  <c r="DF324" i="8"/>
  <c r="DG324" i="8"/>
  <c r="DH324" i="8"/>
  <c r="DI324" i="8"/>
  <c r="DJ324" i="8"/>
  <c r="DK324" i="8"/>
  <c r="DL324" i="8"/>
  <c r="DM324" i="8"/>
  <c r="DN324" i="8"/>
  <c r="DO324" i="8"/>
  <c r="DP324" i="8"/>
  <c r="DQ324" i="8"/>
  <c r="DR324" i="8"/>
  <c r="DS324" i="8"/>
  <c r="H217" i="8"/>
  <c r="I217" i="8"/>
  <c r="J217" i="8"/>
  <c r="K217" i="8"/>
  <c r="L217" i="8"/>
  <c r="M217" i="8"/>
  <c r="N217" i="8"/>
  <c r="O217" i="8"/>
  <c r="P217" i="8"/>
  <c r="Q217" i="8"/>
  <c r="R217" i="8"/>
  <c r="S217" i="8"/>
  <c r="T217" i="8"/>
  <c r="U217" i="8"/>
  <c r="V217" i="8"/>
  <c r="W217" i="8"/>
  <c r="X217" i="8"/>
  <c r="Y217" i="8"/>
  <c r="Z217" i="8"/>
  <c r="AA217" i="8"/>
  <c r="AB217" i="8"/>
  <c r="AC217" i="8"/>
  <c r="AD217" i="8"/>
  <c r="AE217" i="8"/>
  <c r="AF217" i="8"/>
  <c r="AG217" i="8"/>
  <c r="AH217" i="8"/>
  <c r="AI217" i="8"/>
  <c r="AJ217" i="8"/>
  <c r="AK217" i="8"/>
  <c r="AL217" i="8"/>
  <c r="AM217" i="8"/>
  <c r="AN217" i="8"/>
  <c r="AO217" i="8"/>
  <c r="AP217" i="8"/>
  <c r="AQ217" i="8"/>
  <c r="AR217" i="8"/>
  <c r="AS217" i="8"/>
  <c r="AT217" i="8"/>
  <c r="AU217" i="8"/>
  <c r="AV217" i="8"/>
  <c r="AW217" i="8"/>
  <c r="AX217" i="8"/>
  <c r="AY217" i="8"/>
  <c r="AZ217" i="8"/>
  <c r="BA217" i="8"/>
  <c r="BB217" i="8"/>
  <c r="BC217" i="8"/>
  <c r="BD217" i="8"/>
  <c r="BE217" i="8"/>
  <c r="BF217" i="8"/>
  <c r="BG217" i="8"/>
  <c r="BH217" i="8"/>
  <c r="BI217" i="8"/>
  <c r="BJ217" i="8"/>
  <c r="BK217" i="8"/>
  <c r="BL217" i="8"/>
  <c r="BM217" i="8"/>
  <c r="BN217" i="8"/>
  <c r="BO217" i="8"/>
  <c r="BP217" i="8"/>
  <c r="BQ217" i="8"/>
  <c r="BR217" i="8"/>
  <c r="BS217" i="8"/>
  <c r="BU217" i="8"/>
  <c r="BV217" i="8"/>
  <c r="BW217" i="8"/>
  <c r="BX217" i="8"/>
  <c r="BY217" i="8"/>
  <c r="BZ217" i="8"/>
  <c r="CA217" i="8"/>
  <c r="CB217" i="8"/>
  <c r="CC217" i="8"/>
  <c r="CD217" i="8"/>
  <c r="CE217" i="8"/>
  <c r="CF217" i="8"/>
  <c r="CG217" i="8"/>
  <c r="CH217" i="8"/>
  <c r="CI217" i="8"/>
  <c r="CJ217" i="8"/>
  <c r="CK217" i="8"/>
  <c r="CL217" i="8"/>
  <c r="CM217" i="8"/>
  <c r="CN217" i="8"/>
  <c r="CO217" i="8"/>
  <c r="CP217" i="8"/>
  <c r="CQ217" i="8"/>
  <c r="CR217" i="8"/>
  <c r="CS217" i="8"/>
  <c r="CT217" i="8"/>
  <c r="CU217" i="8"/>
  <c r="CV217" i="8"/>
  <c r="CW217" i="8"/>
  <c r="CX217" i="8"/>
  <c r="CY217" i="8"/>
  <c r="CZ217" i="8"/>
  <c r="DA217" i="8"/>
  <c r="DB217" i="8"/>
  <c r="DC217" i="8"/>
  <c r="DD217" i="8"/>
  <c r="DE217" i="8"/>
  <c r="DF217" i="8"/>
  <c r="DG217" i="8"/>
  <c r="DH217" i="8"/>
  <c r="DI217" i="8"/>
  <c r="DJ217" i="8"/>
  <c r="DK217" i="8"/>
  <c r="DL217" i="8"/>
  <c r="DM217" i="8"/>
  <c r="DN217" i="8"/>
  <c r="DO217" i="8"/>
  <c r="DP217" i="8"/>
  <c r="DQ217" i="8"/>
  <c r="DR217" i="8"/>
  <c r="DS217" i="8"/>
  <c r="H302" i="8"/>
  <c r="I302" i="8"/>
  <c r="J302" i="8"/>
  <c r="K302" i="8"/>
  <c r="L302" i="8"/>
  <c r="M302" i="8"/>
  <c r="N302" i="8"/>
  <c r="O302" i="8"/>
  <c r="P302" i="8"/>
  <c r="Q302" i="8"/>
  <c r="R302" i="8"/>
  <c r="S302" i="8"/>
  <c r="T302" i="8"/>
  <c r="U302" i="8"/>
  <c r="V302" i="8"/>
  <c r="W302" i="8"/>
  <c r="X302" i="8"/>
  <c r="Y302" i="8"/>
  <c r="Z302" i="8"/>
  <c r="AA302" i="8"/>
  <c r="AB302" i="8"/>
  <c r="AC302" i="8"/>
  <c r="AD302" i="8"/>
  <c r="AE302" i="8"/>
  <c r="AF302" i="8"/>
  <c r="AG302" i="8"/>
  <c r="AH302" i="8"/>
  <c r="AI302" i="8"/>
  <c r="AJ302" i="8"/>
  <c r="AK302" i="8"/>
  <c r="AL302" i="8"/>
  <c r="AM302" i="8"/>
  <c r="AN302" i="8"/>
  <c r="AO302" i="8"/>
  <c r="AP302" i="8"/>
  <c r="AQ302" i="8"/>
  <c r="AR302" i="8"/>
  <c r="AS302" i="8"/>
  <c r="AT302" i="8"/>
  <c r="AU302" i="8"/>
  <c r="AV302" i="8"/>
  <c r="AW302" i="8"/>
  <c r="AX302" i="8"/>
  <c r="AY302" i="8"/>
  <c r="AZ302" i="8"/>
  <c r="BA302" i="8"/>
  <c r="BB302" i="8"/>
  <c r="BC302" i="8"/>
  <c r="BD302" i="8"/>
  <c r="BE302" i="8"/>
  <c r="BF302" i="8"/>
  <c r="BG302" i="8"/>
  <c r="BH302" i="8"/>
  <c r="BI302" i="8"/>
  <c r="BJ302" i="8"/>
  <c r="BK302" i="8"/>
  <c r="BL302" i="8"/>
  <c r="BM302" i="8"/>
  <c r="BN302" i="8"/>
  <c r="BO302" i="8"/>
  <c r="BP302" i="8"/>
  <c r="BQ302" i="8"/>
  <c r="BR302" i="8"/>
  <c r="BS302" i="8"/>
  <c r="BT302" i="8"/>
  <c r="BU302" i="8"/>
  <c r="BV302" i="8"/>
  <c r="BW302" i="8"/>
  <c r="BX302" i="8"/>
  <c r="BY302" i="8"/>
  <c r="BZ302" i="8"/>
  <c r="CA302" i="8"/>
  <c r="CB302" i="8"/>
  <c r="CC302" i="8"/>
  <c r="CD302" i="8"/>
  <c r="CE302" i="8"/>
  <c r="CF302" i="8"/>
  <c r="CG302" i="8"/>
  <c r="CH302" i="8"/>
  <c r="CI302" i="8"/>
  <c r="CJ302" i="8"/>
  <c r="CK302" i="8"/>
  <c r="CL302" i="8"/>
  <c r="CM302" i="8"/>
  <c r="CN302" i="8"/>
  <c r="CO302" i="8"/>
  <c r="CP302" i="8"/>
  <c r="CQ302" i="8"/>
  <c r="CR302" i="8"/>
  <c r="CS302" i="8"/>
  <c r="CT302" i="8"/>
  <c r="CU302" i="8"/>
  <c r="CV302" i="8"/>
  <c r="CW302" i="8"/>
  <c r="CX302" i="8"/>
  <c r="CY302" i="8"/>
  <c r="CZ302" i="8"/>
  <c r="DA302" i="8"/>
  <c r="DB302" i="8"/>
  <c r="DC302" i="8"/>
  <c r="DD302" i="8"/>
  <c r="DE302" i="8"/>
  <c r="DF302" i="8"/>
  <c r="DG302" i="8"/>
  <c r="DH302" i="8"/>
  <c r="DI302" i="8"/>
  <c r="DJ302" i="8"/>
  <c r="DK302" i="8"/>
  <c r="DL302" i="8"/>
  <c r="DM302" i="8"/>
  <c r="DN302" i="8"/>
  <c r="DO302" i="8"/>
  <c r="DP302" i="8"/>
  <c r="DQ302" i="8"/>
  <c r="DR302" i="8"/>
  <c r="DS302" i="8"/>
  <c r="H307" i="8"/>
  <c r="I307" i="8"/>
  <c r="J307" i="8"/>
  <c r="K307" i="8"/>
  <c r="L307" i="8"/>
  <c r="M307" i="8"/>
  <c r="N307" i="8"/>
  <c r="O307" i="8"/>
  <c r="P307" i="8"/>
  <c r="Q307" i="8"/>
  <c r="R307" i="8"/>
  <c r="S307" i="8"/>
  <c r="T307" i="8"/>
  <c r="U307" i="8"/>
  <c r="V307" i="8"/>
  <c r="W307" i="8"/>
  <c r="X307" i="8"/>
  <c r="Y307" i="8"/>
  <c r="Z307" i="8"/>
  <c r="AA307" i="8"/>
  <c r="AB307" i="8"/>
  <c r="AC307" i="8"/>
  <c r="AD307" i="8"/>
  <c r="AE307" i="8"/>
  <c r="AF307" i="8"/>
  <c r="AG307" i="8"/>
  <c r="AH307" i="8"/>
  <c r="AI307" i="8"/>
  <c r="AJ307" i="8"/>
  <c r="AK307" i="8"/>
  <c r="AL307" i="8"/>
  <c r="AM307" i="8"/>
  <c r="AN307" i="8"/>
  <c r="AO307" i="8"/>
  <c r="AP307" i="8"/>
  <c r="AQ307" i="8"/>
  <c r="AR307" i="8"/>
  <c r="AS307" i="8"/>
  <c r="AT307" i="8"/>
  <c r="AU307" i="8"/>
  <c r="AV307" i="8"/>
  <c r="AW307" i="8"/>
  <c r="AX307" i="8"/>
  <c r="AY307" i="8"/>
  <c r="AZ307" i="8"/>
  <c r="BA307" i="8"/>
  <c r="BB307" i="8"/>
  <c r="BC307" i="8"/>
  <c r="BD307" i="8"/>
  <c r="BE307" i="8"/>
  <c r="BF307" i="8"/>
  <c r="BG307" i="8"/>
  <c r="BH307" i="8"/>
  <c r="BI307" i="8"/>
  <c r="BJ307" i="8"/>
  <c r="BK307" i="8"/>
  <c r="BL307" i="8"/>
  <c r="BM307" i="8"/>
  <c r="BN307" i="8"/>
  <c r="BO307" i="8"/>
  <c r="BP307" i="8"/>
  <c r="BQ307" i="8"/>
  <c r="BR307" i="8"/>
  <c r="BS307" i="8"/>
  <c r="BT307" i="8"/>
  <c r="BU307" i="8"/>
  <c r="BV307" i="8"/>
  <c r="BW307" i="8"/>
  <c r="BX307" i="8"/>
  <c r="BY307" i="8"/>
  <c r="BZ307" i="8"/>
  <c r="CA307" i="8"/>
  <c r="CB307" i="8"/>
  <c r="CC307" i="8"/>
  <c r="CD307" i="8"/>
  <c r="CE307" i="8"/>
  <c r="CF307" i="8"/>
  <c r="CG307" i="8"/>
  <c r="CH307" i="8"/>
  <c r="CI307" i="8"/>
  <c r="CJ307" i="8"/>
  <c r="CK307" i="8"/>
  <c r="CL307" i="8"/>
  <c r="CM307" i="8"/>
  <c r="CN307" i="8"/>
  <c r="CO307" i="8"/>
  <c r="CP307" i="8"/>
  <c r="CQ307" i="8"/>
  <c r="CR307" i="8"/>
  <c r="CS307" i="8"/>
  <c r="CT307" i="8"/>
  <c r="CU307" i="8"/>
  <c r="CV307" i="8"/>
  <c r="CW307" i="8"/>
  <c r="CX307" i="8"/>
  <c r="CY307" i="8"/>
  <c r="CZ307" i="8"/>
  <c r="DA307" i="8"/>
  <c r="DB307" i="8"/>
  <c r="DC307" i="8"/>
  <c r="DD307" i="8"/>
  <c r="DE307" i="8"/>
  <c r="DF307" i="8"/>
  <c r="DG307" i="8"/>
  <c r="DH307" i="8"/>
  <c r="DI307" i="8"/>
  <c r="DJ307" i="8"/>
  <c r="DK307" i="8"/>
  <c r="DL307" i="8"/>
  <c r="DM307" i="8"/>
  <c r="DN307" i="8"/>
  <c r="DO307" i="8"/>
  <c r="DP307" i="8"/>
  <c r="DQ307" i="8"/>
  <c r="DR307" i="8"/>
  <c r="DS307" i="8"/>
  <c r="H277" i="8"/>
  <c r="I277" i="8"/>
  <c r="J277" i="8"/>
  <c r="K277" i="8"/>
  <c r="L277" i="8"/>
  <c r="M277" i="8"/>
  <c r="N277" i="8"/>
  <c r="O277" i="8"/>
  <c r="P277" i="8"/>
  <c r="Q277" i="8"/>
  <c r="R277" i="8"/>
  <c r="S277" i="8"/>
  <c r="T277" i="8"/>
  <c r="U277" i="8"/>
  <c r="V277" i="8"/>
  <c r="W277" i="8"/>
  <c r="X277" i="8"/>
  <c r="Y277" i="8"/>
  <c r="Z277" i="8"/>
  <c r="AA277" i="8"/>
  <c r="AB277" i="8"/>
  <c r="AC277" i="8"/>
  <c r="AD277" i="8"/>
  <c r="AE277" i="8"/>
  <c r="AF277" i="8"/>
  <c r="AG277" i="8"/>
  <c r="AH277" i="8"/>
  <c r="AI277" i="8"/>
  <c r="AJ277" i="8"/>
  <c r="AK277" i="8"/>
  <c r="AL277" i="8"/>
  <c r="AM277" i="8"/>
  <c r="AN277" i="8"/>
  <c r="AO277" i="8"/>
  <c r="AP277" i="8"/>
  <c r="AQ277" i="8"/>
  <c r="AR277" i="8"/>
  <c r="AS277" i="8"/>
  <c r="AT277" i="8"/>
  <c r="AU277" i="8"/>
  <c r="AV277" i="8"/>
  <c r="AW277" i="8"/>
  <c r="AX277" i="8"/>
  <c r="AY277" i="8"/>
  <c r="AZ277" i="8"/>
  <c r="BA277" i="8"/>
  <c r="BB277" i="8"/>
  <c r="BC277" i="8"/>
  <c r="BD277" i="8"/>
  <c r="BE277" i="8"/>
  <c r="BF277" i="8"/>
  <c r="BG277" i="8"/>
  <c r="BH277" i="8"/>
  <c r="BI277" i="8"/>
  <c r="BJ277" i="8"/>
  <c r="BK277" i="8"/>
  <c r="BL277" i="8"/>
  <c r="BM277" i="8"/>
  <c r="BN277" i="8"/>
  <c r="BO277" i="8"/>
  <c r="BP277" i="8"/>
  <c r="BQ277" i="8"/>
  <c r="BR277" i="8"/>
  <c r="BS277" i="8"/>
  <c r="BT277" i="8"/>
  <c r="BU277" i="8"/>
  <c r="BV277" i="8"/>
  <c r="BW277" i="8"/>
  <c r="BX277" i="8"/>
  <c r="BY277" i="8"/>
  <c r="BZ277" i="8"/>
  <c r="CA277" i="8"/>
  <c r="CB277" i="8"/>
  <c r="CC277" i="8"/>
  <c r="CD277" i="8"/>
  <c r="CE277" i="8"/>
  <c r="CF277" i="8"/>
  <c r="CG277" i="8"/>
  <c r="CH277" i="8"/>
  <c r="CI277" i="8"/>
  <c r="CJ277" i="8"/>
  <c r="CK277" i="8"/>
  <c r="CL277" i="8"/>
  <c r="CM277" i="8"/>
  <c r="CN277" i="8"/>
  <c r="CO277" i="8"/>
  <c r="CP277" i="8"/>
  <c r="CQ277" i="8"/>
  <c r="CR277" i="8"/>
  <c r="CS277" i="8"/>
  <c r="CT277" i="8"/>
  <c r="CU277" i="8"/>
  <c r="CV277" i="8"/>
  <c r="CW277" i="8"/>
  <c r="CX277" i="8"/>
  <c r="CY277" i="8"/>
  <c r="CZ277" i="8"/>
  <c r="DA277" i="8"/>
  <c r="DB277" i="8"/>
  <c r="DC277" i="8"/>
  <c r="DD277" i="8"/>
  <c r="DE277" i="8"/>
  <c r="DF277" i="8"/>
  <c r="DG277" i="8"/>
  <c r="DH277" i="8"/>
  <c r="DI277" i="8"/>
  <c r="DJ277" i="8"/>
  <c r="DK277" i="8"/>
  <c r="DL277" i="8"/>
  <c r="DM277" i="8"/>
  <c r="DN277" i="8"/>
  <c r="DO277" i="8"/>
  <c r="DP277" i="8"/>
  <c r="DQ277" i="8"/>
  <c r="DR277" i="8"/>
  <c r="DS277" i="8"/>
  <c r="H229" i="8"/>
  <c r="I229" i="8"/>
  <c r="J229" i="8"/>
  <c r="K229" i="8"/>
  <c r="L229" i="8"/>
  <c r="M229" i="8"/>
  <c r="N229" i="8"/>
  <c r="O229" i="8"/>
  <c r="P229" i="8"/>
  <c r="Q229" i="8"/>
  <c r="R229" i="8"/>
  <c r="S229" i="8"/>
  <c r="T229" i="8"/>
  <c r="U229" i="8"/>
  <c r="V229" i="8"/>
  <c r="W229" i="8"/>
  <c r="X229" i="8"/>
  <c r="Y229" i="8"/>
  <c r="Z229" i="8"/>
  <c r="AA229" i="8"/>
  <c r="AB229" i="8"/>
  <c r="AC229" i="8"/>
  <c r="AD229" i="8"/>
  <c r="AE229" i="8"/>
  <c r="AF229" i="8"/>
  <c r="AG229" i="8"/>
  <c r="AH229" i="8"/>
  <c r="AI229" i="8"/>
  <c r="AJ229" i="8"/>
  <c r="AK229" i="8"/>
  <c r="AL229" i="8"/>
  <c r="AM229" i="8"/>
  <c r="AN229" i="8"/>
  <c r="AO229" i="8"/>
  <c r="AP229" i="8"/>
  <c r="AQ229" i="8"/>
  <c r="AR229" i="8"/>
  <c r="AS229" i="8"/>
  <c r="AT229" i="8"/>
  <c r="AU229" i="8"/>
  <c r="AV229" i="8"/>
  <c r="AW229" i="8"/>
  <c r="AX229" i="8"/>
  <c r="AY229" i="8"/>
  <c r="AZ229" i="8"/>
  <c r="BA229" i="8"/>
  <c r="BB229" i="8"/>
  <c r="BC229" i="8"/>
  <c r="BD229" i="8"/>
  <c r="BE229" i="8"/>
  <c r="BF229" i="8"/>
  <c r="BG229" i="8"/>
  <c r="BH229" i="8"/>
  <c r="BI229" i="8"/>
  <c r="BJ229" i="8"/>
  <c r="BK229" i="8"/>
  <c r="BL229" i="8"/>
  <c r="BM229" i="8"/>
  <c r="BN229" i="8"/>
  <c r="BO229" i="8"/>
  <c r="BP229" i="8"/>
  <c r="BQ229" i="8"/>
  <c r="BR229" i="8"/>
  <c r="BS229" i="8"/>
  <c r="BT229" i="8"/>
  <c r="BU229" i="8"/>
  <c r="BV229" i="8"/>
  <c r="BW229" i="8"/>
  <c r="BX229" i="8"/>
  <c r="BY229" i="8"/>
  <c r="BZ229" i="8"/>
  <c r="CA229" i="8"/>
  <c r="CB229" i="8"/>
  <c r="CC229" i="8"/>
  <c r="CD229" i="8"/>
  <c r="CE229" i="8"/>
  <c r="CG229" i="8"/>
  <c r="CH229" i="8"/>
  <c r="CI229" i="8"/>
  <c r="CJ229" i="8"/>
  <c r="CK229" i="8"/>
  <c r="CL229" i="8"/>
  <c r="CM229" i="8"/>
  <c r="CN229" i="8"/>
  <c r="CO229" i="8"/>
  <c r="CP229" i="8"/>
  <c r="CQ229" i="8"/>
  <c r="CR229" i="8"/>
  <c r="CS229" i="8"/>
  <c r="CT229" i="8"/>
  <c r="CU229" i="8"/>
  <c r="CV229" i="8"/>
  <c r="CW229" i="8"/>
  <c r="CX229" i="8"/>
  <c r="CY229" i="8"/>
  <c r="CZ229" i="8"/>
  <c r="DA229" i="8"/>
  <c r="DB229" i="8"/>
  <c r="DC229" i="8"/>
  <c r="DD229" i="8"/>
  <c r="DE229" i="8"/>
  <c r="DF229" i="8"/>
  <c r="DG229" i="8"/>
  <c r="DH229" i="8"/>
  <c r="DI229" i="8"/>
  <c r="DJ229" i="8"/>
  <c r="DK229" i="8"/>
  <c r="DL229" i="8"/>
  <c r="DM229" i="8"/>
  <c r="DN229" i="8"/>
  <c r="DO229" i="8"/>
  <c r="DP229" i="8"/>
  <c r="DQ229" i="8"/>
  <c r="DR229" i="8"/>
  <c r="DS229" i="8"/>
  <c r="H314" i="8"/>
  <c r="I314" i="8"/>
  <c r="J314" i="8"/>
  <c r="K314" i="8"/>
  <c r="L314" i="8"/>
  <c r="M314" i="8"/>
  <c r="N314" i="8"/>
  <c r="O314" i="8"/>
  <c r="P314" i="8"/>
  <c r="Q314" i="8"/>
  <c r="R314" i="8"/>
  <c r="S314" i="8"/>
  <c r="T314" i="8"/>
  <c r="U314" i="8"/>
  <c r="V314" i="8"/>
  <c r="W314" i="8"/>
  <c r="X314" i="8"/>
  <c r="Y314" i="8"/>
  <c r="Z314" i="8"/>
  <c r="AA314" i="8"/>
  <c r="AB314" i="8"/>
  <c r="AC314" i="8"/>
  <c r="AD314" i="8"/>
  <c r="AE314" i="8"/>
  <c r="AF314" i="8"/>
  <c r="AG314" i="8"/>
  <c r="AH314" i="8"/>
  <c r="AI314" i="8"/>
  <c r="AJ314" i="8"/>
  <c r="AK314" i="8"/>
  <c r="AL314" i="8"/>
  <c r="AM314" i="8"/>
  <c r="AN314" i="8"/>
  <c r="AO314" i="8"/>
  <c r="AP314" i="8"/>
  <c r="AQ314" i="8"/>
  <c r="AR314" i="8"/>
  <c r="AS314" i="8"/>
  <c r="AT314" i="8"/>
  <c r="AU314" i="8"/>
  <c r="AV314" i="8"/>
  <c r="AW314" i="8"/>
  <c r="AX314" i="8"/>
  <c r="AY314" i="8"/>
  <c r="AZ314" i="8"/>
  <c r="BA314" i="8"/>
  <c r="BB314" i="8"/>
  <c r="BC314" i="8"/>
  <c r="BD314" i="8"/>
  <c r="BE314" i="8"/>
  <c r="BF314" i="8"/>
  <c r="BG314" i="8"/>
  <c r="BH314" i="8"/>
  <c r="BI314" i="8"/>
  <c r="BJ314" i="8"/>
  <c r="BK314" i="8"/>
  <c r="BL314" i="8"/>
  <c r="BM314" i="8"/>
  <c r="BN314" i="8"/>
  <c r="BO314" i="8"/>
  <c r="BP314" i="8"/>
  <c r="BQ314" i="8"/>
  <c r="BR314" i="8"/>
  <c r="BS314" i="8"/>
  <c r="BT314" i="8"/>
  <c r="BU314" i="8"/>
  <c r="BV314" i="8"/>
  <c r="BW314" i="8"/>
  <c r="BX314" i="8"/>
  <c r="BY314" i="8"/>
  <c r="BZ314" i="8"/>
  <c r="CA314" i="8"/>
  <c r="CB314" i="8"/>
  <c r="CC314" i="8"/>
  <c r="CD314" i="8"/>
  <c r="CE314" i="8"/>
  <c r="CF314" i="8"/>
  <c r="CG314" i="8"/>
  <c r="CH314" i="8"/>
  <c r="CI314" i="8"/>
  <c r="CJ314" i="8"/>
  <c r="CK314" i="8"/>
  <c r="CL314" i="8"/>
  <c r="CM314" i="8"/>
  <c r="CN314" i="8"/>
  <c r="CO314" i="8"/>
  <c r="CP314" i="8"/>
  <c r="CQ314" i="8"/>
  <c r="CR314" i="8"/>
  <c r="CS314" i="8"/>
  <c r="CT314" i="8"/>
  <c r="CU314" i="8"/>
  <c r="CV314" i="8"/>
  <c r="CW314" i="8"/>
  <c r="CX314" i="8"/>
  <c r="CY314" i="8"/>
  <c r="CZ314" i="8"/>
  <c r="DA314" i="8"/>
  <c r="DB314" i="8"/>
  <c r="DC314" i="8"/>
  <c r="DD314" i="8"/>
  <c r="DE314" i="8"/>
  <c r="DF314" i="8"/>
  <c r="DG314" i="8"/>
  <c r="DH314" i="8"/>
  <c r="DI314" i="8"/>
  <c r="DJ314" i="8"/>
  <c r="DK314" i="8"/>
  <c r="DL314" i="8"/>
  <c r="DM314" i="8"/>
  <c r="DN314" i="8"/>
  <c r="DO314" i="8"/>
  <c r="DP314" i="8"/>
  <c r="DQ314" i="8"/>
  <c r="DR314" i="8"/>
  <c r="DS314" i="8"/>
  <c r="H318" i="8"/>
  <c r="I318" i="8"/>
  <c r="J318" i="8"/>
  <c r="K318" i="8"/>
  <c r="L318" i="8"/>
  <c r="M318" i="8"/>
  <c r="N318" i="8"/>
  <c r="O318" i="8"/>
  <c r="P318" i="8"/>
  <c r="Q318" i="8"/>
  <c r="R318" i="8"/>
  <c r="S318" i="8"/>
  <c r="T318" i="8"/>
  <c r="U318" i="8"/>
  <c r="V318" i="8"/>
  <c r="W318" i="8"/>
  <c r="X318" i="8"/>
  <c r="Y318" i="8"/>
  <c r="Z318" i="8"/>
  <c r="AA318" i="8"/>
  <c r="AB318" i="8"/>
  <c r="AC318" i="8"/>
  <c r="AD318" i="8"/>
  <c r="AE318" i="8"/>
  <c r="AF318" i="8"/>
  <c r="AG318" i="8"/>
  <c r="AH318" i="8"/>
  <c r="AI318" i="8"/>
  <c r="AJ318" i="8"/>
  <c r="AK318" i="8"/>
  <c r="AL318" i="8"/>
  <c r="AM318" i="8"/>
  <c r="AN318" i="8"/>
  <c r="AO318" i="8"/>
  <c r="AP318" i="8"/>
  <c r="AQ318" i="8"/>
  <c r="AR318" i="8"/>
  <c r="AS318" i="8"/>
  <c r="AT318" i="8"/>
  <c r="AU318" i="8"/>
  <c r="AV318" i="8"/>
  <c r="AW318" i="8"/>
  <c r="AX318" i="8"/>
  <c r="AY318" i="8"/>
  <c r="AZ318" i="8"/>
  <c r="BA318" i="8"/>
  <c r="BB318" i="8"/>
  <c r="BC318" i="8"/>
  <c r="BD318" i="8"/>
  <c r="BE318" i="8"/>
  <c r="BF318" i="8"/>
  <c r="BG318" i="8"/>
  <c r="BH318" i="8"/>
  <c r="BI318" i="8"/>
  <c r="BJ318" i="8"/>
  <c r="BK318" i="8"/>
  <c r="BL318" i="8"/>
  <c r="BM318" i="8"/>
  <c r="BN318" i="8"/>
  <c r="BO318" i="8"/>
  <c r="BP318" i="8"/>
  <c r="BQ318" i="8"/>
  <c r="BR318" i="8"/>
  <c r="BS318" i="8"/>
  <c r="BT318" i="8"/>
  <c r="BU318" i="8"/>
  <c r="BV318" i="8"/>
  <c r="BW318" i="8"/>
  <c r="BX318" i="8"/>
  <c r="BY318" i="8"/>
  <c r="BZ318" i="8"/>
  <c r="CA318" i="8"/>
  <c r="CB318" i="8"/>
  <c r="CC318" i="8"/>
  <c r="CD318" i="8"/>
  <c r="CE318" i="8"/>
  <c r="CF318" i="8"/>
  <c r="CG318" i="8"/>
  <c r="CH318" i="8"/>
  <c r="CI318" i="8"/>
  <c r="CJ318" i="8"/>
  <c r="CK318" i="8"/>
  <c r="CL318" i="8"/>
  <c r="CM318" i="8"/>
  <c r="CN318" i="8"/>
  <c r="CO318" i="8"/>
  <c r="CP318" i="8"/>
  <c r="CQ318" i="8"/>
  <c r="CR318" i="8"/>
  <c r="CS318" i="8"/>
  <c r="CT318" i="8"/>
  <c r="CU318" i="8"/>
  <c r="CV318" i="8"/>
  <c r="CW318" i="8"/>
  <c r="CX318" i="8"/>
  <c r="CY318" i="8"/>
  <c r="CZ318" i="8"/>
  <c r="DA318" i="8"/>
  <c r="DB318" i="8"/>
  <c r="DC318" i="8"/>
  <c r="DD318" i="8"/>
  <c r="DE318" i="8"/>
  <c r="DF318" i="8"/>
  <c r="DG318" i="8"/>
  <c r="DH318" i="8"/>
  <c r="DI318" i="8"/>
  <c r="DJ318" i="8"/>
  <c r="DK318" i="8"/>
  <c r="DL318" i="8"/>
  <c r="DM318" i="8"/>
  <c r="DN318" i="8"/>
  <c r="DO318" i="8"/>
  <c r="DP318" i="8"/>
  <c r="DQ318" i="8"/>
  <c r="DR318" i="8"/>
  <c r="DS318" i="8"/>
  <c r="H258" i="8"/>
  <c r="I258" i="8"/>
  <c r="J258" i="8"/>
  <c r="K258" i="8"/>
  <c r="L258" i="8"/>
  <c r="M258" i="8"/>
  <c r="N258" i="8"/>
  <c r="O258" i="8"/>
  <c r="P258" i="8"/>
  <c r="Q258" i="8"/>
  <c r="R258" i="8"/>
  <c r="S258" i="8"/>
  <c r="T258" i="8"/>
  <c r="U258" i="8"/>
  <c r="V258" i="8"/>
  <c r="W258" i="8"/>
  <c r="X258" i="8"/>
  <c r="Y258" i="8"/>
  <c r="Z258" i="8"/>
  <c r="AA258" i="8"/>
  <c r="AB258" i="8"/>
  <c r="AC258" i="8"/>
  <c r="AD258" i="8"/>
  <c r="AE258" i="8"/>
  <c r="AF258" i="8"/>
  <c r="AG258" i="8"/>
  <c r="AH258" i="8"/>
  <c r="AI258" i="8"/>
  <c r="AJ258" i="8"/>
  <c r="AK258" i="8"/>
  <c r="AL258" i="8"/>
  <c r="AM258" i="8"/>
  <c r="AN258" i="8"/>
  <c r="AO258" i="8"/>
  <c r="AP258" i="8"/>
  <c r="AQ258" i="8"/>
  <c r="AR258" i="8"/>
  <c r="AS258" i="8"/>
  <c r="AT258" i="8"/>
  <c r="AU258" i="8"/>
  <c r="AV258" i="8"/>
  <c r="AW258" i="8"/>
  <c r="AX258" i="8"/>
  <c r="AY258" i="8"/>
  <c r="AZ258" i="8"/>
  <c r="BA258" i="8"/>
  <c r="BB258" i="8"/>
  <c r="BC258" i="8"/>
  <c r="BD258" i="8"/>
  <c r="BE258" i="8"/>
  <c r="BF258" i="8"/>
  <c r="BG258" i="8"/>
  <c r="BH258" i="8"/>
  <c r="BI258" i="8"/>
  <c r="BJ258" i="8"/>
  <c r="BK258" i="8"/>
  <c r="BL258" i="8"/>
  <c r="BM258" i="8"/>
  <c r="BN258" i="8"/>
  <c r="BO258" i="8"/>
  <c r="BP258" i="8"/>
  <c r="BQ258" i="8"/>
  <c r="BR258" i="8"/>
  <c r="BS258" i="8"/>
  <c r="BT258" i="8"/>
  <c r="BU258" i="8"/>
  <c r="BV258" i="8"/>
  <c r="BW258" i="8"/>
  <c r="BX258" i="8"/>
  <c r="BY258" i="8"/>
  <c r="BZ258" i="8"/>
  <c r="CA258" i="8"/>
  <c r="CB258" i="8"/>
  <c r="CC258" i="8"/>
  <c r="CD258" i="8"/>
  <c r="CE258" i="8"/>
  <c r="CF258" i="8"/>
  <c r="CG258" i="8"/>
  <c r="CH258" i="8"/>
  <c r="CI258" i="8"/>
  <c r="CJ258" i="8"/>
  <c r="CK258" i="8"/>
  <c r="CL258" i="8"/>
  <c r="CM258" i="8"/>
  <c r="CN258" i="8"/>
  <c r="CO258" i="8"/>
  <c r="CP258" i="8"/>
  <c r="CQ258" i="8"/>
  <c r="CR258" i="8"/>
  <c r="CS258" i="8"/>
  <c r="CT258" i="8"/>
  <c r="CU258" i="8"/>
  <c r="CV258" i="8"/>
  <c r="CW258" i="8"/>
  <c r="CX258" i="8"/>
  <c r="CY258" i="8"/>
  <c r="CZ258" i="8"/>
  <c r="DA258" i="8"/>
  <c r="DB258" i="8"/>
  <c r="DC258" i="8"/>
  <c r="DD258" i="8"/>
  <c r="DE258" i="8"/>
  <c r="DF258" i="8"/>
  <c r="DG258" i="8"/>
  <c r="DH258" i="8"/>
  <c r="DJ258" i="8"/>
  <c r="DK258" i="8"/>
  <c r="DL258" i="8"/>
  <c r="DM258" i="8"/>
  <c r="DN258" i="8"/>
  <c r="DO258" i="8"/>
  <c r="DP258" i="8"/>
  <c r="DQ258" i="8"/>
  <c r="DR258" i="8"/>
  <c r="DS258" i="8"/>
  <c r="H222" i="8"/>
  <c r="I222" i="8"/>
  <c r="J222" i="8"/>
  <c r="K222" i="8"/>
  <c r="L222" i="8"/>
  <c r="M222" i="8"/>
  <c r="N222" i="8"/>
  <c r="O222" i="8"/>
  <c r="P222" i="8"/>
  <c r="Q222" i="8"/>
  <c r="R222" i="8"/>
  <c r="S222" i="8"/>
  <c r="T222" i="8"/>
  <c r="U222" i="8"/>
  <c r="V222" i="8"/>
  <c r="W222" i="8"/>
  <c r="X222" i="8"/>
  <c r="Y222" i="8"/>
  <c r="Z222" i="8"/>
  <c r="AA222" i="8"/>
  <c r="AB222" i="8"/>
  <c r="AC222" i="8"/>
  <c r="AD222" i="8"/>
  <c r="AE222" i="8"/>
  <c r="AF222" i="8"/>
  <c r="AG222" i="8"/>
  <c r="AH222" i="8"/>
  <c r="AI222" i="8"/>
  <c r="AJ222" i="8"/>
  <c r="AK222" i="8"/>
  <c r="AL222" i="8"/>
  <c r="AM222" i="8"/>
  <c r="AN222" i="8"/>
  <c r="AO222" i="8"/>
  <c r="AP222" i="8"/>
  <c r="AQ222" i="8"/>
  <c r="AR222" i="8"/>
  <c r="AS222" i="8"/>
  <c r="AT222" i="8"/>
  <c r="AU222" i="8"/>
  <c r="AV222" i="8"/>
  <c r="AW222" i="8"/>
  <c r="AX222" i="8"/>
  <c r="AY222" i="8"/>
  <c r="AZ222" i="8"/>
  <c r="BA222" i="8"/>
  <c r="BB222" i="8"/>
  <c r="BC222" i="8"/>
  <c r="BD222" i="8"/>
  <c r="BE222" i="8"/>
  <c r="BF222" i="8"/>
  <c r="BG222" i="8"/>
  <c r="BH222" i="8"/>
  <c r="BI222" i="8"/>
  <c r="BJ222" i="8"/>
  <c r="BK222" i="8"/>
  <c r="BL222" i="8"/>
  <c r="BM222" i="8"/>
  <c r="BN222" i="8"/>
  <c r="BO222" i="8"/>
  <c r="BP222" i="8"/>
  <c r="BQ222" i="8"/>
  <c r="BR222" i="8"/>
  <c r="BS222" i="8"/>
  <c r="BT222" i="8"/>
  <c r="BU222" i="8"/>
  <c r="BV222" i="8"/>
  <c r="BW222" i="8"/>
  <c r="BX222" i="8"/>
  <c r="BZ222" i="8"/>
  <c r="CA222" i="8"/>
  <c r="CB222" i="8"/>
  <c r="CC222" i="8"/>
  <c r="CD222" i="8"/>
  <c r="CE222" i="8"/>
  <c r="CF222" i="8"/>
  <c r="CG222" i="8"/>
  <c r="CH222" i="8"/>
  <c r="CI222" i="8"/>
  <c r="CJ222" i="8"/>
  <c r="CK222" i="8"/>
  <c r="CL222" i="8"/>
  <c r="CM222" i="8"/>
  <c r="CN222" i="8"/>
  <c r="CO222" i="8"/>
  <c r="CP222" i="8"/>
  <c r="CQ222" i="8"/>
  <c r="CR222" i="8"/>
  <c r="CS222" i="8"/>
  <c r="CT222" i="8"/>
  <c r="CU222" i="8"/>
  <c r="CV222" i="8"/>
  <c r="CW222" i="8"/>
  <c r="CX222" i="8"/>
  <c r="CY222" i="8"/>
  <c r="CZ222" i="8"/>
  <c r="DA222" i="8"/>
  <c r="DB222" i="8"/>
  <c r="DC222" i="8"/>
  <c r="DD222" i="8"/>
  <c r="DE222" i="8"/>
  <c r="DF222" i="8"/>
  <c r="DG222" i="8"/>
  <c r="DH222" i="8"/>
  <c r="DI222" i="8"/>
  <c r="DJ222" i="8"/>
  <c r="DK222" i="8"/>
  <c r="DL222" i="8"/>
  <c r="DM222" i="8"/>
  <c r="DN222" i="8"/>
  <c r="DO222" i="8"/>
  <c r="DP222" i="8"/>
  <c r="DQ222" i="8"/>
  <c r="DR222" i="8"/>
  <c r="DS222" i="8"/>
  <c r="H300" i="8"/>
  <c r="I300" i="8"/>
  <c r="J300" i="8"/>
  <c r="K300" i="8"/>
  <c r="L300" i="8"/>
  <c r="M300" i="8"/>
  <c r="N300" i="8"/>
  <c r="O300" i="8"/>
  <c r="P300" i="8"/>
  <c r="Q300" i="8"/>
  <c r="R300" i="8"/>
  <c r="S300" i="8"/>
  <c r="T300" i="8"/>
  <c r="U300" i="8"/>
  <c r="V300" i="8"/>
  <c r="W300" i="8"/>
  <c r="X300" i="8"/>
  <c r="Y300" i="8"/>
  <c r="Z300" i="8"/>
  <c r="AA300" i="8"/>
  <c r="AB300" i="8"/>
  <c r="AC300" i="8"/>
  <c r="AD300" i="8"/>
  <c r="AE300" i="8"/>
  <c r="AF300" i="8"/>
  <c r="AG300" i="8"/>
  <c r="AH300" i="8"/>
  <c r="AI300" i="8"/>
  <c r="AJ300" i="8"/>
  <c r="AK300" i="8"/>
  <c r="AL300" i="8"/>
  <c r="AM300" i="8"/>
  <c r="AN300" i="8"/>
  <c r="AO300" i="8"/>
  <c r="AP300" i="8"/>
  <c r="AQ300" i="8"/>
  <c r="AR300" i="8"/>
  <c r="AS300" i="8"/>
  <c r="AT300" i="8"/>
  <c r="AU300" i="8"/>
  <c r="AV300" i="8"/>
  <c r="AW300" i="8"/>
  <c r="AX300" i="8"/>
  <c r="AY300" i="8"/>
  <c r="AZ300" i="8"/>
  <c r="BA300" i="8"/>
  <c r="BB300" i="8"/>
  <c r="BC300" i="8"/>
  <c r="BD300" i="8"/>
  <c r="BE300" i="8"/>
  <c r="BF300" i="8"/>
  <c r="BG300" i="8"/>
  <c r="BH300" i="8"/>
  <c r="BI300" i="8"/>
  <c r="BJ300" i="8"/>
  <c r="BK300" i="8"/>
  <c r="BL300" i="8"/>
  <c r="BM300" i="8"/>
  <c r="BN300" i="8"/>
  <c r="BO300" i="8"/>
  <c r="BP300" i="8"/>
  <c r="BQ300" i="8"/>
  <c r="BR300" i="8"/>
  <c r="BS300" i="8"/>
  <c r="BT300" i="8"/>
  <c r="BU300" i="8"/>
  <c r="BV300" i="8"/>
  <c r="BW300" i="8"/>
  <c r="BX300" i="8"/>
  <c r="BY300" i="8"/>
  <c r="BZ300" i="8"/>
  <c r="CA300" i="8"/>
  <c r="CB300" i="8"/>
  <c r="CC300" i="8"/>
  <c r="CD300" i="8"/>
  <c r="CE300" i="8"/>
  <c r="CF300" i="8"/>
  <c r="CG300" i="8"/>
  <c r="CH300" i="8"/>
  <c r="CI300" i="8"/>
  <c r="CJ300" i="8"/>
  <c r="CK300" i="8"/>
  <c r="CL300" i="8"/>
  <c r="CM300" i="8"/>
  <c r="CN300" i="8"/>
  <c r="CO300" i="8"/>
  <c r="CP300" i="8"/>
  <c r="CQ300" i="8"/>
  <c r="CR300" i="8"/>
  <c r="CS300" i="8"/>
  <c r="CT300" i="8"/>
  <c r="CU300" i="8"/>
  <c r="CV300" i="8"/>
  <c r="CW300" i="8"/>
  <c r="CX300" i="8"/>
  <c r="CY300" i="8"/>
  <c r="CZ300" i="8"/>
  <c r="DA300" i="8"/>
  <c r="DB300" i="8"/>
  <c r="DC300" i="8"/>
  <c r="DD300" i="8"/>
  <c r="DE300" i="8"/>
  <c r="DF300" i="8"/>
  <c r="DG300" i="8"/>
  <c r="DH300" i="8"/>
  <c r="DI300" i="8"/>
  <c r="DJ300" i="8"/>
  <c r="DK300" i="8"/>
  <c r="DL300" i="8"/>
  <c r="DM300" i="8"/>
  <c r="DN300" i="8"/>
  <c r="DO300" i="8"/>
  <c r="DP300" i="8"/>
  <c r="DQ300" i="8"/>
  <c r="DR300" i="8"/>
  <c r="DS300" i="8"/>
  <c r="H256" i="8"/>
  <c r="I256" i="8"/>
  <c r="J256" i="8"/>
  <c r="K256" i="8"/>
  <c r="L256" i="8"/>
  <c r="M256" i="8"/>
  <c r="N256" i="8"/>
  <c r="O256" i="8"/>
  <c r="P256" i="8"/>
  <c r="Q256" i="8"/>
  <c r="R256" i="8"/>
  <c r="S256" i="8"/>
  <c r="T256" i="8"/>
  <c r="U256" i="8"/>
  <c r="V256" i="8"/>
  <c r="W256" i="8"/>
  <c r="X256" i="8"/>
  <c r="Y256" i="8"/>
  <c r="Z256" i="8"/>
  <c r="AA256" i="8"/>
  <c r="AB256" i="8"/>
  <c r="AC256" i="8"/>
  <c r="AD256" i="8"/>
  <c r="AE256" i="8"/>
  <c r="AF256" i="8"/>
  <c r="AG256" i="8"/>
  <c r="AH256" i="8"/>
  <c r="AI256" i="8"/>
  <c r="AJ256" i="8"/>
  <c r="AK256" i="8"/>
  <c r="AL256" i="8"/>
  <c r="AM256" i="8"/>
  <c r="AN256" i="8"/>
  <c r="AO256" i="8"/>
  <c r="AP256" i="8"/>
  <c r="AQ256" i="8"/>
  <c r="AR256" i="8"/>
  <c r="AS256" i="8"/>
  <c r="AT256" i="8"/>
  <c r="AU256" i="8"/>
  <c r="AV256" i="8"/>
  <c r="AW256" i="8"/>
  <c r="AX256" i="8"/>
  <c r="AY256" i="8"/>
  <c r="AZ256" i="8"/>
  <c r="BA256" i="8"/>
  <c r="BB256" i="8"/>
  <c r="BC256" i="8"/>
  <c r="BD256" i="8"/>
  <c r="BE256" i="8"/>
  <c r="BF256" i="8"/>
  <c r="BG256" i="8"/>
  <c r="BH256" i="8"/>
  <c r="BI256" i="8"/>
  <c r="BJ256" i="8"/>
  <c r="BK256" i="8"/>
  <c r="BL256" i="8"/>
  <c r="BM256" i="8"/>
  <c r="BN256" i="8"/>
  <c r="BO256" i="8"/>
  <c r="BP256" i="8"/>
  <c r="BQ256" i="8"/>
  <c r="BR256" i="8"/>
  <c r="BS256" i="8"/>
  <c r="BT256" i="8"/>
  <c r="BU256" i="8"/>
  <c r="BV256" i="8"/>
  <c r="BW256" i="8"/>
  <c r="BX256" i="8"/>
  <c r="BY256" i="8"/>
  <c r="BZ256" i="8"/>
  <c r="CA256" i="8"/>
  <c r="CB256" i="8"/>
  <c r="CC256" i="8"/>
  <c r="CD256" i="8"/>
  <c r="CE256" i="8"/>
  <c r="CF256" i="8"/>
  <c r="CG256" i="8"/>
  <c r="CH256" i="8"/>
  <c r="CI256" i="8"/>
  <c r="CJ256" i="8"/>
  <c r="CK256" i="8"/>
  <c r="CL256" i="8"/>
  <c r="CM256" i="8"/>
  <c r="CN256" i="8"/>
  <c r="CO256" i="8"/>
  <c r="CP256" i="8"/>
  <c r="CQ256" i="8"/>
  <c r="CR256" i="8"/>
  <c r="CS256" i="8"/>
  <c r="CT256" i="8"/>
  <c r="CU256" i="8"/>
  <c r="CV256" i="8"/>
  <c r="CW256" i="8"/>
  <c r="CX256" i="8"/>
  <c r="CY256" i="8"/>
  <c r="CZ256" i="8"/>
  <c r="DA256" i="8"/>
  <c r="DB256" i="8"/>
  <c r="DC256" i="8"/>
  <c r="DD256" i="8"/>
  <c r="DE256" i="8"/>
  <c r="DF256" i="8"/>
  <c r="DH256" i="8"/>
  <c r="DI256" i="8"/>
  <c r="DJ256" i="8"/>
  <c r="DK256" i="8"/>
  <c r="DL256" i="8"/>
  <c r="DM256" i="8"/>
  <c r="DN256" i="8"/>
  <c r="DO256" i="8"/>
  <c r="DP256" i="8"/>
  <c r="DQ256" i="8"/>
  <c r="DR256" i="8"/>
  <c r="DS256" i="8"/>
  <c r="H219" i="8"/>
  <c r="I219" i="8"/>
  <c r="J219" i="8"/>
  <c r="K219" i="8"/>
  <c r="L219" i="8"/>
  <c r="M219" i="8"/>
  <c r="N219" i="8"/>
  <c r="O219" i="8"/>
  <c r="P219" i="8"/>
  <c r="Q219" i="8"/>
  <c r="R219" i="8"/>
  <c r="S219" i="8"/>
  <c r="T219" i="8"/>
  <c r="U219" i="8"/>
  <c r="V219" i="8"/>
  <c r="W219" i="8"/>
  <c r="X219" i="8"/>
  <c r="Y219" i="8"/>
  <c r="Z219" i="8"/>
  <c r="AA219" i="8"/>
  <c r="AB219" i="8"/>
  <c r="AC219" i="8"/>
  <c r="AD219" i="8"/>
  <c r="AE219" i="8"/>
  <c r="AF219" i="8"/>
  <c r="AG219" i="8"/>
  <c r="AH219" i="8"/>
  <c r="AI219" i="8"/>
  <c r="AJ219" i="8"/>
  <c r="AK219" i="8"/>
  <c r="AL219" i="8"/>
  <c r="AM219" i="8"/>
  <c r="AN219" i="8"/>
  <c r="AO219" i="8"/>
  <c r="AP219" i="8"/>
  <c r="AQ219" i="8"/>
  <c r="AR219" i="8"/>
  <c r="AS219" i="8"/>
  <c r="AT219" i="8"/>
  <c r="AU219" i="8"/>
  <c r="AV219" i="8"/>
  <c r="AW219" i="8"/>
  <c r="AX219" i="8"/>
  <c r="AY219" i="8"/>
  <c r="AZ219" i="8"/>
  <c r="BA219" i="8"/>
  <c r="BB219" i="8"/>
  <c r="BC219" i="8"/>
  <c r="BD219" i="8"/>
  <c r="BE219" i="8"/>
  <c r="BF219" i="8"/>
  <c r="BG219" i="8"/>
  <c r="BH219" i="8"/>
  <c r="BI219" i="8"/>
  <c r="BJ219" i="8"/>
  <c r="BK219" i="8"/>
  <c r="BL219" i="8"/>
  <c r="BM219" i="8"/>
  <c r="BN219" i="8"/>
  <c r="BO219" i="8"/>
  <c r="BP219" i="8"/>
  <c r="BQ219" i="8"/>
  <c r="BR219" i="8"/>
  <c r="BS219" i="8"/>
  <c r="BT219" i="8"/>
  <c r="BU219" i="8"/>
  <c r="BW219" i="8"/>
  <c r="BX219" i="8"/>
  <c r="BY219" i="8"/>
  <c r="BZ219" i="8"/>
  <c r="CA219" i="8"/>
  <c r="CB219" i="8"/>
  <c r="CC219" i="8"/>
  <c r="CD219" i="8"/>
  <c r="CE219" i="8"/>
  <c r="CF219" i="8"/>
  <c r="CG219" i="8"/>
  <c r="CH219" i="8"/>
  <c r="CI219" i="8"/>
  <c r="CJ219" i="8"/>
  <c r="CK219" i="8"/>
  <c r="CL219" i="8"/>
  <c r="CM219" i="8"/>
  <c r="CN219" i="8"/>
  <c r="CO219" i="8"/>
  <c r="CP219" i="8"/>
  <c r="CQ219" i="8"/>
  <c r="CR219" i="8"/>
  <c r="CS219" i="8"/>
  <c r="CT219" i="8"/>
  <c r="CU219" i="8"/>
  <c r="CV219" i="8"/>
  <c r="CW219" i="8"/>
  <c r="CX219" i="8"/>
  <c r="CY219" i="8"/>
  <c r="CZ219" i="8"/>
  <c r="DA219" i="8"/>
  <c r="DB219" i="8"/>
  <c r="DC219" i="8"/>
  <c r="DD219" i="8"/>
  <c r="DE219" i="8"/>
  <c r="DF219" i="8"/>
  <c r="DG219" i="8"/>
  <c r="DH219" i="8"/>
  <c r="DI219" i="8"/>
  <c r="DJ219" i="8"/>
  <c r="DK219" i="8"/>
  <c r="DL219" i="8"/>
  <c r="DM219" i="8"/>
  <c r="DN219" i="8"/>
  <c r="DO219" i="8"/>
  <c r="DP219" i="8"/>
  <c r="DQ219" i="8"/>
  <c r="DR219" i="8"/>
  <c r="DS219" i="8"/>
  <c r="H264" i="8"/>
  <c r="I264" i="8"/>
  <c r="J264" i="8"/>
  <c r="K264" i="8"/>
  <c r="L264" i="8"/>
  <c r="M264" i="8"/>
  <c r="N264" i="8"/>
  <c r="O264" i="8"/>
  <c r="P264" i="8"/>
  <c r="Q264" i="8"/>
  <c r="R264" i="8"/>
  <c r="S264" i="8"/>
  <c r="T264" i="8"/>
  <c r="U264" i="8"/>
  <c r="V264" i="8"/>
  <c r="W264" i="8"/>
  <c r="X264" i="8"/>
  <c r="Y264" i="8"/>
  <c r="Z264" i="8"/>
  <c r="AA264" i="8"/>
  <c r="AB264" i="8"/>
  <c r="AC264" i="8"/>
  <c r="AD264" i="8"/>
  <c r="AE264" i="8"/>
  <c r="AF264" i="8"/>
  <c r="AG264" i="8"/>
  <c r="AH264" i="8"/>
  <c r="AI264" i="8"/>
  <c r="AJ264" i="8"/>
  <c r="AK264" i="8"/>
  <c r="AL264" i="8"/>
  <c r="AM264" i="8"/>
  <c r="AN264" i="8"/>
  <c r="AO264" i="8"/>
  <c r="AP264" i="8"/>
  <c r="AQ264" i="8"/>
  <c r="AR264" i="8"/>
  <c r="AS264" i="8"/>
  <c r="AT264" i="8"/>
  <c r="AU264" i="8"/>
  <c r="AV264" i="8"/>
  <c r="AW264" i="8"/>
  <c r="AX264" i="8"/>
  <c r="AY264" i="8"/>
  <c r="AZ264" i="8"/>
  <c r="BA264" i="8"/>
  <c r="BB264" i="8"/>
  <c r="BC264" i="8"/>
  <c r="BD264" i="8"/>
  <c r="BE264" i="8"/>
  <c r="BF264" i="8"/>
  <c r="BG264" i="8"/>
  <c r="BH264" i="8"/>
  <c r="BI264" i="8"/>
  <c r="BJ264" i="8"/>
  <c r="BK264" i="8"/>
  <c r="BL264" i="8"/>
  <c r="BM264" i="8"/>
  <c r="BN264" i="8"/>
  <c r="BO264" i="8"/>
  <c r="BP264" i="8"/>
  <c r="BQ264" i="8"/>
  <c r="BR264" i="8"/>
  <c r="BS264" i="8"/>
  <c r="BT264" i="8"/>
  <c r="BU264" i="8"/>
  <c r="BV264" i="8"/>
  <c r="BW264" i="8"/>
  <c r="BX264" i="8"/>
  <c r="BY264" i="8"/>
  <c r="BZ264" i="8"/>
  <c r="CA264" i="8"/>
  <c r="CB264" i="8"/>
  <c r="CC264" i="8"/>
  <c r="CD264" i="8"/>
  <c r="CE264" i="8"/>
  <c r="CF264" i="8"/>
  <c r="CG264" i="8"/>
  <c r="CH264" i="8"/>
  <c r="CI264" i="8"/>
  <c r="CJ264" i="8"/>
  <c r="CK264" i="8"/>
  <c r="CL264" i="8"/>
  <c r="CM264" i="8"/>
  <c r="CN264" i="8"/>
  <c r="CO264" i="8"/>
  <c r="CP264" i="8"/>
  <c r="CQ264" i="8"/>
  <c r="CR264" i="8"/>
  <c r="CS264" i="8"/>
  <c r="CT264" i="8"/>
  <c r="CU264" i="8"/>
  <c r="CV264" i="8"/>
  <c r="CW264" i="8"/>
  <c r="CX264" i="8"/>
  <c r="CY264" i="8"/>
  <c r="CZ264" i="8"/>
  <c r="DA264" i="8"/>
  <c r="DB264" i="8"/>
  <c r="DC264" i="8"/>
  <c r="DD264" i="8"/>
  <c r="DE264" i="8"/>
  <c r="DF264" i="8"/>
  <c r="DG264" i="8"/>
  <c r="DH264" i="8"/>
  <c r="DI264" i="8"/>
  <c r="DJ264" i="8"/>
  <c r="DK264" i="8"/>
  <c r="DL264" i="8"/>
  <c r="DM264" i="8"/>
  <c r="DN264" i="8"/>
  <c r="DP264" i="8"/>
  <c r="DQ264" i="8"/>
  <c r="DR264" i="8"/>
  <c r="DS264" i="8"/>
  <c r="K153" i="8"/>
  <c r="S153" i="8"/>
  <c r="AA153" i="8"/>
  <c r="AI153" i="8"/>
  <c r="AQ153" i="8"/>
  <c r="AY153" i="8"/>
  <c r="BG153" i="8"/>
  <c r="BO153" i="8"/>
  <c r="L153" i="8"/>
  <c r="T153" i="8"/>
  <c r="AB153" i="8"/>
  <c r="AJ153" i="8"/>
  <c r="AR153" i="8"/>
  <c r="AZ153" i="8"/>
  <c r="BH153" i="8"/>
  <c r="BP153" i="8"/>
  <c r="M153" i="8"/>
  <c r="U153" i="8"/>
  <c r="AC153" i="8"/>
  <c r="AK153" i="8"/>
  <c r="AS153" i="8"/>
  <c r="BA153" i="8"/>
  <c r="BI153" i="8"/>
  <c r="N153" i="8"/>
  <c r="V153" i="8"/>
  <c r="AD153" i="8"/>
  <c r="AL153" i="8"/>
  <c r="AT153" i="8"/>
  <c r="BB153" i="8"/>
  <c r="BJ153" i="8"/>
  <c r="O153" i="8"/>
  <c r="W153" i="8"/>
  <c r="AE153" i="8"/>
  <c r="AM153" i="8"/>
  <c r="AU153" i="8"/>
  <c r="BC153" i="8"/>
  <c r="BK153" i="8"/>
  <c r="P153" i="8"/>
  <c r="X153" i="8"/>
  <c r="AF153" i="8"/>
  <c r="AN153" i="8"/>
  <c r="AV153" i="8"/>
  <c r="BD153" i="8"/>
  <c r="BL153" i="8"/>
  <c r="I153" i="8"/>
  <c r="Q153" i="8"/>
  <c r="Y153" i="8"/>
  <c r="AG153" i="8"/>
  <c r="AO153" i="8"/>
  <c r="AW153" i="8"/>
  <c r="BE153" i="8"/>
  <c r="BM153" i="8"/>
  <c r="J153" i="8"/>
  <c r="R153" i="8"/>
  <c r="Z153" i="8"/>
  <c r="AH153" i="8"/>
  <c r="AP153" i="8"/>
  <c r="AX153" i="8"/>
  <c r="BF153" i="8"/>
  <c r="BN153" i="8"/>
  <c r="H153" i="8"/>
  <c r="BT180" i="8"/>
  <c r="L180" i="8"/>
  <c r="T180" i="8"/>
  <c r="AB180" i="8"/>
  <c r="AJ180" i="8"/>
  <c r="AR180" i="8"/>
  <c r="AZ180" i="8"/>
  <c r="BH180" i="8"/>
  <c r="BP180" i="8"/>
  <c r="M180" i="8"/>
  <c r="U180" i="8"/>
  <c r="AC180" i="8"/>
  <c r="AK180" i="8"/>
  <c r="AS180" i="8"/>
  <c r="BA180" i="8"/>
  <c r="BI180" i="8"/>
  <c r="BQ180" i="8"/>
  <c r="N180" i="8"/>
  <c r="V180" i="8"/>
  <c r="AD180" i="8"/>
  <c r="AL180" i="8"/>
  <c r="AT180" i="8"/>
  <c r="BB180" i="8"/>
  <c r="BJ180" i="8"/>
  <c r="BR180" i="8"/>
  <c r="O180" i="8"/>
  <c r="W180" i="8"/>
  <c r="AE180" i="8"/>
  <c r="AM180" i="8"/>
  <c r="AU180" i="8"/>
  <c r="BC180" i="8"/>
  <c r="BK180" i="8"/>
  <c r="BS180" i="8"/>
  <c r="H180" i="8"/>
  <c r="P180" i="8"/>
  <c r="X180" i="8"/>
  <c r="AF180" i="8"/>
  <c r="AN180" i="8"/>
  <c r="AV180" i="8"/>
  <c r="BD180" i="8"/>
  <c r="BL180" i="8"/>
  <c r="I180" i="8"/>
  <c r="Q180" i="8"/>
  <c r="Y180" i="8"/>
  <c r="AG180" i="8"/>
  <c r="AO180" i="8"/>
  <c r="AW180" i="8"/>
  <c r="BE180" i="8"/>
  <c r="BM180" i="8"/>
  <c r="J180" i="8"/>
  <c r="R180" i="8"/>
  <c r="Z180" i="8"/>
  <c r="AH180" i="8"/>
  <c r="AP180" i="8"/>
  <c r="AX180" i="8"/>
  <c r="BF180" i="8"/>
  <c r="BN180" i="8"/>
  <c r="K180" i="8"/>
  <c r="S180" i="8"/>
  <c r="AA180" i="8"/>
  <c r="AI180" i="8"/>
  <c r="AQ180" i="8"/>
  <c r="AY180" i="8"/>
  <c r="BG180" i="8"/>
  <c r="BO180" i="8"/>
  <c r="BU180" i="8"/>
  <c r="BV180" i="8"/>
  <c r="BW180" i="8"/>
  <c r="BX180" i="8"/>
  <c r="BY180" i="8"/>
  <c r="BZ180" i="8"/>
  <c r="CA180" i="8"/>
  <c r="CB180" i="8"/>
  <c r="CC180" i="8"/>
  <c r="CD180" i="8"/>
  <c r="CE180" i="8"/>
  <c r="CF180" i="8"/>
  <c r="CG180" i="8"/>
  <c r="CH180" i="8"/>
  <c r="CI180" i="8"/>
  <c r="CJ180" i="8"/>
  <c r="CK180" i="8"/>
  <c r="CL180" i="8"/>
  <c r="CM180" i="8"/>
  <c r="CN180" i="8"/>
  <c r="CO180" i="8"/>
  <c r="CP180" i="8"/>
  <c r="CQ180" i="8"/>
  <c r="K109" i="8"/>
  <c r="S109" i="8"/>
  <c r="L109" i="8"/>
  <c r="T109" i="8"/>
  <c r="M109" i="8"/>
  <c r="U109" i="8"/>
  <c r="N109" i="8"/>
  <c r="V109" i="8"/>
  <c r="O109" i="8"/>
  <c r="W109" i="8"/>
  <c r="P109" i="8"/>
  <c r="X109" i="8"/>
  <c r="I109" i="8"/>
  <c r="Q109" i="8"/>
  <c r="J109" i="8"/>
  <c r="R109" i="8"/>
  <c r="H109" i="8"/>
  <c r="CG109" i="8"/>
  <c r="CH109" i="8"/>
  <c r="CI109" i="8"/>
  <c r="CJ109" i="8"/>
  <c r="CK109" i="8"/>
  <c r="CL109" i="8"/>
  <c r="CM109" i="8"/>
  <c r="CN109" i="8"/>
  <c r="CO109" i="8"/>
  <c r="CP109" i="8"/>
  <c r="CQ109" i="8"/>
  <c r="CR109" i="8"/>
  <c r="CS109" i="8"/>
  <c r="CT109" i="8"/>
  <c r="CU109" i="8"/>
  <c r="CV109" i="8"/>
  <c r="CW109" i="8"/>
  <c r="CX109" i="8"/>
  <c r="CY109" i="8"/>
  <c r="CZ109" i="8"/>
  <c r="DA109" i="8"/>
  <c r="DB109" i="8"/>
  <c r="DC109" i="8"/>
  <c r="DD109" i="8"/>
  <c r="DE109" i="8"/>
  <c r="DF109" i="8"/>
  <c r="DG109" i="8"/>
  <c r="DH109" i="8"/>
  <c r="DI109" i="8"/>
  <c r="DJ109" i="8"/>
  <c r="DK109" i="8"/>
  <c r="DL109" i="8"/>
  <c r="DM109" i="8"/>
  <c r="DN109" i="8"/>
  <c r="DO109" i="8"/>
  <c r="DP109" i="8"/>
  <c r="DQ109" i="8"/>
  <c r="DR109" i="8"/>
  <c r="DS109" i="8"/>
  <c r="P152" i="8"/>
  <c r="X152" i="8"/>
  <c r="AF152" i="8"/>
  <c r="AN152" i="8"/>
  <c r="AV152" i="8"/>
  <c r="BD152" i="8"/>
  <c r="BL152" i="8"/>
  <c r="I152" i="8"/>
  <c r="Q152" i="8"/>
  <c r="Y152" i="8"/>
  <c r="AG152" i="8"/>
  <c r="AO152" i="8"/>
  <c r="AW152" i="8"/>
  <c r="BE152" i="8"/>
  <c r="BM152" i="8"/>
  <c r="J152" i="8"/>
  <c r="R152" i="8"/>
  <c r="Z152" i="8"/>
  <c r="AH152" i="8"/>
  <c r="AP152" i="8"/>
  <c r="AX152" i="8"/>
  <c r="BF152" i="8"/>
  <c r="BN152" i="8"/>
  <c r="K152" i="8"/>
  <c r="S152" i="8"/>
  <c r="AA152" i="8"/>
  <c r="AI152" i="8"/>
  <c r="AQ152" i="8"/>
  <c r="AY152" i="8"/>
  <c r="BG152" i="8"/>
  <c r="BO152" i="8"/>
  <c r="L152" i="8"/>
  <c r="T152" i="8"/>
  <c r="AB152" i="8"/>
  <c r="AJ152" i="8"/>
  <c r="AR152" i="8"/>
  <c r="AZ152" i="8"/>
  <c r="BH152" i="8"/>
  <c r="M152" i="8"/>
  <c r="U152" i="8"/>
  <c r="AC152" i="8"/>
  <c r="AK152" i="8"/>
  <c r="AS152" i="8"/>
  <c r="BA152" i="8"/>
  <c r="BI152" i="8"/>
  <c r="N152" i="8"/>
  <c r="V152" i="8"/>
  <c r="AD152" i="8"/>
  <c r="AL152" i="8"/>
  <c r="AT152" i="8"/>
  <c r="BB152" i="8"/>
  <c r="BJ152" i="8"/>
  <c r="O152" i="8"/>
  <c r="W152" i="8"/>
  <c r="AE152" i="8"/>
  <c r="AM152" i="8"/>
  <c r="AU152" i="8"/>
  <c r="BC152" i="8"/>
  <c r="BK152" i="8"/>
  <c r="H152" i="8"/>
  <c r="H200" i="8"/>
  <c r="P200" i="8"/>
  <c r="X200" i="8"/>
  <c r="AF200" i="8"/>
  <c r="AN200" i="8"/>
  <c r="AV200" i="8"/>
  <c r="BD200" i="8"/>
  <c r="BL200" i="8"/>
  <c r="J200" i="8"/>
  <c r="R200" i="8"/>
  <c r="Z200" i="8"/>
  <c r="AH200" i="8"/>
  <c r="AP200" i="8"/>
  <c r="AX200" i="8"/>
  <c r="BF200" i="8"/>
  <c r="BN200" i="8"/>
  <c r="K200" i="8"/>
  <c r="S200" i="8"/>
  <c r="AA200" i="8"/>
  <c r="AI200" i="8"/>
  <c r="AQ200" i="8"/>
  <c r="AY200" i="8"/>
  <c r="BG200" i="8"/>
  <c r="BO200" i="8"/>
  <c r="L200" i="8"/>
  <c r="T200" i="8"/>
  <c r="AB200" i="8"/>
  <c r="AJ200" i="8"/>
  <c r="AR200" i="8"/>
  <c r="AZ200" i="8"/>
  <c r="BH200" i="8"/>
  <c r="BP200" i="8"/>
  <c r="N200" i="8"/>
  <c r="V200" i="8"/>
  <c r="AD200" i="8"/>
  <c r="AL200" i="8"/>
  <c r="AT200" i="8"/>
  <c r="BB200" i="8"/>
  <c r="BJ200" i="8"/>
  <c r="BR200" i="8"/>
  <c r="BT200" i="8"/>
  <c r="O200" i="8"/>
  <c r="W200" i="8"/>
  <c r="AE200" i="8"/>
  <c r="AM200" i="8"/>
  <c r="AU200" i="8"/>
  <c r="BC200" i="8"/>
  <c r="BK200" i="8"/>
  <c r="BS200" i="8"/>
  <c r="I200" i="8"/>
  <c r="AO200" i="8"/>
  <c r="M200" i="8"/>
  <c r="AS200" i="8"/>
  <c r="Q200" i="8"/>
  <c r="AW200" i="8"/>
  <c r="U200" i="8"/>
  <c r="BA200" i="8"/>
  <c r="Y200" i="8"/>
  <c r="BE200" i="8"/>
  <c r="AC200" i="8"/>
  <c r="BI200" i="8"/>
  <c r="AG200" i="8"/>
  <c r="BM200" i="8"/>
  <c r="AK200" i="8"/>
  <c r="BQ200" i="8"/>
  <c r="BU200" i="8"/>
  <c r="BV200" i="8"/>
  <c r="BW200" i="8"/>
  <c r="BX200" i="8"/>
  <c r="BY200" i="8"/>
  <c r="BZ200" i="8"/>
  <c r="CA200" i="8"/>
  <c r="CB200" i="8"/>
  <c r="CC200" i="8"/>
  <c r="CD200" i="8"/>
  <c r="CE200" i="8"/>
  <c r="CF200" i="8"/>
  <c r="CG200" i="8"/>
  <c r="CH200" i="8"/>
  <c r="CI200" i="8"/>
  <c r="CJ200" i="8"/>
  <c r="CK200" i="8"/>
  <c r="CL200" i="8"/>
  <c r="CM200" i="8"/>
  <c r="CN200" i="8"/>
  <c r="CO200" i="8"/>
  <c r="CP200" i="8"/>
  <c r="CQ200" i="8"/>
  <c r="CR200" i="8"/>
  <c r="CS200" i="8"/>
  <c r="CT200" i="8"/>
  <c r="CU200" i="8"/>
  <c r="CV200" i="8"/>
  <c r="CW200" i="8"/>
  <c r="CX200" i="8"/>
  <c r="CY200" i="8"/>
  <c r="CZ200" i="8"/>
  <c r="DA200" i="8"/>
  <c r="DB200" i="8"/>
  <c r="DC200" i="8"/>
  <c r="DD200" i="8"/>
  <c r="DE200" i="8"/>
  <c r="DF200" i="8"/>
  <c r="DG200" i="8"/>
  <c r="DH200" i="8"/>
  <c r="DI200" i="8"/>
  <c r="DJ200" i="8"/>
  <c r="DK200" i="8"/>
  <c r="J104" i="8"/>
  <c r="R104" i="8"/>
  <c r="K104" i="8"/>
  <c r="S104" i="8"/>
  <c r="L104" i="8"/>
  <c r="M104" i="8"/>
  <c r="N104" i="8"/>
  <c r="O104" i="8"/>
  <c r="P104" i="8"/>
  <c r="H104" i="8"/>
  <c r="I104" i="8"/>
  <c r="Q104" i="8"/>
  <c r="CB104" i="8"/>
  <c r="CC104" i="8"/>
  <c r="CD104" i="8"/>
  <c r="CE104" i="8"/>
  <c r="CF104" i="8"/>
  <c r="CG104" i="8"/>
  <c r="CH104" i="8"/>
  <c r="CI104" i="8"/>
  <c r="CJ104" i="8"/>
  <c r="CK104" i="8"/>
  <c r="CL104" i="8"/>
  <c r="CM104" i="8"/>
  <c r="CN104" i="8"/>
  <c r="CO104" i="8"/>
  <c r="CP104" i="8"/>
  <c r="CQ104" i="8"/>
  <c r="CR104" i="8"/>
  <c r="CS104" i="8"/>
  <c r="CT104" i="8"/>
  <c r="CU104" i="8"/>
  <c r="CV104" i="8"/>
  <c r="CW104" i="8"/>
  <c r="CX104" i="8"/>
  <c r="CY104" i="8"/>
  <c r="CZ104" i="8"/>
  <c r="DA104" i="8"/>
  <c r="DB104" i="8"/>
  <c r="DC104" i="8"/>
  <c r="DD104" i="8"/>
  <c r="DE104" i="8"/>
  <c r="DF104" i="8"/>
  <c r="DG104" i="8"/>
  <c r="DH104" i="8"/>
  <c r="DI104" i="8"/>
  <c r="DJ104" i="8"/>
  <c r="DK104" i="8"/>
  <c r="DL104" i="8"/>
  <c r="DM104" i="8"/>
  <c r="DN104" i="8"/>
  <c r="DO104" i="8"/>
  <c r="DP104" i="8"/>
  <c r="DQ104" i="8"/>
  <c r="DR104" i="8"/>
  <c r="DS104" i="8"/>
  <c r="M143" i="8"/>
  <c r="U143" i="8"/>
  <c r="AC143" i="8"/>
  <c r="AK143" i="8"/>
  <c r="AS143" i="8"/>
  <c r="BA143" i="8"/>
  <c r="N143" i="8"/>
  <c r="V143" i="8"/>
  <c r="AD143" i="8"/>
  <c r="AL143" i="8"/>
  <c r="AT143" i="8"/>
  <c r="BB143" i="8"/>
  <c r="O143" i="8"/>
  <c r="W143" i="8"/>
  <c r="AE143" i="8"/>
  <c r="AM143" i="8"/>
  <c r="AU143" i="8"/>
  <c r="BC143" i="8"/>
  <c r="P143" i="8"/>
  <c r="X143" i="8"/>
  <c r="AF143" i="8"/>
  <c r="AN143" i="8"/>
  <c r="AV143" i="8"/>
  <c r="BD143" i="8"/>
  <c r="I143" i="8"/>
  <c r="Q143" i="8"/>
  <c r="Y143" i="8"/>
  <c r="AG143" i="8"/>
  <c r="AO143" i="8"/>
  <c r="AW143" i="8"/>
  <c r="BE143" i="8"/>
  <c r="J143" i="8"/>
  <c r="R143" i="8"/>
  <c r="Z143" i="8"/>
  <c r="AH143" i="8"/>
  <c r="AP143" i="8"/>
  <c r="AX143" i="8"/>
  <c r="BF143" i="8"/>
  <c r="K143" i="8"/>
  <c r="S143" i="8"/>
  <c r="AA143" i="8"/>
  <c r="AI143" i="8"/>
  <c r="AQ143" i="8"/>
  <c r="AY143" i="8"/>
  <c r="L143" i="8"/>
  <c r="T143" i="8"/>
  <c r="AB143" i="8"/>
  <c r="H143" i="8"/>
  <c r="AJ143" i="8"/>
  <c r="AR143" i="8"/>
  <c r="AZ143" i="8"/>
  <c r="DO143" i="8"/>
  <c r="DP143" i="8"/>
  <c r="DQ143" i="8"/>
  <c r="DR143" i="8"/>
  <c r="DS143" i="8"/>
  <c r="BT93" i="8"/>
  <c r="H93" i="8"/>
  <c r="BS93" i="8"/>
  <c r="BQ93" i="8"/>
  <c r="BR93" i="8"/>
  <c r="BU93" i="8"/>
  <c r="BV93" i="8"/>
  <c r="BW93" i="8"/>
  <c r="BX93" i="8"/>
  <c r="BY93" i="8"/>
  <c r="BZ93" i="8"/>
  <c r="CA93" i="8"/>
  <c r="CB93" i="8"/>
  <c r="CC93" i="8"/>
  <c r="CD93" i="8"/>
  <c r="CE93" i="8"/>
  <c r="CF93" i="8"/>
  <c r="CG93" i="8"/>
  <c r="CH93" i="8"/>
  <c r="CI93" i="8"/>
  <c r="CJ93" i="8"/>
  <c r="CK93" i="8"/>
  <c r="CL93" i="8"/>
  <c r="CM93" i="8"/>
  <c r="CN93" i="8"/>
  <c r="CO93" i="8"/>
  <c r="CP93" i="8"/>
  <c r="CQ93" i="8"/>
  <c r="CR93" i="8"/>
  <c r="CS93" i="8"/>
  <c r="CT93" i="8"/>
  <c r="CU93" i="8"/>
  <c r="CV93" i="8"/>
  <c r="CW93" i="8"/>
  <c r="CX93" i="8"/>
  <c r="CY93" i="8"/>
  <c r="CZ93" i="8"/>
  <c r="DA93" i="8"/>
  <c r="DB93" i="8"/>
  <c r="DC93" i="8"/>
  <c r="DD93" i="8"/>
  <c r="DE93" i="8"/>
  <c r="DF93" i="8"/>
  <c r="DG93" i="8"/>
  <c r="DH93" i="8"/>
  <c r="DI93" i="8"/>
  <c r="DJ93" i="8"/>
  <c r="DK93" i="8"/>
  <c r="DL93" i="8"/>
  <c r="DM93" i="8"/>
  <c r="DN93" i="8"/>
  <c r="DO93" i="8"/>
  <c r="DP93" i="8"/>
  <c r="DQ93" i="8"/>
  <c r="DR93" i="8"/>
  <c r="DS93" i="8"/>
  <c r="L102" i="8"/>
  <c r="M102" i="8"/>
  <c r="N102" i="8"/>
  <c r="O102" i="8"/>
  <c r="P102" i="8"/>
  <c r="I102" i="8"/>
  <c r="Q102" i="8"/>
  <c r="J102" i="8"/>
  <c r="K102" i="8"/>
  <c r="H102" i="8"/>
  <c r="BZ102" i="8"/>
  <c r="CA102" i="8"/>
  <c r="CB102" i="8"/>
  <c r="CC102" i="8"/>
  <c r="CD102" i="8"/>
  <c r="CE102" i="8"/>
  <c r="CF102" i="8"/>
  <c r="CG102" i="8"/>
  <c r="CH102" i="8"/>
  <c r="CI102" i="8"/>
  <c r="CJ102" i="8"/>
  <c r="CK102" i="8"/>
  <c r="CL102" i="8"/>
  <c r="CM102" i="8"/>
  <c r="CN102" i="8"/>
  <c r="CO102" i="8"/>
  <c r="CP102" i="8"/>
  <c r="CQ102" i="8"/>
  <c r="CR102" i="8"/>
  <c r="CS102" i="8"/>
  <c r="CT102" i="8"/>
  <c r="CU102" i="8"/>
  <c r="CV102" i="8"/>
  <c r="CW102" i="8"/>
  <c r="CX102" i="8"/>
  <c r="CY102" i="8"/>
  <c r="CZ102" i="8"/>
  <c r="DA102" i="8"/>
  <c r="DB102" i="8"/>
  <c r="DC102" i="8"/>
  <c r="DD102" i="8"/>
  <c r="DE102" i="8"/>
  <c r="DF102" i="8"/>
  <c r="DG102" i="8"/>
  <c r="DH102" i="8"/>
  <c r="DI102" i="8"/>
  <c r="DJ102" i="8"/>
  <c r="DK102" i="8"/>
  <c r="DL102" i="8"/>
  <c r="DM102" i="8"/>
  <c r="DN102" i="8"/>
  <c r="DO102" i="8"/>
  <c r="DP102" i="8"/>
  <c r="DQ102" i="8"/>
  <c r="DR102" i="8"/>
  <c r="DS102" i="8"/>
  <c r="I197" i="8"/>
  <c r="Q197" i="8"/>
  <c r="Y197" i="8"/>
  <c r="AG197" i="8"/>
  <c r="AO197" i="8"/>
  <c r="AW197" i="8"/>
  <c r="BE197" i="8"/>
  <c r="BM197" i="8"/>
  <c r="J197" i="8"/>
  <c r="R197" i="8"/>
  <c r="Z197" i="8"/>
  <c r="AH197" i="8"/>
  <c r="AP197" i="8"/>
  <c r="AX197" i="8"/>
  <c r="BF197" i="8"/>
  <c r="BN197" i="8"/>
  <c r="K197" i="8"/>
  <c r="S197" i="8"/>
  <c r="AA197" i="8"/>
  <c r="AI197" i="8"/>
  <c r="AQ197" i="8"/>
  <c r="AY197" i="8"/>
  <c r="BG197" i="8"/>
  <c r="BO197" i="8"/>
  <c r="L197" i="8"/>
  <c r="T197" i="8"/>
  <c r="AB197" i="8"/>
  <c r="AJ197" i="8"/>
  <c r="AR197" i="8"/>
  <c r="AZ197" i="8"/>
  <c r="BH197" i="8"/>
  <c r="BP197" i="8"/>
  <c r="M197" i="8"/>
  <c r="U197" i="8"/>
  <c r="AC197" i="8"/>
  <c r="AK197" i="8"/>
  <c r="AS197" i="8"/>
  <c r="BA197" i="8"/>
  <c r="BI197" i="8"/>
  <c r="BQ197" i="8"/>
  <c r="N197" i="8"/>
  <c r="V197" i="8"/>
  <c r="AD197" i="8"/>
  <c r="AL197" i="8"/>
  <c r="AT197" i="8"/>
  <c r="BB197" i="8"/>
  <c r="BJ197" i="8"/>
  <c r="BR197" i="8"/>
  <c r="O197" i="8"/>
  <c r="W197" i="8"/>
  <c r="AE197" i="8"/>
  <c r="AM197" i="8"/>
  <c r="AU197" i="8"/>
  <c r="BC197" i="8"/>
  <c r="BK197" i="8"/>
  <c r="BS197" i="8"/>
  <c r="BT197" i="8"/>
  <c r="H197" i="8"/>
  <c r="P197" i="8"/>
  <c r="X197" i="8"/>
  <c r="AF197" i="8"/>
  <c r="AN197" i="8"/>
  <c r="AV197" i="8"/>
  <c r="BD197" i="8"/>
  <c r="BL197" i="8"/>
  <c r="BU197" i="8"/>
  <c r="BV197" i="8"/>
  <c r="BW197" i="8"/>
  <c r="BX197" i="8"/>
  <c r="BY197" i="8"/>
  <c r="BZ197" i="8"/>
  <c r="CA197" i="8"/>
  <c r="CB197" i="8"/>
  <c r="CC197" i="8"/>
  <c r="CD197" i="8"/>
  <c r="CE197" i="8"/>
  <c r="CF197" i="8"/>
  <c r="CG197" i="8"/>
  <c r="CH197" i="8"/>
  <c r="CI197" i="8"/>
  <c r="CJ197" i="8"/>
  <c r="CK197" i="8"/>
  <c r="CL197" i="8"/>
  <c r="CM197" i="8"/>
  <c r="CN197" i="8"/>
  <c r="CO197" i="8"/>
  <c r="CP197" i="8"/>
  <c r="CQ197" i="8"/>
  <c r="CR197" i="8"/>
  <c r="CS197" i="8"/>
  <c r="CT197" i="8"/>
  <c r="CU197" i="8"/>
  <c r="CV197" i="8"/>
  <c r="CW197" i="8"/>
  <c r="CX197" i="8"/>
  <c r="CY197" i="8"/>
  <c r="CZ197" i="8"/>
  <c r="DA197" i="8"/>
  <c r="DB197" i="8"/>
  <c r="DC197" i="8"/>
  <c r="DD197" i="8"/>
  <c r="DE197" i="8"/>
  <c r="DF197" i="8"/>
  <c r="DG197" i="8"/>
  <c r="DH197" i="8"/>
  <c r="I94" i="8"/>
  <c r="BR94" i="8"/>
  <c r="BT94" i="8"/>
  <c r="BS94" i="8"/>
  <c r="H94" i="8"/>
  <c r="BU94" i="8"/>
  <c r="BV94" i="8"/>
  <c r="BW94" i="8"/>
  <c r="BX94" i="8"/>
  <c r="BY94" i="8"/>
  <c r="BZ94" i="8"/>
  <c r="CA94" i="8"/>
  <c r="CB94" i="8"/>
  <c r="CC94" i="8"/>
  <c r="CD94" i="8"/>
  <c r="CE94" i="8"/>
  <c r="CF94" i="8"/>
  <c r="CG94" i="8"/>
  <c r="CH94" i="8"/>
  <c r="CI94" i="8"/>
  <c r="CJ94" i="8"/>
  <c r="CK94" i="8"/>
  <c r="CL94" i="8"/>
  <c r="CM94" i="8"/>
  <c r="CN94" i="8"/>
  <c r="CO94" i="8"/>
  <c r="CP94" i="8"/>
  <c r="CQ94" i="8"/>
  <c r="CR94" i="8"/>
  <c r="CS94" i="8"/>
  <c r="CT94" i="8"/>
  <c r="CU94" i="8"/>
  <c r="CV94" i="8"/>
  <c r="CW94" i="8"/>
  <c r="CX94" i="8"/>
  <c r="CY94" i="8"/>
  <c r="CZ94" i="8"/>
  <c r="DA94" i="8"/>
  <c r="DB94" i="8"/>
  <c r="DC94" i="8"/>
  <c r="DD94" i="8"/>
  <c r="DE94" i="8"/>
  <c r="DF94" i="8"/>
  <c r="DG94" i="8"/>
  <c r="DH94" i="8"/>
  <c r="DI94" i="8"/>
  <c r="DJ94" i="8"/>
  <c r="DK94" i="8"/>
  <c r="DL94" i="8"/>
  <c r="DM94" i="8"/>
  <c r="DN94" i="8"/>
  <c r="DO94" i="8"/>
  <c r="DP94" i="8"/>
  <c r="DQ94" i="8"/>
  <c r="DR94" i="8"/>
  <c r="DS94" i="8"/>
  <c r="L198" i="8"/>
  <c r="T198" i="8"/>
  <c r="AB198" i="8"/>
  <c r="AJ198" i="8"/>
  <c r="AR198" i="8"/>
  <c r="AZ198" i="8"/>
  <c r="BH198" i="8"/>
  <c r="BP198" i="8"/>
  <c r="N198" i="8"/>
  <c r="V198" i="8"/>
  <c r="AD198" i="8"/>
  <c r="AL198" i="8"/>
  <c r="AT198" i="8"/>
  <c r="BB198" i="8"/>
  <c r="BJ198" i="8"/>
  <c r="BR198" i="8"/>
  <c r="O198" i="8"/>
  <c r="W198" i="8"/>
  <c r="AE198" i="8"/>
  <c r="AM198" i="8"/>
  <c r="AU198" i="8"/>
  <c r="BC198" i="8"/>
  <c r="BK198" i="8"/>
  <c r="BS198" i="8"/>
  <c r="H198" i="8"/>
  <c r="P198" i="8"/>
  <c r="X198" i="8"/>
  <c r="AF198" i="8"/>
  <c r="AN198" i="8"/>
  <c r="AV198" i="8"/>
  <c r="BD198" i="8"/>
  <c r="BL198" i="8"/>
  <c r="I198" i="8"/>
  <c r="Q198" i="8"/>
  <c r="Y198" i="8"/>
  <c r="AG198" i="8"/>
  <c r="AO198" i="8"/>
  <c r="AW198" i="8"/>
  <c r="BE198" i="8"/>
  <c r="BM198" i="8"/>
  <c r="J198" i="8"/>
  <c r="R198" i="8"/>
  <c r="Z198" i="8"/>
  <c r="AH198" i="8"/>
  <c r="AP198" i="8"/>
  <c r="AX198" i="8"/>
  <c r="BF198" i="8"/>
  <c r="BN198" i="8"/>
  <c r="BT198" i="8"/>
  <c r="K198" i="8"/>
  <c r="S198" i="8"/>
  <c r="AA198" i="8"/>
  <c r="AI198" i="8"/>
  <c r="AQ198" i="8"/>
  <c r="AY198" i="8"/>
  <c r="BG198" i="8"/>
  <c r="BO198" i="8"/>
  <c r="BA198" i="8"/>
  <c r="BI198" i="8"/>
  <c r="BQ198" i="8"/>
  <c r="M198" i="8"/>
  <c r="U198" i="8"/>
  <c r="AC198" i="8"/>
  <c r="AK198" i="8"/>
  <c r="AS198" i="8"/>
  <c r="BU198" i="8"/>
  <c r="BV198" i="8"/>
  <c r="BW198" i="8"/>
  <c r="BX198" i="8"/>
  <c r="BY198" i="8"/>
  <c r="BZ198" i="8"/>
  <c r="CA198" i="8"/>
  <c r="CB198" i="8"/>
  <c r="CC198" i="8"/>
  <c r="CD198" i="8"/>
  <c r="CE198" i="8"/>
  <c r="CF198" i="8"/>
  <c r="CG198" i="8"/>
  <c r="CH198" i="8"/>
  <c r="CI198" i="8"/>
  <c r="CJ198" i="8"/>
  <c r="CK198" i="8"/>
  <c r="CL198" i="8"/>
  <c r="CM198" i="8"/>
  <c r="CN198" i="8"/>
  <c r="CO198" i="8"/>
  <c r="CP198" i="8"/>
  <c r="CQ198" i="8"/>
  <c r="CR198" i="8"/>
  <c r="CS198" i="8"/>
  <c r="CT198" i="8"/>
  <c r="CU198" i="8"/>
  <c r="CV198" i="8"/>
  <c r="CW198" i="8"/>
  <c r="CX198" i="8"/>
  <c r="CY198" i="8"/>
  <c r="CZ198" i="8"/>
  <c r="DA198" i="8"/>
  <c r="DB198" i="8"/>
  <c r="DC198" i="8"/>
  <c r="DD198" i="8"/>
  <c r="DE198" i="8"/>
  <c r="DF198" i="8"/>
  <c r="DG198" i="8"/>
  <c r="DH198" i="8"/>
  <c r="DI198" i="8"/>
  <c r="L100" i="8"/>
  <c r="M100" i="8"/>
  <c r="N100" i="8"/>
  <c r="O100" i="8"/>
  <c r="I100" i="8"/>
  <c r="J100" i="8"/>
  <c r="K100" i="8"/>
  <c r="H100" i="8"/>
  <c r="BX100" i="8"/>
  <c r="BY100" i="8"/>
  <c r="BZ100" i="8"/>
  <c r="CA100" i="8"/>
  <c r="CB100" i="8"/>
  <c r="CC100" i="8"/>
  <c r="CD100" i="8"/>
  <c r="CE100" i="8"/>
  <c r="CF100" i="8"/>
  <c r="CG100" i="8"/>
  <c r="CH100" i="8"/>
  <c r="CI100" i="8"/>
  <c r="CJ100" i="8"/>
  <c r="CK100" i="8"/>
  <c r="CL100" i="8"/>
  <c r="CM100" i="8"/>
  <c r="CN100" i="8"/>
  <c r="CO100" i="8"/>
  <c r="CP100" i="8"/>
  <c r="CQ100" i="8"/>
  <c r="CR100" i="8"/>
  <c r="CS100" i="8"/>
  <c r="CT100" i="8"/>
  <c r="CU100" i="8"/>
  <c r="CV100" i="8"/>
  <c r="CW100" i="8"/>
  <c r="CX100" i="8"/>
  <c r="CY100" i="8"/>
  <c r="CZ100" i="8"/>
  <c r="DA100" i="8"/>
  <c r="DB100" i="8"/>
  <c r="DC100" i="8"/>
  <c r="DD100" i="8"/>
  <c r="DE100" i="8"/>
  <c r="DF100" i="8"/>
  <c r="DG100" i="8"/>
  <c r="DH100" i="8"/>
  <c r="DI100" i="8"/>
  <c r="DJ100" i="8"/>
  <c r="DK100" i="8"/>
  <c r="DL100" i="8"/>
  <c r="DM100" i="8"/>
  <c r="DN100" i="8"/>
  <c r="DO100" i="8"/>
  <c r="DP100" i="8"/>
  <c r="DQ100" i="8"/>
  <c r="DR100" i="8"/>
  <c r="DS100" i="8"/>
  <c r="I170" i="8"/>
  <c r="Q170" i="8"/>
  <c r="Y170" i="8"/>
  <c r="AG170" i="8"/>
  <c r="AO170" i="8"/>
  <c r="AW170" i="8"/>
  <c r="BE170" i="8"/>
  <c r="BM170" i="8"/>
  <c r="J170" i="8"/>
  <c r="R170" i="8"/>
  <c r="Z170" i="8"/>
  <c r="AH170" i="8"/>
  <c r="AP170" i="8"/>
  <c r="AX170" i="8"/>
  <c r="BF170" i="8"/>
  <c r="BN170" i="8"/>
  <c r="K170" i="8"/>
  <c r="S170" i="8"/>
  <c r="AA170" i="8"/>
  <c r="AI170" i="8"/>
  <c r="AQ170" i="8"/>
  <c r="AY170" i="8"/>
  <c r="BG170" i="8"/>
  <c r="BO170" i="8"/>
  <c r="BT170" i="8"/>
  <c r="L170" i="8"/>
  <c r="T170" i="8"/>
  <c r="AB170" i="8"/>
  <c r="AJ170" i="8"/>
  <c r="AR170" i="8"/>
  <c r="AZ170" i="8"/>
  <c r="BH170" i="8"/>
  <c r="BP170" i="8"/>
  <c r="M170" i="8"/>
  <c r="U170" i="8"/>
  <c r="AC170" i="8"/>
  <c r="AK170" i="8"/>
  <c r="AS170" i="8"/>
  <c r="BA170" i="8"/>
  <c r="BI170" i="8"/>
  <c r="BQ170" i="8"/>
  <c r="N170" i="8"/>
  <c r="V170" i="8"/>
  <c r="AD170" i="8"/>
  <c r="AL170" i="8"/>
  <c r="AT170" i="8"/>
  <c r="BB170" i="8"/>
  <c r="BJ170" i="8"/>
  <c r="BR170" i="8"/>
  <c r="O170" i="8"/>
  <c r="W170" i="8"/>
  <c r="AE170" i="8"/>
  <c r="AM170" i="8"/>
  <c r="AU170" i="8"/>
  <c r="BC170" i="8"/>
  <c r="BK170" i="8"/>
  <c r="BS170" i="8"/>
  <c r="H170" i="8"/>
  <c r="P170" i="8"/>
  <c r="X170" i="8"/>
  <c r="AF170" i="8"/>
  <c r="AN170" i="8"/>
  <c r="AV170" i="8"/>
  <c r="BD170" i="8"/>
  <c r="BL170" i="8"/>
  <c r="BU170" i="8"/>
  <c r="BV170" i="8"/>
  <c r="BW170" i="8"/>
  <c r="BX170" i="8"/>
  <c r="BY170" i="8"/>
  <c r="BZ170" i="8"/>
  <c r="CA170" i="8"/>
  <c r="CB170" i="8"/>
  <c r="CC170" i="8"/>
  <c r="CD170" i="8"/>
  <c r="CE170" i="8"/>
  <c r="CF170" i="8"/>
  <c r="CG170" i="8"/>
  <c r="K128" i="8"/>
  <c r="S128" i="8"/>
  <c r="AA128" i="8"/>
  <c r="AI128" i="8"/>
  <c r="AQ128" i="8"/>
  <c r="R128" i="8"/>
  <c r="L128" i="8"/>
  <c r="T128" i="8"/>
  <c r="AB128" i="8"/>
  <c r="AJ128" i="8"/>
  <c r="AH128" i="8"/>
  <c r="M128" i="8"/>
  <c r="U128" i="8"/>
  <c r="AC128" i="8"/>
  <c r="AK128" i="8"/>
  <c r="N128" i="8"/>
  <c r="V128" i="8"/>
  <c r="AD128" i="8"/>
  <c r="AL128" i="8"/>
  <c r="Z128" i="8"/>
  <c r="O128" i="8"/>
  <c r="W128" i="8"/>
  <c r="AE128" i="8"/>
  <c r="AM128" i="8"/>
  <c r="P128" i="8"/>
  <c r="X128" i="8"/>
  <c r="AF128" i="8"/>
  <c r="AN128" i="8"/>
  <c r="I128" i="8"/>
  <c r="Q128" i="8"/>
  <c r="Y128" i="8"/>
  <c r="AG128" i="8"/>
  <c r="AO128" i="8"/>
  <c r="H128" i="8"/>
  <c r="J128" i="8"/>
  <c r="AP128" i="8"/>
  <c r="CZ128" i="8"/>
  <c r="DA128" i="8"/>
  <c r="DB128" i="8"/>
  <c r="DC128" i="8"/>
  <c r="DD128" i="8"/>
  <c r="DE128" i="8"/>
  <c r="DF128" i="8"/>
  <c r="DG128" i="8"/>
  <c r="DH128" i="8"/>
  <c r="DI128" i="8"/>
  <c r="DJ128" i="8"/>
  <c r="DK128" i="8"/>
  <c r="DL128" i="8"/>
  <c r="DM128" i="8"/>
  <c r="DN128" i="8"/>
  <c r="DO128" i="8"/>
  <c r="DP128" i="8"/>
  <c r="DQ128" i="8"/>
  <c r="DR128" i="8"/>
  <c r="DS128" i="8"/>
  <c r="DU32" i="6"/>
  <c r="G32" i="6"/>
  <c r="DV32" i="6"/>
  <c r="DW32" i="6"/>
  <c r="DX32" i="6"/>
  <c r="DY32" i="6"/>
  <c r="DZ32" i="6"/>
  <c r="EA32" i="6"/>
  <c r="EB32" i="6"/>
  <c r="EC32" i="6"/>
  <c r="ED32" i="6"/>
  <c r="EE32" i="6"/>
  <c r="EF32" i="6"/>
  <c r="EG32" i="6"/>
  <c r="EH32" i="6"/>
  <c r="EI32" i="6"/>
  <c r="EJ32" i="6"/>
  <c r="EK32" i="6"/>
  <c r="EL32" i="6"/>
  <c r="EM32" i="6"/>
  <c r="EN32" i="6"/>
  <c r="EO32" i="6"/>
  <c r="EP32" i="6"/>
  <c r="EQ32" i="6"/>
  <c r="ER32" i="6"/>
  <c r="ES32" i="6"/>
  <c r="ET32" i="6"/>
  <c r="EU32" i="6"/>
  <c r="EV32" i="6"/>
  <c r="EW32" i="6"/>
  <c r="G21" i="6"/>
  <c r="ET21" i="6"/>
  <c r="EU21" i="6"/>
  <c r="EV21" i="6"/>
  <c r="EW21" i="6"/>
  <c r="G12" i="6"/>
  <c r="ET12" i="6"/>
  <c r="EU12" i="6"/>
  <c r="EV12" i="6"/>
  <c r="EW12" i="6"/>
  <c r="G33" i="6"/>
  <c r="DV33" i="6"/>
  <c r="DW33" i="6"/>
  <c r="DX33" i="6"/>
  <c r="DY33" i="6"/>
  <c r="DZ33" i="6"/>
  <c r="EA33" i="6"/>
  <c r="EB33" i="6"/>
  <c r="EC33" i="6"/>
  <c r="ED33" i="6"/>
  <c r="EE33" i="6"/>
  <c r="EF33" i="6"/>
  <c r="EG33" i="6"/>
  <c r="EH33" i="6"/>
  <c r="EI33" i="6"/>
  <c r="EJ33" i="6"/>
  <c r="EK33" i="6"/>
  <c r="EL33" i="6"/>
  <c r="EM33" i="6"/>
  <c r="EN33" i="6"/>
  <c r="EO33" i="6"/>
  <c r="EP33" i="6"/>
  <c r="EQ33" i="6"/>
  <c r="ER33" i="6"/>
  <c r="ES33" i="6"/>
  <c r="ET33" i="6"/>
  <c r="EU33" i="6"/>
  <c r="EV33" i="6"/>
  <c r="EW33" i="6"/>
  <c r="G13" i="6"/>
  <c r="ET13" i="6"/>
  <c r="EU13" i="6"/>
  <c r="EV13" i="6"/>
  <c r="EW13" i="6"/>
  <c r="G20" i="6"/>
  <c r="ET20" i="6"/>
  <c r="EU20" i="6"/>
  <c r="EU23" i="6" s="1"/>
  <c r="EV20" i="6"/>
  <c r="EW20" i="6"/>
  <c r="K307" i="3"/>
  <c r="X382" i="3"/>
  <c r="W378" i="3"/>
  <c r="W379" i="3" s="1"/>
  <c r="AB407" i="3"/>
  <c r="AA403" i="3"/>
  <c r="AA404" i="3" s="1"/>
  <c r="T357" i="3"/>
  <c r="S353" i="3"/>
  <c r="S354" i="3" s="1"/>
  <c r="P332" i="3"/>
  <c r="O328" i="3"/>
  <c r="O329" i="3" s="1"/>
  <c r="O104" i="3"/>
  <c r="DS291" i="5"/>
  <c r="DS64" i="3"/>
  <c r="DS149" i="3"/>
  <c r="DS161" i="3"/>
  <c r="DS158" i="3"/>
  <c r="DS250" i="3"/>
  <c r="DS252" i="3"/>
  <c r="DS148" i="3"/>
  <c r="DS160" i="3"/>
  <c r="DS249" i="3"/>
  <c r="DS124" i="3"/>
  <c r="DS144" i="3"/>
  <c r="DS162" i="3"/>
  <c r="DS159" i="3"/>
  <c r="DS104" i="3"/>
  <c r="DS84" i="3"/>
  <c r="DS157" i="3"/>
  <c r="DS349" i="5"/>
  <c r="DS35" i="6" s="1"/>
  <c r="G35" i="6" s="1"/>
  <c r="CS313" i="5"/>
  <c r="CR318" i="5"/>
  <c r="DS75" i="5"/>
  <c r="DS11" i="6"/>
  <c r="DS31" i="6"/>
  <c r="DS239" i="5"/>
  <c r="DS34" i="6" s="1"/>
  <c r="DS233" i="5"/>
  <c r="DS28" i="6" s="1"/>
  <c r="G28" i="6" s="1"/>
  <c r="DS120" i="5"/>
  <c r="DS314" i="5" s="1"/>
  <c r="DS19" i="6"/>
  <c r="BP310" i="5"/>
  <c r="BP302" i="5"/>
  <c r="BQ297" i="5"/>
  <c r="DS147" i="3"/>
  <c r="DS150" i="3"/>
  <c r="BQ305" i="5"/>
  <c r="ET23" i="6" l="1"/>
  <c r="T351" i="3"/>
  <c r="AB401" i="3"/>
  <c r="X376" i="3"/>
  <c r="P326" i="3"/>
  <c r="BO330" i="8"/>
  <c r="BO88" i="8" s="1"/>
  <c r="BG330" i="8"/>
  <c r="BG88" i="8" s="1"/>
  <c r="AY330" i="8"/>
  <c r="AY88" i="8" s="1"/>
  <c r="AQ330" i="8"/>
  <c r="AQ88" i="8" s="1"/>
  <c r="AI330" i="8"/>
  <c r="AI88" i="8" s="1"/>
  <c r="AA330" i="8"/>
  <c r="AA88" i="8" s="1"/>
  <c r="S330" i="8"/>
  <c r="S88" i="8" s="1"/>
  <c r="K330" i="8"/>
  <c r="K88" i="8" s="1"/>
  <c r="H210" i="8"/>
  <c r="H87" i="8" s="1"/>
  <c r="H81" i="8" s="1"/>
  <c r="BN330" i="8"/>
  <c r="BN88" i="8" s="1"/>
  <c r="BF330" i="8"/>
  <c r="BF88" i="8" s="1"/>
  <c r="AX330" i="8"/>
  <c r="AX88" i="8" s="1"/>
  <c r="AP330" i="8"/>
  <c r="AP88" i="8" s="1"/>
  <c r="AH330" i="8"/>
  <c r="AH88" i="8" s="1"/>
  <c r="Z330" i="8"/>
  <c r="Z88" i="8" s="1"/>
  <c r="R330" i="8"/>
  <c r="R88" i="8" s="1"/>
  <c r="J330" i="8"/>
  <c r="J88" i="8" s="1"/>
  <c r="BM330" i="8"/>
  <c r="BM88" i="8" s="1"/>
  <c r="BE330" i="8"/>
  <c r="BE88" i="8" s="1"/>
  <c r="AW330" i="8"/>
  <c r="AW88" i="8" s="1"/>
  <c r="AO330" i="8"/>
  <c r="AO88" i="8" s="1"/>
  <c r="AG330" i="8"/>
  <c r="AG88" i="8" s="1"/>
  <c r="Y330" i="8"/>
  <c r="Y88" i="8" s="1"/>
  <c r="Q330" i="8"/>
  <c r="Q88" i="8" s="1"/>
  <c r="I330" i="8"/>
  <c r="I88" i="8" s="1"/>
  <c r="BL330" i="8"/>
  <c r="BL88" i="8" s="1"/>
  <c r="BD330" i="8"/>
  <c r="BD88" i="8" s="1"/>
  <c r="AV330" i="8"/>
  <c r="AV88" i="8" s="1"/>
  <c r="AN330" i="8"/>
  <c r="AN88" i="8" s="1"/>
  <c r="AF330" i="8"/>
  <c r="AF88" i="8" s="1"/>
  <c r="X330" i="8"/>
  <c r="X88" i="8" s="1"/>
  <c r="P330" i="8"/>
  <c r="P88" i="8" s="1"/>
  <c r="H330" i="8"/>
  <c r="H88" i="8" s="1"/>
  <c r="EV23" i="6"/>
  <c r="BK330" i="8"/>
  <c r="BK88" i="8" s="1"/>
  <c r="BC330" i="8"/>
  <c r="BC88" i="8" s="1"/>
  <c r="AU330" i="8"/>
  <c r="AU88" i="8" s="1"/>
  <c r="AM330" i="8"/>
  <c r="AM88" i="8" s="1"/>
  <c r="AE330" i="8"/>
  <c r="AE88" i="8" s="1"/>
  <c r="W330" i="8"/>
  <c r="W88" i="8" s="1"/>
  <c r="O330" i="8"/>
  <c r="O88" i="8" s="1"/>
  <c r="BJ330" i="8"/>
  <c r="BJ88" i="8" s="1"/>
  <c r="BB330" i="8"/>
  <c r="BB88" i="8" s="1"/>
  <c r="AT330" i="8"/>
  <c r="AT88" i="8" s="1"/>
  <c r="AL330" i="8"/>
  <c r="AL88" i="8" s="1"/>
  <c r="AD330" i="8"/>
  <c r="AD88" i="8" s="1"/>
  <c r="V330" i="8"/>
  <c r="V88" i="8" s="1"/>
  <c r="N330" i="8"/>
  <c r="N88" i="8" s="1"/>
  <c r="BI330" i="8"/>
  <c r="BI88" i="8" s="1"/>
  <c r="BA330" i="8"/>
  <c r="BA88" i="8" s="1"/>
  <c r="AS330" i="8"/>
  <c r="AS88" i="8" s="1"/>
  <c r="AK330" i="8"/>
  <c r="AK88" i="8" s="1"/>
  <c r="AC330" i="8"/>
  <c r="AC88" i="8" s="1"/>
  <c r="U330" i="8"/>
  <c r="U88" i="8" s="1"/>
  <c r="M330" i="8"/>
  <c r="M88" i="8" s="1"/>
  <c r="BH330" i="8"/>
  <c r="BH88" i="8" s="1"/>
  <c r="AZ330" i="8"/>
  <c r="AZ88" i="8" s="1"/>
  <c r="AR330" i="8"/>
  <c r="AR88" i="8" s="1"/>
  <c r="AJ330" i="8"/>
  <c r="AJ88" i="8" s="1"/>
  <c r="AB330" i="8"/>
  <c r="AB88" i="8" s="1"/>
  <c r="T330" i="8"/>
  <c r="T88" i="8" s="1"/>
  <c r="L330" i="8"/>
  <c r="L88" i="8" s="1"/>
  <c r="DS23" i="6"/>
  <c r="G23" i="6" s="1"/>
  <c r="G19" i="6"/>
  <c r="EW19" i="6"/>
  <c r="EW23" i="6" s="1"/>
  <c r="G31" i="6"/>
  <c r="DV31" i="6"/>
  <c r="DW31" i="6"/>
  <c r="DX31" i="6"/>
  <c r="DY31" i="6"/>
  <c r="EA31" i="6"/>
  <c r="EB31" i="6"/>
  <c r="EC31" i="6"/>
  <c r="ED31" i="6"/>
  <c r="EE31" i="6"/>
  <c r="EF31" i="6"/>
  <c r="EG31" i="6"/>
  <c r="EH31" i="6"/>
  <c r="EI31" i="6"/>
  <c r="EJ31" i="6"/>
  <c r="EK31" i="6"/>
  <c r="EL31" i="6"/>
  <c r="EM31" i="6"/>
  <c r="EN31" i="6"/>
  <c r="EO31" i="6"/>
  <c r="EP31" i="6"/>
  <c r="EQ31" i="6"/>
  <c r="ER31" i="6"/>
  <c r="ES31" i="6"/>
  <c r="ET31" i="6"/>
  <c r="EU31" i="6"/>
  <c r="EV31" i="6"/>
  <c r="EW31" i="6"/>
  <c r="G11" i="6"/>
  <c r="EJ11" i="6"/>
  <c r="EJ15" i="6" s="1"/>
  <c r="EK11" i="6"/>
  <c r="EK15" i="6" s="1"/>
  <c r="EL11" i="6"/>
  <c r="EL15" i="6" s="1"/>
  <c r="EM11" i="6"/>
  <c r="EM15" i="6" s="1"/>
  <c r="EN11" i="6"/>
  <c r="EN15" i="6" s="1"/>
  <c r="EO11" i="6"/>
  <c r="EO15" i="6" s="1"/>
  <c r="EP11" i="6"/>
  <c r="EP15" i="6" s="1"/>
  <c r="ER11" i="6"/>
  <c r="ER15" i="6" s="1"/>
  <c r="ES11" i="6"/>
  <c r="ES15" i="6" s="1"/>
  <c r="ET11" i="6"/>
  <c r="ET15" i="6" s="1"/>
  <c r="EU11" i="6"/>
  <c r="EU15" i="6" s="1"/>
  <c r="EV11" i="6"/>
  <c r="EV15" i="6" s="1"/>
  <c r="EW11" i="6"/>
  <c r="EW15" i="6" s="1"/>
  <c r="G34" i="6"/>
  <c r="EJ34" i="6"/>
  <c r="EK34" i="6"/>
  <c r="EL34" i="6"/>
  <c r="EM34" i="6"/>
  <c r="EN34" i="6"/>
  <c r="EO34" i="6"/>
  <c r="EP34" i="6"/>
  <c r="EQ34" i="6"/>
  <c r="ER34" i="6"/>
  <c r="ES34" i="6"/>
  <c r="ET34" i="6"/>
  <c r="EU34" i="6"/>
  <c r="EV34" i="6"/>
  <c r="EW34" i="6"/>
  <c r="EK35" i="6"/>
  <c r="EN35" i="6"/>
  <c r="EP35" i="6"/>
  <c r="ER35" i="6"/>
  <c r="ES35" i="6"/>
  <c r="ET35" i="6"/>
  <c r="EU35" i="6"/>
  <c r="EW35" i="6"/>
  <c r="DU28" i="6"/>
  <c r="DV28" i="6"/>
  <c r="DW28" i="6"/>
  <c r="DX28" i="6"/>
  <c r="DY28" i="6"/>
  <c r="DZ28" i="6"/>
  <c r="EA28" i="6"/>
  <c r="EB28" i="6"/>
  <c r="EC28" i="6"/>
  <c r="ED28" i="6"/>
  <c r="EE28" i="6"/>
  <c r="EF28" i="6"/>
  <c r="EG28" i="6"/>
  <c r="EH28" i="6"/>
  <c r="EI28" i="6"/>
  <c r="EJ28" i="6"/>
  <c r="EK28" i="6"/>
  <c r="EL28" i="6"/>
  <c r="EM28" i="6"/>
  <c r="EN28" i="6"/>
  <c r="EO28" i="6"/>
  <c r="EP28" i="6"/>
  <c r="EQ28" i="6"/>
  <c r="ER28" i="6"/>
  <c r="ES28" i="6"/>
  <c r="ET28" i="6"/>
  <c r="EU28" i="6"/>
  <c r="EV28" i="6"/>
  <c r="EW28" i="6"/>
  <c r="Q332" i="3"/>
  <c r="Q328" i="3" s="1"/>
  <c r="P328" i="3"/>
  <c r="P329" i="3" s="1"/>
  <c r="K303" i="3"/>
  <c r="K304" i="3" s="1"/>
  <c r="AC407" i="3"/>
  <c r="AB403" i="3"/>
  <c r="AB404" i="3" s="1"/>
  <c r="U357" i="3"/>
  <c r="U353" i="3" s="1"/>
  <c r="T353" i="3"/>
  <c r="T354" i="3" s="1"/>
  <c r="Y382" i="3"/>
  <c r="X378" i="3"/>
  <c r="X379" i="3" s="1"/>
  <c r="L307" i="3"/>
  <c r="DS164" i="3"/>
  <c r="DS117" i="6"/>
  <c r="DS241" i="5"/>
  <c r="DS15" i="6"/>
  <c r="DS306" i="5"/>
  <c r="DS298" i="5"/>
  <c r="CS315" i="5"/>
  <c r="CS317" i="5" s="1"/>
  <c r="BQ307" i="5"/>
  <c r="BQ309" i="5" s="1"/>
  <c r="BQ74" i="6" s="1"/>
  <c r="BQ299" i="5"/>
  <c r="BQ301" i="5" s="1"/>
  <c r="BQ75" i="6" s="1"/>
  <c r="DV109" i="6"/>
  <c r="Y376" i="3" l="1"/>
  <c r="AC401" i="3"/>
  <c r="U351" i="3"/>
  <c r="U354" i="3" s="1"/>
  <c r="L301" i="3"/>
  <c r="Q326" i="3"/>
  <c r="Q329" i="3" s="1"/>
  <c r="DS25" i="6"/>
  <c r="G15" i="6"/>
  <c r="R332" i="3"/>
  <c r="R328" i="3" s="1"/>
  <c r="V357" i="3"/>
  <c r="V353" i="3" s="1"/>
  <c r="Z382" i="3"/>
  <c r="Y378" i="3"/>
  <c r="L303" i="3"/>
  <c r="AD407" i="3"/>
  <c r="AC403" i="3"/>
  <c r="M307" i="3"/>
  <c r="M303" i="3" s="1"/>
  <c r="CS318" i="5"/>
  <c r="CT313" i="5"/>
  <c r="CT315" i="5" s="1"/>
  <c r="CT317" i="5" s="1"/>
  <c r="BQ310" i="5"/>
  <c r="BQ302" i="5"/>
  <c r="BR297" i="5"/>
  <c r="BR305" i="5"/>
  <c r="Y379" i="3" l="1"/>
  <c r="AC404" i="3"/>
  <c r="V351" i="3"/>
  <c r="V354" i="3" s="1"/>
  <c r="R326" i="3"/>
  <c r="R329" i="3" s="1"/>
  <c r="L304" i="3"/>
  <c r="G25" i="6"/>
  <c r="ET25" i="6"/>
  <c r="EU25" i="6"/>
  <c r="EV25" i="6"/>
  <c r="EW25" i="6"/>
  <c r="S332" i="3"/>
  <c r="S328" i="3" s="1"/>
  <c r="W357" i="3"/>
  <c r="W353" i="3" s="1"/>
  <c r="N307" i="3"/>
  <c r="N303" i="3" s="1"/>
  <c r="AE407" i="3"/>
  <c r="AF407" i="3" s="1"/>
  <c r="AF403" i="3" s="1"/>
  <c r="AD403" i="3"/>
  <c r="Z378" i="3"/>
  <c r="AA382" i="3"/>
  <c r="CT318" i="5"/>
  <c r="CU313" i="5"/>
  <c r="CU315" i="5" s="1"/>
  <c r="CU317" i="5" s="1"/>
  <c r="BR307" i="5"/>
  <c r="BR309" i="5" s="1"/>
  <c r="BR74" i="6" s="1"/>
  <c r="BR299" i="5"/>
  <c r="BR301" i="5" s="1"/>
  <c r="BR75" i="6" s="1"/>
  <c r="AD401" i="3" l="1"/>
  <c r="AD404" i="3" s="1"/>
  <c r="Z376" i="3"/>
  <c r="Z379" i="3" s="1"/>
  <c r="S326" i="3"/>
  <c r="S329" i="3" s="1"/>
  <c r="M301" i="3"/>
  <c r="M304" i="3" s="1"/>
  <c r="W351" i="3"/>
  <c r="W354" i="3" s="1"/>
  <c r="T332" i="3"/>
  <c r="T328" i="3" s="1"/>
  <c r="X357" i="3"/>
  <c r="X353" i="3" s="1"/>
  <c r="O307" i="3"/>
  <c r="O303" i="3" s="1"/>
  <c r="AA378" i="3"/>
  <c r="AE403" i="3"/>
  <c r="AG407" i="3"/>
  <c r="AB382" i="3"/>
  <c r="AB378" i="3" s="1"/>
  <c r="CU318" i="5"/>
  <c r="CV313" i="5"/>
  <c r="CV315" i="5" s="1"/>
  <c r="CV317" i="5" s="1"/>
  <c r="BR310" i="5"/>
  <c r="BR302" i="5"/>
  <c r="BS297" i="5"/>
  <c r="BS305" i="5"/>
  <c r="H412" i="3"/>
  <c r="AE401" i="3" l="1"/>
  <c r="AE404" i="3" s="1"/>
  <c r="X351" i="3"/>
  <c r="X354" i="3" s="1"/>
  <c r="N301" i="3"/>
  <c r="N304" i="3" s="1"/>
  <c r="T326" i="3"/>
  <c r="T329" i="3" s="1"/>
  <c r="AA376" i="3"/>
  <c r="AA379" i="3" s="1"/>
  <c r="U332" i="3"/>
  <c r="U328" i="3" s="1"/>
  <c r="Y357" i="3"/>
  <c r="Z357" i="3" s="1"/>
  <c r="Z353" i="3" s="1"/>
  <c r="P307" i="3"/>
  <c r="P303" i="3" s="1"/>
  <c r="AC382" i="3"/>
  <c r="AC378" i="3" s="1"/>
  <c r="AH407" i="3"/>
  <c r="AG403" i="3"/>
  <c r="CW313" i="5"/>
  <c r="CV318" i="5"/>
  <c r="BS307" i="5"/>
  <c r="BS309" i="5" s="1"/>
  <c r="BS74" i="6" s="1"/>
  <c r="BS299" i="5"/>
  <c r="BS301" i="5" s="1"/>
  <c r="BS75" i="6" s="1"/>
  <c r="AB376" i="3" l="1"/>
  <c r="AB379" i="3" s="1"/>
  <c r="U326" i="3"/>
  <c r="U329" i="3" s="1"/>
  <c r="Y351" i="3"/>
  <c r="AF401" i="3"/>
  <c r="AF404" i="3" s="1"/>
  <c r="O301" i="3"/>
  <c r="O304" i="3" s="1"/>
  <c r="V332" i="3"/>
  <c r="V328" i="3" s="1"/>
  <c r="AA357" i="3"/>
  <c r="AB357" i="3" s="1"/>
  <c r="Y353" i="3"/>
  <c r="Q307" i="3"/>
  <c r="AD382" i="3"/>
  <c r="AH403" i="3"/>
  <c r="AI407" i="3"/>
  <c r="CW315" i="5"/>
  <c r="CW317" i="5" s="1"/>
  <c r="BS310" i="5"/>
  <c r="BS302" i="5"/>
  <c r="BT297" i="5"/>
  <c r="EJ75" i="6"/>
  <c r="BT305" i="5"/>
  <c r="Y354" i="3" l="1"/>
  <c r="V326" i="3"/>
  <c r="V329" i="3" s="1"/>
  <c r="AG401" i="3"/>
  <c r="AG404" i="3" s="1"/>
  <c r="P301" i="3"/>
  <c r="P304" i="3" s="1"/>
  <c r="AC376" i="3"/>
  <c r="AC379" i="3" s="1"/>
  <c r="W332" i="3"/>
  <c r="W328" i="3" s="1"/>
  <c r="AA353" i="3"/>
  <c r="R307" i="3"/>
  <c r="Q303" i="3"/>
  <c r="AD378" i="3"/>
  <c r="AE382" i="3"/>
  <c r="AE378" i="3" s="1"/>
  <c r="AC357" i="3"/>
  <c r="AB353" i="3"/>
  <c r="AJ407" i="3"/>
  <c r="AI403" i="3"/>
  <c r="CW318" i="5"/>
  <c r="CX313" i="5"/>
  <c r="CX315" i="5" s="1"/>
  <c r="CX317" i="5" s="1"/>
  <c r="BT307" i="5"/>
  <c r="BT309" i="5" s="1"/>
  <c r="BT74" i="6" s="1"/>
  <c r="BT299" i="5"/>
  <c r="BT301" i="5" s="1"/>
  <c r="BT75" i="6" s="1"/>
  <c r="EJ74" i="6"/>
  <c r="Z351" i="3" l="1"/>
  <c r="Z354" i="3" s="1"/>
  <c r="AA351" i="3" s="1"/>
  <c r="AA354" i="3" s="1"/>
  <c r="Q301" i="3"/>
  <c r="Q304" i="3" s="1"/>
  <c r="W326" i="3"/>
  <c r="W329" i="3" s="1"/>
  <c r="AH401" i="3"/>
  <c r="AH404" i="3" s="1"/>
  <c r="AD376" i="3"/>
  <c r="AD379" i="3" s="1"/>
  <c r="X332" i="3"/>
  <c r="Y332" i="3" s="1"/>
  <c r="R303" i="3"/>
  <c r="S307" i="3"/>
  <c r="AF382" i="3"/>
  <c r="AK407" i="3"/>
  <c r="AJ403" i="3"/>
  <c r="AC353" i="3"/>
  <c r="AD357" i="3"/>
  <c r="CX318" i="5"/>
  <c r="CY313" i="5"/>
  <c r="BT310" i="5"/>
  <c r="BT302" i="5"/>
  <c r="BU297" i="5"/>
  <c r="BU305" i="5"/>
  <c r="AB351" i="3" l="1"/>
  <c r="AB354" i="3" s="1"/>
  <c r="X326" i="3"/>
  <c r="AI401" i="3"/>
  <c r="AI404" i="3" s="1"/>
  <c r="AE376" i="3"/>
  <c r="AE379" i="3" s="1"/>
  <c r="R301" i="3"/>
  <c r="R304" i="3" s="1"/>
  <c r="X328" i="3"/>
  <c r="S303" i="3"/>
  <c r="T307" i="3"/>
  <c r="AF378" i="3"/>
  <c r="AG382" i="3"/>
  <c r="AE357" i="3"/>
  <c r="AD353" i="3"/>
  <c r="Y328" i="3"/>
  <c r="Z332" i="3"/>
  <c r="AL407" i="3"/>
  <c r="AK403" i="3"/>
  <c r="CY315" i="5"/>
  <c r="CY317" i="5" s="1"/>
  <c r="BU307" i="5"/>
  <c r="BU309" i="5" s="1"/>
  <c r="BU74" i="6" s="1"/>
  <c r="BU299" i="5"/>
  <c r="BU301" i="5" s="1"/>
  <c r="BU75" i="6" s="1"/>
  <c r="X329" i="3" l="1"/>
  <c r="S301" i="3"/>
  <c r="S304" i="3" s="1"/>
  <c r="AJ401" i="3"/>
  <c r="AJ404" i="3" s="1"/>
  <c r="AF376" i="3"/>
  <c r="AF379" i="3" s="1"/>
  <c r="AC351" i="3"/>
  <c r="AC354" i="3" s="1"/>
  <c r="T303" i="3"/>
  <c r="U307" i="3"/>
  <c r="AG378" i="3"/>
  <c r="AH382" i="3"/>
  <c r="AA332" i="3"/>
  <c r="Z328" i="3"/>
  <c r="AM407" i="3"/>
  <c r="AL403" i="3"/>
  <c r="AF357" i="3"/>
  <c r="AE353" i="3"/>
  <c r="CZ313" i="5"/>
  <c r="CZ315" i="5" s="1"/>
  <c r="CZ317" i="5" s="1"/>
  <c r="CY318" i="5"/>
  <c r="BU310" i="5"/>
  <c r="BU302" i="5"/>
  <c r="BV297" i="5"/>
  <c r="BV305" i="5"/>
  <c r="Y326" i="3" l="1"/>
  <c r="Y329" i="3" s="1"/>
  <c r="Z326" i="3" s="1"/>
  <c r="Z329" i="3" s="1"/>
  <c r="AG376" i="3"/>
  <c r="T301" i="3"/>
  <c r="T304" i="3" s="1"/>
  <c r="AD351" i="3"/>
  <c r="AD354" i="3" s="1"/>
  <c r="AK401" i="3"/>
  <c r="AK404" i="3" s="1"/>
  <c r="AG379" i="3"/>
  <c r="U303" i="3"/>
  <c r="V307" i="3"/>
  <c r="V303" i="3" s="1"/>
  <c r="AI382" i="3"/>
  <c r="AI378" i="3" s="1"/>
  <c r="AH378" i="3"/>
  <c r="AB332" i="3"/>
  <c r="AA328" i="3"/>
  <c r="AG357" i="3"/>
  <c r="AF353" i="3"/>
  <c r="AM403" i="3"/>
  <c r="AN407" i="3"/>
  <c r="CZ318" i="5"/>
  <c r="DA313" i="5"/>
  <c r="DA315" i="5" s="1"/>
  <c r="DA317" i="5" s="1"/>
  <c r="BV307" i="5"/>
  <c r="BV309" i="5" s="1"/>
  <c r="BV74" i="6" s="1"/>
  <c r="BV299" i="5"/>
  <c r="BV301" i="5" s="1"/>
  <c r="BV75" i="6" s="1"/>
  <c r="U301" i="3" l="1"/>
  <c r="U304" i="3" s="1"/>
  <c r="AA326" i="3"/>
  <c r="AA329" i="3" s="1"/>
  <c r="AH376" i="3"/>
  <c r="AH379" i="3" s="1"/>
  <c r="AE351" i="3"/>
  <c r="AE354" i="3" s="1"/>
  <c r="AL401" i="3"/>
  <c r="AL404" i="3" s="1"/>
  <c r="W307" i="3"/>
  <c r="W303" i="3" s="1"/>
  <c r="AJ382" i="3"/>
  <c r="AO407" i="3"/>
  <c r="AN403" i="3"/>
  <c r="AH357" i="3"/>
  <c r="AG353" i="3"/>
  <c r="AC332" i="3"/>
  <c r="AB328" i="3"/>
  <c r="DA318" i="5"/>
  <c r="DB313" i="5"/>
  <c r="DB315" i="5" s="1"/>
  <c r="DB317" i="5" s="1"/>
  <c r="BV310" i="5"/>
  <c r="BV302" i="5"/>
  <c r="BW297" i="5"/>
  <c r="BW305" i="5"/>
  <c r="V301" i="3" l="1"/>
  <c r="V304" i="3" s="1"/>
  <c r="AF351" i="3"/>
  <c r="AF354" i="3" s="1"/>
  <c r="AM401" i="3"/>
  <c r="AM404" i="3" s="1"/>
  <c r="AB326" i="3"/>
  <c r="AB329" i="3" s="1"/>
  <c r="AI376" i="3"/>
  <c r="AI379" i="3" s="1"/>
  <c r="X307" i="3"/>
  <c r="Y307" i="3" s="1"/>
  <c r="Y303" i="3" s="1"/>
  <c r="AJ378" i="3"/>
  <c r="AK382" i="3"/>
  <c r="AP407" i="3"/>
  <c r="AO403" i="3"/>
  <c r="AC328" i="3"/>
  <c r="AD332" i="3"/>
  <c r="AI357" i="3"/>
  <c r="AH353" i="3"/>
  <c r="DC313" i="5"/>
  <c r="DC315" i="5" s="1"/>
  <c r="DC317" i="5" s="1"/>
  <c r="DB318" i="5"/>
  <c r="BW307" i="5"/>
  <c r="BW309" i="5" s="1"/>
  <c r="BW74" i="6" s="1"/>
  <c r="BW299" i="5"/>
  <c r="BW301" i="5" s="1"/>
  <c r="BW75" i="6" s="1"/>
  <c r="AC326" i="3" l="1"/>
  <c r="AC329" i="3" s="1"/>
  <c r="AN401" i="3"/>
  <c r="AN404" i="3" s="1"/>
  <c r="AJ376" i="3"/>
  <c r="AJ379" i="3" s="1"/>
  <c r="AG351" i="3"/>
  <c r="AG354" i="3" s="1"/>
  <c r="W301" i="3"/>
  <c r="W304" i="3" s="1"/>
  <c r="X303" i="3"/>
  <c r="Z307" i="3"/>
  <c r="Z303" i="3" s="1"/>
  <c r="AL382" i="3"/>
  <c r="AK378" i="3"/>
  <c r="AE332" i="3"/>
  <c r="AD328" i="3"/>
  <c r="AQ407" i="3"/>
  <c r="AP403" i="3"/>
  <c r="AJ357" i="3"/>
  <c r="AI353" i="3"/>
  <c r="DC318" i="5"/>
  <c r="DD313" i="5"/>
  <c r="BW310" i="5"/>
  <c r="BW302" i="5"/>
  <c r="BX297" i="5"/>
  <c r="EK75" i="6"/>
  <c r="BX305" i="5"/>
  <c r="AK376" i="3" l="1"/>
  <c r="AK379" i="3" s="1"/>
  <c r="X301" i="3"/>
  <c r="X304" i="3" s="1"/>
  <c r="AO401" i="3"/>
  <c r="AO404" i="3" s="1"/>
  <c r="AH351" i="3"/>
  <c r="AH354" i="3" s="1"/>
  <c r="AD326" i="3"/>
  <c r="AD329" i="3" s="1"/>
  <c r="AA307" i="3"/>
  <c r="AM382" i="3"/>
  <c r="AL378" i="3"/>
  <c r="AR407" i="3"/>
  <c r="AQ403" i="3"/>
  <c r="AK357" i="3"/>
  <c r="AJ353" i="3"/>
  <c r="AF332" i="3"/>
  <c r="AE328" i="3"/>
  <c r="DD315" i="5"/>
  <c r="DD317" i="5" s="1"/>
  <c r="BX307" i="5"/>
  <c r="BX309" i="5" s="1"/>
  <c r="BX74" i="6" s="1"/>
  <c r="BX299" i="5"/>
  <c r="BX301" i="5" s="1"/>
  <c r="BX75" i="6" s="1"/>
  <c r="EK74" i="6"/>
  <c r="Y301" i="3" l="1"/>
  <c r="Y304" i="3" s="1"/>
  <c r="AP401" i="3"/>
  <c r="AP404" i="3" s="1"/>
  <c r="AI351" i="3"/>
  <c r="AI354" i="3" s="1"/>
  <c r="AE326" i="3"/>
  <c r="AE329" i="3" s="1"/>
  <c r="AL376" i="3"/>
  <c r="AL379" i="3" s="1"/>
  <c r="AA303" i="3"/>
  <c r="AB307" i="3"/>
  <c r="AM378" i="3"/>
  <c r="AN382" i="3"/>
  <c r="AL357" i="3"/>
  <c r="AK353" i="3"/>
  <c r="AS407" i="3"/>
  <c r="AR403" i="3"/>
  <c r="AG332" i="3"/>
  <c r="AF328" i="3"/>
  <c r="DE313" i="5"/>
  <c r="DD318" i="5"/>
  <c r="BX310" i="5"/>
  <c r="BX302" i="5"/>
  <c r="BY297" i="5"/>
  <c r="BY305" i="5"/>
  <c r="AF326" i="3" l="1"/>
  <c r="AF329" i="3" s="1"/>
  <c r="AM376" i="3"/>
  <c r="AM379" i="3" s="1"/>
  <c r="AJ351" i="3"/>
  <c r="AJ354" i="3" s="1"/>
  <c r="AQ401" i="3"/>
  <c r="AQ404" i="3" s="1"/>
  <c r="Z301" i="3"/>
  <c r="Z304" i="3" s="1"/>
  <c r="AB303" i="3"/>
  <c r="AC307" i="3"/>
  <c r="AO382" i="3"/>
  <c r="AN378" i="3"/>
  <c r="AM357" i="3"/>
  <c r="AL353" i="3"/>
  <c r="AT407" i="3"/>
  <c r="AS403" i="3"/>
  <c r="AH332" i="3"/>
  <c r="AG328" i="3"/>
  <c r="DE315" i="5"/>
  <c r="DE317" i="5" s="1"/>
  <c r="BY307" i="5"/>
  <c r="BY309" i="5" s="1"/>
  <c r="BY74" i="6" s="1"/>
  <c r="BY299" i="5"/>
  <c r="BY301" i="5" s="1"/>
  <c r="BY75" i="6" s="1"/>
  <c r="AG326" i="3" l="1"/>
  <c r="AG329" i="3" s="1"/>
  <c r="AA301" i="3"/>
  <c r="AA304" i="3" s="1"/>
  <c r="AK351" i="3"/>
  <c r="AK354" i="3" s="1"/>
  <c r="AN376" i="3"/>
  <c r="AN379" i="3" s="1"/>
  <c r="AR401" i="3"/>
  <c r="AR404" i="3" s="1"/>
  <c r="AD307" i="3"/>
  <c r="AD303" i="3" s="1"/>
  <c r="AC303" i="3"/>
  <c r="AP382" i="3"/>
  <c r="AO378" i="3"/>
  <c r="AI332" i="3"/>
  <c r="AH328" i="3"/>
  <c r="AU407" i="3"/>
  <c r="AT403" i="3"/>
  <c r="AN357" i="3"/>
  <c r="AM353" i="3"/>
  <c r="DF313" i="5"/>
  <c r="DF315" i="5" s="1"/>
  <c r="DF317" i="5" s="1"/>
  <c r="DE318" i="5"/>
  <c r="BY310" i="5"/>
  <c r="BY302" i="5"/>
  <c r="BZ297" i="5"/>
  <c r="BZ305" i="5"/>
  <c r="AL351" i="3" l="1"/>
  <c r="AL354" i="3" s="1"/>
  <c r="AH326" i="3"/>
  <c r="AH329" i="3" s="1"/>
  <c r="AS401" i="3"/>
  <c r="AS404" i="3" s="1"/>
  <c r="AB301" i="3"/>
  <c r="AB304" i="3" s="1"/>
  <c r="AO376" i="3"/>
  <c r="AO379" i="3" s="1"/>
  <c r="AE307" i="3"/>
  <c r="AQ382" i="3"/>
  <c r="AP378" i="3"/>
  <c r="AJ332" i="3"/>
  <c r="AI328" i="3"/>
  <c r="AO357" i="3"/>
  <c r="AN353" i="3"/>
  <c r="AV407" i="3"/>
  <c r="AU403" i="3"/>
  <c r="DF318" i="5"/>
  <c r="DG313" i="5"/>
  <c r="DG315" i="5" s="1"/>
  <c r="DG317" i="5" s="1"/>
  <c r="BZ307" i="5"/>
  <c r="BZ309" i="5" s="1"/>
  <c r="BZ74" i="6" s="1"/>
  <c r="BZ299" i="5"/>
  <c r="BZ301" i="5" s="1"/>
  <c r="BZ75" i="6" s="1"/>
  <c r="AI326" i="3" l="1"/>
  <c r="AI329" i="3" s="1"/>
  <c r="AT401" i="3"/>
  <c r="AT404" i="3" s="1"/>
  <c r="AP376" i="3"/>
  <c r="AP379" i="3" s="1"/>
  <c r="AM351" i="3"/>
  <c r="AM354" i="3" s="1"/>
  <c r="AC301" i="3"/>
  <c r="AC304" i="3" s="1"/>
  <c r="AF307" i="3"/>
  <c r="AE303" i="3"/>
  <c r="AQ378" i="3"/>
  <c r="AR382" i="3"/>
  <c r="AW407" i="3"/>
  <c r="AV403" i="3"/>
  <c r="AP357" i="3"/>
  <c r="AO353" i="3"/>
  <c r="AK332" i="3"/>
  <c r="AJ328" i="3"/>
  <c r="DG318" i="5"/>
  <c r="DH313" i="5"/>
  <c r="BZ310" i="5"/>
  <c r="BZ302" i="5"/>
  <c r="CA297" i="5"/>
  <c r="CA305" i="5"/>
  <c r="AQ376" i="3" l="1"/>
  <c r="AQ379" i="3" s="1"/>
  <c r="AJ326" i="3"/>
  <c r="AJ329" i="3" s="1"/>
  <c r="AD301" i="3"/>
  <c r="AD304" i="3" s="1"/>
  <c r="AU401" i="3"/>
  <c r="AU404" i="3" s="1"/>
  <c r="AN351" i="3"/>
  <c r="AN354" i="3" s="1"/>
  <c r="AF303" i="3"/>
  <c r="AG307" i="3"/>
  <c r="AS382" i="3"/>
  <c r="AR378" i="3"/>
  <c r="AX407" i="3"/>
  <c r="AW403" i="3"/>
  <c r="AL332" i="3"/>
  <c r="AK328" i="3"/>
  <c r="AQ357" i="3"/>
  <c r="AP353" i="3"/>
  <c r="DH315" i="5"/>
  <c r="DH317" i="5" s="1"/>
  <c r="CA307" i="5"/>
  <c r="CA309" i="5" s="1"/>
  <c r="CA74" i="6" s="1"/>
  <c r="CA299" i="5"/>
  <c r="CA301" i="5" s="1"/>
  <c r="CA75" i="6" s="1"/>
  <c r="AK326" i="3" l="1"/>
  <c r="AK329" i="3" s="1"/>
  <c r="AE301" i="3"/>
  <c r="AE304" i="3" s="1"/>
  <c r="AO351" i="3"/>
  <c r="AO354" i="3" s="1"/>
  <c r="AV401" i="3"/>
  <c r="AV404" i="3" s="1"/>
  <c r="AR376" i="3"/>
  <c r="AR379" i="3" s="1"/>
  <c r="AH307" i="3"/>
  <c r="AG303" i="3"/>
  <c r="AS378" i="3"/>
  <c r="AT382" i="3"/>
  <c r="AM332" i="3"/>
  <c r="AL328" i="3"/>
  <c r="AR357" i="3"/>
  <c r="AQ353" i="3"/>
  <c r="AY407" i="3"/>
  <c r="AX403" i="3"/>
  <c r="DH318" i="5"/>
  <c r="DI313" i="5"/>
  <c r="CA310" i="5"/>
  <c r="CA302" i="5"/>
  <c r="CB297" i="5"/>
  <c r="EL75" i="6"/>
  <c r="CB305" i="5"/>
  <c r="AS376" i="3" l="1"/>
  <c r="AS379" i="3" s="1"/>
  <c r="AL326" i="3"/>
  <c r="AL329" i="3" s="1"/>
  <c r="AP351" i="3"/>
  <c r="AP354" i="3" s="1"/>
  <c r="AF301" i="3"/>
  <c r="AF304" i="3" s="1"/>
  <c r="AW401" i="3"/>
  <c r="AW404" i="3" s="1"/>
  <c r="AH303" i="3"/>
  <c r="AI307" i="3"/>
  <c r="AI303" i="3" s="1"/>
  <c r="AU382" i="3"/>
  <c r="AU378" i="3" s="1"/>
  <c r="AT378" i="3"/>
  <c r="AN332" i="3"/>
  <c r="AM328" i="3"/>
  <c r="AS357" i="3"/>
  <c r="AR353" i="3"/>
  <c r="AZ407" i="3"/>
  <c r="AY403" i="3"/>
  <c r="DI315" i="5"/>
  <c r="DI317" i="5" s="1"/>
  <c r="CB307" i="5"/>
  <c r="CB309" i="5" s="1"/>
  <c r="CB74" i="6" s="1"/>
  <c r="CB299" i="5"/>
  <c r="CB301" i="5" s="1"/>
  <c r="CB75" i="6" s="1"/>
  <c r="EL74" i="6"/>
  <c r="AQ351" i="3" l="1"/>
  <c r="AQ354" i="3" s="1"/>
  <c r="AT376" i="3"/>
  <c r="AT379" i="3" s="1"/>
  <c r="AM326" i="3"/>
  <c r="AM329" i="3" s="1"/>
  <c r="AX401" i="3"/>
  <c r="AX404" i="3" s="1"/>
  <c r="AG301" i="3"/>
  <c r="AG304" i="3" s="1"/>
  <c r="AJ307" i="3"/>
  <c r="AV382" i="3"/>
  <c r="AT357" i="3"/>
  <c r="AS353" i="3"/>
  <c r="BA407" i="3"/>
  <c r="AZ403" i="3"/>
  <c r="AO332" i="3"/>
  <c r="AN328" i="3"/>
  <c r="DI318" i="5"/>
  <c r="DJ313" i="5"/>
  <c r="DJ315" i="5" s="1"/>
  <c r="DJ317" i="5" s="1"/>
  <c r="CB310" i="5"/>
  <c r="CB302" i="5"/>
  <c r="CC297" i="5"/>
  <c r="CC305" i="5"/>
  <c r="AU376" i="3" l="1"/>
  <c r="AU379" i="3" s="1"/>
  <c r="AN326" i="3"/>
  <c r="AN329" i="3" s="1"/>
  <c r="AH301" i="3"/>
  <c r="AH304" i="3" s="1"/>
  <c r="AY401" i="3"/>
  <c r="AY404" i="3" s="1"/>
  <c r="AR351" i="3"/>
  <c r="AR354" i="3" s="1"/>
  <c r="AJ303" i="3"/>
  <c r="AK307" i="3"/>
  <c r="AW382" i="3"/>
  <c r="AV378" i="3"/>
  <c r="BB407" i="3"/>
  <c r="BA403" i="3"/>
  <c r="AU357" i="3"/>
  <c r="AT353" i="3"/>
  <c r="AP332" i="3"/>
  <c r="AO328" i="3"/>
  <c r="DK313" i="5"/>
  <c r="DJ318" i="5"/>
  <c r="CC307" i="5"/>
  <c r="CC309" i="5" s="1"/>
  <c r="CC74" i="6" s="1"/>
  <c r="CC299" i="5"/>
  <c r="CC301" i="5" s="1"/>
  <c r="CC75" i="6" s="1"/>
  <c r="AO326" i="3" l="1"/>
  <c r="AO329" i="3" s="1"/>
  <c r="AI301" i="3"/>
  <c r="AI304" i="3" s="1"/>
  <c r="AS351" i="3"/>
  <c r="AS354" i="3" s="1"/>
  <c r="AZ401" i="3"/>
  <c r="AZ404" i="3" s="1"/>
  <c r="AV376" i="3"/>
  <c r="AV379" i="3" s="1"/>
  <c r="AL307" i="3"/>
  <c r="AK303" i="3"/>
  <c r="AW378" i="3"/>
  <c r="AX382" i="3"/>
  <c r="AV357" i="3"/>
  <c r="AU353" i="3"/>
  <c r="AQ332" i="3"/>
  <c r="AP328" i="3"/>
  <c r="BC407" i="3"/>
  <c r="BB403" i="3"/>
  <c r="DK315" i="5"/>
  <c r="DK317" i="5" s="1"/>
  <c r="CC310" i="5"/>
  <c r="CC302" i="5"/>
  <c r="CD297" i="5"/>
  <c r="CD305" i="5"/>
  <c r="AW376" i="3" l="1"/>
  <c r="AW379" i="3" s="1"/>
  <c r="AP326" i="3"/>
  <c r="AP329" i="3" s="1"/>
  <c r="AJ301" i="3"/>
  <c r="AJ304" i="3" s="1"/>
  <c r="BA401" i="3"/>
  <c r="BA404" i="3" s="1"/>
  <c r="AT351" i="3"/>
  <c r="AT354" i="3" s="1"/>
  <c r="AL303" i="3"/>
  <c r="AM307" i="3"/>
  <c r="AX378" i="3"/>
  <c r="AY382" i="3"/>
  <c r="BD407" i="3"/>
  <c r="BC403" i="3"/>
  <c r="AR332" i="3"/>
  <c r="AQ328" i="3"/>
  <c r="AW357" i="3"/>
  <c r="AV353" i="3"/>
  <c r="DL313" i="5"/>
  <c r="DK318" i="5"/>
  <c r="CD307" i="5"/>
  <c r="CD309" i="5" s="1"/>
  <c r="CD74" i="6" s="1"/>
  <c r="CD299" i="5"/>
  <c r="CD301" i="5" s="1"/>
  <c r="CD75" i="6" s="1"/>
  <c r="AQ326" i="3" l="1"/>
  <c r="AQ329" i="3" s="1"/>
  <c r="AK301" i="3"/>
  <c r="AK304" i="3" s="1"/>
  <c r="AX376" i="3"/>
  <c r="AX379" i="3" s="1"/>
  <c r="AU351" i="3"/>
  <c r="AU354" i="3" s="1"/>
  <c r="BB401" i="3"/>
  <c r="BB404" i="3" s="1"/>
  <c r="AM303" i="3"/>
  <c r="AN307" i="3"/>
  <c r="AZ382" i="3"/>
  <c r="AZ378" i="3" s="1"/>
  <c r="AY378" i="3"/>
  <c r="AX357" i="3"/>
  <c r="AW353" i="3"/>
  <c r="AS332" i="3"/>
  <c r="AR328" i="3"/>
  <c r="BE407" i="3"/>
  <c r="BD403" i="3"/>
  <c r="DL315" i="5"/>
  <c r="DL317" i="5" s="1"/>
  <c r="CD310" i="5"/>
  <c r="CD302" i="5"/>
  <c r="CE297" i="5"/>
  <c r="CE305" i="5"/>
  <c r="AY376" i="3" l="1"/>
  <c r="AY379" i="3" s="1"/>
  <c r="AR326" i="3"/>
  <c r="AR329" i="3" s="1"/>
  <c r="AL301" i="3"/>
  <c r="AL304" i="3" s="1"/>
  <c r="BC401" i="3"/>
  <c r="BC404" i="3" s="1"/>
  <c r="AV351" i="3"/>
  <c r="AV354" i="3" s="1"/>
  <c r="AN303" i="3"/>
  <c r="AO307" i="3"/>
  <c r="BA382" i="3"/>
  <c r="AT332" i="3"/>
  <c r="AS328" i="3"/>
  <c r="AY357" i="3"/>
  <c r="AX353" i="3"/>
  <c r="BF407" i="3"/>
  <c r="BE403" i="3"/>
  <c r="DM313" i="5"/>
  <c r="DM315" i="5" s="1"/>
  <c r="DM317" i="5" s="1"/>
  <c r="DL318" i="5"/>
  <c r="CE307" i="5"/>
  <c r="CE309" i="5" s="1"/>
  <c r="CE74" i="6" s="1"/>
  <c r="CE299" i="5"/>
  <c r="CE301" i="5" s="1"/>
  <c r="CE75" i="6" s="1"/>
  <c r="AW351" i="3" l="1"/>
  <c r="AW354" i="3" s="1"/>
  <c r="AS326" i="3"/>
  <c r="AS329" i="3" s="1"/>
  <c r="BD401" i="3"/>
  <c r="BD404" i="3" s="1"/>
  <c r="AM301" i="3"/>
  <c r="AM304" i="3" s="1"/>
  <c r="AZ376" i="3"/>
  <c r="AZ379" i="3" s="1"/>
  <c r="BB382" i="3"/>
  <c r="BA378" i="3"/>
  <c r="AO303" i="3"/>
  <c r="AP307" i="3"/>
  <c r="AP303" i="3" s="1"/>
  <c r="AZ357" i="3"/>
  <c r="AY353" i="3"/>
  <c r="BG407" i="3"/>
  <c r="BF403" i="3"/>
  <c r="AU332" i="3"/>
  <c r="AT328" i="3"/>
  <c r="DM318" i="5"/>
  <c r="DN313" i="5"/>
  <c r="DN315" i="5" s="1"/>
  <c r="DN317" i="5" s="1"/>
  <c r="CE310" i="5"/>
  <c r="CE302" i="5"/>
  <c r="CF297" i="5"/>
  <c r="EM75" i="6"/>
  <c r="CF305" i="5"/>
  <c r="AT326" i="3" l="1"/>
  <c r="AT329" i="3" s="1"/>
  <c r="BA376" i="3"/>
  <c r="BA379" i="3" s="1"/>
  <c r="BE401" i="3"/>
  <c r="BE404" i="3" s="1"/>
  <c r="AN301" i="3"/>
  <c r="AN304" i="3" s="1"/>
  <c r="AX351" i="3"/>
  <c r="AX354" i="3" s="1"/>
  <c r="AQ307" i="3"/>
  <c r="AQ303" i="3" s="1"/>
  <c r="BC382" i="3"/>
  <c r="BB378" i="3"/>
  <c r="BH407" i="3"/>
  <c r="BG403" i="3"/>
  <c r="AV332" i="3"/>
  <c r="AU328" i="3"/>
  <c r="BA357" i="3"/>
  <c r="AZ353" i="3"/>
  <c r="DO313" i="5"/>
  <c r="DN318" i="5"/>
  <c r="CF307" i="5"/>
  <c r="CF309" i="5" s="1"/>
  <c r="CF74" i="6" s="1"/>
  <c r="CF299" i="5"/>
  <c r="CF301" i="5" s="1"/>
  <c r="CF75" i="6" s="1"/>
  <c r="EM74" i="6"/>
  <c r="BB376" i="3" l="1"/>
  <c r="BB379" i="3" s="1"/>
  <c r="AO301" i="3"/>
  <c r="AO304" i="3" s="1"/>
  <c r="AU326" i="3"/>
  <c r="AU329" i="3" s="1"/>
  <c r="AY351" i="3"/>
  <c r="AY354" i="3" s="1"/>
  <c r="BF401" i="3"/>
  <c r="BF404" i="3" s="1"/>
  <c r="AR307" i="3"/>
  <c r="BD382" i="3"/>
  <c r="BC378" i="3"/>
  <c r="AW332" i="3"/>
  <c r="AV328" i="3"/>
  <c r="BB357" i="3"/>
  <c r="BA353" i="3"/>
  <c r="BI407" i="3"/>
  <c r="BH403" i="3"/>
  <c r="DO315" i="5"/>
  <c r="DO317" i="5" s="1"/>
  <c r="CF310" i="5"/>
  <c r="CF302" i="5"/>
  <c r="CG297" i="5"/>
  <c r="CG305" i="5"/>
  <c r="AV326" i="3" l="1"/>
  <c r="AV329" i="3" s="1"/>
  <c r="BC376" i="3"/>
  <c r="BC379" i="3" s="1"/>
  <c r="BG401" i="3"/>
  <c r="BG404" i="3" s="1"/>
  <c r="AP301" i="3"/>
  <c r="AP304" i="3" s="1"/>
  <c r="AZ351" i="3"/>
  <c r="AZ354" i="3" s="1"/>
  <c r="AR303" i="3"/>
  <c r="AS307" i="3"/>
  <c r="AS303" i="3" s="1"/>
  <c r="BD378" i="3"/>
  <c r="BE382" i="3"/>
  <c r="AX332" i="3"/>
  <c r="AW328" i="3"/>
  <c r="BC357" i="3"/>
  <c r="BB353" i="3"/>
  <c r="BJ407" i="3"/>
  <c r="BI403" i="3"/>
  <c r="DO318" i="5"/>
  <c r="DP313" i="5"/>
  <c r="CG307" i="5"/>
  <c r="CG309" i="5" s="1"/>
  <c r="CG74" i="6" s="1"/>
  <c r="CG299" i="5"/>
  <c r="CG301" i="5" s="1"/>
  <c r="CG75" i="6" s="1"/>
  <c r="BD376" i="3" l="1"/>
  <c r="BD379" i="3" s="1"/>
  <c r="BA351" i="3"/>
  <c r="BA354" i="3" s="1"/>
  <c r="BH401" i="3"/>
  <c r="BH404" i="3" s="1"/>
  <c r="AQ301" i="3"/>
  <c r="AQ304" i="3" s="1"/>
  <c r="AW326" i="3"/>
  <c r="AW329" i="3" s="1"/>
  <c r="AT307" i="3"/>
  <c r="BE378" i="3"/>
  <c r="BF382" i="3"/>
  <c r="BK407" i="3"/>
  <c r="BJ403" i="3"/>
  <c r="BD357" i="3"/>
  <c r="BC353" i="3"/>
  <c r="AY332" i="3"/>
  <c r="AX328" i="3"/>
  <c r="DP315" i="5"/>
  <c r="DP317" i="5" s="1"/>
  <c r="CG310" i="5"/>
  <c r="CG302" i="5"/>
  <c r="CH297" i="5"/>
  <c r="CH305" i="5"/>
  <c r="AX326" i="3" l="1"/>
  <c r="AX329" i="3" s="1"/>
  <c r="BI401" i="3"/>
  <c r="BI404" i="3" s="1"/>
  <c r="BE376" i="3"/>
  <c r="BE379" i="3" s="1"/>
  <c r="BB351" i="3"/>
  <c r="BB354" i="3" s="1"/>
  <c r="AR301" i="3"/>
  <c r="AR304" i="3" s="1"/>
  <c r="AT303" i="3"/>
  <c r="AU307" i="3"/>
  <c r="BG382" i="3"/>
  <c r="BF378" i="3"/>
  <c r="BL407" i="3"/>
  <c r="BK403" i="3"/>
  <c r="AZ332" i="3"/>
  <c r="AY328" i="3"/>
  <c r="BE357" i="3"/>
  <c r="BD353" i="3"/>
  <c r="DQ313" i="5"/>
  <c r="DP318" i="5"/>
  <c r="CH307" i="5"/>
  <c r="CH309" i="5" s="1"/>
  <c r="CH74" i="6" s="1"/>
  <c r="CH299" i="5"/>
  <c r="CH301" i="5" s="1"/>
  <c r="CH75" i="6" s="1"/>
  <c r="AY326" i="3" l="1"/>
  <c r="AY329" i="3" s="1"/>
  <c r="BF376" i="3"/>
  <c r="BF379" i="3" s="1"/>
  <c r="AS301" i="3"/>
  <c r="AS304" i="3" s="1"/>
  <c r="BJ401" i="3"/>
  <c r="BJ404" i="3" s="1"/>
  <c r="BC351" i="3"/>
  <c r="BC354" i="3" s="1"/>
  <c r="AU303" i="3"/>
  <c r="AV307" i="3"/>
  <c r="BG378" i="3"/>
  <c r="BH382" i="3"/>
  <c r="BH378" i="3" s="1"/>
  <c r="BA332" i="3"/>
  <c r="AZ328" i="3"/>
  <c r="BM407" i="3"/>
  <c r="BL403" i="3"/>
  <c r="BF357" i="3"/>
  <c r="BE353" i="3"/>
  <c r="DQ315" i="5"/>
  <c r="DQ317" i="5" s="1"/>
  <c r="CH310" i="5"/>
  <c r="CH302" i="5"/>
  <c r="CI297" i="5"/>
  <c r="CI305" i="5"/>
  <c r="BG376" i="3" l="1"/>
  <c r="BG379" i="3" s="1"/>
  <c r="AT301" i="3"/>
  <c r="AT304" i="3" s="1"/>
  <c r="BD351" i="3"/>
  <c r="BD354" i="3" s="1"/>
  <c r="BK401" i="3"/>
  <c r="BK404" i="3" s="1"/>
  <c r="AZ326" i="3"/>
  <c r="AZ329" i="3" s="1"/>
  <c r="AW307" i="3"/>
  <c r="AV303" i="3"/>
  <c r="BI382" i="3"/>
  <c r="BG357" i="3"/>
  <c r="BF353" i="3"/>
  <c r="BN407" i="3"/>
  <c r="BM403" i="3"/>
  <c r="BB332" i="3"/>
  <c r="BA328" i="3"/>
  <c r="DR313" i="5"/>
  <c r="DR315" i="5" s="1"/>
  <c r="DR317" i="5" s="1"/>
  <c r="DQ318" i="5"/>
  <c r="CI307" i="5"/>
  <c r="CI309" i="5" s="1"/>
  <c r="CI74" i="6" s="1"/>
  <c r="CI299" i="5"/>
  <c r="CI301" i="5" s="1"/>
  <c r="CI75" i="6" s="1"/>
  <c r="BA326" i="3" l="1"/>
  <c r="BA329" i="3" s="1"/>
  <c r="BE351" i="3"/>
  <c r="BE354" i="3" s="1"/>
  <c r="BL401" i="3"/>
  <c r="BL404" i="3" s="1"/>
  <c r="AU301" i="3"/>
  <c r="AU304" i="3" s="1"/>
  <c r="BH376" i="3"/>
  <c r="BH379" i="3" s="1"/>
  <c r="AW303" i="3"/>
  <c r="AX307" i="3"/>
  <c r="BI378" i="3"/>
  <c r="BJ382" i="3"/>
  <c r="BC332" i="3"/>
  <c r="BB328" i="3"/>
  <c r="BH357" i="3"/>
  <c r="BG353" i="3"/>
  <c r="BO407" i="3"/>
  <c r="BN403" i="3"/>
  <c r="DR318" i="5"/>
  <c r="DS313" i="5"/>
  <c r="DS315" i="5" s="1"/>
  <c r="DS317" i="5" s="1"/>
  <c r="CI310" i="5"/>
  <c r="CI302" i="5"/>
  <c r="CJ297" i="5"/>
  <c r="EN75" i="6"/>
  <c r="CJ305" i="5"/>
  <c r="BM401" i="3" l="1"/>
  <c r="BM404" i="3" s="1"/>
  <c r="BF351" i="3"/>
  <c r="BF354" i="3" s="1"/>
  <c r="BB326" i="3"/>
  <c r="BB329" i="3" s="1"/>
  <c r="BI376" i="3"/>
  <c r="BI379" i="3" s="1"/>
  <c r="AV301" i="3"/>
  <c r="AV304" i="3" s="1"/>
  <c r="AY307" i="3"/>
  <c r="AX303" i="3"/>
  <c r="BK382" i="3"/>
  <c r="BJ378" i="3"/>
  <c r="BD332" i="3"/>
  <c r="BC328" i="3"/>
  <c r="BI357" i="3"/>
  <c r="BH353" i="3"/>
  <c r="BP407" i="3"/>
  <c r="BO403" i="3"/>
  <c r="DS318" i="5"/>
  <c r="CJ307" i="5"/>
  <c r="CJ309" i="5" s="1"/>
  <c r="CJ74" i="6" s="1"/>
  <c r="CJ299" i="5"/>
  <c r="CJ301" i="5" s="1"/>
  <c r="CJ75" i="6" s="1"/>
  <c r="EN74" i="6"/>
  <c r="BC326" i="3" l="1"/>
  <c r="BC329" i="3" s="1"/>
  <c r="BG351" i="3"/>
  <c r="BG354" i="3" s="1"/>
  <c r="AW301" i="3"/>
  <c r="AW304" i="3" s="1"/>
  <c r="BJ376" i="3"/>
  <c r="BJ379" i="3" s="1"/>
  <c r="BN401" i="3"/>
  <c r="BN404" i="3" s="1"/>
  <c r="AY303" i="3"/>
  <c r="AZ307" i="3"/>
  <c r="BL382" i="3"/>
  <c r="BK378" i="3"/>
  <c r="BQ407" i="3"/>
  <c r="BP403" i="3"/>
  <c r="BJ357" i="3"/>
  <c r="BI353" i="3"/>
  <c r="BE332" i="3"/>
  <c r="BD328" i="3"/>
  <c r="CJ310" i="5"/>
  <c r="CJ302" i="5"/>
  <c r="CK297" i="5"/>
  <c r="CK305" i="5"/>
  <c r="BO401" i="3" l="1"/>
  <c r="BO404" i="3" s="1"/>
  <c r="BK376" i="3"/>
  <c r="BK379" i="3" s="1"/>
  <c r="BH351" i="3"/>
  <c r="BH354" i="3" s="1"/>
  <c r="BD326" i="3"/>
  <c r="BD329" i="3" s="1"/>
  <c r="AX301" i="3"/>
  <c r="AX304" i="3" s="1"/>
  <c r="AZ303" i="3"/>
  <c r="BA307" i="3"/>
  <c r="BM382" i="3"/>
  <c r="BL378" i="3"/>
  <c r="BR407" i="3"/>
  <c r="BQ403" i="3"/>
  <c r="BK357" i="3"/>
  <c r="BJ353" i="3"/>
  <c r="BF332" i="3"/>
  <c r="BE328" i="3"/>
  <c r="CK307" i="5"/>
  <c r="CK309" i="5" s="1"/>
  <c r="CK74" i="6" s="1"/>
  <c r="CK299" i="5"/>
  <c r="CK301" i="5" s="1"/>
  <c r="CK75" i="6" s="1"/>
  <c r="BL376" i="3" l="1"/>
  <c r="BL379" i="3" s="1"/>
  <c r="BI351" i="3"/>
  <c r="BI354" i="3" s="1"/>
  <c r="AY301" i="3"/>
  <c r="AY304" i="3" s="1"/>
  <c r="BE326" i="3"/>
  <c r="BE329" i="3" s="1"/>
  <c r="BP401" i="3"/>
  <c r="BP404" i="3" s="1"/>
  <c r="BA303" i="3"/>
  <c r="BB307" i="3"/>
  <c r="BN382" i="3"/>
  <c r="BM378" i="3"/>
  <c r="BG332" i="3"/>
  <c r="BF328" i="3"/>
  <c r="BL357" i="3"/>
  <c r="BK353" i="3"/>
  <c r="BS407" i="3"/>
  <c r="BR403" i="3"/>
  <c r="CK310" i="5"/>
  <c r="CK302" i="5"/>
  <c r="CL297" i="5"/>
  <c r="CL305" i="5"/>
  <c r="BF326" i="3" l="1"/>
  <c r="BF329" i="3" s="1"/>
  <c r="AZ301" i="3"/>
  <c r="AZ304" i="3" s="1"/>
  <c r="BM376" i="3"/>
  <c r="BM379" i="3" s="1"/>
  <c r="BJ351" i="3"/>
  <c r="BJ354" i="3" s="1"/>
  <c r="BQ401" i="3"/>
  <c r="BQ404" i="3" s="1"/>
  <c r="BB303" i="3"/>
  <c r="BC307" i="3"/>
  <c r="BO382" i="3"/>
  <c r="BN378" i="3"/>
  <c r="BT407" i="3"/>
  <c r="BS403" i="3"/>
  <c r="BM357" i="3"/>
  <c r="BL353" i="3"/>
  <c r="BH332" i="3"/>
  <c r="BG328" i="3"/>
  <c r="CL307" i="5"/>
  <c r="CL309" i="5" s="1"/>
  <c r="CL74" i="6" s="1"/>
  <c r="CL299" i="5"/>
  <c r="CL301" i="5" s="1"/>
  <c r="CL75" i="6" s="1"/>
  <c r="BN376" i="3" l="1"/>
  <c r="BN379" i="3" s="1"/>
  <c r="BA301" i="3"/>
  <c r="BA304" i="3" s="1"/>
  <c r="BR401" i="3"/>
  <c r="BR404" i="3" s="1"/>
  <c r="BG326" i="3"/>
  <c r="BG329" i="3" s="1"/>
  <c r="BK351" i="3"/>
  <c r="BK354" i="3" s="1"/>
  <c r="BC303" i="3"/>
  <c r="BD307" i="3"/>
  <c r="BO378" i="3"/>
  <c r="BP382" i="3"/>
  <c r="BI332" i="3"/>
  <c r="BH328" i="3"/>
  <c r="BN357" i="3"/>
  <c r="BM353" i="3"/>
  <c r="BU407" i="3"/>
  <c r="BT403" i="3"/>
  <c r="CL310" i="5"/>
  <c r="CL302" i="5"/>
  <c r="CM297" i="5"/>
  <c r="CM305" i="5"/>
  <c r="BO376" i="3" l="1"/>
  <c r="BO379" i="3" s="1"/>
  <c r="BB301" i="3"/>
  <c r="BB304" i="3" s="1"/>
  <c r="BL351" i="3"/>
  <c r="BL354" i="3" s="1"/>
  <c r="BH326" i="3"/>
  <c r="BH329" i="3" s="1"/>
  <c r="BS401" i="3"/>
  <c r="BS404" i="3" s="1"/>
  <c r="BD303" i="3"/>
  <c r="BE307" i="3"/>
  <c r="BP378" i="3"/>
  <c r="BQ382" i="3"/>
  <c r="BV407" i="3"/>
  <c r="BU403" i="3"/>
  <c r="BO357" i="3"/>
  <c r="BN353" i="3"/>
  <c r="BJ332" i="3"/>
  <c r="BI328" i="3"/>
  <c r="CM307" i="5"/>
  <c r="CM309" i="5" s="1"/>
  <c r="CM74" i="6" s="1"/>
  <c r="CM299" i="5"/>
  <c r="CM301" i="5" s="1"/>
  <c r="CM75" i="6" s="1"/>
  <c r="BT401" i="3" l="1"/>
  <c r="BT404" i="3" s="1"/>
  <c r="BC301" i="3"/>
  <c r="BC304" i="3" s="1"/>
  <c r="BI326" i="3"/>
  <c r="BI329" i="3" s="1"/>
  <c r="BP376" i="3"/>
  <c r="BP379" i="3" s="1"/>
  <c r="BM351" i="3"/>
  <c r="BM354" i="3" s="1"/>
  <c r="BE303" i="3"/>
  <c r="BF307" i="3"/>
  <c r="BR382" i="3"/>
  <c r="BQ378" i="3"/>
  <c r="BK332" i="3"/>
  <c r="BJ328" i="3"/>
  <c r="BP357" i="3"/>
  <c r="BO353" i="3"/>
  <c r="BW407" i="3"/>
  <c r="BV403" i="3"/>
  <c r="CM310" i="5"/>
  <c r="CM302" i="5"/>
  <c r="CN297" i="5"/>
  <c r="EO75" i="6"/>
  <c r="CN305" i="5"/>
  <c r="BQ376" i="3" l="1"/>
  <c r="BQ379" i="3" s="1"/>
  <c r="BJ326" i="3"/>
  <c r="BJ329" i="3" s="1"/>
  <c r="BN351" i="3"/>
  <c r="BN354" i="3" s="1"/>
  <c r="BD301" i="3"/>
  <c r="BD304" i="3" s="1"/>
  <c r="BU401" i="3"/>
  <c r="BU404" i="3" s="1"/>
  <c r="BF303" i="3"/>
  <c r="BG307" i="3"/>
  <c r="BS382" i="3"/>
  <c r="BR378" i="3"/>
  <c r="BX407" i="3"/>
  <c r="BW403" i="3"/>
  <c r="BQ357" i="3"/>
  <c r="BP353" i="3"/>
  <c r="BL332" i="3"/>
  <c r="BK328" i="3"/>
  <c r="CN307" i="5"/>
  <c r="CN309" i="5" s="1"/>
  <c r="CN74" i="6" s="1"/>
  <c r="CN299" i="5"/>
  <c r="CN301" i="5" s="1"/>
  <c r="CN75" i="6" s="1"/>
  <c r="EO74" i="6"/>
  <c r="BV401" i="3" l="1"/>
  <c r="BV404" i="3" s="1"/>
  <c r="BR376" i="3"/>
  <c r="BR379" i="3" s="1"/>
  <c r="BK326" i="3"/>
  <c r="BK329" i="3" s="1"/>
  <c r="BO351" i="3"/>
  <c r="BO354" i="3" s="1"/>
  <c r="BE301" i="3"/>
  <c r="BE304" i="3" s="1"/>
  <c r="BG303" i="3"/>
  <c r="BH307" i="3"/>
  <c r="BT382" i="3"/>
  <c r="BS378" i="3"/>
  <c r="BM332" i="3"/>
  <c r="BL328" i="3"/>
  <c r="BR357" i="3"/>
  <c r="BQ353" i="3"/>
  <c r="BY407" i="3"/>
  <c r="BX403" i="3"/>
  <c r="CN310" i="5"/>
  <c r="CN302" i="5"/>
  <c r="CO297" i="5"/>
  <c r="CO305" i="5"/>
  <c r="BS376" i="3" l="1"/>
  <c r="BS379" i="3" s="1"/>
  <c r="BF301" i="3"/>
  <c r="BF304" i="3" s="1"/>
  <c r="BP351" i="3"/>
  <c r="BP354" i="3" s="1"/>
  <c r="BL326" i="3"/>
  <c r="BL329" i="3" s="1"/>
  <c r="BW401" i="3"/>
  <c r="BW404" i="3" s="1"/>
  <c r="BH303" i="3"/>
  <c r="BI307" i="3"/>
  <c r="BU382" i="3"/>
  <c r="BT378" i="3"/>
  <c r="BZ407" i="3"/>
  <c r="BY403" i="3"/>
  <c r="BS357" i="3"/>
  <c r="BR353" i="3"/>
  <c r="BN332" i="3"/>
  <c r="BM328" i="3"/>
  <c r="CO307" i="5"/>
  <c r="CO309" i="5" s="1"/>
  <c r="CO74" i="6" s="1"/>
  <c r="CO299" i="5"/>
  <c r="CO301" i="5" s="1"/>
  <c r="CO75" i="6" s="1"/>
  <c r="BM326" i="3" l="1"/>
  <c r="BM329" i="3" s="1"/>
  <c r="BQ351" i="3"/>
  <c r="BQ354" i="3" s="1"/>
  <c r="BG301" i="3"/>
  <c r="BG304" i="3" s="1"/>
  <c r="BX401" i="3"/>
  <c r="BX404" i="3" s="1"/>
  <c r="BT376" i="3"/>
  <c r="BT379" i="3" s="1"/>
  <c r="BI303" i="3"/>
  <c r="BJ307" i="3"/>
  <c r="BV382" i="3"/>
  <c r="BU378" i="3"/>
  <c r="BO332" i="3"/>
  <c r="BN328" i="3"/>
  <c r="BT357" i="3"/>
  <c r="BS353" i="3"/>
  <c r="CA407" i="3"/>
  <c r="BZ403" i="3"/>
  <c r="CO310" i="5"/>
  <c r="CO302" i="5"/>
  <c r="CP297" i="5"/>
  <c r="CP305" i="5"/>
  <c r="BU376" i="3" l="1"/>
  <c r="BU379" i="3" s="1"/>
  <c r="BH301" i="3"/>
  <c r="BH304" i="3" s="1"/>
  <c r="BN326" i="3"/>
  <c r="BN329" i="3" s="1"/>
  <c r="BR351" i="3"/>
  <c r="BR354" i="3" s="1"/>
  <c r="BY401" i="3"/>
  <c r="BY404" i="3" s="1"/>
  <c r="BJ303" i="3"/>
  <c r="BK307" i="3"/>
  <c r="BW382" i="3"/>
  <c r="BV378" i="3"/>
  <c r="CB407" i="3"/>
  <c r="CA403" i="3"/>
  <c r="BU357" i="3"/>
  <c r="BT353" i="3"/>
  <c r="BP332" i="3"/>
  <c r="BO328" i="3"/>
  <c r="CP307" i="5"/>
  <c r="CP309" i="5" s="1"/>
  <c r="CP74" i="6" s="1"/>
  <c r="CP299" i="5"/>
  <c r="CP301" i="5" s="1"/>
  <c r="CP75" i="6" s="1"/>
  <c r="BO326" i="3" l="1"/>
  <c r="BO329" i="3" s="1"/>
  <c r="BZ401" i="3"/>
  <c r="BZ404" i="3" s="1"/>
  <c r="BI301" i="3"/>
  <c r="BI304" i="3" s="1"/>
  <c r="BV376" i="3"/>
  <c r="BV379" i="3" s="1"/>
  <c r="BS351" i="3"/>
  <c r="BS354" i="3" s="1"/>
  <c r="BK303" i="3"/>
  <c r="BL307" i="3"/>
  <c r="BX382" i="3"/>
  <c r="BW378" i="3"/>
  <c r="BQ332" i="3"/>
  <c r="BP328" i="3"/>
  <c r="BV357" i="3"/>
  <c r="BU353" i="3"/>
  <c r="CC407" i="3"/>
  <c r="CB403" i="3"/>
  <c r="CP310" i="5"/>
  <c r="CP302" i="5"/>
  <c r="CQ297" i="5"/>
  <c r="CQ305" i="5"/>
  <c r="BW376" i="3" l="1"/>
  <c r="BW379" i="3" s="1"/>
  <c r="BP326" i="3"/>
  <c r="BP329" i="3" s="1"/>
  <c r="BJ301" i="3"/>
  <c r="BJ304" i="3" s="1"/>
  <c r="CA401" i="3"/>
  <c r="CA404" i="3" s="1"/>
  <c r="BT351" i="3"/>
  <c r="BT354" i="3" s="1"/>
  <c r="BL303" i="3"/>
  <c r="BM307" i="3"/>
  <c r="BY382" i="3"/>
  <c r="BX378" i="3"/>
  <c r="CD407" i="3"/>
  <c r="CC403" i="3"/>
  <c r="BW357" i="3"/>
  <c r="BV353" i="3"/>
  <c r="BR332" i="3"/>
  <c r="BQ328" i="3"/>
  <c r="CQ307" i="5"/>
  <c r="CQ309" i="5" s="1"/>
  <c r="CQ74" i="6" s="1"/>
  <c r="CQ299" i="5"/>
  <c r="CQ301" i="5" s="1"/>
  <c r="CQ75" i="6" s="1"/>
  <c r="BQ326" i="3" l="1"/>
  <c r="BQ329" i="3" s="1"/>
  <c r="BU351" i="3"/>
  <c r="BU354" i="3" s="1"/>
  <c r="BK301" i="3"/>
  <c r="BK304" i="3" s="1"/>
  <c r="CB401" i="3"/>
  <c r="CB404" i="3" s="1"/>
  <c r="BX376" i="3"/>
  <c r="BX379" i="3" s="1"/>
  <c r="BM303" i="3"/>
  <c r="BN307" i="3"/>
  <c r="BZ382" i="3"/>
  <c r="BY378" i="3"/>
  <c r="BS332" i="3"/>
  <c r="BR328" i="3"/>
  <c r="BX357" i="3"/>
  <c r="BW353" i="3"/>
  <c r="CE407" i="3"/>
  <c r="CD403" i="3"/>
  <c r="CQ310" i="5"/>
  <c r="CQ302" i="5"/>
  <c r="CR297" i="5"/>
  <c r="EP75" i="6"/>
  <c r="CR305" i="5"/>
  <c r="BY376" i="3" l="1"/>
  <c r="BY379" i="3" s="1"/>
  <c r="BV351" i="3"/>
  <c r="BV354" i="3" s="1"/>
  <c r="BL301" i="3"/>
  <c r="BL304" i="3" s="1"/>
  <c r="BR326" i="3"/>
  <c r="BR329" i="3" s="1"/>
  <c r="CC401" i="3"/>
  <c r="CC404" i="3" s="1"/>
  <c r="BN303" i="3"/>
  <c r="BO307" i="3"/>
  <c r="CA382" i="3"/>
  <c r="BZ378" i="3"/>
  <c r="BY357" i="3"/>
  <c r="BX353" i="3"/>
  <c r="CF407" i="3"/>
  <c r="CE403" i="3"/>
  <c r="BT332" i="3"/>
  <c r="BS328" i="3"/>
  <c r="CR307" i="5"/>
  <c r="CR309" i="5" s="1"/>
  <c r="CR74" i="6" s="1"/>
  <c r="CR299" i="5"/>
  <c r="CR301" i="5" s="1"/>
  <c r="CR75" i="6" s="1"/>
  <c r="EP74" i="6"/>
  <c r="BS326" i="3" l="1"/>
  <c r="BS329" i="3" s="1"/>
  <c r="BW351" i="3"/>
  <c r="BW354" i="3" s="1"/>
  <c r="CD401" i="3"/>
  <c r="CD404" i="3" s="1"/>
  <c r="BZ376" i="3"/>
  <c r="BZ379" i="3" s="1"/>
  <c r="BM301" i="3"/>
  <c r="BM304" i="3" s="1"/>
  <c r="BO303" i="3"/>
  <c r="BP307" i="3"/>
  <c r="CB382" i="3"/>
  <c r="CA378" i="3"/>
  <c r="CG407" i="3"/>
  <c r="CF403" i="3"/>
  <c r="BU332" i="3"/>
  <c r="BT328" i="3"/>
  <c r="BZ357" i="3"/>
  <c r="BY353" i="3"/>
  <c r="CR310" i="5"/>
  <c r="CR302" i="5"/>
  <c r="CS297" i="5"/>
  <c r="CS305" i="5"/>
  <c r="CA376" i="3" l="1"/>
  <c r="CA379" i="3" s="1"/>
  <c r="CE401" i="3"/>
  <c r="CE404" i="3" s="1"/>
  <c r="BT326" i="3"/>
  <c r="BT329" i="3" s="1"/>
  <c r="BN301" i="3"/>
  <c r="BN304" i="3" s="1"/>
  <c r="BX351" i="3"/>
  <c r="BX354" i="3" s="1"/>
  <c r="BP303" i="3"/>
  <c r="BQ307" i="3"/>
  <c r="CC382" i="3"/>
  <c r="CB378" i="3"/>
  <c r="BV332" i="3"/>
  <c r="BU328" i="3"/>
  <c r="CH407" i="3"/>
  <c r="CG403" i="3"/>
  <c r="CA357" i="3"/>
  <c r="BZ353" i="3"/>
  <c r="CS307" i="5"/>
  <c r="CS309" i="5" s="1"/>
  <c r="CS74" i="6" s="1"/>
  <c r="CS299" i="5"/>
  <c r="CS301" i="5" s="1"/>
  <c r="CS75" i="6" s="1"/>
  <c r="BU326" i="3" l="1"/>
  <c r="BU329" i="3" s="1"/>
  <c r="BO301" i="3"/>
  <c r="BO304" i="3" s="1"/>
  <c r="CF401" i="3"/>
  <c r="CF404" i="3" s="1"/>
  <c r="CB376" i="3"/>
  <c r="CB379" i="3" s="1"/>
  <c r="BY351" i="3"/>
  <c r="BY354" i="3" s="1"/>
  <c r="BQ303" i="3"/>
  <c r="BR307" i="3"/>
  <c r="BR303" i="3" s="1"/>
  <c r="CD382" i="3"/>
  <c r="CC378" i="3"/>
  <c r="CI407" i="3"/>
  <c r="CH403" i="3"/>
  <c r="BW332" i="3"/>
  <c r="BV328" i="3"/>
  <c r="CB357" i="3"/>
  <c r="CA353" i="3"/>
  <c r="CS310" i="5"/>
  <c r="CS302" i="5"/>
  <c r="CT297" i="5"/>
  <c r="CT305" i="5"/>
  <c r="CC376" i="3" l="1"/>
  <c r="CC379" i="3" s="1"/>
  <c r="CG401" i="3"/>
  <c r="CG404" i="3" s="1"/>
  <c r="BZ351" i="3"/>
  <c r="BZ354" i="3" s="1"/>
  <c r="BV326" i="3"/>
  <c r="BV329" i="3" s="1"/>
  <c r="BP301" i="3"/>
  <c r="BP304" i="3" s="1"/>
  <c r="BS307" i="3"/>
  <c r="CD378" i="3"/>
  <c r="CE382" i="3"/>
  <c r="BX332" i="3"/>
  <c r="BW328" i="3"/>
  <c r="CC357" i="3"/>
  <c r="CB353" i="3"/>
  <c r="CJ407" i="3"/>
  <c r="CI403" i="3"/>
  <c r="CT307" i="5"/>
  <c r="CT309" i="5" s="1"/>
  <c r="CT74" i="6" s="1"/>
  <c r="CT299" i="5"/>
  <c r="CT301" i="5" s="1"/>
  <c r="CT75" i="6" s="1"/>
  <c r="CA351" i="3" l="1"/>
  <c r="CA354" i="3" s="1"/>
  <c r="CH401" i="3"/>
  <c r="CH404" i="3" s="1"/>
  <c r="CD376" i="3"/>
  <c r="CD379" i="3" s="1"/>
  <c r="BW326" i="3"/>
  <c r="BW329" i="3" s="1"/>
  <c r="BQ301" i="3"/>
  <c r="BQ304" i="3" s="1"/>
  <c r="BT307" i="3"/>
  <c r="BS303" i="3"/>
  <c r="CE378" i="3"/>
  <c r="CF382" i="3"/>
  <c r="CK407" i="3"/>
  <c r="CJ403" i="3"/>
  <c r="CD357" i="3"/>
  <c r="CC353" i="3"/>
  <c r="BY332" i="3"/>
  <c r="BX328" i="3"/>
  <c r="CT310" i="5"/>
  <c r="CT302" i="5"/>
  <c r="CU297" i="5"/>
  <c r="CU305" i="5"/>
  <c r="BX326" i="3" l="1"/>
  <c r="BX329" i="3" s="1"/>
  <c r="CE376" i="3"/>
  <c r="CE379" i="3" s="1"/>
  <c r="CI401" i="3"/>
  <c r="CI404" i="3" s="1"/>
  <c r="BR301" i="3"/>
  <c r="BR304" i="3" s="1"/>
  <c r="CB351" i="3"/>
  <c r="CB354" i="3" s="1"/>
  <c r="BT303" i="3"/>
  <c r="BU307" i="3"/>
  <c r="BU303" i="3" s="1"/>
  <c r="CG382" i="3"/>
  <c r="CF378" i="3"/>
  <c r="BZ332" i="3"/>
  <c r="BY328" i="3"/>
  <c r="CE357" i="3"/>
  <c r="CD353" i="3"/>
  <c r="CL407" i="3"/>
  <c r="CK403" i="3"/>
  <c r="CU307" i="5"/>
  <c r="CU309" i="5" s="1"/>
  <c r="CU74" i="6" s="1"/>
  <c r="CU299" i="5"/>
  <c r="CU301" i="5" s="1"/>
  <c r="CU75" i="6" s="1"/>
  <c r="CC351" i="3" l="1"/>
  <c r="CC354" i="3" s="1"/>
  <c r="BY326" i="3"/>
  <c r="BY329" i="3" s="1"/>
  <c r="CF376" i="3"/>
  <c r="CF379" i="3" s="1"/>
  <c r="BS301" i="3"/>
  <c r="BS304" i="3" s="1"/>
  <c r="CJ401" i="3"/>
  <c r="CJ404" i="3" s="1"/>
  <c r="BV307" i="3"/>
  <c r="CH382" i="3"/>
  <c r="CG378" i="3"/>
  <c r="CM407" i="3"/>
  <c r="CL403" i="3"/>
  <c r="CF357" i="3"/>
  <c r="CE353" i="3"/>
  <c r="CA332" i="3"/>
  <c r="BZ328" i="3"/>
  <c r="CU310" i="5"/>
  <c r="CU302" i="5"/>
  <c r="CV297" i="5"/>
  <c r="EQ75" i="6"/>
  <c r="CV305" i="5"/>
  <c r="CK401" i="3" l="1"/>
  <c r="CK404" i="3" s="1"/>
  <c r="BZ326" i="3"/>
  <c r="BZ329" i="3" s="1"/>
  <c r="CG376" i="3"/>
  <c r="CG379" i="3" s="1"/>
  <c r="BT301" i="3"/>
  <c r="BT304" i="3" s="1"/>
  <c r="CD351" i="3"/>
  <c r="CD354" i="3" s="1"/>
  <c r="BW307" i="3"/>
  <c r="BV303" i="3"/>
  <c r="CI382" i="3"/>
  <c r="CH378" i="3"/>
  <c r="CB332" i="3"/>
  <c r="CA328" i="3"/>
  <c r="CG357" i="3"/>
  <c r="CF353" i="3"/>
  <c r="CN407" i="3"/>
  <c r="CM403" i="3"/>
  <c r="CV307" i="5"/>
  <c r="CV309" i="5" s="1"/>
  <c r="CV74" i="6" s="1"/>
  <c r="CV299" i="5"/>
  <c r="CV301" i="5" s="1"/>
  <c r="CV75" i="6" s="1"/>
  <c r="EQ74" i="6"/>
  <c r="CH376" i="3" l="1"/>
  <c r="CH379" i="3" s="1"/>
  <c r="CA326" i="3"/>
  <c r="CA329" i="3" s="1"/>
  <c r="CE351" i="3"/>
  <c r="CE354" i="3" s="1"/>
  <c r="BU301" i="3"/>
  <c r="BU304" i="3" s="1"/>
  <c r="CL401" i="3"/>
  <c r="CL404" i="3" s="1"/>
  <c r="BW303" i="3"/>
  <c r="BX307" i="3"/>
  <c r="CJ382" i="3"/>
  <c r="CI378" i="3"/>
  <c r="CO407" i="3"/>
  <c r="CN403" i="3"/>
  <c r="CH357" i="3"/>
  <c r="CG353" i="3"/>
  <c r="CC332" i="3"/>
  <c r="CB328" i="3"/>
  <c r="CV310" i="5"/>
  <c r="CV302" i="5"/>
  <c r="CW297" i="5"/>
  <c r="CW305" i="5"/>
  <c r="BV301" i="3" l="1"/>
  <c r="BV304" i="3" s="1"/>
  <c r="CF351" i="3"/>
  <c r="CF354" i="3" s="1"/>
  <c r="CI376" i="3"/>
  <c r="CI379" i="3" s="1"/>
  <c r="CB326" i="3"/>
  <c r="CB329" i="3" s="1"/>
  <c r="CM401" i="3"/>
  <c r="CM404" i="3" s="1"/>
  <c r="BX303" i="3"/>
  <c r="BY307" i="3"/>
  <c r="CK382" i="3"/>
  <c r="CJ378" i="3"/>
  <c r="CD332" i="3"/>
  <c r="CC328" i="3"/>
  <c r="CI357" i="3"/>
  <c r="CH353" i="3"/>
  <c r="CP407" i="3"/>
  <c r="CO403" i="3"/>
  <c r="CW307" i="5"/>
  <c r="CW309" i="5" s="1"/>
  <c r="CW74" i="6" s="1"/>
  <c r="CW299" i="5"/>
  <c r="CW301" i="5" s="1"/>
  <c r="CW75" i="6" s="1"/>
  <c r="CJ376" i="3" l="1"/>
  <c r="CJ379" i="3" s="1"/>
  <c r="CN401" i="3"/>
  <c r="CN404" i="3" s="1"/>
  <c r="CC326" i="3"/>
  <c r="CC329" i="3" s="1"/>
  <c r="CG351" i="3"/>
  <c r="CG354" i="3" s="1"/>
  <c r="BW301" i="3"/>
  <c r="BW304" i="3" s="1"/>
  <c r="BY303" i="3"/>
  <c r="BZ307" i="3"/>
  <c r="CL382" i="3"/>
  <c r="CK378" i="3"/>
  <c r="CQ407" i="3"/>
  <c r="CP403" i="3"/>
  <c r="CJ357" i="3"/>
  <c r="CI353" i="3"/>
  <c r="CE332" i="3"/>
  <c r="CD328" i="3"/>
  <c r="CW310" i="5"/>
  <c r="CW302" i="5"/>
  <c r="CX297" i="5"/>
  <c r="CX305" i="5"/>
  <c r="CD326" i="3" l="1"/>
  <c r="CD329" i="3" s="1"/>
  <c r="BX301" i="3"/>
  <c r="BX304" i="3" s="1"/>
  <c r="CK376" i="3"/>
  <c r="CK379" i="3" s="1"/>
  <c r="CO401" i="3"/>
  <c r="CO404" i="3" s="1"/>
  <c r="CH351" i="3"/>
  <c r="CH354" i="3" s="1"/>
  <c r="BZ303" i="3"/>
  <c r="CA307" i="3"/>
  <c r="CM382" i="3"/>
  <c r="CL378" i="3"/>
  <c r="CF332" i="3"/>
  <c r="CE328" i="3"/>
  <c r="CK357" i="3"/>
  <c r="CJ353" i="3"/>
  <c r="CR407" i="3"/>
  <c r="CQ403" i="3"/>
  <c r="CX307" i="5"/>
  <c r="CX309" i="5" s="1"/>
  <c r="CX74" i="6" s="1"/>
  <c r="CX299" i="5"/>
  <c r="CX301" i="5" s="1"/>
  <c r="CX75" i="6" s="1"/>
  <c r="CL376" i="3" l="1"/>
  <c r="CL379" i="3" s="1"/>
  <c r="CE326" i="3"/>
  <c r="CE329" i="3" s="1"/>
  <c r="CI351" i="3"/>
  <c r="CI354" i="3" s="1"/>
  <c r="BY301" i="3"/>
  <c r="BY304" i="3" s="1"/>
  <c r="CP401" i="3"/>
  <c r="CP404" i="3" s="1"/>
  <c r="CA303" i="3"/>
  <c r="CB307" i="3"/>
  <c r="CN382" i="3"/>
  <c r="CM378" i="3"/>
  <c r="CS407" i="3"/>
  <c r="CR403" i="3"/>
  <c r="CL357" i="3"/>
  <c r="CK353" i="3"/>
  <c r="CG332" i="3"/>
  <c r="CF328" i="3"/>
  <c r="CX310" i="5"/>
  <c r="CX302" i="5"/>
  <c r="CY297" i="5"/>
  <c r="CY305" i="5"/>
  <c r="CM376" i="3" l="1"/>
  <c r="CM379" i="3" s="1"/>
  <c r="CJ351" i="3"/>
  <c r="CJ354" i="3" s="1"/>
  <c r="CF326" i="3"/>
  <c r="CF329" i="3" s="1"/>
  <c r="CQ401" i="3"/>
  <c r="CQ404" i="3" s="1"/>
  <c r="BZ301" i="3"/>
  <c r="BZ304" i="3" s="1"/>
  <c r="CB303" i="3"/>
  <c r="CC307" i="3"/>
  <c r="CO382" i="3"/>
  <c r="CN378" i="3"/>
  <c r="CH332" i="3"/>
  <c r="CG328" i="3"/>
  <c r="CM357" i="3"/>
  <c r="CL353" i="3"/>
  <c r="CT407" i="3"/>
  <c r="CS403" i="3"/>
  <c r="CY307" i="5"/>
  <c r="CY309" i="5" s="1"/>
  <c r="CY74" i="6" s="1"/>
  <c r="CY299" i="5"/>
  <c r="CY301" i="5" s="1"/>
  <c r="CY75" i="6" s="1"/>
  <c r="CG326" i="3" l="1"/>
  <c r="CG329" i="3" s="1"/>
  <c r="CN376" i="3"/>
  <c r="CN379" i="3" s="1"/>
  <c r="CK351" i="3"/>
  <c r="CK354" i="3" s="1"/>
  <c r="CA301" i="3"/>
  <c r="CA304" i="3" s="1"/>
  <c r="CR401" i="3"/>
  <c r="CR404" i="3" s="1"/>
  <c r="CC303" i="3"/>
  <c r="CD307" i="3"/>
  <c r="CP382" i="3"/>
  <c r="CO378" i="3"/>
  <c r="CU407" i="3"/>
  <c r="CT403" i="3"/>
  <c r="CN357" i="3"/>
  <c r="CM353" i="3"/>
  <c r="CI332" i="3"/>
  <c r="CH328" i="3"/>
  <c r="CY310" i="5"/>
  <c r="CY302" i="5"/>
  <c r="CZ297" i="5"/>
  <c r="ER75" i="6"/>
  <c r="CZ305" i="5"/>
  <c r="CL351" i="3" l="1"/>
  <c r="CL354" i="3" s="1"/>
  <c r="CS401" i="3"/>
  <c r="CS404" i="3" s="1"/>
  <c r="CO376" i="3"/>
  <c r="CO379" i="3" s="1"/>
  <c r="CH326" i="3"/>
  <c r="CH329" i="3" s="1"/>
  <c r="CB301" i="3"/>
  <c r="CB304" i="3" s="1"/>
  <c r="CD303" i="3"/>
  <c r="CE307" i="3"/>
  <c r="CP378" i="3"/>
  <c r="CQ382" i="3"/>
  <c r="CQ378" i="3" s="1"/>
  <c r="CJ332" i="3"/>
  <c r="CI328" i="3"/>
  <c r="CO357" i="3"/>
  <c r="CN353" i="3"/>
  <c r="CV407" i="3"/>
  <c r="CU403" i="3"/>
  <c r="CZ307" i="5"/>
  <c r="CZ309" i="5" s="1"/>
  <c r="CZ74" i="6" s="1"/>
  <c r="CZ299" i="5"/>
  <c r="CZ301" i="5" s="1"/>
  <c r="CZ75" i="6" s="1"/>
  <c r="ER74" i="6"/>
  <c r="CP376" i="3" l="1"/>
  <c r="CP379" i="3" s="1"/>
  <c r="CC301" i="3"/>
  <c r="CC304" i="3" s="1"/>
  <c r="CI326" i="3"/>
  <c r="CI329" i="3" s="1"/>
  <c r="CT401" i="3"/>
  <c r="CT404" i="3" s="1"/>
  <c r="CM351" i="3"/>
  <c r="CM354" i="3" s="1"/>
  <c r="CE303" i="3"/>
  <c r="CF307" i="3"/>
  <c r="CR382" i="3"/>
  <c r="CW407" i="3"/>
  <c r="CV403" i="3"/>
  <c r="CP357" i="3"/>
  <c r="CO353" i="3"/>
  <c r="CK332" i="3"/>
  <c r="CJ328" i="3"/>
  <c r="CZ310" i="5"/>
  <c r="CZ302" i="5"/>
  <c r="DA297" i="5"/>
  <c r="DA305" i="5"/>
  <c r="CJ326" i="3" l="1"/>
  <c r="CN351" i="3"/>
  <c r="CN354" i="3" s="1"/>
  <c r="CQ376" i="3"/>
  <c r="CQ379" i="3" s="1"/>
  <c r="CD301" i="3"/>
  <c r="CD304" i="3" s="1"/>
  <c r="CU401" i="3"/>
  <c r="CU404" i="3" s="1"/>
  <c r="CJ329" i="3"/>
  <c r="CF303" i="3"/>
  <c r="CG307" i="3"/>
  <c r="CG303" i="3" s="1"/>
  <c r="CR378" i="3"/>
  <c r="CS382" i="3"/>
  <c r="CL332" i="3"/>
  <c r="CK328" i="3"/>
  <c r="CQ357" i="3"/>
  <c r="CP353" i="3"/>
  <c r="CX407" i="3"/>
  <c r="CW403" i="3"/>
  <c r="DA307" i="5"/>
  <c r="DA309" i="5" s="1"/>
  <c r="DA74" i="6" s="1"/>
  <c r="DA299" i="5"/>
  <c r="DA301" i="5" s="1"/>
  <c r="DA75" i="6" s="1"/>
  <c r="CR376" i="3" l="1"/>
  <c r="CR379" i="3" s="1"/>
  <c r="CV401" i="3"/>
  <c r="CV404" i="3" s="1"/>
  <c r="CK326" i="3"/>
  <c r="CK329" i="3" s="1"/>
  <c r="CO351" i="3"/>
  <c r="CO354" i="3" s="1"/>
  <c r="CE301" i="3"/>
  <c r="CE304" i="3" s="1"/>
  <c r="CH307" i="3"/>
  <c r="CS378" i="3"/>
  <c r="CT382" i="3"/>
  <c r="CY407" i="3"/>
  <c r="CX403" i="3"/>
  <c r="CR357" i="3"/>
  <c r="CQ353" i="3"/>
  <c r="CM332" i="3"/>
  <c r="CL328" i="3"/>
  <c r="DA310" i="5"/>
  <c r="DA302" i="5"/>
  <c r="DB297" i="5"/>
  <c r="DB305" i="5"/>
  <c r="CW401" i="3" l="1"/>
  <c r="CW404" i="3" s="1"/>
  <c r="CL326" i="3"/>
  <c r="CS376" i="3"/>
  <c r="CS379" i="3" s="1"/>
  <c r="CF301" i="3"/>
  <c r="CF304" i="3" s="1"/>
  <c r="CP351" i="3"/>
  <c r="CP354" i="3" s="1"/>
  <c r="CL329" i="3"/>
  <c r="CH303" i="3"/>
  <c r="CI307" i="3"/>
  <c r="CT378" i="3"/>
  <c r="CU382" i="3"/>
  <c r="CN332" i="3"/>
  <c r="CM328" i="3"/>
  <c r="CS357" i="3"/>
  <c r="CR353" i="3"/>
  <c r="CZ407" i="3"/>
  <c r="CY403" i="3"/>
  <c r="DB307" i="5"/>
  <c r="DB309" i="5" s="1"/>
  <c r="DB74" i="6" s="1"/>
  <c r="DB299" i="5"/>
  <c r="DB301" i="5" s="1"/>
  <c r="DB75" i="6" s="1"/>
  <c r="CT376" i="3" l="1"/>
  <c r="CT379" i="3" s="1"/>
  <c r="CG301" i="3"/>
  <c r="CG304" i="3" s="1"/>
  <c r="CM326" i="3"/>
  <c r="CM329" i="3" s="1"/>
  <c r="CQ351" i="3"/>
  <c r="CQ354" i="3" s="1"/>
  <c r="CX401" i="3"/>
  <c r="CX404" i="3" s="1"/>
  <c r="CJ307" i="3"/>
  <c r="CI303" i="3"/>
  <c r="CU378" i="3"/>
  <c r="CV382" i="3"/>
  <c r="DA407" i="3"/>
  <c r="CZ403" i="3"/>
  <c r="CT357" i="3"/>
  <c r="CS353" i="3"/>
  <c r="CO332" i="3"/>
  <c r="CN328" i="3"/>
  <c r="DB310" i="5"/>
  <c r="DB302" i="5"/>
  <c r="DC297" i="5"/>
  <c r="DC305" i="5"/>
  <c r="CN326" i="3" l="1"/>
  <c r="CN329" i="3" s="1"/>
  <c r="CR351" i="3"/>
  <c r="CR354" i="3" s="1"/>
  <c r="CY401" i="3"/>
  <c r="CY404" i="3" s="1"/>
  <c r="CU376" i="3"/>
  <c r="CU379" i="3" s="1"/>
  <c r="CH301" i="3"/>
  <c r="CH304" i="3" s="1"/>
  <c r="CJ303" i="3"/>
  <c r="CK307" i="3"/>
  <c r="CV378" i="3"/>
  <c r="CW382" i="3"/>
  <c r="CP332" i="3"/>
  <c r="CO328" i="3"/>
  <c r="CU357" i="3"/>
  <c r="CT353" i="3"/>
  <c r="DB407" i="3"/>
  <c r="DA403" i="3"/>
  <c r="DC307" i="5"/>
  <c r="DC309" i="5" s="1"/>
  <c r="DC74" i="6" s="1"/>
  <c r="DC299" i="5"/>
  <c r="DC301" i="5" s="1"/>
  <c r="DC75" i="6" s="1"/>
  <c r="CO326" i="3" l="1"/>
  <c r="CO329" i="3" s="1"/>
  <c r="CZ401" i="3"/>
  <c r="CZ404" i="3" s="1"/>
  <c r="CI301" i="3"/>
  <c r="CI304" i="3" s="1"/>
  <c r="CV376" i="3"/>
  <c r="CV379" i="3" s="1"/>
  <c r="CS351" i="3"/>
  <c r="CS354" i="3" s="1"/>
  <c r="CL307" i="3"/>
  <c r="CK303" i="3"/>
  <c r="CW378" i="3"/>
  <c r="CX382" i="3"/>
  <c r="DC407" i="3"/>
  <c r="DB403" i="3"/>
  <c r="CV357" i="3"/>
  <c r="CU353" i="3"/>
  <c r="CQ332" i="3"/>
  <c r="CP328" i="3"/>
  <c r="DC310" i="5"/>
  <c r="DC302" i="5"/>
  <c r="DD297" i="5"/>
  <c r="ES75" i="6"/>
  <c r="DD305" i="5"/>
  <c r="CW376" i="3" l="1"/>
  <c r="CW379" i="3" s="1"/>
  <c r="CJ301" i="3"/>
  <c r="CJ304" i="3" s="1"/>
  <c r="DA401" i="3"/>
  <c r="DA404" i="3" s="1"/>
  <c r="CT351" i="3"/>
  <c r="CT354" i="3" s="1"/>
  <c r="CP326" i="3"/>
  <c r="CP329" i="3" s="1"/>
  <c r="CL303" i="3"/>
  <c r="CM307" i="3"/>
  <c r="CX378" i="3"/>
  <c r="CY382" i="3"/>
  <c r="CR332" i="3"/>
  <c r="CQ328" i="3"/>
  <c r="CW357" i="3"/>
  <c r="CV353" i="3"/>
  <c r="DD407" i="3"/>
  <c r="DC403" i="3"/>
  <c r="DD307" i="5"/>
  <c r="DD309" i="5" s="1"/>
  <c r="DD74" i="6" s="1"/>
  <c r="DD299" i="5"/>
  <c r="DD301" i="5" s="1"/>
  <c r="DD75" i="6" s="1"/>
  <c r="ES74" i="6"/>
  <c r="CQ326" i="3" l="1"/>
  <c r="CQ329" i="3" s="1"/>
  <c r="DB401" i="3"/>
  <c r="DB404" i="3" s="1"/>
  <c r="CK301" i="3"/>
  <c r="CK304" i="3" s="1"/>
  <c r="CX376" i="3"/>
  <c r="CX379" i="3" s="1"/>
  <c r="CU351" i="3"/>
  <c r="CU354" i="3" s="1"/>
  <c r="CN307" i="3"/>
  <c r="CM303" i="3"/>
  <c r="CZ382" i="3"/>
  <c r="CY378" i="3"/>
  <c r="DE407" i="3"/>
  <c r="DD403" i="3"/>
  <c r="CX357" i="3"/>
  <c r="CW353" i="3"/>
  <c r="CS332" i="3"/>
  <c r="CR328" i="3"/>
  <c r="DD310" i="5"/>
  <c r="DD302" i="5"/>
  <c r="DE297" i="5"/>
  <c r="DE305" i="5"/>
  <c r="CL301" i="3" l="1"/>
  <c r="CL304" i="3" s="1"/>
  <c r="CR326" i="3"/>
  <c r="CY376" i="3"/>
  <c r="CY379" i="3" s="1"/>
  <c r="DC401" i="3"/>
  <c r="DC404" i="3" s="1"/>
  <c r="CV351" i="3"/>
  <c r="CV354" i="3" s="1"/>
  <c r="CR329" i="3"/>
  <c r="CN303" i="3"/>
  <c r="CO307" i="3"/>
  <c r="DA382" i="3"/>
  <c r="CZ378" i="3"/>
  <c r="CT332" i="3"/>
  <c r="CS328" i="3"/>
  <c r="CY357" i="3"/>
  <c r="CX353" i="3"/>
  <c r="DF407" i="3"/>
  <c r="DE403" i="3"/>
  <c r="DE307" i="5"/>
  <c r="DE309" i="5" s="1"/>
  <c r="DE74" i="6" s="1"/>
  <c r="DE299" i="5"/>
  <c r="DE301" i="5" s="1"/>
  <c r="DE75" i="6" s="1"/>
  <c r="CZ376" i="3" l="1"/>
  <c r="CZ379" i="3" s="1"/>
  <c r="CW351" i="3"/>
  <c r="CW354" i="3" s="1"/>
  <c r="CS326" i="3"/>
  <c r="CS329" i="3" s="1"/>
  <c r="DD401" i="3"/>
  <c r="DD404" i="3" s="1"/>
  <c r="CM301" i="3"/>
  <c r="CM304" i="3" s="1"/>
  <c r="CO303" i="3"/>
  <c r="CP307" i="3"/>
  <c r="DB382" i="3"/>
  <c r="DA378" i="3"/>
  <c r="DG407" i="3"/>
  <c r="DF403" i="3"/>
  <c r="CZ357" i="3"/>
  <c r="CY353" i="3"/>
  <c r="CU332" i="3"/>
  <c r="CT328" i="3"/>
  <c r="DE310" i="5"/>
  <c r="DE302" i="5"/>
  <c r="DF297" i="5"/>
  <c r="DF305" i="5"/>
  <c r="CT326" i="3" l="1"/>
  <c r="CT329" i="3" s="1"/>
  <c r="CX351" i="3"/>
  <c r="CX354" i="3" s="1"/>
  <c r="DE401" i="3"/>
  <c r="DE404" i="3" s="1"/>
  <c r="DA376" i="3"/>
  <c r="DA379" i="3" s="1"/>
  <c r="CN301" i="3"/>
  <c r="CN304" i="3" s="1"/>
  <c r="CP303" i="3"/>
  <c r="CQ307" i="3"/>
  <c r="DC382" i="3"/>
  <c r="DB378" i="3"/>
  <c r="CV332" i="3"/>
  <c r="CU328" i="3"/>
  <c r="DA357" i="3"/>
  <c r="CZ353" i="3"/>
  <c r="DH407" i="3"/>
  <c r="DG403" i="3"/>
  <c r="DF307" i="5"/>
  <c r="DF309" i="5" s="1"/>
  <c r="DF74" i="6" s="1"/>
  <c r="DF299" i="5"/>
  <c r="DF301" i="5" s="1"/>
  <c r="DF75" i="6" s="1"/>
  <c r="DB376" i="3" l="1"/>
  <c r="DB379" i="3" s="1"/>
  <c r="DF401" i="3"/>
  <c r="DF404" i="3" s="1"/>
  <c r="CO301" i="3"/>
  <c r="CO304" i="3" s="1"/>
  <c r="CY351" i="3"/>
  <c r="CY354" i="3" s="1"/>
  <c r="CU326" i="3"/>
  <c r="CU329" i="3" s="1"/>
  <c r="CQ303" i="3"/>
  <c r="CR307" i="3"/>
  <c r="DD382" i="3"/>
  <c r="DC378" i="3"/>
  <c r="DI407" i="3"/>
  <c r="DH403" i="3"/>
  <c r="DB357" i="3"/>
  <c r="DA353" i="3"/>
  <c r="CW332" i="3"/>
  <c r="CV328" i="3"/>
  <c r="DF310" i="5"/>
  <c r="DF302" i="5"/>
  <c r="DG297" i="5"/>
  <c r="DG305" i="5"/>
  <c r="CP301" i="3" l="1"/>
  <c r="CP304" i="3" s="1"/>
  <c r="DG401" i="3"/>
  <c r="DG404" i="3" s="1"/>
  <c r="DC376" i="3"/>
  <c r="DC379" i="3" s="1"/>
  <c r="CV326" i="3"/>
  <c r="CV329" i="3" s="1"/>
  <c r="CZ351" i="3"/>
  <c r="CZ354" i="3" s="1"/>
  <c r="CS307" i="3"/>
  <c r="CR303" i="3"/>
  <c r="DE382" i="3"/>
  <c r="DD378" i="3"/>
  <c r="CX332" i="3"/>
  <c r="CW328" i="3"/>
  <c r="DC357" i="3"/>
  <c r="DB353" i="3"/>
  <c r="DJ407" i="3"/>
  <c r="DI403" i="3"/>
  <c r="DG307" i="5"/>
  <c r="DG309" i="5" s="1"/>
  <c r="DG74" i="6" s="1"/>
  <c r="ET74" i="6" s="1"/>
  <c r="DG299" i="5"/>
  <c r="DG301" i="5" s="1"/>
  <c r="DG75" i="6" s="1"/>
  <c r="ET75" i="6" s="1"/>
  <c r="DD376" i="3" l="1"/>
  <c r="DD379" i="3" s="1"/>
  <c r="DA351" i="3"/>
  <c r="DA354" i="3" s="1"/>
  <c r="CW326" i="3"/>
  <c r="CW329" i="3" s="1"/>
  <c r="DH401" i="3"/>
  <c r="DH404" i="3" s="1"/>
  <c r="CQ301" i="3"/>
  <c r="CQ304" i="3" s="1"/>
  <c r="CS303" i="3"/>
  <c r="CT307" i="3"/>
  <c r="DF382" i="3"/>
  <c r="DE378" i="3"/>
  <c r="DK407" i="3"/>
  <c r="DJ403" i="3"/>
  <c r="DD357" i="3"/>
  <c r="DC353" i="3"/>
  <c r="CY332" i="3"/>
  <c r="CX328" i="3"/>
  <c r="DG310" i="5"/>
  <c r="DG302" i="5"/>
  <c r="DH297" i="5"/>
  <c r="DH305" i="5"/>
  <c r="CX326" i="3" l="1"/>
  <c r="CX329" i="3" s="1"/>
  <c r="DB351" i="3"/>
  <c r="DB354" i="3" s="1"/>
  <c r="DE376" i="3"/>
  <c r="DE379" i="3" s="1"/>
  <c r="CR301" i="3"/>
  <c r="CR304" i="3" s="1"/>
  <c r="DI401" i="3"/>
  <c r="DI404" i="3" s="1"/>
  <c r="CT303" i="3"/>
  <c r="CU307" i="3"/>
  <c r="DG382" i="3"/>
  <c r="DF378" i="3"/>
  <c r="CZ332" i="3"/>
  <c r="CY328" i="3"/>
  <c r="DE357" i="3"/>
  <c r="DD353" i="3"/>
  <c r="DL407" i="3"/>
  <c r="DK403" i="3"/>
  <c r="DH307" i="5"/>
  <c r="DH309" i="5" s="1"/>
  <c r="DH74" i="6" s="1"/>
  <c r="DH299" i="5"/>
  <c r="DH301" i="5" s="1"/>
  <c r="DH75" i="6" s="1"/>
  <c r="DF376" i="3" l="1"/>
  <c r="DF379" i="3" s="1"/>
  <c r="DC351" i="3"/>
  <c r="DC354" i="3" s="1"/>
  <c r="CS301" i="3"/>
  <c r="CS304" i="3" s="1"/>
  <c r="DJ401" i="3"/>
  <c r="DJ404" i="3" s="1"/>
  <c r="CY326" i="3"/>
  <c r="CY329" i="3" s="1"/>
  <c r="CU303" i="3"/>
  <c r="CV307" i="3"/>
  <c r="DH382" i="3"/>
  <c r="DG378" i="3"/>
  <c r="DM407" i="3"/>
  <c r="DL403" i="3"/>
  <c r="DF357" i="3"/>
  <c r="DE353" i="3"/>
  <c r="DA332" i="3"/>
  <c r="CZ328" i="3"/>
  <c r="DH310" i="5"/>
  <c r="DH302" i="5"/>
  <c r="DI297" i="5"/>
  <c r="DI305" i="5"/>
  <c r="CZ326" i="3" l="1"/>
  <c r="CZ329" i="3" s="1"/>
  <c r="DG376" i="3"/>
  <c r="DG379" i="3" s="1"/>
  <c r="CT301" i="3"/>
  <c r="CT304" i="3" s="1"/>
  <c r="DD351" i="3"/>
  <c r="DD354" i="3" s="1"/>
  <c r="DK401" i="3"/>
  <c r="DK404" i="3" s="1"/>
  <c r="CV303" i="3"/>
  <c r="CW307" i="3"/>
  <c r="DI382" i="3"/>
  <c r="DH378" i="3"/>
  <c r="DB332" i="3"/>
  <c r="DA328" i="3"/>
  <c r="DG357" i="3"/>
  <c r="DF353" i="3"/>
  <c r="DN407" i="3"/>
  <c r="DM403" i="3"/>
  <c r="DI307" i="5"/>
  <c r="DI309" i="5" s="1"/>
  <c r="DI74" i="6" s="1"/>
  <c r="DI299" i="5"/>
  <c r="DI301" i="5" s="1"/>
  <c r="DI75" i="6" s="1"/>
  <c r="DH376" i="3" l="1"/>
  <c r="DH379" i="3" s="1"/>
  <c r="DA326" i="3"/>
  <c r="DA329" i="3" s="1"/>
  <c r="CU301" i="3"/>
  <c r="CU304" i="3" s="1"/>
  <c r="DL401" i="3"/>
  <c r="DL404" i="3" s="1"/>
  <c r="DE351" i="3"/>
  <c r="DE354" i="3" s="1"/>
  <c r="CX307" i="3"/>
  <c r="CW303" i="3"/>
  <c r="DJ382" i="3"/>
  <c r="DI378" i="3"/>
  <c r="DO407" i="3"/>
  <c r="DN403" i="3"/>
  <c r="DH357" i="3"/>
  <c r="DG353" i="3"/>
  <c r="DC332" i="3"/>
  <c r="DB328" i="3"/>
  <c r="DI310" i="5"/>
  <c r="DI302" i="5"/>
  <c r="DJ297" i="5"/>
  <c r="DJ305" i="5"/>
  <c r="DB326" i="3" l="1"/>
  <c r="DB329" i="3" s="1"/>
  <c r="DF351" i="3"/>
  <c r="DF354" i="3" s="1"/>
  <c r="DI376" i="3"/>
  <c r="DI379" i="3" s="1"/>
  <c r="CV301" i="3"/>
  <c r="CV304" i="3" s="1"/>
  <c r="DM401" i="3"/>
  <c r="DM404" i="3" s="1"/>
  <c r="CX303" i="3"/>
  <c r="CY307" i="3"/>
  <c r="DK382" i="3"/>
  <c r="DJ378" i="3"/>
  <c r="DD332" i="3"/>
  <c r="DC328" i="3"/>
  <c r="DI357" i="3"/>
  <c r="DH353" i="3"/>
  <c r="DP407" i="3"/>
  <c r="DO403" i="3"/>
  <c r="DJ307" i="5"/>
  <c r="DJ309" i="5" s="1"/>
  <c r="DJ74" i="6" s="1"/>
  <c r="DJ299" i="5"/>
  <c r="DJ301" i="5" s="1"/>
  <c r="DJ75" i="6" s="1"/>
  <c r="DJ376" i="3" l="1"/>
  <c r="DJ379" i="3" s="1"/>
  <c r="DN401" i="3"/>
  <c r="DN404" i="3" s="1"/>
  <c r="DG351" i="3"/>
  <c r="DG354" i="3" s="1"/>
  <c r="CW301" i="3"/>
  <c r="CW304" i="3" s="1"/>
  <c r="DC326" i="3"/>
  <c r="DC329" i="3" s="1"/>
  <c r="CY303" i="3"/>
  <c r="CZ307" i="3"/>
  <c r="DL382" i="3"/>
  <c r="DK378" i="3"/>
  <c r="DQ407" i="3"/>
  <c r="DP403" i="3"/>
  <c r="DJ357" i="3"/>
  <c r="DI353" i="3"/>
  <c r="DE332" i="3"/>
  <c r="DD328" i="3"/>
  <c r="DJ310" i="5"/>
  <c r="DJ302" i="5"/>
  <c r="DK297" i="5"/>
  <c r="DK305" i="5"/>
  <c r="DD326" i="3" l="1"/>
  <c r="DD329" i="3" s="1"/>
  <c r="DH351" i="3"/>
  <c r="DH354" i="3" s="1"/>
  <c r="DK376" i="3"/>
  <c r="DK379" i="3" s="1"/>
  <c r="DO401" i="3"/>
  <c r="DO404" i="3" s="1"/>
  <c r="CX301" i="3"/>
  <c r="CX304" i="3" s="1"/>
  <c r="CZ303" i="3"/>
  <c r="DA307" i="3"/>
  <c r="DM382" i="3"/>
  <c r="DL378" i="3"/>
  <c r="DF332" i="3"/>
  <c r="DE328" i="3"/>
  <c r="DK357" i="3"/>
  <c r="DJ353" i="3"/>
  <c r="DR407" i="3"/>
  <c r="DQ403" i="3"/>
  <c r="DK307" i="5"/>
  <c r="DK309" i="5" s="1"/>
  <c r="DK74" i="6" s="1"/>
  <c r="EU74" i="6" s="1"/>
  <c r="DK299" i="5"/>
  <c r="DK301" i="5" s="1"/>
  <c r="DK75" i="6" s="1"/>
  <c r="EU75" i="6" s="1"/>
  <c r="CY301" i="3" l="1"/>
  <c r="CY304" i="3" s="1"/>
  <c r="DE326" i="3"/>
  <c r="DE329" i="3" s="1"/>
  <c r="DL376" i="3"/>
  <c r="DL379" i="3" s="1"/>
  <c r="DP401" i="3"/>
  <c r="DP404" i="3" s="1"/>
  <c r="DI351" i="3"/>
  <c r="DI354" i="3" s="1"/>
  <c r="DA303" i="3"/>
  <c r="DB307" i="3"/>
  <c r="DN382" i="3"/>
  <c r="DM378" i="3"/>
  <c r="DS407" i="3"/>
  <c r="DS403" i="3" s="1"/>
  <c r="DR403" i="3"/>
  <c r="DL357" i="3"/>
  <c r="DK353" i="3"/>
  <c r="DG332" i="3"/>
  <c r="DF328" i="3"/>
  <c r="DK310" i="5"/>
  <c r="DK302" i="5"/>
  <c r="DL297" i="5"/>
  <c r="DL305" i="5"/>
  <c r="DM376" i="3" l="1"/>
  <c r="DM379" i="3" s="1"/>
  <c r="DF326" i="3"/>
  <c r="DF329" i="3" s="1"/>
  <c r="DJ351" i="3"/>
  <c r="DJ354" i="3" s="1"/>
  <c r="DQ401" i="3"/>
  <c r="DQ404" i="3" s="1"/>
  <c r="CZ301" i="3"/>
  <c r="CZ304" i="3" s="1"/>
  <c r="DB303" i="3"/>
  <c r="DC307" i="3"/>
  <c r="DO382" i="3"/>
  <c r="DN378" i="3"/>
  <c r="DH332" i="3"/>
  <c r="DG328" i="3"/>
  <c r="DM357" i="3"/>
  <c r="DL353" i="3"/>
  <c r="DL307" i="5"/>
  <c r="DL309" i="5" s="1"/>
  <c r="DL74" i="6" s="1"/>
  <c r="DL299" i="5"/>
  <c r="DL301" i="5" s="1"/>
  <c r="DL75" i="6" s="1"/>
  <c r="DK351" i="3" l="1"/>
  <c r="DK354" i="3" s="1"/>
  <c r="DA301" i="3"/>
  <c r="DA304" i="3" s="1"/>
  <c r="DG326" i="3"/>
  <c r="DG329" i="3" s="1"/>
  <c r="DR401" i="3"/>
  <c r="DR404" i="3" s="1"/>
  <c r="DN376" i="3"/>
  <c r="DN379" i="3" s="1"/>
  <c r="DC303" i="3"/>
  <c r="DD307" i="3"/>
  <c r="DP382" i="3"/>
  <c r="DO378" i="3"/>
  <c r="DN357" i="3"/>
  <c r="DM353" i="3"/>
  <c r="DI332" i="3"/>
  <c r="DH328" i="3"/>
  <c r="DL310" i="5"/>
  <c r="DL302" i="5"/>
  <c r="DM297" i="5"/>
  <c r="DM305" i="5"/>
  <c r="DH326" i="3" l="1"/>
  <c r="DH329" i="3" s="1"/>
  <c r="DO376" i="3"/>
  <c r="DO379" i="3" s="1"/>
  <c r="DS401" i="3"/>
  <c r="DS404" i="3" s="1"/>
  <c r="DB301" i="3"/>
  <c r="DB304" i="3" s="1"/>
  <c r="DL351" i="3"/>
  <c r="DL354" i="3" s="1"/>
  <c r="DD303" i="3"/>
  <c r="DE307" i="3"/>
  <c r="DQ382" i="3"/>
  <c r="DP378" i="3"/>
  <c r="DJ332" i="3"/>
  <c r="DI328" i="3"/>
  <c r="DO357" i="3"/>
  <c r="DN353" i="3"/>
  <c r="DM307" i="5"/>
  <c r="DM309" i="5" s="1"/>
  <c r="DM74" i="6" s="1"/>
  <c r="DM299" i="5"/>
  <c r="DM301" i="5" s="1"/>
  <c r="DM75" i="6" s="1"/>
  <c r="DC301" i="3" l="1"/>
  <c r="DC304" i="3" s="1"/>
  <c r="DM351" i="3"/>
  <c r="DM354" i="3" s="1"/>
  <c r="DP376" i="3"/>
  <c r="DP379" i="3" s="1"/>
  <c r="DI326" i="3"/>
  <c r="DI329" i="3" s="1"/>
  <c r="DE303" i="3"/>
  <c r="DF307" i="3"/>
  <c r="DR382" i="3"/>
  <c r="DQ378" i="3"/>
  <c r="DP357" i="3"/>
  <c r="DO353" i="3"/>
  <c r="DK332" i="3"/>
  <c r="DJ328" i="3"/>
  <c r="DM310" i="5"/>
  <c r="DM302" i="5"/>
  <c r="DN297" i="5"/>
  <c r="DN305" i="5"/>
  <c r="DQ376" i="3" l="1"/>
  <c r="DQ379" i="3" s="1"/>
  <c r="DJ326" i="3"/>
  <c r="DJ329" i="3" s="1"/>
  <c r="DN351" i="3"/>
  <c r="DN354" i="3" s="1"/>
  <c r="DD301" i="3"/>
  <c r="DD304" i="3" s="1"/>
  <c r="DF303" i="3"/>
  <c r="DG307" i="3"/>
  <c r="DS382" i="3"/>
  <c r="DS378" i="3" s="1"/>
  <c r="DR378" i="3"/>
  <c r="DL332" i="3"/>
  <c r="DK328" i="3"/>
  <c r="DQ357" i="3"/>
  <c r="DP353" i="3"/>
  <c r="DN307" i="5"/>
  <c r="DN309" i="5" s="1"/>
  <c r="DN74" i="6" s="1"/>
  <c r="DN299" i="5"/>
  <c r="DN301" i="5" s="1"/>
  <c r="DN75" i="6" s="1"/>
  <c r="DK326" i="3" l="1"/>
  <c r="DK329" i="3" s="1"/>
  <c r="DR376" i="3"/>
  <c r="DR379" i="3" s="1"/>
  <c r="DO351" i="3"/>
  <c r="DO354" i="3" s="1"/>
  <c r="DE301" i="3"/>
  <c r="DE304" i="3" s="1"/>
  <c r="DG303" i="3"/>
  <c r="DH307" i="3"/>
  <c r="DM332" i="3"/>
  <c r="DL328" i="3"/>
  <c r="DR357" i="3"/>
  <c r="DQ353" i="3"/>
  <c r="DN310" i="5"/>
  <c r="DN302" i="5"/>
  <c r="DO297" i="5"/>
  <c r="DO305" i="5"/>
  <c r="DS376" i="3" l="1"/>
  <c r="DS379" i="3" s="1"/>
  <c r="DL326" i="3"/>
  <c r="DL329" i="3" s="1"/>
  <c r="DF301" i="3"/>
  <c r="DF304" i="3" s="1"/>
  <c r="DP351" i="3"/>
  <c r="DP354" i="3" s="1"/>
  <c r="DH303" i="3"/>
  <c r="DI307" i="3"/>
  <c r="DN332" i="3"/>
  <c r="DM328" i="3"/>
  <c r="DS357" i="3"/>
  <c r="DS353" i="3" s="1"/>
  <c r="DR353" i="3"/>
  <c r="DO307" i="5"/>
  <c r="DO309" i="5" s="1"/>
  <c r="DO74" i="6" s="1"/>
  <c r="EV74" i="6" s="1"/>
  <c r="DO299" i="5"/>
  <c r="DO301" i="5" s="1"/>
  <c r="DO75" i="6" s="1"/>
  <c r="EV75" i="6" s="1"/>
  <c r="DM326" i="3" l="1"/>
  <c r="DM329" i="3" s="1"/>
  <c r="DG301" i="3"/>
  <c r="DG304" i="3" s="1"/>
  <c r="DQ351" i="3"/>
  <c r="DQ354" i="3" s="1"/>
  <c r="DI303" i="3"/>
  <c r="DJ307" i="3"/>
  <c r="DO332" i="3"/>
  <c r="DN328" i="3"/>
  <c r="DO310" i="5"/>
  <c r="DO302" i="5"/>
  <c r="DP297" i="5"/>
  <c r="DP305" i="5"/>
  <c r="DR351" i="3" l="1"/>
  <c r="DR354" i="3" s="1"/>
  <c r="DH301" i="3"/>
  <c r="DH304" i="3" s="1"/>
  <c r="DN326" i="3"/>
  <c r="DN329" i="3" s="1"/>
  <c r="DJ303" i="3"/>
  <c r="DK307" i="3"/>
  <c r="DP332" i="3"/>
  <c r="DO328" i="3"/>
  <c r="DP307" i="5"/>
  <c r="DP309" i="5" s="1"/>
  <c r="DP74" i="6" s="1"/>
  <c r="DP299" i="5"/>
  <c r="DP301" i="5" s="1"/>
  <c r="DP75" i="6" s="1"/>
  <c r="DO326" i="3" l="1"/>
  <c r="DO329" i="3" s="1"/>
  <c r="DI301" i="3"/>
  <c r="DI304" i="3" s="1"/>
  <c r="DS351" i="3"/>
  <c r="DS354" i="3" s="1"/>
  <c r="DL307" i="3"/>
  <c r="DK303" i="3"/>
  <c r="DQ332" i="3"/>
  <c r="DP328" i="3"/>
  <c r="DP310" i="5"/>
  <c r="DP302" i="5"/>
  <c r="DQ297" i="5"/>
  <c r="DQ305" i="5"/>
  <c r="DJ301" i="3" l="1"/>
  <c r="DJ304" i="3" s="1"/>
  <c r="DP326" i="3"/>
  <c r="DP329" i="3" s="1"/>
  <c r="DL303" i="3"/>
  <c r="DM307" i="3"/>
  <c r="DR332" i="3"/>
  <c r="DQ328" i="3"/>
  <c r="DQ307" i="5"/>
  <c r="DQ309" i="5" s="1"/>
  <c r="DQ74" i="6" s="1"/>
  <c r="DQ299" i="5"/>
  <c r="DQ301" i="5" s="1"/>
  <c r="DQ75" i="6" s="1"/>
  <c r="DQ326" i="3" l="1"/>
  <c r="DQ329" i="3" s="1"/>
  <c r="DK301" i="3"/>
  <c r="DK304" i="3" s="1"/>
  <c r="DN307" i="3"/>
  <c r="DM303" i="3"/>
  <c r="DS332" i="3"/>
  <c r="DS328" i="3" s="1"/>
  <c r="DR328" i="3"/>
  <c r="DQ310" i="5"/>
  <c r="DQ302" i="5"/>
  <c r="DR297" i="5"/>
  <c r="DR305" i="5"/>
  <c r="DL301" i="3" l="1"/>
  <c r="DL304" i="3" s="1"/>
  <c r="DR326" i="3"/>
  <c r="DR329" i="3" s="1"/>
  <c r="DN303" i="3"/>
  <c r="DO307" i="3"/>
  <c r="DR307" i="5"/>
  <c r="DR309" i="5" s="1"/>
  <c r="DR74" i="6" s="1"/>
  <c r="DR299" i="5"/>
  <c r="DR301" i="5" s="1"/>
  <c r="DR75" i="6" s="1"/>
  <c r="DS326" i="3" l="1"/>
  <c r="DS329" i="3" s="1"/>
  <c r="DM301" i="3"/>
  <c r="DM304" i="3" s="1"/>
  <c r="DP307" i="3"/>
  <c r="DO303" i="3"/>
  <c r="DR310" i="5"/>
  <c r="DR302" i="5"/>
  <c r="DS297" i="5"/>
  <c r="DS305" i="5"/>
  <c r="DN301" i="3" l="1"/>
  <c r="DN304" i="3" s="1"/>
  <c r="DQ307" i="3"/>
  <c r="DQ303" i="3" s="1"/>
  <c r="DP303" i="3"/>
  <c r="DS307" i="5"/>
  <c r="DS309" i="5" s="1"/>
  <c r="DS299" i="5"/>
  <c r="DS301" i="5" s="1"/>
  <c r="DO301" i="3" l="1"/>
  <c r="DO304" i="3" s="1"/>
  <c r="DR307" i="3"/>
  <c r="DS302" i="5"/>
  <c r="DS75" i="6"/>
  <c r="EW75" i="6" s="1"/>
  <c r="DS310" i="5"/>
  <c r="DS74" i="6"/>
  <c r="EW74" i="6" s="1"/>
  <c r="DP301" i="3" l="1"/>
  <c r="DP304" i="3" s="1"/>
  <c r="DS307" i="3"/>
  <c r="DS303" i="3" s="1"/>
  <c r="DR303" i="3"/>
  <c r="H51" i="3"/>
  <c r="H54" i="3" s="1"/>
  <c r="I261" i="3"/>
  <c r="I287" i="3" s="1"/>
  <c r="J261" i="3"/>
  <c r="J287" i="3" s="1"/>
  <c r="K261" i="3"/>
  <c r="K287" i="3" s="1"/>
  <c r="L261" i="3"/>
  <c r="L287" i="3" s="1"/>
  <c r="M261" i="3"/>
  <c r="M287" i="3" s="1"/>
  <c r="N261" i="3"/>
  <c r="N287" i="3" s="1"/>
  <c r="O261" i="3"/>
  <c r="O287" i="3" s="1"/>
  <c r="P261" i="3"/>
  <c r="P287" i="3" s="1"/>
  <c r="Q261" i="3"/>
  <c r="Q287" i="3" s="1"/>
  <c r="R261" i="3"/>
  <c r="R287" i="3" s="1"/>
  <c r="S261" i="3"/>
  <c r="S287" i="3" s="1"/>
  <c r="T261" i="3"/>
  <c r="T287" i="3" s="1"/>
  <c r="U261" i="3"/>
  <c r="U287" i="3" s="1"/>
  <c r="V261" i="3"/>
  <c r="V287" i="3" s="1"/>
  <c r="W261" i="3"/>
  <c r="W287" i="3" s="1"/>
  <c r="X261" i="3"/>
  <c r="X287" i="3" s="1"/>
  <c r="Y261" i="3"/>
  <c r="Y287" i="3" s="1"/>
  <c r="Z261" i="3"/>
  <c r="Z287" i="3" s="1"/>
  <c r="AA261" i="3"/>
  <c r="AA287" i="3" s="1"/>
  <c r="AB261" i="3"/>
  <c r="AB287" i="3" s="1"/>
  <c r="AC261" i="3"/>
  <c r="AC287" i="3" s="1"/>
  <c r="AD261" i="3"/>
  <c r="AD287" i="3" s="1"/>
  <c r="AE261" i="3"/>
  <c r="AE287" i="3" s="1"/>
  <c r="AF261" i="3"/>
  <c r="AF287" i="3" s="1"/>
  <c r="AG261" i="3"/>
  <c r="AG287" i="3" s="1"/>
  <c r="AH261" i="3"/>
  <c r="AH287" i="3" s="1"/>
  <c r="AI261" i="3"/>
  <c r="AI287" i="3" s="1"/>
  <c r="AJ261" i="3"/>
  <c r="AJ287" i="3" s="1"/>
  <c r="AK261" i="3"/>
  <c r="AK287" i="3" s="1"/>
  <c r="AL261" i="3"/>
  <c r="AL287" i="3" s="1"/>
  <c r="AM261" i="3"/>
  <c r="AM287" i="3" s="1"/>
  <c r="AN261" i="3"/>
  <c r="AN287" i="3" s="1"/>
  <c r="AO261" i="3"/>
  <c r="AO287" i="3" s="1"/>
  <c r="AP261" i="3"/>
  <c r="AP287" i="3" s="1"/>
  <c r="AQ261" i="3"/>
  <c r="AQ287" i="3" s="1"/>
  <c r="AR261" i="3"/>
  <c r="AR287" i="3" s="1"/>
  <c r="AS261" i="3"/>
  <c r="AS287" i="3" s="1"/>
  <c r="AT261" i="3"/>
  <c r="AT287" i="3" s="1"/>
  <c r="AU261" i="3"/>
  <c r="AU287" i="3" s="1"/>
  <c r="AV261" i="3"/>
  <c r="AV287" i="3" s="1"/>
  <c r="AW261" i="3"/>
  <c r="AW287" i="3" s="1"/>
  <c r="AX261" i="3"/>
  <c r="AX287" i="3" s="1"/>
  <c r="AY261" i="3"/>
  <c r="AY287" i="3" s="1"/>
  <c r="AZ261" i="3"/>
  <c r="AZ287" i="3" s="1"/>
  <c r="BA261" i="3"/>
  <c r="BA287" i="3" s="1"/>
  <c r="BB261" i="3"/>
  <c r="BB287" i="3" s="1"/>
  <c r="BC261" i="3"/>
  <c r="BC287" i="3" s="1"/>
  <c r="BD261" i="3"/>
  <c r="BD287" i="3" s="1"/>
  <c r="BE261" i="3"/>
  <c r="BE287" i="3" s="1"/>
  <c r="BF261" i="3"/>
  <c r="BF287" i="3" s="1"/>
  <c r="BG261" i="3"/>
  <c r="BG287" i="3" s="1"/>
  <c r="BH261" i="3"/>
  <c r="BH287" i="3" s="1"/>
  <c r="BI261" i="3"/>
  <c r="BI287" i="3" s="1"/>
  <c r="BJ261" i="3"/>
  <c r="BJ287" i="3" s="1"/>
  <c r="BK261" i="3"/>
  <c r="BK287" i="3" s="1"/>
  <c r="BL261" i="3"/>
  <c r="BL287" i="3" s="1"/>
  <c r="BM261" i="3"/>
  <c r="BM287" i="3" s="1"/>
  <c r="BN261" i="3"/>
  <c r="BN287" i="3" s="1"/>
  <c r="BO261" i="3"/>
  <c r="BO287" i="3" s="1"/>
  <c r="BP261" i="3"/>
  <c r="BP287" i="3" s="1"/>
  <c r="BQ261" i="3"/>
  <c r="BQ287" i="3" s="1"/>
  <c r="BR261" i="3"/>
  <c r="BR287" i="3" s="1"/>
  <c r="BS261" i="3"/>
  <c r="BS287" i="3" s="1"/>
  <c r="BT261" i="3"/>
  <c r="BT287" i="3" s="1"/>
  <c r="BU261" i="3"/>
  <c r="BU287" i="3" s="1"/>
  <c r="BV261" i="3"/>
  <c r="BV287" i="3" s="1"/>
  <c r="BW261" i="3"/>
  <c r="BW287" i="3" s="1"/>
  <c r="BX261" i="3"/>
  <c r="BX287" i="3" s="1"/>
  <c r="BY261" i="3"/>
  <c r="BY287" i="3" s="1"/>
  <c r="BZ261" i="3"/>
  <c r="BZ287" i="3" s="1"/>
  <c r="CA261" i="3"/>
  <c r="CA287" i="3" s="1"/>
  <c r="CB261" i="3"/>
  <c r="CB287" i="3" s="1"/>
  <c r="CC261" i="3"/>
  <c r="CC287" i="3" s="1"/>
  <c r="CD261" i="3"/>
  <c r="CD287" i="3" s="1"/>
  <c r="CE261" i="3"/>
  <c r="CE287" i="3" s="1"/>
  <c r="CF261" i="3"/>
  <c r="CF287" i="3" s="1"/>
  <c r="CG261" i="3"/>
  <c r="CG287" i="3" s="1"/>
  <c r="CH261" i="3"/>
  <c r="CH287" i="3" s="1"/>
  <c r="CI261" i="3"/>
  <c r="CI287" i="3" s="1"/>
  <c r="CJ261" i="3"/>
  <c r="CJ287" i="3" s="1"/>
  <c r="CK261" i="3"/>
  <c r="CK287" i="3" s="1"/>
  <c r="CL261" i="3"/>
  <c r="CL287" i="3" s="1"/>
  <c r="CM261" i="3"/>
  <c r="CM287" i="3" s="1"/>
  <c r="CN261" i="3"/>
  <c r="CN287" i="3" s="1"/>
  <c r="CO261" i="3"/>
  <c r="CO287" i="3" s="1"/>
  <c r="CP261" i="3"/>
  <c r="CP287" i="3" s="1"/>
  <c r="CQ261" i="3"/>
  <c r="CQ287" i="3" s="1"/>
  <c r="CR261" i="3"/>
  <c r="CR287" i="3" s="1"/>
  <c r="CS261" i="3"/>
  <c r="CS287" i="3" s="1"/>
  <c r="CT261" i="3"/>
  <c r="CT287" i="3" s="1"/>
  <c r="CU261" i="3"/>
  <c r="CU287" i="3" s="1"/>
  <c r="CV261" i="3"/>
  <c r="CV287" i="3" s="1"/>
  <c r="CW261" i="3"/>
  <c r="CW287" i="3" s="1"/>
  <c r="CX261" i="3"/>
  <c r="CX287" i="3" s="1"/>
  <c r="CY261" i="3"/>
  <c r="CY287" i="3" s="1"/>
  <c r="CZ261" i="3"/>
  <c r="CZ287" i="3" s="1"/>
  <c r="DA261" i="3"/>
  <c r="DA287" i="3" s="1"/>
  <c r="DB261" i="3"/>
  <c r="DB287" i="3" s="1"/>
  <c r="DC261" i="3"/>
  <c r="DC287" i="3" s="1"/>
  <c r="DD261" i="3"/>
  <c r="DD287" i="3" s="1"/>
  <c r="DE261" i="3"/>
  <c r="DE287" i="3" s="1"/>
  <c r="DF261" i="3"/>
  <c r="DF287" i="3" s="1"/>
  <c r="DG261" i="3"/>
  <c r="DG287" i="3" s="1"/>
  <c r="DH261" i="3"/>
  <c r="DH287" i="3" s="1"/>
  <c r="DI261" i="3"/>
  <c r="DI287" i="3" s="1"/>
  <c r="DJ261" i="3"/>
  <c r="DJ287" i="3" s="1"/>
  <c r="DK261" i="3"/>
  <c r="DK287" i="3" s="1"/>
  <c r="DL261" i="3"/>
  <c r="DL287" i="3" s="1"/>
  <c r="DM261" i="3"/>
  <c r="DM287" i="3" s="1"/>
  <c r="DN261" i="3"/>
  <c r="DN287" i="3" s="1"/>
  <c r="DO261" i="3"/>
  <c r="DO287" i="3" s="1"/>
  <c r="DP261" i="3"/>
  <c r="DP287" i="3" s="1"/>
  <c r="DQ261" i="3"/>
  <c r="DQ287" i="3" s="1"/>
  <c r="DR261" i="3"/>
  <c r="DR287" i="3" s="1"/>
  <c r="DS261" i="3"/>
  <c r="DS287" i="3" s="1"/>
  <c r="DQ301" i="3" l="1"/>
  <c r="DQ304" i="3" s="1"/>
  <c r="H261" i="3"/>
  <c r="H287" i="3" s="1"/>
  <c r="H290" i="3" s="1"/>
  <c r="DS364" i="5"/>
  <c r="DO364" i="5"/>
  <c r="DK364" i="5"/>
  <c r="DG364" i="5"/>
  <c r="DC364" i="5"/>
  <c r="CY364" i="5"/>
  <c r="CU364" i="5"/>
  <c r="CQ364" i="5"/>
  <c r="CM364" i="5"/>
  <c r="CI364" i="5"/>
  <c r="CE364" i="5"/>
  <c r="CA364" i="5"/>
  <c r="BW364" i="5"/>
  <c r="BS364" i="5"/>
  <c r="BO364" i="5"/>
  <c r="BK364" i="5"/>
  <c r="BG364" i="5"/>
  <c r="BC364" i="5"/>
  <c r="AY364" i="5"/>
  <c r="AU364" i="5"/>
  <c r="AQ364" i="5"/>
  <c r="AM364" i="5"/>
  <c r="AI364" i="5"/>
  <c r="AE364" i="5"/>
  <c r="AA364" i="5"/>
  <c r="W364" i="5"/>
  <c r="S364" i="5"/>
  <c r="O364" i="5"/>
  <c r="K364" i="5"/>
  <c r="DR364" i="5"/>
  <c r="DN364" i="5"/>
  <c r="DJ364" i="5"/>
  <c r="DF364" i="5"/>
  <c r="DB364" i="5"/>
  <c r="CX364" i="5"/>
  <c r="CT364" i="5"/>
  <c r="CP364" i="5"/>
  <c r="CL364" i="5"/>
  <c r="CH364" i="5"/>
  <c r="CD364" i="5"/>
  <c r="BZ364" i="5"/>
  <c r="BV364" i="5"/>
  <c r="BR364" i="5"/>
  <c r="BN364" i="5"/>
  <c r="BJ364" i="5"/>
  <c r="BF364" i="5"/>
  <c r="BB364" i="5"/>
  <c r="AX364" i="5"/>
  <c r="AT364" i="5"/>
  <c r="AP364" i="5"/>
  <c r="AL364" i="5"/>
  <c r="AH364" i="5"/>
  <c r="AD364" i="5"/>
  <c r="Z364" i="5"/>
  <c r="V364" i="5"/>
  <c r="R364" i="5"/>
  <c r="N364" i="5"/>
  <c r="J364" i="5"/>
  <c r="DM364" i="5"/>
  <c r="DI364" i="5"/>
  <c r="DE364" i="5"/>
  <c r="DA364" i="5"/>
  <c r="CW364" i="5"/>
  <c r="CS364" i="5"/>
  <c r="CO364" i="5"/>
  <c r="CK364" i="5"/>
  <c r="CG364" i="5"/>
  <c r="CC364" i="5"/>
  <c r="BY364" i="5"/>
  <c r="BU364" i="5"/>
  <c r="BQ364" i="5"/>
  <c r="BM364" i="5"/>
  <c r="BI364" i="5"/>
  <c r="BE364" i="5"/>
  <c r="BA364" i="5"/>
  <c r="AW364" i="5"/>
  <c r="AS364" i="5"/>
  <c r="AO364" i="5"/>
  <c r="AK364" i="5"/>
  <c r="AG364" i="5"/>
  <c r="AC364" i="5"/>
  <c r="Y364" i="5"/>
  <c r="U364" i="5"/>
  <c r="Q364" i="5"/>
  <c r="M364" i="5"/>
  <c r="DQ364" i="5"/>
  <c r="DP364" i="5"/>
  <c r="DL364" i="5"/>
  <c r="DH364" i="5"/>
  <c r="DD364" i="5"/>
  <c r="CZ364" i="5"/>
  <c r="CV364" i="5"/>
  <c r="CR364" i="5"/>
  <c r="CN364" i="5"/>
  <c r="CJ364" i="5"/>
  <c r="CF364" i="5"/>
  <c r="CB364" i="5"/>
  <c r="BX364" i="5"/>
  <c r="BT364" i="5"/>
  <c r="BP364" i="5"/>
  <c r="BL364" i="5"/>
  <c r="BH364" i="5"/>
  <c r="BD364" i="5"/>
  <c r="AZ364" i="5"/>
  <c r="AV364" i="5"/>
  <c r="AR364" i="5"/>
  <c r="AN364" i="5"/>
  <c r="AJ364" i="5"/>
  <c r="AF364" i="5"/>
  <c r="AB364" i="5"/>
  <c r="X364" i="5"/>
  <c r="T364" i="5"/>
  <c r="P364" i="5"/>
  <c r="L364" i="5"/>
  <c r="G51" i="3"/>
  <c r="DR301" i="3" l="1"/>
  <c r="DR304" i="3" s="1"/>
  <c r="H295" i="3"/>
  <c r="I286" i="3"/>
  <c r="I298" i="3" s="1"/>
  <c r="H71" i="3"/>
  <c r="H74" i="3" s="1"/>
  <c r="I74" i="3"/>
  <c r="I262" i="3" s="1"/>
  <c r="I312" i="3" s="1"/>
  <c r="J74" i="3"/>
  <c r="J262" i="3" s="1"/>
  <c r="J312" i="3" s="1"/>
  <c r="K74" i="3"/>
  <c r="K262" i="3" s="1"/>
  <c r="K312" i="3" s="1"/>
  <c r="L74" i="3"/>
  <c r="L262" i="3" s="1"/>
  <c r="L312" i="3" s="1"/>
  <c r="M74" i="3"/>
  <c r="M262" i="3" s="1"/>
  <c r="M312" i="3" s="1"/>
  <c r="N74" i="3"/>
  <c r="N262" i="3" s="1"/>
  <c r="N312" i="3" s="1"/>
  <c r="O74" i="3"/>
  <c r="O262" i="3" s="1"/>
  <c r="O312" i="3" s="1"/>
  <c r="P74" i="3"/>
  <c r="P262" i="3" s="1"/>
  <c r="P312" i="3" s="1"/>
  <c r="Q74" i="3"/>
  <c r="Q262" i="3" s="1"/>
  <c r="Q312" i="3" s="1"/>
  <c r="R74" i="3"/>
  <c r="R262" i="3" s="1"/>
  <c r="R312" i="3" s="1"/>
  <c r="S74" i="3"/>
  <c r="S262" i="3" s="1"/>
  <c r="S312" i="3" s="1"/>
  <c r="T74" i="3"/>
  <c r="T262" i="3" s="1"/>
  <c r="T312" i="3" s="1"/>
  <c r="U74" i="3"/>
  <c r="U262" i="3" s="1"/>
  <c r="U312" i="3" s="1"/>
  <c r="V74" i="3"/>
  <c r="V262" i="3" s="1"/>
  <c r="V312" i="3" s="1"/>
  <c r="W74" i="3"/>
  <c r="W262" i="3" s="1"/>
  <c r="W312" i="3" s="1"/>
  <c r="X74" i="3"/>
  <c r="X262" i="3" s="1"/>
  <c r="X312" i="3" s="1"/>
  <c r="Y74" i="3"/>
  <c r="Y262" i="3" s="1"/>
  <c r="Y312" i="3" s="1"/>
  <c r="Z74" i="3"/>
  <c r="Z262" i="3" s="1"/>
  <c r="Z312" i="3" s="1"/>
  <c r="AA74" i="3"/>
  <c r="AA262" i="3" s="1"/>
  <c r="AA312" i="3" s="1"/>
  <c r="AB74" i="3"/>
  <c r="AB262" i="3" s="1"/>
  <c r="AB312" i="3" s="1"/>
  <c r="AC74" i="3"/>
  <c r="AC262" i="3" s="1"/>
  <c r="AC312" i="3" s="1"/>
  <c r="AD74" i="3"/>
  <c r="AD262" i="3" s="1"/>
  <c r="AD312" i="3" s="1"/>
  <c r="AE74" i="3"/>
  <c r="AE262" i="3" s="1"/>
  <c r="AE312" i="3" s="1"/>
  <c r="AF74" i="3"/>
  <c r="AF262" i="3" s="1"/>
  <c r="AF312" i="3" s="1"/>
  <c r="AG74" i="3"/>
  <c r="AG262" i="3" s="1"/>
  <c r="AG312" i="3" s="1"/>
  <c r="AH74" i="3"/>
  <c r="AH262" i="3" s="1"/>
  <c r="AH312" i="3" s="1"/>
  <c r="AI74" i="3"/>
  <c r="AI262" i="3" s="1"/>
  <c r="AI312" i="3" s="1"/>
  <c r="AJ74" i="3"/>
  <c r="AJ262" i="3" s="1"/>
  <c r="AJ312" i="3" s="1"/>
  <c r="AK74" i="3"/>
  <c r="AK262" i="3" s="1"/>
  <c r="AK312" i="3" s="1"/>
  <c r="AL74" i="3"/>
  <c r="AL262" i="3" s="1"/>
  <c r="AL312" i="3" s="1"/>
  <c r="AM74" i="3"/>
  <c r="AM262" i="3" s="1"/>
  <c r="AM312" i="3" s="1"/>
  <c r="AN74" i="3"/>
  <c r="AN262" i="3" s="1"/>
  <c r="AN312" i="3" s="1"/>
  <c r="AO74" i="3"/>
  <c r="AO262" i="3" s="1"/>
  <c r="AO312" i="3" s="1"/>
  <c r="AP74" i="3"/>
  <c r="AP262" i="3" s="1"/>
  <c r="AP312" i="3" s="1"/>
  <c r="AQ74" i="3"/>
  <c r="AQ262" i="3" s="1"/>
  <c r="AQ312" i="3" s="1"/>
  <c r="AR74" i="3"/>
  <c r="AR262" i="3" s="1"/>
  <c r="AR312" i="3" s="1"/>
  <c r="AS74" i="3"/>
  <c r="AS262" i="3" s="1"/>
  <c r="AS312" i="3" s="1"/>
  <c r="AT74" i="3"/>
  <c r="AT262" i="3" s="1"/>
  <c r="AT312" i="3" s="1"/>
  <c r="AU74" i="3"/>
  <c r="AU262" i="3" s="1"/>
  <c r="AU312" i="3" s="1"/>
  <c r="AV74" i="3"/>
  <c r="AV262" i="3" s="1"/>
  <c r="AV312" i="3" s="1"/>
  <c r="AW74" i="3"/>
  <c r="AW262" i="3" s="1"/>
  <c r="AW312" i="3" s="1"/>
  <c r="AX74" i="3"/>
  <c r="AX262" i="3" s="1"/>
  <c r="AX312" i="3" s="1"/>
  <c r="AY74" i="3"/>
  <c r="AY262" i="3" s="1"/>
  <c r="AY312" i="3" s="1"/>
  <c r="AZ74" i="3"/>
  <c r="AZ262" i="3" s="1"/>
  <c r="AZ312" i="3" s="1"/>
  <c r="BA74" i="3"/>
  <c r="BA262" i="3" s="1"/>
  <c r="BA312" i="3" s="1"/>
  <c r="BB74" i="3"/>
  <c r="BB262" i="3" s="1"/>
  <c r="BB312" i="3" s="1"/>
  <c r="BC74" i="3"/>
  <c r="BC262" i="3" s="1"/>
  <c r="BC312" i="3" s="1"/>
  <c r="BD74" i="3"/>
  <c r="BD262" i="3" s="1"/>
  <c r="BD312" i="3" s="1"/>
  <c r="BE74" i="3"/>
  <c r="BE262" i="3" s="1"/>
  <c r="BE312" i="3" s="1"/>
  <c r="BF74" i="3"/>
  <c r="BF262" i="3" s="1"/>
  <c r="BF312" i="3" s="1"/>
  <c r="BG74" i="3"/>
  <c r="BG262" i="3" s="1"/>
  <c r="BG312" i="3" s="1"/>
  <c r="BH74" i="3"/>
  <c r="BH262" i="3" s="1"/>
  <c r="BH312" i="3" s="1"/>
  <c r="BI74" i="3"/>
  <c r="BI262" i="3" s="1"/>
  <c r="BI312" i="3" s="1"/>
  <c r="BJ74" i="3"/>
  <c r="BJ262" i="3" s="1"/>
  <c r="BJ312" i="3" s="1"/>
  <c r="BK74" i="3"/>
  <c r="BK262" i="3" s="1"/>
  <c r="BK312" i="3" s="1"/>
  <c r="BL74" i="3"/>
  <c r="BL262" i="3" s="1"/>
  <c r="BL312" i="3" s="1"/>
  <c r="BM74" i="3"/>
  <c r="BM262" i="3" s="1"/>
  <c r="BM312" i="3" s="1"/>
  <c r="BN74" i="3"/>
  <c r="BN262" i="3" s="1"/>
  <c r="BN312" i="3" s="1"/>
  <c r="BO74" i="3"/>
  <c r="BO262" i="3" s="1"/>
  <c r="BO312" i="3" s="1"/>
  <c r="BP74" i="3"/>
  <c r="BP262" i="3" s="1"/>
  <c r="BP312" i="3" s="1"/>
  <c r="BQ74" i="3"/>
  <c r="BQ262" i="3" s="1"/>
  <c r="BQ312" i="3" s="1"/>
  <c r="BR74" i="3"/>
  <c r="BR262" i="3" s="1"/>
  <c r="BR312" i="3" s="1"/>
  <c r="BS74" i="3"/>
  <c r="BS262" i="3" s="1"/>
  <c r="BS312" i="3" s="1"/>
  <c r="BT74" i="3"/>
  <c r="BT262" i="3" s="1"/>
  <c r="BT312" i="3" s="1"/>
  <c r="BU74" i="3"/>
  <c r="BU262" i="3" s="1"/>
  <c r="BU312" i="3" s="1"/>
  <c r="BV74" i="3"/>
  <c r="BV262" i="3" s="1"/>
  <c r="BV312" i="3" s="1"/>
  <c r="BW74" i="3"/>
  <c r="BW262" i="3" s="1"/>
  <c r="BW312" i="3" s="1"/>
  <c r="BX74" i="3"/>
  <c r="BX262" i="3" s="1"/>
  <c r="BX312" i="3" s="1"/>
  <c r="BY74" i="3"/>
  <c r="BY262" i="3" s="1"/>
  <c r="BY312" i="3" s="1"/>
  <c r="BZ74" i="3"/>
  <c r="BZ262" i="3" s="1"/>
  <c r="BZ312" i="3" s="1"/>
  <c r="CA74" i="3"/>
  <c r="CA262" i="3" s="1"/>
  <c r="CA312" i="3" s="1"/>
  <c r="CB74" i="3"/>
  <c r="CB262" i="3" s="1"/>
  <c r="CB312" i="3" s="1"/>
  <c r="CC74" i="3"/>
  <c r="CC262" i="3" s="1"/>
  <c r="CC312" i="3" s="1"/>
  <c r="CD74" i="3"/>
  <c r="CD262" i="3" s="1"/>
  <c r="CD312" i="3" s="1"/>
  <c r="CE74" i="3"/>
  <c r="CE262" i="3" s="1"/>
  <c r="CE312" i="3" s="1"/>
  <c r="CF74" i="3"/>
  <c r="CF262" i="3" s="1"/>
  <c r="CF312" i="3" s="1"/>
  <c r="CG74" i="3"/>
  <c r="CG262" i="3" s="1"/>
  <c r="CG312" i="3" s="1"/>
  <c r="CH74" i="3"/>
  <c r="CH262" i="3" s="1"/>
  <c r="CH312" i="3" s="1"/>
  <c r="CI74" i="3"/>
  <c r="CI262" i="3" s="1"/>
  <c r="CI312" i="3" s="1"/>
  <c r="CJ74" i="3"/>
  <c r="CJ262" i="3" s="1"/>
  <c r="CJ312" i="3" s="1"/>
  <c r="CK74" i="3"/>
  <c r="CK262" i="3" s="1"/>
  <c r="CK312" i="3" s="1"/>
  <c r="CL74" i="3"/>
  <c r="CL262" i="3" s="1"/>
  <c r="CL312" i="3" s="1"/>
  <c r="CM74" i="3"/>
  <c r="CM262" i="3" s="1"/>
  <c r="CM312" i="3" s="1"/>
  <c r="CN74" i="3"/>
  <c r="CN262" i="3" s="1"/>
  <c r="CN312" i="3" s="1"/>
  <c r="CO74" i="3"/>
  <c r="CO262" i="3" s="1"/>
  <c r="CO312" i="3" s="1"/>
  <c r="CP74" i="3"/>
  <c r="CP262" i="3" s="1"/>
  <c r="CP312" i="3" s="1"/>
  <c r="CQ74" i="3"/>
  <c r="CQ262" i="3" s="1"/>
  <c r="CQ312" i="3" s="1"/>
  <c r="CR74" i="3"/>
  <c r="CR262" i="3" s="1"/>
  <c r="CR312" i="3" s="1"/>
  <c r="CS74" i="3"/>
  <c r="CS262" i="3" s="1"/>
  <c r="CS312" i="3" s="1"/>
  <c r="CT74" i="3"/>
  <c r="CT262" i="3" s="1"/>
  <c r="CT312" i="3" s="1"/>
  <c r="CU74" i="3"/>
  <c r="CU262" i="3" s="1"/>
  <c r="CU312" i="3" s="1"/>
  <c r="CV74" i="3"/>
  <c r="CV262" i="3" s="1"/>
  <c r="CV312" i="3" s="1"/>
  <c r="CW74" i="3"/>
  <c r="CW262" i="3" s="1"/>
  <c r="CW312" i="3" s="1"/>
  <c r="CX74" i="3"/>
  <c r="CX262" i="3" s="1"/>
  <c r="CX312" i="3" s="1"/>
  <c r="CY74" i="3"/>
  <c r="CY262" i="3" s="1"/>
  <c r="CY312" i="3" s="1"/>
  <c r="CZ74" i="3"/>
  <c r="CZ262" i="3" s="1"/>
  <c r="CZ312" i="3" s="1"/>
  <c r="DA74" i="3"/>
  <c r="DA262" i="3" s="1"/>
  <c r="DA312" i="3" s="1"/>
  <c r="DB74" i="3"/>
  <c r="DB262" i="3" s="1"/>
  <c r="DB312" i="3" s="1"/>
  <c r="DC74" i="3"/>
  <c r="DC262" i="3" s="1"/>
  <c r="DC312" i="3" s="1"/>
  <c r="DD74" i="3"/>
  <c r="DD262" i="3" s="1"/>
  <c r="DD312" i="3" s="1"/>
  <c r="DE74" i="3"/>
  <c r="DE262" i="3" s="1"/>
  <c r="DE312" i="3" s="1"/>
  <c r="DF74" i="3"/>
  <c r="DF262" i="3" s="1"/>
  <c r="DF312" i="3" s="1"/>
  <c r="DG74" i="3"/>
  <c r="DG262" i="3" s="1"/>
  <c r="DG312" i="3" s="1"/>
  <c r="DH74" i="3"/>
  <c r="DH262" i="3" s="1"/>
  <c r="DH312" i="3" s="1"/>
  <c r="DI74" i="3"/>
  <c r="DI262" i="3" s="1"/>
  <c r="DI312" i="3" s="1"/>
  <c r="DJ74" i="3"/>
  <c r="DJ262" i="3" s="1"/>
  <c r="DJ312" i="3" s="1"/>
  <c r="DK74" i="3"/>
  <c r="DK262" i="3" s="1"/>
  <c r="DK312" i="3" s="1"/>
  <c r="DL74" i="3"/>
  <c r="DL262" i="3" s="1"/>
  <c r="DL312" i="3" s="1"/>
  <c r="DM74" i="3"/>
  <c r="DM262" i="3" s="1"/>
  <c r="DM312" i="3" s="1"/>
  <c r="DN74" i="3"/>
  <c r="DN262" i="3" s="1"/>
  <c r="DN312" i="3" s="1"/>
  <c r="DO74" i="3"/>
  <c r="DO262" i="3" s="1"/>
  <c r="DO312" i="3" s="1"/>
  <c r="DP74" i="3"/>
  <c r="DP262" i="3" s="1"/>
  <c r="DP312" i="3" s="1"/>
  <c r="DQ74" i="3"/>
  <c r="DQ262" i="3" s="1"/>
  <c r="DQ312" i="3" s="1"/>
  <c r="DR74" i="3"/>
  <c r="DR262" i="3" s="1"/>
  <c r="DR312" i="3" s="1"/>
  <c r="DS74" i="3"/>
  <c r="DS262" i="3" s="1"/>
  <c r="DS312" i="3" s="1"/>
  <c r="DS301" i="3" l="1"/>
  <c r="DS304" i="3" s="1"/>
  <c r="H262" i="3"/>
  <c r="H312" i="3" s="1"/>
  <c r="H315" i="3" s="1"/>
  <c r="H320" i="3" s="1"/>
  <c r="DQ365" i="5"/>
  <c r="DE365" i="5"/>
  <c r="DA365" i="5"/>
  <c r="CW365" i="5"/>
  <c r="CS365" i="5"/>
  <c r="CO365" i="5"/>
  <c r="CK365" i="5"/>
  <c r="CG365" i="5"/>
  <c r="CC365" i="5"/>
  <c r="BY365" i="5"/>
  <c r="BU365" i="5"/>
  <c r="BQ365" i="5"/>
  <c r="BM365" i="5"/>
  <c r="BI365" i="5"/>
  <c r="BE365" i="5"/>
  <c r="BA365" i="5"/>
  <c r="AW365" i="5"/>
  <c r="AS365" i="5"/>
  <c r="AO365" i="5"/>
  <c r="AK365" i="5"/>
  <c r="AG365" i="5"/>
  <c r="AC365" i="5"/>
  <c r="Y365" i="5"/>
  <c r="U365" i="5"/>
  <c r="Q365" i="5"/>
  <c r="M365" i="5"/>
  <c r="DR365" i="5"/>
  <c r="DI365" i="5"/>
  <c r="DP365" i="5"/>
  <c r="DH365" i="5"/>
  <c r="CZ365" i="5"/>
  <c r="CN365" i="5"/>
  <c r="CJ365" i="5"/>
  <c r="CF365" i="5"/>
  <c r="CB365" i="5"/>
  <c r="BX365" i="5"/>
  <c r="BT365" i="5"/>
  <c r="BP365" i="5"/>
  <c r="BL365" i="5"/>
  <c r="BH365" i="5"/>
  <c r="BD365" i="5"/>
  <c r="AZ365" i="5"/>
  <c r="AV365" i="5"/>
  <c r="AR365" i="5"/>
  <c r="AN365" i="5"/>
  <c r="AJ365" i="5"/>
  <c r="AF365" i="5"/>
  <c r="AB365" i="5"/>
  <c r="X365" i="5"/>
  <c r="T365" i="5"/>
  <c r="P365" i="5"/>
  <c r="L365" i="5"/>
  <c r="DM365" i="5"/>
  <c r="DL365" i="5"/>
  <c r="DD365" i="5"/>
  <c r="CV365" i="5"/>
  <c r="CR365" i="5"/>
  <c r="DS365" i="5"/>
  <c r="DO365" i="5"/>
  <c r="DK365" i="5"/>
  <c r="DG365" i="5"/>
  <c r="DC365" i="5"/>
  <c r="CY365" i="5"/>
  <c r="CU365" i="5"/>
  <c r="CQ365" i="5"/>
  <c r="CM365" i="5"/>
  <c r="CI365" i="5"/>
  <c r="CE365" i="5"/>
  <c r="CA365" i="5"/>
  <c r="BW365" i="5"/>
  <c r="BS365" i="5"/>
  <c r="BO365" i="5"/>
  <c r="BK365" i="5"/>
  <c r="BG365" i="5"/>
  <c r="BC365" i="5"/>
  <c r="AY365" i="5"/>
  <c r="AU365" i="5"/>
  <c r="AQ365" i="5"/>
  <c r="AM365" i="5"/>
  <c r="AI365" i="5"/>
  <c r="AE365" i="5"/>
  <c r="AA365" i="5"/>
  <c r="W365" i="5"/>
  <c r="S365" i="5"/>
  <c r="O365" i="5"/>
  <c r="K365" i="5"/>
  <c r="DN365" i="5"/>
  <c r="DJ365" i="5"/>
  <c r="DF365" i="5"/>
  <c r="DB365" i="5"/>
  <c r="CX365" i="5"/>
  <c r="CT365" i="5"/>
  <c r="CP365" i="5"/>
  <c r="CL365" i="5"/>
  <c r="CH365" i="5"/>
  <c r="CD365" i="5"/>
  <c r="BZ365" i="5"/>
  <c r="BV365" i="5"/>
  <c r="BR365" i="5"/>
  <c r="BN365" i="5"/>
  <c r="BJ365" i="5"/>
  <c r="BF365" i="5"/>
  <c r="BB365" i="5"/>
  <c r="AX365" i="5"/>
  <c r="AT365" i="5"/>
  <c r="AP365" i="5"/>
  <c r="AL365" i="5"/>
  <c r="AH365" i="5"/>
  <c r="AD365" i="5"/>
  <c r="Z365" i="5"/>
  <c r="V365" i="5"/>
  <c r="R365" i="5"/>
  <c r="N365" i="5"/>
  <c r="J365" i="5"/>
  <c r="G71" i="3"/>
  <c r="I311" i="3" l="1"/>
  <c r="I323" i="3" s="1"/>
  <c r="H91" i="3"/>
  <c r="H94" i="3" s="1"/>
  <c r="H263" i="3" s="1"/>
  <c r="I91" i="3"/>
  <c r="I94" i="3" s="1"/>
  <c r="I263" i="3" s="1"/>
  <c r="I337" i="3" s="1"/>
  <c r="J91" i="3"/>
  <c r="J94" i="3" s="1"/>
  <c r="J263" i="3" s="1"/>
  <c r="J337" i="3" s="1"/>
  <c r="K91" i="3"/>
  <c r="K94" i="3" s="1"/>
  <c r="K263" i="3" s="1"/>
  <c r="K337" i="3" s="1"/>
  <c r="L91" i="3"/>
  <c r="L94" i="3" s="1"/>
  <c r="L263" i="3" s="1"/>
  <c r="L337" i="3" s="1"/>
  <c r="M91" i="3"/>
  <c r="M94" i="3" s="1"/>
  <c r="M263" i="3" s="1"/>
  <c r="M337" i="3" s="1"/>
  <c r="N91" i="3"/>
  <c r="N94" i="3" s="1"/>
  <c r="N263" i="3" s="1"/>
  <c r="N337" i="3" s="1"/>
  <c r="O91" i="3"/>
  <c r="O94" i="3" s="1"/>
  <c r="O263" i="3" s="1"/>
  <c r="O337" i="3" s="1"/>
  <c r="P91" i="3"/>
  <c r="P94" i="3" s="1"/>
  <c r="P263" i="3" s="1"/>
  <c r="P337" i="3" s="1"/>
  <c r="Q91" i="3"/>
  <c r="Q94" i="3" s="1"/>
  <c r="Q263" i="3" s="1"/>
  <c r="Q337" i="3" s="1"/>
  <c r="R91" i="3"/>
  <c r="R94" i="3" s="1"/>
  <c r="R263" i="3" s="1"/>
  <c r="R337" i="3" s="1"/>
  <c r="S91" i="3"/>
  <c r="S94" i="3" s="1"/>
  <c r="S263" i="3" s="1"/>
  <c r="S337" i="3" s="1"/>
  <c r="T91" i="3"/>
  <c r="T94" i="3" s="1"/>
  <c r="T263" i="3" s="1"/>
  <c r="T337" i="3" s="1"/>
  <c r="U91" i="3"/>
  <c r="U94" i="3" s="1"/>
  <c r="U263" i="3" s="1"/>
  <c r="U337" i="3" s="1"/>
  <c r="V91" i="3"/>
  <c r="V94" i="3" s="1"/>
  <c r="V263" i="3" s="1"/>
  <c r="V337" i="3" s="1"/>
  <c r="W91" i="3"/>
  <c r="W94" i="3" s="1"/>
  <c r="W263" i="3" s="1"/>
  <c r="W337" i="3" s="1"/>
  <c r="X91" i="3"/>
  <c r="X94" i="3" s="1"/>
  <c r="X263" i="3" s="1"/>
  <c r="X337" i="3" s="1"/>
  <c r="Y91" i="3"/>
  <c r="Y94" i="3" s="1"/>
  <c r="Y263" i="3" s="1"/>
  <c r="Y337" i="3" s="1"/>
  <c r="Z91" i="3"/>
  <c r="Z94" i="3" s="1"/>
  <c r="Z263" i="3" s="1"/>
  <c r="Z337" i="3" s="1"/>
  <c r="AA91" i="3"/>
  <c r="AA94" i="3" s="1"/>
  <c r="AA263" i="3" s="1"/>
  <c r="AA337" i="3" s="1"/>
  <c r="AB91" i="3"/>
  <c r="AB94" i="3" s="1"/>
  <c r="AB263" i="3" s="1"/>
  <c r="AB337" i="3" s="1"/>
  <c r="AC91" i="3"/>
  <c r="AC94" i="3" s="1"/>
  <c r="AC263" i="3" s="1"/>
  <c r="AC337" i="3" s="1"/>
  <c r="AD91" i="3"/>
  <c r="AD94" i="3" s="1"/>
  <c r="AD263" i="3" s="1"/>
  <c r="AD337" i="3" s="1"/>
  <c r="AE91" i="3"/>
  <c r="AE94" i="3" s="1"/>
  <c r="AE263" i="3" s="1"/>
  <c r="AE337" i="3" s="1"/>
  <c r="AF91" i="3"/>
  <c r="AF94" i="3" s="1"/>
  <c r="AF263" i="3" s="1"/>
  <c r="AF337" i="3" s="1"/>
  <c r="AG91" i="3"/>
  <c r="AG94" i="3" s="1"/>
  <c r="AG263" i="3" s="1"/>
  <c r="AG337" i="3" s="1"/>
  <c r="AH91" i="3"/>
  <c r="AH94" i="3" s="1"/>
  <c r="AH263" i="3" s="1"/>
  <c r="AH337" i="3" s="1"/>
  <c r="AI91" i="3"/>
  <c r="AI94" i="3" s="1"/>
  <c r="AI263" i="3" s="1"/>
  <c r="AI337" i="3" s="1"/>
  <c r="AJ91" i="3"/>
  <c r="AJ94" i="3" s="1"/>
  <c r="AJ263" i="3" s="1"/>
  <c r="AJ337" i="3" s="1"/>
  <c r="AK91" i="3"/>
  <c r="AK94" i="3" s="1"/>
  <c r="AK263" i="3" s="1"/>
  <c r="AK337" i="3" s="1"/>
  <c r="AL91" i="3"/>
  <c r="AL94" i="3" s="1"/>
  <c r="AL263" i="3" s="1"/>
  <c r="AL337" i="3" s="1"/>
  <c r="AM91" i="3"/>
  <c r="AM94" i="3" s="1"/>
  <c r="AM263" i="3" s="1"/>
  <c r="AM337" i="3" s="1"/>
  <c r="AN91" i="3"/>
  <c r="AN94" i="3" s="1"/>
  <c r="AN263" i="3" s="1"/>
  <c r="AN337" i="3" s="1"/>
  <c r="AO91" i="3"/>
  <c r="AO94" i="3" s="1"/>
  <c r="AO263" i="3" s="1"/>
  <c r="AO337" i="3" s="1"/>
  <c r="AP91" i="3"/>
  <c r="AP94" i="3" s="1"/>
  <c r="AP263" i="3" s="1"/>
  <c r="AP337" i="3" s="1"/>
  <c r="AQ91" i="3"/>
  <c r="AQ94" i="3" s="1"/>
  <c r="AQ263" i="3" s="1"/>
  <c r="AQ337" i="3" s="1"/>
  <c r="AR91" i="3"/>
  <c r="AR94" i="3" s="1"/>
  <c r="AR263" i="3" s="1"/>
  <c r="AR337" i="3" s="1"/>
  <c r="AS91" i="3"/>
  <c r="AS94" i="3" s="1"/>
  <c r="AS263" i="3" s="1"/>
  <c r="AS337" i="3" s="1"/>
  <c r="AT91" i="3"/>
  <c r="AT94" i="3" s="1"/>
  <c r="AT263" i="3" s="1"/>
  <c r="AT337" i="3" s="1"/>
  <c r="AU91" i="3"/>
  <c r="AU94" i="3" s="1"/>
  <c r="AU263" i="3" s="1"/>
  <c r="AU337" i="3" s="1"/>
  <c r="AV91" i="3"/>
  <c r="AV94" i="3" s="1"/>
  <c r="AV263" i="3" s="1"/>
  <c r="AV337" i="3" s="1"/>
  <c r="AW91" i="3"/>
  <c r="AW94" i="3" s="1"/>
  <c r="AW263" i="3" s="1"/>
  <c r="AW337" i="3" s="1"/>
  <c r="AX91" i="3"/>
  <c r="AX94" i="3" s="1"/>
  <c r="AX263" i="3" s="1"/>
  <c r="AX337" i="3" s="1"/>
  <c r="AY91" i="3"/>
  <c r="AY94" i="3" s="1"/>
  <c r="AY263" i="3" s="1"/>
  <c r="AY337" i="3" s="1"/>
  <c r="AZ91" i="3"/>
  <c r="AZ94" i="3" s="1"/>
  <c r="AZ263" i="3" s="1"/>
  <c r="AZ337" i="3" s="1"/>
  <c r="BA91" i="3"/>
  <c r="BA94" i="3" s="1"/>
  <c r="BA263" i="3" s="1"/>
  <c r="BA337" i="3" s="1"/>
  <c r="BB91" i="3"/>
  <c r="BB94" i="3" s="1"/>
  <c r="BB263" i="3" s="1"/>
  <c r="BB337" i="3" s="1"/>
  <c r="BC91" i="3"/>
  <c r="BC94" i="3" s="1"/>
  <c r="BC263" i="3" s="1"/>
  <c r="BC337" i="3" s="1"/>
  <c r="BD91" i="3"/>
  <c r="BD94" i="3" s="1"/>
  <c r="BD263" i="3" s="1"/>
  <c r="BD337" i="3" s="1"/>
  <c r="BE91" i="3"/>
  <c r="BE94" i="3" s="1"/>
  <c r="BE263" i="3" s="1"/>
  <c r="BE337" i="3" s="1"/>
  <c r="BF91" i="3"/>
  <c r="BF94" i="3" s="1"/>
  <c r="BF263" i="3" s="1"/>
  <c r="BF337" i="3" s="1"/>
  <c r="BG91" i="3"/>
  <c r="BG94" i="3" s="1"/>
  <c r="BG263" i="3" s="1"/>
  <c r="BG337" i="3" s="1"/>
  <c r="BH91" i="3"/>
  <c r="BH94" i="3" s="1"/>
  <c r="BH263" i="3" s="1"/>
  <c r="BH337" i="3" s="1"/>
  <c r="BI91" i="3"/>
  <c r="BI94" i="3" s="1"/>
  <c r="BI263" i="3" s="1"/>
  <c r="BI337" i="3" s="1"/>
  <c r="BJ91" i="3"/>
  <c r="BJ94" i="3" s="1"/>
  <c r="BJ263" i="3" s="1"/>
  <c r="BJ337" i="3" s="1"/>
  <c r="BK91" i="3"/>
  <c r="BK94" i="3" s="1"/>
  <c r="BK263" i="3" s="1"/>
  <c r="BK337" i="3" s="1"/>
  <c r="BL91" i="3"/>
  <c r="BL94" i="3" s="1"/>
  <c r="BL263" i="3" s="1"/>
  <c r="BL337" i="3" s="1"/>
  <c r="BM91" i="3"/>
  <c r="BM94" i="3" s="1"/>
  <c r="BM263" i="3" s="1"/>
  <c r="BM337" i="3" s="1"/>
  <c r="BN91" i="3"/>
  <c r="BN94" i="3" s="1"/>
  <c r="BN263" i="3" s="1"/>
  <c r="BN337" i="3" s="1"/>
  <c r="BO91" i="3"/>
  <c r="BO94" i="3" s="1"/>
  <c r="BO263" i="3" s="1"/>
  <c r="BO337" i="3" s="1"/>
  <c r="BP91" i="3"/>
  <c r="BP94" i="3" s="1"/>
  <c r="BP263" i="3" s="1"/>
  <c r="BP337" i="3" s="1"/>
  <c r="BQ91" i="3"/>
  <c r="BQ94" i="3" s="1"/>
  <c r="BQ263" i="3" s="1"/>
  <c r="BQ337" i="3" s="1"/>
  <c r="BR91" i="3"/>
  <c r="BR94" i="3" s="1"/>
  <c r="BR263" i="3" s="1"/>
  <c r="BR337" i="3" s="1"/>
  <c r="BS91" i="3"/>
  <c r="BS94" i="3" s="1"/>
  <c r="BS263" i="3" s="1"/>
  <c r="BS337" i="3" s="1"/>
  <c r="BT91" i="3"/>
  <c r="BT94" i="3" s="1"/>
  <c r="BT263" i="3" s="1"/>
  <c r="BT337" i="3" s="1"/>
  <c r="BU91" i="3"/>
  <c r="BU94" i="3" s="1"/>
  <c r="BU263" i="3" s="1"/>
  <c r="BU337" i="3" s="1"/>
  <c r="BV91" i="3"/>
  <c r="BV94" i="3" s="1"/>
  <c r="BV263" i="3" s="1"/>
  <c r="BV337" i="3" s="1"/>
  <c r="BW91" i="3"/>
  <c r="BW94" i="3" s="1"/>
  <c r="BW263" i="3" s="1"/>
  <c r="BW337" i="3" s="1"/>
  <c r="BX91" i="3"/>
  <c r="BX94" i="3" s="1"/>
  <c r="BX263" i="3" s="1"/>
  <c r="BX337" i="3" s="1"/>
  <c r="BY91" i="3"/>
  <c r="BY94" i="3" s="1"/>
  <c r="BY263" i="3" s="1"/>
  <c r="BY337" i="3" s="1"/>
  <c r="BZ91" i="3"/>
  <c r="BZ94" i="3" s="1"/>
  <c r="BZ263" i="3" s="1"/>
  <c r="BZ337" i="3" s="1"/>
  <c r="CA91" i="3"/>
  <c r="CA94" i="3" s="1"/>
  <c r="CA263" i="3" s="1"/>
  <c r="CA337" i="3" s="1"/>
  <c r="CB91" i="3"/>
  <c r="CB94" i="3" s="1"/>
  <c r="CB263" i="3" s="1"/>
  <c r="CB337" i="3" s="1"/>
  <c r="CC91" i="3"/>
  <c r="CC94" i="3" s="1"/>
  <c r="CC263" i="3" s="1"/>
  <c r="CC337" i="3" s="1"/>
  <c r="CD91" i="3"/>
  <c r="CD94" i="3" s="1"/>
  <c r="CD263" i="3" s="1"/>
  <c r="CD337" i="3" s="1"/>
  <c r="CE91" i="3"/>
  <c r="CE94" i="3" s="1"/>
  <c r="CE263" i="3" s="1"/>
  <c r="CE337" i="3" s="1"/>
  <c r="CF91" i="3"/>
  <c r="CF94" i="3" s="1"/>
  <c r="CF263" i="3" s="1"/>
  <c r="CF337" i="3" s="1"/>
  <c r="CG91" i="3"/>
  <c r="CG94" i="3" s="1"/>
  <c r="CG263" i="3" s="1"/>
  <c r="CG337" i="3" s="1"/>
  <c r="CH91" i="3"/>
  <c r="CH94" i="3" s="1"/>
  <c r="CH263" i="3" s="1"/>
  <c r="CH337" i="3" s="1"/>
  <c r="CI91" i="3"/>
  <c r="CI94" i="3" s="1"/>
  <c r="CI263" i="3" s="1"/>
  <c r="CI337" i="3" s="1"/>
  <c r="CJ91" i="3"/>
  <c r="CJ94" i="3" s="1"/>
  <c r="CJ263" i="3" s="1"/>
  <c r="CJ337" i="3" s="1"/>
  <c r="CK91" i="3"/>
  <c r="CK94" i="3" s="1"/>
  <c r="CK263" i="3" s="1"/>
  <c r="CK337" i="3" s="1"/>
  <c r="CL91" i="3"/>
  <c r="CL94" i="3" s="1"/>
  <c r="CL263" i="3" s="1"/>
  <c r="CL337" i="3" s="1"/>
  <c r="CM91" i="3"/>
  <c r="CM94" i="3" s="1"/>
  <c r="CM263" i="3" s="1"/>
  <c r="CM337" i="3" s="1"/>
  <c r="CN91" i="3"/>
  <c r="CN94" i="3" s="1"/>
  <c r="CN263" i="3" s="1"/>
  <c r="CN337" i="3" s="1"/>
  <c r="CO91" i="3"/>
  <c r="CO94" i="3" s="1"/>
  <c r="CO263" i="3" s="1"/>
  <c r="CO337" i="3" s="1"/>
  <c r="CP91" i="3"/>
  <c r="CP94" i="3" s="1"/>
  <c r="CP263" i="3" s="1"/>
  <c r="CP337" i="3" s="1"/>
  <c r="CQ91" i="3"/>
  <c r="CQ94" i="3" s="1"/>
  <c r="CQ263" i="3" s="1"/>
  <c r="CQ337" i="3" s="1"/>
  <c r="CR91" i="3"/>
  <c r="CR94" i="3" s="1"/>
  <c r="CR263" i="3" s="1"/>
  <c r="CR337" i="3" s="1"/>
  <c r="CS91" i="3"/>
  <c r="CS94" i="3" s="1"/>
  <c r="CS263" i="3" s="1"/>
  <c r="CS337" i="3" s="1"/>
  <c r="CT91" i="3"/>
  <c r="CT94" i="3" s="1"/>
  <c r="CT263" i="3" s="1"/>
  <c r="CT337" i="3" s="1"/>
  <c r="CU91" i="3"/>
  <c r="CU94" i="3" s="1"/>
  <c r="CU263" i="3" s="1"/>
  <c r="CU337" i="3" s="1"/>
  <c r="CV91" i="3"/>
  <c r="CV94" i="3" s="1"/>
  <c r="CV263" i="3" s="1"/>
  <c r="CV337" i="3" s="1"/>
  <c r="CW91" i="3"/>
  <c r="CW94" i="3" s="1"/>
  <c r="CW263" i="3" s="1"/>
  <c r="CW337" i="3" s="1"/>
  <c r="CX91" i="3"/>
  <c r="CX94" i="3" s="1"/>
  <c r="CX263" i="3" s="1"/>
  <c r="CX337" i="3" s="1"/>
  <c r="CY91" i="3"/>
  <c r="CY94" i="3" s="1"/>
  <c r="CY263" i="3" s="1"/>
  <c r="CY337" i="3" s="1"/>
  <c r="CZ91" i="3"/>
  <c r="CZ94" i="3" s="1"/>
  <c r="CZ263" i="3" s="1"/>
  <c r="CZ337" i="3" s="1"/>
  <c r="DA91" i="3"/>
  <c r="DA94" i="3" s="1"/>
  <c r="DA263" i="3" s="1"/>
  <c r="DA337" i="3" s="1"/>
  <c r="DB91" i="3"/>
  <c r="DB94" i="3" s="1"/>
  <c r="DB263" i="3" s="1"/>
  <c r="DB337" i="3" s="1"/>
  <c r="DC91" i="3"/>
  <c r="DC94" i="3" s="1"/>
  <c r="DC263" i="3" s="1"/>
  <c r="DC337" i="3" s="1"/>
  <c r="DD91" i="3"/>
  <c r="DD94" i="3" s="1"/>
  <c r="DD263" i="3" s="1"/>
  <c r="DD337" i="3" s="1"/>
  <c r="DE91" i="3"/>
  <c r="DE94" i="3" s="1"/>
  <c r="DE263" i="3" s="1"/>
  <c r="DE337" i="3" s="1"/>
  <c r="DF91" i="3"/>
  <c r="DF94" i="3" s="1"/>
  <c r="DF263" i="3" s="1"/>
  <c r="DF337" i="3" s="1"/>
  <c r="DG91" i="3"/>
  <c r="DG94" i="3" s="1"/>
  <c r="DG263" i="3" s="1"/>
  <c r="DG337" i="3" s="1"/>
  <c r="DH91" i="3"/>
  <c r="DH94" i="3" s="1"/>
  <c r="DH263" i="3" s="1"/>
  <c r="DH337" i="3" s="1"/>
  <c r="DI91" i="3"/>
  <c r="DI94" i="3" s="1"/>
  <c r="DI263" i="3" s="1"/>
  <c r="DI337" i="3" s="1"/>
  <c r="DJ91" i="3"/>
  <c r="DJ94" i="3" s="1"/>
  <c r="DJ263" i="3" s="1"/>
  <c r="DJ337" i="3" s="1"/>
  <c r="DK91" i="3"/>
  <c r="DK94" i="3" s="1"/>
  <c r="DK263" i="3" s="1"/>
  <c r="DK337" i="3" s="1"/>
  <c r="DL91" i="3"/>
  <c r="DL94" i="3" s="1"/>
  <c r="DL263" i="3" s="1"/>
  <c r="DL337" i="3" s="1"/>
  <c r="DM91" i="3"/>
  <c r="DM94" i="3" s="1"/>
  <c r="DM263" i="3" s="1"/>
  <c r="DM337" i="3" s="1"/>
  <c r="DN91" i="3"/>
  <c r="DN94" i="3" s="1"/>
  <c r="DN263" i="3" s="1"/>
  <c r="DN337" i="3" s="1"/>
  <c r="DO91" i="3"/>
  <c r="DO94" i="3" s="1"/>
  <c r="DO263" i="3" s="1"/>
  <c r="DO337" i="3" s="1"/>
  <c r="DP91" i="3"/>
  <c r="DP94" i="3" s="1"/>
  <c r="DP263" i="3" s="1"/>
  <c r="DP337" i="3" s="1"/>
  <c r="DQ91" i="3"/>
  <c r="DQ94" i="3" s="1"/>
  <c r="DQ263" i="3" s="1"/>
  <c r="DQ337" i="3" s="1"/>
  <c r="DR91" i="3"/>
  <c r="DR94" i="3" s="1"/>
  <c r="DR263" i="3" s="1"/>
  <c r="DR337" i="3" s="1"/>
  <c r="DS91" i="3"/>
  <c r="DS94" i="3" s="1"/>
  <c r="DS263" i="3" s="1"/>
  <c r="DS337" i="3" s="1"/>
  <c r="DN366" i="5" l="1"/>
  <c r="DB366" i="5"/>
  <c r="DI366" i="5"/>
  <c r="DE366" i="5"/>
  <c r="DA366" i="5"/>
  <c r="CW366" i="5"/>
  <c r="CS366" i="5"/>
  <c r="CO366" i="5"/>
  <c r="CK366" i="5"/>
  <c r="CG366" i="5"/>
  <c r="CC366" i="5"/>
  <c r="BY366" i="5"/>
  <c r="BU366" i="5"/>
  <c r="BQ366" i="5"/>
  <c r="BM366" i="5"/>
  <c r="BI366" i="5"/>
  <c r="BE366" i="5"/>
  <c r="BA366" i="5"/>
  <c r="AW366" i="5"/>
  <c r="AS366" i="5"/>
  <c r="AO366" i="5"/>
  <c r="AK366" i="5"/>
  <c r="AG366" i="5"/>
  <c r="AC366" i="5"/>
  <c r="Y366" i="5"/>
  <c r="U366" i="5"/>
  <c r="Q366" i="5"/>
  <c r="M366" i="5"/>
  <c r="DJ366" i="5"/>
  <c r="DQ366" i="5"/>
  <c r="DP366" i="5"/>
  <c r="DH366" i="5"/>
  <c r="CV366" i="5"/>
  <c r="CR366" i="5"/>
  <c r="CN366" i="5"/>
  <c r="CJ366" i="5"/>
  <c r="CF366" i="5"/>
  <c r="CB366" i="5"/>
  <c r="BX366" i="5"/>
  <c r="BT366" i="5"/>
  <c r="BP366" i="5"/>
  <c r="BL366" i="5"/>
  <c r="BH366" i="5"/>
  <c r="BD366" i="5"/>
  <c r="AZ366" i="5"/>
  <c r="AV366" i="5"/>
  <c r="AR366" i="5"/>
  <c r="AN366" i="5"/>
  <c r="AJ366" i="5"/>
  <c r="AF366" i="5"/>
  <c r="AB366" i="5"/>
  <c r="X366" i="5"/>
  <c r="T366" i="5"/>
  <c r="P366" i="5"/>
  <c r="L366" i="5"/>
  <c r="DR366" i="5"/>
  <c r="CX366" i="5"/>
  <c r="DM366" i="5"/>
  <c r="DL366" i="5"/>
  <c r="DD366" i="5"/>
  <c r="CZ366" i="5"/>
  <c r="DS366" i="5"/>
  <c r="DO366" i="5"/>
  <c r="DK366" i="5"/>
  <c r="DG366" i="5"/>
  <c r="DC366" i="5"/>
  <c r="CY366" i="5"/>
  <c r="CU366" i="5"/>
  <c r="CQ366" i="5"/>
  <c r="CM366" i="5"/>
  <c r="CI366" i="5"/>
  <c r="CE366" i="5"/>
  <c r="CA366" i="5"/>
  <c r="BW366" i="5"/>
  <c r="BS366" i="5"/>
  <c r="BO366" i="5"/>
  <c r="BK366" i="5"/>
  <c r="BG366" i="5"/>
  <c r="BC366" i="5"/>
  <c r="AY366" i="5"/>
  <c r="AU366" i="5"/>
  <c r="AQ366" i="5"/>
  <c r="AM366" i="5"/>
  <c r="AI366" i="5"/>
  <c r="AE366" i="5"/>
  <c r="AA366" i="5"/>
  <c r="W366" i="5"/>
  <c r="S366" i="5"/>
  <c r="O366" i="5"/>
  <c r="K366" i="5"/>
  <c r="DF366" i="5"/>
  <c r="CT366" i="5"/>
  <c r="CP366" i="5"/>
  <c r="CL366" i="5"/>
  <c r="CH366" i="5"/>
  <c r="CD366" i="5"/>
  <c r="BZ366" i="5"/>
  <c r="BV366" i="5"/>
  <c r="BR366" i="5"/>
  <c r="BN366" i="5"/>
  <c r="BJ366" i="5"/>
  <c r="BF366" i="5"/>
  <c r="BB366" i="5"/>
  <c r="AX366" i="5"/>
  <c r="AT366" i="5"/>
  <c r="AP366" i="5"/>
  <c r="AL366" i="5"/>
  <c r="AH366" i="5"/>
  <c r="AD366" i="5"/>
  <c r="Z366" i="5"/>
  <c r="V366" i="5"/>
  <c r="R366" i="5"/>
  <c r="N366" i="5"/>
  <c r="J366" i="5"/>
  <c r="H337" i="3"/>
  <c r="H340" i="3" s="1"/>
  <c r="G91" i="3"/>
  <c r="H345" i="3" l="1"/>
  <c r="I336" i="3"/>
  <c r="I348" i="3" s="1"/>
  <c r="H111" i="3"/>
  <c r="H114" i="3" s="1"/>
  <c r="H264" i="3" s="1"/>
  <c r="I111" i="3"/>
  <c r="I114" i="3" s="1"/>
  <c r="I264" i="3" s="1"/>
  <c r="I362" i="3" s="1"/>
  <c r="J111" i="3"/>
  <c r="J114" i="3" s="1"/>
  <c r="J264" i="3" s="1"/>
  <c r="J362" i="3" s="1"/>
  <c r="K111" i="3"/>
  <c r="K114" i="3" s="1"/>
  <c r="K264" i="3" s="1"/>
  <c r="K362" i="3" s="1"/>
  <c r="L111" i="3"/>
  <c r="L114" i="3" s="1"/>
  <c r="L264" i="3" s="1"/>
  <c r="L362" i="3" s="1"/>
  <c r="M111" i="3"/>
  <c r="M114" i="3" s="1"/>
  <c r="M264" i="3" s="1"/>
  <c r="M362" i="3" s="1"/>
  <c r="N111" i="3"/>
  <c r="N114" i="3" s="1"/>
  <c r="N264" i="3" s="1"/>
  <c r="N362" i="3" s="1"/>
  <c r="O111" i="3"/>
  <c r="O114" i="3" s="1"/>
  <c r="O264" i="3" s="1"/>
  <c r="O362" i="3" s="1"/>
  <c r="P111" i="3"/>
  <c r="P114" i="3" s="1"/>
  <c r="P264" i="3" s="1"/>
  <c r="P362" i="3" s="1"/>
  <c r="Q111" i="3"/>
  <c r="Q114" i="3" s="1"/>
  <c r="Q264" i="3" s="1"/>
  <c r="Q362" i="3" s="1"/>
  <c r="R111" i="3"/>
  <c r="R114" i="3" s="1"/>
  <c r="R264" i="3" s="1"/>
  <c r="R362" i="3" s="1"/>
  <c r="S111" i="3"/>
  <c r="S114" i="3" s="1"/>
  <c r="S264" i="3" s="1"/>
  <c r="S362" i="3" s="1"/>
  <c r="T111" i="3"/>
  <c r="T114" i="3" s="1"/>
  <c r="T264" i="3" s="1"/>
  <c r="T362" i="3" s="1"/>
  <c r="U111" i="3"/>
  <c r="U114" i="3" s="1"/>
  <c r="U264" i="3" s="1"/>
  <c r="U362" i="3" s="1"/>
  <c r="V111" i="3"/>
  <c r="V114" i="3" s="1"/>
  <c r="V264" i="3" s="1"/>
  <c r="V362" i="3" s="1"/>
  <c r="W111" i="3"/>
  <c r="W114" i="3" s="1"/>
  <c r="W264" i="3" s="1"/>
  <c r="W362" i="3" s="1"/>
  <c r="X111" i="3"/>
  <c r="X114" i="3" s="1"/>
  <c r="X264" i="3" s="1"/>
  <c r="X362" i="3" s="1"/>
  <c r="Y111" i="3"/>
  <c r="Y114" i="3" s="1"/>
  <c r="Y264" i="3" s="1"/>
  <c r="Y362" i="3" s="1"/>
  <c r="Z111" i="3"/>
  <c r="Z114" i="3" s="1"/>
  <c r="Z264" i="3" s="1"/>
  <c r="Z362" i="3" s="1"/>
  <c r="AA111" i="3"/>
  <c r="AA114" i="3" s="1"/>
  <c r="AA264" i="3" s="1"/>
  <c r="AA362" i="3" s="1"/>
  <c r="AB111" i="3"/>
  <c r="AB114" i="3" s="1"/>
  <c r="AB264" i="3" s="1"/>
  <c r="AB362" i="3" s="1"/>
  <c r="AC111" i="3"/>
  <c r="AC114" i="3" s="1"/>
  <c r="AC264" i="3" s="1"/>
  <c r="AC362" i="3" s="1"/>
  <c r="AD111" i="3"/>
  <c r="AD114" i="3" s="1"/>
  <c r="AD264" i="3" s="1"/>
  <c r="AD362" i="3" s="1"/>
  <c r="AE111" i="3"/>
  <c r="AE114" i="3" s="1"/>
  <c r="AE264" i="3" s="1"/>
  <c r="AE362" i="3" s="1"/>
  <c r="AF111" i="3"/>
  <c r="AF114" i="3" s="1"/>
  <c r="AF264" i="3" s="1"/>
  <c r="AF362" i="3" s="1"/>
  <c r="AG111" i="3"/>
  <c r="AG114" i="3" s="1"/>
  <c r="AG264" i="3" s="1"/>
  <c r="AG362" i="3" s="1"/>
  <c r="AH111" i="3"/>
  <c r="AH114" i="3" s="1"/>
  <c r="AH264" i="3" s="1"/>
  <c r="AH362" i="3" s="1"/>
  <c r="AI111" i="3"/>
  <c r="AI114" i="3" s="1"/>
  <c r="AI264" i="3" s="1"/>
  <c r="AI362" i="3" s="1"/>
  <c r="AJ111" i="3"/>
  <c r="AJ114" i="3" s="1"/>
  <c r="AJ264" i="3" s="1"/>
  <c r="AJ362" i="3" s="1"/>
  <c r="AK111" i="3"/>
  <c r="AK114" i="3" s="1"/>
  <c r="AK264" i="3" s="1"/>
  <c r="AK362" i="3" s="1"/>
  <c r="AL111" i="3"/>
  <c r="AL114" i="3" s="1"/>
  <c r="AL264" i="3" s="1"/>
  <c r="AL362" i="3" s="1"/>
  <c r="AM111" i="3"/>
  <c r="AM114" i="3" s="1"/>
  <c r="AM264" i="3" s="1"/>
  <c r="AM362" i="3" s="1"/>
  <c r="AN111" i="3"/>
  <c r="AN114" i="3" s="1"/>
  <c r="AN264" i="3" s="1"/>
  <c r="AN362" i="3" s="1"/>
  <c r="AO111" i="3"/>
  <c r="AO114" i="3" s="1"/>
  <c r="AO264" i="3" s="1"/>
  <c r="AO362" i="3" s="1"/>
  <c r="AP111" i="3"/>
  <c r="AP114" i="3" s="1"/>
  <c r="AP264" i="3" s="1"/>
  <c r="AP362" i="3" s="1"/>
  <c r="AQ111" i="3"/>
  <c r="AQ114" i="3" s="1"/>
  <c r="AQ264" i="3" s="1"/>
  <c r="AQ362" i="3" s="1"/>
  <c r="AR111" i="3"/>
  <c r="AR114" i="3" s="1"/>
  <c r="AR264" i="3" s="1"/>
  <c r="AR362" i="3" s="1"/>
  <c r="AS111" i="3"/>
  <c r="AS114" i="3" s="1"/>
  <c r="AS264" i="3" s="1"/>
  <c r="AS362" i="3" s="1"/>
  <c r="AT111" i="3"/>
  <c r="AT114" i="3" s="1"/>
  <c r="AT264" i="3" s="1"/>
  <c r="AT362" i="3" s="1"/>
  <c r="AU111" i="3"/>
  <c r="AU114" i="3" s="1"/>
  <c r="AU264" i="3" s="1"/>
  <c r="AU362" i="3" s="1"/>
  <c r="AV111" i="3"/>
  <c r="AV114" i="3" s="1"/>
  <c r="AV264" i="3" s="1"/>
  <c r="AV362" i="3" s="1"/>
  <c r="AW111" i="3"/>
  <c r="AW114" i="3" s="1"/>
  <c r="AW264" i="3" s="1"/>
  <c r="AW362" i="3" s="1"/>
  <c r="AX111" i="3"/>
  <c r="AX114" i="3" s="1"/>
  <c r="AX264" i="3" s="1"/>
  <c r="AX362" i="3" s="1"/>
  <c r="AY111" i="3"/>
  <c r="AY114" i="3" s="1"/>
  <c r="AY264" i="3" s="1"/>
  <c r="AY362" i="3" s="1"/>
  <c r="AZ111" i="3"/>
  <c r="AZ114" i="3" s="1"/>
  <c r="AZ264" i="3" s="1"/>
  <c r="AZ362" i="3" s="1"/>
  <c r="BA111" i="3"/>
  <c r="BA114" i="3" s="1"/>
  <c r="BA264" i="3" s="1"/>
  <c r="BA362" i="3" s="1"/>
  <c r="BB111" i="3"/>
  <c r="BB114" i="3" s="1"/>
  <c r="BB264" i="3" s="1"/>
  <c r="BB362" i="3" s="1"/>
  <c r="BC111" i="3"/>
  <c r="BC114" i="3" s="1"/>
  <c r="BC264" i="3" s="1"/>
  <c r="BC362" i="3" s="1"/>
  <c r="BD111" i="3"/>
  <c r="BD114" i="3" s="1"/>
  <c r="BD264" i="3" s="1"/>
  <c r="BD362" i="3" s="1"/>
  <c r="BE111" i="3"/>
  <c r="BE114" i="3" s="1"/>
  <c r="BE264" i="3" s="1"/>
  <c r="BE362" i="3" s="1"/>
  <c r="BF111" i="3"/>
  <c r="BF114" i="3" s="1"/>
  <c r="BF264" i="3" s="1"/>
  <c r="BF362" i="3" s="1"/>
  <c r="BG111" i="3"/>
  <c r="BG114" i="3" s="1"/>
  <c r="BG264" i="3" s="1"/>
  <c r="BG362" i="3" s="1"/>
  <c r="BH111" i="3"/>
  <c r="BH114" i="3" s="1"/>
  <c r="BH264" i="3" s="1"/>
  <c r="BH362" i="3" s="1"/>
  <c r="BI111" i="3"/>
  <c r="BI114" i="3" s="1"/>
  <c r="BI264" i="3" s="1"/>
  <c r="BI362" i="3" s="1"/>
  <c r="BJ111" i="3"/>
  <c r="BJ114" i="3" s="1"/>
  <c r="BJ264" i="3" s="1"/>
  <c r="BJ362" i="3" s="1"/>
  <c r="BK111" i="3"/>
  <c r="BK114" i="3" s="1"/>
  <c r="BK264" i="3" s="1"/>
  <c r="BK362" i="3" s="1"/>
  <c r="BL111" i="3"/>
  <c r="BL114" i="3" s="1"/>
  <c r="BL264" i="3" s="1"/>
  <c r="BL362" i="3" s="1"/>
  <c r="BM111" i="3"/>
  <c r="BM114" i="3" s="1"/>
  <c r="BM264" i="3" s="1"/>
  <c r="BM362" i="3" s="1"/>
  <c r="BN111" i="3"/>
  <c r="BN114" i="3" s="1"/>
  <c r="BN264" i="3" s="1"/>
  <c r="BN362" i="3" s="1"/>
  <c r="BO111" i="3"/>
  <c r="BO114" i="3" s="1"/>
  <c r="BO264" i="3" s="1"/>
  <c r="BO362" i="3" s="1"/>
  <c r="BP111" i="3"/>
  <c r="BP114" i="3" s="1"/>
  <c r="BP264" i="3" s="1"/>
  <c r="BP362" i="3" s="1"/>
  <c r="BQ111" i="3"/>
  <c r="BQ114" i="3" s="1"/>
  <c r="BQ264" i="3" s="1"/>
  <c r="BQ362" i="3" s="1"/>
  <c r="BR111" i="3"/>
  <c r="BR114" i="3" s="1"/>
  <c r="BR264" i="3" s="1"/>
  <c r="BR362" i="3" s="1"/>
  <c r="BS111" i="3"/>
  <c r="BS114" i="3" s="1"/>
  <c r="BS264" i="3" s="1"/>
  <c r="BS362" i="3" s="1"/>
  <c r="BT111" i="3"/>
  <c r="BT114" i="3" s="1"/>
  <c r="BT264" i="3" s="1"/>
  <c r="BT362" i="3" s="1"/>
  <c r="BU111" i="3"/>
  <c r="BU114" i="3" s="1"/>
  <c r="BU264" i="3" s="1"/>
  <c r="BU362" i="3" s="1"/>
  <c r="BV111" i="3"/>
  <c r="BV114" i="3" s="1"/>
  <c r="BV264" i="3" s="1"/>
  <c r="BV362" i="3" s="1"/>
  <c r="BW111" i="3"/>
  <c r="BW114" i="3" s="1"/>
  <c r="BW264" i="3" s="1"/>
  <c r="BW362" i="3" s="1"/>
  <c r="BX111" i="3"/>
  <c r="BX114" i="3" s="1"/>
  <c r="BX264" i="3" s="1"/>
  <c r="BX362" i="3" s="1"/>
  <c r="BY111" i="3"/>
  <c r="BY114" i="3" s="1"/>
  <c r="BY264" i="3" s="1"/>
  <c r="BY362" i="3" s="1"/>
  <c r="BZ111" i="3"/>
  <c r="BZ114" i="3" s="1"/>
  <c r="BZ264" i="3" s="1"/>
  <c r="BZ362" i="3" s="1"/>
  <c r="CA111" i="3"/>
  <c r="CA114" i="3" s="1"/>
  <c r="CA264" i="3" s="1"/>
  <c r="CA362" i="3" s="1"/>
  <c r="CB111" i="3"/>
  <c r="CB114" i="3" s="1"/>
  <c r="CB264" i="3" s="1"/>
  <c r="CB362" i="3" s="1"/>
  <c r="CC111" i="3"/>
  <c r="CC114" i="3" s="1"/>
  <c r="CC264" i="3" s="1"/>
  <c r="CC362" i="3" s="1"/>
  <c r="CD111" i="3"/>
  <c r="CD114" i="3" s="1"/>
  <c r="CD264" i="3" s="1"/>
  <c r="CD362" i="3" s="1"/>
  <c r="CE111" i="3"/>
  <c r="CE114" i="3" s="1"/>
  <c r="CE264" i="3" s="1"/>
  <c r="CE362" i="3" s="1"/>
  <c r="CF111" i="3"/>
  <c r="CF114" i="3" s="1"/>
  <c r="CF264" i="3" s="1"/>
  <c r="CF362" i="3" s="1"/>
  <c r="CG111" i="3"/>
  <c r="CG114" i="3" s="1"/>
  <c r="CG264" i="3" s="1"/>
  <c r="CG362" i="3" s="1"/>
  <c r="CH111" i="3"/>
  <c r="CH114" i="3" s="1"/>
  <c r="CH264" i="3" s="1"/>
  <c r="CH362" i="3" s="1"/>
  <c r="CI111" i="3"/>
  <c r="CI114" i="3" s="1"/>
  <c r="CI264" i="3" s="1"/>
  <c r="CI362" i="3" s="1"/>
  <c r="CJ111" i="3"/>
  <c r="CJ114" i="3" s="1"/>
  <c r="CJ264" i="3" s="1"/>
  <c r="CJ362" i="3" s="1"/>
  <c r="CK111" i="3"/>
  <c r="CK114" i="3" s="1"/>
  <c r="CK264" i="3" s="1"/>
  <c r="CK362" i="3" s="1"/>
  <c r="CL111" i="3"/>
  <c r="CL114" i="3" s="1"/>
  <c r="CL264" i="3" s="1"/>
  <c r="CL362" i="3" s="1"/>
  <c r="CM111" i="3"/>
  <c r="CM114" i="3" s="1"/>
  <c r="CM264" i="3" s="1"/>
  <c r="CM362" i="3" s="1"/>
  <c r="CN111" i="3"/>
  <c r="CN114" i="3" s="1"/>
  <c r="CN264" i="3" s="1"/>
  <c r="CN362" i="3" s="1"/>
  <c r="CO111" i="3"/>
  <c r="CO114" i="3" s="1"/>
  <c r="CO264" i="3" s="1"/>
  <c r="CO362" i="3" s="1"/>
  <c r="CP111" i="3"/>
  <c r="CP114" i="3" s="1"/>
  <c r="CP264" i="3" s="1"/>
  <c r="CP362" i="3" s="1"/>
  <c r="CQ111" i="3"/>
  <c r="CQ114" i="3" s="1"/>
  <c r="CQ264" i="3" s="1"/>
  <c r="CQ362" i="3" s="1"/>
  <c r="CR111" i="3"/>
  <c r="CR114" i="3" s="1"/>
  <c r="CR264" i="3" s="1"/>
  <c r="CR362" i="3" s="1"/>
  <c r="CS111" i="3"/>
  <c r="CS114" i="3" s="1"/>
  <c r="CS264" i="3" s="1"/>
  <c r="CS362" i="3" s="1"/>
  <c r="CT111" i="3"/>
  <c r="CT114" i="3" s="1"/>
  <c r="CT264" i="3" s="1"/>
  <c r="CT362" i="3" s="1"/>
  <c r="CU111" i="3"/>
  <c r="CU114" i="3" s="1"/>
  <c r="CU264" i="3" s="1"/>
  <c r="CU362" i="3" s="1"/>
  <c r="CV111" i="3"/>
  <c r="CV114" i="3" s="1"/>
  <c r="CV264" i="3" s="1"/>
  <c r="CV362" i="3" s="1"/>
  <c r="CW111" i="3"/>
  <c r="CW114" i="3" s="1"/>
  <c r="CW264" i="3" s="1"/>
  <c r="CW362" i="3" s="1"/>
  <c r="CX111" i="3"/>
  <c r="CX114" i="3" s="1"/>
  <c r="CX264" i="3" s="1"/>
  <c r="CX362" i="3" s="1"/>
  <c r="CY111" i="3"/>
  <c r="CY114" i="3" s="1"/>
  <c r="CY264" i="3" s="1"/>
  <c r="CY362" i="3" s="1"/>
  <c r="CZ111" i="3"/>
  <c r="CZ114" i="3" s="1"/>
  <c r="CZ264" i="3" s="1"/>
  <c r="CZ362" i="3" s="1"/>
  <c r="DA111" i="3"/>
  <c r="DA114" i="3" s="1"/>
  <c r="DA264" i="3" s="1"/>
  <c r="DA362" i="3" s="1"/>
  <c r="DB111" i="3"/>
  <c r="DB114" i="3" s="1"/>
  <c r="DB264" i="3" s="1"/>
  <c r="DB362" i="3" s="1"/>
  <c r="DC111" i="3"/>
  <c r="DC114" i="3" s="1"/>
  <c r="DC264" i="3" s="1"/>
  <c r="DC362" i="3" s="1"/>
  <c r="DD111" i="3"/>
  <c r="DD114" i="3" s="1"/>
  <c r="DD264" i="3" s="1"/>
  <c r="DD362" i="3" s="1"/>
  <c r="DE111" i="3"/>
  <c r="DE114" i="3" s="1"/>
  <c r="DE264" i="3" s="1"/>
  <c r="DE362" i="3" s="1"/>
  <c r="DF111" i="3"/>
  <c r="DF114" i="3" s="1"/>
  <c r="DF264" i="3" s="1"/>
  <c r="DF362" i="3" s="1"/>
  <c r="DG111" i="3"/>
  <c r="DG114" i="3" s="1"/>
  <c r="DG264" i="3" s="1"/>
  <c r="DG362" i="3" s="1"/>
  <c r="DH111" i="3"/>
  <c r="DH114" i="3" s="1"/>
  <c r="DH264" i="3" s="1"/>
  <c r="DH362" i="3" s="1"/>
  <c r="DI111" i="3"/>
  <c r="DI114" i="3" s="1"/>
  <c r="DI264" i="3" s="1"/>
  <c r="DI362" i="3" s="1"/>
  <c r="DJ111" i="3"/>
  <c r="DJ114" i="3" s="1"/>
  <c r="DJ264" i="3" s="1"/>
  <c r="DJ362" i="3" s="1"/>
  <c r="DK111" i="3"/>
  <c r="DK114" i="3" s="1"/>
  <c r="DK264" i="3" s="1"/>
  <c r="DK362" i="3" s="1"/>
  <c r="DL111" i="3"/>
  <c r="DL114" i="3" s="1"/>
  <c r="DL264" i="3" s="1"/>
  <c r="DL362" i="3" s="1"/>
  <c r="DM111" i="3"/>
  <c r="DM114" i="3" s="1"/>
  <c r="DM264" i="3" s="1"/>
  <c r="DM362" i="3" s="1"/>
  <c r="DN111" i="3"/>
  <c r="DN114" i="3" s="1"/>
  <c r="DN264" i="3" s="1"/>
  <c r="DN362" i="3" s="1"/>
  <c r="DO111" i="3"/>
  <c r="DO114" i="3" s="1"/>
  <c r="DO264" i="3" s="1"/>
  <c r="DO362" i="3" s="1"/>
  <c r="DP111" i="3"/>
  <c r="DP114" i="3" s="1"/>
  <c r="DP264" i="3" s="1"/>
  <c r="DP362" i="3" s="1"/>
  <c r="DQ111" i="3"/>
  <c r="DQ114" i="3" s="1"/>
  <c r="DQ264" i="3" s="1"/>
  <c r="DQ362" i="3" s="1"/>
  <c r="DR111" i="3"/>
  <c r="DR114" i="3" s="1"/>
  <c r="DR264" i="3" s="1"/>
  <c r="DR362" i="3" s="1"/>
  <c r="DS111" i="3"/>
  <c r="DS114" i="3" s="1"/>
  <c r="DS264" i="3" s="1"/>
  <c r="DS362" i="3" s="1"/>
  <c r="DQ367" i="5" l="1"/>
  <c r="DE367" i="5"/>
  <c r="DA367" i="5"/>
  <c r="CW367" i="5"/>
  <c r="CS367" i="5"/>
  <c r="CO367" i="5"/>
  <c r="CK367" i="5"/>
  <c r="CG367" i="5"/>
  <c r="CC367" i="5"/>
  <c r="BY367" i="5"/>
  <c r="BU367" i="5"/>
  <c r="BQ367" i="5"/>
  <c r="BM367" i="5"/>
  <c r="BI367" i="5"/>
  <c r="BE367" i="5"/>
  <c r="BA367" i="5"/>
  <c r="AW367" i="5"/>
  <c r="AS367" i="5"/>
  <c r="AO367" i="5"/>
  <c r="AK367" i="5"/>
  <c r="AG367" i="5"/>
  <c r="AC367" i="5"/>
  <c r="Y367" i="5"/>
  <c r="U367" i="5"/>
  <c r="Q367" i="5"/>
  <c r="M367" i="5"/>
  <c r="DR367" i="5"/>
  <c r="DM367" i="5"/>
  <c r="DP367" i="5"/>
  <c r="DL367" i="5"/>
  <c r="DH367" i="5"/>
  <c r="DD367" i="5"/>
  <c r="CZ367" i="5"/>
  <c r="CV367" i="5"/>
  <c r="CR367" i="5"/>
  <c r="CN367" i="5"/>
  <c r="CJ367" i="5"/>
  <c r="CF367" i="5"/>
  <c r="CB367" i="5"/>
  <c r="BX367" i="5"/>
  <c r="BT367" i="5"/>
  <c r="BP367" i="5"/>
  <c r="BL367" i="5"/>
  <c r="BH367" i="5"/>
  <c r="BD367" i="5"/>
  <c r="AZ367" i="5"/>
  <c r="AV367" i="5"/>
  <c r="AR367" i="5"/>
  <c r="AN367" i="5"/>
  <c r="AJ367" i="5"/>
  <c r="AF367" i="5"/>
  <c r="AB367" i="5"/>
  <c r="X367" i="5"/>
  <c r="T367" i="5"/>
  <c r="P367" i="5"/>
  <c r="L367" i="5"/>
  <c r="DN367" i="5"/>
  <c r="DI367" i="5"/>
  <c r="DS367" i="5"/>
  <c r="DO367" i="5"/>
  <c r="DK367" i="5"/>
  <c r="DG367" i="5"/>
  <c r="DC367" i="5"/>
  <c r="CY367" i="5"/>
  <c r="CU367" i="5"/>
  <c r="CQ367" i="5"/>
  <c r="CM367" i="5"/>
  <c r="CI367" i="5"/>
  <c r="CE367" i="5"/>
  <c r="CA367" i="5"/>
  <c r="BW367" i="5"/>
  <c r="BS367" i="5"/>
  <c r="BO367" i="5"/>
  <c r="BK367" i="5"/>
  <c r="BG367" i="5"/>
  <c r="BC367" i="5"/>
  <c r="AY367" i="5"/>
  <c r="AU367" i="5"/>
  <c r="AQ367" i="5"/>
  <c r="AM367" i="5"/>
  <c r="AI367" i="5"/>
  <c r="AE367" i="5"/>
  <c r="AA367" i="5"/>
  <c r="W367" i="5"/>
  <c r="S367" i="5"/>
  <c r="O367" i="5"/>
  <c r="K367" i="5"/>
  <c r="DJ367" i="5"/>
  <c r="DF367" i="5"/>
  <c r="DB367" i="5"/>
  <c r="CX367" i="5"/>
  <c r="CT367" i="5"/>
  <c r="CP367" i="5"/>
  <c r="CL367" i="5"/>
  <c r="CH367" i="5"/>
  <c r="CD367" i="5"/>
  <c r="BZ367" i="5"/>
  <c r="BV367" i="5"/>
  <c r="BR367" i="5"/>
  <c r="BN367" i="5"/>
  <c r="BJ367" i="5"/>
  <c r="BF367" i="5"/>
  <c r="BB367" i="5"/>
  <c r="AX367" i="5"/>
  <c r="AT367" i="5"/>
  <c r="AP367" i="5"/>
  <c r="AL367" i="5"/>
  <c r="AH367" i="5"/>
  <c r="AD367" i="5"/>
  <c r="Z367" i="5"/>
  <c r="V367" i="5"/>
  <c r="R367" i="5"/>
  <c r="N367" i="5"/>
  <c r="J367" i="5"/>
  <c r="H362" i="3"/>
  <c r="H365" i="3" s="1"/>
  <c r="G111" i="3"/>
  <c r="H370" i="3" l="1"/>
  <c r="I361" i="3"/>
  <c r="I373" i="3" s="1"/>
  <c r="H131" i="3"/>
  <c r="I131" i="3"/>
  <c r="J131" i="3"/>
  <c r="K131" i="3"/>
  <c r="K134" i="3" s="1"/>
  <c r="K265" i="3" s="1"/>
  <c r="L131" i="3"/>
  <c r="L134" i="3" s="1"/>
  <c r="L265" i="3" s="1"/>
  <c r="M131" i="3"/>
  <c r="N131" i="3"/>
  <c r="O131" i="3"/>
  <c r="O134" i="3" s="1"/>
  <c r="O265" i="3" s="1"/>
  <c r="P131" i="3"/>
  <c r="Q131" i="3"/>
  <c r="R131" i="3"/>
  <c r="S131" i="3"/>
  <c r="S134" i="3" s="1"/>
  <c r="S265" i="3" s="1"/>
  <c r="T131" i="3"/>
  <c r="T134" i="3" s="1"/>
  <c r="T265" i="3" s="1"/>
  <c r="U131" i="3"/>
  <c r="V131" i="3"/>
  <c r="W131" i="3"/>
  <c r="W134" i="3" s="1"/>
  <c r="W265" i="3" s="1"/>
  <c r="X131" i="3"/>
  <c r="Y131" i="3"/>
  <c r="Z131" i="3"/>
  <c r="AA131" i="3"/>
  <c r="AA134" i="3" s="1"/>
  <c r="AA265" i="3" s="1"/>
  <c r="AB131" i="3"/>
  <c r="AB134" i="3" s="1"/>
  <c r="AB265" i="3" s="1"/>
  <c r="AC131" i="3"/>
  <c r="AD131" i="3"/>
  <c r="AE131" i="3"/>
  <c r="AF131" i="3"/>
  <c r="AG131" i="3"/>
  <c r="AH131" i="3"/>
  <c r="AI131" i="3"/>
  <c r="AJ131" i="3"/>
  <c r="AJ134" i="3" s="1"/>
  <c r="AJ265" i="3" s="1"/>
  <c r="AK131" i="3"/>
  <c r="AL131" i="3"/>
  <c r="AM131" i="3"/>
  <c r="AN131" i="3"/>
  <c r="AO131" i="3"/>
  <c r="AP131" i="3"/>
  <c r="AQ131" i="3"/>
  <c r="AR131" i="3"/>
  <c r="AR134" i="3" s="1"/>
  <c r="AR265" i="3" s="1"/>
  <c r="AS131" i="3"/>
  <c r="AT131" i="3"/>
  <c r="AU131" i="3"/>
  <c r="AV131" i="3"/>
  <c r="AW131" i="3"/>
  <c r="AX131" i="3"/>
  <c r="AY131" i="3"/>
  <c r="AZ131" i="3"/>
  <c r="AZ134" i="3" s="1"/>
  <c r="AZ265" i="3" s="1"/>
  <c r="BA131" i="3"/>
  <c r="BB131" i="3"/>
  <c r="BC131" i="3"/>
  <c r="BD131" i="3"/>
  <c r="BE131" i="3"/>
  <c r="BF131" i="3"/>
  <c r="BG131" i="3"/>
  <c r="BH131" i="3"/>
  <c r="BH134" i="3" s="1"/>
  <c r="BH265" i="3" s="1"/>
  <c r="BI131" i="3"/>
  <c r="BJ131" i="3"/>
  <c r="BK131" i="3"/>
  <c r="BL131" i="3"/>
  <c r="BM131" i="3"/>
  <c r="BN131" i="3"/>
  <c r="BO131" i="3"/>
  <c r="BP131" i="3"/>
  <c r="BP134" i="3" s="1"/>
  <c r="BP265" i="3" s="1"/>
  <c r="BQ131" i="3"/>
  <c r="BR131" i="3"/>
  <c r="BS131" i="3"/>
  <c r="BT131" i="3"/>
  <c r="BU131" i="3"/>
  <c r="BV131" i="3"/>
  <c r="BW131" i="3"/>
  <c r="BX131" i="3"/>
  <c r="BX134" i="3" s="1"/>
  <c r="BX265" i="3" s="1"/>
  <c r="BX387" i="3" s="1"/>
  <c r="BY131" i="3"/>
  <c r="BZ131" i="3"/>
  <c r="CA131" i="3"/>
  <c r="CB131" i="3"/>
  <c r="CC131" i="3"/>
  <c r="CD131" i="3"/>
  <c r="CE131" i="3"/>
  <c r="CF131" i="3"/>
  <c r="CF134" i="3" s="1"/>
  <c r="CF265" i="3" s="1"/>
  <c r="CF387" i="3" s="1"/>
  <c r="CG131" i="3"/>
  <c r="CH131" i="3"/>
  <c r="CI131" i="3"/>
  <c r="CJ131" i="3"/>
  <c r="CK131" i="3"/>
  <c r="CL131" i="3"/>
  <c r="CM131" i="3"/>
  <c r="CN131" i="3"/>
  <c r="CN134" i="3" s="1"/>
  <c r="CN265" i="3" s="1"/>
  <c r="CN387" i="3" s="1"/>
  <c r="CO131" i="3"/>
  <c r="CP131" i="3"/>
  <c r="CQ131" i="3"/>
  <c r="CR131" i="3"/>
  <c r="CS131" i="3"/>
  <c r="CT131" i="3"/>
  <c r="CU131" i="3"/>
  <c r="CV131" i="3"/>
  <c r="CV134" i="3" s="1"/>
  <c r="CV265" i="3" s="1"/>
  <c r="CV387" i="3" s="1"/>
  <c r="CW131" i="3"/>
  <c r="CX131" i="3"/>
  <c r="CY131" i="3"/>
  <c r="CZ131" i="3"/>
  <c r="DA131" i="3"/>
  <c r="DB131" i="3"/>
  <c r="DC131" i="3"/>
  <c r="DD131" i="3"/>
  <c r="DD134" i="3" s="1"/>
  <c r="DD265" i="3" s="1"/>
  <c r="DD387" i="3" s="1"/>
  <c r="DE131" i="3"/>
  <c r="DF131" i="3"/>
  <c r="DG131" i="3"/>
  <c r="DH131" i="3"/>
  <c r="DI131" i="3"/>
  <c r="DJ131" i="3"/>
  <c r="DK131" i="3"/>
  <c r="DL131" i="3"/>
  <c r="DL134" i="3" s="1"/>
  <c r="DL265" i="3" s="1"/>
  <c r="DL387" i="3" s="1"/>
  <c r="DM131" i="3"/>
  <c r="DN131" i="3"/>
  <c r="DO131" i="3"/>
  <c r="DP131" i="3"/>
  <c r="DQ131" i="3"/>
  <c r="DR131" i="3"/>
  <c r="DS131" i="3"/>
  <c r="DL368" i="5" l="1"/>
  <c r="DL411" i="3"/>
  <c r="DD368" i="5"/>
  <c r="DD411" i="3"/>
  <c r="CF368" i="5"/>
  <c r="CF411" i="3"/>
  <c r="BX368" i="5"/>
  <c r="BX411" i="3"/>
  <c r="CN368" i="5"/>
  <c r="CN411" i="3"/>
  <c r="CV368" i="5"/>
  <c r="CV411" i="3"/>
  <c r="BP267" i="3"/>
  <c r="BP271" i="3" s="1"/>
  <c r="BP275" i="3" s="1"/>
  <c r="BP387" i="3"/>
  <c r="BH267" i="3"/>
  <c r="BH271" i="3" s="1"/>
  <c r="BH275" i="3" s="1"/>
  <c r="BH387" i="3"/>
  <c r="AZ267" i="3"/>
  <c r="AZ271" i="3" s="1"/>
  <c r="AZ275" i="3" s="1"/>
  <c r="AZ387" i="3"/>
  <c r="AR267" i="3"/>
  <c r="AR271" i="3" s="1"/>
  <c r="AR275" i="3" s="1"/>
  <c r="AR387" i="3"/>
  <c r="AJ267" i="3"/>
  <c r="AJ271" i="3" s="1"/>
  <c r="AJ275" i="3" s="1"/>
  <c r="AJ387" i="3"/>
  <c r="AB267" i="3"/>
  <c r="AB271" i="3" s="1"/>
  <c r="AB275" i="3" s="1"/>
  <c r="AB387" i="3"/>
  <c r="T267" i="3"/>
  <c r="T271" i="3" s="1"/>
  <c r="T275" i="3" s="1"/>
  <c r="T387" i="3"/>
  <c r="L267" i="3"/>
  <c r="L271" i="3" s="1"/>
  <c r="L275" i="3" s="1"/>
  <c r="L387" i="3"/>
  <c r="AA267" i="3"/>
  <c r="AA271" i="3" s="1"/>
  <c r="AA275" i="3" s="1"/>
  <c r="AA387" i="3"/>
  <c r="W267" i="3"/>
  <c r="W271" i="3" s="1"/>
  <c r="W275" i="3" s="1"/>
  <c r="W387" i="3"/>
  <c r="S267" i="3"/>
  <c r="S271" i="3" s="1"/>
  <c r="S275" i="3" s="1"/>
  <c r="S387" i="3"/>
  <c r="O267" i="3"/>
  <c r="O271" i="3" s="1"/>
  <c r="O275" i="3" s="1"/>
  <c r="O387" i="3"/>
  <c r="K267" i="3"/>
  <c r="K271" i="3" s="1"/>
  <c r="K275" i="3" s="1"/>
  <c r="K387" i="3"/>
  <c r="DS151" i="3"/>
  <c r="DS134" i="3"/>
  <c r="DS265" i="3" s="1"/>
  <c r="DS387" i="3" s="1"/>
  <c r="DO151" i="3"/>
  <c r="DO134" i="3"/>
  <c r="DO265" i="3" s="1"/>
  <c r="DO387" i="3" s="1"/>
  <c r="DK151" i="3"/>
  <c r="DK134" i="3"/>
  <c r="DK265" i="3" s="1"/>
  <c r="DK387" i="3" s="1"/>
  <c r="DG151" i="3"/>
  <c r="DG134" i="3"/>
  <c r="DG265" i="3" s="1"/>
  <c r="DG387" i="3" s="1"/>
  <c r="DC151" i="3"/>
  <c r="DC134" i="3"/>
  <c r="DC265" i="3" s="1"/>
  <c r="DC387" i="3" s="1"/>
  <c r="CY151" i="3"/>
  <c r="CY134" i="3"/>
  <c r="CY265" i="3" s="1"/>
  <c r="CY387" i="3" s="1"/>
  <c r="CU151" i="3"/>
  <c r="CU134" i="3"/>
  <c r="CU265" i="3" s="1"/>
  <c r="CU387" i="3" s="1"/>
  <c r="CQ151" i="3"/>
  <c r="CQ134" i="3"/>
  <c r="CQ265" i="3" s="1"/>
  <c r="CQ387" i="3" s="1"/>
  <c r="CM151" i="3"/>
  <c r="CM134" i="3"/>
  <c r="CM265" i="3" s="1"/>
  <c r="CM387" i="3" s="1"/>
  <c r="CI151" i="3"/>
  <c r="CI134" i="3"/>
  <c r="CI265" i="3" s="1"/>
  <c r="CI387" i="3" s="1"/>
  <c r="CE151" i="3"/>
  <c r="CE134" i="3"/>
  <c r="CE265" i="3" s="1"/>
  <c r="CE387" i="3" s="1"/>
  <c r="CA151" i="3"/>
  <c r="CA134" i="3"/>
  <c r="CA265" i="3" s="1"/>
  <c r="CA387" i="3" s="1"/>
  <c r="BW151" i="3"/>
  <c r="BW134" i="3"/>
  <c r="BW265" i="3" s="1"/>
  <c r="BW387" i="3" s="1"/>
  <c r="DR151" i="3"/>
  <c r="DR134" i="3"/>
  <c r="DR265" i="3" s="1"/>
  <c r="DR387" i="3" s="1"/>
  <c r="DN151" i="3"/>
  <c r="DN134" i="3"/>
  <c r="DN265" i="3" s="1"/>
  <c r="DN387" i="3" s="1"/>
  <c r="DJ151" i="3"/>
  <c r="DJ134" i="3"/>
  <c r="DJ265" i="3" s="1"/>
  <c r="DJ387" i="3" s="1"/>
  <c r="DF151" i="3"/>
  <c r="DF134" i="3"/>
  <c r="DF265" i="3" s="1"/>
  <c r="DF387" i="3" s="1"/>
  <c r="DB151" i="3"/>
  <c r="DB134" i="3"/>
  <c r="DB265" i="3" s="1"/>
  <c r="DB387" i="3" s="1"/>
  <c r="CX151" i="3"/>
  <c r="CX134" i="3"/>
  <c r="CX265" i="3" s="1"/>
  <c r="CX387" i="3" s="1"/>
  <c r="CT151" i="3"/>
  <c r="CT134" i="3"/>
  <c r="CT265" i="3" s="1"/>
  <c r="CT387" i="3" s="1"/>
  <c r="CP151" i="3"/>
  <c r="CP134" i="3"/>
  <c r="CP265" i="3" s="1"/>
  <c r="CP387" i="3" s="1"/>
  <c r="CL151" i="3"/>
  <c r="CL134" i="3"/>
  <c r="CL265" i="3" s="1"/>
  <c r="CL387" i="3" s="1"/>
  <c r="CH151" i="3"/>
  <c r="CH134" i="3"/>
  <c r="CH265" i="3" s="1"/>
  <c r="CH387" i="3" s="1"/>
  <c r="CD151" i="3"/>
  <c r="CD134" i="3"/>
  <c r="CD265" i="3" s="1"/>
  <c r="CD387" i="3" s="1"/>
  <c r="BZ151" i="3"/>
  <c r="BZ134" i="3"/>
  <c r="BZ265" i="3" s="1"/>
  <c r="BZ387" i="3" s="1"/>
  <c r="BV151" i="3"/>
  <c r="BV134" i="3"/>
  <c r="BV265" i="3" s="1"/>
  <c r="BV387" i="3" s="1"/>
  <c r="DQ151" i="3"/>
  <c r="DQ134" i="3"/>
  <c r="DQ265" i="3" s="1"/>
  <c r="DQ387" i="3" s="1"/>
  <c r="DM151" i="3"/>
  <c r="DM134" i="3"/>
  <c r="DM265" i="3" s="1"/>
  <c r="DM387" i="3" s="1"/>
  <c r="DI151" i="3"/>
  <c r="DI134" i="3"/>
  <c r="DI265" i="3" s="1"/>
  <c r="DI387" i="3" s="1"/>
  <c r="DE151" i="3"/>
  <c r="DE134" i="3"/>
  <c r="DE265" i="3" s="1"/>
  <c r="DE387" i="3" s="1"/>
  <c r="DA151" i="3"/>
  <c r="DA134" i="3"/>
  <c r="DA265" i="3" s="1"/>
  <c r="DA387" i="3" s="1"/>
  <c r="CW151" i="3"/>
  <c r="CW134" i="3"/>
  <c r="CW265" i="3" s="1"/>
  <c r="CW387" i="3" s="1"/>
  <c r="CS151" i="3"/>
  <c r="CS134" i="3"/>
  <c r="CS265" i="3" s="1"/>
  <c r="CS387" i="3" s="1"/>
  <c r="CO151" i="3"/>
  <c r="CO134" i="3"/>
  <c r="CO265" i="3" s="1"/>
  <c r="CO387" i="3" s="1"/>
  <c r="CK151" i="3"/>
  <c r="CK134" i="3"/>
  <c r="CK265" i="3" s="1"/>
  <c r="CK387" i="3" s="1"/>
  <c r="CG151" i="3"/>
  <c r="CG134" i="3"/>
  <c r="CG265" i="3" s="1"/>
  <c r="CG387" i="3" s="1"/>
  <c r="CC151" i="3"/>
  <c r="CC134" i="3"/>
  <c r="CC265" i="3" s="1"/>
  <c r="CC387" i="3" s="1"/>
  <c r="BY151" i="3"/>
  <c r="BY134" i="3"/>
  <c r="BY265" i="3" s="1"/>
  <c r="BY387" i="3" s="1"/>
  <c r="BU151" i="3"/>
  <c r="BU134" i="3"/>
  <c r="BU265" i="3" s="1"/>
  <c r="BU387" i="3" s="1"/>
  <c r="AZ274" i="3"/>
  <c r="DP151" i="3"/>
  <c r="DP134" i="3"/>
  <c r="DP265" i="3" s="1"/>
  <c r="DP387" i="3" s="1"/>
  <c r="DL267" i="3"/>
  <c r="DL271" i="3" s="1"/>
  <c r="DH151" i="3"/>
  <c r="DH134" i="3"/>
  <c r="DH265" i="3" s="1"/>
  <c r="DH387" i="3" s="1"/>
  <c r="DD267" i="3"/>
  <c r="DD271" i="3" s="1"/>
  <c r="CZ151" i="3"/>
  <c r="CZ134" i="3"/>
  <c r="CZ265" i="3" s="1"/>
  <c r="CZ387" i="3" s="1"/>
  <c r="CV267" i="3"/>
  <c r="CV271" i="3" s="1"/>
  <c r="CR151" i="3"/>
  <c r="CR134" i="3"/>
  <c r="CR265" i="3" s="1"/>
  <c r="CR387" i="3" s="1"/>
  <c r="CN267" i="3"/>
  <c r="CN271" i="3" s="1"/>
  <c r="CJ151" i="3"/>
  <c r="CJ134" i="3"/>
  <c r="CJ265" i="3" s="1"/>
  <c r="CJ387" i="3" s="1"/>
  <c r="CF267" i="3"/>
  <c r="CF271" i="3" s="1"/>
  <c r="CB151" i="3"/>
  <c r="CB134" i="3"/>
  <c r="CB265" i="3" s="1"/>
  <c r="CB387" i="3" s="1"/>
  <c r="BX267" i="3"/>
  <c r="BX271" i="3" s="1"/>
  <c r="BT151" i="3"/>
  <c r="BT134" i="3"/>
  <c r="BT265" i="3" s="1"/>
  <c r="BT387" i="3" s="1"/>
  <c r="BS151" i="3"/>
  <c r="BS134" i="3"/>
  <c r="BS265" i="3" s="1"/>
  <c r="BS387" i="3" s="1"/>
  <c r="BO151" i="3"/>
  <c r="BO134" i="3"/>
  <c r="BO265" i="3" s="1"/>
  <c r="BK151" i="3"/>
  <c r="BK134" i="3"/>
  <c r="BK265" i="3" s="1"/>
  <c r="BG151" i="3"/>
  <c r="BG134" i="3"/>
  <c r="BG265" i="3" s="1"/>
  <c r="BC151" i="3"/>
  <c r="BC134" i="3"/>
  <c r="BC265" i="3" s="1"/>
  <c r="AY151" i="3"/>
  <c r="AY134" i="3"/>
  <c r="AY265" i="3" s="1"/>
  <c r="AU151" i="3"/>
  <c r="AU134" i="3"/>
  <c r="AU265" i="3" s="1"/>
  <c r="AQ151" i="3"/>
  <c r="AQ134" i="3"/>
  <c r="AQ265" i="3" s="1"/>
  <c r="AM151" i="3"/>
  <c r="AM134" i="3"/>
  <c r="AM265" i="3" s="1"/>
  <c r="AI151" i="3"/>
  <c r="AI134" i="3"/>
  <c r="AI265" i="3" s="1"/>
  <c r="AE151" i="3"/>
  <c r="AE134" i="3"/>
  <c r="AE265" i="3" s="1"/>
  <c r="BR151" i="3"/>
  <c r="BR134" i="3"/>
  <c r="BR265" i="3" s="1"/>
  <c r="BN151" i="3"/>
  <c r="BN134" i="3"/>
  <c r="BN265" i="3" s="1"/>
  <c r="BJ151" i="3"/>
  <c r="BJ134" i="3"/>
  <c r="BJ265" i="3" s="1"/>
  <c r="BF151" i="3"/>
  <c r="BF134" i="3"/>
  <c r="BF265" i="3" s="1"/>
  <c r="BB151" i="3"/>
  <c r="BB134" i="3"/>
  <c r="BB265" i="3" s="1"/>
  <c r="AX151" i="3"/>
  <c r="AX134" i="3"/>
  <c r="AX265" i="3" s="1"/>
  <c r="AT151" i="3"/>
  <c r="AT134" i="3"/>
  <c r="AT265" i="3" s="1"/>
  <c r="AP151" i="3"/>
  <c r="AP134" i="3"/>
  <c r="AP265" i="3" s="1"/>
  <c r="AL151" i="3"/>
  <c r="AL134" i="3"/>
  <c r="AL265" i="3" s="1"/>
  <c r="AH151" i="3"/>
  <c r="AH134" i="3"/>
  <c r="AH265" i="3" s="1"/>
  <c r="AD151" i="3"/>
  <c r="AD134" i="3"/>
  <c r="AD265" i="3" s="1"/>
  <c r="Z151" i="3"/>
  <c r="Z134" i="3"/>
  <c r="Z265" i="3" s="1"/>
  <c r="V151" i="3"/>
  <c r="V134" i="3"/>
  <c r="V265" i="3" s="1"/>
  <c r="R151" i="3"/>
  <c r="R134" i="3"/>
  <c r="R265" i="3" s="1"/>
  <c r="N151" i="3"/>
  <c r="N134" i="3"/>
  <c r="N265" i="3" s="1"/>
  <c r="J151" i="3"/>
  <c r="J134" i="3"/>
  <c r="J265" i="3" s="1"/>
  <c r="BQ151" i="3"/>
  <c r="BQ134" i="3"/>
  <c r="BQ265" i="3" s="1"/>
  <c r="BM151" i="3"/>
  <c r="BM134" i="3"/>
  <c r="BM265" i="3" s="1"/>
  <c r="BI151" i="3"/>
  <c r="BI134" i="3"/>
  <c r="BI265" i="3" s="1"/>
  <c r="BE151" i="3"/>
  <c r="BE134" i="3"/>
  <c r="BE265" i="3" s="1"/>
  <c r="BA151" i="3"/>
  <c r="BA134" i="3"/>
  <c r="BA265" i="3" s="1"/>
  <c r="AW151" i="3"/>
  <c r="AW134" i="3"/>
  <c r="AW265" i="3" s="1"/>
  <c r="AS151" i="3"/>
  <c r="AS134" i="3"/>
  <c r="AS265" i="3" s="1"/>
  <c r="AO151" i="3"/>
  <c r="AO134" i="3"/>
  <c r="AO265" i="3" s="1"/>
  <c r="AK151" i="3"/>
  <c r="AK134" i="3"/>
  <c r="AK265" i="3" s="1"/>
  <c r="AG151" i="3"/>
  <c r="AG134" i="3"/>
  <c r="AG265" i="3" s="1"/>
  <c r="AC151" i="3"/>
  <c r="AC134" i="3"/>
  <c r="AC265" i="3" s="1"/>
  <c r="Y151" i="3"/>
  <c r="Y134" i="3"/>
  <c r="Y265" i="3" s="1"/>
  <c r="U151" i="3"/>
  <c r="U134" i="3"/>
  <c r="U265" i="3" s="1"/>
  <c r="Q151" i="3"/>
  <c r="Q134" i="3"/>
  <c r="Q265" i="3" s="1"/>
  <c r="M151" i="3"/>
  <c r="M134" i="3"/>
  <c r="M265" i="3" s="1"/>
  <c r="I151" i="3"/>
  <c r="I134" i="3"/>
  <c r="I265" i="3" s="1"/>
  <c r="BL151" i="3"/>
  <c r="BL134" i="3"/>
  <c r="BL265" i="3" s="1"/>
  <c r="BD151" i="3"/>
  <c r="BD134" i="3"/>
  <c r="BD265" i="3" s="1"/>
  <c r="AV151" i="3"/>
  <c r="AV134" i="3"/>
  <c r="AV265" i="3" s="1"/>
  <c r="AN151" i="3"/>
  <c r="AN134" i="3"/>
  <c r="AN265" i="3" s="1"/>
  <c r="AF151" i="3"/>
  <c r="AF134" i="3"/>
  <c r="AF265" i="3" s="1"/>
  <c r="X151" i="3"/>
  <c r="X134" i="3"/>
  <c r="X265" i="3" s="1"/>
  <c r="P151" i="3"/>
  <c r="P134" i="3"/>
  <c r="P265" i="3" s="1"/>
  <c r="H151" i="3"/>
  <c r="H171" i="3" s="1"/>
  <c r="H134" i="3"/>
  <c r="H265" i="3" s="1"/>
  <c r="H267" i="3" s="1"/>
  <c r="H271" i="3" s="1"/>
  <c r="G131" i="3"/>
  <c r="DL151" i="3"/>
  <c r="DD151" i="3"/>
  <c r="CV151" i="3"/>
  <c r="CN151" i="3"/>
  <c r="CF151" i="3"/>
  <c r="BX151" i="3"/>
  <c r="BP151" i="3"/>
  <c r="BH151" i="3"/>
  <c r="AZ151" i="3"/>
  <c r="AR151" i="3"/>
  <c r="AJ151" i="3"/>
  <c r="AB151" i="3"/>
  <c r="T151" i="3"/>
  <c r="L151" i="3"/>
  <c r="W274" i="3" l="1"/>
  <c r="AJ274" i="3"/>
  <c r="I171" i="3"/>
  <c r="J171" i="3" s="1"/>
  <c r="BP274" i="3"/>
  <c r="AA274" i="3"/>
  <c r="T274" i="3"/>
  <c r="K274" i="3"/>
  <c r="O274" i="3"/>
  <c r="BH274" i="3"/>
  <c r="AB274" i="3"/>
  <c r="L274" i="3"/>
  <c r="AR274" i="3"/>
  <c r="CB368" i="5"/>
  <c r="CB411" i="3"/>
  <c r="DH368" i="5"/>
  <c r="DH411" i="3"/>
  <c r="BW368" i="5"/>
  <c r="BW411" i="3"/>
  <c r="CE368" i="5"/>
  <c r="CE411" i="3"/>
  <c r="CM368" i="5"/>
  <c r="CM411" i="3"/>
  <c r="CU368" i="5"/>
  <c r="CU411" i="3"/>
  <c r="DC368" i="5"/>
  <c r="DC411" i="3"/>
  <c r="DK368" i="5"/>
  <c r="DK411" i="3"/>
  <c r="DS368" i="5"/>
  <c r="DS411" i="3"/>
  <c r="K368" i="5"/>
  <c r="K411" i="3"/>
  <c r="S368" i="5"/>
  <c r="S411" i="3"/>
  <c r="AA368" i="5"/>
  <c r="AA411" i="3"/>
  <c r="T368" i="5"/>
  <c r="T411" i="3"/>
  <c r="AJ368" i="5"/>
  <c r="AJ411" i="3"/>
  <c r="AZ368" i="5"/>
  <c r="AZ411" i="3"/>
  <c r="BP368" i="5"/>
  <c r="BP411" i="3"/>
  <c r="BT368" i="5"/>
  <c r="BT411" i="3"/>
  <c r="CZ368" i="5"/>
  <c r="CZ411" i="3"/>
  <c r="BU368" i="5"/>
  <c r="BU411" i="3"/>
  <c r="CC368" i="5"/>
  <c r="CC411" i="3"/>
  <c r="CK368" i="5"/>
  <c r="CK411" i="3"/>
  <c r="CS368" i="5"/>
  <c r="CS411" i="3"/>
  <c r="DA368" i="5"/>
  <c r="DA411" i="3"/>
  <c r="DI368" i="5"/>
  <c r="DI411" i="3"/>
  <c r="DQ368" i="5"/>
  <c r="DQ411" i="3"/>
  <c r="BZ368" i="5"/>
  <c r="BZ411" i="3"/>
  <c r="CH368" i="5"/>
  <c r="CH411" i="3"/>
  <c r="CP368" i="5"/>
  <c r="CP411" i="3"/>
  <c r="CX368" i="5"/>
  <c r="CX411" i="3"/>
  <c r="DF368" i="5"/>
  <c r="DF411" i="3"/>
  <c r="DN368" i="5"/>
  <c r="DN411" i="3"/>
  <c r="CA368" i="5"/>
  <c r="CA411" i="3"/>
  <c r="CI368" i="5"/>
  <c r="CI411" i="3"/>
  <c r="CQ368" i="5"/>
  <c r="CQ411" i="3"/>
  <c r="CY368" i="5"/>
  <c r="CY411" i="3"/>
  <c r="DG368" i="5"/>
  <c r="DG411" i="3"/>
  <c r="DO368" i="5"/>
  <c r="DO411" i="3"/>
  <c r="O368" i="5"/>
  <c r="O411" i="3"/>
  <c r="W368" i="5"/>
  <c r="W411" i="3"/>
  <c r="L368" i="5"/>
  <c r="L411" i="3"/>
  <c r="AB368" i="5"/>
  <c r="AB411" i="3"/>
  <c r="AR368" i="5"/>
  <c r="AR411" i="3"/>
  <c r="BH368" i="5"/>
  <c r="BH411" i="3"/>
  <c r="CR368" i="5"/>
  <c r="CR411" i="3"/>
  <c r="BS368" i="5"/>
  <c r="BS411" i="3"/>
  <c r="CJ368" i="5"/>
  <c r="CJ411" i="3"/>
  <c r="DP368" i="5"/>
  <c r="DP411" i="3"/>
  <c r="BY368" i="5"/>
  <c r="BY411" i="3"/>
  <c r="CG368" i="5"/>
  <c r="CG411" i="3"/>
  <c r="CO368" i="5"/>
  <c r="CO411" i="3"/>
  <c r="CW368" i="5"/>
  <c r="CW411" i="3"/>
  <c r="DE368" i="5"/>
  <c r="DE411" i="3"/>
  <c r="DM368" i="5"/>
  <c r="DM411" i="3"/>
  <c r="BV368" i="5"/>
  <c r="BV411" i="3"/>
  <c r="CD368" i="5"/>
  <c r="CD411" i="3"/>
  <c r="CL368" i="5"/>
  <c r="CL411" i="3"/>
  <c r="CT368" i="5"/>
  <c r="CT411" i="3"/>
  <c r="DB368" i="5"/>
  <c r="DB411" i="3"/>
  <c r="DJ368" i="5"/>
  <c r="DJ411" i="3"/>
  <c r="DR368" i="5"/>
  <c r="DR411" i="3"/>
  <c r="S274" i="3"/>
  <c r="X267" i="3"/>
  <c r="X271" i="3" s="1"/>
  <c r="X274" i="3" s="1"/>
  <c r="X387" i="3"/>
  <c r="AN267" i="3"/>
  <c r="AN271" i="3" s="1"/>
  <c r="AN274" i="3" s="1"/>
  <c r="AN387" i="3"/>
  <c r="BD267" i="3"/>
  <c r="BD271" i="3" s="1"/>
  <c r="BD274" i="3" s="1"/>
  <c r="BD387" i="3"/>
  <c r="I267" i="3"/>
  <c r="I271" i="3" s="1"/>
  <c r="I274" i="3" s="1"/>
  <c r="I387" i="3"/>
  <c r="Q267" i="3"/>
  <c r="Q271" i="3" s="1"/>
  <c r="Q274" i="3" s="1"/>
  <c r="Q387" i="3"/>
  <c r="Y267" i="3"/>
  <c r="Y271" i="3" s="1"/>
  <c r="Y274" i="3" s="1"/>
  <c r="Y387" i="3"/>
  <c r="AG267" i="3"/>
  <c r="AG271" i="3" s="1"/>
  <c r="AG274" i="3" s="1"/>
  <c r="AG387" i="3"/>
  <c r="AO267" i="3"/>
  <c r="AO271" i="3" s="1"/>
  <c r="AO274" i="3" s="1"/>
  <c r="AO387" i="3"/>
  <c r="AW267" i="3"/>
  <c r="AW271" i="3" s="1"/>
  <c r="AW274" i="3" s="1"/>
  <c r="AW387" i="3"/>
  <c r="BE267" i="3"/>
  <c r="BE271" i="3" s="1"/>
  <c r="BE274" i="3" s="1"/>
  <c r="BE387" i="3"/>
  <c r="BM267" i="3"/>
  <c r="BM271" i="3" s="1"/>
  <c r="BM274" i="3" s="1"/>
  <c r="BM387" i="3"/>
  <c r="J267" i="3"/>
  <c r="J271" i="3" s="1"/>
  <c r="J275" i="3" s="1"/>
  <c r="J387" i="3"/>
  <c r="R267" i="3"/>
  <c r="R271" i="3" s="1"/>
  <c r="R274" i="3" s="1"/>
  <c r="R387" i="3"/>
  <c r="Z267" i="3"/>
  <c r="Z271" i="3" s="1"/>
  <c r="Z274" i="3" s="1"/>
  <c r="Z387" i="3"/>
  <c r="AH267" i="3"/>
  <c r="AH271" i="3" s="1"/>
  <c r="AH274" i="3" s="1"/>
  <c r="AH387" i="3"/>
  <c r="AP267" i="3"/>
  <c r="AP271" i="3" s="1"/>
  <c r="AP275" i="3" s="1"/>
  <c r="AP387" i="3"/>
  <c r="AX267" i="3"/>
  <c r="AX271" i="3" s="1"/>
  <c r="AX274" i="3" s="1"/>
  <c r="AX387" i="3"/>
  <c r="BF267" i="3"/>
  <c r="BF271" i="3" s="1"/>
  <c r="BF275" i="3" s="1"/>
  <c r="BF387" i="3"/>
  <c r="BN267" i="3"/>
  <c r="BN271" i="3" s="1"/>
  <c r="BN274" i="3" s="1"/>
  <c r="BN387" i="3"/>
  <c r="AE267" i="3"/>
  <c r="AE271" i="3" s="1"/>
  <c r="AE274" i="3" s="1"/>
  <c r="AE387" i="3"/>
  <c r="AM267" i="3"/>
  <c r="AM271" i="3" s="1"/>
  <c r="AM274" i="3" s="1"/>
  <c r="AM387" i="3"/>
  <c r="AU267" i="3"/>
  <c r="AU271" i="3" s="1"/>
  <c r="AU274" i="3" s="1"/>
  <c r="AU387" i="3"/>
  <c r="BC267" i="3"/>
  <c r="BC271" i="3" s="1"/>
  <c r="BC274" i="3" s="1"/>
  <c r="BC387" i="3"/>
  <c r="BK267" i="3"/>
  <c r="BK271" i="3" s="1"/>
  <c r="BK274" i="3" s="1"/>
  <c r="BK387" i="3"/>
  <c r="P267" i="3"/>
  <c r="P271" i="3" s="1"/>
  <c r="P274" i="3" s="1"/>
  <c r="P387" i="3"/>
  <c r="AF267" i="3"/>
  <c r="AF271" i="3" s="1"/>
  <c r="AF275" i="3" s="1"/>
  <c r="AF387" i="3"/>
  <c r="AV267" i="3"/>
  <c r="AV271" i="3" s="1"/>
  <c r="AV274" i="3" s="1"/>
  <c r="AV387" i="3"/>
  <c r="BL267" i="3"/>
  <c r="BL271" i="3" s="1"/>
  <c r="BL274" i="3" s="1"/>
  <c r="BL387" i="3"/>
  <c r="M267" i="3"/>
  <c r="M271" i="3" s="1"/>
  <c r="M274" i="3" s="1"/>
  <c r="M387" i="3"/>
  <c r="U267" i="3"/>
  <c r="U271" i="3" s="1"/>
  <c r="U275" i="3" s="1"/>
  <c r="U387" i="3"/>
  <c r="AC267" i="3"/>
  <c r="AC271" i="3" s="1"/>
  <c r="AC275" i="3" s="1"/>
  <c r="AC387" i="3"/>
  <c r="AK267" i="3"/>
  <c r="AK271" i="3" s="1"/>
  <c r="AK274" i="3" s="1"/>
  <c r="AK387" i="3"/>
  <c r="AS267" i="3"/>
  <c r="AS271" i="3" s="1"/>
  <c r="AS274" i="3" s="1"/>
  <c r="AS387" i="3"/>
  <c r="BA267" i="3"/>
  <c r="BA271" i="3" s="1"/>
  <c r="BA275" i="3" s="1"/>
  <c r="BA387" i="3"/>
  <c r="BI267" i="3"/>
  <c r="BI271" i="3" s="1"/>
  <c r="BI274" i="3" s="1"/>
  <c r="BI387" i="3"/>
  <c r="BQ267" i="3"/>
  <c r="BQ271" i="3" s="1"/>
  <c r="BQ274" i="3" s="1"/>
  <c r="BQ387" i="3"/>
  <c r="N267" i="3"/>
  <c r="N271" i="3" s="1"/>
  <c r="N275" i="3" s="1"/>
  <c r="N387" i="3"/>
  <c r="V267" i="3"/>
  <c r="V271" i="3" s="1"/>
  <c r="V275" i="3" s="1"/>
  <c r="V387" i="3"/>
  <c r="AD267" i="3"/>
  <c r="AD271" i="3" s="1"/>
  <c r="AD275" i="3" s="1"/>
  <c r="AD387" i="3"/>
  <c r="AL267" i="3"/>
  <c r="AL271" i="3" s="1"/>
  <c r="AL274" i="3" s="1"/>
  <c r="AL387" i="3"/>
  <c r="AT267" i="3"/>
  <c r="AT271" i="3" s="1"/>
  <c r="AT275" i="3" s="1"/>
  <c r="AT387" i="3"/>
  <c r="BB267" i="3"/>
  <c r="BB271" i="3" s="1"/>
  <c r="BB275" i="3" s="1"/>
  <c r="BB387" i="3"/>
  <c r="BJ267" i="3"/>
  <c r="BJ271" i="3" s="1"/>
  <c r="BJ275" i="3" s="1"/>
  <c r="BJ387" i="3"/>
  <c r="BR267" i="3"/>
  <c r="BR271" i="3" s="1"/>
  <c r="BR274" i="3" s="1"/>
  <c r="BR387" i="3"/>
  <c r="AI267" i="3"/>
  <c r="AI271" i="3" s="1"/>
  <c r="AI274" i="3" s="1"/>
  <c r="AI387" i="3"/>
  <c r="AQ267" i="3"/>
  <c r="AQ271" i="3" s="1"/>
  <c r="AQ275" i="3" s="1"/>
  <c r="AQ387" i="3"/>
  <c r="AY267" i="3"/>
  <c r="AY271" i="3" s="1"/>
  <c r="AY274" i="3" s="1"/>
  <c r="AY387" i="3"/>
  <c r="BG267" i="3"/>
  <c r="BG271" i="3" s="1"/>
  <c r="BG274" i="3" s="1"/>
  <c r="BG387" i="3"/>
  <c r="BO267" i="3"/>
  <c r="BO271" i="3" s="1"/>
  <c r="BO274" i="3" s="1"/>
  <c r="BO387" i="3"/>
  <c r="CA267" i="3"/>
  <c r="CA271" i="3" s="1"/>
  <c r="CI267" i="3"/>
  <c r="CI271" i="3" s="1"/>
  <c r="CQ267" i="3"/>
  <c r="CQ271" i="3" s="1"/>
  <c r="CY267" i="3"/>
  <c r="CY271" i="3" s="1"/>
  <c r="DG267" i="3"/>
  <c r="DG271" i="3" s="1"/>
  <c r="DO267" i="3"/>
  <c r="DO271" i="3" s="1"/>
  <c r="BT267" i="3"/>
  <c r="BT271" i="3" s="1"/>
  <c r="CB267" i="3"/>
  <c r="CB271" i="3" s="1"/>
  <c r="CJ267" i="3"/>
  <c r="CJ271" i="3" s="1"/>
  <c r="CR267" i="3"/>
  <c r="CR271" i="3" s="1"/>
  <c r="CZ267" i="3"/>
  <c r="CZ271" i="3" s="1"/>
  <c r="DH267" i="3"/>
  <c r="DH271" i="3" s="1"/>
  <c r="DP267" i="3"/>
  <c r="DP271" i="3" s="1"/>
  <c r="BY267" i="3"/>
  <c r="BY271" i="3" s="1"/>
  <c r="CG267" i="3"/>
  <c r="CG271" i="3" s="1"/>
  <c r="CO267" i="3"/>
  <c r="CO271" i="3" s="1"/>
  <c r="CW267" i="3"/>
  <c r="CW271" i="3" s="1"/>
  <c r="DE267" i="3"/>
  <c r="DE271" i="3" s="1"/>
  <c r="DM267" i="3"/>
  <c r="DM271" i="3" s="1"/>
  <c r="BV267" i="3"/>
  <c r="BV271" i="3" s="1"/>
  <c r="CD267" i="3"/>
  <c r="CD271" i="3" s="1"/>
  <c r="CL267" i="3"/>
  <c r="CL271" i="3" s="1"/>
  <c r="CT267" i="3"/>
  <c r="CT271" i="3" s="1"/>
  <c r="DB267" i="3"/>
  <c r="DB271" i="3" s="1"/>
  <c r="DJ267" i="3"/>
  <c r="DJ271" i="3" s="1"/>
  <c r="DR267" i="3"/>
  <c r="DR271" i="3" s="1"/>
  <c r="BW267" i="3"/>
  <c r="BW271" i="3" s="1"/>
  <c r="CE267" i="3"/>
  <c r="CE271" i="3" s="1"/>
  <c r="CM267" i="3"/>
  <c r="CM271" i="3" s="1"/>
  <c r="CU267" i="3"/>
  <c r="CU271" i="3" s="1"/>
  <c r="DC267" i="3"/>
  <c r="DC271" i="3" s="1"/>
  <c r="DK267" i="3"/>
  <c r="DK271" i="3" s="1"/>
  <c r="DS267" i="3"/>
  <c r="DS271" i="3" s="1"/>
  <c r="H275" i="3"/>
  <c r="H274" i="3"/>
  <c r="BS267" i="3"/>
  <c r="BS271" i="3" s="1"/>
  <c r="BX275" i="3"/>
  <c r="BX274" i="3"/>
  <c r="CF275" i="3"/>
  <c r="CF274" i="3"/>
  <c r="CN275" i="3"/>
  <c r="CN274" i="3"/>
  <c r="CV275" i="3"/>
  <c r="CV274" i="3"/>
  <c r="DD275" i="3"/>
  <c r="DD274" i="3"/>
  <c r="DL274" i="3"/>
  <c r="DL275" i="3"/>
  <c r="BU267" i="3"/>
  <c r="BU271" i="3" s="1"/>
  <c r="CC267" i="3"/>
  <c r="CC271" i="3" s="1"/>
  <c r="CK267" i="3"/>
  <c r="CK271" i="3" s="1"/>
  <c r="CS267" i="3"/>
  <c r="CS271" i="3" s="1"/>
  <c r="DA267" i="3"/>
  <c r="DA271" i="3" s="1"/>
  <c r="DI267" i="3"/>
  <c r="DI271" i="3" s="1"/>
  <c r="DQ267" i="3"/>
  <c r="DQ271" i="3" s="1"/>
  <c r="BZ267" i="3"/>
  <c r="BZ271" i="3" s="1"/>
  <c r="CH267" i="3"/>
  <c r="CH271" i="3" s="1"/>
  <c r="CP267" i="3"/>
  <c r="CP271" i="3" s="1"/>
  <c r="CX267" i="3"/>
  <c r="CX271" i="3" s="1"/>
  <c r="DF267" i="3"/>
  <c r="DF271" i="3" s="1"/>
  <c r="DN267" i="3"/>
  <c r="DN271" i="3" s="1"/>
  <c r="G52" i="3"/>
  <c r="G54" i="3" s="1"/>
  <c r="P275" i="3" l="1"/>
  <c r="K62" i="3"/>
  <c r="K57" i="3"/>
  <c r="K58" i="3"/>
  <c r="K60" i="3"/>
  <c r="K61" i="3"/>
  <c r="K59" i="3"/>
  <c r="AQ274" i="3"/>
  <c r="BE275" i="3"/>
  <c r="AU275" i="3"/>
  <c r="Y275" i="3"/>
  <c r="BQ275" i="3"/>
  <c r="BF274" i="3"/>
  <c r="AN275" i="3"/>
  <c r="Z275" i="3"/>
  <c r="BK275" i="3"/>
  <c r="AP274" i="3"/>
  <c r="AO275" i="3"/>
  <c r="U274" i="3"/>
  <c r="AE275" i="3"/>
  <c r="J274" i="3"/>
  <c r="I275" i="3"/>
  <c r="AT274" i="3"/>
  <c r="BC275" i="3"/>
  <c r="BN275" i="3"/>
  <c r="AH275" i="3"/>
  <c r="BM275" i="3"/>
  <c r="AG275" i="3"/>
  <c r="BD275" i="3"/>
  <c r="BO275" i="3"/>
  <c r="V274" i="3"/>
  <c r="BL275" i="3"/>
  <c r="AM275" i="3"/>
  <c r="AX275" i="3"/>
  <c r="R275" i="3"/>
  <c r="AW275" i="3"/>
  <c r="Q275" i="3"/>
  <c r="X275" i="3"/>
  <c r="BR275" i="3"/>
  <c r="AS275" i="3"/>
  <c r="BG275" i="3"/>
  <c r="BB274" i="3"/>
  <c r="N274" i="3"/>
  <c r="AK275" i="3"/>
  <c r="AF274" i="3"/>
  <c r="AI275" i="3"/>
  <c r="AL275" i="3"/>
  <c r="BA274" i="3"/>
  <c r="M275" i="3"/>
  <c r="BJ274" i="3"/>
  <c r="BI275" i="3"/>
  <c r="AV275" i="3"/>
  <c r="BG368" i="5"/>
  <c r="BG411" i="3"/>
  <c r="AQ368" i="5"/>
  <c r="AQ411" i="3"/>
  <c r="BR368" i="5"/>
  <c r="BR411" i="3"/>
  <c r="BB368" i="5"/>
  <c r="BB411" i="3"/>
  <c r="AL368" i="5"/>
  <c r="AL411" i="3"/>
  <c r="V368" i="5"/>
  <c r="V411" i="3"/>
  <c r="BQ368" i="5"/>
  <c r="BQ411" i="3"/>
  <c r="BA368" i="5"/>
  <c r="BA411" i="3"/>
  <c r="AK368" i="5"/>
  <c r="AK411" i="3"/>
  <c r="U368" i="5"/>
  <c r="U411" i="3"/>
  <c r="BL368" i="5"/>
  <c r="BL411" i="3"/>
  <c r="AF368" i="5"/>
  <c r="AF411" i="3"/>
  <c r="BK368" i="5"/>
  <c r="BK411" i="3"/>
  <c r="AU368" i="5"/>
  <c r="AU411" i="3"/>
  <c r="AE368" i="5"/>
  <c r="AE411" i="3"/>
  <c r="BF368" i="5"/>
  <c r="BF411" i="3"/>
  <c r="AP368" i="5"/>
  <c r="AP411" i="3"/>
  <c r="Z368" i="5"/>
  <c r="Z411" i="3"/>
  <c r="J368" i="5"/>
  <c r="J411" i="3"/>
  <c r="BE368" i="5"/>
  <c r="BE411" i="3"/>
  <c r="AO368" i="5"/>
  <c r="AO411" i="3"/>
  <c r="Y368" i="5"/>
  <c r="Y411" i="3"/>
  <c r="AN368" i="5"/>
  <c r="AN411" i="3"/>
  <c r="AY275" i="3"/>
  <c r="AD274" i="3"/>
  <c r="AC274" i="3"/>
  <c r="BO368" i="5"/>
  <c r="BO411" i="3"/>
  <c r="AY368" i="5"/>
  <c r="AY411" i="3"/>
  <c r="AI368" i="5"/>
  <c r="AI411" i="3"/>
  <c r="BJ368" i="5"/>
  <c r="BJ411" i="3"/>
  <c r="AT368" i="5"/>
  <c r="AT411" i="3"/>
  <c r="AD368" i="5"/>
  <c r="AD411" i="3"/>
  <c r="N368" i="5"/>
  <c r="N411" i="3"/>
  <c r="BI368" i="5"/>
  <c r="BI411" i="3"/>
  <c r="AS368" i="5"/>
  <c r="AS411" i="3"/>
  <c r="AC368" i="5"/>
  <c r="AC411" i="3"/>
  <c r="M368" i="5"/>
  <c r="M411" i="3"/>
  <c r="AV368" i="5"/>
  <c r="AV411" i="3"/>
  <c r="P368" i="5"/>
  <c r="P411" i="3"/>
  <c r="BC368" i="5"/>
  <c r="BC411" i="3"/>
  <c r="AM368" i="5"/>
  <c r="AM411" i="3"/>
  <c r="BN368" i="5"/>
  <c r="BN411" i="3"/>
  <c r="AX368" i="5"/>
  <c r="AX411" i="3"/>
  <c r="AH368" i="5"/>
  <c r="AH411" i="3"/>
  <c r="R368" i="5"/>
  <c r="R411" i="3"/>
  <c r="BM368" i="5"/>
  <c r="BM411" i="3"/>
  <c r="AW368" i="5"/>
  <c r="AW411" i="3"/>
  <c r="AG368" i="5"/>
  <c r="AG411" i="3"/>
  <c r="Q368" i="5"/>
  <c r="Q411" i="3"/>
  <c r="BD368" i="5"/>
  <c r="BD411" i="3"/>
  <c r="X368" i="5"/>
  <c r="X411" i="3"/>
  <c r="DF274" i="3"/>
  <c r="DF275" i="3"/>
  <c r="CP275" i="3"/>
  <c r="CP274" i="3"/>
  <c r="BZ274" i="3"/>
  <c r="BZ275" i="3"/>
  <c r="DI275" i="3"/>
  <c r="DI274" i="3"/>
  <c r="CS274" i="3"/>
  <c r="CS275" i="3"/>
  <c r="CC275" i="3"/>
  <c r="CC274" i="3"/>
  <c r="BS275" i="3"/>
  <c r="BS274" i="3"/>
  <c r="DS274" i="3"/>
  <c r="DS275" i="3"/>
  <c r="DC275" i="3"/>
  <c r="DC274" i="3"/>
  <c r="CM275" i="3"/>
  <c r="CM274" i="3"/>
  <c r="BW275" i="3"/>
  <c r="BW274" i="3"/>
  <c r="DJ275" i="3"/>
  <c r="DJ274" i="3"/>
  <c r="CT274" i="3"/>
  <c r="CT275" i="3"/>
  <c r="CD275" i="3"/>
  <c r="CD274" i="3"/>
  <c r="DM275" i="3"/>
  <c r="DM274" i="3"/>
  <c r="CW274" i="3"/>
  <c r="CW275" i="3"/>
  <c r="CG275" i="3"/>
  <c r="CG274" i="3"/>
  <c r="DP275" i="3"/>
  <c r="DP274" i="3"/>
  <c r="CZ275" i="3"/>
  <c r="CZ274" i="3"/>
  <c r="CJ275" i="3"/>
  <c r="CJ274" i="3"/>
  <c r="BT275" i="3"/>
  <c r="BT274" i="3"/>
  <c r="DO275" i="3"/>
  <c r="DO274" i="3"/>
  <c r="CY275" i="3"/>
  <c r="CY274" i="3"/>
  <c r="CI275" i="3"/>
  <c r="CI274" i="3"/>
  <c r="DN275" i="3"/>
  <c r="DN274" i="3"/>
  <c r="CX275" i="3"/>
  <c r="CX274" i="3"/>
  <c r="CH275" i="3"/>
  <c r="CH274" i="3"/>
  <c r="DQ275" i="3"/>
  <c r="DQ274" i="3"/>
  <c r="DA274" i="3"/>
  <c r="DA275" i="3"/>
  <c r="CK275" i="3"/>
  <c r="CK274" i="3"/>
  <c r="BU275" i="3"/>
  <c r="BU274" i="3"/>
  <c r="DK275" i="3"/>
  <c r="DK274" i="3"/>
  <c r="CU275" i="3"/>
  <c r="CU274" i="3"/>
  <c r="CE275" i="3"/>
  <c r="CE274" i="3"/>
  <c r="DR275" i="3"/>
  <c r="DR274" i="3"/>
  <c r="DB274" i="3"/>
  <c r="DB275" i="3"/>
  <c r="CL274" i="3"/>
  <c r="CL275" i="3"/>
  <c r="BV274" i="3"/>
  <c r="BV275" i="3"/>
  <c r="DE274" i="3"/>
  <c r="DE275" i="3"/>
  <c r="CO274" i="3"/>
  <c r="CO275" i="3"/>
  <c r="BY275" i="3"/>
  <c r="BY274" i="3"/>
  <c r="DH275" i="3"/>
  <c r="DH274" i="3"/>
  <c r="CR275" i="3"/>
  <c r="CR274" i="3"/>
  <c r="CB275" i="3"/>
  <c r="CB274" i="3"/>
  <c r="DG274" i="3"/>
  <c r="DG275" i="3"/>
  <c r="CQ275" i="3"/>
  <c r="CQ274" i="3"/>
  <c r="CA275" i="3"/>
  <c r="CA274" i="3"/>
  <c r="CU401" i="5"/>
  <c r="DI401" i="5"/>
  <c r="CI401" i="5"/>
  <c r="CW401" i="5"/>
  <c r="DS401" i="5"/>
  <c r="CF401" i="5"/>
  <c r="CN401" i="5"/>
  <c r="DJ401" i="5"/>
  <c r="DC401" i="5"/>
  <c r="CQ401" i="5"/>
  <c r="CL401" i="5"/>
  <c r="DR401" i="5"/>
  <c r="DH401" i="5"/>
  <c r="DM401" i="5"/>
  <c r="BY401" i="5"/>
  <c r="DK401" i="5"/>
  <c r="CZ401" i="5"/>
  <c r="CE401" i="5"/>
  <c r="CX401" i="5"/>
  <c r="K64" i="3" l="1"/>
  <c r="G62" i="3"/>
  <c r="K149" i="3"/>
  <c r="G59" i="3"/>
  <c r="K148" i="3"/>
  <c r="G58" i="3"/>
  <c r="K151" i="3"/>
  <c r="G61" i="3"/>
  <c r="K147" i="3"/>
  <c r="G57" i="3"/>
  <c r="K150" i="3"/>
  <c r="G60" i="3"/>
  <c r="CH401" i="5"/>
  <c r="DL401" i="5"/>
  <c r="CR401" i="5"/>
  <c r="DD401" i="5"/>
  <c r="CA401" i="5"/>
  <c r="CM401" i="5"/>
  <c r="CT401" i="5"/>
  <c r="DN401" i="5"/>
  <c r="BT401" i="5"/>
  <c r="DB401" i="5"/>
  <c r="CK401" i="5"/>
  <c r="BZ401" i="5"/>
  <c r="CS401" i="5"/>
  <c r="DG401" i="5"/>
  <c r="CG401" i="5"/>
  <c r="DO401" i="5"/>
  <c r="CP401" i="5"/>
  <c r="CC401" i="5"/>
  <c r="BV401" i="5"/>
  <c r="BX401" i="5"/>
  <c r="CD401" i="5"/>
  <c r="CO401" i="5"/>
  <c r="DQ401" i="5"/>
  <c r="DA401" i="5"/>
  <c r="DP401" i="5"/>
  <c r="CY401" i="5"/>
  <c r="CV401" i="5"/>
  <c r="CB401" i="5"/>
  <c r="DE401" i="5"/>
  <c r="BW401" i="5"/>
  <c r="DF401" i="5"/>
  <c r="CJ401" i="5"/>
  <c r="BU401" i="5"/>
  <c r="I200" i="3" l="1"/>
  <c r="M200" i="3"/>
  <c r="Q200" i="3"/>
  <c r="U200" i="3"/>
  <c r="Y200" i="3"/>
  <c r="AC200" i="3"/>
  <c r="AG200" i="3"/>
  <c r="AK200" i="3"/>
  <c r="AO200" i="3"/>
  <c r="AS200" i="3"/>
  <c r="AW200" i="3"/>
  <c r="J200" i="3"/>
  <c r="N200" i="3"/>
  <c r="R200" i="3"/>
  <c r="V200" i="3"/>
  <c r="Z200" i="3"/>
  <c r="AD200" i="3"/>
  <c r="AH200" i="3"/>
  <c r="AL200" i="3"/>
  <c r="AP200" i="3"/>
  <c r="AT200" i="3"/>
  <c r="AX200" i="3"/>
  <c r="K200" i="3"/>
  <c r="O200" i="3"/>
  <c r="S200" i="3"/>
  <c r="W200" i="3"/>
  <c r="AA200" i="3"/>
  <c r="AE200" i="3"/>
  <c r="AI200" i="3"/>
  <c r="AM200" i="3"/>
  <c r="AQ200" i="3"/>
  <c r="AU200" i="3"/>
  <c r="H200" i="3"/>
  <c r="X200" i="3"/>
  <c r="AN200" i="3"/>
  <c r="L200" i="3"/>
  <c r="AB200" i="3"/>
  <c r="AR200" i="3"/>
  <c r="P200" i="3"/>
  <c r="AF200" i="3"/>
  <c r="AV200" i="3"/>
  <c r="T200" i="3"/>
  <c r="AJ200" i="3"/>
  <c r="I199" i="3"/>
  <c r="M199" i="3"/>
  <c r="Q199" i="3"/>
  <c r="U199" i="3"/>
  <c r="Y199" i="3"/>
  <c r="AC199" i="3"/>
  <c r="AG199" i="3"/>
  <c r="AK199" i="3"/>
  <c r="AO199" i="3"/>
  <c r="AS199" i="3"/>
  <c r="AW199" i="3"/>
  <c r="BA199" i="3"/>
  <c r="BE199" i="3"/>
  <c r="BI199" i="3"/>
  <c r="BM199" i="3"/>
  <c r="BQ199" i="3"/>
  <c r="BU199" i="3"/>
  <c r="BY199" i="3"/>
  <c r="CC199" i="3"/>
  <c r="CG199" i="3"/>
  <c r="CK199" i="3"/>
  <c r="J199" i="3"/>
  <c r="N199" i="3"/>
  <c r="R199" i="3"/>
  <c r="V199" i="3"/>
  <c r="Z199" i="3"/>
  <c r="AD199" i="3"/>
  <c r="AH199" i="3"/>
  <c r="AL199" i="3"/>
  <c r="AP199" i="3"/>
  <c r="AT199" i="3"/>
  <c r="AX199" i="3"/>
  <c r="BB199" i="3"/>
  <c r="BF199" i="3"/>
  <c r="BJ199" i="3"/>
  <c r="BN199" i="3"/>
  <c r="BR199" i="3"/>
  <c r="BV199" i="3"/>
  <c r="BZ199" i="3"/>
  <c r="CD199" i="3"/>
  <c r="CH199" i="3"/>
  <c r="CL199" i="3"/>
  <c r="K199" i="3"/>
  <c r="O199" i="3"/>
  <c r="S199" i="3"/>
  <c r="W199" i="3"/>
  <c r="AA199" i="3"/>
  <c r="AE199" i="3"/>
  <c r="AI199" i="3"/>
  <c r="AM199" i="3"/>
  <c r="AQ199" i="3"/>
  <c r="AU199" i="3"/>
  <c r="AY199" i="3"/>
  <c r="BC199" i="3"/>
  <c r="BG199" i="3"/>
  <c r="BK199" i="3"/>
  <c r="BO199" i="3"/>
  <c r="BS199" i="3"/>
  <c r="BW199" i="3"/>
  <c r="CA199" i="3"/>
  <c r="CE199" i="3"/>
  <c r="CI199" i="3"/>
  <c r="H199" i="3"/>
  <c r="X199" i="3"/>
  <c r="AN199" i="3"/>
  <c r="BD199" i="3"/>
  <c r="BT199" i="3"/>
  <c r="CJ199" i="3"/>
  <c r="L199" i="3"/>
  <c r="AB199" i="3"/>
  <c r="AR199" i="3"/>
  <c r="BH199" i="3"/>
  <c r="BX199" i="3"/>
  <c r="P199" i="3"/>
  <c r="AF199" i="3"/>
  <c r="AV199" i="3"/>
  <c r="BL199" i="3"/>
  <c r="CB199" i="3"/>
  <c r="T199" i="3"/>
  <c r="AJ199" i="3"/>
  <c r="AZ199" i="3"/>
  <c r="BP199" i="3"/>
  <c r="CF199" i="3"/>
  <c r="I202" i="3"/>
  <c r="J202" i="3"/>
  <c r="H202" i="3"/>
  <c r="H203" i="3"/>
  <c r="X203" i="3"/>
  <c r="AN203" i="3"/>
  <c r="BD203" i="3"/>
  <c r="BT203" i="3"/>
  <c r="CJ203" i="3"/>
  <c r="Q203" i="3"/>
  <c r="AG203" i="3"/>
  <c r="AW203" i="3"/>
  <c r="BM203" i="3"/>
  <c r="CC203" i="3"/>
  <c r="J203" i="3"/>
  <c r="Z203" i="3"/>
  <c r="AP203" i="3"/>
  <c r="BF203" i="3"/>
  <c r="BV203" i="3"/>
  <c r="CL203" i="3"/>
  <c r="BG203" i="3"/>
  <c r="CW203" i="3"/>
  <c r="DM203" i="3"/>
  <c r="AU203" i="3"/>
  <c r="CT203" i="3"/>
  <c r="DJ203" i="3"/>
  <c r="AI203" i="3"/>
  <c r="CQ203" i="3"/>
  <c r="DG203" i="3"/>
  <c r="BS203" i="3"/>
  <c r="CI203" i="3"/>
  <c r="DH203" i="3"/>
  <c r="AZ203" i="3"/>
  <c r="M203" i="3"/>
  <c r="AS203" i="3"/>
  <c r="CO203" i="3"/>
  <c r="BR203" i="3"/>
  <c r="DI203" i="3"/>
  <c r="S203" i="3"/>
  <c r="CE203" i="3"/>
  <c r="W203" i="3"/>
  <c r="CR203" i="3"/>
  <c r="L203" i="3"/>
  <c r="AB203" i="3"/>
  <c r="AR203" i="3"/>
  <c r="BH203" i="3"/>
  <c r="BX203" i="3"/>
  <c r="CN203" i="3"/>
  <c r="U203" i="3"/>
  <c r="AK203" i="3"/>
  <c r="BA203" i="3"/>
  <c r="BQ203" i="3"/>
  <c r="CG203" i="3"/>
  <c r="N203" i="3"/>
  <c r="AD203" i="3"/>
  <c r="AT203" i="3"/>
  <c r="BJ203" i="3"/>
  <c r="BZ203" i="3"/>
  <c r="K203" i="3"/>
  <c r="BW203" i="3"/>
  <c r="DA203" i="3"/>
  <c r="DQ203" i="3"/>
  <c r="BK203" i="3"/>
  <c r="CX203" i="3"/>
  <c r="DN203" i="3"/>
  <c r="AY203" i="3"/>
  <c r="CU203" i="3"/>
  <c r="DK203" i="3"/>
  <c r="CZ203" i="3"/>
  <c r="DD203" i="3"/>
  <c r="BC203" i="3"/>
  <c r="DO203" i="3"/>
  <c r="AM203" i="3"/>
  <c r="CV203" i="3"/>
  <c r="AJ203" i="3"/>
  <c r="CF203" i="3"/>
  <c r="BI203" i="3"/>
  <c r="V203" i="3"/>
  <c r="AL203" i="3"/>
  <c r="CH203" i="3"/>
  <c r="CS203" i="3"/>
  <c r="DF203" i="3"/>
  <c r="DS203" i="3"/>
  <c r="P203" i="3"/>
  <c r="AF203" i="3"/>
  <c r="AV203" i="3"/>
  <c r="BL203" i="3"/>
  <c r="CB203" i="3"/>
  <c r="I203" i="3"/>
  <c r="Y203" i="3"/>
  <c r="AO203" i="3"/>
  <c r="BE203" i="3"/>
  <c r="BU203" i="3"/>
  <c r="CK203" i="3"/>
  <c r="R203" i="3"/>
  <c r="AH203" i="3"/>
  <c r="AX203" i="3"/>
  <c r="BN203" i="3"/>
  <c r="CD203" i="3"/>
  <c r="AA203" i="3"/>
  <c r="CM203" i="3"/>
  <c r="DE203" i="3"/>
  <c r="O203" i="3"/>
  <c r="CA203" i="3"/>
  <c r="DB203" i="3"/>
  <c r="DR203" i="3"/>
  <c r="BO203" i="3"/>
  <c r="CY203" i="3"/>
  <c r="DP203" i="3"/>
  <c r="T203" i="3"/>
  <c r="BP203" i="3"/>
  <c r="AC203" i="3"/>
  <c r="BY203" i="3"/>
  <c r="BB203" i="3"/>
  <c r="AQ203" i="3"/>
  <c r="AE203" i="3"/>
  <c r="CP203" i="3"/>
  <c r="DC203" i="3"/>
  <c r="DL203" i="3"/>
  <c r="I201" i="3"/>
  <c r="M201" i="3"/>
  <c r="Q201" i="3"/>
  <c r="U201" i="3"/>
  <c r="Y201" i="3"/>
  <c r="AC201" i="3"/>
  <c r="AG201" i="3"/>
  <c r="AK201" i="3"/>
  <c r="AO201" i="3"/>
  <c r="AS201" i="3"/>
  <c r="AW201" i="3"/>
  <c r="BA201" i="3"/>
  <c r="BE201" i="3"/>
  <c r="BI201" i="3"/>
  <c r="BM201" i="3"/>
  <c r="BQ201" i="3"/>
  <c r="BU201" i="3"/>
  <c r="BY201" i="3"/>
  <c r="CC201" i="3"/>
  <c r="CG201" i="3"/>
  <c r="CK201" i="3"/>
  <c r="CO201" i="3"/>
  <c r="CS201" i="3"/>
  <c r="CW201" i="3"/>
  <c r="DA201" i="3"/>
  <c r="DE201" i="3"/>
  <c r="DI201" i="3"/>
  <c r="DM201" i="3"/>
  <c r="DQ201" i="3"/>
  <c r="J201" i="3"/>
  <c r="N201" i="3"/>
  <c r="R201" i="3"/>
  <c r="V201" i="3"/>
  <c r="Z201" i="3"/>
  <c r="AD201" i="3"/>
  <c r="AH201" i="3"/>
  <c r="AL201" i="3"/>
  <c r="AP201" i="3"/>
  <c r="AT201" i="3"/>
  <c r="AX201" i="3"/>
  <c r="BB201" i="3"/>
  <c r="BF201" i="3"/>
  <c r="BJ201" i="3"/>
  <c r="BN201" i="3"/>
  <c r="BR201" i="3"/>
  <c r="BV201" i="3"/>
  <c r="BZ201" i="3"/>
  <c r="CD201" i="3"/>
  <c r="CH201" i="3"/>
  <c r="CL201" i="3"/>
  <c r="CP201" i="3"/>
  <c r="CT201" i="3"/>
  <c r="CX201" i="3"/>
  <c r="DB201" i="3"/>
  <c r="DF201" i="3"/>
  <c r="DJ201" i="3"/>
  <c r="DN201" i="3"/>
  <c r="DR201" i="3"/>
  <c r="K201" i="3"/>
  <c r="O201" i="3"/>
  <c r="S201" i="3"/>
  <c r="W201" i="3"/>
  <c r="AA201" i="3"/>
  <c r="AE201" i="3"/>
  <c r="AI201" i="3"/>
  <c r="AM201" i="3"/>
  <c r="AQ201" i="3"/>
  <c r="AU201" i="3"/>
  <c r="AY201" i="3"/>
  <c r="BC201" i="3"/>
  <c r="BG201" i="3"/>
  <c r="BK201" i="3"/>
  <c r="BO201" i="3"/>
  <c r="BS201" i="3"/>
  <c r="BW201" i="3"/>
  <c r="CA201" i="3"/>
  <c r="CE201" i="3"/>
  <c r="CI201" i="3"/>
  <c r="CM201" i="3"/>
  <c r="CQ201" i="3"/>
  <c r="CU201" i="3"/>
  <c r="CY201" i="3"/>
  <c r="DC201" i="3"/>
  <c r="DG201" i="3"/>
  <c r="DK201" i="3"/>
  <c r="DO201" i="3"/>
  <c r="DS201" i="3"/>
  <c r="L201" i="3"/>
  <c r="AB201" i="3"/>
  <c r="AR201" i="3"/>
  <c r="BH201" i="3"/>
  <c r="BX201" i="3"/>
  <c r="CN201" i="3"/>
  <c r="DD201" i="3"/>
  <c r="P201" i="3"/>
  <c r="AF201" i="3"/>
  <c r="AV201" i="3"/>
  <c r="BL201" i="3"/>
  <c r="CB201" i="3"/>
  <c r="CR201" i="3"/>
  <c r="DH201" i="3"/>
  <c r="T201" i="3"/>
  <c r="AJ201" i="3"/>
  <c r="AZ201" i="3"/>
  <c r="BP201" i="3"/>
  <c r="CF201" i="3"/>
  <c r="CV201" i="3"/>
  <c r="DL201" i="3"/>
  <c r="H201" i="3"/>
  <c r="X201" i="3"/>
  <c r="AN201" i="3"/>
  <c r="BD201" i="3"/>
  <c r="BT201" i="3"/>
  <c r="CJ201" i="3"/>
  <c r="CZ201" i="3"/>
  <c r="DP201" i="3"/>
  <c r="H204" i="3"/>
  <c r="L204" i="3"/>
  <c r="P204" i="3"/>
  <c r="T204" i="3"/>
  <c r="X204" i="3"/>
  <c r="AB204" i="3"/>
  <c r="AF204" i="3"/>
  <c r="AJ204" i="3"/>
  <c r="AN204" i="3"/>
  <c r="AR204" i="3"/>
  <c r="AV204" i="3"/>
  <c r="AZ204" i="3"/>
  <c r="BD204" i="3"/>
  <c r="BH204" i="3"/>
  <c r="BL204" i="3"/>
  <c r="BP204" i="3"/>
  <c r="BT204" i="3"/>
  <c r="BX204" i="3"/>
  <c r="CB204" i="3"/>
  <c r="CF204" i="3"/>
  <c r="CJ204" i="3"/>
  <c r="CN204" i="3"/>
  <c r="CR204" i="3"/>
  <c r="CV204" i="3"/>
  <c r="CZ204" i="3"/>
  <c r="DD204" i="3"/>
  <c r="DH204" i="3"/>
  <c r="DL204" i="3"/>
  <c r="DP204" i="3"/>
  <c r="I204" i="3"/>
  <c r="M204" i="3"/>
  <c r="Q204" i="3"/>
  <c r="U204" i="3"/>
  <c r="Y204" i="3"/>
  <c r="AC204" i="3"/>
  <c r="AG204" i="3"/>
  <c r="AK204" i="3"/>
  <c r="AO204" i="3"/>
  <c r="AS204" i="3"/>
  <c r="AW204" i="3"/>
  <c r="BA204" i="3"/>
  <c r="BE204" i="3"/>
  <c r="BI204" i="3"/>
  <c r="BM204" i="3"/>
  <c r="BQ204" i="3"/>
  <c r="BU204" i="3"/>
  <c r="BY204" i="3"/>
  <c r="CC204" i="3"/>
  <c r="CG204" i="3"/>
  <c r="CK204" i="3"/>
  <c r="CO204" i="3"/>
  <c r="CS204" i="3"/>
  <c r="CW204" i="3"/>
  <c r="DA204" i="3"/>
  <c r="DE204" i="3"/>
  <c r="DI204" i="3"/>
  <c r="DM204" i="3"/>
  <c r="DQ204" i="3"/>
  <c r="J204" i="3"/>
  <c r="N204" i="3"/>
  <c r="R204" i="3"/>
  <c r="V204" i="3"/>
  <c r="Z204" i="3"/>
  <c r="AD204" i="3"/>
  <c r="AH204" i="3"/>
  <c r="AL204" i="3"/>
  <c r="AP204" i="3"/>
  <c r="AT204" i="3"/>
  <c r="AX204" i="3"/>
  <c r="BB204" i="3"/>
  <c r="BF204" i="3"/>
  <c r="BJ204" i="3"/>
  <c r="BN204" i="3"/>
  <c r="BR204" i="3"/>
  <c r="BV204" i="3"/>
  <c r="BZ204" i="3"/>
  <c r="CD204" i="3"/>
  <c r="CH204" i="3"/>
  <c r="CL204" i="3"/>
  <c r="CP204" i="3"/>
  <c r="CT204" i="3"/>
  <c r="CX204" i="3"/>
  <c r="DB204" i="3"/>
  <c r="DF204" i="3"/>
  <c r="DJ204" i="3"/>
  <c r="DN204" i="3"/>
  <c r="DR204" i="3"/>
  <c r="O204" i="3"/>
  <c r="AE204" i="3"/>
  <c r="AU204" i="3"/>
  <c r="BK204" i="3"/>
  <c r="CA204" i="3"/>
  <c r="CQ204" i="3"/>
  <c r="DG204" i="3"/>
  <c r="S204" i="3"/>
  <c r="AI204" i="3"/>
  <c r="AY204" i="3"/>
  <c r="BO204" i="3"/>
  <c r="CE204" i="3"/>
  <c r="CU204" i="3"/>
  <c r="DK204" i="3"/>
  <c r="W204" i="3"/>
  <c r="AM204" i="3"/>
  <c r="BC204" i="3"/>
  <c r="BS204" i="3"/>
  <c r="CI204" i="3"/>
  <c r="CY204" i="3"/>
  <c r="DO204" i="3"/>
  <c r="BG204" i="3"/>
  <c r="DS204" i="3"/>
  <c r="K204" i="3"/>
  <c r="BW204" i="3"/>
  <c r="AA204" i="3"/>
  <c r="CM204" i="3"/>
  <c r="AQ204" i="3"/>
  <c r="DC204" i="3"/>
  <c r="DR206" i="3" l="1"/>
  <c r="DE206" i="3"/>
  <c r="AZ206" i="3"/>
  <c r="BL206" i="3"/>
  <c r="CE206" i="3"/>
  <c r="AY206" i="3"/>
  <c r="S206" i="3"/>
  <c r="BR206" i="3"/>
  <c r="AL206" i="3"/>
  <c r="CK206" i="3"/>
  <c r="BE206" i="3"/>
  <c r="Y206" i="3"/>
  <c r="I206" i="3"/>
  <c r="DD206" i="3"/>
  <c r="DO206" i="3"/>
  <c r="CY206" i="3"/>
  <c r="AN206" i="3"/>
  <c r="DH206" i="3"/>
  <c r="CN206" i="3"/>
  <c r="DK206" i="3"/>
  <c r="CU206" i="3"/>
  <c r="DN206" i="3"/>
  <c r="CX206" i="3"/>
  <c r="DQ206" i="3"/>
  <c r="DA206" i="3"/>
  <c r="AJ206" i="3"/>
  <c r="AV206" i="3"/>
  <c r="BH206" i="3"/>
  <c r="CJ206" i="3"/>
  <c r="X206" i="3"/>
  <c r="CA206" i="3"/>
  <c r="BK206" i="3"/>
  <c r="AU206" i="3"/>
  <c r="AE206" i="3"/>
  <c r="O206" i="3"/>
  <c r="CD206" i="3"/>
  <c r="BN206" i="3"/>
  <c r="AX206" i="3"/>
  <c r="AH206" i="3"/>
  <c r="R206" i="3"/>
  <c r="CG206" i="3"/>
  <c r="BQ206" i="3"/>
  <c r="BA206" i="3"/>
  <c r="AK206" i="3"/>
  <c r="U206" i="3"/>
  <c r="DP206" i="3"/>
  <c r="DL206" i="3"/>
  <c r="CR206" i="3"/>
  <c r="DG206" i="3"/>
  <c r="CQ206" i="3"/>
  <c r="DJ206" i="3"/>
  <c r="CT206" i="3"/>
  <c r="DM206" i="3"/>
  <c r="CW206" i="3"/>
  <c r="CF206" i="3"/>
  <c r="T206" i="3"/>
  <c r="AF206" i="3"/>
  <c r="AR206" i="3"/>
  <c r="BT206" i="3"/>
  <c r="H206" i="3"/>
  <c r="BW206" i="3"/>
  <c r="BG206" i="3"/>
  <c r="AQ206" i="3"/>
  <c r="AA206" i="3"/>
  <c r="K206" i="3"/>
  <c r="BZ206" i="3"/>
  <c r="BJ206" i="3"/>
  <c r="AT206" i="3"/>
  <c r="AD206" i="3"/>
  <c r="N206" i="3"/>
  <c r="CC206" i="3"/>
  <c r="BM206" i="3"/>
  <c r="AW206" i="3"/>
  <c r="AG206" i="3"/>
  <c r="Q206" i="3"/>
  <c r="DB206" i="3"/>
  <c r="CO206" i="3"/>
  <c r="BX206" i="3"/>
  <c r="L206" i="3"/>
  <c r="BO206" i="3"/>
  <c r="AI206" i="3"/>
  <c r="CH206" i="3"/>
  <c r="BB206" i="3"/>
  <c r="V206" i="3"/>
  <c r="BU206" i="3"/>
  <c r="AO206" i="3"/>
  <c r="CZ206" i="3"/>
  <c r="CV206" i="3"/>
  <c r="DS206" i="3"/>
  <c r="DC206" i="3"/>
  <c r="CM206" i="3"/>
  <c r="DF206" i="3"/>
  <c r="CP206" i="3"/>
  <c r="DI206" i="3"/>
  <c r="CS206" i="3"/>
  <c r="BP206" i="3"/>
  <c r="CB206" i="3"/>
  <c r="P206" i="3"/>
  <c r="AB206" i="3"/>
  <c r="BD206" i="3"/>
  <c r="CI206" i="3"/>
  <c r="BS206" i="3"/>
  <c r="BC206" i="3"/>
  <c r="AM206" i="3"/>
  <c r="W206" i="3"/>
  <c r="CL206" i="3"/>
  <c r="BV206" i="3"/>
  <c r="BF206" i="3"/>
  <c r="AP206" i="3"/>
  <c r="Z206" i="3"/>
  <c r="J206" i="3"/>
  <c r="BY206" i="3"/>
  <c r="BI206" i="3"/>
  <c r="AS206" i="3"/>
  <c r="AC206" i="3"/>
  <c r="M206" i="3"/>
  <c r="G201" i="3"/>
  <c r="G203" i="3"/>
  <c r="G202" i="3"/>
  <c r="G199" i="3"/>
  <c r="G200" i="3"/>
  <c r="G204" i="3"/>
  <c r="BY402" i="5" l="1"/>
  <c r="G72" i="3"/>
  <c r="G74" i="3" s="1"/>
  <c r="K82" i="3" l="1"/>
  <c r="K81" i="3"/>
  <c r="K77" i="3"/>
  <c r="K80" i="3"/>
  <c r="K78" i="3"/>
  <c r="K79" i="3"/>
  <c r="O82" i="3"/>
  <c r="O78" i="3"/>
  <c r="O158" i="3" s="1"/>
  <c r="O80" i="3"/>
  <c r="O160" i="3" s="1"/>
  <c r="O79" i="3"/>
  <c r="O159" i="3" s="1"/>
  <c r="O81" i="3"/>
  <c r="O161" i="3" s="1"/>
  <c r="O77" i="3"/>
  <c r="O157" i="3" s="1"/>
  <c r="CQ402" i="5"/>
  <c r="DR402" i="5"/>
  <c r="DB402" i="5"/>
  <c r="CW402" i="5"/>
  <c r="DE402" i="5"/>
  <c r="CJ402" i="5"/>
  <c r="CA402" i="5"/>
  <c r="CV402" i="5"/>
  <c r="DM402" i="5"/>
  <c r="CG402" i="5"/>
  <c r="DP402" i="5"/>
  <c r="CY402" i="5"/>
  <c r="CZ402" i="5"/>
  <c r="CM402" i="5"/>
  <c r="CE402" i="5"/>
  <c r="DD402" i="5"/>
  <c r="CC402" i="5"/>
  <c r="CL402" i="5"/>
  <c r="BU402" i="5"/>
  <c r="DJ402" i="5"/>
  <c r="K84" i="3" l="1"/>
  <c r="G82" i="3"/>
  <c r="O162" i="3"/>
  <c r="O84" i="3"/>
  <c r="O117" i="6" s="1"/>
  <c r="G81" i="3"/>
  <c r="O151" i="3"/>
  <c r="O148" i="3"/>
  <c r="G78" i="3"/>
  <c r="O150" i="3"/>
  <c r="G80" i="3"/>
  <c r="O149" i="3"/>
  <c r="G79" i="3"/>
  <c r="O147" i="3"/>
  <c r="G77" i="3"/>
  <c r="CH402" i="5"/>
  <c r="DO402" i="5"/>
  <c r="DA402" i="5"/>
  <c r="DH402" i="5"/>
  <c r="DF402" i="5"/>
  <c r="BV402" i="5"/>
  <c r="DS402" i="5"/>
  <c r="CP402" i="5"/>
  <c r="BZ402" i="5"/>
  <c r="CT402" i="5"/>
  <c r="BX402" i="5"/>
  <c r="CD402" i="5"/>
  <c r="CX402" i="5"/>
  <c r="CU402" i="5"/>
  <c r="CO402" i="5"/>
  <c r="DK402" i="5"/>
  <c r="DL402" i="5"/>
  <c r="DN402" i="5"/>
  <c r="CR402" i="5"/>
  <c r="CI402" i="5"/>
  <c r="BW402" i="5"/>
  <c r="DC402" i="5"/>
  <c r="CS402" i="5"/>
  <c r="CB402" i="5"/>
  <c r="BT402" i="5"/>
  <c r="DQ402" i="5"/>
  <c r="DI402" i="5"/>
  <c r="DG402" i="5"/>
  <c r="CN402" i="5"/>
  <c r="CK402" i="5"/>
  <c r="CF402" i="5"/>
  <c r="I213" i="3" l="1"/>
  <c r="Y213" i="3"/>
  <c r="AO213" i="3"/>
  <c r="BE213" i="3"/>
  <c r="BU213" i="3"/>
  <c r="CK213" i="3"/>
  <c r="DA213" i="3"/>
  <c r="DQ213" i="3"/>
  <c r="V213" i="3"/>
  <c r="AL213" i="3"/>
  <c r="BB213" i="3"/>
  <c r="BR213" i="3"/>
  <c r="CH213" i="3"/>
  <c r="CX213" i="3"/>
  <c r="DN213" i="3"/>
  <c r="S213" i="3"/>
  <c r="AI213" i="3"/>
  <c r="AY213" i="3"/>
  <c r="BO213" i="3"/>
  <c r="CE213" i="3"/>
  <c r="CU213" i="3"/>
  <c r="DK213" i="3"/>
  <c r="AJ213" i="3"/>
  <c r="CV213" i="3"/>
  <c r="BL213" i="3"/>
  <c r="AN213" i="3"/>
  <c r="CZ213" i="3"/>
  <c r="AB213" i="3"/>
  <c r="CN213" i="3"/>
  <c r="BF213" i="3"/>
  <c r="CL213" i="3"/>
  <c r="DR213" i="3"/>
  <c r="BC213" i="3"/>
  <c r="CI213" i="3"/>
  <c r="DO213" i="3"/>
  <c r="DH213" i="3"/>
  <c r="DP213" i="3"/>
  <c r="DD213" i="3"/>
  <c r="Q213" i="3"/>
  <c r="AG213" i="3"/>
  <c r="AW213" i="3"/>
  <c r="BM213" i="3"/>
  <c r="CC213" i="3"/>
  <c r="CS213" i="3"/>
  <c r="N213" i="3"/>
  <c r="AD213" i="3"/>
  <c r="AT213" i="3"/>
  <c r="BJ213" i="3"/>
  <c r="CP213" i="3"/>
  <c r="DF213" i="3"/>
  <c r="BG213" i="3"/>
  <c r="CM213" i="3"/>
  <c r="DS213" i="3"/>
  <c r="BP213" i="3"/>
  <c r="BT213" i="3"/>
  <c r="BH213" i="3"/>
  <c r="U213" i="3"/>
  <c r="BA213" i="3"/>
  <c r="CG213" i="3"/>
  <c r="DM213" i="3"/>
  <c r="AH213" i="3"/>
  <c r="BN213" i="3"/>
  <c r="CT213" i="3"/>
  <c r="O213" i="3"/>
  <c r="AE213" i="3"/>
  <c r="AU213" i="3"/>
  <c r="BK213" i="3"/>
  <c r="CA213" i="3"/>
  <c r="CQ213" i="3"/>
  <c r="DG213" i="3"/>
  <c r="CF213" i="3"/>
  <c r="X213" i="3"/>
  <c r="CJ213" i="3"/>
  <c r="L213" i="3"/>
  <c r="BX213" i="3"/>
  <c r="CR213" i="3"/>
  <c r="M213" i="3"/>
  <c r="AC213" i="3"/>
  <c r="AS213" i="3"/>
  <c r="BI213" i="3"/>
  <c r="BY213" i="3"/>
  <c r="CO213" i="3"/>
  <c r="DE213" i="3"/>
  <c r="J213" i="3"/>
  <c r="Z213" i="3"/>
  <c r="AP213" i="3"/>
  <c r="BV213" i="3"/>
  <c r="DB213" i="3"/>
  <c r="W213" i="3"/>
  <c r="AM213" i="3"/>
  <c r="BS213" i="3"/>
  <c r="CY213" i="3"/>
  <c r="AZ213" i="3"/>
  <c r="DL213" i="3"/>
  <c r="BD213" i="3"/>
  <c r="AR213" i="3"/>
  <c r="DI213" i="3"/>
  <c r="BZ213" i="3"/>
  <c r="K213" i="3"/>
  <c r="AA213" i="3"/>
  <c r="AQ213" i="3"/>
  <c r="BW213" i="3"/>
  <c r="DC213" i="3"/>
  <c r="P213" i="3"/>
  <c r="H213" i="3"/>
  <c r="CB213" i="3"/>
  <c r="AV213" i="3"/>
  <c r="AK213" i="3"/>
  <c r="BQ213" i="3"/>
  <c r="CW213" i="3"/>
  <c r="R213" i="3"/>
  <c r="AX213" i="3"/>
  <c r="CD213" i="3"/>
  <c r="DJ213" i="3"/>
  <c r="T213" i="3"/>
  <c r="AF213" i="3"/>
  <c r="I211" i="3"/>
  <c r="M211" i="3"/>
  <c r="Q211" i="3"/>
  <c r="U211" i="3"/>
  <c r="Y211" i="3"/>
  <c r="AC211" i="3"/>
  <c r="AG211" i="3"/>
  <c r="AK211" i="3"/>
  <c r="AO211" i="3"/>
  <c r="AS211" i="3"/>
  <c r="AW211" i="3"/>
  <c r="BA211" i="3"/>
  <c r="BE211" i="3"/>
  <c r="BI211" i="3"/>
  <c r="BM211" i="3"/>
  <c r="BQ211" i="3"/>
  <c r="BU211" i="3"/>
  <c r="BY211" i="3"/>
  <c r="CC211" i="3"/>
  <c r="CG211" i="3"/>
  <c r="CK211" i="3"/>
  <c r="CO211" i="3"/>
  <c r="CS211" i="3"/>
  <c r="CW211" i="3"/>
  <c r="DA211" i="3"/>
  <c r="DE211" i="3"/>
  <c r="DI211" i="3"/>
  <c r="DM211" i="3"/>
  <c r="DQ211" i="3"/>
  <c r="J211" i="3"/>
  <c r="N211" i="3"/>
  <c r="R211" i="3"/>
  <c r="V211" i="3"/>
  <c r="Z211" i="3"/>
  <c r="AD211" i="3"/>
  <c r="AH211" i="3"/>
  <c r="AL211" i="3"/>
  <c r="AP211" i="3"/>
  <c r="AT211" i="3"/>
  <c r="AX211" i="3"/>
  <c r="BB211" i="3"/>
  <c r="BF211" i="3"/>
  <c r="BJ211" i="3"/>
  <c r="BN211" i="3"/>
  <c r="BR211" i="3"/>
  <c r="BV211" i="3"/>
  <c r="BZ211" i="3"/>
  <c r="CD211" i="3"/>
  <c r="CH211" i="3"/>
  <c r="CL211" i="3"/>
  <c r="CP211" i="3"/>
  <c r="CT211" i="3"/>
  <c r="CX211" i="3"/>
  <c r="DB211" i="3"/>
  <c r="DF211" i="3"/>
  <c r="DJ211" i="3"/>
  <c r="DN211" i="3"/>
  <c r="DR211" i="3"/>
  <c r="K211" i="3"/>
  <c r="O211" i="3"/>
  <c r="S211" i="3"/>
  <c r="W211" i="3"/>
  <c r="AA211" i="3"/>
  <c r="AE211" i="3"/>
  <c r="AI211" i="3"/>
  <c r="AM211" i="3"/>
  <c r="AQ211" i="3"/>
  <c r="AU211" i="3"/>
  <c r="AY211" i="3"/>
  <c r="BC211" i="3"/>
  <c r="BG211" i="3"/>
  <c r="BK211" i="3"/>
  <c r="BO211" i="3"/>
  <c r="BS211" i="3"/>
  <c r="BW211" i="3"/>
  <c r="CA211" i="3"/>
  <c r="CE211" i="3"/>
  <c r="CI211" i="3"/>
  <c r="CM211" i="3"/>
  <c r="CQ211" i="3"/>
  <c r="CU211" i="3"/>
  <c r="CY211" i="3"/>
  <c r="DC211" i="3"/>
  <c r="DG211" i="3"/>
  <c r="DK211" i="3"/>
  <c r="DO211" i="3"/>
  <c r="DS211" i="3"/>
  <c r="T211" i="3"/>
  <c r="AJ211" i="3"/>
  <c r="AZ211" i="3"/>
  <c r="BP211" i="3"/>
  <c r="CF211" i="3"/>
  <c r="CV211" i="3"/>
  <c r="DL211" i="3"/>
  <c r="AV211" i="3"/>
  <c r="CR211" i="3"/>
  <c r="H211" i="3"/>
  <c r="X211" i="3"/>
  <c r="AN211" i="3"/>
  <c r="BD211" i="3"/>
  <c r="BT211" i="3"/>
  <c r="CJ211" i="3"/>
  <c r="CZ211" i="3"/>
  <c r="DP211" i="3"/>
  <c r="AF211" i="3"/>
  <c r="CB211" i="3"/>
  <c r="L211" i="3"/>
  <c r="AB211" i="3"/>
  <c r="AR211" i="3"/>
  <c r="BH211" i="3"/>
  <c r="BX211" i="3"/>
  <c r="CN211" i="3"/>
  <c r="DD211" i="3"/>
  <c r="P211" i="3"/>
  <c r="BL211" i="3"/>
  <c r="DH211" i="3"/>
  <c r="I210" i="3"/>
  <c r="M210" i="3"/>
  <c r="Q210" i="3"/>
  <c r="U210" i="3"/>
  <c r="Y210" i="3"/>
  <c r="AC210" i="3"/>
  <c r="AG210" i="3"/>
  <c r="AK210" i="3"/>
  <c r="AO210" i="3"/>
  <c r="AS210" i="3"/>
  <c r="AW210" i="3"/>
  <c r="BA210" i="3"/>
  <c r="J210" i="3"/>
  <c r="N210" i="3"/>
  <c r="R210" i="3"/>
  <c r="V210" i="3"/>
  <c r="Z210" i="3"/>
  <c r="AD210" i="3"/>
  <c r="AH210" i="3"/>
  <c r="AL210" i="3"/>
  <c r="AP210" i="3"/>
  <c r="AT210" i="3"/>
  <c r="AX210" i="3"/>
  <c r="BB210" i="3"/>
  <c r="K210" i="3"/>
  <c r="O210" i="3"/>
  <c r="S210" i="3"/>
  <c r="W210" i="3"/>
  <c r="AA210" i="3"/>
  <c r="AE210" i="3"/>
  <c r="AI210" i="3"/>
  <c r="AM210" i="3"/>
  <c r="AQ210" i="3"/>
  <c r="AU210" i="3"/>
  <c r="AY210" i="3"/>
  <c r="P210" i="3"/>
  <c r="AF210" i="3"/>
  <c r="AV210" i="3"/>
  <c r="AB210" i="3"/>
  <c r="T210" i="3"/>
  <c r="AJ210" i="3"/>
  <c r="AZ210" i="3"/>
  <c r="L210" i="3"/>
  <c r="AR210" i="3"/>
  <c r="H210" i="3"/>
  <c r="X210" i="3"/>
  <c r="AN210" i="3"/>
  <c r="I209" i="3"/>
  <c r="M209" i="3"/>
  <c r="Q209" i="3"/>
  <c r="U209" i="3"/>
  <c r="Y209" i="3"/>
  <c r="AC209" i="3"/>
  <c r="AG209" i="3"/>
  <c r="AK209" i="3"/>
  <c r="AO209" i="3"/>
  <c r="AS209" i="3"/>
  <c r="AW209" i="3"/>
  <c r="BA209" i="3"/>
  <c r="BE209" i="3"/>
  <c r="BI209" i="3"/>
  <c r="BM209" i="3"/>
  <c r="BQ209" i="3"/>
  <c r="BU209" i="3"/>
  <c r="BY209" i="3"/>
  <c r="CC209" i="3"/>
  <c r="CG209" i="3"/>
  <c r="J209" i="3"/>
  <c r="N209" i="3"/>
  <c r="R209" i="3"/>
  <c r="V209" i="3"/>
  <c r="Z209" i="3"/>
  <c r="AD209" i="3"/>
  <c r="AH209" i="3"/>
  <c r="AL209" i="3"/>
  <c r="AP209" i="3"/>
  <c r="AT209" i="3"/>
  <c r="AX209" i="3"/>
  <c r="BB209" i="3"/>
  <c r="BF209" i="3"/>
  <c r="BJ209" i="3"/>
  <c r="BN209" i="3"/>
  <c r="BR209" i="3"/>
  <c r="BV209" i="3"/>
  <c r="BZ209" i="3"/>
  <c r="CD209" i="3"/>
  <c r="CH209" i="3"/>
  <c r="K209" i="3"/>
  <c r="O209" i="3"/>
  <c r="S209" i="3"/>
  <c r="W209" i="3"/>
  <c r="AA209" i="3"/>
  <c r="AE209" i="3"/>
  <c r="AI209" i="3"/>
  <c r="AM209" i="3"/>
  <c r="AQ209" i="3"/>
  <c r="L209" i="3"/>
  <c r="AB209" i="3"/>
  <c r="AR209" i="3"/>
  <c r="AZ209" i="3"/>
  <c r="BH209" i="3"/>
  <c r="BP209" i="3"/>
  <c r="BX209" i="3"/>
  <c r="CF209" i="3"/>
  <c r="CL209" i="3"/>
  <c r="CP209" i="3"/>
  <c r="AN209" i="3"/>
  <c r="BO209" i="3"/>
  <c r="CK209" i="3"/>
  <c r="P209" i="3"/>
  <c r="AF209" i="3"/>
  <c r="AU209" i="3"/>
  <c r="BC209" i="3"/>
  <c r="BK209" i="3"/>
  <c r="BS209" i="3"/>
  <c r="CA209" i="3"/>
  <c r="CI209" i="3"/>
  <c r="CM209" i="3"/>
  <c r="BG209" i="3"/>
  <c r="CE209" i="3"/>
  <c r="T209" i="3"/>
  <c r="AJ209" i="3"/>
  <c r="AV209" i="3"/>
  <c r="BD209" i="3"/>
  <c r="BL209" i="3"/>
  <c r="BT209" i="3"/>
  <c r="CB209" i="3"/>
  <c r="CJ209" i="3"/>
  <c r="CN209" i="3"/>
  <c r="H209" i="3"/>
  <c r="X209" i="3"/>
  <c r="AY209" i="3"/>
  <c r="BW209" i="3"/>
  <c r="CO209" i="3"/>
  <c r="I212" i="3"/>
  <c r="M212" i="3"/>
  <c r="J212" i="3"/>
  <c r="N212" i="3"/>
  <c r="K212" i="3"/>
  <c r="L212" i="3"/>
  <c r="H212" i="3"/>
  <c r="I214" i="3"/>
  <c r="M214" i="3"/>
  <c r="Q214" i="3"/>
  <c r="U214" i="3"/>
  <c r="Y214" i="3"/>
  <c r="AC214" i="3"/>
  <c r="AG214" i="3"/>
  <c r="AK214" i="3"/>
  <c r="AO214" i="3"/>
  <c r="AS214" i="3"/>
  <c r="AW214" i="3"/>
  <c r="BA214" i="3"/>
  <c r="BE214" i="3"/>
  <c r="BI214" i="3"/>
  <c r="BM214" i="3"/>
  <c r="BQ214" i="3"/>
  <c r="BU214" i="3"/>
  <c r="BY214" i="3"/>
  <c r="CC214" i="3"/>
  <c r="CG214" i="3"/>
  <c r="CK214" i="3"/>
  <c r="CO214" i="3"/>
  <c r="CS214" i="3"/>
  <c r="CW214" i="3"/>
  <c r="DA214" i="3"/>
  <c r="DE214" i="3"/>
  <c r="DI214" i="3"/>
  <c r="DM214" i="3"/>
  <c r="DQ214" i="3"/>
  <c r="J214" i="3"/>
  <c r="N214" i="3"/>
  <c r="R214" i="3"/>
  <c r="V214" i="3"/>
  <c r="Z214" i="3"/>
  <c r="AD214" i="3"/>
  <c r="AH214" i="3"/>
  <c r="AL214" i="3"/>
  <c r="AP214" i="3"/>
  <c r="AT214" i="3"/>
  <c r="AX214" i="3"/>
  <c r="BB214" i="3"/>
  <c r="BF214" i="3"/>
  <c r="BJ214" i="3"/>
  <c r="BN214" i="3"/>
  <c r="BR214" i="3"/>
  <c r="BV214" i="3"/>
  <c r="BZ214" i="3"/>
  <c r="CD214" i="3"/>
  <c r="CH214" i="3"/>
  <c r="CL214" i="3"/>
  <c r="CP214" i="3"/>
  <c r="CT214" i="3"/>
  <c r="CX214" i="3"/>
  <c r="DB214" i="3"/>
  <c r="DF214" i="3"/>
  <c r="DJ214" i="3"/>
  <c r="DN214" i="3"/>
  <c r="DR214" i="3"/>
  <c r="K214" i="3"/>
  <c r="O214" i="3"/>
  <c r="S214" i="3"/>
  <c r="W214" i="3"/>
  <c r="AA214" i="3"/>
  <c r="AE214" i="3"/>
  <c r="AI214" i="3"/>
  <c r="AM214" i="3"/>
  <c r="AQ214" i="3"/>
  <c r="AU214" i="3"/>
  <c r="AY214" i="3"/>
  <c r="BC214" i="3"/>
  <c r="BG214" i="3"/>
  <c r="BK214" i="3"/>
  <c r="BO214" i="3"/>
  <c r="BS214" i="3"/>
  <c r="BW214" i="3"/>
  <c r="CA214" i="3"/>
  <c r="CE214" i="3"/>
  <c r="CI214" i="3"/>
  <c r="CM214" i="3"/>
  <c r="CQ214" i="3"/>
  <c r="CU214" i="3"/>
  <c r="CY214" i="3"/>
  <c r="DC214" i="3"/>
  <c r="DG214" i="3"/>
  <c r="DK214" i="3"/>
  <c r="DO214" i="3"/>
  <c r="DS214" i="3"/>
  <c r="H214" i="3"/>
  <c r="X214" i="3"/>
  <c r="AN214" i="3"/>
  <c r="BD214" i="3"/>
  <c r="BT214" i="3"/>
  <c r="CJ214" i="3"/>
  <c r="CZ214" i="3"/>
  <c r="DP214" i="3"/>
  <c r="AJ214" i="3"/>
  <c r="CF214" i="3"/>
  <c r="L214" i="3"/>
  <c r="AB214" i="3"/>
  <c r="AR214" i="3"/>
  <c r="BH214" i="3"/>
  <c r="BX214" i="3"/>
  <c r="CN214" i="3"/>
  <c r="DD214" i="3"/>
  <c r="T214" i="3"/>
  <c r="BP214" i="3"/>
  <c r="DL214" i="3"/>
  <c r="P214" i="3"/>
  <c r="AF214" i="3"/>
  <c r="AV214" i="3"/>
  <c r="BL214" i="3"/>
  <c r="CB214" i="3"/>
  <c r="CR214" i="3"/>
  <c r="DH214" i="3"/>
  <c r="AZ214" i="3"/>
  <c r="CV214" i="3"/>
  <c r="O164" i="3"/>
  <c r="AY216" i="3" l="1"/>
  <c r="CJ216" i="3"/>
  <c r="CE216" i="3"/>
  <c r="CA216" i="3"/>
  <c r="AU216" i="3"/>
  <c r="BO216" i="3"/>
  <c r="CF216" i="3"/>
  <c r="BV216" i="3"/>
  <c r="BF216" i="3"/>
  <c r="AP216" i="3"/>
  <c r="Z216" i="3"/>
  <c r="J216" i="3"/>
  <c r="BU216" i="3"/>
  <c r="BE216" i="3"/>
  <c r="AO216" i="3"/>
  <c r="Y216" i="3"/>
  <c r="I216" i="3"/>
  <c r="DH216" i="3"/>
  <c r="CR216" i="3"/>
  <c r="DG216" i="3"/>
  <c r="CQ216" i="3"/>
  <c r="DJ216" i="3"/>
  <c r="CT216" i="3"/>
  <c r="DM216" i="3"/>
  <c r="CW216" i="3"/>
  <c r="CO216" i="3"/>
  <c r="AA216" i="3"/>
  <c r="X216" i="3"/>
  <c r="CB216" i="3"/>
  <c r="AV216" i="3"/>
  <c r="BG216" i="3"/>
  <c r="BS216" i="3"/>
  <c r="AF216" i="3"/>
  <c r="AN216" i="3"/>
  <c r="BX216" i="3"/>
  <c r="AR216" i="3"/>
  <c r="AM216" i="3"/>
  <c r="W216" i="3"/>
  <c r="CH216" i="3"/>
  <c r="BR216" i="3"/>
  <c r="BB216" i="3"/>
  <c r="AL216" i="3"/>
  <c r="V216" i="3"/>
  <c r="CG216" i="3"/>
  <c r="BQ216" i="3"/>
  <c r="BA216" i="3"/>
  <c r="AK216" i="3"/>
  <c r="U216" i="3"/>
  <c r="CZ216" i="3"/>
  <c r="DS216" i="3"/>
  <c r="DC216" i="3"/>
  <c r="DF216" i="3"/>
  <c r="DI216" i="3"/>
  <c r="CS216" i="3"/>
  <c r="BD216" i="3"/>
  <c r="AQ216" i="3"/>
  <c r="K216" i="3"/>
  <c r="H216" i="3"/>
  <c r="BT216" i="3"/>
  <c r="AJ216" i="3"/>
  <c r="CM216" i="3"/>
  <c r="BK216" i="3"/>
  <c r="P216" i="3"/>
  <c r="CP216" i="3"/>
  <c r="BP216" i="3"/>
  <c r="AB216" i="3"/>
  <c r="AI216" i="3"/>
  <c r="S216" i="3"/>
  <c r="CD216" i="3"/>
  <c r="BN216" i="3"/>
  <c r="AX216" i="3"/>
  <c r="AH216" i="3"/>
  <c r="R216" i="3"/>
  <c r="CC216" i="3"/>
  <c r="BM216" i="3"/>
  <c r="AW216" i="3"/>
  <c r="AG216" i="3"/>
  <c r="Q216" i="3"/>
  <c r="DL216" i="3"/>
  <c r="DO216" i="3"/>
  <c r="CY216" i="3"/>
  <c r="DR216" i="3"/>
  <c r="DB216" i="3"/>
  <c r="DE216" i="3"/>
  <c r="AZ216" i="3"/>
  <c r="DP216" i="3"/>
  <c r="BW216" i="3"/>
  <c r="CN216" i="3"/>
  <c r="BL216" i="3"/>
  <c r="T216" i="3"/>
  <c r="CI216" i="3"/>
  <c r="BC216" i="3"/>
  <c r="CK216" i="3"/>
  <c r="CL216" i="3"/>
  <c r="BH216" i="3"/>
  <c r="L216" i="3"/>
  <c r="AE216" i="3"/>
  <c r="O216" i="3"/>
  <c r="BZ216" i="3"/>
  <c r="BJ216" i="3"/>
  <c r="AT216" i="3"/>
  <c r="AD216" i="3"/>
  <c r="N216" i="3"/>
  <c r="BY216" i="3"/>
  <c r="BI216" i="3"/>
  <c r="AS216" i="3"/>
  <c r="AC216" i="3"/>
  <c r="M216" i="3"/>
  <c r="DD216" i="3"/>
  <c r="CV216" i="3"/>
  <c r="DK216" i="3"/>
  <c r="CU216" i="3"/>
  <c r="DN216" i="3"/>
  <c r="CX216" i="3"/>
  <c r="DQ216" i="3"/>
  <c r="DA216" i="3"/>
  <c r="G213" i="3"/>
  <c r="G210" i="3"/>
  <c r="G214" i="3"/>
  <c r="G212" i="3"/>
  <c r="G209" i="3"/>
  <c r="G211" i="3"/>
  <c r="BY403" i="5" l="1"/>
  <c r="G92" i="3"/>
  <c r="K102" i="3" l="1"/>
  <c r="K99" i="3"/>
  <c r="K101" i="3"/>
  <c r="K100" i="3"/>
  <c r="K97" i="3"/>
  <c r="K98" i="3"/>
  <c r="S102" i="3"/>
  <c r="S98" i="3"/>
  <c r="S158" i="3" s="1"/>
  <c r="S101" i="3"/>
  <c r="S161" i="3" s="1"/>
  <c r="S97" i="3"/>
  <c r="S157" i="3" s="1"/>
  <c r="S99" i="3"/>
  <c r="S159" i="3" s="1"/>
  <c r="S100" i="3"/>
  <c r="S160" i="3" s="1"/>
  <c r="G94" i="3"/>
  <c r="DJ403" i="5"/>
  <c r="CQ403" i="5"/>
  <c r="CF403" i="5"/>
  <c r="BZ403" i="5"/>
  <c r="DB403" i="5"/>
  <c r="DE403" i="5"/>
  <c r="CR403" i="5"/>
  <c r="CJ403" i="5"/>
  <c r="DC403" i="5"/>
  <c r="DD403" i="5"/>
  <c r="DH403" i="5"/>
  <c r="CI403" i="5"/>
  <c r="DP403" i="5"/>
  <c r="CP403" i="5"/>
  <c r="DL403" i="5"/>
  <c r="BV403" i="5"/>
  <c r="DA403" i="5"/>
  <c r="CZ403" i="5"/>
  <c r="BW403" i="5"/>
  <c r="DQ403" i="5"/>
  <c r="CS403" i="5"/>
  <c r="K104" i="3" l="1"/>
  <c r="G102" i="3"/>
  <c r="S162" i="3"/>
  <c r="S164" i="3" s="1"/>
  <c r="S104" i="3"/>
  <c r="S117" i="6" s="1"/>
  <c r="S149" i="3"/>
  <c r="G99" i="3"/>
  <c r="S147" i="3"/>
  <c r="G97" i="3"/>
  <c r="S148" i="3"/>
  <c r="G98" i="3"/>
  <c r="G101" i="3"/>
  <c r="S151" i="3"/>
  <c r="S150" i="3"/>
  <c r="G100" i="3"/>
  <c r="CA403" i="5"/>
  <c r="DS403" i="5"/>
  <c r="CH403" i="5"/>
  <c r="BT403" i="5"/>
  <c r="DN403" i="5"/>
  <c r="CY403" i="5"/>
  <c r="CB403" i="5"/>
  <c r="CD403" i="5"/>
  <c r="BX403" i="5"/>
  <c r="CO403" i="5"/>
  <c r="CC403" i="5"/>
  <c r="CE403" i="5"/>
  <c r="CV403" i="5"/>
  <c r="CK403" i="5"/>
  <c r="CN403" i="5"/>
  <c r="CT403" i="5"/>
  <c r="BU403" i="5"/>
  <c r="CM403" i="5"/>
  <c r="DR403" i="5"/>
  <c r="CW403" i="5"/>
  <c r="DM403" i="5"/>
  <c r="CL403" i="5"/>
  <c r="DO403" i="5"/>
  <c r="DK403" i="5"/>
  <c r="CX403" i="5"/>
  <c r="CG403" i="5"/>
  <c r="DG403" i="5"/>
  <c r="CU403" i="5"/>
  <c r="DI403" i="5"/>
  <c r="DF403" i="5"/>
  <c r="H219" i="3" l="1"/>
  <c r="L219" i="3"/>
  <c r="P219" i="3"/>
  <c r="T219" i="3"/>
  <c r="X219" i="3"/>
  <c r="AB219" i="3"/>
  <c r="AF219" i="3"/>
  <c r="AJ219" i="3"/>
  <c r="AN219" i="3"/>
  <c r="AR219" i="3"/>
  <c r="AV219" i="3"/>
  <c r="AZ219" i="3"/>
  <c r="BD219" i="3"/>
  <c r="BH219" i="3"/>
  <c r="BL219" i="3"/>
  <c r="BP219" i="3"/>
  <c r="BT219" i="3"/>
  <c r="BX219" i="3"/>
  <c r="CB219" i="3"/>
  <c r="CF219" i="3"/>
  <c r="CJ219" i="3"/>
  <c r="CN219" i="3"/>
  <c r="CR219" i="3"/>
  <c r="I219" i="3"/>
  <c r="M219" i="3"/>
  <c r="Q219" i="3"/>
  <c r="U219" i="3"/>
  <c r="Y219" i="3"/>
  <c r="AC219" i="3"/>
  <c r="AG219" i="3"/>
  <c r="AK219" i="3"/>
  <c r="AO219" i="3"/>
  <c r="AS219" i="3"/>
  <c r="AW219" i="3"/>
  <c r="BA219" i="3"/>
  <c r="BE219" i="3"/>
  <c r="BI219" i="3"/>
  <c r="BM219" i="3"/>
  <c r="BQ219" i="3"/>
  <c r="BU219" i="3"/>
  <c r="BY219" i="3"/>
  <c r="CC219" i="3"/>
  <c r="CG219" i="3"/>
  <c r="CK219" i="3"/>
  <c r="CO219" i="3"/>
  <c r="CS219" i="3"/>
  <c r="J219" i="3"/>
  <c r="N219" i="3"/>
  <c r="R219" i="3"/>
  <c r="V219" i="3"/>
  <c r="Z219" i="3"/>
  <c r="AD219" i="3"/>
  <c r="AH219" i="3"/>
  <c r="AL219" i="3"/>
  <c r="AP219" i="3"/>
  <c r="AT219" i="3"/>
  <c r="AX219" i="3"/>
  <c r="BB219" i="3"/>
  <c r="BF219" i="3"/>
  <c r="BJ219" i="3"/>
  <c r="BN219" i="3"/>
  <c r="BR219" i="3"/>
  <c r="BV219" i="3"/>
  <c r="BZ219" i="3"/>
  <c r="CD219" i="3"/>
  <c r="CH219" i="3"/>
  <c r="CL219" i="3"/>
  <c r="CP219" i="3"/>
  <c r="CT219" i="3"/>
  <c r="K219" i="3"/>
  <c r="AA219" i="3"/>
  <c r="AQ219" i="3"/>
  <c r="BG219" i="3"/>
  <c r="BW219" i="3"/>
  <c r="CM219" i="3"/>
  <c r="W219" i="3"/>
  <c r="AM219" i="3"/>
  <c r="BC219" i="3"/>
  <c r="CI219" i="3"/>
  <c r="O219" i="3"/>
  <c r="AE219" i="3"/>
  <c r="AU219" i="3"/>
  <c r="BK219" i="3"/>
  <c r="CA219" i="3"/>
  <c r="CQ219" i="3"/>
  <c r="BS219" i="3"/>
  <c r="S219" i="3"/>
  <c r="AI219" i="3"/>
  <c r="AY219" i="3"/>
  <c r="BO219" i="3"/>
  <c r="CE219" i="3"/>
  <c r="I223" i="3"/>
  <c r="Y223" i="3"/>
  <c r="AO223" i="3"/>
  <c r="BE223" i="3"/>
  <c r="BU223" i="3"/>
  <c r="CK223" i="3"/>
  <c r="DA223" i="3"/>
  <c r="V223" i="3"/>
  <c r="AL223" i="3"/>
  <c r="BB223" i="3"/>
  <c r="BR223" i="3"/>
  <c r="CH223" i="3"/>
  <c r="CX223" i="3"/>
  <c r="DN223" i="3"/>
  <c r="AE223" i="3"/>
  <c r="M223" i="3"/>
  <c r="AC223" i="3"/>
  <c r="AS223" i="3"/>
  <c r="BI223" i="3"/>
  <c r="BY223" i="3"/>
  <c r="CO223" i="3"/>
  <c r="J223" i="3"/>
  <c r="Z223" i="3"/>
  <c r="AP223" i="3"/>
  <c r="BF223" i="3"/>
  <c r="BV223" i="3"/>
  <c r="CL223" i="3"/>
  <c r="DB223" i="3"/>
  <c r="DR223" i="3"/>
  <c r="AM223" i="3"/>
  <c r="BS223" i="3"/>
  <c r="CY223" i="3"/>
  <c r="H223" i="3"/>
  <c r="AN223" i="3"/>
  <c r="BT223" i="3"/>
  <c r="CZ223" i="3"/>
  <c r="K223" i="3"/>
  <c r="AQ223" i="3"/>
  <c r="BW223" i="3"/>
  <c r="DC223" i="3"/>
  <c r="L223" i="3"/>
  <c r="AJ223" i="3"/>
  <c r="CF223" i="3"/>
  <c r="BH223" i="3"/>
  <c r="CN223" i="3"/>
  <c r="AI223" i="3"/>
  <c r="CU223" i="3"/>
  <c r="AZ223" i="3"/>
  <c r="AB223" i="3"/>
  <c r="Q223" i="3"/>
  <c r="AG223" i="3"/>
  <c r="AW223" i="3"/>
  <c r="BM223" i="3"/>
  <c r="CC223" i="3"/>
  <c r="CS223" i="3"/>
  <c r="N223" i="3"/>
  <c r="AD223" i="3"/>
  <c r="AT223" i="3"/>
  <c r="BJ223" i="3"/>
  <c r="BZ223" i="3"/>
  <c r="CP223" i="3"/>
  <c r="DF223" i="3"/>
  <c r="O223" i="3"/>
  <c r="AU223" i="3"/>
  <c r="CA223" i="3"/>
  <c r="DE223" i="3"/>
  <c r="P223" i="3"/>
  <c r="AV223" i="3"/>
  <c r="CB223" i="3"/>
  <c r="DG223" i="3"/>
  <c r="S223" i="3"/>
  <c r="AY223" i="3"/>
  <c r="CE223" i="3"/>
  <c r="DH223" i="3"/>
  <c r="AR223" i="3"/>
  <c r="BP223" i="3"/>
  <c r="DI223" i="3"/>
  <c r="BO223" i="3"/>
  <c r="DD223" i="3"/>
  <c r="U223" i="3"/>
  <c r="AK223" i="3"/>
  <c r="BA223" i="3"/>
  <c r="BQ223" i="3"/>
  <c r="CG223" i="3"/>
  <c r="CW223" i="3"/>
  <c r="R223" i="3"/>
  <c r="AH223" i="3"/>
  <c r="AX223" i="3"/>
  <c r="BN223" i="3"/>
  <c r="CD223" i="3"/>
  <c r="CT223" i="3"/>
  <c r="DJ223" i="3"/>
  <c r="W223" i="3"/>
  <c r="BC223" i="3"/>
  <c r="CI223" i="3"/>
  <c r="DK223" i="3"/>
  <c r="X223" i="3"/>
  <c r="BD223" i="3"/>
  <c r="CJ223" i="3"/>
  <c r="DL223" i="3"/>
  <c r="AA223" i="3"/>
  <c r="BG223" i="3"/>
  <c r="CM223" i="3"/>
  <c r="DM223" i="3"/>
  <c r="BX223" i="3"/>
  <c r="T223" i="3"/>
  <c r="CV223" i="3"/>
  <c r="DO223" i="3"/>
  <c r="BK223" i="3"/>
  <c r="CQ223" i="3"/>
  <c r="DP223" i="3"/>
  <c r="AF223" i="3"/>
  <c r="BL223" i="3"/>
  <c r="CR223" i="3"/>
  <c r="DQ223" i="3"/>
  <c r="DS223" i="3"/>
  <c r="J222" i="3"/>
  <c r="N222" i="3"/>
  <c r="R222" i="3"/>
  <c r="I222" i="3"/>
  <c r="O222" i="3"/>
  <c r="K222" i="3"/>
  <c r="P222" i="3"/>
  <c r="L222" i="3"/>
  <c r="Q222" i="3"/>
  <c r="M222" i="3"/>
  <c r="H222" i="3"/>
  <c r="H220" i="3"/>
  <c r="L220" i="3"/>
  <c r="P220" i="3"/>
  <c r="T220" i="3"/>
  <c r="X220" i="3"/>
  <c r="AB220" i="3"/>
  <c r="AF220" i="3"/>
  <c r="AJ220" i="3"/>
  <c r="AN220" i="3"/>
  <c r="AR220" i="3"/>
  <c r="AV220" i="3"/>
  <c r="AZ220" i="3"/>
  <c r="BD220" i="3"/>
  <c r="I220" i="3"/>
  <c r="M220" i="3"/>
  <c r="Q220" i="3"/>
  <c r="U220" i="3"/>
  <c r="Y220" i="3"/>
  <c r="AC220" i="3"/>
  <c r="AG220" i="3"/>
  <c r="AK220" i="3"/>
  <c r="AO220" i="3"/>
  <c r="AS220" i="3"/>
  <c r="AW220" i="3"/>
  <c r="BA220" i="3"/>
  <c r="BE220" i="3"/>
  <c r="J220" i="3"/>
  <c r="N220" i="3"/>
  <c r="R220" i="3"/>
  <c r="V220" i="3"/>
  <c r="Z220" i="3"/>
  <c r="AD220" i="3"/>
  <c r="AH220" i="3"/>
  <c r="AL220" i="3"/>
  <c r="AP220" i="3"/>
  <c r="AT220" i="3"/>
  <c r="AX220" i="3"/>
  <c r="BB220" i="3"/>
  <c r="BF220" i="3"/>
  <c r="O220" i="3"/>
  <c r="AE220" i="3"/>
  <c r="AU220" i="3"/>
  <c r="S220" i="3"/>
  <c r="AI220" i="3"/>
  <c r="AY220" i="3"/>
  <c r="K220" i="3"/>
  <c r="AA220" i="3"/>
  <c r="AQ220" i="3"/>
  <c r="W220" i="3"/>
  <c r="AM220" i="3"/>
  <c r="BC220" i="3"/>
  <c r="H221" i="3"/>
  <c r="L221" i="3"/>
  <c r="P221" i="3"/>
  <c r="T221" i="3"/>
  <c r="X221" i="3"/>
  <c r="AB221" i="3"/>
  <c r="AF221" i="3"/>
  <c r="AJ221" i="3"/>
  <c r="AN221" i="3"/>
  <c r="AR221" i="3"/>
  <c r="AV221" i="3"/>
  <c r="AZ221" i="3"/>
  <c r="BD221" i="3"/>
  <c r="BH221" i="3"/>
  <c r="BL221" i="3"/>
  <c r="BP221" i="3"/>
  <c r="BT221" i="3"/>
  <c r="BX221" i="3"/>
  <c r="CB221" i="3"/>
  <c r="CF221" i="3"/>
  <c r="CJ221" i="3"/>
  <c r="CN221" i="3"/>
  <c r="CR221" i="3"/>
  <c r="CV221" i="3"/>
  <c r="CZ221" i="3"/>
  <c r="DD221" i="3"/>
  <c r="DH221" i="3"/>
  <c r="DL221" i="3"/>
  <c r="DP221" i="3"/>
  <c r="I221" i="3"/>
  <c r="M221" i="3"/>
  <c r="Q221" i="3"/>
  <c r="U221" i="3"/>
  <c r="Y221" i="3"/>
  <c r="AC221" i="3"/>
  <c r="AG221" i="3"/>
  <c r="AK221" i="3"/>
  <c r="AO221" i="3"/>
  <c r="AS221" i="3"/>
  <c r="AW221" i="3"/>
  <c r="BA221" i="3"/>
  <c r="BE221" i="3"/>
  <c r="BI221" i="3"/>
  <c r="BM221" i="3"/>
  <c r="BQ221" i="3"/>
  <c r="BU221" i="3"/>
  <c r="BY221" i="3"/>
  <c r="CC221" i="3"/>
  <c r="CG221" i="3"/>
  <c r="CK221" i="3"/>
  <c r="CO221" i="3"/>
  <c r="CS221" i="3"/>
  <c r="CW221" i="3"/>
  <c r="DA221" i="3"/>
  <c r="DE221" i="3"/>
  <c r="DI221" i="3"/>
  <c r="DM221" i="3"/>
  <c r="DQ221" i="3"/>
  <c r="J221" i="3"/>
  <c r="N221" i="3"/>
  <c r="R221" i="3"/>
  <c r="V221" i="3"/>
  <c r="Z221" i="3"/>
  <c r="AD221" i="3"/>
  <c r="AH221" i="3"/>
  <c r="AL221" i="3"/>
  <c r="AP221" i="3"/>
  <c r="AT221" i="3"/>
  <c r="AX221" i="3"/>
  <c r="BB221" i="3"/>
  <c r="BF221" i="3"/>
  <c r="BJ221" i="3"/>
  <c r="BN221" i="3"/>
  <c r="BR221" i="3"/>
  <c r="BV221" i="3"/>
  <c r="BZ221" i="3"/>
  <c r="CD221" i="3"/>
  <c r="CH221" i="3"/>
  <c r="CL221" i="3"/>
  <c r="CP221" i="3"/>
  <c r="CT221" i="3"/>
  <c r="CX221" i="3"/>
  <c r="DB221" i="3"/>
  <c r="DF221" i="3"/>
  <c r="DJ221" i="3"/>
  <c r="DN221" i="3"/>
  <c r="DR221" i="3"/>
  <c r="S221" i="3"/>
  <c r="AI221" i="3"/>
  <c r="AY221" i="3"/>
  <c r="BO221" i="3"/>
  <c r="CE221" i="3"/>
  <c r="CU221" i="3"/>
  <c r="DK221" i="3"/>
  <c r="O221" i="3"/>
  <c r="AU221" i="3"/>
  <c r="CA221" i="3"/>
  <c r="DG221" i="3"/>
  <c r="W221" i="3"/>
  <c r="AM221" i="3"/>
  <c r="BC221" i="3"/>
  <c r="BS221" i="3"/>
  <c r="CI221" i="3"/>
  <c r="CY221" i="3"/>
  <c r="DO221" i="3"/>
  <c r="AE221" i="3"/>
  <c r="BK221" i="3"/>
  <c r="CQ221" i="3"/>
  <c r="K221" i="3"/>
  <c r="AA221" i="3"/>
  <c r="AQ221" i="3"/>
  <c r="BG221" i="3"/>
  <c r="BW221" i="3"/>
  <c r="CM221" i="3"/>
  <c r="DC221" i="3"/>
  <c r="DS221" i="3"/>
  <c r="I224" i="3"/>
  <c r="M224" i="3"/>
  <c r="Q224" i="3"/>
  <c r="U224" i="3"/>
  <c r="Y224" i="3"/>
  <c r="AC224" i="3"/>
  <c r="AG224" i="3"/>
  <c r="AK224" i="3"/>
  <c r="AO224" i="3"/>
  <c r="AS224" i="3"/>
  <c r="AW224" i="3"/>
  <c r="BA224" i="3"/>
  <c r="BE224" i="3"/>
  <c r="BI224" i="3"/>
  <c r="BM224" i="3"/>
  <c r="BQ224" i="3"/>
  <c r="BU224" i="3"/>
  <c r="BY224" i="3"/>
  <c r="CC224" i="3"/>
  <c r="CG224" i="3"/>
  <c r="CK224" i="3"/>
  <c r="CO224" i="3"/>
  <c r="CS224" i="3"/>
  <c r="CW224" i="3"/>
  <c r="DA224" i="3"/>
  <c r="DE224" i="3"/>
  <c r="DI224" i="3"/>
  <c r="DM224" i="3"/>
  <c r="DQ224" i="3"/>
  <c r="J224" i="3"/>
  <c r="N224" i="3"/>
  <c r="R224" i="3"/>
  <c r="V224" i="3"/>
  <c r="Z224" i="3"/>
  <c r="AD224" i="3"/>
  <c r="AH224" i="3"/>
  <c r="AL224" i="3"/>
  <c r="AP224" i="3"/>
  <c r="AT224" i="3"/>
  <c r="AX224" i="3"/>
  <c r="BB224" i="3"/>
  <c r="BF224" i="3"/>
  <c r="BJ224" i="3"/>
  <c r="BN224" i="3"/>
  <c r="BR224" i="3"/>
  <c r="BV224" i="3"/>
  <c r="BZ224" i="3"/>
  <c r="CD224" i="3"/>
  <c r="CH224" i="3"/>
  <c r="CL224" i="3"/>
  <c r="CP224" i="3"/>
  <c r="CT224" i="3"/>
  <c r="CX224" i="3"/>
  <c r="DB224" i="3"/>
  <c r="DF224" i="3"/>
  <c r="DJ224" i="3"/>
  <c r="DN224" i="3"/>
  <c r="DR224" i="3"/>
  <c r="K224" i="3"/>
  <c r="O224" i="3"/>
  <c r="S224" i="3"/>
  <c r="W224" i="3"/>
  <c r="AA224" i="3"/>
  <c r="AE224" i="3"/>
  <c r="AI224" i="3"/>
  <c r="AM224" i="3"/>
  <c r="AQ224" i="3"/>
  <c r="AU224" i="3"/>
  <c r="AY224" i="3"/>
  <c r="BC224" i="3"/>
  <c r="BG224" i="3"/>
  <c r="BK224" i="3"/>
  <c r="BO224" i="3"/>
  <c r="BS224" i="3"/>
  <c r="BW224" i="3"/>
  <c r="CA224" i="3"/>
  <c r="T224" i="3"/>
  <c r="AJ224" i="3"/>
  <c r="AZ224" i="3"/>
  <c r="BP224" i="3"/>
  <c r="CE224" i="3"/>
  <c r="CM224" i="3"/>
  <c r="CU224" i="3"/>
  <c r="DC224" i="3"/>
  <c r="DK224" i="3"/>
  <c r="DS224" i="3"/>
  <c r="H224" i="3"/>
  <c r="X224" i="3"/>
  <c r="AN224" i="3"/>
  <c r="BD224" i="3"/>
  <c r="BT224" i="3"/>
  <c r="CF224" i="3"/>
  <c r="CN224" i="3"/>
  <c r="CV224" i="3"/>
  <c r="DD224" i="3"/>
  <c r="DL224" i="3"/>
  <c r="L224" i="3"/>
  <c r="AB224" i="3"/>
  <c r="AR224" i="3"/>
  <c r="BH224" i="3"/>
  <c r="BX224" i="3"/>
  <c r="CI224" i="3"/>
  <c r="CQ224" i="3"/>
  <c r="CY224" i="3"/>
  <c r="DG224" i="3"/>
  <c r="DO224" i="3"/>
  <c r="AV224" i="3"/>
  <c r="CR224" i="3"/>
  <c r="CJ224" i="3"/>
  <c r="BL224" i="3"/>
  <c r="CZ224" i="3"/>
  <c r="AF224" i="3"/>
  <c r="DP224" i="3"/>
  <c r="P224" i="3"/>
  <c r="CB224" i="3"/>
  <c r="DH224" i="3"/>
  <c r="G222" i="3" l="1"/>
  <c r="G221" i="3"/>
  <c r="G220" i="3"/>
  <c r="G223" i="3"/>
  <c r="G219" i="3"/>
  <c r="DC226" i="3"/>
  <c r="DR226" i="3"/>
  <c r="DB226" i="3"/>
  <c r="DE226" i="3"/>
  <c r="DH226" i="3"/>
  <c r="AI226" i="3"/>
  <c r="CA226" i="3"/>
  <c r="O226" i="3"/>
  <c r="W226" i="3"/>
  <c r="AQ226" i="3"/>
  <c r="CP226" i="3"/>
  <c r="BZ226" i="3"/>
  <c r="BJ226" i="3"/>
  <c r="AT226" i="3"/>
  <c r="AD226" i="3"/>
  <c r="N226" i="3"/>
  <c r="CK226" i="3"/>
  <c r="BU226" i="3"/>
  <c r="BE226" i="3"/>
  <c r="AO226" i="3"/>
  <c r="Y226" i="3"/>
  <c r="I226" i="3"/>
  <c r="CF226" i="3"/>
  <c r="BP226" i="3"/>
  <c r="AZ226" i="3"/>
  <c r="AJ226" i="3"/>
  <c r="T226" i="3"/>
  <c r="DG226" i="3"/>
  <c r="DK226" i="3"/>
  <c r="DN226" i="3"/>
  <c r="CX226" i="3"/>
  <c r="DQ226" i="3"/>
  <c r="DA226" i="3"/>
  <c r="DD226" i="3"/>
  <c r="CE226" i="3"/>
  <c r="S226" i="3"/>
  <c r="BK226" i="3"/>
  <c r="CI226" i="3"/>
  <c r="CM226" i="3"/>
  <c r="AA226" i="3"/>
  <c r="CL226" i="3"/>
  <c r="BV226" i="3"/>
  <c r="BF226" i="3"/>
  <c r="AP226" i="3"/>
  <c r="Z226" i="3"/>
  <c r="J226" i="3"/>
  <c r="CG226" i="3"/>
  <c r="BQ226" i="3"/>
  <c r="BA226" i="3"/>
  <c r="AK226" i="3"/>
  <c r="U226" i="3"/>
  <c r="CR226" i="3"/>
  <c r="CB226" i="3"/>
  <c r="BL226" i="3"/>
  <c r="AV226" i="3"/>
  <c r="AF226" i="3"/>
  <c r="P226" i="3"/>
  <c r="G224" i="3"/>
  <c r="DO226" i="3"/>
  <c r="CU226" i="3"/>
  <c r="DJ226" i="3"/>
  <c r="DM226" i="3"/>
  <c r="CW226" i="3"/>
  <c r="DP226" i="3"/>
  <c r="CZ226" i="3"/>
  <c r="BO226" i="3"/>
  <c r="BS226" i="3"/>
  <c r="AU226" i="3"/>
  <c r="BC226" i="3"/>
  <c r="BW226" i="3"/>
  <c r="K226" i="3"/>
  <c r="CH226" i="3"/>
  <c r="BR226" i="3"/>
  <c r="BB226" i="3"/>
  <c r="AL226" i="3"/>
  <c r="V226" i="3"/>
  <c r="CS226" i="3"/>
  <c r="CC226" i="3"/>
  <c r="BM226" i="3"/>
  <c r="AW226" i="3"/>
  <c r="AG226" i="3"/>
  <c r="Q226" i="3"/>
  <c r="CN226" i="3"/>
  <c r="BX226" i="3"/>
  <c r="BH226" i="3"/>
  <c r="AR226" i="3"/>
  <c r="AB226" i="3"/>
  <c r="L226" i="3"/>
  <c r="DS226" i="3"/>
  <c r="CY226" i="3"/>
  <c r="DF226" i="3"/>
  <c r="DI226" i="3"/>
  <c r="DL226" i="3"/>
  <c r="CV226" i="3"/>
  <c r="AY226" i="3"/>
  <c r="CQ226" i="3"/>
  <c r="AE226" i="3"/>
  <c r="AM226" i="3"/>
  <c r="BG226" i="3"/>
  <c r="CT226" i="3"/>
  <c r="CD226" i="3"/>
  <c r="BN226" i="3"/>
  <c r="AX226" i="3"/>
  <c r="AH226" i="3"/>
  <c r="R226" i="3"/>
  <c r="CO226" i="3"/>
  <c r="BY226" i="3"/>
  <c r="BI226" i="3"/>
  <c r="AS226" i="3"/>
  <c r="AC226" i="3"/>
  <c r="M226" i="3"/>
  <c r="CJ226" i="3"/>
  <c r="BT226" i="3"/>
  <c r="BD226" i="3"/>
  <c r="AN226" i="3"/>
  <c r="X226" i="3"/>
  <c r="H226" i="3"/>
  <c r="G112" i="3"/>
  <c r="K122" i="3" l="1"/>
  <c r="K120" i="3"/>
  <c r="K121" i="3"/>
  <c r="K117" i="3"/>
  <c r="K118" i="3"/>
  <c r="K119" i="3"/>
  <c r="W122" i="3"/>
  <c r="W118" i="3"/>
  <c r="W158" i="3" s="1"/>
  <c r="W120" i="3"/>
  <c r="W160" i="3" s="1"/>
  <c r="W121" i="3"/>
  <c r="W161" i="3" s="1"/>
  <c r="W119" i="3"/>
  <c r="W159" i="3" s="1"/>
  <c r="W117" i="3"/>
  <c r="W157" i="3" s="1"/>
  <c r="G114" i="3"/>
  <c r="DO404" i="5"/>
  <c r="DG404" i="5"/>
  <c r="BV404" i="5"/>
  <c r="BZ404" i="5"/>
  <c r="DN404" i="5"/>
  <c r="CV404" i="5"/>
  <c r="DQ404" i="5"/>
  <c r="DL404" i="5"/>
  <c r="CK404" i="5"/>
  <c r="CN404" i="5"/>
  <c r="DR404" i="5"/>
  <c r="DE404" i="5"/>
  <c r="DK404" i="5"/>
  <c r="DA404" i="5"/>
  <c r="DB404" i="5"/>
  <c r="CZ404" i="5"/>
  <c r="BT404" i="5"/>
  <c r="BX404" i="5"/>
  <c r="DD404" i="5"/>
  <c r="DC404" i="5"/>
  <c r="BU404" i="5"/>
  <c r="CS404" i="5"/>
  <c r="CT404" i="5"/>
  <c r="CU404" i="5"/>
  <c r="DJ404" i="5"/>
  <c r="BY404" i="5"/>
  <c r="CQ404" i="5"/>
  <c r="K124" i="3" l="1"/>
  <c r="G122" i="3"/>
  <c r="W162" i="3"/>
  <c r="W164" i="3" s="1"/>
  <c r="W124" i="3"/>
  <c r="W117" i="6" s="1"/>
  <c r="W147" i="3"/>
  <c r="G117" i="3"/>
  <c r="W149" i="3"/>
  <c r="G119" i="3"/>
  <c r="W150" i="3"/>
  <c r="G120" i="3"/>
  <c r="G121" i="3"/>
  <c r="W151" i="3"/>
  <c r="W148" i="3"/>
  <c r="G118" i="3"/>
  <c r="CY404" i="5"/>
  <c r="CG404" i="5"/>
  <c r="CJ404" i="5"/>
  <c r="CW404" i="5"/>
  <c r="CL404" i="5"/>
  <c r="CE404" i="5"/>
  <c r="CM404" i="5"/>
  <c r="CB404" i="5"/>
  <c r="CP404" i="5"/>
  <c r="CO404" i="5"/>
  <c r="DS404" i="5"/>
  <c r="CC404" i="5"/>
  <c r="CD404" i="5"/>
  <c r="CR404" i="5"/>
  <c r="CI404" i="5"/>
  <c r="DI404" i="5"/>
  <c r="DP404" i="5"/>
  <c r="DF404" i="5"/>
  <c r="DH404" i="5"/>
  <c r="DM404" i="5"/>
  <c r="CH404" i="5"/>
  <c r="CA404" i="5"/>
  <c r="BW404" i="5"/>
  <c r="CF404" i="5"/>
  <c r="CX404" i="5"/>
  <c r="H231" i="3" l="1"/>
  <c r="L231" i="3"/>
  <c r="P231" i="3"/>
  <c r="T231" i="3"/>
  <c r="X231" i="3"/>
  <c r="AB231" i="3"/>
  <c r="AF231" i="3"/>
  <c r="AJ231" i="3"/>
  <c r="AN231" i="3"/>
  <c r="AR231" i="3"/>
  <c r="AV231" i="3"/>
  <c r="AZ231" i="3"/>
  <c r="BD231" i="3"/>
  <c r="BH231" i="3"/>
  <c r="BL231" i="3"/>
  <c r="BP231" i="3"/>
  <c r="BT231" i="3"/>
  <c r="BX231" i="3"/>
  <c r="CB231" i="3"/>
  <c r="CF231" i="3"/>
  <c r="CJ231" i="3"/>
  <c r="CN231" i="3"/>
  <c r="CR231" i="3"/>
  <c r="CV231" i="3"/>
  <c r="CZ231" i="3"/>
  <c r="DD231" i="3"/>
  <c r="DH231" i="3"/>
  <c r="DL231" i="3"/>
  <c r="DP231" i="3"/>
  <c r="I231" i="3"/>
  <c r="M231" i="3"/>
  <c r="Q231" i="3"/>
  <c r="U231" i="3"/>
  <c r="Y231" i="3"/>
  <c r="AC231" i="3"/>
  <c r="AG231" i="3"/>
  <c r="AK231" i="3"/>
  <c r="AO231" i="3"/>
  <c r="AS231" i="3"/>
  <c r="AW231" i="3"/>
  <c r="BA231" i="3"/>
  <c r="BE231" i="3"/>
  <c r="BI231" i="3"/>
  <c r="BM231" i="3"/>
  <c r="BQ231" i="3"/>
  <c r="BU231" i="3"/>
  <c r="BY231" i="3"/>
  <c r="CC231" i="3"/>
  <c r="CG231" i="3"/>
  <c r="CK231" i="3"/>
  <c r="CO231" i="3"/>
  <c r="CS231" i="3"/>
  <c r="CW231" i="3"/>
  <c r="DA231" i="3"/>
  <c r="DE231" i="3"/>
  <c r="DI231" i="3"/>
  <c r="DM231" i="3"/>
  <c r="DQ231" i="3"/>
  <c r="J231" i="3"/>
  <c r="N231" i="3"/>
  <c r="R231" i="3"/>
  <c r="V231" i="3"/>
  <c r="Z231" i="3"/>
  <c r="AD231" i="3"/>
  <c r="AH231" i="3"/>
  <c r="AL231" i="3"/>
  <c r="AP231" i="3"/>
  <c r="AT231" i="3"/>
  <c r="AX231" i="3"/>
  <c r="BB231" i="3"/>
  <c r="BF231" i="3"/>
  <c r="BJ231" i="3"/>
  <c r="BN231" i="3"/>
  <c r="BR231" i="3"/>
  <c r="BV231" i="3"/>
  <c r="BZ231" i="3"/>
  <c r="CD231" i="3"/>
  <c r="CH231" i="3"/>
  <c r="CL231" i="3"/>
  <c r="CP231" i="3"/>
  <c r="CT231" i="3"/>
  <c r="CX231" i="3"/>
  <c r="DB231" i="3"/>
  <c r="DF231" i="3"/>
  <c r="DJ231" i="3"/>
  <c r="DN231" i="3"/>
  <c r="DR231" i="3"/>
  <c r="K231" i="3"/>
  <c r="O231" i="3"/>
  <c r="S231" i="3"/>
  <c r="W231" i="3"/>
  <c r="AA231" i="3"/>
  <c r="AE231" i="3"/>
  <c r="AI231" i="3"/>
  <c r="AM231" i="3"/>
  <c r="AQ231" i="3"/>
  <c r="AU231" i="3"/>
  <c r="AY231" i="3"/>
  <c r="BC231" i="3"/>
  <c r="BG231" i="3"/>
  <c r="BK231" i="3"/>
  <c r="BO231" i="3"/>
  <c r="BS231" i="3"/>
  <c r="BW231" i="3"/>
  <c r="CA231" i="3"/>
  <c r="CE231" i="3"/>
  <c r="CI231" i="3"/>
  <c r="CM231" i="3"/>
  <c r="CQ231" i="3"/>
  <c r="CU231" i="3"/>
  <c r="CY231" i="3"/>
  <c r="DC231" i="3"/>
  <c r="DG231" i="3"/>
  <c r="DK231" i="3"/>
  <c r="DO231" i="3"/>
  <c r="DS231" i="3"/>
  <c r="K233" i="3"/>
  <c r="AA233" i="3"/>
  <c r="AQ233" i="3"/>
  <c r="BG233" i="3"/>
  <c r="BW233" i="3"/>
  <c r="CM233" i="3"/>
  <c r="DC233" i="3"/>
  <c r="DS233" i="3"/>
  <c r="T233" i="3"/>
  <c r="AJ233" i="3"/>
  <c r="AZ233" i="3"/>
  <c r="BP233" i="3"/>
  <c r="CF233" i="3"/>
  <c r="CV233" i="3"/>
  <c r="DL233" i="3"/>
  <c r="Q233" i="3"/>
  <c r="AG233" i="3"/>
  <c r="AW233" i="3"/>
  <c r="BM233" i="3"/>
  <c r="CC233" i="3"/>
  <c r="CS233" i="3"/>
  <c r="DI233" i="3"/>
  <c r="N233" i="3"/>
  <c r="AD233" i="3"/>
  <c r="AT233" i="3"/>
  <c r="BJ233" i="3"/>
  <c r="BZ233" i="3"/>
  <c r="CP233" i="3"/>
  <c r="DF233" i="3"/>
  <c r="O233" i="3"/>
  <c r="AE233" i="3"/>
  <c r="AU233" i="3"/>
  <c r="BK233" i="3"/>
  <c r="CA233" i="3"/>
  <c r="CQ233" i="3"/>
  <c r="DG233" i="3"/>
  <c r="H233" i="3"/>
  <c r="X233" i="3"/>
  <c r="AN233" i="3"/>
  <c r="BD233" i="3"/>
  <c r="BT233" i="3"/>
  <c r="CJ233" i="3"/>
  <c r="CZ233" i="3"/>
  <c r="DP233" i="3"/>
  <c r="U233" i="3"/>
  <c r="AK233" i="3"/>
  <c r="BA233" i="3"/>
  <c r="BQ233" i="3"/>
  <c r="CG233" i="3"/>
  <c r="CW233" i="3"/>
  <c r="DM233" i="3"/>
  <c r="R233" i="3"/>
  <c r="AH233" i="3"/>
  <c r="AX233" i="3"/>
  <c r="BN233" i="3"/>
  <c r="CD233" i="3"/>
  <c r="CT233" i="3"/>
  <c r="DJ233" i="3"/>
  <c r="S233" i="3"/>
  <c r="AI233" i="3"/>
  <c r="AY233" i="3"/>
  <c r="BO233" i="3"/>
  <c r="CE233" i="3"/>
  <c r="CU233" i="3"/>
  <c r="DK233" i="3"/>
  <c r="L233" i="3"/>
  <c r="AB233" i="3"/>
  <c r="AR233" i="3"/>
  <c r="BH233" i="3"/>
  <c r="BX233" i="3"/>
  <c r="CN233" i="3"/>
  <c r="DD233" i="3"/>
  <c r="I233" i="3"/>
  <c r="Y233" i="3"/>
  <c r="AO233" i="3"/>
  <c r="BE233" i="3"/>
  <c r="BU233" i="3"/>
  <c r="CK233" i="3"/>
  <c r="DA233" i="3"/>
  <c r="DQ233" i="3"/>
  <c r="V233" i="3"/>
  <c r="AL233" i="3"/>
  <c r="BB233" i="3"/>
  <c r="BR233" i="3"/>
  <c r="CH233" i="3"/>
  <c r="CX233" i="3"/>
  <c r="DN233" i="3"/>
  <c r="W233" i="3"/>
  <c r="AM233" i="3"/>
  <c r="BC233" i="3"/>
  <c r="BS233" i="3"/>
  <c r="CI233" i="3"/>
  <c r="CY233" i="3"/>
  <c r="DO233" i="3"/>
  <c r="P233" i="3"/>
  <c r="AF233" i="3"/>
  <c r="AV233" i="3"/>
  <c r="BL233" i="3"/>
  <c r="CB233" i="3"/>
  <c r="CR233" i="3"/>
  <c r="DH233" i="3"/>
  <c r="M233" i="3"/>
  <c r="AC233" i="3"/>
  <c r="AS233" i="3"/>
  <c r="BI233" i="3"/>
  <c r="BY233" i="3"/>
  <c r="CO233" i="3"/>
  <c r="DE233" i="3"/>
  <c r="J233" i="3"/>
  <c r="Z233" i="3"/>
  <c r="AP233" i="3"/>
  <c r="BF233" i="3"/>
  <c r="BV233" i="3"/>
  <c r="CL233" i="3"/>
  <c r="DB233" i="3"/>
  <c r="DR233" i="3"/>
  <c r="H230" i="3"/>
  <c r="L230" i="3"/>
  <c r="P230" i="3"/>
  <c r="T230" i="3"/>
  <c r="X230" i="3"/>
  <c r="AB230" i="3"/>
  <c r="AF230" i="3"/>
  <c r="AJ230" i="3"/>
  <c r="AN230" i="3"/>
  <c r="AR230" i="3"/>
  <c r="AV230" i="3"/>
  <c r="AZ230" i="3"/>
  <c r="BD230" i="3"/>
  <c r="BH230" i="3"/>
  <c r="I230" i="3"/>
  <c r="M230" i="3"/>
  <c r="Q230" i="3"/>
  <c r="U230" i="3"/>
  <c r="Y230" i="3"/>
  <c r="AC230" i="3"/>
  <c r="AG230" i="3"/>
  <c r="AK230" i="3"/>
  <c r="AO230" i="3"/>
  <c r="AS230" i="3"/>
  <c r="AW230" i="3"/>
  <c r="BA230" i="3"/>
  <c r="BE230" i="3"/>
  <c r="BI230" i="3"/>
  <c r="J230" i="3"/>
  <c r="N230" i="3"/>
  <c r="R230" i="3"/>
  <c r="V230" i="3"/>
  <c r="Z230" i="3"/>
  <c r="AD230" i="3"/>
  <c r="AH230" i="3"/>
  <c r="AL230" i="3"/>
  <c r="AP230" i="3"/>
  <c r="AT230" i="3"/>
  <c r="AX230" i="3"/>
  <c r="BB230" i="3"/>
  <c r="BF230" i="3"/>
  <c r="BJ230" i="3"/>
  <c r="K230" i="3"/>
  <c r="O230" i="3"/>
  <c r="S230" i="3"/>
  <c r="W230" i="3"/>
  <c r="AA230" i="3"/>
  <c r="AE230" i="3"/>
  <c r="AI230" i="3"/>
  <c r="AM230" i="3"/>
  <c r="AQ230" i="3"/>
  <c r="AU230" i="3"/>
  <c r="AY230" i="3"/>
  <c r="BC230" i="3"/>
  <c r="BG230" i="3"/>
  <c r="K232" i="3"/>
  <c r="O232" i="3"/>
  <c r="S232" i="3"/>
  <c r="H232" i="3"/>
  <c r="L232" i="3"/>
  <c r="P232" i="3"/>
  <c r="T232" i="3"/>
  <c r="I232" i="3"/>
  <c r="M232" i="3"/>
  <c r="Q232" i="3"/>
  <c r="J232" i="3"/>
  <c r="N232" i="3"/>
  <c r="R232" i="3"/>
  <c r="U232" i="3"/>
  <c r="V232" i="3"/>
  <c r="H229" i="3"/>
  <c r="L229" i="3"/>
  <c r="P229" i="3"/>
  <c r="T229" i="3"/>
  <c r="X229" i="3"/>
  <c r="AB229" i="3"/>
  <c r="AF229" i="3"/>
  <c r="AJ229" i="3"/>
  <c r="AN229" i="3"/>
  <c r="AR229" i="3"/>
  <c r="AV229" i="3"/>
  <c r="AZ229" i="3"/>
  <c r="BD229" i="3"/>
  <c r="BH229" i="3"/>
  <c r="BL229" i="3"/>
  <c r="BP229" i="3"/>
  <c r="BT229" i="3"/>
  <c r="BX229" i="3"/>
  <c r="CB229" i="3"/>
  <c r="CF229" i="3"/>
  <c r="CJ229" i="3"/>
  <c r="CN229" i="3"/>
  <c r="CR229" i="3"/>
  <c r="CV229" i="3"/>
  <c r="I229" i="3"/>
  <c r="M229" i="3"/>
  <c r="Q229" i="3"/>
  <c r="U229" i="3"/>
  <c r="Y229" i="3"/>
  <c r="AC229" i="3"/>
  <c r="AG229" i="3"/>
  <c r="AK229" i="3"/>
  <c r="AO229" i="3"/>
  <c r="AS229" i="3"/>
  <c r="AW229" i="3"/>
  <c r="BA229" i="3"/>
  <c r="BE229" i="3"/>
  <c r="BI229" i="3"/>
  <c r="BM229" i="3"/>
  <c r="BQ229" i="3"/>
  <c r="BU229" i="3"/>
  <c r="BY229" i="3"/>
  <c r="CC229" i="3"/>
  <c r="CG229" i="3"/>
  <c r="CK229" i="3"/>
  <c r="CO229" i="3"/>
  <c r="CS229" i="3"/>
  <c r="CW229" i="3"/>
  <c r="J229" i="3"/>
  <c r="N229" i="3"/>
  <c r="R229" i="3"/>
  <c r="V229" i="3"/>
  <c r="Z229" i="3"/>
  <c r="AD229" i="3"/>
  <c r="AH229" i="3"/>
  <c r="AL229" i="3"/>
  <c r="AP229" i="3"/>
  <c r="AT229" i="3"/>
  <c r="AX229" i="3"/>
  <c r="BB229" i="3"/>
  <c r="BF229" i="3"/>
  <c r="BJ229" i="3"/>
  <c r="BN229" i="3"/>
  <c r="BR229" i="3"/>
  <c r="BV229" i="3"/>
  <c r="BZ229" i="3"/>
  <c r="CD229" i="3"/>
  <c r="CH229" i="3"/>
  <c r="CL229" i="3"/>
  <c r="CP229" i="3"/>
  <c r="CT229" i="3"/>
  <c r="CX229" i="3"/>
  <c r="K229" i="3"/>
  <c r="O229" i="3"/>
  <c r="S229" i="3"/>
  <c r="W229" i="3"/>
  <c r="AA229" i="3"/>
  <c r="AE229" i="3"/>
  <c r="AI229" i="3"/>
  <c r="AM229" i="3"/>
  <c r="AQ229" i="3"/>
  <c r="AU229" i="3"/>
  <c r="AY229" i="3"/>
  <c r="BC229" i="3"/>
  <c r="BG229" i="3"/>
  <c r="BK229" i="3"/>
  <c r="BO229" i="3"/>
  <c r="BS229" i="3"/>
  <c r="BW229" i="3"/>
  <c r="CA229" i="3"/>
  <c r="CE229" i="3"/>
  <c r="CI229" i="3"/>
  <c r="CM229" i="3"/>
  <c r="CQ229" i="3"/>
  <c r="CU229" i="3"/>
  <c r="K234" i="3"/>
  <c r="O234" i="3"/>
  <c r="S234" i="3"/>
  <c r="W234" i="3"/>
  <c r="AA234" i="3"/>
  <c r="AE234" i="3"/>
  <c r="AI234" i="3"/>
  <c r="AM234" i="3"/>
  <c r="AQ234" i="3"/>
  <c r="AU234" i="3"/>
  <c r="AY234" i="3"/>
  <c r="BC234" i="3"/>
  <c r="BG234" i="3"/>
  <c r="BK234" i="3"/>
  <c r="BO234" i="3"/>
  <c r="BS234" i="3"/>
  <c r="BW234" i="3"/>
  <c r="CA234" i="3"/>
  <c r="CE234" i="3"/>
  <c r="CI234" i="3"/>
  <c r="CM234" i="3"/>
  <c r="CQ234" i="3"/>
  <c r="CU234" i="3"/>
  <c r="CY234" i="3"/>
  <c r="DC234" i="3"/>
  <c r="DG234" i="3"/>
  <c r="DK234" i="3"/>
  <c r="DO234" i="3"/>
  <c r="DS234" i="3"/>
  <c r="H234" i="3"/>
  <c r="L234" i="3"/>
  <c r="P234" i="3"/>
  <c r="T234" i="3"/>
  <c r="X234" i="3"/>
  <c r="AB234" i="3"/>
  <c r="AF234" i="3"/>
  <c r="AJ234" i="3"/>
  <c r="AN234" i="3"/>
  <c r="AR234" i="3"/>
  <c r="AV234" i="3"/>
  <c r="AZ234" i="3"/>
  <c r="BD234" i="3"/>
  <c r="BH234" i="3"/>
  <c r="BL234" i="3"/>
  <c r="BP234" i="3"/>
  <c r="BT234" i="3"/>
  <c r="BX234" i="3"/>
  <c r="CB234" i="3"/>
  <c r="CF234" i="3"/>
  <c r="CJ234" i="3"/>
  <c r="CN234" i="3"/>
  <c r="CR234" i="3"/>
  <c r="CV234" i="3"/>
  <c r="CZ234" i="3"/>
  <c r="DD234" i="3"/>
  <c r="DH234" i="3"/>
  <c r="DL234" i="3"/>
  <c r="DP234" i="3"/>
  <c r="I234" i="3"/>
  <c r="M234" i="3"/>
  <c r="Q234" i="3"/>
  <c r="U234" i="3"/>
  <c r="Y234" i="3"/>
  <c r="AC234" i="3"/>
  <c r="AG234" i="3"/>
  <c r="AK234" i="3"/>
  <c r="AO234" i="3"/>
  <c r="AS234" i="3"/>
  <c r="AW234" i="3"/>
  <c r="BA234" i="3"/>
  <c r="BE234" i="3"/>
  <c r="BI234" i="3"/>
  <c r="BM234" i="3"/>
  <c r="BQ234" i="3"/>
  <c r="BU234" i="3"/>
  <c r="BY234" i="3"/>
  <c r="CC234" i="3"/>
  <c r="CG234" i="3"/>
  <c r="CK234" i="3"/>
  <c r="CO234" i="3"/>
  <c r="CS234" i="3"/>
  <c r="CW234" i="3"/>
  <c r="DA234" i="3"/>
  <c r="DE234" i="3"/>
  <c r="DI234" i="3"/>
  <c r="DM234" i="3"/>
  <c r="DQ234" i="3"/>
  <c r="J234" i="3"/>
  <c r="N234" i="3"/>
  <c r="R234" i="3"/>
  <c r="V234" i="3"/>
  <c r="Z234" i="3"/>
  <c r="AD234" i="3"/>
  <c r="AH234" i="3"/>
  <c r="AL234" i="3"/>
  <c r="AP234" i="3"/>
  <c r="AT234" i="3"/>
  <c r="AX234" i="3"/>
  <c r="BB234" i="3"/>
  <c r="BF234" i="3"/>
  <c r="BJ234" i="3"/>
  <c r="BN234" i="3"/>
  <c r="BR234" i="3"/>
  <c r="BV234" i="3"/>
  <c r="BZ234" i="3"/>
  <c r="CD234" i="3"/>
  <c r="CH234" i="3"/>
  <c r="CL234" i="3"/>
  <c r="CP234" i="3"/>
  <c r="CT234" i="3"/>
  <c r="CX234" i="3"/>
  <c r="DB234" i="3"/>
  <c r="DF234" i="3"/>
  <c r="DJ234" i="3"/>
  <c r="DN234" i="3"/>
  <c r="DR234" i="3"/>
  <c r="G231" i="3" l="1"/>
  <c r="G232" i="3"/>
  <c r="G233" i="3"/>
  <c r="G234" i="3"/>
  <c r="G229" i="3"/>
  <c r="G230" i="3"/>
  <c r="CQ236" i="3"/>
  <c r="CA236" i="3"/>
  <c r="BK236" i="3"/>
  <c r="AU236" i="3"/>
  <c r="AE236" i="3"/>
  <c r="O236" i="3"/>
  <c r="CP236" i="3"/>
  <c r="BZ236" i="3"/>
  <c r="BJ236" i="3"/>
  <c r="AT236" i="3"/>
  <c r="AD236" i="3"/>
  <c r="N236" i="3"/>
  <c r="CO236" i="3"/>
  <c r="BY236" i="3"/>
  <c r="BI236" i="3"/>
  <c r="AS236" i="3"/>
  <c r="AC236" i="3"/>
  <c r="M236" i="3"/>
  <c r="CN236" i="3"/>
  <c r="BX236" i="3"/>
  <c r="BH236" i="3"/>
  <c r="AR236" i="3"/>
  <c r="AB236" i="3"/>
  <c r="L236" i="3"/>
  <c r="DS236" i="3"/>
  <c r="DC236" i="3"/>
  <c r="DF236" i="3"/>
  <c r="DI236" i="3"/>
  <c r="DL236" i="3"/>
  <c r="CM236" i="3"/>
  <c r="BW236" i="3"/>
  <c r="BG236" i="3"/>
  <c r="AQ236" i="3"/>
  <c r="AA236" i="3"/>
  <c r="K236" i="3"/>
  <c r="CL236" i="3"/>
  <c r="BV236" i="3"/>
  <c r="BF236" i="3"/>
  <c r="AP236" i="3"/>
  <c r="Z236" i="3"/>
  <c r="J236" i="3"/>
  <c r="CK236" i="3"/>
  <c r="BU236" i="3"/>
  <c r="BE236" i="3"/>
  <c r="AO236" i="3"/>
  <c r="Y236" i="3"/>
  <c r="I236" i="3"/>
  <c r="CJ236" i="3"/>
  <c r="BT236" i="3"/>
  <c r="BD236" i="3"/>
  <c r="AN236" i="3"/>
  <c r="X236" i="3"/>
  <c r="H236" i="3"/>
  <c r="DO236" i="3"/>
  <c r="CY236" i="3"/>
  <c r="DR236" i="3"/>
  <c r="DB236" i="3"/>
  <c r="DE236" i="3"/>
  <c r="DH236" i="3"/>
  <c r="CI236" i="3"/>
  <c r="BS236" i="3"/>
  <c r="BC236" i="3"/>
  <c r="AM236" i="3"/>
  <c r="W236" i="3"/>
  <c r="CX236" i="3"/>
  <c r="CH236" i="3"/>
  <c r="BR236" i="3"/>
  <c r="BB236" i="3"/>
  <c r="AL236" i="3"/>
  <c r="V236" i="3"/>
  <c r="CW236" i="3"/>
  <c r="CG236" i="3"/>
  <c r="BQ236" i="3"/>
  <c r="BA236" i="3"/>
  <c r="AK236" i="3"/>
  <c r="U236" i="3"/>
  <c r="CV236" i="3"/>
  <c r="CF236" i="3"/>
  <c r="BP236" i="3"/>
  <c r="AZ236" i="3"/>
  <c r="AJ236" i="3"/>
  <c r="T236" i="3"/>
  <c r="DK236" i="3"/>
  <c r="DN236" i="3"/>
  <c r="DQ236" i="3"/>
  <c r="DA236" i="3"/>
  <c r="DD236" i="3"/>
  <c r="CU236" i="3"/>
  <c r="CE236" i="3"/>
  <c r="BO236" i="3"/>
  <c r="AY236" i="3"/>
  <c r="AI236" i="3"/>
  <c r="S236" i="3"/>
  <c r="CT236" i="3"/>
  <c r="CD236" i="3"/>
  <c r="BN236" i="3"/>
  <c r="AX236" i="3"/>
  <c r="AH236" i="3"/>
  <c r="R236" i="3"/>
  <c r="CS236" i="3"/>
  <c r="CC236" i="3"/>
  <c r="BM236" i="3"/>
  <c r="AW236" i="3"/>
  <c r="AG236" i="3"/>
  <c r="Q236" i="3"/>
  <c r="CR236" i="3"/>
  <c r="CB236" i="3"/>
  <c r="BL236" i="3"/>
  <c r="AV236" i="3"/>
  <c r="AF236" i="3"/>
  <c r="P236" i="3"/>
  <c r="DG236" i="3"/>
  <c r="DJ236" i="3"/>
  <c r="DM236" i="3"/>
  <c r="DP236" i="3"/>
  <c r="CZ236" i="3"/>
  <c r="H152" i="3"/>
  <c r="H172" i="3" s="1"/>
  <c r="H174" i="3" l="1"/>
  <c r="H154" i="3"/>
  <c r="H110" i="6" s="1"/>
  <c r="H112" i="6" s="1"/>
  <c r="H14" i="7" l="1"/>
  <c r="Z152" i="3" l="1"/>
  <c r="Z154" i="3" s="1"/>
  <c r="Z110" i="6" s="1"/>
  <c r="Z112" i="6" s="1"/>
  <c r="P152" i="3"/>
  <c r="P154" i="3" s="1"/>
  <c r="P110" i="6" s="1"/>
  <c r="P112" i="6" s="1"/>
  <c r="CT152" i="3"/>
  <c r="CT154" i="3" s="1"/>
  <c r="CV152" i="3"/>
  <c r="CV154" i="3" s="1"/>
  <c r="N152" i="3"/>
  <c r="N154" i="3" s="1"/>
  <c r="N110" i="6" s="1"/>
  <c r="N112" i="6" s="1"/>
  <c r="Q152" i="3"/>
  <c r="Q154" i="3" s="1"/>
  <c r="Q110" i="6" s="1"/>
  <c r="Q112" i="6" s="1"/>
  <c r="BY152" i="3"/>
  <c r="BY154" i="3" s="1"/>
  <c r="BY110" i="6" s="1"/>
  <c r="BY112" i="6" s="1"/>
  <c r="AF152" i="3"/>
  <c r="AF154" i="3" s="1"/>
  <c r="AF110" i="6" s="1"/>
  <c r="AF112" i="6" s="1"/>
  <c r="CM152" i="3"/>
  <c r="CM154" i="3" s="1"/>
  <c r="V152" i="3"/>
  <c r="V154" i="3" s="1"/>
  <c r="V110" i="6" s="1"/>
  <c r="V112" i="6" s="1"/>
  <c r="CQ152" i="3"/>
  <c r="CQ154" i="3" s="1"/>
  <c r="CS152" i="3"/>
  <c r="CS154" i="3" s="1"/>
  <c r="CE152" i="3"/>
  <c r="CE154" i="3" s="1"/>
  <c r="AM152" i="3"/>
  <c r="AM154" i="3" s="1"/>
  <c r="AG152" i="3"/>
  <c r="AG154" i="3" s="1"/>
  <c r="AG110" i="6" s="1"/>
  <c r="AG112" i="6" s="1"/>
  <c r="BW152" i="3"/>
  <c r="BW154" i="3" s="1"/>
  <c r="DO152" i="3"/>
  <c r="DO154" i="3" s="1"/>
  <c r="AD152" i="3"/>
  <c r="AD154" i="3" s="1"/>
  <c r="AD110" i="6" s="1"/>
  <c r="AD112" i="6" s="1"/>
  <c r="BM152" i="3"/>
  <c r="BM154" i="3" s="1"/>
  <c r="AB152" i="3"/>
  <c r="AB154" i="3" s="1"/>
  <c r="AB110" i="6" s="1"/>
  <c r="AB112" i="6" s="1"/>
  <c r="AC152" i="3"/>
  <c r="AC154" i="3" s="1"/>
  <c r="AC110" i="6" s="1"/>
  <c r="AC112" i="6" s="1"/>
  <c r="AE152" i="3"/>
  <c r="AE154" i="3" s="1"/>
  <c r="AE110" i="6" s="1"/>
  <c r="AE112" i="6" s="1"/>
  <c r="AT152" i="3"/>
  <c r="AT154" i="3" s="1"/>
  <c r="BN152" i="3"/>
  <c r="BN154" i="3" s="1"/>
  <c r="BT152" i="3"/>
  <c r="BT154" i="3" s="1"/>
  <c r="U152" i="3"/>
  <c r="U154" i="3" s="1"/>
  <c r="U110" i="6" s="1"/>
  <c r="U112" i="6" s="1"/>
  <c r="Y152" i="3"/>
  <c r="Y154" i="3" s="1"/>
  <c r="Y110" i="6" s="1"/>
  <c r="Y112" i="6" s="1"/>
  <c r="DJ152" i="3"/>
  <c r="DJ154" i="3" s="1"/>
  <c r="DJ110" i="6" s="1"/>
  <c r="DJ112" i="6" s="1"/>
  <c r="BU152" i="3"/>
  <c r="BU154" i="3" s="1"/>
  <c r="M152" i="3"/>
  <c r="M154" i="3" s="1"/>
  <c r="M110" i="6" s="1"/>
  <c r="M112" i="6" s="1"/>
  <c r="DL152" i="3"/>
  <c r="DL154" i="3" s="1"/>
  <c r="AV152" i="3"/>
  <c r="AV154" i="3" s="1"/>
  <c r="AP152" i="3"/>
  <c r="AP154" i="3" s="1"/>
  <c r="AO152" i="3"/>
  <c r="AO154" i="3" s="1"/>
  <c r="AO110" i="6" s="1"/>
  <c r="AO112" i="6" s="1"/>
  <c r="CO152" i="3"/>
  <c r="CO154" i="3" s="1"/>
  <c r="BL152" i="3"/>
  <c r="BL154" i="3" s="1"/>
  <c r="R152" i="3"/>
  <c r="R154" i="3" s="1"/>
  <c r="R110" i="6" s="1"/>
  <c r="R112" i="6" s="1"/>
  <c r="CI152" i="3"/>
  <c r="CI154" i="3" s="1"/>
  <c r="CH152" i="3"/>
  <c r="CH154" i="3" s="1"/>
  <c r="AR152" i="3"/>
  <c r="AR154" i="3" s="1"/>
  <c r="AR110" i="6" s="1"/>
  <c r="AR112" i="6" s="1"/>
  <c r="BQ152" i="3"/>
  <c r="BQ154" i="3" s="1"/>
  <c r="CB152" i="3"/>
  <c r="CB154" i="3" s="1"/>
  <c r="BA152" i="3"/>
  <c r="BA154" i="3" s="1"/>
  <c r="J152" i="3"/>
  <c r="J154" i="3" s="1"/>
  <c r="DH152" i="3"/>
  <c r="DH154" i="3" s="1"/>
  <c r="BR152" i="3"/>
  <c r="BR154" i="3" s="1"/>
  <c r="AU152" i="3"/>
  <c r="AU154" i="3" s="1"/>
  <c r="DK152" i="3"/>
  <c r="DK154" i="3" s="1"/>
  <c r="BJ152" i="3"/>
  <c r="BJ154" i="3" s="1"/>
  <c r="CX152" i="3"/>
  <c r="CX154" i="3" s="1"/>
  <c r="CX110" i="6" s="1"/>
  <c r="CX112" i="6" s="1"/>
  <c r="O152" i="3"/>
  <c r="O154" i="3" s="1"/>
  <c r="O110" i="6" s="1"/>
  <c r="O112" i="6" s="1"/>
  <c r="CZ152" i="3"/>
  <c r="CZ154" i="3" s="1"/>
  <c r="AI152" i="3"/>
  <c r="AI154" i="3" s="1"/>
  <c r="CL152" i="3"/>
  <c r="CL154" i="3" s="1"/>
  <c r="CL110" i="6" s="1"/>
  <c r="CL112" i="6" s="1"/>
  <c r="AL152" i="3"/>
  <c r="AL154" i="3" s="1"/>
  <c r="S152" i="3"/>
  <c r="S154" i="3" s="1"/>
  <c r="CC152" i="3"/>
  <c r="CC154" i="3" s="1"/>
  <c r="AH152" i="3"/>
  <c r="AH154" i="3" s="1"/>
  <c r="DP152" i="3"/>
  <c r="DP154" i="3" s="1"/>
  <c r="DQ152" i="3"/>
  <c r="DQ154" i="3" s="1"/>
  <c r="BS152" i="3"/>
  <c r="BS154" i="3" s="1"/>
  <c r="AS152" i="3"/>
  <c r="AS154" i="3" s="1"/>
  <c r="BP152" i="3"/>
  <c r="BP154" i="3" s="1"/>
  <c r="BE152" i="3"/>
  <c r="BE154" i="3" s="1"/>
  <c r="CP152" i="3"/>
  <c r="CP154" i="3" s="1"/>
  <c r="AJ152" i="3"/>
  <c r="AJ154" i="3" s="1"/>
  <c r="W152" i="3"/>
  <c r="W154" i="3" s="1"/>
  <c r="W110" i="6" s="1"/>
  <c r="W112" i="6" s="1"/>
  <c r="CA152" i="3"/>
  <c r="CA154" i="3" s="1"/>
  <c r="BH152" i="3"/>
  <c r="BH154" i="3" s="1"/>
  <c r="AW152" i="3"/>
  <c r="AW154" i="3" s="1"/>
  <c r="DF152" i="3"/>
  <c r="DF154" i="3" s="1"/>
  <c r="DF110" i="6" s="1"/>
  <c r="DF112" i="6" s="1"/>
  <c r="AY152" i="3"/>
  <c r="AY154" i="3" s="1"/>
  <c r="L152" i="3"/>
  <c r="L154" i="3" s="1"/>
  <c r="L110" i="6" s="1"/>
  <c r="L112" i="6" s="1"/>
  <c r="CG152" i="3"/>
  <c r="CG154" i="3" s="1"/>
  <c r="DM152" i="3"/>
  <c r="DM154" i="3" s="1"/>
  <c r="X152" i="3"/>
  <c r="X154" i="3" s="1"/>
  <c r="X110" i="6" s="1"/>
  <c r="X112" i="6" s="1"/>
  <c r="DI152" i="3"/>
  <c r="DI154" i="3" s="1"/>
  <c r="DA152" i="3"/>
  <c r="DA154" i="3" s="1"/>
  <c r="AQ152" i="3"/>
  <c r="AQ154" i="3" s="1"/>
  <c r="AK152" i="3"/>
  <c r="AK154" i="3" s="1"/>
  <c r="BO152" i="3"/>
  <c r="BO154" i="3" s="1"/>
  <c r="DD152" i="3"/>
  <c r="DD154" i="3" s="1"/>
  <c r="T152" i="3"/>
  <c r="T154" i="3" s="1"/>
  <c r="T110" i="6" s="1"/>
  <c r="T112" i="6" s="1"/>
  <c r="BX152" i="3"/>
  <c r="BX154" i="3" s="1"/>
  <c r="CU152" i="3"/>
  <c r="CU154" i="3" s="1"/>
  <c r="BD152" i="3"/>
  <c r="BD154" i="3" s="1"/>
  <c r="K152" i="3"/>
  <c r="K154" i="3" s="1"/>
  <c r="K110" i="6" s="1"/>
  <c r="K112" i="6" s="1"/>
  <c r="BV152" i="3"/>
  <c r="BV154" i="3" s="1"/>
  <c r="DC152" i="3"/>
  <c r="DC154" i="3" s="1"/>
  <c r="BG152" i="3"/>
  <c r="BG154" i="3" s="1"/>
  <c r="CW152" i="3"/>
  <c r="CW154" i="3" s="1"/>
  <c r="AZ152" i="3"/>
  <c r="AZ154" i="3" s="1"/>
  <c r="BB152" i="3"/>
  <c r="BB154" i="3" s="1"/>
  <c r="BZ152" i="3"/>
  <c r="BZ154" i="3" s="1"/>
  <c r="CD152" i="3"/>
  <c r="CD154" i="3" s="1"/>
  <c r="DN152" i="3"/>
  <c r="DN154" i="3" s="1"/>
  <c r="CY152" i="3"/>
  <c r="CY154" i="3" s="1"/>
  <c r="CR152" i="3"/>
  <c r="CR154" i="3" s="1"/>
  <c r="DG152" i="3"/>
  <c r="DG154" i="3" s="1"/>
  <c r="CN152" i="3"/>
  <c r="CN154" i="3" s="1"/>
  <c r="BK152" i="3"/>
  <c r="BK154" i="3" s="1"/>
  <c r="AX152" i="3"/>
  <c r="AX154" i="3" s="1"/>
  <c r="AX110" i="6" s="1"/>
  <c r="AX112" i="6" s="1"/>
  <c r="DB152" i="3"/>
  <c r="DB154" i="3" s="1"/>
  <c r="AN152" i="3"/>
  <c r="AN154" i="3" s="1"/>
  <c r="AN110" i="6" s="1"/>
  <c r="AN112" i="6" s="1"/>
  <c r="DE152" i="3"/>
  <c r="DE154" i="3" s="1"/>
  <c r="BI152" i="3"/>
  <c r="BI154" i="3" s="1"/>
  <c r="BI110" i="6" s="1"/>
  <c r="BI112" i="6" s="1"/>
  <c r="CJ152" i="3"/>
  <c r="CJ154" i="3" s="1"/>
  <c r="DS152" i="3"/>
  <c r="DS154" i="3" s="1"/>
  <c r="CK152" i="3"/>
  <c r="CK154" i="3" s="1"/>
  <c r="BF152" i="3"/>
  <c r="BF154" i="3" s="1"/>
  <c r="CF152" i="3"/>
  <c r="CF154" i="3" s="1"/>
  <c r="BC152" i="3"/>
  <c r="BC154" i="3" s="1"/>
  <c r="G132" i="3"/>
  <c r="I152" i="3"/>
  <c r="I172" i="3" s="1"/>
  <c r="DR152" i="3"/>
  <c r="DR154" i="3" s="1"/>
  <c r="K142" i="3" l="1"/>
  <c r="K162" i="3" s="1"/>
  <c r="K138" i="3"/>
  <c r="K158" i="3" s="1"/>
  <c r="K168" i="3" s="1"/>
  <c r="L168" i="3" s="1"/>
  <c r="M168" i="3" s="1"/>
  <c r="N168" i="3" s="1"/>
  <c r="O168" i="3" s="1"/>
  <c r="P168" i="3" s="1"/>
  <c r="Q168" i="3" s="1"/>
  <c r="R168" i="3" s="1"/>
  <c r="S168" i="3" s="1"/>
  <c r="T168" i="3" s="1"/>
  <c r="U168" i="3" s="1"/>
  <c r="V168" i="3" s="1"/>
  <c r="W168" i="3" s="1"/>
  <c r="X168" i="3" s="1"/>
  <c r="Y168" i="3" s="1"/>
  <c r="Z168" i="3" s="1"/>
  <c r="K137" i="3"/>
  <c r="K139" i="3"/>
  <c r="K159" i="3" s="1"/>
  <c r="K169" i="3" s="1"/>
  <c r="L169" i="3" s="1"/>
  <c r="M169" i="3" s="1"/>
  <c r="N169" i="3" s="1"/>
  <c r="O169" i="3" s="1"/>
  <c r="P169" i="3" s="1"/>
  <c r="Q169" i="3" s="1"/>
  <c r="R169" i="3" s="1"/>
  <c r="S169" i="3" s="1"/>
  <c r="T169" i="3" s="1"/>
  <c r="U169" i="3" s="1"/>
  <c r="V169" i="3" s="1"/>
  <c r="W169" i="3" s="1"/>
  <c r="X169" i="3" s="1"/>
  <c r="Y169" i="3" s="1"/>
  <c r="Z169" i="3" s="1"/>
  <c r="K140" i="3"/>
  <c r="K160" i="3" s="1"/>
  <c r="K170" i="3" s="1"/>
  <c r="L170" i="3" s="1"/>
  <c r="M170" i="3" s="1"/>
  <c r="N170" i="3" s="1"/>
  <c r="O170" i="3" s="1"/>
  <c r="P170" i="3" s="1"/>
  <c r="Q170" i="3" s="1"/>
  <c r="R170" i="3" s="1"/>
  <c r="S170" i="3" s="1"/>
  <c r="T170" i="3" s="1"/>
  <c r="U170" i="3" s="1"/>
  <c r="V170" i="3" s="1"/>
  <c r="W170" i="3" s="1"/>
  <c r="X170" i="3" s="1"/>
  <c r="Y170" i="3" s="1"/>
  <c r="Z170" i="3" s="1"/>
  <c r="K141" i="3"/>
  <c r="K161" i="3" s="1"/>
  <c r="K171" i="3" s="1"/>
  <c r="L171" i="3" s="1"/>
  <c r="M171" i="3" s="1"/>
  <c r="N171" i="3" s="1"/>
  <c r="O171" i="3" s="1"/>
  <c r="P171" i="3" s="1"/>
  <c r="Q171" i="3" s="1"/>
  <c r="R171" i="3" s="1"/>
  <c r="S171" i="3" s="1"/>
  <c r="T171" i="3" s="1"/>
  <c r="U171" i="3" s="1"/>
  <c r="V171" i="3" s="1"/>
  <c r="W171" i="3" s="1"/>
  <c r="X171" i="3" s="1"/>
  <c r="Y171" i="3" s="1"/>
  <c r="Z171" i="3" s="1"/>
  <c r="CK110" i="6"/>
  <c r="CK112" i="6" s="1"/>
  <c r="BC110" i="6"/>
  <c r="BC112" i="6" s="1"/>
  <c r="DS110" i="6"/>
  <c r="DS112" i="6" s="1"/>
  <c r="CN110" i="6"/>
  <c r="CN112" i="6" s="1"/>
  <c r="DN110" i="6"/>
  <c r="DN112" i="6" s="1"/>
  <c r="AZ110" i="6"/>
  <c r="AZ112" i="6" s="1"/>
  <c r="BV110" i="6"/>
  <c r="BV112" i="6" s="1"/>
  <c r="BX110" i="6"/>
  <c r="BX112" i="6" s="1"/>
  <c r="AK110" i="6"/>
  <c r="AK112" i="6" s="1"/>
  <c r="AY110" i="6"/>
  <c r="AY112" i="6" s="1"/>
  <c r="CA110" i="6"/>
  <c r="CA112" i="6" s="1"/>
  <c r="BE110" i="6"/>
  <c r="BE112" i="6" s="1"/>
  <c r="DQ110" i="6"/>
  <c r="DQ112" i="6" s="1"/>
  <c r="S110" i="6"/>
  <c r="S112" i="6" s="1"/>
  <c r="CZ110" i="6"/>
  <c r="CZ112" i="6" s="1"/>
  <c r="DK110" i="6"/>
  <c r="DK112" i="6" s="1"/>
  <c r="J110" i="6"/>
  <c r="J112" i="6" s="1"/>
  <c r="BL110" i="6"/>
  <c r="BL112" i="6" s="1"/>
  <c r="AV110" i="6"/>
  <c r="AV112" i="6" s="1"/>
  <c r="BN110" i="6"/>
  <c r="BN112" i="6" s="1"/>
  <c r="BW110" i="6"/>
  <c r="BW112" i="6" s="1"/>
  <c r="CS110" i="6"/>
  <c r="CS112" i="6" s="1"/>
  <c r="CV110" i="6"/>
  <c r="CV112" i="6" s="1"/>
  <c r="CF110" i="6"/>
  <c r="CF112" i="6" s="1"/>
  <c r="CJ110" i="6"/>
  <c r="CJ112" i="6" s="1"/>
  <c r="DB110" i="6"/>
  <c r="DB112" i="6" s="1"/>
  <c r="DG110" i="6"/>
  <c r="DG112" i="6" s="1"/>
  <c r="CD110" i="6"/>
  <c r="CD112" i="6" s="1"/>
  <c r="CW110" i="6"/>
  <c r="CW112" i="6" s="1"/>
  <c r="AQ110" i="6"/>
  <c r="AQ112" i="6" s="1"/>
  <c r="DM110" i="6"/>
  <c r="DM112" i="6" s="1"/>
  <c r="BP110" i="6"/>
  <c r="BP112" i="6" s="1"/>
  <c r="DP110" i="6"/>
  <c r="AL110" i="6"/>
  <c r="AL112" i="6" s="1"/>
  <c r="AU110" i="6"/>
  <c r="AU112" i="6" s="1"/>
  <c r="BA110" i="6"/>
  <c r="BA112" i="6" s="1"/>
  <c r="CH110" i="6"/>
  <c r="CH112" i="6" s="1"/>
  <c r="CO110" i="6"/>
  <c r="CO112" i="6" s="1"/>
  <c r="DL110" i="6"/>
  <c r="AT110" i="6"/>
  <c r="AT112" i="6" s="1"/>
  <c r="BM110" i="6"/>
  <c r="BM112" i="6" s="1"/>
  <c r="CQ110" i="6"/>
  <c r="CQ112" i="6" s="1"/>
  <c r="CT110" i="6"/>
  <c r="CT112" i="6" s="1"/>
  <c r="BF110" i="6"/>
  <c r="BF112" i="6" s="1"/>
  <c r="CR110" i="6"/>
  <c r="CR112" i="6" s="1"/>
  <c r="BZ110" i="6"/>
  <c r="BZ112" i="6" s="1"/>
  <c r="BG110" i="6"/>
  <c r="BG112" i="6" s="1"/>
  <c r="BD110" i="6"/>
  <c r="BD112" i="6" s="1"/>
  <c r="DD110" i="6"/>
  <c r="DD112" i="6" s="1"/>
  <c r="DA110" i="6"/>
  <c r="DA112" i="6" s="1"/>
  <c r="CG110" i="6"/>
  <c r="CG112" i="6" s="1"/>
  <c r="AW110" i="6"/>
  <c r="AW112" i="6" s="1"/>
  <c r="AJ110" i="6"/>
  <c r="AJ112" i="6" s="1"/>
  <c r="AS110" i="6"/>
  <c r="AS112" i="6" s="1"/>
  <c r="AH110" i="6"/>
  <c r="AH112" i="6" s="1"/>
  <c r="BR110" i="6"/>
  <c r="BR112" i="6" s="1"/>
  <c r="CB110" i="6"/>
  <c r="CB112" i="6" s="1"/>
  <c r="CI110" i="6"/>
  <c r="CI112" i="6" s="1"/>
  <c r="AM110" i="6"/>
  <c r="AM112" i="6" s="1"/>
  <c r="DR110" i="6"/>
  <c r="DR112" i="6" s="1"/>
  <c r="DE110" i="6"/>
  <c r="DE112" i="6" s="1"/>
  <c r="BK110" i="6"/>
  <c r="BK112" i="6" s="1"/>
  <c r="CY110" i="6"/>
  <c r="CY112" i="6" s="1"/>
  <c r="BB110" i="6"/>
  <c r="BB112" i="6" s="1"/>
  <c r="DC110" i="6"/>
  <c r="DC112" i="6" s="1"/>
  <c r="CU110" i="6"/>
  <c r="CU112" i="6" s="1"/>
  <c r="BO110" i="6"/>
  <c r="BO112" i="6" s="1"/>
  <c r="DI110" i="6"/>
  <c r="DI112" i="6" s="1"/>
  <c r="BH110" i="6"/>
  <c r="BH112" i="6" s="1"/>
  <c r="CP110" i="6"/>
  <c r="CP112" i="6" s="1"/>
  <c r="BS110" i="6"/>
  <c r="BS112" i="6" s="1"/>
  <c r="CC110" i="6"/>
  <c r="CC112" i="6" s="1"/>
  <c r="AI110" i="6"/>
  <c r="AI112" i="6" s="1"/>
  <c r="BJ110" i="6"/>
  <c r="BJ112" i="6" s="1"/>
  <c r="DH110" i="6"/>
  <c r="BQ110" i="6"/>
  <c r="BQ112" i="6" s="1"/>
  <c r="AP110" i="6"/>
  <c r="AP112" i="6" s="1"/>
  <c r="BU110" i="6"/>
  <c r="BU112" i="6" s="1"/>
  <c r="BT110" i="6"/>
  <c r="BT112" i="6" s="1"/>
  <c r="DO110" i="6"/>
  <c r="DO112" i="6" s="1"/>
  <c r="CE110" i="6"/>
  <c r="CE112" i="6" s="1"/>
  <c r="CM110" i="6"/>
  <c r="CM112" i="6" s="1"/>
  <c r="J172" i="3"/>
  <c r="AA142" i="3"/>
  <c r="AA162" i="3" s="1"/>
  <c r="AA138" i="3"/>
  <c r="AA158" i="3" s="1"/>
  <c r="AA137" i="3"/>
  <c r="AA157" i="3" s="1"/>
  <c r="AA139" i="3"/>
  <c r="AA159" i="3" s="1"/>
  <c r="AA140" i="3"/>
  <c r="AA160" i="3" s="1"/>
  <c r="AA141" i="3"/>
  <c r="AA161" i="3" s="1"/>
  <c r="G134" i="3"/>
  <c r="DJ14" i="7"/>
  <c r="CX14" i="7"/>
  <c r="AN14" i="7"/>
  <c r="AO14" i="7"/>
  <c r="BI14" i="7"/>
  <c r="AX14" i="7"/>
  <c r="DF14" i="7"/>
  <c r="AR14" i="7"/>
  <c r="CL14" i="7"/>
  <c r="BY14" i="7"/>
  <c r="DS405" i="5"/>
  <c r="I174" i="3"/>
  <c r="I154" i="3"/>
  <c r="I110" i="6" s="1"/>
  <c r="I112" i="6" s="1"/>
  <c r="K14" i="7"/>
  <c r="T14" i="7"/>
  <c r="DX110" i="6"/>
  <c r="DX112" i="6" s="1"/>
  <c r="L14" i="7"/>
  <c r="DV110" i="6"/>
  <c r="DV112" i="6" s="1"/>
  <c r="X14" i="7"/>
  <c r="CI405" i="5"/>
  <c r="W14" i="7"/>
  <c r="O14" i="7"/>
  <c r="R14" i="7"/>
  <c r="Y14" i="7"/>
  <c r="U14" i="7"/>
  <c r="M14" i="7"/>
  <c r="AC14" i="7"/>
  <c r="DZ110" i="6"/>
  <c r="DZ112" i="6" s="1"/>
  <c r="AB14" i="7"/>
  <c r="AD14" i="7"/>
  <c r="AE14" i="7"/>
  <c r="AG14" i="7"/>
  <c r="V14" i="7"/>
  <c r="AF14" i="7"/>
  <c r="Q14" i="7"/>
  <c r="N14" i="7"/>
  <c r="P14" i="7"/>
  <c r="Z14" i="7"/>
  <c r="DP112" i="6" l="1"/>
  <c r="EW110" i="6"/>
  <c r="EW112" i="6" s="1"/>
  <c r="DH112" i="6"/>
  <c r="EU110" i="6"/>
  <c r="EU112" i="6" s="1"/>
  <c r="DL112" i="6"/>
  <c r="EV110" i="6"/>
  <c r="EV112" i="6" s="1"/>
  <c r="K172" i="3"/>
  <c r="L172" i="3" s="1"/>
  <c r="M172" i="3" s="1"/>
  <c r="N172" i="3" s="1"/>
  <c r="O172" i="3" s="1"/>
  <c r="P172" i="3" s="1"/>
  <c r="Q172" i="3" s="1"/>
  <c r="R172" i="3" s="1"/>
  <c r="S172" i="3" s="1"/>
  <c r="T172" i="3" s="1"/>
  <c r="U172" i="3" s="1"/>
  <c r="V172" i="3" s="1"/>
  <c r="W172" i="3" s="1"/>
  <c r="X172" i="3" s="1"/>
  <c r="Y172" i="3" s="1"/>
  <c r="Z172" i="3" s="1"/>
  <c r="G160" i="3"/>
  <c r="G162" i="3"/>
  <c r="G161" i="3"/>
  <c r="G158" i="3"/>
  <c r="ES110" i="6"/>
  <c r="ES112" i="6" s="1"/>
  <c r="K144" i="3"/>
  <c r="K117" i="6" s="1"/>
  <c r="K157" i="3"/>
  <c r="G157" i="3" s="1"/>
  <c r="DW110" i="6"/>
  <c r="DW112" i="6" s="1"/>
  <c r="G159" i="3"/>
  <c r="EC110" i="6"/>
  <c r="EC112" i="6" s="1"/>
  <c r="EO110" i="6"/>
  <c r="EO112" i="6" s="1"/>
  <c r="EH110" i="6"/>
  <c r="EH112" i="6" s="1"/>
  <c r="ER110" i="6"/>
  <c r="ER112" i="6" s="1"/>
  <c r="EA110" i="6"/>
  <c r="EA112" i="6" s="1"/>
  <c r="EB110" i="6"/>
  <c r="EB112" i="6" s="1"/>
  <c r="ET110" i="6"/>
  <c r="ET112" i="6" s="1"/>
  <c r="EQ110" i="6"/>
  <c r="EQ112" i="6" s="1"/>
  <c r="EK110" i="6"/>
  <c r="EK112" i="6" s="1"/>
  <c r="EG110" i="6"/>
  <c r="EG112" i="6" s="1"/>
  <c r="EP110" i="6"/>
  <c r="EP112" i="6" s="1"/>
  <c r="EI110" i="6"/>
  <c r="EI112" i="6" s="1"/>
  <c r="EJ110" i="6"/>
  <c r="EJ112" i="6" s="1"/>
  <c r="ED110" i="6"/>
  <c r="ED112" i="6" s="1"/>
  <c r="EF110" i="6"/>
  <c r="EF112" i="6" s="1"/>
  <c r="EN110" i="6"/>
  <c r="EN112" i="6" s="1"/>
  <c r="EE110" i="6"/>
  <c r="EE112" i="6" s="1"/>
  <c r="EM110" i="6"/>
  <c r="EM112" i="6" s="1"/>
  <c r="EL110" i="6"/>
  <c r="EL112" i="6" s="1"/>
  <c r="CD14" i="7"/>
  <c r="DB14" i="7"/>
  <c r="CF14" i="7"/>
  <c r="CS14" i="7"/>
  <c r="BN14" i="7"/>
  <c r="BL14" i="7"/>
  <c r="DK14" i="7"/>
  <c r="S14" i="7"/>
  <c r="BE14" i="7"/>
  <c r="AY14" i="7"/>
  <c r="BX14" i="7"/>
  <c r="AZ14" i="7"/>
  <c r="CN14" i="7"/>
  <c r="BC14" i="7"/>
  <c r="DG14" i="7"/>
  <c r="CJ14" i="7"/>
  <c r="CV14" i="7"/>
  <c r="BW14" i="7"/>
  <c r="AV14" i="7"/>
  <c r="J14" i="7"/>
  <c r="CZ14" i="7"/>
  <c r="DQ14" i="7"/>
  <c r="CA14" i="7"/>
  <c r="AK14" i="7"/>
  <c r="BV14" i="7"/>
  <c r="DN14" i="7"/>
  <c r="DS14" i="7"/>
  <c r="CK14" i="7"/>
  <c r="AQ14" i="7"/>
  <c r="CM14" i="7"/>
  <c r="DO14" i="7"/>
  <c r="BU14" i="7"/>
  <c r="BQ14" i="7"/>
  <c r="BJ14" i="7"/>
  <c r="CC14" i="7"/>
  <c r="CP14" i="7"/>
  <c r="DI14" i="7"/>
  <c r="CU14" i="7"/>
  <c r="BB14" i="7"/>
  <c r="BK14" i="7"/>
  <c r="DR14" i="7"/>
  <c r="CI14" i="7"/>
  <c r="BR14" i="7"/>
  <c r="AS14" i="7"/>
  <c r="AW14" i="7"/>
  <c r="DA14" i="7"/>
  <c r="BD14" i="7"/>
  <c r="BZ14" i="7"/>
  <c r="BF14" i="7"/>
  <c r="CQ14" i="7"/>
  <c r="AT14" i="7"/>
  <c r="CO14" i="7"/>
  <c r="BA14" i="7"/>
  <c r="AL14" i="7"/>
  <c r="BP14" i="7"/>
  <c r="CE14" i="7"/>
  <c r="BT14" i="7"/>
  <c r="AP14" i="7"/>
  <c r="DH14" i="7"/>
  <c r="AI14" i="7"/>
  <c r="BS14" i="7"/>
  <c r="BH14" i="7"/>
  <c r="BO14" i="7"/>
  <c r="DC14" i="7"/>
  <c r="CY14" i="7"/>
  <c r="DE14" i="7"/>
  <c r="AM14" i="7"/>
  <c r="CB14" i="7"/>
  <c r="AH14" i="7"/>
  <c r="AJ14" i="7"/>
  <c r="CG14" i="7"/>
  <c r="DD14" i="7"/>
  <c r="BG14" i="7"/>
  <c r="CR14" i="7"/>
  <c r="CT14" i="7"/>
  <c r="BM14" i="7"/>
  <c r="DL14" i="7"/>
  <c r="CH14" i="7"/>
  <c r="AU14" i="7"/>
  <c r="DP14" i="7"/>
  <c r="DM14" i="7"/>
  <c r="CW14" i="7"/>
  <c r="AA164" i="3"/>
  <c r="AA144" i="3"/>
  <c r="AA117" i="6" s="1"/>
  <c r="AA147" i="3"/>
  <c r="G137" i="3"/>
  <c r="AA149" i="3"/>
  <c r="AA169" i="3" s="1"/>
  <c r="AB169" i="3" s="1"/>
  <c r="AC169" i="3" s="1"/>
  <c r="AD169" i="3" s="1"/>
  <c r="AE169" i="3" s="1"/>
  <c r="AF169" i="3" s="1"/>
  <c r="AG169" i="3" s="1"/>
  <c r="AH169" i="3" s="1"/>
  <c r="AI169" i="3" s="1"/>
  <c r="AJ169" i="3" s="1"/>
  <c r="AK169" i="3" s="1"/>
  <c r="AL169" i="3" s="1"/>
  <c r="AM169" i="3" s="1"/>
  <c r="AN169" i="3" s="1"/>
  <c r="AO169" i="3" s="1"/>
  <c r="AP169" i="3" s="1"/>
  <c r="AQ169" i="3" s="1"/>
  <c r="AR169" i="3" s="1"/>
  <c r="AS169" i="3" s="1"/>
  <c r="AT169" i="3" s="1"/>
  <c r="AU169" i="3" s="1"/>
  <c r="AV169" i="3" s="1"/>
  <c r="AW169" i="3" s="1"/>
  <c r="AX169" i="3" s="1"/>
  <c r="AY169" i="3" s="1"/>
  <c r="AZ169" i="3" s="1"/>
  <c r="BA169" i="3" s="1"/>
  <c r="BB169" i="3" s="1"/>
  <c r="BC169" i="3" s="1"/>
  <c r="BD169" i="3" s="1"/>
  <c r="BE169" i="3" s="1"/>
  <c r="BF169" i="3" s="1"/>
  <c r="BG169" i="3" s="1"/>
  <c r="BH169" i="3" s="1"/>
  <c r="BI169" i="3" s="1"/>
  <c r="BJ169" i="3" s="1"/>
  <c r="BK169" i="3" s="1"/>
  <c r="BL169" i="3" s="1"/>
  <c r="BM169" i="3" s="1"/>
  <c r="BN169" i="3" s="1"/>
  <c r="BO169" i="3" s="1"/>
  <c r="BP169" i="3" s="1"/>
  <c r="BQ169" i="3" s="1"/>
  <c r="BR169" i="3" s="1"/>
  <c r="BS169" i="3" s="1"/>
  <c r="BT169" i="3" s="1"/>
  <c r="BU169" i="3" s="1"/>
  <c r="BV169" i="3" s="1"/>
  <c r="BW169" i="3" s="1"/>
  <c r="BX169" i="3" s="1"/>
  <c r="BY169" i="3" s="1"/>
  <c r="BZ169" i="3" s="1"/>
  <c r="CA169" i="3" s="1"/>
  <c r="CB169" i="3" s="1"/>
  <c r="CC169" i="3" s="1"/>
  <c r="CD169" i="3" s="1"/>
  <c r="CE169" i="3" s="1"/>
  <c r="CF169" i="3" s="1"/>
  <c r="CG169" i="3" s="1"/>
  <c r="CH169" i="3" s="1"/>
  <c r="CI169" i="3" s="1"/>
  <c r="CJ169" i="3" s="1"/>
  <c r="CK169" i="3" s="1"/>
  <c r="CL169" i="3" s="1"/>
  <c r="CM169" i="3" s="1"/>
  <c r="CN169" i="3" s="1"/>
  <c r="CO169" i="3" s="1"/>
  <c r="CP169" i="3" s="1"/>
  <c r="CQ169" i="3" s="1"/>
  <c r="CR169" i="3" s="1"/>
  <c r="CS169" i="3" s="1"/>
  <c r="CT169" i="3" s="1"/>
  <c r="CU169" i="3" s="1"/>
  <c r="CV169" i="3" s="1"/>
  <c r="CW169" i="3" s="1"/>
  <c r="CX169" i="3" s="1"/>
  <c r="CY169" i="3" s="1"/>
  <c r="CZ169" i="3" s="1"/>
  <c r="DA169" i="3" s="1"/>
  <c r="DB169" i="3" s="1"/>
  <c r="DC169" i="3" s="1"/>
  <c r="DD169" i="3" s="1"/>
  <c r="DE169" i="3" s="1"/>
  <c r="DF169" i="3" s="1"/>
  <c r="DG169" i="3" s="1"/>
  <c r="DH169" i="3" s="1"/>
  <c r="DI169" i="3" s="1"/>
  <c r="DJ169" i="3" s="1"/>
  <c r="DK169" i="3" s="1"/>
  <c r="DL169" i="3" s="1"/>
  <c r="DM169" i="3" s="1"/>
  <c r="DN169" i="3" s="1"/>
  <c r="DO169" i="3" s="1"/>
  <c r="DP169" i="3" s="1"/>
  <c r="DQ169" i="3" s="1"/>
  <c r="DR169" i="3" s="1"/>
  <c r="DS169" i="3" s="1"/>
  <c r="G139" i="3"/>
  <c r="AA150" i="3"/>
  <c r="AA170" i="3" s="1"/>
  <c r="AB170" i="3" s="1"/>
  <c r="AC170" i="3" s="1"/>
  <c r="AD170" i="3" s="1"/>
  <c r="AE170" i="3" s="1"/>
  <c r="AF170" i="3" s="1"/>
  <c r="AG170" i="3" s="1"/>
  <c r="AH170" i="3" s="1"/>
  <c r="AI170" i="3" s="1"/>
  <c r="AJ170" i="3" s="1"/>
  <c r="AK170" i="3" s="1"/>
  <c r="AL170" i="3" s="1"/>
  <c r="AM170" i="3" s="1"/>
  <c r="AN170" i="3" s="1"/>
  <c r="AO170" i="3" s="1"/>
  <c r="AP170" i="3" s="1"/>
  <c r="AQ170" i="3" s="1"/>
  <c r="AR170" i="3" s="1"/>
  <c r="AS170" i="3" s="1"/>
  <c r="AT170" i="3" s="1"/>
  <c r="AU170" i="3" s="1"/>
  <c r="AV170" i="3" s="1"/>
  <c r="AW170" i="3" s="1"/>
  <c r="AX170" i="3" s="1"/>
  <c r="AY170" i="3" s="1"/>
  <c r="AZ170" i="3" s="1"/>
  <c r="BA170" i="3" s="1"/>
  <c r="BB170" i="3" s="1"/>
  <c r="BC170" i="3" s="1"/>
  <c r="BD170" i="3" s="1"/>
  <c r="BE170" i="3" s="1"/>
  <c r="BF170" i="3" s="1"/>
  <c r="BG170" i="3" s="1"/>
  <c r="BH170" i="3" s="1"/>
  <c r="BI170" i="3" s="1"/>
  <c r="BJ170" i="3" s="1"/>
  <c r="BK170" i="3" s="1"/>
  <c r="BL170" i="3" s="1"/>
  <c r="BM170" i="3" s="1"/>
  <c r="BN170" i="3" s="1"/>
  <c r="BO170" i="3" s="1"/>
  <c r="BP170" i="3" s="1"/>
  <c r="BQ170" i="3" s="1"/>
  <c r="BR170" i="3" s="1"/>
  <c r="BS170" i="3" s="1"/>
  <c r="BT170" i="3" s="1"/>
  <c r="BU170" i="3" s="1"/>
  <c r="BV170" i="3" s="1"/>
  <c r="BW170" i="3" s="1"/>
  <c r="BX170" i="3" s="1"/>
  <c r="BY170" i="3" s="1"/>
  <c r="BZ170" i="3" s="1"/>
  <c r="CA170" i="3" s="1"/>
  <c r="CB170" i="3" s="1"/>
  <c r="CC170" i="3" s="1"/>
  <c r="CD170" i="3" s="1"/>
  <c r="CE170" i="3" s="1"/>
  <c r="CF170" i="3" s="1"/>
  <c r="CG170" i="3" s="1"/>
  <c r="CH170" i="3" s="1"/>
  <c r="CI170" i="3" s="1"/>
  <c r="CJ170" i="3" s="1"/>
  <c r="CK170" i="3" s="1"/>
  <c r="CL170" i="3" s="1"/>
  <c r="CM170" i="3" s="1"/>
  <c r="CN170" i="3" s="1"/>
  <c r="CO170" i="3" s="1"/>
  <c r="CP170" i="3" s="1"/>
  <c r="CQ170" i="3" s="1"/>
  <c r="CR170" i="3" s="1"/>
  <c r="CS170" i="3" s="1"/>
  <c r="CT170" i="3" s="1"/>
  <c r="CU170" i="3" s="1"/>
  <c r="CV170" i="3" s="1"/>
  <c r="CW170" i="3" s="1"/>
  <c r="CX170" i="3" s="1"/>
  <c r="CY170" i="3" s="1"/>
  <c r="CZ170" i="3" s="1"/>
  <c r="DA170" i="3" s="1"/>
  <c r="DB170" i="3" s="1"/>
  <c r="DC170" i="3" s="1"/>
  <c r="DD170" i="3" s="1"/>
  <c r="DE170" i="3" s="1"/>
  <c r="DF170" i="3" s="1"/>
  <c r="DG170" i="3" s="1"/>
  <c r="DH170" i="3" s="1"/>
  <c r="DI170" i="3" s="1"/>
  <c r="DJ170" i="3" s="1"/>
  <c r="DK170" i="3" s="1"/>
  <c r="DL170" i="3" s="1"/>
  <c r="DM170" i="3" s="1"/>
  <c r="DN170" i="3" s="1"/>
  <c r="DO170" i="3" s="1"/>
  <c r="DP170" i="3" s="1"/>
  <c r="DQ170" i="3" s="1"/>
  <c r="DR170" i="3" s="1"/>
  <c r="DS170" i="3" s="1"/>
  <c r="G140" i="3"/>
  <c r="G141" i="3"/>
  <c r="AA151" i="3"/>
  <c r="AA171" i="3" s="1"/>
  <c r="AB171" i="3" s="1"/>
  <c r="AC171" i="3" s="1"/>
  <c r="AD171" i="3" s="1"/>
  <c r="AE171" i="3" s="1"/>
  <c r="AF171" i="3" s="1"/>
  <c r="AG171" i="3" s="1"/>
  <c r="AH171" i="3" s="1"/>
  <c r="AI171" i="3" s="1"/>
  <c r="AJ171" i="3" s="1"/>
  <c r="AK171" i="3" s="1"/>
  <c r="AL171" i="3" s="1"/>
  <c r="AM171" i="3" s="1"/>
  <c r="AN171" i="3" s="1"/>
  <c r="AO171" i="3" s="1"/>
  <c r="AP171" i="3" s="1"/>
  <c r="AQ171" i="3" s="1"/>
  <c r="AR171" i="3" s="1"/>
  <c r="AS171" i="3" s="1"/>
  <c r="AT171" i="3" s="1"/>
  <c r="AU171" i="3" s="1"/>
  <c r="AV171" i="3" s="1"/>
  <c r="AW171" i="3" s="1"/>
  <c r="AX171" i="3" s="1"/>
  <c r="AY171" i="3" s="1"/>
  <c r="AZ171" i="3" s="1"/>
  <c r="BA171" i="3" s="1"/>
  <c r="BB171" i="3" s="1"/>
  <c r="BC171" i="3" s="1"/>
  <c r="BD171" i="3" s="1"/>
  <c r="BE171" i="3" s="1"/>
  <c r="BF171" i="3" s="1"/>
  <c r="BG171" i="3" s="1"/>
  <c r="BH171" i="3" s="1"/>
  <c r="BI171" i="3" s="1"/>
  <c r="BJ171" i="3" s="1"/>
  <c r="BK171" i="3" s="1"/>
  <c r="BL171" i="3" s="1"/>
  <c r="BM171" i="3" s="1"/>
  <c r="BN171" i="3" s="1"/>
  <c r="BO171" i="3" s="1"/>
  <c r="BP171" i="3" s="1"/>
  <c r="BQ171" i="3" s="1"/>
  <c r="BR171" i="3" s="1"/>
  <c r="BS171" i="3" s="1"/>
  <c r="BT171" i="3" s="1"/>
  <c r="BU171" i="3" s="1"/>
  <c r="BV171" i="3" s="1"/>
  <c r="BW171" i="3" s="1"/>
  <c r="BX171" i="3" s="1"/>
  <c r="BY171" i="3" s="1"/>
  <c r="BZ171" i="3" s="1"/>
  <c r="CA171" i="3" s="1"/>
  <c r="CB171" i="3" s="1"/>
  <c r="CC171" i="3" s="1"/>
  <c r="CD171" i="3" s="1"/>
  <c r="CE171" i="3" s="1"/>
  <c r="CF171" i="3" s="1"/>
  <c r="CG171" i="3" s="1"/>
  <c r="CH171" i="3" s="1"/>
  <c r="CI171" i="3" s="1"/>
  <c r="CJ171" i="3" s="1"/>
  <c r="CK171" i="3" s="1"/>
  <c r="CL171" i="3" s="1"/>
  <c r="CM171" i="3" s="1"/>
  <c r="CN171" i="3" s="1"/>
  <c r="CO171" i="3" s="1"/>
  <c r="CP171" i="3" s="1"/>
  <c r="CQ171" i="3" s="1"/>
  <c r="CR171" i="3" s="1"/>
  <c r="CS171" i="3" s="1"/>
  <c r="CT171" i="3" s="1"/>
  <c r="CU171" i="3" s="1"/>
  <c r="CV171" i="3" s="1"/>
  <c r="CW171" i="3" s="1"/>
  <c r="CX171" i="3" s="1"/>
  <c r="CY171" i="3" s="1"/>
  <c r="CZ171" i="3" s="1"/>
  <c r="DA171" i="3" s="1"/>
  <c r="DB171" i="3" s="1"/>
  <c r="DC171" i="3" s="1"/>
  <c r="DD171" i="3" s="1"/>
  <c r="DE171" i="3" s="1"/>
  <c r="DF171" i="3" s="1"/>
  <c r="DG171" i="3" s="1"/>
  <c r="DH171" i="3" s="1"/>
  <c r="DI171" i="3" s="1"/>
  <c r="DJ171" i="3" s="1"/>
  <c r="DK171" i="3" s="1"/>
  <c r="DL171" i="3" s="1"/>
  <c r="DM171" i="3" s="1"/>
  <c r="DN171" i="3" s="1"/>
  <c r="DO171" i="3" s="1"/>
  <c r="DP171" i="3" s="1"/>
  <c r="DQ171" i="3" s="1"/>
  <c r="DR171" i="3" s="1"/>
  <c r="DS171" i="3" s="1"/>
  <c r="AA148" i="3"/>
  <c r="AA168" i="3" s="1"/>
  <c r="AB168" i="3" s="1"/>
  <c r="AC168" i="3" s="1"/>
  <c r="AD168" i="3" s="1"/>
  <c r="AE168" i="3" s="1"/>
  <c r="AF168" i="3" s="1"/>
  <c r="AG168" i="3" s="1"/>
  <c r="AH168" i="3" s="1"/>
  <c r="AI168" i="3" s="1"/>
  <c r="AJ168" i="3" s="1"/>
  <c r="AK168" i="3" s="1"/>
  <c r="AL168" i="3" s="1"/>
  <c r="AM168" i="3" s="1"/>
  <c r="AN168" i="3" s="1"/>
  <c r="AO168" i="3" s="1"/>
  <c r="AP168" i="3" s="1"/>
  <c r="AQ168" i="3" s="1"/>
  <c r="AR168" i="3" s="1"/>
  <c r="AS168" i="3" s="1"/>
  <c r="AT168" i="3" s="1"/>
  <c r="AU168" i="3" s="1"/>
  <c r="AV168" i="3" s="1"/>
  <c r="AW168" i="3" s="1"/>
  <c r="AX168" i="3" s="1"/>
  <c r="AY168" i="3" s="1"/>
  <c r="AZ168" i="3" s="1"/>
  <c r="BA168" i="3" s="1"/>
  <c r="BB168" i="3" s="1"/>
  <c r="BC168" i="3" s="1"/>
  <c r="BD168" i="3" s="1"/>
  <c r="BE168" i="3" s="1"/>
  <c r="BF168" i="3" s="1"/>
  <c r="BG168" i="3" s="1"/>
  <c r="BH168" i="3" s="1"/>
  <c r="BI168" i="3" s="1"/>
  <c r="BJ168" i="3" s="1"/>
  <c r="BK168" i="3" s="1"/>
  <c r="BL168" i="3" s="1"/>
  <c r="BM168" i="3" s="1"/>
  <c r="BN168" i="3" s="1"/>
  <c r="BO168" i="3" s="1"/>
  <c r="BP168" i="3" s="1"/>
  <c r="BQ168" i="3" s="1"/>
  <c r="BR168" i="3" s="1"/>
  <c r="BS168" i="3" s="1"/>
  <c r="BT168" i="3" s="1"/>
  <c r="BU168" i="3" s="1"/>
  <c r="BV168" i="3" s="1"/>
  <c r="BW168" i="3" s="1"/>
  <c r="BX168" i="3" s="1"/>
  <c r="BY168" i="3" s="1"/>
  <c r="BZ168" i="3" s="1"/>
  <c r="CA168" i="3" s="1"/>
  <c r="CB168" i="3" s="1"/>
  <c r="CC168" i="3" s="1"/>
  <c r="CD168" i="3" s="1"/>
  <c r="CE168" i="3" s="1"/>
  <c r="CF168" i="3" s="1"/>
  <c r="CG168" i="3" s="1"/>
  <c r="CH168" i="3" s="1"/>
  <c r="CI168" i="3" s="1"/>
  <c r="CJ168" i="3" s="1"/>
  <c r="CK168" i="3" s="1"/>
  <c r="CL168" i="3" s="1"/>
  <c r="CM168" i="3" s="1"/>
  <c r="CN168" i="3" s="1"/>
  <c r="CO168" i="3" s="1"/>
  <c r="CP168" i="3" s="1"/>
  <c r="CQ168" i="3" s="1"/>
  <c r="CR168" i="3" s="1"/>
  <c r="CS168" i="3" s="1"/>
  <c r="CT168" i="3" s="1"/>
  <c r="CU168" i="3" s="1"/>
  <c r="CV168" i="3" s="1"/>
  <c r="CW168" i="3" s="1"/>
  <c r="CX168" i="3" s="1"/>
  <c r="CY168" i="3" s="1"/>
  <c r="CZ168" i="3" s="1"/>
  <c r="DA168" i="3" s="1"/>
  <c r="DB168" i="3" s="1"/>
  <c r="DC168" i="3" s="1"/>
  <c r="DD168" i="3" s="1"/>
  <c r="DE168" i="3" s="1"/>
  <c r="DF168" i="3" s="1"/>
  <c r="DG168" i="3" s="1"/>
  <c r="DH168" i="3" s="1"/>
  <c r="DI168" i="3" s="1"/>
  <c r="DJ168" i="3" s="1"/>
  <c r="DK168" i="3" s="1"/>
  <c r="DL168" i="3" s="1"/>
  <c r="DM168" i="3" s="1"/>
  <c r="DN168" i="3" s="1"/>
  <c r="DO168" i="3" s="1"/>
  <c r="DP168" i="3" s="1"/>
  <c r="DQ168" i="3" s="1"/>
  <c r="DR168" i="3" s="1"/>
  <c r="DS168" i="3" s="1"/>
  <c r="G138" i="3"/>
  <c r="G142" i="3"/>
  <c r="AA152" i="3"/>
  <c r="CT405" i="5"/>
  <c r="CG405" i="5"/>
  <c r="CK405" i="5"/>
  <c r="CS405" i="5"/>
  <c r="CO405" i="5"/>
  <c r="CA281" i="3"/>
  <c r="CU281" i="3"/>
  <c r="DR281" i="3"/>
  <c r="DN281" i="3"/>
  <c r="CE281" i="3"/>
  <c r="CQ281" i="3"/>
  <c r="DD281" i="3"/>
  <c r="DI281" i="3"/>
  <c r="BU281" i="3"/>
  <c r="CO281" i="3"/>
  <c r="BZ281" i="3"/>
  <c r="BY281" i="3"/>
  <c r="BV281" i="3"/>
  <c r="DB281" i="3"/>
  <c r="DG281" i="3"/>
  <c r="CT281" i="3"/>
  <c r="DE281" i="3"/>
  <c r="DP281" i="3"/>
  <c r="CW281" i="3"/>
  <c r="CH281" i="3"/>
  <c r="CS281" i="3"/>
  <c r="BY405" i="5"/>
  <c r="DM405" i="5"/>
  <c r="DN405" i="5"/>
  <c r="CD405" i="5"/>
  <c r="CK281" i="3"/>
  <c r="CF405" i="5"/>
  <c r="BW405" i="5"/>
  <c r="DJ405" i="5"/>
  <c r="DB405" i="5"/>
  <c r="CR405" i="5"/>
  <c r="CP405" i="5"/>
  <c r="CQ405" i="5"/>
  <c r="CG281" i="3"/>
  <c r="CE405" i="5"/>
  <c r="CL405" i="5"/>
  <c r="DP405" i="5"/>
  <c r="CB405" i="5"/>
  <c r="DR405" i="5"/>
  <c r="I14" i="7"/>
  <c r="DU110" i="6"/>
  <c r="DU112" i="6" s="1"/>
  <c r="CN405" i="5"/>
  <c r="BX405" i="5"/>
  <c r="BV405" i="5"/>
  <c r="CZ405" i="5"/>
  <c r="DI405" i="5"/>
  <c r="DM281" i="3"/>
  <c r="DO405" i="5"/>
  <c r="DG405" i="5"/>
  <c r="CL281" i="3"/>
  <c r="BZ405" i="5"/>
  <c r="DO281" i="3"/>
  <c r="DK405" i="5"/>
  <c r="BT405" i="5"/>
  <c r="DL405" i="5"/>
  <c r="DA405" i="5"/>
  <c r="DC405" i="5"/>
  <c r="DH405" i="5"/>
  <c r="CA405" i="5"/>
  <c r="DD405" i="5"/>
  <c r="CH405" i="5"/>
  <c r="CY405" i="5"/>
  <c r="CW405" i="5"/>
  <c r="CM405" i="5"/>
  <c r="CC405" i="5"/>
  <c r="DQ405" i="5"/>
  <c r="DF405" i="5"/>
  <c r="DE405" i="5"/>
  <c r="CJ405" i="5"/>
  <c r="CV405" i="5"/>
  <c r="J174" i="3"/>
  <c r="BU405" i="5"/>
  <c r="CU405" i="5"/>
  <c r="CX405" i="5"/>
  <c r="DS281" i="3"/>
  <c r="AA172" i="3" l="1"/>
  <c r="AB172" i="3" s="1"/>
  <c r="AC172" i="3" s="1"/>
  <c r="AD172" i="3" s="1"/>
  <c r="AE172" i="3" s="1"/>
  <c r="AF172" i="3" s="1"/>
  <c r="AG172" i="3" s="1"/>
  <c r="AH172" i="3" s="1"/>
  <c r="AI172" i="3" s="1"/>
  <c r="AJ172" i="3" s="1"/>
  <c r="AK172" i="3" s="1"/>
  <c r="AL172" i="3" s="1"/>
  <c r="AM172" i="3" s="1"/>
  <c r="AN172" i="3" s="1"/>
  <c r="AO172" i="3" s="1"/>
  <c r="AP172" i="3" s="1"/>
  <c r="AQ172" i="3" s="1"/>
  <c r="AR172" i="3" s="1"/>
  <c r="AS172" i="3" s="1"/>
  <c r="AT172" i="3" s="1"/>
  <c r="AU172" i="3" s="1"/>
  <c r="AV172" i="3" s="1"/>
  <c r="AW172" i="3" s="1"/>
  <c r="AX172" i="3" s="1"/>
  <c r="AY172" i="3" s="1"/>
  <c r="AZ172" i="3" s="1"/>
  <c r="BA172" i="3" s="1"/>
  <c r="BB172" i="3" s="1"/>
  <c r="BC172" i="3" s="1"/>
  <c r="BD172" i="3" s="1"/>
  <c r="BE172" i="3" s="1"/>
  <c r="BF172" i="3" s="1"/>
  <c r="BG172" i="3" s="1"/>
  <c r="BH172" i="3" s="1"/>
  <c r="BI172" i="3" s="1"/>
  <c r="BJ172" i="3" s="1"/>
  <c r="BK172" i="3" s="1"/>
  <c r="BL172" i="3" s="1"/>
  <c r="BM172" i="3" s="1"/>
  <c r="BN172" i="3" s="1"/>
  <c r="BO172" i="3" s="1"/>
  <c r="BP172" i="3" s="1"/>
  <c r="BQ172" i="3" s="1"/>
  <c r="BR172" i="3" s="1"/>
  <c r="BS172" i="3" s="1"/>
  <c r="BT172" i="3" s="1"/>
  <c r="BU172" i="3" s="1"/>
  <c r="BV172" i="3" s="1"/>
  <c r="BW172" i="3" s="1"/>
  <c r="BX172" i="3" s="1"/>
  <c r="BY172" i="3" s="1"/>
  <c r="BZ172" i="3" s="1"/>
  <c r="CA172" i="3" s="1"/>
  <c r="CB172" i="3" s="1"/>
  <c r="CC172" i="3" s="1"/>
  <c r="CD172" i="3" s="1"/>
  <c r="CE172" i="3" s="1"/>
  <c r="CF172" i="3" s="1"/>
  <c r="CG172" i="3" s="1"/>
  <c r="CH172" i="3" s="1"/>
  <c r="CI172" i="3" s="1"/>
  <c r="CJ172" i="3" s="1"/>
  <c r="CK172" i="3" s="1"/>
  <c r="CL172" i="3" s="1"/>
  <c r="CM172" i="3" s="1"/>
  <c r="CN172" i="3" s="1"/>
  <c r="CO172" i="3" s="1"/>
  <c r="CP172" i="3" s="1"/>
  <c r="CQ172" i="3" s="1"/>
  <c r="CR172" i="3" s="1"/>
  <c r="CS172" i="3" s="1"/>
  <c r="CT172" i="3" s="1"/>
  <c r="CU172" i="3" s="1"/>
  <c r="CV172" i="3" s="1"/>
  <c r="CW172" i="3" s="1"/>
  <c r="CX172" i="3" s="1"/>
  <c r="CY172" i="3" s="1"/>
  <c r="CZ172" i="3" s="1"/>
  <c r="DA172" i="3" s="1"/>
  <c r="DB172" i="3" s="1"/>
  <c r="DC172" i="3" s="1"/>
  <c r="DD172" i="3" s="1"/>
  <c r="DE172" i="3" s="1"/>
  <c r="DF172" i="3" s="1"/>
  <c r="DG172" i="3" s="1"/>
  <c r="DH172" i="3" s="1"/>
  <c r="DI172" i="3" s="1"/>
  <c r="DJ172" i="3" s="1"/>
  <c r="DK172" i="3" s="1"/>
  <c r="DL172" i="3" s="1"/>
  <c r="DM172" i="3" s="1"/>
  <c r="DN172" i="3" s="1"/>
  <c r="DO172" i="3" s="1"/>
  <c r="DP172" i="3" s="1"/>
  <c r="DQ172" i="3" s="1"/>
  <c r="DR172" i="3" s="1"/>
  <c r="DS172" i="3" s="1"/>
  <c r="K164" i="3"/>
  <c r="G164" i="3" s="1"/>
  <c r="K167" i="3"/>
  <c r="L167" i="3" s="1"/>
  <c r="M167" i="3" s="1"/>
  <c r="N167" i="3" s="1"/>
  <c r="O167" i="3" s="1"/>
  <c r="P167" i="3" s="1"/>
  <c r="Q167" i="3" s="1"/>
  <c r="R167" i="3" s="1"/>
  <c r="S167" i="3" s="1"/>
  <c r="T167" i="3" s="1"/>
  <c r="U167" i="3" s="1"/>
  <c r="V167" i="3" s="1"/>
  <c r="W167" i="3" s="1"/>
  <c r="X167" i="3" s="1"/>
  <c r="Y167" i="3" s="1"/>
  <c r="Z167" i="3" s="1"/>
  <c r="AA167" i="3" s="1"/>
  <c r="AB167" i="3" s="1"/>
  <c r="AC167" i="3" s="1"/>
  <c r="AD167" i="3" s="1"/>
  <c r="AE167" i="3" s="1"/>
  <c r="AF167" i="3" s="1"/>
  <c r="AG167" i="3" s="1"/>
  <c r="AH167" i="3" s="1"/>
  <c r="AI167" i="3" s="1"/>
  <c r="AJ167" i="3" s="1"/>
  <c r="AK167" i="3" s="1"/>
  <c r="AL167" i="3" s="1"/>
  <c r="AM167" i="3" s="1"/>
  <c r="AN167" i="3" s="1"/>
  <c r="AO167" i="3" s="1"/>
  <c r="AP167" i="3" s="1"/>
  <c r="AQ167" i="3" s="1"/>
  <c r="AR167" i="3" s="1"/>
  <c r="AS167" i="3" s="1"/>
  <c r="AT167" i="3" s="1"/>
  <c r="AU167" i="3" s="1"/>
  <c r="AV167" i="3" s="1"/>
  <c r="AW167" i="3" s="1"/>
  <c r="AX167" i="3" s="1"/>
  <c r="AY167" i="3" s="1"/>
  <c r="AZ167" i="3" s="1"/>
  <c r="BA167" i="3" s="1"/>
  <c r="BB167" i="3" s="1"/>
  <c r="BC167" i="3" s="1"/>
  <c r="BD167" i="3" s="1"/>
  <c r="BE167" i="3" s="1"/>
  <c r="BF167" i="3" s="1"/>
  <c r="BG167" i="3" s="1"/>
  <c r="BH167" i="3" s="1"/>
  <c r="BI167" i="3" s="1"/>
  <c r="BJ167" i="3" s="1"/>
  <c r="BK167" i="3" s="1"/>
  <c r="BL167" i="3" s="1"/>
  <c r="BM167" i="3" s="1"/>
  <c r="BN167" i="3" s="1"/>
  <c r="BO167" i="3" s="1"/>
  <c r="BP167" i="3" s="1"/>
  <c r="BQ167" i="3" s="1"/>
  <c r="BR167" i="3" s="1"/>
  <c r="BS167" i="3" s="1"/>
  <c r="BT167" i="3" s="1"/>
  <c r="BU167" i="3" s="1"/>
  <c r="BV167" i="3" s="1"/>
  <c r="BW167" i="3" s="1"/>
  <c r="BX167" i="3" s="1"/>
  <c r="BY167" i="3" s="1"/>
  <c r="BZ167" i="3" s="1"/>
  <c r="CA167" i="3" s="1"/>
  <c r="CB167" i="3" s="1"/>
  <c r="CC167" i="3" s="1"/>
  <c r="CD167" i="3" s="1"/>
  <c r="CE167" i="3" s="1"/>
  <c r="CF167" i="3" s="1"/>
  <c r="CG167" i="3" s="1"/>
  <c r="CH167" i="3" s="1"/>
  <c r="CI167" i="3" s="1"/>
  <c r="CJ167" i="3" s="1"/>
  <c r="CK167" i="3" s="1"/>
  <c r="CL167" i="3" s="1"/>
  <c r="CM167" i="3" s="1"/>
  <c r="CN167" i="3" s="1"/>
  <c r="CO167" i="3" s="1"/>
  <c r="CP167" i="3" s="1"/>
  <c r="CQ167" i="3" s="1"/>
  <c r="CR167" i="3" s="1"/>
  <c r="CS167" i="3" s="1"/>
  <c r="CT167" i="3" s="1"/>
  <c r="CU167" i="3" s="1"/>
  <c r="CV167" i="3" s="1"/>
  <c r="CW167" i="3" s="1"/>
  <c r="CX167" i="3" s="1"/>
  <c r="CY167" i="3" s="1"/>
  <c r="CZ167" i="3" s="1"/>
  <c r="DA167" i="3" s="1"/>
  <c r="DB167" i="3" s="1"/>
  <c r="DC167" i="3" s="1"/>
  <c r="DD167" i="3" s="1"/>
  <c r="DE167" i="3" s="1"/>
  <c r="DF167" i="3" s="1"/>
  <c r="DG167" i="3" s="1"/>
  <c r="DH167" i="3" s="1"/>
  <c r="DI167" i="3" s="1"/>
  <c r="DJ167" i="3" s="1"/>
  <c r="DK167" i="3" s="1"/>
  <c r="DL167" i="3" s="1"/>
  <c r="DM167" i="3" s="1"/>
  <c r="DN167" i="3" s="1"/>
  <c r="DO167" i="3" s="1"/>
  <c r="DP167" i="3" s="1"/>
  <c r="DQ167" i="3" s="1"/>
  <c r="DR167" i="3" s="1"/>
  <c r="DS167" i="3" s="1"/>
  <c r="J241" i="3"/>
  <c r="J251" i="3" s="1"/>
  <c r="N241" i="3"/>
  <c r="N251" i="3" s="1"/>
  <c r="R241" i="3"/>
  <c r="R251" i="3" s="1"/>
  <c r="V241" i="3"/>
  <c r="V251" i="3" s="1"/>
  <c r="Z241" i="3"/>
  <c r="Z251" i="3" s="1"/>
  <c r="AD241" i="3"/>
  <c r="AD251" i="3" s="1"/>
  <c r="AH241" i="3"/>
  <c r="AH251" i="3" s="1"/>
  <c r="AL241" i="3"/>
  <c r="AL251" i="3" s="1"/>
  <c r="AP241" i="3"/>
  <c r="AP251" i="3" s="1"/>
  <c r="AT241" i="3"/>
  <c r="AT251" i="3" s="1"/>
  <c r="AX241" i="3"/>
  <c r="AX251" i="3" s="1"/>
  <c r="BB241" i="3"/>
  <c r="BB251" i="3" s="1"/>
  <c r="BF241" i="3"/>
  <c r="BF251" i="3" s="1"/>
  <c r="BJ241" i="3"/>
  <c r="BJ251" i="3" s="1"/>
  <c r="K241" i="3"/>
  <c r="K251" i="3" s="1"/>
  <c r="O241" i="3"/>
  <c r="O251" i="3" s="1"/>
  <c r="S241" i="3"/>
  <c r="S251" i="3" s="1"/>
  <c r="W241" i="3"/>
  <c r="W251" i="3" s="1"/>
  <c r="AA241" i="3"/>
  <c r="AA251" i="3" s="1"/>
  <c r="AE241" i="3"/>
  <c r="AE251" i="3" s="1"/>
  <c r="AI241" i="3"/>
  <c r="AI251" i="3" s="1"/>
  <c r="AM241" i="3"/>
  <c r="AM251" i="3" s="1"/>
  <c r="AQ241" i="3"/>
  <c r="AQ251" i="3" s="1"/>
  <c r="AU241" i="3"/>
  <c r="AU251" i="3" s="1"/>
  <c r="AY241" i="3"/>
  <c r="AY251" i="3" s="1"/>
  <c r="BC241" i="3"/>
  <c r="BC251" i="3" s="1"/>
  <c r="BG241" i="3"/>
  <c r="BG251" i="3" s="1"/>
  <c r="BK241" i="3"/>
  <c r="BK251" i="3" s="1"/>
  <c r="H241" i="3"/>
  <c r="H251" i="3" s="1"/>
  <c r="L241" i="3"/>
  <c r="L251" i="3" s="1"/>
  <c r="P241" i="3"/>
  <c r="P251" i="3" s="1"/>
  <c r="T241" i="3"/>
  <c r="T251" i="3" s="1"/>
  <c r="X241" i="3"/>
  <c r="X251" i="3" s="1"/>
  <c r="AB241" i="3"/>
  <c r="AB251" i="3" s="1"/>
  <c r="AF241" i="3"/>
  <c r="AF251" i="3" s="1"/>
  <c r="AJ241" i="3"/>
  <c r="AJ251" i="3" s="1"/>
  <c r="AN241" i="3"/>
  <c r="AN251" i="3" s="1"/>
  <c r="AR241" i="3"/>
  <c r="AR251" i="3" s="1"/>
  <c r="AV241" i="3"/>
  <c r="AV251" i="3" s="1"/>
  <c r="AZ241" i="3"/>
  <c r="AZ251" i="3" s="1"/>
  <c r="BD241" i="3"/>
  <c r="BD251" i="3" s="1"/>
  <c r="BH241" i="3"/>
  <c r="BH251" i="3" s="1"/>
  <c r="BL241" i="3"/>
  <c r="BL251" i="3" s="1"/>
  <c r="Q241" i="3"/>
  <c r="Q251" i="3" s="1"/>
  <c r="AG241" i="3"/>
  <c r="AG251" i="3" s="1"/>
  <c r="AW241" i="3"/>
  <c r="AW251" i="3" s="1"/>
  <c r="BM241" i="3"/>
  <c r="BM251" i="3" s="1"/>
  <c r="BQ241" i="3"/>
  <c r="BQ251" i="3" s="1"/>
  <c r="BU241" i="3"/>
  <c r="BU251" i="3" s="1"/>
  <c r="BY241" i="3"/>
  <c r="BY251" i="3" s="1"/>
  <c r="CC241" i="3"/>
  <c r="CC251" i="3" s="1"/>
  <c r="CG241" i="3"/>
  <c r="CG251" i="3" s="1"/>
  <c r="CK241" i="3"/>
  <c r="CK251" i="3" s="1"/>
  <c r="CO241" i="3"/>
  <c r="CO251" i="3" s="1"/>
  <c r="CS241" i="3"/>
  <c r="CS251" i="3" s="1"/>
  <c r="CW241" i="3"/>
  <c r="CW251" i="3" s="1"/>
  <c r="DA241" i="3"/>
  <c r="DA251" i="3" s="1"/>
  <c r="DE241" i="3"/>
  <c r="DI241" i="3"/>
  <c r="DM241" i="3"/>
  <c r="DQ241" i="3"/>
  <c r="U241" i="3"/>
  <c r="U251" i="3" s="1"/>
  <c r="AK241" i="3"/>
  <c r="AK251" i="3" s="1"/>
  <c r="BA241" i="3"/>
  <c r="BA251" i="3" s="1"/>
  <c r="BN241" i="3"/>
  <c r="BN251" i="3" s="1"/>
  <c r="BR241" i="3"/>
  <c r="BR251" i="3" s="1"/>
  <c r="BV241" i="3"/>
  <c r="BV251" i="3" s="1"/>
  <c r="BZ241" i="3"/>
  <c r="BZ251" i="3" s="1"/>
  <c r="CD241" i="3"/>
  <c r="CD251" i="3" s="1"/>
  <c r="CH241" i="3"/>
  <c r="CH251" i="3" s="1"/>
  <c r="CL241" i="3"/>
  <c r="CL251" i="3" s="1"/>
  <c r="CP241" i="3"/>
  <c r="CP251" i="3" s="1"/>
  <c r="CT241" i="3"/>
  <c r="CT251" i="3" s="1"/>
  <c r="CX241" i="3"/>
  <c r="CX251" i="3" s="1"/>
  <c r="DB241" i="3"/>
  <c r="DB251" i="3" s="1"/>
  <c r="DF241" i="3"/>
  <c r="DJ241" i="3"/>
  <c r="DN241" i="3"/>
  <c r="DR241" i="3"/>
  <c r="I241" i="3"/>
  <c r="I251" i="3" s="1"/>
  <c r="Y241" i="3"/>
  <c r="Y251" i="3" s="1"/>
  <c r="AO241" i="3"/>
  <c r="AO251" i="3" s="1"/>
  <c r="BE241" i="3"/>
  <c r="BE251" i="3" s="1"/>
  <c r="BO241" i="3"/>
  <c r="BO251" i="3" s="1"/>
  <c r="BS241" i="3"/>
  <c r="BS251" i="3" s="1"/>
  <c r="BW241" i="3"/>
  <c r="BW251" i="3" s="1"/>
  <c r="CA241" i="3"/>
  <c r="CA251" i="3" s="1"/>
  <c r="CE241" i="3"/>
  <c r="CE251" i="3" s="1"/>
  <c r="CI241" i="3"/>
  <c r="CI251" i="3" s="1"/>
  <c r="CM241" i="3"/>
  <c r="CM251" i="3" s="1"/>
  <c r="CQ241" i="3"/>
  <c r="CQ251" i="3" s="1"/>
  <c r="CU241" i="3"/>
  <c r="CU251" i="3" s="1"/>
  <c r="CY241" i="3"/>
  <c r="CY251" i="3" s="1"/>
  <c r="DC241" i="3"/>
  <c r="DG241" i="3"/>
  <c r="DK241" i="3"/>
  <c r="DO241" i="3"/>
  <c r="DS241" i="3"/>
  <c r="BI241" i="3"/>
  <c r="BI251" i="3" s="1"/>
  <c r="CB241" i="3"/>
  <c r="CB251" i="3" s="1"/>
  <c r="CR241" i="3"/>
  <c r="CR251" i="3" s="1"/>
  <c r="DH241" i="3"/>
  <c r="M241" i="3"/>
  <c r="M251" i="3" s="1"/>
  <c r="BP241" i="3"/>
  <c r="BP251" i="3" s="1"/>
  <c r="CF241" i="3"/>
  <c r="CF251" i="3" s="1"/>
  <c r="CV241" i="3"/>
  <c r="CV251" i="3" s="1"/>
  <c r="DL241" i="3"/>
  <c r="AC241" i="3"/>
  <c r="AC251" i="3" s="1"/>
  <c r="BT241" i="3"/>
  <c r="BT251" i="3" s="1"/>
  <c r="CJ241" i="3"/>
  <c r="CJ251" i="3" s="1"/>
  <c r="CZ241" i="3"/>
  <c r="CZ251" i="3" s="1"/>
  <c r="DP241" i="3"/>
  <c r="AS241" i="3"/>
  <c r="AS251" i="3" s="1"/>
  <c r="BX241" i="3"/>
  <c r="BX251" i="3" s="1"/>
  <c r="CN241" i="3"/>
  <c r="CN251" i="3" s="1"/>
  <c r="DD241" i="3"/>
  <c r="H244" i="3"/>
  <c r="H254" i="3" s="1"/>
  <c r="L244" i="3"/>
  <c r="L254" i="3" s="1"/>
  <c r="P244" i="3"/>
  <c r="P254" i="3" s="1"/>
  <c r="T244" i="3"/>
  <c r="T254" i="3" s="1"/>
  <c r="X244" i="3"/>
  <c r="X254" i="3" s="1"/>
  <c r="AB244" i="3"/>
  <c r="AB254" i="3" s="1"/>
  <c r="AF244" i="3"/>
  <c r="AF254" i="3" s="1"/>
  <c r="AJ244" i="3"/>
  <c r="AJ254" i="3" s="1"/>
  <c r="AN244" i="3"/>
  <c r="AN254" i="3" s="1"/>
  <c r="AR244" i="3"/>
  <c r="AR254" i="3" s="1"/>
  <c r="AV244" i="3"/>
  <c r="AV254" i="3" s="1"/>
  <c r="AZ244" i="3"/>
  <c r="AZ254" i="3" s="1"/>
  <c r="BD244" i="3"/>
  <c r="BD254" i="3" s="1"/>
  <c r="I244" i="3"/>
  <c r="I254" i="3" s="1"/>
  <c r="M244" i="3"/>
  <c r="M254" i="3" s="1"/>
  <c r="Q244" i="3"/>
  <c r="Q254" i="3" s="1"/>
  <c r="U244" i="3"/>
  <c r="U254" i="3" s="1"/>
  <c r="Y244" i="3"/>
  <c r="Y254" i="3" s="1"/>
  <c r="AC244" i="3"/>
  <c r="AC254" i="3" s="1"/>
  <c r="AG244" i="3"/>
  <c r="AG254" i="3" s="1"/>
  <c r="AK244" i="3"/>
  <c r="AK254" i="3" s="1"/>
  <c r="AO244" i="3"/>
  <c r="AO254" i="3" s="1"/>
  <c r="AS244" i="3"/>
  <c r="AS254" i="3" s="1"/>
  <c r="AW244" i="3"/>
  <c r="AW254" i="3" s="1"/>
  <c r="BA244" i="3"/>
  <c r="BA254" i="3" s="1"/>
  <c r="BE244" i="3"/>
  <c r="BE254" i="3" s="1"/>
  <c r="J244" i="3"/>
  <c r="J254" i="3" s="1"/>
  <c r="N244" i="3"/>
  <c r="N254" i="3" s="1"/>
  <c r="R244" i="3"/>
  <c r="R254" i="3" s="1"/>
  <c r="V244" i="3"/>
  <c r="V254" i="3" s="1"/>
  <c r="Z244" i="3"/>
  <c r="Z254" i="3" s="1"/>
  <c r="AD244" i="3"/>
  <c r="AD254" i="3" s="1"/>
  <c r="AH244" i="3"/>
  <c r="AH254" i="3" s="1"/>
  <c r="AL244" i="3"/>
  <c r="AL254" i="3" s="1"/>
  <c r="AP244" i="3"/>
  <c r="AP254" i="3" s="1"/>
  <c r="AT244" i="3"/>
  <c r="AT254" i="3" s="1"/>
  <c r="AX244" i="3"/>
  <c r="AX254" i="3" s="1"/>
  <c r="BB244" i="3"/>
  <c r="BB254" i="3" s="1"/>
  <c r="BF244" i="3"/>
  <c r="BF254" i="3" s="1"/>
  <c r="W244" i="3"/>
  <c r="W254" i="3" s="1"/>
  <c r="AM244" i="3"/>
  <c r="AM254" i="3" s="1"/>
  <c r="BC244" i="3"/>
  <c r="BC254" i="3" s="1"/>
  <c r="BJ244" i="3"/>
  <c r="BJ254" i="3" s="1"/>
  <c r="BN244" i="3"/>
  <c r="BN254" i="3" s="1"/>
  <c r="BR244" i="3"/>
  <c r="BR254" i="3" s="1"/>
  <c r="BV244" i="3"/>
  <c r="BV254" i="3" s="1"/>
  <c r="BZ244" i="3"/>
  <c r="BZ254" i="3" s="1"/>
  <c r="CD244" i="3"/>
  <c r="CD254" i="3" s="1"/>
  <c r="CH244" i="3"/>
  <c r="CH254" i="3" s="1"/>
  <c r="CL244" i="3"/>
  <c r="CL254" i="3" s="1"/>
  <c r="CP244" i="3"/>
  <c r="CP254" i="3" s="1"/>
  <c r="CT244" i="3"/>
  <c r="CT254" i="3" s="1"/>
  <c r="CX244" i="3"/>
  <c r="CX254" i="3" s="1"/>
  <c r="DB244" i="3"/>
  <c r="DB254" i="3" s="1"/>
  <c r="DF244" i="3"/>
  <c r="DF254" i="3" s="1"/>
  <c r="DJ244" i="3"/>
  <c r="DJ254" i="3" s="1"/>
  <c r="DN244" i="3"/>
  <c r="DN254" i="3" s="1"/>
  <c r="DR244" i="3"/>
  <c r="DR254" i="3" s="1"/>
  <c r="K244" i="3"/>
  <c r="K254" i="3" s="1"/>
  <c r="AA244" i="3"/>
  <c r="AA254" i="3" s="1"/>
  <c r="AQ244" i="3"/>
  <c r="AQ254" i="3" s="1"/>
  <c r="BG244" i="3"/>
  <c r="BG254" i="3" s="1"/>
  <c r="BK244" i="3"/>
  <c r="BK254" i="3" s="1"/>
  <c r="BO244" i="3"/>
  <c r="BO254" i="3" s="1"/>
  <c r="BS244" i="3"/>
  <c r="BS254" i="3" s="1"/>
  <c r="BW244" i="3"/>
  <c r="BW254" i="3" s="1"/>
  <c r="CA244" i="3"/>
  <c r="CA254" i="3" s="1"/>
  <c r="CE244" i="3"/>
  <c r="CE254" i="3" s="1"/>
  <c r="CI244" i="3"/>
  <c r="CI254" i="3" s="1"/>
  <c r="CM244" i="3"/>
  <c r="CM254" i="3" s="1"/>
  <c r="CQ244" i="3"/>
  <c r="CQ254" i="3" s="1"/>
  <c r="CU244" i="3"/>
  <c r="CU254" i="3" s="1"/>
  <c r="CY244" i="3"/>
  <c r="CY254" i="3" s="1"/>
  <c r="DC244" i="3"/>
  <c r="DC254" i="3" s="1"/>
  <c r="DG244" i="3"/>
  <c r="DG254" i="3" s="1"/>
  <c r="DK244" i="3"/>
  <c r="DK254" i="3" s="1"/>
  <c r="DO244" i="3"/>
  <c r="DO254" i="3" s="1"/>
  <c r="DS244" i="3"/>
  <c r="DS254" i="3" s="1"/>
  <c r="O244" i="3"/>
  <c r="O254" i="3" s="1"/>
  <c r="AE244" i="3"/>
  <c r="AE254" i="3" s="1"/>
  <c r="AU244" i="3"/>
  <c r="AU254" i="3" s="1"/>
  <c r="BH244" i="3"/>
  <c r="BH254" i="3" s="1"/>
  <c r="BL244" i="3"/>
  <c r="BL254" i="3" s="1"/>
  <c r="BP244" i="3"/>
  <c r="BP254" i="3" s="1"/>
  <c r="BT244" i="3"/>
  <c r="BT254" i="3" s="1"/>
  <c r="BX244" i="3"/>
  <c r="BX254" i="3" s="1"/>
  <c r="CB244" i="3"/>
  <c r="CB254" i="3" s="1"/>
  <c r="CF244" i="3"/>
  <c r="CF254" i="3" s="1"/>
  <c r="CJ244" i="3"/>
  <c r="CJ254" i="3" s="1"/>
  <c r="CN244" i="3"/>
  <c r="CN254" i="3" s="1"/>
  <c r="CR244" i="3"/>
  <c r="CR254" i="3" s="1"/>
  <c r="CV244" i="3"/>
  <c r="CV254" i="3" s="1"/>
  <c r="CZ244" i="3"/>
  <c r="CZ254" i="3" s="1"/>
  <c r="DD244" i="3"/>
  <c r="DD254" i="3" s="1"/>
  <c r="DH244" i="3"/>
  <c r="DH254" i="3" s="1"/>
  <c r="DL244" i="3"/>
  <c r="DL254" i="3" s="1"/>
  <c r="DP244" i="3"/>
  <c r="DP254" i="3" s="1"/>
  <c r="S244" i="3"/>
  <c r="S254" i="3" s="1"/>
  <c r="BM244" i="3"/>
  <c r="BM254" i="3" s="1"/>
  <c r="CC244" i="3"/>
  <c r="CC254" i="3" s="1"/>
  <c r="CS244" i="3"/>
  <c r="CS254" i="3" s="1"/>
  <c r="DI244" i="3"/>
  <c r="DI254" i="3" s="1"/>
  <c r="AI244" i="3"/>
  <c r="AI254" i="3" s="1"/>
  <c r="BQ244" i="3"/>
  <c r="BQ254" i="3" s="1"/>
  <c r="CG244" i="3"/>
  <c r="CG254" i="3" s="1"/>
  <c r="CW244" i="3"/>
  <c r="CW254" i="3" s="1"/>
  <c r="DM244" i="3"/>
  <c r="DM254" i="3" s="1"/>
  <c r="AY244" i="3"/>
  <c r="AY254" i="3" s="1"/>
  <c r="BU244" i="3"/>
  <c r="BU254" i="3" s="1"/>
  <c r="CK244" i="3"/>
  <c r="CK254" i="3" s="1"/>
  <c r="DA244" i="3"/>
  <c r="DA254" i="3" s="1"/>
  <c r="DQ244" i="3"/>
  <c r="DQ254" i="3" s="1"/>
  <c r="BY244" i="3"/>
  <c r="BY254" i="3" s="1"/>
  <c r="CO244" i="3"/>
  <c r="CO254" i="3" s="1"/>
  <c r="DE244" i="3"/>
  <c r="DE254" i="3" s="1"/>
  <c r="BI244" i="3"/>
  <c r="BI254" i="3" s="1"/>
  <c r="R243" i="3"/>
  <c r="R253" i="3" s="1"/>
  <c r="AH243" i="3"/>
  <c r="AH253" i="3" s="1"/>
  <c r="AX243" i="3"/>
  <c r="AX253" i="3" s="1"/>
  <c r="BN243" i="3"/>
  <c r="BN253" i="3" s="1"/>
  <c r="CD243" i="3"/>
  <c r="CD253" i="3" s="1"/>
  <c r="CT243" i="3"/>
  <c r="CT253" i="3" s="1"/>
  <c r="DJ243" i="3"/>
  <c r="DJ253" i="3" s="1"/>
  <c r="O243" i="3"/>
  <c r="O253" i="3" s="1"/>
  <c r="AE243" i="3"/>
  <c r="AE253" i="3" s="1"/>
  <c r="AU243" i="3"/>
  <c r="AU253" i="3" s="1"/>
  <c r="BK243" i="3"/>
  <c r="BK253" i="3" s="1"/>
  <c r="CA243" i="3"/>
  <c r="CA253" i="3" s="1"/>
  <c r="CQ243" i="3"/>
  <c r="CQ253" i="3" s="1"/>
  <c r="DG243" i="3"/>
  <c r="DG253" i="3" s="1"/>
  <c r="H243" i="3"/>
  <c r="H253" i="3" s="1"/>
  <c r="X243" i="3"/>
  <c r="X253" i="3" s="1"/>
  <c r="AN243" i="3"/>
  <c r="AN253" i="3" s="1"/>
  <c r="BD243" i="3"/>
  <c r="BD253" i="3" s="1"/>
  <c r="BT243" i="3"/>
  <c r="BT253" i="3" s="1"/>
  <c r="CJ243" i="3"/>
  <c r="CJ253" i="3" s="1"/>
  <c r="CZ243" i="3"/>
  <c r="CZ253" i="3" s="1"/>
  <c r="DP243" i="3"/>
  <c r="DP253" i="3" s="1"/>
  <c r="BI243" i="3"/>
  <c r="BI253" i="3" s="1"/>
  <c r="Q243" i="3"/>
  <c r="Q253" i="3" s="1"/>
  <c r="CC243" i="3"/>
  <c r="CC253" i="3" s="1"/>
  <c r="AK243" i="3"/>
  <c r="AK253" i="3" s="1"/>
  <c r="CW243" i="3"/>
  <c r="CW253" i="3" s="1"/>
  <c r="AO243" i="3"/>
  <c r="AO253" i="3" s="1"/>
  <c r="I243" i="3"/>
  <c r="I253" i="3" s="1"/>
  <c r="V243" i="3"/>
  <c r="V253" i="3" s="1"/>
  <c r="AL243" i="3"/>
  <c r="AL253" i="3" s="1"/>
  <c r="BB243" i="3"/>
  <c r="BB253" i="3" s="1"/>
  <c r="BR243" i="3"/>
  <c r="BR253" i="3" s="1"/>
  <c r="CH243" i="3"/>
  <c r="CH253" i="3" s="1"/>
  <c r="CX243" i="3"/>
  <c r="CX253" i="3" s="1"/>
  <c r="DN243" i="3"/>
  <c r="DN253" i="3" s="1"/>
  <c r="S243" i="3"/>
  <c r="S253" i="3" s="1"/>
  <c r="AI243" i="3"/>
  <c r="AI253" i="3" s="1"/>
  <c r="AY243" i="3"/>
  <c r="AY253" i="3" s="1"/>
  <c r="BO243" i="3"/>
  <c r="BO253" i="3" s="1"/>
  <c r="CE243" i="3"/>
  <c r="CE253" i="3" s="1"/>
  <c r="CU243" i="3"/>
  <c r="CU253" i="3" s="1"/>
  <c r="DK243" i="3"/>
  <c r="DK253" i="3" s="1"/>
  <c r="L243" i="3"/>
  <c r="L253" i="3" s="1"/>
  <c r="AB243" i="3"/>
  <c r="AB253" i="3" s="1"/>
  <c r="AR243" i="3"/>
  <c r="AR253" i="3" s="1"/>
  <c r="BH243" i="3"/>
  <c r="BH253" i="3" s="1"/>
  <c r="BX243" i="3"/>
  <c r="BX253" i="3" s="1"/>
  <c r="CN243" i="3"/>
  <c r="CN253" i="3" s="1"/>
  <c r="DD243" i="3"/>
  <c r="DD253" i="3" s="1"/>
  <c r="M243" i="3"/>
  <c r="M253" i="3" s="1"/>
  <c r="BY243" i="3"/>
  <c r="BY253" i="3" s="1"/>
  <c r="AG243" i="3"/>
  <c r="AG253" i="3" s="1"/>
  <c r="CS243" i="3"/>
  <c r="CS253" i="3" s="1"/>
  <c r="BA243" i="3"/>
  <c r="BA253" i="3" s="1"/>
  <c r="DM243" i="3"/>
  <c r="DM253" i="3" s="1"/>
  <c r="DA243" i="3"/>
  <c r="DA253" i="3" s="1"/>
  <c r="BU243" i="3"/>
  <c r="BU253" i="3" s="1"/>
  <c r="J243" i="3"/>
  <c r="J253" i="3" s="1"/>
  <c r="Z243" i="3"/>
  <c r="Z253" i="3" s="1"/>
  <c r="AP243" i="3"/>
  <c r="AP253" i="3" s="1"/>
  <c r="BF243" i="3"/>
  <c r="BF253" i="3" s="1"/>
  <c r="BV243" i="3"/>
  <c r="BV253" i="3" s="1"/>
  <c r="CL243" i="3"/>
  <c r="CL253" i="3" s="1"/>
  <c r="DB243" i="3"/>
  <c r="DB253" i="3" s="1"/>
  <c r="DR243" i="3"/>
  <c r="DR253" i="3" s="1"/>
  <c r="W243" i="3"/>
  <c r="W253" i="3" s="1"/>
  <c r="AM243" i="3"/>
  <c r="AM253" i="3" s="1"/>
  <c r="BC243" i="3"/>
  <c r="BC253" i="3" s="1"/>
  <c r="BS243" i="3"/>
  <c r="BS253" i="3" s="1"/>
  <c r="CI243" i="3"/>
  <c r="CI253" i="3" s="1"/>
  <c r="CY243" i="3"/>
  <c r="CY253" i="3" s="1"/>
  <c r="DO243" i="3"/>
  <c r="DO253" i="3" s="1"/>
  <c r="P243" i="3"/>
  <c r="P253" i="3" s="1"/>
  <c r="AF243" i="3"/>
  <c r="AF253" i="3" s="1"/>
  <c r="AV243" i="3"/>
  <c r="AV253" i="3" s="1"/>
  <c r="BL243" i="3"/>
  <c r="BL253" i="3" s="1"/>
  <c r="CB243" i="3"/>
  <c r="CB253" i="3" s="1"/>
  <c r="CR243" i="3"/>
  <c r="CR253" i="3" s="1"/>
  <c r="DH243" i="3"/>
  <c r="DH253" i="3" s="1"/>
  <c r="AC243" i="3"/>
  <c r="AC253" i="3" s="1"/>
  <c r="CO243" i="3"/>
  <c r="CO253" i="3" s="1"/>
  <c r="AW243" i="3"/>
  <c r="AW253" i="3" s="1"/>
  <c r="DI243" i="3"/>
  <c r="DI253" i="3" s="1"/>
  <c r="BQ243" i="3"/>
  <c r="BQ253" i="3" s="1"/>
  <c r="Y243" i="3"/>
  <c r="Y253" i="3" s="1"/>
  <c r="BE243" i="3"/>
  <c r="BE253" i="3" s="1"/>
  <c r="N243" i="3"/>
  <c r="N253" i="3" s="1"/>
  <c r="AD243" i="3"/>
  <c r="AD253" i="3" s="1"/>
  <c r="AT243" i="3"/>
  <c r="AT253" i="3" s="1"/>
  <c r="BJ243" i="3"/>
  <c r="BJ253" i="3" s="1"/>
  <c r="BZ243" i="3"/>
  <c r="BZ253" i="3" s="1"/>
  <c r="CP243" i="3"/>
  <c r="CP253" i="3" s="1"/>
  <c r="DF243" i="3"/>
  <c r="DF253" i="3" s="1"/>
  <c r="K243" i="3"/>
  <c r="K253" i="3" s="1"/>
  <c r="AA243" i="3"/>
  <c r="AA253" i="3" s="1"/>
  <c r="AQ243" i="3"/>
  <c r="AQ253" i="3" s="1"/>
  <c r="BG243" i="3"/>
  <c r="BG253" i="3" s="1"/>
  <c r="BW243" i="3"/>
  <c r="BW253" i="3" s="1"/>
  <c r="CM243" i="3"/>
  <c r="CM253" i="3" s="1"/>
  <c r="DC243" i="3"/>
  <c r="DC253" i="3" s="1"/>
  <c r="DS243" i="3"/>
  <c r="DS253" i="3" s="1"/>
  <c r="T243" i="3"/>
  <c r="T253" i="3" s="1"/>
  <c r="AJ243" i="3"/>
  <c r="AJ253" i="3" s="1"/>
  <c r="AZ243" i="3"/>
  <c r="AZ253" i="3" s="1"/>
  <c r="BP243" i="3"/>
  <c r="BP253" i="3" s="1"/>
  <c r="CF243" i="3"/>
  <c r="CF253" i="3" s="1"/>
  <c r="CV243" i="3"/>
  <c r="CV253" i="3" s="1"/>
  <c r="DL243" i="3"/>
  <c r="DL253" i="3" s="1"/>
  <c r="AS243" i="3"/>
  <c r="AS253" i="3" s="1"/>
  <c r="DE243" i="3"/>
  <c r="DE253" i="3" s="1"/>
  <c r="BM243" i="3"/>
  <c r="BM253" i="3" s="1"/>
  <c r="U243" i="3"/>
  <c r="U253" i="3" s="1"/>
  <c r="CG243" i="3"/>
  <c r="CG253" i="3" s="1"/>
  <c r="CK243" i="3"/>
  <c r="CK253" i="3" s="1"/>
  <c r="DQ243" i="3"/>
  <c r="DQ253" i="3" s="1"/>
  <c r="I240" i="3"/>
  <c r="I250" i="3" s="1"/>
  <c r="M240" i="3"/>
  <c r="M250" i="3" s="1"/>
  <c r="Q240" i="3"/>
  <c r="Q250" i="3" s="1"/>
  <c r="U240" i="3"/>
  <c r="U250" i="3" s="1"/>
  <c r="Y240" i="3"/>
  <c r="Y250" i="3" s="1"/>
  <c r="AC240" i="3"/>
  <c r="AC250" i="3" s="1"/>
  <c r="AG240" i="3"/>
  <c r="AG250" i="3" s="1"/>
  <c r="AK240" i="3"/>
  <c r="AK250" i="3" s="1"/>
  <c r="AO240" i="3"/>
  <c r="AO250" i="3" s="1"/>
  <c r="AS240" i="3"/>
  <c r="AS250" i="3" s="1"/>
  <c r="AW240" i="3"/>
  <c r="AW250" i="3" s="1"/>
  <c r="BA240" i="3"/>
  <c r="BA250" i="3" s="1"/>
  <c r="BE240" i="3"/>
  <c r="BE250" i="3" s="1"/>
  <c r="BI240" i="3"/>
  <c r="BI250" i="3" s="1"/>
  <c r="BM240" i="3"/>
  <c r="BM250" i="3" s="1"/>
  <c r="J240" i="3"/>
  <c r="J250" i="3" s="1"/>
  <c r="N240" i="3"/>
  <c r="N250" i="3" s="1"/>
  <c r="R240" i="3"/>
  <c r="R250" i="3" s="1"/>
  <c r="V240" i="3"/>
  <c r="V250" i="3" s="1"/>
  <c r="Z240" i="3"/>
  <c r="Z250" i="3" s="1"/>
  <c r="AD240" i="3"/>
  <c r="AD250" i="3" s="1"/>
  <c r="AH240" i="3"/>
  <c r="AH250" i="3" s="1"/>
  <c r="AL240" i="3"/>
  <c r="AL250" i="3" s="1"/>
  <c r="AP240" i="3"/>
  <c r="AP250" i="3" s="1"/>
  <c r="AT240" i="3"/>
  <c r="AT250" i="3" s="1"/>
  <c r="AX240" i="3"/>
  <c r="AX250" i="3" s="1"/>
  <c r="BB240" i="3"/>
  <c r="BB250" i="3" s="1"/>
  <c r="BF240" i="3"/>
  <c r="BF250" i="3" s="1"/>
  <c r="BJ240" i="3"/>
  <c r="BJ250" i="3" s="1"/>
  <c r="BN240" i="3"/>
  <c r="BN250" i="3" s="1"/>
  <c r="K240" i="3"/>
  <c r="K250" i="3" s="1"/>
  <c r="O240" i="3"/>
  <c r="O250" i="3" s="1"/>
  <c r="S240" i="3"/>
  <c r="S250" i="3" s="1"/>
  <c r="W240" i="3"/>
  <c r="W250" i="3" s="1"/>
  <c r="AA240" i="3"/>
  <c r="AA250" i="3" s="1"/>
  <c r="AE240" i="3"/>
  <c r="AE250" i="3" s="1"/>
  <c r="AI240" i="3"/>
  <c r="AI250" i="3" s="1"/>
  <c r="AM240" i="3"/>
  <c r="AM250" i="3" s="1"/>
  <c r="AQ240" i="3"/>
  <c r="AQ250" i="3" s="1"/>
  <c r="AU240" i="3"/>
  <c r="AU250" i="3" s="1"/>
  <c r="AY240" i="3"/>
  <c r="AY250" i="3" s="1"/>
  <c r="BC240" i="3"/>
  <c r="BC250" i="3" s="1"/>
  <c r="BG240" i="3"/>
  <c r="BG250" i="3" s="1"/>
  <c r="BK240" i="3"/>
  <c r="BK250" i="3" s="1"/>
  <c r="L240" i="3"/>
  <c r="L250" i="3" s="1"/>
  <c r="AB240" i="3"/>
  <c r="AB250" i="3" s="1"/>
  <c r="AR240" i="3"/>
  <c r="AR250" i="3" s="1"/>
  <c r="BH240" i="3"/>
  <c r="BH250" i="3" s="1"/>
  <c r="P240" i="3"/>
  <c r="P250" i="3" s="1"/>
  <c r="AF240" i="3"/>
  <c r="AF250" i="3" s="1"/>
  <c r="AV240" i="3"/>
  <c r="AV250" i="3" s="1"/>
  <c r="BL240" i="3"/>
  <c r="BL250" i="3" s="1"/>
  <c r="T240" i="3"/>
  <c r="T250" i="3" s="1"/>
  <c r="AJ240" i="3"/>
  <c r="AJ250" i="3" s="1"/>
  <c r="AZ240" i="3"/>
  <c r="AZ250" i="3" s="1"/>
  <c r="H240" i="3"/>
  <c r="H250" i="3" s="1"/>
  <c r="X240" i="3"/>
  <c r="X250" i="3" s="1"/>
  <c r="AN240" i="3"/>
  <c r="AN250" i="3" s="1"/>
  <c r="BD240" i="3"/>
  <c r="BD250" i="3" s="1"/>
  <c r="J242" i="3"/>
  <c r="J252" i="3" s="1"/>
  <c r="N242" i="3"/>
  <c r="N252" i="3" s="1"/>
  <c r="R242" i="3"/>
  <c r="R252" i="3" s="1"/>
  <c r="V242" i="3"/>
  <c r="V252" i="3" s="1"/>
  <c r="Z242" i="3"/>
  <c r="Z252" i="3" s="1"/>
  <c r="K242" i="3"/>
  <c r="K252" i="3" s="1"/>
  <c r="O242" i="3"/>
  <c r="O252" i="3" s="1"/>
  <c r="S242" i="3"/>
  <c r="S252" i="3" s="1"/>
  <c r="W242" i="3"/>
  <c r="W252" i="3" s="1"/>
  <c r="H242" i="3"/>
  <c r="H252" i="3" s="1"/>
  <c r="L242" i="3"/>
  <c r="L252" i="3" s="1"/>
  <c r="P242" i="3"/>
  <c r="P252" i="3" s="1"/>
  <c r="T242" i="3"/>
  <c r="T252" i="3" s="1"/>
  <c r="X242" i="3"/>
  <c r="X252" i="3" s="1"/>
  <c r="I242" i="3"/>
  <c r="I252" i="3" s="1"/>
  <c r="Y242" i="3"/>
  <c r="Y252" i="3" s="1"/>
  <c r="M242" i="3"/>
  <c r="M252" i="3" s="1"/>
  <c r="Q242" i="3"/>
  <c r="Q252" i="3" s="1"/>
  <c r="U242" i="3"/>
  <c r="U252" i="3" s="1"/>
  <c r="I239" i="3"/>
  <c r="M239" i="3"/>
  <c r="Q239" i="3"/>
  <c r="U239" i="3"/>
  <c r="Y239" i="3"/>
  <c r="AC239" i="3"/>
  <c r="AG239" i="3"/>
  <c r="AK239" i="3"/>
  <c r="AO239" i="3"/>
  <c r="AS239" i="3"/>
  <c r="AW239" i="3"/>
  <c r="BA239" i="3"/>
  <c r="BE239" i="3"/>
  <c r="BI239" i="3"/>
  <c r="BM239" i="3"/>
  <c r="BQ239" i="3"/>
  <c r="BU239" i="3"/>
  <c r="BY239" i="3"/>
  <c r="CC239" i="3"/>
  <c r="CG239" i="3"/>
  <c r="CK239" i="3"/>
  <c r="CO239" i="3"/>
  <c r="CS239" i="3"/>
  <c r="CW239" i="3"/>
  <c r="DA239" i="3"/>
  <c r="J239" i="3"/>
  <c r="N239" i="3"/>
  <c r="R239" i="3"/>
  <c r="V239" i="3"/>
  <c r="Z239" i="3"/>
  <c r="AD239" i="3"/>
  <c r="AH239" i="3"/>
  <c r="AL239" i="3"/>
  <c r="AP239" i="3"/>
  <c r="AT239" i="3"/>
  <c r="AX239" i="3"/>
  <c r="BB239" i="3"/>
  <c r="BF239" i="3"/>
  <c r="BJ239" i="3"/>
  <c r="BN239" i="3"/>
  <c r="BR239" i="3"/>
  <c r="BV239" i="3"/>
  <c r="BZ239" i="3"/>
  <c r="CD239" i="3"/>
  <c r="CH239" i="3"/>
  <c r="CL239" i="3"/>
  <c r="CP239" i="3"/>
  <c r="CT239" i="3"/>
  <c r="CX239" i="3"/>
  <c r="DB239" i="3"/>
  <c r="K239" i="3"/>
  <c r="O239" i="3"/>
  <c r="S239" i="3"/>
  <c r="W239" i="3"/>
  <c r="AA239" i="3"/>
  <c r="AE239" i="3"/>
  <c r="AI239" i="3"/>
  <c r="AM239" i="3"/>
  <c r="AQ239" i="3"/>
  <c r="AU239" i="3"/>
  <c r="AY239" i="3"/>
  <c r="BC239" i="3"/>
  <c r="BG239" i="3"/>
  <c r="BK239" i="3"/>
  <c r="BO239" i="3"/>
  <c r="BS239" i="3"/>
  <c r="BW239" i="3"/>
  <c r="CA239" i="3"/>
  <c r="CE239" i="3"/>
  <c r="CI239" i="3"/>
  <c r="CM239" i="3"/>
  <c r="CQ239" i="3"/>
  <c r="CU239" i="3"/>
  <c r="CY239" i="3"/>
  <c r="L239" i="3"/>
  <c r="AB239" i="3"/>
  <c r="AR239" i="3"/>
  <c r="BH239" i="3"/>
  <c r="BX239" i="3"/>
  <c r="CN239" i="3"/>
  <c r="P239" i="3"/>
  <c r="AF239" i="3"/>
  <c r="AV239" i="3"/>
  <c r="BL239" i="3"/>
  <c r="CB239" i="3"/>
  <c r="CR239" i="3"/>
  <c r="T239" i="3"/>
  <c r="AJ239" i="3"/>
  <c r="AZ239" i="3"/>
  <c r="BP239" i="3"/>
  <c r="CF239" i="3"/>
  <c r="CV239" i="3"/>
  <c r="BD239" i="3"/>
  <c r="H239" i="3"/>
  <c r="BT239" i="3"/>
  <c r="X239" i="3"/>
  <c r="CJ239" i="3"/>
  <c r="AN239" i="3"/>
  <c r="CZ239" i="3"/>
  <c r="G149" i="3"/>
  <c r="G148" i="3"/>
  <c r="G150" i="3"/>
  <c r="AA154" i="3"/>
  <c r="AA110" i="6" s="1"/>
  <c r="AA112" i="6" s="1"/>
  <c r="G152" i="3"/>
  <c r="G151" i="3"/>
  <c r="G147" i="3"/>
  <c r="CN281" i="3"/>
  <c r="DK281" i="3"/>
  <c r="DA281" i="3"/>
  <c r="BT281" i="3"/>
  <c r="DL281" i="3"/>
  <c r="DH281" i="3"/>
  <c r="CB281" i="3"/>
  <c r="DQ281" i="3"/>
  <c r="CI281" i="3"/>
  <c r="CM281" i="3"/>
  <c r="BW281" i="3"/>
  <c r="CF281" i="3"/>
  <c r="CY281" i="3"/>
  <c r="CP281" i="3"/>
  <c r="CC281" i="3"/>
  <c r="DF281" i="3"/>
  <c r="CZ281" i="3"/>
  <c r="CR281" i="3"/>
  <c r="DJ281" i="3"/>
  <c r="BX281" i="3"/>
  <c r="CX281" i="3"/>
  <c r="CD281" i="3"/>
  <c r="DC281" i="3"/>
  <c r="CJ281" i="3"/>
  <c r="CV281" i="3"/>
  <c r="E147" i="3" l="1"/>
  <c r="E148" i="3"/>
  <c r="E150" i="3"/>
  <c r="E149" i="3"/>
  <c r="K174" i="3"/>
  <c r="CR246" i="3"/>
  <c r="CR249" i="3"/>
  <c r="CR256" i="3" s="1"/>
  <c r="CR44" i="6" s="1"/>
  <c r="AF246" i="3"/>
  <c r="AF249" i="3"/>
  <c r="AF256" i="3" s="1"/>
  <c r="AF44" i="6" s="1"/>
  <c r="CI246" i="3"/>
  <c r="CI249" i="3"/>
  <c r="CI256" i="3" s="1"/>
  <c r="CI44" i="6" s="1"/>
  <c r="DB246" i="3"/>
  <c r="DB249" i="3"/>
  <c r="DB256" i="3" s="1"/>
  <c r="DB44" i="6" s="1"/>
  <c r="BF246" i="3"/>
  <c r="BF249" i="3"/>
  <c r="BF256" i="3" s="1"/>
  <c r="BF44" i="6" s="1"/>
  <c r="Z246" i="3"/>
  <c r="Z249" i="3"/>
  <c r="Z256" i="3" s="1"/>
  <c r="Z44" i="6" s="1"/>
  <c r="J246" i="3"/>
  <c r="J249" i="3"/>
  <c r="J256" i="3" s="1"/>
  <c r="J44" i="6" s="1"/>
  <c r="BI246" i="3"/>
  <c r="BI249" i="3"/>
  <c r="BI256" i="3" s="1"/>
  <c r="BI44" i="6" s="1"/>
  <c r="AC246" i="3"/>
  <c r="AC249" i="3"/>
  <c r="AC256" i="3" s="1"/>
  <c r="AC44" i="6" s="1"/>
  <c r="M246" i="3"/>
  <c r="M249" i="3"/>
  <c r="M256" i="3" s="1"/>
  <c r="M44" i="6" s="1"/>
  <c r="DD246" i="3"/>
  <c r="DD251" i="3"/>
  <c r="DD256" i="3" s="1"/>
  <c r="DD44" i="6" s="1"/>
  <c r="DK246" i="3"/>
  <c r="DK251" i="3"/>
  <c r="DK256" i="3" s="1"/>
  <c r="DK44" i="6" s="1"/>
  <c r="CJ246" i="3"/>
  <c r="CJ249" i="3"/>
  <c r="CJ256" i="3" s="1"/>
  <c r="CJ44" i="6" s="1"/>
  <c r="BD246" i="3"/>
  <c r="BD249" i="3"/>
  <c r="BD256" i="3" s="1"/>
  <c r="BD44" i="6" s="1"/>
  <c r="AZ246" i="3"/>
  <c r="AZ249" i="3"/>
  <c r="AZ256" i="3" s="1"/>
  <c r="AZ44" i="6" s="1"/>
  <c r="CB246" i="3"/>
  <c r="CB249" i="3"/>
  <c r="CB256" i="3" s="1"/>
  <c r="CB44" i="6" s="1"/>
  <c r="P246" i="3"/>
  <c r="P249" i="3"/>
  <c r="P256" i="3" s="1"/>
  <c r="P44" i="6" s="1"/>
  <c r="AR246" i="3"/>
  <c r="AR249" i="3"/>
  <c r="AR256" i="3" s="1"/>
  <c r="AR44" i="6" s="1"/>
  <c r="CU246" i="3"/>
  <c r="CU249" i="3"/>
  <c r="CU256" i="3" s="1"/>
  <c r="CU44" i="6" s="1"/>
  <c r="CE246" i="3"/>
  <c r="CE249" i="3"/>
  <c r="CE256" i="3" s="1"/>
  <c r="CE44" i="6" s="1"/>
  <c r="BO246" i="3"/>
  <c r="BO249" i="3"/>
  <c r="BO256" i="3" s="1"/>
  <c r="BO44" i="6" s="1"/>
  <c r="AY246" i="3"/>
  <c r="AY249" i="3"/>
  <c r="AY256" i="3" s="1"/>
  <c r="AY44" i="6" s="1"/>
  <c r="AI246" i="3"/>
  <c r="AI249" i="3"/>
  <c r="AI256" i="3" s="1"/>
  <c r="AI44" i="6" s="1"/>
  <c r="S246" i="3"/>
  <c r="S249" i="3"/>
  <c r="S256" i="3" s="1"/>
  <c r="S44" i="6" s="1"/>
  <c r="CX246" i="3"/>
  <c r="CX249" i="3"/>
  <c r="CX256" i="3" s="1"/>
  <c r="CX44" i="6" s="1"/>
  <c r="CH246" i="3"/>
  <c r="CH249" i="3"/>
  <c r="CH256" i="3" s="1"/>
  <c r="CH44" i="6" s="1"/>
  <c r="BR246" i="3"/>
  <c r="BR249" i="3"/>
  <c r="BR256" i="3" s="1"/>
  <c r="BR44" i="6" s="1"/>
  <c r="BB246" i="3"/>
  <c r="BB249" i="3"/>
  <c r="BB256" i="3" s="1"/>
  <c r="BB44" i="6" s="1"/>
  <c r="AL246" i="3"/>
  <c r="AL249" i="3"/>
  <c r="AL256" i="3" s="1"/>
  <c r="AL44" i="6" s="1"/>
  <c r="V246" i="3"/>
  <c r="V249" i="3"/>
  <c r="V256" i="3" s="1"/>
  <c r="V44" i="6" s="1"/>
  <c r="DA246" i="3"/>
  <c r="DA249" i="3"/>
  <c r="DA256" i="3" s="1"/>
  <c r="DA44" i="6" s="1"/>
  <c r="CK246" i="3"/>
  <c r="CK249" i="3"/>
  <c r="CK256" i="3" s="1"/>
  <c r="CK44" i="6" s="1"/>
  <c r="BU246" i="3"/>
  <c r="BU249" i="3"/>
  <c r="BU256" i="3" s="1"/>
  <c r="BU44" i="6" s="1"/>
  <c r="BE246" i="3"/>
  <c r="BE249" i="3"/>
  <c r="BE256" i="3" s="1"/>
  <c r="BE44" i="6" s="1"/>
  <c r="AO246" i="3"/>
  <c r="AO249" i="3"/>
  <c r="AO256" i="3" s="1"/>
  <c r="AO44" i="6" s="1"/>
  <c r="Y246" i="3"/>
  <c r="Y249" i="3"/>
  <c r="Y256" i="3" s="1"/>
  <c r="Y44" i="6" s="1"/>
  <c r="I246" i="3"/>
  <c r="I249" i="3"/>
  <c r="I256" i="3" s="1"/>
  <c r="I44" i="6" s="1"/>
  <c r="DL246" i="3"/>
  <c r="DL251" i="3"/>
  <c r="DL256" i="3" s="1"/>
  <c r="DL44" i="6" s="1"/>
  <c r="DG246" i="3"/>
  <c r="DG251" i="3"/>
  <c r="DG256" i="3" s="1"/>
  <c r="DG44" i="6" s="1"/>
  <c r="DR246" i="3"/>
  <c r="DR251" i="3"/>
  <c r="DR256" i="3" s="1"/>
  <c r="DR44" i="6" s="1"/>
  <c r="DI246" i="3"/>
  <c r="DI251" i="3"/>
  <c r="DI256" i="3" s="1"/>
  <c r="DI44" i="6" s="1"/>
  <c r="AN246" i="3"/>
  <c r="AN249" i="3"/>
  <c r="AN256" i="3" s="1"/>
  <c r="AN44" i="6" s="1"/>
  <c r="H246" i="3"/>
  <c r="H249" i="3"/>
  <c r="H256" i="3" s="1"/>
  <c r="H44" i="6" s="1"/>
  <c r="CY246" i="3"/>
  <c r="CY249" i="3"/>
  <c r="CY256" i="3" s="1"/>
  <c r="CY44" i="6" s="1"/>
  <c r="BC246" i="3"/>
  <c r="BC249" i="3"/>
  <c r="BC256" i="3" s="1"/>
  <c r="BC44" i="6" s="1"/>
  <c r="W246" i="3"/>
  <c r="W249" i="3"/>
  <c r="W256" i="3" s="1"/>
  <c r="W44" i="6" s="1"/>
  <c r="BV246" i="3"/>
  <c r="BV249" i="3"/>
  <c r="BV256" i="3" s="1"/>
  <c r="BV44" i="6" s="1"/>
  <c r="AP246" i="3"/>
  <c r="AP249" i="3"/>
  <c r="AP256" i="3" s="1"/>
  <c r="AP44" i="6" s="1"/>
  <c r="BY246" i="3"/>
  <c r="BY249" i="3"/>
  <c r="BY256" i="3" s="1"/>
  <c r="BY44" i="6" s="1"/>
  <c r="AS246" i="3"/>
  <c r="AS249" i="3"/>
  <c r="AS256" i="3" s="1"/>
  <c r="AS44" i="6" s="1"/>
  <c r="DM246" i="3"/>
  <c r="DM251" i="3"/>
  <c r="DM256" i="3" s="1"/>
  <c r="DM44" i="6" s="1"/>
  <c r="X246" i="3"/>
  <c r="X249" i="3"/>
  <c r="X256" i="3" s="1"/>
  <c r="X44" i="6" s="1"/>
  <c r="CV246" i="3"/>
  <c r="CV249" i="3"/>
  <c r="CV256" i="3" s="1"/>
  <c r="CV44" i="6" s="1"/>
  <c r="AJ246" i="3"/>
  <c r="AJ249" i="3"/>
  <c r="AJ256" i="3" s="1"/>
  <c r="AJ44" i="6" s="1"/>
  <c r="BL246" i="3"/>
  <c r="BL249" i="3"/>
  <c r="BL256" i="3" s="1"/>
  <c r="BL44" i="6" s="1"/>
  <c r="CN246" i="3"/>
  <c r="CN249" i="3"/>
  <c r="CN256" i="3" s="1"/>
  <c r="CN44" i="6" s="1"/>
  <c r="AB246" i="3"/>
  <c r="AB249" i="3"/>
  <c r="AB256" i="3" s="1"/>
  <c r="AB44" i="6" s="1"/>
  <c r="CQ246" i="3"/>
  <c r="CQ249" i="3"/>
  <c r="CQ256" i="3" s="1"/>
  <c r="CQ44" i="6" s="1"/>
  <c r="CA246" i="3"/>
  <c r="CA249" i="3"/>
  <c r="CA256" i="3" s="1"/>
  <c r="CA44" i="6" s="1"/>
  <c r="BK246" i="3"/>
  <c r="BK249" i="3"/>
  <c r="BK256" i="3" s="1"/>
  <c r="BK44" i="6" s="1"/>
  <c r="AU246" i="3"/>
  <c r="AU249" i="3"/>
  <c r="AU256" i="3" s="1"/>
  <c r="AU44" i="6" s="1"/>
  <c r="AE246" i="3"/>
  <c r="AE249" i="3"/>
  <c r="AE256" i="3" s="1"/>
  <c r="AE44" i="6" s="1"/>
  <c r="O246" i="3"/>
  <c r="O249" i="3"/>
  <c r="O256" i="3" s="1"/>
  <c r="O44" i="6" s="1"/>
  <c r="CT246" i="3"/>
  <c r="CT249" i="3"/>
  <c r="CT256" i="3" s="1"/>
  <c r="CT44" i="6" s="1"/>
  <c r="CD246" i="3"/>
  <c r="CD249" i="3"/>
  <c r="CD256" i="3" s="1"/>
  <c r="CD44" i="6" s="1"/>
  <c r="BN246" i="3"/>
  <c r="BN249" i="3"/>
  <c r="BN256" i="3" s="1"/>
  <c r="BN44" i="6" s="1"/>
  <c r="AX246" i="3"/>
  <c r="AX249" i="3"/>
  <c r="AX256" i="3" s="1"/>
  <c r="AX44" i="6" s="1"/>
  <c r="AH246" i="3"/>
  <c r="AH249" i="3"/>
  <c r="AH256" i="3" s="1"/>
  <c r="AH44" i="6" s="1"/>
  <c r="R246" i="3"/>
  <c r="R249" i="3"/>
  <c r="R256" i="3" s="1"/>
  <c r="R44" i="6" s="1"/>
  <c r="CW246" i="3"/>
  <c r="CW249" i="3"/>
  <c r="CW256" i="3" s="1"/>
  <c r="CW44" i="6" s="1"/>
  <c r="CG246" i="3"/>
  <c r="CG249" i="3"/>
  <c r="CG256" i="3" s="1"/>
  <c r="CG44" i="6" s="1"/>
  <c r="BQ246" i="3"/>
  <c r="BQ249" i="3"/>
  <c r="BQ256" i="3" s="1"/>
  <c r="BQ44" i="6" s="1"/>
  <c r="BA246" i="3"/>
  <c r="BA249" i="3"/>
  <c r="BA256" i="3" s="1"/>
  <c r="BA44" i="6" s="1"/>
  <c r="AK246" i="3"/>
  <c r="AK249" i="3"/>
  <c r="AK256" i="3" s="1"/>
  <c r="AK44" i="6" s="1"/>
  <c r="U246" i="3"/>
  <c r="U249" i="3"/>
  <c r="U256" i="3" s="1"/>
  <c r="U44" i="6" s="1"/>
  <c r="DH246" i="3"/>
  <c r="DH251" i="3"/>
  <c r="DH256" i="3" s="1"/>
  <c r="DH44" i="6" s="1"/>
  <c r="DS246" i="3"/>
  <c r="DS251" i="3"/>
  <c r="DS256" i="3" s="1"/>
  <c r="DS44" i="6" s="1"/>
  <c r="DC246" i="3"/>
  <c r="DC251" i="3"/>
  <c r="DC256" i="3" s="1"/>
  <c r="DC44" i="6" s="1"/>
  <c r="DN246" i="3"/>
  <c r="DN251" i="3"/>
  <c r="DN256" i="3" s="1"/>
  <c r="DN44" i="6" s="1"/>
  <c r="DE246" i="3"/>
  <c r="DE251" i="3"/>
  <c r="DE256" i="3" s="1"/>
  <c r="DE44" i="6" s="1"/>
  <c r="BP246" i="3"/>
  <c r="BP249" i="3"/>
  <c r="BP256" i="3" s="1"/>
  <c r="BP44" i="6" s="1"/>
  <c r="BH246" i="3"/>
  <c r="BH249" i="3"/>
  <c r="BH256" i="3" s="1"/>
  <c r="BH44" i="6" s="1"/>
  <c r="BS246" i="3"/>
  <c r="BS249" i="3"/>
  <c r="BS256" i="3" s="1"/>
  <c r="BS44" i="6" s="1"/>
  <c r="AM246" i="3"/>
  <c r="AM249" i="3"/>
  <c r="AM256" i="3" s="1"/>
  <c r="AM44" i="6" s="1"/>
  <c r="CL246" i="3"/>
  <c r="CL249" i="3"/>
  <c r="CL256" i="3" s="1"/>
  <c r="CL44" i="6" s="1"/>
  <c r="CO246" i="3"/>
  <c r="CO249" i="3"/>
  <c r="CO256" i="3" s="1"/>
  <c r="CO44" i="6" s="1"/>
  <c r="DP246" i="3"/>
  <c r="DP251" i="3"/>
  <c r="DP256" i="3" s="1"/>
  <c r="DP44" i="6" s="1"/>
  <c r="DF246" i="3"/>
  <c r="DF251" i="3"/>
  <c r="DF256" i="3" s="1"/>
  <c r="DF44" i="6" s="1"/>
  <c r="CZ246" i="3"/>
  <c r="CZ249" i="3"/>
  <c r="CZ256" i="3" s="1"/>
  <c r="CZ44" i="6" s="1"/>
  <c r="BT246" i="3"/>
  <c r="BT249" i="3"/>
  <c r="BT256" i="3" s="1"/>
  <c r="BT44" i="6" s="1"/>
  <c r="CF246" i="3"/>
  <c r="CF249" i="3"/>
  <c r="CF256" i="3" s="1"/>
  <c r="CF44" i="6" s="1"/>
  <c r="T246" i="3"/>
  <c r="T249" i="3"/>
  <c r="T256" i="3" s="1"/>
  <c r="T44" i="6" s="1"/>
  <c r="AV246" i="3"/>
  <c r="AV249" i="3"/>
  <c r="AV256" i="3" s="1"/>
  <c r="AV44" i="6" s="1"/>
  <c r="BX246" i="3"/>
  <c r="BX249" i="3"/>
  <c r="BX256" i="3" s="1"/>
  <c r="BX44" i="6" s="1"/>
  <c r="L246" i="3"/>
  <c r="L249" i="3"/>
  <c r="L256" i="3" s="1"/>
  <c r="L44" i="6" s="1"/>
  <c r="CM246" i="3"/>
  <c r="CM249" i="3"/>
  <c r="CM256" i="3" s="1"/>
  <c r="CM44" i="6" s="1"/>
  <c r="BW246" i="3"/>
  <c r="BW249" i="3"/>
  <c r="BW256" i="3" s="1"/>
  <c r="BW44" i="6" s="1"/>
  <c r="BG246" i="3"/>
  <c r="BG249" i="3"/>
  <c r="BG256" i="3" s="1"/>
  <c r="BG44" i="6" s="1"/>
  <c r="AQ246" i="3"/>
  <c r="AQ249" i="3"/>
  <c r="AQ256" i="3" s="1"/>
  <c r="AQ44" i="6" s="1"/>
  <c r="AA246" i="3"/>
  <c r="AA249" i="3"/>
  <c r="AA256" i="3" s="1"/>
  <c r="AA44" i="6" s="1"/>
  <c r="K246" i="3"/>
  <c r="K249" i="3"/>
  <c r="K256" i="3" s="1"/>
  <c r="K44" i="6" s="1"/>
  <c r="CP246" i="3"/>
  <c r="CP249" i="3"/>
  <c r="CP256" i="3" s="1"/>
  <c r="CP44" i="6" s="1"/>
  <c r="BZ246" i="3"/>
  <c r="BZ249" i="3"/>
  <c r="BZ256" i="3" s="1"/>
  <c r="BZ44" i="6" s="1"/>
  <c r="BJ246" i="3"/>
  <c r="BJ249" i="3"/>
  <c r="BJ256" i="3" s="1"/>
  <c r="BJ44" i="6" s="1"/>
  <c r="AT246" i="3"/>
  <c r="AT249" i="3"/>
  <c r="AT256" i="3" s="1"/>
  <c r="AT44" i="6" s="1"/>
  <c r="AD246" i="3"/>
  <c r="AD249" i="3"/>
  <c r="AD256" i="3" s="1"/>
  <c r="AD44" i="6" s="1"/>
  <c r="N246" i="3"/>
  <c r="N249" i="3"/>
  <c r="N256" i="3" s="1"/>
  <c r="N44" i="6" s="1"/>
  <c r="CS246" i="3"/>
  <c r="CS249" i="3"/>
  <c r="CS256" i="3" s="1"/>
  <c r="CS44" i="6" s="1"/>
  <c r="CC246" i="3"/>
  <c r="CC249" i="3"/>
  <c r="CC256" i="3" s="1"/>
  <c r="CC44" i="6" s="1"/>
  <c r="BM246" i="3"/>
  <c r="BM249" i="3"/>
  <c r="BM256" i="3" s="1"/>
  <c r="BM44" i="6" s="1"/>
  <c r="AW246" i="3"/>
  <c r="AW249" i="3"/>
  <c r="AW256" i="3" s="1"/>
  <c r="AW44" i="6" s="1"/>
  <c r="AG246" i="3"/>
  <c r="AG249" i="3"/>
  <c r="AG256" i="3" s="1"/>
  <c r="AG44" i="6" s="1"/>
  <c r="Q246" i="3"/>
  <c r="Q249" i="3"/>
  <c r="Q256" i="3" s="1"/>
  <c r="Q44" i="6" s="1"/>
  <c r="DO246" i="3"/>
  <c r="DO251" i="3"/>
  <c r="DO256" i="3" s="1"/>
  <c r="DO44" i="6" s="1"/>
  <c r="DJ246" i="3"/>
  <c r="DJ251" i="3"/>
  <c r="DJ256" i="3" s="1"/>
  <c r="DJ44" i="6" s="1"/>
  <c r="DQ246" i="3"/>
  <c r="DQ251" i="3"/>
  <c r="DQ256" i="3" s="1"/>
  <c r="DQ44" i="6" s="1"/>
  <c r="G243" i="3"/>
  <c r="G241" i="3"/>
  <c r="G240" i="3"/>
  <c r="G239" i="3"/>
  <c r="G244" i="3"/>
  <c r="G242" i="3"/>
  <c r="G154" i="3"/>
  <c r="AA14" i="7"/>
  <c r="DY110" i="6"/>
  <c r="DY112" i="6" s="1"/>
  <c r="L174" i="3"/>
  <c r="G44" i="6" l="1"/>
  <c r="EU44" i="6"/>
  <c r="ET44" i="6"/>
  <c r="EW44" i="6"/>
  <c r="EV44" i="6"/>
  <c r="DO12" i="8"/>
  <c r="DO46" i="8" s="1"/>
  <c r="DO11" i="8"/>
  <c r="DO20" i="8" s="1"/>
  <c r="CS12" i="8"/>
  <c r="CS46" i="8" s="1"/>
  <c r="CS11" i="8"/>
  <c r="CS20" i="8" s="1"/>
  <c r="CM12" i="8"/>
  <c r="CM46" i="8" s="1"/>
  <c r="CM11" i="8"/>
  <c r="CM20" i="8" s="1"/>
  <c r="DF12" i="8"/>
  <c r="DF46" i="8" s="1"/>
  <c r="DF11" i="8"/>
  <c r="DF20" i="8" s="1"/>
  <c r="DE12" i="8"/>
  <c r="DE46" i="8" s="1"/>
  <c r="DE11" i="8"/>
  <c r="DE20" i="8" s="1"/>
  <c r="DH12" i="8"/>
  <c r="DH46" i="8" s="1"/>
  <c r="DH11" i="8"/>
  <c r="DH20" i="8" s="1"/>
  <c r="CT12" i="8"/>
  <c r="CT46" i="8" s="1"/>
  <c r="CT11" i="8"/>
  <c r="CT20" i="8" s="1"/>
  <c r="CN12" i="8"/>
  <c r="CN46" i="8" s="1"/>
  <c r="CN11" i="8"/>
  <c r="CN20" i="8" s="1"/>
  <c r="CY12" i="8"/>
  <c r="CY46" i="8" s="1"/>
  <c r="CY11" i="8"/>
  <c r="CY20" i="8" s="1"/>
  <c r="DR12" i="8"/>
  <c r="DR46" i="8" s="1"/>
  <c r="DR11" i="8"/>
  <c r="DR20" i="8" s="1"/>
  <c r="CC12" i="8"/>
  <c r="CC46" i="8" s="1"/>
  <c r="CC11" i="8"/>
  <c r="CC20" i="8" s="1"/>
  <c r="BW12" i="8"/>
  <c r="BW46" i="8" s="1"/>
  <c r="BW11" i="8"/>
  <c r="BW20" i="8" s="1"/>
  <c r="CZ12" i="8"/>
  <c r="CZ46" i="8" s="1"/>
  <c r="CZ11" i="8"/>
  <c r="CZ20" i="8" s="1"/>
  <c r="DP12" i="8"/>
  <c r="DP46" i="8" s="1"/>
  <c r="DP11" i="8"/>
  <c r="DP20" i="8" s="1"/>
  <c r="DN12" i="8"/>
  <c r="DN46" i="8" s="1"/>
  <c r="DN11" i="8"/>
  <c r="DN20" i="8" s="1"/>
  <c r="CG12" i="8"/>
  <c r="CG46" i="8" s="1"/>
  <c r="CG11" i="8"/>
  <c r="CG20" i="8" s="1"/>
  <c r="CA12" i="8"/>
  <c r="CA46" i="8" s="1"/>
  <c r="CA11" i="8"/>
  <c r="CA20" i="8" s="1"/>
  <c r="DM12" i="8"/>
  <c r="DM46" i="8" s="1"/>
  <c r="DM11" i="8"/>
  <c r="DM20" i="8" s="1"/>
  <c r="BV12" i="8"/>
  <c r="BV46" i="8" s="1"/>
  <c r="BV11" i="8"/>
  <c r="BV20" i="8" s="1"/>
  <c r="DG12" i="8"/>
  <c r="DG46" i="8" s="1"/>
  <c r="DG11" i="8"/>
  <c r="DG20" i="8" s="1"/>
  <c r="DA12" i="8"/>
  <c r="DA46" i="8" s="1"/>
  <c r="DA11" i="8"/>
  <c r="DA20" i="8" s="1"/>
  <c r="CU12" i="8"/>
  <c r="CU46" i="8" s="1"/>
  <c r="CU11" i="8"/>
  <c r="CU20" i="8" s="1"/>
  <c r="CJ12" i="8"/>
  <c r="CJ46" i="8" s="1"/>
  <c r="CJ11" i="8"/>
  <c r="CJ20" i="8" s="1"/>
  <c r="DD12" i="8"/>
  <c r="DD46" i="8" s="1"/>
  <c r="DD11" i="8"/>
  <c r="DD20" i="8" s="1"/>
  <c r="CI12" i="8"/>
  <c r="CI46" i="8" s="1"/>
  <c r="CI11" i="8"/>
  <c r="CI20" i="8" s="1"/>
  <c r="CR12" i="8"/>
  <c r="CR46" i="8" s="1"/>
  <c r="CR11" i="8"/>
  <c r="CR20" i="8" s="1"/>
  <c r="DQ12" i="8"/>
  <c r="DQ46" i="8" s="1"/>
  <c r="DQ11" i="8"/>
  <c r="DQ20" i="8" s="1"/>
  <c r="DJ12" i="8"/>
  <c r="DJ46" i="8" s="1"/>
  <c r="DJ11" i="8"/>
  <c r="DJ20" i="8" s="1"/>
  <c r="BZ12" i="8"/>
  <c r="BZ46" i="8" s="1"/>
  <c r="BZ11" i="8"/>
  <c r="BZ20" i="8" s="1"/>
  <c r="CF12" i="8"/>
  <c r="CF46" i="8" s="1"/>
  <c r="CF11" i="8"/>
  <c r="CF20" i="8" s="1"/>
  <c r="CL12" i="8"/>
  <c r="CL46" i="8" s="1"/>
  <c r="CL11" i="8"/>
  <c r="CL20" i="8" s="1"/>
  <c r="DS12" i="8"/>
  <c r="DS46" i="8" s="1"/>
  <c r="DS11" i="8"/>
  <c r="DS20" i="8" s="1"/>
  <c r="CD12" i="8"/>
  <c r="CD46" i="8" s="1"/>
  <c r="CD11" i="8"/>
  <c r="CD20" i="8" s="1"/>
  <c r="CV12" i="8"/>
  <c r="CV46" i="8" s="1"/>
  <c r="CV11" i="8"/>
  <c r="CV20" i="8" s="1"/>
  <c r="BY12" i="8"/>
  <c r="BY46" i="8" s="1"/>
  <c r="BY11" i="8"/>
  <c r="BY20" i="8" s="1"/>
  <c r="DI12" i="8"/>
  <c r="DI46" i="8" s="1"/>
  <c r="DI11" i="8"/>
  <c r="DI20" i="8" s="1"/>
  <c r="BU12" i="8"/>
  <c r="BU46" i="8" s="1"/>
  <c r="BU11" i="8"/>
  <c r="BU20" i="8" s="1"/>
  <c r="CX12" i="8"/>
  <c r="CX46" i="8" s="1"/>
  <c r="CX11" i="8"/>
  <c r="CX20" i="8" s="1"/>
  <c r="CP12" i="8"/>
  <c r="CP46" i="8" s="1"/>
  <c r="CP11" i="8"/>
  <c r="CP20" i="8" s="1"/>
  <c r="BX12" i="8"/>
  <c r="BX46" i="8" s="1"/>
  <c r="BX11" i="8"/>
  <c r="BX20" i="8" s="1"/>
  <c r="BT12" i="8"/>
  <c r="BT46" i="8" s="1"/>
  <c r="BT11" i="8"/>
  <c r="BT20" i="8" s="1"/>
  <c r="CO12" i="8"/>
  <c r="CO46" i="8" s="1"/>
  <c r="CO11" i="8"/>
  <c r="CO20" i="8" s="1"/>
  <c r="DC12" i="8"/>
  <c r="DC46" i="8" s="1"/>
  <c r="DC11" i="8"/>
  <c r="DC20" i="8" s="1"/>
  <c r="CW12" i="8"/>
  <c r="CW46" i="8" s="1"/>
  <c r="CW11" i="8"/>
  <c r="CW20" i="8" s="1"/>
  <c r="CQ12" i="8"/>
  <c r="CQ46" i="8" s="1"/>
  <c r="CQ11" i="8"/>
  <c r="CQ20" i="8" s="1"/>
  <c r="DL12" i="8"/>
  <c r="DL46" i="8" s="1"/>
  <c r="DL11" i="8"/>
  <c r="DL20" i="8" s="1"/>
  <c r="CK12" i="8"/>
  <c r="CK46" i="8" s="1"/>
  <c r="CK11" i="8"/>
  <c r="CK20" i="8" s="1"/>
  <c r="CH12" i="8"/>
  <c r="CH46" i="8" s="1"/>
  <c r="CH11" i="8"/>
  <c r="CH20" i="8" s="1"/>
  <c r="CE12" i="8"/>
  <c r="CE46" i="8" s="1"/>
  <c r="CE11" i="8"/>
  <c r="CE20" i="8" s="1"/>
  <c r="CB12" i="8"/>
  <c r="CB46" i="8" s="1"/>
  <c r="CB11" i="8"/>
  <c r="CB20" i="8" s="1"/>
  <c r="DK12" i="8"/>
  <c r="DK46" i="8" s="1"/>
  <c r="DK11" i="8"/>
  <c r="DK20" i="8" s="1"/>
  <c r="DB12" i="8"/>
  <c r="DB46" i="8" s="1"/>
  <c r="DB11" i="8"/>
  <c r="DB20" i="8" s="1"/>
  <c r="DB13" i="7"/>
  <c r="CZ13" i="7"/>
  <c r="ES44" i="6"/>
  <c r="DP13" i="7"/>
  <c r="DN13" i="7"/>
  <c r="CD13" i="7"/>
  <c r="CA13" i="7"/>
  <c r="DM13" i="7"/>
  <c r="BV13" i="7"/>
  <c r="CK13" i="7"/>
  <c r="CE13" i="7"/>
  <c r="CB13" i="7"/>
  <c r="EM44" i="6"/>
  <c r="DK13" i="7"/>
  <c r="CY13" i="7"/>
  <c r="DG13" i="7"/>
  <c r="DO13" i="7"/>
  <c r="CM13" i="7"/>
  <c r="DF13" i="7"/>
  <c r="DE13" i="7"/>
  <c r="DH13" i="7"/>
  <c r="CT13" i="7"/>
  <c r="CN13" i="7"/>
  <c r="EP44" i="6"/>
  <c r="BU13" i="7"/>
  <c r="CX13" i="7"/>
  <c r="CU13" i="7"/>
  <c r="CJ13" i="7"/>
  <c r="EO44" i="6"/>
  <c r="DD13" i="7"/>
  <c r="CI13" i="7"/>
  <c r="CR13" i="7"/>
  <c r="EQ44" i="6"/>
  <c r="DA13" i="7"/>
  <c r="CC13" i="7"/>
  <c r="BZ13" i="7"/>
  <c r="BW13" i="7"/>
  <c r="CF13" i="7"/>
  <c r="EN44" i="6"/>
  <c r="CL13" i="7"/>
  <c r="DS13" i="7"/>
  <c r="CG13" i="7"/>
  <c r="CV13" i="7"/>
  <c r="ER44" i="6"/>
  <c r="BY13" i="7"/>
  <c r="DI13" i="7"/>
  <c r="CH13" i="7"/>
  <c r="DQ13" i="7"/>
  <c r="CS13" i="7"/>
  <c r="CP13" i="7"/>
  <c r="BX13" i="7"/>
  <c r="EL44" i="6"/>
  <c r="BT13" i="7"/>
  <c r="EK44" i="6"/>
  <c r="CO13" i="7"/>
  <c r="DC13" i="7"/>
  <c r="CW13" i="7"/>
  <c r="CQ13" i="7"/>
  <c r="DJ13" i="7"/>
  <c r="DR13" i="7"/>
  <c r="DL13" i="7"/>
  <c r="H182" i="3"/>
  <c r="G254" i="3"/>
  <c r="H177" i="3"/>
  <c r="G249" i="3"/>
  <c r="H179" i="3"/>
  <c r="H180" i="3"/>
  <c r="H178" i="3"/>
  <c r="H181" i="3"/>
  <c r="M174" i="3"/>
  <c r="BR13" i="7" l="1"/>
  <c r="BE13" i="7"/>
  <c r="BN13" i="7"/>
  <c r="BM11" i="8"/>
  <c r="BM20" i="8" s="1"/>
  <c r="BJ11" i="8"/>
  <c r="BJ20" i="8" s="1"/>
  <c r="AK13" i="7"/>
  <c r="BK13" i="7"/>
  <c r="AG11" i="8"/>
  <c r="AG20" i="8" s="1"/>
  <c r="X12" i="8"/>
  <c r="X46" i="8" s="1"/>
  <c r="AT12" i="8"/>
  <c r="AT46" i="8" s="1"/>
  <c r="BL13" i="7"/>
  <c r="BP13" i="7"/>
  <c r="BQ11" i="8"/>
  <c r="BQ20" i="8" s="1"/>
  <c r="W13" i="7"/>
  <c r="AV13" i="7"/>
  <c r="O13" i="7"/>
  <c r="U11" i="8"/>
  <c r="U20" i="8" s="1"/>
  <c r="BD13" i="7"/>
  <c r="Y11" i="8"/>
  <c r="Y20" i="8" s="1"/>
  <c r="G253" i="3"/>
  <c r="S11" i="8"/>
  <c r="S20" i="8" s="1"/>
  <c r="AH11" i="8"/>
  <c r="AH20" i="8" s="1"/>
  <c r="G252" i="3"/>
  <c r="BF13" i="7"/>
  <c r="AY11" i="8"/>
  <c r="AY20" i="8" s="1"/>
  <c r="K12" i="8"/>
  <c r="K46" i="8" s="1"/>
  <c r="L12" i="8"/>
  <c r="L46" i="8" s="1"/>
  <c r="R13" i="7"/>
  <c r="N11" i="8"/>
  <c r="N20" i="8" s="1"/>
  <c r="G251" i="3"/>
  <c r="AO12" i="8"/>
  <c r="AO46" i="8" s="1"/>
  <c r="BA11" i="8"/>
  <c r="BA20" i="8" s="1"/>
  <c r="J12" i="8"/>
  <c r="J46" i="8" s="1"/>
  <c r="AI11" i="8"/>
  <c r="AI20" i="8" s="1"/>
  <c r="M11" i="8"/>
  <c r="M20" i="8" s="1"/>
  <c r="AA13" i="7"/>
  <c r="I11" i="8"/>
  <c r="I20" i="8" s="1"/>
  <c r="AC13" i="7"/>
  <c r="H188" i="3"/>
  <c r="H63" i="6" s="1"/>
  <c r="I178" i="3"/>
  <c r="H11" i="8"/>
  <c r="H20" i="8" s="1"/>
  <c r="H12" i="8"/>
  <c r="H46" i="8" s="1"/>
  <c r="H13" i="7"/>
  <c r="H190" i="3"/>
  <c r="H65" i="6" s="1"/>
  <c r="I180" i="3"/>
  <c r="H187" i="3"/>
  <c r="I177" i="3"/>
  <c r="H184" i="3"/>
  <c r="H191" i="3"/>
  <c r="H66" i="6" s="1"/>
  <c r="I181" i="3"/>
  <c r="H189" i="3"/>
  <c r="H64" i="6" s="1"/>
  <c r="I179" i="3"/>
  <c r="G250" i="3"/>
  <c r="H192" i="3"/>
  <c r="H67" i="6" s="1"/>
  <c r="I182" i="3"/>
  <c r="N174" i="3"/>
  <c r="AK12" i="8" l="1"/>
  <c r="AK46" i="8" s="1"/>
  <c r="BE12" i="8"/>
  <c r="BE46" i="8" s="1"/>
  <c r="AJ13" i="7"/>
  <c r="S13" i="7"/>
  <c r="W11" i="8"/>
  <c r="W20" i="8" s="1"/>
  <c r="AM13" i="7"/>
  <c r="AJ12" i="8"/>
  <c r="AJ46" i="8" s="1"/>
  <c r="BF11" i="8"/>
  <c r="BF20" i="8" s="1"/>
  <c r="AM11" i="8"/>
  <c r="AM20" i="8" s="1"/>
  <c r="BE11" i="8"/>
  <c r="BE20" i="8" s="1"/>
  <c r="X13" i="7"/>
  <c r="M12" i="8"/>
  <c r="M46" i="8" s="1"/>
  <c r="AO11" i="8"/>
  <c r="AO20" i="8" s="1"/>
  <c r="AK11" i="8"/>
  <c r="AK20" i="8" s="1"/>
  <c r="O11" i="8"/>
  <c r="O20" i="8" s="1"/>
  <c r="AN12" i="8"/>
  <c r="AN46" i="8" s="1"/>
  <c r="AN13" i="7"/>
  <c r="BR12" i="8"/>
  <c r="BR46" i="8" s="1"/>
  <c r="BS13" i="7"/>
  <c r="AT13" i="7"/>
  <c r="BM13" i="7"/>
  <c r="AI12" i="8"/>
  <c r="AI46" i="8" s="1"/>
  <c r="K13" i="7"/>
  <c r="BS12" i="8"/>
  <c r="BS46" i="8" s="1"/>
  <c r="BR11" i="8"/>
  <c r="BR20" i="8" s="1"/>
  <c r="BQ13" i="7"/>
  <c r="AH12" i="8"/>
  <c r="AH46" i="8" s="1"/>
  <c r="AG12" i="8"/>
  <c r="AG46" i="8" s="1"/>
  <c r="BJ13" i="7"/>
  <c r="BM12" i="8"/>
  <c r="BM46" i="8" s="1"/>
  <c r="Y12" i="8"/>
  <c r="Y46" i="8" s="1"/>
  <c r="BC12" i="8"/>
  <c r="BC46" i="8" s="1"/>
  <c r="P11" i="8"/>
  <c r="P20" i="8" s="1"/>
  <c r="AL12" i="8"/>
  <c r="AL46" i="8" s="1"/>
  <c r="AP13" i="7"/>
  <c r="EJ44" i="6"/>
  <c r="BJ12" i="8"/>
  <c r="BJ46" i="8" s="1"/>
  <c r="BO13" i="7"/>
  <c r="AG13" i="7"/>
  <c r="BC13" i="7"/>
  <c r="AP12" i="8"/>
  <c r="AP46" i="8" s="1"/>
  <c r="O12" i="8"/>
  <c r="O46" i="8" s="1"/>
  <c r="AC11" i="8"/>
  <c r="AC20" i="8" s="1"/>
  <c r="Q13" i="7"/>
  <c r="N12" i="8"/>
  <c r="N46" i="8" s="1"/>
  <c r="DV44" i="6"/>
  <c r="Q11" i="8"/>
  <c r="Q20" i="8" s="1"/>
  <c r="J11" i="8"/>
  <c r="J20" i="8" s="1"/>
  <c r="BS11" i="8"/>
  <c r="BS20" i="8" s="1"/>
  <c r="AJ11" i="8"/>
  <c r="AJ20" i="8" s="1"/>
  <c r="AP11" i="8"/>
  <c r="AP20" i="8" s="1"/>
  <c r="BF12" i="8"/>
  <c r="BF46" i="8" s="1"/>
  <c r="EC44" i="6"/>
  <c r="BP11" i="8"/>
  <c r="BP20" i="8" s="1"/>
  <c r="BP12" i="8"/>
  <c r="BP46" i="8" s="1"/>
  <c r="AC12" i="8"/>
  <c r="AC46" i="8" s="1"/>
  <c r="AN11" i="8"/>
  <c r="AN20" i="8" s="1"/>
  <c r="Q12" i="8"/>
  <c r="Q46" i="8" s="1"/>
  <c r="M13" i="7"/>
  <c r="AT11" i="8"/>
  <c r="AT20" i="8" s="1"/>
  <c r="AM12" i="8"/>
  <c r="AM46" i="8" s="1"/>
  <c r="J13" i="7"/>
  <c r="N13" i="7"/>
  <c r="Y13" i="7"/>
  <c r="L13" i="7"/>
  <c r="AH13" i="7"/>
  <c r="BC11" i="8"/>
  <c r="BC20" i="8" s="1"/>
  <c r="X11" i="8"/>
  <c r="X20" i="8" s="1"/>
  <c r="AO13" i="7"/>
  <c r="L11" i="8"/>
  <c r="L20" i="8" s="1"/>
  <c r="S12" i="8"/>
  <c r="S46" i="8" s="1"/>
  <c r="W12" i="8"/>
  <c r="W46" i="8" s="1"/>
  <c r="AV12" i="8"/>
  <c r="AV46" i="8" s="1"/>
  <c r="AX12" i="8"/>
  <c r="AX46" i="8" s="1"/>
  <c r="AY12" i="8"/>
  <c r="AY46" i="8" s="1"/>
  <c r="R11" i="8"/>
  <c r="R20" i="8" s="1"/>
  <c r="BK11" i="8"/>
  <c r="BK20" i="8" s="1"/>
  <c r="AE13" i="7"/>
  <c r="BA13" i="7"/>
  <c r="EG44" i="6"/>
  <c r="I13" i="7"/>
  <c r="AA11" i="8"/>
  <c r="AA20" i="8" s="1"/>
  <c r="BL12" i="8"/>
  <c r="BL46" i="8" s="1"/>
  <c r="AE11" i="8"/>
  <c r="AE20" i="8" s="1"/>
  <c r="BN12" i="8"/>
  <c r="BN46" i="8" s="1"/>
  <c r="AX11" i="8"/>
  <c r="AX20" i="8" s="1"/>
  <c r="AX13" i="7"/>
  <c r="BK12" i="8"/>
  <c r="BK46" i="8" s="1"/>
  <c r="AY13" i="7"/>
  <c r="I12" i="8"/>
  <c r="I46" i="8" s="1"/>
  <c r="AA12" i="8"/>
  <c r="AA46" i="8" s="1"/>
  <c r="BL11" i="8"/>
  <c r="BL20" i="8" s="1"/>
  <c r="AE12" i="8"/>
  <c r="AE46" i="8" s="1"/>
  <c r="BD12" i="8"/>
  <c r="BD46" i="8" s="1"/>
  <c r="BN11" i="8"/>
  <c r="BN20" i="8" s="1"/>
  <c r="BA12" i="8"/>
  <c r="BA46" i="8" s="1"/>
  <c r="AV11" i="8"/>
  <c r="AV20" i="8" s="1"/>
  <c r="DU44" i="6"/>
  <c r="R12" i="8"/>
  <c r="R46" i="8" s="1"/>
  <c r="BD11" i="8"/>
  <c r="BD20" i="8" s="1"/>
  <c r="AL11" i="8"/>
  <c r="AL20" i="8" s="1"/>
  <c r="P13" i="7"/>
  <c r="DW44" i="6"/>
  <c r="AI13" i="7"/>
  <c r="BO11" i="8"/>
  <c r="BO20" i="8" s="1"/>
  <c r="U13" i="7"/>
  <c r="AL13" i="7"/>
  <c r="P12" i="8"/>
  <c r="P46" i="8" s="1"/>
  <c r="EI44" i="6"/>
  <c r="BO12" i="8"/>
  <c r="BO46" i="8" s="1"/>
  <c r="K11" i="8"/>
  <c r="K20" i="8" s="1"/>
  <c r="U12" i="8"/>
  <c r="U46" i="8" s="1"/>
  <c r="EB44" i="6"/>
  <c r="BQ12" i="8"/>
  <c r="BQ46" i="8" s="1"/>
  <c r="AQ13" i="7"/>
  <c r="AQ12" i="8"/>
  <c r="AQ46" i="8" s="1"/>
  <c r="AQ11" i="8"/>
  <c r="AQ20" i="8" s="1"/>
  <c r="AD11" i="8"/>
  <c r="AD20" i="8" s="1"/>
  <c r="AD12" i="8"/>
  <c r="AD46" i="8" s="1"/>
  <c r="AD13" i="7"/>
  <c r="V12" i="8"/>
  <c r="V46" i="8" s="1"/>
  <c r="V11" i="8"/>
  <c r="V20" i="8" s="1"/>
  <c r="V13" i="7"/>
  <c r="Z12" i="8"/>
  <c r="Z46" i="8" s="1"/>
  <c r="Z13" i="7"/>
  <c r="Z11" i="8"/>
  <c r="Z20" i="8" s="1"/>
  <c r="BH13" i="7"/>
  <c r="BH11" i="8"/>
  <c r="BH20" i="8" s="1"/>
  <c r="BH12" i="8"/>
  <c r="BH46" i="8" s="1"/>
  <c r="EH44" i="6"/>
  <c r="I192" i="3"/>
  <c r="I67" i="6" s="1"/>
  <c r="J182" i="3"/>
  <c r="AW12" i="8"/>
  <c r="AW46" i="8" s="1"/>
  <c r="AW13" i="7"/>
  <c r="AW11" i="8"/>
  <c r="AW20" i="8" s="1"/>
  <c r="EE44" i="6"/>
  <c r="I187" i="3"/>
  <c r="I62" i="6" s="1"/>
  <c r="J177" i="3"/>
  <c r="I184" i="3"/>
  <c r="AB12" i="8"/>
  <c r="AB46" i="8" s="1"/>
  <c r="AB11" i="8"/>
  <c r="AB20" i="8" s="1"/>
  <c r="DZ44" i="6"/>
  <c r="AB13" i="7"/>
  <c r="BG12" i="8"/>
  <c r="BG46" i="8" s="1"/>
  <c r="BG11" i="8"/>
  <c r="BG20" i="8" s="1"/>
  <c r="BG13" i="7"/>
  <c r="T12" i="8"/>
  <c r="T46" i="8" s="1"/>
  <c r="DX44" i="6"/>
  <c r="T13" i="7"/>
  <c r="T11" i="8"/>
  <c r="T20" i="8" s="1"/>
  <c r="J181" i="3"/>
  <c r="I191" i="3"/>
  <c r="I66" i="6" s="1"/>
  <c r="H62" i="6"/>
  <c r="H69" i="6" s="1"/>
  <c r="H194" i="3"/>
  <c r="AZ12" i="8"/>
  <c r="AZ46" i="8" s="1"/>
  <c r="AZ13" i="7"/>
  <c r="AZ11" i="8"/>
  <c r="AZ20" i="8" s="1"/>
  <c r="EF44" i="6"/>
  <c r="AS13" i="7"/>
  <c r="AS11" i="8"/>
  <c r="AS20" i="8" s="1"/>
  <c r="AS12" i="8"/>
  <c r="AS46" i="8" s="1"/>
  <c r="AU13" i="7"/>
  <c r="AU12" i="8"/>
  <c r="AU46" i="8" s="1"/>
  <c r="AU11" i="8"/>
  <c r="AU20" i="8" s="1"/>
  <c r="BB13" i="7"/>
  <c r="BB11" i="8"/>
  <c r="BB20" i="8" s="1"/>
  <c r="BB12" i="8"/>
  <c r="BB46" i="8" s="1"/>
  <c r="DY44" i="6"/>
  <c r="BI11" i="8"/>
  <c r="BI20" i="8" s="1"/>
  <c r="BI12" i="8"/>
  <c r="BI46" i="8" s="1"/>
  <c r="BI13" i="7"/>
  <c r="J180" i="3"/>
  <c r="I190" i="3"/>
  <c r="I65" i="6" s="1"/>
  <c r="AF12" i="8"/>
  <c r="AF46" i="8" s="1"/>
  <c r="AF11" i="8"/>
  <c r="AF20" i="8" s="1"/>
  <c r="AF13" i="7"/>
  <c r="EA44" i="6"/>
  <c r="J179" i="3"/>
  <c r="I189" i="3"/>
  <c r="I64" i="6" s="1"/>
  <c r="I188" i="3"/>
  <c r="I63" i="6" s="1"/>
  <c r="J178" i="3"/>
  <c r="AR12" i="8"/>
  <c r="AR46" i="8" s="1"/>
  <c r="AR13" i="7"/>
  <c r="AR11" i="8"/>
  <c r="AR20" i="8" s="1"/>
  <c r="ED44" i="6"/>
  <c r="O174" i="3"/>
  <c r="I69" i="6" l="1"/>
  <c r="H92" i="7"/>
  <c r="J187" i="3"/>
  <c r="J62" i="6" s="1"/>
  <c r="K177" i="3"/>
  <c r="J184" i="3"/>
  <c r="I194" i="3"/>
  <c r="J190" i="3"/>
  <c r="J65" i="6" s="1"/>
  <c r="K180" i="3"/>
  <c r="K179" i="3"/>
  <c r="J189" i="3"/>
  <c r="J64" i="6" s="1"/>
  <c r="J191" i="3"/>
  <c r="J66" i="6" s="1"/>
  <c r="K181" i="3"/>
  <c r="K182" i="3"/>
  <c r="J192" i="3"/>
  <c r="J67" i="6" s="1"/>
  <c r="K178" i="3"/>
  <c r="J188" i="3"/>
  <c r="J63" i="6" s="1"/>
  <c r="I399" i="5"/>
  <c r="P174" i="3"/>
  <c r="J69" i="6" l="1"/>
  <c r="I92" i="7"/>
  <c r="L178" i="3"/>
  <c r="K188" i="3"/>
  <c r="L181" i="3"/>
  <c r="K191" i="3"/>
  <c r="L180" i="3"/>
  <c r="K190" i="3"/>
  <c r="J194" i="3"/>
  <c r="J92" i="7"/>
  <c r="L179" i="3"/>
  <c r="K189" i="3"/>
  <c r="K192" i="3"/>
  <c r="L182" i="3"/>
  <c r="L177" i="3"/>
  <c r="K187" i="3"/>
  <c r="K62" i="6" s="1"/>
  <c r="K184" i="3"/>
  <c r="Q174" i="3"/>
  <c r="K66" i="6" l="1"/>
  <c r="DU66" i="6" s="1"/>
  <c r="K67" i="6"/>
  <c r="DU67" i="6" s="1"/>
  <c r="K64" i="6"/>
  <c r="DU64" i="6" s="1"/>
  <c r="K65" i="6"/>
  <c r="DU65" i="6" s="1"/>
  <c r="K63" i="6"/>
  <c r="DU63" i="6" s="1"/>
  <c r="M181" i="3"/>
  <c r="L191" i="3"/>
  <c r="L66" i="6" s="1"/>
  <c r="K194" i="3"/>
  <c r="M177" i="3"/>
  <c r="L187" i="3"/>
  <c r="L62" i="6" s="1"/>
  <c r="L184" i="3"/>
  <c r="M179" i="3"/>
  <c r="L189" i="3"/>
  <c r="L64" i="6" s="1"/>
  <c r="M180" i="3"/>
  <c r="L190" i="3"/>
  <c r="L65" i="6" s="1"/>
  <c r="M178" i="3"/>
  <c r="L188" i="3"/>
  <c r="L63" i="6" s="1"/>
  <c r="M182" i="3"/>
  <c r="L192" i="3"/>
  <c r="L67" i="6" s="1"/>
  <c r="R174" i="3"/>
  <c r="K69" i="6" l="1"/>
  <c r="L69" i="6"/>
  <c r="DU62" i="6"/>
  <c r="DU69" i="6" s="1"/>
  <c r="K92" i="7"/>
  <c r="M192" i="3"/>
  <c r="M67" i="6" s="1"/>
  <c r="N182" i="3"/>
  <c r="N180" i="3"/>
  <c r="M190" i="3"/>
  <c r="M65" i="6" s="1"/>
  <c r="L194" i="3"/>
  <c r="N177" i="3"/>
  <c r="M187" i="3"/>
  <c r="M62" i="6" s="1"/>
  <c r="M184" i="3"/>
  <c r="N181" i="3"/>
  <c r="M191" i="3"/>
  <c r="M66" i="6" s="1"/>
  <c r="N178" i="3"/>
  <c r="M188" i="3"/>
  <c r="M63" i="6" s="1"/>
  <c r="N179" i="3"/>
  <c r="M189" i="3"/>
  <c r="M64" i="6" s="1"/>
  <c r="S174" i="3"/>
  <c r="M69" i="6" l="1"/>
  <c r="O178" i="3"/>
  <c r="N188" i="3"/>
  <c r="N63" i="6" s="1"/>
  <c r="M194" i="3"/>
  <c r="O177" i="3"/>
  <c r="N187" i="3"/>
  <c r="N62" i="6" s="1"/>
  <c r="N184" i="3"/>
  <c r="O180" i="3"/>
  <c r="N190" i="3"/>
  <c r="N65" i="6" s="1"/>
  <c r="O179" i="3"/>
  <c r="N189" i="3"/>
  <c r="N64" i="6" s="1"/>
  <c r="O182" i="3"/>
  <c r="N192" i="3"/>
  <c r="N67" i="6" s="1"/>
  <c r="O181" i="3"/>
  <c r="N191" i="3"/>
  <c r="N66" i="6" s="1"/>
  <c r="L92" i="7"/>
  <c r="T174" i="3"/>
  <c r="N69" i="6" l="1"/>
  <c r="M92" i="7"/>
  <c r="O192" i="3"/>
  <c r="O67" i="6" s="1"/>
  <c r="P182" i="3"/>
  <c r="P180" i="3"/>
  <c r="O190" i="3"/>
  <c r="P181" i="3"/>
  <c r="O191" i="3"/>
  <c r="P179" i="3"/>
  <c r="O189" i="3"/>
  <c r="N194" i="3"/>
  <c r="P177" i="3"/>
  <c r="O187" i="3"/>
  <c r="O62" i="6" s="1"/>
  <c r="O184" i="3"/>
  <c r="P178" i="3"/>
  <c r="O188" i="3"/>
  <c r="J399" i="5"/>
  <c r="U174" i="3"/>
  <c r="O63" i="6" l="1"/>
  <c r="DV63" i="6" s="1"/>
  <c r="O66" i="6"/>
  <c r="DV66" i="6" s="1"/>
  <c r="O64" i="6"/>
  <c r="DV64" i="6" s="1"/>
  <c r="O65" i="6"/>
  <c r="N92" i="7"/>
  <c r="Q177" i="3"/>
  <c r="P187" i="3"/>
  <c r="P62" i="6" s="1"/>
  <c r="P184" i="3"/>
  <c r="Q178" i="3"/>
  <c r="P188" i="3"/>
  <c r="P63" i="6" s="1"/>
  <c r="Q179" i="3"/>
  <c r="P189" i="3"/>
  <c r="P64" i="6" s="1"/>
  <c r="Q180" i="3"/>
  <c r="P190" i="3"/>
  <c r="P65" i="6" s="1"/>
  <c r="Q182" i="3"/>
  <c r="P192" i="3"/>
  <c r="P67" i="6" s="1"/>
  <c r="O194" i="3"/>
  <c r="Q181" i="3"/>
  <c r="P191" i="3"/>
  <c r="P66" i="6" s="1"/>
  <c r="DV67" i="6"/>
  <c r="J406" i="5"/>
  <c r="V174" i="3"/>
  <c r="O69" i="6" l="1"/>
  <c r="DV65" i="6"/>
  <c r="O92" i="7"/>
  <c r="P69" i="6"/>
  <c r="DV62" i="6"/>
  <c r="R180" i="3"/>
  <c r="Q190" i="3"/>
  <c r="Q65" i="6" s="1"/>
  <c r="R178" i="3"/>
  <c r="Q188" i="3"/>
  <c r="Q63" i="6" s="1"/>
  <c r="R181" i="3"/>
  <c r="Q191" i="3"/>
  <c r="Q66" i="6" s="1"/>
  <c r="Q192" i="3"/>
  <c r="Q67" i="6" s="1"/>
  <c r="R182" i="3"/>
  <c r="R179" i="3"/>
  <c r="Q189" i="3"/>
  <c r="Q64" i="6" s="1"/>
  <c r="P194" i="3"/>
  <c r="R177" i="3"/>
  <c r="Q187" i="3"/>
  <c r="Q62" i="6" s="1"/>
  <c r="Q184" i="3"/>
  <c r="W174" i="3"/>
  <c r="DV69" i="6" l="1"/>
  <c r="Q69" i="6"/>
  <c r="S179" i="3"/>
  <c r="R189" i="3"/>
  <c r="R64" i="6" s="1"/>
  <c r="S181" i="3"/>
  <c r="R191" i="3"/>
  <c r="R66" i="6" s="1"/>
  <c r="S182" i="3"/>
  <c r="R192" i="3"/>
  <c r="R67" i="6" s="1"/>
  <c r="P92" i="7"/>
  <c r="S180" i="3"/>
  <c r="R190" i="3"/>
  <c r="R65" i="6" s="1"/>
  <c r="Q194" i="3"/>
  <c r="S177" i="3"/>
  <c r="R187" i="3"/>
  <c r="R62" i="6" s="1"/>
  <c r="R184" i="3"/>
  <c r="S178" i="3"/>
  <c r="R188" i="3"/>
  <c r="R63" i="6" s="1"/>
  <c r="X174" i="3"/>
  <c r="R69" i="6" l="1"/>
  <c r="Q92" i="7"/>
  <c r="T177" i="3"/>
  <c r="S187" i="3"/>
  <c r="S62" i="6" s="1"/>
  <c r="S184" i="3"/>
  <c r="T178" i="3"/>
  <c r="S188" i="3"/>
  <c r="R194" i="3"/>
  <c r="T181" i="3"/>
  <c r="S191" i="3"/>
  <c r="T182" i="3"/>
  <c r="S192" i="3"/>
  <c r="S67" i="6" s="1"/>
  <c r="T180" i="3"/>
  <c r="S190" i="3"/>
  <c r="T179" i="3"/>
  <c r="S189" i="3"/>
  <c r="K399" i="5"/>
  <c r="Y174" i="3"/>
  <c r="S63" i="6" l="1"/>
  <c r="S64" i="6"/>
  <c r="DW64" i="6" s="1"/>
  <c r="S65" i="6"/>
  <c r="DW65" i="6" s="1"/>
  <c r="S66" i="6"/>
  <c r="DW66" i="6" s="1"/>
  <c r="R92" i="7"/>
  <c r="DW67" i="6"/>
  <c r="U178" i="3"/>
  <c r="T188" i="3"/>
  <c r="T63" i="6" s="1"/>
  <c r="U179" i="3"/>
  <c r="T189" i="3"/>
  <c r="T64" i="6" s="1"/>
  <c r="T192" i="3"/>
  <c r="T67" i="6" s="1"/>
  <c r="U182" i="3"/>
  <c r="S194" i="3"/>
  <c r="U180" i="3"/>
  <c r="T190" i="3"/>
  <c r="T65" i="6" s="1"/>
  <c r="U181" i="3"/>
  <c r="T191" i="3"/>
  <c r="T66" i="6" s="1"/>
  <c r="U177" i="3"/>
  <c r="T187" i="3"/>
  <c r="T62" i="6" s="1"/>
  <c r="T184" i="3"/>
  <c r="Z174" i="3"/>
  <c r="S69" i="6" l="1"/>
  <c r="S92" i="7"/>
  <c r="T69" i="6"/>
  <c r="DW63" i="6"/>
  <c r="DW62" i="6"/>
  <c r="T194" i="3"/>
  <c r="V182" i="3"/>
  <c r="U192" i="3"/>
  <c r="U67" i="6" s="1"/>
  <c r="V181" i="3"/>
  <c r="U191" i="3"/>
  <c r="U66" i="6" s="1"/>
  <c r="V179" i="3"/>
  <c r="U189" i="3"/>
  <c r="U64" i="6" s="1"/>
  <c r="V177" i="3"/>
  <c r="U187" i="3"/>
  <c r="U62" i="6" s="1"/>
  <c r="U184" i="3"/>
  <c r="V180" i="3"/>
  <c r="U190" i="3"/>
  <c r="U65" i="6" s="1"/>
  <c r="V178" i="3"/>
  <c r="U188" i="3"/>
  <c r="U63" i="6" s="1"/>
  <c r="AA174" i="3"/>
  <c r="DW69" i="6" l="1"/>
  <c r="U69" i="6"/>
  <c r="T92" i="7"/>
  <c r="W180" i="3"/>
  <c r="V190" i="3"/>
  <c r="V65" i="6" s="1"/>
  <c r="V192" i="3"/>
  <c r="V67" i="6" s="1"/>
  <c r="W182" i="3"/>
  <c r="U194" i="3"/>
  <c r="W178" i="3"/>
  <c r="V188" i="3"/>
  <c r="V63" i="6" s="1"/>
  <c r="W179" i="3"/>
  <c r="V189" i="3"/>
  <c r="V64" i="6" s="1"/>
  <c r="W177" i="3"/>
  <c r="V187" i="3"/>
  <c r="V62" i="6" s="1"/>
  <c r="V184" i="3"/>
  <c r="W181" i="3"/>
  <c r="V191" i="3"/>
  <c r="V66" i="6" s="1"/>
  <c r="L399" i="5"/>
  <c r="AB174" i="3"/>
  <c r="V69" i="6" l="1"/>
  <c r="X181" i="3"/>
  <c r="W191" i="3"/>
  <c r="X179" i="3"/>
  <c r="W189" i="3"/>
  <c r="X180" i="3"/>
  <c r="W190" i="3"/>
  <c r="U92" i="7"/>
  <c r="V194" i="3"/>
  <c r="X182" i="3"/>
  <c r="W192" i="3"/>
  <c r="W67" i="6" s="1"/>
  <c r="X177" i="3"/>
  <c r="W187" i="3"/>
  <c r="W62" i="6" s="1"/>
  <c r="W184" i="3"/>
  <c r="X178" i="3"/>
  <c r="W188" i="3"/>
  <c r="K406" i="5"/>
  <c r="DU91" i="6"/>
  <c r="AC174" i="3"/>
  <c r="W63" i="6" l="1"/>
  <c r="DX63" i="6" s="1"/>
  <c r="W65" i="6"/>
  <c r="DX65" i="6" s="1"/>
  <c r="W66" i="6"/>
  <c r="DX66" i="6" s="1"/>
  <c r="W64" i="6"/>
  <c r="V92" i="7"/>
  <c r="Y177" i="3"/>
  <c r="X187" i="3"/>
  <c r="X62" i="6" s="1"/>
  <c r="X184" i="3"/>
  <c r="Y178" i="3"/>
  <c r="X188" i="3"/>
  <c r="X63" i="6" s="1"/>
  <c r="DX67" i="6"/>
  <c r="Y179" i="3"/>
  <c r="X189" i="3"/>
  <c r="X64" i="6" s="1"/>
  <c r="X192" i="3"/>
  <c r="X67" i="6" s="1"/>
  <c r="Y182" i="3"/>
  <c r="W194" i="3"/>
  <c r="Y180" i="3"/>
  <c r="X190" i="3"/>
  <c r="X65" i="6" s="1"/>
  <c r="Y181" i="3"/>
  <c r="X191" i="3"/>
  <c r="X66" i="6" s="1"/>
  <c r="AD174" i="3"/>
  <c r="W69" i="6" l="1"/>
  <c r="DX64" i="6"/>
  <c r="X69" i="6"/>
  <c r="Z182" i="3"/>
  <c r="Y192" i="3"/>
  <c r="Y67" i="6" s="1"/>
  <c r="Z181" i="3"/>
  <c r="Y191" i="3"/>
  <c r="Y66" i="6" s="1"/>
  <c r="DX62" i="6"/>
  <c r="Z179" i="3"/>
  <c r="Y189" i="3"/>
  <c r="Y64" i="6" s="1"/>
  <c r="Z178" i="3"/>
  <c r="Y188" i="3"/>
  <c r="Y63" i="6" s="1"/>
  <c r="W92" i="7"/>
  <c r="X194" i="3"/>
  <c r="Z180" i="3"/>
  <c r="Y190" i="3"/>
  <c r="Y65" i="6" s="1"/>
  <c r="Z177" i="3"/>
  <c r="Y187" i="3"/>
  <c r="Y62" i="6" s="1"/>
  <c r="Y184" i="3"/>
  <c r="AE174" i="3"/>
  <c r="Y69" i="6" l="1"/>
  <c r="DX69" i="6"/>
  <c r="AA177" i="3"/>
  <c r="Z187" i="3"/>
  <c r="Z62" i="6" s="1"/>
  <c r="Z184" i="3"/>
  <c r="AA178" i="3"/>
  <c r="Z188" i="3"/>
  <c r="Z63" i="6" s="1"/>
  <c r="AA180" i="3"/>
  <c r="Z190" i="3"/>
  <c r="Z65" i="6" s="1"/>
  <c r="X92" i="7"/>
  <c r="Y194" i="3"/>
  <c r="AA179" i="3"/>
  <c r="Z189" i="3"/>
  <c r="Z64" i="6" s="1"/>
  <c r="AA181" i="3"/>
  <c r="Z191" i="3"/>
  <c r="Z66" i="6" s="1"/>
  <c r="AA182" i="3"/>
  <c r="Z192" i="3"/>
  <c r="Z67" i="6" s="1"/>
  <c r="AF174" i="3"/>
  <c r="Z69" i="6" l="1"/>
  <c r="AA192" i="3"/>
  <c r="AA67" i="6" s="1"/>
  <c r="AB182" i="3"/>
  <c r="AB178" i="3"/>
  <c r="AA188" i="3"/>
  <c r="Y92" i="7"/>
  <c r="AB179" i="3"/>
  <c r="AA189" i="3"/>
  <c r="AB180" i="3"/>
  <c r="AA190" i="3"/>
  <c r="Z194" i="3"/>
  <c r="AB181" i="3"/>
  <c r="AA191" i="3"/>
  <c r="AB177" i="3"/>
  <c r="AA187" i="3"/>
  <c r="AA62" i="6" s="1"/>
  <c r="AA184" i="3"/>
  <c r="L406" i="5"/>
  <c r="M399" i="5"/>
  <c r="AG174" i="3"/>
  <c r="AA64" i="6" l="1"/>
  <c r="DY64" i="6" s="1"/>
  <c r="AA65" i="6"/>
  <c r="DY65" i="6" s="1"/>
  <c r="AA66" i="6"/>
  <c r="DY66" i="6" s="1"/>
  <c r="AA63" i="6"/>
  <c r="AA194" i="3"/>
  <c r="AC178" i="3"/>
  <c r="AB188" i="3"/>
  <c r="AB63" i="6" s="1"/>
  <c r="AC177" i="3"/>
  <c r="AB187" i="3"/>
  <c r="AB62" i="6" s="1"/>
  <c r="AB184" i="3"/>
  <c r="AC179" i="3"/>
  <c r="AB189" i="3"/>
  <c r="AB64" i="6" s="1"/>
  <c r="AB192" i="3"/>
  <c r="AB67" i="6" s="1"/>
  <c r="AC182" i="3"/>
  <c r="DY67" i="6"/>
  <c r="AC181" i="3"/>
  <c r="AB191" i="3"/>
  <c r="AB66" i="6" s="1"/>
  <c r="AC180" i="3"/>
  <c r="AB190" i="3"/>
  <c r="AB65" i="6" s="1"/>
  <c r="Z92" i="7"/>
  <c r="AH174" i="3"/>
  <c r="AA92" i="7" l="1"/>
  <c r="DY63" i="6"/>
  <c r="AB69" i="6"/>
  <c r="AA69" i="6"/>
  <c r="AD180" i="3"/>
  <c r="AC190" i="3"/>
  <c r="AC65" i="6" s="1"/>
  <c r="AD179" i="3"/>
  <c r="AC189" i="3"/>
  <c r="AC64" i="6" s="1"/>
  <c r="AC192" i="3"/>
  <c r="AC67" i="6" s="1"/>
  <c r="AD182" i="3"/>
  <c r="AD178" i="3"/>
  <c r="AC188" i="3"/>
  <c r="AC63" i="6" s="1"/>
  <c r="AD181" i="3"/>
  <c r="AC191" i="3"/>
  <c r="AC66" i="6" s="1"/>
  <c r="AB194" i="3"/>
  <c r="AD177" i="3"/>
  <c r="AC187" i="3"/>
  <c r="AC62" i="6" s="1"/>
  <c r="AC184" i="3"/>
  <c r="DY62" i="6"/>
  <c r="AI174" i="3"/>
  <c r="DY69" i="6" l="1"/>
  <c r="AC69" i="6"/>
  <c r="AC194" i="3"/>
  <c r="AE177" i="3"/>
  <c r="AD187" i="3"/>
  <c r="AD62" i="6" s="1"/>
  <c r="AD184" i="3"/>
  <c r="AB92" i="7"/>
  <c r="AE178" i="3"/>
  <c r="AD188" i="3"/>
  <c r="AD63" i="6" s="1"/>
  <c r="AE179" i="3"/>
  <c r="AD189" i="3"/>
  <c r="AD64" i="6" s="1"/>
  <c r="AD192" i="3"/>
  <c r="AD67" i="6" s="1"/>
  <c r="AE182" i="3"/>
  <c r="AE181" i="3"/>
  <c r="AD191" i="3"/>
  <c r="AD66" i="6" s="1"/>
  <c r="AE180" i="3"/>
  <c r="AD190" i="3"/>
  <c r="AD65" i="6" s="1"/>
  <c r="M406" i="5"/>
  <c r="AJ174" i="3"/>
  <c r="AD69" i="6" l="1"/>
  <c r="AC92" i="7"/>
  <c r="AF180" i="3"/>
  <c r="AE190" i="3"/>
  <c r="AF182" i="3"/>
  <c r="AE192" i="3"/>
  <c r="AE67" i="6" s="1"/>
  <c r="AD194" i="3"/>
  <c r="AF178" i="3"/>
  <c r="AE188" i="3"/>
  <c r="AF177" i="3"/>
  <c r="AE187" i="3"/>
  <c r="AE62" i="6" s="1"/>
  <c r="AE184" i="3"/>
  <c r="AF181" i="3"/>
  <c r="AE191" i="3"/>
  <c r="AF179" i="3"/>
  <c r="AE189" i="3"/>
  <c r="N399" i="5"/>
  <c r="AK174" i="3"/>
  <c r="AE64" i="6" l="1"/>
  <c r="DZ64" i="6" s="1"/>
  <c r="AE65" i="6"/>
  <c r="DZ65" i="6" s="1"/>
  <c r="AE66" i="6"/>
  <c r="DZ66" i="6" s="1"/>
  <c r="AE63" i="6"/>
  <c r="AD92" i="7"/>
  <c r="AG178" i="3"/>
  <c r="AF188" i="3"/>
  <c r="AF63" i="6" s="1"/>
  <c r="DZ67" i="6"/>
  <c r="AG179" i="3"/>
  <c r="AF189" i="3"/>
  <c r="AF64" i="6" s="1"/>
  <c r="AE194" i="3"/>
  <c r="AF192" i="3"/>
  <c r="AF67" i="6" s="1"/>
  <c r="AG182" i="3"/>
  <c r="AG177" i="3"/>
  <c r="AF187" i="3"/>
  <c r="AF62" i="6" s="1"/>
  <c r="AF184" i="3"/>
  <c r="AG181" i="3"/>
  <c r="AF191" i="3"/>
  <c r="AF66" i="6" s="1"/>
  <c r="AG180" i="3"/>
  <c r="AF190" i="3"/>
  <c r="AF65" i="6" s="1"/>
  <c r="AL174" i="3"/>
  <c r="AE69" i="6" l="1"/>
  <c r="DZ63" i="6"/>
  <c r="AF69" i="6"/>
  <c r="AF194" i="3"/>
  <c r="AH177" i="3"/>
  <c r="AG187" i="3"/>
  <c r="AG62" i="6" s="1"/>
  <c r="AG184" i="3"/>
  <c r="DZ62" i="6"/>
  <c r="AE92" i="7"/>
  <c r="AH180" i="3"/>
  <c r="AG190" i="3"/>
  <c r="AG65" i="6" s="1"/>
  <c r="AH181" i="3"/>
  <c r="AG191" i="3"/>
  <c r="AG66" i="6" s="1"/>
  <c r="AH182" i="3"/>
  <c r="AG192" i="3"/>
  <c r="AG67" i="6" s="1"/>
  <c r="AH179" i="3"/>
  <c r="AG189" i="3"/>
  <c r="AG64" i="6" s="1"/>
  <c r="AH178" i="3"/>
  <c r="AG188" i="3"/>
  <c r="AG63" i="6" s="1"/>
  <c r="AM174" i="3"/>
  <c r="DZ69" i="6" l="1"/>
  <c r="AG69" i="6"/>
  <c r="AF92" i="7"/>
  <c r="AI179" i="3"/>
  <c r="AH189" i="3"/>
  <c r="AH64" i="6" s="1"/>
  <c r="AG194" i="3"/>
  <c r="AI181" i="3"/>
  <c r="AH191" i="3"/>
  <c r="AH66" i="6" s="1"/>
  <c r="AI177" i="3"/>
  <c r="AH187" i="3"/>
  <c r="AH62" i="6" s="1"/>
  <c r="AH184" i="3"/>
  <c r="AI178" i="3"/>
  <c r="AH188" i="3"/>
  <c r="AH63" i="6" s="1"/>
  <c r="AH192" i="3"/>
  <c r="AH67" i="6" s="1"/>
  <c r="AI182" i="3"/>
  <c r="AI180" i="3"/>
  <c r="AH190" i="3"/>
  <c r="AH65" i="6" s="1"/>
  <c r="O399" i="5"/>
  <c r="AN174" i="3"/>
  <c r="AH69" i="6" l="1"/>
  <c r="AG92" i="7"/>
  <c r="AJ180" i="3"/>
  <c r="AI190" i="3"/>
  <c r="AJ177" i="3"/>
  <c r="AI187" i="3"/>
  <c r="AI62" i="6" s="1"/>
  <c r="AI184" i="3"/>
  <c r="AH194" i="3"/>
  <c r="AI192" i="3"/>
  <c r="AI67" i="6" s="1"/>
  <c r="AJ182" i="3"/>
  <c r="AJ178" i="3"/>
  <c r="AI188" i="3"/>
  <c r="AJ181" i="3"/>
  <c r="AI191" i="3"/>
  <c r="AJ179" i="3"/>
  <c r="AI189" i="3"/>
  <c r="N406" i="5"/>
  <c r="AO174" i="3"/>
  <c r="AI64" i="6" l="1"/>
  <c r="EA64" i="6" s="1"/>
  <c r="AI63" i="6"/>
  <c r="EA63" i="6" s="1"/>
  <c r="AI65" i="6"/>
  <c r="EA65" i="6" s="1"/>
  <c r="AI66" i="6"/>
  <c r="EA66" i="6" s="1"/>
  <c r="AH92" i="7"/>
  <c r="EA67" i="6"/>
  <c r="AK179" i="3"/>
  <c r="AJ189" i="3"/>
  <c r="AJ64" i="6" s="1"/>
  <c r="AK177" i="3"/>
  <c r="AJ187" i="3"/>
  <c r="AJ62" i="6" s="1"/>
  <c r="AJ184" i="3"/>
  <c r="AI194" i="3"/>
  <c r="AK178" i="3"/>
  <c r="AJ188" i="3"/>
  <c r="AJ63" i="6" s="1"/>
  <c r="AK181" i="3"/>
  <c r="AJ191" i="3"/>
  <c r="AJ66" i="6" s="1"/>
  <c r="AK182" i="3"/>
  <c r="AJ192" i="3"/>
  <c r="AJ67" i="6" s="1"/>
  <c r="AK180" i="3"/>
  <c r="AJ190" i="3"/>
  <c r="AJ65" i="6" s="1"/>
  <c r="AP174" i="3"/>
  <c r="AI69" i="6" l="1"/>
  <c r="AJ69" i="6"/>
  <c r="AL179" i="3"/>
  <c r="AK189" i="3"/>
  <c r="AK64" i="6" s="1"/>
  <c r="AL180" i="3"/>
  <c r="AK190" i="3"/>
  <c r="AK65" i="6" s="1"/>
  <c r="AL182" i="3"/>
  <c r="AK192" i="3"/>
  <c r="AK67" i="6" s="1"/>
  <c r="AL178" i="3"/>
  <c r="AK188" i="3"/>
  <c r="AK63" i="6" s="1"/>
  <c r="AJ194" i="3"/>
  <c r="AL181" i="3"/>
  <c r="AK191" i="3"/>
  <c r="AK66" i="6" s="1"/>
  <c r="EA62" i="6"/>
  <c r="EA69" i="6" s="1"/>
  <c r="AL177" i="3"/>
  <c r="AK187" i="3"/>
  <c r="AK62" i="6" s="1"/>
  <c r="AK184" i="3"/>
  <c r="AI92" i="7"/>
  <c r="AQ174" i="3"/>
  <c r="AK69" i="6" l="1"/>
  <c r="AM180" i="3"/>
  <c r="AL190" i="3"/>
  <c r="AL65" i="6" s="1"/>
  <c r="AK194" i="3"/>
  <c r="AM182" i="3"/>
  <c r="AL192" i="3"/>
  <c r="AL67" i="6" s="1"/>
  <c r="AM179" i="3"/>
  <c r="AL189" i="3"/>
  <c r="AL64" i="6" s="1"/>
  <c r="AM178" i="3"/>
  <c r="AL188" i="3"/>
  <c r="AL63" i="6" s="1"/>
  <c r="AM177" i="3"/>
  <c r="AL187" i="3"/>
  <c r="AL62" i="6" s="1"/>
  <c r="AL184" i="3"/>
  <c r="AM181" i="3"/>
  <c r="AL191" i="3"/>
  <c r="AL66" i="6" s="1"/>
  <c r="AJ92" i="7"/>
  <c r="AR174" i="3"/>
  <c r="AL69" i="6" l="1"/>
  <c r="AN179" i="3"/>
  <c r="AM189" i="3"/>
  <c r="AN181" i="3"/>
  <c r="AM191" i="3"/>
  <c r="AN177" i="3"/>
  <c r="AM187" i="3"/>
  <c r="AM62" i="6" s="1"/>
  <c r="AM184" i="3"/>
  <c r="AN178" i="3"/>
  <c r="AM188" i="3"/>
  <c r="AN182" i="3"/>
  <c r="AM192" i="3"/>
  <c r="AM67" i="6" s="1"/>
  <c r="AN180" i="3"/>
  <c r="AM190" i="3"/>
  <c r="AL194" i="3"/>
  <c r="AK92" i="7"/>
  <c r="DV91" i="6"/>
  <c r="O406" i="5"/>
  <c r="P399" i="5"/>
  <c r="AS174" i="3"/>
  <c r="AM66" i="6" l="1"/>
  <c r="EB66" i="6" s="1"/>
  <c r="AM64" i="6"/>
  <c r="EB64" i="6" s="1"/>
  <c r="AM65" i="6"/>
  <c r="EB65" i="6" s="1"/>
  <c r="AM63" i="6"/>
  <c r="AO182" i="3"/>
  <c r="AN192" i="3"/>
  <c r="AN67" i="6" s="1"/>
  <c r="AM194" i="3"/>
  <c r="AO181" i="3"/>
  <c r="AN191" i="3"/>
  <c r="AN66" i="6" s="1"/>
  <c r="AO177" i="3"/>
  <c r="AN187" i="3"/>
  <c r="AN62" i="6" s="1"/>
  <c r="AN184" i="3"/>
  <c r="EB67" i="6"/>
  <c r="AO180" i="3"/>
  <c r="AN190" i="3"/>
  <c r="AN65" i="6" s="1"/>
  <c r="AO178" i="3"/>
  <c r="AN188" i="3"/>
  <c r="AN63" i="6" s="1"/>
  <c r="AL92" i="7"/>
  <c r="AO179" i="3"/>
  <c r="AN189" i="3"/>
  <c r="AN64" i="6" s="1"/>
  <c r="AT174" i="3"/>
  <c r="AM69" i="6" l="1"/>
  <c r="AN69" i="6"/>
  <c r="EB63" i="6"/>
  <c r="AP177" i="3"/>
  <c r="AO187" i="3"/>
  <c r="AO62" i="6" s="1"/>
  <c r="AO184" i="3"/>
  <c r="EB62" i="6"/>
  <c r="AN194" i="3"/>
  <c r="AP178" i="3"/>
  <c r="AO188" i="3"/>
  <c r="AO63" i="6" s="1"/>
  <c r="AM92" i="7"/>
  <c r="AP180" i="3"/>
  <c r="AO190" i="3"/>
  <c r="AO65" i="6" s="1"/>
  <c r="AP179" i="3"/>
  <c r="AO189" i="3"/>
  <c r="AO64" i="6" s="1"/>
  <c r="AP181" i="3"/>
  <c r="AO191" i="3"/>
  <c r="AO66" i="6" s="1"/>
  <c r="AO192" i="3"/>
  <c r="AO67" i="6" s="1"/>
  <c r="AP182" i="3"/>
  <c r="AU174" i="3"/>
  <c r="EB69" i="6" l="1"/>
  <c r="AO69" i="6"/>
  <c r="AN92" i="7"/>
  <c r="AQ179" i="3"/>
  <c r="AP189" i="3"/>
  <c r="AP64" i="6" s="1"/>
  <c r="AO194" i="3"/>
  <c r="AP192" i="3"/>
  <c r="AP67" i="6" s="1"/>
  <c r="AQ182" i="3"/>
  <c r="AQ177" i="3"/>
  <c r="AP187" i="3"/>
  <c r="AP62" i="6" s="1"/>
  <c r="AP184" i="3"/>
  <c r="AQ181" i="3"/>
  <c r="AP191" i="3"/>
  <c r="AP66" i="6" s="1"/>
  <c r="AQ180" i="3"/>
  <c r="AP190" i="3"/>
  <c r="AP65" i="6" s="1"/>
  <c r="AQ178" i="3"/>
  <c r="AP188" i="3"/>
  <c r="AP63" i="6" s="1"/>
  <c r="P406" i="5"/>
  <c r="Q399" i="5"/>
  <c r="AV174" i="3"/>
  <c r="AP69" i="6" l="1"/>
  <c r="AR177" i="3"/>
  <c r="AQ187" i="3"/>
  <c r="AQ62" i="6" s="1"/>
  <c r="AQ184" i="3"/>
  <c r="AR181" i="3"/>
  <c r="AQ191" i="3"/>
  <c r="AR179" i="3"/>
  <c r="AQ189" i="3"/>
  <c r="AR178" i="3"/>
  <c r="AQ188" i="3"/>
  <c r="AR182" i="3"/>
  <c r="AQ192" i="3"/>
  <c r="AQ67" i="6" s="1"/>
  <c r="AR180" i="3"/>
  <c r="AQ190" i="3"/>
  <c r="AP194" i="3"/>
  <c r="AO92" i="7"/>
  <c r="AW174" i="3"/>
  <c r="AQ64" i="6" l="1"/>
  <c r="EC64" i="6" s="1"/>
  <c r="AQ65" i="6"/>
  <c r="EC65" i="6" s="1"/>
  <c r="AQ66" i="6"/>
  <c r="EC66" i="6" s="1"/>
  <c r="AQ63" i="6"/>
  <c r="EC63" i="6" s="1"/>
  <c r="AS181" i="3"/>
  <c r="AR191" i="3"/>
  <c r="AR66" i="6" s="1"/>
  <c r="AS182" i="3"/>
  <c r="AR192" i="3"/>
  <c r="AR67" i="6" s="1"/>
  <c r="AS179" i="3"/>
  <c r="AR189" i="3"/>
  <c r="AR64" i="6" s="1"/>
  <c r="EC67" i="6"/>
  <c r="AP92" i="7"/>
  <c r="AQ194" i="3"/>
  <c r="AS180" i="3"/>
  <c r="AR190" i="3"/>
  <c r="AR65" i="6" s="1"/>
  <c r="AS178" i="3"/>
  <c r="AR188" i="3"/>
  <c r="AR63" i="6" s="1"/>
  <c r="AS177" i="3"/>
  <c r="AR187" i="3"/>
  <c r="AR62" i="6" s="1"/>
  <c r="AR184" i="3"/>
  <c r="AX174" i="3"/>
  <c r="AQ92" i="7" l="1"/>
  <c r="AR69" i="6"/>
  <c r="AQ69" i="6"/>
  <c r="AT180" i="3"/>
  <c r="AS190" i="3"/>
  <c r="AS65" i="6" s="1"/>
  <c r="AT182" i="3"/>
  <c r="AS192" i="3"/>
  <c r="AS67" i="6" s="1"/>
  <c r="AT178" i="3"/>
  <c r="AS188" i="3"/>
  <c r="AS63" i="6" s="1"/>
  <c r="EC62" i="6"/>
  <c r="EC69" i="6" s="1"/>
  <c r="AT177" i="3"/>
  <c r="AS187" i="3"/>
  <c r="AS62" i="6" s="1"/>
  <c r="AS184" i="3"/>
  <c r="AR194" i="3"/>
  <c r="AT179" i="3"/>
  <c r="AS189" i="3"/>
  <c r="AS64" i="6" s="1"/>
  <c r="AT181" i="3"/>
  <c r="AS191" i="3"/>
  <c r="AS66" i="6" s="1"/>
  <c r="AY174" i="3"/>
  <c r="AS69" i="6" l="1"/>
  <c r="AS194" i="3"/>
  <c r="AT192" i="3"/>
  <c r="AT67" i="6" s="1"/>
  <c r="AU182" i="3"/>
  <c r="AU181" i="3"/>
  <c r="AT191" i="3"/>
  <c r="AT66" i="6" s="1"/>
  <c r="AU177" i="3"/>
  <c r="AT187" i="3"/>
  <c r="AT62" i="6" s="1"/>
  <c r="AT184" i="3"/>
  <c r="AU178" i="3"/>
  <c r="AT188" i="3"/>
  <c r="AT63" i="6" s="1"/>
  <c r="AU179" i="3"/>
  <c r="AT189" i="3"/>
  <c r="AT64" i="6" s="1"/>
  <c r="AR92" i="7"/>
  <c r="AU180" i="3"/>
  <c r="AT190" i="3"/>
  <c r="AT65" i="6" s="1"/>
  <c r="AZ174" i="3"/>
  <c r="AT69" i="6" l="1"/>
  <c r="AV180" i="3"/>
  <c r="AU190" i="3"/>
  <c r="AV177" i="3"/>
  <c r="AU187" i="3"/>
  <c r="AU62" i="6" s="1"/>
  <c r="AU184" i="3"/>
  <c r="AV181" i="3"/>
  <c r="AU191" i="3"/>
  <c r="AV178" i="3"/>
  <c r="AU188" i="3"/>
  <c r="AV179" i="3"/>
  <c r="AU189" i="3"/>
  <c r="AT194" i="3"/>
  <c r="AV182" i="3"/>
  <c r="AU192" i="3"/>
  <c r="AU67" i="6" s="1"/>
  <c r="AS92" i="7"/>
  <c r="Q406" i="5"/>
  <c r="R399" i="5"/>
  <c r="BA174" i="3"/>
  <c r="AU64" i="6" l="1"/>
  <c r="ED64" i="6" s="1"/>
  <c r="AU66" i="6"/>
  <c r="ED66" i="6" s="1"/>
  <c r="AU65" i="6"/>
  <c r="ED65" i="6" s="1"/>
  <c r="AU63" i="6"/>
  <c r="AT92" i="7"/>
  <c r="ED67" i="6"/>
  <c r="AU194" i="3"/>
  <c r="AW182" i="3"/>
  <c r="AV192" i="3"/>
  <c r="AV67" i="6" s="1"/>
  <c r="AW179" i="3"/>
  <c r="AV189" i="3"/>
  <c r="AV64" i="6" s="1"/>
  <c r="AW177" i="3"/>
  <c r="AV187" i="3"/>
  <c r="AV62" i="6" s="1"/>
  <c r="AV184" i="3"/>
  <c r="AW181" i="3"/>
  <c r="AV191" i="3"/>
  <c r="AV66" i="6" s="1"/>
  <c r="AW178" i="3"/>
  <c r="AV188" i="3"/>
  <c r="AV63" i="6" s="1"/>
  <c r="AW180" i="3"/>
  <c r="AV190" i="3"/>
  <c r="AV65" i="6" s="1"/>
  <c r="BB174" i="3"/>
  <c r="AU69" i="6" l="1"/>
  <c r="ED63" i="6"/>
  <c r="AV69" i="6"/>
  <c r="AX180" i="3"/>
  <c r="AW190" i="3"/>
  <c r="AW65" i="6" s="1"/>
  <c r="AX179" i="3"/>
  <c r="AW189" i="3"/>
  <c r="AW64" i="6" s="1"/>
  <c r="ED62" i="6"/>
  <c r="AV194" i="3"/>
  <c r="AX181" i="3"/>
  <c r="AW191" i="3"/>
  <c r="AW66" i="6" s="1"/>
  <c r="AX178" i="3"/>
  <c r="AW188" i="3"/>
  <c r="AW63" i="6" s="1"/>
  <c r="AX177" i="3"/>
  <c r="AW187" i="3"/>
  <c r="AW62" i="6" s="1"/>
  <c r="AW184" i="3"/>
  <c r="AW192" i="3"/>
  <c r="AW67" i="6" s="1"/>
  <c r="AX182" i="3"/>
  <c r="AU92" i="7"/>
  <c r="BC174" i="3"/>
  <c r="ED69" i="6" l="1"/>
  <c r="AW69" i="6"/>
  <c r="AY182" i="3"/>
  <c r="AX192" i="3"/>
  <c r="AX67" i="6" s="1"/>
  <c r="AY177" i="3"/>
  <c r="AX187" i="3"/>
  <c r="AX62" i="6" s="1"/>
  <c r="AX184" i="3"/>
  <c r="AY181" i="3"/>
  <c r="AX191" i="3"/>
  <c r="AX66" i="6" s="1"/>
  <c r="AY179" i="3"/>
  <c r="AX189" i="3"/>
  <c r="AX64" i="6" s="1"/>
  <c r="AW194" i="3"/>
  <c r="AY178" i="3"/>
  <c r="AX188" i="3"/>
  <c r="AX63" i="6" s="1"/>
  <c r="AV92" i="7"/>
  <c r="AY180" i="3"/>
  <c r="AX190" i="3"/>
  <c r="AX65" i="6" s="1"/>
  <c r="R406" i="5"/>
  <c r="S399" i="5"/>
  <c r="BD174" i="3"/>
  <c r="AX69" i="6" l="1"/>
  <c r="AW92" i="7"/>
  <c r="AZ177" i="3"/>
  <c r="AY187" i="3"/>
  <c r="AY62" i="6" s="1"/>
  <c r="AY184" i="3"/>
  <c r="AZ180" i="3"/>
  <c r="AY190" i="3"/>
  <c r="AZ179" i="3"/>
  <c r="AY189" i="3"/>
  <c r="AZ181" i="3"/>
  <c r="AY191" i="3"/>
  <c r="AX194" i="3"/>
  <c r="AZ178" i="3"/>
  <c r="AY188" i="3"/>
  <c r="AZ182" i="3"/>
  <c r="AY192" i="3"/>
  <c r="AY67" i="6" s="1"/>
  <c r="BE174" i="3"/>
  <c r="AY64" i="6" l="1"/>
  <c r="EE64" i="6" s="1"/>
  <c r="AY66" i="6"/>
  <c r="EE66" i="6" s="1"/>
  <c r="AY65" i="6"/>
  <c r="EE65" i="6" s="1"/>
  <c r="AY63" i="6"/>
  <c r="AZ192" i="3"/>
  <c r="AZ67" i="6" s="1"/>
  <c r="BA182" i="3"/>
  <c r="BA181" i="3"/>
  <c r="AZ191" i="3"/>
  <c r="AZ66" i="6" s="1"/>
  <c r="AX92" i="7"/>
  <c r="BA179" i="3"/>
  <c r="AZ189" i="3"/>
  <c r="AZ64" i="6" s="1"/>
  <c r="AY194" i="3"/>
  <c r="EE67" i="6"/>
  <c r="BA180" i="3"/>
  <c r="AZ190" i="3"/>
  <c r="AZ65" i="6" s="1"/>
  <c r="BA178" i="3"/>
  <c r="AZ188" i="3"/>
  <c r="AZ63" i="6" s="1"/>
  <c r="BA177" i="3"/>
  <c r="AZ187" i="3"/>
  <c r="AZ62" i="6" s="1"/>
  <c r="AZ184" i="3"/>
  <c r="BF174" i="3"/>
  <c r="AY69" i="6" l="1"/>
  <c r="AZ69" i="6"/>
  <c r="EE63" i="6"/>
  <c r="BB177" i="3"/>
  <c r="BA187" i="3"/>
  <c r="BA62" i="6" s="1"/>
  <c r="BA184" i="3"/>
  <c r="EE62" i="6"/>
  <c r="BB181" i="3"/>
  <c r="BA191" i="3"/>
  <c r="BA66" i="6" s="1"/>
  <c r="BB178" i="3"/>
  <c r="BA188" i="3"/>
  <c r="BA63" i="6" s="1"/>
  <c r="AY92" i="7"/>
  <c r="BB179" i="3"/>
  <c r="BA189" i="3"/>
  <c r="BA64" i="6" s="1"/>
  <c r="BB182" i="3"/>
  <c r="BA192" i="3"/>
  <c r="BA67" i="6" s="1"/>
  <c r="BB180" i="3"/>
  <c r="BA190" i="3"/>
  <c r="BA65" i="6" s="1"/>
  <c r="AZ194" i="3"/>
  <c r="BG174" i="3"/>
  <c r="EE69" i="6" l="1"/>
  <c r="BA69" i="6"/>
  <c r="AZ92" i="7"/>
  <c r="BC179" i="3"/>
  <c r="BB189" i="3"/>
  <c r="BB64" i="6" s="1"/>
  <c r="BC181" i="3"/>
  <c r="BB191" i="3"/>
  <c r="BB66" i="6" s="1"/>
  <c r="BB192" i="3"/>
  <c r="BB67" i="6" s="1"/>
  <c r="BC182" i="3"/>
  <c r="BA194" i="3"/>
  <c r="BC180" i="3"/>
  <c r="BB190" i="3"/>
  <c r="BB65" i="6" s="1"/>
  <c r="BC178" i="3"/>
  <c r="BB188" i="3"/>
  <c r="BB63" i="6" s="1"/>
  <c r="BC177" i="3"/>
  <c r="BB187" i="3"/>
  <c r="BB62" i="6" s="1"/>
  <c r="BB184" i="3"/>
  <c r="BH174" i="3"/>
  <c r="BB69" i="6" l="1"/>
  <c r="BB194" i="3"/>
  <c r="BC192" i="3"/>
  <c r="BC67" i="6" s="1"/>
  <c r="BD182" i="3"/>
  <c r="BD181" i="3"/>
  <c r="BC191" i="3"/>
  <c r="BD178" i="3"/>
  <c r="BC188" i="3"/>
  <c r="BD177" i="3"/>
  <c r="BC187" i="3"/>
  <c r="BC62" i="6" s="1"/>
  <c r="BC184" i="3"/>
  <c r="BD180" i="3"/>
  <c r="BC190" i="3"/>
  <c r="BA92" i="7"/>
  <c r="BD179" i="3"/>
  <c r="BC189" i="3"/>
  <c r="DW91" i="6"/>
  <c r="S406" i="5"/>
  <c r="T399" i="5"/>
  <c r="BI174" i="3"/>
  <c r="BC65" i="6" l="1"/>
  <c r="EF65" i="6" s="1"/>
  <c r="BC63" i="6"/>
  <c r="EF63" i="6" s="1"/>
  <c r="BC64" i="6"/>
  <c r="EF64" i="6" s="1"/>
  <c r="BC66" i="6"/>
  <c r="EF66" i="6" s="1"/>
  <c r="BB92" i="7"/>
  <c r="BE180" i="3"/>
  <c r="BD190" i="3"/>
  <c r="BD65" i="6" s="1"/>
  <c r="BE178" i="3"/>
  <c r="BD188" i="3"/>
  <c r="BD63" i="6" s="1"/>
  <c r="EF67" i="6"/>
  <c r="BE179" i="3"/>
  <c r="BD189" i="3"/>
  <c r="BD64" i="6" s="1"/>
  <c r="BE182" i="3"/>
  <c r="BD192" i="3"/>
  <c r="BD67" i="6" s="1"/>
  <c r="BC194" i="3"/>
  <c r="BE177" i="3"/>
  <c r="BD187" i="3"/>
  <c r="BD62" i="6" s="1"/>
  <c r="BD184" i="3"/>
  <c r="BE181" i="3"/>
  <c r="BD191" i="3"/>
  <c r="BD66" i="6" s="1"/>
  <c r="BJ174" i="3"/>
  <c r="BC69" i="6" l="1"/>
  <c r="BD69" i="6"/>
  <c r="EF62" i="6"/>
  <c r="EF69" i="6" s="1"/>
  <c r="BF179" i="3"/>
  <c r="BE189" i="3"/>
  <c r="BE64" i="6" s="1"/>
  <c r="BF178" i="3"/>
  <c r="BE188" i="3"/>
  <c r="BE63" i="6" s="1"/>
  <c r="BF181" i="3"/>
  <c r="BE191" i="3"/>
  <c r="BE66" i="6" s="1"/>
  <c r="BD194" i="3"/>
  <c r="BF177" i="3"/>
  <c r="BE187" i="3"/>
  <c r="BE62" i="6" s="1"/>
  <c r="BE184" i="3"/>
  <c r="BF182" i="3"/>
  <c r="BE192" i="3"/>
  <c r="BE67" i="6" s="1"/>
  <c r="BC92" i="7"/>
  <c r="BF180" i="3"/>
  <c r="BE190" i="3"/>
  <c r="BE65" i="6" s="1"/>
  <c r="BK174" i="3"/>
  <c r="BE69" i="6" l="1"/>
  <c r="BG180" i="3"/>
  <c r="BF190" i="3"/>
  <c r="BF65" i="6" s="1"/>
  <c r="BG181" i="3"/>
  <c r="BF191" i="3"/>
  <c r="BF66" i="6" s="1"/>
  <c r="BG179" i="3"/>
  <c r="BF189" i="3"/>
  <c r="BF64" i="6" s="1"/>
  <c r="BE194" i="3"/>
  <c r="BG182" i="3"/>
  <c r="BF192" i="3"/>
  <c r="BF67" i="6" s="1"/>
  <c r="BG177" i="3"/>
  <c r="BF187" i="3"/>
  <c r="BF62" i="6" s="1"/>
  <c r="BF184" i="3"/>
  <c r="BD92" i="7"/>
  <c r="BG178" i="3"/>
  <c r="BF188" i="3"/>
  <c r="BF63" i="6" s="1"/>
  <c r="T406" i="5"/>
  <c r="U399" i="5"/>
  <c r="BL174" i="3"/>
  <c r="BF69" i="6" l="1"/>
  <c r="BE92" i="7"/>
  <c r="BH178" i="3"/>
  <c r="BG188" i="3"/>
  <c r="BH181" i="3"/>
  <c r="BG191" i="3"/>
  <c r="BH177" i="3"/>
  <c r="BG187" i="3"/>
  <c r="BG62" i="6" s="1"/>
  <c r="BG184" i="3"/>
  <c r="BF194" i="3"/>
  <c r="BH182" i="3"/>
  <c r="BG192" i="3"/>
  <c r="BG67" i="6" s="1"/>
  <c r="BH179" i="3"/>
  <c r="BG189" i="3"/>
  <c r="BH180" i="3"/>
  <c r="BG190" i="3"/>
  <c r="BM174" i="3"/>
  <c r="BG63" i="6" l="1"/>
  <c r="BG65" i="6"/>
  <c r="EG65" i="6" s="1"/>
  <c r="BG64" i="6"/>
  <c r="EG64" i="6" s="1"/>
  <c r="BG66" i="6"/>
  <c r="EG66" i="6" s="1"/>
  <c r="BI180" i="3"/>
  <c r="BH190" i="3"/>
  <c r="BH65" i="6" s="1"/>
  <c r="BI182" i="3"/>
  <c r="BH192" i="3"/>
  <c r="BH67" i="6" s="1"/>
  <c r="BG194" i="3"/>
  <c r="BI181" i="3"/>
  <c r="BH191" i="3"/>
  <c r="BH66" i="6" s="1"/>
  <c r="EG67" i="6"/>
  <c r="BI177" i="3"/>
  <c r="BH187" i="3"/>
  <c r="BH62" i="6" s="1"/>
  <c r="BH184" i="3"/>
  <c r="BI179" i="3"/>
  <c r="BH189" i="3"/>
  <c r="BH64" i="6" s="1"/>
  <c r="BF92" i="7"/>
  <c r="BI178" i="3"/>
  <c r="BH188" i="3"/>
  <c r="BH63" i="6" s="1"/>
  <c r="BN174" i="3"/>
  <c r="BG92" i="7" l="1"/>
  <c r="BG69" i="6"/>
  <c r="EG63" i="6"/>
  <c r="BH69" i="6"/>
  <c r="BH194" i="3"/>
  <c r="BJ177" i="3"/>
  <c r="BI187" i="3"/>
  <c r="BI62" i="6" s="1"/>
  <c r="BI184" i="3"/>
  <c r="BJ181" i="3"/>
  <c r="BI191" i="3"/>
  <c r="BI66" i="6" s="1"/>
  <c r="BJ182" i="3"/>
  <c r="BI192" i="3"/>
  <c r="BI67" i="6" s="1"/>
  <c r="BJ179" i="3"/>
  <c r="BI189" i="3"/>
  <c r="BI64" i="6" s="1"/>
  <c r="BJ178" i="3"/>
  <c r="BI188" i="3"/>
  <c r="BI63" i="6" s="1"/>
  <c r="EG62" i="6"/>
  <c r="BJ180" i="3"/>
  <c r="BI190" i="3"/>
  <c r="BI65" i="6" s="1"/>
  <c r="BO174" i="3"/>
  <c r="EG69" i="6" l="1"/>
  <c r="BI69" i="6"/>
  <c r="BH92" i="7"/>
  <c r="BK177" i="3"/>
  <c r="BJ187" i="3"/>
  <c r="BJ62" i="6" s="1"/>
  <c r="BJ184" i="3"/>
  <c r="BI194" i="3"/>
  <c r="BK180" i="3"/>
  <c r="BJ190" i="3"/>
  <c r="BJ65" i="6" s="1"/>
  <c r="BK178" i="3"/>
  <c r="BJ188" i="3"/>
  <c r="BJ63" i="6" s="1"/>
  <c r="BK179" i="3"/>
  <c r="BJ189" i="3"/>
  <c r="BJ64" i="6" s="1"/>
  <c r="BK181" i="3"/>
  <c r="BJ191" i="3"/>
  <c r="BJ66" i="6" s="1"/>
  <c r="BK182" i="3"/>
  <c r="BJ192" i="3"/>
  <c r="BJ67" i="6" s="1"/>
  <c r="BP174" i="3"/>
  <c r="BJ69" i="6" l="1"/>
  <c r="BI92" i="7"/>
  <c r="BL181" i="3"/>
  <c r="BK191" i="3"/>
  <c r="BK192" i="3"/>
  <c r="BK67" i="6" s="1"/>
  <c r="BL182" i="3"/>
  <c r="BL179" i="3"/>
  <c r="BK189" i="3"/>
  <c r="BL180" i="3"/>
  <c r="BK190" i="3"/>
  <c r="BJ194" i="3"/>
  <c r="BL178" i="3"/>
  <c r="BK188" i="3"/>
  <c r="BL177" i="3"/>
  <c r="BK187" i="3"/>
  <c r="BK62" i="6" s="1"/>
  <c r="BK184" i="3"/>
  <c r="U406" i="5"/>
  <c r="V399" i="5"/>
  <c r="BQ174" i="3"/>
  <c r="BK63" i="6" l="1"/>
  <c r="BK64" i="6"/>
  <c r="EH64" i="6" s="1"/>
  <c r="BK66" i="6"/>
  <c r="EH66" i="6" s="1"/>
  <c r="BK65" i="6"/>
  <c r="EH65" i="6" s="1"/>
  <c r="BJ92" i="7"/>
  <c r="EH67" i="6"/>
  <c r="BK194" i="3"/>
  <c r="BM177" i="3"/>
  <c r="BL187" i="3"/>
  <c r="BL62" i="6" s="1"/>
  <c r="BL184" i="3"/>
  <c r="BM179" i="3"/>
  <c r="BL189" i="3"/>
  <c r="BL64" i="6" s="1"/>
  <c r="BM178" i="3"/>
  <c r="BL188" i="3"/>
  <c r="BL63" i="6" s="1"/>
  <c r="BM180" i="3"/>
  <c r="BL190" i="3"/>
  <c r="BL65" i="6" s="1"/>
  <c r="BL192" i="3"/>
  <c r="BL67" i="6" s="1"/>
  <c r="BM182" i="3"/>
  <c r="BM181" i="3"/>
  <c r="BL191" i="3"/>
  <c r="BL66" i="6" s="1"/>
  <c r="BR174" i="3"/>
  <c r="BK69" i="6" l="1"/>
  <c r="EH63" i="6"/>
  <c r="BL69" i="6"/>
  <c r="BN182" i="3"/>
  <c r="BM192" i="3"/>
  <c r="BM67" i="6" s="1"/>
  <c r="EH62" i="6"/>
  <c r="BN178" i="3"/>
  <c r="BM188" i="3"/>
  <c r="BM63" i="6" s="1"/>
  <c r="BL194" i="3"/>
  <c r="BN177" i="3"/>
  <c r="BM187" i="3"/>
  <c r="BM62" i="6" s="1"/>
  <c r="BM184" i="3"/>
  <c r="BK92" i="7"/>
  <c r="BN181" i="3"/>
  <c r="BM191" i="3"/>
  <c r="BM66" i="6" s="1"/>
  <c r="BN180" i="3"/>
  <c r="BM190" i="3"/>
  <c r="BM65" i="6" s="1"/>
  <c r="BN179" i="3"/>
  <c r="BM189" i="3"/>
  <c r="BM64" i="6" s="1"/>
  <c r="BS174" i="3"/>
  <c r="EH69" i="6" l="1"/>
  <c r="BM69" i="6"/>
  <c r="BO179" i="3"/>
  <c r="BN189" i="3"/>
  <c r="BN64" i="6" s="1"/>
  <c r="BO177" i="3"/>
  <c r="BN187" i="3"/>
  <c r="BN62" i="6" s="1"/>
  <c r="BN184" i="3"/>
  <c r="BO178" i="3"/>
  <c r="BN188" i="3"/>
  <c r="BN63" i="6" s="1"/>
  <c r="BM194" i="3"/>
  <c r="BO181" i="3"/>
  <c r="BN191" i="3"/>
  <c r="BN66" i="6" s="1"/>
  <c r="BO180" i="3"/>
  <c r="BN190" i="3"/>
  <c r="BN65" i="6" s="1"/>
  <c r="BL92" i="7"/>
  <c r="BN192" i="3"/>
  <c r="BN67" i="6" s="1"/>
  <c r="BO182" i="3"/>
  <c r="V406" i="5"/>
  <c r="W399" i="5"/>
  <c r="BT174" i="3"/>
  <c r="BN69" i="6" l="1"/>
  <c r="BM92" i="7"/>
  <c r="BP181" i="3"/>
  <c r="BO191" i="3"/>
  <c r="BP177" i="3"/>
  <c r="BO187" i="3"/>
  <c r="BO62" i="6" s="1"/>
  <c r="BO184" i="3"/>
  <c r="BP178" i="3"/>
  <c r="BO188" i="3"/>
  <c r="BN194" i="3"/>
  <c r="BP182" i="3"/>
  <c r="BO192" i="3"/>
  <c r="BO67" i="6" s="1"/>
  <c r="BP180" i="3"/>
  <c r="BO190" i="3"/>
  <c r="BP179" i="3"/>
  <c r="BO189" i="3"/>
  <c r="BU174" i="3"/>
  <c r="BO63" i="6" l="1"/>
  <c r="EI63" i="6" s="1"/>
  <c r="BO64" i="6"/>
  <c r="EI64" i="6" s="1"/>
  <c r="BO66" i="6"/>
  <c r="EI66" i="6" s="1"/>
  <c r="BO65" i="6"/>
  <c r="EI65" i="6" s="1"/>
  <c r="BQ179" i="3"/>
  <c r="BP189" i="3"/>
  <c r="BP64" i="6" s="1"/>
  <c r="EI67" i="6"/>
  <c r="BQ177" i="3"/>
  <c r="BP187" i="3"/>
  <c r="BP62" i="6" s="1"/>
  <c r="BP184" i="3"/>
  <c r="BQ178" i="3"/>
  <c r="BP188" i="3"/>
  <c r="BP63" i="6" s="1"/>
  <c r="BQ181" i="3"/>
  <c r="BP191" i="3"/>
  <c r="BP66" i="6" s="1"/>
  <c r="BQ182" i="3"/>
  <c r="BP192" i="3"/>
  <c r="BP67" i="6" s="1"/>
  <c r="BQ180" i="3"/>
  <c r="BP190" i="3"/>
  <c r="BP65" i="6" s="1"/>
  <c r="BO194" i="3"/>
  <c r="BN92" i="7"/>
  <c r="BV174" i="3"/>
  <c r="BO92" i="7" l="1"/>
  <c r="BO69" i="6"/>
  <c r="BP69" i="6"/>
  <c r="BQ192" i="3"/>
  <c r="BQ67" i="6" s="1"/>
  <c r="BR182" i="3"/>
  <c r="BR180" i="3"/>
  <c r="BQ190" i="3"/>
  <c r="BQ65" i="6" s="1"/>
  <c r="BR181" i="3"/>
  <c r="BQ191" i="3"/>
  <c r="BQ66" i="6" s="1"/>
  <c r="BP194" i="3"/>
  <c r="EI62" i="6"/>
  <c r="EI69" i="6" s="1"/>
  <c r="BR178" i="3"/>
  <c r="BQ188" i="3"/>
  <c r="BQ63" i="6" s="1"/>
  <c r="BR177" i="3"/>
  <c r="BQ187" i="3"/>
  <c r="BQ62" i="6" s="1"/>
  <c r="BQ184" i="3"/>
  <c r="BR179" i="3"/>
  <c r="BQ189" i="3"/>
  <c r="BQ64" i="6" s="1"/>
  <c r="BW174" i="3"/>
  <c r="BQ69" i="6" l="1"/>
  <c r="BS178" i="3"/>
  <c r="BR188" i="3"/>
  <c r="BR63" i="6" s="1"/>
  <c r="BS177" i="3"/>
  <c r="BR187" i="3"/>
  <c r="BR62" i="6" s="1"/>
  <c r="BR184" i="3"/>
  <c r="BS182" i="3"/>
  <c r="BR192" i="3"/>
  <c r="BR67" i="6" s="1"/>
  <c r="BP92" i="7"/>
  <c r="BS181" i="3"/>
  <c r="BR191" i="3"/>
  <c r="BR66" i="6" s="1"/>
  <c r="BQ194" i="3"/>
  <c r="BS180" i="3"/>
  <c r="BR190" i="3"/>
  <c r="BR65" i="6" s="1"/>
  <c r="BS179" i="3"/>
  <c r="BR189" i="3"/>
  <c r="BR64" i="6" s="1"/>
  <c r="BX174" i="3"/>
  <c r="BR69" i="6" l="1"/>
  <c r="BT179" i="3"/>
  <c r="BS189" i="3"/>
  <c r="BT177" i="3"/>
  <c r="BS187" i="3"/>
  <c r="BS62" i="6" s="1"/>
  <c r="BS184" i="3"/>
  <c r="BR194" i="3"/>
  <c r="BQ92" i="7"/>
  <c r="BT180" i="3"/>
  <c r="BS190" i="3"/>
  <c r="BS192" i="3"/>
  <c r="BS67" i="6" s="1"/>
  <c r="BT182" i="3"/>
  <c r="BT181" i="3"/>
  <c r="BS191" i="3"/>
  <c r="BT178" i="3"/>
  <c r="BS188" i="3"/>
  <c r="DX91" i="6"/>
  <c r="W406" i="5"/>
  <c r="X399" i="5"/>
  <c r="BY174" i="3"/>
  <c r="BS64" i="6" l="1"/>
  <c r="EJ64" i="6" s="1"/>
  <c r="BS63" i="6"/>
  <c r="BS66" i="6"/>
  <c r="EJ66" i="6" s="1"/>
  <c r="BS65" i="6"/>
  <c r="EJ65" i="6" s="1"/>
  <c r="BR92" i="7"/>
  <c r="BU181" i="3"/>
  <c r="BT191" i="3"/>
  <c r="BT66" i="6" s="1"/>
  <c r="BU180" i="3"/>
  <c r="BT190" i="3"/>
  <c r="BT65" i="6" s="1"/>
  <c r="BU178" i="3"/>
  <c r="BT188" i="3"/>
  <c r="BT63" i="6" s="1"/>
  <c r="EJ67" i="6"/>
  <c r="BU177" i="3"/>
  <c r="BT187" i="3"/>
  <c r="BT62" i="6" s="1"/>
  <c r="BT184" i="3"/>
  <c r="BT192" i="3"/>
  <c r="BT67" i="6" s="1"/>
  <c r="BU182" i="3"/>
  <c r="BS194" i="3"/>
  <c r="BU179" i="3"/>
  <c r="BT189" i="3"/>
  <c r="BT64" i="6" s="1"/>
  <c r="BZ174" i="3"/>
  <c r="BT69" i="6" l="1"/>
  <c r="BS92" i="7"/>
  <c r="G92" i="7" s="1"/>
  <c r="BS69" i="6"/>
  <c r="EJ63" i="6"/>
  <c r="BV180" i="3"/>
  <c r="BU190" i="3"/>
  <c r="BU65" i="6" s="1"/>
  <c r="EJ62" i="6"/>
  <c r="BT194" i="3"/>
  <c r="BV182" i="3"/>
  <c r="BU192" i="3"/>
  <c r="BU67" i="6" s="1"/>
  <c r="BV177" i="3"/>
  <c r="BU187" i="3"/>
  <c r="BU62" i="6" s="1"/>
  <c r="BU184" i="3"/>
  <c r="BV178" i="3"/>
  <c r="BU188" i="3"/>
  <c r="BU63" i="6" s="1"/>
  <c r="BV181" i="3"/>
  <c r="BU191" i="3"/>
  <c r="BU66" i="6" s="1"/>
  <c r="BV179" i="3"/>
  <c r="BU189" i="3"/>
  <c r="BU64" i="6" s="1"/>
  <c r="CA174" i="3"/>
  <c r="I104" i="7" l="1"/>
  <c r="H104" i="7"/>
  <c r="EJ69" i="6"/>
  <c r="BU69" i="6"/>
  <c r="BT92" i="7"/>
  <c r="BW179" i="3"/>
  <c r="BV189" i="3"/>
  <c r="BV64" i="6" s="1"/>
  <c r="BW182" i="3"/>
  <c r="BV192" i="3"/>
  <c r="BV67" i="6" s="1"/>
  <c r="BW178" i="3"/>
  <c r="BV188" i="3"/>
  <c r="BV63" i="6" s="1"/>
  <c r="BW181" i="3"/>
  <c r="BV191" i="3"/>
  <c r="BV66" i="6" s="1"/>
  <c r="BU194" i="3"/>
  <c r="BW177" i="3"/>
  <c r="BV187" i="3"/>
  <c r="BV62" i="6" s="1"/>
  <c r="BV184" i="3"/>
  <c r="BW180" i="3"/>
  <c r="BV190" i="3"/>
  <c r="BV65" i="6" s="1"/>
  <c r="X406" i="5"/>
  <c r="CB174" i="3"/>
  <c r="BV69" i="6" l="1"/>
  <c r="BU92" i="7"/>
  <c r="BX181" i="3"/>
  <c r="BW191" i="3"/>
  <c r="BX182" i="3"/>
  <c r="BW192" i="3"/>
  <c r="BW67" i="6" s="1"/>
  <c r="BX177" i="3"/>
  <c r="BW187" i="3"/>
  <c r="BW62" i="6" s="1"/>
  <c r="BW184" i="3"/>
  <c r="BX180" i="3"/>
  <c r="BW190" i="3"/>
  <c r="BV194" i="3"/>
  <c r="BX178" i="3"/>
  <c r="BW188" i="3"/>
  <c r="BX179" i="3"/>
  <c r="BW189" i="3"/>
  <c r="CC174" i="3"/>
  <c r="BW66" i="6" l="1"/>
  <c r="EK66" i="6" s="1"/>
  <c r="BW63" i="6"/>
  <c r="EK63" i="6" s="1"/>
  <c r="BW64" i="6"/>
  <c r="EK64" i="6" s="1"/>
  <c r="BW65" i="6"/>
  <c r="EK65" i="6" s="1"/>
  <c r="BV92" i="7"/>
  <c r="EK67" i="6"/>
  <c r="BY179" i="3"/>
  <c r="BX189" i="3"/>
  <c r="BX64" i="6" s="1"/>
  <c r="BY182" i="3"/>
  <c r="BX192" i="3"/>
  <c r="BX67" i="6" s="1"/>
  <c r="BW194" i="3"/>
  <c r="BY178" i="3"/>
  <c r="BX188" i="3"/>
  <c r="BX63" i="6" s="1"/>
  <c r="BY180" i="3"/>
  <c r="BX190" i="3"/>
  <c r="BX65" i="6" s="1"/>
  <c r="BY177" i="3"/>
  <c r="BX187" i="3"/>
  <c r="BX62" i="6" s="1"/>
  <c r="BX184" i="3"/>
  <c r="BY181" i="3"/>
  <c r="BX191" i="3"/>
  <c r="BX66" i="6" s="1"/>
  <c r="Y399" i="5"/>
  <c r="CD174" i="3"/>
  <c r="BW69" i="6" l="1"/>
  <c r="BX69" i="6"/>
  <c r="BZ180" i="3"/>
  <c r="BY190" i="3"/>
  <c r="BY65" i="6" s="1"/>
  <c r="EK62" i="6"/>
  <c r="EK69" i="6" s="1"/>
  <c r="BZ179" i="3"/>
  <c r="BY189" i="3"/>
  <c r="BY64" i="6" s="1"/>
  <c r="BZ181" i="3"/>
  <c r="BY191" i="3"/>
  <c r="BY66" i="6" s="1"/>
  <c r="BX194" i="3"/>
  <c r="BZ177" i="3"/>
  <c r="BY187" i="3"/>
  <c r="BY62" i="6" s="1"/>
  <c r="BY184" i="3"/>
  <c r="BZ178" i="3"/>
  <c r="BY188" i="3"/>
  <c r="BY63" i="6" s="1"/>
  <c r="BY192" i="3"/>
  <c r="BY67" i="6" s="1"/>
  <c r="BZ182" i="3"/>
  <c r="BW92" i="7"/>
  <c r="CE174" i="3"/>
  <c r="BY69" i="6" l="1"/>
  <c r="BX92" i="7"/>
  <c r="CA178" i="3"/>
  <c r="BZ188" i="3"/>
  <c r="BZ63" i="6" s="1"/>
  <c r="BY194" i="3"/>
  <c r="CA182" i="3"/>
  <c r="BZ192" i="3"/>
  <c r="BZ67" i="6" s="1"/>
  <c r="CA181" i="3"/>
  <c r="BZ191" i="3"/>
  <c r="BZ66" i="6" s="1"/>
  <c r="CA177" i="3"/>
  <c r="BZ187" i="3"/>
  <c r="BZ62" i="6" s="1"/>
  <c r="BZ184" i="3"/>
  <c r="CA179" i="3"/>
  <c r="BZ189" i="3"/>
  <c r="BZ64" i="6" s="1"/>
  <c r="CA180" i="3"/>
  <c r="BZ190" i="3"/>
  <c r="BZ65" i="6" s="1"/>
  <c r="Z399" i="5"/>
  <c r="CF174" i="3"/>
  <c r="BZ69" i="6" l="1"/>
  <c r="CB180" i="3"/>
  <c r="CA190" i="3"/>
  <c r="BZ194" i="3"/>
  <c r="BY92" i="7"/>
  <c r="CB181" i="3"/>
  <c r="CA191" i="3"/>
  <c r="CB177" i="3"/>
  <c r="CA187" i="3"/>
  <c r="CA62" i="6" s="1"/>
  <c r="CA184" i="3"/>
  <c r="CB182" i="3"/>
  <c r="CA192" i="3"/>
  <c r="CA67" i="6" s="1"/>
  <c r="CB179" i="3"/>
  <c r="CA189" i="3"/>
  <c r="CB178" i="3"/>
  <c r="CA188" i="3"/>
  <c r="Y406" i="5"/>
  <c r="CG174" i="3"/>
  <c r="CA66" i="6" l="1"/>
  <c r="EL66" i="6" s="1"/>
  <c r="CA65" i="6"/>
  <c r="EL65" i="6" s="1"/>
  <c r="CA63" i="6"/>
  <c r="CA64" i="6"/>
  <c r="EL64" i="6" s="1"/>
  <c r="CC181" i="3"/>
  <c r="CB191" i="3"/>
  <c r="CB66" i="6" s="1"/>
  <c r="CC179" i="3"/>
  <c r="CB189" i="3"/>
  <c r="CB64" i="6" s="1"/>
  <c r="CA194" i="3"/>
  <c r="CC178" i="3"/>
  <c r="CB188" i="3"/>
  <c r="CB63" i="6" s="1"/>
  <c r="CC182" i="3"/>
  <c r="CB192" i="3"/>
  <c r="CB67" i="6" s="1"/>
  <c r="EL67" i="6"/>
  <c r="CC177" i="3"/>
  <c r="CB187" i="3"/>
  <c r="CB62" i="6" s="1"/>
  <c r="CB184" i="3"/>
  <c r="BZ92" i="7"/>
  <c r="CC180" i="3"/>
  <c r="CB190" i="3"/>
  <c r="CB65" i="6" s="1"/>
  <c r="CH174" i="3"/>
  <c r="CA69" i="6" l="1"/>
  <c r="CA92" i="7"/>
  <c r="EL63" i="6"/>
  <c r="CB69" i="6"/>
  <c r="CD178" i="3"/>
  <c r="CC188" i="3"/>
  <c r="CC63" i="6" s="1"/>
  <c r="CD179" i="3"/>
  <c r="CC189" i="3"/>
  <c r="CC64" i="6" s="1"/>
  <c r="CB194" i="3"/>
  <c r="CD180" i="3"/>
  <c r="CC190" i="3"/>
  <c r="CC65" i="6" s="1"/>
  <c r="CD177" i="3"/>
  <c r="CC187" i="3"/>
  <c r="CC62" i="6" s="1"/>
  <c r="CC184" i="3"/>
  <c r="CC192" i="3"/>
  <c r="CC67" i="6" s="1"/>
  <c r="CD182" i="3"/>
  <c r="EL62" i="6"/>
  <c r="CD181" i="3"/>
  <c r="CC191" i="3"/>
  <c r="CC66" i="6" s="1"/>
  <c r="CI174" i="3"/>
  <c r="EL69" i="6" l="1"/>
  <c r="CC69" i="6"/>
  <c r="CB92" i="7"/>
  <c r="CD192" i="3"/>
  <c r="CD67" i="6" s="1"/>
  <c r="CE182" i="3"/>
  <c r="CE177" i="3"/>
  <c r="CD187" i="3"/>
  <c r="CD62" i="6" s="1"/>
  <c r="CD184" i="3"/>
  <c r="CE179" i="3"/>
  <c r="CD189" i="3"/>
  <c r="CD64" i="6" s="1"/>
  <c r="CC194" i="3"/>
  <c r="CE181" i="3"/>
  <c r="CD191" i="3"/>
  <c r="CD66" i="6" s="1"/>
  <c r="CE180" i="3"/>
  <c r="CD190" i="3"/>
  <c r="CD65" i="6" s="1"/>
  <c r="CE178" i="3"/>
  <c r="CD188" i="3"/>
  <c r="CD63" i="6" s="1"/>
  <c r="CJ174" i="3"/>
  <c r="CD69" i="6" l="1"/>
  <c r="CC92" i="7"/>
  <c r="CF181" i="3"/>
  <c r="CE191" i="3"/>
  <c r="CF177" i="3"/>
  <c r="CE187" i="3"/>
  <c r="CE62" i="6" s="1"/>
  <c r="CE184" i="3"/>
  <c r="CD194" i="3"/>
  <c r="CF178" i="3"/>
  <c r="CE188" i="3"/>
  <c r="CF179" i="3"/>
  <c r="CE189" i="3"/>
  <c r="CF182" i="3"/>
  <c r="CE192" i="3"/>
  <c r="CE67" i="6" s="1"/>
  <c r="CF180" i="3"/>
  <c r="CE190" i="3"/>
  <c r="AA399" i="5"/>
  <c r="CK174" i="3"/>
  <c r="CE65" i="6" l="1"/>
  <c r="EM65" i="6" s="1"/>
  <c r="CE64" i="6"/>
  <c r="EM64" i="6" s="1"/>
  <c r="CE66" i="6"/>
  <c r="EM66" i="6" s="1"/>
  <c r="CE63" i="6"/>
  <c r="CD92" i="7"/>
  <c r="CG177" i="3"/>
  <c r="CF187" i="3"/>
  <c r="CF62" i="6" s="1"/>
  <c r="CF184" i="3"/>
  <c r="CG178" i="3"/>
  <c r="CF188" i="3"/>
  <c r="CF63" i="6" s="1"/>
  <c r="CG180" i="3"/>
  <c r="CF190" i="3"/>
  <c r="CF65" i="6" s="1"/>
  <c r="CG179" i="3"/>
  <c r="CF189" i="3"/>
  <c r="CF64" i="6" s="1"/>
  <c r="CG182" i="3"/>
  <c r="CF192" i="3"/>
  <c r="CF67" i="6" s="1"/>
  <c r="CE194" i="3"/>
  <c r="EM67" i="6"/>
  <c r="CG181" i="3"/>
  <c r="CF191" i="3"/>
  <c r="CF66" i="6" s="1"/>
  <c r="Z406" i="5"/>
  <c r="CL174" i="3"/>
  <c r="CE69" i="6" l="1"/>
  <c r="EM63" i="6"/>
  <c r="CF69" i="6"/>
  <c r="EM62" i="6"/>
  <c r="CH179" i="3"/>
  <c r="CG189" i="3"/>
  <c r="CG64" i="6" s="1"/>
  <c r="CE92" i="7"/>
  <c r="CG192" i="3"/>
  <c r="CG67" i="6" s="1"/>
  <c r="CH182" i="3"/>
  <c r="CH180" i="3"/>
  <c r="CG190" i="3"/>
  <c r="CG65" i="6" s="1"/>
  <c r="CF194" i="3"/>
  <c r="CH181" i="3"/>
  <c r="CG191" i="3"/>
  <c r="CG66" i="6" s="1"/>
  <c r="CH178" i="3"/>
  <c r="CG188" i="3"/>
  <c r="CG63" i="6" s="1"/>
  <c r="CH177" i="3"/>
  <c r="CG187" i="3"/>
  <c r="CG62" i="6" s="1"/>
  <c r="CG184" i="3"/>
  <c r="CM174" i="3"/>
  <c r="EM69" i="6" l="1"/>
  <c r="CG69" i="6"/>
  <c r="CI178" i="3"/>
  <c r="CH188" i="3"/>
  <c r="CH63" i="6" s="1"/>
  <c r="CF92" i="7"/>
  <c r="CG194" i="3"/>
  <c r="CI177" i="3"/>
  <c r="CH187" i="3"/>
  <c r="CH62" i="6" s="1"/>
  <c r="CH184" i="3"/>
  <c r="CI181" i="3"/>
  <c r="CH191" i="3"/>
  <c r="CH66" i="6" s="1"/>
  <c r="CI180" i="3"/>
  <c r="CH190" i="3"/>
  <c r="CH65" i="6" s="1"/>
  <c r="CI182" i="3"/>
  <c r="CH192" i="3"/>
  <c r="CH67" i="6" s="1"/>
  <c r="CI179" i="3"/>
  <c r="CH189" i="3"/>
  <c r="CH64" i="6" s="1"/>
  <c r="DY91" i="6"/>
  <c r="AA406" i="5"/>
  <c r="AB399" i="5"/>
  <c r="CN174" i="3"/>
  <c r="CH69" i="6" l="1"/>
  <c r="CG92" i="7"/>
  <c r="CJ179" i="3"/>
  <c r="CI189" i="3"/>
  <c r="CJ180" i="3"/>
  <c r="CI190" i="3"/>
  <c r="CH194" i="3"/>
  <c r="CJ177" i="3"/>
  <c r="CI187" i="3"/>
  <c r="CI62" i="6" s="1"/>
  <c r="CI184" i="3"/>
  <c r="CI192" i="3"/>
  <c r="CI67" i="6" s="1"/>
  <c r="CJ182" i="3"/>
  <c r="CJ181" i="3"/>
  <c r="CI191" i="3"/>
  <c r="CJ178" i="3"/>
  <c r="CI188" i="3"/>
  <c r="CO174" i="3"/>
  <c r="CI63" i="6" l="1"/>
  <c r="EN63" i="6" s="1"/>
  <c r="CI64" i="6"/>
  <c r="EN64" i="6" s="1"/>
  <c r="CI66" i="6"/>
  <c r="EN66" i="6" s="1"/>
  <c r="CI65" i="6"/>
  <c r="CH92" i="7"/>
  <c r="CJ192" i="3"/>
  <c r="CJ67" i="6" s="1"/>
  <c r="CK182" i="3"/>
  <c r="CK177" i="3"/>
  <c r="CJ187" i="3"/>
  <c r="CJ62" i="6" s="1"/>
  <c r="CJ184" i="3"/>
  <c r="CK178" i="3"/>
  <c r="CJ188" i="3"/>
  <c r="CJ63" i="6" s="1"/>
  <c r="EN67" i="6"/>
  <c r="CK180" i="3"/>
  <c r="CJ190" i="3"/>
  <c r="CJ65" i="6" s="1"/>
  <c r="CK181" i="3"/>
  <c r="CJ191" i="3"/>
  <c r="CJ66" i="6" s="1"/>
  <c r="CI194" i="3"/>
  <c r="CK179" i="3"/>
  <c r="CJ189" i="3"/>
  <c r="CJ64" i="6" s="1"/>
  <c r="CP174" i="3"/>
  <c r="CI92" i="7" l="1"/>
  <c r="EN65" i="6"/>
  <c r="CI69" i="6"/>
  <c r="CJ69" i="6"/>
  <c r="CJ194" i="3"/>
  <c r="CL179" i="3"/>
  <c r="CK189" i="3"/>
  <c r="CK64" i="6" s="1"/>
  <c r="CL177" i="3"/>
  <c r="CK187" i="3"/>
  <c r="CK62" i="6" s="1"/>
  <c r="CK184" i="3"/>
  <c r="CL181" i="3"/>
  <c r="CK191" i="3"/>
  <c r="CK66" i="6" s="1"/>
  <c r="EN62" i="6"/>
  <c r="CL180" i="3"/>
  <c r="CK190" i="3"/>
  <c r="CK65" i="6" s="1"/>
  <c r="CL178" i="3"/>
  <c r="CK188" i="3"/>
  <c r="CK63" i="6" s="1"/>
  <c r="CL182" i="3"/>
  <c r="CK192" i="3"/>
  <c r="CK67" i="6" s="1"/>
  <c r="CJ92" i="7"/>
  <c r="CQ174" i="3"/>
  <c r="EN69" i="6" l="1"/>
  <c r="CK69" i="6"/>
  <c r="CM182" i="3"/>
  <c r="CL192" i="3"/>
  <c r="CL67" i="6" s="1"/>
  <c r="CM180" i="3"/>
  <c r="CL190" i="3"/>
  <c r="CL65" i="6" s="1"/>
  <c r="CM181" i="3"/>
  <c r="CL191" i="3"/>
  <c r="CL66" i="6" s="1"/>
  <c r="CM179" i="3"/>
  <c r="CL189" i="3"/>
  <c r="CL64" i="6" s="1"/>
  <c r="CM178" i="3"/>
  <c r="CL188" i="3"/>
  <c r="CL63" i="6" s="1"/>
  <c r="CK194" i="3"/>
  <c r="CM177" i="3"/>
  <c r="CL187" i="3"/>
  <c r="CL62" i="6" s="1"/>
  <c r="CL184" i="3"/>
  <c r="CR174" i="3"/>
  <c r="CL69" i="6" l="1"/>
  <c r="CK92" i="7"/>
  <c r="CL194" i="3"/>
  <c r="CN179" i="3"/>
  <c r="CM189" i="3"/>
  <c r="CN180" i="3"/>
  <c r="CM190" i="3"/>
  <c r="CN177" i="3"/>
  <c r="CM187" i="3"/>
  <c r="CM62" i="6" s="1"/>
  <c r="CM184" i="3"/>
  <c r="CN178" i="3"/>
  <c r="CM188" i="3"/>
  <c r="CN181" i="3"/>
  <c r="CM191" i="3"/>
  <c r="CN182" i="3"/>
  <c r="CM192" i="3"/>
  <c r="CM67" i="6" s="1"/>
  <c r="AB406" i="5"/>
  <c r="AC399" i="5"/>
  <c r="CS174" i="3"/>
  <c r="CM63" i="6" l="1"/>
  <c r="EO63" i="6" s="1"/>
  <c r="CM65" i="6"/>
  <c r="EO65" i="6" s="1"/>
  <c r="CM66" i="6"/>
  <c r="EO66" i="6" s="1"/>
  <c r="CM64" i="6"/>
  <c r="CL92" i="7"/>
  <c r="EO67" i="6"/>
  <c r="CM194" i="3"/>
  <c r="CN192" i="3"/>
  <c r="CN67" i="6" s="1"/>
  <c r="CO182" i="3"/>
  <c r="CO178" i="3"/>
  <c r="CN188" i="3"/>
  <c r="CN63" i="6" s="1"/>
  <c r="CO177" i="3"/>
  <c r="CN187" i="3"/>
  <c r="CN62" i="6" s="1"/>
  <c r="CN184" i="3"/>
  <c r="CO179" i="3"/>
  <c r="CN189" i="3"/>
  <c r="CN64" i="6" s="1"/>
  <c r="CO181" i="3"/>
  <c r="CN191" i="3"/>
  <c r="CN66" i="6" s="1"/>
  <c r="CO180" i="3"/>
  <c r="CN190" i="3"/>
  <c r="CN65" i="6" s="1"/>
  <c r="CT174" i="3"/>
  <c r="CM69" i="6" l="1"/>
  <c r="CN69" i="6"/>
  <c r="EO64" i="6"/>
  <c r="CP180" i="3"/>
  <c r="CO190" i="3"/>
  <c r="CO65" i="6" s="1"/>
  <c r="CP179" i="3"/>
  <c r="CO189" i="3"/>
  <c r="CO64" i="6" s="1"/>
  <c r="CP178" i="3"/>
  <c r="CO188" i="3"/>
  <c r="CO63" i="6" s="1"/>
  <c r="EO62" i="6"/>
  <c r="CP181" i="3"/>
  <c r="CO191" i="3"/>
  <c r="CO66" i="6" s="1"/>
  <c r="CP182" i="3"/>
  <c r="CO192" i="3"/>
  <c r="CO67" i="6" s="1"/>
  <c r="CN194" i="3"/>
  <c r="CP177" i="3"/>
  <c r="CO187" i="3"/>
  <c r="CO62" i="6" s="1"/>
  <c r="CO184" i="3"/>
  <c r="CM92" i="7"/>
  <c r="AC406" i="5"/>
  <c r="CU174" i="3"/>
  <c r="EO69" i="6" l="1"/>
  <c r="CO69" i="6"/>
  <c r="CN92" i="7"/>
  <c r="CQ177" i="3"/>
  <c r="CP187" i="3"/>
  <c r="CP62" i="6" s="1"/>
  <c r="CP184" i="3"/>
  <c r="CP192" i="3"/>
  <c r="CP67" i="6" s="1"/>
  <c r="CQ182" i="3"/>
  <c r="CQ179" i="3"/>
  <c r="CP189" i="3"/>
  <c r="CP64" i="6" s="1"/>
  <c r="CO194" i="3"/>
  <c r="CQ181" i="3"/>
  <c r="CP191" i="3"/>
  <c r="CP66" i="6" s="1"/>
  <c r="CQ178" i="3"/>
  <c r="CP188" i="3"/>
  <c r="CP63" i="6" s="1"/>
  <c r="CQ180" i="3"/>
  <c r="CP190" i="3"/>
  <c r="CP65" i="6" s="1"/>
  <c r="CV174" i="3"/>
  <c r="CP69" i="6" l="1"/>
  <c r="CO92" i="7"/>
  <c r="CR180" i="3"/>
  <c r="CQ190" i="3"/>
  <c r="CR181" i="3"/>
  <c r="CQ191" i="3"/>
  <c r="CR179" i="3"/>
  <c r="CQ189" i="3"/>
  <c r="CR182" i="3"/>
  <c r="CQ192" i="3"/>
  <c r="CQ67" i="6" s="1"/>
  <c r="CP194" i="3"/>
  <c r="CR178" i="3"/>
  <c r="CQ188" i="3"/>
  <c r="CP92" i="7"/>
  <c r="CR177" i="3"/>
  <c r="CQ187" i="3"/>
  <c r="CQ62" i="6" s="1"/>
  <c r="CQ184" i="3"/>
  <c r="CW174" i="3"/>
  <c r="CQ63" i="6" l="1"/>
  <c r="EP63" i="6" s="1"/>
  <c r="CQ64" i="6"/>
  <c r="CQ65" i="6"/>
  <c r="EP65" i="6" s="1"/>
  <c r="CQ66" i="6"/>
  <c r="EP66" i="6" s="1"/>
  <c r="EP67" i="6"/>
  <c r="CQ194" i="3"/>
  <c r="CS178" i="3"/>
  <c r="CR188" i="3"/>
  <c r="CR63" i="6" s="1"/>
  <c r="CR192" i="3"/>
  <c r="CR67" i="6" s="1"/>
  <c r="CS182" i="3"/>
  <c r="CS181" i="3"/>
  <c r="CR191" i="3"/>
  <c r="CR66" i="6" s="1"/>
  <c r="CS177" i="3"/>
  <c r="CR187" i="3"/>
  <c r="CR62" i="6" s="1"/>
  <c r="CR184" i="3"/>
  <c r="CS179" i="3"/>
  <c r="CR189" i="3"/>
  <c r="CR64" i="6" s="1"/>
  <c r="CS180" i="3"/>
  <c r="CR190" i="3"/>
  <c r="CR65" i="6" s="1"/>
  <c r="AD399" i="5"/>
  <c r="CX174" i="3"/>
  <c r="CQ69" i="6" l="1"/>
  <c r="CR69" i="6"/>
  <c r="EP64" i="6"/>
  <c r="CQ92" i="7"/>
  <c r="CT179" i="3"/>
  <c r="CS189" i="3"/>
  <c r="CS64" i="6" s="1"/>
  <c r="CT181" i="3"/>
  <c r="CS191" i="3"/>
  <c r="CS66" i="6" s="1"/>
  <c r="CT180" i="3"/>
  <c r="CS190" i="3"/>
  <c r="CS65" i="6" s="1"/>
  <c r="CR194" i="3"/>
  <c r="CS192" i="3"/>
  <c r="CS67" i="6" s="1"/>
  <c r="CT182" i="3"/>
  <c r="CT178" i="3"/>
  <c r="CS188" i="3"/>
  <c r="CS63" i="6" s="1"/>
  <c r="CT177" i="3"/>
  <c r="CS187" i="3"/>
  <c r="CS62" i="6" s="1"/>
  <c r="CS184" i="3"/>
  <c r="EP62" i="6"/>
  <c r="CY174" i="3"/>
  <c r="EP69" i="6" l="1"/>
  <c r="CS69" i="6"/>
  <c r="CR92" i="7"/>
  <c r="CU180" i="3"/>
  <c r="CT190" i="3"/>
  <c r="CT65" i="6" s="1"/>
  <c r="CU178" i="3"/>
  <c r="CT188" i="3"/>
  <c r="CT63" i="6" s="1"/>
  <c r="CU181" i="3"/>
  <c r="CT191" i="3"/>
  <c r="CT66" i="6" s="1"/>
  <c r="CS194" i="3"/>
  <c r="CU182" i="3"/>
  <c r="CT192" i="3"/>
  <c r="CT67" i="6" s="1"/>
  <c r="CU177" i="3"/>
  <c r="CT187" i="3"/>
  <c r="CT62" i="6" s="1"/>
  <c r="CT184" i="3"/>
  <c r="CU179" i="3"/>
  <c r="CT189" i="3"/>
  <c r="CT64" i="6" s="1"/>
  <c r="CZ174" i="3"/>
  <c r="CT69" i="6" l="1"/>
  <c r="CV177" i="3"/>
  <c r="CU187" i="3"/>
  <c r="CU62" i="6" s="1"/>
  <c r="CU184" i="3"/>
  <c r="CV178" i="3"/>
  <c r="CU188" i="3"/>
  <c r="CU192" i="3"/>
  <c r="CU67" i="6" s="1"/>
  <c r="CV182" i="3"/>
  <c r="CV181" i="3"/>
  <c r="CU191" i="3"/>
  <c r="CV180" i="3"/>
  <c r="CU190" i="3"/>
  <c r="CV179" i="3"/>
  <c r="CU189" i="3"/>
  <c r="CT194" i="3"/>
  <c r="CS92" i="7"/>
  <c r="AD406" i="5"/>
  <c r="DA174" i="3"/>
  <c r="CU65" i="6" l="1"/>
  <c r="EQ65" i="6" s="1"/>
  <c r="CU64" i="6"/>
  <c r="EQ64" i="6" s="1"/>
  <c r="CU66" i="6"/>
  <c r="EQ66" i="6" s="1"/>
  <c r="CU63" i="6"/>
  <c r="CV192" i="3"/>
  <c r="CV67" i="6" s="1"/>
  <c r="CW182" i="3"/>
  <c r="CW178" i="3"/>
  <c r="CV188" i="3"/>
  <c r="CV63" i="6" s="1"/>
  <c r="CW180" i="3"/>
  <c r="CV190" i="3"/>
  <c r="CV65" i="6" s="1"/>
  <c r="EQ67" i="6"/>
  <c r="CT92" i="7"/>
  <c r="CU194" i="3"/>
  <c r="CW179" i="3"/>
  <c r="CV189" i="3"/>
  <c r="CV64" i="6" s="1"/>
  <c r="CW181" i="3"/>
  <c r="CV191" i="3"/>
  <c r="CV66" i="6" s="1"/>
  <c r="CW177" i="3"/>
  <c r="CV187" i="3"/>
  <c r="CV62" i="6" s="1"/>
  <c r="CV184" i="3"/>
  <c r="AE399" i="5"/>
  <c r="DB174" i="3"/>
  <c r="CU92" i="7" l="1"/>
  <c r="CV69" i="6"/>
  <c r="EQ63" i="6"/>
  <c r="CU69" i="6"/>
  <c r="CX177" i="3"/>
  <c r="CW187" i="3"/>
  <c r="CW62" i="6" s="1"/>
  <c r="CW184" i="3"/>
  <c r="CV194" i="3"/>
  <c r="CX179" i="3"/>
  <c r="CW189" i="3"/>
  <c r="CW64" i="6" s="1"/>
  <c r="CX178" i="3"/>
  <c r="CW188" i="3"/>
  <c r="CW63" i="6" s="1"/>
  <c r="CX181" i="3"/>
  <c r="CW191" i="3"/>
  <c r="CW66" i="6" s="1"/>
  <c r="EQ62" i="6"/>
  <c r="CX182" i="3"/>
  <c r="CW192" i="3"/>
  <c r="CW67" i="6" s="1"/>
  <c r="CX180" i="3"/>
  <c r="CW190" i="3"/>
  <c r="CW65" i="6" s="1"/>
  <c r="DC174" i="3"/>
  <c r="EQ69" i="6" l="1"/>
  <c r="CW69" i="6"/>
  <c r="CV92" i="7"/>
  <c r="CX192" i="3"/>
  <c r="CX67" i="6" s="1"/>
  <c r="CY182" i="3"/>
  <c r="CY181" i="3"/>
  <c r="CX191" i="3"/>
  <c r="CX66" i="6" s="1"/>
  <c r="CY179" i="3"/>
  <c r="CX189" i="3"/>
  <c r="CX64" i="6" s="1"/>
  <c r="CW194" i="3"/>
  <c r="CY180" i="3"/>
  <c r="CX190" i="3"/>
  <c r="CX65" i="6" s="1"/>
  <c r="CY178" i="3"/>
  <c r="CX188" i="3"/>
  <c r="CX63" i="6" s="1"/>
  <c r="CY177" i="3"/>
  <c r="CX187" i="3"/>
  <c r="CX62" i="6" s="1"/>
  <c r="CX184" i="3"/>
  <c r="DD174" i="3"/>
  <c r="CX69" i="6" l="1"/>
  <c r="CW92" i="7"/>
  <c r="CZ181" i="3"/>
  <c r="CY191" i="3"/>
  <c r="CX194" i="3"/>
  <c r="CZ182" i="3"/>
  <c r="CY192" i="3"/>
  <c r="CY67" i="6" s="1"/>
  <c r="CZ178" i="3"/>
  <c r="CY188" i="3"/>
  <c r="CZ177" i="3"/>
  <c r="CY187" i="3"/>
  <c r="CY62" i="6" s="1"/>
  <c r="ER62" i="6" s="1"/>
  <c r="CY184" i="3"/>
  <c r="CZ180" i="3"/>
  <c r="CY190" i="3"/>
  <c r="CZ179" i="3"/>
  <c r="CY189" i="3"/>
  <c r="DE174" i="3"/>
  <c r="CY63" i="6" l="1"/>
  <c r="ER63" i="6" s="1"/>
  <c r="CY64" i="6"/>
  <c r="ER64" i="6" s="1"/>
  <c r="CY66" i="6"/>
  <c r="ER66" i="6" s="1"/>
  <c r="CY65" i="6"/>
  <c r="CX92" i="7"/>
  <c r="ER67" i="6"/>
  <c r="DA180" i="3"/>
  <c r="CZ190" i="3"/>
  <c r="CZ65" i="6" s="1"/>
  <c r="DA179" i="3"/>
  <c r="CZ189" i="3"/>
  <c r="CZ64" i="6" s="1"/>
  <c r="DA178" i="3"/>
  <c r="CZ188" i="3"/>
  <c r="CZ63" i="6" s="1"/>
  <c r="CY194" i="3"/>
  <c r="DA177" i="3"/>
  <c r="CZ187" i="3"/>
  <c r="CZ62" i="6" s="1"/>
  <c r="CZ184" i="3"/>
  <c r="CZ192" i="3"/>
  <c r="CZ67" i="6" s="1"/>
  <c r="DA182" i="3"/>
  <c r="DA181" i="3"/>
  <c r="CZ191" i="3"/>
  <c r="CZ66" i="6" s="1"/>
  <c r="DZ91" i="6"/>
  <c r="AE406" i="5"/>
  <c r="AF399" i="5"/>
  <c r="DF174" i="3"/>
  <c r="CY69" i="6" l="1"/>
  <c r="ER65" i="6"/>
  <c r="CZ69" i="6"/>
  <c r="DB181" i="3"/>
  <c r="DA191" i="3"/>
  <c r="DA66" i="6" s="1"/>
  <c r="CZ194" i="3"/>
  <c r="DA192" i="3"/>
  <c r="DA67" i="6" s="1"/>
  <c r="DB182" i="3"/>
  <c r="DB177" i="3"/>
  <c r="DA187" i="3"/>
  <c r="DA62" i="6" s="1"/>
  <c r="DA184" i="3"/>
  <c r="DB178" i="3"/>
  <c r="DA188" i="3"/>
  <c r="DA63" i="6" s="1"/>
  <c r="DB180" i="3"/>
  <c r="DA190" i="3"/>
  <c r="DA65" i="6" s="1"/>
  <c r="DB179" i="3"/>
  <c r="DA189" i="3"/>
  <c r="DA64" i="6" s="1"/>
  <c r="CY92" i="7"/>
  <c r="DG174" i="3"/>
  <c r="ER69" i="6" l="1"/>
  <c r="DA69" i="6"/>
  <c r="CZ92" i="7"/>
  <c r="DC180" i="3"/>
  <c r="DB190" i="3"/>
  <c r="DB65" i="6" s="1"/>
  <c r="DA194" i="3"/>
  <c r="DC179" i="3"/>
  <c r="DB189" i="3"/>
  <c r="DB64" i="6" s="1"/>
  <c r="DC177" i="3"/>
  <c r="DB187" i="3"/>
  <c r="DB62" i="6" s="1"/>
  <c r="DB184" i="3"/>
  <c r="DC178" i="3"/>
  <c r="DB188" i="3"/>
  <c r="DB63" i="6" s="1"/>
  <c r="DC182" i="3"/>
  <c r="DB192" i="3"/>
  <c r="DB67" i="6" s="1"/>
  <c r="DC181" i="3"/>
  <c r="DB191" i="3"/>
  <c r="DB66" i="6" s="1"/>
  <c r="DH174" i="3"/>
  <c r="DB69" i="6" l="1"/>
  <c r="DA92" i="7"/>
  <c r="DD180" i="3"/>
  <c r="DC190" i="3"/>
  <c r="DD182" i="3"/>
  <c r="DC192" i="3"/>
  <c r="DC67" i="6" s="1"/>
  <c r="ES67" i="6" s="1"/>
  <c r="DB194" i="3"/>
  <c r="DD178" i="3"/>
  <c r="DC188" i="3"/>
  <c r="DB92" i="7"/>
  <c r="DD179" i="3"/>
  <c r="DC189" i="3"/>
  <c r="DD181" i="3"/>
  <c r="DC191" i="3"/>
  <c r="DD177" i="3"/>
  <c r="DC187" i="3"/>
  <c r="DC62" i="6" s="1"/>
  <c r="ES62" i="6" s="1"/>
  <c r="DC184" i="3"/>
  <c r="DI174" i="3"/>
  <c r="DC64" i="6" l="1"/>
  <c r="ES64" i="6" s="1"/>
  <c r="DC65" i="6"/>
  <c r="ES65" i="6" s="1"/>
  <c r="DC66" i="6"/>
  <c r="ES66" i="6" s="1"/>
  <c r="DC63" i="6"/>
  <c r="ES63" i="6" s="1"/>
  <c r="DE177" i="3"/>
  <c r="DD187" i="3"/>
  <c r="DD62" i="6" s="1"/>
  <c r="DD184" i="3"/>
  <c r="DE181" i="3"/>
  <c r="DD191" i="3"/>
  <c r="DD66" i="6" s="1"/>
  <c r="DC194" i="3"/>
  <c r="DE178" i="3"/>
  <c r="DD188" i="3"/>
  <c r="DD63" i="6" s="1"/>
  <c r="DD192" i="3"/>
  <c r="DD67" i="6" s="1"/>
  <c r="DE182" i="3"/>
  <c r="DE179" i="3"/>
  <c r="DD189" i="3"/>
  <c r="DD64" i="6" s="1"/>
  <c r="DE180" i="3"/>
  <c r="DD190" i="3"/>
  <c r="DD65" i="6" s="1"/>
  <c r="AF406" i="5"/>
  <c r="AG399" i="5"/>
  <c r="DJ174" i="3"/>
  <c r="ES69" i="6" l="1"/>
  <c r="DC69" i="6"/>
  <c r="DC92" i="7"/>
  <c r="DD69" i="6"/>
  <c r="DF179" i="3"/>
  <c r="DE189" i="3"/>
  <c r="DE64" i="6" s="1"/>
  <c r="DF178" i="3"/>
  <c r="DE188" i="3"/>
  <c r="DE63" i="6" s="1"/>
  <c r="DE192" i="3"/>
  <c r="DE67" i="6" s="1"/>
  <c r="DF182" i="3"/>
  <c r="DF180" i="3"/>
  <c r="DE190" i="3"/>
  <c r="DE65" i="6" s="1"/>
  <c r="DF181" i="3"/>
  <c r="DE191" i="3"/>
  <c r="DE66" i="6" s="1"/>
  <c r="DD194" i="3"/>
  <c r="DF177" i="3"/>
  <c r="DE187" i="3"/>
  <c r="DE62" i="6" s="1"/>
  <c r="DE184" i="3"/>
  <c r="DK174" i="3"/>
  <c r="DE69" i="6" l="1"/>
  <c r="DD92" i="7"/>
  <c r="DG181" i="3"/>
  <c r="DF191" i="3"/>
  <c r="DF66" i="6" s="1"/>
  <c r="DE194" i="3"/>
  <c r="DG177" i="3"/>
  <c r="DF187" i="3"/>
  <c r="DF62" i="6" s="1"/>
  <c r="DF184" i="3"/>
  <c r="DG180" i="3"/>
  <c r="DF190" i="3"/>
  <c r="DF65" i="6" s="1"/>
  <c r="DG178" i="3"/>
  <c r="DF188" i="3"/>
  <c r="DF63" i="6" s="1"/>
  <c r="DG182" i="3"/>
  <c r="DF192" i="3"/>
  <c r="DF67" i="6" s="1"/>
  <c r="DG179" i="3"/>
  <c r="DF189" i="3"/>
  <c r="DF64" i="6" s="1"/>
  <c r="DL174" i="3"/>
  <c r="DF69" i="6" l="1"/>
  <c r="DE92" i="7"/>
  <c r="DH182" i="3"/>
  <c r="DG192" i="3"/>
  <c r="DG67" i="6" s="1"/>
  <c r="ET67" i="6" s="1"/>
  <c r="DH177" i="3"/>
  <c r="DG187" i="3"/>
  <c r="DG62" i="6" s="1"/>
  <c r="ET62" i="6" s="1"/>
  <c r="DG184" i="3"/>
  <c r="DH179" i="3"/>
  <c r="DG189" i="3"/>
  <c r="DH178" i="3"/>
  <c r="DG188" i="3"/>
  <c r="DF194" i="3"/>
  <c r="DH180" i="3"/>
  <c r="DG190" i="3"/>
  <c r="DH181" i="3"/>
  <c r="DG191" i="3"/>
  <c r="DM174" i="3"/>
  <c r="DG66" i="6" l="1"/>
  <c r="ET66" i="6" s="1"/>
  <c r="DG63" i="6"/>
  <c r="ET63" i="6" s="1"/>
  <c r="DG65" i="6"/>
  <c r="ET65" i="6" s="1"/>
  <c r="DG64" i="6"/>
  <c r="ET64" i="6" s="1"/>
  <c r="DI178" i="3"/>
  <c r="DH188" i="3"/>
  <c r="DH63" i="6" s="1"/>
  <c r="DG194" i="3"/>
  <c r="DI181" i="3"/>
  <c r="DH191" i="3"/>
  <c r="DH66" i="6" s="1"/>
  <c r="DI177" i="3"/>
  <c r="DH187" i="3"/>
  <c r="DH62" i="6" s="1"/>
  <c r="DH184" i="3"/>
  <c r="DF92" i="7"/>
  <c r="DI179" i="3"/>
  <c r="DH189" i="3"/>
  <c r="DH64" i="6" s="1"/>
  <c r="DI180" i="3"/>
  <c r="DH190" i="3"/>
  <c r="DH65" i="6" s="1"/>
  <c r="DH192" i="3"/>
  <c r="DH67" i="6" s="1"/>
  <c r="DI182" i="3"/>
  <c r="AG406" i="5"/>
  <c r="AH399" i="5"/>
  <c r="DN174" i="3"/>
  <c r="ET69" i="6" l="1"/>
  <c r="DG69" i="6"/>
  <c r="DG92" i="7"/>
  <c r="DH69" i="6"/>
  <c r="DJ178" i="3"/>
  <c r="DI188" i="3"/>
  <c r="DI63" i="6" s="1"/>
  <c r="DH194" i="3"/>
  <c r="DJ181" i="3"/>
  <c r="DI191" i="3"/>
  <c r="DI66" i="6" s="1"/>
  <c r="DJ180" i="3"/>
  <c r="DI190" i="3"/>
  <c r="DI65" i="6" s="1"/>
  <c r="DJ179" i="3"/>
  <c r="DI189" i="3"/>
  <c r="DI64" i="6" s="1"/>
  <c r="DJ177" i="3"/>
  <c r="DI187" i="3"/>
  <c r="DI62" i="6" s="1"/>
  <c r="DI184" i="3"/>
  <c r="DJ182" i="3"/>
  <c r="DI192" i="3"/>
  <c r="DI67" i="6" s="1"/>
  <c r="DO174" i="3"/>
  <c r="DI69" i="6" l="1"/>
  <c r="DK179" i="3"/>
  <c r="DJ189" i="3"/>
  <c r="DJ64" i="6" s="1"/>
  <c r="DK181" i="3"/>
  <c r="DJ191" i="3"/>
  <c r="DJ66" i="6" s="1"/>
  <c r="DI194" i="3"/>
  <c r="DH92" i="7"/>
  <c r="DK178" i="3"/>
  <c r="DJ188" i="3"/>
  <c r="DJ63" i="6" s="1"/>
  <c r="DK182" i="3"/>
  <c r="DJ192" i="3"/>
  <c r="DJ67" i="6" s="1"/>
  <c r="DK177" i="3"/>
  <c r="DJ187" i="3"/>
  <c r="DJ62" i="6" s="1"/>
  <c r="DJ184" i="3"/>
  <c r="DK180" i="3"/>
  <c r="DJ190" i="3"/>
  <c r="DJ65" i="6" s="1"/>
  <c r="DP174" i="3"/>
  <c r="DJ69" i="6" l="1"/>
  <c r="DL182" i="3"/>
  <c r="DK192" i="3"/>
  <c r="DK67" i="6" s="1"/>
  <c r="EU67" i="6" s="1"/>
  <c r="DL181" i="3"/>
  <c r="DK191" i="3"/>
  <c r="DK66" i="6" s="1"/>
  <c r="EU66" i="6" s="1"/>
  <c r="DL180" i="3"/>
  <c r="DK190" i="3"/>
  <c r="DK65" i="6" s="1"/>
  <c r="EU65" i="6" s="1"/>
  <c r="DJ194" i="3"/>
  <c r="DL177" i="3"/>
  <c r="DK187" i="3"/>
  <c r="DK62" i="6" s="1"/>
  <c r="EU62" i="6" s="1"/>
  <c r="DK184" i="3"/>
  <c r="DL178" i="3"/>
  <c r="DK188" i="3"/>
  <c r="DK63" i="6" s="1"/>
  <c r="EU63" i="6" s="1"/>
  <c r="DI92" i="7"/>
  <c r="DL179" i="3"/>
  <c r="DK189" i="3"/>
  <c r="DK64" i="6" s="1"/>
  <c r="EU64" i="6" s="1"/>
  <c r="DQ174" i="3"/>
  <c r="EU69" i="6" l="1"/>
  <c r="DK69" i="6"/>
  <c r="DM179" i="3"/>
  <c r="DL189" i="3"/>
  <c r="DL64" i="6" s="1"/>
  <c r="DK194" i="3"/>
  <c r="DM181" i="3"/>
  <c r="DL191" i="3"/>
  <c r="DL66" i="6" s="1"/>
  <c r="DM177" i="3"/>
  <c r="DL187" i="3"/>
  <c r="DL62" i="6" s="1"/>
  <c r="DL184" i="3"/>
  <c r="DM178" i="3"/>
  <c r="DL188" i="3"/>
  <c r="DL63" i="6" s="1"/>
  <c r="DJ92" i="7"/>
  <c r="DM180" i="3"/>
  <c r="DL190" i="3"/>
  <c r="DL65" i="6" s="1"/>
  <c r="DL192" i="3"/>
  <c r="DL67" i="6" s="1"/>
  <c r="DM182" i="3"/>
  <c r="AH406" i="5"/>
  <c r="AI399" i="5"/>
  <c r="DR174" i="3"/>
  <c r="DL69" i="6" l="1"/>
  <c r="DK92" i="7"/>
  <c r="DL194" i="3"/>
  <c r="DN178" i="3"/>
  <c r="DM188" i="3"/>
  <c r="DM63" i="6" s="1"/>
  <c r="DN177" i="3"/>
  <c r="DM187" i="3"/>
  <c r="DM62" i="6" s="1"/>
  <c r="DM184" i="3"/>
  <c r="DN180" i="3"/>
  <c r="DM190" i="3"/>
  <c r="DM65" i="6" s="1"/>
  <c r="DM192" i="3"/>
  <c r="DM67" i="6" s="1"/>
  <c r="DN182" i="3"/>
  <c r="DN181" i="3"/>
  <c r="DM191" i="3"/>
  <c r="DM66" i="6" s="1"/>
  <c r="DN179" i="3"/>
  <c r="DM189" i="3"/>
  <c r="DM64" i="6" s="1"/>
  <c r="DS174" i="3"/>
  <c r="DM69" i="6" l="1"/>
  <c r="DN192" i="3"/>
  <c r="DN67" i="6" s="1"/>
  <c r="DO182" i="3"/>
  <c r="DO178" i="3"/>
  <c r="DN188" i="3"/>
  <c r="DN63" i="6" s="1"/>
  <c r="DM194" i="3"/>
  <c r="DO179" i="3"/>
  <c r="DN189" i="3"/>
  <c r="DN64" i="6" s="1"/>
  <c r="DO177" i="3"/>
  <c r="DN187" i="3"/>
  <c r="DN62" i="6" s="1"/>
  <c r="DN184" i="3"/>
  <c r="DO181" i="3"/>
  <c r="DN191" i="3"/>
  <c r="DN66" i="6" s="1"/>
  <c r="DO180" i="3"/>
  <c r="DN190" i="3"/>
  <c r="DN65" i="6" s="1"/>
  <c r="DL92" i="7"/>
  <c r="DN69" i="6" l="1"/>
  <c r="DM92" i="7"/>
  <c r="DP179" i="3"/>
  <c r="DO189" i="3"/>
  <c r="DO64" i="6" s="1"/>
  <c r="EV64" i="6" s="1"/>
  <c r="DP180" i="3"/>
  <c r="DO190" i="3"/>
  <c r="DO65" i="6" s="1"/>
  <c r="EV65" i="6" s="1"/>
  <c r="DN194" i="3"/>
  <c r="DP178" i="3"/>
  <c r="DO188" i="3"/>
  <c r="DO63" i="6" s="1"/>
  <c r="EV63" i="6" s="1"/>
  <c r="DP177" i="3"/>
  <c r="DO187" i="3"/>
  <c r="DO62" i="6" s="1"/>
  <c r="EV62" i="6" s="1"/>
  <c r="DO184" i="3"/>
  <c r="DP182" i="3"/>
  <c r="DO192" i="3"/>
  <c r="DO67" i="6" s="1"/>
  <c r="EV67" i="6" s="1"/>
  <c r="DP181" i="3"/>
  <c r="DO191" i="3"/>
  <c r="DO66" i="6" s="1"/>
  <c r="EV66" i="6" s="1"/>
  <c r="AJ399" i="5"/>
  <c r="EV69" i="6" l="1"/>
  <c r="DO69" i="6"/>
  <c r="DN92" i="7"/>
  <c r="DP192" i="3"/>
  <c r="DP67" i="6" s="1"/>
  <c r="DQ182" i="3"/>
  <c r="DQ178" i="3"/>
  <c r="DP188" i="3"/>
  <c r="DP63" i="6" s="1"/>
  <c r="DQ180" i="3"/>
  <c r="DP190" i="3"/>
  <c r="DP65" i="6" s="1"/>
  <c r="DQ181" i="3"/>
  <c r="DP191" i="3"/>
  <c r="DP66" i="6" s="1"/>
  <c r="DO194" i="3"/>
  <c r="DQ177" i="3"/>
  <c r="DP187" i="3"/>
  <c r="DP62" i="6" s="1"/>
  <c r="DP184" i="3"/>
  <c r="DQ179" i="3"/>
  <c r="DP189" i="3"/>
  <c r="DP64" i="6" s="1"/>
  <c r="EA91" i="6"/>
  <c r="AI406" i="5"/>
  <c r="DP69" i="6" l="1"/>
  <c r="DO92" i="7"/>
  <c r="DR177" i="3"/>
  <c r="DQ187" i="3"/>
  <c r="DQ62" i="6" s="1"/>
  <c r="DQ184" i="3"/>
  <c r="DR181" i="3"/>
  <c r="DQ191" i="3"/>
  <c r="DQ66" i="6" s="1"/>
  <c r="DR178" i="3"/>
  <c r="DQ188" i="3"/>
  <c r="DQ63" i="6" s="1"/>
  <c r="DR179" i="3"/>
  <c r="DQ189" i="3"/>
  <c r="DQ64" i="6" s="1"/>
  <c r="DR182" i="3"/>
  <c r="DQ192" i="3"/>
  <c r="DQ67" i="6" s="1"/>
  <c r="DP194" i="3"/>
  <c r="DR180" i="3"/>
  <c r="DQ190" i="3"/>
  <c r="DQ65" i="6" s="1"/>
  <c r="DQ69" i="6" l="1"/>
  <c r="DP92" i="7"/>
  <c r="DS179" i="3"/>
  <c r="DS189" i="3" s="1"/>
  <c r="DS64" i="6" s="1"/>
  <c r="EW64" i="6" s="1"/>
  <c r="DR189" i="3"/>
  <c r="DR64" i="6" s="1"/>
  <c r="DS181" i="3"/>
  <c r="DS191" i="3" s="1"/>
  <c r="DS66" i="6" s="1"/>
  <c r="EW66" i="6" s="1"/>
  <c r="DR191" i="3"/>
  <c r="DR66" i="6" s="1"/>
  <c r="DS180" i="3"/>
  <c r="DS190" i="3" s="1"/>
  <c r="DS65" i="6" s="1"/>
  <c r="EW65" i="6" s="1"/>
  <c r="DR190" i="3"/>
  <c r="DR65" i="6" s="1"/>
  <c r="DS182" i="3"/>
  <c r="DS192" i="3" s="1"/>
  <c r="DS67" i="6" s="1"/>
  <c r="EW67" i="6" s="1"/>
  <c r="DR192" i="3"/>
  <c r="DR67" i="6" s="1"/>
  <c r="DS178" i="3"/>
  <c r="DS188" i="3" s="1"/>
  <c r="DS63" i="6" s="1"/>
  <c r="EW63" i="6" s="1"/>
  <c r="DR188" i="3"/>
  <c r="DR63" i="6" s="1"/>
  <c r="DQ194" i="3"/>
  <c r="DS177" i="3"/>
  <c r="DR187" i="3"/>
  <c r="DR62" i="6" s="1"/>
  <c r="DR184" i="3"/>
  <c r="DR69" i="6" l="1"/>
  <c r="DR194" i="3"/>
  <c r="DS187" i="3"/>
  <c r="DS62" i="6" s="1"/>
  <c r="DS184" i="3"/>
  <c r="DQ92" i="7"/>
  <c r="DS69" i="6" l="1"/>
  <c r="EW62" i="6"/>
  <c r="EW69" i="6" s="1"/>
  <c r="DR92" i="7"/>
  <c r="DS194" i="3"/>
  <c r="AJ406" i="5"/>
  <c r="AK399" i="5"/>
  <c r="DS92" i="7" l="1"/>
  <c r="AK406" i="5" l="1"/>
  <c r="AL399" i="5" l="1"/>
  <c r="AM399" i="5" l="1"/>
  <c r="AL406" i="5" l="1"/>
  <c r="EB91" i="6" l="1"/>
  <c r="AM406" i="5"/>
  <c r="AN399" i="5"/>
  <c r="AN406" i="5" l="1"/>
  <c r="AO399" i="5"/>
  <c r="AO406" i="5" l="1"/>
  <c r="AP399" i="5"/>
  <c r="AP406" i="5" l="1"/>
  <c r="AQ399" i="5" l="1"/>
  <c r="AR399" i="5" l="1"/>
  <c r="EC91" i="6" l="1"/>
  <c r="AQ406" i="5"/>
  <c r="AR406" i="5" l="1"/>
  <c r="AS399" i="5"/>
  <c r="AS406" i="5" l="1"/>
  <c r="AT399" i="5"/>
  <c r="AT406" i="5" l="1"/>
  <c r="AU399" i="5"/>
  <c r="ED91" i="6" l="1"/>
  <c r="AU406" i="5"/>
  <c r="AV399" i="5"/>
  <c r="AV406" i="5" l="1"/>
  <c r="AW399" i="5"/>
  <c r="AW406" i="5" l="1"/>
  <c r="AX399" i="5"/>
  <c r="AX406" i="5" l="1"/>
  <c r="AY399" i="5"/>
  <c r="EE91" i="6" l="1"/>
  <c r="AY406" i="5"/>
  <c r="AZ399" i="5"/>
  <c r="AZ406" i="5" l="1"/>
  <c r="BA399" i="5"/>
  <c r="BA406" i="5" l="1"/>
  <c r="BB399" i="5"/>
  <c r="BB406" i="5" l="1"/>
  <c r="BC399" i="5"/>
  <c r="EF91" i="6" l="1"/>
  <c r="BC406" i="5"/>
  <c r="BD399" i="5" l="1"/>
  <c r="BE399" i="5" l="1"/>
  <c r="BD406" i="5" l="1"/>
  <c r="BE406" i="5" l="1"/>
  <c r="BF399" i="5"/>
  <c r="BF406" i="5" l="1"/>
  <c r="BG399" i="5" l="1"/>
  <c r="EG91" i="6" l="1"/>
  <c r="BG406" i="5"/>
  <c r="BH399" i="5"/>
  <c r="BH406" i="5" l="1"/>
  <c r="BI399" i="5"/>
  <c r="BI406" i="5" l="1"/>
  <c r="BJ399" i="5"/>
  <c r="BK399" i="5" l="1"/>
  <c r="BJ406" i="5" l="1"/>
  <c r="EH91" i="6" l="1"/>
  <c r="BK406" i="5"/>
  <c r="BL399" i="5"/>
  <c r="BL406" i="5" l="1"/>
  <c r="BM399" i="5"/>
  <c r="BM406" i="5" l="1"/>
  <c r="BN399" i="5"/>
  <c r="BN406" i="5" l="1"/>
  <c r="BO399" i="5"/>
  <c r="EI91" i="6" l="1"/>
  <c r="BO406" i="5"/>
  <c r="BP399" i="5"/>
  <c r="BP406" i="5" l="1"/>
  <c r="BQ399" i="5" l="1"/>
  <c r="BR399" i="5" l="1"/>
  <c r="BQ406" i="5" l="1"/>
  <c r="BR406" i="5" l="1"/>
  <c r="BS399" i="5"/>
  <c r="EJ91" i="6" l="1"/>
  <c r="BS406" i="5"/>
  <c r="BT399" i="5" l="1"/>
  <c r="BU399" i="5" l="1"/>
  <c r="BT406" i="5" l="1"/>
  <c r="BU406" i="5" l="1"/>
  <c r="BV399" i="5"/>
  <c r="BV406" i="5" l="1"/>
  <c r="BW399" i="5" l="1"/>
  <c r="BX399" i="5" l="1"/>
  <c r="EK91" i="6" l="1"/>
  <c r="BW406" i="5"/>
  <c r="BX406" i="5" l="1"/>
  <c r="BY399" i="5"/>
  <c r="BY406" i="5" l="1"/>
  <c r="BZ399" i="5"/>
  <c r="BZ406" i="5" l="1"/>
  <c r="CA399" i="5"/>
  <c r="EL91" i="6" l="1"/>
  <c r="CA406" i="5"/>
  <c r="CB399" i="5" l="1"/>
  <c r="CB406" i="5" l="1"/>
  <c r="CC399" i="5"/>
  <c r="CD399" i="5" l="1"/>
  <c r="CC406" i="5" l="1"/>
  <c r="CD406" i="5" l="1"/>
  <c r="CE399" i="5"/>
  <c r="EM91" i="6" l="1"/>
  <c r="CE406" i="5"/>
  <c r="CF399" i="5" l="1"/>
  <c r="CF406" i="5" l="1"/>
  <c r="CG399" i="5"/>
  <c r="CH399" i="5" l="1"/>
  <c r="CG406" i="5" l="1"/>
  <c r="CH406" i="5" l="1"/>
  <c r="CI399" i="5"/>
  <c r="EN91" i="6" l="1"/>
  <c r="CI406" i="5"/>
  <c r="CJ399" i="5"/>
  <c r="CJ406" i="5" l="1"/>
  <c r="CK399" i="5"/>
  <c r="CK406" i="5" l="1"/>
  <c r="CL399" i="5" l="1"/>
  <c r="CM399" i="5" l="1"/>
  <c r="CL406" i="5" l="1"/>
  <c r="EO91" i="6" l="1"/>
  <c r="CM406" i="5"/>
  <c r="CN399" i="5"/>
  <c r="CN406" i="5" l="1"/>
  <c r="CO399" i="5" l="1"/>
  <c r="CP399" i="5" l="1"/>
  <c r="CO406" i="5" l="1"/>
  <c r="CP406" i="5" l="1"/>
  <c r="CQ399" i="5"/>
  <c r="EP91" i="6" l="1"/>
  <c r="CQ406" i="5"/>
  <c r="CR399" i="5" l="1"/>
  <c r="CS399" i="5" l="1"/>
  <c r="CR406" i="5" l="1"/>
  <c r="CS406" i="5" l="1"/>
  <c r="CT399" i="5"/>
  <c r="CT406" i="5" l="1"/>
  <c r="CU399" i="5" l="1"/>
  <c r="EQ91" i="6" l="1"/>
  <c r="CU406" i="5"/>
  <c r="CV399" i="5"/>
  <c r="CW399" i="5" l="1"/>
  <c r="CV406" i="5" l="1"/>
  <c r="CW406" i="5" l="1"/>
  <c r="CX399" i="5"/>
  <c r="CX406" i="5" l="1"/>
  <c r="CY399" i="5" l="1"/>
  <c r="ER91" i="6" l="1"/>
  <c r="CY406" i="5"/>
  <c r="CZ399" i="5"/>
  <c r="CZ406" i="5" l="1"/>
  <c r="DA399" i="5" l="1"/>
  <c r="DB399" i="5" l="1"/>
  <c r="DA406" i="5" l="1"/>
  <c r="DB406" i="5" l="1"/>
  <c r="DC399" i="5"/>
  <c r="ES91" i="6" l="1"/>
  <c r="DC406" i="5"/>
  <c r="DD399" i="5"/>
  <c r="DD406" i="5" l="1"/>
  <c r="DE399" i="5"/>
  <c r="DE406" i="5" l="1"/>
  <c r="DF399" i="5" l="1"/>
  <c r="DF406" i="5" l="1"/>
  <c r="DG399" i="5"/>
  <c r="DH399" i="5" l="1"/>
  <c r="ET91" i="6" l="1"/>
  <c r="DG406" i="5"/>
  <c r="DH406" i="5" l="1"/>
  <c r="DI399" i="5"/>
  <c r="DI406" i="5" l="1"/>
  <c r="DJ399" i="5" l="1"/>
  <c r="DJ406" i="5" l="1"/>
  <c r="DK399" i="5"/>
  <c r="DK406" i="5" l="1"/>
  <c r="DL399" i="5" l="1"/>
  <c r="DM399" i="5" l="1"/>
  <c r="DL406" i="5" l="1"/>
  <c r="DM406" i="5" l="1"/>
  <c r="DN399" i="5"/>
  <c r="DN406" i="5" l="1"/>
  <c r="DO399" i="5"/>
  <c r="DO406" i="5" l="1"/>
  <c r="DP399" i="5"/>
  <c r="DP406" i="5" l="1"/>
  <c r="DQ399" i="5" l="1"/>
  <c r="DQ406" i="5" l="1"/>
  <c r="DR399" i="5"/>
  <c r="DS399" i="5" l="1"/>
  <c r="F399" i="5" s="1"/>
  <c r="DR406" i="5" l="1"/>
  <c r="DU132" i="6" l="1"/>
  <c r="DU135" i="6" s="1"/>
  <c r="DU136" i="6" s="1"/>
  <c r="DV132" i="6" l="1"/>
  <c r="DV135" i="6" s="1"/>
  <c r="DV136" i="6" s="1"/>
  <c r="DW132" i="6" l="1"/>
  <c r="DW135" i="6" s="1"/>
  <c r="DW136" i="6" s="1"/>
  <c r="DS406" i="5" l="1"/>
  <c r="F406" i="5" s="1"/>
  <c r="DX132" i="6"/>
  <c r="DX135" i="6" s="1"/>
  <c r="DX136" i="6" s="1"/>
  <c r="DY132" i="6" l="1"/>
  <c r="DY135" i="6" s="1"/>
  <c r="DY136" i="6" s="1"/>
  <c r="F20" i="1" l="1"/>
  <c r="DZ132" i="6"/>
  <c r="DZ135" i="6" s="1"/>
  <c r="DZ136" i="6" s="1"/>
  <c r="EA132" i="6" l="1"/>
  <c r="EA135" i="6" s="1"/>
  <c r="EA136" i="6" s="1"/>
  <c r="EB132" i="6" l="1"/>
  <c r="EB135" i="6" s="1"/>
  <c r="EB136" i="6" s="1"/>
  <c r="EC132" i="6" l="1"/>
  <c r="EC135" i="6" s="1"/>
  <c r="EC136" i="6" s="1"/>
  <c r="ED132" i="6" l="1"/>
  <c r="ED135" i="6" s="1"/>
  <c r="ED136" i="6" s="1"/>
  <c r="EE132" i="6" l="1"/>
  <c r="EE135" i="6" s="1"/>
  <c r="EE136" i="6" s="1"/>
  <c r="EF132" i="6" l="1"/>
  <c r="EF135" i="6" s="1"/>
  <c r="EF136" i="6" s="1"/>
  <c r="EG132" i="6" l="1"/>
  <c r="EG135" i="6" s="1"/>
  <c r="EG136" i="6" s="1"/>
  <c r="EH132" i="6" l="1"/>
  <c r="EH135" i="6" s="1"/>
  <c r="EH136" i="6" s="1"/>
  <c r="EI132" i="6" l="1"/>
  <c r="EI135" i="6" s="1"/>
  <c r="EI136" i="6" s="1"/>
  <c r="EJ132" i="6" l="1"/>
  <c r="EJ135" i="6" s="1"/>
  <c r="EJ136" i="6" s="1"/>
  <c r="EK132" i="6" l="1"/>
  <c r="EK135" i="6" s="1"/>
  <c r="EK136" i="6" s="1"/>
  <c r="EL132" i="6" l="1"/>
  <c r="EL135" i="6" s="1"/>
  <c r="EL136" i="6" s="1"/>
  <c r="EM132" i="6" l="1"/>
  <c r="EM135" i="6" s="1"/>
  <c r="EM136" i="6" s="1"/>
  <c r="EN132" i="6" l="1"/>
  <c r="EN135" i="6" s="1"/>
  <c r="EN136" i="6" s="1"/>
  <c r="EO132" i="6" l="1"/>
  <c r="EO135" i="6" s="1"/>
  <c r="EO136" i="6" s="1"/>
  <c r="EP132" i="6" l="1"/>
  <c r="EP135" i="6" s="1"/>
  <c r="EP136" i="6" s="1"/>
  <c r="EQ132" i="6" l="1"/>
  <c r="EQ135" i="6" s="1"/>
  <c r="EQ136" i="6" s="1"/>
  <c r="ER132" i="6" l="1"/>
  <c r="ER135" i="6" s="1"/>
  <c r="ER136" i="6" s="1"/>
  <c r="ES132" i="6" l="1"/>
  <c r="ES135" i="6" s="1"/>
  <c r="ES136" i="6" l="1"/>
  <c r="ET132" i="6"/>
  <c r="ET135" i="6" s="1"/>
  <c r="H364" i="5"/>
  <c r="H401" i="5" s="1"/>
  <c r="EU132" i="6" l="1"/>
  <c r="EU135" i="6" s="1"/>
  <c r="ET136" i="6"/>
  <c r="I289" i="3"/>
  <c r="H355" i="5"/>
  <c r="H392" i="5" s="1"/>
  <c r="EV132" i="6" l="1"/>
  <c r="EV135" i="6" s="1"/>
  <c r="EU136" i="6"/>
  <c r="I290" i="3"/>
  <c r="I355" i="5" s="1"/>
  <c r="I364" i="5"/>
  <c r="I401" i="5" s="1"/>
  <c r="J401" i="5"/>
  <c r="K401" i="5"/>
  <c r="L401" i="5"/>
  <c r="M401" i="5"/>
  <c r="N401" i="5"/>
  <c r="O401" i="5"/>
  <c r="P401" i="5"/>
  <c r="Q401" i="5"/>
  <c r="R401" i="5"/>
  <c r="S401" i="5"/>
  <c r="T401" i="5"/>
  <c r="U401" i="5"/>
  <c r="V401" i="5"/>
  <c r="W401" i="5"/>
  <c r="X401" i="5"/>
  <c r="Y401" i="5"/>
  <c r="Z401" i="5"/>
  <c r="AA401" i="5"/>
  <c r="AB401" i="5"/>
  <c r="AC401" i="5"/>
  <c r="AD401" i="5"/>
  <c r="AE401" i="5"/>
  <c r="AF401" i="5"/>
  <c r="AG401" i="5"/>
  <c r="AH401" i="5"/>
  <c r="AI401" i="5"/>
  <c r="AJ401" i="5"/>
  <c r="AK401" i="5"/>
  <c r="AL401" i="5"/>
  <c r="AM401" i="5"/>
  <c r="AN401" i="5"/>
  <c r="AO401" i="5"/>
  <c r="AP401" i="5"/>
  <c r="AQ401" i="5"/>
  <c r="AR401" i="5"/>
  <c r="AS401" i="5"/>
  <c r="AT401" i="5"/>
  <c r="AU401" i="5"/>
  <c r="AV401" i="5"/>
  <c r="AW401" i="5"/>
  <c r="AX401" i="5"/>
  <c r="AY401" i="5"/>
  <c r="AZ401" i="5"/>
  <c r="BA401" i="5"/>
  <c r="BB401" i="5"/>
  <c r="BC401" i="5"/>
  <c r="BD401" i="5"/>
  <c r="BE401" i="5"/>
  <c r="BF401" i="5"/>
  <c r="BG401" i="5"/>
  <c r="BH401" i="5"/>
  <c r="BI401" i="5"/>
  <c r="BJ401" i="5"/>
  <c r="BK401" i="5"/>
  <c r="BL401" i="5"/>
  <c r="BM401" i="5"/>
  <c r="BN401" i="5"/>
  <c r="BO401" i="5"/>
  <c r="BP401" i="5"/>
  <c r="BQ401" i="5"/>
  <c r="BR401" i="5"/>
  <c r="BS401" i="5"/>
  <c r="EW132" i="6" l="1"/>
  <c r="EW135" i="6" s="1"/>
  <c r="EW136" i="6" s="1"/>
  <c r="EV136" i="6"/>
  <c r="I295" i="3"/>
  <c r="J286" i="3"/>
  <c r="J298" i="3" s="1"/>
  <c r="F401" i="5"/>
  <c r="J289" i="3" l="1"/>
  <c r="J290" i="3" s="1"/>
  <c r="J355" i="5" s="1"/>
  <c r="I392" i="5"/>
  <c r="J295" i="3" l="1"/>
  <c r="K286" i="3"/>
  <c r="K298" i="3" s="1"/>
  <c r="K289" i="3" l="1"/>
  <c r="K290" i="3" s="1"/>
  <c r="K355" i="5" s="1"/>
  <c r="J392" i="5"/>
  <c r="K295" i="3" l="1"/>
  <c r="L286" i="3"/>
  <c r="L298" i="3" s="1"/>
  <c r="L289" i="3" l="1"/>
  <c r="L290" i="3" s="1"/>
  <c r="L355" i="5" s="1"/>
  <c r="K392" i="5"/>
  <c r="L295" i="3" l="1"/>
  <c r="M286" i="3"/>
  <c r="M298" i="3" s="1"/>
  <c r="M289" i="3" l="1"/>
  <c r="M290" i="3" s="1"/>
  <c r="M355" i="5" s="1"/>
  <c r="L392" i="5"/>
  <c r="M295" i="3" l="1"/>
  <c r="N286" i="3"/>
  <c r="N298" i="3" s="1"/>
  <c r="N289" i="3" l="1"/>
  <c r="N290" i="3" s="1"/>
  <c r="N355" i="5" s="1"/>
  <c r="M392" i="5"/>
  <c r="N295" i="3" l="1"/>
  <c r="O286" i="3"/>
  <c r="O298" i="3" s="1"/>
  <c r="O289" i="3" l="1"/>
  <c r="O290" i="3" s="1"/>
  <c r="O355" i="5" s="1"/>
  <c r="N392" i="5"/>
  <c r="O295" i="3" l="1"/>
  <c r="P286" i="3"/>
  <c r="P298" i="3" s="1"/>
  <c r="P289" i="3" l="1"/>
  <c r="P290" i="3" s="1"/>
  <c r="P355" i="5" s="1"/>
  <c r="O392" i="5"/>
  <c r="P295" i="3" l="1"/>
  <c r="Q286" i="3"/>
  <c r="Q298" i="3" s="1"/>
  <c r="Q289" i="3" l="1"/>
  <c r="Q290" i="3" s="1"/>
  <c r="Q355" i="5" s="1"/>
  <c r="P392" i="5"/>
  <c r="Q295" i="3" l="1"/>
  <c r="R286" i="3"/>
  <c r="R298" i="3" s="1"/>
  <c r="R289" i="3" l="1"/>
  <c r="R290" i="3" s="1"/>
  <c r="R355" i="5" s="1"/>
  <c r="Q392" i="5"/>
  <c r="R295" i="3" l="1"/>
  <c r="S286" i="3"/>
  <c r="S298" i="3" s="1"/>
  <c r="S289" i="3" l="1"/>
  <c r="R392" i="5"/>
  <c r="S290" i="3" l="1"/>
  <c r="S355" i="5" l="1"/>
  <c r="S392" i="5" s="1"/>
  <c r="T286" i="3"/>
  <c r="T298" i="3" s="1"/>
  <c r="S295" i="3"/>
  <c r="T289" i="3" l="1"/>
  <c r="T290" i="3" l="1"/>
  <c r="T355" i="5" l="1"/>
  <c r="T392" i="5" s="1"/>
  <c r="U286" i="3"/>
  <c r="U298" i="3" s="1"/>
  <c r="T295" i="3"/>
  <c r="U289" i="3" l="1"/>
  <c r="U290" i="3" l="1"/>
  <c r="U355" i="5" l="1"/>
  <c r="U392" i="5" s="1"/>
  <c r="V286" i="3"/>
  <c r="V298" i="3" s="1"/>
  <c r="U295" i="3"/>
  <c r="V289" i="3" l="1"/>
  <c r="V290" i="3" l="1"/>
  <c r="V355" i="5" l="1"/>
  <c r="V392" i="5" s="1"/>
  <c r="W286" i="3"/>
  <c r="W298" i="3" s="1"/>
  <c r="V295" i="3"/>
  <c r="W289" i="3" l="1"/>
  <c r="W290" i="3" l="1"/>
  <c r="W355" i="5" l="1"/>
  <c r="W392" i="5" s="1"/>
  <c r="X286" i="3"/>
  <c r="X298" i="3" s="1"/>
  <c r="W295" i="3"/>
  <c r="X289" i="3" l="1"/>
  <c r="X290" i="3" l="1"/>
  <c r="X355" i="5" l="1"/>
  <c r="X392" i="5" s="1"/>
  <c r="Y286" i="3"/>
  <c r="Y298" i="3" s="1"/>
  <c r="X295" i="3"/>
  <c r="Y289" i="3" l="1"/>
  <c r="Y290" i="3" l="1"/>
  <c r="Y355" i="5" l="1"/>
  <c r="Y392" i="5" s="1"/>
  <c r="Z286" i="3"/>
  <c r="Z298" i="3" s="1"/>
  <c r="Y295" i="3"/>
  <c r="Z289" i="3" l="1"/>
  <c r="Z290" i="3" l="1"/>
  <c r="Z355" i="5" l="1"/>
  <c r="Z392" i="5" s="1"/>
  <c r="Z295" i="3"/>
  <c r="AA286" i="3"/>
  <c r="AA298" i="3" s="1"/>
  <c r="AA289" i="3" l="1"/>
  <c r="AA290" i="3" l="1"/>
  <c r="AA355" i="5" l="1"/>
  <c r="AA392" i="5" s="1"/>
  <c r="AB286" i="3"/>
  <c r="AB298" i="3" s="1"/>
  <c r="AA295" i="3"/>
  <c r="AB289" i="3" l="1"/>
  <c r="AB290" i="3" l="1"/>
  <c r="AB355" i="5" l="1"/>
  <c r="AB392" i="5" s="1"/>
  <c r="AC286" i="3"/>
  <c r="AC298" i="3" s="1"/>
  <c r="AB295" i="3"/>
  <c r="AC289" i="3" l="1"/>
  <c r="AC290" i="3" l="1"/>
  <c r="AC355" i="5" l="1"/>
  <c r="AC392" i="5" s="1"/>
  <c r="AD286" i="3"/>
  <c r="AD298" i="3" s="1"/>
  <c r="AC295" i="3"/>
  <c r="AD289" i="3" l="1"/>
  <c r="AD290" i="3" l="1"/>
  <c r="AD355" i="5" l="1"/>
  <c r="AD392" i="5" s="1"/>
  <c r="AE286" i="3"/>
  <c r="AE298" i="3" s="1"/>
  <c r="AD295" i="3"/>
  <c r="AE289" i="3" l="1"/>
  <c r="AE290" i="3" l="1"/>
  <c r="AE355" i="5" l="1"/>
  <c r="AE392" i="5" s="1"/>
  <c r="AF286" i="3"/>
  <c r="AF298" i="3" s="1"/>
  <c r="AE295" i="3"/>
  <c r="AF289" i="3" l="1"/>
  <c r="AF290" i="3" l="1"/>
  <c r="AF355" i="5" l="1"/>
  <c r="AF392" i="5" s="1"/>
  <c r="AG286" i="3"/>
  <c r="AG298" i="3" s="1"/>
  <c r="AF295" i="3"/>
  <c r="AG289" i="3" l="1"/>
  <c r="AG290" i="3" l="1"/>
  <c r="AG355" i="5" l="1"/>
  <c r="AG392" i="5" s="1"/>
  <c r="AH286" i="3"/>
  <c r="AH298" i="3" s="1"/>
  <c r="AG295" i="3"/>
  <c r="AH289" i="3" l="1"/>
  <c r="AH290" i="3" l="1"/>
  <c r="AH355" i="5" l="1"/>
  <c r="AH392" i="5" s="1"/>
  <c r="AI286" i="3"/>
  <c r="AI298" i="3" s="1"/>
  <c r="AH295" i="3"/>
  <c r="AI289" i="3" l="1"/>
  <c r="AI290" i="3" l="1"/>
  <c r="AI355" i="5" l="1"/>
  <c r="AI392" i="5" s="1"/>
  <c r="AJ286" i="3"/>
  <c r="AJ298" i="3" s="1"/>
  <c r="AI295" i="3"/>
  <c r="AJ289" i="3" l="1"/>
  <c r="AJ290" i="3" l="1"/>
  <c r="AJ355" i="5" l="1"/>
  <c r="AJ392" i="5" s="1"/>
  <c r="AJ295" i="3"/>
  <c r="AK286" i="3"/>
  <c r="AK298" i="3" s="1"/>
  <c r="AK289" i="3" l="1"/>
  <c r="AK290" i="3" l="1"/>
  <c r="AK355" i="5" l="1"/>
  <c r="AK392" i="5" s="1"/>
  <c r="AL286" i="3"/>
  <c r="AL298" i="3" s="1"/>
  <c r="AK295" i="3"/>
  <c r="AL289" i="3" l="1"/>
  <c r="AL290" i="3" l="1"/>
  <c r="AL355" i="5" l="1"/>
  <c r="AL392" i="5" s="1"/>
  <c r="AM286" i="3"/>
  <c r="AM298" i="3" s="1"/>
  <c r="AL295" i="3"/>
  <c r="AM289" i="3" l="1"/>
  <c r="AM290" i="3" l="1"/>
  <c r="AM355" i="5" l="1"/>
  <c r="AM392" i="5" s="1"/>
  <c r="AN286" i="3"/>
  <c r="AN298" i="3" s="1"/>
  <c r="AM295" i="3"/>
  <c r="AN289" i="3" l="1"/>
  <c r="AN290" i="3" l="1"/>
  <c r="AN355" i="5" l="1"/>
  <c r="AN392" i="5" s="1"/>
  <c r="AO286" i="3"/>
  <c r="AO298" i="3" s="1"/>
  <c r="AN295" i="3"/>
  <c r="AO289" i="3" l="1"/>
  <c r="AO290" i="3" l="1"/>
  <c r="AO355" i="5" l="1"/>
  <c r="AO392" i="5" s="1"/>
  <c r="AP286" i="3"/>
  <c r="AP298" i="3" s="1"/>
  <c r="AO295" i="3"/>
  <c r="AP289" i="3" l="1"/>
  <c r="AP290" i="3" l="1"/>
  <c r="AP355" i="5" l="1"/>
  <c r="AP392" i="5" s="1"/>
  <c r="AQ286" i="3"/>
  <c r="AQ298" i="3" s="1"/>
  <c r="AP295" i="3"/>
  <c r="AQ289" i="3" l="1"/>
  <c r="AQ290" i="3" l="1"/>
  <c r="AQ355" i="5" l="1"/>
  <c r="AQ392" i="5" s="1"/>
  <c r="AR286" i="3"/>
  <c r="AR298" i="3" s="1"/>
  <c r="AQ295" i="3"/>
  <c r="AR289" i="3" l="1"/>
  <c r="AR290" i="3" l="1"/>
  <c r="AR355" i="5" l="1"/>
  <c r="AR392" i="5" s="1"/>
  <c r="AS286" i="3"/>
  <c r="AS298" i="3" s="1"/>
  <c r="AR295" i="3"/>
  <c r="AS289" i="3" l="1"/>
  <c r="AS290" i="3" l="1"/>
  <c r="AS355" i="5" l="1"/>
  <c r="AS392" i="5" s="1"/>
  <c r="AT286" i="3"/>
  <c r="AT298" i="3" s="1"/>
  <c r="AS295" i="3"/>
  <c r="AT289" i="3" l="1"/>
  <c r="AT290" i="3" l="1"/>
  <c r="AT355" i="5" l="1"/>
  <c r="AT392" i="5" s="1"/>
  <c r="AU286" i="3"/>
  <c r="AU298" i="3" s="1"/>
  <c r="AT295" i="3"/>
  <c r="AU289" i="3" l="1"/>
  <c r="AU290" i="3" l="1"/>
  <c r="AU355" i="5" l="1"/>
  <c r="AU392" i="5" s="1"/>
  <c r="AV286" i="3"/>
  <c r="AV298" i="3" s="1"/>
  <c r="AU295" i="3"/>
  <c r="AV289" i="3" l="1"/>
  <c r="AV290" i="3" l="1"/>
  <c r="AV355" i="5" l="1"/>
  <c r="AV392" i="5" s="1"/>
  <c r="AW286" i="3"/>
  <c r="AW298" i="3" s="1"/>
  <c r="AV295" i="3"/>
  <c r="AW289" i="3" l="1"/>
  <c r="AW290" i="3" l="1"/>
  <c r="AW355" i="5" l="1"/>
  <c r="AW392" i="5" s="1"/>
  <c r="AX286" i="3"/>
  <c r="AX298" i="3" s="1"/>
  <c r="AW295" i="3"/>
  <c r="AX289" i="3" l="1"/>
  <c r="AX290" i="3" l="1"/>
  <c r="AX355" i="5" l="1"/>
  <c r="AX392" i="5" s="1"/>
  <c r="AY286" i="3"/>
  <c r="AY298" i="3" s="1"/>
  <c r="AX295" i="3"/>
  <c r="AY289" i="3" l="1"/>
  <c r="AY290" i="3" l="1"/>
  <c r="AY355" i="5" l="1"/>
  <c r="AY392" i="5" s="1"/>
  <c r="AZ286" i="3"/>
  <c r="AZ298" i="3" s="1"/>
  <c r="AY295" i="3"/>
  <c r="AZ289" i="3" l="1"/>
  <c r="AZ290" i="3" l="1"/>
  <c r="AZ355" i="5" l="1"/>
  <c r="AZ392" i="5" s="1"/>
  <c r="BA286" i="3"/>
  <c r="BA298" i="3" s="1"/>
  <c r="AZ295" i="3"/>
  <c r="BA289" i="3" l="1"/>
  <c r="BA290" i="3" l="1"/>
  <c r="BA355" i="5" l="1"/>
  <c r="BA392" i="5" s="1"/>
  <c r="BB286" i="3"/>
  <c r="BB298" i="3" s="1"/>
  <c r="BA295" i="3"/>
  <c r="BB289" i="3" l="1"/>
  <c r="BB290" i="3" l="1"/>
  <c r="BB355" i="5" l="1"/>
  <c r="BB392" i="5" s="1"/>
  <c r="BC286" i="3"/>
  <c r="BC298" i="3" s="1"/>
  <c r="BB295" i="3"/>
  <c r="BC289" i="3" l="1"/>
  <c r="BC290" i="3" l="1"/>
  <c r="BC355" i="5" l="1"/>
  <c r="BC392" i="5" s="1"/>
  <c r="BD286" i="3"/>
  <c r="BD298" i="3" s="1"/>
  <c r="BC295" i="3"/>
  <c r="BD289" i="3" l="1"/>
  <c r="BD290" i="3" l="1"/>
  <c r="BD355" i="5" l="1"/>
  <c r="BD392" i="5" s="1"/>
  <c r="BE286" i="3"/>
  <c r="BE298" i="3" s="1"/>
  <c r="BD295" i="3"/>
  <c r="BE289" i="3" l="1"/>
  <c r="BE290" i="3" l="1"/>
  <c r="BE355" i="5" l="1"/>
  <c r="BE392" i="5" s="1"/>
  <c r="BF286" i="3"/>
  <c r="BF298" i="3" s="1"/>
  <c r="BE295" i="3"/>
  <c r="BF289" i="3" l="1"/>
  <c r="BF290" i="3" l="1"/>
  <c r="BF355" i="5" l="1"/>
  <c r="BF392" i="5" s="1"/>
  <c r="BG286" i="3"/>
  <c r="BG298" i="3" s="1"/>
  <c r="BF295" i="3"/>
  <c r="BG289" i="3" l="1"/>
  <c r="BG290" i="3" l="1"/>
  <c r="BG355" i="5" l="1"/>
  <c r="BG392" i="5" s="1"/>
  <c r="BH286" i="3"/>
  <c r="BH298" i="3" s="1"/>
  <c r="BG295" i="3"/>
  <c r="BH289" i="3" l="1"/>
  <c r="BH290" i="3" l="1"/>
  <c r="BH355" i="5" l="1"/>
  <c r="BH392" i="5" s="1"/>
  <c r="BI286" i="3"/>
  <c r="BI298" i="3" s="1"/>
  <c r="BH295" i="3"/>
  <c r="BI289" i="3" l="1"/>
  <c r="BI290" i="3" l="1"/>
  <c r="BI355" i="5" l="1"/>
  <c r="BI392" i="5" s="1"/>
  <c r="BJ286" i="3"/>
  <c r="BJ298" i="3" s="1"/>
  <c r="BI295" i="3"/>
  <c r="BJ289" i="3" l="1"/>
  <c r="BJ290" i="3" l="1"/>
  <c r="BJ355" i="5" l="1"/>
  <c r="BJ392" i="5" s="1"/>
  <c r="BK286" i="3"/>
  <c r="BK298" i="3" s="1"/>
  <c r="BJ295" i="3"/>
  <c r="BK289" i="3" l="1"/>
  <c r="BK290" i="3" l="1"/>
  <c r="BK355" i="5" l="1"/>
  <c r="BK392" i="5" s="1"/>
  <c r="BL286" i="3"/>
  <c r="BL298" i="3" s="1"/>
  <c r="BK295" i="3"/>
  <c r="BL289" i="3" l="1"/>
  <c r="BL290" i="3" l="1"/>
  <c r="BL355" i="5" l="1"/>
  <c r="BL392" i="5" s="1"/>
  <c r="BM286" i="3"/>
  <c r="BM298" i="3" s="1"/>
  <c r="BL295" i="3"/>
  <c r="BM289" i="3" l="1"/>
  <c r="BM290" i="3" l="1"/>
  <c r="BM355" i="5" l="1"/>
  <c r="BM392" i="5" s="1"/>
  <c r="BM295" i="3"/>
  <c r="BN286" i="3"/>
  <c r="BN298" i="3" s="1"/>
  <c r="BN289" i="3" l="1"/>
  <c r="BN290" i="3" l="1"/>
  <c r="BN355" i="5" l="1"/>
  <c r="BN392" i="5" s="1"/>
  <c r="BN295" i="3"/>
  <c r="BO286" i="3"/>
  <c r="BO298" i="3" s="1"/>
  <c r="BO289" i="3" l="1"/>
  <c r="BO290" i="3" l="1"/>
  <c r="BO355" i="5" l="1"/>
  <c r="BO392" i="5" s="1"/>
  <c r="BP286" i="3"/>
  <c r="BP298" i="3" s="1"/>
  <c r="BO295" i="3"/>
  <c r="BP289" i="3" l="1"/>
  <c r="BP290" i="3" l="1"/>
  <c r="BP355" i="5" l="1"/>
  <c r="BP392" i="5" s="1"/>
  <c r="BP295" i="3"/>
  <c r="BQ286" i="3"/>
  <c r="BQ298" i="3" s="1"/>
  <c r="BQ289" i="3" l="1"/>
  <c r="BQ290" i="3" l="1"/>
  <c r="BQ355" i="5" l="1"/>
  <c r="BQ392" i="5" s="1"/>
  <c r="BR286" i="3"/>
  <c r="BR298" i="3" s="1"/>
  <c r="BQ295" i="3"/>
  <c r="BR289" i="3" l="1"/>
  <c r="BR290" i="3" l="1"/>
  <c r="BR355" i="5" l="1"/>
  <c r="BR392" i="5" s="1"/>
  <c r="BR295" i="3"/>
  <c r="BS286" i="3"/>
  <c r="BS298" i="3" s="1"/>
  <c r="BS289" i="3" l="1"/>
  <c r="BS290" i="3" l="1"/>
  <c r="H365" i="5"/>
  <c r="H402" i="5" s="1"/>
  <c r="BS355" i="5" l="1"/>
  <c r="BS392" i="5" s="1"/>
  <c r="BT286" i="3"/>
  <c r="BT298" i="3" s="1"/>
  <c r="BS295" i="3"/>
  <c r="I314" i="3"/>
  <c r="H356" i="5"/>
  <c r="H393" i="5" s="1"/>
  <c r="I315" i="3" l="1"/>
  <c r="I356" i="5" s="1"/>
  <c r="J402" i="5"/>
  <c r="K402" i="5"/>
  <c r="L402" i="5"/>
  <c r="N402" i="5"/>
  <c r="O402" i="5"/>
  <c r="P402" i="5"/>
  <c r="R402" i="5"/>
  <c r="S402" i="5"/>
  <c r="T402" i="5"/>
  <c r="V402" i="5"/>
  <c r="W402" i="5"/>
  <c r="X402" i="5"/>
  <c r="Z402" i="5"/>
  <c r="AA402" i="5"/>
  <c r="AB402" i="5"/>
  <c r="AD402" i="5"/>
  <c r="AE402" i="5"/>
  <c r="AF402" i="5"/>
  <c r="AH402" i="5"/>
  <c r="AI402" i="5"/>
  <c r="AJ402" i="5"/>
  <c r="AL402" i="5"/>
  <c r="AM402" i="5"/>
  <c r="AN402" i="5"/>
  <c r="AP402" i="5"/>
  <c r="AQ402" i="5"/>
  <c r="AR402" i="5"/>
  <c r="AT402" i="5"/>
  <c r="AU402" i="5"/>
  <c r="AV402" i="5"/>
  <c r="AX402" i="5"/>
  <c r="AY402" i="5"/>
  <c r="AZ402" i="5"/>
  <c r="BB402" i="5"/>
  <c r="BC402" i="5"/>
  <c r="BD402" i="5"/>
  <c r="BF402" i="5"/>
  <c r="BG402" i="5"/>
  <c r="BH402" i="5"/>
  <c r="BJ402" i="5"/>
  <c r="BK402" i="5"/>
  <c r="BL402" i="5"/>
  <c r="BN402" i="5"/>
  <c r="BO402" i="5"/>
  <c r="BP402" i="5"/>
  <c r="BR402" i="5"/>
  <c r="BS402" i="5"/>
  <c r="I320" i="3" l="1"/>
  <c r="J311" i="3"/>
  <c r="J323" i="3" s="1"/>
  <c r="BT289" i="3"/>
  <c r="AG402" i="5"/>
  <c r="BM402" i="5"/>
  <c r="U402" i="5"/>
  <c r="AK402" i="5"/>
  <c r="BA402" i="5"/>
  <c r="BQ402" i="5"/>
  <c r="Q402" i="5"/>
  <c r="AW402" i="5"/>
  <c r="I365" i="5"/>
  <c r="I402" i="5" s="1"/>
  <c r="Y402" i="5"/>
  <c r="AO402" i="5"/>
  <c r="BE402" i="5"/>
  <c r="M402" i="5"/>
  <c r="AC402" i="5"/>
  <c r="AS402" i="5"/>
  <c r="BI402" i="5"/>
  <c r="J314" i="3" l="1"/>
  <c r="BT290" i="3"/>
  <c r="I393" i="5"/>
  <c r="F402" i="5"/>
  <c r="BT355" i="5" l="1"/>
  <c r="BT392" i="5" s="1"/>
  <c r="BT295" i="3"/>
  <c r="BU286" i="3"/>
  <c r="BU298" i="3" s="1"/>
  <c r="J315" i="3"/>
  <c r="J356" i="5" l="1"/>
  <c r="J393" i="5" s="1"/>
  <c r="J320" i="3"/>
  <c r="K311" i="3"/>
  <c r="K323" i="3" s="1"/>
  <c r="BU289" i="3" l="1"/>
  <c r="K314" i="3" l="1"/>
  <c r="BU290" i="3"/>
  <c r="BU355" i="5" l="1"/>
  <c r="BU392" i="5" s="1"/>
  <c r="BV286" i="3"/>
  <c r="BV298" i="3" s="1"/>
  <c r="BU295" i="3"/>
  <c r="K315" i="3"/>
  <c r="K356" i="5" l="1"/>
  <c r="K393" i="5" s="1"/>
  <c r="L311" i="3"/>
  <c r="L323" i="3" s="1"/>
  <c r="K320" i="3"/>
  <c r="BV289" i="3" l="1"/>
  <c r="BV290" i="3" l="1"/>
  <c r="L314" i="3"/>
  <c r="L315" i="3" l="1"/>
  <c r="BV355" i="5"/>
  <c r="BV392" i="5" s="1"/>
  <c r="BW286" i="3"/>
  <c r="BW298" i="3" s="1"/>
  <c r="BV295" i="3"/>
  <c r="L356" i="5" l="1"/>
  <c r="L393" i="5" s="1"/>
  <c r="M311" i="3"/>
  <c r="M323" i="3" s="1"/>
  <c r="L320" i="3"/>
  <c r="BW289" i="3" l="1"/>
  <c r="BW290" i="3" l="1"/>
  <c r="M314" i="3"/>
  <c r="BW355" i="5" l="1"/>
  <c r="BW392" i="5" s="1"/>
  <c r="BX286" i="3"/>
  <c r="BX298" i="3" s="1"/>
  <c r="BW295" i="3"/>
  <c r="M315" i="3"/>
  <c r="M356" i="5" l="1"/>
  <c r="M393" i="5" s="1"/>
  <c r="N311" i="3"/>
  <c r="N323" i="3" s="1"/>
  <c r="M320" i="3"/>
  <c r="BX289" i="3" l="1"/>
  <c r="N314" i="3" l="1"/>
  <c r="BX290" i="3"/>
  <c r="BX355" i="5" l="1"/>
  <c r="BX392" i="5" s="1"/>
  <c r="BY286" i="3"/>
  <c r="BY298" i="3" s="1"/>
  <c r="BX295" i="3"/>
  <c r="N315" i="3"/>
  <c r="N356" i="5" l="1"/>
  <c r="N393" i="5" s="1"/>
  <c r="O311" i="3"/>
  <c r="O323" i="3" s="1"/>
  <c r="N320" i="3"/>
  <c r="BY289" i="3" l="1"/>
  <c r="O314" i="3" l="1"/>
  <c r="BY290" i="3"/>
  <c r="BY355" i="5" l="1"/>
  <c r="BY392" i="5" s="1"/>
  <c r="BZ286" i="3"/>
  <c r="BZ298" i="3" s="1"/>
  <c r="BY295" i="3"/>
  <c r="O315" i="3"/>
  <c r="O356" i="5" l="1"/>
  <c r="O393" i="5" s="1"/>
  <c r="P311" i="3"/>
  <c r="P323" i="3" s="1"/>
  <c r="O320" i="3"/>
  <c r="BZ289" i="3" l="1"/>
  <c r="P314" i="3" l="1"/>
  <c r="BZ290" i="3"/>
  <c r="BZ355" i="5" l="1"/>
  <c r="BZ392" i="5" s="1"/>
  <c r="BZ295" i="3"/>
  <c r="CA286" i="3"/>
  <c r="CA298" i="3" s="1"/>
  <c r="P315" i="3"/>
  <c r="P356" i="5" l="1"/>
  <c r="P393" i="5" s="1"/>
  <c r="Q311" i="3"/>
  <c r="Q323" i="3" s="1"/>
  <c r="P320" i="3"/>
  <c r="CA289" i="3" l="1"/>
  <c r="Q314" i="3" l="1"/>
  <c r="CA290" i="3"/>
  <c r="CA355" i="5" l="1"/>
  <c r="CA392" i="5" s="1"/>
  <c r="CB286" i="3"/>
  <c r="CB298" i="3" s="1"/>
  <c r="CA295" i="3"/>
  <c r="Q315" i="3"/>
  <c r="Q356" i="5" l="1"/>
  <c r="Q393" i="5" s="1"/>
  <c r="R311" i="3"/>
  <c r="R323" i="3" s="1"/>
  <c r="Q320" i="3"/>
  <c r="CB289" i="3" l="1"/>
  <c r="R314" i="3" l="1"/>
  <c r="CB290" i="3"/>
  <c r="CB355" i="5" l="1"/>
  <c r="CB392" i="5" s="1"/>
  <c r="CB295" i="3"/>
  <c r="CC286" i="3"/>
  <c r="CC298" i="3" s="1"/>
  <c r="R315" i="3"/>
  <c r="R356" i="5" l="1"/>
  <c r="R393" i="5" s="1"/>
  <c r="S311" i="3"/>
  <c r="S323" i="3" s="1"/>
  <c r="R320" i="3"/>
  <c r="CC289" i="3" l="1"/>
  <c r="S314" i="3" l="1"/>
  <c r="CC290" i="3"/>
  <c r="CC355" i="5" l="1"/>
  <c r="CC392" i="5" s="1"/>
  <c r="CC295" i="3"/>
  <c r="CD286" i="3"/>
  <c r="CD298" i="3" s="1"/>
  <c r="S315" i="3"/>
  <c r="S356" i="5" l="1"/>
  <c r="S393" i="5" s="1"/>
  <c r="T311" i="3"/>
  <c r="T323" i="3" s="1"/>
  <c r="S320" i="3"/>
  <c r="CD289" i="3" l="1"/>
  <c r="T314" i="3" l="1"/>
  <c r="CD290" i="3"/>
  <c r="CD355" i="5" l="1"/>
  <c r="CD392" i="5" s="1"/>
  <c r="CD295" i="3"/>
  <c r="CE286" i="3"/>
  <c r="CE298" i="3" s="1"/>
  <c r="T315" i="3"/>
  <c r="T356" i="5" l="1"/>
  <c r="T393" i="5" s="1"/>
  <c r="U311" i="3"/>
  <c r="U323" i="3" s="1"/>
  <c r="T320" i="3"/>
  <c r="CE289" i="3" l="1"/>
  <c r="U314" i="3" l="1"/>
  <c r="CE290" i="3"/>
  <c r="CE355" i="5" l="1"/>
  <c r="CE392" i="5" s="1"/>
  <c r="CF286" i="3"/>
  <c r="CF298" i="3" s="1"/>
  <c r="CE295" i="3"/>
  <c r="U315" i="3"/>
  <c r="U356" i="5" l="1"/>
  <c r="U393" i="5" s="1"/>
  <c r="V311" i="3"/>
  <c r="V323" i="3" s="1"/>
  <c r="U320" i="3"/>
  <c r="CF289" i="3" l="1"/>
  <c r="V314" i="3" l="1"/>
  <c r="CF290" i="3"/>
  <c r="CF355" i="5" l="1"/>
  <c r="CF392" i="5" s="1"/>
  <c r="CF295" i="3"/>
  <c r="CG286" i="3"/>
  <c r="CG298" i="3" s="1"/>
  <c r="V315" i="3"/>
  <c r="V356" i="5" l="1"/>
  <c r="V393" i="5" s="1"/>
  <c r="W311" i="3"/>
  <c r="W323" i="3" s="1"/>
  <c r="V320" i="3"/>
  <c r="CG289" i="3" l="1"/>
  <c r="W314" i="3" l="1"/>
  <c r="CG290" i="3"/>
  <c r="CG355" i="5" l="1"/>
  <c r="CG392" i="5" s="1"/>
  <c r="CG295" i="3"/>
  <c r="CH286" i="3"/>
  <c r="CH298" i="3" s="1"/>
  <c r="W315" i="3"/>
  <c r="W356" i="5" l="1"/>
  <c r="W393" i="5" s="1"/>
  <c r="X311" i="3"/>
  <c r="X323" i="3" s="1"/>
  <c r="W320" i="3"/>
  <c r="CH289" i="3" l="1"/>
  <c r="X314" i="3" l="1"/>
  <c r="CH290" i="3"/>
  <c r="CH355" i="5" l="1"/>
  <c r="CH392" i="5" s="1"/>
  <c r="CH295" i="3"/>
  <c r="CI286" i="3"/>
  <c r="CI298" i="3" s="1"/>
  <c r="X315" i="3"/>
  <c r="X356" i="5" l="1"/>
  <c r="X393" i="5" s="1"/>
  <c r="Y311" i="3"/>
  <c r="Y323" i="3" s="1"/>
  <c r="X320" i="3"/>
  <c r="CI289" i="3" l="1"/>
  <c r="Y314" i="3" l="1"/>
  <c r="CI290" i="3"/>
  <c r="CI355" i="5" l="1"/>
  <c r="CI392" i="5" s="1"/>
  <c r="CJ286" i="3"/>
  <c r="CJ298" i="3" s="1"/>
  <c r="CI295" i="3"/>
  <c r="Y315" i="3"/>
  <c r="Y356" i="5" l="1"/>
  <c r="Y393" i="5" s="1"/>
  <c r="Z311" i="3"/>
  <c r="Z323" i="3" s="1"/>
  <c r="Y320" i="3"/>
  <c r="CJ289" i="3" l="1"/>
  <c r="CJ290" i="3" l="1"/>
  <c r="Z314" i="3"/>
  <c r="Z315" i="3" l="1"/>
  <c r="CJ355" i="5"/>
  <c r="CJ392" i="5" s="1"/>
  <c r="CJ295" i="3"/>
  <c r="CK286" i="3"/>
  <c r="CK298" i="3" s="1"/>
  <c r="Z356" i="5" l="1"/>
  <c r="Z393" i="5" s="1"/>
  <c r="AA311" i="3"/>
  <c r="AA323" i="3" s="1"/>
  <c r="Z320" i="3"/>
  <c r="CK289" i="3" l="1"/>
  <c r="AA314" i="3" l="1"/>
  <c r="CK290" i="3"/>
  <c r="CK355" i="5" l="1"/>
  <c r="CK392" i="5" s="1"/>
  <c r="CL286" i="3"/>
  <c r="CL298" i="3" s="1"/>
  <c r="CK295" i="3"/>
  <c r="AA315" i="3"/>
  <c r="AA356" i="5" l="1"/>
  <c r="AA393" i="5" s="1"/>
  <c r="AB311" i="3"/>
  <c r="AB323" i="3" s="1"/>
  <c r="AA320" i="3"/>
  <c r="CL289" i="3" l="1"/>
  <c r="AB314" i="3" l="1"/>
  <c r="CL290" i="3"/>
  <c r="CL355" i="5" l="1"/>
  <c r="CL392" i="5" s="1"/>
  <c r="CM286" i="3"/>
  <c r="CM298" i="3" s="1"/>
  <c r="CL295" i="3"/>
  <c r="AB315" i="3"/>
  <c r="AB356" i="5" l="1"/>
  <c r="AB393" i="5" s="1"/>
  <c r="AB320" i="3"/>
  <c r="AC311" i="3"/>
  <c r="AC323" i="3" s="1"/>
  <c r="CM289" i="3" l="1"/>
  <c r="CM290" i="3" l="1"/>
  <c r="AC314" i="3"/>
  <c r="CM355" i="5" l="1"/>
  <c r="CM392" i="5" s="1"/>
  <c r="CN286" i="3"/>
  <c r="CN298" i="3" s="1"/>
  <c r="CM295" i="3"/>
  <c r="AC315" i="3"/>
  <c r="AC356" i="5" l="1"/>
  <c r="AC393" i="5" s="1"/>
  <c r="AD311" i="3"/>
  <c r="AD323" i="3" s="1"/>
  <c r="AC320" i="3"/>
  <c r="CN289" i="3" l="1"/>
  <c r="AD314" i="3" l="1"/>
  <c r="CN290" i="3"/>
  <c r="CN355" i="5" l="1"/>
  <c r="CN392" i="5" s="1"/>
  <c r="CO286" i="3"/>
  <c r="CO298" i="3" s="1"/>
  <c r="CN295" i="3"/>
  <c r="AD315" i="3"/>
  <c r="AD356" i="5" l="1"/>
  <c r="AD393" i="5" s="1"/>
  <c r="AE311" i="3"/>
  <c r="AE323" i="3" s="1"/>
  <c r="AD320" i="3"/>
  <c r="CO289" i="3" l="1"/>
  <c r="AE314" i="3" l="1"/>
  <c r="CO290" i="3"/>
  <c r="CO355" i="5" l="1"/>
  <c r="CO392" i="5" s="1"/>
  <c r="CP286" i="3"/>
  <c r="CP298" i="3" s="1"/>
  <c r="CO295" i="3"/>
  <c r="AE315" i="3"/>
  <c r="AE356" i="5" l="1"/>
  <c r="AE393" i="5" s="1"/>
  <c r="AF311" i="3"/>
  <c r="AF323" i="3" s="1"/>
  <c r="AE320" i="3"/>
  <c r="CP289" i="3" l="1"/>
  <c r="CP290" i="3" l="1"/>
  <c r="AF314" i="3"/>
  <c r="AF315" i="3" l="1"/>
  <c r="CP355" i="5"/>
  <c r="CP392" i="5" s="1"/>
  <c r="CQ286" i="3"/>
  <c r="CQ298" i="3" s="1"/>
  <c r="CP295" i="3"/>
  <c r="AF356" i="5" l="1"/>
  <c r="AF393" i="5" s="1"/>
  <c r="AG311" i="3"/>
  <c r="AG323" i="3" s="1"/>
  <c r="AF320" i="3"/>
  <c r="CQ289" i="3" l="1"/>
  <c r="CQ290" i="3" l="1"/>
  <c r="AG314" i="3"/>
  <c r="CQ355" i="5" l="1"/>
  <c r="CQ392" i="5" s="1"/>
  <c r="CR286" i="3"/>
  <c r="CR298" i="3" s="1"/>
  <c r="CQ295" i="3"/>
  <c r="AG315" i="3"/>
  <c r="AG356" i="5" l="1"/>
  <c r="AG393" i="5" s="1"/>
  <c r="AH311" i="3"/>
  <c r="AH323" i="3" s="1"/>
  <c r="AG320" i="3"/>
  <c r="CR289" i="3" l="1"/>
  <c r="AH314" i="3" l="1"/>
  <c r="CR290" i="3"/>
  <c r="CR355" i="5" l="1"/>
  <c r="CR392" i="5" s="1"/>
  <c r="CS286" i="3"/>
  <c r="CS298" i="3" s="1"/>
  <c r="CR295" i="3"/>
  <c r="AH315" i="3"/>
  <c r="AH356" i="5" l="1"/>
  <c r="AH393" i="5" s="1"/>
  <c r="AI311" i="3"/>
  <c r="AI323" i="3" s="1"/>
  <c r="AH320" i="3"/>
  <c r="CS289" i="3" l="1"/>
  <c r="AI314" i="3" l="1"/>
  <c r="CS290" i="3"/>
  <c r="CS355" i="5" l="1"/>
  <c r="CS392" i="5" s="1"/>
  <c r="CT286" i="3"/>
  <c r="CT298" i="3" s="1"/>
  <c r="CS295" i="3"/>
  <c r="AI315" i="3"/>
  <c r="AI356" i="5" l="1"/>
  <c r="AI393" i="5" s="1"/>
  <c r="AJ311" i="3"/>
  <c r="AJ323" i="3" s="1"/>
  <c r="AI320" i="3"/>
  <c r="CT289" i="3" l="1"/>
  <c r="AJ314" i="3" l="1"/>
  <c r="CT290" i="3"/>
  <c r="CT355" i="5" l="1"/>
  <c r="CT392" i="5" s="1"/>
  <c r="CU286" i="3"/>
  <c r="CU298" i="3" s="1"/>
  <c r="CT295" i="3"/>
  <c r="AJ315" i="3"/>
  <c r="AJ356" i="5" l="1"/>
  <c r="AJ393" i="5" s="1"/>
  <c r="AK311" i="3"/>
  <c r="AK323" i="3" s="1"/>
  <c r="AJ320" i="3"/>
  <c r="CU289" i="3" l="1"/>
  <c r="AK314" i="3" l="1"/>
  <c r="CU290" i="3"/>
  <c r="CU355" i="5" l="1"/>
  <c r="CU392" i="5" s="1"/>
  <c r="CV286" i="3"/>
  <c r="CV298" i="3" s="1"/>
  <c r="CU295" i="3"/>
  <c r="AK315" i="3"/>
  <c r="AK356" i="5" l="1"/>
  <c r="AK393" i="5" s="1"/>
  <c r="AK320" i="3"/>
  <c r="AL311" i="3"/>
  <c r="AL323" i="3" s="1"/>
  <c r="CV289" i="3" l="1"/>
  <c r="AL314" i="3" l="1"/>
  <c r="CV290" i="3"/>
  <c r="CV355" i="5" l="1"/>
  <c r="CV392" i="5" s="1"/>
  <c r="CW286" i="3"/>
  <c r="CW298" i="3" s="1"/>
  <c r="CV295" i="3"/>
  <c r="AL315" i="3"/>
  <c r="AL356" i="5" l="1"/>
  <c r="AL393" i="5" s="1"/>
  <c r="AM311" i="3"/>
  <c r="AM323" i="3" s="1"/>
  <c r="AL320" i="3"/>
  <c r="CW289" i="3" l="1"/>
  <c r="CW290" i="3" l="1"/>
  <c r="AM314" i="3"/>
  <c r="CW355" i="5" l="1"/>
  <c r="CW392" i="5" s="1"/>
  <c r="CX286" i="3"/>
  <c r="CX298" i="3" s="1"/>
  <c r="CW295" i="3"/>
  <c r="AM315" i="3"/>
  <c r="AM356" i="5" l="1"/>
  <c r="AM393" i="5" s="1"/>
  <c r="AN311" i="3"/>
  <c r="AN323" i="3" s="1"/>
  <c r="AM320" i="3"/>
  <c r="CX289" i="3" l="1"/>
  <c r="CX290" i="3" l="1"/>
  <c r="AN314" i="3"/>
  <c r="CX355" i="5" l="1"/>
  <c r="CX392" i="5" s="1"/>
  <c r="CY286" i="3"/>
  <c r="CY298" i="3" s="1"/>
  <c r="CX295" i="3"/>
  <c r="AN315" i="3"/>
  <c r="AN356" i="5" l="1"/>
  <c r="AN393" i="5" s="1"/>
  <c r="AN320" i="3"/>
  <c r="AO311" i="3"/>
  <c r="AO323" i="3" s="1"/>
  <c r="CY289" i="3" l="1"/>
  <c r="AO314" i="3" l="1"/>
  <c r="CY290" i="3"/>
  <c r="CY355" i="5" l="1"/>
  <c r="CY392" i="5" s="1"/>
  <c r="CZ286" i="3"/>
  <c r="CZ298" i="3" s="1"/>
  <c r="CY295" i="3"/>
  <c r="AO315" i="3"/>
  <c r="AO356" i="5" l="1"/>
  <c r="AO393" i="5" s="1"/>
  <c r="AP311" i="3"/>
  <c r="AP323" i="3" s="1"/>
  <c r="AO320" i="3"/>
  <c r="CZ289" i="3" l="1"/>
  <c r="AP314" i="3" l="1"/>
  <c r="CZ290" i="3"/>
  <c r="CZ355" i="5" l="1"/>
  <c r="CZ392" i="5" s="1"/>
  <c r="DA286" i="3"/>
  <c r="DA298" i="3" s="1"/>
  <c r="CZ295" i="3"/>
  <c r="AP315" i="3"/>
  <c r="AP356" i="5" l="1"/>
  <c r="AP393" i="5" s="1"/>
  <c r="AQ311" i="3"/>
  <c r="AQ323" i="3" s="1"/>
  <c r="AP320" i="3"/>
  <c r="DA289" i="3" l="1"/>
  <c r="AQ314" i="3" l="1"/>
  <c r="DA290" i="3"/>
  <c r="DA355" i="5" l="1"/>
  <c r="DA392" i="5" s="1"/>
  <c r="DB286" i="3"/>
  <c r="DB298" i="3" s="1"/>
  <c r="DA295" i="3"/>
  <c r="AQ315" i="3"/>
  <c r="AQ356" i="5" l="1"/>
  <c r="AQ393" i="5" s="1"/>
  <c r="AQ320" i="3"/>
  <c r="AR311" i="3"/>
  <c r="AR323" i="3" s="1"/>
  <c r="DB289" i="3" l="1"/>
  <c r="AR314" i="3" l="1"/>
  <c r="DB290" i="3"/>
  <c r="DB355" i="5" l="1"/>
  <c r="DB392" i="5" s="1"/>
  <c r="DB295" i="3"/>
  <c r="DC286" i="3"/>
  <c r="DC298" i="3" s="1"/>
  <c r="AR315" i="3"/>
  <c r="AR356" i="5" l="1"/>
  <c r="AR393" i="5" s="1"/>
  <c r="AS311" i="3"/>
  <c r="AS323" i="3" s="1"/>
  <c r="AR320" i="3"/>
  <c r="DC289" i="3" l="1"/>
  <c r="AS314" i="3" l="1"/>
  <c r="DC290" i="3"/>
  <c r="DC355" i="5" l="1"/>
  <c r="DC392" i="5" s="1"/>
  <c r="DD286" i="3"/>
  <c r="DD298" i="3" s="1"/>
  <c r="DC295" i="3"/>
  <c r="AS315" i="3"/>
  <c r="AS356" i="5" l="1"/>
  <c r="AS393" i="5" s="1"/>
  <c r="AT311" i="3"/>
  <c r="AT323" i="3" s="1"/>
  <c r="AS320" i="3"/>
  <c r="DD289" i="3" l="1"/>
  <c r="AT314" i="3" l="1"/>
  <c r="DD290" i="3"/>
  <c r="DD355" i="5" l="1"/>
  <c r="DD392" i="5" s="1"/>
  <c r="DE286" i="3"/>
  <c r="DE298" i="3" s="1"/>
  <c r="DD295" i="3"/>
  <c r="AT315" i="3"/>
  <c r="AT356" i="5" l="1"/>
  <c r="AT393" i="5" s="1"/>
  <c r="AU311" i="3"/>
  <c r="AU323" i="3" s="1"/>
  <c r="AT320" i="3"/>
  <c r="DE289" i="3" l="1"/>
  <c r="AU314" i="3" l="1"/>
  <c r="DE290" i="3"/>
  <c r="DE355" i="5" l="1"/>
  <c r="DE392" i="5" s="1"/>
  <c r="DF286" i="3"/>
  <c r="DF298" i="3" s="1"/>
  <c r="DE295" i="3"/>
  <c r="AU315" i="3"/>
  <c r="AU356" i="5" l="1"/>
  <c r="AU393" i="5" s="1"/>
  <c r="AV311" i="3"/>
  <c r="AV323" i="3" s="1"/>
  <c r="AU320" i="3"/>
  <c r="DF289" i="3" l="1"/>
  <c r="DF290" i="3" l="1"/>
  <c r="AV314" i="3"/>
  <c r="DF355" i="5" l="1"/>
  <c r="DF392" i="5" s="1"/>
  <c r="DG286" i="3"/>
  <c r="DG298" i="3" s="1"/>
  <c r="DF295" i="3"/>
  <c r="AV315" i="3"/>
  <c r="AV356" i="5" l="1"/>
  <c r="AV393" i="5" s="1"/>
  <c r="AW311" i="3"/>
  <c r="AW323" i="3" s="1"/>
  <c r="AV320" i="3"/>
  <c r="DG289" i="3" l="1"/>
  <c r="AW314" i="3" l="1"/>
  <c r="DG290" i="3"/>
  <c r="DG355" i="5" l="1"/>
  <c r="DG392" i="5" s="1"/>
  <c r="DH286" i="3"/>
  <c r="DH298" i="3" s="1"/>
  <c r="DG295" i="3"/>
  <c r="AW315" i="3"/>
  <c r="AW356" i="5" l="1"/>
  <c r="AW393" i="5" s="1"/>
  <c r="AX311" i="3"/>
  <c r="AX323" i="3" s="1"/>
  <c r="AW320" i="3"/>
  <c r="DH289" i="3" l="1"/>
  <c r="AX314" i="3" l="1"/>
  <c r="DH290" i="3"/>
  <c r="DH355" i="5" l="1"/>
  <c r="DH392" i="5" s="1"/>
  <c r="DH295" i="3"/>
  <c r="DI286" i="3"/>
  <c r="DI298" i="3" s="1"/>
  <c r="AX315" i="3"/>
  <c r="AX356" i="5" l="1"/>
  <c r="AX393" i="5" s="1"/>
  <c r="AY311" i="3"/>
  <c r="AY323" i="3" s="1"/>
  <c r="AX320" i="3"/>
  <c r="DI289" i="3" l="1"/>
  <c r="AY314" i="3" l="1"/>
  <c r="DI290" i="3"/>
  <c r="DI355" i="5" l="1"/>
  <c r="DI392" i="5" s="1"/>
  <c r="DJ286" i="3"/>
  <c r="DJ298" i="3" s="1"/>
  <c r="DI295" i="3"/>
  <c r="AY315" i="3"/>
  <c r="AY356" i="5" l="1"/>
  <c r="AY393" i="5" s="1"/>
  <c r="AZ311" i="3"/>
  <c r="AZ323" i="3" s="1"/>
  <c r="AY320" i="3"/>
  <c r="DJ289" i="3" l="1"/>
  <c r="DJ290" i="3" l="1"/>
  <c r="AZ314" i="3"/>
  <c r="AZ315" i="3" l="1"/>
  <c r="DJ355" i="5"/>
  <c r="DJ392" i="5" s="1"/>
  <c r="DK286" i="3"/>
  <c r="DK298" i="3" s="1"/>
  <c r="DJ295" i="3"/>
  <c r="AZ356" i="5" l="1"/>
  <c r="AZ393" i="5" s="1"/>
  <c r="BA311" i="3"/>
  <c r="BA323" i="3" s="1"/>
  <c r="AZ320" i="3"/>
  <c r="DK289" i="3" l="1"/>
  <c r="DK290" i="3" l="1"/>
  <c r="BA314" i="3"/>
  <c r="BA315" i="3" l="1"/>
  <c r="DK355" i="5"/>
  <c r="DK392" i="5" s="1"/>
  <c r="DL286" i="3"/>
  <c r="DL298" i="3" s="1"/>
  <c r="DK295" i="3"/>
  <c r="BA356" i="5" l="1"/>
  <c r="BA393" i="5" s="1"/>
  <c r="BB311" i="3"/>
  <c r="BB323" i="3" s="1"/>
  <c r="BA320" i="3"/>
  <c r="DL289" i="3" l="1"/>
  <c r="BB314" i="3" l="1"/>
  <c r="DL290" i="3"/>
  <c r="DL355" i="5" l="1"/>
  <c r="DL392" i="5" s="1"/>
  <c r="DM286" i="3"/>
  <c r="DM298" i="3" s="1"/>
  <c r="DL295" i="3"/>
  <c r="BB315" i="3"/>
  <c r="BB356" i="5" l="1"/>
  <c r="BB393" i="5" s="1"/>
  <c r="BC311" i="3"/>
  <c r="BC323" i="3" s="1"/>
  <c r="BB320" i="3"/>
  <c r="DM289" i="3" l="1"/>
  <c r="DM290" i="3" l="1"/>
  <c r="BC314" i="3"/>
  <c r="BC315" i="3" l="1"/>
  <c r="DM355" i="5"/>
  <c r="DM392" i="5" s="1"/>
  <c r="DN286" i="3"/>
  <c r="DN298" i="3" s="1"/>
  <c r="DM295" i="3"/>
  <c r="BC356" i="5" l="1"/>
  <c r="BC393" i="5" s="1"/>
  <c r="BD311" i="3"/>
  <c r="BD323" i="3" s="1"/>
  <c r="BC320" i="3"/>
  <c r="DN289" i="3" l="1"/>
  <c r="BD314" i="3" l="1"/>
  <c r="DN290" i="3"/>
  <c r="DN355" i="5" l="1"/>
  <c r="DN392" i="5" s="1"/>
  <c r="DO286" i="3"/>
  <c r="DO298" i="3" s="1"/>
  <c r="DN295" i="3"/>
  <c r="BD315" i="3"/>
  <c r="BD356" i="5" l="1"/>
  <c r="BD393" i="5" s="1"/>
  <c r="BE311" i="3"/>
  <c r="BE323" i="3" s="1"/>
  <c r="BD320" i="3"/>
  <c r="DO289" i="3" l="1"/>
  <c r="DO290" i="3" l="1"/>
  <c r="BE314" i="3"/>
  <c r="BE315" i="3" l="1"/>
  <c r="DO355" i="5"/>
  <c r="DO392" i="5" s="1"/>
  <c r="DP286" i="3"/>
  <c r="DP298" i="3" s="1"/>
  <c r="DO295" i="3"/>
  <c r="BE356" i="5" l="1"/>
  <c r="BE393" i="5" s="1"/>
  <c r="BF311" i="3"/>
  <c r="BF323" i="3" s="1"/>
  <c r="BE320" i="3"/>
  <c r="DP289" i="3" l="1"/>
  <c r="BF314" i="3" l="1"/>
  <c r="DP290" i="3"/>
  <c r="DP355" i="5" l="1"/>
  <c r="DP392" i="5" s="1"/>
  <c r="DQ286" i="3"/>
  <c r="DQ298" i="3" s="1"/>
  <c r="DP295" i="3"/>
  <c r="BF315" i="3"/>
  <c r="BF356" i="5" l="1"/>
  <c r="BF393" i="5" s="1"/>
  <c r="BG311" i="3"/>
  <c r="BG323" i="3" s="1"/>
  <c r="BF320" i="3"/>
  <c r="DQ289" i="3" l="1"/>
  <c r="DQ290" i="3" l="1"/>
  <c r="BG314" i="3"/>
  <c r="BG315" i="3" l="1"/>
  <c r="DQ355" i="5"/>
  <c r="DQ392" i="5" s="1"/>
  <c r="DR286" i="3"/>
  <c r="DR298" i="3" s="1"/>
  <c r="DQ295" i="3"/>
  <c r="BG356" i="5" l="1"/>
  <c r="BG393" i="5" s="1"/>
  <c r="BH311" i="3"/>
  <c r="BH323" i="3" s="1"/>
  <c r="BG320" i="3"/>
  <c r="DR289" i="3" l="1"/>
  <c r="BH314" i="3" l="1"/>
  <c r="DR290" i="3"/>
  <c r="DR355" i="5" l="1"/>
  <c r="DR392" i="5" s="1"/>
  <c r="DS286" i="3"/>
  <c r="DS298" i="3" s="1"/>
  <c r="DR295" i="3"/>
  <c r="BH315" i="3"/>
  <c r="BH356" i="5" l="1"/>
  <c r="BH393" i="5" s="1"/>
  <c r="BI311" i="3"/>
  <c r="BI323" i="3" s="1"/>
  <c r="BH320" i="3"/>
  <c r="DS289" i="3" l="1"/>
  <c r="BI314" i="3" l="1"/>
  <c r="DS290" i="3"/>
  <c r="DS295" i="3" l="1"/>
  <c r="DS355" i="5"/>
  <c r="DS392" i="5" s="1"/>
  <c r="F392" i="5" s="1"/>
  <c r="BI315" i="3"/>
  <c r="BI356" i="5" l="1"/>
  <c r="BI393" i="5" s="1"/>
  <c r="BJ311" i="3"/>
  <c r="BJ323" i="3" s="1"/>
  <c r="BI320" i="3"/>
  <c r="BJ314" i="3" l="1"/>
  <c r="BJ315" i="3" l="1"/>
  <c r="BJ356" i="5" l="1"/>
  <c r="BJ393" i="5" s="1"/>
  <c r="BK311" i="3"/>
  <c r="BK323" i="3" s="1"/>
  <c r="BJ320" i="3"/>
  <c r="BK314" i="3" l="1"/>
  <c r="BK315" i="3" l="1"/>
  <c r="BK356" i="5" l="1"/>
  <c r="BK393" i="5" s="1"/>
  <c r="BL311" i="3"/>
  <c r="BL323" i="3" s="1"/>
  <c r="BK320" i="3"/>
  <c r="BL314" i="3" l="1"/>
  <c r="BL315" i="3" l="1"/>
  <c r="BL356" i="5" l="1"/>
  <c r="BL393" i="5" s="1"/>
  <c r="BM311" i="3"/>
  <c r="BM323" i="3" s="1"/>
  <c r="BL320" i="3"/>
  <c r="BM314" i="3" l="1"/>
  <c r="BM315" i="3" l="1"/>
  <c r="BM356" i="5" l="1"/>
  <c r="BM393" i="5" s="1"/>
  <c r="BN311" i="3"/>
  <c r="BN323" i="3" s="1"/>
  <c r="BM320" i="3"/>
  <c r="BN314" i="3" l="1"/>
  <c r="BN315" i="3" l="1"/>
  <c r="BN356" i="5" l="1"/>
  <c r="BN393" i="5" s="1"/>
  <c r="BN320" i="3"/>
  <c r="BO311" i="3"/>
  <c r="BO323" i="3" s="1"/>
  <c r="H366" i="5" l="1"/>
  <c r="H403" i="5" s="1"/>
  <c r="BO314" i="3" l="1"/>
  <c r="I339" i="3"/>
  <c r="I340" i="3" l="1"/>
  <c r="I357" i="5" s="1"/>
  <c r="BO315" i="3"/>
  <c r="H357" i="5"/>
  <c r="H394" i="5" s="1"/>
  <c r="I345" i="3" l="1"/>
  <c r="J336" i="3"/>
  <c r="J348" i="3" s="1"/>
  <c r="BO356" i="5"/>
  <c r="BO393" i="5" s="1"/>
  <c r="BP311" i="3"/>
  <c r="BP323" i="3" s="1"/>
  <c r="BO320" i="3"/>
  <c r="J403" i="5"/>
  <c r="K403" i="5"/>
  <c r="L403" i="5"/>
  <c r="M403" i="5"/>
  <c r="N403" i="5"/>
  <c r="O403" i="5"/>
  <c r="P403" i="5"/>
  <c r="Q403" i="5"/>
  <c r="R403" i="5"/>
  <c r="S403" i="5"/>
  <c r="T403" i="5"/>
  <c r="U403" i="5"/>
  <c r="V403" i="5"/>
  <c r="W403" i="5"/>
  <c r="X403" i="5"/>
  <c r="Y403" i="5"/>
  <c r="Z403" i="5"/>
  <c r="AA403" i="5"/>
  <c r="AB403" i="5"/>
  <c r="AC403" i="5"/>
  <c r="AD403" i="5"/>
  <c r="AE403" i="5"/>
  <c r="AF403" i="5"/>
  <c r="AG403" i="5"/>
  <c r="AH403" i="5"/>
  <c r="AI403" i="5"/>
  <c r="AJ403" i="5"/>
  <c r="AK403" i="5"/>
  <c r="AL403" i="5"/>
  <c r="AM403" i="5"/>
  <c r="AN403" i="5"/>
  <c r="AO403" i="5"/>
  <c r="AP403" i="5"/>
  <c r="AQ403" i="5"/>
  <c r="AR403" i="5"/>
  <c r="AS403" i="5"/>
  <c r="AT403" i="5"/>
  <c r="AU403" i="5"/>
  <c r="AV403" i="5"/>
  <c r="AW403" i="5"/>
  <c r="AX403" i="5"/>
  <c r="AY403" i="5"/>
  <c r="AZ403" i="5"/>
  <c r="BA403" i="5"/>
  <c r="BB403" i="5"/>
  <c r="BC403" i="5"/>
  <c r="BD403" i="5"/>
  <c r="BE403" i="5"/>
  <c r="BF403" i="5"/>
  <c r="BG403" i="5"/>
  <c r="BH403" i="5"/>
  <c r="BI403" i="5"/>
  <c r="BJ403" i="5"/>
  <c r="BK403" i="5"/>
  <c r="BL403" i="5"/>
  <c r="BM403" i="5"/>
  <c r="BN403" i="5"/>
  <c r="BO403" i="5"/>
  <c r="BP403" i="5"/>
  <c r="BQ403" i="5"/>
  <c r="BR403" i="5"/>
  <c r="BS403" i="5"/>
  <c r="I366" i="5" l="1"/>
  <c r="I403" i="5" s="1"/>
  <c r="F403" i="5" s="1"/>
  <c r="J339" i="3"/>
  <c r="J340" i="3" l="1"/>
  <c r="J357" i="5" s="1"/>
  <c r="BP314" i="3"/>
  <c r="I394" i="5"/>
  <c r="J345" i="3" l="1"/>
  <c r="K336" i="3"/>
  <c r="BP315" i="3"/>
  <c r="K348" i="3" l="1"/>
  <c r="K339" i="3" s="1"/>
  <c r="K340" i="3" s="1"/>
  <c r="K357" i="5" s="1"/>
  <c r="BP356" i="5"/>
  <c r="BP393" i="5" s="1"/>
  <c r="BQ311" i="3"/>
  <c r="BQ323" i="3" s="1"/>
  <c r="BP320" i="3"/>
  <c r="J394" i="5"/>
  <c r="L336" i="3" l="1"/>
  <c r="K345" i="3"/>
  <c r="L348" i="3" l="1"/>
  <c r="L339" i="3" s="1"/>
  <c r="L340" i="3" s="1"/>
  <c r="L357" i="5" s="1"/>
  <c r="BQ314" i="3"/>
  <c r="K394" i="5"/>
  <c r="L345" i="3" l="1"/>
  <c r="M336" i="3"/>
  <c r="M348" i="3" s="1"/>
  <c r="BQ315" i="3"/>
  <c r="M339" i="3" l="1"/>
  <c r="BQ356" i="5"/>
  <c r="BQ393" i="5" s="1"/>
  <c r="BR311" i="3"/>
  <c r="BR323" i="3" s="1"/>
  <c r="BQ320" i="3"/>
  <c r="L394" i="5"/>
  <c r="M340" i="3" l="1"/>
  <c r="BR314" i="3" l="1"/>
  <c r="M357" i="5"/>
  <c r="M394" i="5" s="1"/>
  <c r="N336" i="3"/>
  <c r="N348" i="3" s="1"/>
  <c r="M345" i="3"/>
  <c r="BR315" i="3" l="1"/>
  <c r="BR356" i="5" l="1"/>
  <c r="BR393" i="5" s="1"/>
  <c r="BS311" i="3"/>
  <c r="BS323" i="3" s="1"/>
  <c r="BR320" i="3"/>
  <c r="N339" i="3"/>
  <c r="N340" i="3" l="1"/>
  <c r="BS314" i="3" l="1"/>
  <c r="N357" i="5"/>
  <c r="N394" i="5" s="1"/>
  <c r="O336" i="3"/>
  <c r="O348" i="3" s="1"/>
  <c r="N345" i="3"/>
  <c r="BS315" i="3" l="1"/>
  <c r="BS356" i="5" l="1"/>
  <c r="BS393" i="5" s="1"/>
  <c r="BT311" i="3"/>
  <c r="BT323" i="3" s="1"/>
  <c r="BS320" i="3"/>
  <c r="O339" i="3"/>
  <c r="O340" i="3" l="1"/>
  <c r="BT314" i="3" l="1"/>
  <c r="O357" i="5"/>
  <c r="O394" i="5" s="1"/>
  <c r="P336" i="3"/>
  <c r="P348" i="3" s="1"/>
  <c r="O345" i="3"/>
  <c r="BT315" i="3" l="1"/>
  <c r="P339" i="3" l="1"/>
  <c r="BT356" i="5"/>
  <c r="BT393" i="5" s="1"/>
  <c r="BU311" i="3"/>
  <c r="BU323" i="3" s="1"/>
  <c r="BT320" i="3"/>
  <c r="P340" i="3" l="1"/>
  <c r="P357" i="5" l="1"/>
  <c r="P394" i="5" s="1"/>
  <c r="Q336" i="3"/>
  <c r="Q348" i="3" s="1"/>
  <c r="P345" i="3"/>
  <c r="BU314" i="3"/>
  <c r="BU315" i="3" l="1"/>
  <c r="BU356" i="5" l="1"/>
  <c r="BU393" i="5" s="1"/>
  <c r="BV311" i="3"/>
  <c r="BV323" i="3" s="1"/>
  <c r="BU320" i="3"/>
  <c r="Q339" i="3"/>
  <c r="Q340" i="3" l="1"/>
  <c r="Q357" i="5" l="1"/>
  <c r="Q394" i="5" s="1"/>
  <c r="R336" i="3"/>
  <c r="R348" i="3" s="1"/>
  <c r="Q345" i="3"/>
  <c r="BV314" i="3"/>
  <c r="BV315" i="3" l="1"/>
  <c r="BV356" i="5" l="1"/>
  <c r="BV393" i="5" s="1"/>
  <c r="BW311" i="3"/>
  <c r="BW323" i="3" s="1"/>
  <c r="BV320" i="3"/>
  <c r="R339" i="3"/>
  <c r="R340" i="3" l="1"/>
  <c r="BW314" i="3" l="1"/>
  <c r="R357" i="5"/>
  <c r="R394" i="5" s="1"/>
  <c r="S336" i="3"/>
  <c r="S348" i="3" s="1"/>
  <c r="R345" i="3"/>
  <c r="BW315" i="3" l="1"/>
  <c r="S339" i="3" l="1"/>
  <c r="BW356" i="5"/>
  <c r="BW393" i="5" s="1"/>
  <c r="BX311" i="3"/>
  <c r="BX323" i="3" s="1"/>
  <c r="BW320" i="3"/>
  <c r="S340" i="3" l="1"/>
  <c r="BX314" i="3" l="1"/>
  <c r="S357" i="5"/>
  <c r="S394" i="5" s="1"/>
  <c r="T336" i="3"/>
  <c r="T348" i="3" s="1"/>
  <c r="S345" i="3"/>
  <c r="BX315" i="3" l="1"/>
  <c r="BX356" i="5" l="1"/>
  <c r="BX393" i="5" s="1"/>
  <c r="BY311" i="3"/>
  <c r="BY323" i="3" s="1"/>
  <c r="BX320" i="3"/>
  <c r="T339" i="3"/>
  <c r="T340" i="3" l="1"/>
  <c r="BY314" i="3" l="1"/>
  <c r="T357" i="5"/>
  <c r="T394" i="5" s="1"/>
  <c r="U336" i="3"/>
  <c r="U348" i="3" s="1"/>
  <c r="T345" i="3"/>
  <c r="BY315" i="3" l="1"/>
  <c r="BY356" i="5" l="1"/>
  <c r="BY393" i="5" s="1"/>
  <c r="BZ311" i="3"/>
  <c r="BZ323" i="3" s="1"/>
  <c r="BY320" i="3"/>
  <c r="U339" i="3"/>
  <c r="U340" i="3" l="1"/>
  <c r="U357" i="5" l="1"/>
  <c r="U394" i="5" s="1"/>
  <c r="U345" i="3"/>
  <c r="V336" i="3"/>
  <c r="V348" i="3" s="1"/>
  <c r="BZ314" i="3"/>
  <c r="BZ315" i="3" l="1"/>
  <c r="V339" i="3" l="1"/>
  <c r="BZ356" i="5"/>
  <c r="BZ393" i="5" s="1"/>
  <c r="BZ320" i="3"/>
  <c r="CA311" i="3"/>
  <c r="CA323" i="3" s="1"/>
  <c r="V340" i="3" l="1"/>
  <c r="CA314" i="3" l="1"/>
  <c r="V357" i="5"/>
  <c r="V394" i="5" s="1"/>
  <c r="V345" i="3"/>
  <c r="W336" i="3"/>
  <c r="W348" i="3" s="1"/>
  <c r="CA315" i="3" l="1"/>
  <c r="W339" i="3" l="1"/>
  <c r="CA356" i="5"/>
  <c r="CA393" i="5" s="1"/>
  <c r="CB311" i="3"/>
  <c r="CB323" i="3" s="1"/>
  <c r="CA320" i="3"/>
  <c r="W340" i="3" l="1"/>
  <c r="CB314" i="3" l="1"/>
  <c r="W357" i="5"/>
  <c r="W394" i="5" s="1"/>
  <c r="X336" i="3"/>
  <c r="X348" i="3" s="1"/>
  <c r="W345" i="3"/>
  <c r="CB315" i="3" l="1"/>
  <c r="CB356" i="5" l="1"/>
  <c r="CB393" i="5" s="1"/>
  <c r="CB320" i="3"/>
  <c r="CC311" i="3"/>
  <c r="CC323" i="3" s="1"/>
  <c r="X339" i="3"/>
  <c r="X340" i="3" l="1"/>
  <c r="X357" i="5" l="1"/>
  <c r="X394" i="5" s="1"/>
  <c r="Y336" i="3"/>
  <c r="Y348" i="3" s="1"/>
  <c r="X345" i="3"/>
  <c r="CC314" i="3"/>
  <c r="CC315" i="3" l="1"/>
  <c r="CC356" i="5" l="1"/>
  <c r="CC393" i="5" s="1"/>
  <c r="CD311" i="3"/>
  <c r="CD323" i="3" s="1"/>
  <c r="CC320" i="3"/>
  <c r="Y339" i="3"/>
  <c r="Y340" i="3" l="1"/>
  <c r="Y357" i="5" l="1"/>
  <c r="Y394" i="5" s="1"/>
  <c r="Z336" i="3"/>
  <c r="Z348" i="3" s="1"/>
  <c r="Y345" i="3"/>
  <c r="CD314" i="3"/>
  <c r="CD315" i="3" l="1"/>
  <c r="CD356" i="5" l="1"/>
  <c r="CD393" i="5" s="1"/>
  <c r="CE311" i="3"/>
  <c r="CE323" i="3" s="1"/>
  <c r="CD320" i="3"/>
  <c r="Z339" i="3"/>
  <c r="Z340" i="3" l="1"/>
  <c r="CE314" i="3" l="1"/>
  <c r="Z357" i="5"/>
  <c r="Z394" i="5" s="1"/>
  <c r="AA336" i="3"/>
  <c r="AA348" i="3" s="1"/>
  <c r="Z345" i="3"/>
  <c r="CE315" i="3" l="1"/>
  <c r="AA339" i="3" l="1"/>
  <c r="CE356" i="5"/>
  <c r="CE393" i="5" s="1"/>
  <c r="CF311" i="3"/>
  <c r="CF323" i="3" s="1"/>
  <c r="CE320" i="3"/>
  <c r="AA340" i="3" l="1"/>
  <c r="CF314" i="3" l="1"/>
  <c r="AA357" i="5"/>
  <c r="AA394" i="5" s="1"/>
  <c r="AB336" i="3"/>
  <c r="AB348" i="3" s="1"/>
  <c r="AA345" i="3"/>
  <c r="CF315" i="3" l="1"/>
  <c r="CF356" i="5" l="1"/>
  <c r="CF393" i="5" s="1"/>
  <c r="CG311" i="3"/>
  <c r="CG323" i="3" s="1"/>
  <c r="CF320" i="3"/>
  <c r="AB339" i="3"/>
  <c r="AB340" i="3" l="1"/>
  <c r="CG314" i="3" l="1"/>
  <c r="AB357" i="5"/>
  <c r="AB394" i="5" s="1"/>
  <c r="AC336" i="3"/>
  <c r="AC348" i="3" s="1"/>
  <c r="AB345" i="3"/>
  <c r="CG315" i="3" l="1"/>
  <c r="CG356" i="5" l="1"/>
  <c r="CG393" i="5" s="1"/>
  <c r="CH311" i="3"/>
  <c r="CH323" i="3" s="1"/>
  <c r="CG320" i="3"/>
  <c r="AC339" i="3"/>
  <c r="AC340" i="3" l="1"/>
  <c r="CH314" i="3" l="1"/>
  <c r="AC357" i="5"/>
  <c r="AC394" i="5" s="1"/>
  <c r="AD336" i="3"/>
  <c r="AD348" i="3" s="1"/>
  <c r="AC345" i="3"/>
  <c r="CH315" i="3" l="1"/>
  <c r="CH356" i="5" l="1"/>
  <c r="CH393" i="5" s="1"/>
  <c r="CI311" i="3"/>
  <c r="CI323" i="3" s="1"/>
  <c r="CH320" i="3"/>
  <c r="AD339" i="3"/>
  <c r="AD340" i="3" l="1"/>
  <c r="CI314" i="3" l="1"/>
  <c r="AD357" i="5"/>
  <c r="AD394" i="5" s="1"/>
  <c r="AD345" i="3"/>
  <c r="AE336" i="3"/>
  <c r="AE348" i="3" s="1"/>
  <c r="CI315" i="3" l="1"/>
  <c r="CI356" i="5" l="1"/>
  <c r="CI393" i="5" s="1"/>
  <c r="CJ311" i="3"/>
  <c r="CJ323" i="3" s="1"/>
  <c r="CI320" i="3"/>
  <c r="AE339" i="3"/>
  <c r="AE340" i="3" l="1"/>
  <c r="AE357" i="5" l="1"/>
  <c r="AE394" i="5" s="1"/>
  <c r="AF336" i="3"/>
  <c r="AF348" i="3" s="1"/>
  <c r="AE345" i="3"/>
  <c r="CJ314" i="3"/>
  <c r="CJ315" i="3" l="1"/>
  <c r="AF339" i="3" l="1"/>
  <c r="CJ356" i="5"/>
  <c r="CJ393" i="5" s="1"/>
  <c r="CK311" i="3"/>
  <c r="CK323" i="3" s="1"/>
  <c r="CJ320" i="3"/>
  <c r="AF340" i="3" l="1"/>
  <c r="AF357" i="5" l="1"/>
  <c r="AF394" i="5" s="1"/>
  <c r="AG336" i="3"/>
  <c r="AG348" i="3" s="1"/>
  <c r="AF345" i="3"/>
  <c r="CK314" i="3"/>
  <c r="CK315" i="3" l="1"/>
  <c r="AG339" i="3" l="1"/>
  <c r="CK356" i="5"/>
  <c r="CK393" i="5" s="1"/>
  <c r="CL311" i="3"/>
  <c r="CL323" i="3" s="1"/>
  <c r="CK320" i="3"/>
  <c r="AG340" i="3" l="1"/>
  <c r="CL314" i="3" l="1"/>
  <c r="AG357" i="5"/>
  <c r="AG394" i="5" s="1"/>
  <c r="AH336" i="3"/>
  <c r="AH348" i="3" s="1"/>
  <c r="AG345" i="3"/>
  <c r="CL315" i="3" l="1"/>
  <c r="AH339" i="3" l="1"/>
  <c r="CL356" i="5"/>
  <c r="CL393" i="5" s="1"/>
  <c r="CM311" i="3"/>
  <c r="CM323" i="3" s="1"/>
  <c r="CL320" i="3"/>
  <c r="AH340" i="3" l="1"/>
  <c r="CM314" i="3" l="1"/>
  <c r="AH357" i="5"/>
  <c r="AH394" i="5" s="1"/>
  <c r="AI336" i="3"/>
  <c r="AI348" i="3" s="1"/>
  <c r="AH345" i="3"/>
  <c r="CM315" i="3" l="1"/>
  <c r="CM356" i="5" l="1"/>
  <c r="CM393" i="5" s="1"/>
  <c r="CN311" i="3"/>
  <c r="CN323" i="3" s="1"/>
  <c r="CM320" i="3"/>
  <c r="AI339" i="3"/>
  <c r="AI340" i="3" l="1"/>
  <c r="AI357" i="5" l="1"/>
  <c r="AI394" i="5" s="1"/>
  <c r="AJ336" i="3"/>
  <c r="AJ348" i="3" s="1"/>
  <c r="AI345" i="3"/>
  <c r="CN314" i="3"/>
  <c r="CN315" i="3" l="1"/>
  <c r="AJ339" i="3" l="1"/>
  <c r="CN356" i="5"/>
  <c r="CN393" i="5" s="1"/>
  <c r="CN320" i="3"/>
  <c r="CO311" i="3"/>
  <c r="CO323" i="3" s="1"/>
  <c r="AJ340" i="3" l="1"/>
  <c r="CO314" i="3" l="1"/>
  <c r="AJ357" i="5"/>
  <c r="AJ394" i="5" s="1"/>
  <c r="AJ345" i="3"/>
  <c r="AK336" i="3"/>
  <c r="AK348" i="3" s="1"/>
  <c r="CO315" i="3" l="1"/>
  <c r="CO356" i="5" l="1"/>
  <c r="CO393" i="5" s="1"/>
  <c r="CP311" i="3"/>
  <c r="CP323" i="3" s="1"/>
  <c r="CO320" i="3"/>
  <c r="AK339" i="3"/>
  <c r="AK340" i="3" l="1"/>
  <c r="CP314" i="3" l="1"/>
  <c r="AK357" i="5"/>
  <c r="AK394" i="5" s="1"/>
  <c r="AL336" i="3"/>
  <c r="AL348" i="3" s="1"/>
  <c r="AK345" i="3"/>
  <c r="CP315" i="3" l="1"/>
  <c r="CP356" i="5" l="1"/>
  <c r="CP393" i="5" s="1"/>
  <c r="CQ311" i="3"/>
  <c r="CQ323" i="3" s="1"/>
  <c r="CP320" i="3"/>
  <c r="AL339" i="3"/>
  <c r="AL340" i="3" l="1"/>
  <c r="CQ314" i="3" l="1"/>
  <c r="AL357" i="5"/>
  <c r="AL394" i="5" s="1"/>
  <c r="AM336" i="3"/>
  <c r="AM348" i="3" s="1"/>
  <c r="AL345" i="3"/>
  <c r="CQ315" i="3" l="1"/>
  <c r="AM339" i="3" l="1"/>
  <c r="CQ356" i="5"/>
  <c r="CQ393" i="5" s="1"/>
  <c r="CR311" i="3"/>
  <c r="CR323" i="3" s="1"/>
  <c r="CQ320" i="3"/>
  <c r="AM340" i="3" l="1"/>
  <c r="AM357" i="5" l="1"/>
  <c r="AM394" i="5" s="1"/>
  <c r="AN336" i="3"/>
  <c r="AN348" i="3" s="1"/>
  <c r="AM345" i="3"/>
  <c r="CR314" i="3"/>
  <c r="CR315" i="3" l="1"/>
  <c r="CR356" i="5" l="1"/>
  <c r="CR393" i="5" s="1"/>
  <c r="CS311" i="3"/>
  <c r="CS323" i="3" s="1"/>
  <c r="CR320" i="3"/>
  <c r="AN339" i="3"/>
  <c r="AN340" i="3" l="1"/>
  <c r="CS314" i="3" l="1"/>
  <c r="AN357" i="5"/>
  <c r="AN394" i="5" s="1"/>
  <c r="AO336" i="3"/>
  <c r="AO348" i="3" s="1"/>
  <c r="AN345" i="3"/>
  <c r="CS315" i="3" l="1"/>
  <c r="CS356" i="5" l="1"/>
  <c r="CS393" i="5" s="1"/>
  <c r="CS320" i="3"/>
  <c r="CT311" i="3"/>
  <c r="CT323" i="3" s="1"/>
  <c r="AO339" i="3"/>
  <c r="AO340" i="3" l="1"/>
  <c r="AO357" i="5" l="1"/>
  <c r="AO394" i="5" s="1"/>
  <c r="AP336" i="3"/>
  <c r="AP348" i="3" s="1"/>
  <c r="AO345" i="3"/>
  <c r="CT314" i="3"/>
  <c r="CT315" i="3" l="1"/>
  <c r="CT356" i="5" l="1"/>
  <c r="CT393" i="5" s="1"/>
  <c r="CT320" i="3"/>
  <c r="CU311" i="3"/>
  <c r="CU323" i="3" s="1"/>
  <c r="AP339" i="3"/>
  <c r="AP340" i="3" l="1"/>
  <c r="CU314" i="3" l="1"/>
  <c r="AP357" i="5"/>
  <c r="AP394" i="5" s="1"/>
  <c r="AQ336" i="3"/>
  <c r="AQ348" i="3" s="1"/>
  <c r="AP345" i="3"/>
  <c r="CU315" i="3" l="1"/>
  <c r="AQ339" i="3" l="1"/>
  <c r="CU356" i="5"/>
  <c r="CU393" i="5" s="1"/>
  <c r="CU320" i="3"/>
  <c r="CV311" i="3"/>
  <c r="CV323" i="3" s="1"/>
  <c r="AQ340" i="3" l="1"/>
  <c r="CV314" i="3" l="1"/>
  <c r="AQ357" i="5"/>
  <c r="AQ394" i="5" s="1"/>
  <c r="AR336" i="3"/>
  <c r="AR348" i="3" s="1"/>
  <c r="AQ345" i="3"/>
  <c r="CV315" i="3" l="1"/>
  <c r="CV356" i="5" l="1"/>
  <c r="CV393" i="5" s="1"/>
  <c r="CW311" i="3"/>
  <c r="CW323" i="3" s="1"/>
  <c r="CV320" i="3"/>
  <c r="AR339" i="3"/>
  <c r="AR340" i="3" l="1"/>
  <c r="AR357" i="5" l="1"/>
  <c r="AR394" i="5" s="1"/>
  <c r="AS336" i="3"/>
  <c r="AS348" i="3" s="1"/>
  <c r="AR345" i="3"/>
  <c r="CW314" i="3"/>
  <c r="CW315" i="3" l="1"/>
  <c r="CW356" i="5" l="1"/>
  <c r="CW393" i="5" s="1"/>
  <c r="CX311" i="3"/>
  <c r="CX323" i="3" s="1"/>
  <c r="CW320" i="3"/>
  <c r="AS339" i="3"/>
  <c r="AS340" i="3" l="1"/>
  <c r="AS357" i="5" l="1"/>
  <c r="AS394" i="5" s="1"/>
  <c r="AT336" i="3"/>
  <c r="AT348" i="3" s="1"/>
  <c r="AS345" i="3"/>
  <c r="CX314" i="3"/>
  <c r="CX315" i="3" l="1"/>
  <c r="AT339" i="3" l="1"/>
  <c r="CX356" i="5"/>
  <c r="CX393" i="5" s="1"/>
  <c r="CX320" i="3"/>
  <c r="CY311" i="3"/>
  <c r="CY323" i="3" s="1"/>
  <c r="AT340" i="3" l="1"/>
  <c r="CY314" i="3" l="1"/>
  <c r="AT357" i="5"/>
  <c r="AT394" i="5" s="1"/>
  <c r="AU336" i="3"/>
  <c r="AU348" i="3" s="1"/>
  <c r="AT345" i="3"/>
  <c r="CY315" i="3" l="1"/>
  <c r="AU339" i="3" l="1"/>
  <c r="CY356" i="5"/>
  <c r="CY393" i="5" s="1"/>
  <c r="CY320" i="3"/>
  <c r="CZ311" i="3"/>
  <c r="CZ323" i="3" s="1"/>
  <c r="AU340" i="3" l="1"/>
  <c r="CZ314" i="3" l="1"/>
  <c r="AU357" i="5"/>
  <c r="AU394" i="5" s="1"/>
  <c r="AV336" i="3"/>
  <c r="AV348" i="3" s="1"/>
  <c r="AU345" i="3"/>
  <c r="CZ315" i="3" l="1"/>
  <c r="AV339" i="3" l="1"/>
  <c r="CZ356" i="5"/>
  <c r="CZ393" i="5" s="1"/>
  <c r="DA311" i="3"/>
  <c r="DA323" i="3" s="1"/>
  <c r="CZ320" i="3"/>
  <c r="AV340" i="3" l="1"/>
  <c r="DA314" i="3" l="1"/>
  <c r="AV357" i="5"/>
  <c r="AV394" i="5" s="1"/>
  <c r="AW336" i="3"/>
  <c r="AW348" i="3" s="1"/>
  <c r="AV345" i="3"/>
  <c r="DA315" i="3" l="1"/>
  <c r="AW339" i="3" l="1"/>
  <c r="DA356" i="5"/>
  <c r="DA393" i="5" s="1"/>
  <c r="DA320" i="3"/>
  <c r="DB311" i="3"/>
  <c r="DB323" i="3" s="1"/>
  <c r="AW340" i="3" l="1"/>
  <c r="DB314" i="3" l="1"/>
  <c r="AW357" i="5"/>
  <c r="AW394" i="5" s="1"/>
  <c r="AW345" i="3"/>
  <c r="AX336" i="3"/>
  <c r="AX348" i="3" s="1"/>
  <c r="DB315" i="3" l="1"/>
  <c r="AX339" i="3" l="1"/>
  <c r="DB356" i="5"/>
  <c r="DB393" i="5" s="1"/>
  <c r="DB320" i="3"/>
  <c r="DC311" i="3"/>
  <c r="DC323" i="3" s="1"/>
  <c r="AX340" i="3" l="1"/>
  <c r="DC314" i="3" l="1"/>
  <c r="AX357" i="5"/>
  <c r="AX394" i="5" s="1"/>
  <c r="AY336" i="3"/>
  <c r="AY348" i="3" s="1"/>
  <c r="AX345" i="3"/>
  <c r="DC315" i="3" l="1"/>
  <c r="DC356" i="5" l="1"/>
  <c r="DC393" i="5" s="1"/>
  <c r="DD311" i="3"/>
  <c r="DD323" i="3" s="1"/>
  <c r="DC320" i="3"/>
  <c r="AY339" i="3"/>
  <c r="AY340" i="3" l="1"/>
  <c r="AY357" i="5" l="1"/>
  <c r="AY394" i="5" s="1"/>
  <c r="AZ336" i="3"/>
  <c r="AZ348" i="3" s="1"/>
  <c r="AY345" i="3"/>
  <c r="DD314" i="3"/>
  <c r="DD315" i="3" l="1"/>
  <c r="DD356" i="5" l="1"/>
  <c r="DD393" i="5" s="1"/>
  <c r="DE311" i="3"/>
  <c r="DE323" i="3" s="1"/>
  <c r="DD320" i="3"/>
  <c r="AZ339" i="3"/>
  <c r="AZ340" i="3" l="1"/>
  <c r="AZ357" i="5" l="1"/>
  <c r="AZ394" i="5" s="1"/>
  <c r="BA336" i="3"/>
  <c r="BA348" i="3" s="1"/>
  <c r="AZ345" i="3"/>
  <c r="DE314" i="3"/>
  <c r="DE315" i="3" l="1"/>
  <c r="BA339" i="3" l="1"/>
  <c r="DE356" i="5"/>
  <c r="DE393" i="5" s="1"/>
  <c r="DF311" i="3"/>
  <c r="DF323" i="3" s="1"/>
  <c r="DE320" i="3"/>
  <c r="BA340" i="3" l="1"/>
  <c r="BA357" i="5" l="1"/>
  <c r="BA394" i="5" s="1"/>
  <c r="BB336" i="3"/>
  <c r="BB348" i="3" s="1"/>
  <c r="BA345" i="3"/>
  <c r="DF314" i="3"/>
  <c r="DF315" i="3" l="1"/>
  <c r="BB339" i="3" l="1"/>
  <c r="DF356" i="5"/>
  <c r="DF393" i="5" s="1"/>
  <c r="DG311" i="3"/>
  <c r="DG323" i="3" s="1"/>
  <c r="DF320" i="3"/>
  <c r="BB340" i="3" l="1"/>
  <c r="DG314" i="3" l="1"/>
  <c r="BB357" i="5"/>
  <c r="BB394" i="5" s="1"/>
  <c r="BC336" i="3"/>
  <c r="BC348" i="3" s="1"/>
  <c r="BB345" i="3"/>
  <c r="DG315" i="3" l="1"/>
  <c r="DG356" i="5" l="1"/>
  <c r="DG393" i="5" s="1"/>
  <c r="DH311" i="3"/>
  <c r="DH323" i="3" s="1"/>
  <c r="DG320" i="3"/>
  <c r="BC339" i="3"/>
  <c r="BC340" i="3" l="1"/>
  <c r="DH314" i="3" l="1"/>
  <c r="BC357" i="5"/>
  <c r="BC394" i="5" s="1"/>
  <c r="BD336" i="3"/>
  <c r="BD348" i="3" s="1"/>
  <c r="BC345" i="3"/>
  <c r="DH315" i="3" l="1"/>
  <c r="BD339" i="3" l="1"/>
  <c r="DH356" i="5"/>
  <c r="DH393" i="5" s="1"/>
  <c r="DI311" i="3"/>
  <c r="DI323" i="3" s="1"/>
  <c r="DH320" i="3"/>
  <c r="BD340" i="3" l="1"/>
  <c r="DI314" i="3" l="1"/>
  <c r="BD357" i="5"/>
  <c r="BD394" i="5" s="1"/>
  <c r="BE336" i="3"/>
  <c r="BE348" i="3" s="1"/>
  <c r="BD345" i="3"/>
  <c r="DI315" i="3" l="1"/>
  <c r="DI356" i="5" l="1"/>
  <c r="DI393" i="5" s="1"/>
  <c r="DI320" i="3"/>
  <c r="DJ311" i="3"/>
  <c r="DJ323" i="3" s="1"/>
  <c r="BE339" i="3"/>
  <c r="BE340" i="3" l="1"/>
  <c r="BE357" i="5" l="1"/>
  <c r="BE394" i="5" s="1"/>
  <c r="BF336" i="3"/>
  <c r="BF348" i="3" s="1"/>
  <c r="BE345" i="3"/>
  <c r="DJ314" i="3"/>
  <c r="DJ315" i="3" l="1"/>
  <c r="DJ356" i="5" l="1"/>
  <c r="DJ393" i="5" s="1"/>
  <c r="DK311" i="3"/>
  <c r="DK323" i="3" s="1"/>
  <c r="DJ320" i="3"/>
  <c r="BF339" i="3"/>
  <c r="BF340" i="3" l="1"/>
  <c r="DK314" i="3" l="1"/>
  <c r="BF357" i="5"/>
  <c r="BF394" i="5" s="1"/>
  <c r="BG336" i="3"/>
  <c r="BG348" i="3" s="1"/>
  <c r="BF345" i="3"/>
  <c r="DK315" i="3" l="1"/>
  <c r="BG339" i="3" l="1"/>
  <c r="DK356" i="5"/>
  <c r="DK393" i="5" s="1"/>
  <c r="DL311" i="3"/>
  <c r="DL323" i="3" s="1"/>
  <c r="DK320" i="3"/>
  <c r="BG340" i="3" l="1"/>
  <c r="DL314" i="3" l="1"/>
  <c r="BG357" i="5"/>
  <c r="BG394" i="5" s="1"/>
  <c r="BH336" i="3"/>
  <c r="BH348" i="3" s="1"/>
  <c r="BG345" i="3"/>
  <c r="DL315" i="3" l="1"/>
  <c r="DL356" i="5" l="1"/>
  <c r="DL393" i="5" s="1"/>
  <c r="DM311" i="3"/>
  <c r="DM323" i="3" s="1"/>
  <c r="DL320" i="3"/>
  <c r="BH339" i="3"/>
  <c r="BH340" i="3" l="1"/>
  <c r="DM314" i="3" l="1"/>
  <c r="BH357" i="5"/>
  <c r="BH394" i="5" s="1"/>
  <c r="BI336" i="3"/>
  <c r="BI348" i="3" s="1"/>
  <c r="BH345" i="3"/>
  <c r="DM315" i="3" l="1"/>
  <c r="DM356" i="5" l="1"/>
  <c r="DM393" i="5" s="1"/>
  <c r="DN311" i="3"/>
  <c r="DN323" i="3" s="1"/>
  <c r="DM320" i="3"/>
  <c r="BI339" i="3"/>
  <c r="BI340" i="3" l="1"/>
  <c r="DN314" i="3" l="1"/>
  <c r="BI357" i="5"/>
  <c r="BI394" i="5" s="1"/>
  <c r="BJ336" i="3"/>
  <c r="BJ348" i="3" s="1"/>
  <c r="BI345" i="3"/>
  <c r="DN315" i="3" l="1"/>
  <c r="DN356" i="5" l="1"/>
  <c r="DN393" i="5" s="1"/>
  <c r="DO311" i="3"/>
  <c r="DO323" i="3" s="1"/>
  <c r="DN320" i="3"/>
  <c r="BJ339" i="3"/>
  <c r="BJ340" i="3" l="1"/>
  <c r="DO314" i="3" l="1"/>
  <c r="BJ357" i="5"/>
  <c r="BJ394" i="5" s="1"/>
  <c r="BK336" i="3"/>
  <c r="BK348" i="3" s="1"/>
  <c r="BJ345" i="3"/>
  <c r="DO315" i="3" l="1"/>
  <c r="DO356" i="5" l="1"/>
  <c r="DO393" i="5" s="1"/>
  <c r="DP311" i="3"/>
  <c r="DP323" i="3" s="1"/>
  <c r="DO320" i="3"/>
  <c r="BK339" i="3"/>
  <c r="BK340" i="3" l="1"/>
  <c r="DP314" i="3" l="1"/>
  <c r="BK357" i="5"/>
  <c r="BK394" i="5" s="1"/>
  <c r="BL336" i="3"/>
  <c r="BL348" i="3" s="1"/>
  <c r="BK345" i="3"/>
  <c r="DP315" i="3" l="1"/>
  <c r="DP356" i="5" l="1"/>
  <c r="DP393" i="5" s="1"/>
  <c r="DQ311" i="3"/>
  <c r="DQ323" i="3" s="1"/>
  <c r="DP320" i="3"/>
  <c r="BL339" i="3"/>
  <c r="BL340" i="3" l="1"/>
  <c r="DQ314" i="3" l="1"/>
  <c r="BL357" i="5"/>
  <c r="BL394" i="5" s="1"/>
  <c r="BM336" i="3"/>
  <c r="BM348" i="3" s="1"/>
  <c r="BL345" i="3"/>
  <c r="DQ315" i="3" l="1"/>
  <c r="DQ356" i="5" l="1"/>
  <c r="DQ393" i="5" s="1"/>
  <c r="DR311" i="3"/>
  <c r="DR323" i="3" s="1"/>
  <c r="DQ320" i="3"/>
  <c r="BM339" i="3"/>
  <c r="BM340" i="3" l="1"/>
  <c r="BM357" i="5" l="1"/>
  <c r="BM394" i="5" s="1"/>
  <c r="BN336" i="3"/>
  <c r="BN348" i="3" s="1"/>
  <c r="BM345" i="3"/>
  <c r="DR314" i="3"/>
  <c r="DR315" i="3" l="1"/>
  <c r="DR356" i="5" l="1"/>
  <c r="DR393" i="5" s="1"/>
  <c r="DS311" i="3"/>
  <c r="DS323" i="3" s="1"/>
  <c r="DR320" i="3"/>
  <c r="BN339" i="3"/>
  <c r="BN340" i="3" l="1"/>
  <c r="DS314" i="3" l="1"/>
  <c r="BN357" i="5"/>
  <c r="BN394" i="5" s="1"/>
  <c r="BO336" i="3"/>
  <c r="BO348" i="3" s="1"/>
  <c r="BN345" i="3"/>
  <c r="DS315" i="3" l="1"/>
  <c r="BO339" i="3" l="1"/>
  <c r="DS320" i="3"/>
  <c r="DS356" i="5"/>
  <c r="DS393" i="5" s="1"/>
  <c r="F393" i="5" s="1"/>
  <c r="BO340" i="3" l="1"/>
  <c r="BO357" i="5" l="1"/>
  <c r="BO394" i="5" s="1"/>
  <c r="BP336" i="3"/>
  <c r="BP348" i="3" s="1"/>
  <c r="BO345" i="3"/>
  <c r="BP339" i="3" l="1"/>
  <c r="BP340" i="3" l="1"/>
  <c r="H367" i="5"/>
  <c r="H404" i="5" s="1"/>
  <c r="BP357" i="5" l="1"/>
  <c r="BP394" i="5" s="1"/>
  <c r="BQ336" i="3"/>
  <c r="BQ348" i="3" s="1"/>
  <c r="BP345" i="3"/>
  <c r="I364" i="3"/>
  <c r="H358" i="5"/>
  <c r="H395" i="5" s="1"/>
  <c r="I365" i="3" l="1"/>
  <c r="I358" i="5" s="1"/>
  <c r="K404" i="5"/>
  <c r="O404" i="5"/>
  <c r="P404" i="5"/>
  <c r="S404" i="5"/>
  <c r="T404" i="5"/>
  <c r="W404" i="5"/>
  <c r="X404" i="5"/>
  <c r="AA404" i="5"/>
  <c r="AB404" i="5"/>
  <c r="AE404" i="5"/>
  <c r="AF404" i="5"/>
  <c r="AI404" i="5"/>
  <c r="AJ404" i="5"/>
  <c r="AM404" i="5"/>
  <c r="AN404" i="5"/>
  <c r="AQ404" i="5"/>
  <c r="AR404" i="5"/>
  <c r="AU404" i="5"/>
  <c r="AV404" i="5"/>
  <c r="AY404" i="5"/>
  <c r="AZ404" i="5"/>
  <c r="BC404" i="5"/>
  <c r="BD404" i="5"/>
  <c r="BG404" i="5"/>
  <c r="BH404" i="5"/>
  <c r="BK404" i="5"/>
  <c r="BL404" i="5"/>
  <c r="BO404" i="5"/>
  <c r="BP404" i="5"/>
  <c r="BR404" i="5"/>
  <c r="BS404" i="5"/>
  <c r="L404" i="5"/>
  <c r="I370" i="3" l="1"/>
  <c r="J361" i="3"/>
  <c r="J373" i="3" s="1"/>
  <c r="BQ339" i="3"/>
  <c r="BB404" i="5"/>
  <c r="V404" i="5"/>
  <c r="BM404" i="5"/>
  <c r="AW404" i="5"/>
  <c r="AG404" i="5"/>
  <c r="Q404" i="5"/>
  <c r="AS404" i="5"/>
  <c r="BQ404" i="5"/>
  <c r="BA404" i="5"/>
  <c r="AK404" i="5"/>
  <c r="U404" i="5"/>
  <c r="BI404" i="5"/>
  <c r="AC404" i="5"/>
  <c r="M404" i="5"/>
  <c r="AL404" i="5"/>
  <c r="BE404" i="5"/>
  <c r="AO404" i="5"/>
  <c r="Y404" i="5"/>
  <c r="I367" i="5"/>
  <c r="I404" i="5" s="1"/>
  <c r="BQ340" i="3" l="1"/>
  <c r="J364" i="3"/>
  <c r="Z404" i="5"/>
  <c r="BF404" i="5"/>
  <c r="AD404" i="5"/>
  <c r="J404" i="5"/>
  <c r="I395" i="5"/>
  <c r="R404" i="5"/>
  <c r="BN404" i="5"/>
  <c r="N404" i="5"/>
  <c r="AP404" i="5"/>
  <c r="BJ404" i="5"/>
  <c r="AT404" i="5"/>
  <c r="AX404" i="5"/>
  <c r="AH404" i="5"/>
  <c r="BQ357" i="5" l="1"/>
  <c r="BQ394" i="5" s="1"/>
  <c r="BR336" i="3"/>
  <c r="BR348" i="3" s="1"/>
  <c r="BQ345" i="3"/>
  <c r="J365" i="3"/>
  <c r="J358" i="5" s="1"/>
  <c r="F404" i="5"/>
  <c r="J370" i="3" l="1"/>
  <c r="K361" i="3"/>
  <c r="K373" i="3" s="1"/>
  <c r="BR339" i="3" l="1"/>
  <c r="K364" i="3"/>
  <c r="J395" i="5"/>
  <c r="K365" i="3" l="1"/>
  <c r="BR340" i="3"/>
  <c r="BR357" i="5" l="1"/>
  <c r="BR394" i="5" s="1"/>
  <c r="BS336" i="3"/>
  <c r="BS348" i="3" s="1"/>
  <c r="BR345" i="3"/>
  <c r="K358" i="5"/>
  <c r="K395" i="5" s="1"/>
  <c r="K370" i="3"/>
  <c r="L361" i="3"/>
  <c r="L373" i="3" s="1"/>
  <c r="L364" i="3" l="1"/>
  <c r="BS339" i="3" l="1"/>
  <c r="L365" i="3"/>
  <c r="L358" i="5" l="1"/>
  <c r="L395" i="5" s="1"/>
  <c r="M361" i="3"/>
  <c r="M373" i="3" s="1"/>
  <c r="L370" i="3"/>
  <c r="BS340" i="3"/>
  <c r="BS357" i="5" l="1"/>
  <c r="BS394" i="5" s="1"/>
  <c r="BT336" i="3"/>
  <c r="BT348" i="3" s="1"/>
  <c r="BS345" i="3"/>
  <c r="M364" i="3"/>
  <c r="M365" i="3" l="1"/>
  <c r="M358" i="5" l="1"/>
  <c r="M395" i="5" s="1"/>
  <c r="N361" i="3"/>
  <c r="N373" i="3" s="1"/>
  <c r="M370" i="3"/>
  <c r="BT339" i="3"/>
  <c r="BT340" i="3" l="1"/>
  <c r="N364" i="3" l="1"/>
  <c r="BT357" i="5"/>
  <c r="BT394" i="5" s="1"/>
  <c r="BU336" i="3"/>
  <c r="BU348" i="3" s="1"/>
  <c r="BT345" i="3"/>
  <c r="N365" i="3" l="1"/>
  <c r="BU339" i="3" l="1"/>
  <c r="N358" i="5"/>
  <c r="N395" i="5" s="1"/>
  <c r="O361" i="3"/>
  <c r="O373" i="3" s="1"/>
  <c r="N370" i="3"/>
  <c r="BU340" i="3" l="1"/>
  <c r="BU357" i="5" l="1"/>
  <c r="BU394" i="5" s="1"/>
  <c r="BV336" i="3"/>
  <c r="BV348" i="3" s="1"/>
  <c r="BU345" i="3"/>
  <c r="O364" i="3"/>
  <c r="O365" i="3" l="1"/>
  <c r="BV339" i="3" l="1"/>
  <c r="O358" i="5"/>
  <c r="O395" i="5" s="1"/>
  <c r="P361" i="3"/>
  <c r="P373" i="3" s="1"/>
  <c r="O370" i="3"/>
  <c r="BV340" i="3" l="1"/>
  <c r="BV357" i="5" l="1"/>
  <c r="BV394" i="5" s="1"/>
  <c r="BW336" i="3"/>
  <c r="BW348" i="3" s="1"/>
  <c r="BV345" i="3"/>
  <c r="P364" i="3"/>
  <c r="P365" i="3" l="1"/>
  <c r="BW339" i="3" l="1"/>
  <c r="P358" i="5"/>
  <c r="P395" i="5" s="1"/>
  <c r="Q361" i="3"/>
  <c r="Q373" i="3" s="1"/>
  <c r="P370" i="3"/>
  <c r="BW340" i="3" l="1"/>
  <c r="BW357" i="5" l="1"/>
  <c r="BW394" i="5" s="1"/>
  <c r="BX336" i="3"/>
  <c r="BX348" i="3" s="1"/>
  <c r="BW345" i="3"/>
  <c r="Q364" i="3"/>
  <c r="Q365" i="3" l="1"/>
  <c r="BX339" i="3" l="1"/>
  <c r="Q358" i="5"/>
  <c r="Q395" i="5" s="1"/>
  <c r="R361" i="3"/>
  <c r="R373" i="3" s="1"/>
  <c r="Q370" i="3"/>
  <c r="BX340" i="3" l="1"/>
  <c r="BX357" i="5" l="1"/>
  <c r="BX394" i="5" s="1"/>
  <c r="BX345" i="3"/>
  <c r="BY336" i="3"/>
  <c r="BY348" i="3" s="1"/>
  <c r="R364" i="3"/>
  <c r="R365" i="3" l="1"/>
  <c r="BY339" i="3" l="1"/>
  <c r="R358" i="5"/>
  <c r="R395" i="5" s="1"/>
  <c r="S361" i="3"/>
  <c r="S373" i="3" s="1"/>
  <c r="R370" i="3"/>
  <c r="BY340" i="3" l="1"/>
  <c r="BY357" i="5" l="1"/>
  <c r="BY394" i="5" s="1"/>
  <c r="BZ336" i="3"/>
  <c r="BZ348" i="3" s="1"/>
  <c r="BY345" i="3"/>
  <c r="S364" i="3"/>
  <c r="S365" i="3" l="1"/>
  <c r="BZ339" i="3" l="1"/>
  <c r="S358" i="5"/>
  <c r="S395" i="5" s="1"/>
  <c r="T361" i="3"/>
  <c r="T373" i="3" s="1"/>
  <c r="S370" i="3"/>
  <c r="BZ340" i="3" l="1"/>
  <c r="BZ357" i="5" l="1"/>
  <c r="BZ394" i="5" s="1"/>
  <c r="CA336" i="3"/>
  <c r="CA348" i="3" s="1"/>
  <c r="BZ345" i="3"/>
  <c r="T364" i="3"/>
  <c r="T365" i="3" l="1"/>
  <c r="CA339" i="3" l="1"/>
  <c r="T358" i="5"/>
  <c r="T395" i="5" s="1"/>
  <c r="U361" i="3"/>
  <c r="U373" i="3" s="1"/>
  <c r="T370" i="3"/>
  <c r="CA340" i="3" l="1"/>
  <c r="CA357" i="5" l="1"/>
  <c r="CA394" i="5" s="1"/>
  <c r="CB336" i="3"/>
  <c r="CB348" i="3" s="1"/>
  <c r="CA345" i="3"/>
  <c r="U364" i="3"/>
  <c r="U365" i="3" l="1"/>
  <c r="CB339" i="3" l="1"/>
  <c r="U358" i="5"/>
  <c r="U395" i="5" s="1"/>
  <c r="V361" i="3"/>
  <c r="V373" i="3" s="1"/>
  <c r="U370" i="3"/>
  <c r="CB340" i="3" l="1"/>
  <c r="CB357" i="5" l="1"/>
  <c r="CB394" i="5" s="1"/>
  <c r="CC336" i="3"/>
  <c r="CC348" i="3" s="1"/>
  <c r="CB345" i="3"/>
  <c r="V364" i="3"/>
  <c r="V365" i="3" l="1"/>
  <c r="V358" i="5" l="1"/>
  <c r="V395" i="5" s="1"/>
  <c r="W361" i="3"/>
  <c r="W373" i="3" s="1"/>
  <c r="V370" i="3"/>
  <c r="CC339" i="3"/>
  <c r="CC340" i="3" l="1"/>
  <c r="W364" i="3" l="1"/>
  <c r="CC357" i="5"/>
  <c r="CC394" i="5" s="1"/>
  <c r="CD336" i="3"/>
  <c r="CD348" i="3" s="1"/>
  <c r="CC345" i="3"/>
  <c r="W365" i="3" l="1"/>
  <c r="CD339" i="3" l="1"/>
  <c r="W358" i="5"/>
  <c r="W395" i="5" s="1"/>
  <c r="X361" i="3"/>
  <c r="X373" i="3" s="1"/>
  <c r="W370" i="3"/>
  <c r="CD340" i="3" l="1"/>
  <c r="CD357" i="5" l="1"/>
  <c r="CD394" i="5" s="1"/>
  <c r="CE336" i="3"/>
  <c r="CE348" i="3" s="1"/>
  <c r="CD345" i="3"/>
  <c r="X364" i="3"/>
  <c r="X365" i="3" l="1"/>
  <c r="CE339" i="3" l="1"/>
  <c r="X358" i="5"/>
  <c r="X395" i="5" s="1"/>
  <c r="X370" i="3"/>
  <c r="Y361" i="3"/>
  <c r="Y373" i="3" s="1"/>
  <c r="CE340" i="3" l="1"/>
  <c r="CE357" i="5" l="1"/>
  <c r="CE394" i="5" s="1"/>
  <c r="CF336" i="3"/>
  <c r="CF348" i="3" s="1"/>
  <c r="CE345" i="3"/>
  <c r="Y364" i="3"/>
  <c r="Y365" i="3" l="1"/>
  <c r="Y358" i="5" l="1"/>
  <c r="Y395" i="5" s="1"/>
  <c r="Z361" i="3"/>
  <c r="Z373" i="3" s="1"/>
  <c r="Y370" i="3"/>
  <c r="CF339" i="3"/>
  <c r="CF340" i="3" l="1"/>
  <c r="Z364" i="3" l="1"/>
  <c r="CF357" i="5"/>
  <c r="CF394" i="5" s="1"/>
  <c r="CG336" i="3"/>
  <c r="CG348" i="3" s="1"/>
  <c r="CF345" i="3"/>
  <c r="Z365" i="3" l="1"/>
  <c r="Z358" i="5" l="1"/>
  <c r="Z395" i="5" s="1"/>
  <c r="AA361" i="3"/>
  <c r="AA373" i="3" s="1"/>
  <c r="Z370" i="3"/>
  <c r="CG339" i="3"/>
  <c r="CG340" i="3" l="1"/>
  <c r="AA364" i="3" l="1"/>
  <c r="CG357" i="5"/>
  <c r="CG394" i="5" s="1"/>
  <c r="CH336" i="3"/>
  <c r="CH348" i="3" s="1"/>
  <c r="CG345" i="3"/>
  <c r="AA365" i="3" l="1"/>
  <c r="AA358" i="5" l="1"/>
  <c r="AA395" i="5" s="1"/>
  <c r="AB361" i="3"/>
  <c r="AB373" i="3" s="1"/>
  <c r="AA370" i="3"/>
  <c r="CH339" i="3"/>
  <c r="CH340" i="3" l="1"/>
  <c r="AB364" i="3" l="1"/>
  <c r="CH357" i="5"/>
  <c r="CH394" i="5" s="1"/>
  <c r="CI336" i="3"/>
  <c r="CI348" i="3" s="1"/>
  <c r="CH345" i="3"/>
  <c r="AB365" i="3" l="1"/>
  <c r="AB358" i="5" l="1"/>
  <c r="AB395" i="5" s="1"/>
  <c r="AC361" i="3"/>
  <c r="AC373" i="3" s="1"/>
  <c r="AB370" i="3"/>
  <c r="CI339" i="3"/>
  <c r="CI340" i="3" l="1"/>
  <c r="CI357" i="5" l="1"/>
  <c r="CI394" i="5" s="1"/>
  <c r="CJ336" i="3"/>
  <c r="CJ348" i="3" s="1"/>
  <c r="CI345" i="3"/>
  <c r="AC364" i="3"/>
  <c r="AC365" i="3" l="1"/>
  <c r="AC358" i="5" l="1"/>
  <c r="AC395" i="5" s="1"/>
  <c r="AD361" i="3"/>
  <c r="AD373" i="3" s="1"/>
  <c r="AC370" i="3"/>
  <c r="CJ339" i="3"/>
  <c r="CJ340" i="3" l="1"/>
  <c r="CJ357" i="5" l="1"/>
  <c r="CJ394" i="5" s="1"/>
  <c r="CK336" i="3"/>
  <c r="CK348" i="3" s="1"/>
  <c r="CJ345" i="3"/>
  <c r="AD364" i="3"/>
  <c r="AD365" i="3" l="1"/>
  <c r="AD358" i="5" l="1"/>
  <c r="AD395" i="5" s="1"/>
  <c r="AE361" i="3"/>
  <c r="AE373" i="3" s="1"/>
  <c r="AD370" i="3"/>
  <c r="CK339" i="3"/>
  <c r="CK340" i="3" l="1"/>
  <c r="AE364" i="3" l="1"/>
  <c r="CK357" i="5"/>
  <c r="CK394" i="5" s="1"/>
  <c r="CL336" i="3"/>
  <c r="CL348" i="3" s="1"/>
  <c r="CK345" i="3"/>
  <c r="AE365" i="3" l="1"/>
  <c r="CL339" i="3" l="1"/>
  <c r="AE358" i="5"/>
  <c r="AE395" i="5" s="1"/>
  <c r="AF361" i="3"/>
  <c r="AF373" i="3" s="1"/>
  <c r="AE370" i="3"/>
  <c r="CL340" i="3" l="1"/>
  <c r="CL357" i="5" l="1"/>
  <c r="CL394" i="5" s="1"/>
  <c r="CM336" i="3"/>
  <c r="CM348" i="3" s="1"/>
  <c r="CL345" i="3"/>
  <c r="AF364" i="3"/>
  <c r="AF365" i="3" l="1"/>
  <c r="CM339" i="3" l="1"/>
  <c r="AF358" i="5"/>
  <c r="AF395" i="5" s="1"/>
  <c r="AG361" i="3"/>
  <c r="AG373" i="3" s="1"/>
  <c r="AF370" i="3"/>
  <c r="CM340" i="3" l="1"/>
  <c r="CM357" i="5" l="1"/>
  <c r="CM394" i="5" s="1"/>
  <c r="CM345" i="3"/>
  <c r="CN336" i="3"/>
  <c r="CN348" i="3" s="1"/>
  <c r="AG364" i="3"/>
  <c r="AG365" i="3" l="1"/>
  <c r="CN339" i="3" l="1"/>
  <c r="AG358" i="5"/>
  <c r="AG395" i="5" s="1"/>
  <c r="AH361" i="3"/>
  <c r="AH373" i="3" s="1"/>
  <c r="AG370" i="3"/>
  <c r="CN340" i="3" l="1"/>
  <c r="CN357" i="5" l="1"/>
  <c r="CN394" i="5" s="1"/>
  <c r="CO336" i="3"/>
  <c r="CO348" i="3" s="1"/>
  <c r="CN345" i="3"/>
  <c r="AH364" i="3"/>
  <c r="AH365" i="3" l="1"/>
  <c r="CO339" i="3" l="1"/>
  <c r="AH358" i="5"/>
  <c r="AH395" i="5" s="1"/>
  <c r="AI361" i="3"/>
  <c r="AI373" i="3" s="1"/>
  <c r="AH370" i="3"/>
  <c r="CO340" i="3" l="1"/>
  <c r="CO357" i="5" l="1"/>
  <c r="CO394" i="5" s="1"/>
  <c r="CP336" i="3"/>
  <c r="CP348" i="3" s="1"/>
  <c r="CO345" i="3"/>
  <c r="AI364" i="3"/>
  <c r="AI365" i="3" l="1"/>
  <c r="CP339" i="3" l="1"/>
  <c r="AI358" i="5"/>
  <c r="AI395" i="5" s="1"/>
  <c r="AJ361" i="3"/>
  <c r="AJ373" i="3" s="1"/>
  <c r="AI370" i="3"/>
  <c r="CP340" i="3" l="1"/>
  <c r="CP357" i="5" l="1"/>
  <c r="CP394" i="5" s="1"/>
  <c r="CQ336" i="3"/>
  <c r="CQ348" i="3" s="1"/>
  <c r="CP345" i="3"/>
  <c r="AJ364" i="3"/>
  <c r="AJ365" i="3" l="1"/>
  <c r="AJ358" i="5" l="1"/>
  <c r="AJ395" i="5" s="1"/>
  <c r="AK361" i="3"/>
  <c r="AK373" i="3" s="1"/>
  <c r="AJ370" i="3"/>
  <c r="CQ339" i="3"/>
  <c r="CQ340" i="3" l="1"/>
  <c r="CQ357" i="5" l="1"/>
  <c r="CQ394" i="5" s="1"/>
  <c r="CR336" i="3"/>
  <c r="CR348" i="3" s="1"/>
  <c r="CQ345" i="3"/>
  <c r="AK364" i="3"/>
  <c r="AK365" i="3" l="1"/>
  <c r="CR339" i="3" l="1"/>
  <c r="AK358" i="5"/>
  <c r="AK395" i="5" s="1"/>
  <c r="AL361" i="3"/>
  <c r="AL373" i="3" s="1"/>
  <c r="AK370" i="3"/>
  <c r="CR340" i="3" l="1"/>
  <c r="CR357" i="5" l="1"/>
  <c r="CR394" i="5" s="1"/>
  <c r="CS336" i="3"/>
  <c r="CS348" i="3" s="1"/>
  <c r="CR345" i="3"/>
  <c r="AL364" i="3"/>
  <c r="AL365" i="3" l="1"/>
  <c r="AL358" i="5" l="1"/>
  <c r="AL395" i="5" s="1"/>
  <c r="AM361" i="3"/>
  <c r="AM373" i="3" s="1"/>
  <c r="AL370" i="3"/>
  <c r="CS339" i="3"/>
  <c r="CS340" i="3" l="1"/>
  <c r="AM364" i="3" l="1"/>
  <c r="CS357" i="5"/>
  <c r="CS394" i="5" s="1"/>
  <c r="CT336" i="3"/>
  <c r="CT348" i="3" s="1"/>
  <c r="CS345" i="3"/>
  <c r="AM365" i="3" l="1"/>
  <c r="CT339" i="3" l="1"/>
  <c r="AM358" i="5"/>
  <c r="AM395" i="5" s="1"/>
  <c r="AN361" i="3"/>
  <c r="AN373" i="3" s="1"/>
  <c r="AM370" i="3"/>
  <c r="CT340" i="3" l="1"/>
  <c r="CT357" i="5" l="1"/>
  <c r="CT394" i="5" s="1"/>
  <c r="CU336" i="3"/>
  <c r="CU348" i="3" s="1"/>
  <c r="CT345" i="3"/>
  <c r="AN364" i="3"/>
  <c r="AN365" i="3" l="1"/>
  <c r="CU339" i="3" l="1"/>
  <c r="AN358" i="5"/>
  <c r="AN395" i="5" s="1"/>
  <c r="AO361" i="3"/>
  <c r="AO373" i="3" s="1"/>
  <c r="AN370" i="3"/>
  <c r="CU340" i="3" l="1"/>
  <c r="CU357" i="5" l="1"/>
  <c r="CU394" i="5" s="1"/>
  <c r="CV336" i="3"/>
  <c r="CV348" i="3" s="1"/>
  <c r="CU345" i="3"/>
  <c r="AO364" i="3"/>
  <c r="AO365" i="3" l="1"/>
  <c r="AO358" i="5" l="1"/>
  <c r="AO395" i="5" s="1"/>
  <c r="AP361" i="3"/>
  <c r="AP373" i="3" s="1"/>
  <c r="AO370" i="3"/>
  <c r="CV339" i="3"/>
  <c r="CV340" i="3" l="1"/>
  <c r="AP364" i="3" l="1"/>
  <c r="CV357" i="5"/>
  <c r="CV394" i="5" s="1"/>
  <c r="CW336" i="3"/>
  <c r="CW348" i="3" s="1"/>
  <c r="CV345" i="3"/>
  <c r="AP365" i="3" l="1"/>
  <c r="AP358" i="5" l="1"/>
  <c r="AP395" i="5" s="1"/>
  <c r="AQ361" i="3"/>
  <c r="AQ373" i="3" s="1"/>
  <c r="AP370" i="3"/>
  <c r="CW339" i="3"/>
  <c r="CW340" i="3" l="1"/>
  <c r="AQ364" i="3" l="1"/>
  <c r="CW357" i="5"/>
  <c r="CW394" i="5" s="1"/>
  <c r="CX336" i="3"/>
  <c r="CX348" i="3" s="1"/>
  <c r="CW345" i="3"/>
  <c r="AQ365" i="3" l="1"/>
  <c r="CX339" i="3" l="1"/>
  <c r="AQ358" i="5"/>
  <c r="AQ395" i="5" s="1"/>
  <c r="AR361" i="3"/>
  <c r="AR373" i="3" s="1"/>
  <c r="AQ370" i="3"/>
  <c r="CX340" i="3" l="1"/>
  <c r="CX357" i="5" l="1"/>
  <c r="CX394" i="5" s="1"/>
  <c r="CY336" i="3"/>
  <c r="CY348" i="3" s="1"/>
  <c r="CX345" i="3"/>
  <c r="AR364" i="3"/>
  <c r="AR365" i="3" l="1"/>
  <c r="AR358" i="5" l="1"/>
  <c r="AR395" i="5" s="1"/>
  <c r="AS361" i="3"/>
  <c r="AS373" i="3" s="1"/>
  <c r="AR370" i="3"/>
  <c r="CY339" i="3"/>
  <c r="CY340" i="3" l="1"/>
  <c r="AS364" i="3" l="1"/>
  <c r="CY357" i="5"/>
  <c r="CY394" i="5" s="1"/>
  <c r="CZ336" i="3"/>
  <c r="CZ348" i="3" s="1"/>
  <c r="CY345" i="3"/>
  <c r="AS365" i="3" l="1"/>
  <c r="CZ339" i="3" l="1"/>
  <c r="AS358" i="5"/>
  <c r="AS395" i="5" s="1"/>
  <c r="AT361" i="3"/>
  <c r="AT373" i="3" s="1"/>
  <c r="AS370" i="3"/>
  <c r="CZ340" i="3" l="1"/>
  <c r="CZ357" i="5" l="1"/>
  <c r="CZ394" i="5" s="1"/>
  <c r="DA336" i="3"/>
  <c r="DA348" i="3" s="1"/>
  <c r="CZ345" i="3"/>
  <c r="AT364" i="3"/>
  <c r="AT365" i="3" l="1"/>
  <c r="DA339" i="3" l="1"/>
  <c r="AT358" i="5"/>
  <c r="AT395" i="5" s="1"/>
  <c r="AU361" i="3"/>
  <c r="AU373" i="3" s="1"/>
  <c r="AT370" i="3"/>
  <c r="DA340" i="3" l="1"/>
  <c r="DA357" i="5" l="1"/>
  <c r="DA394" i="5" s="1"/>
  <c r="DB336" i="3"/>
  <c r="DB348" i="3" s="1"/>
  <c r="DA345" i="3"/>
  <c r="AU364" i="3"/>
  <c r="AU365" i="3" l="1"/>
  <c r="AU358" i="5" l="1"/>
  <c r="AU395" i="5" s="1"/>
  <c r="AV361" i="3"/>
  <c r="AV373" i="3" s="1"/>
  <c r="AU370" i="3"/>
  <c r="DB339" i="3"/>
  <c r="DB340" i="3" l="1"/>
  <c r="AV364" i="3" l="1"/>
  <c r="DB357" i="5"/>
  <c r="DB394" i="5" s="1"/>
  <c r="DC336" i="3"/>
  <c r="DC348" i="3" s="1"/>
  <c r="DB345" i="3"/>
  <c r="AV365" i="3" l="1"/>
  <c r="AV358" i="5" l="1"/>
  <c r="AV395" i="5" s="1"/>
  <c r="AW361" i="3"/>
  <c r="AW373" i="3" s="1"/>
  <c r="AV370" i="3"/>
  <c r="DC339" i="3"/>
  <c r="DC340" i="3" l="1"/>
  <c r="AW364" i="3" l="1"/>
  <c r="DC357" i="5"/>
  <c r="DC394" i="5" s="1"/>
  <c r="DD336" i="3"/>
  <c r="DD348" i="3" s="1"/>
  <c r="DC345" i="3"/>
  <c r="AW365" i="3" l="1"/>
  <c r="DD339" i="3" l="1"/>
  <c r="AW358" i="5"/>
  <c r="AW395" i="5" s="1"/>
  <c r="AX361" i="3"/>
  <c r="AX373" i="3" s="1"/>
  <c r="AW370" i="3"/>
  <c r="DD340" i="3" l="1"/>
  <c r="DD357" i="5" l="1"/>
  <c r="DD394" i="5" s="1"/>
  <c r="DE336" i="3"/>
  <c r="DE348" i="3" s="1"/>
  <c r="DD345" i="3"/>
  <c r="AX364" i="3"/>
  <c r="AX365" i="3" l="1"/>
  <c r="AX358" i="5" l="1"/>
  <c r="AX395" i="5" s="1"/>
  <c r="AY361" i="3"/>
  <c r="AY373" i="3" s="1"/>
  <c r="AX370" i="3"/>
  <c r="DE339" i="3"/>
  <c r="DE340" i="3" l="1"/>
  <c r="AY364" i="3" l="1"/>
  <c r="DE357" i="5"/>
  <c r="DE394" i="5" s="1"/>
  <c r="DF336" i="3"/>
  <c r="DF348" i="3" s="1"/>
  <c r="DE345" i="3"/>
  <c r="AY365" i="3" l="1"/>
  <c r="AY358" i="5" l="1"/>
  <c r="AY395" i="5" s="1"/>
  <c r="AZ361" i="3"/>
  <c r="AZ373" i="3" s="1"/>
  <c r="AY370" i="3"/>
  <c r="DF339" i="3"/>
  <c r="DF340" i="3" l="1"/>
  <c r="AZ364" i="3" l="1"/>
  <c r="DF357" i="5"/>
  <c r="DF394" i="5" s="1"/>
  <c r="DG336" i="3"/>
  <c r="DG348" i="3" s="1"/>
  <c r="DF345" i="3"/>
  <c r="AZ365" i="3" l="1"/>
  <c r="AZ358" i="5" l="1"/>
  <c r="AZ395" i="5" s="1"/>
  <c r="BA361" i="3"/>
  <c r="BA373" i="3" s="1"/>
  <c r="AZ370" i="3"/>
  <c r="DG339" i="3"/>
  <c r="DG340" i="3" l="1"/>
  <c r="BA364" i="3" l="1"/>
  <c r="DG357" i="5"/>
  <c r="DG394" i="5" s="1"/>
  <c r="DH336" i="3"/>
  <c r="DH348" i="3" s="1"/>
  <c r="DG345" i="3"/>
  <c r="BA365" i="3" l="1"/>
  <c r="BA358" i="5" l="1"/>
  <c r="BA395" i="5" s="1"/>
  <c r="BB361" i="3"/>
  <c r="BB373" i="3" s="1"/>
  <c r="BA370" i="3"/>
  <c r="DH339" i="3"/>
  <c r="DH340" i="3" l="1"/>
  <c r="BB364" i="3" l="1"/>
  <c r="DH357" i="5"/>
  <c r="DH394" i="5" s="1"/>
  <c r="DI336" i="3"/>
  <c r="DI348" i="3" s="1"/>
  <c r="DH345" i="3"/>
  <c r="BB365" i="3" l="1"/>
  <c r="BB358" i="5" l="1"/>
  <c r="BB395" i="5" s="1"/>
  <c r="BC361" i="3"/>
  <c r="BC373" i="3" s="1"/>
  <c r="BB370" i="3"/>
  <c r="DI339" i="3"/>
  <c r="DI340" i="3" l="1"/>
  <c r="BC364" i="3" l="1"/>
  <c r="DI357" i="5"/>
  <c r="DI394" i="5" s="1"/>
  <c r="DJ336" i="3"/>
  <c r="DJ348" i="3" s="1"/>
  <c r="DI345" i="3"/>
  <c r="BC365" i="3" l="1"/>
  <c r="BC358" i="5" l="1"/>
  <c r="BC395" i="5" s="1"/>
  <c r="BD361" i="3"/>
  <c r="BD373" i="3" s="1"/>
  <c r="BC370" i="3"/>
  <c r="DJ339" i="3"/>
  <c r="DJ340" i="3" l="1"/>
  <c r="BD364" i="3" l="1"/>
  <c r="DJ357" i="5"/>
  <c r="DJ394" i="5" s="1"/>
  <c r="DK336" i="3"/>
  <c r="DK348" i="3" s="1"/>
  <c r="DJ345" i="3"/>
  <c r="BD365" i="3" l="1"/>
  <c r="BD358" i="5" l="1"/>
  <c r="BD395" i="5" s="1"/>
  <c r="BE361" i="3"/>
  <c r="BE373" i="3" s="1"/>
  <c r="BD370" i="3"/>
  <c r="DK339" i="3"/>
  <c r="DK340" i="3" l="1"/>
  <c r="DK357" i="5" l="1"/>
  <c r="DK394" i="5" s="1"/>
  <c r="DL336" i="3"/>
  <c r="DL348" i="3" s="1"/>
  <c r="DK345" i="3"/>
  <c r="BE364" i="3"/>
  <c r="BE365" i="3" l="1"/>
  <c r="BE358" i="5" l="1"/>
  <c r="BE395" i="5" s="1"/>
  <c r="BF361" i="3"/>
  <c r="BF373" i="3" s="1"/>
  <c r="BE370" i="3"/>
  <c r="DL339" i="3"/>
  <c r="DL340" i="3" l="1"/>
  <c r="BF364" i="3" l="1"/>
  <c r="DL357" i="5"/>
  <c r="DL394" i="5" s="1"/>
  <c r="DM336" i="3"/>
  <c r="DM348" i="3" s="1"/>
  <c r="DL345" i="3"/>
  <c r="BF365" i="3" l="1"/>
  <c r="DM339" i="3" l="1"/>
  <c r="BF358" i="5"/>
  <c r="BF395" i="5" s="1"/>
  <c r="BG361" i="3"/>
  <c r="BG373" i="3" s="1"/>
  <c r="BF370" i="3"/>
  <c r="DM340" i="3" l="1"/>
  <c r="DM357" i="5" l="1"/>
  <c r="DM394" i="5" s="1"/>
  <c r="DM345" i="3"/>
  <c r="DN336" i="3"/>
  <c r="DN348" i="3" s="1"/>
  <c r="BG364" i="3"/>
  <c r="BG365" i="3" l="1"/>
  <c r="DN339" i="3" l="1"/>
  <c r="BG358" i="5"/>
  <c r="BG395" i="5" s="1"/>
  <c r="BH361" i="3"/>
  <c r="BH373" i="3" s="1"/>
  <c r="BG370" i="3"/>
  <c r="DN340" i="3" l="1"/>
  <c r="DN357" i="5" l="1"/>
  <c r="DN394" i="5" s="1"/>
  <c r="DO336" i="3"/>
  <c r="DO348" i="3" s="1"/>
  <c r="DN345" i="3"/>
  <c r="BH364" i="3"/>
  <c r="BH365" i="3" l="1"/>
  <c r="BH358" i="5" l="1"/>
  <c r="BH395" i="5" s="1"/>
  <c r="BI361" i="3"/>
  <c r="BI373" i="3" s="1"/>
  <c r="BH370" i="3"/>
  <c r="DO339" i="3"/>
  <c r="DO340" i="3" l="1"/>
  <c r="DO357" i="5" l="1"/>
  <c r="DO394" i="5" s="1"/>
  <c r="DP336" i="3"/>
  <c r="DP348" i="3" s="1"/>
  <c r="DO345" i="3"/>
  <c r="BI364" i="3"/>
  <c r="BI365" i="3" l="1"/>
  <c r="BI358" i="5" l="1"/>
  <c r="BI395" i="5" s="1"/>
  <c r="BI370" i="3"/>
  <c r="BJ361" i="3"/>
  <c r="BJ373" i="3" s="1"/>
  <c r="DP339" i="3"/>
  <c r="DP340" i="3" l="1"/>
  <c r="DP357" i="5" l="1"/>
  <c r="DP394" i="5" s="1"/>
  <c r="DQ336" i="3"/>
  <c r="DQ348" i="3" s="1"/>
  <c r="DP345" i="3"/>
  <c r="BJ364" i="3"/>
  <c r="BJ365" i="3" l="1"/>
  <c r="BJ358" i="5" l="1"/>
  <c r="BJ395" i="5" s="1"/>
  <c r="BK361" i="3"/>
  <c r="BK373" i="3" s="1"/>
  <c r="BJ370" i="3"/>
  <c r="DQ339" i="3"/>
  <c r="DQ340" i="3" l="1"/>
  <c r="BK364" i="3" l="1"/>
  <c r="DQ357" i="5"/>
  <c r="DQ394" i="5" s="1"/>
  <c r="DR336" i="3"/>
  <c r="DR348" i="3" s="1"/>
  <c r="DQ345" i="3"/>
  <c r="BK365" i="3" l="1"/>
  <c r="BK358" i="5" l="1"/>
  <c r="BK395" i="5" s="1"/>
  <c r="BL361" i="3"/>
  <c r="BL373" i="3" s="1"/>
  <c r="BK370" i="3"/>
  <c r="DR339" i="3"/>
  <c r="DR340" i="3" l="1"/>
  <c r="BL364" i="3" l="1"/>
  <c r="DR357" i="5"/>
  <c r="DR394" i="5" s="1"/>
  <c r="DS336" i="3"/>
  <c r="DS348" i="3" s="1"/>
  <c r="DR345" i="3"/>
  <c r="BL365" i="3" l="1"/>
  <c r="DS339" i="3" l="1"/>
  <c r="BL358" i="5"/>
  <c r="BL395" i="5" s="1"/>
  <c r="BM361" i="3"/>
  <c r="BM373" i="3" s="1"/>
  <c r="BL370" i="3"/>
  <c r="DS340" i="3" l="1"/>
  <c r="DS345" i="3" l="1"/>
  <c r="DS357" i="5"/>
  <c r="DS394" i="5" s="1"/>
  <c r="F394" i="5" s="1"/>
  <c r="BM364" i="3"/>
  <c r="BM365" i="3" l="1"/>
  <c r="BM358" i="5" l="1"/>
  <c r="BM395" i="5" s="1"/>
  <c r="BN361" i="3"/>
  <c r="BN373" i="3" s="1"/>
  <c r="BM370" i="3"/>
  <c r="BN364" i="3" l="1"/>
  <c r="BN365" i="3" l="1"/>
  <c r="BN358" i="5" l="1"/>
  <c r="BN395" i="5" s="1"/>
  <c r="BO361" i="3"/>
  <c r="BO373" i="3" s="1"/>
  <c r="BN370" i="3"/>
  <c r="BO364" i="3" l="1"/>
  <c r="BO365" i="3" l="1"/>
  <c r="BO358" i="5" l="1"/>
  <c r="BO395" i="5" s="1"/>
  <c r="BP361" i="3"/>
  <c r="BP373" i="3" s="1"/>
  <c r="BO370" i="3"/>
  <c r="H387" i="3" l="1"/>
  <c r="BP364" i="3" l="1"/>
  <c r="H411" i="3"/>
  <c r="H115" i="6" s="1"/>
  <c r="H390" i="3"/>
  <c r="H368" i="5"/>
  <c r="H405" i="5" s="1"/>
  <c r="BP365" i="3" l="1"/>
  <c r="H395" i="3"/>
  <c r="I386" i="3"/>
  <c r="I398" i="3" s="1"/>
  <c r="H413" i="3"/>
  <c r="H84" i="6" s="1"/>
  <c r="H359" i="5"/>
  <c r="H396" i="5" s="1"/>
  <c r="H416" i="3"/>
  <c r="H418" i="3" l="1"/>
  <c r="H55" i="7" s="1"/>
  <c r="I410" i="3"/>
  <c r="BP358" i="5"/>
  <c r="BP395" i="5" s="1"/>
  <c r="BQ361" i="3"/>
  <c r="BQ373" i="3" s="1"/>
  <c r="BP370" i="3"/>
  <c r="H281" i="3"/>
  <c r="H423" i="3"/>
  <c r="I389" i="3" l="1"/>
  <c r="I411" i="3"/>
  <c r="I417" i="3"/>
  <c r="BQ364" i="3" l="1"/>
  <c r="I390" i="3"/>
  <c r="I412" i="3"/>
  <c r="I413" i="3" s="1"/>
  <c r="I84" i="6" s="1"/>
  <c r="I115" i="6" l="1"/>
  <c r="I359" i="5"/>
  <c r="I395" i="3"/>
  <c r="I416" i="3" s="1"/>
  <c r="J386" i="3"/>
  <c r="J398" i="3" s="1"/>
  <c r="BQ365" i="3"/>
  <c r="I418" i="3" l="1"/>
  <c r="I55" i="7" s="1"/>
  <c r="I423" i="3"/>
  <c r="BQ358" i="5"/>
  <c r="BQ395" i="5" s="1"/>
  <c r="BR361" i="3"/>
  <c r="BR373" i="3" s="1"/>
  <c r="BQ370" i="3"/>
  <c r="J410" i="3"/>
  <c r="J417" i="3" l="1"/>
  <c r="BR364" i="3" l="1"/>
  <c r="BR365" i="3" l="1"/>
  <c r="BR358" i="5" l="1"/>
  <c r="BR395" i="5" s="1"/>
  <c r="BS361" i="3"/>
  <c r="BS373" i="3" s="1"/>
  <c r="BR370" i="3"/>
  <c r="BS364" i="3" l="1"/>
  <c r="BS365" i="3" l="1"/>
  <c r="J405" i="5"/>
  <c r="BS358" i="5" l="1"/>
  <c r="BS395" i="5" s="1"/>
  <c r="BT361" i="3"/>
  <c r="BT373" i="3" s="1"/>
  <c r="BS370" i="3"/>
  <c r="R405" i="5"/>
  <c r="N405" i="5"/>
  <c r="K405" i="5"/>
  <c r="AH405" i="5"/>
  <c r="AE405" i="5"/>
  <c r="W405" i="5"/>
  <c r="X405" i="5"/>
  <c r="BR405" i="5"/>
  <c r="AY405" i="5"/>
  <c r="AU405" i="5"/>
  <c r="AM405" i="5"/>
  <c r="BC405" i="5"/>
  <c r="AL405" i="5"/>
  <c r="BJ405" i="5"/>
  <c r="AQ405" i="5"/>
  <c r="AF405" i="5"/>
  <c r="V405" i="5"/>
  <c r="BG405" i="5"/>
  <c r="AT405" i="5"/>
  <c r="AI405" i="5"/>
  <c r="BO405" i="5"/>
  <c r="BB405" i="5"/>
  <c r="AR405" i="5"/>
  <c r="BH405" i="5"/>
  <c r="AB405" i="5"/>
  <c r="AN405" i="5"/>
  <c r="L405" i="5"/>
  <c r="BN405" i="5"/>
  <c r="BD405" i="5"/>
  <c r="AX405" i="5"/>
  <c r="AD405" i="5"/>
  <c r="P405" i="5"/>
  <c r="AV405" i="5"/>
  <c r="BS405" i="5"/>
  <c r="BL405" i="5"/>
  <c r="AZ405" i="5"/>
  <c r="AP405" i="5"/>
  <c r="AJ405" i="5"/>
  <c r="Z405" i="5"/>
  <c r="T405" i="5"/>
  <c r="BP405" i="5"/>
  <c r="BK405" i="5"/>
  <c r="T281" i="3"/>
  <c r="X281" i="3"/>
  <c r="O405" i="5"/>
  <c r="AZ281" i="3" l="1"/>
  <c r="AA405" i="5"/>
  <c r="S405" i="5"/>
  <c r="BF405" i="5"/>
  <c r="BP281" i="3"/>
  <c r="AJ281" i="3"/>
  <c r="AL281" i="3"/>
  <c r="BS281" i="3"/>
  <c r="J281" i="3"/>
  <c r="AP281" i="3"/>
  <c r="BB281" i="3"/>
  <c r="AM281" i="3"/>
  <c r="AN281" i="3"/>
  <c r="BD281" i="3"/>
  <c r="AB281" i="3"/>
  <c r="BH281" i="3"/>
  <c r="AU281" i="3"/>
  <c r="AA281" i="3"/>
  <c r="AQ281" i="3"/>
  <c r="BG281" i="3"/>
  <c r="BK281" i="3"/>
  <c r="BL281" i="3"/>
  <c r="Z281" i="3"/>
  <c r="BF281" i="3"/>
  <c r="O281" i="3"/>
  <c r="W281" i="3"/>
  <c r="AD281" i="3"/>
  <c r="BJ281" i="3"/>
  <c r="S281" i="3"/>
  <c r="AF281" i="3"/>
  <c r="AV281" i="3"/>
  <c r="K281" i="3"/>
  <c r="L281" i="3"/>
  <c r="AR281" i="3"/>
  <c r="P281" i="3"/>
  <c r="AE281" i="3"/>
  <c r="N281" i="3"/>
  <c r="AT281" i="3"/>
  <c r="AY281" i="3"/>
  <c r="AC405" i="5"/>
  <c r="AW405" i="5"/>
  <c r="AH281" i="3"/>
  <c r="BN281" i="3"/>
  <c r="BC281" i="3"/>
  <c r="AI281" i="3"/>
  <c r="BO281" i="3"/>
  <c r="U405" i="5"/>
  <c r="AO405" i="5"/>
  <c r="BQ405" i="5"/>
  <c r="BR281" i="3"/>
  <c r="Q405" i="5"/>
  <c r="BI405" i="5"/>
  <c r="Y405" i="5"/>
  <c r="BA405" i="5"/>
  <c r="M405" i="5"/>
  <c r="AK405" i="5"/>
  <c r="BM405" i="5"/>
  <c r="AS405" i="5"/>
  <c r="R281" i="3"/>
  <c r="AX281" i="3"/>
  <c r="V281" i="3"/>
  <c r="I368" i="5"/>
  <c r="I405" i="5" s="1"/>
  <c r="AG405" i="5"/>
  <c r="BE405" i="5"/>
  <c r="BT364" i="3" l="1"/>
  <c r="AO281" i="3"/>
  <c r="AC281" i="3"/>
  <c r="BI281" i="3"/>
  <c r="AW281" i="3"/>
  <c r="BE281" i="3"/>
  <c r="BM281" i="3"/>
  <c r="BQ281" i="3"/>
  <c r="I396" i="5"/>
  <c r="J389" i="3"/>
  <c r="G275" i="3"/>
  <c r="G32" i="7" s="1"/>
  <c r="G33" i="7" s="1"/>
  <c r="Q281" i="3"/>
  <c r="M281" i="3"/>
  <c r="I281" i="3"/>
  <c r="AK281" i="3"/>
  <c r="U281" i="3"/>
  <c r="BA281" i="3"/>
  <c r="AS281" i="3"/>
  <c r="F405" i="5"/>
  <c r="Y281" i="3"/>
  <c r="AG281" i="3"/>
  <c r="G274" i="3"/>
  <c r="G411" i="3"/>
  <c r="J390" i="3" l="1"/>
  <c r="J359" i="5" s="1"/>
  <c r="J412" i="3"/>
  <c r="BT365" i="3"/>
  <c r="G31" i="7"/>
  <c r="H422" i="3"/>
  <c r="J395" i="3" l="1"/>
  <c r="J416" i="3" s="1"/>
  <c r="K386" i="3"/>
  <c r="K398" i="3" s="1"/>
  <c r="BT358" i="5"/>
  <c r="BT395" i="5" s="1"/>
  <c r="BU361" i="3"/>
  <c r="BU373" i="3" s="1"/>
  <c r="BT370" i="3"/>
  <c r="J115" i="6"/>
  <c r="J413" i="3"/>
  <c r="J84" i="6" s="1"/>
  <c r="H424" i="3"/>
  <c r="I421" i="3" s="1"/>
  <c r="H105" i="6"/>
  <c r="J418" i="3" l="1"/>
  <c r="J55" i="7" s="1"/>
  <c r="J423" i="3"/>
  <c r="K410" i="3"/>
  <c r="K417" i="3"/>
  <c r="I422" i="3"/>
  <c r="H16" i="7"/>
  <c r="H73" i="6"/>
  <c r="BU364" i="3" l="1"/>
  <c r="I424" i="3"/>
  <c r="J421" i="3" s="1"/>
  <c r="I105" i="6"/>
  <c r="J396" i="5"/>
  <c r="K389" i="3"/>
  <c r="BU365" i="3" l="1"/>
  <c r="K390" i="3"/>
  <c r="K359" i="5" s="1"/>
  <c r="K412" i="3"/>
  <c r="I73" i="6"/>
  <c r="L386" i="3" l="1"/>
  <c r="L398" i="3" s="1"/>
  <c r="K395" i="3"/>
  <c r="K416" i="3" s="1"/>
  <c r="K115" i="6"/>
  <c r="K413" i="3"/>
  <c r="K84" i="6" s="1"/>
  <c r="BU358" i="5"/>
  <c r="BU395" i="5" s="1"/>
  <c r="BV361" i="3"/>
  <c r="BV373" i="3" s="1"/>
  <c r="BU370" i="3"/>
  <c r="I16" i="7"/>
  <c r="K418" i="3" l="1"/>
  <c r="K55" i="7" s="1"/>
  <c r="K423" i="3"/>
  <c r="L410" i="3"/>
  <c r="J422" i="3"/>
  <c r="J424" i="3" s="1"/>
  <c r="L417" i="3"/>
  <c r="J105" i="6" l="1"/>
  <c r="BV364" i="3"/>
  <c r="K421" i="3"/>
  <c r="J73" i="6"/>
  <c r="L389" i="3"/>
  <c r="K396" i="5"/>
  <c r="L390" i="3" l="1"/>
  <c r="L359" i="5" s="1"/>
  <c r="L412" i="3"/>
  <c r="BV365" i="3"/>
  <c r="DU84" i="6"/>
  <c r="DU115" i="6"/>
  <c r="L395" i="3" l="1"/>
  <c r="L416" i="3" s="1"/>
  <c r="M386" i="3"/>
  <c r="M398" i="3" s="1"/>
  <c r="L115" i="6"/>
  <c r="L413" i="3"/>
  <c r="L84" i="6" s="1"/>
  <c r="BV358" i="5"/>
  <c r="BV395" i="5" s="1"/>
  <c r="BW361" i="3"/>
  <c r="BW373" i="3" s="1"/>
  <c r="BV370" i="3"/>
  <c r="J16" i="7"/>
  <c r="L418" i="3" l="1"/>
  <c r="L55" i="7" s="1"/>
  <c r="L423" i="3"/>
  <c r="M410" i="3"/>
  <c r="K422" i="3"/>
  <c r="K105" i="6" s="1"/>
  <c r="M417" i="3"/>
  <c r="K424" i="3" l="1"/>
  <c r="L421" i="3" s="1"/>
  <c r="BW364" i="3"/>
  <c r="L396" i="5"/>
  <c r="M389" i="3"/>
  <c r="K73" i="6" l="1"/>
  <c r="M390" i="3"/>
  <c r="M359" i="5" s="1"/>
  <c r="M412" i="3"/>
  <c r="BW365" i="3"/>
  <c r="M395" i="3" l="1"/>
  <c r="M416" i="3" s="1"/>
  <c r="N386" i="3"/>
  <c r="N398" i="3" s="1"/>
  <c r="M115" i="6"/>
  <c r="M413" i="3"/>
  <c r="M84" i="6" s="1"/>
  <c r="BW358" i="5"/>
  <c r="BW395" i="5" s="1"/>
  <c r="BX361" i="3"/>
  <c r="BX373" i="3" s="1"/>
  <c r="BW370" i="3"/>
  <c r="M418" i="3" l="1"/>
  <c r="M55" i="7" s="1"/>
  <c r="M423" i="3"/>
  <c r="N410" i="3"/>
  <c r="L422" i="3"/>
  <c r="L105" i="6" s="1"/>
  <c r="N417" i="3"/>
  <c r="DU73" i="6"/>
  <c r="DU105" i="6"/>
  <c r="K16" i="7"/>
  <c r="L424" i="3" l="1"/>
  <c r="L73" i="6" s="1"/>
  <c r="BX364" i="3"/>
  <c r="N389" i="3"/>
  <c r="M396" i="5"/>
  <c r="M421" i="3" l="1"/>
  <c r="N390" i="3"/>
  <c r="N359" i="5" s="1"/>
  <c r="N412" i="3"/>
  <c r="BX365" i="3"/>
  <c r="O386" i="3" l="1"/>
  <c r="O398" i="3" s="1"/>
  <c r="BX358" i="5"/>
  <c r="BX395" i="5" s="1"/>
  <c r="BY361" i="3"/>
  <c r="BY373" i="3" s="1"/>
  <c r="BX370" i="3"/>
  <c r="N395" i="3"/>
  <c r="N416" i="3" s="1"/>
  <c r="N115" i="6"/>
  <c r="N413" i="3"/>
  <c r="N84" i="6" s="1"/>
  <c r="L16" i="7"/>
  <c r="N418" i="3" l="1"/>
  <c r="N55" i="7" s="1"/>
  <c r="O410" i="3"/>
  <c r="N423" i="3"/>
  <c r="M422" i="3"/>
  <c r="O417" i="3"/>
  <c r="BY364" i="3" l="1"/>
  <c r="M105" i="6"/>
  <c r="M424" i="3"/>
  <c r="N396" i="5"/>
  <c r="O389" i="3"/>
  <c r="M73" i="6" l="1"/>
  <c r="N421" i="3"/>
  <c r="O390" i="3"/>
  <c r="O359" i="5" s="1"/>
  <c r="O412" i="3"/>
  <c r="BY365" i="3"/>
  <c r="O395" i="3" l="1"/>
  <c r="O416" i="3" s="1"/>
  <c r="P386" i="3"/>
  <c r="P398" i="3" s="1"/>
  <c r="O115" i="6"/>
  <c r="O413" i="3"/>
  <c r="O84" i="6" s="1"/>
  <c r="BY358" i="5"/>
  <c r="BY395" i="5" s="1"/>
  <c r="BZ361" i="3"/>
  <c r="BZ373" i="3" s="1"/>
  <c r="BY370" i="3"/>
  <c r="M16" i="7"/>
  <c r="O418" i="3" l="1"/>
  <c r="O55" i="7" s="1"/>
  <c r="O423" i="3"/>
  <c r="P410" i="3"/>
  <c r="N422" i="3"/>
  <c r="N105" i="6" s="1"/>
  <c r="P417" i="3"/>
  <c r="N424" i="3" l="1"/>
  <c r="N73" i="6" s="1"/>
  <c r="BZ364" i="3"/>
  <c r="P389" i="3"/>
  <c r="O396" i="5"/>
  <c r="O421" i="3" l="1"/>
  <c r="P390" i="3"/>
  <c r="P359" i="5" s="1"/>
  <c r="P412" i="3"/>
  <c r="BZ365" i="3"/>
  <c r="DV84" i="6"/>
  <c r="DV115" i="6"/>
  <c r="P395" i="3" l="1"/>
  <c r="P416" i="3" s="1"/>
  <c r="Q386" i="3"/>
  <c r="Q398" i="3" s="1"/>
  <c r="BZ358" i="5"/>
  <c r="BZ395" i="5" s="1"/>
  <c r="CA361" i="3"/>
  <c r="CA373" i="3" s="1"/>
  <c r="BZ370" i="3"/>
  <c r="P115" i="6"/>
  <c r="P413" i="3"/>
  <c r="P84" i="6" s="1"/>
  <c r="N16" i="7"/>
  <c r="P418" i="3" l="1"/>
  <c r="P55" i="7" s="1"/>
  <c r="P423" i="3"/>
  <c r="Q410" i="3"/>
  <c r="O422" i="3"/>
  <c r="O105" i="6" s="1"/>
  <c r="Q417" i="3"/>
  <c r="O424" i="3" l="1"/>
  <c r="O73" i="6" s="1"/>
  <c r="CA364" i="3"/>
  <c r="P396" i="5"/>
  <c r="Q389" i="3"/>
  <c r="P421" i="3" l="1"/>
  <c r="Q390" i="3"/>
  <c r="Q359" i="5" s="1"/>
  <c r="Q412" i="3"/>
  <c r="CA365" i="3"/>
  <c r="Q395" i="3" l="1"/>
  <c r="Q416" i="3" s="1"/>
  <c r="R386" i="3"/>
  <c r="R398" i="3" s="1"/>
  <c r="CA358" i="5"/>
  <c r="CA395" i="5" s="1"/>
  <c r="CB361" i="3"/>
  <c r="CB373" i="3" s="1"/>
  <c r="CA370" i="3"/>
  <c r="Q115" i="6"/>
  <c r="Q413" i="3"/>
  <c r="Q84" i="6" s="1"/>
  <c r="Q418" i="3" l="1"/>
  <c r="Q55" i="7" s="1"/>
  <c r="Q423" i="3"/>
  <c r="R410" i="3"/>
  <c r="P422" i="3"/>
  <c r="P105" i="6" s="1"/>
  <c r="R417" i="3"/>
  <c r="DV105" i="6"/>
  <c r="O16" i="7"/>
  <c r="DV73" i="6"/>
  <c r="P424" i="3" l="1"/>
  <c r="P73" i="6" s="1"/>
  <c r="CB364" i="3"/>
  <c r="Q396" i="5"/>
  <c r="R389" i="3"/>
  <c r="Q421" i="3" l="1"/>
  <c r="R390" i="3"/>
  <c r="R359" i="5" s="1"/>
  <c r="R412" i="3"/>
  <c r="CB365" i="3"/>
  <c r="R395" i="3" l="1"/>
  <c r="R416" i="3" s="1"/>
  <c r="S386" i="3"/>
  <c r="S398" i="3" s="1"/>
  <c r="CB358" i="5"/>
  <c r="CB395" i="5" s="1"/>
  <c r="CC361" i="3"/>
  <c r="CC373" i="3" s="1"/>
  <c r="CB370" i="3"/>
  <c r="R115" i="6"/>
  <c r="R413" i="3"/>
  <c r="R84" i="6" s="1"/>
  <c r="P16" i="7"/>
  <c r="R418" i="3" l="1"/>
  <c r="R55" i="7" s="1"/>
  <c r="R423" i="3"/>
  <c r="S410" i="3"/>
  <c r="Q422" i="3"/>
  <c r="Q105" i="6" s="1"/>
  <c r="S417" i="3"/>
  <c r="Q424" i="3" l="1"/>
  <c r="R421" i="3" s="1"/>
  <c r="CC364" i="3"/>
  <c r="S389" i="3"/>
  <c r="R396" i="5"/>
  <c r="Q73" i="6" l="1"/>
  <c r="S390" i="3"/>
  <c r="S359" i="5" s="1"/>
  <c r="S412" i="3"/>
  <c r="CC365" i="3"/>
  <c r="S395" i="3" l="1"/>
  <c r="S416" i="3" s="1"/>
  <c r="T386" i="3"/>
  <c r="T398" i="3" s="1"/>
  <c r="S115" i="6"/>
  <c r="S413" i="3"/>
  <c r="S84" i="6" s="1"/>
  <c r="CC358" i="5"/>
  <c r="CC395" i="5" s="1"/>
  <c r="CD361" i="3"/>
  <c r="CD373" i="3" s="1"/>
  <c r="CC370" i="3"/>
  <c r="Q16" i="7"/>
  <c r="S418" i="3" l="1"/>
  <c r="S55" i="7" s="1"/>
  <c r="S423" i="3"/>
  <c r="T410" i="3"/>
  <c r="R422" i="3"/>
  <c r="R105" i="6" s="1"/>
  <c r="T417" i="3"/>
  <c r="R424" i="3" l="1"/>
  <c r="R73" i="6" s="1"/>
  <c r="CD364" i="3"/>
  <c r="T389" i="3"/>
  <c r="S396" i="5"/>
  <c r="S421" i="3" l="1"/>
  <c r="CD365" i="3"/>
  <c r="T390" i="3"/>
  <c r="T359" i="5" s="1"/>
  <c r="T412" i="3"/>
  <c r="DW84" i="6"/>
  <c r="DW115" i="6"/>
  <c r="U386" i="3" l="1"/>
  <c r="U398" i="3" s="1"/>
  <c r="T115" i="6"/>
  <c r="T413" i="3"/>
  <c r="T84" i="6" s="1"/>
  <c r="T395" i="3"/>
  <c r="T416" i="3" s="1"/>
  <c r="CD358" i="5"/>
  <c r="CD395" i="5" s="1"/>
  <c r="CE361" i="3"/>
  <c r="CE373" i="3" s="1"/>
  <c r="CD370" i="3"/>
  <c r="R16" i="7"/>
  <c r="T418" i="3" l="1"/>
  <c r="T55" i="7" s="1"/>
  <c r="U410" i="3"/>
  <c r="U417" i="3"/>
  <c r="T423" i="3"/>
  <c r="S422" i="3"/>
  <c r="S105" i="6" l="1"/>
  <c r="S424" i="3"/>
  <c r="CE364" i="3"/>
  <c r="U389" i="3"/>
  <c r="T396" i="5"/>
  <c r="U390" i="3" l="1"/>
  <c r="U359" i="5" s="1"/>
  <c r="U412" i="3"/>
  <c r="CE365" i="3"/>
  <c r="T421" i="3"/>
  <c r="S73" i="6"/>
  <c r="V386" i="3" l="1"/>
  <c r="V398" i="3" s="1"/>
  <c r="U395" i="3"/>
  <c r="U416" i="3" s="1"/>
  <c r="CE358" i="5"/>
  <c r="CE395" i="5" s="1"/>
  <c r="CF361" i="3"/>
  <c r="CF373" i="3" s="1"/>
  <c r="CE370" i="3"/>
  <c r="U115" i="6"/>
  <c r="U413" i="3"/>
  <c r="U84" i="6" s="1"/>
  <c r="U418" i="3" l="1"/>
  <c r="U55" i="7" s="1"/>
  <c r="U423" i="3"/>
  <c r="V410" i="3"/>
  <c r="T422" i="3"/>
  <c r="T105" i="6" s="1"/>
  <c r="V417" i="3"/>
  <c r="DW73" i="6"/>
  <c r="S16" i="7"/>
  <c r="DW105" i="6"/>
  <c r="T424" i="3" l="1"/>
  <c r="U421" i="3" s="1"/>
  <c r="CF364" i="3"/>
  <c r="U396" i="5"/>
  <c r="V389" i="3"/>
  <c r="T73" i="6" l="1"/>
  <c r="V390" i="3"/>
  <c r="V359" i="5" s="1"/>
  <c r="V412" i="3"/>
  <c r="CF365" i="3"/>
  <c r="V395" i="3" l="1"/>
  <c r="V416" i="3" s="1"/>
  <c r="W386" i="3"/>
  <c r="W398" i="3" s="1"/>
  <c r="CF358" i="5"/>
  <c r="CF395" i="5" s="1"/>
  <c r="CG361" i="3"/>
  <c r="CG373" i="3" s="1"/>
  <c r="CF370" i="3"/>
  <c r="V115" i="6"/>
  <c r="V413" i="3"/>
  <c r="V84" i="6" s="1"/>
  <c r="T16" i="7"/>
  <c r="V418" i="3" l="1"/>
  <c r="V55" i="7" s="1"/>
  <c r="U422" i="3"/>
  <c r="U105" i="6" s="1"/>
  <c r="V423" i="3"/>
  <c r="W410" i="3"/>
  <c r="W417" i="3"/>
  <c r="U424" i="3" l="1"/>
  <c r="U73" i="6" s="1"/>
  <c r="CG364" i="3"/>
  <c r="V396" i="5"/>
  <c r="W389" i="3"/>
  <c r="V421" i="3" l="1"/>
  <c r="CG365" i="3"/>
  <c r="W390" i="3"/>
  <c r="W359" i="5" s="1"/>
  <c r="W412" i="3"/>
  <c r="X386" i="3" l="1"/>
  <c r="X398" i="3" s="1"/>
  <c r="W395" i="3"/>
  <c r="W416" i="3" s="1"/>
  <c r="W115" i="6"/>
  <c r="W413" i="3"/>
  <c r="W84" i="6" s="1"/>
  <c r="CG358" i="5"/>
  <c r="CG395" i="5" s="1"/>
  <c r="CH361" i="3"/>
  <c r="CH373" i="3" s="1"/>
  <c r="CG370" i="3"/>
  <c r="U16" i="7"/>
  <c r="W418" i="3" l="1"/>
  <c r="W55" i="7" s="1"/>
  <c r="W423" i="3"/>
  <c r="X410" i="3"/>
  <c r="V422" i="3"/>
  <c r="V105" i="6" s="1"/>
  <c r="X417" i="3"/>
  <c r="V424" i="3" l="1"/>
  <c r="W421" i="3" s="1"/>
  <c r="CH364" i="3"/>
  <c r="W396" i="5"/>
  <c r="X389" i="3"/>
  <c r="V73" i="6" l="1"/>
  <c r="X390" i="3"/>
  <c r="X359" i="5" s="1"/>
  <c r="X412" i="3"/>
  <c r="CH365" i="3"/>
  <c r="DX84" i="6"/>
  <c r="DX115" i="6"/>
  <c r="X395" i="3" l="1"/>
  <c r="X416" i="3" s="1"/>
  <c r="Y386" i="3"/>
  <c r="Y398" i="3" s="1"/>
  <c r="X115" i="6"/>
  <c r="X413" i="3"/>
  <c r="X84" i="6" s="1"/>
  <c r="CH358" i="5"/>
  <c r="CH395" i="5" s="1"/>
  <c r="CI361" i="3"/>
  <c r="CI373" i="3" s="1"/>
  <c r="CH370" i="3"/>
  <c r="V16" i="7"/>
  <c r="X418" i="3" l="1"/>
  <c r="X55" i="7" s="1"/>
  <c r="X423" i="3"/>
  <c r="Y410" i="3"/>
  <c r="W422" i="3"/>
  <c r="W105" i="6" s="1"/>
  <c r="Y417" i="3"/>
  <c r="W424" i="3" l="1"/>
  <c r="W73" i="6" s="1"/>
  <c r="CI364" i="3"/>
  <c r="Y389" i="3"/>
  <c r="X396" i="5"/>
  <c r="X421" i="3" l="1"/>
  <c r="Y390" i="3"/>
  <c r="Y359" i="5" s="1"/>
  <c r="Y412" i="3"/>
  <c r="CI365" i="3"/>
  <c r="Y395" i="3" l="1"/>
  <c r="Y416" i="3" s="1"/>
  <c r="Z386" i="3"/>
  <c r="Z398" i="3" s="1"/>
  <c r="Y115" i="6"/>
  <c r="Y413" i="3"/>
  <c r="Y84" i="6" s="1"/>
  <c r="CI358" i="5"/>
  <c r="CI395" i="5" s="1"/>
  <c r="CJ361" i="3"/>
  <c r="CJ373" i="3" s="1"/>
  <c r="CI370" i="3"/>
  <c r="Y418" i="3" l="1"/>
  <c r="Y55" i="7" s="1"/>
  <c r="Y423" i="3"/>
  <c r="Z410" i="3"/>
  <c r="X422" i="3"/>
  <c r="X424" i="3" s="1"/>
  <c r="Z417" i="3"/>
  <c r="DX105" i="6"/>
  <c r="W16" i="7"/>
  <c r="DX73" i="6"/>
  <c r="X105" i="6" l="1"/>
  <c r="Y421" i="3"/>
  <c r="X73" i="6"/>
  <c r="CJ364" i="3"/>
  <c r="Y396" i="5"/>
  <c r="Z389" i="3"/>
  <c r="Z390" i="3" l="1"/>
  <c r="Z359" i="5" s="1"/>
  <c r="Z412" i="3"/>
  <c r="CJ365" i="3"/>
  <c r="Z395" i="3" l="1"/>
  <c r="Z416" i="3" s="1"/>
  <c r="AA386" i="3"/>
  <c r="AA398" i="3" s="1"/>
  <c r="CJ358" i="5"/>
  <c r="CJ395" i="5" s="1"/>
  <c r="CK361" i="3"/>
  <c r="CK373" i="3" s="1"/>
  <c r="CJ370" i="3"/>
  <c r="Z115" i="6"/>
  <c r="Z413" i="3"/>
  <c r="Z84" i="6" s="1"/>
  <c r="X16" i="7"/>
  <c r="Z418" i="3" l="1"/>
  <c r="Z55" i="7" s="1"/>
  <c r="Z423" i="3"/>
  <c r="AA410" i="3"/>
  <c r="Y422" i="3"/>
  <c r="Y105" i="6" s="1"/>
  <c r="AA417" i="3"/>
  <c r="Y424" i="3" l="1"/>
  <c r="Z421" i="3" s="1"/>
  <c r="CK364" i="3"/>
  <c r="AA389" i="3"/>
  <c r="Z396" i="5"/>
  <c r="Y73" i="6" l="1"/>
  <c r="CK365" i="3"/>
  <c r="AA390" i="3"/>
  <c r="AA359" i="5" s="1"/>
  <c r="AA412" i="3"/>
  <c r="AA395" i="3" l="1"/>
  <c r="AA416" i="3" s="1"/>
  <c r="AB386" i="3"/>
  <c r="AB398" i="3" s="1"/>
  <c r="CK358" i="5"/>
  <c r="CK395" i="5" s="1"/>
  <c r="CL361" i="3"/>
  <c r="CL373" i="3" s="1"/>
  <c r="CK370" i="3"/>
  <c r="AA115" i="6"/>
  <c r="AA413" i="3"/>
  <c r="AA84" i="6" s="1"/>
  <c r="Y16" i="7"/>
  <c r="AA418" i="3" l="1"/>
  <c r="AA55" i="7" s="1"/>
  <c r="AA423" i="3"/>
  <c r="Z422" i="3"/>
  <c r="Z105" i="6" s="1"/>
  <c r="AB410" i="3"/>
  <c r="AB417" i="3"/>
  <c r="Z424" i="3" l="1"/>
  <c r="AA421" i="3" s="1"/>
  <c r="CL364" i="3"/>
  <c r="AB389" i="3"/>
  <c r="AA396" i="5"/>
  <c r="Z73" i="6" l="1"/>
  <c r="CL365" i="3"/>
  <c r="AB390" i="3"/>
  <c r="AB359" i="5" s="1"/>
  <c r="AB412" i="3"/>
  <c r="DY84" i="6"/>
  <c r="DY115" i="6"/>
  <c r="AC386" i="3" l="1"/>
  <c r="AC398" i="3" s="1"/>
  <c r="AB395" i="3"/>
  <c r="AB416" i="3" s="1"/>
  <c r="AB115" i="6"/>
  <c r="AB413" i="3"/>
  <c r="AB84" i="6" s="1"/>
  <c r="CL358" i="5"/>
  <c r="CL395" i="5" s="1"/>
  <c r="CM361" i="3"/>
  <c r="CM373" i="3" s="1"/>
  <c r="CL370" i="3"/>
  <c r="Z16" i="7"/>
  <c r="AB418" i="3" l="1"/>
  <c r="AB55" i="7" s="1"/>
  <c r="AB423" i="3"/>
  <c r="AC410" i="3"/>
  <c r="AA422" i="3"/>
  <c r="AA105" i="6" s="1"/>
  <c r="AC417" i="3"/>
  <c r="AA424" i="3" l="1"/>
  <c r="AA73" i="6" s="1"/>
  <c r="CM364" i="3"/>
  <c r="AC389" i="3"/>
  <c r="AB396" i="5"/>
  <c r="AB421" i="3" l="1"/>
  <c r="AC390" i="3"/>
  <c r="AC359" i="5" s="1"/>
  <c r="AC412" i="3"/>
  <c r="CM365" i="3"/>
  <c r="AC395" i="3" l="1"/>
  <c r="AC416" i="3" s="1"/>
  <c r="AD386" i="3"/>
  <c r="AD398" i="3" s="1"/>
  <c r="AC115" i="6"/>
  <c r="AC413" i="3"/>
  <c r="AC84" i="6" s="1"/>
  <c r="CM358" i="5"/>
  <c r="CM395" i="5" s="1"/>
  <c r="CN361" i="3"/>
  <c r="CN373" i="3" s="1"/>
  <c r="CM370" i="3"/>
  <c r="AC418" i="3" l="1"/>
  <c r="AC55" i="7" s="1"/>
  <c r="AC423" i="3"/>
  <c r="AD410" i="3"/>
  <c r="AB422" i="3"/>
  <c r="AB105" i="6" s="1"/>
  <c r="AD417" i="3"/>
  <c r="DY73" i="6"/>
  <c r="DY105" i="6"/>
  <c r="AA16" i="7"/>
  <c r="AB424" i="3" l="1"/>
  <c r="AB73" i="6" s="1"/>
  <c r="CN364" i="3"/>
  <c r="AC396" i="5"/>
  <c r="AD389" i="3"/>
  <c r="AC421" i="3" l="1"/>
  <c r="CN365" i="3"/>
  <c r="AD390" i="3"/>
  <c r="AD359" i="5" s="1"/>
  <c r="AD412" i="3"/>
  <c r="AE386" i="3" l="1"/>
  <c r="AD395" i="3"/>
  <c r="AD416" i="3" s="1"/>
  <c r="CN358" i="5"/>
  <c r="CN395" i="5" s="1"/>
  <c r="CO361" i="3"/>
  <c r="CO373" i="3" s="1"/>
  <c r="CN370" i="3"/>
  <c r="AD115" i="6"/>
  <c r="AD413" i="3"/>
  <c r="AD84" i="6" s="1"/>
  <c r="AB16" i="7"/>
  <c r="AD418" i="3" l="1"/>
  <c r="AD55" i="7" s="1"/>
  <c r="AD423" i="3"/>
  <c r="AE410" i="3"/>
  <c r="AE398" i="3"/>
  <c r="AE417" i="3" s="1"/>
  <c r="AC422" i="3"/>
  <c r="AC105" i="6" s="1"/>
  <c r="AC424" i="3" l="1"/>
  <c r="AC73" i="6" s="1"/>
  <c r="CO364" i="3"/>
  <c r="AD396" i="5"/>
  <c r="AE389" i="3"/>
  <c r="AD421" i="3" l="1"/>
  <c r="AE390" i="3"/>
  <c r="AE359" i="5" s="1"/>
  <c r="AE412" i="3"/>
  <c r="CO365" i="3"/>
  <c r="AF386" i="3" l="1"/>
  <c r="AF398" i="3" s="1"/>
  <c r="AE395" i="3"/>
  <c r="AE416" i="3" s="1"/>
  <c r="AE115" i="6"/>
  <c r="AE413" i="3"/>
  <c r="AE84" i="6" s="1"/>
  <c r="CO358" i="5"/>
  <c r="CO395" i="5" s="1"/>
  <c r="CP361" i="3"/>
  <c r="CP373" i="3" s="1"/>
  <c r="CO370" i="3"/>
  <c r="AC16" i="7"/>
  <c r="AE418" i="3" l="1"/>
  <c r="AE55" i="7" s="1"/>
  <c r="AE423" i="3"/>
  <c r="AF410" i="3"/>
  <c r="AD422" i="3"/>
  <c r="AD105" i="6" s="1"/>
  <c r="AF417" i="3"/>
  <c r="AD424" i="3" l="1"/>
  <c r="AD73" i="6" s="1"/>
  <c r="CP364" i="3"/>
  <c r="AF389" i="3"/>
  <c r="AE396" i="5"/>
  <c r="AE421" i="3" l="1"/>
  <c r="CP365" i="3"/>
  <c r="AF390" i="3"/>
  <c r="AF359" i="5" s="1"/>
  <c r="AF412" i="3"/>
  <c r="DZ84" i="6"/>
  <c r="DZ115" i="6"/>
  <c r="AG386" i="3" l="1"/>
  <c r="AF115" i="6"/>
  <c r="AF413" i="3"/>
  <c r="AF84" i="6" s="1"/>
  <c r="AF395" i="3"/>
  <c r="AF416" i="3" s="1"/>
  <c r="CP358" i="5"/>
  <c r="CP395" i="5" s="1"/>
  <c r="CQ361" i="3"/>
  <c r="CQ373" i="3" s="1"/>
  <c r="CP370" i="3"/>
  <c r="AD16" i="7"/>
  <c r="AF418" i="3" l="1"/>
  <c r="AF55" i="7" s="1"/>
  <c r="AG410" i="3"/>
  <c r="AG398" i="3"/>
  <c r="AG417" i="3" s="1"/>
  <c r="AF423" i="3"/>
  <c r="AE422" i="3"/>
  <c r="CQ364" i="3" l="1"/>
  <c r="AE105" i="6"/>
  <c r="AE424" i="3"/>
  <c r="AF396" i="5"/>
  <c r="AG389" i="3"/>
  <c r="AG390" i="3" l="1"/>
  <c r="AG359" i="5" s="1"/>
  <c r="AG412" i="3"/>
  <c r="AF421" i="3"/>
  <c r="AE73" i="6"/>
  <c r="CQ365" i="3"/>
  <c r="AG395" i="3" l="1"/>
  <c r="AG416" i="3" s="1"/>
  <c r="AH386" i="3"/>
  <c r="AH398" i="3" s="1"/>
  <c r="AG115" i="6"/>
  <c r="AG413" i="3"/>
  <c r="AG84" i="6" s="1"/>
  <c r="CQ358" i="5"/>
  <c r="CQ395" i="5" s="1"/>
  <c r="CR361" i="3"/>
  <c r="CR373" i="3" s="1"/>
  <c r="CQ370" i="3"/>
  <c r="AG418" i="3" l="1"/>
  <c r="AG55" i="7" s="1"/>
  <c r="AG423" i="3"/>
  <c r="AF422" i="3"/>
  <c r="AF105" i="6" s="1"/>
  <c r="AH410" i="3"/>
  <c r="AE16" i="7"/>
  <c r="DZ105" i="6"/>
  <c r="DZ73" i="6"/>
  <c r="AF424" i="3" l="1"/>
  <c r="AF73" i="6" s="1"/>
  <c r="CR364" i="3"/>
  <c r="AH417" i="3"/>
  <c r="AH389" i="3"/>
  <c r="AG396" i="5"/>
  <c r="AG421" i="3" l="1"/>
  <c r="AH390" i="3"/>
  <c r="AH359" i="5" s="1"/>
  <c r="AH412" i="3"/>
  <c r="CR365" i="3"/>
  <c r="AH395" i="3" l="1"/>
  <c r="AH416" i="3" s="1"/>
  <c r="AI386" i="3"/>
  <c r="AI398" i="3" s="1"/>
  <c r="CR358" i="5"/>
  <c r="CR395" i="5" s="1"/>
  <c r="CS361" i="3"/>
  <c r="CS373" i="3" s="1"/>
  <c r="CR370" i="3"/>
  <c r="AH115" i="6"/>
  <c r="AH413" i="3"/>
  <c r="AH84" i="6" s="1"/>
  <c r="AF16" i="7"/>
  <c r="AH418" i="3" l="1"/>
  <c r="AH55" i="7" s="1"/>
  <c r="AG422" i="3"/>
  <c r="AG105" i="6" s="1"/>
  <c r="AI410" i="3"/>
  <c r="AH423" i="3"/>
  <c r="AI417" i="3"/>
  <c r="AG424" i="3" l="1"/>
  <c r="AH421" i="3" s="1"/>
  <c r="CS364" i="3"/>
  <c r="AI389" i="3"/>
  <c r="AH396" i="5"/>
  <c r="AG73" i="6" l="1"/>
  <c r="AI390" i="3"/>
  <c r="AI359" i="5" s="1"/>
  <c r="AI412" i="3"/>
  <c r="CS365" i="3"/>
  <c r="AI395" i="3" l="1"/>
  <c r="AI416" i="3" s="1"/>
  <c r="AJ386" i="3"/>
  <c r="AJ398" i="3" s="1"/>
  <c r="AI115" i="6"/>
  <c r="AI413" i="3"/>
  <c r="AI84" i="6" s="1"/>
  <c r="CS358" i="5"/>
  <c r="CS395" i="5" s="1"/>
  <c r="CT361" i="3"/>
  <c r="CT373" i="3" s="1"/>
  <c r="CS370" i="3"/>
  <c r="AG16" i="7"/>
  <c r="AI418" i="3" l="1"/>
  <c r="AI55" i="7" s="1"/>
  <c r="AI423" i="3"/>
  <c r="AJ410" i="3"/>
  <c r="AH422" i="3"/>
  <c r="AH105" i="6" s="1"/>
  <c r="AJ417" i="3"/>
  <c r="AH424" i="3" l="1"/>
  <c r="AH73" i="6" s="1"/>
  <c r="CT364" i="3"/>
  <c r="AJ389" i="3"/>
  <c r="AI396" i="5"/>
  <c r="AI421" i="3" l="1"/>
  <c r="AJ390" i="3"/>
  <c r="AJ359" i="5" s="1"/>
  <c r="AJ412" i="3"/>
  <c r="CT365" i="3"/>
  <c r="EA115" i="6"/>
  <c r="EA84" i="6"/>
  <c r="AJ395" i="3" l="1"/>
  <c r="AJ416" i="3" s="1"/>
  <c r="AK386" i="3"/>
  <c r="AK398" i="3" s="1"/>
  <c r="CT358" i="5"/>
  <c r="CT395" i="5" s="1"/>
  <c r="CU361" i="3"/>
  <c r="CU373" i="3" s="1"/>
  <c r="CT370" i="3"/>
  <c r="AJ115" i="6"/>
  <c r="AJ413" i="3"/>
  <c r="AJ84" i="6" s="1"/>
  <c r="AH16" i="7"/>
  <c r="AJ418" i="3" l="1"/>
  <c r="AJ55" i="7" s="1"/>
  <c r="AJ423" i="3"/>
  <c r="AK410" i="3"/>
  <c r="AI422" i="3"/>
  <c r="AI105" i="6" s="1"/>
  <c r="AK417" i="3"/>
  <c r="AI424" i="3" l="1"/>
  <c r="AI73" i="6" s="1"/>
  <c r="CU364" i="3"/>
  <c r="AJ396" i="5"/>
  <c r="AK389" i="3"/>
  <c r="AJ421" i="3" l="1"/>
  <c r="AK390" i="3"/>
  <c r="AK359" i="5" s="1"/>
  <c r="AK412" i="3"/>
  <c r="CU365" i="3"/>
  <c r="AL386" i="3" l="1"/>
  <c r="AL398" i="3" s="1"/>
  <c r="AK395" i="3"/>
  <c r="AK416" i="3" s="1"/>
  <c r="AK115" i="6"/>
  <c r="AK413" i="3"/>
  <c r="AK84" i="6" s="1"/>
  <c r="CU358" i="5"/>
  <c r="CU395" i="5" s="1"/>
  <c r="CV361" i="3"/>
  <c r="CV373" i="3" s="1"/>
  <c r="CU370" i="3"/>
  <c r="AK418" i="3" l="1"/>
  <c r="AK55" i="7" s="1"/>
  <c r="AK423" i="3"/>
  <c r="AL410" i="3"/>
  <c r="AJ422" i="3"/>
  <c r="AJ105" i="6" s="1"/>
  <c r="AL417" i="3"/>
  <c r="EA73" i="6"/>
  <c r="EA105" i="6"/>
  <c r="AI16" i="7"/>
  <c r="AJ424" i="3" l="1"/>
  <c r="AJ73" i="6" s="1"/>
  <c r="CV364" i="3"/>
  <c r="AL389" i="3"/>
  <c r="AK396" i="5"/>
  <c r="AK421" i="3" l="1"/>
  <c r="CV365" i="3"/>
  <c r="AL390" i="3"/>
  <c r="AL359" i="5" s="1"/>
  <c r="AL412" i="3"/>
  <c r="AL395" i="3" l="1"/>
  <c r="AL416" i="3" s="1"/>
  <c r="CV358" i="5"/>
  <c r="CV395" i="5" s="1"/>
  <c r="CW361" i="3"/>
  <c r="CW373" i="3" s="1"/>
  <c r="CV370" i="3"/>
  <c r="AM386" i="3"/>
  <c r="AM398" i="3" s="1"/>
  <c r="AL115" i="6"/>
  <c r="AL413" i="3"/>
  <c r="AL84" i="6" s="1"/>
  <c r="AJ16" i="7"/>
  <c r="AL418" i="3" l="1"/>
  <c r="AL55" i="7" s="1"/>
  <c r="AL423" i="3"/>
  <c r="AK422" i="3"/>
  <c r="AK105" i="6" s="1"/>
  <c r="AM410" i="3"/>
  <c r="AK424" i="3" l="1"/>
  <c r="AK73" i="6" s="1"/>
  <c r="AM417" i="3"/>
  <c r="CW364" i="3"/>
  <c r="AL396" i="5"/>
  <c r="AM389" i="3"/>
  <c r="AL421" i="3" l="1"/>
  <c r="CW365" i="3"/>
  <c r="AM390" i="3"/>
  <c r="AM359" i="5" s="1"/>
  <c r="AM412" i="3"/>
  <c r="AM395" i="3" l="1"/>
  <c r="AM416" i="3" s="1"/>
  <c r="AN386" i="3"/>
  <c r="AN398" i="3" s="1"/>
  <c r="CW358" i="5"/>
  <c r="CW395" i="5" s="1"/>
  <c r="CX361" i="3"/>
  <c r="CX373" i="3" s="1"/>
  <c r="CW370" i="3"/>
  <c r="AM115" i="6"/>
  <c r="AM413" i="3"/>
  <c r="AM84" i="6" s="1"/>
  <c r="AK16" i="7"/>
  <c r="AM418" i="3" l="1"/>
  <c r="AM55" i="7" s="1"/>
  <c r="AM423" i="3"/>
  <c r="AN410" i="3"/>
  <c r="AL422" i="3"/>
  <c r="AL105" i="6" s="1"/>
  <c r="AN417" i="3"/>
  <c r="AL424" i="3" l="1"/>
  <c r="AM421" i="3" s="1"/>
  <c r="CX364" i="3"/>
  <c r="AN389" i="3"/>
  <c r="AM396" i="5"/>
  <c r="AL73" i="6" l="1"/>
  <c r="AN390" i="3"/>
  <c r="AN359" i="5" s="1"/>
  <c r="AN412" i="3"/>
  <c r="CX365" i="3"/>
  <c r="EB115" i="6"/>
  <c r="EB84" i="6"/>
  <c r="AN395" i="3" l="1"/>
  <c r="AN416" i="3" s="1"/>
  <c r="AO386" i="3"/>
  <c r="AO398" i="3" s="1"/>
  <c r="AN115" i="6"/>
  <c r="AN413" i="3"/>
  <c r="AN84" i="6" s="1"/>
  <c r="CX358" i="5"/>
  <c r="CX395" i="5" s="1"/>
  <c r="CY361" i="3"/>
  <c r="CY373" i="3" s="1"/>
  <c r="CX370" i="3"/>
  <c r="AL16" i="7"/>
  <c r="AN418" i="3" l="1"/>
  <c r="AN55" i="7" s="1"/>
  <c r="AN423" i="3"/>
  <c r="AO410" i="3"/>
  <c r="AM422" i="3"/>
  <c r="AM105" i="6" s="1"/>
  <c r="AO417" i="3"/>
  <c r="AM424" i="3" l="1"/>
  <c r="AN421" i="3" s="1"/>
  <c r="CY364" i="3"/>
  <c r="AO389" i="3"/>
  <c r="AN396" i="5"/>
  <c r="AM73" i="6" l="1"/>
  <c r="CY365" i="3"/>
  <c r="AO390" i="3"/>
  <c r="AO359" i="5" s="1"/>
  <c r="AO412" i="3"/>
  <c r="AP386" i="3" l="1"/>
  <c r="AP398" i="3" s="1"/>
  <c r="AO395" i="3"/>
  <c r="AO416" i="3" s="1"/>
  <c r="CY358" i="5"/>
  <c r="CY395" i="5" s="1"/>
  <c r="CZ361" i="3"/>
  <c r="CZ373" i="3" s="1"/>
  <c r="CY370" i="3"/>
  <c r="AO115" i="6"/>
  <c r="AO413" i="3"/>
  <c r="AO84" i="6" s="1"/>
  <c r="AO418" i="3" l="1"/>
  <c r="AO55" i="7" s="1"/>
  <c r="AO423" i="3"/>
  <c r="AP410" i="3"/>
  <c r="AN422" i="3"/>
  <c r="AN105" i="6" s="1"/>
  <c r="AP417" i="3"/>
  <c r="EB73" i="6"/>
  <c r="AM16" i="7"/>
  <c r="EB105" i="6"/>
  <c r="AN424" i="3" l="1"/>
  <c r="AO421" i="3" s="1"/>
  <c r="CZ364" i="3"/>
  <c r="AP389" i="3"/>
  <c r="AO396" i="5"/>
  <c r="AN73" i="6" l="1"/>
  <c r="AP390" i="3"/>
  <c r="AP359" i="5" s="1"/>
  <c r="AP412" i="3"/>
  <c r="CZ365" i="3"/>
  <c r="AQ386" i="3" l="1"/>
  <c r="AQ398" i="3" s="1"/>
  <c r="AP395" i="3"/>
  <c r="AP416" i="3" s="1"/>
  <c r="AP115" i="6"/>
  <c r="AP413" i="3"/>
  <c r="AP84" i="6" s="1"/>
  <c r="CZ358" i="5"/>
  <c r="CZ395" i="5" s="1"/>
  <c r="DA361" i="3"/>
  <c r="DA373" i="3" s="1"/>
  <c r="CZ370" i="3"/>
  <c r="AN16" i="7"/>
  <c r="AP418" i="3" l="1"/>
  <c r="AP55" i="7" s="1"/>
  <c r="AP423" i="3"/>
  <c r="AQ410" i="3"/>
  <c r="AO422" i="3"/>
  <c r="AO105" i="6" s="1"/>
  <c r="AQ417" i="3"/>
  <c r="AO424" i="3" l="1"/>
  <c r="AP421" i="3" s="1"/>
  <c r="DA364" i="3"/>
  <c r="AQ389" i="3"/>
  <c r="AP396" i="5"/>
  <c r="AO73" i="6" l="1"/>
  <c r="DA365" i="3"/>
  <c r="AQ390" i="3"/>
  <c r="AQ359" i="5" s="1"/>
  <c r="AQ412" i="3"/>
  <c r="AR386" i="3" l="1"/>
  <c r="AR398" i="3" s="1"/>
  <c r="AQ395" i="3"/>
  <c r="AQ416" i="3" s="1"/>
  <c r="AQ115" i="6"/>
  <c r="AQ413" i="3"/>
  <c r="AQ84" i="6" s="1"/>
  <c r="AR410" i="3"/>
  <c r="DA358" i="5"/>
  <c r="DA395" i="5" s="1"/>
  <c r="DB361" i="3"/>
  <c r="DB373" i="3" s="1"/>
  <c r="DA370" i="3"/>
  <c r="AO16" i="7"/>
  <c r="AQ418" i="3" l="1"/>
  <c r="AQ55" i="7" s="1"/>
  <c r="AQ423" i="3"/>
  <c r="AP422" i="3"/>
  <c r="AP105" i="6" s="1"/>
  <c r="AR417" i="3"/>
  <c r="AP424" i="3" l="1"/>
  <c r="AQ421" i="3" s="1"/>
  <c r="DB364" i="3"/>
  <c r="AQ396" i="5"/>
  <c r="AR389" i="3"/>
  <c r="AP73" i="6" l="1"/>
  <c r="AR390" i="3"/>
  <c r="AR359" i="5" s="1"/>
  <c r="AR412" i="3"/>
  <c r="DB365" i="3"/>
  <c r="EC84" i="6"/>
  <c r="EC115" i="6"/>
  <c r="AR395" i="3" l="1"/>
  <c r="AR416" i="3" s="1"/>
  <c r="AS386" i="3"/>
  <c r="AS398" i="3" s="1"/>
  <c r="DB358" i="5"/>
  <c r="DB395" i="5" s="1"/>
  <c r="DB370" i="3"/>
  <c r="DC361" i="3"/>
  <c r="DC373" i="3" s="1"/>
  <c r="AR115" i="6"/>
  <c r="AR413" i="3"/>
  <c r="AR84" i="6" s="1"/>
  <c r="AP16" i="7"/>
  <c r="AR418" i="3" l="1"/>
  <c r="AR55" i="7" s="1"/>
  <c r="AR423" i="3"/>
  <c r="AS410" i="3"/>
  <c r="AQ422" i="3"/>
  <c r="AQ105" i="6" s="1"/>
  <c r="AS417" i="3"/>
  <c r="AQ424" i="3" l="1"/>
  <c r="AQ73" i="6" s="1"/>
  <c r="DC364" i="3"/>
  <c r="AR396" i="5"/>
  <c r="AS389" i="3"/>
  <c r="AR421" i="3" l="1"/>
  <c r="AS390" i="3"/>
  <c r="AS359" i="5" s="1"/>
  <c r="AS412" i="3"/>
  <c r="DC365" i="3"/>
  <c r="AS395" i="3" l="1"/>
  <c r="AS416" i="3" s="1"/>
  <c r="AT386" i="3"/>
  <c r="AT398" i="3" s="1"/>
  <c r="AS115" i="6"/>
  <c r="AS413" i="3"/>
  <c r="AS84" i="6" s="1"/>
  <c r="DC358" i="5"/>
  <c r="DC395" i="5" s="1"/>
  <c r="DD361" i="3"/>
  <c r="DD373" i="3" s="1"/>
  <c r="DC370" i="3"/>
  <c r="AS418" i="3" l="1"/>
  <c r="AS55" i="7" s="1"/>
  <c r="AS423" i="3"/>
  <c r="AR422" i="3"/>
  <c r="AR105" i="6" s="1"/>
  <c r="AT410" i="3"/>
  <c r="EC73" i="6"/>
  <c r="AQ16" i="7"/>
  <c r="EC105" i="6"/>
  <c r="AR424" i="3" l="1"/>
  <c r="AS421" i="3" s="1"/>
  <c r="DD364" i="3"/>
  <c r="AT417" i="3"/>
  <c r="AS396" i="5"/>
  <c r="AT389" i="3"/>
  <c r="AR73" i="6" l="1"/>
  <c r="DD365" i="3"/>
  <c r="AT390" i="3"/>
  <c r="AT359" i="5" s="1"/>
  <c r="AT412" i="3"/>
  <c r="AT395" i="3" l="1"/>
  <c r="AT416" i="3" s="1"/>
  <c r="AU386" i="3"/>
  <c r="AU398" i="3" s="1"/>
  <c r="DD358" i="5"/>
  <c r="DD395" i="5" s="1"/>
  <c r="DE361" i="3"/>
  <c r="DE373" i="3" s="1"/>
  <c r="DD370" i="3"/>
  <c r="AT115" i="6"/>
  <c r="AT413" i="3"/>
  <c r="AT84" i="6" s="1"/>
  <c r="AR16" i="7"/>
  <c r="AT418" i="3" l="1"/>
  <c r="AT55" i="7" s="1"/>
  <c r="AT423" i="3"/>
  <c r="AS422" i="3"/>
  <c r="AS424" i="3" s="1"/>
  <c r="AU410" i="3"/>
  <c r="AS105" i="6" l="1"/>
  <c r="DE364" i="3"/>
  <c r="AS73" i="6"/>
  <c r="AT421" i="3"/>
  <c r="AU417" i="3"/>
  <c r="AT396" i="5"/>
  <c r="AU389" i="3"/>
  <c r="AU390" i="3" l="1"/>
  <c r="AU359" i="5" s="1"/>
  <c r="AU412" i="3"/>
  <c r="DE365" i="3"/>
  <c r="AV386" i="3" l="1"/>
  <c r="AV398" i="3" s="1"/>
  <c r="AU395" i="3"/>
  <c r="AU416" i="3" s="1"/>
  <c r="DE358" i="5"/>
  <c r="DE395" i="5" s="1"/>
  <c r="DF361" i="3"/>
  <c r="DF373" i="3" s="1"/>
  <c r="DE370" i="3"/>
  <c r="AU115" i="6"/>
  <c r="AU413" i="3"/>
  <c r="AU84" i="6" s="1"/>
  <c r="AS16" i="7"/>
  <c r="AU418" i="3" l="1"/>
  <c r="AU55" i="7" s="1"/>
  <c r="AU423" i="3"/>
  <c r="AV410" i="3"/>
  <c r="AT422" i="3"/>
  <c r="AT105" i="6" s="1"/>
  <c r="AV417" i="3"/>
  <c r="AT424" i="3" l="1"/>
  <c r="AU421" i="3" s="1"/>
  <c r="DF364" i="3"/>
  <c r="AU396" i="5"/>
  <c r="AV389" i="3"/>
  <c r="AT73" i="6" l="1"/>
  <c r="AV390" i="3"/>
  <c r="AV359" i="5" s="1"/>
  <c r="AV412" i="3"/>
  <c r="DF365" i="3"/>
  <c r="ED84" i="6"/>
  <c r="ED115" i="6"/>
  <c r="AV395" i="3" l="1"/>
  <c r="AV416" i="3" s="1"/>
  <c r="AW386" i="3"/>
  <c r="AW398" i="3" s="1"/>
  <c r="AV115" i="6"/>
  <c r="AV413" i="3"/>
  <c r="AV84" i="6" s="1"/>
  <c r="DF358" i="5"/>
  <c r="DF395" i="5" s="1"/>
  <c r="DG361" i="3"/>
  <c r="DG373" i="3" s="1"/>
  <c r="DF370" i="3"/>
  <c r="AT16" i="7"/>
  <c r="AV418" i="3" l="1"/>
  <c r="AV55" i="7" s="1"/>
  <c r="AV423" i="3"/>
  <c r="AU422" i="3"/>
  <c r="AU424" i="3" s="1"/>
  <c r="AW410" i="3"/>
  <c r="AU105" i="6" l="1"/>
  <c r="DG364" i="3"/>
  <c r="AV421" i="3"/>
  <c r="AU73" i="6"/>
  <c r="AW417" i="3"/>
  <c r="AV396" i="5"/>
  <c r="AW389" i="3"/>
  <c r="DG365" i="3" l="1"/>
  <c r="AW390" i="3"/>
  <c r="AW359" i="5" s="1"/>
  <c r="AW412" i="3"/>
  <c r="AX386" i="3" l="1"/>
  <c r="AX398" i="3" s="1"/>
  <c r="AW395" i="3"/>
  <c r="AW416" i="3" s="1"/>
  <c r="DG358" i="5"/>
  <c r="DG395" i="5" s="1"/>
  <c r="DH361" i="3"/>
  <c r="DH373" i="3" s="1"/>
  <c r="DG370" i="3"/>
  <c r="AW115" i="6"/>
  <c r="AW413" i="3"/>
  <c r="AW84" i="6" s="1"/>
  <c r="AW418" i="3" l="1"/>
  <c r="AW55" i="7" s="1"/>
  <c r="AW423" i="3"/>
  <c r="AX410" i="3"/>
  <c r="AV422" i="3"/>
  <c r="AV105" i="6" s="1"/>
  <c r="AX417" i="3"/>
  <c r="AU16" i="7"/>
  <c r="ED105" i="6"/>
  <c r="ED73" i="6"/>
  <c r="AV424" i="3" l="1"/>
  <c r="AV73" i="6" s="1"/>
  <c r="DH364" i="3"/>
  <c r="AW396" i="5"/>
  <c r="AX389" i="3"/>
  <c r="AW421" i="3" l="1"/>
  <c r="AX390" i="3"/>
  <c r="AX359" i="5" s="1"/>
  <c r="AX412" i="3"/>
  <c r="DH365" i="3"/>
  <c r="AX395" i="3" l="1"/>
  <c r="AX416" i="3" s="1"/>
  <c r="AY386" i="3"/>
  <c r="AY398" i="3" s="1"/>
  <c r="AX115" i="6"/>
  <c r="AX413" i="3"/>
  <c r="AX84" i="6" s="1"/>
  <c r="DH358" i="5"/>
  <c r="DH395" i="5" s="1"/>
  <c r="DH370" i="3"/>
  <c r="DI361" i="3"/>
  <c r="DI373" i="3" s="1"/>
  <c r="AV16" i="7"/>
  <c r="AX418" i="3" l="1"/>
  <c r="AX55" i="7" s="1"/>
  <c r="AX423" i="3"/>
  <c r="AY410" i="3"/>
  <c r="AW422" i="3"/>
  <c r="AW105" i="6" s="1"/>
  <c r="AY417" i="3"/>
  <c r="AW424" i="3" l="1"/>
  <c r="AX421" i="3" s="1"/>
  <c r="DI364" i="3"/>
  <c r="AX396" i="5"/>
  <c r="AY389" i="3"/>
  <c r="AW73" i="6" l="1"/>
  <c r="AY390" i="3"/>
  <c r="AY359" i="5" s="1"/>
  <c r="AY412" i="3"/>
  <c r="DI365" i="3"/>
  <c r="AY395" i="3" l="1"/>
  <c r="AY416" i="3" s="1"/>
  <c r="AZ386" i="3"/>
  <c r="AZ398" i="3" s="1"/>
  <c r="DI358" i="5"/>
  <c r="DI395" i="5" s="1"/>
  <c r="DJ361" i="3"/>
  <c r="DJ373" i="3" s="1"/>
  <c r="DI370" i="3"/>
  <c r="AY115" i="6"/>
  <c r="AY413" i="3"/>
  <c r="AY84" i="6" s="1"/>
  <c r="AW16" i="7"/>
  <c r="AY418" i="3" l="1"/>
  <c r="AY55" i="7" s="1"/>
  <c r="AY423" i="3"/>
  <c r="AZ410" i="3"/>
  <c r="AX422" i="3"/>
  <c r="AX105" i="6" s="1"/>
  <c r="AZ417" i="3"/>
  <c r="AX424" i="3" l="1"/>
  <c r="AY421" i="3" s="1"/>
  <c r="DJ364" i="3"/>
  <c r="AZ389" i="3"/>
  <c r="AY396" i="5"/>
  <c r="AX73" i="6" l="1"/>
  <c r="AZ390" i="3"/>
  <c r="AZ359" i="5" s="1"/>
  <c r="AZ412" i="3"/>
  <c r="DJ365" i="3"/>
  <c r="EE84" i="6"/>
  <c r="EE115" i="6"/>
  <c r="BA386" i="3" l="1"/>
  <c r="BA398" i="3" s="1"/>
  <c r="AZ395" i="3"/>
  <c r="AZ416" i="3" s="1"/>
  <c r="AZ115" i="6"/>
  <c r="AZ413" i="3"/>
  <c r="AZ84" i="6" s="1"/>
  <c r="DJ358" i="5"/>
  <c r="DJ395" i="5" s="1"/>
  <c r="DK361" i="3"/>
  <c r="DK373" i="3" s="1"/>
  <c r="DJ370" i="3"/>
  <c r="AX16" i="7"/>
  <c r="AZ418" i="3" l="1"/>
  <c r="AZ55" i="7" s="1"/>
  <c r="AZ423" i="3"/>
  <c r="BA410" i="3"/>
  <c r="AY422" i="3"/>
  <c r="AY105" i="6" s="1"/>
  <c r="BA417" i="3"/>
  <c r="AY424" i="3" l="1"/>
  <c r="AY73" i="6" s="1"/>
  <c r="DK364" i="3"/>
  <c r="AZ396" i="5"/>
  <c r="BA389" i="3"/>
  <c r="AZ421" i="3" l="1"/>
  <c r="DK365" i="3"/>
  <c r="BA390" i="3"/>
  <c r="BA359" i="5" s="1"/>
  <c r="BA412" i="3"/>
  <c r="BA395" i="3" l="1"/>
  <c r="BA416" i="3" s="1"/>
  <c r="BB386" i="3"/>
  <c r="BB398" i="3" s="1"/>
  <c r="DK358" i="5"/>
  <c r="DK395" i="5" s="1"/>
  <c r="DL361" i="3"/>
  <c r="DL373" i="3" s="1"/>
  <c r="DK370" i="3"/>
  <c r="BA115" i="6"/>
  <c r="BA413" i="3"/>
  <c r="BA84" i="6" s="1"/>
  <c r="BA418" i="3" l="1"/>
  <c r="BA55" i="7" s="1"/>
  <c r="BA423" i="3"/>
  <c r="BB410" i="3"/>
  <c r="AZ422" i="3"/>
  <c r="AZ105" i="6" s="1"/>
  <c r="BB417" i="3"/>
  <c r="AY16" i="7"/>
  <c r="EE105" i="6"/>
  <c r="EE73" i="6"/>
  <c r="AZ424" i="3" l="1"/>
  <c r="AZ73" i="6" s="1"/>
  <c r="DL364" i="3"/>
  <c r="BA396" i="5"/>
  <c r="BB389" i="3"/>
  <c r="BA421" i="3" l="1"/>
  <c r="BB390" i="3"/>
  <c r="BB359" i="5" s="1"/>
  <c r="BB412" i="3"/>
  <c r="DL365" i="3"/>
  <c r="BB395" i="3" l="1"/>
  <c r="BB416" i="3" s="1"/>
  <c r="DL358" i="5"/>
  <c r="DL395" i="5" s="1"/>
  <c r="DM361" i="3"/>
  <c r="DM373" i="3" s="1"/>
  <c r="DL370" i="3"/>
  <c r="BC386" i="3"/>
  <c r="BC398" i="3" s="1"/>
  <c r="BB115" i="6"/>
  <c r="BB413" i="3"/>
  <c r="BB84" i="6" s="1"/>
  <c r="AZ16" i="7"/>
  <c r="BB418" i="3" l="1"/>
  <c r="BB55" i="7" s="1"/>
  <c r="BB423" i="3"/>
  <c r="BA422" i="3"/>
  <c r="BA105" i="6" s="1"/>
  <c r="BC410" i="3"/>
  <c r="BA424" i="3" l="1"/>
  <c r="BA73" i="6" s="1"/>
  <c r="BC417" i="3"/>
  <c r="DM364" i="3"/>
  <c r="BC389" i="3"/>
  <c r="BB396" i="5"/>
  <c r="BB421" i="3" l="1"/>
  <c r="DM365" i="3"/>
  <c r="BC390" i="3"/>
  <c r="BC359" i="5" s="1"/>
  <c r="BC412" i="3"/>
  <c r="BD386" i="3" l="1"/>
  <c r="BD398" i="3" s="1"/>
  <c r="BC395" i="3"/>
  <c r="BC416" i="3" s="1"/>
  <c r="DM358" i="5"/>
  <c r="DM395" i="5" s="1"/>
  <c r="DN361" i="3"/>
  <c r="DN373" i="3" s="1"/>
  <c r="DM370" i="3"/>
  <c r="BC115" i="6"/>
  <c r="BC413" i="3"/>
  <c r="BC84" i="6" s="1"/>
  <c r="BA16" i="7"/>
  <c r="BC418" i="3" l="1"/>
  <c r="BC55" i="7" s="1"/>
  <c r="BC423" i="3"/>
  <c r="BD410" i="3"/>
  <c r="BB422" i="3"/>
  <c r="BB105" i="6" s="1"/>
  <c r="BD417" i="3"/>
  <c r="BB424" i="3" l="1"/>
  <c r="BC421" i="3" s="1"/>
  <c r="DN364" i="3"/>
  <c r="BD389" i="3"/>
  <c r="BC396" i="5"/>
  <c r="BB73" i="6" l="1"/>
  <c r="BD390" i="3"/>
  <c r="BD359" i="5" s="1"/>
  <c r="BD412" i="3"/>
  <c r="DN365" i="3"/>
  <c r="EF115" i="6"/>
  <c r="EF84" i="6"/>
  <c r="BD395" i="3" l="1"/>
  <c r="BD416" i="3" s="1"/>
  <c r="BE386" i="3"/>
  <c r="BE398" i="3" s="1"/>
  <c r="BD115" i="6"/>
  <c r="BD413" i="3"/>
  <c r="BD84" i="6" s="1"/>
  <c r="DN358" i="5"/>
  <c r="DN395" i="5" s="1"/>
  <c r="DO361" i="3"/>
  <c r="DO373" i="3" s="1"/>
  <c r="DN370" i="3"/>
  <c r="BB16" i="7"/>
  <c r="BD418" i="3" l="1"/>
  <c r="BD55" i="7" s="1"/>
  <c r="BD423" i="3"/>
  <c r="BE410" i="3"/>
  <c r="BC422" i="3"/>
  <c r="BC105" i="6" s="1"/>
  <c r="BE417" i="3"/>
  <c r="BC424" i="3" l="1"/>
  <c r="BD421" i="3" s="1"/>
  <c r="DO364" i="3"/>
  <c r="BD396" i="5"/>
  <c r="BE389" i="3"/>
  <c r="BC73" i="6" l="1"/>
  <c r="BE390" i="3"/>
  <c r="BE359" i="5" s="1"/>
  <c r="BE412" i="3"/>
  <c r="DO365" i="3"/>
  <c r="BE395" i="3" l="1"/>
  <c r="BE416" i="3" s="1"/>
  <c r="BF386" i="3"/>
  <c r="BF398" i="3" s="1"/>
  <c r="DO358" i="5"/>
  <c r="DO395" i="5" s="1"/>
  <c r="DP361" i="3"/>
  <c r="DP373" i="3" s="1"/>
  <c r="DO370" i="3"/>
  <c r="BE115" i="6"/>
  <c r="BE413" i="3"/>
  <c r="BE84" i="6" s="1"/>
  <c r="BE418" i="3" l="1"/>
  <c r="BE55" i="7" s="1"/>
  <c r="BE423" i="3"/>
  <c r="BF410" i="3"/>
  <c r="BD422" i="3"/>
  <c r="BD105" i="6" s="1"/>
  <c r="BF417" i="3"/>
  <c r="BC16" i="7"/>
  <c r="EF105" i="6"/>
  <c r="EF73" i="6"/>
  <c r="BD424" i="3" l="1"/>
  <c r="BE421" i="3" s="1"/>
  <c r="DP364" i="3"/>
  <c r="BE396" i="5"/>
  <c r="BF389" i="3"/>
  <c r="BD73" i="6" l="1"/>
  <c r="BF390" i="3"/>
  <c r="BF359" i="5" s="1"/>
  <c r="BF412" i="3"/>
  <c r="DP365" i="3"/>
  <c r="BG386" i="3" l="1"/>
  <c r="BF395" i="3"/>
  <c r="BF416" i="3" s="1"/>
  <c r="BF115" i="6"/>
  <c r="BF413" i="3"/>
  <c r="BF84" i="6" s="1"/>
  <c r="DP358" i="5"/>
  <c r="DP395" i="5" s="1"/>
  <c r="DQ361" i="3"/>
  <c r="DQ373" i="3" s="1"/>
  <c r="DP370" i="3"/>
  <c r="BD16" i="7"/>
  <c r="BF418" i="3" l="1"/>
  <c r="BF55" i="7" s="1"/>
  <c r="BF423" i="3"/>
  <c r="BG410" i="3"/>
  <c r="BG398" i="3"/>
  <c r="BG417" i="3" s="1"/>
  <c r="BE422" i="3"/>
  <c r="BE105" i="6" s="1"/>
  <c r="BE424" i="3" l="1"/>
  <c r="BF421" i="3" s="1"/>
  <c r="DQ364" i="3"/>
  <c r="BG389" i="3"/>
  <c r="BF396" i="5"/>
  <c r="BE73" i="6" l="1"/>
  <c r="DQ365" i="3"/>
  <c r="BG390" i="3"/>
  <c r="BG359" i="5" s="1"/>
  <c r="BG412" i="3"/>
  <c r="BH386" i="3" l="1"/>
  <c r="BH398" i="3" s="1"/>
  <c r="BG395" i="3"/>
  <c r="BG416" i="3" s="1"/>
  <c r="BG115" i="6"/>
  <c r="BG413" i="3"/>
  <c r="BG84" i="6" s="1"/>
  <c r="DQ358" i="5"/>
  <c r="DQ395" i="5" s="1"/>
  <c r="DR361" i="3"/>
  <c r="DR373" i="3" s="1"/>
  <c r="DQ370" i="3"/>
  <c r="BE16" i="7"/>
  <c r="BH410" i="3" l="1"/>
  <c r="BG418" i="3"/>
  <c r="BG55" i="7" s="1"/>
  <c r="BG423" i="3"/>
  <c r="BF422" i="3"/>
  <c r="BF105" i="6" s="1"/>
  <c r="BH417" i="3"/>
  <c r="BF424" i="3" l="1"/>
  <c r="BF73" i="6" s="1"/>
  <c r="DR364" i="3"/>
  <c r="BG396" i="5"/>
  <c r="BH389" i="3"/>
  <c r="BG421" i="3" l="1"/>
  <c r="BH390" i="3"/>
  <c r="BH359" i="5" s="1"/>
  <c r="BH412" i="3"/>
  <c r="DR365" i="3"/>
  <c r="EG84" i="6"/>
  <c r="EG115" i="6"/>
  <c r="BH395" i="3" l="1"/>
  <c r="BH416" i="3" s="1"/>
  <c r="BI386" i="3"/>
  <c r="BI398" i="3" s="1"/>
  <c r="BH115" i="6"/>
  <c r="BH413" i="3"/>
  <c r="BH84" i="6" s="1"/>
  <c r="DR358" i="5"/>
  <c r="DR395" i="5" s="1"/>
  <c r="DS361" i="3"/>
  <c r="DS373" i="3" s="1"/>
  <c r="DR370" i="3"/>
  <c r="BF16" i="7"/>
  <c r="BH418" i="3" l="1"/>
  <c r="BH55" i="7" s="1"/>
  <c r="BH423" i="3"/>
  <c r="BI410" i="3"/>
  <c r="BG422" i="3"/>
  <c r="BG105" i="6" s="1"/>
  <c r="BI417" i="3"/>
  <c r="BG424" i="3" l="1"/>
  <c r="BH421" i="3" s="1"/>
  <c r="DS364" i="3"/>
  <c r="BH396" i="5"/>
  <c r="BI389" i="3"/>
  <c r="BG73" i="6" l="1"/>
  <c r="BI390" i="3"/>
  <c r="BI359" i="5" s="1"/>
  <c r="BI412" i="3"/>
  <c r="DS365" i="3"/>
  <c r="BI395" i="3" l="1"/>
  <c r="BI416" i="3" s="1"/>
  <c r="BJ386" i="3"/>
  <c r="BJ398" i="3" s="1"/>
  <c r="BI115" i="6"/>
  <c r="BI413" i="3"/>
  <c r="BI84" i="6" s="1"/>
  <c r="DS370" i="3"/>
  <c r="DS358" i="5"/>
  <c r="DS395" i="5" s="1"/>
  <c r="F395" i="5" s="1"/>
  <c r="BI418" i="3" l="1"/>
  <c r="BI55" i="7" s="1"/>
  <c r="BI423" i="3"/>
  <c r="BJ410" i="3"/>
  <c r="BH422" i="3"/>
  <c r="BH424" i="3" s="1"/>
  <c r="BJ417" i="3"/>
  <c r="EG73" i="6"/>
  <c r="BG16" i="7"/>
  <c r="EG105" i="6"/>
  <c r="BH105" i="6" l="1"/>
  <c r="BI421" i="3"/>
  <c r="BH73" i="6"/>
  <c r="BJ389" i="3"/>
  <c r="BI396" i="5"/>
  <c r="BJ390" i="3" l="1"/>
  <c r="BJ359" i="5" s="1"/>
  <c r="BJ412" i="3"/>
  <c r="BJ395" i="3" l="1"/>
  <c r="BJ416" i="3" s="1"/>
  <c r="BJ115" i="6"/>
  <c r="BJ413" i="3"/>
  <c r="BJ84" i="6" s="1"/>
  <c r="BK386" i="3"/>
  <c r="BK398" i="3" s="1"/>
  <c r="BH16" i="7"/>
  <c r="BJ418" i="3" l="1"/>
  <c r="BJ55" i="7" s="1"/>
  <c r="BJ423" i="3"/>
  <c r="BI422" i="3"/>
  <c r="BI105" i="6" s="1"/>
  <c r="BK410" i="3"/>
  <c r="BI424" i="3" l="1"/>
  <c r="BJ421" i="3" s="1"/>
  <c r="BK417" i="3"/>
  <c r="BJ396" i="5"/>
  <c r="BK389" i="3"/>
  <c r="BI73" i="6" l="1"/>
  <c r="BK390" i="3"/>
  <c r="BK359" i="5" s="1"/>
  <c r="BK412" i="3"/>
  <c r="BK395" i="3" l="1"/>
  <c r="BK416" i="3" s="1"/>
  <c r="BL386" i="3"/>
  <c r="BL398" i="3" s="1"/>
  <c r="BK115" i="6"/>
  <c r="BK413" i="3"/>
  <c r="BK84" i="6" s="1"/>
  <c r="BI16" i="7"/>
  <c r="BK418" i="3" l="1"/>
  <c r="BK55" i="7" s="1"/>
  <c r="BK423" i="3"/>
  <c r="BL410" i="3"/>
  <c r="BJ422" i="3"/>
  <c r="BJ105" i="6" s="1"/>
  <c r="BL417" i="3"/>
  <c r="BJ424" i="3" l="1"/>
  <c r="BJ73" i="6" s="1"/>
  <c r="BK396" i="5"/>
  <c r="BL389" i="3"/>
  <c r="BK421" i="3" l="1"/>
  <c r="BL390" i="3"/>
  <c r="BL359" i="5" s="1"/>
  <c r="BL412" i="3"/>
  <c r="EH115" i="6"/>
  <c r="EH84" i="6"/>
  <c r="BM386" i="3" l="1"/>
  <c r="BM398" i="3" s="1"/>
  <c r="BL395" i="3"/>
  <c r="BL416" i="3" s="1"/>
  <c r="BL115" i="6"/>
  <c r="BL413" i="3"/>
  <c r="BL84" i="6" s="1"/>
  <c r="BJ16" i="7"/>
  <c r="BL418" i="3" l="1"/>
  <c r="BL55" i="7" s="1"/>
  <c r="BL423" i="3"/>
  <c r="BM410" i="3"/>
  <c r="BK422" i="3"/>
  <c r="BK105" i="6" s="1"/>
  <c r="BM417" i="3"/>
  <c r="BK424" i="3" l="1"/>
  <c r="BL421" i="3" s="1"/>
  <c r="BM389" i="3"/>
  <c r="BL396" i="5"/>
  <c r="BK73" i="6" l="1"/>
  <c r="BM390" i="3"/>
  <c r="BM359" i="5" s="1"/>
  <c r="BM412" i="3"/>
  <c r="BN386" i="3" l="1"/>
  <c r="BN398" i="3" s="1"/>
  <c r="BM395" i="3"/>
  <c r="BM416" i="3" s="1"/>
  <c r="BM115" i="6"/>
  <c r="BM413" i="3"/>
  <c r="BM84" i="6" s="1"/>
  <c r="BM418" i="3" l="1"/>
  <c r="BM55" i="7" s="1"/>
  <c r="BN410" i="3"/>
  <c r="BN417" i="3"/>
  <c r="BM423" i="3"/>
  <c r="BL422" i="3"/>
  <c r="EH73" i="6"/>
  <c r="BK16" i="7"/>
  <c r="EH105" i="6"/>
  <c r="BL105" i="6" l="1"/>
  <c r="BL424" i="3"/>
  <c r="BN389" i="3"/>
  <c r="BM396" i="5"/>
  <c r="BN390" i="3" l="1"/>
  <c r="BN359" i="5" s="1"/>
  <c r="BN412" i="3"/>
  <c r="BL73" i="6"/>
  <c r="BM421" i="3"/>
  <c r="BN395" i="3" l="1"/>
  <c r="BN416" i="3" s="1"/>
  <c r="BO386" i="3"/>
  <c r="BO398" i="3" s="1"/>
  <c r="BN115" i="6"/>
  <c r="BN413" i="3"/>
  <c r="BN84" i="6" s="1"/>
  <c r="BL16" i="7"/>
  <c r="BN418" i="3" l="1"/>
  <c r="BN55" i="7" s="1"/>
  <c r="BN423" i="3"/>
  <c r="BO410" i="3"/>
  <c r="BM422" i="3"/>
  <c r="BM105" i="6" s="1"/>
  <c r="BO417" i="3"/>
  <c r="BM424" i="3" l="1"/>
  <c r="BN421" i="3" s="1"/>
  <c r="BN396" i="5"/>
  <c r="BO389" i="3"/>
  <c r="BM73" i="6" l="1"/>
  <c r="BO390" i="3"/>
  <c r="BO359" i="5" s="1"/>
  <c r="BO412" i="3"/>
  <c r="BP386" i="3" l="1"/>
  <c r="BP398" i="3" s="1"/>
  <c r="BO395" i="3"/>
  <c r="BO416" i="3" s="1"/>
  <c r="BO115" i="6"/>
  <c r="BO413" i="3"/>
  <c r="BO84" i="6" s="1"/>
  <c r="BM16" i="7"/>
  <c r="BO418" i="3" l="1"/>
  <c r="BO55" i="7" s="1"/>
  <c r="BO423" i="3"/>
  <c r="BP410" i="3"/>
  <c r="BN422" i="3"/>
  <c r="BN105" i="6" s="1"/>
  <c r="BP417" i="3"/>
  <c r="BN424" i="3" l="1"/>
  <c r="BO421" i="3" s="1"/>
  <c r="BP389" i="3"/>
  <c r="BO396" i="5"/>
  <c r="BN73" i="6" l="1"/>
  <c r="BP390" i="3"/>
  <c r="BP359" i="5" s="1"/>
  <c r="BP412" i="3"/>
  <c r="EI84" i="6"/>
  <c r="EI115" i="6"/>
  <c r="BP395" i="3" l="1"/>
  <c r="BP416" i="3" s="1"/>
  <c r="BQ386" i="3"/>
  <c r="BQ398" i="3" s="1"/>
  <c r="BP115" i="6"/>
  <c r="BP413" i="3"/>
  <c r="BP84" i="6" s="1"/>
  <c r="BN16" i="7"/>
  <c r="BP418" i="3" l="1"/>
  <c r="BP55" i="7" s="1"/>
  <c r="BP423" i="3"/>
  <c r="BQ410" i="3"/>
  <c r="BO422" i="3"/>
  <c r="BO105" i="6" s="1"/>
  <c r="BQ417" i="3"/>
  <c r="BO424" i="3" l="1"/>
  <c r="BP421" i="3" s="1"/>
  <c r="BP396" i="5"/>
  <c r="BQ389" i="3"/>
  <c r="BO73" i="6" l="1"/>
  <c r="BQ390" i="3"/>
  <c r="BQ359" i="5" s="1"/>
  <c r="BQ412" i="3"/>
  <c r="BQ395" i="3" l="1"/>
  <c r="BQ416" i="3" s="1"/>
  <c r="BR386" i="3"/>
  <c r="BR398" i="3" s="1"/>
  <c r="BQ115" i="6"/>
  <c r="BQ413" i="3"/>
  <c r="BQ84" i="6" s="1"/>
  <c r="BQ418" i="3" l="1"/>
  <c r="BQ55" i="7" s="1"/>
  <c r="BQ423" i="3"/>
  <c r="BR410" i="3"/>
  <c r="BP422" i="3"/>
  <c r="BP105" i="6" s="1"/>
  <c r="BR417" i="3"/>
  <c r="EI73" i="6"/>
  <c r="BO16" i="7"/>
  <c r="EI105" i="6"/>
  <c r="BP424" i="3" l="1"/>
  <c r="BQ421" i="3" s="1"/>
  <c r="BQ396" i="5"/>
  <c r="BR389" i="3"/>
  <c r="BP73" i="6" l="1"/>
  <c r="BR390" i="3"/>
  <c r="BR359" i="5" s="1"/>
  <c r="BR412" i="3"/>
  <c r="BR395" i="3" l="1"/>
  <c r="BR416" i="3" s="1"/>
  <c r="BS386" i="3"/>
  <c r="BS398" i="3" s="1"/>
  <c r="BR115" i="6"/>
  <c r="BR413" i="3"/>
  <c r="BR84" i="6" s="1"/>
  <c r="BP16" i="7"/>
  <c r="BR418" i="3" l="1"/>
  <c r="BR55" i="7" s="1"/>
  <c r="BR423" i="3"/>
  <c r="BS410" i="3"/>
  <c r="BQ422" i="3"/>
  <c r="BQ105" i="6" s="1"/>
  <c r="BS417" i="3"/>
  <c r="BS389" i="3"/>
  <c r="BQ424" i="3" l="1"/>
  <c r="BR421" i="3" s="1"/>
  <c r="BS390" i="3"/>
  <c r="BS359" i="5" s="1"/>
  <c r="BS412" i="3"/>
  <c r="BR396" i="5"/>
  <c r="BS395" i="3" l="1"/>
  <c r="BS416" i="3" s="1"/>
  <c r="BQ73" i="6"/>
  <c r="BT386" i="3"/>
  <c r="BT398" i="3" s="1"/>
  <c r="BS115" i="6"/>
  <c r="BS413" i="3"/>
  <c r="BS84" i="6" s="1"/>
  <c r="BS418" i="3" l="1"/>
  <c r="BS55" i="7" s="1"/>
  <c r="BS423" i="3"/>
  <c r="BT410" i="3"/>
  <c r="BR422" i="3"/>
  <c r="BR105" i="6" s="1"/>
  <c r="BT417" i="3"/>
  <c r="BQ16" i="7"/>
  <c r="BR424" i="3" l="1"/>
  <c r="BR73" i="6" s="1"/>
  <c r="BT389" i="3"/>
  <c r="BS421" i="3" l="1"/>
  <c r="BT390" i="3"/>
  <c r="BT359" i="5" s="1"/>
  <c r="BT412" i="3"/>
  <c r="BS396" i="5"/>
  <c r="BU386" i="3" l="1"/>
  <c r="BU398" i="3" s="1"/>
  <c r="BT395" i="3"/>
  <c r="BT416" i="3" s="1"/>
  <c r="BT115" i="6"/>
  <c r="BT413" i="3"/>
  <c r="BT84" i="6" s="1"/>
  <c r="EJ115" i="6"/>
  <c r="EJ84" i="6"/>
  <c r="BT418" i="3" l="1"/>
  <c r="BT55" i="7" s="1"/>
  <c r="BU410" i="3"/>
  <c r="BU417" i="3"/>
  <c r="BT423" i="3"/>
  <c r="BS422" i="3"/>
  <c r="BR16" i="7"/>
  <c r="BS105" i="6" l="1"/>
  <c r="BS424" i="3"/>
  <c r="BU389" i="3"/>
  <c r="BU390" i="3" l="1"/>
  <c r="BU359" i="5" s="1"/>
  <c r="BU412" i="3"/>
  <c r="BS73" i="6"/>
  <c r="BT421" i="3"/>
  <c r="BT396" i="5"/>
  <c r="BU395" i="3" l="1"/>
  <c r="BU416" i="3" s="1"/>
  <c r="BV386" i="3"/>
  <c r="BV398" i="3" s="1"/>
  <c r="BU115" i="6"/>
  <c r="BU413" i="3"/>
  <c r="BU84" i="6" s="1"/>
  <c r="BU418" i="3" l="1"/>
  <c r="BU55" i="7" s="1"/>
  <c r="BU423" i="3"/>
  <c r="BV410" i="3"/>
  <c r="BT422" i="3"/>
  <c r="BT105" i="6" s="1"/>
  <c r="BV417" i="3"/>
  <c r="BT424" i="3" l="1"/>
  <c r="BT73" i="6" s="1"/>
  <c r="BS16" i="7"/>
  <c r="EJ105" i="6"/>
  <c r="EJ73" i="6"/>
  <c r="BV389" i="3"/>
  <c r="BU421" i="3" l="1"/>
  <c r="BV390" i="3"/>
  <c r="BV359" i="5" s="1"/>
  <c r="BV412" i="3"/>
  <c r="BU396" i="5"/>
  <c r="BV115" i="6" l="1"/>
  <c r="BV413" i="3"/>
  <c r="BV84" i="6" s="1"/>
  <c r="BV395" i="3"/>
  <c r="BV416" i="3" s="1"/>
  <c r="BW386" i="3"/>
  <c r="BW398" i="3" s="1"/>
  <c r="BV418" i="3" l="1"/>
  <c r="BV55" i="7" s="1"/>
  <c r="BW410" i="3"/>
  <c r="BV423" i="3"/>
  <c r="BU422" i="3"/>
  <c r="BT16" i="7"/>
  <c r="BU105" i="6" l="1"/>
  <c r="BU424" i="3"/>
  <c r="BW417" i="3"/>
  <c r="BW389" i="3"/>
  <c r="BW390" i="3" l="1"/>
  <c r="BW359" i="5" s="1"/>
  <c r="BW412" i="3"/>
  <c r="BV421" i="3"/>
  <c r="BU73" i="6"/>
  <c r="BV396" i="5"/>
  <c r="BW395" i="3" l="1"/>
  <c r="BW416" i="3" s="1"/>
  <c r="BX386" i="3"/>
  <c r="BX398" i="3" s="1"/>
  <c r="BW115" i="6"/>
  <c r="BW413" i="3"/>
  <c r="BW84" i="6" s="1"/>
  <c r="BW418" i="3" l="1"/>
  <c r="BW55" i="7" s="1"/>
  <c r="BW423" i="3"/>
  <c r="BV422" i="3"/>
  <c r="BV105" i="6" s="1"/>
  <c r="BX410" i="3"/>
  <c r="BX417" i="3"/>
  <c r="BU16" i="7"/>
  <c r="BV424" i="3" l="1"/>
  <c r="BV73" i="6" s="1"/>
  <c r="BX389" i="3"/>
  <c r="BW421" i="3" l="1"/>
  <c r="BX390" i="3"/>
  <c r="BX359" i="5" s="1"/>
  <c r="BX412" i="3"/>
  <c r="BW396" i="5"/>
  <c r="BY386" i="3" l="1"/>
  <c r="BY398" i="3" s="1"/>
  <c r="BX115" i="6"/>
  <c r="BX413" i="3"/>
  <c r="BX84" i="6" s="1"/>
  <c r="BX395" i="3"/>
  <c r="BX416" i="3" s="1"/>
  <c r="EK115" i="6"/>
  <c r="EK84" i="6"/>
  <c r="BX418" i="3" l="1"/>
  <c r="BX55" i="7" s="1"/>
  <c r="BY410" i="3"/>
  <c r="BY417" i="3"/>
  <c r="BX423" i="3"/>
  <c r="BW422" i="3"/>
  <c r="BV16" i="7"/>
  <c r="BW105" i="6" l="1"/>
  <c r="BW424" i="3"/>
  <c r="BY389" i="3"/>
  <c r="BY390" i="3" l="1"/>
  <c r="BY359" i="5" s="1"/>
  <c r="BY412" i="3"/>
  <c r="BX421" i="3"/>
  <c r="BW73" i="6"/>
  <c r="BX396" i="5"/>
  <c r="BZ386" i="3" l="1"/>
  <c r="BZ398" i="3" s="1"/>
  <c r="BY395" i="3"/>
  <c r="BY416" i="3" s="1"/>
  <c r="BY115" i="6"/>
  <c r="BY413" i="3"/>
  <c r="BY84" i="6" s="1"/>
  <c r="BY418" i="3" l="1"/>
  <c r="BY55" i="7" s="1"/>
  <c r="BY423" i="3"/>
  <c r="BZ410" i="3"/>
  <c r="BX422" i="3"/>
  <c r="BZ417" i="3"/>
  <c r="BX105" i="6" l="1"/>
  <c r="BX424" i="3"/>
  <c r="BZ389" i="3"/>
  <c r="BW16" i="7"/>
  <c r="EK105" i="6"/>
  <c r="EK73" i="6"/>
  <c r="BX73" i="6" l="1"/>
  <c r="BY421" i="3"/>
  <c r="BZ390" i="3"/>
  <c r="BZ359" i="5" s="1"/>
  <c r="BZ412" i="3"/>
  <c r="BY396" i="5"/>
  <c r="BZ395" i="3" l="1"/>
  <c r="BZ416" i="3" s="1"/>
  <c r="BZ115" i="6"/>
  <c r="BZ413" i="3"/>
  <c r="BZ84" i="6" s="1"/>
  <c r="CA386" i="3"/>
  <c r="CA398" i="3" s="1"/>
  <c r="BZ418" i="3" l="1"/>
  <c r="BZ55" i="7" s="1"/>
  <c r="BZ423" i="3"/>
  <c r="BY422" i="3"/>
  <c r="CA410" i="3"/>
  <c r="BX16" i="7"/>
  <c r="BY105" i="6" l="1"/>
  <c r="BY424" i="3"/>
  <c r="CA417" i="3"/>
  <c r="CA389" i="3"/>
  <c r="BY73" i="6" l="1"/>
  <c r="BZ421" i="3"/>
  <c r="CA390" i="3"/>
  <c r="CA359" i="5" s="1"/>
  <c r="CA412" i="3"/>
  <c r="BZ396" i="5"/>
  <c r="CA395" i="3" l="1"/>
  <c r="CA416" i="3" s="1"/>
  <c r="CB386" i="3"/>
  <c r="CB398" i="3" s="1"/>
  <c r="CA115" i="6"/>
  <c r="CA413" i="3"/>
  <c r="CA84" i="6" s="1"/>
  <c r="CA418" i="3" l="1"/>
  <c r="CA55" i="7" s="1"/>
  <c r="CA423" i="3"/>
  <c r="CB410" i="3"/>
  <c r="BZ422" i="3"/>
  <c r="BZ424" i="3" s="1"/>
  <c r="CB417" i="3"/>
  <c r="BY16" i="7"/>
  <c r="BZ105" i="6" l="1"/>
  <c r="BZ73" i="6"/>
  <c r="CA421" i="3"/>
  <c r="CB389" i="3"/>
  <c r="CB390" i="3" l="1"/>
  <c r="CB359" i="5" s="1"/>
  <c r="CB412" i="3"/>
  <c r="CA396" i="5"/>
  <c r="CB395" i="3" l="1"/>
  <c r="CB416" i="3" s="1"/>
  <c r="CC386" i="3"/>
  <c r="CB115" i="6"/>
  <c r="CB413" i="3"/>
  <c r="CB84" i="6" s="1"/>
  <c r="EL115" i="6"/>
  <c r="EL84" i="6"/>
  <c r="CB418" i="3" l="1"/>
  <c r="CB55" i="7" s="1"/>
  <c r="CB423" i="3"/>
  <c r="CC410" i="3"/>
  <c r="CC398" i="3"/>
  <c r="CC417" i="3" s="1"/>
  <c r="CA422" i="3"/>
  <c r="CA105" i="6" s="1"/>
  <c r="BZ16" i="7"/>
  <c r="CA424" i="3" l="1"/>
  <c r="CB421" i="3" s="1"/>
  <c r="CC389" i="3"/>
  <c r="CA73" i="6" l="1"/>
  <c r="CC390" i="3"/>
  <c r="CC359" i="5" s="1"/>
  <c r="CC412" i="3"/>
  <c r="CB396" i="5"/>
  <c r="CD386" i="3" l="1"/>
  <c r="CD398" i="3" s="1"/>
  <c r="CC395" i="3"/>
  <c r="CC416" i="3" s="1"/>
  <c r="CC115" i="6"/>
  <c r="CC413" i="3"/>
  <c r="CC84" i="6" s="1"/>
  <c r="CC418" i="3" l="1"/>
  <c r="CC55" i="7" s="1"/>
  <c r="CD410" i="3"/>
  <c r="CD417" i="3"/>
  <c r="CC423" i="3"/>
  <c r="CB422" i="3"/>
  <c r="CB105" i="6" l="1"/>
  <c r="CB424" i="3"/>
  <c r="EL73" i="6"/>
  <c r="CA16" i="7"/>
  <c r="EL105" i="6"/>
  <c r="CD389" i="3"/>
  <c r="CD390" i="3" l="1"/>
  <c r="CD359" i="5" s="1"/>
  <c r="CD412" i="3"/>
  <c r="CB73" i="6"/>
  <c r="CC421" i="3"/>
  <c r="CC396" i="5"/>
  <c r="CD395" i="3" l="1"/>
  <c r="CD416" i="3" s="1"/>
  <c r="CE386" i="3"/>
  <c r="CE398" i="3" s="1"/>
  <c r="CD115" i="6"/>
  <c r="CD413" i="3"/>
  <c r="CD84" i="6" s="1"/>
  <c r="CD418" i="3" l="1"/>
  <c r="CD55" i="7" s="1"/>
  <c r="CD423" i="3"/>
  <c r="CE410" i="3"/>
  <c r="CC422" i="3"/>
  <c r="CC105" i="6" s="1"/>
  <c r="CE417" i="3"/>
  <c r="CB16" i="7"/>
  <c r="CC424" i="3" l="1"/>
  <c r="CD421" i="3" s="1"/>
  <c r="CE389" i="3"/>
  <c r="CC73" i="6" l="1"/>
  <c r="CE390" i="3"/>
  <c r="CE359" i="5" s="1"/>
  <c r="CE412" i="3"/>
  <c r="CD396" i="5"/>
  <c r="CE115" i="6" l="1"/>
  <c r="CE413" i="3"/>
  <c r="CE84" i="6" s="1"/>
  <c r="CE395" i="3"/>
  <c r="CE416" i="3" s="1"/>
  <c r="CF386" i="3"/>
  <c r="CF398" i="3" s="1"/>
  <c r="CE418" i="3" l="1"/>
  <c r="CE55" i="7" s="1"/>
  <c r="CE423" i="3"/>
  <c r="CD422" i="3"/>
  <c r="CF410" i="3"/>
  <c r="CC16" i="7"/>
  <c r="CF417" i="3" l="1"/>
  <c r="CD105" i="6"/>
  <c r="CD424" i="3"/>
  <c r="CF389" i="3"/>
  <c r="CF390" i="3" l="1"/>
  <c r="CF359" i="5" s="1"/>
  <c r="CF412" i="3"/>
  <c r="CE421" i="3"/>
  <c r="CD73" i="6"/>
  <c r="CE396" i="5"/>
  <c r="CG386" i="3" l="1"/>
  <c r="CG398" i="3" s="1"/>
  <c r="CF395" i="3"/>
  <c r="CF416" i="3" s="1"/>
  <c r="CF115" i="6"/>
  <c r="CF413" i="3"/>
  <c r="CF84" i="6" s="1"/>
  <c r="EM115" i="6"/>
  <c r="EM84" i="6"/>
  <c r="CF418" i="3" l="1"/>
  <c r="CF55" i="7" s="1"/>
  <c r="CF423" i="3"/>
  <c r="CG410" i="3"/>
  <c r="CE422" i="3"/>
  <c r="CG417" i="3"/>
  <c r="CD16" i="7"/>
  <c r="CE105" i="6" l="1"/>
  <c r="CE424" i="3"/>
  <c r="CG389" i="3"/>
  <c r="CG390" i="3" l="1"/>
  <c r="CG359" i="5" s="1"/>
  <c r="CG412" i="3"/>
  <c r="CF421" i="3"/>
  <c r="CE73" i="6"/>
  <c r="CF396" i="5"/>
  <c r="CG395" i="3" l="1"/>
  <c r="CG416" i="3" s="1"/>
  <c r="CH386" i="3"/>
  <c r="CH398" i="3" s="1"/>
  <c r="CG115" i="6"/>
  <c r="CG413" i="3"/>
  <c r="CG84" i="6" s="1"/>
  <c r="CG418" i="3" l="1"/>
  <c r="CG55" i="7" s="1"/>
  <c r="CG423" i="3"/>
  <c r="CH410" i="3"/>
  <c r="CF422" i="3"/>
  <c r="CF105" i="6" s="1"/>
  <c r="CH417" i="3"/>
  <c r="CF424" i="3" l="1"/>
  <c r="CG421" i="3" s="1"/>
  <c r="CH389" i="3"/>
  <c r="EM73" i="6"/>
  <c r="CE16" i="7"/>
  <c r="EM105" i="6"/>
  <c r="CF73" i="6" l="1"/>
  <c r="CH390" i="3"/>
  <c r="CH359" i="5" s="1"/>
  <c r="CH412" i="3"/>
  <c r="CG396" i="5"/>
  <c r="CH395" i="3" l="1"/>
  <c r="CH416" i="3" s="1"/>
  <c r="CI386" i="3"/>
  <c r="CI398" i="3" s="1"/>
  <c r="CH115" i="6"/>
  <c r="CH413" i="3"/>
  <c r="CH84" i="6" s="1"/>
  <c r="CH418" i="3" l="1"/>
  <c r="CH55" i="7" s="1"/>
  <c r="CH423" i="3"/>
  <c r="CI410" i="3"/>
  <c r="CG422" i="3"/>
  <c r="CG424" i="3" s="1"/>
  <c r="CI417" i="3"/>
  <c r="CF16" i="7"/>
  <c r="CG105" i="6" l="1"/>
  <c r="CG73" i="6"/>
  <c r="CH421" i="3"/>
  <c r="CI389" i="3"/>
  <c r="CI390" i="3" l="1"/>
  <c r="CI359" i="5" s="1"/>
  <c r="CI412" i="3"/>
  <c r="CH396" i="5"/>
  <c r="CI395" i="3" l="1"/>
  <c r="CI416" i="3" s="1"/>
  <c r="CJ386" i="3"/>
  <c r="CJ398" i="3" s="1"/>
  <c r="CI115" i="6"/>
  <c r="CI413" i="3"/>
  <c r="CI84" i="6" s="1"/>
  <c r="CI418" i="3" l="1"/>
  <c r="CI55" i="7" s="1"/>
  <c r="CI423" i="3"/>
  <c r="CJ410" i="3"/>
  <c r="CH422" i="3"/>
  <c r="CH105" i="6" s="1"/>
  <c r="CJ417" i="3"/>
  <c r="CG16" i="7"/>
  <c r="CH424" i="3" l="1"/>
  <c r="CH73" i="6" s="1"/>
  <c r="CJ389" i="3"/>
  <c r="CI421" i="3" l="1"/>
  <c r="CJ390" i="3"/>
  <c r="CJ359" i="5" s="1"/>
  <c r="CJ412" i="3"/>
  <c r="CI396" i="5"/>
  <c r="CJ395" i="3" l="1"/>
  <c r="CJ416" i="3" s="1"/>
  <c r="CK386" i="3"/>
  <c r="CK398" i="3" s="1"/>
  <c r="CJ115" i="6"/>
  <c r="CJ413" i="3"/>
  <c r="CJ84" i="6" s="1"/>
  <c r="EN115" i="6"/>
  <c r="EN84" i="6"/>
  <c r="CJ418" i="3" l="1"/>
  <c r="CJ55" i="7" s="1"/>
  <c r="CJ423" i="3"/>
  <c r="CK410" i="3"/>
  <c r="CI422" i="3"/>
  <c r="CI424" i="3" s="1"/>
  <c r="CK417" i="3"/>
  <c r="CH16" i="7"/>
  <c r="CI105" i="6" l="1"/>
  <c r="CI73" i="6"/>
  <c r="CJ421" i="3"/>
  <c r="CK389" i="3"/>
  <c r="CK390" i="3" l="1"/>
  <c r="CK359" i="5" s="1"/>
  <c r="CK412" i="3"/>
  <c r="CJ396" i="5"/>
  <c r="CL386" i="3" l="1"/>
  <c r="CL398" i="3" s="1"/>
  <c r="CK395" i="3"/>
  <c r="CK416" i="3" s="1"/>
  <c r="CK115" i="6"/>
  <c r="CK413" i="3"/>
  <c r="CK84" i="6" s="1"/>
  <c r="CK418" i="3" l="1"/>
  <c r="CK55" i="7" s="1"/>
  <c r="CL410" i="3"/>
  <c r="CK423" i="3"/>
  <c r="CJ422" i="3"/>
  <c r="CL417" i="3"/>
  <c r="CJ105" i="6" l="1"/>
  <c r="CJ424" i="3"/>
  <c r="CL389" i="3"/>
  <c r="EN73" i="6"/>
  <c r="CI16" i="7"/>
  <c r="EN105" i="6"/>
  <c r="CL390" i="3" l="1"/>
  <c r="CL359" i="5" s="1"/>
  <c r="CL412" i="3"/>
  <c r="CJ73" i="6"/>
  <c r="CK421" i="3"/>
  <c r="CK396" i="5"/>
  <c r="CL395" i="3" l="1"/>
  <c r="CL416" i="3" s="1"/>
  <c r="CM386" i="3"/>
  <c r="CM398" i="3" s="1"/>
  <c r="CL115" i="6"/>
  <c r="CL413" i="3"/>
  <c r="CL84" i="6" s="1"/>
  <c r="CL418" i="3" l="1"/>
  <c r="CL55" i="7" s="1"/>
  <c r="CL423" i="3"/>
  <c r="CM410" i="3"/>
  <c r="CK422" i="3"/>
  <c r="CK105" i="6" s="1"/>
  <c r="CM417" i="3"/>
  <c r="CJ16" i="7"/>
  <c r="CK424" i="3" l="1"/>
  <c r="CL421" i="3" s="1"/>
  <c r="CM389" i="3"/>
  <c r="CK73" i="6" l="1"/>
  <c r="CM390" i="3"/>
  <c r="CM359" i="5" s="1"/>
  <c r="CM412" i="3"/>
  <c r="CL396" i="5"/>
  <c r="CN386" i="3" l="1"/>
  <c r="CN398" i="3" s="1"/>
  <c r="CM395" i="3"/>
  <c r="CM416" i="3" s="1"/>
  <c r="CM115" i="6"/>
  <c r="CM413" i="3"/>
  <c r="CM84" i="6" s="1"/>
  <c r="CM418" i="3" l="1"/>
  <c r="CM55" i="7" s="1"/>
  <c r="CN410" i="3"/>
  <c r="CN417" i="3"/>
  <c r="CM423" i="3"/>
  <c r="CL422" i="3"/>
  <c r="CK16" i="7"/>
  <c r="CL105" i="6" l="1"/>
  <c r="CL424" i="3"/>
  <c r="CN389" i="3"/>
  <c r="CN390" i="3" l="1"/>
  <c r="CN359" i="5" s="1"/>
  <c r="CN412" i="3"/>
  <c r="CL73" i="6"/>
  <c r="CM421" i="3"/>
  <c r="CM396" i="5"/>
  <c r="CN395" i="3" l="1"/>
  <c r="CN416" i="3" s="1"/>
  <c r="CO386" i="3"/>
  <c r="CN115" i="6"/>
  <c r="CN413" i="3"/>
  <c r="CN84" i="6" s="1"/>
  <c r="EO115" i="6"/>
  <c r="EO84" i="6"/>
  <c r="CN418" i="3" l="1"/>
  <c r="CN55" i="7" s="1"/>
  <c r="CN423" i="3"/>
  <c r="CO410" i="3"/>
  <c r="CO398" i="3"/>
  <c r="CO417" i="3" s="1"/>
  <c r="CM422" i="3"/>
  <c r="CM105" i="6" s="1"/>
  <c r="CL16" i="7"/>
  <c r="CM424" i="3" l="1"/>
  <c r="CN421" i="3" s="1"/>
  <c r="CO389" i="3"/>
  <c r="CM73" i="6" l="1"/>
  <c r="CO390" i="3"/>
  <c r="CO359" i="5" s="1"/>
  <c r="CO412" i="3"/>
  <c r="CN396" i="5"/>
  <c r="CO395" i="3" l="1"/>
  <c r="CO416" i="3" s="1"/>
  <c r="CP386" i="3"/>
  <c r="CP398" i="3" s="1"/>
  <c r="CO115" i="6"/>
  <c r="CO413" i="3"/>
  <c r="CO84" i="6" s="1"/>
  <c r="CO418" i="3" l="1"/>
  <c r="CO55" i="7" s="1"/>
  <c r="CO423" i="3"/>
  <c r="CP410" i="3"/>
  <c r="CN422" i="3"/>
  <c r="CN105" i="6" s="1"/>
  <c r="CP417" i="3"/>
  <c r="CN424" i="3" l="1"/>
  <c r="CO421" i="3" s="1"/>
  <c r="EO73" i="6"/>
  <c r="CM16" i="7"/>
  <c r="EO105" i="6"/>
  <c r="CP389" i="3"/>
  <c r="CN73" i="6" l="1"/>
  <c r="CP390" i="3"/>
  <c r="CP359" i="5" s="1"/>
  <c r="CP412" i="3"/>
  <c r="CO396" i="5"/>
  <c r="CQ386" i="3" l="1"/>
  <c r="CQ398" i="3" s="1"/>
  <c r="CP395" i="3"/>
  <c r="CP416" i="3" s="1"/>
  <c r="CP115" i="6"/>
  <c r="CP413" i="3"/>
  <c r="CP84" i="6" s="1"/>
  <c r="CP418" i="3" l="1"/>
  <c r="CP55" i="7" s="1"/>
  <c r="CP423" i="3"/>
  <c r="CQ410" i="3"/>
  <c r="CO422" i="3"/>
  <c r="CO424" i="3" s="1"/>
  <c r="CQ417" i="3"/>
  <c r="CN16" i="7"/>
  <c r="CO105" i="6" l="1"/>
  <c r="CP421" i="3"/>
  <c r="CO73" i="6"/>
  <c r="CQ389" i="3"/>
  <c r="CQ390" i="3" l="1"/>
  <c r="CQ359" i="5" s="1"/>
  <c r="CQ412" i="3"/>
  <c r="CP396" i="5"/>
  <c r="CR386" i="3" l="1"/>
  <c r="CR398" i="3" s="1"/>
  <c r="CQ395" i="3"/>
  <c r="CQ416" i="3" s="1"/>
  <c r="CQ115" i="6"/>
  <c r="CQ413" i="3"/>
  <c r="CQ84" i="6" s="1"/>
  <c r="CR410" i="3"/>
  <c r="CQ418" i="3" l="1"/>
  <c r="CQ55" i="7" s="1"/>
  <c r="CQ423" i="3"/>
  <c r="CP422" i="3"/>
  <c r="CP105" i="6" s="1"/>
  <c r="CR417" i="3"/>
  <c r="CO16" i="7"/>
  <c r="CP424" i="3" l="1"/>
  <c r="CQ421" i="3" s="1"/>
  <c r="CR389" i="3"/>
  <c r="CP73" i="6" l="1"/>
  <c r="CR390" i="3"/>
  <c r="CR359" i="5" s="1"/>
  <c r="CR412" i="3"/>
  <c r="CQ396" i="5"/>
  <c r="CR395" i="3" l="1"/>
  <c r="CR416" i="3" s="1"/>
  <c r="CS386" i="3"/>
  <c r="CS398" i="3" s="1"/>
  <c r="CR115" i="6"/>
  <c r="CR413" i="3"/>
  <c r="CR84" i="6" s="1"/>
  <c r="EP84" i="6"/>
  <c r="EP115" i="6"/>
  <c r="CR418" i="3" l="1"/>
  <c r="CR55" i="7" s="1"/>
  <c r="CR423" i="3"/>
  <c r="CS410" i="3"/>
  <c r="CQ422" i="3"/>
  <c r="CQ105" i="6" s="1"/>
  <c r="CS417" i="3"/>
  <c r="CP16" i="7"/>
  <c r="CQ424" i="3" l="1"/>
  <c r="CQ73" i="6" s="1"/>
  <c r="CS389" i="3"/>
  <c r="CR421" i="3" l="1"/>
  <c r="CS390" i="3"/>
  <c r="CS359" i="5" s="1"/>
  <c r="CS412" i="3"/>
  <c r="CR396" i="5"/>
  <c r="CS395" i="3" l="1"/>
  <c r="CS416" i="3" s="1"/>
  <c r="CS115" i="6"/>
  <c r="CS413" i="3"/>
  <c r="CS84" i="6" s="1"/>
  <c r="CT386" i="3"/>
  <c r="CT398" i="3" s="1"/>
  <c r="CS418" i="3" l="1"/>
  <c r="CS55" i="7" s="1"/>
  <c r="CS423" i="3"/>
  <c r="CR422" i="3"/>
  <c r="CR105" i="6" s="1"/>
  <c r="CT410" i="3"/>
  <c r="CR424" i="3" l="1"/>
  <c r="CS421" i="3" s="1"/>
  <c r="CT417" i="3"/>
  <c r="EP73" i="6"/>
  <c r="CT389" i="3"/>
  <c r="CQ16" i="7"/>
  <c r="EP105" i="6"/>
  <c r="CR73" i="6" l="1"/>
  <c r="CT390" i="3"/>
  <c r="CT359" i="5" s="1"/>
  <c r="CT412" i="3"/>
  <c r="CS396" i="5"/>
  <c r="CT395" i="3" l="1"/>
  <c r="CT416" i="3" s="1"/>
  <c r="CU386" i="3"/>
  <c r="CU398" i="3" s="1"/>
  <c r="CT115" i="6"/>
  <c r="CT413" i="3"/>
  <c r="CT84" i="6" s="1"/>
  <c r="CT418" i="3" l="1"/>
  <c r="CT55" i="7" s="1"/>
  <c r="CT423" i="3"/>
  <c r="CU410" i="3"/>
  <c r="CS422" i="3"/>
  <c r="CS105" i="6" s="1"/>
  <c r="CU417" i="3"/>
  <c r="CR16" i="7"/>
  <c r="CS424" i="3" l="1"/>
  <c r="CS73" i="6" s="1"/>
  <c r="CU389" i="3"/>
  <c r="CT421" i="3" l="1"/>
  <c r="CU390" i="3"/>
  <c r="CU359" i="5" s="1"/>
  <c r="CU412" i="3"/>
  <c r="CT396" i="5"/>
  <c r="CV386" i="3" l="1"/>
  <c r="CV398" i="3" s="1"/>
  <c r="CU395" i="3"/>
  <c r="CU416" i="3" s="1"/>
  <c r="CU115" i="6"/>
  <c r="CU413" i="3"/>
  <c r="CU84" i="6" s="1"/>
  <c r="CU418" i="3" l="1"/>
  <c r="CU55" i="7" s="1"/>
  <c r="CU423" i="3"/>
  <c r="CV410" i="3"/>
  <c r="CT422" i="3"/>
  <c r="CT105" i="6" s="1"/>
  <c r="CV417" i="3"/>
  <c r="CS16" i="7"/>
  <c r="CT424" i="3" l="1"/>
  <c r="CU421" i="3" s="1"/>
  <c r="CV389" i="3"/>
  <c r="CT73" i="6" l="1"/>
  <c r="CV390" i="3"/>
  <c r="CV359" i="5" s="1"/>
  <c r="CV412" i="3"/>
  <c r="CU396" i="5"/>
  <c r="CV395" i="3" l="1"/>
  <c r="CV416" i="3" s="1"/>
  <c r="CW386" i="3"/>
  <c r="CW398" i="3" s="1"/>
  <c r="CV115" i="6"/>
  <c r="CV413" i="3"/>
  <c r="CV84" i="6" s="1"/>
  <c r="EQ84" i="6"/>
  <c r="EQ115" i="6"/>
  <c r="CV418" i="3" l="1"/>
  <c r="CV55" i="7" s="1"/>
  <c r="CV423" i="3"/>
  <c r="CW410" i="3"/>
  <c r="CU422" i="3"/>
  <c r="CU105" i="6" s="1"/>
  <c r="CW417" i="3"/>
  <c r="CT16" i="7"/>
  <c r="CU424" i="3" l="1"/>
  <c r="CV421" i="3" s="1"/>
  <c r="CW389" i="3"/>
  <c r="CU73" i="6" l="1"/>
  <c r="CW390" i="3"/>
  <c r="CW359" i="5" s="1"/>
  <c r="CW412" i="3"/>
  <c r="CV396" i="5"/>
  <c r="CW395" i="3" l="1"/>
  <c r="CW416" i="3" s="1"/>
  <c r="CX386" i="3"/>
  <c r="CX398" i="3" s="1"/>
  <c r="CW115" i="6"/>
  <c r="CW413" i="3"/>
  <c r="CW84" i="6" s="1"/>
  <c r="CW418" i="3" l="1"/>
  <c r="CW55" i="7" s="1"/>
  <c r="CW423" i="3"/>
  <c r="CX410" i="3"/>
  <c r="CV422" i="3"/>
  <c r="CV105" i="6" s="1"/>
  <c r="CX417" i="3"/>
  <c r="CV424" i="3" l="1"/>
  <c r="CV73" i="6" s="1"/>
  <c r="CU16" i="7"/>
  <c r="EQ105" i="6"/>
  <c r="EQ73" i="6"/>
  <c r="CX389" i="3"/>
  <c r="CW421" i="3" l="1"/>
  <c r="CX390" i="3"/>
  <c r="CX359" i="5" s="1"/>
  <c r="CX412" i="3"/>
  <c r="CW396" i="5"/>
  <c r="CX395" i="3" l="1"/>
  <c r="CX416" i="3" s="1"/>
  <c r="CY386" i="3"/>
  <c r="CY398" i="3" s="1"/>
  <c r="CX115" i="6"/>
  <c r="CX413" i="3"/>
  <c r="CX84" i="6" s="1"/>
  <c r="CX418" i="3" l="1"/>
  <c r="CX55" i="7" s="1"/>
  <c r="CX423" i="3"/>
  <c r="CY410" i="3"/>
  <c r="CW422" i="3"/>
  <c r="CW105" i="6" s="1"/>
  <c r="CY417" i="3"/>
  <c r="CV16" i="7"/>
  <c r="CW424" i="3" l="1"/>
  <c r="CW73" i="6" s="1"/>
  <c r="CY389" i="3"/>
  <c r="CX421" i="3" l="1"/>
  <c r="CY390" i="3"/>
  <c r="CY359" i="5" s="1"/>
  <c r="CY412" i="3"/>
  <c r="CX396" i="5"/>
  <c r="CZ386" i="3" l="1"/>
  <c r="CZ398" i="3" s="1"/>
  <c r="CY395" i="3"/>
  <c r="CY416" i="3" s="1"/>
  <c r="CY115" i="6"/>
  <c r="CY413" i="3"/>
  <c r="CY84" i="6" s="1"/>
  <c r="CZ410" i="3"/>
  <c r="CY418" i="3" l="1"/>
  <c r="CY55" i="7" s="1"/>
  <c r="CY423" i="3"/>
  <c r="CX422" i="3"/>
  <c r="CX105" i="6" s="1"/>
  <c r="CZ417" i="3"/>
  <c r="CW16" i="7"/>
  <c r="CX424" i="3" l="1"/>
  <c r="CX73" i="6" s="1"/>
  <c r="CZ389" i="3"/>
  <c r="CY421" i="3" l="1"/>
  <c r="CZ390" i="3"/>
  <c r="CZ359" i="5" s="1"/>
  <c r="CZ412" i="3"/>
  <c r="CY396" i="5"/>
  <c r="DA386" i="3" l="1"/>
  <c r="DA398" i="3" s="1"/>
  <c r="CZ395" i="3"/>
  <c r="CZ416" i="3" s="1"/>
  <c r="CZ115" i="6"/>
  <c r="CZ413" i="3"/>
  <c r="CZ84" i="6" s="1"/>
  <c r="DA410" i="3"/>
  <c r="ER115" i="6"/>
  <c r="ER84" i="6"/>
  <c r="CZ418" i="3" l="1"/>
  <c r="CZ55" i="7" s="1"/>
  <c r="CZ423" i="3"/>
  <c r="CY422" i="3"/>
  <c r="CY105" i="6" s="1"/>
  <c r="DA417" i="3"/>
  <c r="CX16" i="7"/>
  <c r="CY424" i="3" l="1"/>
  <c r="CY73" i="6" s="1"/>
  <c r="DA389" i="3"/>
  <c r="CZ421" i="3" l="1"/>
  <c r="DA390" i="3"/>
  <c r="DA359" i="5" s="1"/>
  <c r="DA412" i="3"/>
  <c r="CZ396" i="5"/>
  <c r="DB386" i="3" l="1"/>
  <c r="DB398" i="3" s="1"/>
  <c r="DA395" i="3"/>
  <c r="DA416" i="3" s="1"/>
  <c r="DA115" i="6"/>
  <c r="DA413" i="3"/>
  <c r="DA84" i="6" s="1"/>
  <c r="DA418" i="3" l="1"/>
  <c r="DA55" i="7" s="1"/>
  <c r="DA423" i="3"/>
  <c r="DB410" i="3"/>
  <c r="CZ422" i="3"/>
  <c r="CZ105" i="6" s="1"/>
  <c r="DB417" i="3"/>
  <c r="CZ424" i="3" l="1"/>
  <c r="DA421" i="3" s="1"/>
  <c r="ER73" i="6"/>
  <c r="CY16" i="7"/>
  <c r="ER105" i="6"/>
  <c r="DB389" i="3"/>
  <c r="CZ73" i="6" l="1"/>
  <c r="DB390" i="3"/>
  <c r="DB359" i="5" s="1"/>
  <c r="DB412" i="3"/>
  <c r="DA396" i="5"/>
  <c r="DB395" i="3" l="1"/>
  <c r="DB416" i="3" s="1"/>
  <c r="DC386" i="3"/>
  <c r="DC398" i="3" s="1"/>
  <c r="DB115" i="6"/>
  <c r="DB413" i="3"/>
  <c r="DB84" i="6" s="1"/>
  <c r="DB418" i="3" l="1"/>
  <c r="DB55" i="7" s="1"/>
  <c r="DB423" i="3"/>
  <c r="DC410" i="3"/>
  <c r="DA422" i="3"/>
  <c r="DA105" i="6" s="1"/>
  <c r="DC417" i="3"/>
  <c r="CZ16" i="7"/>
  <c r="DA424" i="3" l="1"/>
  <c r="DB421" i="3" s="1"/>
  <c r="DC389" i="3"/>
  <c r="DA73" i="6" l="1"/>
  <c r="DC390" i="3"/>
  <c r="DC359" i="5" s="1"/>
  <c r="DC412" i="3"/>
  <c r="DB396" i="5"/>
  <c r="DD386" i="3" l="1"/>
  <c r="DD398" i="3" s="1"/>
  <c r="DC395" i="3"/>
  <c r="DC416" i="3" s="1"/>
  <c r="DC115" i="6"/>
  <c r="DC413" i="3"/>
  <c r="DC84" i="6" s="1"/>
  <c r="DC418" i="3" l="1"/>
  <c r="DC55" i="7" s="1"/>
  <c r="DC423" i="3"/>
  <c r="DD410" i="3"/>
  <c r="DB422" i="3"/>
  <c r="DB105" i="6" s="1"/>
  <c r="DD417" i="3"/>
  <c r="DA16" i="7"/>
  <c r="DB424" i="3" l="1"/>
  <c r="DC421" i="3" s="1"/>
  <c r="DD389" i="3"/>
  <c r="DB73" i="6" l="1"/>
  <c r="DD390" i="3"/>
  <c r="DD359" i="5" s="1"/>
  <c r="DD412" i="3"/>
  <c r="DC396" i="5"/>
  <c r="DD395" i="3" l="1"/>
  <c r="DD416" i="3" s="1"/>
  <c r="DD115" i="6"/>
  <c r="DD413" i="3"/>
  <c r="DD84" i="6" s="1"/>
  <c r="DE386" i="3"/>
  <c r="DE398" i="3" s="1"/>
  <c r="ES84" i="6"/>
  <c r="ES115" i="6"/>
  <c r="DD418" i="3" l="1"/>
  <c r="DD55" i="7" s="1"/>
  <c r="DD423" i="3"/>
  <c r="DC422" i="3"/>
  <c r="DC105" i="6" s="1"/>
  <c r="DE410" i="3"/>
  <c r="DB16" i="7"/>
  <c r="DC424" i="3" l="1"/>
  <c r="DC73" i="6" s="1"/>
  <c r="DE417" i="3"/>
  <c r="DE389" i="3"/>
  <c r="DD421" i="3" l="1"/>
  <c r="DE390" i="3"/>
  <c r="DE359" i="5" s="1"/>
  <c r="DE412" i="3"/>
  <c r="DD396" i="5"/>
  <c r="DE395" i="3" l="1"/>
  <c r="DE416" i="3" s="1"/>
  <c r="DF386" i="3"/>
  <c r="DF398" i="3" s="1"/>
  <c r="DE115" i="6"/>
  <c r="DE413" i="3"/>
  <c r="DE84" i="6" s="1"/>
  <c r="DE418" i="3" l="1"/>
  <c r="DE55" i="7" s="1"/>
  <c r="DE423" i="3"/>
  <c r="DF410" i="3"/>
  <c r="DD422" i="3"/>
  <c r="DD105" i="6" s="1"/>
  <c r="DF417" i="3"/>
  <c r="DD424" i="3" l="1"/>
  <c r="DD73" i="6" s="1"/>
  <c r="ES73" i="6"/>
  <c r="DC16" i="7"/>
  <c r="ES105" i="6"/>
  <c r="DF389" i="3"/>
  <c r="DE421" i="3" l="1"/>
  <c r="DF390" i="3"/>
  <c r="DF359" i="5" s="1"/>
  <c r="DF412" i="3"/>
  <c r="DE396" i="5"/>
  <c r="DG386" i="3" l="1"/>
  <c r="DG398" i="3" s="1"/>
  <c r="DF395" i="3"/>
  <c r="DF416" i="3" s="1"/>
  <c r="DF115" i="6"/>
  <c r="DF413" i="3"/>
  <c r="DF84" i="6" s="1"/>
  <c r="DF418" i="3" l="1"/>
  <c r="DF55" i="7" s="1"/>
  <c r="DF423" i="3"/>
  <c r="DG410" i="3"/>
  <c r="DE422" i="3"/>
  <c r="DE105" i="6" s="1"/>
  <c r="DG417" i="3"/>
  <c r="DD16" i="7"/>
  <c r="DE424" i="3" l="1"/>
  <c r="DE73" i="6" s="1"/>
  <c r="DG389" i="3"/>
  <c r="DF421" i="3" l="1"/>
  <c r="DG390" i="3"/>
  <c r="DG359" i="5" s="1"/>
  <c r="DG412" i="3"/>
  <c r="DF396" i="5"/>
  <c r="DG395" i="3" l="1"/>
  <c r="DG416" i="3" s="1"/>
  <c r="DG115" i="6"/>
  <c r="DG413" i="3"/>
  <c r="DG84" i="6" s="1"/>
  <c r="DH386" i="3"/>
  <c r="DH398" i="3" s="1"/>
  <c r="DG418" i="3" l="1"/>
  <c r="DG55" i="7" s="1"/>
  <c r="ET84" i="6"/>
  <c r="DG423" i="3"/>
  <c r="DF422" i="3"/>
  <c r="DF105" i="6" s="1"/>
  <c r="DH410" i="3"/>
  <c r="DE16" i="7"/>
  <c r="DF424" i="3" l="1"/>
  <c r="DF73" i="6" s="1"/>
  <c r="DH417" i="3"/>
  <c r="DH389" i="3"/>
  <c r="DG421" i="3" l="1"/>
  <c r="DH390" i="3"/>
  <c r="DH359" i="5" s="1"/>
  <c r="DH412" i="3"/>
  <c r="DG396" i="5"/>
  <c r="DH395" i="3" l="1"/>
  <c r="DH416" i="3" s="1"/>
  <c r="DI386" i="3"/>
  <c r="DI398" i="3" s="1"/>
  <c r="DH115" i="6"/>
  <c r="DH413" i="3"/>
  <c r="DH84" i="6" s="1"/>
  <c r="DH418" i="3" l="1"/>
  <c r="DH55" i="7" s="1"/>
  <c r="DH423" i="3"/>
  <c r="DI410" i="3"/>
  <c r="DG422" i="3"/>
  <c r="DG424" i="3" s="1"/>
  <c r="DI417" i="3"/>
  <c r="DF16" i="7"/>
  <c r="DG105" i="6" l="1"/>
  <c r="DH421" i="3"/>
  <c r="DG73" i="6"/>
  <c r="ET73" i="6" s="1"/>
  <c r="DI389" i="3"/>
  <c r="DI390" i="3" l="1"/>
  <c r="DI359" i="5" s="1"/>
  <c r="DI412" i="3"/>
  <c r="DH396" i="5"/>
  <c r="DJ386" i="3" l="1"/>
  <c r="DJ398" i="3" s="1"/>
  <c r="DI115" i="6"/>
  <c r="DI413" i="3"/>
  <c r="DI84" i="6" s="1"/>
  <c r="DI395" i="3"/>
  <c r="DI416" i="3" s="1"/>
  <c r="DI418" i="3" l="1"/>
  <c r="DI55" i="7" s="1"/>
  <c r="DJ410" i="3"/>
  <c r="DJ417" i="3"/>
  <c r="DI423" i="3"/>
  <c r="DH422" i="3"/>
  <c r="DH105" i="6" l="1"/>
  <c r="DH424" i="3"/>
  <c r="DG16" i="7"/>
  <c r="ET105" i="6"/>
  <c r="DJ389" i="3"/>
  <c r="DJ390" i="3" l="1"/>
  <c r="DJ359" i="5" s="1"/>
  <c r="DJ412" i="3"/>
  <c r="DH73" i="6"/>
  <c r="DI421" i="3"/>
  <c r="DI396" i="5"/>
  <c r="DK386" i="3" l="1"/>
  <c r="DK398" i="3" s="1"/>
  <c r="DJ395" i="3"/>
  <c r="DJ416" i="3" s="1"/>
  <c r="DJ115" i="6"/>
  <c r="DJ413" i="3"/>
  <c r="DJ84" i="6" s="1"/>
  <c r="DJ418" i="3" l="1"/>
  <c r="DJ55" i="7" s="1"/>
  <c r="DJ423" i="3"/>
  <c r="DK410" i="3"/>
  <c r="DI422" i="3"/>
  <c r="DI105" i="6" s="1"/>
  <c r="DK417" i="3"/>
  <c r="DH16" i="7"/>
  <c r="DI424" i="3" l="1"/>
  <c r="DJ421" i="3" s="1"/>
  <c r="DK389" i="3"/>
  <c r="DI73" i="6" l="1"/>
  <c r="DK390" i="3"/>
  <c r="DK359" i="5" s="1"/>
  <c r="DK412" i="3"/>
  <c r="DJ396" i="5"/>
  <c r="DK395" i="3" l="1"/>
  <c r="DK416" i="3" s="1"/>
  <c r="DL386" i="3"/>
  <c r="DL398" i="3" s="1"/>
  <c r="DK115" i="6"/>
  <c r="DK413" i="3"/>
  <c r="DK84" i="6" s="1"/>
  <c r="DK418" i="3" l="1"/>
  <c r="DK55" i="7" s="1"/>
  <c r="EU84" i="6"/>
  <c r="DK423" i="3"/>
  <c r="DL410" i="3"/>
  <c r="DJ422" i="3"/>
  <c r="DJ105" i="6" s="1"/>
  <c r="DL417" i="3"/>
  <c r="DI16" i="7"/>
  <c r="DJ424" i="3" l="1"/>
  <c r="DK421" i="3" s="1"/>
  <c r="DL389" i="3"/>
  <c r="DJ73" i="6" l="1"/>
  <c r="DL390" i="3"/>
  <c r="DL359" i="5" s="1"/>
  <c r="DL412" i="3"/>
  <c r="DK396" i="5"/>
  <c r="DL395" i="3" l="1"/>
  <c r="DL416" i="3" s="1"/>
  <c r="DM386" i="3"/>
  <c r="DM398" i="3" s="1"/>
  <c r="DL115" i="6"/>
  <c r="DL413" i="3"/>
  <c r="DL84" i="6" s="1"/>
  <c r="DL418" i="3" l="1"/>
  <c r="DL55" i="7" s="1"/>
  <c r="DL423" i="3"/>
  <c r="DM410" i="3"/>
  <c r="DK422" i="3"/>
  <c r="DK105" i="6" s="1"/>
  <c r="DM417" i="3"/>
  <c r="DJ16" i="7"/>
  <c r="DK424" i="3" l="1"/>
  <c r="DL421" i="3" s="1"/>
  <c r="DM389" i="3"/>
  <c r="DK73" i="6" l="1"/>
  <c r="EU73" i="6" s="1"/>
  <c r="DM390" i="3"/>
  <c r="DM359" i="5" s="1"/>
  <c r="DM412" i="3"/>
  <c r="DL396" i="5"/>
  <c r="DM395" i="3" l="1"/>
  <c r="DM416" i="3" s="1"/>
  <c r="DN386" i="3"/>
  <c r="DN398" i="3" s="1"/>
  <c r="DM115" i="6"/>
  <c r="DM413" i="3"/>
  <c r="DM84" i="6" s="1"/>
  <c r="DM418" i="3" l="1"/>
  <c r="DM55" i="7" s="1"/>
  <c r="DM423" i="3"/>
  <c r="DN410" i="3"/>
  <c r="DL422" i="3"/>
  <c r="DL105" i="6" s="1"/>
  <c r="DN417" i="3"/>
  <c r="DK16" i="7"/>
  <c r="DL424" i="3" l="1"/>
  <c r="DL73" i="6" s="1"/>
  <c r="DN389" i="3"/>
  <c r="DM421" i="3" l="1"/>
  <c r="DN390" i="3"/>
  <c r="DN359" i="5" s="1"/>
  <c r="DN412" i="3"/>
  <c r="DM396" i="5"/>
  <c r="DO386" i="3" l="1"/>
  <c r="DO398" i="3" s="1"/>
  <c r="DN115" i="6"/>
  <c r="DN413" i="3"/>
  <c r="DN84" i="6" s="1"/>
  <c r="DN395" i="3"/>
  <c r="DN416" i="3" s="1"/>
  <c r="DN418" i="3" l="1"/>
  <c r="DN55" i="7" s="1"/>
  <c r="DO410" i="3"/>
  <c r="DO417" i="3"/>
  <c r="DN423" i="3"/>
  <c r="DM422" i="3"/>
  <c r="DL16" i="7"/>
  <c r="DM105" i="6" l="1"/>
  <c r="DM424" i="3"/>
  <c r="DO389" i="3"/>
  <c r="DO390" i="3" l="1"/>
  <c r="DO359" i="5" s="1"/>
  <c r="DO412" i="3"/>
  <c r="DM73" i="6"/>
  <c r="DN421" i="3"/>
  <c r="DN396" i="5"/>
  <c r="DO395" i="3" l="1"/>
  <c r="DO416" i="3" s="1"/>
  <c r="DP386" i="3"/>
  <c r="DP398" i="3" s="1"/>
  <c r="DO115" i="6"/>
  <c r="DO413" i="3"/>
  <c r="DO84" i="6" s="1"/>
  <c r="DO418" i="3" l="1"/>
  <c r="DO55" i="7" s="1"/>
  <c r="EV84" i="6"/>
  <c r="DO423" i="3"/>
  <c r="DP410" i="3"/>
  <c r="DN422" i="3"/>
  <c r="DN105" i="6" s="1"/>
  <c r="DP417" i="3"/>
  <c r="DM16" i="7"/>
  <c r="DN424" i="3" l="1"/>
  <c r="DO421" i="3" s="1"/>
  <c r="DP389" i="3"/>
  <c r="DN73" i="6" l="1"/>
  <c r="DP390" i="3"/>
  <c r="DP359" i="5" s="1"/>
  <c r="DP412" i="3"/>
  <c r="DO396" i="5"/>
  <c r="DP395" i="3" l="1"/>
  <c r="DP416" i="3" s="1"/>
  <c r="DQ386" i="3"/>
  <c r="DQ398" i="3" s="1"/>
  <c r="DP115" i="6"/>
  <c r="DP413" i="3"/>
  <c r="DP84" i="6" s="1"/>
  <c r="DP418" i="3" l="1"/>
  <c r="DP55" i="7" s="1"/>
  <c r="DP423" i="3"/>
  <c r="DQ410" i="3"/>
  <c r="DO422" i="3"/>
  <c r="DO105" i="6" s="1"/>
  <c r="DQ417" i="3"/>
  <c r="DN16" i="7"/>
  <c r="DO424" i="3" l="1"/>
  <c r="DO73" i="6" s="1"/>
  <c r="EV73" i="6" s="1"/>
  <c r="DQ389" i="3"/>
  <c r="DP421" i="3" l="1"/>
  <c r="DQ390" i="3"/>
  <c r="DQ359" i="5" s="1"/>
  <c r="DQ412" i="3"/>
  <c r="DP396" i="5"/>
  <c r="DR386" i="3" l="1"/>
  <c r="DR398" i="3" s="1"/>
  <c r="DQ395" i="3"/>
  <c r="DQ416" i="3" s="1"/>
  <c r="DQ115" i="6"/>
  <c r="DQ413" i="3"/>
  <c r="DQ84" i="6" s="1"/>
  <c r="DQ418" i="3" l="1"/>
  <c r="DQ55" i="7" s="1"/>
  <c r="DQ423" i="3"/>
  <c r="DR410" i="3"/>
  <c r="DP422" i="3"/>
  <c r="DP105" i="6" s="1"/>
  <c r="DR417" i="3"/>
  <c r="DO16" i="7"/>
  <c r="DP424" i="3" l="1"/>
  <c r="DQ421" i="3" s="1"/>
  <c r="DR389" i="3"/>
  <c r="DP73" i="6" l="1"/>
  <c r="DR390" i="3"/>
  <c r="DR359" i="5" s="1"/>
  <c r="DR412" i="3"/>
  <c r="DQ396" i="5"/>
  <c r="DR395" i="3" l="1"/>
  <c r="DR416" i="3" s="1"/>
  <c r="DS386" i="3"/>
  <c r="DS398" i="3" s="1"/>
  <c r="DR115" i="6"/>
  <c r="DR413" i="3"/>
  <c r="DR84" i="6" s="1"/>
  <c r="DR418" i="3" l="1"/>
  <c r="DR55" i="7" s="1"/>
  <c r="DR423" i="3"/>
  <c r="DS410" i="3"/>
  <c r="DQ422" i="3"/>
  <c r="DQ105" i="6" s="1"/>
  <c r="DS417" i="3"/>
  <c r="DP16" i="7"/>
  <c r="DQ424" i="3" l="1"/>
  <c r="DR421" i="3" s="1"/>
  <c r="DS389" i="3"/>
  <c r="DQ73" i="6" l="1"/>
  <c r="DS390" i="3"/>
  <c r="DS412" i="3"/>
  <c r="DR396" i="5"/>
  <c r="DS115" i="6" l="1"/>
  <c r="DS413" i="3"/>
  <c r="DS84" i="6" s="1"/>
  <c r="DS395" i="3"/>
  <c r="DS416" i="3" s="1"/>
  <c r="DS359" i="5"/>
  <c r="DS418" i="3" l="1"/>
  <c r="DS55" i="7" s="1"/>
  <c r="EW84" i="6"/>
  <c r="ET115" i="6"/>
  <c r="EU115" i="6"/>
  <c r="EV115" i="6"/>
  <c r="EW115" i="6"/>
  <c r="DS423" i="3"/>
  <c r="DR422" i="3"/>
  <c r="DQ16" i="7"/>
  <c r="DR105" i="6" l="1"/>
  <c r="DR424" i="3"/>
  <c r="DR73" i="6" l="1"/>
  <c r="DS421" i="3"/>
  <c r="G412" i="3"/>
  <c r="DS396" i="5"/>
  <c r="F396" i="5" s="1"/>
  <c r="DS422" i="3" l="1"/>
  <c r="DS105" i="6" s="1"/>
  <c r="F19" i="1"/>
  <c r="EU105" i="6" l="1"/>
  <c r="EV105" i="6"/>
  <c r="EW105" i="6"/>
  <c r="DS424" i="3"/>
  <c r="DS73" i="6" s="1"/>
  <c r="EW73" i="6" s="1"/>
  <c r="DR16" i="7"/>
  <c r="DS16" i="7" l="1"/>
  <c r="AE260" i="5" l="1"/>
  <c r="AI260" i="5"/>
  <c r="AM260" i="5"/>
  <c r="AQ260" i="5"/>
  <c r="AU260" i="5"/>
  <c r="AY260" i="5"/>
  <c r="BC260" i="5"/>
  <c r="BG260" i="5"/>
  <c r="BK260" i="5"/>
  <c r="BO260" i="5"/>
  <c r="BS260" i="5"/>
  <c r="BW260" i="5"/>
  <c r="CA260" i="5"/>
  <c r="CD260" i="5"/>
  <c r="CE260" i="5"/>
  <c r="CH260" i="5"/>
  <c r="CI260" i="5"/>
  <c r="CL260" i="5"/>
  <c r="CM260" i="5"/>
  <c r="CP260" i="5"/>
  <c r="CQ260" i="5"/>
  <c r="CU260" i="5"/>
  <c r="CX260" i="5"/>
  <c r="CY260" i="5"/>
  <c r="CZ260" i="5"/>
  <c r="DB260" i="5"/>
  <c r="DC260" i="5"/>
  <c r="DF260" i="5"/>
  <c r="DG260" i="5"/>
  <c r="DH260" i="5"/>
  <c r="DK260" i="5"/>
  <c r="DN260" i="5"/>
  <c r="DO260" i="5"/>
  <c r="DP260" i="5"/>
  <c r="DQ260" i="5"/>
  <c r="DR260" i="5"/>
  <c r="DS260" i="5"/>
  <c r="AF260" i="5"/>
  <c r="AG260" i="5"/>
  <c r="AH260" i="5"/>
  <c r="AJ260" i="5"/>
  <c r="AK260" i="5"/>
  <c r="AL260" i="5"/>
  <c r="AN260" i="5"/>
  <c r="AO260" i="5"/>
  <c r="AP260" i="5"/>
  <c r="AR260" i="5"/>
  <c r="AS260" i="5"/>
  <c r="AT260" i="5"/>
  <c r="AV260" i="5"/>
  <c r="AW260" i="5"/>
  <c r="AX260" i="5"/>
  <c r="AZ260" i="5"/>
  <c r="BA260" i="5"/>
  <c r="BB260" i="5"/>
  <c r="BD260" i="5"/>
  <c r="BE260" i="5"/>
  <c r="BF260" i="5"/>
  <c r="BH260" i="5"/>
  <c r="BI260" i="5"/>
  <c r="BJ260" i="5"/>
  <c r="BL260" i="5"/>
  <c r="BM260" i="5"/>
  <c r="BN260" i="5"/>
  <c r="BP260" i="5"/>
  <c r="BQ260" i="5"/>
  <c r="BR260" i="5"/>
  <c r="BT260" i="5"/>
  <c r="BU260" i="5"/>
  <c r="BV260" i="5"/>
  <c r="BX260" i="5"/>
  <c r="BY260" i="5"/>
  <c r="BZ260" i="5"/>
  <c r="CB260" i="5"/>
  <c r="CC260" i="5"/>
  <c r="CF260" i="5"/>
  <c r="CG260" i="5"/>
  <c r="CJ260" i="5"/>
  <c r="CK260" i="5"/>
  <c r="CN260" i="5"/>
  <c r="CO260" i="5"/>
  <c r="CR260" i="5"/>
  <c r="CS260" i="5"/>
  <c r="CT260" i="5"/>
  <c r="CV260" i="5"/>
  <c r="CW260" i="5"/>
  <c r="DA260" i="5"/>
  <c r="DD260" i="5"/>
  <c r="DE260" i="5"/>
  <c r="DI260" i="5"/>
  <c r="DJ260" i="5"/>
  <c r="DL260" i="5"/>
  <c r="DM260" i="5"/>
  <c r="AI254" i="5" l="1"/>
  <c r="AJ254" i="5"/>
  <c r="AK254" i="5"/>
  <c r="AL254" i="5"/>
  <c r="AM254" i="5"/>
  <c r="AM261" i="5" s="1"/>
  <c r="AN254" i="5"/>
  <c r="AN261" i="5" s="1"/>
  <c r="AO254" i="5"/>
  <c r="AP254" i="5"/>
  <c r="AQ254" i="5"/>
  <c r="AQ261" i="5" s="1"/>
  <c r="AR254" i="5"/>
  <c r="AS254" i="5"/>
  <c r="AS261" i="5" s="1"/>
  <c r="AT254" i="5"/>
  <c r="AT261" i="5" s="1"/>
  <c r="AU254" i="5"/>
  <c r="AU261" i="5" s="1"/>
  <c r="AV254" i="5"/>
  <c r="AV261" i="5" s="1"/>
  <c r="AW254" i="5"/>
  <c r="AX254" i="5"/>
  <c r="AY254" i="5"/>
  <c r="AZ254" i="5"/>
  <c r="BA254" i="5"/>
  <c r="BB254" i="5"/>
  <c r="BC254" i="5"/>
  <c r="BC261" i="5" s="1"/>
  <c r="BD254" i="5"/>
  <c r="BD261" i="5" s="1"/>
  <c r="BE254" i="5"/>
  <c r="BF254" i="5"/>
  <c r="BG254" i="5"/>
  <c r="BG261" i="5" s="1"/>
  <c r="BH254" i="5"/>
  <c r="BI254" i="5"/>
  <c r="BI261" i="5" s="1"/>
  <c r="BJ254" i="5"/>
  <c r="BJ261" i="5" s="1"/>
  <c r="BK254" i="5"/>
  <c r="BK261" i="5" s="1"/>
  <c r="BL254" i="5"/>
  <c r="BL261" i="5" s="1"/>
  <c r="BM254" i="5"/>
  <c r="BN254" i="5"/>
  <c r="BO254" i="5"/>
  <c r="BP254" i="5"/>
  <c r="BQ254" i="5"/>
  <c r="BR254" i="5"/>
  <c r="BS254" i="5"/>
  <c r="BS261" i="5" s="1"/>
  <c r="BT254" i="5"/>
  <c r="BT261" i="5" s="1"/>
  <c r="BU254" i="5"/>
  <c r="BV254" i="5"/>
  <c r="BW254" i="5"/>
  <c r="BX254" i="5"/>
  <c r="BY254" i="5"/>
  <c r="BZ254" i="5"/>
  <c r="CA254" i="5"/>
  <c r="CA261" i="5" s="1"/>
  <c r="CB254" i="5"/>
  <c r="CB261" i="5" s="1"/>
  <c r="CC254" i="5"/>
  <c r="CD254" i="5"/>
  <c r="CE254" i="5"/>
  <c r="CF254" i="5"/>
  <c r="CG254" i="5"/>
  <c r="CH254" i="5"/>
  <c r="CI254" i="5"/>
  <c r="CI261" i="5" s="1"/>
  <c r="CJ254" i="5"/>
  <c r="CJ261" i="5" s="1"/>
  <c r="CK254" i="5"/>
  <c r="CL254" i="5"/>
  <c r="CM254" i="5"/>
  <c r="CM261" i="5" s="1"/>
  <c r="CN254" i="5"/>
  <c r="CO254" i="5"/>
  <c r="CP254" i="5"/>
  <c r="CP261" i="5" s="1"/>
  <c r="CQ254" i="5"/>
  <c r="CQ261" i="5" s="1"/>
  <c r="CR254" i="5"/>
  <c r="CR261" i="5" s="1"/>
  <c r="CS254" i="5"/>
  <c r="CT254" i="5"/>
  <c r="CU254" i="5"/>
  <c r="CV254" i="5"/>
  <c r="CW254" i="5"/>
  <c r="CX254" i="5"/>
  <c r="CY254" i="5"/>
  <c r="CY261" i="5" s="1"/>
  <c r="CZ254" i="5"/>
  <c r="CZ261" i="5" s="1"/>
  <c r="DA254" i="5"/>
  <c r="DB254" i="5"/>
  <c r="DC254" i="5"/>
  <c r="DC261" i="5" s="1"/>
  <c r="DD254" i="5"/>
  <c r="DE254" i="5"/>
  <c r="DE261" i="5" s="1"/>
  <c r="DF254" i="5"/>
  <c r="DF261" i="5" s="1"/>
  <c r="DG254" i="5"/>
  <c r="DG261" i="5" s="1"/>
  <c r="DH254" i="5"/>
  <c r="DH261" i="5" s="1"/>
  <c r="DI254" i="5"/>
  <c r="DJ254" i="5"/>
  <c r="DK254" i="5"/>
  <c r="DL254" i="5"/>
  <c r="DM254" i="5"/>
  <c r="DN254" i="5"/>
  <c r="DO254" i="5"/>
  <c r="DO261" i="5" s="1"/>
  <c r="DP254" i="5"/>
  <c r="DP261" i="5" s="1"/>
  <c r="DQ254" i="5"/>
  <c r="DR254" i="5"/>
  <c r="DS254" i="5"/>
  <c r="DS261" i="5" s="1"/>
  <c r="AM255" i="5"/>
  <c r="AN255" i="5"/>
  <c r="AN262" i="5" s="1"/>
  <c r="AO255" i="5"/>
  <c r="AO262" i="5" s="1"/>
  <c r="AP255" i="5"/>
  <c r="AP262" i="5" s="1"/>
  <c r="AQ255" i="5"/>
  <c r="AQ262" i="5" s="1"/>
  <c r="AR255" i="5"/>
  <c r="AS255" i="5"/>
  <c r="AT255" i="5"/>
  <c r="AU255" i="5"/>
  <c r="AV255" i="5"/>
  <c r="AW255" i="5"/>
  <c r="AX255" i="5"/>
  <c r="AX262" i="5" s="1"/>
  <c r="AY255" i="5"/>
  <c r="AY262" i="5" s="1"/>
  <c r="AZ255" i="5"/>
  <c r="BA255" i="5"/>
  <c r="BB255" i="5"/>
  <c r="BC255" i="5"/>
  <c r="BD255" i="5"/>
  <c r="BE255" i="5"/>
  <c r="BF255" i="5"/>
  <c r="BF262" i="5" s="1"/>
  <c r="BG255" i="5"/>
  <c r="BG262" i="5" s="1"/>
  <c r="BH255" i="5"/>
  <c r="BI255" i="5"/>
  <c r="BJ255" i="5"/>
  <c r="BK255" i="5"/>
  <c r="BL255" i="5"/>
  <c r="BM255" i="5"/>
  <c r="BN255" i="5"/>
  <c r="BN262" i="5" s="1"/>
  <c r="BO255" i="5"/>
  <c r="BO262" i="5" s="1"/>
  <c r="BP255" i="5"/>
  <c r="BQ255" i="5"/>
  <c r="BR255" i="5"/>
  <c r="BR262" i="5" s="1"/>
  <c r="BS255" i="5"/>
  <c r="BT255" i="5"/>
  <c r="BT262" i="5" s="1"/>
  <c r="BU255" i="5"/>
  <c r="BU262" i="5" s="1"/>
  <c r="BV255" i="5"/>
  <c r="BV262" i="5" s="1"/>
  <c r="BW255" i="5"/>
  <c r="BW262" i="5" s="1"/>
  <c r="BX255" i="5"/>
  <c r="BY255" i="5"/>
  <c r="BZ255" i="5"/>
  <c r="CA255" i="5"/>
  <c r="CB255" i="5"/>
  <c r="CC255" i="5"/>
  <c r="CD255" i="5"/>
  <c r="CD262" i="5" s="1"/>
  <c r="CE255" i="5"/>
  <c r="CE262" i="5" s="1"/>
  <c r="CF255" i="5"/>
  <c r="CF262" i="5" s="1"/>
  <c r="CG255" i="5"/>
  <c r="CH255" i="5"/>
  <c r="CH262" i="5" s="1"/>
  <c r="CI255" i="5"/>
  <c r="CJ255" i="5"/>
  <c r="CJ262" i="5" s="1"/>
  <c r="CK255" i="5"/>
  <c r="CK262" i="5" s="1"/>
  <c r="CL255" i="5"/>
  <c r="CL262" i="5" s="1"/>
  <c r="CM255" i="5"/>
  <c r="CM262" i="5" s="1"/>
  <c r="CN255" i="5"/>
  <c r="CO255" i="5"/>
  <c r="CP255" i="5"/>
  <c r="CQ255" i="5"/>
  <c r="CR255" i="5"/>
  <c r="CS255" i="5"/>
  <c r="CT255" i="5"/>
  <c r="CT262" i="5" s="1"/>
  <c r="CU255" i="5"/>
  <c r="CU262" i="5" s="1"/>
  <c r="CV255" i="5"/>
  <c r="CV262" i="5" s="1"/>
  <c r="CW255" i="5"/>
  <c r="CX255" i="5"/>
  <c r="CY255" i="5"/>
  <c r="CZ255" i="5"/>
  <c r="CZ262" i="5" s="1"/>
  <c r="DA255" i="5"/>
  <c r="DA262" i="5" s="1"/>
  <c r="DB255" i="5"/>
  <c r="DB262" i="5" s="1"/>
  <c r="DC255" i="5"/>
  <c r="DC262" i="5" s="1"/>
  <c r="DD255" i="5"/>
  <c r="DD262" i="5" s="1"/>
  <c r="DE255" i="5"/>
  <c r="DF255" i="5"/>
  <c r="DG255" i="5"/>
  <c r="DH255" i="5"/>
  <c r="DI255" i="5"/>
  <c r="DJ255" i="5"/>
  <c r="DJ262" i="5" s="1"/>
  <c r="DK255" i="5"/>
  <c r="DK262" i="5" s="1"/>
  <c r="DL255" i="5"/>
  <c r="DL262" i="5" s="1"/>
  <c r="DM255" i="5"/>
  <c r="DN255" i="5"/>
  <c r="DN262" i="5" s="1"/>
  <c r="DO255" i="5"/>
  <c r="DP255" i="5"/>
  <c r="DP262" i="5" s="1"/>
  <c r="DQ255" i="5"/>
  <c r="DQ262" i="5" s="1"/>
  <c r="DR255" i="5"/>
  <c r="DR262" i="5" s="1"/>
  <c r="DS255" i="5"/>
  <c r="DS262" i="5" s="1"/>
  <c r="AQ256" i="5"/>
  <c r="AR256" i="5"/>
  <c r="AS256" i="5"/>
  <c r="AT256" i="5"/>
  <c r="AU256" i="5"/>
  <c r="AV256" i="5"/>
  <c r="AW256" i="5"/>
  <c r="AW263" i="5" s="1"/>
  <c r="AX256" i="5"/>
  <c r="AX263" i="5" s="1"/>
  <c r="AY256" i="5"/>
  <c r="AY263" i="5" s="1"/>
  <c r="AZ256" i="5"/>
  <c r="BA256" i="5"/>
  <c r="BA263" i="5" s="1"/>
  <c r="BB256" i="5"/>
  <c r="BC256" i="5"/>
  <c r="BC263" i="5" s="1"/>
  <c r="BD256" i="5"/>
  <c r="BD263" i="5" s="1"/>
  <c r="BE256" i="5"/>
  <c r="BE263" i="5" s="1"/>
  <c r="BF256" i="5"/>
  <c r="BF263" i="5" s="1"/>
  <c r="BG256" i="5"/>
  <c r="BG263" i="5" s="1"/>
  <c r="BH256" i="5"/>
  <c r="BI256" i="5"/>
  <c r="BJ256" i="5"/>
  <c r="BK256" i="5"/>
  <c r="BL256" i="5"/>
  <c r="BM256" i="5"/>
  <c r="BM263" i="5" s="1"/>
  <c r="BN256" i="5"/>
  <c r="BN263" i="5" s="1"/>
  <c r="BO256" i="5"/>
  <c r="BO263" i="5" s="1"/>
  <c r="BP256" i="5"/>
  <c r="BQ256" i="5"/>
  <c r="BR256" i="5"/>
  <c r="BS256" i="5"/>
  <c r="BT256" i="5"/>
  <c r="BT263" i="5" s="1"/>
  <c r="BU256" i="5"/>
  <c r="BU263" i="5" s="1"/>
  <c r="BV256" i="5"/>
  <c r="BV263" i="5" s="1"/>
  <c r="BW256" i="5"/>
  <c r="BX256" i="5"/>
  <c r="BY256" i="5"/>
  <c r="BZ256" i="5"/>
  <c r="CA256" i="5"/>
  <c r="CB256" i="5"/>
  <c r="CC256" i="5"/>
  <c r="CC263" i="5" s="1"/>
  <c r="CD256" i="5"/>
  <c r="CD263" i="5" s="1"/>
  <c r="CE256" i="5"/>
  <c r="CE263" i="5" s="1"/>
  <c r="CF256" i="5"/>
  <c r="CG256" i="5"/>
  <c r="CG263" i="5" s="1"/>
  <c r="CH256" i="5"/>
  <c r="CI256" i="5"/>
  <c r="CI263" i="5" s="1"/>
  <c r="CJ256" i="5"/>
  <c r="CJ263" i="5" s="1"/>
  <c r="CK256" i="5"/>
  <c r="CK263" i="5" s="1"/>
  <c r="CL256" i="5"/>
  <c r="CL263" i="5" s="1"/>
  <c r="CM256" i="5"/>
  <c r="CM263" i="5" s="1"/>
  <c r="CN256" i="5"/>
  <c r="CO256" i="5"/>
  <c r="CP256" i="5"/>
  <c r="CQ256" i="5"/>
  <c r="CR256" i="5"/>
  <c r="CS256" i="5"/>
  <c r="CS263" i="5" s="1"/>
  <c r="CT256" i="5"/>
  <c r="CT263" i="5" s="1"/>
  <c r="CU256" i="5"/>
  <c r="CU263" i="5" s="1"/>
  <c r="CV256" i="5"/>
  <c r="CW256" i="5"/>
  <c r="CW263" i="5" s="1"/>
  <c r="CX256" i="5"/>
  <c r="CY256" i="5"/>
  <c r="CY263" i="5" s="1"/>
  <c r="CZ256" i="5"/>
  <c r="CZ263" i="5" s="1"/>
  <c r="DA256" i="5"/>
  <c r="DA263" i="5" s="1"/>
  <c r="DB256" i="5"/>
  <c r="DB263" i="5" s="1"/>
  <c r="DC256" i="5"/>
  <c r="DD256" i="5"/>
  <c r="DE256" i="5"/>
  <c r="DF256" i="5"/>
  <c r="DG256" i="5"/>
  <c r="DH256" i="5"/>
  <c r="DI256" i="5"/>
  <c r="DI263" i="5" s="1"/>
  <c r="DJ256" i="5"/>
  <c r="DJ263" i="5" s="1"/>
  <c r="DK256" i="5"/>
  <c r="DK263" i="5" s="1"/>
  <c r="DL256" i="5"/>
  <c r="DM256" i="5"/>
  <c r="DN256" i="5"/>
  <c r="DO256" i="5"/>
  <c r="DP256" i="5"/>
  <c r="DP263" i="5" s="1"/>
  <c r="DQ256" i="5"/>
  <c r="DQ263" i="5" s="1"/>
  <c r="DR256" i="5"/>
  <c r="DR263" i="5" s="1"/>
  <c r="DS256" i="5"/>
  <c r="DS263" i="5" s="1"/>
  <c r="AU257" i="5"/>
  <c r="AV257" i="5"/>
  <c r="AW257" i="5"/>
  <c r="AX257" i="5"/>
  <c r="AX264" i="5" s="1"/>
  <c r="AY257" i="5"/>
  <c r="AZ257" i="5"/>
  <c r="AZ264" i="5" s="1"/>
  <c r="BA257" i="5"/>
  <c r="BA264" i="5" s="1"/>
  <c r="BB257" i="5"/>
  <c r="BB264" i="5" s="1"/>
  <c r="BC257" i="5"/>
  <c r="BD257" i="5"/>
  <c r="BD264" i="5" s="1"/>
  <c r="BE257" i="5"/>
  <c r="BF257" i="5"/>
  <c r="BF264" i="5" s="1"/>
  <c r="BG257" i="5"/>
  <c r="BG264" i="5" s="1"/>
  <c r="BH257" i="5"/>
  <c r="BH264" i="5" s="1"/>
  <c r="BI257" i="5"/>
  <c r="BI264" i="5" s="1"/>
  <c r="BJ257" i="5"/>
  <c r="BJ264" i="5" s="1"/>
  <c r="BK257" i="5"/>
  <c r="BL257" i="5"/>
  <c r="BL264" i="5" s="1"/>
  <c r="BM257" i="5"/>
  <c r="BN257" i="5"/>
  <c r="BN264" i="5" s="1"/>
  <c r="BO257" i="5"/>
  <c r="BP257" i="5"/>
  <c r="BP264" i="5" s="1"/>
  <c r="BQ257" i="5"/>
  <c r="BQ264" i="5" s="1"/>
  <c r="BR257" i="5"/>
  <c r="BR264" i="5" s="1"/>
  <c r="BS257" i="5"/>
  <c r="BT257" i="5"/>
  <c r="BT264" i="5" s="1"/>
  <c r="BU257" i="5"/>
  <c r="BV257" i="5"/>
  <c r="BV264" i="5" s="1"/>
  <c r="BW257" i="5"/>
  <c r="BW264" i="5" s="1"/>
  <c r="BX257" i="5"/>
  <c r="BX264" i="5" s="1"/>
  <c r="BY257" i="5"/>
  <c r="BY264" i="5" s="1"/>
  <c r="BZ257" i="5"/>
  <c r="BZ264" i="5" s="1"/>
  <c r="CA257" i="5"/>
  <c r="CB257" i="5"/>
  <c r="CB264" i="5" s="1"/>
  <c r="CC257" i="5"/>
  <c r="CD257" i="5"/>
  <c r="CD264" i="5" s="1"/>
  <c r="CE257" i="5"/>
  <c r="CF257" i="5"/>
  <c r="CF264" i="5" s="1"/>
  <c r="CG257" i="5"/>
  <c r="CG264" i="5" s="1"/>
  <c r="CH257" i="5"/>
  <c r="CH264" i="5" s="1"/>
  <c r="CI257" i="5"/>
  <c r="CJ257" i="5"/>
  <c r="CJ264" i="5" s="1"/>
  <c r="CK257" i="5"/>
  <c r="CL257" i="5"/>
  <c r="CL264" i="5" s="1"/>
  <c r="CM257" i="5"/>
  <c r="CM264" i="5" s="1"/>
  <c r="CN257" i="5"/>
  <c r="CN264" i="5" s="1"/>
  <c r="CO257" i="5"/>
  <c r="CO264" i="5" s="1"/>
  <c r="CP257" i="5"/>
  <c r="CP264" i="5" s="1"/>
  <c r="CQ257" i="5"/>
  <c r="CR257" i="5"/>
  <c r="CR264" i="5" s="1"/>
  <c r="CS257" i="5"/>
  <c r="CT257" i="5"/>
  <c r="CT264" i="5" s="1"/>
  <c r="CU257" i="5"/>
  <c r="CU264" i="5" s="1"/>
  <c r="CV257" i="5"/>
  <c r="CV264" i="5" s="1"/>
  <c r="CW257" i="5"/>
  <c r="CW264" i="5" s="1"/>
  <c r="CX257" i="5"/>
  <c r="CX264" i="5" s="1"/>
  <c r="CY257" i="5"/>
  <c r="CY264" i="5" s="1"/>
  <c r="CZ257" i="5"/>
  <c r="CZ264" i="5" s="1"/>
  <c r="DA257" i="5"/>
  <c r="DB257" i="5"/>
  <c r="DB264" i="5" s="1"/>
  <c r="DC257" i="5"/>
  <c r="DC264" i="5" s="1"/>
  <c r="DD257" i="5"/>
  <c r="DD264" i="5" s="1"/>
  <c r="DE257" i="5"/>
  <c r="DE264" i="5" s="1"/>
  <c r="DF257" i="5"/>
  <c r="DF264" i="5" s="1"/>
  <c r="DG257" i="5"/>
  <c r="DG264" i="5" s="1"/>
  <c r="DH257" i="5"/>
  <c r="DH264" i="5" s="1"/>
  <c r="DI257" i="5"/>
  <c r="DI264" i="5" s="1"/>
  <c r="DJ257" i="5"/>
  <c r="DJ264" i="5" s="1"/>
  <c r="DK257" i="5"/>
  <c r="DK264" i="5" s="1"/>
  <c r="DL257" i="5"/>
  <c r="DL264" i="5" s="1"/>
  <c r="DM257" i="5"/>
  <c r="DM264" i="5" s="1"/>
  <c r="DN257" i="5"/>
  <c r="DN264" i="5" s="1"/>
  <c r="DO257" i="5"/>
  <c r="DO264" i="5" s="1"/>
  <c r="DP257" i="5"/>
  <c r="DP264" i="5" s="1"/>
  <c r="DQ257" i="5"/>
  <c r="DQ264" i="5" s="1"/>
  <c r="DR257" i="5"/>
  <c r="DR264" i="5" s="1"/>
  <c r="DS257" i="5"/>
  <c r="DS264" i="5" s="1"/>
  <c r="AI261" i="5"/>
  <c r="AJ261" i="5"/>
  <c r="AK261" i="5"/>
  <c r="AL261" i="5"/>
  <c r="AO261" i="5"/>
  <c r="AP261" i="5"/>
  <c r="AR261" i="5"/>
  <c r="AW261" i="5"/>
  <c r="AX261" i="5"/>
  <c r="AY261" i="5"/>
  <c r="AZ261" i="5"/>
  <c r="BA261" i="5"/>
  <c r="BB261" i="5"/>
  <c r="BE261" i="5"/>
  <c r="BF261" i="5"/>
  <c r="BH261" i="5"/>
  <c r="BM261" i="5"/>
  <c r="BN261" i="5"/>
  <c r="BO261" i="5"/>
  <c r="BP261" i="5"/>
  <c r="BQ261" i="5"/>
  <c r="BR261" i="5"/>
  <c r="BU261" i="5"/>
  <c r="BV261" i="5"/>
  <c r="BW261" i="5"/>
  <c r="BX261" i="5"/>
  <c r="BY261" i="5"/>
  <c r="BZ261" i="5"/>
  <c r="CC261" i="5"/>
  <c r="CD261" i="5"/>
  <c r="CE261" i="5"/>
  <c r="CF261" i="5"/>
  <c r="CG261" i="5"/>
  <c r="CH261" i="5"/>
  <c r="CK261" i="5"/>
  <c r="CL261" i="5"/>
  <c r="CN261" i="5"/>
  <c r="CO261" i="5"/>
  <c r="CS261" i="5"/>
  <c r="CT261" i="5"/>
  <c r="CU261" i="5"/>
  <c r="CV261" i="5"/>
  <c r="CW261" i="5"/>
  <c r="CX261" i="5"/>
  <c r="DA261" i="5"/>
  <c r="DB261" i="5"/>
  <c r="DD261" i="5"/>
  <c r="DI261" i="5"/>
  <c r="DJ261" i="5"/>
  <c r="DK261" i="5"/>
  <c r="DL261" i="5"/>
  <c r="DM261" i="5"/>
  <c r="DN261" i="5"/>
  <c r="DQ261" i="5"/>
  <c r="DR261" i="5"/>
  <c r="AM262" i="5"/>
  <c r="AR262" i="5"/>
  <c r="AS262" i="5"/>
  <c r="AT262" i="5"/>
  <c r="AU262" i="5"/>
  <c r="AV262" i="5"/>
  <c r="AW262" i="5"/>
  <c r="AZ262" i="5"/>
  <c r="BA262" i="5"/>
  <c r="BB262" i="5"/>
  <c r="BC262" i="5"/>
  <c r="BD262" i="5"/>
  <c r="BE262" i="5"/>
  <c r="BH262" i="5"/>
  <c r="BI262" i="5"/>
  <c r="BJ262" i="5"/>
  <c r="BK262" i="5"/>
  <c r="BL262" i="5"/>
  <c r="BM262" i="5"/>
  <c r="BP262" i="5"/>
  <c r="BQ262" i="5"/>
  <c r="BS262" i="5"/>
  <c r="BX262" i="5"/>
  <c r="BY262" i="5"/>
  <c r="BZ262" i="5"/>
  <c r="CA262" i="5"/>
  <c r="CB262" i="5"/>
  <c r="CC262" i="5"/>
  <c r="CG262" i="5"/>
  <c r="CI262" i="5"/>
  <c r="CN262" i="5"/>
  <c r="CO262" i="5"/>
  <c r="CP262" i="5"/>
  <c r="CQ262" i="5"/>
  <c r="CR262" i="5"/>
  <c r="CS262" i="5"/>
  <c r="CW262" i="5"/>
  <c r="CX262" i="5"/>
  <c r="CY262" i="5"/>
  <c r="DE262" i="5"/>
  <c r="DF262" i="5"/>
  <c r="DG262" i="5"/>
  <c r="DH262" i="5"/>
  <c r="DI262" i="5"/>
  <c r="DM262" i="5"/>
  <c r="DO262" i="5"/>
  <c r="AQ263" i="5"/>
  <c r="AR263" i="5"/>
  <c r="AS263" i="5"/>
  <c r="AT263" i="5"/>
  <c r="AU263" i="5"/>
  <c r="AV263" i="5"/>
  <c r="AZ263" i="5"/>
  <c r="BB263" i="5"/>
  <c r="BH263" i="5"/>
  <c r="BI263" i="5"/>
  <c r="BJ263" i="5"/>
  <c r="BK263" i="5"/>
  <c r="BL263" i="5"/>
  <c r="BP263" i="5"/>
  <c r="BQ263" i="5"/>
  <c r="BR263" i="5"/>
  <c r="BS263" i="5"/>
  <c r="BW263" i="5"/>
  <c r="BX263" i="5"/>
  <c r="BY263" i="5"/>
  <c r="BZ263" i="5"/>
  <c r="CA263" i="5"/>
  <c r="CB263" i="5"/>
  <c r="CF263" i="5"/>
  <c r="CH263" i="5"/>
  <c r="CN263" i="5"/>
  <c r="CO263" i="5"/>
  <c r="CP263" i="5"/>
  <c r="CQ263" i="5"/>
  <c r="CR263" i="5"/>
  <c r="CV263" i="5"/>
  <c r="CX263" i="5"/>
  <c r="DC263" i="5"/>
  <c r="DD263" i="5"/>
  <c r="DE263" i="5"/>
  <c r="DF263" i="5"/>
  <c r="DG263" i="5"/>
  <c r="DH263" i="5"/>
  <c r="DL263" i="5"/>
  <c r="DM263" i="5"/>
  <c r="DN263" i="5"/>
  <c r="DO263" i="5"/>
  <c r="AU264" i="5"/>
  <c r="AV264" i="5"/>
  <c r="AW264" i="5"/>
  <c r="AY264" i="5"/>
  <c r="BC264" i="5"/>
  <c r="BE264" i="5"/>
  <c r="BK264" i="5"/>
  <c r="BM264" i="5"/>
  <c r="BO264" i="5"/>
  <c r="BS264" i="5"/>
  <c r="BU264" i="5"/>
  <c r="CA264" i="5"/>
  <c r="CC264" i="5"/>
  <c r="CE264" i="5"/>
  <c r="CI264" i="5"/>
  <c r="CK264" i="5"/>
  <c r="CQ264" i="5"/>
  <c r="CS264" i="5"/>
  <c r="DA264" i="5"/>
  <c r="AU266" i="5" l="1"/>
  <c r="CC266" i="5"/>
  <c r="CC26" i="6" s="1"/>
  <c r="CC37" i="6" s="1"/>
  <c r="CC39" i="6" s="1"/>
  <c r="CC41" i="6" s="1"/>
  <c r="CC46" i="6" s="1"/>
  <c r="CI266" i="5"/>
  <c r="CQ266" i="5"/>
  <c r="CA266" i="5"/>
  <c r="BK266" i="5"/>
  <c r="BK26" i="6" s="1"/>
  <c r="BK37" i="6" s="1"/>
  <c r="BK39" i="6" s="1"/>
  <c r="BK41" i="6" s="1"/>
  <c r="DM266" i="5"/>
  <c r="DM26" i="6" s="1"/>
  <c r="DM37" i="6" s="1"/>
  <c r="DM39" i="6" s="1"/>
  <c r="DM41" i="6" s="1"/>
  <c r="DM46" i="6" s="1"/>
  <c r="DC266" i="5"/>
  <c r="DC26" i="6" s="1"/>
  <c r="DC37" i="6" s="1"/>
  <c r="DC39" i="6" s="1"/>
  <c r="DC41" i="6" s="1"/>
  <c r="CU266" i="5"/>
  <c r="CU322" i="5" s="1"/>
  <c r="BS266" i="5"/>
  <c r="BG266" i="5"/>
  <c r="AY266" i="5"/>
  <c r="AY322" i="5" s="1"/>
  <c r="CM266" i="5"/>
  <c r="CM26" i="6" s="1"/>
  <c r="CM37" i="6" s="1"/>
  <c r="CM39" i="6" s="1"/>
  <c r="CM41" i="6" s="1"/>
  <c r="CE266" i="5"/>
  <c r="CE26" i="6" s="1"/>
  <c r="CE37" i="6" s="1"/>
  <c r="CE39" i="6" s="1"/>
  <c r="CE41" i="6" s="1"/>
  <c r="DK266" i="5"/>
  <c r="DK26" i="6" s="1"/>
  <c r="DK37" i="6" s="1"/>
  <c r="DK39" i="6" s="1"/>
  <c r="DK41" i="6" s="1"/>
  <c r="BW266" i="5"/>
  <c r="BW26" i="6" s="1"/>
  <c r="BW37" i="6" s="1"/>
  <c r="BW39" i="6" s="1"/>
  <c r="BW41" i="6" s="1"/>
  <c r="BO266" i="5"/>
  <c r="BC266" i="5"/>
  <c r="BH266" i="5"/>
  <c r="BH26" i="6" s="1"/>
  <c r="DE266" i="5"/>
  <c r="DA266" i="5"/>
  <c r="DA26" i="6" s="1"/>
  <c r="DA37" i="6" s="1"/>
  <c r="DA39" i="6" s="1"/>
  <c r="DA41" i="6" s="1"/>
  <c r="DA46" i="6" s="1"/>
  <c r="CK266" i="5"/>
  <c r="CK26" i="6" s="1"/>
  <c r="CK37" i="6" s="1"/>
  <c r="CK39" i="6" s="1"/>
  <c r="CK41" i="6" s="1"/>
  <c r="CK90" i="7" s="1"/>
  <c r="BE266" i="5"/>
  <c r="BE26" i="6" s="1"/>
  <c r="BE37" i="6" s="1"/>
  <c r="BE39" i="6" s="1"/>
  <c r="BE41" i="6" s="1"/>
  <c r="BE42" i="6" s="1"/>
  <c r="AW266" i="5"/>
  <c r="AW26" i="6" s="1"/>
  <c r="AW37" i="6" s="1"/>
  <c r="AW39" i="6" s="1"/>
  <c r="AW41" i="6" s="1"/>
  <c r="AW90" i="7" s="1"/>
  <c r="CV266" i="5"/>
  <c r="CV26" i="6" s="1"/>
  <c r="CN266" i="5"/>
  <c r="CN26" i="6" s="1"/>
  <c r="BP266" i="5"/>
  <c r="BP26" i="6" s="1"/>
  <c r="BP37" i="6" s="1"/>
  <c r="BP39" i="6" s="1"/>
  <c r="BP41" i="6" s="1"/>
  <c r="BU266" i="5"/>
  <c r="BU26" i="6" s="1"/>
  <c r="BU37" i="6" s="1"/>
  <c r="BU39" i="6" s="1"/>
  <c r="BU41" i="6" s="1"/>
  <c r="BU46" i="6" s="1"/>
  <c r="BM266" i="5"/>
  <c r="BM26" i="6" s="1"/>
  <c r="BM37" i="6" s="1"/>
  <c r="BM39" i="6" s="1"/>
  <c r="BM41" i="6" s="1"/>
  <c r="BM42" i="6" s="1"/>
  <c r="CW266" i="5"/>
  <c r="CW26" i="6" s="1"/>
  <c r="CW37" i="6" s="1"/>
  <c r="CW39" i="6" s="1"/>
  <c r="CW41" i="6" s="1"/>
  <c r="CW46" i="6" s="1"/>
  <c r="BQ266" i="5"/>
  <c r="BQ26" i="6" s="1"/>
  <c r="BQ37" i="6" s="1"/>
  <c r="BQ39" i="6" s="1"/>
  <c r="BQ41" i="6" s="1"/>
  <c r="BQ42" i="6" s="1"/>
  <c r="BA266" i="5"/>
  <c r="BA322" i="5" s="1"/>
  <c r="CS266" i="5"/>
  <c r="CS26" i="6" s="1"/>
  <c r="CS37" i="6" s="1"/>
  <c r="CS39" i="6" s="1"/>
  <c r="CS41" i="6" s="1"/>
  <c r="CS42" i="6" s="1"/>
  <c r="CG266" i="5"/>
  <c r="CG322" i="5" s="1"/>
  <c r="DL266" i="5"/>
  <c r="DL322" i="5" s="1"/>
  <c r="DD266" i="5"/>
  <c r="DD322" i="5" s="1"/>
  <c r="CF266" i="5"/>
  <c r="CF322" i="5" s="1"/>
  <c r="BX266" i="5"/>
  <c r="BX26" i="6" s="1"/>
  <c r="BX37" i="6" s="1"/>
  <c r="BX39" i="6" s="1"/>
  <c r="BX41" i="6" s="1"/>
  <c r="AZ266" i="5"/>
  <c r="AZ322" i="5" s="1"/>
  <c r="DS266" i="5"/>
  <c r="DS26" i="6" s="1"/>
  <c r="DS37" i="6" s="1"/>
  <c r="DS39" i="6" s="1"/>
  <c r="DS41" i="6" s="1"/>
  <c r="DO266" i="5"/>
  <c r="DG266" i="5"/>
  <c r="DG322" i="5" s="1"/>
  <c r="DL26" i="6"/>
  <c r="DD26" i="6"/>
  <c r="DP266" i="5"/>
  <c r="DP26" i="6" s="1"/>
  <c r="DP37" i="6" s="1"/>
  <c r="DP39" i="6" s="1"/>
  <c r="DP41" i="6" s="1"/>
  <c r="CZ266" i="5"/>
  <c r="CZ322" i="5" s="1"/>
  <c r="CB266" i="5"/>
  <c r="CB322" i="5" s="1"/>
  <c r="AV266" i="5"/>
  <c r="AV26" i="6" s="1"/>
  <c r="CJ266" i="5"/>
  <c r="CJ322" i="5" s="1"/>
  <c r="BT266" i="5"/>
  <c r="BT322" i="5" s="1"/>
  <c r="BD266" i="5"/>
  <c r="BD26" i="6" s="1"/>
  <c r="BH322" i="5"/>
  <c r="CO266" i="5"/>
  <c r="CO322" i="5" s="1"/>
  <c r="BY266" i="5"/>
  <c r="BY26" i="6" s="1"/>
  <c r="BY37" i="6" s="1"/>
  <c r="BY39" i="6" s="1"/>
  <c r="BY41" i="6" s="1"/>
  <c r="BY102" i="6" s="1"/>
  <c r="BI266" i="5"/>
  <c r="BI322" i="5" s="1"/>
  <c r="DQ266" i="5"/>
  <c r="DQ26" i="6" s="1"/>
  <c r="DQ37" i="6" s="1"/>
  <c r="DQ39" i="6" s="1"/>
  <c r="DQ41" i="6" s="1"/>
  <c r="DQ42" i="6" s="1"/>
  <c r="DI266" i="5"/>
  <c r="DI26" i="6" s="1"/>
  <c r="DI37" i="6" s="1"/>
  <c r="DI39" i="6" s="1"/>
  <c r="DI41" i="6" s="1"/>
  <c r="DI90" i="7" s="1"/>
  <c r="DH266" i="5"/>
  <c r="DH26" i="6" s="1"/>
  <c r="DH37" i="6" s="1"/>
  <c r="DH39" i="6" s="1"/>
  <c r="DH41" i="6" s="1"/>
  <c r="CR266" i="5"/>
  <c r="CR26" i="6" s="1"/>
  <c r="CR37" i="6" s="1"/>
  <c r="CR39" i="6" s="1"/>
  <c r="CR41" i="6" s="1"/>
  <c r="BL266" i="5"/>
  <c r="BL322" i="5" s="1"/>
  <c r="CY266" i="5"/>
  <c r="CY26" i="6" s="1"/>
  <c r="CY37" i="6" s="1"/>
  <c r="CY39" i="6" s="1"/>
  <c r="CY41" i="6" s="1"/>
  <c r="DE26" i="6"/>
  <c r="DE37" i="6" s="1"/>
  <c r="DE39" i="6" s="1"/>
  <c r="DE41" i="6" s="1"/>
  <c r="DE42" i="6" s="1"/>
  <c r="DE322" i="5"/>
  <c r="DA322" i="5"/>
  <c r="CS322" i="5"/>
  <c r="CC322" i="5"/>
  <c r="DR266" i="5"/>
  <c r="DR26" i="6" s="1"/>
  <c r="DN266" i="5"/>
  <c r="DN26" i="6" s="1"/>
  <c r="DJ266" i="5"/>
  <c r="DJ322" i="5" s="1"/>
  <c r="DF266" i="5"/>
  <c r="DF26" i="6" s="1"/>
  <c r="DF37" i="6" s="1"/>
  <c r="DF39" i="6" s="1"/>
  <c r="DF41" i="6" s="1"/>
  <c r="DB266" i="5"/>
  <c r="DB322" i="5" s="1"/>
  <c r="CX266" i="5"/>
  <c r="CX26" i="6" s="1"/>
  <c r="CX37" i="6" s="1"/>
  <c r="CX39" i="6" s="1"/>
  <c r="CX41" i="6" s="1"/>
  <c r="CT266" i="5"/>
  <c r="CT322" i="5" s="1"/>
  <c r="CP266" i="5"/>
  <c r="CP26" i="6" s="1"/>
  <c r="CP37" i="6" s="1"/>
  <c r="CP39" i="6" s="1"/>
  <c r="CP41" i="6" s="1"/>
  <c r="CL266" i="5"/>
  <c r="CL26" i="6" s="1"/>
  <c r="CH266" i="5"/>
  <c r="CH26" i="6" s="1"/>
  <c r="CD266" i="5"/>
  <c r="CD26" i="6" s="1"/>
  <c r="CD37" i="6" s="1"/>
  <c r="CD39" i="6" s="1"/>
  <c r="CD41" i="6" s="1"/>
  <c r="BZ266" i="5"/>
  <c r="BZ26" i="6" s="1"/>
  <c r="BV266" i="5"/>
  <c r="BV322" i="5" s="1"/>
  <c r="BR266" i="5"/>
  <c r="BR26" i="6" s="1"/>
  <c r="BN266" i="5"/>
  <c r="BN322" i="5" s="1"/>
  <c r="BJ266" i="5"/>
  <c r="BJ26" i="6" s="1"/>
  <c r="BJ37" i="6" s="1"/>
  <c r="BJ39" i="6" s="1"/>
  <c r="BJ41" i="6" s="1"/>
  <c r="BF266" i="5"/>
  <c r="BF26" i="6" s="1"/>
  <c r="BF37" i="6" s="1"/>
  <c r="BF39" i="6" s="1"/>
  <c r="BF41" i="6" s="1"/>
  <c r="BB266" i="5"/>
  <c r="BB26" i="6" s="1"/>
  <c r="AX266" i="5"/>
  <c r="AX322" i="5" s="1"/>
  <c r="BG26" i="6"/>
  <c r="BG37" i="6" s="1"/>
  <c r="BG39" i="6" s="1"/>
  <c r="BG41" i="6" s="1"/>
  <c r="BG322" i="5"/>
  <c r="DL37" i="6"/>
  <c r="DL39" i="6" s="1"/>
  <c r="DL41" i="6" s="1"/>
  <c r="DG26" i="6"/>
  <c r="DG37" i="6" s="1"/>
  <c r="DG39" i="6" s="1"/>
  <c r="DG41" i="6" s="1"/>
  <c r="CV37" i="6"/>
  <c r="CV39" i="6" s="1"/>
  <c r="CV41" i="6" s="1"/>
  <c r="CQ26" i="6"/>
  <c r="CQ37" i="6" s="1"/>
  <c r="CQ39" i="6" s="1"/>
  <c r="CQ41" i="6" s="1"/>
  <c r="CQ322" i="5"/>
  <c r="CA26" i="6"/>
  <c r="CA37" i="6" s="1"/>
  <c r="CA39" i="6" s="1"/>
  <c r="CA41" i="6" s="1"/>
  <c r="CA322" i="5"/>
  <c r="AU26" i="6"/>
  <c r="AU37" i="6" s="1"/>
  <c r="AU39" i="6" s="1"/>
  <c r="AU41" i="6" s="1"/>
  <c r="AU322" i="5"/>
  <c r="BO26" i="6"/>
  <c r="BO37" i="6" s="1"/>
  <c r="BO39" i="6" s="1"/>
  <c r="BO41" i="6" s="1"/>
  <c r="BO322" i="5"/>
  <c r="DO26" i="6"/>
  <c r="DO37" i="6" s="1"/>
  <c r="DO39" i="6" s="1"/>
  <c r="DO41" i="6" s="1"/>
  <c r="DO322" i="5"/>
  <c r="DD37" i="6"/>
  <c r="DD39" i="6" s="1"/>
  <c r="DD41" i="6" s="1"/>
  <c r="CN37" i="6"/>
  <c r="CN39" i="6" s="1"/>
  <c r="CN41" i="6" s="1"/>
  <c r="CI26" i="6"/>
  <c r="CI37" i="6" s="1"/>
  <c r="CI39" i="6" s="1"/>
  <c r="CI41" i="6" s="1"/>
  <c r="CI322" i="5"/>
  <c r="BS26" i="6"/>
  <c r="BS37" i="6" s="1"/>
  <c r="BS39" i="6" s="1"/>
  <c r="BS41" i="6" s="1"/>
  <c r="BS322" i="5"/>
  <c r="BC26" i="6"/>
  <c r="BC37" i="6" s="1"/>
  <c r="BC39" i="6" s="1"/>
  <c r="BC41" i="6" s="1"/>
  <c r="BC322" i="5"/>
  <c r="BH37" i="6"/>
  <c r="BH39" i="6" s="1"/>
  <c r="BH41" i="6" s="1"/>
  <c r="AY26" i="6" l="1"/>
  <c r="AY37" i="6" s="1"/>
  <c r="AY39" i="6" s="1"/>
  <c r="AY41" i="6" s="1"/>
  <c r="CM322" i="5"/>
  <c r="CU26" i="6"/>
  <c r="CU37" i="6" s="1"/>
  <c r="CU39" i="6" s="1"/>
  <c r="CU41" i="6" s="1"/>
  <c r="BU322" i="5"/>
  <c r="BP322" i="5"/>
  <c r="CV322" i="5"/>
  <c r="BK322" i="5"/>
  <c r="CB26" i="6"/>
  <c r="CB37" i="6" s="1"/>
  <c r="CB39" i="6" s="1"/>
  <c r="CB41" i="6" s="1"/>
  <c r="CB102" i="6" s="1"/>
  <c r="CG26" i="6"/>
  <c r="CG37" i="6" s="1"/>
  <c r="CG39" i="6" s="1"/>
  <c r="CG41" i="6" s="1"/>
  <c r="CG42" i="6" s="1"/>
  <c r="CY322" i="5"/>
  <c r="BL26" i="6"/>
  <c r="BL37" i="6" s="1"/>
  <c r="BL39" i="6" s="1"/>
  <c r="BL41" i="6" s="1"/>
  <c r="BL42" i="6" s="1"/>
  <c r="CW322" i="5"/>
  <c r="BX322" i="5"/>
  <c r="CE322" i="5"/>
  <c r="CC42" i="6"/>
  <c r="CR322" i="5"/>
  <c r="BD322" i="5"/>
  <c r="CD322" i="5"/>
  <c r="BV26" i="6"/>
  <c r="BV37" i="6" s="1"/>
  <c r="BV39" i="6" s="1"/>
  <c r="BV41" i="6" s="1"/>
  <c r="BV90" i="7" s="1"/>
  <c r="CK322" i="5"/>
  <c r="CN322" i="5"/>
  <c r="DH322" i="5"/>
  <c r="DP322" i="5"/>
  <c r="BN26" i="6"/>
  <c r="BN37" i="6" s="1"/>
  <c r="BN39" i="6" s="1"/>
  <c r="BN41" i="6" s="1"/>
  <c r="BN42" i="6" s="1"/>
  <c r="AZ26" i="6"/>
  <c r="AZ37" i="6" s="1"/>
  <c r="AZ39" i="6" s="1"/>
  <c r="AZ41" i="6" s="1"/>
  <c r="AZ42" i="6" s="1"/>
  <c r="DJ26" i="6"/>
  <c r="DJ37" i="6" s="1"/>
  <c r="DJ39" i="6" s="1"/>
  <c r="DJ41" i="6" s="1"/>
  <c r="DJ102" i="6" s="1"/>
  <c r="BE322" i="5"/>
  <c r="DM322" i="5"/>
  <c r="AX26" i="6"/>
  <c r="AX37" i="6" s="1"/>
  <c r="AX39" i="6" s="1"/>
  <c r="AX41" i="6" s="1"/>
  <c r="AX42" i="6" s="1"/>
  <c r="BM322" i="5"/>
  <c r="DK322" i="5"/>
  <c r="CJ26" i="6"/>
  <c r="CJ37" i="6" s="1"/>
  <c r="CJ39" i="6" s="1"/>
  <c r="CJ41" i="6" s="1"/>
  <c r="CJ46" i="6" s="1"/>
  <c r="CT26" i="6"/>
  <c r="CT37" i="6" s="1"/>
  <c r="CT39" i="6" s="1"/>
  <c r="CT41" i="6" s="1"/>
  <c r="CT42" i="6" s="1"/>
  <c r="BA26" i="6"/>
  <c r="BA37" i="6" s="1"/>
  <c r="BA39" i="6" s="1"/>
  <c r="BA41" i="6" s="1"/>
  <c r="BA102" i="6" s="1"/>
  <c r="CO26" i="6"/>
  <c r="CO37" i="6" s="1"/>
  <c r="CO39" i="6" s="1"/>
  <c r="CO41" i="6" s="1"/>
  <c r="CO42" i="6" s="1"/>
  <c r="DB26" i="6"/>
  <c r="DB37" i="6" s="1"/>
  <c r="DB39" i="6" s="1"/>
  <c r="DB41" i="6" s="1"/>
  <c r="DB46" i="6" s="1"/>
  <c r="AW322" i="5"/>
  <c r="DI322" i="5"/>
  <c r="DC322" i="5"/>
  <c r="BT26" i="6"/>
  <c r="DS322" i="5"/>
  <c r="BQ322" i="5"/>
  <c r="BW322" i="5"/>
  <c r="CL37" i="6"/>
  <c r="CL39" i="6" s="1"/>
  <c r="CL41" i="6" s="1"/>
  <c r="CL46" i="6" s="1"/>
  <c r="BF322" i="5"/>
  <c r="CL322" i="5"/>
  <c r="DR322" i="5"/>
  <c r="DQ322" i="5"/>
  <c r="BI26" i="6"/>
  <c r="BI37" i="6" s="1"/>
  <c r="BI39" i="6" s="1"/>
  <c r="BI41" i="6" s="1"/>
  <c r="BI102" i="6" s="1"/>
  <c r="BY322" i="5"/>
  <c r="CC90" i="7"/>
  <c r="CC102" i="6"/>
  <c r="AV37" i="6"/>
  <c r="AV39" i="6" s="1"/>
  <c r="AV41" i="6" s="1"/>
  <c r="AV102" i="6" s="1"/>
  <c r="AV322" i="5"/>
  <c r="EG26" i="6"/>
  <c r="EG37" i="6" s="1"/>
  <c r="EG39" i="6" s="1"/>
  <c r="EG41" i="6" s="1"/>
  <c r="EG42" i="6" s="1"/>
  <c r="BD37" i="6"/>
  <c r="BD39" i="6" s="1"/>
  <c r="BD41" i="6" s="1"/>
  <c r="BD102" i="6" s="1"/>
  <c r="CZ26" i="6"/>
  <c r="CF26" i="6"/>
  <c r="CF37" i="6" s="1"/>
  <c r="CF39" i="6" s="1"/>
  <c r="CF41" i="6" s="1"/>
  <c r="CF102" i="6" s="1"/>
  <c r="BZ322" i="5"/>
  <c r="DA42" i="6"/>
  <c r="CP322" i="5"/>
  <c r="DR37" i="6"/>
  <c r="DR39" i="6" s="1"/>
  <c r="DR41" i="6" s="1"/>
  <c r="DR102" i="6" s="1"/>
  <c r="EW26" i="6"/>
  <c r="EW37" i="6" s="1"/>
  <c r="EW39" i="6" s="1"/>
  <c r="EW41" i="6" s="1"/>
  <c r="EW42" i="6" s="1"/>
  <c r="DF322" i="5"/>
  <c r="AW102" i="6"/>
  <c r="BM46" i="6"/>
  <c r="BM91" i="7" s="1"/>
  <c r="DA102" i="6"/>
  <c r="DA90" i="7"/>
  <c r="BM102" i="6"/>
  <c r="BM90" i="7"/>
  <c r="BU90" i="7"/>
  <c r="AW42" i="6"/>
  <c r="AW46" i="6"/>
  <c r="AW10" i="7" s="1"/>
  <c r="CW102" i="6"/>
  <c r="DQ46" i="6"/>
  <c r="DQ91" i="7" s="1"/>
  <c r="BU42" i="6"/>
  <c r="CK102" i="6"/>
  <c r="CK46" i="6"/>
  <c r="CK10" i="7" s="1"/>
  <c r="BU102" i="6"/>
  <c r="CK42" i="6"/>
  <c r="BE102" i="6"/>
  <c r="CS102" i="6"/>
  <c r="BQ90" i="7"/>
  <c r="BE46" i="6"/>
  <c r="BE10" i="7" s="1"/>
  <c r="BQ102" i="6"/>
  <c r="CS46" i="6"/>
  <c r="CS47" i="6" s="1"/>
  <c r="BE90" i="7"/>
  <c r="CS90" i="7"/>
  <c r="BQ46" i="6"/>
  <c r="BQ47" i="6" s="1"/>
  <c r="BJ322" i="5"/>
  <c r="CW90" i="7"/>
  <c r="DM42" i="6"/>
  <c r="DM90" i="7"/>
  <c r="CW42" i="6"/>
  <c r="DM102" i="6"/>
  <c r="DQ102" i="6"/>
  <c r="DQ90" i="7"/>
  <c r="BY42" i="6"/>
  <c r="DI102" i="6"/>
  <c r="BY46" i="6"/>
  <c r="BY91" i="7" s="1"/>
  <c r="BY90" i="7"/>
  <c r="DE102" i="6"/>
  <c r="DI46" i="6"/>
  <c r="DI47" i="6" s="1"/>
  <c r="DE46" i="6"/>
  <c r="DE91" i="7" s="1"/>
  <c r="DI42" i="6"/>
  <c r="DE90" i="7"/>
  <c r="BB322" i="5"/>
  <c r="CH322" i="5"/>
  <c r="DN322" i="5"/>
  <c r="BR322" i="5"/>
  <c r="CX322" i="5"/>
  <c r="CH37" i="6"/>
  <c r="CH39" i="6" s="1"/>
  <c r="CH41" i="6" s="1"/>
  <c r="CH46" i="6" s="1"/>
  <c r="BZ37" i="6"/>
  <c r="BZ39" i="6" s="1"/>
  <c r="BZ41" i="6" s="1"/>
  <c r="BZ90" i="7" s="1"/>
  <c r="EL26" i="6"/>
  <c r="EL37" i="6" s="1"/>
  <c r="EL39" i="6" s="1"/>
  <c r="EL41" i="6" s="1"/>
  <c r="EL42" i="6" s="1"/>
  <c r="BB37" i="6"/>
  <c r="BB39" i="6" s="1"/>
  <c r="BB41" i="6" s="1"/>
  <c r="BB46" i="6" s="1"/>
  <c r="EF26" i="6"/>
  <c r="EF37" i="6" s="1"/>
  <c r="EF39" i="6" s="1"/>
  <c r="EF41" i="6" s="1"/>
  <c r="EF42" i="6" s="1"/>
  <c r="BR37" i="6"/>
  <c r="BR39" i="6" s="1"/>
  <c r="BR41" i="6" s="1"/>
  <c r="BR46" i="6" s="1"/>
  <c r="EJ26" i="6"/>
  <c r="EJ37" i="6" s="1"/>
  <c r="EJ39" i="6" s="1"/>
  <c r="EJ41" i="6" s="1"/>
  <c r="EJ42" i="6" s="1"/>
  <c r="DN37" i="6"/>
  <c r="DN39" i="6" s="1"/>
  <c r="DN41" i="6" s="1"/>
  <c r="DN90" i="7" s="1"/>
  <c r="EV26" i="6"/>
  <c r="EV37" i="6" s="1"/>
  <c r="EV39" i="6" s="1"/>
  <c r="EV41" i="6" s="1"/>
  <c r="EV46" i="6" s="1"/>
  <c r="EI26" i="6"/>
  <c r="EI37" i="6" s="1"/>
  <c r="EI39" i="6" s="1"/>
  <c r="EI41" i="6" s="1"/>
  <c r="EI42" i="6" s="1"/>
  <c r="ER26" i="6"/>
  <c r="ER37" i="6" s="1"/>
  <c r="ER39" i="6" s="1"/>
  <c r="ER41" i="6" s="1"/>
  <c r="ER46" i="6" s="1"/>
  <c r="BS42" i="6"/>
  <c r="BS46" i="6"/>
  <c r="BS102" i="6"/>
  <c r="BS90" i="7"/>
  <c r="CI42" i="6"/>
  <c r="CI46" i="6"/>
  <c r="CI102" i="6"/>
  <c r="CI90" i="7"/>
  <c r="CY42" i="6"/>
  <c r="CY46" i="6"/>
  <c r="CY102" i="6"/>
  <c r="CY90" i="7"/>
  <c r="DO42" i="6"/>
  <c r="DO46" i="6"/>
  <c r="DO102" i="6"/>
  <c r="DO90" i="7"/>
  <c r="CV46" i="6"/>
  <c r="CV42" i="6"/>
  <c r="CV102" i="6"/>
  <c r="CV90" i="7"/>
  <c r="DL42" i="6"/>
  <c r="DL46" i="6"/>
  <c r="DL102" i="6"/>
  <c r="DL90" i="7"/>
  <c r="CR46" i="6"/>
  <c r="CR42" i="6"/>
  <c r="CR102" i="6"/>
  <c r="CR90" i="7"/>
  <c r="DH46" i="6"/>
  <c r="DH42" i="6"/>
  <c r="DH102" i="6"/>
  <c r="DH90" i="7"/>
  <c r="BU47" i="6"/>
  <c r="BU10" i="7"/>
  <c r="BU91" i="7"/>
  <c r="DA47" i="6"/>
  <c r="DA10" i="7"/>
  <c r="DA91" i="7"/>
  <c r="BX46" i="6"/>
  <c r="BX42" i="6"/>
  <c r="BX102" i="6"/>
  <c r="BX90" i="7"/>
  <c r="CN46" i="6"/>
  <c r="CN42" i="6"/>
  <c r="CN102" i="6"/>
  <c r="CN90" i="7"/>
  <c r="DD46" i="6"/>
  <c r="DD42" i="6"/>
  <c r="DD102" i="6"/>
  <c r="DD90" i="7"/>
  <c r="AY42" i="6"/>
  <c r="AY46" i="6"/>
  <c r="AY102" i="6"/>
  <c r="AY90" i="7"/>
  <c r="CE42" i="6"/>
  <c r="CE46" i="6"/>
  <c r="CE102" i="6"/>
  <c r="CE90" i="7"/>
  <c r="CU42" i="6"/>
  <c r="CU46" i="6"/>
  <c r="CU102" i="6"/>
  <c r="CU90" i="7"/>
  <c r="DK42" i="6"/>
  <c r="DK46" i="6"/>
  <c r="DK102" i="6"/>
  <c r="DK90" i="7"/>
  <c r="BK42" i="6"/>
  <c r="BK46" i="6"/>
  <c r="BK102" i="6"/>
  <c r="BK90" i="7"/>
  <c r="BJ42" i="6"/>
  <c r="BJ46" i="6"/>
  <c r="BJ102" i="6"/>
  <c r="BJ90" i="7"/>
  <c r="CP42" i="6"/>
  <c r="CP46" i="6"/>
  <c r="CP102" i="6"/>
  <c r="CP90" i="7"/>
  <c r="CX42" i="6"/>
  <c r="CX46" i="6"/>
  <c r="CX102" i="6"/>
  <c r="CX90" i="7"/>
  <c r="DF42" i="6"/>
  <c r="DF46" i="6"/>
  <c r="DF102" i="6"/>
  <c r="DF90" i="7"/>
  <c r="BG42" i="6"/>
  <c r="BG46" i="6"/>
  <c r="BG102" i="6"/>
  <c r="BG90" i="7"/>
  <c r="EM26" i="6"/>
  <c r="EM37" i="6" s="1"/>
  <c r="EM39" i="6" s="1"/>
  <c r="EM41" i="6" s="1"/>
  <c r="EQ26" i="6"/>
  <c r="EQ37" i="6" s="1"/>
  <c r="EQ39" i="6" s="1"/>
  <c r="EQ41" i="6" s="1"/>
  <c r="CW47" i="6"/>
  <c r="CW10" i="7"/>
  <c r="CW91" i="7"/>
  <c r="DM47" i="6"/>
  <c r="DM10" i="7"/>
  <c r="DM91" i="7"/>
  <c r="BC42" i="6"/>
  <c r="BC46" i="6"/>
  <c r="BC102" i="6"/>
  <c r="BC90" i="7"/>
  <c r="EP26" i="6"/>
  <c r="EP37" i="6" s="1"/>
  <c r="EP39" i="6" s="1"/>
  <c r="EP41" i="6" s="1"/>
  <c r="ET26" i="6"/>
  <c r="ET37" i="6" s="1"/>
  <c r="ET39" i="6" s="1"/>
  <c r="ET41" i="6" s="1"/>
  <c r="DP42" i="6"/>
  <c r="DP46" i="6"/>
  <c r="DP102" i="6"/>
  <c r="DP90" i="7"/>
  <c r="BH46" i="6"/>
  <c r="BH42" i="6"/>
  <c r="BH102" i="6"/>
  <c r="BH90" i="7"/>
  <c r="BP46" i="6"/>
  <c r="BP42" i="6"/>
  <c r="BP102" i="6"/>
  <c r="BP90" i="7"/>
  <c r="CC47" i="6"/>
  <c r="CC10" i="7"/>
  <c r="CC91" i="7"/>
  <c r="BO42" i="6"/>
  <c r="BO46" i="6"/>
  <c r="BO102" i="6"/>
  <c r="BO90" i="7"/>
  <c r="AU42" i="6"/>
  <c r="AU46" i="6"/>
  <c r="AU102" i="6"/>
  <c r="AU90" i="7"/>
  <c r="CA42" i="6"/>
  <c r="CA46" i="6"/>
  <c r="CA102" i="6"/>
  <c r="CA90" i="7"/>
  <c r="CQ42" i="6"/>
  <c r="CQ46" i="6"/>
  <c r="CQ102" i="6"/>
  <c r="CQ90" i="7"/>
  <c r="DG42" i="6"/>
  <c r="DG46" i="6"/>
  <c r="DG102" i="6"/>
  <c r="DG90" i="7"/>
  <c r="BF42" i="6"/>
  <c r="BF46" i="6"/>
  <c r="BF102" i="6"/>
  <c r="BF90" i="7"/>
  <c r="CD42" i="6"/>
  <c r="CD46" i="6"/>
  <c r="CD102" i="6"/>
  <c r="CD90" i="7"/>
  <c r="BW42" i="6"/>
  <c r="BW46" i="6"/>
  <c r="BW102" i="6"/>
  <c r="BW90" i="7"/>
  <c r="CM42" i="6"/>
  <c r="CM46" i="6"/>
  <c r="CM102" i="6"/>
  <c r="CM90" i="7"/>
  <c r="DC42" i="6"/>
  <c r="DC46" i="6"/>
  <c r="DC102" i="6"/>
  <c r="DC90" i="7"/>
  <c r="DS42" i="6"/>
  <c r="DS46" i="6"/>
  <c r="DS102" i="6"/>
  <c r="DS90" i="7"/>
  <c r="EO26" i="6" l="1"/>
  <c r="EO37" i="6" s="1"/>
  <c r="EO39" i="6" s="1"/>
  <c r="EO41" i="6" s="1"/>
  <c r="EO46" i="6" s="1"/>
  <c r="EU26" i="6"/>
  <c r="EU37" i="6" s="1"/>
  <c r="EU39" i="6" s="1"/>
  <c r="EU41" i="6" s="1"/>
  <c r="BL46" i="6"/>
  <c r="BL10" i="7" s="1"/>
  <c r="CG46" i="6"/>
  <c r="CG91" i="7" s="1"/>
  <c r="CG90" i="7"/>
  <c r="CG102" i="6"/>
  <c r="CB42" i="6"/>
  <c r="CB46" i="6"/>
  <c r="CB10" i="7" s="1"/>
  <c r="CB90" i="7"/>
  <c r="BL90" i="7"/>
  <c r="BL102" i="6"/>
  <c r="EH26" i="6"/>
  <c r="EH37" i="6" s="1"/>
  <c r="EH39" i="6" s="1"/>
  <c r="EH41" i="6" s="1"/>
  <c r="EH46" i="6" s="1"/>
  <c r="EE26" i="6"/>
  <c r="EE37" i="6" s="1"/>
  <c r="EE39" i="6" s="1"/>
  <c r="EE41" i="6" s="1"/>
  <c r="EE42" i="6" s="1"/>
  <c r="BV102" i="6"/>
  <c r="BV46" i="6"/>
  <c r="BV47" i="6" s="1"/>
  <c r="BV42" i="6"/>
  <c r="BN90" i="7"/>
  <c r="BN46" i="6"/>
  <c r="BN47" i="6" s="1"/>
  <c r="BN102" i="6"/>
  <c r="CT102" i="6"/>
  <c r="EQ102" i="6" s="1"/>
  <c r="CT46" i="6"/>
  <c r="CT47" i="6" s="1"/>
  <c r="AZ90" i="7"/>
  <c r="AZ46" i="6"/>
  <c r="AZ91" i="7" s="1"/>
  <c r="DJ46" i="6"/>
  <c r="DJ47" i="6" s="1"/>
  <c r="AZ102" i="6"/>
  <c r="BA42" i="6"/>
  <c r="DJ42" i="6"/>
  <c r="DJ90" i="7"/>
  <c r="EN26" i="6"/>
  <c r="EN37" i="6" s="1"/>
  <c r="EN39" i="6" s="1"/>
  <c r="EN41" i="6" s="1"/>
  <c r="EN42" i="6" s="1"/>
  <c r="AX90" i="7"/>
  <c r="AX102" i="6"/>
  <c r="EE102" i="6" s="1"/>
  <c r="AX46" i="6"/>
  <c r="AX47" i="6" s="1"/>
  <c r="CJ102" i="6"/>
  <c r="CO90" i="7"/>
  <c r="BD90" i="7"/>
  <c r="CO46" i="6"/>
  <c r="CO91" i="7" s="1"/>
  <c r="CT90" i="7"/>
  <c r="DB42" i="6"/>
  <c r="BA46" i="6"/>
  <c r="BA47" i="6" s="1"/>
  <c r="BA90" i="7"/>
  <c r="CO102" i="6"/>
  <c r="EP102" i="6" s="1"/>
  <c r="CL102" i="6"/>
  <c r="CJ90" i="7"/>
  <c r="CL42" i="6"/>
  <c r="CJ42" i="6"/>
  <c r="DB102" i="6"/>
  <c r="AV90" i="7"/>
  <c r="DB90" i="7"/>
  <c r="CL90" i="7"/>
  <c r="BI90" i="7"/>
  <c r="BI42" i="6"/>
  <c r="EK26" i="6"/>
  <c r="EK37" i="6" s="1"/>
  <c r="EK39" i="6" s="1"/>
  <c r="EK41" i="6" s="1"/>
  <c r="BT37" i="6"/>
  <c r="BT39" i="6" s="1"/>
  <c r="BT41" i="6" s="1"/>
  <c r="BI46" i="6"/>
  <c r="BI10" i="7" s="1"/>
  <c r="BD42" i="6"/>
  <c r="AV42" i="6"/>
  <c r="BD46" i="6"/>
  <c r="BD91" i="7" s="1"/>
  <c r="AV46" i="6"/>
  <c r="AV10" i="7" s="1"/>
  <c r="EG46" i="6"/>
  <c r="EG47" i="6" s="1"/>
  <c r="CF42" i="6"/>
  <c r="CF46" i="6"/>
  <c r="CF47" i="6" s="1"/>
  <c r="CF90" i="7"/>
  <c r="ES26" i="6"/>
  <c r="ES37" i="6" s="1"/>
  <c r="ES39" i="6" s="1"/>
  <c r="ES41" i="6" s="1"/>
  <c r="CZ37" i="6"/>
  <c r="CZ39" i="6" s="1"/>
  <c r="CZ41" i="6" s="1"/>
  <c r="EW46" i="6"/>
  <c r="EW47" i="6" s="1"/>
  <c r="BM47" i="6"/>
  <c r="DR46" i="6"/>
  <c r="DR91" i="7" s="1"/>
  <c r="DR42" i="6"/>
  <c r="DR90" i="7"/>
  <c r="BM10" i="7"/>
  <c r="AW47" i="6"/>
  <c r="EV42" i="6"/>
  <c r="CK91" i="7"/>
  <c r="AW91" i="7"/>
  <c r="CK47" i="6"/>
  <c r="DQ10" i="7"/>
  <c r="DQ47" i="6"/>
  <c r="EJ46" i="6"/>
  <c r="EJ47" i="6" s="1"/>
  <c r="BY10" i="7"/>
  <c r="BQ91" i="7"/>
  <c r="BQ10" i="7"/>
  <c r="CS91" i="7"/>
  <c r="BE47" i="6"/>
  <c r="CS10" i="7"/>
  <c r="BE91" i="7"/>
  <c r="BZ102" i="6"/>
  <c r="EL102" i="6" s="1"/>
  <c r="BR90" i="7"/>
  <c r="BR42" i="6"/>
  <c r="DE47" i="6"/>
  <c r="EL46" i="6"/>
  <c r="EL47" i="6" s="1"/>
  <c r="BR102" i="6"/>
  <c r="EJ102" i="6" s="1"/>
  <c r="DE10" i="7"/>
  <c r="CH42" i="6"/>
  <c r="DI91" i="7"/>
  <c r="DN102" i="6"/>
  <c r="EV102" i="6" s="1"/>
  <c r="BB42" i="6"/>
  <c r="EI46" i="6"/>
  <c r="EI47" i="6" s="1"/>
  <c r="DN46" i="6"/>
  <c r="DN47" i="6" s="1"/>
  <c r="BB90" i="7"/>
  <c r="DN42" i="6"/>
  <c r="BB102" i="6"/>
  <c r="CG47" i="6"/>
  <c r="BZ46" i="6"/>
  <c r="BZ47" i="6" s="1"/>
  <c r="BZ42" i="6"/>
  <c r="DI10" i="7"/>
  <c r="CH90" i="7"/>
  <c r="BY47" i="6"/>
  <c r="CH102" i="6"/>
  <c r="EF46" i="6"/>
  <c r="EF47" i="6" s="1"/>
  <c r="ER42" i="6"/>
  <c r="DS47" i="6"/>
  <c r="DS10" i="7"/>
  <c r="DS91" i="7"/>
  <c r="CM47" i="6"/>
  <c r="CM10" i="7"/>
  <c r="CM91" i="7"/>
  <c r="DB47" i="6"/>
  <c r="DB10" i="7"/>
  <c r="DB91" i="7"/>
  <c r="CL47" i="6"/>
  <c r="CL10" i="7"/>
  <c r="CL91" i="7"/>
  <c r="BF47" i="6"/>
  <c r="BF10" i="7"/>
  <c r="BF91" i="7"/>
  <c r="DG47" i="6"/>
  <c r="DG10" i="7"/>
  <c r="DG91" i="7"/>
  <c r="CA47" i="6"/>
  <c r="CA10" i="7"/>
  <c r="CA91" i="7"/>
  <c r="EW102" i="6"/>
  <c r="BP47" i="6"/>
  <c r="BP10" i="7"/>
  <c r="BP91" i="7"/>
  <c r="BH47" i="6"/>
  <c r="BH10" i="7"/>
  <c r="BH91" i="7"/>
  <c r="DP47" i="6"/>
  <c r="DP10" i="7"/>
  <c r="DP91" i="7"/>
  <c r="EV47" i="6"/>
  <c r="BK47" i="6"/>
  <c r="BK10" i="7"/>
  <c r="BK91" i="7"/>
  <c r="CN47" i="6"/>
  <c r="CN10" i="7"/>
  <c r="CN91" i="7"/>
  <c r="DH47" i="6"/>
  <c r="DH10" i="7"/>
  <c r="DH91" i="7"/>
  <c r="EO47" i="6"/>
  <c r="CJ47" i="6"/>
  <c r="CJ10" i="7"/>
  <c r="CJ91" i="7"/>
  <c r="EP42" i="6"/>
  <c r="EP46" i="6"/>
  <c r="EU42" i="6"/>
  <c r="EU46" i="6"/>
  <c r="DK47" i="6"/>
  <c r="DK10" i="7"/>
  <c r="DK91" i="7"/>
  <c r="CU47" i="6"/>
  <c r="CU10" i="7"/>
  <c r="CU91" i="7"/>
  <c r="CE47" i="6"/>
  <c r="CE10" i="7"/>
  <c r="CE91" i="7"/>
  <c r="AY47" i="6"/>
  <c r="AY10" i="7"/>
  <c r="AY91" i="7"/>
  <c r="DC47" i="6"/>
  <c r="DC10" i="7"/>
  <c r="DC91" i="7"/>
  <c r="BW47" i="6"/>
  <c r="BW10" i="7"/>
  <c r="BW91" i="7"/>
  <c r="CD47" i="6"/>
  <c r="CD10" i="7"/>
  <c r="CD91" i="7"/>
  <c r="CQ47" i="6"/>
  <c r="CQ10" i="7"/>
  <c r="CQ91" i="7"/>
  <c r="AU47" i="6"/>
  <c r="AU10" i="7"/>
  <c r="AU91" i="7"/>
  <c r="ET42" i="6"/>
  <c r="ET46" i="6"/>
  <c r="DD47" i="6"/>
  <c r="DD10" i="7"/>
  <c r="DD91" i="7"/>
  <c r="BX47" i="6"/>
  <c r="BX10" i="7"/>
  <c r="BX91" i="7"/>
  <c r="CR47" i="6"/>
  <c r="CR10" i="7"/>
  <c r="CR91" i="7"/>
  <c r="CV47" i="6"/>
  <c r="CV10" i="7"/>
  <c r="CV91" i="7"/>
  <c r="BO47" i="6"/>
  <c r="BO10" i="7"/>
  <c r="BO91" i="7"/>
  <c r="EH102" i="6"/>
  <c r="BC47" i="6"/>
  <c r="BC10" i="7"/>
  <c r="BC91" i="7"/>
  <c r="EQ42" i="6"/>
  <c r="EQ46" i="6"/>
  <c r="BG47" i="6"/>
  <c r="BG10" i="7"/>
  <c r="BG91" i="7"/>
  <c r="DF47" i="6"/>
  <c r="DF10" i="7"/>
  <c r="DF91" i="7"/>
  <c r="CX47" i="6"/>
  <c r="CX10" i="7"/>
  <c r="CX91" i="7"/>
  <c r="CP47" i="6"/>
  <c r="CP10" i="7"/>
  <c r="CP91" i="7"/>
  <c r="CH47" i="6"/>
  <c r="CH10" i="7"/>
  <c r="CH91" i="7"/>
  <c r="BR47" i="6"/>
  <c r="BR10" i="7"/>
  <c r="BR91" i="7"/>
  <c r="BJ47" i="6"/>
  <c r="BJ10" i="7"/>
  <c r="BJ91" i="7"/>
  <c r="BB47" i="6"/>
  <c r="BB10" i="7"/>
  <c r="BB91" i="7"/>
  <c r="ER47" i="6"/>
  <c r="ET102" i="6"/>
  <c r="EU102" i="6"/>
  <c r="EM102" i="6"/>
  <c r="ER102" i="6"/>
  <c r="EM42" i="6"/>
  <c r="EM46" i="6"/>
  <c r="EG102" i="6"/>
  <c r="DL47" i="6"/>
  <c r="DL10" i="7"/>
  <c r="DL91" i="7"/>
  <c r="DO47" i="6"/>
  <c r="DO10" i="7"/>
  <c r="DO91" i="7"/>
  <c r="CY47" i="6"/>
  <c r="CY10" i="7"/>
  <c r="CY91" i="7"/>
  <c r="CI47" i="6"/>
  <c r="CI10" i="7"/>
  <c r="CI91" i="7"/>
  <c r="BS47" i="6"/>
  <c r="BS10" i="7"/>
  <c r="BS91" i="7"/>
  <c r="EO42" i="6" l="1"/>
  <c r="EI102" i="6"/>
  <c r="BL91" i="7"/>
  <c r="BL47" i="6"/>
  <c r="EN102" i="6"/>
  <c r="CG10" i="7"/>
  <c r="CB47" i="6"/>
  <c r="CB91" i="7"/>
  <c r="EH42" i="6"/>
  <c r="EE46" i="6"/>
  <c r="EE47" i="6" s="1"/>
  <c r="BV10" i="7"/>
  <c r="BV91" i="7"/>
  <c r="DJ10" i="7"/>
  <c r="AZ10" i="7"/>
  <c r="AZ47" i="6"/>
  <c r="BN91" i="7"/>
  <c r="BN10" i="7"/>
  <c r="DJ91" i="7"/>
  <c r="CT10" i="7"/>
  <c r="CT91" i="7"/>
  <c r="EF102" i="6"/>
  <c r="EN46" i="6"/>
  <c r="EN47" i="6" s="1"/>
  <c r="AX91" i="7"/>
  <c r="AX10" i="7"/>
  <c r="EO102" i="6"/>
  <c r="CO10" i="7"/>
  <c r="CO47" i="6"/>
  <c r="DR47" i="6"/>
  <c r="BA91" i="7"/>
  <c r="BA10" i="7"/>
  <c r="BD47" i="6"/>
  <c r="BI47" i="6"/>
  <c r="BI91" i="7"/>
  <c r="BT42" i="6"/>
  <c r="BT102" i="6"/>
  <c r="EK102" i="6" s="1"/>
  <c r="BT90" i="7"/>
  <c r="BT46" i="6"/>
  <c r="EK42" i="6"/>
  <c r="EK46" i="6"/>
  <c r="EK47" i="6" s="1"/>
  <c r="BD10" i="7"/>
  <c r="AV91" i="7"/>
  <c r="AV47" i="6"/>
  <c r="CF91" i="7"/>
  <c r="CF10" i="7"/>
  <c r="CZ46" i="6"/>
  <c r="CZ42" i="6"/>
  <c r="CZ90" i="7"/>
  <c r="CZ102" i="6"/>
  <c r="ES102" i="6" s="1"/>
  <c r="ES42" i="6"/>
  <c r="ES46" i="6"/>
  <c r="ES47" i="6" s="1"/>
  <c r="DR10" i="7"/>
  <c r="DN91" i="7"/>
  <c r="DN10" i="7"/>
  <c r="BZ91" i="7"/>
  <c r="BZ10" i="7"/>
  <c r="ET47" i="6"/>
  <c r="EU47" i="6"/>
  <c r="EM47" i="6"/>
  <c r="EP47" i="6"/>
  <c r="EH47" i="6"/>
  <c r="EQ47" i="6"/>
  <c r="BT91" i="7" l="1"/>
  <c r="BT47" i="6"/>
  <c r="BT10" i="7"/>
  <c r="CZ47" i="6"/>
  <c r="CZ10" i="7"/>
  <c r="CZ91" i="7"/>
  <c r="H253" i="5" l="1"/>
  <c r="I253" i="5"/>
  <c r="J253" i="5"/>
  <c r="K253" i="5"/>
  <c r="L253" i="5"/>
  <c r="M253" i="5"/>
  <c r="N253" i="5"/>
  <c r="N260" i="5" s="1"/>
  <c r="O253" i="5"/>
  <c r="O260" i="5" s="1"/>
  <c r="P253" i="5"/>
  <c r="Q253" i="5"/>
  <c r="R253" i="5"/>
  <c r="S253" i="5"/>
  <c r="T253" i="5"/>
  <c r="T260" i="5" s="1"/>
  <c r="U253" i="5"/>
  <c r="V253" i="5"/>
  <c r="V260" i="5" s="1"/>
  <c r="W253" i="5"/>
  <c r="W260" i="5" s="1"/>
  <c r="X253" i="5"/>
  <c r="Y253" i="5"/>
  <c r="Z253" i="5"/>
  <c r="AA253" i="5"/>
  <c r="AB253" i="5"/>
  <c r="AC253" i="5"/>
  <c r="AD253" i="5"/>
  <c r="AD260" i="5" s="1"/>
  <c r="H254" i="5"/>
  <c r="I254" i="5"/>
  <c r="J254" i="5"/>
  <c r="K254" i="5"/>
  <c r="L254" i="5"/>
  <c r="M254" i="5"/>
  <c r="M261" i="5" s="1"/>
  <c r="N254" i="5"/>
  <c r="O254" i="5"/>
  <c r="O261" i="5" s="1"/>
  <c r="P254" i="5"/>
  <c r="P261" i="5" s="1"/>
  <c r="Q254" i="5"/>
  <c r="R254" i="5"/>
  <c r="S254" i="5"/>
  <c r="T254" i="5"/>
  <c r="U254" i="5"/>
  <c r="V254" i="5"/>
  <c r="W254" i="5"/>
  <c r="W261" i="5" s="1"/>
  <c r="X254" i="5"/>
  <c r="X261" i="5" s="1"/>
  <c r="Y254" i="5"/>
  <c r="Z254" i="5"/>
  <c r="AA254" i="5"/>
  <c r="AB254" i="5"/>
  <c r="AC254" i="5"/>
  <c r="AC261" i="5" s="1"/>
  <c r="AD254" i="5"/>
  <c r="AE254" i="5"/>
  <c r="AE261" i="5" s="1"/>
  <c r="AF254" i="5"/>
  <c r="AF261" i="5" s="1"/>
  <c r="AG254" i="5"/>
  <c r="AH254" i="5"/>
  <c r="H255" i="5"/>
  <c r="I255" i="5"/>
  <c r="J255" i="5"/>
  <c r="K255" i="5"/>
  <c r="L255" i="5"/>
  <c r="L262" i="5" s="1"/>
  <c r="M255" i="5"/>
  <c r="M262" i="5" s="1"/>
  <c r="N255" i="5"/>
  <c r="O255" i="5"/>
  <c r="P255" i="5"/>
  <c r="Q255" i="5"/>
  <c r="R255" i="5"/>
  <c r="R262" i="5" s="1"/>
  <c r="S255" i="5"/>
  <c r="T255" i="5"/>
  <c r="T262" i="5" s="1"/>
  <c r="U255" i="5"/>
  <c r="U262" i="5" s="1"/>
  <c r="V255" i="5"/>
  <c r="W255" i="5"/>
  <c r="X255" i="5"/>
  <c r="Y255" i="5"/>
  <c r="Z255" i="5"/>
  <c r="AA255" i="5"/>
  <c r="AB255" i="5"/>
  <c r="AB262" i="5" s="1"/>
  <c r="AC255" i="5"/>
  <c r="AC262" i="5" s="1"/>
  <c r="AD255" i="5"/>
  <c r="AE255" i="5"/>
  <c r="AF255" i="5"/>
  <c r="AG255" i="5"/>
  <c r="AH255" i="5"/>
  <c r="AH262" i="5" s="1"/>
  <c r="AI255" i="5"/>
  <c r="AJ255" i="5"/>
  <c r="AJ262" i="5" s="1"/>
  <c r="AK255" i="5"/>
  <c r="AK262" i="5" s="1"/>
  <c r="AL255" i="5"/>
  <c r="H256" i="5"/>
  <c r="I256" i="5"/>
  <c r="J256" i="5"/>
  <c r="K256" i="5"/>
  <c r="L256" i="5"/>
  <c r="M256" i="5"/>
  <c r="M263" i="5" s="1"/>
  <c r="N256" i="5"/>
  <c r="O256" i="5"/>
  <c r="P256" i="5"/>
  <c r="Q256" i="5"/>
  <c r="R256" i="5"/>
  <c r="S256" i="5"/>
  <c r="S263" i="5" s="1"/>
  <c r="T256" i="5"/>
  <c r="U256" i="5"/>
  <c r="U263" i="5" s="1"/>
  <c r="V256" i="5"/>
  <c r="V263" i="5" s="1"/>
  <c r="W256" i="5"/>
  <c r="X256" i="5"/>
  <c r="Y256" i="5"/>
  <c r="Z256" i="5"/>
  <c r="AA256" i="5"/>
  <c r="AB256" i="5"/>
  <c r="AC256" i="5"/>
  <c r="AC263" i="5" s="1"/>
  <c r="AD256" i="5"/>
  <c r="AD263" i="5" s="1"/>
  <c r="AE256" i="5"/>
  <c r="AF256" i="5"/>
  <c r="AG256" i="5"/>
  <c r="AH256" i="5"/>
  <c r="AI256" i="5"/>
  <c r="AJ256" i="5"/>
  <c r="AK256" i="5"/>
  <c r="AK263" i="5" s="1"/>
  <c r="AL256" i="5"/>
  <c r="AL263" i="5" s="1"/>
  <c r="AL266" i="5" s="1"/>
  <c r="AM256" i="5"/>
  <c r="AN256" i="5"/>
  <c r="AO256" i="5"/>
  <c r="AP256" i="5"/>
  <c r="H257" i="5"/>
  <c r="I257" i="5"/>
  <c r="J257" i="5"/>
  <c r="J264" i="5" s="1"/>
  <c r="K257" i="5"/>
  <c r="K264" i="5" s="1"/>
  <c r="L257" i="5"/>
  <c r="M257" i="5"/>
  <c r="N257" i="5"/>
  <c r="O257" i="5"/>
  <c r="P257" i="5"/>
  <c r="P264" i="5" s="1"/>
  <c r="Q257" i="5"/>
  <c r="R257" i="5"/>
  <c r="R264" i="5" s="1"/>
  <c r="S257" i="5"/>
  <c r="S264" i="5" s="1"/>
  <c r="T257" i="5"/>
  <c r="U257" i="5"/>
  <c r="V257" i="5"/>
  <c r="W257" i="5"/>
  <c r="X257" i="5"/>
  <c r="Y257" i="5"/>
  <c r="Z257" i="5"/>
  <c r="Z264" i="5" s="1"/>
  <c r="AA257" i="5"/>
  <c r="AA264" i="5" s="1"/>
  <c r="AB257" i="5"/>
  <c r="AC257" i="5"/>
  <c r="AD257" i="5"/>
  <c r="AE257" i="5"/>
  <c r="AF257" i="5"/>
  <c r="AF264" i="5" s="1"/>
  <c r="AG257" i="5"/>
  <c r="AG264" i="5" s="1"/>
  <c r="AH257" i="5"/>
  <c r="AH264" i="5" s="1"/>
  <c r="AI257" i="5"/>
  <c r="AI264" i="5" s="1"/>
  <c r="AJ257" i="5"/>
  <c r="AK257" i="5"/>
  <c r="AL257" i="5"/>
  <c r="AM257" i="5"/>
  <c r="AN257" i="5"/>
  <c r="AO257" i="5"/>
  <c r="AO264" i="5" s="1"/>
  <c r="AP257" i="5"/>
  <c r="AP264" i="5" s="1"/>
  <c r="AQ257" i="5"/>
  <c r="AQ264" i="5" s="1"/>
  <c r="AQ266" i="5" s="1"/>
  <c r="AQ26" i="6" s="1"/>
  <c r="AQ37" i="6" s="1"/>
  <c r="AQ39" i="6" s="1"/>
  <c r="AQ41" i="6" s="1"/>
  <c r="AR257" i="5"/>
  <c r="AS257" i="5"/>
  <c r="AT257" i="5"/>
  <c r="AT264" i="5" s="1"/>
  <c r="AT266" i="5" s="1"/>
  <c r="H260" i="5"/>
  <c r="I260" i="5"/>
  <c r="J260" i="5"/>
  <c r="K260" i="5"/>
  <c r="L260" i="5"/>
  <c r="M260" i="5"/>
  <c r="P260" i="5"/>
  <c r="Q260" i="5"/>
  <c r="R260" i="5"/>
  <c r="S260" i="5"/>
  <c r="U260" i="5"/>
  <c r="X260" i="5"/>
  <c r="Y260" i="5"/>
  <c r="Z260" i="5"/>
  <c r="AA260" i="5"/>
  <c r="AB260" i="5"/>
  <c r="AC260" i="5"/>
  <c r="H261" i="5"/>
  <c r="I261" i="5"/>
  <c r="J261" i="5"/>
  <c r="K261" i="5"/>
  <c r="L261" i="5"/>
  <c r="N261" i="5"/>
  <c r="Q261" i="5"/>
  <c r="R261" i="5"/>
  <c r="S261" i="5"/>
  <c r="T261" i="5"/>
  <c r="U261" i="5"/>
  <c r="V261" i="5"/>
  <c r="Y261" i="5"/>
  <c r="Z261" i="5"/>
  <c r="AA261" i="5"/>
  <c r="AB261" i="5"/>
  <c r="AD261" i="5"/>
  <c r="AG261" i="5"/>
  <c r="AH261" i="5"/>
  <c r="H262" i="5"/>
  <c r="I262" i="5"/>
  <c r="J262" i="5"/>
  <c r="K262" i="5"/>
  <c r="N262" i="5"/>
  <c r="O262" i="5"/>
  <c r="P262" i="5"/>
  <c r="Q262" i="5"/>
  <c r="S262" i="5"/>
  <c r="V262" i="5"/>
  <c r="W262" i="5"/>
  <c r="X262" i="5"/>
  <c r="Y262" i="5"/>
  <c r="Z262" i="5"/>
  <c r="AA262" i="5"/>
  <c r="AD262" i="5"/>
  <c r="AE262" i="5"/>
  <c r="AF262" i="5"/>
  <c r="AG262" i="5"/>
  <c r="AI262" i="5"/>
  <c r="AL262" i="5"/>
  <c r="H263" i="5"/>
  <c r="I263" i="5"/>
  <c r="J263" i="5"/>
  <c r="K263" i="5"/>
  <c r="L263" i="5"/>
  <c r="N263" i="5"/>
  <c r="O263" i="5"/>
  <c r="P263" i="5"/>
  <c r="Q263" i="5"/>
  <c r="R263" i="5"/>
  <c r="T263" i="5"/>
  <c r="W263" i="5"/>
  <c r="X263" i="5"/>
  <c r="Y263" i="5"/>
  <c r="Z263" i="5"/>
  <c r="AA263" i="5"/>
  <c r="AB263" i="5"/>
  <c r="AE263" i="5"/>
  <c r="AF263" i="5"/>
  <c r="AG263" i="5"/>
  <c r="AH263" i="5"/>
  <c r="AI263" i="5"/>
  <c r="AJ263" i="5"/>
  <c r="AM263" i="5"/>
  <c r="AN263" i="5"/>
  <c r="AO263" i="5"/>
  <c r="AP263" i="5"/>
  <c r="H264" i="5"/>
  <c r="I264" i="5"/>
  <c r="L264" i="5"/>
  <c r="M264" i="5"/>
  <c r="N264" i="5"/>
  <c r="O264" i="5"/>
  <c r="Q264" i="5"/>
  <c r="T264" i="5"/>
  <c r="U264" i="5"/>
  <c r="V264" i="5"/>
  <c r="W264" i="5"/>
  <c r="X264" i="5"/>
  <c r="Y264" i="5"/>
  <c r="AB264" i="5"/>
  <c r="AC264" i="5"/>
  <c r="AD264" i="5"/>
  <c r="AE264" i="5"/>
  <c r="AJ264" i="5"/>
  <c r="AK264" i="5"/>
  <c r="AL264" i="5"/>
  <c r="AM264" i="5"/>
  <c r="AM266" i="5" s="1"/>
  <c r="AM26" i="6" s="1"/>
  <c r="AM37" i="6" s="1"/>
  <c r="AM39" i="6" s="1"/>
  <c r="AM41" i="6" s="1"/>
  <c r="AN264" i="5"/>
  <c r="AR264" i="5"/>
  <c r="AR266" i="5" s="1"/>
  <c r="AR26" i="6" s="1"/>
  <c r="AS264" i="5"/>
  <c r="AS266" i="5" s="1"/>
  <c r="AA266" i="5" l="1"/>
  <c r="AA26" i="6" s="1"/>
  <c r="AA37" i="6" s="1"/>
  <c r="AA39" i="6" s="1"/>
  <c r="AA41" i="6" s="1"/>
  <c r="K266" i="5"/>
  <c r="AJ266" i="5"/>
  <c r="AJ26" i="6" s="1"/>
  <c r="AE266" i="5"/>
  <c r="AE26" i="6" s="1"/>
  <c r="AE37" i="6" s="1"/>
  <c r="AE39" i="6" s="1"/>
  <c r="AE41" i="6" s="1"/>
  <c r="AE90" i="7" s="1"/>
  <c r="Y266" i="5"/>
  <c r="AO266" i="5"/>
  <c r="Q266" i="5"/>
  <c r="Q26" i="6" s="1"/>
  <c r="Q37" i="6" s="1"/>
  <c r="Q39" i="6" s="1"/>
  <c r="Q41" i="6" s="1"/>
  <c r="AG266" i="5"/>
  <c r="AG26" i="6" s="1"/>
  <c r="AG37" i="6" s="1"/>
  <c r="AG39" i="6" s="1"/>
  <c r="AG41" i="6" s="1"/>
  <c r="AD266" i="5"/>
  <c r="AN266" i="5"/>
  <c r="AN26" i="6" s="1"/>
  <c r="AF266" i="5"/>
  <c r="AF26" i="6" s="1"/>
  <c r="O266" i="5"/>
  <c r="O26" i="6" s="1"/>
  <c r="O37" i="6" s="1"/>
  <c r="O39" i="6" s="1"/>
  <c r="O41" i="6" s="1"/>
  <c r="O46" i="6" s="1"/>
  <c r="H266" i="5"/>
  <c r="H26" i="6" s="1"/>
  <c r="H37" i="6" s="1"/>
  <c r="T266" i="5"/>
  <c r="T26" i="6" s="1"/>
  <c r="W266" i="5"/>
  <c r="W26" i="6" s="1"/>
  <c r="W37" i="6" s="1"/>
  <c r="W39" i="6" s="1"/>
  <c r="W41" i="6" s="1"/>
  <c r="W90" i="7" s="1"/>
  <c r="P266" i="5"/>
  <c r="P26" i="6" s="1"/>
  <c r="P37" i="6" s="1"/>
  <c r="P39" i="6" s="1"/>
  <c r="P41" i="6" s="1"/>
  <c r="X266" i="5"/>
  <c r="I266" i="5"/>
  <c r="K26" i="6"/>
  <c r="K37" i="6" s="1"/>
  <c r="K39" i="6" s="1"/>
  <c r="K41" i="6" s="1"/>
  <c r="K42" i="6" s="1"/>
  <c r="K322" i="5"/>
  <c r="S266" i="5"/>
  <c r="L266" i="5"/>
  <c r="AS26" i="6"/>
  <c r="AS37" i="6" s="1"/>
  <c r="AS39" i="6" s="1"/>
  <c r="AS41" i="6" s="1"/>
  <c r="AS90" i="7" s="1"/>
  <c r="AS322" i="5"/>
  <c r="AI266" i="5"/>
  <c r="AI26" i="6" s="1"/>
  <c r="AI37" i="6" s="1"/>
  <c r="AI39" i="6" s="1"/>
  <c r="AI41" i="6" s="1"/>
  <c r="AI46" i="6" s="1"/>
  <c r="AB266" i="5"/>
  <c r="X26" i="6"/>
  <c r="X37" i="6" s="1"/>
  <c r="X39" i="6" s="1"/>
  <c r="X41" i="6" s="1"/>
  <c r="X322" i="5"/>
  <c r="Z266" i="5"/>
  <c r="Z322" i="5" s="1"/>
  <c r="R266" i="5"/>
  <c r="R322" i="5" s="1"/>
  <c r="J266" i="5"/>
  <c r="J26" i="6" s="1"/>
  <c r="J37" i="6" s="1"/>
  <c r="J39" i="6" s="1"/>
  <c r="J41" i="6" s="1"/>
  <c r="AP266" i="5"/>
  <c r="V266" i="5"/>
  <c r="V26" i="6" s="1"/>
  <c r="V37" i="6" s="1"/>
  <c r="V39" i="6" s="1"/>
  <c r="V41" i="6" s="1"/>
  <c r="N266" i="5"/>
  <c r="N322" i="5" s="1"/>
  <c r="AK266" i="5"/>
  <c r="AK26" i="6" s="1"/>
  <c r="AC266" i="5"/>
  <c r="AC322" i="5" s="1"/>
  <c r="U266" i="5"/>
  <c r="U26" i="6" s="1"/>
  <c r="U37" i="6" s="1"/>
  <c r="U39" i="6" s="1"/>
  <c r="U41" i="6" s="1"/>
  <c r="M266" i="5"/>
  <c r="M322" i="5" s="1"/>
  <c r="AH266" i="5"/>
  <c r="AH26" i="6" s="1"/>
  <c r="AP26" i="6"/>
  <c r="AP37" i="6" s="1"/>
  <c r="AP39" i="6" s="1"/>
  <c r="AP41" i="6" s="1"/>
  <c r="AP322" i="5"/>
  <c r="Y26" i="6"/>
  <c r="Y37" i="6" s="1"/>
  <c r="Y39" i="6" s="1"/>
  <c r="Y41" i="6" s="1"/>
  <c r="Y322" i="5"/>
  <c r="I26" i="6"/>
  <c r="I37" i="6" s="1"/>
  <c r="I39" i="6" s="1"/>
  <c r="I41" i="6" s="1"/>
  <c r="I322" i="5"/>
  <c r="AO26" i="6"/>
  <c r="AO37" i="6" s="1"/>
  <c r="AO39" i="6" s="1"/>
  <c r="AO41" i="6" s="1"/>
  <c r="AO322" i="5"/>
  <c r="AT26" i="6"/>
  <c r="AT37" i="6" s="1"/>
  <c r="AT39" i="6" s="1"/>
  <c r="AT41" i="6" s="1"/>
  <c r="AT322" i="5"/>
  <c r="AL26" i="6"/>
  <c r="AL37" i="6" s="1"/>
  <c r="AL39" i="6" s="1"/>
  <c r="AL41" i="6" s="1"/>
  <c r="AL322" i="5"/>
  <c r="AD26" i="6"/>
  <c r="AD37" i="6" s="1"/>
  <c r="AD39" i="6" s="1"/>
  <c r="AD41" i="6" s="1"/>
  <c r="AD322" i="5"/>
  <c r="N26" i="6"/>
  <c r="N37" i="6" s="1"/>
  <c r="N39" i="6" s="1"/>
  <c r="N41" i="6" s="1"/>
  <c r="M26" i="6"/>
  <c r="M37" i="6" s="1"/>
  <c r="M39" i="6" s="1"/>
  <c r="M41" i="6" s="1"/>
  <c r="AN37" i="6"/>
  <c r="AN39" i="6" s="1"/>
  <c r="AN41" i="6" s="1"/>
  <c r="AF37" i="6"/>
  <c r="AF39" i="6" s="1"/>
  <c r="AF41" i="6" s="1"/>
  <c r="AM46" i="6"/>
  <c r="AM42" i="6"/>
  <c r="AM102" i="6"/>
  <c r="AM90" i="7"/>
  <c r="AE46" i="6"/>
  <c r="AE42" i="6"/>
  <c r="AE102" i="6"/>
  <c r="AR322" i="5"/>
  <c r="AJ322" i="5"/>
  <c r="AQ322" i="5"/>
  <c r="AI322" i="5"/>
  <c r="AA322" i="5"/>
  <c r="ED26" i="6"/>
  <c r="ED37" i="6" s="1"/>
  <c r="ED39" i="6" s="1"/>
  <c r="ED41" i="6" s="1"/>
  <c r="AR37" i="6"/>
  <c r="AR39" i="6" s="1"/>
  <c r="AR41" i="6" s="1"/>
  <c r="AJ37" i="6"/>
  <c r="AJ39" i="6" s="1"/>
  <c r="AJ41" i="6" s="1"/>
  <c r="AQ42" i="6"/>
  <c r="AQ46" i="6"/>
  <c r="AQ102" i="6"/>
  <c r="AQ90" i="7"/>
  <c r="AA42" i="6"/>
  <c r="AA46" i="6"/>
  <c r="AA102" i="6"/>
  <c r="AA90" i="7"/>
  <c r="AN322" i="5"/>
  <c r="AF322" i="5"/>
  <c r="AM322" i="5"/>
  <c r="AE322" i="5"/>
  <c r="O322" i="5"/>
  <c r="H322" i="5" l="1"/>
  <c r="R26" i="6"/>
  <c r="R37" i="6" s="1"/>
  <c r="R39" i="6" s="1"/>
  <c r="R41" i="6" s="1"/>
  <c r="Z26" i="6"/>
  <c r="Z37" i="6" s="1"/>
  <c r="Z39" i="6" s="1"/>
  <c r="Z41" i="6" s="1"/>
  <c r="AG322" i="5"/>
  <c r="P322" i="5"/>
  <c r="DX26" i="6"/>
  <c r="DX37" i="6" s="1"/>
  <c r="DX39" i="6" s="1"/>
  <c r="DX41" i="6" s="1"/>
  <c r="DX42" i="6" s="1"/>
  <c r="U322" i="5"/>
  <c r="Q322" i="5"/>
  <c r="AC26" i="6"/>
  <c r="AC37" i="6" s="1"/>
  <c r="AC39" i="6" s="1"/>
  <c r="AC41" i="6" s="1"/>
  <c r="AC46" i="6" s="1"/>
  <c r="O90" i="7"/>
  <c r="O102" i="6"/>
  <c r="O42" i="6"/>
  <c r="AH37" i="6"/>
  <c r="AH39" i="6" s="1"/>
  <c r="AH41" i="6" s="1"/>
  <c r="AH102" i="6" s="1"/>
  <c r="EA26" i="6"/>
  <c r="EA37" i="6" s="1"/>
  <c r="EA39" i="6" s="1"/>
  <c r="EA41" i="6" s="1"/>
  <c r="EA42" i="6" s="1"/>
  <c r="W42" i="6"/>
  <c r="W102" i="6"/>
  <c r="W46" i="6"/>
  <c r="W10" i="7" s="1"/>
  <c r="T322" i="5"/>
  <c r="V322" i="5"/>
  <c r="J322" i="5"/>
  <c r="AH322" i="5"/>
  <c r="W322" i="5"/>
  <c r="AS102" i="6"/>
  <c r="K90" i="7"/>
  <c r="K102" i="6"/>
  <c r="AS46" i="6"/>
  <c r="AS91" i="7" s="1"/>
  <c r="K46" i="6"/>
  <c r="K10" i="7" s="1"/>
  <c r="AS42" i="6"/>
  <c r="AI90" i="7"/>
  <c r="AI42" i="6"/>
  <c r="AI102" i="6"/>
  <c r="AK37" i="6"/>
  <c r="AK39" i="6" s="1"/>
  <c r="AK41" i="6" s="1"/>
  <c r="AK90" i="7" s="1"/>
  <c r="EB26" i="6"/>
  <c r="EB37" i="6" s="1"/>
  <c r="EB39" i="6" s="1"/>
  <c r="EB41" i="6" s="1"/>
  <c r="EB42" i="6" s="1"/>
  <c r="AB26" i="6"/>
  <c r="AB322" i="5"/>
  <c r="L26" i="6"/>
  <c r="L322" i="5"/>
  <c r="DY26" i="6"/>
  <c r="DY37" i="6" s="1"/>
  <c r="DY39" i="6" s="1"/>
  <c r="DY41" i="6" s="1"/>
  <c r="DY42" i="6" s="1"/>
  <c r="S26" i="6"/>
  <c r="S322" i="5"/>
  <c r="H323" i="5"/>
  <c r="H325" i="5" s="1"/>
  <c r="T37" i="6"/>
  <c r="T39" i="6" s="1"/>
  <c r="T41" i="6" s="1"/>
  <c r="T42" i="6" s="1"/>
  <c r="AK322" i="5"/>
  <c r="DU26" i="6"/>
  <c r="DU37" i="6" s="1"/>
  <c r="DU39" i="6" s="1"/>
  <c r="DU41" i="6" s="1"/>
  <c r="DU42" i="6" s="1"/>
  <c r="AA47" i="6"/>
  <c r="AA10" i="7"/>
  <c r="AA91" i="7"/>
  <c r="AQ47" i="6"/>
  <c r="AQ10" i="7"/>
  <c r="AQ91" i="7"/>
  <c r="AJ42" i="6"/>
  <c r="AJ46" i="6"/>
  <c r="AJ102" i="6"/>
  <c r="AJ90" i="7"/>
  <c r="H39" i="6"/>
  <c r="AN42" i="6"/>
  <c r="AN46" i="6"/>
  <c r="AN102" i="6"/>
  <c r="AN90" i="7"/>
  <c r="AL42" i="6"/>
  <c r="AL46" i="6"/>
  <c r="AL102" i="6"/>
  <c r="AL90" i="7"/>
  <c r="Z42" i="6"/>
  <c r="Z46" i="6"/>
  <c r="Z102" i="6"/>
  <c r="Z90" i="7"/>
  <c r="Y42" i="6"/>
  <c r="Y46" i="6"/>
  <c r="Y102" i="6"/>
  <c r="Y90" i="7"/>
  <c r="AE47" i="6"/>
  <c r="AE10" i="7"/>
  <c r="AE91" i="7"/>
  <c r="AR42" i="6"/>
  <c r="AR46" i="6"/>
  <c r="AR102" i="6"/>
  <c r="AR90" i="7"/>
  <c r="P42" i="6"/>
  <c r="P46" i="6"/>
  <c r="P102" i="6"/>
  <c r="P90" i="7"/>
  <c r="M42" i="6"/>
  <c r="M46" i="6"/>
  <c r="M102" i="6"/>
  <c r="M90" i="7"/>
  <c r="N42" i="6"/>
  <c r="N46" i="6"/>
  <c r="N102" i="6"/>
  <c r="N90" i="7"/>
  <c r="AT42" i="6"/>
  <c r="AT46" i="6"/>
  <c r="AT102" i="6"/>
  <c r="AT90" i="7"/>
  <c r="AO42" i="6"/>
  <c r="AO46" i="6"/>
  <c r="AO102" i="6"/>
  <c r="AO90" i="7"/>
  <c r="AG42" i="6"/>
  <c r="AG46" i="6"/>
  <c r="AG102" i="6"/>
  <c r="AG90" i="7"/>
  <c r="ED42" i="6"/>
  <c r="ED46" i="6"/>
  <c r="AI47" i="6"/>
  <c r="AI10" i="7"/>
  <c r="AI91" i="7"/>
  <c r="X42" i="6"/>
  <c r="X46" i="6"/>
  <c r="X102" i="6"/>
  <c r="X90" i="7"/>
  <c r="U42" i="6"/>
  <c r="U46" i="6"/>
  <c r="U102" i="6"/>
  <c r="U90" i="7"/>
  <c r="V42" i="6"/>
  <c r="V46" i="6"/>
  <c r="V102" i="6"/>
  <c r="V90" i="7"/>
  <c r="J42" i="6"/>
  <c r="J46" i="6"/>
  <c r="J102" i="6"/>
  <c r="J90" i="7"/>
  <c r="I42" i="6"/>
  <c r="I46" i="6"/>
  <c r="I102" i="6"/>
  <c r="I90" i="7"/>
  <c r="AH42" i="6"/>
  <c r="AM47" i="6"/>
  <c r="AM10" i="7"/>
  <c r="AM91" i="7"/>
  <c r="O47" i="6"/>
  <c r="O10" i="7"/>
  <c r="O91" i="7"/>
  <c r="AF42" i="6"/>
  <c r="AF46" i="6"/>
  <c r="AF102" i="6"/>
  <c r="AF90" i="7"/>
  <c r="AD42" i="6"/>
  <c r="AD46" i="6"/>
  <c r="AD102" i="6"/>
  <c r="AD90" i="7"/>
  <c r="R42" i="6"/>
  <c r="R46" i="6"/>
  <c r="R102" i="6"/>
  <c r="R90" i="7"/>
  <c r="Q42" i="6"/>
  <c r="Q46" i="6"/>
  <c r="Q102" i="6"/>
  <c r="Q90" i="7"/>
  <c r="AP42" i="6"/>
  <c r="AP46" i="6"/>
  <c r="AP102" i="6"/>
  <c r="AP90" i="7"/>
  <c r="G26" i="6"/>
  <c r="EC26" i="6"/>
  <c r="EC37" i="6" s="1"/>
  <c r="EC39" i="6" s="1"/>
  <c r="EC41" i="6" s="1"/>
  <c r="AH46" i="6" l="1"/>
  <c r="AC90" i="7"/>
  <c r="AC102" i="6"/>
  <c r="AC42" i="6"/>
  <c r="DX46" i="6"/>
  <c r="DX47" i="6" s="1"/>
  <c r="EA46" i="6"/>
  <c r="EA47" i="6" s="1"/>
  <c r="AH90" i="7"/>
  <c r="W47" i="6"/>
  <c r="W91" i="7"/>
  <c r="AS10" i="7"/>
  <c r="AS47" i="6"/>
  <c r="K47" i="6"/>
  <c r="K91" i="7"/>
  <c r="AK102" i="6"/>
  <c r="EB102" i="6" s="1"/>
  <c r="AK46" i="6"/>
  <c r="AK47" i="6" s="1"/>
  <c r="AK42" i="6"/>
  <c r="T90" i="7"/>
  <c r="T102" i="6"/>
  <c r="DX102" i="6" s="1"/>
  <c r="T46" i="6"/>
  <c r="T91" i="7" s="1"/>
  <c r="H90" i="6"/>
  <c r="I321" i="5"/>
  <c r="I323" i="5" s="1"/>
  <c r="I325" i="5" s="1"/>
  <c r="H326" i="5"/>
  <c r="DU46" i="6"/>
  <c r="DU47" i="6" s="1"/>
  <c r="DY46" i="6"/>
  <c r="DY47" i="6" s="1"/>
  <c r="S37" i="6"/>
  <c r="S39" i="6" s="1"/>
  <c r="S41" i="6" s="1"/>
  <c r="DW26" i="6"/>
  <c r="DW37" i="6" s="1"/>
  <c r="DW39" i="6" s="1"/>
  <c r="DW41" i="6" s="1"/>
  <c r="EB46" i="6"/>
  <c r="EB47" i="6" s="1"/>
  <c r="L37" i="6"/>
  <c r="DV26" i="6"/>
  <c r="DV37" i="6" s="1"/>
  <c r="DV39" i="6" s="1"/>
  <c r="DV41" i="6" s="1"/>
  <c r="AB37" i="6"/>
  <c r="AB39" i="6" s="1"/>
  <c r="AB41" i="6" s="1"/>
  <c r="DZ26" i="6"/>
  <c r="DZ37" i="6" s="1"/>
  <c r="DZ39" i="6" s="1"/>
  <c r="DZ41" i="6" s="1"/>
  <c r="DY102" i="6"/>
  <c r="ED102" i="6"/>
  <c r="H41" i="6"/>
  <c r="AG47" i="6"/>
  <c r="AG10" i="7"/>
  <c r="AG91" i="7"/>
  <c r="AT47" i="6"/>
  <c r="AT10" i="7"/>
  <c r="AT91" i="7"/>
  <c r="M47" i="6"/>
  <c r="M10" i="7"/>
  <c r="M91" i="7"/>
  <c r="X47" i="6"/>
  <c r="X10" i="7"/>
  <c r="X91" i="7"/>
  <c r="AR47" i="6"/>
  <c r="AR10" i="7"/>
  <c r="AR91" i="7"/>
  <c r="EA102" i="6"/>
  <c r="Z47" i="6"/>
  <c r="Z10" i="7"/>
  <c r="Z91" i="7"/>
  <c r="V47" i="6"/>
  <c r="V10" i="7"/>
  <c r="V91" i="7"/>
  <c r="Q47" i="6"/>
  <c r="Q10" i="7"/>
  <c r="Q91" i="7"/>
  <c r="AD47" i="6"/>
  <c r="AD10" i="7"/>
  <c r="AD91" i="7"/>
  <c r="AF47" i="6"/>
  <c r="AF10" i="7"/>
  <c r="AF91" i="7"/>
  <c r="ED47" i="6"/>
  <c r="AJ47" i="6"/>
  <c r="AJ10" i="7"/>
  <c r="AJ91" i="7"/>
  <c r="U47" i="6"/>
  <c r="U10" i="7"/>
  <c r="U91" i="7"/>
  <c r="AO47" i="6"/>
  <c r="AO10" i="7"/>
  <c r="AO91" i="7"/>
  <c r="N47" i="6"/>
  <c r="N10" i="7"/>
  <c r="N91" i="7"/>
  <c r="P47" i="6"/>
  <c r="P10" i="7"/>
  <c r="P91" i="7"/>
  <c r="EC102" i="6"/>
  <c r="EC46" i="6"/>
  <c r="EC42" i="6"/>
  <c r="J47" i="6"/>
  <c r="J10" i="7"/>
  <c r="J91" i="7"/>
  <c r="Y47" i="6"/>
  <c r="Y10" i="7"/>
  <c r="Y91" i="7"/>
  <c r="AL47" i="6"/>
  <c r="AL10" i="7"/>
  <c r="AL91" i="7"/>
  <c r="AN47" i="6"/>
  <c r="AN10" i="7"/>
  <c r="AN91" i="7"/>
  <c r="I47" i="6"/>
  <c r="I10" i="7"/>
  <c r="I91" i="7"/>
  <c r="AH47" i="6"/>
  <c r="AH10" i="7"/>
  <c r="AH91" i="7"/>
  <c r="AP47" i="6"/>
  <c r="AP10" i="7"/>
  <c r="AP91" i="7"/>
  <c r="R47" i="6"/>
  <c r="R10" i="7"/>
  <c r="R91" i="7"/>
  <c r="AC47" i="6"/>
  <c r="AC10" i="7"/>
  <c r="AC91" i="7"/>
  <c r="AK91" i="7" l="1"/>
  <c r="AK10" i="7"/>
  <c r="T10" i="7"/>
  <c r="T47" i="6"/>
  <c r="S42" i="6"/>
  <c r="S102" i="6"/>
  <c r="DW102" i="6" s="1"/>
  <c r="S46" i="6"/>
  <c r="S90" i="7"/>
  <c r="DW42" i="6"/>
  <c r="DW46" i="6"/>
  <c r="DW47" i="6" s="1"/>
  <c r="DZ42" i="6"/>
  <c r="DZ46" i="6"/>
  <c r="DZ47" i="6" s="1"/>
  <c r="AB42" i="6"/>
  <c r="AB90" i="7"/>
  <c r="AB46" i="6"/>
  <c r="AB102" i="6"/>
  <c r="DZ102" i="6" s="1"/>
  <c r="H428" i="3"/>
  <c r="H104" i="6"/>
  <c r="H15" i="7" s="1"/>
  <c r="DV42" i="6"/>
  <c r="DV46" i="6"/>
  <c r="DV47" i="6" s="1"/>
  <c r="I326" i="5"/>
  <c r="J321" i="5"/>
  <c r="J323" i="5" s="1"/>
  <c r="J325" i="5" s="1"/>
  <c r="K321" i="5" s="1"/>
  <c r="I90" i="6"/>
  <c r="L39" i="6"/>
  <c r="G37" i="6"/>
  <c r="J90" i="6"/>
  <c r="H42" i="6"/>
  <c r="H46" i="6"/>
  <c r="H102" i="6"/>
  <c r="H90" i="7"/>
  <c r="EC47" i="6"/>
  <c r="J326" i="5" l="1"/>
  <c r="H429" i="3"/>
  <c r="H433" i="3" s="1"/>
  <c r="H430" i="3"/>
  <c r="H279" i="3" s="1"/>
  <c r="AB91" i="7"/>
  <c r="AB47" i="6"/>
  <c r="AB10" i="7"/>
  <c r="S47" i="6"/>
  <c r="S10" i="7"/>
  <c r="S91" i="7"/>
  <c r="L41" i="6"/>
  <c r="G39" i="6"/>
  <c r="I428" i="3"/>
  <c r="I104" i="6"/>
  <c r="I15" i="7" s="1"/>
  <c r="H47" i="6"/>
  <c r="H10" i="7"/>
  <c r="H91" i="7"/>
  <c r="J428" i="3"/>
  <c r="J104" i="6"/>
  <c r="K323" i="5"/>
  <c r="K325" i="5" s="1"/>
  <c r="DU102" i="6"/>
  <c r="I429" i="3" l="1"/>
  <c r="I433" i="3" s="1"/>
  <c r="I120" i="6" s="1"/>
  <c r="I20" i="7" s="1"/>
  <c r="I430" i="3"/>
  <c r="I279" i="3" s="1"/>
  <c r="I116" i="6" s="1"/>
  <c r="H116" i="6"/>
  <c r="H280" i="3"/>
  <c r="L42" i="6"/>
  <c r="L46" i="6"/>
  <c r="L102" i="6"/>
  <c r="DV102" i="6" s="1"/>
  <c r="L90" i="7"/>
  <c r="G41" i="6"/>
  <c r="H437" i="3"/>
  <c r="H49" i="6" s="1"/>
  <c r="H120" i="6"/>
  <c r="H20" i="7" s="1"/>
  <c r="H435" i="3"/>
  <c r="J15" i="7"/>
  <c r="J429" i="3"/>
  <c r="J433" i="3" s="1"/>
  <c r="J120" i="6" s="1"/>
  <c r="J20" i="7" s="1"/>
  <c r="J430" i="3"/>
  <c r="J279" i="3" s="1"/>
  <c r="J116" i="6" s="1"/>
  <c r="K90" i="6"/>
  <c r="DU90" i="6" s="1"/>
  <c r="L321" i="5"/>
  <c r="K326" i="5"/>
  <c r="I432" i="3" l="1"/>
  <c r="H89" i="6"/>
  <c r="H93" i="6" s="1"/>
  <c r="H82" i="6"/>
  <c r="I278" i="3"/>
  <c r="I280" i="3" s="1"/>
  <c r="H119" i="6"/>
  <c r="H51" i="6"/>
  <c r="H94" i="7"/>
  <c r="G90" i="7"/>
  <c r="I102" i="7"/>
  <c r="H102" i="7"/>
  <c r="L47" i="6"/>
  <c r="L10" i="7"/>
  <c r="L91" i="7"/>
  <c r="L323" i="5"/>
  <c r="L325" i="5" s="1"/>
  <c r="K428" i="3"/>
  <c r="K104" i="6"/>
  <c r="H10" i="8" l="1"/>
  <c r="H52" i="6"/>
  <c r="H122" i="6"/>
  <c r="H21" i="7"/>
  <c r="H54" i="7"/>
  <c r="H96" i="7"/>
  <c r="G91" i="7"/>
  <c r="H103" i="7"/>
  <c r="I103" i="7"/>
  <c r="J278" i="3"/>
  <c r="J280" i="3" s="1"/>
  <c r="I82" i="6"/>
  <c r="I435" i="3"/>
  <c r="I437" i="3"/>
  <c r="I49" i="6" s="1"/>
  <c r="L90" i="6"/>
  <c r="M321" i="5"/>
  <c r="L326" i="5"/>
  <c r="K15" i="7"/>
  <c r="DU104" i="6"/>
  <c r="K430" i="3"/>
  <c r="K279" i="3" s="1"/>
  <c r="K116" i="6" s="1"/>
  <c r="K429" i="3"/>
  <c r="K433" i="3" s="1"/>
  <c r="K120" i="6" s="1"/>
  <c r="K20" i="7" s="1"/>
  <c r="H58" i="7" l="1"/>
  <c r="H70" i="7" s="1"/>
  <c r="J432" i="3"/>
  <c r="I89" i="6"/>
  <c r="I93" i="6" s="1"/>
  <c r="I119" i="6"/>
  <c r="I94" i="7"/>
  <c r="I51" i="6"/>
  <c r="I54" i="7"/>
  <c r="I96" i="7"/>
  <c r="J82" i="6"/>
  <c r="K278" i="3"/>
  <c r="K280" i="3" s="1"/>
  <c r="L278" i="3" s="1"/>
  <c r="H19" i="8"/>
  <c r="H13" i="8"/>
  <c r="L428" i="3"/>
  <c r="L104" i="6"/>
  <c r="M323" i="5"/>
  <c r="M325" i="5" s="1"/>
  <c r="DU116" i="6"/>
  <c r="I58" i="7" l="1"/>
  <c r="I70" i="7" s="1"/>
  <c r="I52" i="6"/>
  <c r="I10" i="8"/>
  <c r="J54" i="7"/>
  <c r="J96" i="7"/>
  <c r="I122" i="6"/>
  <c r="I21" i="7"/>
  <c r="H21" i="8"/>
  <c r="H33" i="8"/>
  <c r="H27" i="8"/>
  <c r="H38" i="8"/>
  <c r="H42" i="8" s="1"/>
  <c r="H72" i="8" s="1"/>
  <c r="J435" i="3"/>
  <c r="J437" i="3"/>
  <c r="J49" i="6" s="1"/>
  <c r="K82" i="6"/>
  <c r="M90" i="6"/>
  <c r="N321" i="5"/>
  <c r="M326" i="5"/>
  <c r="L15" i="7"/>
  <c r="L430" i="3"/>
  <c r="L279" i="3" s="1"/>
  <c r="L116" i="6" s="1"/>
  <c r="L429" i="3"/>
  <c r="L433" i="3" s="1"/>
  <c r="L120" i="6" s="1"/>
  <c r="L20" i="7" s="1"/>
  <c r="K54" i="7" l="1"/>
  <c r="K58" i="7" s="1"/>
  <c r="K70" i="7" s="1"/>
  <c r="J58" i="7"/>
  <c r="J70" i="7" s="1"/>
  <c r="J119" i="6"/>
  <c r="J94" i="7"/>
  <c r="J51" i="6"/>
  <c r="DU82" i="6"/>
  <c r="H32" i="8"/>
  <c r="H34" i="8" s="1"/>
  <c r="I31" i="8" s="1"/>
  <c r="H26" i="8"/>
  <c r="H28" i="8" s="1"/>
  <c r="I25" i="8" s="1"/>
  <c r="H45" i="8"/>
  <c r="I13" i="8"/>
  <c r="I19" i="8"/>
  <c r="I21" i="8" s="1"/>
  <c r="K96" i="7"/>
  <c r="J89" i="6"/>
  <c r="J93" i="6" s="1"/>
  <c r="K432" i="3"/>
  <c r="M428" i="3"/>
  <c r="M104" i="6"/>
  <c r="N323" i="5"/>
  <c r="N325" i="5" s="1"/>
  <c r="L280" i="3"/>
  <c r="I27" i="8" l="1"/>
  <c r="H47" i="8"/>
  <c r="H58" i="8"/>
  <c r="H52" i="8"/>
  <c r="I36" i="8"/>
  <c r="I38" i="8" s="1"/>
  <c r="I42" i="8" s="1"/>
  <c r="I72" i="8" s="1"/>
  <c r="I33" i="8"/>
  <c r="K435" i="3"/>
  <c r="K437" i="3"/>
  <c r="K49" i="6" s="1"/>
  <c r="J10" i="8"/>
  <c r="J52" i="6"/>
  <c r="I26" i="8"/>
  <c r="I32" i="8"/>
  <c r="I45" i="8"/>
  <c r="J21" i="7"/>
  <c r="J122" i="6"/>
  <c r="N90" i="6"/>
  <c r="O321" i="5"/>
  <c r="N326" i="5"/>
  <c r="M15" i="7"/>
  <c r="M430" i="3"/>
  <c r="M279" i="3" s="1"/>
  <c r="M116" i="6" s="1"/>
  <c r="M429" i="3"/>
  <c r="M433" i="3" s="1"/>
  <c r="M120" i="6" s="1"/>
  <c r="M20" i="7" s="1"/>
  <c r="M278" i="3"/>
  <c r="L82" i="6"/>
  <c r="I34" i="8" l="1"/>
  <c r="J31" i="8" s="1"/>
  <c r="I28" i="8"/>
  <c r="J25" i="8" s="1"/>
  <c r="I52" i="8"/>
  <c r="I58" i="8"/>
  <c r="I47" i="8"/>
  <c r="K119" i="6"/>
  <c r="K94" i="7"/>
  <c r="K51" i="6"/>
  <c r="DU49" i="6"/>
  <c r="DU51" i="6" s="1"/>
  <c r="DU52" i="6" s="1"/>
  <c r="L432" i="3"/>
  <c r="K89" i="6"/>
  <c r="J13" i="8"/>
  <c r="J19" i="8"/>
  <c r="J21" i="8" s="1"/>
  <c r="H53" i="8"/>
  <c r="H59" i="8"/>
  <c r="H60" i="8" s="1"/>
  <c r="I57" i="8" s="1"/>
  <c r="M280" i="3"/>
  <c r="N278" i="3" s="1"/>
  <c r="N428" i="3"/>
  <c r="N104" i="6"/>
  <c r="L54" i="7"/>
  <c r="L58" i="7" s="1"/>
  <c r="L96" i="7"/>
  <c r="O323" i="5"/>
  <c r="O325" i="5" s="1"/>
  <c r="J36" i="8" l="1"/>
  <c r="K10" i="8"/>
  <c r="K52" i="6"/>
  <c r="H54" i="8"/>
  <c r="I51" i="8" s="1"/>
  <c r="H62" i="8"/>
  <c r="H66" i="8" s="1"/>
  <c r="H69" i="8" s="1"/>
  <c r="K122" i="6"/>
  <c r="DU119" i="6"/>
  <c r="DU122" i="6" s="1"/>
  <c r="K21" i="7"/>
  <c r="J38" i="8"/>
  <c r="J42" i="8" s="1"/>
  <c r="J72" i="8" s="1"/>
  <c r="K93" i="6"/>
  <c r="DU89" i="6"/>
  <c r="DU93" i="6" s="1"/>
  <c r="J26" i="8"/>
  <c r="J45" i="8"/>
  <c r="J32" i="8"/>
  <c r="I59" i="8"/>
  <c r="I60" i="8" s="1"/>
  <c r="J57" i="8" s="1"/>
  <c r="I53" i="8"/>
  <c r="L437" i="3"/>
  <c r="L49" i="6" s="1"/>
  <c r="L435" i="3"/>
  <c r="J33" i="8"/>
  <c r="J27" i="8"/>
  <c r="M82" i="6"/>
  <c r="O90" i="6"/>
  <c r="DV90" i="6" s="1"/>
  <c r="P321" i="5"/>
  <c r="O326" i="5"/>
  <c r="L70" i="7"/>
  <c r="N15" i="7"/>
  <c r="N430" i="3"/>
  <c r="N279" i="3" s="1"/>
  <c r="N116" i="6" s="1"/>
  <c r="N429" i="3"/>
  <c r="N433" i="3" s="1"/>
  <c r="N120" i="6" s="1"/>
  <c r="N20" i="7" s="1"/>
  <c r="M54" i="7" l="1"/>
  <c r="M58" i="7" s="1"/>
  <c r="M70" i="7" s="1"/>
  <c r="J34" i="8"/>
  <c r="K31" i="8" s="1"/>
  <c r="L119" i="6"/>
  <c r="L94" i="7"/>
  <c r="L51" i="6"/>
  <c r="I54" i="8"/>
  <c r="J51" i="8" s="1"/>
  <c r="I62" i="8"/>
  <c r="I66" i="8" s="1"/>
  <c r="I69" i="8" s="1"/>
  <c r="J47" i="8"/>
  <c r="J58" i="8"/>
  <c r="J52" i="8"/>
  <c r="H79" i="8"/>
  <c r="H80" i="8"/>
  <c r="H73" i="8"/>
  <c r="J28" i="8"/>
  <c r="K25" i="8" s="1"/>
  <c r="M96" i="7"/>
  <c r="M432" i="3"/>
  <c r="L89" i="6"/>
  <c r="L93" i="6" s="1"/>
  <c r="K19" i="8"/>
  <c r="K21" i="8" s="1"/>
  <c r="K13" i="8"/>
  <c r="O428" i="3"/>
  <c r="O104" i="6"/>
  <c r="P323" i="5"/>
  <c r="P325" i="5" s="1"/>
  <c r="N280" i="3"/>
  <c r="K27" i="8" l="1"/>
  <c r="K33" i="8"/>
  <c r="H82" i="8"/>
  <c r="H54" i="6" s="1"/>
  <c r="H56" i="6" s="1"/>
  <c r="H99" i="7" s="1"/>
  <c r="M437" i="3"/>
  <c r="M49" i="6" s="1"/>
  <c r="M435" i="3"/>
  <c r="J53" i="8"/>
  <c r="J54" i="8" s="1"/>
  <c r="K51" i="8" s="1"/>
  <c r="J59" i="8"/>
  <c r="J60" i="8" s="1"/>
  <c r="K57" i="8" s="1"/>
  <c r="K36" i="8"/>
  <c r="K38" i="8" s="1"/>
  <c r="K42" i="8" s="1"/>
  <c r="K72" i="8" s="1"/>
  <c r="H77" i="8"/>
  <c r="H75" i="8"/>
  <c r="I73" i="8"/>
  <c r="I80" i="8"/>
  <c r="I79" i="8"/>
  <c r="L10" i="8"/>
  <c r="L52" i="6"/>
  <c r="K45" i="8"/>
  <c r="K32" i="8"/>
  <c r="K26" i="8"/>
  <c r="L21" i="7"/>
  <c r="L122" i="6"/>
  <c r="O278" i="3"/>
  <c r="N82" i="6"/>
  <c r="O15" i="7"/>
  <c r="DV104" i="6"/>
  <c r="P90" i="6"/>
  <c r="P326" i="5"/>
  <c r="Q321" i="5"/>
  <c r="O429" i="3"/>
  <c r="O433" i="3" s="1"/>
  <c r="O120" i="6" s="1"/>
  <c r="O20" i="7" s="1"/>
  <c r="O430" i="3"/>
  <c r="O279" i="3" s="1"/>
  <c r="O116" i="6" s="1"/>
  <c r="K28" i="8" l="1"/>
  <c r="L25" i="8" s="1"/>
  <c r="H103" i="6"/>
  <c r="H107" i="6" s="1"/>
  <c r="H124" i="6" s="1"/>
  <c r="H361" i="5" s="1"/>
  <c r="H398" i="5" s="1"/>
  <c r="K34" i="8"/>
  <c r="L31" i="8" s="1"/>
  <c r="H11" i="7"/>
  <c r="H12" i="7" s="1"/>
  <c r="H18" i="7" s="1"/>
  <c r="H31" i="7" s="1"/>
  <c r="H57" i="6"/>
  <c r="H83" i="6"/>
  <c r="H86" i="6" s="1"/>
  <c r="H95" i="6" s="1"/>
  <c r="H93" i="7"/>
  <c r="J62" i="8"/>
  <c r="J66" i="8" s="1"/>
  <c r="J69" i="8" s="1"/>
  <c r="J79" i="8" s="1"/>
  <c r="K47" i="8"/>
  <c r="K59" i="8" s="1"/>
  <c r="K58" i="8"/>
  <c r="K52" i="8"/>
  <c r="I77" i="8"/>
  <c r="I75" i="8"/>
  <c r="H86" i="8"/>
  <c r="H89" i="8" s="1"/>
  <c r="I85" i="8" s="1"/>
  <c r="L19" i="8"/>
  <c r="L21" i="8" s="1"/>
  <c r="L13" i="8"/>
  <c r="M89" i="6"/>
  <c r="M93" i="6" s="1"/>
  <c r="N432" i="3"/>
  <c r="M51" i="6"/>
  <c r="M94" i="7"/>
  <c r="M119" i="6"/>
  <c r="O280" i="3"/>
  <c r="O82" i="6" s="1"/>
  <c r="N54" i="7"/>
  <c r="N96" i="7"/>
  <c r="Q323" i="5"/>
  <c r="Q325" i="5" s="1"/>
  <c r="P428" i="3"/>
  <c r="P104" i="6"/>
  <c r="DV116" i="6"/>
  <c r="N58" i="7" l="1"/>
  <c r="N70" i="7" s="1"/>
  <c r="L36" i="8"/>
  <c r="L38" i="8" s="1"/>
  <c r="L42" i="8" s="1"/>
  <c r="L72" i="8" s="1"/>
  <c r="H360" i="5"/>
  <c r="H397" i="5" s="1"/>
  <c r="H129" i="6"/>
  <c r="H72" i="6" s="1"/>
  <c r="H98" i="7" s="1"/>
  <c r="H65" i="7"/>
  <c r="H72" i="7" s="1"/>
  <c r="H24" i="7"/>
  <c r="H28" i="7" s="1"/>
  <c r="H33" i="7" s="1"/>
  <c r="P278" i="3"/>
  <c r="L33" i="8"/>
  <c r="J73" i="8"/>
  <c r="J80" i="8"/>
  <c r="K53" i="8"/>
  <c r="K54" i="8" s="1"/>
  <c r="L51" i="8" s="1"/>
  <c r="L27" i="8"/>
  <c r="N437" i="3"/>
  <c r="N49" i="6" s="1"/>
  <c r="N435" i="3"/>
  <c r="I86" i="8"/>
  <c r="M21" i="7"/>
  <c r="M122" i="6"/>
  <c r="M52" i="6"/>
  <c r="M10" i="8"/>
  <c r="L32" i="8"/>
  <c r="L26" i="8"/>
  <c r="L45" i="8"/>
  <c r="K60" i="8"/>
  <c r="L57" i="8" s="1"/>
  <c r="Q90" i="6"/>
  <c r="Q326" i="5"/>
  <c r="R321" i="5"/>
  <c r="DV82" i="6"/>
  <c r="O54" i="7"/>
  <c r="O96" i="7"/>
  <c r="P429" i="3"/>
  <c r="P433" i="3" s="1"/>
  <c r="P120" i="6" s="1"/>
  <c r="P20" i="7" s="1"/>
  <c r="P430" i="3"/>
  <c r="P279" i="3" s="1"/>
  <c r="P116" i="6" s="1"/>
  <c r="P15" i="7"/>
  <c r="O58" i="7" l="1"/>
  <c r="O70" i="7" s="1"/>
  <c r="H77" i="6"/>
  <c r="H79" i="6" s="1"/>
  <c r="H97" i="6" s="1"/>
  <c r="H97" i="7"/>
  <c r="I127" i="6"/>
  <c r="DU127" i="6" s="1"/>
  <c r="H95" i="7"/>
  <c r="H74" i="7"/>
  <c r="H83" i="7" s="1"/>
  <c r="H32" i="7"/>
  <c r="H76" i="7"/>
  <c r="H85" i="7" s="1"/>
  <c r="L34" i="8"/>
  <c r="M31" i="8" s="1"/>
  <c r="K62" i="8"/>
  <c r="K66" i="8" s="1"/>
  <c r="K69" i="8" s="1"/>
  <c r="K79" i="8" s="1"/>
  <c r="J77" i="8"/>
  <c r="J75" i="8"/>
  <c r="L28" i="8"/>
  <c r="M25" i="8" s="1"/>
  <c r="O432" i="3"/>
  <c r="N89" i="6"/>
  <c r="N93" i="6" s="1"/>
  <c r="L58" i="8"/>
  <c r="L47" i="8"/>
  <c r="L59" i="8" s="1"/>
  <c r="L52" i="8"/>
  <c r="M19" i="8"/>
  <c r="M21" i="8" s="1"/>
  <c r="M13" i="8"/>
  <c r="N119" i="6"/>
  <c r="N94" i="7"/>
  <c r="N51" i="6"/>
  <c r="R323" i="5"/>
  <c r="R325" i="5" s="1"/>
  <c r="Q428" i="3"/>
  <c r="Q104" i="6"/>
  <c r="P280" i="3"/>
  <c r="H98" i="6" l="1"/>
  <c r="K73" i="8"/>
  <c r="K75" i="8" s="1"/>
  <c r="L60" i="8"/>
  <c r="M57" i="8" s="1"/>
  <c r="M36" i="8"/>
  <c r="M38" i="8" s="1"/>
  <c r="M42" i="8" s="1"/>
  <c r="M72" i="8" s="1"/>
  <c r="L53" i="8"/>
  <c r="L62" i="8" s="1"/>
  <c r="L66" i="8" s="1"/>
  <c r="L69" i="8" s="1"/>
  <c r="L79" i="8" s="1"/>
  <c r="K80" i="8"/>
  <c r="J86" i="8"/>
  <c r="M33" i="8"/>
  <c r="O435" i="3"/>
  <c r="O437" i="3"/>
  <c r="O49" i="6" s="1"/>
  <c r="M45" i="8"/>
  <c r="M32" i="8"/>
  <c r="M26" i="8"/>
  <c r="M27" i="8"/>
  <c r="N122" i="6"/>
  <c r="N21" i="7"/>
  <c r="N52" i="6"/>
  <c r="N10" i="8"/>
  <c r="Q15" i="7"/>
  <c r="Q429" i="3"/>
  <c r="Q433" i="3" s="1"/>
  <c r="Q120" i="6" s="1"/>
  <c r="Q20" i="7" s="1"/>
  <c r="Q430" i="3"/>
  <c r="Q279" i="3" s="1"/>
  <c r="Q116" i="6" s="1"/>
  <c r="R90" i="6"/>
  <c r="S321" i="5"/>
  <c r="R326" i="5"/>
  <c r="Q278" i="3"/>
  <c r="P82" i="6"/>
  <c r="L54" i="8" l="1"/>
  <c r="M51" i="8" s="1"/>
  <c r="K77" i="8"/>
  <c r="K86" i="8"/>
  <c r="L73" i="8"/>
  <c r="L77" i="8" s="1"/>
  <c r="L80" i="8"/>
  <c r="M34" i="8"/>
  <c r="N31" i="8" s="1"/>
  <c r="M28" i="8"/>
  <c r="N25" i="8" s="1"/>
  <c r="M58" i="8"/>
  <c r="M52" i="8"/>
  <c r="M47" i="8"/>
  <c r="M59" i="8" s="1"/>
  <c r="N19" i="8"/>
  <c r="N21" i="8" s="1"/>
  <c r="N13" i="8"/>
  <c r="O119" i="6"/>
  <c r="O51" i="6"/>
  <c r="O94" i="7"/>
  <c r="DV49" i="6"/>
  <c r="DV51" i="6" s="1"/>
  <c r="DV52" i="6" s="1"/>
  <c r="P432" i="3"/>
  <c r="O89" i="6"/>
  <c r="Q280" i="3"/>
  <c r="R278" i="3" s="1"/>
  <c r="P54" i="7"/>
  <c r="P96" i="7"/>
  <c r="R428" i="3"/>
  <c r="R104" i="6"/>
  <c r="S323" i="5"/>
  <c r="S325" i="5"/>
  <c r="M53" i="8" l="1"/>
  <c r="M62" i="8" s="1"/>
  <c r="M66" i="8" s="1"/>
  <c r="P58" i="7"/>
  <c r="P70" i="7" s="1"/>
  <c r="L75" i="8"/>
  <c r="N36" i="8"/>
  <c r="N38" i="8" s="1"/>
  <c r="N42" i="8" s="1"/>
  <c r="N72" i="8" s="1"/>
  <c r="M54" i="8"/>
  <c r="N51" i="8" s="1"/>
  <c r="M60" i="8"/>
  <c r="N57" i="8" s="1"/>
  <c r="O21" i="7"/>
  <c r="O122" i="6"/>
  <c r="DV119" i="6"/>
  <c r="DV122" i="6" s="1"/>
  <c r="O52" i="6"/>
  <c r="O10" i="8"/>
  <c r="N26" i="8"/>
  <c r="N45" i="8"/>
  <c r="N32" i="8"/>
  <c r="N33" i="8"/>
  <c r="O93" i="6"/>
  <c r="DV89" i="6"/>
  <c r="DV93" i="6" s="1"/>
  <c r="P435" i="3"/>
  <c r="P437" i="3"/>
  <c r="P49" i="6" s="1"/>
  <c r="N27" i="8"/>
  <c r="Q82" i="6"/>
  <c r="R429" i="3"/>
  <c r="R433" i="3" s="1"/>
  <c r="R120" i="6" s="1"/>
  <c r="R20" i="7" s="1"/>
  <c r="R430" i="3"/>
  <c r="R279" i="3" s="1"/>
  <c r="R116" i="6" s="1"/>
  <c r="S90" i="6"/>
  <c r="DW90" i="6" s="1"/>
  <c r="T321" i="5"/>
  <c r="S326" i="5"/>
  <c r="R15" i="7"/>
  <c r="M69" i="8"/>
  <c r="L86" i="8" l="1"/>
  <c r="Q54" i="7"/>
  <c r="Q58" i="7" s="1"/>
  <c r="Q70" i="7" s="1"/>
  <c r="N28" i="8"/>
  <c r="O25" i="8" s="1"/>
  <c r="Q432" i="3"/>
  <c r="P89" i="6"/>
  <c r="P93" i="6" s="1"/>
  <c r="O13" i="8"/>
  <c r="O19" i="8"/>
  <c r="O21" i="8" s="1"/>
  <c r="P119" i="6"/>
  <c r="P51" i="6"/>
  <c r="P94" i="7"/>
  <c r="N34" i="8"/>
  <c r="O31" i="8" s="1"/>
  <c r="Q96" i="7"/>
  <c r="N52" i="8"/>
  <c r="N47" i="8"/>
  <c r="N59" i="8" s="1"/>
  <c r="N53" i="8" s="1"/>
  <c r="N62" i="8" s="1"/>
  <c r="N66" i="8" s="1"/>
  <c r="N69" i="8" s="1"/>
  <c r="N58" i="8"/>
  <c r="R280" i="3"/>
  <c r="S278" i="3" s="1"/>
  <c r="S428" i="3"/>
  <c r="S104" i="6"/>
  <c r="T323" i="5"/>
  <c r="T325" i="5" s="1"/>
  <c r="M73" i="8"/>
  <c r="M79" i="8"/>
  <c r="M80" i="8"/>
  <c r="P122" i="6" l="1"/>
  <c r="P21" i="7"/>
  <c r="O32" i="8"/>
  <c r="O26" i="8"/>
  <c r="O45" i="8"/>
  <c r="Q435" i="3"/>
  <c r="Q437" i="3"/>
  <c r="Q49" i="6" s="1"/>
  <c r="O33" i="8"/>
  <c r="O36" i="8"/>
  <c r="O38" i="8" s="1"/>
  <c r="O42" i="8" s="1"/>
  <c r="O72" i="8" s="1"/>
  <c r="O27" i="8"/>
  <c r="N60" i="8"/>
  <c r="O57" i="8" s="1"/>
  <c r="P52" i="6"/>
  <c r="P10" i="8"/>
  <c r="R82" i="6"/>
  <c r="R54" i="7" s="1"/>
  <c r="N54" i="8"/>
  <c r="O51" i="8" s="1"/>
  <c r="T90" i="6"/>
  <c r="U321" i="5"/>
  <c r="T326" i="5"/>
  <c r="M77" i="8"/>
  <c r="M75" i="8"/>
  <c r="S15" i="7"/>
  <c r="DW104" i="6"/>
  <c r="S430" i="3"/>
  <c r="S279" i="3" s="1"/>
  <c r="S116" i="6" s="1"/>
  <c r="S429" i="3"/>
  <c r="S433" i="3" s="1"/>
  <c r="S120" i="6" s="1"/>
  <c r="S20" i="7" s="1"/>
  <c r="N73" i="8"/>
  <c r="N80" i="8"/>
  <c r="N79" i="8"/>
  <c r="R96" i="7" l="1"/>
  <c r="R58" i="7"/>
  <c r="R70" i="7" s="1"/>
  <c r="O28" i="8"/>
  <c r="P25" i="8" s="1"/>
  <c r="Q119" i="6"/>
  <c r="Q94" i="7"/>
  <c r="Q51" i="6"/>
  <c r="R432" i="3"/>
  <c r="Q89" i="6"/>
  <c r="Q93" i="6" s="1"/>
  <c r="P13" i="8"/>
  <c r="P19" i="8"/>
  <c r="P21" i="8" s="1"/>
  <c r="O47" i="8"/>
  <c r="O59" i="8" s="1"/>
  <c r="O58" i="8"/>
  <c r="O52" i="8"/>
  <c r="O34" i="8"/>
  <c r="P31" i="8" s="1"/>
  <c r="N77" i="8"/>
  <c r="N75" i="8"/>
  <c r="DW116" i="6"/>
  <c r="M86" i="8"/>
  <c r="U323" i="5"/>
  <c r="U325" i="5" s="1"/>
  <c r="S280" i="3"/>
  <c r="T428" i="3"/>
  <c r="T104" i="6"/>
  <c r="O60" i="8" l="1"/>
  <c r="P57" i="8" s="1"/>
  <c r="P36" i="8"/>
  <c r="P38" i="8" s="1"/>
  <c r="P42" i="8" s="1"/>
  <c r="P72" i="8" s="1"/>
  <c r="P33" i="8"/>
  <c r="R437" i="3"/>
  <c r="R49" i="6" s="1"/>
  <c r="R435" i="3"/>
  <c r="O53" i="8"/>
  <c r="O54" i="8" s="1"/>
  <c r="P51" i="8" s="1"/>
  <c r="P27" i="8"/>
  <c r="Q52" i="6"/>
  <c r="Q10" i="8"/>
  <c r="P32" i="8"/>
  <c r="P26" i="8"/>
  <c r="P45" i="8"/>
  <c r="Q21" i="7"/>
  <c r="Q122" i="6"/>
  <c r="T278" i="3"/>
  <c r="S82" i="6"/>
  <c r="U90" i="6"/>
  <c r="V321" i="5"/>
  <c r="U326" i="5"/>
  <c r="N86" i="8"/>
  <c r="T430" i="3"/>
  <c r="T279" i="3" s="1"/>
  <c r="T116" i="6" s="1"/>
  <c r="T429" i="3"/>
  <c r="T433" i="3" s="1"/>
  <c r="T120" i="6" s="1"/>
  <c r="T20" i="7" s="1"/>
  <c r="T15" i="7"/>
  <c r="P34" i="8" l="1"/>
  <c r="Q31" i="8" s="1"/>
  <c r="O62" i="8"/>
  <c r="O66" i="8" s="1"/>
  <c r="Q19" i="8"/>
  <c r="Q21" i="8" s="1"/>
  <c r="Q13" i="8"/>
  <c r="R89" i="6"/>
  <c r="R93" i="6" s="1"/>
  <c r="S432" i="3"/>
  <c r="R119" i="6"/>
  <c r="R94" i="7"/>
  <c r="R51" i="6"/>
  <c r="P52" i="8"/>
  <c r="P47" i="8"/>
  <c r="P59" i="8" s="1"/>
  <c r="P53" i="8" s="1"/>
  <c r="P62" i="8" s="1"/>
  <c r="P66" i="8" s="1"/>
  <c r="P69" i="8" s="1"/>
  <c r="P73" i="8" s="1"/>
  <c r="P58" i="8"/>
  <c r="P28" i="8"/>
  <c r="Q25" i="8" s="1"/>
  <c r="U428" i="3"/>
  <c r="U104" i="6"/>
  <c r="V323" i="5"/>
  <c r="V325" i="5" s="1"/>
  <c r="DW82" i="6"/>
  <c r="S54" i="7"/>
  <c r="S96" i="7"/>
  <c r="O69" i="8"/>
  <c r="O67" i="8"/>
  <c r="T280" i="3"/>
  <c r="S58" i="7" l="1"/>
  <c r="S70" i="7" s="1"/>
  <c r="Q33" i="8"/>
  <c r="Q27" i="8"/>
  <c r="Q36" i="8"/>
  <c r="Q38" i="8" s="1"/>
  <c r="Q42" i="8" s="1"/>
  <c r="Q72" i="8" s="1"/>
  <c r="P60" i="8"/>
  <c r="Q57" i="8" s="1"/>
  <c r="R52" i="6"/>
  <c r="R10" i="8"/>
  <c r="R122" i="6"/>
  <c r="R21" i="7"/>
  <c r="S435" i="3"/>
  <c r="S437" i="3"/>
  <c r="S49" i="6" s="1"/>
  <c r="Q26" i="8"/>
  <c r="Q32" i="8"/>
  <c r="Q45" i="8"/>
  <c r="P54" i="8"/>
  <c r="Q51" i="8" s="1"/>
  <c r="P80" i="8"/>
  <c r="P79" i="8"/>
  <c r="V90" i="6"/>
  <c r="W321" i="5"/>
  <c r="V326" i="5"/>
  <c r="U278" i="3"/>
  <c r="T82" i="6"/>
  <c r="O73" i="8"/>
  <c r="O79" i="8"/>
  <c r="O80" i="8"/>
  <c r="U15" i="7"/>
  <c r="P77" i="8"/>
  <c r="P75" i="8"/>
  <c r="U430" i="3"/>
  <c r="U279" i="3" s="1"/>
  <c r="U116" i="6" s="1"/>
  <c r="U429" i="3"/>
  <c r="U433" i="3" s="1"/>
  <c r="U120" i="6" s="1"/>
  <c r="U20" i="7" s="1"/>
  <c r="Q34" i="8" l="1"/>
  <c r="R31" i="8" s="1"/>
  <c r="Q28" i="8"/>
  <c r="R25" i="8" s="1"/>
  <c r="S119" i="6"/>
  <c r="S51" i="6"/>
  <c r="S94" i="7"/>
  <c r="DW49" i="6"/>
  <c r="DW51" i="6" s="1"/>
  <c r="DW52" i="6" s="1"/>
  <c r="T432" i="3"/>
  <c r="S89" i="6"/>
  <c r="R13" i="8"/>
  <c r="R19" i="8"/>
  <c r="R21" i="8" s="1"/>
  <c r="Q52" i="8"/>
  <c r="Q58" i="8"/>
  <c r="Q47" i="8"/>
  <c r="Q59" i="8" s="1"/>
  <c r="Q53" i="8" s="1"/>
  <c r="T54" i="7"/>
  <c r="T96" i="7"/>
  <c r="P86" i="8"/>
  <c r="U280" i="3"/>
  <c r="O77" i="8"/>
  <c r="O75" i="8"/>
  <c r="V428" i="3"/>
  <c r="V104" i="6"/>
  <c r="W323" i="5"/>
  <c r="W325" i="5" s="1"/>
  <c r="T58" i="7" l="1"/>
  <c r="T70" i="7" s="1"/>
  <c r="R36" i="8"/>
  <c r="R38" i="8" s="1"/>
  <c r="R42" i="8" s="1"/>
  <c r="R72" i="8" s="1"/>
  <c r="R33" i="8"/>
  <c r="DW89" i="6"/>
  <c r="DW93" i="6" s="1"/>
  <c r="S93" i="6"/>
  <c r="Q60" i="8"/>
  <c r="R57" i="8" s="1"/>
  <c r="T435" i="3"/>
  <c r="T437" i="3"/>
  <c r="T49" i="6" s="1"/>
  <c r="S52" i="6"/>
  <c r="S10" i="8"/>
  <c r="DW119" i="6"/>
  <c r="DW122" i="6" s="1"/>
  <c r="S122" i="6"/>
  <c r="S21" i="7"/>
  <c r="R26" i="8"/>
  <c r="R45" i="8"/>
  <c r="R32" i="8"/>
  <c r="R27" i="8"/>
  <c r="W90" i="6"/>
  <c r="DX90" i="6" s="1"/>
  <c r="X321" i="5"/>
  <c r="W326" i="5"/>
  <c r="Q54" i="8"/>
  <c r="R51" i="8" s="1"/>
  <c r="Q62" i="8"/>
  <c r="Q66" i="8" s="1"/>
  <c r="Q69" i="8" s="1"/>
  <c r="V278" i="3"/>
  <c r="U82" i="6"/>
  <c r="O86" i="8"/>
  <c r="V15" i="7"/>
  <c r="V430" i="3"/>
  <c r="V279" i="3" s="1"/>
  <c r="V116" i="6" s="1"/>
  <c r="V429" i="3"/>
  <c r="V433" i="3" s="1"/>
  <c r="V120" i="6" s="1"/>
  <c r="V20" i="7" s="1"/>
  <c r="R34" i="8" l="1"/>
  <c r="S31" i="8" s="1"/>
  <c r="S19" i="8"/>
  <c r="S21" i="8" s="1"/>
  <c r="S13" i="8"/>
  <c r="T119" i="6"/>
  <c r="T51" i="6"/>
  <c r="T94" i="7"/>
  <c r="R58" i="8"/>
  <c r="R52" i="8"/>
  <c r="R47" i="8"/>
  <c r="R59" i="8" s="1"/>
  <c r="R53" i="8" s="1"/>
  <c r="R62" i="8" s="1"/>
  <c r="R66" i="8" s="1"/>
  <c r="R69" i="8" s="1"/>
  <c r="R80" i="8" s="1"/>
  <c r="U432" i="3"/>
  <c r="T89" i="6"/>
  <c r="T93" i="6" s="1"/>
  <c r="R28" i="8"/>
  <c r="S25" i="8" s="1"/>
  <c r="U54" i="7"/>
  <c r="U96" i="7"/>
  <c r="V280" i="3"/>
  <c r="W428" i="3"/>
  <c r="W104" i="6"/>
  <c r="X323" i="5"/>
  <c r="X325" i="5" s="1"/>
  <c r="Q73" i="8"/>
  <c r="Q80" i="8"/>
  <c r="Q79" i="8"/>
  <c r="S27" i="8" l="1"/>
  <c r="U58" i="7"/>
  <c r="U70" i="7" s="1"/>
  <c r="S33" i="8"/>
  <c r="R60" i="8"/>
  <c r="S57" i="8" s="1"/>
  <c r="T52" i="6"/>
  <c r="T10" i="8"/>
  <c r="T122" i="6"/>
  <c r="T21" i="7"/>
  <c r="U437" i="3"/>
  <c r="U49" i="6" s="1"/>
  <c r="U435" i="3"/>
  <c r="S36" i="8"/>
  <c r="S38" i="8" s="1"/>
  <c r="S42" i="8" s="1"/>
  <c r="S72" i="8" s="1"/>
  <c r="S32" i="8"/>
  <c r="S26" i="8"/>
  <c r="S45" i="8"/>
  <c r="R54" i="8"/>
  <c r="S51" i="8" s="1"/>
  <c r="R79" i="8"/>
  <c r="R73" i="8"/>
  <c r="R77" i="8" s="1"/>
  <c r="X90" i="6"/>
  <c r="X326" i="5"/>
  <c r="Y321" i="5"/>
  <c r="Q77" i="8"/>
  <c r="Q75" i="8"/>
  <c r="W15" i="7"/>
  <c r="DX104" i="6"/>
  <c r="W429" i="3"/>
  <c r="W433" i="3" s="1"/>
  <c r="W120" i="6" s="1"/>
  <c r="W20" i="7" s="1"/>
  <c r="W430" i="3"/>
  <c r="W279" i="3" s="1"/>
  <c r="W116" i="6" s="1"/>
  <c r="W278" i="3"/>
  <c r="V82" i="6"/>
  <c r="S28" i="8" l="1"/>
  <c r="T25" i="8" s="1"/>
  <c r="S34" i="8"/>
  <c r="T31" i="8" s="1"/>
  <c r="U89" i="6"/>
  <c r="U93" i="6" s="1"/>
  <c r="V432" i="3"/>
  <c r="U119" i="6"/>
  <c r="U51" i="6"/>
  <c r="U94" i="7"/>
  <c r="S58" i="8"/>
  <c r="S52" i="8"/>
  <c r="S47" i="8"/>
  <c r="S59" i="8" s="1"/>
  <c r="T19" i="8"/>
  <c r="T21" i="8" s="1"/>
  <c r="T13" i="8"/>
  <c r="R75" i="8"/>
  <c r="W280" i="3"/>
  <c r="X278" i="3" s="1"/>
  <c r="Q86" i="8"/>
  <c r="V54" i="7"/>
  <c r="V96" i="7"/>
  <c r="DX116" i="6"/>
  <c r="Y323" i="5"/>
  <c r="Y325" i="5" s="1"/>
  <c r="X428" i="3"/>
  <c r="X104" i="6"/>
  <c r="T36" i="8" l="1"/>
  <c r="T38" i="8" s="1"/>
  <c r="T42" i="8" s="1"/>
  <c r="T72" i="8" s="1"/>
  <c r="V58" i="7"/>
  <c r="V70" i="7" s="1"/>
  <c r="T27" i="8"/>
  <c r="S53" i="8"/>
  <c r="S54" i="8" s="1"/>
  <c r="T51" i="8" s="1"/>
  <c r="W82" i="6"/>
  <c r="U52" i="6"/>
  <c r="U10" i="8"/>
  <c r="U122" i="6"/>
  <c r="U21" i="7"/>
  <c r="V437" i="3"/>
  <c r="V49" i="6" s="1"/>
  <c r="V435" i="3"/>
  <c r="T45" i="8"/>
  <c r="T32" i="8"/>
  <c r="T26" i="8"/>
  <c r="S60" i="8"/>
  <c r="T57" i="8" s="1"/>
  <c r="T33" i="8"/>
  <c r="R86" i="8"/>
  <c r="Y90" i="6"/>
  <c r="Y326" i="5"/>
  <c r="Z321" i="5"/>
  <c r="X429" i="3"/>
  <c r="X433" i="3" s="1"/>
  <c r="X120" i="6" s="1"/>
  <c r="X20" i="7" s="1"/>
  <c r="X430" i="3"/>
  <c r="X279" i="3" s="1"/>
  <c r="X116" i="6" s="1"/>
  <c r="DX82" i="6"/>
  <c r="X15" i="7"/>
  <c r="W96" i="7" l="1"/>
  <c r="W54" i="7"/>
  <c r="T28" i="8"/>
  <c r="U25" i="8" s="1"/>
  <c r="S62" i="8"/>
  <c r="S66" i="8" s="1"/>
  <c r="S69" i="8" s="1"/>
  <c r="S79" i="8" s="1"/>
  <c r="T34" i="8"/>
  <c r="U31" i="8" s="1"/>
  <c r="T52" i="8"/>
  <c r="T58" i="8"/>
  <c r="T47" i="8"/>
  <c r="T59" i="8" s="1"/>
  <c r="W432" i="3"/>
  <c r="V89" i="6"/>
  <c r="V93" i="6" s="1"/>
  <c r="V119" i="6"/>
  <c r="V51" i="6"/>
  <c r="V94" i="7"/>
  <c r="U19" i="8"/>
  <c r="U21" i="8" s="1"/>
  <c r="U13" i="8"/>
  <c r="X280" i="3"/>
  <c r="Y278" i="3" s="1"/>
  <c r="Y428" i="3"/>
  <c r="Y104" i="6"/>
  <c r="Z323" i="5"/>
  <c r="Z325" i="5" s="1"/>
  <c r="W58" i="7" l="1"/>
  <c r="W70" i="7" s="1"/>
  <c r="T60" i="8"/>
  <c r="U57" i="8" s="1"/>
  <c r="U27" i="8"/>
  <c r="U36" i="8"/>
  <c r="U38" i="8" s="1"/>
  <c r="U42" i="8" s="1"/>
  <c r="U72" i="8" s="1"/>
  <c r="S80" i="8"/>
  <c r="S73" i="8"/>
  <c r="S77" i="8" s="1"/>
  <c r="T53" i="8"/>
  <c r="T62" i="8" s="1"/>
  <c r="T66" i="8" s="1"/>
  <c r="T69" i="8" s="1"/>
  <c r="T80" i="8" s="1"/>
  <c r="V21" i="7"/>
  <c r="V122" i="6"/>
  <c r="W437" i="3"/>
  <c r="W49" i="6" s="1"/>
  <c r="W435" i="3"/>
  <c r="U45" i="8"/>
  <c r="U32" i="8"/>
  <c r="U26" i="8"/>
  <c r="V52" i="6"/>
  <c r="V10" i="8"/>
  <c r="U33" i="8"/>
  <c r="X82" i="6"/>
  <c r="Y429" i="3"/>
  <c r="Y433" i="3" s="1"/>
  <c r="Y120" i="6" s="1"/>
  <c r="Y20" i="7" s="1"/>
  <c r="Y430" i="3"/>
  <c r="Y279" i="3" s="1"/>
  <c r="Y116" i="6" s="1"/>
  <c r="Z90" i="6"/>
  <c r="AA321" i="5"/>
  <c r="Z326" i="5"/>
  <c r="Y15" i="7"/>
  <c r="X54" i="7" l="1"/>
  <c r="X58" i="7" s="1"/>
  <c r="X70" i="7" s="1"/>
  <c r="U28" i="8"/>
  <c r="V25" i="8" s="1"/>
  <c r="U34" i="8"/>
  <c r="V31" i="8" s="1"/>
  <c r="S75" i="8"/>
  <c r="S86" i="8" s="1"/>
  <c r="T54" i="8"/>
  <c r="U51" i="8" s="1"/>
  <c r="T73" i="8"/>
  <c r="T75" i="8" s="1"/>
  <c r="T79" i="8"/>
  <c r="U52" i="8"/>
  <c r="U47" i="8"/>
  <c r="U59" i="8" s="1"/>
  <c r="U58" i="8"/>
  <c r="W89" i="6"/>
  <c r="X432" i="3"/>
  <c r="W94" i="7"/>
  <c r="DX49" i="6"/>
  <c r="DX51" i="6" s="1"/>
  <c r="DX52" i="6" s="1"/>
  <c r="W119" i="6"/>
  <c r="W51" i="6"/>
  <c r="V13" i="8"/>
  <c r="V19" i="8"/>
  <c r="V21" i="8" s="1"/>
  <c r="X96" i="7"/>
  <c r="Y280" i="3"/>
  <c r="Z278" i="3" s="1"/>
  <c r="Z428" i="3"/>
  <c r="Z104" i="6"/>
  <c r="AA323" i="5"/>
  <c r="AA325" i="5" s="1"/>
  <c r="T77" i="8" l="1"/>
  <c r="V36" i="8"/>
  <c r="V38" i="8" s="1"/>
  <c r="V42" i="8" s="1"/>
  <c r="V72" i="8" s="1"/>
  <c r="U60" i="8"/>
  <c r="V57" i="8" s="1"/>
  <c r="V32" i="8"/>
  <c r="V45" i="8"/>
  <c r="V26" i="8"/>
  <c r="X435" i="3"/>
  <c r="X437" i="3"/>
  <c r="X49" i="6" s="1"/>
  <c r="W93" i="6"/>
  <c r="DX89" i="6"/>
  <c r="DX93" i="6" s="1"/>
  <c r="Y82" i="6"/>
  <c r="V33" i="8"/>
  <c r="W52" i="6"/>
  <c r="W10" i="8"/>
  <c r="U53" i="8"/>
  <c r="U62" i="8" s="1"/>
  <c r="U66" i="8" s="1"/>
  <c r="U69" i="8" s="1"/>
  <c r="U73" i="8" s="1"/>
  <c r="U77" i="8" s="1"/>
  <c r="W122" i="6"/>
  <c r="W21" i="7"/>
  <c r="DX119" i="6"/>
  <c r="DX122" i="6" s="1"/>
  <c r="V27" i="8"/>
  <c r="AA90" i="6"/>
  <c r="DY90" i="6" s="1"/>
  <c r="AB321" i="5"/>
  <c r="AA326" i="5"/>
  <c r="T86" i="8"/>
  <c r="Z15" i="7"/>
  <c r="Z429" i="3"/>
  <c r="Z433" i="3" s="1"/>
  <c r="Z120" i="6" s="1"/>
  <c r="Z20" i="7" s="1"/>
  <c r="Z430" i="3"/>
  <c r="Z279" i="3" s="1"/>
  <c r="Z116" i="6" s="1"/>
  <c r="Y54" i="7" l="1"/>
  <c r="Y58" i="7" s="1"/>
  <c r="Y70" i="7" s="1"/>
  <c r="Y96" i="7"/>
  <c r="V28" i="8"/>
  <c r="W25" i="8" s="1"/>
  <c r="U75" i="8"/>
  <c r="U86" i="8" s="1"/>
  <c r="U80" i="8"/>
  <c r="U79" i="8"/>
  <c r="X94" i="7"/>
  <c r="X51" i="6"/>
  <c r="X119" i="6"/>
  <c r="W13" i="8"/>
  <c r="W19" i="8"/>
  <c r="W21" i="8" s="1"/>
  <c r="Y432" i="3"/>
  <c r="X89" i="6"/>
  <c r="X93" i="6" s="1"/>
  <c r="U54" i="8"/>
  <c r="V51" i="8" s="1"/>
  <c r="V47" i="8"/>
  <c r="V59" i="8" s="1"/>
  <c r="V52" i="8"/>
  <c r="V58" i="8"/>
  <c r="V34" i="8"/>
  <c r="W31" i="8" s="1"/>
  <c r="Z280" i="3"/>
  <c r="AA278" i="3" s="1"/>
  <c r="AB323" i="5"/>
  <c r="AB325" i="5" s="1"/>
  <c r="AA428" i="3"/>
  <c r="AA104" i="6"/>
  <c r="V53" i="8" l="1"/>
  <c r="V62" i="8" s="1"/>
  <c r="V66" i="8" s="1"/>
  <c r="V69" i="8" s="1"/>
  <c r="Y435" i="3"/>
  <c r="Y437" i="3"/>
  <c r="Y49" i="6" s="1"/>
  <c r="W36" i="8"/>
  <c r="W38" i="8" s="1"/>
  <c r="W42" i="8" s="1"/>
  <c r="W72" i="8" s="1"/>
  <c r="W33" i="8"/>
  <c r="W32" i="8"/>
  <c r="W26" i="8"/>
  <c r="W45" i="8"/>
  <c r="X122" i="6"/>
  <c r="X21" i="7"/>
  <c r="V60" i="8"/>
  <c r="W57" i="8" s="1"/>
  <c r="X52" i="6"/>
  <c r="X10" i="8"/>
  <c r="W27" i="8"/>
  <c r="Z82" i="6"/>
  <c r="AB90" i="6"/>
  <c r="AC321" i="5"/>
  <c r="AB326" i="5"/>
  <c r="AA15" i="7"/>
  <c r="DY104" i="6"/>
  <c r="AA430" i="3"/>
  <c r="AA279" i="3" s="1"/>
  <c r="AA116" i="6" s="1"/>
  <c r="AA429" i="3"/>
  <c r="AA433" i="3" s="1"/>
  <c r="AA120" i="6" s="1"/>
  <c r="AA20" i="7" s="1"/>
  <c r="Z96" i="7" l="1"/>
  <c r="Z54" i="7"/>
  <c r="V54" i="8"/>
  <c r="W51" i="8" s="1"/>
  <c r="W34" i="8"/>
  <c r="X31" i="8" s="1"/>
  <c r="W47" i="8"/>
  <c r="W59" i="8" s="1"/>
  <c r="W58" i="8"/>
  <c r="W52" i="8"/>
  <c r="W28" i="8"/>
  <c r="X25" i="8" s="1"/>
  <c r="X13" i="8"/>
  <c r="X19" i="8"/>
  <c r="X21" i="8" s="1"/>
  <c r="Y119" i="6"/>
  <c r="Y51" i="6"/>
  <c r="Y94" i="7"/>
  <c r="Z432" i="3"/>
  <c r="Y89" i="6"/>
  <c r="Y93" i="6" s="1"/>
  <c r="V73" i="8"/>
  <c r="V79" i="8"/>
  <c r="V80" i="8"/>
  <c r="AB428" i="3"/>
  <c r="AB104" i="6"/>
  <c r="AC323" i="5"/>
  <c r="AC325" i="5" s="1"/>
  <c r="DY116" i="6"/>
  <c r="AA280" i="3"/>
  <c r="X36" i="8" l="1"/>
  <c r="X38" i="8" s="1"/>
  <c r="X42" i="8" s="1"/>
  <c r="X72" i="8" s="1"/>
  <c r="Z58" i="7"/>
  <c r="Z70" i="7" s="1"/>
  <c r="W53" i="8"/>
  <c r="W62" i="8" s="1"/>
  <c r="W66" i="8" s="1"/>
  <c r="W69" i="8" s="1"/>
  <c r="W73" i="8" s="1"/>
  <c r="W60" i="8"/>
  <c r="X57" i="8" s="1"/>
  <c r="X26" i="8"/>
  <c r="X45" i="8"/>
  <c r="X32" i="8"/>
  <c r="X33" i="8"/>
  <c r="Z435" i="3"/>
  <c r="Z437" i="3"/>
  <c r="Z49" i="6" s="1"/>
  <c r="X27" i="8"/>
  <c r="Y52" i="6"/>
  <c r="Y10" i="8"/>
  <c r="Y21" i="7"/>
  <c r="Y122" i="6"/>
  <c r="AB430" i="3"/>
  <c r="AB279" i="3" s="1"/>
  <c r="AB116" i="6" s="1"/>
  <c r="AB429" i="3"/>
  <c r="AB433" i="3" s="1"/>
  <c r="AB120" i="6" s="1"/>
  <c r="AB20" i="7" s="1"/>
  <c r="AB278" i="3"/>
  <c r="AA82" i="6"/>
  <c r="AB15" i="7"/>
  <c r="AC90" i="6"/>
  <c r="AD321" i="5"/>
  <c r="AC326" i="5"/>
  <c r="V77" i="8"/>
  <c r="V75" i="8"/>
  <c r="W54" i="8" l="1"/>
  <c r="X51" i="8" s="1"/>
  <c r="W79" i="8"/>
  <c r="W80" i="8"/>
  <c r="Z119" i="6"/>
  <c r="Z51" i="6"/>
  <c r="Z94" i="7"/>
  <c r="Z89" i="6"/>
  <c r="Z93" i="6" s="1"/>
  <c r="AA432" i="3"/>
  <c r="X34" i="8"/>
  <c r="Y31" i="8" s="1"/>
  <c r="Y19" i="8"/>
  <c r="Y21" i="8" s="1"/>
  <c r="Y13" i="8"/>
  <c r="X52" i="8"/>
  <c r="X47" i="8"/>
  <c r="X59" i="8" s="1"/>
  <c r="X58" i="8"/>
  <c r="X28" i="8"/>
  <c r="Y25" i="8" s="1"/>
  <c r="AB280" i="3"/>
  <c r="AC278" i="3" s="1"/>
  <c r="V86" i="8"/>
  <c r="AC428" i="3"/>
  <c r="AC104" i="6"/>
  <c r="AD323" i="5"/>
  <c r="AD325" i="5" s="1"/>
  <c r="DY82" i="6"/>
  <c r="AA54" i="7"/>
  <c r="AA96" i="7"/>
  <c r="W77" i="8"/>
  <c r="W75" i="8"/>
  <c r="AA58" i="7" l="1"/>
  <c r="AA70" i="7" s="1"/>
  <c r="X53" i="8"/>
  <c r="X62" i="8" s="1"/>
  <c r="X66" i="8" s="1"/>
  <c r="X69" i="8" s="1"/>
  <c r="X73" i="8" s="1"/>
  <c r="X60" i="8"/>
  <c r="Y57" i="8" s="1"/>
  <c r="AB82" i="6"/>
  <c r="Y26" i="8"/>
  <c r="Y32" i="8"/>
  <c r="Y45" i="8"/>
  <c r="Y36" i="8"/>
  <c r="Y38" i="8" s="1"/>
  <c r="Y42" i="8" s="1"/>
  <c r="Y72" i="8" s="1"/>
  <c r="Y33" i="8"/>
  <c r="AA435" i="3"/>
  <c r="AA437" i="3"/>
  <c r="AA49" i="6" s="1"/>
  <c r="Y27" i="8"/>
  <c r="Z52" i="6"/>
  <c r="Z10" i="8"/>
  <c r="Z21" i="7"/>
  <c r="Z122" i="6"/>
  <c r="W86" i="8"/>
  <c r="AC430" i="3"/>
  <c r="AC279" i="3" s="1"/>
  <c r="AC116" i="6" s="1"/>
  <c r="AC429" i="3"/>
  <c r="AC433" i="3" s="1"/>
  <c r="AC120" i="6" s="1"/>
  <c r="AC20" i="7" s="1"/>
  <c r="AC15" i="7"/>
  <c r="AD90" i="6"/>
  <c r="AE321" i="5"/>
  <c r="AD326" i="5"/>
  <c r="AB54" i="7" l="1"/>
  <c r="AB58" i="7" s="1"/>
  <c r="AB70" i="7" s="1"/>
  <c r="X79" i="8"/>
  <c r="X80" i="8"/>
  <c r="X54" i="8"/>
  <c r="Y51" i="8" s="1"/>
  <c r="AB96" i="7"/>
  <c r="DY49" i="6"/>
  <c r="DY51" i="6" s="1"/>
  <c r="DY52" i="6" s="1"/>
  <c r="AA51" i="6"/>
  <c r="AA94" i="7"/>
  <c r="AA119" i="6"/>
  <c r="AA89" i="6"/>
  <c r="AB432" i="3"/>
  <c r="Y47" i="8"/>
  <c r="Y59" i="8" s="1"/>
  <c r="Y52" i="8"/>
  <c r="Y58" i="8"/>
  <c r="Z13" i="8"/>
  <c r="Z19" i="8"/>
  <c r="Z21" i="8" s="1"/>
  <c r="Y34" i="8"/>
  <c r="Z31" i="8" s="1"/>
  <c r="Y28" i="8"/>
  <c r="Z25" i="8" s="1"/>
  <c r="AC280" i="3"/>
  <c r="AD278" i="3" s="1"/>
  <c r="AD428" i="3"/>
  <c r="AD104" i="6"/>
  <c r="AE323" i="5"/>
  <c r="AE325" i="5" s="1"/>
  <c r="X77" i="8"/>
  <c r="X75" i="8"/>
  <c r="Z27" i="8" l="1"/>
  <c r="Y60" i="8"/>
  <c r="Z57" i="8" s="1"/>
  <c r="Y53" i="8"/>
  <c r="Y54" i="8" s="1"/>
  <c r="Z51" i="8" s="1"/>
  <c r="AB437" i="3"/>
  <c r="AB49" i="6" s="1"/>
  <c r="AB435" i="3"/>
  <c r="DY89" i="6"/>
  <c r="DY93" i="6" s="1"/>
  <c r="AA93" i="6"/>
  <c r="AC82" i="6"/>
  <c r="Z36" i="8"/>
  <c r="Z38" i="8" s="1"/>
  <c r="Z42" i="8" s="1"/>
  <c r="Z72" i="8" s="1"/>
  <c r="Z33" i="8"/>
  <c r="AA21" i="7"/>
  <c r="DY119" i="6"/>
  <c r="DY122" i="6" s="1"/>
  <c r="AA122" i="6"/>
  <c r="Z32" i="8"/>
  <c r="Z26" i="8"/>
  <c r="Z45" i="8"/>
  <c r="AA52" i="6"/>
  <c r="AA10" i="8"/>
  <c r="AE90" i="6"/>
  <c r="DZ90" i="6" s="1"/>
  <c r="AF321" i="5"/>
  <c r="AE326" i="5"/>
  <c r="AD15" i="7"/>
  <c r="AD430" i="3"/>
  <c r="AD279" i="3" s="1"/>
  <c r="AD116" i="6" s="1"/>
  <c r="AD429" i="3"/>
  <c r="AD433" i="3" s="1"/>
  <c r="AD120" i="6" s="1"/>
  <c r="AD20" i="7" s="1"/>
  <c r="X86" i="8"/>
  <c r="AC96" i="7" l="1"/>
  <c r="Z28" i="8"/>
  <c r="AA25" i="8" s="1"/>
  <c r="AC54" i="7"/>
  <c r="Z34" i="8"/>
  <c r="AA31" i="8" s="1"/>
  <c r="Z52" i="8"/>
  <c r="Z47" i="8"/>
  <c r="Z59" i="8" s="1"/>
  <c r="Z53" i="8" s="1"/>
  <c r="Z58" i="8"/>
  <c r="AC432" i="3"/>
  <c r="AB89" i="6"/>
  <c r="AB93" i="6" s="1"/>
  <c r="AB51" i="6"/>
  <c r="AB94" i="7"/>
  <c r="AB119" i="6"/>
  <c r="AA13" i="8"/>
  <c r="AA19" i="8"/>
  <c r="AA21" i="8" s="1"/>
  <c r="Y62" i="8"/>
  <c r="Y66" i="8" s="1"/>
  <c r="Y69" i="8" s="1"/>
  <c r="AD280" i="3"/>
  <c r="AE428" i="3"/>
  <c r="AE104" i="6"/>
  <c r="AF323" i="5"/>
  <c r="AF325" i="5" s="1"/>
  <c r="AC58" i="7" l="1"/>
  <c r="AC70" i="7" s="1"/>
  <c r="AA36" i="8"/>
  <c r="AA38" i="8" s="1"/>
  <c r="AA42" i="8" s="1"/>
  <c r="AA72" i="8" s="1"/>
  <c r="AA33" i="8"/>
  <c r="Z60" i="8"/>
  <c r="AA57" i="8" s="1"/>
  <c r="AC437" i="3"/>
  <c r="AC49" i="6" s="1"/>
  <c r="AC435" i="3"/>
  <c r="Y80" i="8"/>
  <c r="Y79" i="8"/>
  <c r="Y73" i="8"/>
  <c r="AA32" i="8"/>
  <c r="AA26" i="8"/>
  <c r="AA45" i="8"/>
  <c r="AA27" i="8"/>
  <c r="AB21" i="7"/>
  <c r="AB122" i="6"/>
  <c r="AB52" i="6"/>
  <c r="AB10" i="8"/>
  <c r="AE278" i="3"/>
  <c r="AD82" i="6"/>
  <c r="AF90" i="6"/>
  <c r="AF326" i="5"/>
  <c r="AG321" i="5"/>
  <c r="Z54" i="8"/>
  <c r="AA51" i="8" s="1"/>
  <c r="Z62" i="8"/>
  <c r="Z66" i="8" s="1"/>
  <c r="Z69" i="8" s="1"/>
  <c r="AE15" i="7"/>
  <c r="DZ104" i="6"/>
  <c r="AE429" i="3"/>
  <c r="AE433" i="3" s="1"/>
  <c r="AE120" i="6" s="1"/>
  <c r="AE20" i="7" s="1"/>
  <c r="AE430" i="3"/>
  <c r="AE279" i="3" s="1"/>
  <c r="AE116" i="6" s="1"/>
  <c r="AA34" i="8" l="1"/>
  <c r="AB31" i="8" s="1"/>
  <c r="AA28" i="8"/>
  <c r="AB25" i="8" s="1"/>
  <c r="AA58" i="8"/>
  <c r="AA52" i="8"/>
  <c r="AA47" i="8"/>
  <c r="AA59" i="8" s="1"/>
  <c r="AB13" i="8"/>
  <c r="AB19" i="8"/>
  <c r="AB21" i="8" s="1"/>
  <c r="Y75" i="8"/>
  <c r="Y77" i="8"/>
  <c r="AD432" i="3"/>
  <c r="AC89" i="6"/>
  <c r="AC93" i="6" s="1"/>
  <c r="AC119" i="6"/>
  <c r="AC51" i="6"/>
  <c r="AC94" i="7"/>
  <c r="DZ116" i="6"/>
  <c r="Z73" i="8"/>
  <c r="Z80" i="8"/>
  <c r="Z79" i="8"/>
  <c r="AG323" i="5"/>
  <c r="AG325" i="5" s="1"/>
  <c r="AF428" i="3"/>
  <c r="AF104" i="6"/>
  <c r="AD54" i="7"/>
  <c r="AD96" i="7"/>
  <c r="AE280" i="3"/>
  <c r="AD58" i="7" l="1"/>
  <c r="AD70" i="7" s="1"/>
  <c r="AA60" i="8"/>
  <c r="AB57" i="8" s="1"/>
  <c r="AB36" i="8"/>
  <c r="AB38" i="8" s="1"/>
  <c r="AB42" i="8" s="1"/>
  <c r="AB72" i="8" s="1"/>
  <c r="AB33" i="8"/>
  <c r="AB27" i="8"/>
  <c r="AA53" i="8"/>
  <c r="AA62" i="8" s="1"/>
  <c r="AA66" i="8" s="1"/>
  <c r="AA69" i="8" s="1"/>
  <c r="AA73" i="8" s="1"/>
  <c r="AC10" i="8"/>
  <c r="AC52" i="6"/>
  <c r="AB26" i="8"/>
  <c r="AB45" i="8"/>
  <c r="AB32" i="8"/>
  <c r="AC122" i="6"/>
  <c r="AC21" i="7"/>
  <c r="AD435" i="3"/>
  <c r="AD437" i="3"/>
  <c r="AD49" i="6" s="1"/>
  <c r="Y86" i="8"/>
  <c r="AG90" i="6"/>
  <c r="AG326" i="5"/>
  <c r="AH321" i="5"/>
  <c r="AF15" i="7"/>
  <c r="AF429" i="3"/>
  <c r="AF433" i="3" s="1"/>
  <c r="AF120" i="6" s="1"/>
  <c r="AF20" i="7" s="1"/>
  <c r="AF430" i="3"/>
  <c r="AF279" i="3" s="1"/>
  <c r="AF116" i="6" s="1"/>
  <c r="Z77" i="8"/>
  <c r="Z75" i="8"/>
  <c r="AF278" i="3"/>
  <c r="AE82" i="6"/>
  <c r="AB28" i="8" l="1"/>
  <c r="AC25" i="8" s="1"/>
  <c r="AA54" i="8"/>
  <c r="AB51" i="8" s="1"/>
  <c r="AB34" i="8"/>
  <c r="AC31" i="8" s="1"/>
  <c r="AA79" i="8"/>
  <c r="AA80" i="8"/>
  <c r="AE432" i="3"/>
  <c r="AD89" i="6"/>
  <c r="AD93" i="6" s="1"/>
  <c r="AB58" i="8"/>
  <c r="AB52" i="8"/>
  <c r="AB47" i="8"/>
  <c r="AB59" i="8" s="1"/>
  <c r="AD119" i="6"/>
  <c r="AD51" i="6"/>
  <c r="AD94" i="7"/>
  <c r="AC19" i="8"/>
  <c r="AC21" i="8" s="1"/>
  <c r="AC13" i="8"/>
  <c r="Z86" i="8"/>
  <c r="DZ82" i="6"/>
  <c r="AE54" i="7"/>
  <c r="AE96" i="7"/>
  <c r="AH323" i="5"/>
  <c r="AH325" i="5" s="1"/>
  <c r="AF280" i="3"/>
  <c r="AG428" i="3"/>
  <c r="AG104" i="6"/>
  <c r="AA77" i="8"/>
  <c r="AA75" i="8"/>
  <c r="AE58" i="7" l="1"/>
  <c r="AE70" i="7" s="1"/>
  <c r="AC36" i="8"/>
  <c r="AC38" i="8" s="1"/>
  <c r="AC42" i="8" s="1"/>
  <c r="AC72" i="8" s="1"/>
  <c r="AB60" i="8"/>
  <c r="AC57" i="8" s="1"/>
  <c r="AC27" i="8"/>
  <c r="AB53" i="8"/>
  <c r="AB62" i="8" s="1"/>
  <c r="AB66" i="8" s="1"/>
  <c r="AB69" i="8" s="1"/>
  <c r="AB73" i="8" s="1"/>
  <c r="AC45" i="8"/>
  <c r="AC32" i="8"/>
  <c r="AC26" i="8"/>
  <c r="AC33" i="8"/>
  <c r="AD10" i="8"/>
  <c r="AD52" i="6"/>
  <c r="AD21" i="7"/>
  <c r="AD122" i="6"/>
  <c r="AE435" i="3"/>
  <c r="AE437" i="3"/>
  <c r="AE49" i="6" s="1"/>
  <c r="AH90" i="6"/>
  <c r="AI321" i="5"/>
  <c r="AH326" i="5"/>
  <c r="AG278" i="3"/>
  <c r="AF82" i="6"/>
  <c r="AA86" i="8"/>
  <c r="AG15" i="7"/>
  <c r="AG429" i="3"/>
  <c r="AG433" i="3" s="1"/>
  <c r="AG120" i="6" s="1"/>
  <c r="AG20" i="7" s="1"/>
  <c r="AG430" i="3"/>
  <c r="AG279" i="3" s="1"/>
  <c r="AG116" i="6" s="1"/>
  <c r="AC28" i="8" l="1"/>
  <c r="AD25" i="8" s="1"/>
  <c r="AB54" i="8"/>
  <c r="AC51" i="8" s="1"/>
  <c r="AB80" i="8"/>
  <c r="AB79" i="8"/>
  <c r="AD19" i="8"/>
  <c r="AD21" i="8" s="1"/>
  <c r="AD13" i="8"/>
  <c r="AE51" i="6"/>
  <c r="AE94" i="7"/>
  <c r="AE119" i="6"/>
  <c r="DZ49" i="6"/>
  <c r="DZ51" i="6" s="1"/>
  <c r="DZ52" i="6" s="1"/>
  <c r="AF432" i="3"/>
  <c r="AE89" i="6"/>
  <c r="AC34" i="8"/>
  <c r="AD31" i="8" s="1"/>
  <c r="AC58" i="8"/>
  <c r="AC52" i="8"/>
  <c r="AC47" i="8"/>
  <c r="AC59" i="8" s="1"/>
  <c r="AH428" i="3"/>
  <c r="AH104" i="6"/>
  <c r="AI323" i="5"/>
  <c r="AI325" i="5" s="1"/>
  <c r="AB77" i="8"/>
  <c r="AB75" i="8"/>
  <c r="AF54" i="7"/>
  <c r="AF96" i="7"/>
  <c r="AG280" i="3"/>
  <c r="AC60" i="8" l="1"/>
  <c r="AD57" i="8" s="1"/>
  <c r="AF58" i="7"/>
  <c r="AF70" i="7" s="1"/>
  <c r="AD27" i="8"/>
  <c r="AF435" i="3"/>
  <c r="AF437" i="3"/>
  <c r="AF49" i="6" s="1"/>
  <c r="AE122" i="6"/>
  <c r="AE21" i="7"/>
  <c r="DZ119" i="6"/>
  <c r="DZ122" i="6" s="1"/>
  <c r="AE52" i="6"/>
  <c r="AE10" i="8"/>
  <c r="AC53" i="8"/>
  <c r="AC62" i="8" s="1"/>
  <c r="AC66" i="8" s="1"/>
  <c r="AC69" i="8" s="1"/>
  <c r="AC73" i="8" s="1"/>
  <c r="AC75" i="8" s="1"/>
  <c r="AD33" i="8"/>
  <c r="AD36" i="8"/>
  <c r="AD38" i="8" s="1"/>
  <c r="AD42" i="8" s="1"/>
  <c r="AD72" i="8" s="1"/>
  <c r="DZ89" i="6"/>
  <c r="DZ93" i="6" s="1"/>
  <c r="AE93" i="6"/>
  <c r="AD45" i="8"/>
  <c r="AD32" i="8"/>
  <c r="AD26" i="8"/>
  <c r="AI90" i="6"/>
  <c r="EA90" i="6" s="1"/>
  <c r="AJ321" i="5"/>
  <c r="AI326" i="5"/>
  <c r="AH15" i="7"/>
  <c r="AH278" i="3"/>
  <c r="AG82" i="6"/>
  <c r="AB86" i="8"/>
  <c r="AH429" i="3"/>
  <c r="AH433" i="3" s="1"/>
  <c r="AH120" i="6" s="1"/>
  <c r="AH20" i="7" s="1"/>
  <c r="AH430" i="3"/>
  <c r="AH279" i="3" s="1"/>
  <c r="AH116" i="6" s="1"/>
  <c r="AC77" i="8" l="1"/>
  <c r="AC79" i="8"/>
  <c r="AC80" i="8"/>
  <c r="AC54" i="8"/>
  <c r="AD51" i="8" s="1"/>
  <c r="AD28" i="8"/>
  <c r="AE25" i="8" s="1"/>
  <c r="AD34" i="8"/>
  <c r="AE31" i="8" s="1"/>
  <c r="AE19" i="8"/>
  <c r="AE21" i="8" s="1"/>
  <c r="AE13" i="8"/>
  <c r="AD58" i="8"/>
  <c r="AD52" i="8"/>
  <c r="AD47" i="8"/>
  <c r="AD59" i="8" s="1"/>
  <c r="AF94" i="7"/>
  <c r="AF51" i="6"/>
  <c r="AF119" i="6"/>
  <c r="AG432" i="3"/>
  <c r="AF89" i="6"/>
  <c r="AF93" i="6" s="1"/>
  <c r="AG54" i="7"/>
  <c r="AG96" i="7"/>
  <c r="AH280" i="3"/>
  <c r="AI428" i="3"/>
  <c r="AI104" i="6"/>
  <c r="AC86" i="8"/>
  <c r="AJ323" i="5"/>
  <c r="AJ325" i="5" s="1"/>
  <c r="AG58" i="7" l="1"/>
  <c r="AG70" i="7" s="1"/>
  <c r="AE33" i="8"/>
  <c r="AE36" i="8"/>
  <c r="AE38" i="8" s="1"/>
  <c r="AE42" i="8" s="1"/>
  <c r="AE72" i="8" s="1"/>
  <c r="AD60" i="8"/>
  <c r="AE57" i="8" s="1"/>
  <c r="AD53" i="8"/>
  <c r="AD62" i="8" s="1"/>
  <c r="AD66" i="8" s="1"/>
  <c r="AD69" i="8" s="1"/>
  <c r="AD73" i="8" s="1"/>
  <c r="AD75" i="8" s="1"/>
  <c r="AG435" i="3"/>
  <c r="AG437" i="3"/>
  <c r="AG49" i="6" s="1"/>
  <c r="AF122" i="6"/>
  <c r="AF21" i="7"/>
  <c r="AF10" i="8"/>
  <c r="AF52" i="6"/>
  <c r="AE26" i="8"/>
  <c r="AE45" i="8"/>
  <c r="AE32" i="8"/>
  <c r="AE27" i="8"/>
  <c r="AJ90" i="6"/>
  <c r="AK321" i="5"/>
  <c r="AJ326" i="5"/>
  <c r="AI15" i="7"/>
  <c r="EA104" i="6"/>
  <c r="AI430" i="3"/>
  <c r="AI279" i="3" s="1"/>
  <c r="AI116" i="6" s="1"/>
  <c r="AI429" i="3"/>
  <c r="AI433" i="3" s="1"/>
  <c r="AI120" i="6" s="1"/>
  <c r="AI20" i="7" s="1"/>
  <c r="AI278" i="3"/>
  <c r="AH82" i="6"/>
  <c r="AD80" i="8" l="1"/>
  <c r="AD77" i="8"/>
  <c r="AD54" i="8"/>
  <c r="AE51" i="8" s="1"/>
  <c r="AD79" i="8"/>
  <c r="AE34" i="8"/>
  <c r="AF31" i="8" s="1"/>
  <c r="AE28" i="8"/>
  <c r="AF25" i="8" s="1"/>
  <c r="AF13" i="8"/>
  <c r="AF19" i="8"/>
  <c r="AF21" i="8" s="1"/>
  <c r="AG51" i="6"/>
  <c r="AG94" i="7"/>
  <c r="AG119" i="6"/>
  <c r="AG89" i="6"/>
  <c r="AG93" i="6" s="1"/>
  <c r="AH432" i="3"/>
  <c r="AE52" i="8"/>
  <c r="AE58" i="8"/>
  <c r="AE47" i="8"/>
  <c r="AE59" i="8" s="1"/>
  <c r="AI280" i="3"/>
  <c r="AJ278" i="3" s="1"/>
  <c r="AH54" i="7"/>
  <c r="AH96" i="7"/>
  <c r="AJ428" i="3"/>
  <c r="AJ104" i="6"/>
  <c r="AK323" i="5"/>
  <c r="AK325" i="5" s="1"/>
  <c r="AD86" i="8"/>
  <c r="EA116" i="6"/>
  <c r="AH58" i="7" l="1"/>
  <c r="AH70" i="7" s="1"/>
  <c r="AF36" i="8"/>
  <c r="AF38" i="8" s="1"/>
  <c r="AF42" i="8" s="1"/>
  <c r="AF72" i="8" s="1"/>
  <c r="AF33" i="8"/>
  <c r="AE60" i="8"/>
  <c r="AF57" i="8" s="1"/>
  <c r="AE53" i="8"/>
  <c r="AE54" i="8" s="1"/>
  <c r="AF51" i="8" s="1"/>
  <c r="AG21" i="7"/>
  <c r="AG122" i="6"/>
  <c r="AG52" i="6"/>
  <c r="AG10" i="8"/>
  <c r="AF32" i="8"/>
  <c r="AF26" i="8"/>
  <c r="AF45" i="8"/>
  <c r="AH435" i="3"/>
  <c r="AH437" i="3"/>
  <c r="AH49" i="6" s="1"/>
  <c r="AF27" i="8"/>
  <c r="AI82" i="6"/>
  <c r="EA82" i="6" s="1"/>
  <c r="AK90" i="6"/>
  <c r="AL321" i="5"/>
  <c r="AK326" i="5"/>
  <c r="AJ15" i="7"/>
  <c r="AJ430" i="3"/>
  <c r="AJ279" i="3" s="1"/>
  <c r="AJ116" i="6" s="1"/>
  <c r="AJ429" i="3"/>
  <c r="AJ433" i="3" s="1"/>
  <c r="AJ120" i="6" s="1"/>
  <c r="AJ20" i="7" s="1"/>
  <c r="AI96" i="7" l="1"/>
  <c r="AF34" i="8"/>
  <c r="AG31" i="8" s="1"/>
  <c r="AI54" i="7"/>
  <c r="AE62" i="8"/>
  <c r="AE66" i="8" s="1"/>
  <c r="AE69" i="8" s="1"/>
  <c r="AE73" i="8" s="1"/>
  <c r="AE77" i="8" s="1"/>
  <c r="AF28" i="8"/>
  <c r="AG25" i="8" s="1"/>
  <c r="AI432" i="3"/>
  <c r="AH89" i="6"/>
  <c r="AH93" i="6" s="1"/>
  <c r="AF52" i="8"/>
  <c r="AF47" i="8"/>
  <c r="AF59" i="8" s="1"/>
  <c r="AF58" i="8"/>
  <c r="AG19" i="8"/>
  <c r="AG21" i="8" s="1"/>
  <c r="AG13" i="8"/>
  <c r="AH119" i="6"/>
  <c r="AH51" i="6"/>
  <c r="AH94" i="7"/>
  <c r="AJ280" i="3"/>
  <c r="AK428" i="3"/>
  <c r="AK104" i="6"/>
  <c r="AL323" i="5"/>
  <c r="AL325" i="5" s="1"/>
  <c r="AE79" i="8" l="1"/>
  <c r="AI58" i="7"/>
  <c r="AI70" i="7" s="1"/>
  <c r="AE80" i="8"/>
  <c r="AG36" i="8"/>
  <c r="AG38" i="8" s="1"/>
  <c r="AG42" i="8" s="1"/>
  <c r="AG72" i="8" s="1"/>
  <c r="AG27" i="8"/>
  <c r="AE75" i="8"/>
  <c r="AG33" i="8"/>
  <c r="AF60" i="8"/>
  <c r="AG57" i="8" s="1"/>
  <c r="AH52" i="6"/>
  <c r="AH10" i="8"/>
  <c r="AH21" i="7"/>
  <c r="AH122" i="6"/>
  <c r="AF53" i="8"/>
  <c r="AF62" i="8" s="1"/>
  <c r="AF66" i="8" s="1"/>
  <c r="AF69" i="8" s="1"/>
  <c r="AF73" i="8" s="1"/>
  <c r="AF77" i="8" s="1"/>
  <c r="AG26" i="8"/>
  <c r="AG32" i="8"/>
  <c r="AG45" i="8"/>
  <c r="AI437" i="3"/>
  <c r="AI49" i="6" s="1"/>
  <c r="AI435" i="3"/>
  <c r="AK430" i="3"/>
  <c r="AK279" i="3" s="1"/>
  <c r="AK116" i="6" s="1"/>
  <c r="AK429" i="3"/>
  <c r="AK433" i="3" s="1"/>
  <c r="AK120" i="6" s="1"/>
  <c r="AK20" i="7" s="1"/>
  <c r="AK278" i="3"/>
  <c r="AJ82" i="6"/>
  <c r="AL90" i="6"/>
  <c r="AM321" i="5"/>
  <c r="AL326" i="5"/>
  <c r="AK15" i="7"/>
  <c r="AG34" i="8" l="1"/>
  <c r="AH31" i="8" s="1"/>
  <c r="AG28" i="8"/>
  <c r="AH25" i="8" s="1"/>
  <c r="AE86" i="8"/>
  <c r="AF75" i="8"/>
  <c r="AF80" i="8"/>
  <c r="AG47" i="8"/>
  <c r="AG59" i="8" s="1"/>
  <c r="AG58" i="8"/>
  <c r="AG52" i="8"/>
  <c r="AF79" i="8"/>
  <c r="AF54" i="8"/>
  <c r="AG51" i="8" s="1"/>
  <c r="AI89" i="6"/>
  <c r="AJ432" i="3"/>
  <c r="AH19" i="8"/>
  <c r="AH21" i="8" s="1"/>
  <c r="AH13" i="8"/>
  <c r="AI94" i="7"/>
  <c r="AI51" i="6"/>
  <c r="EA49" i="6"/>
  <c r="EA51" i="6" s="1"/>
  <c r="EA52" i="6" s="1"/>
  <c r="AI119" i="6"/>
  <c r="AK280" i="3"/>
  <c r="AK82" i="6" s="1"/>
  <c r="AL428" i="3"/>
  <c r="AL104" i="6"/>
  <c r="AJ54" i="7"/>
  <c r="AJ96" i="7"/>
  <c r="AM323" i="5"/>
  <c r="AM325" i="5" s="1"/>
  <c r="AF86" i="8" l="1"/>
  <c r="AJ58" i="7"/>
  <c r="AJ70" i="7" s="1"/>
  <c r="AH36" i="8"/>
  <c r="AH38" i="8" s="1"/>
  <c r="AH42" i="8" s="1"/>
  <c r="AH72" i="8" s="1"/>
  <c r="AL278" i="3"/>
  <c r="AG60" i="8"/>
  <c r="AH57" i="8" s="1"/>
  <c r="AH33" i="8"/>
  <c r="AG53" i="8"/>
  <c r="AG54" i="8" s="1"/>
  <c r="AH51" i="8" s="1"/>
  <c r="AH27" i="8"/>
  <c r="AI52" i="6"/>
  <c r="AI10" i="8"/>
  <c r="AH32" i="8"/>
  <c r="AH26" i="8"/>
  <c r="AH45" i="8"/>
  <c r="AI122" i="6"/>
  <c r="EA119" i="6"/>
  <c r="EA122" i="6" s="1"/>
  <c r="AI21" i="7"/>
  <c r="AJ435" i="3"/>
  <c r="AJ437" i="3"/>
  <c r="AJ49" i="6" s="1"/>
  <c r="EA89" i="6"/>
  <c r="EA93" i="6" s="1"/>
  <c r="AI93" i="6"/>
  <c r="AM90" i="6"/>
  <c r="EB90" i="6" s="1"/>
  <c r="AN321" i="5"/>
  <c r="AM326" i="5"/>
  <c r="AL15" i="7"/>
  <c r="AL430" i="3"/>
  <c r="AL279" i="3" s="1"/>
  <c r="AL116" i="6" s="1"/>
  <c r="AL429" i="3"/>
  <c r="AL433" i="3" s="1"/>
  <c r="AL120" i="6" s="1"/>
  <c r="AL20" i="7" s="1"/>
  <c r="AK54" i="7"/>
  <c r="AK96" i="7"/>
  <c r="AK58" i="7" l="1"/>
  <c r="AK70" i="7" s="1"/>
  <c r="AG62" i="8"/>
  <c r="AG66" i="8" s="1"/>
  <c r="AG69" i="8" s="1"/>
  <c r="AG73" i="8" s="1"/>
  <c r="AH34" i="8"/>
  <c r="AI31" i="8" s="1"/>
  <c r="AL280" i="3"/>
  <c r="AL82" i="6" s="1"/>
  <c r="AH28" i="8"/>
  <c r="AI25" i="8" s="1"/>
  <c r="AH58" i="8"/>
  <c r="AH47" i="8"/>
  <c r="AH59" i="8" s="1"/>
  <c r="AH52" i="8"/>
  <c r="AJ94" i="7"/>
  <c r="AJ51" i="6"/>
  <c r="AJ119" i="6"/>
  <c r="AK432" i="3"/>
  <c r="AJ89" i="6"/>
  <c r="AJ93" i="6" s="1"/>
  <c r="AI13" i="8"/>
  <c r="AI19" i="8"/>
  <c r="AI21" i="8" s="1"/>
  <c r="AM428" i="3"/>
  <c r="AM104" i="6"/>
  <c r="AN323" i="5"/>
  <c r="AN325" i="5" s="1"/>
  <c r="AG79" i="8" l="1"/>
  <c r="AM278" i="3"/>
  <c r="AG80" i="8"/>
  <c r="AI36" i="8"/>
  <c r="AI38" i="8" s="1"/>
  <c r="AI42" i="8" s="1"/>
  <c r="AI72" i="8" s="1"/>
  <c r="AH53" i="8"/>
  <c r="AH62" i="8" s="1"/>
  <c r="AH66" i="8" s="1"/>
  <c r="AH69" i="8" s="1"/>
  <c r="AH73" i="8" s="1"/>
  <c r="AH60" i="8"/>
  <c r="AI57" i="8" s="1"/>
  <c r="AJ52" i="6"/>
  <c r="AJ10" i="8"/>
  <c r="AI33" i="8"/>
  <c r="AI26" i="8"/>
  <c r="AI32" i="8"/>
  <c r="AI45" i="8"/>
  <c r="AI27" i="8"/>
  <c r="AK435" i="3"/>
  <c r="AK437" i="3"/>
  <c r="AK49" i="6" s="1"/>
  <c r="AJ21" i="7"/>
  <c r="AJ122" i="6"/>
  <c r="AN90" i="6"/>
  <c r="AN326" i="5"/>
  <c r="AO321" i="5"/>
  <c r="AL54" i="7"/>
  <c r="AL96" i="7"/>
  <c r="AG77" i="8"/>
  <c r="AG75" i="8"/>
  <c r="AM15" i="7"/>
  <c r="EB104" i="6"/>
  <c r="AM429" i="3"/>
  <c r="AM433" i="3" s="1"/>
  <c r="AM120" i="6" s="1"/>
  <c r="AM20" i="7" s="1"/>
  <c r="AM430" i="3"/>
  <c r="AM279" i="3" s="1"/>
  <c r="AM116" i="6" s="1"/>
  <c r="AL58" i="7" l="1"/>
  <c r="AL70" i="7" s="1"/>
  <c r="AH54" i="8"/>
  <c r="AI51" i="8" s="1"/>
  <c r="AH77" i="8"/>
  <c r="AH75" i="8"/>
  <c r="AH80" i="8"/>
  <c r="AH79" i="8"/>
  <c r="AI34" i="8"/>
  <c r="AJ31" i="8" s="1"/>
  <c r="AI58" i="8"/>
  <c r="AI52" i="8"/>
  <c r="AI47" i="8"/>
  <c r="AI59" i="8" s="1"/>
  <c r="AI28" i="8"/>
  <c r="AJ25" i="8" s="1"/>
  <c r="AK94" i="7"/>
  <c r="AK119" i="6"/>
  <c r="AK51" i="6"/>
  <c r="AJ13" i="8"/>
  <c r="AJ19" i="8"/>
  <c r="AJ21" i="8" s="1"/>
  <c r="AL432" i="3"/>
  <c r="AK89" i="6"/>
  <c r="AK93" i="6" s="1"/>
  <c r="AM280" i="3"/>
  <c r="AN278" i="3" s="1"/>
  <c r="AO323" i="5"/>
  <c r="AO325" i="5" s="1"/>
  <c r="AN428" i="3"/>
  <c r="AN104" i="6"/>
  <c r="EB116" i="6"/>
  <c r="AG86" i="8"/>
  <c r="AH86" i="8"/>
  <c r="AI53" i="8" l="1"/>
  <c r="AI62" i="8" s="1"/>
  <c r="AI66" i="8" s="1"/>
  <c r="AI69" i="8" s="1"/>
  <c r="AI73" i="8" s="1"/>
  <c r="AI77" i="8" s="1"/>
  <c r="AI60" i="8"/>
  <c r="AJ57" i="8" s="1"/>
  <c r="AK122" i="6"/>
  <c r="AK21" i="7"/>
  <c r="AJ27" i="8"/>
  <c r="AJ33" i="8"/>
  <c r="AL437" i="3"/>
  <c r="AL49" i="6" s="1"/>
  <c r="AL435" i="3"/>
  <c r="AJ36" i="8"/>
  <c r="AJ38" i="8" s="1"/>
  <c r="AJ42" i="8" s="1"/>
  <c r="AJ72" i="8" s="1"/>
  <c r="AJ32" i="8"/>
  <c r="AJ26" i="8"/>
  <c r="AJ45" i="8"/>
  <c r="AK10" i="8"/>
  <c r="AK52" i="6"/>
  <c r="AM82" i="6"/>
  <c r="AO90" i="6"/>
  <c r="AO326" i="5"/>
  <c r="AP321" i="5"/>
  <c r="AN15" i="7"/>
  <c r="AN429" i="3"/>
  <c r="AN433" i="3" s="1"/>
  <c r="AN120" i="6" s="1"/>
  <c r="AN20" i="7" s="1"/>
  <c r="AN430" i="3"/>
  <c r="AN279" i="3" s="1"/>
  <c r="AN116" i="6" s="1"/>
  <c r="EB82" i="6" l="1"/>
  <c r="AI54" i="8"/>
  <c r="AJ51" i="8" s="1"/>
  <c r="AI80" i="8"/>
  <c r="AI75" i="8"/>
  <c r="AI79" i="8"/>
  <c r="AJ34" i="8"/>
  <c r="AK31" i="8" s="1"/>
  <c r="AM432" i="3"/>
  <c r="AL89" i="6"/>
  <c r="AL93" i="6" s="1"/>
  <c r="AL94" i="7"/>
  <c r="AL51" i="6"/>
  <c r="AL119" i="6"/>
  <c r="AK19" i="8"/>
  <c r="AK21" i="8" s="1"/>
  <c r="AK13" i="8"/>
  <c r="AJ58" i="8"/>
  <c r="AJ52" i="8"/>
  <c r="AJ47" i="8"/>
  <c r="AJ59" i="8" s="1"/>
  <c r="AJ28" i="8"/>
  <c r="AK25" i="8" s="1"/>
  <c r="AM54" i="7"/>
  <c r="AM96" i="7"/>
  <c r="AN280" i="3"/>
  <c r="AO278" i="3" s="1"/>
  <c r="AP323" i="5"/>
  <c r="AP325" i="5" s="1"/>
  <c r="AO428" i="3"/>
  <c r="AO104" i="6"/>
  <c r="AI86" i="8" l="1"/>
  <c r="AM58" i="7"/>
  <c r="AM70" i="7" s="1"/>
  <c r="AN82" i="6"/>
  <c r="AJ60" i="8"/>
  <c r="AK57" i="8" s="1"/>
  <c r="AL21" i="7"/>
  <c r="AL122" i="6"/>
  <c r="AL52" i="6"/>
  <c r="AL10" i="8"/>
  <c r="AK27" i="8"/>
  <c r="AJ53" i="8"/>
  <c r="AJ54" i="8" s="1"/>
  <c r="AK51" i="8" s="1"/>
  <c r="AM435" i="3"/>
  <c r="AM437" i="3"/>
  <c r="AM49" i="6" s="1"/>
  <c r="AK32" i="8"/>
  <c r="AK45" i="8"/>
  <c r="AK26" i="8"/>
  <c r="AK36" i="8"/>
  <c r="AK38" i="8" s="1"/>
  <c r="AK42" i="8" s="1"/>
  <c r="AK72" i="8" s="1"/>
  <c r="AK33" i="8"/>
  <c r="AO429" i="3"/>
  <c r="AO433" i="3" s="1"/>
  <c r="AO120" i="6" s="1"/>
  <c r="AO20" i="7" s="1"/>
  <c r="AO430" i="3"/>
  <c r="AO279" i="3" s="1"/>
  <c r="AO116" i="6" s="1"/>
  <c r="AO15" i="7"/>
  <c r="AP90" i="6"/>
  <c r="AQ321" i="5"/>
  <c r="AP326" i="5"/>
  <c r="AN54" i="7" l="1"/>
  <c r="AN96" i="7"/>
  <c r="AJ62" i="8"/>
  <c r="AJ66" i="8" s="1"/>
  <c r="AJ69" i="8" s="1"/>
  <c r="AJ79" i="8" s="1"/>
  <c r="AM51" i="6"/>
  <c r="AM119" i="6"/>
  <c r="EB49" i="6"/>
  <c r="EB51" i="6" s="1"/>
  <c r="EB52" i="6" s="1"/>
  <c r="AM94" i="7"/>
  <c r="AN432" i="3"/>
  <c r="AM89" i="6"/>
  <c r="AL13" i="8"/>
  <c r="AL19" i="8"/>
  <c r="AL21" i="8" s="1"/>
  <c r="AK28" i="8"/>
  <c r="AL25" i="8" s="1"/>
  <c r="AK52" i="8"/>
  <c r="AK47" i="8"/>
  <c r="AK59" i="8" s="1"/>
  <c r="AK58" i="8"/>
  <c r="AK34" i="8"/>
  <c r="AL31" i="8" s="1"/>
  <c r="AP428" i="3"/>
  <c r="AP104" i="6"/>
  <c r="AQ323" i="5"/>
  <c r="AQ325" i="5" s="1"/>
  <c r="AO280" i="3"/>
  <c r="AN58" i="7" l="1"/>
  <c r="AN70" i="7" s="1"/>
  <c r="AJ73" i="8"/>
  <c r="AJ77" i="8" s="1"/>
  <c r="AJ80" i="8"/>
  <c r="AK60" i="8"/>
  <c r="AL57" i="8" s="1"/>
  <c r="AK53" i="8"/>
  <c r="AK54" i="8" s="1"/>
  <c r="AL51" i="8" s="1"/>
  <c r="AL45" i="8"/>
  <c r="AL32" i="8"/>
  <c r="AL26" i="8"/>
  <c r="AM93" i="6"/>
  <c r="EB89" i="6"/>
  <c r="EB93" i="6" s="1"/>
  <c r="AL33" i="8"/>
  <c r="AL36" i="8"/>
  <c r="AL38" i="8" s="1"/>
  <c r="AL42" i="8" s="1"/>
  <c r="AL72" i="8" s="1"/>
  <c r="AN435" i="3"/>
  <c r="AN437" i="3"/>
  <c r="AN49" i="6" s="1"/>
  <c r="AM21" i="7"/>
  <c r="EB119" i="6"/>
  <c r="EB122" i="6" s="1"/>
  <c r="AM122" i="6"/>
  <c r="AL27" i="8"/>
  <c r="AM52" i="6"/>
  <c r="AM10" i="8"/>
  <c r="AQ90" i="6"/>
  <c r="EC90" i="6" s="1"/>
  <c r="AR321" i="5"/>
  <c r="AQ326" i="5"/>
  <c r="AP429" i="3"/>
  <c r="AP433" i="3" s="1"/>
  <c r="AP120" i="6" s="1"/>
  <c r="AP20" i="7" s="1"/>
  <c r="AP430" i="3"/>
  <c r="AP279" i="3" s="1"/>
  <c r="AP116" i="6" s="1"/>
  <c r="AP278" i="3"/>
  <c r="AO82" i="6"/>
  <c r="AP15" i="7"/>
  <c r="AJ75" i="8" l="1"/>
  <c r="AK62" i="8"/>
  <c r="AK66" i="8" s="1"/>
  <c r="AK69" i="8" s="1"/>
  <c r="AK79" i="8" s="1"/>
  <c r="AM13" i="8"/>
  <c r="AM19" i="8"/>
  <c r="AM21" i="8" s="1"/>
  <c r="AO432" i="3"/>
  <c r="AN89" i="6"/>
  <c r="AN93" i="6" s="1"/>
  <c r="AL28" i="8"/>
  <c r="AM25" i="8" s="1"/>
  <c r="AM27" i="8" s="1"/>
  <c r="AL34" i="8"/>
  <c r="AM31" i="8" s="1"/>
  <c r="AN119" i="6"/>
  <c r="AN94" i="7"/>
  <c r="AN51" i="6"/>
  <c r="AL58" i="8"/>
  <c r="AL52" i="8"/>
  <c r="AL47" i="8"/>
  <c r="AL59" i="8" s="1"/>
  <c r="AP280" i="3"/>
  <c r="AQ278" i="3" s="1"/>
  <c r="AQ428" i="3"/>
  <c r="AQ104" i="6"/>
  <c r="AR323" i="5"/>
  <c r="AR325" i="5" s="1"/>
  <c r="AO54" i="7"/>
  <c r="AO96" i="7"/>
  <c r="AO58" i="7" l="1"/>
  <c r="AO70" i="7" s="1"/>
  <c r="AL60" i="8"/>
  <c r="AM57" i="8" s="1"/>
  <c r="AK73" i="8"/>
  <c r="AK77" i="8" s="1"/>
  <c r="AK80" i="8"/>
  <c r="AJ86" i="8"/>
  <c r="AN21" i="7"/>
  <c r="AN122" i="6"/>
  <c r="AM36" i="8"/>
  <c r="AM38" i="8" s="1"/>
  <c r="AM42" i="8" s="1"/>
  <c r="AM72" i="8" s="1"/>
  <c r="AM33" i="8"/>
  <c r="AP82" i="6"/>
  <c r="AO435" i="3"/>
  <c r="AO437" i="3"/>
  <c r="AO49" i="6" s="1"/>
  <c r="AM32" i="8"/>
  <c r="AM26" i="8"/>
  <c r="AM28" i="8" s="1"/>
  <c r="AN25" i="8" s="1"/>
  <c r="AM45" i="8"/>
  <c r="AL53" i="8"/>
  <c r="AL54" i="8" s="1"/>
  <c r="AM51" i="8" s="1"/>
  <c r="AN10" i="8"/>
  <c r="AN52" i="6"/>
  <c r="AR90" i="6"/>
  <c r="AS321" i="5"/>
  <c r="AR326" i="5"/>
  <c r="AQ15" i="7"/>
  <c r="EC104" i="6"/>
  <c r="AQ430" i="3"/>
  <c r="AQ279" i="3" s="1"/>
  <c r="AQ116" i="6" s="1"/>
  <c r="AQ429" i="3"/>
  <c r="AQ433" i="3" s="1"/>
  <c r="AQ120" i="6" s="1"/>
  <c r="AQ20" i="7" s="1"/>
  <c r="AP54" i="7" l="1"/>
  <c r="AP58" i="7" s="1"/>
  <c r="AP70" i="7" s="1"/>
  <c r="AK75" i="8"/>
  <c r="AL62" i="8"/>
  <c r="AL66" i="8" s="1"/>
  <c r="AL69" i="8" s="1"/>
  <c r="AL73" i="8" s="1"/>
  <c r="AL75" i="8" s="1"/>
  <c r="AM34" i="8"/>
  <c r="AN31" i="8" s="1"/>
  <c r="AN36" i="8" s="1"/>
  <c r="AP96" i="7"/>
  <c r="AO119" i="6"/>
  <c r="AO51" i="6"/>
  <c r="AO94" i="7"/>
  <c r="AP432" i="3"/>
  <c r="AO89" i="6"/>
  <c r="AO93" i="6" s="1"/>
  <c r="AN13" i="8"/>
  <c r="AN19" i="8"/>
  <c r="AN21" i="8" s="1"/>
  <c r="AM58" i="8"/>
  <c r="AM52" i="8"/>
  <c r="AM47" i="8"/>
  <c r="AM59" i="8" s="1"/>
  <c r="AQ280" i="3"/>
  <c r="AQ82" i="6" s="1"/>
  <c r="EC116" i="6"/>
  <c r="AR428" i="3"/>
  <c r="AR104" i="6"/>
  <c r="AS323" i="5"/>
  <c r="AS325" i="5" s="1"/>
  <c r="AL77" i="8" l="1"/>
  <c r="AN27" i="8"/>
  <c r="AK86" i="8"/>
  <c r="AL79" i="8"/>
  <c r="AL80" i="8"/>
  <c r="AM60" i="8"/>
  <c r="AN57" i="8" s="1"/>
  <c r="AR278" i="3"/>
  <c r="AM53" i="8"/>
  <c r="AM54" i="8" s="1"/>
  <c r="AN51" i="8" s="1"/>
  <c r="AN33" i="8"/>
  <c r="AP435" i="3"/>
  <c r="AP437" i="3"/>
  <c r="AP49" i="6" s="1"/>
  <c r="AO52" i="6"/>
  <c r="AO10" i="8"/>
  <c r="AO21" i="7"/>
  <c r="AO122" i="6"/>
  <c r="AN45" i="8"/>
  <c r="AN32" i="8"/>
  <c r="AN26" i="8"/>
  <c r="AN38" i="8"/>
  <c r="AN42" i="8" s="1"/>
  <c r="AN72" i="8" s="1"/>
  <c r="AS90" i="6"/>
  <c r="AT321" i="5"/>
  <c r="AS326" i="5"/>
  <c r="AR430" i="3"/>
  <c r="AR279" i="3" s="1"/>
  <c r="AR116" i="6" s="1"/>
  <c r="AR429" i="3"/>
  <c r="AR433" i="3" s="1"/>
  <c r="AR120" i="6" s="1"/>
  <c r="AR20" i="7" s="1"/>
  <c r="EC82" i="6"/>
  <c r="AQ54" i="7"/>
  <c r="AQ96" i="7"/>
  <c r="AL86" i="8"/>
  <c r="AR15" i="7"/>
  <c r="AQ58" i="7" l="1"/>
  <c r="AQ70" i="7" s="1"/>
  <c r="AN28" i="8"/>
  <c r="AO25" i="8" s="1"/>
  <c r="AM62" i="8"/>
  <c r="AM66" i="8" s="1"/>
  <c r="AM69" i="8" s="1"/>
  <c r="AM79" i="8" s="1"/>
  <c r="AN34" i="8"/>
  <c r="AO31" i="8" s="1"/>
  <c r="AN52" i="8"/>
  <c r="AN47" i="8"/>
  <c r="AN59" i="8" s="1"/>
  <c r="AN53" i="8" s="1"/>
  <c r="AN62" i="8" s="1"/>
  <c r="AN66" i="8" s="1"/>
  <c r="AN69" i="8" s="1"/>
  <c r="AN58" i="8"/>
  <c r="AO13" i="8"/>
  <c r="AO19" i="8"/>
  <c r="AO21" i="8" s="1"/>
  <c r="AP119" i="6"/>
  <c r="AP51" i="6"/>
  <c r="AP94" i="7"/>
  <c r="AQ432" i="3"/>
  <c r="AP89" i="6"/>
  <c r="AP93" i="6" s="1"/>
  <c r="AR280" i="3"/>
  <c r="AS278" i="3" s="1"/>
  <c r="AS428" i="3"/>
  <c r="AS104" i="6"/>
  <c r="AT323" i="5"/>
  <c r="AT325" i="5" s="1"/>
  <c r="AO36" i="8" l="1"/>
  <c r="AO38" i="8" s="1"/>
  <c r="AO42" i="8" s="1"/>
  <c r="AO72" i="8" s="1"/>
  <c r="AM80" i="8"/>
  <c r="AM73" i="8"/>
  <c r="AN60" i="8"/>
  <c r="AO57" i="8" s="1"/>
  <c r="AP21" i="7"/>
  <c r="AP122" i="6"/>
  <c r="AQ435" i="3"/>
  <c r="AQ437" i="3"/>
  <c r="AQ49" i="6" s="1"/>
  <c r="AR82" i="6"/>
  <c r="AN54" i="8"/>
  <c r="AO51" i="8" s="1"/>
  <c r="AO27" i="8"/>
  <c r="AO26" i="8"/>
  <c r="AO45" i="8"/>
  <c r="AO32" i="8"/>
  <c r="AP52" i="6"/>
  <c r="AP10" i="8"/>
  <c r="AO33" i="8"/>
  <c r="AS15" i="7"/>
  <c r="AS430" i="3"/>
  <c r="AS279" i="3" s="1"/>
  <c r="AS116" i="6" s="1"/>
  <c r="AS429" i="3"/>
  <c r="AS433" i="3" s="1"/>
  <c r="AS120" i="6" s="1"/>
  <c r="AS20" i="7" s="1"/>
  <c r="AN73" i="8"/>
  <c r="AN79" i="8"/>
  <c r="AN80" i="8"/>
  <c r="AT90" i="6"/>
  <c r="AU321" i="5"/>
  <c r="AT326" i="5"/>
  <c r="AR96" i="7" l="1"/>
  <c r="AR54" i="7"/>
  <c r="AM75" i="8"/>
  <c r="AM77" i="8"/>
  <c r="AO28" i="8"/>
  <c r="AP25" i="8" s="1"/>
  <c r="AP13" i="8"/>
  <c r="AP19" i="8"/>
  <c r="AP21" i="8" s="1"/>
  <c r="AQ51" i="6"/>
  <c r="EC49" i="6"/>
  <c r="EC51" i="6" s="1"/>
  <c r="EC52" i="6" s="1"/>
  <c r="AQ119" i="6"/>
  <c r="AQ94" i="7"/>
  <c r="AR432" i="3"/>
  <c r="AQ89" i="6"/>
  <c r="AO34" i="8"/>
  <c r="AP31" i="8" s="1"/>
  <c r="AO58" i="8"/>
  <c r="AO52" i="8"/>
  <c r="AO47" i="8"/>
  <c r="AO59" i="8" s="1"/>
  <c r="AO53" i="8" s="1"/>
  <c r="AS280" i="3"/>
  <c r="AT278" i="3" s="1"/>
  <c r="AN77" i="8"/>
  <c r="AN75" i="8"/>
  <c r="AT428" i="3"/>
  <c r="AT104" i="6"/>
  <c r="AU323" i="5"/>
  <c r="AU325" i="5" s="1"/>
  <c r="AR58" i="7" l="1"/>
  <c r="AR70" i="7" s="1"/>
  <c r="AM86" i="8"/>
  <c r="AS82" i="6"/>
  <c r="AO54" i="8"/>
  <c r="AP51" i="8" s="1"/>
  <c r="AO62" i="8"/>
  <c r="AO66" i="8" s="1"/>
  <c r="AO69" i="8" s="1"/>
  <c r="AO80" i="8" s="1"/>
  <c r="AR437" i="3"/>
  <c r="AR49" i="6" s="1"/>
  <c r="AR435" i="3"/>
  <c r="AO60" i="8"/>
  <c r="AP57" i="8" s="1"/>
  <c r="AQ21" i="7"/>
  <c r="AQ122" i="6"/>
  <c r="EC119" i="6"/>
  <c r="EC122" i="6" s="1"/>
  <c r="AQ52" i="6"/>
  <c r="AQ10" i="8"/>
  <c r="AP32" i="8"/>
  <c r="AP26" i="8"/>
  <c r="AP45" i="8"/>
  <c r="AP33" i="8"/>
  <c r="AP36" i="8"/>
  <c r="AP38" i="8" s="1"/>
  <c r="AP42" i="8" s="1"/>
  <c r="AP72" i="8" s="1"/>
  <c r="AQ93" i="6"/>
  <c r="EC89" i="6"/>
  <c r="EC93" i="6" s="1"/>
  <c r="AP27" i="8"/>
  <c r="AU90" i="6"/>
  <c r="ED90" i="6" s="1"/>
  <c r="AV321" i="5"/>
  <c r="AU326" i="5"/>
  <c r="AN86" i="8"/>
  <c r="AT15" i="7"/>
  <c r="AT430" i="3"/>
  <c r="AT279" i="3" s="1"/>
  <c r="AT116" i="6" s="1"/>
  <c r="AT429" i="3"/>
  <c r="AT433" i="3" s="1"/>
  <c r="AT120" i="6" s="1"/>
  <c r="AT20" i="7" s="1"/>
  <c r="AS54" i="7" l="1"/>
  <c r="AS58" i="7" s="1"/>
  <c r="AS70" i="7" s="1"/>
  <c r="AO73" i="8"/>
  <c r="AO77" i="8" s="1"/>
  <c r="AS96" i="7"/>
  <c r="AO79" i="8"/>
  <c r="AP28" i="8"/>
  <c r="AQ25" i="8" s="1"/>
  <c r="AP47" i="8"/>
  <c r="AP59" i="8" s="1"/>
  <c r="AP58" i="8"/>
  <c r="AP52" i="8"/>
  <c r="AS432" i="3"/>
  <c r="AR89" i="6"/>
  <c r="AR93" i="6" s="1"/>
  <c r="AP34" i="8"/>
  <c r="AQ31" i="8" s="1"/>
  <c r="AR119" i="6"/>
  <c r="AR51" i="6"/>
  <c r="AR94" i="7"/>
  <c r="AQ19" i="8"/>
  <c r="AQ21" i="8" s="1"/>
  <c r="AQ13" i="8"/>
  <c r="AT280" i="3"/>
  <c r="AU428" i="3"/>
  <c r="AU104" i="6"/>
  <c r="AV323" i="5"/>
  <c r="AV325" i="5" s="1"/>
  <c r="AO75" i="8" l="1"/>
  <c r="AO86" i="8" s="1"/>
  <c r="AP53" i="8"/>
  <c r="AP54" i="8" s="1"/>
  <c r="AQ51" i="8" s="1"/>
  <c r="AQ27" i="8"/>
  <c r="AR21" i="7"/>
  <c r="AR122" i="6"/>
  <c r="AQ36" i="8"/>
  <c r="AQ38" i="8" s="1"/>
  <c r="AQ42" i="8" s="1"/>
  <c r="AQ72" i="8" s="1"/>
  <c r="AQ33" i="8"/>
  <c r="AS435" i="3"/>
  <c r="AS437" i="3"/>
  <c r="AS49" i="6" s="1"/>
  <c r="AQ32" i="8"/>
  <c r="AQ26" i="8"/>
  <c r="AQ45" i="8"/>
  <c r="AR52" i="6"/>
  <c r="AR10" i="8"/>
  <c r="AP60" i="8"/>
  <c r="AQ57" i="8" s="1"/>
  <c r="AV90" i="6"/>
  <c r="AV326" i="5"/>
  <c r="AW321" i="5"/>
  <c r="AU278" i="3"/>
  <c r="AT82" i="6"/>
  <c r="AU15" i="7"/>
  <c r="ED104" i="6"/>
  <c r="AU429" i="3"/>
  <c r="AU433" i="3" s="1"/>
  <c r="AU120" i="6" s="1"/>
  <c r="AU20" i="7" s="1"/>
  <c r="AU430" i="3"/>
  <c r="AU279" i="3" s="1"/>
  <c r="AU116" i="6" s="1"/>
  <c r="AQ28" i="8" l="1"/>
  <c r="AR25" i="8" s="1"/>
  <c r="AP62" i="8"/>
  <c r="AP66" i="8" s="1"/>
  <c r="AP69" i="8" s="1"/>
  <c r="AP79" i="8" s="1"/>
  <c r="AQ34" i="8"/>
  <c r="AR31" i="8" s="1"/>
  <c r="AS119" i="6"/>
  <c r="AS51" i="6"/>
  <c r="AS94" i="7"/>
  <c r="AT432" i="3"/>
  <c r="AS89" i="6"/>
  <c r="AS93" i="6" s="1"/>
  <c r="AR13" i="8"/>
  <c r="AR19" i="8"/>
  <c r="AR21" i="8" s="1"/>
  <c r="AQ52" i="8"/>
  <c r="AQ47" i="8"/>
  <c r="AQ59" i="8" s="1"/>
  <c r="AQ53" i="8" s="1"/>
  <c r="AQ58" i="8"/>
  <c r="AU280" i="3"/>
  <c r="AU82" i="6" s="1"/>
  <c r="AT54" i="7"/>
  <c r="AT96" i="7"/>
  <c r="ED116" i="6"/>
  <c r="AW323" i="5"/>
  <c r="AW325" i="5" s="1"/>
  <c r="AV428" i="3"/>
  <c r="AV104" i="6"/>
  <c r="AT58" i="7" l="1"/>
  <c r="AT70" i="7" s="1"/>
  <c r="AR36" i="8"/>
  <c r="AR38" i="8" s="1"/>
  <c r="AR42" i="8" s="1"/>
  <c r="AR72" i="8" s="1"/>
  <c r="AP80" i="8"/>
  <c r="AQ54" i="8"/>
  <c r="AR51" i="8" s="1"/>
  <c r="AP73" i="8"/>
  <c r="AP77" i="8" s="1"/>
  <c r="AR33" i="8"/>
  <c r="AQ60" i="8"/>
  <c r="AR57" i="8" s="1"/>
  <c r="AT437" i="3"/>
  <c r="AT49" i="6" s="1"/>
  <c r="AT435" i="3"/>
  <c r="AQ62" i="8"/>
  <c r="AQ66" i="8" s="1"/>
  <c r="AQ69" i="8" s="1"/>
  <c r="AQ73" i="8" s="1"/>
  <c r="AS52" i="6"/>
  <c r="AS10" i="8"/>
  <c r="AR32" i="8"/>
  <c r="AR26" i="8"/>
  <c r="AR45" i="8"/>
  <c r="AS21" i="7"/>
  <c r="AS122" i="6"/>
  <c r="AR27" i="8"/>
  <c r="AV278" i="3"/>
  <c r="AW90" i="6"/>
  <c r="AW326" i="5"/>
  <c r="AX321" i="5"/>
  <c r="AV429" i="3"/>
  <c r="AV433" i="3" s="1"/>
  <c r="AV120" i="6" s="1"/>
  <c r="AV20" i="7" s="1"/>
  <c r="AV430" i="3"/>
  <c r="AV279" i="3" s="1"/>
  <c r="AV116" i="6" s="1"/>
  <c r="ED82" i="6"/>
  <c r="AU54" i="7"/>
  <c r="AU96" i="7"/>
  <c r="AV15" i="7"/>
  <c r="AU58" i="7" l="1"/>
  <c r="AU70" i="7" s="1"/>
  <c r="AP75" i="8"/>
  <c r="AR34" i="8"/>
  <c r="AS31" i="8" s="1"/>
  <c r="AR28" i="8"/>
  <c r="AS25" i="8" s="1"/>
  <c r="AQ80" i="8"/>
  <c r="AQ79" i="8"/>
  <c r="AR58" i="8"/>
  <c r="AR52" i="8"/>
  <c r="AR47" i="8"/>
  <c r="AR59" i="8" s="1"/>
  <c r="AR53" i="8" s="1"/>
  <c r="AS13" i="8"/>
  <c r="AS19" i="8"/>
  <c r="AS21" i="8" s="1"/>
  <c r="AU432" i="3"/>
  <c r="AT89" i="6"/>
  <c r="AT93" i="6" s="1"/>
  <c r="AT94" i="7"/>
  <c r="AT119" i="6"/>
  <c r="AT51" i="6"/>
  <c r="AW428" i="3"/>
  <c r="AW104" i="6"/>
  <c r="AQ77" i="8"/>
  <c r="AQ75" i="8"/>
  <c r="AV280" i="3"/>
  <c r="AX323" i="5"/>
  <c r="AX325" i="5" s="1"/>
  <c r="AS36" i="8" l="1"/>
  <c r="AS38" i="8" s="1"/>
  <c r="AS42" i="8" s="1"/>
  <c r="AS72" i="8" s="1"/>
  <c r="AP86" i="8"/>
  <c r="AR60" i="8"/>
  <c r="AS57" i="8" s="1"/>
  <c r="AS45" i="8"/>
  <c r="AS32" i="8"/>
  <c r="AS26" i="8"/>
  <c r="AS33" i="8"/>
  <c r="AT52" i="6"/>
  <c r="AT10" i="8"/>
  <c r="AT122" i="6"/>
  <c r="AT21" i="7"/>
  <c r="AS27" i="8"/>
  <c r="AU435" i="3"/>
  <c r="AU437" i="3"/>
  <c r="AU49" i="6" s="1"/>
  <c r="AW15" i="7"/>
  <c r="AX90" i="6"/>
  <c r="AY321" i="5"/>
  <c r="AX326" i="5"/>
  <c r="AW429" i="3"/>
  <c r="AW433" i="3" s="1"/>
  <c r="AW120" i="6" s="1"/>
  <c r="AW20" i="7" s="1"/>
  <c r="AW430" i="3"/>
  <c r="AW279" i="3" s="1"/>
  <c r="AW116" i="6" s="1"/>
  <c r="AQ86" i="8"/>
  <c r="AW278" i="3"/>
  <c r="AV82" i="6"/>
  <c r="AR62" i="8"/>
  <c r="AR66" i="8" s="1"/>
  <c r="AR69" i="8" s="1"/>
  <c r="AR54" i="8"/>
  <c r="AS51" i="8" s="1"/>
  <c r="AT19" i="8" l="1"/>
  <c r="AT21" i="8" s="1"/>
  <c r="AT13" i="8"/>
  <c r="AU119" i="6"/>
  <c r="AU94" i="7"/>
  <c r="ED49" i="6"/>
  <c r="ED51" i="6" s="1"/>
  <c r="ED52" i="6" s="1"/>
  <c r="AU51" i="6"/>
  <c r="AV432" i="3"/>
  <c r="AU89" i="6"/>
  <c r="AS28" i="8"/>
  <c r="AT25" i="8" s="1"/>
  <c r="AT27" i="8" s="1"/>
  <c r="AS34" i="8"/>
  <c r="AT31" i="8" s="1"/>
  <c r="AS58" i="8"/>
  <c r="AS47" i="8"/>
  <c r="AS59" i="8" s="1"/>
  <c r="AS60" i="8" s="1"/>
  <c r="AT57" i="8" s="1"/>
  <c r="AS52" i="8"/>
  <c r="AW280" i="3"/>
  <c r="AW82" i="6" s="1"/>
  <c r="AY323" i="5"/>
  <c r="AY325" i="5" s="1"/>
  <c r="AR73" i="8"/>
  <c r="AR80" i="8"/>
  <c r="AR79" i="8"/>
  <c r="AV54" i="7"/>
  <c r="AV96" i="7"/>
  <c r="AX428" i="3"/>
  <c r="AX104" i="6"/>
  <c r="AV58" i="7" l="1"/>
  <c r="AV70" i="7" s="1"/>
  <c r="AS53" i="8"/>
  <c r="AS62" i="8" s="1"/>
  <c r="AS66" i="8" s="1"/>
  <c r="AS69" i="8" s="1"/>
  <c r="AS73" i="8" s="1"/>
  <c r="AS75" i="8" s="1"/>
  <c r="AU93" i="6"/>
  <c r="ED89" i="6"/>
  <c r="ED93" i="6" s="1"/>
  <c r="AV435" i="3"/>
  <c r="AV437" i="3"/>
  <c r="AV49" i="6" s="1"/>
  <c r="AU10" i="8"/>
  <c r="AU52" i="6"/>
  <c r="AX278" i="3"/>
  <c r="ED119" i="6"/>
  <c r="ED122" i="6" s="1"/>
  <c r="AU21" i="7"/>
  <c r="AU122" i="6"/>
  <c r="AT33" i="8"/>
  <c r="AT36" i="8"/>
  <c r="AT38" i="8" s="1"/>
  <c r="AT42" i="8" s="1"/>
  <c r="AT72" i="8" s="1"/>
  <c r="AT32" i="8"/>
  <c r="AT26" i="8"/>
  <c r="AT28" i="8" s="1"/>
  <c r="AU25" i="8" s="1"/>
  <c r="AT45" i="8"/>
  <c r="AY90" i="6"/>
  <c r="EE90" i="6" s="1"/>
  <c r="AZ321" i="5"/>
  <c r="AY326" i="5"/>
  <c r="AX15" i="7"/>
  <c r="AX429" i="3"/>
  <c r="AX433" i="3" s="1"/>
  <c r="AX120" i="6" s="1"/>
  <c r="AX20" i="7" s="1"/>
  <c r="AX430" i="3"/>
  <c r="AX279" i="3" s="1"/>
  <c r="AX116" i="6" s="1"/>
  <c r="AW54" i="7"/>
  <c r="AW96" i="7"/>
  <c r="AR77" i="8"/>
  <c r="AR75" i="8"/>
  <c r="AW58" i="7" l="1"/>
  <c r="AW70" i="7" s="1"/>
  <c r="AS77" i="8"/>
  <c r="AS79" i="8"/>
  <c r="AS54" i="8"/>
  <c r="AT51" i="8" s="1"/>
  <c r="AT34" i="8"/>
  <c r="AU31" i="8" s="1"/>
  <c r="AU36" i="8" s="1"/>
  <c r="AS80" i="8"/>
  <c r="AX280" i="3"/>
  <c r="AX82" i="6" s="1"/>
  <c r="AT58" i="8"/>
  <c r="AT47" i="8"/>
  <c r="AT59" i="8" s="1"/>
  <c r="AT52" i="8"/>
  <c r="AU13" i="8"/>
  <c r="AU19" i="8"/>
  <c r="AU21" i="8" s="1"/>
  <c r="AV51" i="6"/>
  <c r="AV94" i="7"/>
  <c r="AV119" i="6"/>
  <c r="AW432" i="3"/>
  <c r="AV89" i="6"/>
  <c r="AV93" i="6" s="1"/>
  <c r="AY428" i="3"/>
  <c r="AY104" i="6"/>
  <c r="AZ323" i="5"/>
  <c r="AZ325" i="5" s="1"/>
  <c r="AR86" i="8"/>
  <c r="AS86" i="8"/>
  <c r="AY278" i="3" l="1"/>
  <c r="AU38" i="8"/>
  <c r="AU42" i="8" s="1"/>
  <c r="AU72" i="8" s="1"/>
  <c r="AT60" i="8"/>
  <c r="AU57" i="8" s="1"/>
  <c r="AU27" i="8"/>
  <c r="AU33" i="8"/>
  <c r="AT53" i="8"/>
  <c r="AT62" i="8" s="1"/>
  <c r="AT66" i="8" s="1"/>
  <c r="AT69" i="8" s="1"/>
  <c r="AT73" i="8" s="1"/>
  <c r="AT77" i="8" s="1"/>
  <c r="AW435" i="3"/>
  <c r="AW437" i="3"/>
  <c r="AW49" i="6" s="1"/>
  <c r="AV122" i="6"/>
  <c r="AV21" i="7"/>
  <c r="AV10" i="8"/>
  <c r="AV52" i="6"/>
  <c r="AU32" i="8"/>
  <c r="AU26" i="8"/>
  <c r="AU45" i="8"/>
  <c r="AX54" i="7"/>
  <c r="AX96" i="7"/>
  <c r="AZ90" i="6"/>
  <c r="BA321" i="5"/>
  <c r="AZ326" i="5"/>
  <c r="AY15" i="7"/>
  <c r="EE104" i="6"/>
  <c r="AY430" i="3"/>
  <c r="AY279" i="3" s="1"/>
  <c r="AY116" i="6" s="1"/>
  <c r="AY429" i="3"/>
  <c r="AY433" i="3" s="1"/>
  <c r="AY120" i="6" s="1"/>
  <c r="AY20" i="7" s="1"/>
  <c r="AX58" i="7" l="1"/>
  <c r="AX70" i="7" s="1"/>
  <c r="AT54" i="8"/>
  <c r="AU51" i="8" s="1"/>
  <c r="AU34" i="8"/>
  <c r="AV31" i="8" s="1"/>
  <c r="AT80" i="8"/>
  <c r="AT79" i="8"/>
  <c r="AU28" i="8"/>
  <c r="AV25" i="8" s="1"/>
  <c r="AT75" i="8"/>
  <c r="AT86" i="8" s="1"/>
  <c r="AV13" i="8"/>
  <c r="AV19" i="8"/>
  <c r="AV21" i="8" s="1"/>
  <c r="AW119" i="6"/>
  <c r="AW94" i="7"/>
  <c r="AW51" i="6"/>
  <c r="AU47" i="8"/>
  <c r="AU59" i="8" s="1"/>
  <c r="AU58" i="8"/>
  <c r="AU52" i="8"/>
  <c r="AX432" i="3"/>
  <c r="AW89" i="6"/>
  <c r="AW93" i="6" s="1"/>
  <c r="AZ428" i="3"/>
  <c r="AZ104" i="6"/>
  <c r="BA323" i="5"/>
  <c r="BA325" i="5" s="1"/>
  <c r="EE116" i="6"/>
  <c r="AY280" i="3"/>
  <c r="AV36" i="8" l="1"/>
  <c r="AV38" i="8" s="1"/>
  <c r="AV42" i="8" s="1"/>
  <c r="AV72" i="8" s="1"/>
  <c r="AV33" i="8"/>
  <c r="AU53" i="8"/>
  <c r="AU62" i="8" s="1"/>
  <c r="AU66" i="8" s="1"/>
  <c r="AU69" i="8" s="1"/>
  <c r="AW52" i="6"/>
  <c r="AW10" i="8"/>
  <c r="AW21" i="7"/>
  <c r="AW122" i="6"/>
  <c r="AX435" i="3"/>
  <c r="AX437" i="3"/>
  <c r="AX49" i="6" s="1"/>
  <c r="AV45" i="8"/>
  <c r="AV26" i="8"/>
  <c r="AV32" i="8"/>
  <c r="AU60" i="8"/>
  <c r="AV57" i="8" s="1"/>
  <c r="AV27" i="8"/>
  <c r="AZ278" i="3"/>
  <c r="AY82" i="6"/>
  <c r="BA90" i="6"/>
  <c r="BB321" i="5"/>
  <c r="BA326" i="5"/>
  <c r="AZ15" i="7"/>
  <c r="AZ430" i="3"/>
  <c r="AZ279" i="3" s="1"/>
  <c r="AZ116" i="6" s="1"/>
  <c r="AZ429" i="3"/>
  <c r="AZ433" i="3" s="1"/>
  <c r="AZ120" i="6" s="1"/>
  <c r="AZ20" i="7" s="1"/>
  <c r="AU54" i="8" l="1"/>
  <c r="AV51" i="8" s="1"/>
  <c r="AV34" i="8"/>
  <c r="AW31" i="8" s="1"/>
  <c r="AV47" i="8"/>
  <c r="AV59" i="8" s="1"/>
  <c r="AV58" i="8"/>
  <c r="AV52" i="8"/>
  <c r="AX119" i="6"/>
  <c r="AX94" i="7"/>
  <c r="AX51" i="6"/>
  <c r="AX89" i="6"/>
  <c r="AX93" i="6" s="1"/>
  <c r="AY432" i="3"/>
  <c r="AW13" i="8"/>
  <c r="AW19" i="8"/>
  <c r="AW21" i="8" s="1"/>
  <c r="AV28" i="8"/>
  <c r="AW25" i="8" s="1"/>
  <c r="AU73" i="8"/>
  <c r="AU79" i="8"/>
  <c r="AU80" i="8"/>
  <c r="BA428" i="3"/>
  <c r="BA104" i="6"/>
  <c r="EE82" i="6"/>
  <c r="AY54" i="7"/>
  <c r="AY96" i="7"/>
  <c r="BB323" i="5"/>
  <c r="BB325" i="5" s="1"/>
  <c r="AZ280" i="3"/>
  <c r="AY58" i="7" l="1"/>
  <c r="AY70" i="7" s="1"/>
  <c r="AW27" i="8"/>
  <c r="AV53" i="8"/>
  <c r="AV54" i="8" s="1"/>
  <c r="AW51" i="8" s="1"/>
  <c r="AV60" i="8"/>
  <c r="AW57" i="8" s="1"/>
  <c r="AY437" i="3"/>
  <c r="AY49" i="6" s="1"/>
  <c r="AY435" i="3"/>
  <c r="AX52" i="6"/>
  <c r="AX10" i="8"/>
  <c r="AW26" i="8"/>
  <c r="AW28" i="8" s="1"/>
  <c r="AX25" i="8" s="1"/>
  <c r="AW32" i="8"/>
  <c r="AW45" i="8"/>
  <c r="AX122" i="6"/>
  <c r="AX21" i="7"/>
  <c r="AW36" i="8"/>
  <c r="AW38" i="8" s="1"/>
  <c r="AW42" i="8" s="1"/>
  <c r="AW72" i="8" s="1"/>
  <c r="AW33" i="8"/>
  <c r="AU75" i="8"/>
  <c r="AU77" i="8"/>
  <c r="BB90" i="6"/>
  <c r="BC321" i="5"/>
  <c r="BB326" i="5"/>
  <c r="BA278" i="3"/>
  <c r="AZ82" i="6"/>
  <c r="BA15" i="7"/>
  <c r="BA429" i="3"/>
  <c r="BA433" i="3" s="1"/>
  <c r="BA120" i="6" s="1"/>
  <c r="BA20" i="7" s="1"/>
  <c r="BA430" i="3"/>
  <c r="BA279" i="3" s="1"/>
  <c r="BA116" i="6" s="1"/>
  <c r="AW34" i="8" l="1"/>
  <c r="AX31" i="8" s="1"/>
  <c r="AX36" i="8" s="1"/>
  <c r="AV62" i="8"/>
  <c r="AV66" i="8" s="1"/>
  <c r="AV69" i="8" s="1"/>
  <c r="AV73" i="8" s="1"/>
  <c r="AV75" i="8" s="1"/>
  <c r="AW58" i="8"/>
  <c r="AW52" i="8"/>
  <c r="AW47" i="8"/>
  <c r="AW59" i="8" s="1"/>
  <c r="AW53" i="8" s="1"/>
  <c r="AW62" i="8" s="1"/>
  <c r="AW66" i="8" s="1"/>
  <c r="AW69" i="8" s="1"/>
  <c r="AX13" i="8"/>
  <c r="AX19" i="8"/>
  <c r="AX21" i="8" s="1"/>
  <c r="AY89" i="6"/>
  <c r="AZ432" i="3"/>
  <c r="AY94" i="7"/>
  <c r="AY51" i="6"/>
  <c r="EE49" i="6"/>
  <c r="EE51" i="6" s="1"/>
  <c r="EE52" i="6" s="1"/>
  <c r="AY119" i="6"/>
  <c r="BA280" i="3"/>
  <c r="BB278" i="3" s="1"/>
  <c r="AU86" i="8"/>
  <c r="BB428" i="3"/>
  <c r="BB104" i="6"/>
  <c r="AZ54" i="7"/>
  <c r="AZ96" i="7"/>
  <c r="BC325" i="5"/>
  <c r="BC323" i="5"/>
  <c r="AZ58" i="7" l="1"/>
  <c r="AZ70" i="7" s="1"/>
  <c r="AV80" i="8"/>
  <c r="AV77" i="8"/>
  <c r="AV79" i="8"/>
  <c r="AW60" i="8"/>
  <c r="AX57" i="8" s="1"/>
  <c r="AW54" i="8"/>
  <c r="AX51" i="8" s="1"/>
  <c r="BA82" i="6"/>
  <c r="AX32" i="8"/>
  <c r="AX26" i="8"/>
  <c r="AX45" i="8"/>
  <c r="EE119" i="6"/>
  <c r="EE122" i="6" s="1"/>
  <c r="AY21" i="7"/>
  <c r="AY122" i="6"/>
  <c r="AX27" i="8"/>
  <c r="AX33" i="8"/>
  <c r="AY10" i="8"/>
  <c r="AY52" i="6"/>
  <c r="AX38" i="8"/>
  <c r="AX42" i="8" s="1"/>
  <c r="AX72" i="8" s="1"/>
  <c r="AZ437" i="3"/>
  <c r="AZ49" i="6" s="1"/>
  <c r="AZ435" i="3"/>
  <c r="EE89" i="6"/>
  <c r="EE93" i="6" s="1"/>
  <c r="AY93" i="6"/>
  <c r="AV86" i="8"/>
  <c r="BB15" i="7"/>
  <c r="AW73" i="8"/>
  <c r="AW80" i="8"/>
  <c r="AW79" i="8"/>
  <c r="BB430" i="3"/>
  <c r="BB279" i="3" s="1"/>
  <c r="BB116" i="6" s="1"/>
  <c r="BB429" i="3"/>
  <c r="BB433" i="3" s="1"/>
  <c r="BB120" i="6" s="1"/>
  <c r="BB20" i="7" s="1"/>
  <c r="BC90" i="6"/>
  <c r="EF90" i="6" s="1"/>
  <c r="BD321" i="5"/>
  <c r="BC326" i="5"/>
  <c r="BA54" i="7" l="1"/>
  <c r="BA58" i="7" s="1"/>
  <c r="BA70" i="7" s="1"/>
  <c r="BA96" i="7"/>
  <c r="BA432" i="3"/>
  <c r="AZ89" i="6"/>
  <c r="AZ93" i="6" s="1"/>
  <c r="AX52" i="8"/>
  <c r="AX47" i="8"/>
  <c r="AX59" i="8" s="1"/>
  <c r="AX53" i="8" s="1"/>
  <c r="AX58" i="8"/>
  <c r="AZ51" i="6"/>
  <c r="AZ119" i="6"/>
  <c r="AZ94" i="7"/>
  <c r="AX28" i="8"/>
  <c r="AY25" i="8" s="1"/>
  <c r="AY13" i="8"/>
  <c r="AY19" i="8"/>
  <c r="AY21" i="8" s="1"/>
  <c r="AX34" i="8"/>
  <c r="AY31" i="8" s="1"/>
  <c r="BB280" i="3"/>
  <c r="BB82" i="6" s="1"/>
  <c r="BD323" i="5"/>
  <c r="BD325" i="5" s="1"/>
  <c r="AW77" i="8"/>
  <c r="AW75" i="8"/>
  <c r="BC428" i="3"/>
  <c r="BC104" i="6"/>
  <c r="BC278" i="3" l="1"/>
  <c r="AX60" i="8"/>
  <c r="AY57" i="8" s="1"/>
  <c r="AZ52" i="6"/>
  <c r="AZ10" i="8"/>
  <c r="AZ21" i="7"/>
  <c r="AZ122" i="6"/>
  <c r="AY36" i="8"/>
  <c r="AY38" i="8" s="1"/>
  <c r="AY42" i="8" s="1"/>
  <c r="AY72" i="8" s="1"/>
  <c r="AY33" i="8"/>
  <c r="AY32" i="8"/>
  <c r="AY26" i="8"/>
  <c r="AY45" i="8"/>
  <c r="AY27" i="8"/>
  <c r="BA437" i="3"/>
  <c r="BA49" i="6" s="1"/>
  <c r="BA435" i="3"/>
  <c r="BC15" i="7"/>
  <c r="EF104" i="6"/>
  <c r="BC429" i="3"/>
  <c r="BC433" i="3" s="1"/>
  <c r="BC120" i="6" s="1"/>
  <c r="BC20" i="7" s="1"/>
  <c r="BC430" i="3"/>
  <c r="BC279" i="3" s="1"/>
  <c r="BC116" i="6" s="1"/>
  <c r="AX54" i="8"/>
  <c r="AY51" i="8" s="1"/>
  <c r="AX62" i="8"/>
  <c r="AX66" i="8" s="1"/>
  <c r="AX69" i="8" s="1"/>
  <c r="BB54" i="7"/>
  <c r="BB96" i="7"/>
  <c r="BD90" i="6"/>
  <c r="BD326" i="5"/>
  <c r="BE321" i="5"/>
  <c r="AW86" i="8"/>
  <c r="BB58" i="7" l="1"/>
  <c r="BB70" i="7" s="1"/>
  <c r="AY34" i="8"/>
  <c r="AZ31" i="8" s="1"/>
  <c r="AY28" i="8"/>
  <c r="AZ25" i="8" s="1"/>
  <c r="BB432" i="3"/>
  <c r="BA89" i="6"/>
  <c r="BA93" i="6" s="1"/>
  <c r="BA51" i="6"/>
  <c r="BA119" i="6"/>
  <c r="BA94" i="7"/>
  <c r="AZ13" i="8"/>
  <c r="AZ19" i="8"/>
  <c r="AZ21" i="8" s="1"/>
  <c r="AY58" i="8"/>
  <c r="AY52" i="8"/>
  <c r="AY47" i="8"/>
  <c r="AY59" i="8" s="1"/>
  <c r="BC280" i="3"/>
  <c r="BC82" i="6" s="1"/>
  <c r="AX73" i="8"/>
  <c r="AX80" i="8"/>
  <c r="AX79" i="8"/>
  <c r="EF116" i="6"/>
  <c r="BE323" i="5"/>
  <c r="BE325" i="5" s="1"/>
  <c r="BD428" i="3"/>
  <c r="BD104" i="6"/>
  <c r="AY60" i="8" l="1"/>
  <c r="AZ57" i="8" s="1"/>
  <c r="AZ36" i="8"/>
  <c r="AZ38" i="8" s="1"/>
  <c r="AZ42" i="8" s="1"/>
  <c r="AZ72" i="8" s="1"/>
  <c r="BA122" i="6"/>
  <c r="BA21" i="7"/>
  <c r="BA10" i="8"/>
  <c r="BA52" i="6"/>
  <c r="BB437" i="3"/>
  <c r="BB49" i="6" s="1"/>
  <c r="BB435" i="3"/>
  <c r="AZ33" i="8"/>
  <c r="AZ26" i="8"/>
  <c r="AZ45" i="8"/>
  <c r="AZ32" i="8"/>
  <c r="BD278" i="3"/>
  <c r="AY53" i="8"/>
  <c r="AY62" i="8" s="1"/>
  <c r="AY66" i="8" s="1"/>
  <c r="AY69" i="8" s="1"/>
  <c r="AY79" i="8" s="1"/>
  <c r="AZ27" i="8"/>
  <c r="BE90" i="6"/>
  <c r="BE326" i="5"/>
  <c r="BF321" i="5"/>
  <c r="AX77" i="8"/>
  <c r="AX75" i="8"/>
  <c r="BD15" i="7"/>
  <c r="BD429" i="3"/>
  <c r="BD433" i="3" s="1"/>
  <c r="BD120" i="6" s="1"/>
  <c r="BD20" i="7" s="1"/>
  <c r="BD430" i="3"/>
  <c r="BD279" i="3" s="1"/>
  <c r="BD116" i="6" s="1"/>
  <c r="EF82" i="6"/>
  <c r="BC54" i="7"/>
  <c r="BC96" i="7"/>
  <c r="BC58" i="7" l="1"/>
  <c r="BC70" i="7" s="1"/>
  <c r="AZ28" i="8"/>
  <c r="BA25" i="8" s="1"/>
  <c r="AY80" i="8"/>
  <c r="AY73" i="8"/>
  <c r="AY77" i="8" s="1"/>
  <c r="AY54" i="8"/>
  <c r="AZ51" i="8" s="1"/>
  <c r="BC432" i="3"/>
  <c r="BB89" i="6"/>
  <c r="BB93" i="6" s="1"/>
  <c r="BB94" i="7"/>
  <c r="BB51" i="6"/>
  <c r="BB119" i="6"/>
  <c r="BA19" i="8"/>
  <c r="BA21" i="8" s="1"/>
  <c r="BA13" i="8"/>
  <c r="AZ34" i="8"/>
  <c r="BA31" i="8" s="1"/>
  <c r="AZ52" i="8"/>
  <c r="AZ47" i="8"/>
  <c r="AZ59" i="8" s="1"/>
  <c r="AZ58" i="8"/>
  <c r="BD280" i="3"/>
  <c r="BF323" i="5"/>
  <c r="BF325" i="5" s="1"/>
  <c r="BE428" i="3"/>
  <c r="BE104" i="6"/>
  <c r="AX86" i="8"/>
  <c r="AY75" i="8" l="1"/>
  <c r="AY86" i="8" s="1"/>
  <c r="AZ53" i="8"/>
  <c r="AZ62" i="8" s="1"/>
  <c r="AZ66" i="8" s="1"/>
  <c r="AZ69" i="8" s="1"/>
  <c r="AZ73" i="8" s="1"/>
  <c r="AZ75" i="8" s="1"/>
  <c r="AZ60" i="8"/>
  <c r="BA57" i="8" s="1"/>
  <c r="BA32" i="8"/>
  <c r="BA26" i="8"/>
  <c r="BA45" i="8"/>
  <c r="BB52" i="6"/>
  <c r="BB10" i="8"/>
  <c r="BB21" i="7"/>
  <c r="BB122" i="6"/>
  <c r="BC437" i="3"/>
  <c r="BC49" i="6" s="1"/>
  <c r="BC435" i="3"/>
  <c r="BA36" i="8"/>
  <c r="BA38" i="8" s="1"/>
  <c r="BA42" i="8" s="1"/>
  <c r="BA72" i="8" s="1"/>
  <c r="BA33" i="8"/>
  <c r="BA27" i="8"/>
  <c r="BF90" i="6"/>
  <c r="BG321" i="5"/>
  <c r="BF326" i="5"/>
  <c r="BE278" i="3"/>
  <c r="BD82" i="6"/>
  <c r="BE15" i="7"/>
  <c r="BE429" i="3"/>
  <c r="BE433" i="3" s="1"/>
  <c r="BE120" i="6" s="1"/>
  <c r="BE20" i="7" s="1"/>
  <c r="BE430" i="3"/>
  <c r="BE279" i="3" s="1"/>
  <c r="BE116" i="6" s="1"/>
  <c r="AZ77" i="8" l="1"/>
  <c r="AZ54" i="8"/>
  <c r="BA51" i="8" s="1"/>
  <c r="AZ80" i="8"/>
  <c r="AZ79" i="8"/>
  <c r="BC51" i="6"/>
  <c r="BC94" i="7"/>
  <c r="BC119" i="6"/>
  <c r="EF49" i="6"/>
  <c r="EF51" i="6" s="1"/>
  <c r="EF52" i="6" s="1"/>
  <c r="BB13" i="8"/>
  <c r="BB19" i="8"/>
  <c r="BB21" i="8" s="1"/>
  <c r="BA47" i="8"/>
  <c r="BA59" i="8" s="1"/>
  <c r="BA58" i="8"/>
  <c r="BA52" i="8"/>
  <c r="BA28" i="8"/>
  <c r="BB25" i="8" s="1"/>
  <c r="BC89" i="6"/>
  <c r="BD432" i="3"/>
  <c r="BA34" i="8"/>
  <c r="BB31" i="8" s="1"/>
  <c r="BD54" i="7"/>
  <c r="BD96" i="7"/>
  <c r="BF428" i="3"/>
  <c r="BF104" i="6"/>
  <c r="BE280" i="3"/>
  <c r="BG323" i="5"/>
  <c r="BG325" i="5" s="1"/>
  <c r="AZ86" i="8"/>
  <c r="BD58" i="7" l="1"/>
  <c r="BD70" i="7" s="1"/>
  <c r="BA60" i="8"/>
  <c r="BB57" i="8" s="1"/>
  <c r="BA53" i="8"/>
  <c r="BA62" i="8" s="1"/>
  <c r="BA66" i="8" s="1"/>
  <c r="BA69" i="8" s="1"/>
  <c r="BA73" i="8" s="1"/>
  <c r="BA77" i="8" s="1"/>
  <c r="BB26" i="8"/>
  <c r="BB45" i="8"/>
  <c r="BB32" i="8"/>
  <c r="BB33" i="8"/>
  <c r="BB36" i="8"/>
  <c r="BB38" i="8" s="1"/>
  <c r="BB42" i="8" s="1"/>
  <c r="BB72" i="8" s="1"/>
  <c r="BD437" i="3"/>
  <c r="BD49" i="6" s="1"/>
  <c r="BD435" i="3"/>
  <c r="BC93" i="6"/>
  <c r="EF89" i="6"/>
  <c r="EF93" i="6" s="1"/>
  <c r="BC21" i="7"/>
  <c r="BC122" i="6"/>
  <c r="EF119" i="6"/>
  <c r="EF122" i="6" s="1"/>
  <c r="BB27" i="8"/>
  <c r="BC52" i="6"/>
  <c r="BC10" i="8"/>
  <c r="BG90" i="6"/>
  <c r="EG90" i="6" s="1"/>
  <c r="BH321" i="5"/>
  <c r="BG326" i="5"/>
  <c r="BF15" i="7"/>
  <c r="BF429" i="3"/>
  <c r="BF433" i="3" s="1"/>
  <c r="BF120" i="6" s="1"/>
  <c r="BF20" i="7" s="1"/>
  <c r="BF430" i="3"/>
  <c r="BF279" i="3" s="1"/>
  <c r="BF116" i="6" s="1"/>
  <c r="BF278" i="3"/>
  <c r="BE82" i="6"/>
  <c r="BA75" i="8" l="1"/>
  <c r="BA86" i="8" s="1"/>
  <c r="BA79" i="8"/>
  <c r="BA54" i="8"/>
  <c r="BB51" i="8" s="1"/>
  <c r="BA80" i="8"/>
  <c r="BC13" i="8"/>
  <c r="BC19" i="8"/>
  <c r="BC21" i="8" s="1"/>
  <c r="BD89" i="6"/>
  <c r="BD93" i="6" s="1"/>
  <c r="BE432" i="3"/>
  <c r="BB34" i="8"/>
  <c r="BC31" i="8" s="1"/>
  <c r="BB52" i="8"/>
  <c r="BB47" i="8"/>
  <c r="BB59" i="8" s="1"/>
  <c r="BB58" i="8"/>
  <c r="BB28" i="8"/>
  <c r="BC25" i="8" s="1"/>
  <c r="BD51" i="6"/>
  <c r="BD119" i="6"/>
  <c r="BD94" i="7"/>
  <c r="BF280" i="3"/>
  <c r="BF82" i="6" s="1"/>
  <c r="BH323" i="5"/>
  <c r="BH325" i="5" s="1"/>
  <c r="BE54" i="7"/>
  <c r="BE96" i="7"/>
  <c r="BG428" i="3"/>
  <c r="BG104" i="6"/>
  <c r="BE58" i="7" l="1"/>
  <c r="BE70" i="7" s="1"/>
  <c r="BB60" i="8"/>
  <c r="BC57" i="8" s="1"/>
  <c r="BC27" i="8"/>
  <c r="BB53" i="8"/>
  <c r="BB62" i="8" s="1"/>
  <c r="BB66" i="8" s="1"/>
  <c r="BB69" i="8" s="1"/>
  <c r="BC33" i="8"/>
  <c r="BC36" i="8"/>
  <c r="BC38" i="8" s="1"/>
  <c r="BC42" i="8" s="1"/>
  <c r="BC72" i="8" s="1"/>
  <c r="BE437" i="3"/>
  <c r="BE49" i="6" s="1"/>
  <c r="BE435" i="3"/>
  <c r="BG278" i="3"/>
  <c r="BD122" i="6"/>
  <c r="BD21" i="7"/>
  <c r="BD10" i="8"/>
  <c r="BD52" i="6"/>
  <c r="BC45" i="8"/>
  <c r="BC32" i="8"/>
  <c r="BC26" i="8"/>
  <c r="BH90" i="6"/>
  <c r="BI321" i="5"/>
  <c r="BH326" i="5"/>
  <c r="BF54" i="7"/>
  <c r="BF96" i="7"/>
  <c r="BG430" i="3"/>
  <c r="BG279" i="3" s="1"/>
  <c r="BG116" i="6" s="1"/>
  <c r="BG429" i="3"/>
  <c r="BG433" i="3" s="1"/>
  <c r="BG120" i="6" s="1"/>
  <c r="BG20" i="7" s="1"/>
  <c r="BG15" i="7"/>
  <c r="EG104" i="6"/>
  <c r="BF58" i="7" l="1"/>
  <c r="BF70" i="7" s="1"/>
  <c r="BB54" i="8"/>
  <c r="BC51" i="8" s="1"/>
  <c r="BC34" i="8"/>
  <c r="BD31" i="8" s="1"/>
  <c r="BC28" i="8"/>
  <c r="BD25" i="8" s="1"/>
  <c r="BF432" i="3"/>
  <c r="BE89" i="6"/>
  <c r="BE93" i="6" s="1"/>
  <c r="BE51" i="6"/>
  <c r="BE119" i="6"/>
  <c r="BE94" i="7"/>
  <c r="BG280" i="3"/>
  <c r="BH278" i="3" s="1"/>
  <c r="BC52" i="8"/>
  <c r="BC47" i="8"/>
  <c r="BC59" i="8" s="1"/>
  <c r="BC58" i="8"/>
  <c r="BD13" i="8"/>
  <c r="BD19" i="8"/>
  <c r="BD21" i="8" s="1"/>
  <c r="BB73" i="8"/>
  <c r="BB80" i="8"/>
  <c r="BB79" i="8"/>
  <c r="EG116" i="6"/>
  <c r="BH428" i="3"/>
  <c r="BH104" i="6"/>
  <c r="BI323" i="5"/>
  <c r="BI325" i="5" s="1"/>
  <c r="BD36" i="8" l="1"/>
  <c r="BD38" i="8" s="1"/>
  <c r="BD42" i="8" s="1"/>
  <c r="BD72" i="8" s="1"/>
  <c r="BG82" i="6"/>
  <c r="BD32" i="8"/>
  <c r="BD26" i="8"/>
  <c r="BD45" i="8"/>
  <c r="BE52" i="6"/>
  <c r="BE10" i="8"/>
  <c r="BD33" i="8"/>
  <c r="BC60" i="8"/>
  <c r="BD57" i="8" s="1"/>
  <c r="BF435" i="3"/>
  <c r="BF437" i="3"/>
  <c r="BF49" i="6" s="1"/>
  <c r="BE21" i="7"/>
  <c r="BE122" i="6"/>
  <c r="BC53" i="8"/>
  <c r="BC62" i="8" s="1"/>
  <c r="BC66" i="8" s="1"/>
  <c r="BC69" i="8" s="1"/>
  <c r="BC79" i="8" s="1"/>
  <c r="BD27" i="8"/>
  <c r="BB77" i="8"/>
  <c r="BB75" i="8"/>
  <c r="EG82" i="6"/>
  <c r="BG54" i="7"/>
  <c r="BH15" i="7"/>
  <c r="BI90" i="6"/>
  <c r="BJ321" i="5"/>
  <c r="BI326" i="5"/>
  <c r="BH430" i="3"/>
  <c r="BH279" i="3" s="1"/>
  <c r="BH116" i="6" s="1"/>
  <c r="BH429" i="3"/>
  <c r="BH433" i="3" s="1"/>
  <c r="BH120" i="6" s="1"/>
  <c r="BH20" i="7" s="1"/>
  <c r="BG96" i="7" l="1"/>
  <c r="BG58" i="7"/>
  <c r="BG70" i="7" s="1"/>
  <c r="BC73" i="8"/>
  <c r="BC77" i="8" s="1"/>
  <c r="BC54" i="8"/>
  <c r="BD51" i="8" s="1"/>
  <c r="BC80" i="8"/>
  <c r="BE13" i="8"/>
  <c r="BE19" i="8"/>
  <c r="BE21" i="8" s="1"/>
  <c r="BD58" i="8"/>
  <c r="BD52" i="8"/>
  <c r="BD47" i="8"/>
  <c r="BD59" i="8" s="1"/>
  <c r="BF51" i="6"/>
  <c r="BF119" i="6"/>
  <c r="BF94" i="7"/>
  <c r="BD28" i="8"/>
  <c r="BE25" i="8" s="1"/>
  <c r="BG432" i="3"/>
  <c r="BF89" i="6"/>
  <c r="BF93" i="6" s="1"/>
  <c r="BD34" i="8"/>
  <c r="BE31" i="8" s="1"/>
  <c r="BH280" i="3"/>
  <c r="BI278" i="3" s="1"/>
  <c r="BI428" i="3"/>
  <c r="BI104" i="6"/>
  <c r="BB86" i="8"/>
  <c r="BJ323" i="5"/>
  <c r="BJ325" i="5" s="1"/>
  <c r="BC75" i="8" l="1"/>
  <c r="BD60" i="8"/>
  <c r="BE57" i="8" s="1"/>
  <c r="BD53" i="8"/>
  <c r="BF21" i="7"/>
  <c r="BF122" i="6"/>
  <c r="BF52" i="6"/>
  <c r="BF10" i="8"/>
  <c r="BE33" i="8"/>
  <c r="BE36" i="8"/>
  <c r="BE38" i="8" s="1"/>
  <c r="BE42" i="8" s="1"/>
  <c r="BE72" i="8" s="1"/>
  <c r="BG437" i="3"/>
  <c r="BG49" i="6" s="1"/>
  <c r="BG435" i="3"/>
  <c r="BE26" i="8"/>
  <c r="BE32" i="8"/>
  <c r="BE45" i="8"/>
  <c r="BE27" i="8"/>
  <c r="BH82" i="6"/>
  <c r="BJ90" i="6"/>
  <c r="BK321" i="5"/>
  <c r="BJ326" i="5"/>
  <c r="BI15" i="7"/>
  <c r="BI430" i="3"/>
  <c r="BI279" i="3" s="1"/>
  <c r="BI116" i="6" s="1"/>
  <c r="BI429" i="3"/>
  <c r="BI433" i="3" s="1"/>
  <c r="BI120" i="6" s="1"/>
  <c r="BI20" i="7" s="1"/>
  <c r="BH54" i="7" l="1"/>
  <c r="BH58" i="7" s="1"/>
  <c r="BH70" i="7" s="1"/>
  <c r="BC86" i="8"/>
  <c r="BG51" i="6"/>
  <c r="BG94" i="7"/>
  <c r="BG119" i="6"/>
  <c r="EG49" i="6"/>
  <c r="EG51" i="6" s="1"/>
  <c r="EG52" i="6" s="1"/>
  <c r="BF13" i="8"/>
  <c r="BF19" i="8"/>
  <c r="BF21" i="8" s="1"/>
  <c r="BE58" i="8"/>
  <c r="BE52" i="8"/>
  <c r="BE47" i="8"/>
  <c r="BE59" i="8" s="1"/>
  <c r="BE34" i="8"/>
  <c r="BF31" i="8" s="1"/>
  <c r="BE28" i="8"/>
  <c r="BF25" i="8" s="1"/>
  <c r="BH432" i="3"/>
  <c r="BG89" i="6"/>
  <c r="BD62" i="8"/>
  <c r="BD66" i="8" s="1"/>
  <c r="BD69" i="8" s="1"/>
  <c r="BD54" i="8"/>
  <c r="BE51" i="8" s="1"/>
  <c r="BH96" i="7"/>
  <c r="BK323" i="5"/>
  <c r="BK325" i="5" s="1"/>
  <c r="BI280" i="3"/>
  <c r="BJ428" i="3"/>
  <c r="BJ104" i="6"/>
  <c r="BE53" i="8" l="1"/>
  <c r="BE62" i="8" s="1"/>
  <c r="BE66" i="8" s="1"/>
  <c r="BE69" i="8" s="1"/>
  <c r="BD73" i="8"/>
  <c r="BD80" i="8"/>
  <c r="BD79" i="8"/>
  <c r="BF32" i="8"/>
  <c r="BF26" i="8"/>
  <c r="BF45" i="8"/>
  <c r="EG89" i="6"/>
  <c r="EG93" i="6" s="1"/>
  <c r="BG93" i="6"/>
  <c r="BF27" i="8"/>
  <c r="BG122" i="6"/>
  <c r="EG119" i="6"/>
  <c r="EG122" i="6" s="1"/>
  <c r="BG21" i="7"/>
  <c r="BH437" i="3"/>
  <c r="BH49" i="6" s="1"/>
  <c r="BH435" i="3"/>
  <c r="BF33" i="8"/>
  <c r="BF36" i="8"/>
  <c r="BF38" i="8" s="1"/>
  <c r="BF42" i="8" s="1"/>
  <c r="BF72" i="8" s="1"/>
  <c r="BE60" i="8"/>
  <c r="BF57" i="8" s="1"/>
  <c r="BG52" i="6"/>
  <c r="BG10" i="8"/>
  <c r="BK90" i="6"/>
  <c r="EH90" i="6" s="1"/>
  <c r="BL321" i="5"/>
  <c r="BK326" i="5"/>
  <c r="BJ15" i="7"/>
  <c r="BJ430" i="3"/>
  <c r="BJ279" i="3" s="1"/>
  <c r="BJ116" i="6" s="1"/>
  <c r="BJ429" i="3"/>
  <c r="BJ433" i="3" s="1"/>
  <c r="BJ120" i="6" s="1"/>
  <c r="BJ20" i="7" s="1"/>
  <c r="BJ278" i="3"/>
  <c r="BI82" i="6"/>
  <c r="BE54" i="8" l="1"/>
  <c r="BF51" i="8" s="1"/>
  <c r="BF28" i="8"/>
  <c r="BG25" i="8" s="1"/>
  <c r="BI432" i="3"/>
  <c r="BH89" i="6"/>
  <c r="BH93" i="6" s="1"/>
  <c r="BF52" i="8"/>
  <c r="BF47" i="8"/>
  <c r="BF59" i="8" s="1"/>
  <c r="BF58" i="8"/>
  <c r="BH119" i="6"/>
  <c r="BH94" i="7"/>
  <c r="BH51" i="6"/>
  <c r="BF34" i="8"/>
  <c r="BG31" i="8" s="1"/>
  <c r="BG13" i="8"/>
  <c r="BG19" i="8"/>
  <c r="BG21" i="8" s="1"/>
  <c r="BD75" i="8"/>
  <c r="BD77" i="8"/>
  <c r="BE73" i="8"/>
  <c r="BE80" i="8"/>
  <c r="BE79" i="8"/>
  <c r="BI54" i="7"/>
  <c r="BI96" i="7"/>
  <c r="BJ280" i="3"/>
  <c r="BK428" i="3"/>
  <c r="BK104" i="6"/>
  <c r="BL323" i="5"/>
  <c r="BL325" i="5" s="1"/>
  <c r="BI58" i="7" l="1"/>
  <c r="BI70" i="7" s="1"/>
  <c r="BF60" i="8"/>
  <c r="BG57" i="8" s="1"/>
  <c r="BF53" i="8"/>
  <c r="BF62" i="8" s="1"/>
  <c r="BF66" i="8" s="1"/>
  <c r="BF69" i="8" s="1"/>
  <c r="BH21" i="7"/>
  <c r="BH122" i="6"/>
  <c r="BD86" i="8"/>
  <c r="BG32" i="8"/>
  <c r="BG26" i="8"/>
  <c r="BG45" i="8"/>
  <c r="BH52" i="6"/>
  <c r="BH10" i="8"/>
  <c r="BG33" i="8"/>
  <c r="BG36" i="8"/>
  <c r="BG38" i="8" s="1"/>
  <c r="BG42" i="8" s="1"/>
  <c r="BG72" i="8" s="1"/>
  <c r="BG27" i="8"/>
  <c r="BI435" i="3"/>
  <c r="BI437" i="3"/>
  <c r="BI49" i="6" s="1"/>
  <c r="BE75" i="8"/>
  <c r="BE77" i="8"/>
  <c r="BK15" i="7"/>
  <c r="EH104" i="6"/>
  <c r="BK429" i="3"/>
  <c r="BK433" i="3" s="1"/>
  <c r="BK120" i="6" s="1"/>
  <c r="BK20" i="7" s="1"/>
  <c r="BK430" i="3"/>
  <c r="BK279" i="3" s="1"/>
  <c r="BK116" i="6" s="1"/>
  <c r="BL90" i="6"/>
  <c r="BL326" i="5"/>
  <c r="BM321" i="5"/>
  <c r="BK278" i="3"/>
  <c r="BJ82" i="6"/>
  <c r="BF54" i="8" l="1"/>
  <c r="BG51" i="8" s="1"/>
  <c r="BG34" i="8"/>
  <c r="BH31" i="8" s="1"/>
  <c r="BH19" i="8"/>
  <c r="BH21" i="8" s="1"/>
  <c r="BH13" i="8"/>
  <c r="BI51" i="6"/>
  <c r="BI119" i="6"/>
  <c r="BI94" i="7"/>
  <c r="BG47" i="8"/>
  <c r="BG59" i="8" s="1"/>
  <c r="BG58" i="8"/>
  <c r="BG52" i="8"/>
  <c r="BI89" i="6"/>
  <c r="BI93" i="6" s="1"/>
  <c r="BJ432" i="3"/>
  <c r="BG28" i="8"/>
  <c r="BH25" i="8" s="1"/>
  <c r="BF73" i="8"/>
  <c r="BF80" i="8"/>
  <c r="BF79" i="8"/>
  <c r="BE86" i="8"/>
  <c r="BM323" i="5"/>
  <c r="BM325" i="5" s="1"/>
  <c r="BJ54" i="7"/>
  <c r="BJ96" i="7"/>
  <c r="BL428" i="3"/>
  <c r="BL104" i="6"/>
  <c r="BK280" i="3"/>
  <c r="EH116" i="6"/>
  <c r="BJ58" i="7" l="1"/>
  <c r="BJ70" i="7" s="1"/>
  <c r="BH27" i="8"/>
  <c r="BG60" i="8"/>
  <c r="BH57" i="8" s="1"/>
  <c r="BG53" i="8"/>
  <c r="BG54" i="8" s="1"/>
  <c r="BH51" i="8" s="1"/>
  <c r="BI122" i="6"/>
  <c r="BI21" i="7"/>
  <c r="BI52" i="6"/>
  <c r="BI10" i="8"/>
  <c r="BJ437" i="3"/>
  <c r="BJ49" i="6" s="1"/>
  <c r="BJ435" i="3"/>
  <c r="BH32" i="8"/>
  <c r="BH26" i="8"/>
  <c r="BH45" i="8"/>
  <c r="BH33" i="8"/>
  <c r="BH36" i="8"/>
  <c r="BH38" i="8" s="1"/>
  <c r="BH42" i="8" s="1"/>
  <c r="BH72" i="8" s="1"/>
  <c r="BF77" i="8"/>
  <c r="BF75" i="8"/>
  <c r="BL278" i="3"/>
  <c r="BK82" i="6"/>
  <c r="BM90" i="6"/>
  <c r="BM326" i="5"/>
  <c r="BN321" i="5"/>
  <c r="BL15" i="7"/>
  <c r="BL429" i="3"/>
  <c r="BL433" i="3" s="1"/>
  <c r="BL120" i="6" s="1"/>
  <c r="BL20" i="7" s="1"/>
  <c r="BL430" i="3"/>
  <c r="BL279" i="3" s="1"/>
  <c r="BL116" i="6" s="1"/>
  <c r="BH28" i="8" l="1"/>
  <c r="BI25" i="8" s="1"/>
  <c r="BG62" i="8"/>
  <c r="BG66" i="8" s="1"/>
  <c r="BG69" i="8" s="1"/>
  <c r="BG79" i="8" s="1"/>
  <c r="BH34" i="8"/>
  <c r="BI31" i="8" s="1"/>
  <c r="BK432" i="3"/>
  <c r="BJ89" i="6"/>
  <c r="BJ93" i="6" s="1"/>
  <c r="BJ94" i="7"/>
  <c r="BJ119" i="6"/>
  <c r="BJ51" i="6"/>
  <c r="BI19" i="8"/>
  <c r="BI21" i="8" s="1"/>
  <c r="BI13" i="8"/>
  <c r="BH47" i="8"/>
  <c r="BH59" i="8" s="1"/>
  <c r="BH58" i="8"/>
  <c r="BH52" i="8"/>
  <c r="BF86" i="8"/>
  <c r="BN323" i="5"/>
  <c r="BN325" i="5"/>
  <c r="EH82" i="6"/>
  <c r="BK54" i="7"/>
  <c r="BK96" i="7"/>
  <c r="BM428" i="3"/>
  <c r="BM104" i="6"/>
  <c r="BL280" i="3"/>
  <c r="BK58" i="7" l="1"/>
  <c r="BK70" i="7" s="1"/>
  <c r="BG73" i="8"/>
  <c r="BG75" i="8" s="1"/>
  <c r="BG80" i="8"/>
  <c r="BI36" i="8"/>
  <c r="BI38" i="8" s="1"/>
  <c r="BI42" i="8" s="1"/>
  <c r="BI72" i="8" s="1"/>
  <c r="BH60" i="8"/>
  <c r="BI57" i="8" s="1"/>
  <c r="BI32" i="8"/>
  <c r="BI26" i="8"/>
  <c r="BI45" i="8"/>
  <c r="BJ21" i="7"/>
  <c r="BJ122" i="6"/>
  <c r="BI27" i="8"/>
  <c r="BI33" i="8"/>
  <c r="BJ52" i="6"/>
  <c r="BJ10" i="8"/>
  <c r="BH53" i="8"/>
  <c r="BH54" i="8" s="1"/>
  <c r="BI51" i="8" s="1"/>
  <c r="BK435" i="3"/>
  <c r="BK437" i="3"/>
  <c r="BK49" i="6" s="1"/>
  <c r="BM278" i="3"/>
  <c r="BL82" i="6"/>
  <c r="BN90" i="6"/>
  <c r="BO321" i="5"/>
  <c r="BN326" i="5"/>
  <c r="BM15" i="7"/>
  <c r="BM429" i="3"/>
  <c r="BM433" i="3" s="1"/>
  <c r="BM120" i="6" s="1"/>
  <c r="BM20" i="7" s="1"/>
  <c r="BM430" i="3"/>
  <c r="BM279" i="3" s="1"/>
  <c r="BM116" i="6" s="1"/>
  <c r="BG77" i="8" l="1"/>
  <c r="BH62" i="8"/>
  <c r="BH66" i="8" s="1"/>
  <c r="BH69" i="8" s="1"/>
  <c r="BH79" i="8" s="1"/>
  <c r="BK51" i="6"/>
  <c r="BK119" i="6"/>
  <c r="BK94" i="7"/>
  <c r="EH49" i="6"/>
  <c r="EH51" i="6" s="1"/>
  <c r="EH52" i="6" s="1"/>
  <c r="BK89" i="6"/>
  <c r="BL432" i="3"/>
  <c r="BI47" i="8"/>
  <c r="BI59" i="8" s="1"/>
  <c r="BI52" i="8"/>
  <c r="BI58" i="8"/>
  <c r="BJ13" i="8"/>
  <c r="BJ19" i="8"/>
  <c r="BJ21" i="8" s="1"/>
  <c r="BI28" i="8"/>
  <c r="BJ25" i="8" s="1"/>
  <c r="BI34" i="8"/>
  <c r="BJ31" i="8" s="1"/>
  <c r="BG86" i="8"/>
  <c r="BL54" i="7"/>
  <c r="BL96" i="7"/>
  <c r="BM280" i="3"/>
  <c r="BN428" i="3"/>
  <c r="BN104" i="6"/>
  <c r="BO323" i="5"/>
  <c r="BO325" i="5" s="1"/>
  <c r="BL58" i="7" l="1"/>
  <c r="BL70" i="7" s="1"/>
  <c r="BI60" i="8"/>
  <c r="BJ57" i="8" s="1"/>
  <c r="BJ27" i="8"/>
  <c r="BH80" i="8"/>
  <c r="BH73" i="8"/>
  <c r="BJ36" i="8"/>
  <c r="BJ38" i="8" s="1"/>
  <c r="BJ42" i="8" s="1"/>
  <c r="BJ72" i="8" s="1"/>
  <c r="BJ33" i="8"/>
  <c r="BK93" i="6"/>
  <c r="EH89" i="6"/>
  <c r="EH93" i="6" s="1"/>
  <c r="BI53" i="8"/>
  <c r="BI62" i="8" s="1"/>
  <c r="BI66" i="8" s="1"/>
  <c r="BI69" i="8" s="1"/>
  <c r="BI73" i="8" s="1"/>
  <c r="BI77" i="8" s="1"/>
  <c r="BJ32" i="8"/>
  <c r="BJ45" i="8"/>
  <c r="BJ26" i="8"/>
  <c r="BK21" i="7"/>
  <c r="EH119" i="6"/>
  <c r="EH122" i="6" s="1"/>
  <c r="BK122" i="6"/>
  <c r="BL437" i="3"/>
  <c r="BL49" i="6" s="1"/>
  <c r="BL435" i="3"/>
  <c r="BK10" i="8"/>
  <c r="BK52" i="6"/>
  <c r="BN429" i="3"/>
  <c r="BN433" i="3" s="1"/>
  <c r="BN120" i="6" s="1"/>
  <c r="BN20" i="7" s="1"/>
  <c r="BN430" i="3"/>
  <c r="BN279" i="3" s="1"/>
  <c r="BN116" i="6" s="1"/>
  <c r="BN278" i="3"/>
  <c r="BM82" i="6"/>
  <c r="BO90" i="6"/>
  <c r="EI90" i="6" s="1"/>
  <c r="BP321" i="5"/>
  <c r="BO326" i="5"/>
  <c r="BN15" i="7"/>
  <c r="BJ28" i="8" l="1"/>
  <c r="BK25" i="8" s="1"/>
  <c r="BJ34" i="8"/>
  <c r="BK31" i="8" s="1"/>
  <c r="BI54" i="8"/>
  <c r="BJ51" i="8" s="1"/>
  <c r="BH75" i="8"/>
  <c r="BH77" i="8"/>
  <c r="BI75" i="8"/>
  <c r="BI79" i="8"/>
  <c r="BJ52" i="8"/>
  <c r="BJ47" i="8"/>
  <c r="BJ59" i="8" s="1"/>
  <c r="BJ58" i="8"/>
  <c r="BK13" i="8"/>
  <c r="BK19" i="8"/>
  <c r="BK21" i="8" s="1"/>
  <c r="BL89" i="6"/>
  <c r="BL93" i="6" s="1"/>
  <c r="BM432" i="3"/>
  <c r="BL51" i="6"/>
  <c r="BL119" i="6"/>
  <c r="BL94" i="7"/>
  <c r="BI80" i="8"/>
  <c r="BN280" i="3"/>
  <c r="BO278" i="3" s="1"/>
  <c r="BP323" i="5"/>
  <c r="BP325" i="5" s="1"/>
  <c r="BM54" i="7"/>
  <c r="BM96" i="7"/>
  <c r="BO428" i="3"/>
  <c r="BO104" i="6"/>
  <c r="BM58" i="7" l="1"/>
  <c r="BM70" i="7" s="1"/>
  <c r="BK36" i="8"/>
  <c r="BK38" i="8" s="1"/>
  <c r="BK42" i="8" s="1"/>
  <c r="BK72" i="8" s="1"/>
  <c r="BI86" i="8"/>
  <c r="BH86" i="8"/>
  <c r="BJ53" i="8"/>
  <c r="BJ54" i="8" s="1"/>
  <c r="BK51" i="8" s="1"/>
  <c r="BK33" i="8"/>
  <c r="BK32" i="8"/>
  <c r="BK26" i="8"/>
  <c r="BK45" i="8"/>
  <c r="BL21" i="7"/>
  <c r="BL122" i="6"/>
  <c r="BL10" i="8"/>
  <c r="BL52" i="6"/>
  <c r="BJ60" i="8"/>
  <c r="BK57" i="8" s="1"/>
  <c r="BM435" i="3"/>
  <c r="BM437" i="3"/>
  <c r="BM49" i="6" s="1"/>
  <c r="BK27" i="8"/>
  <c r="BN82" i="6"/>
  <c r="BP90" i="6"/>
  <c r="BQ321" i="5"/>
  <c r="BP326" i="5"/>
  <c r="BO15" i="7"/>
  <c r="EI104" i="6"/>
  <c r="BO430" i="3"/>
  <c r="BO279" i="3" s="1"/>
  <c r="BO116" i="6" s="1"/>
  <c r="BO429" i="3"/>
  <c r="BO433" i="3" s="1"/>
  <c r="BO120" i="6" s="1"/>
  <c r="BO20" i="7" s="1"/>
  <c r="BN54" i="7" l="1"/>
  <c r="BN58" i="7" s="1"/>
  <c r="BN70" i="7" s="1"/>
  <c r="BJ62" i="8"/>
  <c r="BJ66" i="8" s="1"/>
  <c r="BJ69" i="8" s="1"/>
  <c r="BK34" i="8"/>
  <c r="BL31" i="8" s="1"/>
  <c r="BL13" i="8"/>
  <c r="BL19" i="8"/>
  <c r="BL21" i="8" s="1"/>
  <c r="BK52" i="8"/>
  <c r="BK47" i="8"/>
  <c r="BK59" i="8" s="1"/>
  <c r="BK53" i="8" s="1"/>
  <c r="BK62" i="8" s="1"/>
  <c r="BK66" i="8" s="1"/>
  <c r="BK69" i="8" s="1"/>
  <c r="BK58" i="8"/>
  <c r="BM119" i="6"/>
  <c r="BM94" i="7"/>
  <c r="BM51" i="6"/>
  <c r="BK28" i="8"/>
  <c r="BL25" i="8" s="1"/>
  <c r="BN432" i="3"/>
  <c r="BM89" i="6"/>
  <c r="BM93" i="6" s="1"/>
  <c r="BN96" i="7"/>
  <c r="BO280" i="3"/>
  <c r="BP428" i="3"/>
  <c r="BP104" i="6"/>
  <c r="EI116" i="6"/>
  <c r="BQ323" i="5"/>
  <c r="BQ325" i="5" s="1"/>
  <c r="BL33" i="8" l="1"/>
  <c r="BL36" i="8"/>
  <c r="BL38" i="8" s="1"/>
  <c r="BL42" i="8" s="1"/>
  <c r="BL72" i="8" s="1"/>
  <c r="BJ80" i="8"/>
  <c r="BJ79" i="8"/>
  <c r="BJ73" i="8"/>
  <c r="BK54" i="8"/>
  <c r="BL51" i="8" s="1"/>
  <c r="BK60" i="8"/>
  <c r="BL57" i="8" s="1"/>
  <c r="BL27" i="8"/>
  <c r="BM10" i="8"/>
  <c r="BM52" i="6"/>
  <c r="BM21" i="7"/>
  <c r="BM122" i="6"/>
  <c r="BN435" i="3"/>
  <c r="BN437" i="3"/>
  <c r="BN49" i="6" s="1"/>
  <c r="BL32" i="8"/>
  <c r="BL26" i="8"/>
  <c r="BL45" i="8"/>
  <c r="BQ90" i="6"/>
  <c r="BR321" i="5"/>
  <c r="BQ326" i="5"/>
  <c r="BP15" i="7"/>
  <c r="BP430" i="3"/>
  <c r="BP279" i="3" s="1"/>
  <c r="BP116" i="6" s="1"/>
  <c r="BP429" i="3"/>
  <c r="BP433" i="3" s="1"/>
  <c r="BP120" i="6" s="1"/>
  <c r="BP20" i="7" s="1"/>
  <c r="BK73" i="8"/>
  <c r="BK79" i="8"/>
  <c r="BK80" i="8"/>
  <c r="BP278" i="3"/>
  <c r="BO82" i="6"/>
  <c r="BP280" i="3" l="1"/>
  <c r="BQ278" i="3" s="1"/>
  <c r="BL34" i="8"/>
  <c r="BM31" i="8" s="1"/>
  <c r="BL28" i="8"/>
  <c r="BM25" i="8" s="1"/>
  <c r="BJ77" i="8"/>
  <c r="BJ75" i="8"/>
  <c r="BN51" i="6"/>
  <c r="BN119" i="6"/>
  <c r="BN94" i="7"/>
  <c r="BN89" i="6"/>
  <c r="BN93" i="6" s="1"/>
  <c r="BO432" i="3"/>
  <c r="BL58" i="8"/>
  <c r="BL52" i="8"/>
  <c r="BL47" i="8"/>
  <c r="BL59" i="8" s="1"/>
  <c r="BM19" i="8"/>
  <c r="BM21" i="8" s="1"/>
  <c r="BM13" i="8"/>
  <c r="BR323" i="5"/>
  <c r="BR325" i="5" s="1"/>
  <c r="EI82" i="6"/>
  <c r="BO54" i="7"/>
  <c r="BO96" i="7"/>
  <c r="BK77" i="8"/>
  <c r="BK75" i="8"/>
  <c r="BP82" i="6"/>
  <c r="BQ428" i="3"/>
  <c r="BQ104" i="6"/>
  <c r="BO58" i="7" l="1"/>
  <c r="BO70" i="7" s="1"/>
  <c r="BM36" i="8"/>
  <c r="BM38" i="8" s="1"/>
  <c r="BM42" i="8" s="1"/>
  <c r="BM72" i="8" s="1"/>
  <c r="BL53" i="8"/>
  <c r="BL62" i="8" s="1"/>
  <c r="BL66" i="8" s="1"/>
  <c r="BL69" i="8" s="1"/>
  <c r="BL73" i="8" s="1"/>
  <c r="BL77" i="8" s="1"/>
  <c r="BJ86" i="8"/>
  <c r="BL60" i="8"/>
  <c r="BM57" i="8" s="1"/>
  <c r="BO437" i="3"/>
  <c r="BO49" i="6" s="1"/>
  <c r="BO435" i="3"/>
  <c r="BN21" i="7"/>
  <c r="BN122" i="6"/>
  <c r="BM26" i="8"/>
  <c r="BM32" i="8"/>
  <c r="BM45" i="8"/>
  <c r="BN52" i="6"/>
  <c r="BN10" i="8"/>
  <c r="BM33" i="8"/>
  <c r="BM27" i="8"/>
  <c r="BR90" i="6"/>
  <c r="BS321" i="5"/>
  <c r="BR326" i="5"/>
  <c r="BQ429" i="3"/>
  <c r="BQ433" i="3" s="1"/>
  <c r="BQ120" i="6" s="1"/>
  <c r="BQ20" i="7" s="1"/>
  <c r="BQ430" i="3"/>
  <c r="BQ279" i="3" s="1"/>
  <c r="BQ116" i="6" s="1"/>
  <c r="BK86" i="8"/>
  <c r="BP54" i="7"/>
  <c r="BP96" i="7"/>
  <c r="BQ15" i="7"/>
  <c r="BP58" i="7" l="1"/>
  <c r="BP70" i="7" s="1"/>
  <c r="BL54" i="8"/>
  <c r="BM51" i="8" s="1"/>
  <c r="BL75" i="8"/>
  <c r="BL86" i="8" s="1"/>
  <c r="BL79" i="8"/>
  <c r="BL80" i="8"/>
  <c r="BM34" i="8"/>
  <c r="BN31" i="8" s="1"/>
  <c r="BM28" i="8"/>
  <c r="BN25" i="8" s="1"/>
  <c r="BM58" i="8"/>
  <c r="BM52" i="8"/>
  <c r="BM47" i="8"/>
  <c r="BM59" i="8" s="1"/>
  <c r="BP432" i="3"/>
  <c r="BO89" i="6"/>
  <c r="BN13" i="8"/>
  <c r="BN19" i="8"/>
  <c r="BN21" i="8" s="1"/>
  <c r="BO119" i="6"/>
  <c r="BO51" i="6"/>
  <c r="BO94" i="7"/>
  <c r="EI49" i="6"/>
  <c r="EI51" i="6" s="1"/>
  <c r="EI52" i="6" s="1"/>
  <c r="BQ280" i="3"/>
  <c r="BR278" i="3" s="1"/>
  <c r="BR428" i="3"/>
  <c r="BR104" i="6"/>
  <c r="BS323" i="5"/>
  <c r="BS325" i="5" s="1"/>
  <c r="BQ82" i="6" l="1"/>
  <c r="BN36" i="8"/>
  <c r="BN38" i="8" s="1"/>
  <c r="BN42" i="8" s="1"/>
  <c r="BN72" i="8" s="1"/>
  <c r="BN27" i="8"/>
  <c r="BM60" i="8"/>
  <c r="BN57" i="8" s="1"/>
  <c r="BN33" i="8"/>
  <c r="BM53" i="8"/>
  <c r="BM62" i="8" s="1"/>
  <c r="BM66" i="8" s="1"/>
  <c r="BM69" i="8" s="1"/>
  <c r="BM73" i="8" s="1"/>
  <c r="BM75" i="8" s="1"/>
  <c r="EI89" i="6"/>
  <c r="EI93" i="6" s="1"/>
  <c r="BO93" i="6"/>
  <c r="BP437" i="3"/>
  <c r="BP49" i="6" s="1"/>
  <c r="BP435" i="3"/>
  <c r="BO52" i="6"/>
  <c r="BO10" i="8"/>
  <c r="BO21" i="7"/>
  <c r="EI119" i="6"/>
  <c r="EI122" i="6" s="1"/>
  <c r="BO122" i="6"/>
  <c r="BN32" i="8"/>
  <c r="BN26" i="8"/>
  <c r="BN45" i="8"/>
  <c r="BS90" i="6"/>
  <c r="EJ90" i="6" s="1"/>
  <c r="BT321" i="5"/>
  <c r="BS326" i="5"/>
  <c r="BR15" i="7"/>
  <c r="BQ54" i="7"/>
  <c r="BQ58" i="7" s="1"/>
  <c r="BQ96" i="7"/>
  <c r="BR429" i="3"/>
  <c r="BR433" i="3" s="1"/>
  <c r="BR120" i="6" s="1"/>
  <c r="BR20" i="7" s="1"/>
  <c r="BR430" i="3"/>
  <c r="BR279" i="3" s="1"/>
  <c r="BR116" i="6" s="1"/>
  <c r="BM77" i="8" l="1"/>
  <c r="BM54" i="8"/>
  <c r="BN51" i="8" s="1"/>
  <c r="BN28" i="8"/>
  <c r="BO25" i="8" s="1"/>
  <c r="BN34" i="8"/>
  <c r="BO31" i="8" s="1"/>
  <c r="BM80" i="8"/>
  <c r="BM79" i="8"/>
  <c r="BO13" i="8"/>
  <c r="BO19" i="8"/>
  <c r="BO21" i="8" s="1"/>
  <c r="BN47" i="8"/>
  <c r="BN59" i="8" s="1"/>
  <c r="BN53" i="8" s="1"/>
  <c r="BN52" i="8"/>
  <c r="BN58" i="8"/>
  <c r="BQ432" i="3"/>
  <c r="BP89" i="6"/>
  <c r="BP93" i="6" s="1"/>
  <c r="BP119" i="6"/>
  <c r="BP94" i="7"/>
  <c r="BP51" i="6"/>
  <c r="BR280" i="3"/>
  <c r="BS278" i="3" s="1"/>
  <c r="BM86" i="8"/>
  <c r="BS428" i="3"/>
  <c r="BS104" i="6"/>
  <c r="BT323" i="5"/>
  <c r="BT325" i="5" s="1"/>
  <c r="BQ70" i="7"/>
  <c r="G58" i="7"/>
  <c r="BO33" i="8" l="1"/>
  <c r="BO36" i="8"/>
  <c r="BO38" i="8" s="1"/>
  <c r="BO42" i="8" s="1"/>
  <c r="BO72" i="8" s="1"/>
  <c r="BR82" i="6"/>
  <c r="BO27" i="8"/>
  <c r="BQ435" i="3"/>
  <c r="BQ437" i="3"/>
  <c r="BQ49" i="6" s="1"/>
  <c r="BP10" i="8"/>
  <c r="BP52" i="6"/>
  <c r="BN60" i="8"/>
  <c r="BO57" i="8" s="1"/>
  <c r="BO26" i="8"/>
  <c r="BO32" i="8"/>
  <c r="BO45" i="8"/>
  <c r="BP21" i="7"/>
  <c r="BP122" i="6"/>
  <c r="BT90" i="6"/>
  <c r="BT326" i="5"/>
  <c r="BU321" i="5"/>
  <c r="BN62" i="8"/>
  <c r="BN66" i="8" s="1"/>
  <c r="BN69" i="8" s="1"/>
  <c r="BN54" i="8"/>
  <c r="BO51" i="8" s="1"/>
  <c r="BS15" i="7"/>
  <c r="EJ104" i="6"/>
  <c r="BS429" i="3"/>
  <c r="BS433" i="3" s="1"/>
  <c r="BS120" i="6" s="1"/>
  <c r="BS20" i="7" s="1"/>
  <c r="BS430" i="3"/>
  <c r="BS279" i="3" s="1"/>
  <c r="BS116" i="6" s="1"/>
  <c r="BR54" i="7"/>
  <c r="BR96" i="7"/>
  <c r="BR58" i="7" l="1"/>
  <c r="BR70" i="7" s="1"/>
  <c r="BO34" i="8"/>
  <c r="BP31" i="8" s="1"/>
  <c r="BO28" i="8"/>
  <c r="BP25" i="8" s="1"/>
  <c r="BO47" i="8"/>
  <c r="BO59" i="8" s="1"/>
  <c r="BO52" i="8"/>
  <c r="BO58" i="8"/>
  <c r="BP13" i="8"/>
  <c r="BP19" i="8"/>
  <c r="BP21" i="8" s="1"/>
  <c r="BQ51" i="6"/>
  <c r="BQ119" i="6"/>
  <c r="BQ94" i="7"/>
  <c r="BR432" i="3"/>
  <c r="BQ89" i="6"/>
  <c r="BQ93" i="6" s="1"/>
  <c r="BS280" i="3"/>
  <c r="EJ116" i="6"/>
  <c r="BU323" i="5"/>
  <c r="BU325" i="5" s="1"/>
  <c r="BT428" i="3"/>
  <c r="BT104" i="6"/>
  <c r="BN73" i="8"/>
  <c r="BN80" i="8"/>
  <c r="BN79" i="8"/>
  <c r="BP36" i="8" l="1"/>
  <c r="BP38" i="8" s="1"/>
  <c r="BP42" i="8" s="1"/>
  <c r="BP72" i="8" s="1"/>
  <c r="BO53" i="8"/>
  <c r="BO62" i="8" s="1"/>
  <c r="BO66" i="8" s="1"/>
  <c r="BO69" i="8" s="1"/>
  <c r="BO73" i="8" s="1"/>
  <c r="BO75" i="8" s="1"/>
  <c r="BO60" i="8"/>
  <c r="BP57" i="8" s="1"/>
  <c r="BP32" i="8"/>
  <c r="BP26" i="8"/>
  <c r="BP45" i="8"/>
  <c r="BP27" i="8"/>
  <c r="BP33" i="8"/>
  <c r="BR437" i="3"/>
  <c r="BR49" i="6" s="1"/>
  <c r="BR435" i="3"/>
  <c r="BQ21" i="7"/>
  <c r="BQ122" i="6"/>
  <c r="BQ52" i="6"/>
  <c r="BQ10" i="8"/>
  <c r="BN77" i="8"/>
  <c r="BN75" i="8"/>
  <c r="BU90" i="6"/>
  <c r="BU326" i="5"/>
  <c r="BV321" i="5"/>
  <c r="BT15" i="7"/>
  <c r="BT429" i="3"/>
  <c r="BT433" i="3" s="1"/>
  <c r="BT120" i="6" s="1"/>
  <c r="BT20" i="7" s="1"/>
  <c r="BT430" i="3"/>
  <c r="BT279" i="3" s="1"/>
  <c r="BT116" i="6" s="1"/>
  <c r="BT278" i="3"/>
  <c r="BS82" i="6"/>
  <c r="BO77" i="8" l="1"/>
  <c r="BO54" i="8"/>
  <c r="BP51" i="8" s="1"/>
  <c r="BO79" i="8"/>
  <c r="BO80" i="8"/>
  <c r="BS432" i="3"/>
  <c r="BR89" i="6"/>
  <c r="BR93" i="6" s="1"/>
  <c r="BR119" i="6"/>
  <c r="BR51" i="6"/>
  <c r="BR94" i="7"/>
  <c r="BQ13" i="8"/>
  <c r="BQ19" i="8"/>
  <c r="BQ21" i="8" s="1"/>
  <c r="BP58" i="8"/>
  <c r="BP52" i="8"/>
  <c r="BP47" i="8"/>
  <c r="BP59" i="8" s="1"/>
  <c r="BP28" i="8"/>
  <c r="BQ25" i="8" s="1"/>
  <c r="BP34" i="8"/>
  <c r="BQ31" i="8" s="1"/>
  <c r="BN86" i="8"/>
  <c r="BO86" i="8"/>
  <c r="EJ82" i="6"/>
  <c r="BS54" i="7"/>
  <c r="BS96" i="7"/>
  <c r="BT280" i="3"/>
  <c r="BV323" i="5"/>
  <c r="BV325" i="5" s="1"/>
  <c r="BU428" i="3"/>
  <c r="BU104" i="6"/>
  <c r="BS58" i="7" l="1"/>
  <c r="BS70" i="7" s="1"/>
  <c r="BP53" i="8"/>
  <c r="BP54" i="8" s="1"/>
  <c r="BQ51" i="8" s="1"/>
  <c r="BQ45" i="8"/>
  <c r="BQ32" i="8"/>
  <c r="BQ26" i="8"/>
  <c r="BQ33" i="8"/>
  <c r="BQ36" i="8"/>
  <c r="BQ38" i="8" s="1"/>
  <c r="BQ42" i="8" s="1"/>
  <c r="BQ72" i="8" s="1"/>
  <c r="BR52" i="6"/>
  <c r="BR10" i="8"/>
  <c r="BQ27" i="8"/>
  <c r="BR21" i="7"/>
  <c r="BR122" i="6"/>
  <c r="BP60" i="8"/>
  <c r="BQ57" i="8" s="1"/>
  <c r="BS435" i="3"/>
  <c r="BS437" i="3"/>
  <c r="BS49" i="6" s="1"/>
  <c r="BV90" i="6"/>
  <c r="BW321" i="5"/>
  <c r="BV326" i="5"/>
  <c r="BU15" i="7"/>
  <c r="BU429" i="3"/>
  <c r="BU433" i="3" s="1"/>
  <c r="BU120" i="6" s="1"/>
  <c r="BU20" i="7" s="1"/>
  <c r="BU430" i="3"/>
  <c r="BU279" i="3" s="1"/>
  <c r="BU116" i="6" s="1"/>
  <c r="BU278" i="3"/>
  <c r="BT82" i="6"/>
  <c r="G96" i="7"/>
  <c r="H108" i="7"/>
  <c r="I108" i="7"/>
  <c r="BP62" i="8" l="1"/>
  <c r="BP66" i="8" s="1"/>
  <c r="BP69" i="8" s="1"/>
  <c r="BP73" i="8" s="1"/>
  <c r="BP75" i="8" s="1"/>
  <c r="BQ28" i="8"/>
  <c r="BR25" i="8" s="1"/>
  <c r="BR19" i="8"/>
  <c r="BR21" i="8" s="1"/>
  <c r="BR13" i="8"/>
  <c r="BS94" i="7"/>
  <c r="EJ49" i="6"/>
  <c r="EJ51" i="6" s="1"/>
  <c r="EJ52" i="6" s="1"/>
  <c r="BS51" i="6"/>
  <c r="BS119" i="6"/>
  <c r="BT432" i="3"/>
  <c r="BS89" i="6"/>
  <c r="BQ34" i="8"/>
  <c r="BR31" i="8" s="1"/>
  <c r="BQ52" i="8"/>
  <c r="BQ47" i="8"/>
  <c r="BQ59" i="8" s="1"/>
  <c r="BQ53" i="8" s="1"/>
  <c r="BQ58" i="8"/>
  <c r="BU280" i="3"/>
  <c r="BU82" i="6" s="1"/>
  <c r="BV428" i="3"/>
  <c r="BV104" i="6"/>
  <c r="BW323" i="5"/>
  <c r="BW325" i="5" s="1"/>
  <c r="BT54" i="7"/>
  <c r="BT96" i="7"/>
  <c r="BT58" i="7" l="1"/>
  <c r="BT70" i="7" s="1"/>
  <c r="BP80" i="8"/>
  <c r="BP79" i="8"/>
  <c r="BP77" i="8"/>
  <c r="BV278" i="3"/>
  <c r="BR27" i="8"/>
  <c r="BQ54" i="8"/>
  <c r="BR51" i="8" s="1"/>
  <c r="EJ89" i="6"/>
  <c r="EJ93" i="6" s="1"/>
  <c r="BS93" i="6"/>
  <c r="BT435" i="3"/>
  <c r="BT437" i="3"/>
  <c r="BT49" i="6" s="1"/>
  <c r="BS122" i="6"/>
  <c r="EJ119" i="6"/>
  <c r="EJ122" i="6" s="1"/>
  <c r="BS21" i="7"/>
  <c r="BQ62" i="8"/>
  <c r="BQ66" i="8" s="1"/>
  <c r="BQ69" i="8" s="1"/>
  <c r="BQ73" i="8" s="1"/>
  <c r="BS52" i="6"/>
  <c r="BS10" i="8"/>
  <c r="BQ60" i="8"/>
  <c r="BR57" i="8" s="1"/>
  <c r="G94" i="7"/>
  <c r="I106" i="7"/>
  <c r="H106" i="7"/>
  <c r="BR36" i="8"/>
  <c r="BR38" i="8" s="1"/>
  <c r="BR42" i="8" s="1"/>
  <c r="BR72" i="8" s="1"/>
  <c r="BR33" i="8"/>
  <c r="BR32" i="8"/>
  <c r="BR26" i="8"/>
  <c r="BR45" i="8"/>
  <c r="BP86" i="8"/>
  <c r="BW90" i="6"/>
  <c r="EK90" i="6" s="1"/>
  <c r="BX321" i="5"/>
  <c r="BW326" i="5"/>
  <c r="BV15" i="7"/>
  <c r="BV429" i="3"/>
  <c r="BV433" i="3" s="1"/>
  <c r="BV120" i="6" s="1"/>
  <c r="BV20" i="7" s="1"/>
  <c r="BV430" i="3"/>
  <c r="BV279" i="3" s="1"/>
  <c r="BV116" i="6" s="1"/>
  <c r="BU54" i="7"/>
  <c r="BU96" i="7"/>
  <c r="BU58" i="7" l="1"/>
  <c r="BU70" i="7" s="1"/>
  <c r="BR28" i="8"/>
  <c r="BS25" i="8" s="1"/>
  <c r="BT51" i="6"/>
  <c r="BT119" i="6"/>
  <c r="BT94" i="7"/>
  <c r="BQ80" i="8"/>
  <c r="BR58" i="8"/>
  <c r="BR52" i="8"/>
  <c r="BR47" i="8"/>
  <c r="BR59" i="8" s="1"/>
  <c r="BU432" i="3"/>
  <c r="BT89" i="6"/>
  <c r="BT93" i="6" s="1"/>
  <c r="BQ79" i="8"/>
  <c r="BS13" i="8"/>
  <c r="BS19" i="8"/>
  <c r="BS21" i="8" s="1"/>
  <c r="BR34" i="8"/>
  <c r="BS31" i="8" s="1"/>
  <c r="BV280" i="3"/>
  <c r="BV82" i="6" s="1"/>
  <c r="BQ77" i="8"/>
  <c r="BQ75" i="8"/>
  <c r="BW428" i="3"/>
  <c r="BW104" i="6"/>
  <c r="BX323" i="5"/>
  <c r="BX325" i="5" s="1"/>
  <c r="BR60" i="8" l="1"/>
  <c r="BS57" i="8" s="1"/>
  <c r="BW278" i="3"/>
  <c r="BU437" i="3"/>
  <c r="BU49" i="6" s="1"/>
  <c r="BU435" i="3"/>
  <c r="BR53" i="8"/>
  <c r="BR54" i="8" s="1"/>
  <c r="BS51" i="8" s="1"/>
  <c r="BS33" i="8"/>
  <c r="BS36" i="8"/>
  <c r="BS38" i="8" s="1"/>
  <c r="BS42" i="8" s="1"/>
  <c r="BS72" i="8" s="1"/>
  <c r="BS45" i="8"/>
  <c r="BS32" i="8"/>
  <c r="BS26" i="8"/>
  <c r="BS27" i="8"/>
  <c r="BT21" i="7"/>
  <c r="BT122" i="6"/>
  <c r="BT10" i="8"/>
  <c r="BT52" i="6"/>
  <c r="BX90" i="6"/>
  <c r="BY321" i="5"/>
  <c r="BX326" i="5"/>
  <c r="BV54" i="7"/>
  <c r="BV96" i="7"/>
  <c r="BW15" i="7"/>
  <c r="EK104" i="6"/>
  <c r="BW430" i="3"/>
  <c r="BW279" i="3" s="1"/>
  <c r="BW116" i="6" s="1"/>
  <c r="BW429" i="3"/>
  <c r="BW433" i="3" s="1"/>
  <c r="BW120" i="6" s="1"/>
  <c r="BW20" i="7" s="1"/>
  <c r="BQ86" i="8"/>
  <c r="BV58" i="7" l="1"/>
  <c r="BV70" i="7" s="1"/>
  <c r="BS34" i="8"/>
  <c r="BT31" i="8" s="1"/>
  <c r="BR62" i="8"/>
  <c r="BR66" i="8" s="1"/>
  <c r="BR69" i="8" s="1"/>
  <c r="BR79" i="8" s="1"/>
  <c r="BS28" i="8"/>
  <c r="BT25" i="8" s="1"/>
  <c r="BS52" i="8"/>
  <c r="BS47" i="8"/>
  <c r="BS59" i="8" s="1"/>
  <c r="BS58" i="8"/>
  <c r="BT13" i="8"/>
  <c r="BT19" i="8"/>
  <c r="BT21" i="8" s="1"/>
  <c r="BV432" i="3"/>
  <c r="BU89" i="6"/>
  <c r="BU93" i="6" s="1"/>
  <c r="BU51" i="6"/>
  <c r="BU119" i="6"/>
  <c r="BU94" i="7"/>
  <c r="EK116" i="6"/>
  <c r="BX428" i="3"/>
  <c r="BX104" i="6"/>
  <c r="BW280" i="3"/>
  <c r="BY323" i="5"/>
  <c r="BY325" i="5" s="1"/>
  <c r="BT36" i="8" l="1"/>
  <c r="BT38" i="8" s="1"/>
  <c r="BT42" i="8" s="1"/>
  <c r="BT72" i="8" s="1"/>
  <c r="BR73" i="8"/>
  <c r="BR75" i="8" s="1"/>
  <c r="BR80" i="8"/>
  <c r="BS53" i="8"/>
  <c r="BS54" i="8" s="1"/>
  <c r="BT51" i="8" s="1"/>
  <c r="BT26" i="8"/>
  <c r="BT32" i="8"/>
  <c r="BT45" i="8"/>
  <c r="BS60" i="8"/>
  <c r="BT57" i="8" s="1"/>
  <c r="BU21" i="7"/>
  <c r="BU122" i="6"/>
  <c r="BU10" i="8"/>
  <c r="BU52" i="6"/>
  <c r="BT33" i="8"/>
  <c r="BV437" i="3"/>
  <c r="BV49" i="6" s="1"/>
  <c r="BV435" i="3"/>
  <c r="BT27" i="8"/>
  <c r="BX430" i="3"/>
  <c r="BX279" i="3" s="1"/>
  <c r="BX116" i="6" s="1"/>
  <c r="BX429" i="3"/>
  <c r="BX433" i="3" s="1"/>
  <c r="BX120" i="6" s="1"/>
  <c r="BX20" i="7" s="1"/>
  <c r="BY90" i="6"/>
  <c r="BZ321" i="5"/>
  <c r="BY326" i="5"/>
  <c r="BX278" i="3"/>
  <c r="BW82" i="6"/>
  <c r="BX15" i="7"/>
  <c r="BS62" i="8" l="1"/>
  <c r="BS66" i="8" s="1"/>
  <c r="BS69" i="8" s="1"/>
  <c r="BS79" i="8" s="1"/>
  <c r="BR77" i="8"/>
  <c r="BU13" i="8"/>
  <c r="BU19" i="8"/>
  <c r="BU21" i="8" s="1"/>
  <c r="BV89" i="6"/>
  <c r="BV93" i="6" s="1"/>
  <c r="BW432" i="3"/>
  <c r="BV51" i="6"/>
  <c r="BV119" i="6"/>
  <c r="BV94" i="7"/>
  <c r="BT52" i="8"/>
  <c r="BT47" i="8"/>
  <c r="BT59" i="8" s="1"/>
  <c r="BT53" i="8" s="1"/>
  <c r="BT62" i="8" s="1"/>
  <c r="BT66" i="8" s="1"/>
  <c r="BT69" i="8" s="1"/>
  <c r="BT80" i="8" s="1"/>
  <c r="BT58" i="8"/>
  <c r="BT34" i="8"/>
  <c r="BU31" i="8" s="1"/>
  <c r="BT28" i="8"/>
  <c r="BU25" i="8" s="1"/>
  <c r="BX280" i="3"/>
  <c r="BY278" i="3" s="1"/>
  <c r="BR86" i="8"/>
  <c r="BZ323" i="5"/>
  <c r="BZ325" i="5" s="1"/>
  <c r="BY428" i="3"/>
  <c r="BY104" i="6"/>
  <c r="EK82" i="6"/>
  <c r="BW54" i="7"/>
  <c r="BW96" i="7"/>
  <c r="BS73" i="8" l="1"/>
  <c r="BS80" i="8"/>
  <c r="BW58" i="7"/>
  <c r="BW70" i="7" s="1"/>
  <c r="BU27" i="8"/>
  <c r="BT54" i="8"/>
  <c r="BU51" i="8" s="1"/>
  <c r="BV21" i="7"/>
  <c r="BV122" i="6"/>
  <c r="BV52" i="6"/>
  <c r="BV10" i="8"/>
  <c r="BW435" i="3"/>
  <c r="BW437" i="3"/>
  <c r="BW49" i="6" s="1"/>
  <c r="BU36" i="8"/>
  <c r="BU38" i="8" s="1"/>
  <c r="BU42" i="8" s="1"/>
  <c r="BU72" i="8" s="1"/>
  <c r="BU33" i="8"/>
  <c r="BU26" i="8"/>
  <c r="BU32" i="8"/>
  <c r="BU45" i="8"/>
  <c r="BT60" i="8"/>
  <c r="BU57" i="8" s="1"/>
  <c r="BX82" i="6"/>
  <c r="BT73" i="8"/>
  <c r="BT75" i="8" s="1"/>
  <c r="BT79" i="8"/>
  <c r="BZ90" i="6"/>
  <c r="CA321" i="5"/>
  <c r="BZ326" i="5"/>
  <c r="BS77" i="8"/>
  <c r="BS75" i="8"/>
  <c r="BY15" i="7"/>
  <c r="BY429" i="3"/>
  <c r="BY433" i="3" s="1"/>
  <c r="BY120" i="6" s="1"/>
  <c r="BY20" i="7" s="1"/>
  <c r="BY430" i="3"/>
  <c r="BY279" i="3" s="1"/>
  <c r="BY116" i="6" s="1"/>
  <c r="BX54" i="7" l="1"/>
  <c r="BX58" i="7" s="1"/>
  <c r="BX70" i="7" s="1"/>
  <c r="BU28" i="8"/>
  <c r="BV25" i="8" s="1"/>
  <c r="BW51" i="6"/>
  <c r="BW94" i="7"/>
  <c r="EK49" i="6"/>
  <c r="EK51" i="6" s="1"/>
  <c r="EK52" i="6" s="1"/>
  <c r="BW119" i="6"/>
  <c r="BX432" i="3"/>
  <c r="BW89" i="6"/>
  <c r="BV13" i="8"/>
  <c r="BV19" i="8"/>
  <c r="BV21" i="8" s="1"/>
  <c r="BU58" i="8"/>
  <c r="BU52" i="8"/>
  <c r="BU47" i="8"/>
  <c r="BU59" i="8" s="1"/>
  <c r="BU34" i="8"/>
  <c r="BV31" i="8" s="1"/>
  <c r="BX96" i="7"/>
  <c r="BT77" i="8"/>
  <c r="CA323" i="5"/>
  <c r="CA325" i="5" s="1"/>
  <c r="BT86" i="8"/>
  <c r="BZ428" i="3"/>
  <c r="BZ104" i="6"/>
  <c r="BY280" i="3"/>
  <c r="BS86" i="8"/>
  <c r="BU60" i="8" l="1"/>
  <c r="BV57" i="8" s="1"/>
  <c r="BV26" i="8"/>
  <c r="BV45" i="8"/>
  <c r="BV32" i="8"/>
  <c r="EK89" i="6"/>
  <c r="EK93" i="6" s="1"/>
  <c r="BW93" i="6"/>
  <c r="BU53" i="8"/>
  <c r="BU54" i="8" s="1"/>
  <c r="BV51" i="8" s="1"/>
  <c r="BV27" i="8"/>
  <c r="BX437" i="3"/>
  <c r="BX49" i="6" s="1"/>
  <c r="BX435" i="3"/>
  <c r="BV36" i="8"/>
  <c r="BV38" i="8" s="1"/>
  <c r="BV42" i="8" s="1"/>
  <c r="BV72" i="8" s="1"/>
  <c r="BV33" i="8"/>
  <c r="EK119" i="6"/>
  <c r="EK122" i="6" s="1"/>
  <c r="BW122" i="6"/>
  <c r="BW21" i="7"/>
  <c r="BW52" i="6"/>
  <c r="BW10" i="8"/>
  <c r="CA90" i="6"/>
  <c r="EL90" i="6" s="1"/>
  <c r="CB321" i="5"/>
  <c r="CA326" i="5"/>
  <c r="BZ278" i="3"/>
  <c r="BY82" i="6"/>
  <c r="BZ15" i="7"/>
  <c r="BZ429" i="3"/>
  <c r="BZ433" i="3" s="1"/>
  <c r="BZ120" i="6" s="1"/>
  <c r="BZ20" i="7" s="1"/>
  <c r="BZ430" i="3"/>
  <c r="BZ279" i="3" s="1"/>
  <c r="BZ116" i="6" s="1"/>
  <c r="BU62" i="8" l="1"/>
  <c r="BU66" i="8" s="1"/>
  <c r="BU69" i="8" s="1"/>
  <c r="BU80" i="8" s="1"/>
  <c r="BW13" i="8"/>
  <c r="BW19" i="8"/>
  <c r="BW21" i="8" s="1"/>
  <c r="BX51" i="6"/>
  <c r="BX119" i="6"/>
  <c r="BX94" i="7"/>
  <c r="BV34" i="8"/>
  <c r="BW31" i="8" s="1"/>
  <c r="BV58" i="8"/>
  <c r="BV52" i="8"/>
  <c r="BV47" i="8"/>
  <c r="BV59" i="8" s="1"/>
  <c r="BX89" i="6"/>
  <c r="BX93" i="6" s="1"/>
  <c r="BY432" i="3"/>
  <c r="BV28" i="8"/>
  <c r="BW25" i="8" s="1"/>
  <c r="BY54" i="7"/>
  <c r="BY96" i="7"/>
  <c r="BZ280" i="3"/>
  <c r="CA428" i="3"/>
  <c r="CA104" i="6"/>
  <c r="CB323" i="5"/>
  <c r="CB325" i="5" s="1"/>
  <c r="BY58" i="7" l="1"/>
  <c r="BY70" i="7" s="1"/>
  <c r="BU73" i="8"/>
  <c r="BU75" i="8" s="1"/>
  <c r="BU79" i="8"/>
  <c r="BW27" i="8"/>
  <c r="BW36" i="8"/>
  <c r="BW38" i="8" s="1"/>
  <c r="BW42" i="8" s="1"/>
  <c r="BW72" i="8" s="1"/>
  <c r="BW33" i="8"/>
  <c r="BX122" i="6"/>
  <c r="BX21" i="7"/>
  <c r="BY437" i="3"/>
  <c r="BY49" i="6" s="1"/>
  <c r="BY435" i="3"/>
  <c r="BX52" i="6"/>
  <c r="BX10" i="8"/>
  <c r="BW32" i="8"/>
  <c r="BW26" i="8"/>
  <c r="BW45" i="8"/>
  <c r="BV60" i="8"/>
  <c r="BW57" i="8" s="1"/>
  <c r="BV53" i="8"/>
  <c r="CB90" i="6"/>
  <c r="CB326" i="5"/>
  <c r="CC321" i="5"/>
  <c r="CA429" i="3"/>
  <c r="CA433" i="3" s="1"/>
  <c r="CA120" i="6" s="1"/>
  <c r="CA20" i="7" s="1"/>
  <c r="CA430" i="3"/>
  <c r="CA279" i="3" s="1"/>
  <c r="CA116" i="6" s="1"/>
  <c r="CA278" i="3"/>
  <c r="BZ82" i="6"/>
  <c r="CA15" i="7"/>
  <c r="EL104" i="6"/>
  <c r="BU77" i="8" l="1"/>
  <c r="BW28" i="8"/>
  <c r="BX25" i="8" s="1"/>
  <c r="BX19" i="8"/>
  <c r="BX21" i="8" s="1"/>
  <c r="BX13" i="8"/>
  <c r="BZ432" i="3"/>
  <c r="BY89" i="6"/>
  <c r="BY93" i="6" s="1"/>
  <c r="BV62" i="8"/>
  <c r="BV66" i="8" s="1"/>
  <c r="BV69" i="8" s="1"/>
  <c r="BV54" i="8"/>
  <c r="BW51" i="8" s="1"/>
  <c r="BY51" i="6"/>
  <c r="BY119" i="6"/>
  <c r="BY94" i="7"/>
  <c r="BW52" i="8"/>
  <c r="BW47" i="8"/>
  <c r="BW59" i="8" s="1"/>
  <c r="BW58" i="8"/>
  <c r="BW34" i="8"/>
  <c r="BX31" i="8" s="1"/>
  <c r="CA280" i="3"/>
  <c r="CA82" i="6" s="1"/>
  <c r="EL116" i="6"/>
  <c r="CC323" i="5"/>
  <c r="CC325" i="5" s="1"/>
  <c r="CB428" i="3"/>
  <c r="CB104" i="6"/>
  <c r="BZ54" i="7"/>
  <c r="BZ96" i="7"/>
  <c r="BU86" i="8"/>
  <c r="BZ58" i="7" l="1"/>
  <c r="BZ70" i="7" s="1"/>
  <c r="BX27" i="8"/>
  <c r="CB278" i="3"/>
  <c r="BY21" i="7"/>
  <c r="BY122" i="6"/>
  <c r="BX36" i="8"/>
  <c r="BX38" i="8" s="1"/>
  <c r="BX42" i="8" s="1"/>
  <c r="BX72" i="8" s="1"/>
  <c r="BX33" i="8"/>
  <c r="BY52" i="6"/>
  <c r="BY10" i="8"/>
  <c r="BV73" i="8"/>
  <c r="BV80" i="8"/>
  <c r="BV79" i="8"/>
  <c r="BW60" i="8"/>
  <c r="BX57" i="8" s="1"/>
  <c r="BZ435" i="3"/>
  <c r="BZ437" i="3"/>
  <c r="BZ49" i="6" s="1"/>
  <c r="BW53" i="8"/>
  <c r="BW62" i="8" s="1"/>
  <c r="BW66" i="8" s="1"/>
  <c r="BW69" i="8" s="1"/>
  <c r="BW73" i="8" s="1"/>
  <c r="BW77" i="8" s="1"/>
  <c r="BX45" i="8"/>
  <c r="BX32" i="8"/>
  <c r="BX26" i="8"/>
  <c r="CC90" i="6"/>
  <c r="CC326" i="5"/>
  <c r="CD321" i="5"/>
  <c r="CB15" i="7"/>
  <c r="CB429" i="3"/>
  <c r="CB433" i="3" s="1"/>
  <c r="CB120" i="6" s="1"/>
  <c r="CB20" i="7" s="1"/>
  <c r="CB430" i="3"/>
  <c r="CB279" i="3" s="1"/>
  <c r="CB116" i="6" s="1"/>
  <c r="EL82" i="6"/>
  <c r="CA54" i="7"/>
  <c r="CA96" i="7"/>
  <c r="CB280" i="3"/>
  <c r="CA58" i="7" l="1"/>
  <c r="CA70" i="7" s="1"/>
  <c r="BX28" i="8"/>
  <c r="BY25" i="8" s="1"/>
  <c r="BX34" i="8"/>
  <c r="BY31" i="8" s="1"/>
  <c r="BW75" i="8"/>
  <c r="BW86" i="8" s="1"/>
  <c r="BX58" i="8"/>
  <c r="BX52" i="8"/>
  <c r="BX47" i="8"/>
  <c r="BX59" i="8" s="1"/>
  <c r="BY19" i="8"/>
  <c r="BY21" i="8" s="1"/>
  <c r="BY13" i="8"/>
  <c r="BZ94" i="7"/>
  <c r="BZ51" i="6"/>
  <c r="BZ119" i="6"/>
  <c r="BW79" i="8"/>
  <c r="CA432" i="3"/>
  <c r="BZ89" i="6"/>
  <c r="BZ93" i="6" s="1"/>
  <c r="BV77" i="8"/>
  <c r="BV75" i="8"/>
  <c r="BW80" i="8"/>
  <c r="BW54" i="8"/>
  <c r="BX51" i="8" s="1"/>
  <c r="CC278" i="3"/>
  <c r="CB82" i="6"/>
  <c r="CD323" i="5"/>
  <c r="CD325" i="5" s="1"/>
  <c r="CC428" i="3"/>
  <c r="CC104" i="6"/>
  <c r="BX60" i="8" l="1"/>
  <c r="BY57" i="8" s="1"/>
  <c r="BY36" i="8"/>
  <c r="BY38" i="8" s="1"/>
  <c r="BY42" i="8" s="1"/>
  <c r="BY72" i="8" s="1"/>
  <c r="BY33" i="8"/>
  <c r="BV86" i="8"/>
  <c r="BZ52" i="6"/>
  <c r="BZ10" i="8"/>
  <c r="BY26" i="8"/>
  <c r="BY32" i="8"/>
  <c r="BY45" i="8"/>
  <c r="BX53" i="8"/>
  <c r="BX54" i="8" s="1"/>
  <c r="BY51" i="8" s="1"/>
  <c r="CA435" i="3"/>
  <c r="CA437" i="3"/>
  <c r="CA49" i="6" s="1"/>
  <c r="BZ21" i="7"/>
  <c r="BZ122" i="6"/>
  <c r="BY27" i="8"/>
  <c r="CB54" i="7"/>
  <c r="CB96" i="7"/>
  <c r="CC15" i="7"/>
  <c r="CC429" i="3"/>
  <c r="CC433" i="3" s="1"/>
  <c r="CC120" i="6" s="1"/>
  <c r="CC20" i="7" s="1"/>
  <c r="CC430" i="3"/>
  <c r="CC279" i="3" s="1"/>
  <c r="CC116" i="6" s="1"/>
  <c r="CD90" i="6"/>
  <c r="CE321" i="5"/>
  <c r="CD326" i="5"/>
  <c r="CB58" i="7" l="1"/>
  <c r="CB70" i="7" s="1"/>
  <c r="BY34" i="8"/>
  <c r="BZ31" i="8" s="1"/>
  <c r="BX62" i="8"/>
  <c r="BX66" i="8" s="1"/>
  <c r="BX69" i="8" s="1"/>
  <c r="BX73" i="8" s="1"/>
  <c r="BX75" i="8" s="1"/>
  <c r="BY52" i="8"/>
  <c r="BY47" i="8"/>
  <c r="BY59" i="8" s="1"/>
  <c r="BY58" i="8"/>
  <c r="BY28" i="8"/>
  <c r="BZ25" i="8" s="1"/>
  <c r="BZ13" i="8"/>
  <c r="BZ19" i="8"/>
  <c r="BZ21" i="8" s="1"/>
  <c r="CA51" i="6"/>
  <c r="CA94" i="7"/>
  <c r="CA119" i="6"/>
  <c r="EL49" i="6"/>
  <c r="EL51" i="6" s="1"/>
  <c r="EL52" i="6" s="1"/>
  <c r="CA89" i="6"/>
  <c r="CB432" i="3"/>
  <c r="CC280" i="3"/>
  <c r="CE323" i="5"/>
  <c r="CE325" i="5" s="1"/>
  <c r="CD428" i="3"/>
  <c r="CD104" i="6"/>
  <c r="BX80" i="8" l="1"/>
  <c r="BX86" i="8"/>
  <c r="BX77" i="8"/>
  <c r="BX79" i="8"/>
  <c r="BY60" i="8"/>
  <c r="BZ57" i="8" s="1"/>
  <c r="BY53" i="8"/>
  <c r="BY54" i="8" s="1"/>
  <c r="BZ51" i="8" s="1"/>
  <c r="BZ32" i="8"/>
  <c r="BZ26" i="8"/>
  <c r="BZ45" i="8"/>
  <c r="CB435" i="3"/>
  <c r="CB437" i="3"/>
  <c r="CB49" i="6" s="1"/>
  <c r="BZ27" i="8"/>
  <c r="CA93" i="6"/>
  <c r="EL89" i="6"/>
  <c r="EL93" i="6" s="1"/>
  <c r="BZ36" i="8"/>
  <c r="BZ38" i="8" s="1"/>
  <c r="BZ42" i="8" s="1"/>
  <c r="BZ72" i="8" s="1"/>
  <c r="BZ33" i="8"/>
  <c r="CA21" i="7"/>
  <c r="CA122" i="6"/>
  <c r="EL119" i="6"/>
  <c r="EL122" i="6" s="1"/>
  <c r="CA52" i="6"/>
  <c r="CA10" i="8"/>
  <c r="CD15" i="7"/>
  <c r="CD429" i="3"/>
  <c r="CD433" i="3" s="1"/>
  <c r="CD120" i="6" s="1"/>
  <c r="CD20" i="7" s="1"/>
  <c r="CD430" i="3"/>
  <c r="CD279" i="3" s="1"/>
  <c r="CD116" i="6" s="1"/>
  <c r="CD278" i="3"/>
  <c r="CC82" i="6"/>
  <c r="CE90" i="6"/>
  <c r="EM90" i="6" s="1"/>
  <c r="CF321" i="5"/>
  <c r="CE326" i="5"/>
  <c r="BY62" i="8" l="1"/>
  <c r="BY66" i="8" s="1"/>
  <c r="BY69" i="8" s="1"/>
  <c r="BY73" i="8" s="1"/>
  <c r="BY77" i="8" s="1"/>
  <c r="CB51" i="6"/>
  <c r="CB119" i="6"/>
  <c r="CB94" i="7"/>
  <c r="CA13" i="8"/>
  <c r="CA19" i="8"/>
  <c r="CA21" i="8" s="1"/>
  <c r="CC432" i="3"/>
  <c r="CB89" i="6"/>
  <c r="CB93" i="6" s="1"/>
  <c r="BZ52" i="8"/>
  <c r="BZ47" i="8"/>
  <c r="BZ59" i="8" s="1"/>
  <c r="BZ53" i="8" s="1"/>
  <c r="BZ58" i="8"/>
  <c r="BZ28" i="8"/>
  <c r="CA25" i="8" s="1"/>
  <c r="BZ34" i="8"/>
  <c r="CA31" i="8" s="1"/>
  <c r="CE428" i="3"/>
  <c r="CE104" i="6"/>
  <c r="CF323" i="5"/>
  <c r="CF325" i="5" s="1"/>
  <c r="CC54" i="7"/>
  <c r="CC96" i="7"/>
  <c r="CD280" i="3"/>
  <c r="CC58" i="7" l="1"/>
  <c r="CC70" i="7" s="1"/>
  <c r="BY75" i="8"/>
  <c r="BY86" i="8" s="1"/>
  <c r="BY80" i="8"/>
  <c r="BY79" i="8"/>
  <c r="BZ60" i="8"/>
  <c r="CA57" i="8" s="1"/>
  <c r="CA32" i="8"/>
  <c r="CA26" i="8"/>
  <c r="CA45" i="8"/>
  <c r="CC437" i="3"/>
  <c r="CC49" i="6" s="1"/>
  <c r="CC435" i="3"/>
  <c r="CA36" i="8"/>
  <c r="CA38" i="8" s="1"/>
  <c r="CA42" i="8" s="1"/>
  <c r="CA72" i="8" s="1"/>
  <c r="CA33" i="8"/>
  <c r="CA27" i="8"/>
  <c r="CB21" i="7"/>
  <c r="CB122" i="6"/>
  <c r="BZ54" i="8"/>
  <c r="CA51" i="8" s="1"/>
  <c r="CB10" i="8"/>
  <c r="CB52" i="6"/>
  <c r="BZ62" i="8"/>
  <c r="BZ66" i="8" s="1"/>
  <c r="BZ69" i="8" s="1"/>
  <c r="BZ73" i="8" s="1"/>
  <c r="CF90" i="6"/>
  <c r="CG321" i="5"/>
  <c r="CF326" i="5"/>
  <c r="CE278" i="3"/>
  <c r="CD82" i="6"/>
  <c r="CE15" i="7"/>
  <c r="EM104" i="6"/>
  <c r="CE430" i="3"/>
  <c r="CE279" i="3" s="1"/>
  <c r="CE116" i="6" s="1"/>
  <c r="CE429" i="3"/>
  <c r="CE433" i="3" s="1"/>
  <c r="CE120" i="6" s="1"/>
  <c r="CE20" i="7" s="1"/>
  <c r="CD432" i="3" l="1"/>
  <c r="CC89" i="6"/>
  <c r="CC93" i="6" s="1"/>
  <c r="CB19" i="8"/>
  <c r="CB21" i="8" s="1"/>
  <c r="CB13" i="8"/>
  <c r="CC51" i="6"/>
  <c r="CC94" i="7"/>
  <c r="CC119" i="6"/>
  <c r="CA58" i="8"/>
  <c r="CA52" i="8"/>
  <c r="CA47" i="8"/>
  <c r="CA59" i="8" s="1"/>
  <c r="CA53" i="8" s="1"/>
  <c r="CA28" i="8"/>
  <c r="CB25" i="8" s="1"/>
  <c r="CB27" i="8" s="1"/>
  <c r="CA34" i="8"/>
  <c r="CB31" i="8" s="1"/>
  <c r="BZ80" i="8"/>
  <c r="BZ79" i="8"/>
  <c r="CD54" i="7"/>
  <c r="CD96" i="7"/>
  <c r="EM116" i="6"/>
  <c r="BZ77" i="8"/>
  <c r="BZ75" i="8"/>
  <c r="CE280" i="3"/>
  <c r="CF428" i="3"/>
  <c r="CF104" i="6"/>
  <c r="CG323" i="5"/>
  <c r="CG325" i="5" s="1"/>
  <c r="CD58" i="7" l="1"/>
  <c r="CD70" i="7" s="1"/>
  <c r="CA60" i="8"/>
  <c r="CB57" i="8" s="1"/>
  <c r="CA54" i="8"/>
  <c r="CB51" i="8" s="1"/>
  <c r="CA62" i="8"/>
  <c r="CA66" i="8" s="1"/>
  <c r="CA69" i="8" s="1"/>
  <c r="CA80" i="8" s="1"/>
  <c r="CC122" i="6"/>
  <c r="CC21" i="7"/>
  <c r="CC52" i="6"/>
  <c r="CC10" i="8"/>
  <c r="CB33" i="8"/>
  <c r="CB36" i="8"/>
  <c r="CB38" i="8" s="1"/>
  <c r="CB42" i="8" s="1"/>
  <c r="CB72" i="8" s="1"/>
  <c r="CB45" i="8"/>
  <c r="CB32" i="8"/>
  <c r="CB26" i="8"/>
  <c r="CB28" i="8" s="1"/>
  <c r="CC25" i="8" s="1"/>
  <c r="CD435" i="3"/>
  <c r="CD437" i="3"/>
  <c r="CD49" i="6" s="1"/>
  <c r="CF278" i="3"/>
  <c r="CE82" i="6"/>
  <c r="BZ86" i="8"/>
  <c r="CG90" i="6"/>
  <c r="CH321" i="5"/>
  <c r="CG326" i="5"/>
  <c r="CF15" i="7"/>
  <c r="CF430" i="3"/>
  <c r="CF279" i="3" s="1"/>
  <c r="CF116" i="6" s="1"/>
  <c r="CF429" i="3"/>
  <c r="CF433" i="3" s="1"/>
  <c r="CF120" i="6" s="1"/>
  <c r="CF20" i="7" s="1"/>
  <c r="CA73" i="8" l="1"/>
  <c r="CA79" i="8"/>
  <c r="CB34" i="8"/>
  <c r="CC31" i="8" s="1"/>
  <c r="CC36" i="8" s="1"/>
  <c r="CB52" i="8"/>
  <c r="CB47" i="8"/>
  <c r="CB59" i="8" s="1"/>
  <c r="CB53" i="8" s="1"/>
  <c r="CB58" i="8"/>
  <c r="CC13" i="8"/>
  <c r="CC19" i="8"/>
  <c r="CC21" i="8" s="1"/>
  <c r="CD51" i="6"/>
  <c r="CD119" i="6"/>
  <c r="CD94" i="7"/>
  <c r="CE432" i="3"/>
  <c r="CD89" i="6"/>
  <c r="CD93" i="6" s="1"/>
  <c r="CG428" i="3"/>
  <c r="CG104" i="6"/>
  <c r="CH323" i="5"/>
  <c r="CH325" i="5" s="1"/>
  <c r="EM82" i="6"/>
  <c r="CE54" i="7"/>
  <c r="CE96" i="7"/>
  <c r="CF280" i="3"/>
  <c r="CA77" i="8"/>
  <c r="CA75" i="8"/>
  <c r="CE58" i="7" l="1"/>
  <c r="CE70" i="7" s="1"/>
  <c r="CB54" i="8"/>
  <c r="CC51" i="8" s="1"/>
  <c r="CB60" i="8"/>
  <c r="CC57" i="8" s="1"/>
  <c r="CD52" i="6"/>
  <c r="CD10" i="8"/>
  <c r="CC27" i="8"/>
  <c r="CC26" i="8"/>
  <c r="CC32" i="8"/>
  <c r="CC45" i="8"/>
  <c r="CB62" i="8"/>
  <c r="CB66" i="8" s="1"/>
  <c r="CB69" i="8" s="1"/>
  <c r="CB73" i="8" s="1"/>
  <c r="CE437" i="3"/>
  <c r="CE49" i="6" s="1"/>
  <c r="CE435" i="3"/>
  <c r="CC33" i="8"/>
  <c r="CD122" i="6"/>
  <c r="CD21" i="7"/>
  <c r="CC38" i="8"/>
  <c r="CC42" i="8" s="1"/>
  <c r="CC72" i="8" s="1"/>
  <c r="CH90" i="6"/>
  <c r="CI321" i="5"/>
  <c r="CH326" i="5"/>
  <c r="CG278" i="3"/>
  <c r="CF82" i="6"/>
  <c r="CG15" i="7"/>
  <c r="CG430" i="3"/>
  <c r="CG279" i="3" s="1"/>
  <c r="CG116" i="6" s="1"/>
  <c r="CG429" i="3"/>
  <c r="CG433" i="3" s="1"/>
  <c r="CG120" i="6" s="1"/>
  <c r="CG20" i="7" s="1"/>
  <c r="CA86" i="8"/>
  <c r="CC34" i="8" l="1"/>
  <c r="CD31" i="8" s="1"/>
  <c r="CC28" i="8"/>
  <c r="CD25" i="8" s="1"/>
  <c r="CB80" i="8"/>
  <c r="EM49" i="6"/>
  <c r="EM51" i="6" s="1"/>
  <c r="EM52" i="6" s="1"/>
  <c r="CE51" i="6"/>
  <c r="CE119" i="6"/>
  <c r="CE94" i="7"/>
  <c r="CC58" i="8"/>
  <c r="CC52" i="8"/>
  <c r="CC47" i="8"/>
  <c r="CC59" i="8" s="1"/>
  <c r="CC53" i="8" s="1"/>
  <c r="CB79" i="8"/>
  <c r="CD13" i="8"/>
  <c r="CD19" i="8"/>
  <c r="CD21" i="8" s="1"/>
  <c r="CF432" i="3"/>
  <c r="CE89" i="6"/>
  <c r="CB77" i="8"/>
  <c r="CB75" i="8"/>
  <c r="CF54" i="7"/>
  <c r="CF96" i="7"/>
  <c r="CH428" i="3"/>
  <c r="CH104" i="6"/>
  <c r="CG280" i="3"/>
  <c r="CI323" i="5"/>
  <c r="CI325" i="5" s="1"/>
  <c r="CF58" i="7" l="1"/>
  <c r="CF70" i="7" s="1"/>
  <c r="CD36" i="8"/>
  <c r="CD38" i="8" s="1"/>
  <c r="CD42" i="8" s="1"/>
  <c r="CD72" i="8" s="1"/>
  <c r="CC54" i="8"/>
  <c r="CD51" i="8" s="1"/>
  <c r="CD33" i="8"/>
  <c r="CC60" i="8"/>
  <c r="CD57" i="8" s="1"/>
  <c r="CF437" i="3"/>
  <c r="CF49" i="6" s="1"/>
  <c r="CF435" i="3"/>
  <c r="CD32" i="8"/>
  <c r="CD26" i="8"/>
  <c r="CD45" i="8"/>
  <c r="EM89" i="6"/>
  <c r="EM93" i="6" s="1"/>
  <c r="CE93" i="6"/>
  <c r="EM119" i="6"/>
  <c r="EM122" i="6" s="1"/>
  <c r="CE21" i="7"/>
  <c r="CE122" i="6"/>
  <c r="CD27" i="8"/>
  <c r="CE10" i="8"/>
  <c r="CE52" i="6"/>
  <c r="CC62" i="8"/>
  <c r="CC66" i="8" s="1"/>
  <c r="CC69" i="8" s="1"/>
  <c r="CC80" i="8" s="1"/>
  <c r="CI90" i="6"/>
  <c r="EN90" i="6" s="1"/>
  <c r="CJ321" i="5"/>
  <c r="CI326" i="5"/>
  <c r="CH278" i="3"/>
  <c r="CG82" i="6"/>
  <c r="CB86" i="8"/>
  <c r="CH15" i="7"/>
  <c r="CH430" i="3"/>
  <c r="CH279" i="3" s="1"/>
  <c r="CH116" i="6" s="1"/>
  <c r="CH429" i="3"/>
  <c r="CH433" i="3" s="1"/>
  <c r="CH120" i="6" s="1"/>
  <c r="CH20" i="7" s="1"/>
  <c r="CC79" i="8"/>
  <c r="CD34" i="8" l="1"/>
  <c r="CE31" i="8" s="1"/>
  <c r="CD28" i="8"/>
  <c r="CE25" i="8" s="1"/>
  <c r="CD52" i="8"/>
  <c r="CD47" i="8"/>
  <c r="CD59" i="8" s="1"/>
  <c r="CD58" i="8"/>
  <c r="CE13" i="8"/>
  <c r="CE19" i="8"/>
  <c r="CE21" i="8" s="1"/>
  <c r="CC73" i="8"/>
  <c r="CC77" i="8" s="1"/>
  <c r="CG432" i="3"/>
  <c r="CF89" i="6"/>
  <c r="CF93" i="6" s="1"/>
  <c r="CF51" i="6"/>
  <c r="CF119" i="6"/>
  <c r="CF94" i="7"/>
  <c r="CG54" i="7"/>
  <c r="CG96" i="7"/>
  <c r="CH280" i="3"/>
  <c r="CI428" i="3"/>
  <c r="CI104" i="6"/>
  <c r="CJ323" i="5"/>
  <c r="CJ325" i="5" s="1"/>
  <c r="CG58" i="7" l="1"/>
  <c r="CG70" i="7" s="1"/>
  <c r="CE36" i="8"/>
  <c r="CE38" i="8" s="1"/>
  <c r="CE42" i="8" s="1"/>
  <c r="CE72" i="8" s="1"/>
  <c r="CE27" i="8"/>
  <c r="CD60" i="8"/>
  <c r="CE57" i="8" s="1"/>
  <c r="CF21" i="7"/>
  <c r="CF122" i="6"/>
  <c r="CE26" i="8"/>
  <c r="CE32" i="8"/>
  <c r="CE45" i="8"/>
  <c r="CF10" i="8"/>
  <c r="CF52" i="6"/>
  <c r="CG437" i="3"/>
  <c r="CG49" i="6" s="1"/>
  <c r="CG435" i="3"/>
  <c r="CC75" i="8"/>
  <c r="CD53" i="8"/>
  <c r="CD54" i="8" s="1"/>
  <c r="CE51" i="8" s="1"/>
  <c r="CE33" i="8"/>
  <c r="CJ90" i="6"/>
  <c r="CJ326" i="5"/>
  <c r="CK321" i="5"/>
  <c r="CI278" i="3"/>
  <c r="CH82" i="6"/>
  <c r="CI15" i="7"/>
  <c r="EN104" i="6"/>
  <c r="CI429" i="3"/>
  <c r="CI433" i="3" s="1"/>
  <c r="CI120" i="6" s="1"/>
  <c r="CI20" i="7" s="1"/>
  <c r="CI430" i="3"/>
  <c r="CI279" i="3" s="1"/>
  <c r="CI116" i="6" s="1"/>
  <c r="CC86" i="8" l="1"/>
  <c r="CE28" i="8"/>
  <c r="CF25" i="8" s="1"/>
  <c r="CD62" i="8"/>
  <c r="CD66" i="8" s="1"/>
  <c r="CD69" i="8" s="1"/>
  <c r="CD80" i="8" s="1"/>
  <c r="CG51" i="6"/>
  <c r="CG119" i="6"/>
  <c r="CG94" i="7"/>
  <c r="CF13" i="8"/>
  <c r="CF19" i="8"/>
  <c r="CF21" i="8" s="1"/>
  <c r="CE58" i="8"/>
  <c r="CE52" i="8"/>
  <c r="CE47" i="8"/>
  <c r="CE59" i="8" s="1"/>
  <c r="CE34" i="8"/>
  <c r="CF31" i="8" s="1"/>
  <c r="CH432" i="3"/>
  <c r="CG89" i="6"/>
  <c r="CG93" i="6" s="1"/>
  <c r="CK323" i="5"/>
  <c r="CK325" i="5" s="1"/>
  <c r="CJ428" i="3"/>
  <c r="CJ104" i="6"/>
  <c r="EN116" i="6"/>
  <c r="CH54" i="7"/>
  <c r="CH96" i="7"/>
  <c r="CI280" i="3"/>
  <c r="CH58" i="7" l="1"/>
  <c r="CH70" i="7" s="1"/>
  <c r="CD79" i="8"/>
  <c r="CD73" i="8"/>
  <c r="CD77" i="8" s="1"/>
  <c r="CE60" i="8"/>
  <c r="CF57" i="8" s="1"/>
  <c r="CF45" i="8"/>
  <c r="CF32" i="8"/>
  <c r="CF26" i="8"/>
  <c r="CE53" i="8"/>
  <c r="CE62" i="8" s="1"/>
  <c r="CE66" i="8" s="1"/>
  <c r="CE69" i="8" s="1"/>
  <c r="CH437" i="3"/>
  <c r="CH49" i="6" s="1"/>
  <c r="CH435" i="3"/>
  <c r="CF27" i="8"/>
  <c r="CG21" i="7"/>
  <c r="CG122" i="6"/>
  <c r="CF33" i="8"/>
  <c r="CF36" i="8"/>
  <c r="CF38" i="8" s="1"/>
  <c r="CF42" i="8" s="1"/>
  <c r="CF72" i="8" s="1"/>
  <c r="CG10" i="8"/>
  <c r="CG52" i="6"/>
  <c r="CJ278" i="3"/>
  <c r="CI82" i="6"/>
  <c r="CJ15" i="7"/>
  <c r="CJ429" i="3"/>
  <c r="CJ433" i="3" s="1"/>
  <c r="CJ120" i="6" s="1"/>
  <c r="CJ20" i="7" s="1"/>
  <c r="CJ430" i="3"/>
  <c r="CJ279" i="3" s="1"/>
  <c r="CJ116" i="6" s="1"/>
  <c r="CK90" i="6"/>
  <c r="CK326" i="5"/>
  <c r="CL321" i="5"/>
  <c r="CE54" i="8" l="1"/>
  <c r="CF51" i="8" s="1"/>
  <c r="CD75" i="8"/>
  <c r="CI432" i="3"/>
  <c r="CH89" i="6"/>
  <c r="CH93" i="6" s="1"/>
  <c r="CH94" i="7"/>
  <c r="CH119" i="6"/>
  <c r="CH51" i="6"/>
  <c r="CG13" i="8"/>
  <c r="CG19" i="8"/>
  <c r="CG21" i="8" s="1"/>
  <c r="CF28" i="8"/>
  <c r="CG25" i="8" s="1"/>
  <c r="CF34" i="8"/>
  <c r="CG31" i="8" s="1"/>
  <c r="CF58" i="8"/>
  <c r="CF52" i="8"/>
  <c r="CF47" i="8"/>
  <c r="CF59" i="8" s="1"/>
  <c r="CK428" i="3"/>
  <c r="CK104" i="6"/>
  <c r="EN82" i="6"/>
  <c r="CI54" i="7"/>
  <c r="CI96" i="7"/>
  <c r="CJ280" i="3"/>
  <c r="CE73" i="8"/>
  <c r="CE80" i="8"/>
  <c r="CE79" i="8"/>
  <c r="CL323" i="5"/>
  <c r="CL325" i="5" s="1"/>
  <c r="CI58" i="7" l="1"/>
  <c r="CI70" i="7" s="1"/>
  <c r="CF60" i="8"/>
  <c r="CG57" i="8" s="1"/>
  <c r="CD86" i="8"/>
  <c r="CF53" i="8"/>
  <c r="CF62" i="8" s="1"/>
  <c r="CF66" i="8" s="1"/>
  <c r="CF69" i="8" s="1"/>
  <c r="CF79" i="8" s="1"/>
  <c r="CG27" i="8"/>
  <c r="CH52" i="6"/>
  <c r="CH10" i="8"/>
  <c r="CH122" i="6"/>
  <c r="CH21" i="7"/>
  <c r="CG26" i="8"/>
  <c r="CG45" i="8"/>
  <c r="CG32" i="8"/>
  <c r="CG33" i="8"/>
  <c r="CG36" i="8"/>
  <c r="CG38" i="8" s="1"/>
  <c r="CG42" i="8" s="1"/>
  <c r="CG72" i="8" s="1"/>
  <c r="CI437" i="3"/>
  <c r="CI49" i="6" s="1"/>
  <c r="CI435" i="3"/>
  <c r="CL90" i="6"/>
  <c r="CM321" i="5"/>
  <c r="CL326" i="5"/>
  <c r="CE77" i="8"/>
  <c r="CE75" i="8"/>
  <c r="CK15" i="7"/>
  <c r="CK429" i="3"/>
  <c r="CK433" i="3" s="1"/>
  <c r="CK120" i="6" s="1"/>
  <c r="CK20" i="7" s="1"/>
  <c r="CK430" i="3"/>
  <c r="CK279" i="3" s="1"/>
  <c r="CK116" i="6" s="1"/>
  <c r="CK278" i="3"/>
  <c r="CJ82" i="6"/>
  <c r="CF80" i="8" l="1"/>
  <c r="CF73" i="8"/>
  <c r="CF77" i="8" s="1"/>
  <c r="CF54" i="8"/>
  <c r="CG51" i="8" s="1"/>
  <c r="CG34" i="8"/>
  <c r="CH31" i="8" s="1"/>
  <c r="CG28" i="8"/>
  <c r="CH25" i="8" s="1"/>
  <c r="CG58" i="8"/>
  <c r="CG52" i="8"/>
  <c r="CG47" i="8"/>
  <c r="CG59" i="8" s="1"/>
  <c r="CI89" i="6"/>
  <c r="CJ432" i="3"/>
  <c r="CI51" i="6"/>
  <c r="EN49" i="6"/>
  <c r="EN51" i="6" s="1"/>
  <c r="EN52" i="6" s="1"/>
  <c r="CI119" i="6"/>
  <c r="CI94" i="7"/>
  <c r="CH13" i="8"/>
  <c r="CH19" i="8"/>
  <c r="CH21" i="8" s="1"/>
  <c r="CE86" i="8"/>
  <c r="CL428" i="3"/>
  <c r="CL104" i="6"/>
  <c r="CJ54" i="7"/>
  <c r="CJ96" i="7"/>
  <c r="CM323" i="5"/>
  <c r="CM325" i="5" s="1"/>
  <c r="CK280" i="3"/>
  <c r="CJ58" i="7" l="1"/>
  <c r="CJ70" i="7" s="1"/>
  <c r="CG53" i="8"/>
  <c r="CG54" i="8" s="1"/>
  <c r="CH51" i="8" s="1"/>
  <c r="CF75" i="8"/>
  <c r="CH36" i="8"/>
  <c r="CH38" i="8" s="1"/>
  <c r="CH42" i="8" s="1"/>
  <c r="CH72" i="8" s="1"/>
  <c r="CG60" i="8"/>
  <c r="CH57" i="8" s="1"/>
  <c r="CJ435" i="3"/>
  <c r="CJ437" i="3"/>
  <c r="CJ49" i="6" s="1"/>
  <c r="EN89" i="6"/>
  <c r="EN93" i="6" s="1"/>
  <c r="CI93" i="6"/>
  <c r="CH45" i="8"/>
  <c r="CH26" i="8"/>
  <c r="CH32" i="8"/>
  <c r="CH27" i="8"/>
  <c r="CH33" i="8"/>
  <c r="CI21" i="7"/>
  <c r="EN119" i="6"/>
  <c r="EN122" i="6" s="1"/>
  <c r="CI122" i="6"/>
  <c r="CI52" i="6"/>
  <c r="CI10" i="8"/>
  <c r="CM90" i="6"/>
  <c r="EO90" i="6" s="1"/>
  <c r="CN321" i="5"/>
  <c r="CM326" i="5"/>
  <c r="CL15" i="7"/>
  <c r="CL429" i="3"/>
  <c r="CL433" i="3" s="1"/>
  <c r="CL120" i="6" s="1"/>
  <c r="CL20" i="7" s="1"/>
  <c r="CL430" i="3"/>
  <c r="CL279" i="3" s="1"/>
  <c r="CL116" i="6" s="1"/>
  <c r="CL278" i="3"/>
  <c r="CK82" i="6"/>
  <c r="CG62" i="8" l="1"/>
  <c r="CG66" i="8" s="1"/>
  <c r="CG69" i="8" s="1"/>
  <c r="CG80" i="8" s="1"/>
  <c r="CF86" i="8"/>
  <c r="CH34" i="8"/>
  <c r="CI31" i="8" s="1"/>
  <c r="CI13" i="8"/>
  <c r="CI19" i="8"/>
  <c r="CI21" i="8" s="1"/>
  <c r="CH28" i="8"/>
  <c r="CI25" i="8" s="1"/>
  <c r="CH58" i="8"/>
  <c r="CH52" i="8"/>
  <c r="CH47" i="8"/>
  <c r="CH59" i="8" s="1"/>
  <c r="CJ119" i="6"/>
  <c r="CJ94" i="7"/>
  <c r="CJ51" i="6"/>
  <c r="CK432" i="3"/>
  <c r="CJ89" i="6"/>
  <c r="CJ93" i="6" s="1"/>
  <c r="CL280" i="3"/>
  <c r="CM278" i="3" s="1"/>
  <c r="CM428" i="3"/>
  <c r="CM104" i="6"/>
  <c r="CK54" i="7"/>
  <c r="CK96" i="7"/>
  <c r="CN323" i="5"/>
  <c r="CN325" i="5" s="1"/>
  <c r="CK58" i="7" l="1"/>
  <c r="CK70" i="7" s="1"/>
  <c r="CG73" i="8"/>
  <c r="CG75" i="8" s="1"/>
  <c r="CG79" i="8"/>
  <c r="CH60" i="8"/>
  <c r="CI57" i="8" s="1"/>
  <c r="CI27" i="8"/>
  <c r="CI33" i="8"/>
  <c r="CK437" i="3"/>
  <c r="CK49" i="6" s="1"/>
  <c r="CK435" i="3"/>
  <c r="CH53" i="8"/>
  <c r="CH54" i="8" s="1"/>
  <c r="CI51" i="8" s="1"/>
  <c r="CJ52" i="6"/>
  <c r="CJ10" i="8"/>
  <c r="CI36" i="8"/>
  <c r="CI38" i="8" s="1"/>
  <c r="CI42" i="8" s="1"/>
  <c r="CI72" i="8" s="1"/>
  <c r="CI26" i="8"/>
  <c r="CI45" i="8"/>
  <c r="CI32" i="8"/>
  <c r="CJ21" i="7"/>
  <c r="CJ122" i="6"/>
  <c r="CL82" i="6"/>
  <c r="CN90" i="6"/>
  <c r="CO321" i="5"/>
  <c r="CN326" i="5"/>
  <c r="CM15" i="7"/>
  <c r="EO104" i="6"/>
  <c r="CM430" i="3"/>
  <c r="CM279" i="3" s="1"/>
  <c r="CM116" i="6" s="1"/>
  <c r="CM429" i="3"/>
  <c r="CM433" i="3" s="1"/>
  <c r="CM120" i="6" s="1"/>
  <c r="CM20" i="7" s="1"/>
  <c r="CL54" i="7" l="1"/>
  <c r="CL58" i="7" s="1"/>
  <c r="CL70" i="7" s="1"/>
  <c r="CG86" i="8"/>
  <c r="CG77" i="8"/>
  <c r="CI28" i="8"/>
  <c r="CJ25" i="8" s="1"/>
  <c r="CH62" i="8"/>
  <c r="CH66" i="8" s="1"/>
  <c r="CH69" i="8" s="1"/>
  <c r="CH79" i="8" s="1"/>
  <c r="CI34" i="8"/>
  <c r="CJ31" i="8" s="1"/>
  <c r="CI58" i="8"/>
  <c r="CI52" i="8"/>
  <c r="CI47" i="8"/>
  <c r="CI59" i="8" s="1"/>
  <c r="CJ19" i="8"/>
  <c r="CJ21" i="8" s="1"/>
  <c r="CJ13" i="8"/>
  <c r="CL432" i="3"/>
  <c r="CK89" i="6"/>
  <c r="CK93" i="6" s="1"/>
  <c r="CK51" i="6"/>
  <c r="CK119" i="6"/>
  <c r="CK94" i="7"/>
  <c r="CL96" i="7"/>
  <c r="CM280" i="3"/>
  <c r="CN278" i="3" s="1"/>
  <c r="EO116" i="6"/>
  <c r="CN428" i="3"/>
  <c r="CN104" i="6"/>
  <c r="CO323" i="5"/>
  <c r="CO325" i="5" s="1"/>
  <c r="CI53" i="8" l="1"/>
  <c r="CI62" i="8" s="1"/>
  <c r="CI66" i="8" s="1"/>
  <c r="CI69" i="8" s="1"/>
  <c r="CI73" i="8" s="1"/>
  <c r="CH73" i="8"/>
  <c r="CH77" i="8" s="1"/>
  <c r="CJ36" i="8"/>
  <c r="CJ38" i="8" s="1"/>
  <c r="CJ42" i="8" s="1"/>
  <c r="CJ72" i="8" s="1"/>
  <c r="CH80" i="8"/>
  <c r="CI60" i="8"/>
  <c r="CJ57" i="8" s="1"/>
  <c r="CM82" i="6"/>
  <c r="CL435" i="3"/>
  <c r="CL437" i="3"/>
  <c r="CL49" i="6" s="1"/>
  <c r="CK21" i="7"/>
  <c r="CK122" i="6"/>
  <c r="CJ26" i="8"/>
  <c r="CJ32" i="8"/>
  <c r="CJ45" i="8"/>
  <c r="CK10" i="8"/>
  <c r="CK52" i="6"/>
  <c r="CJ33" i="8"/>
  <c r="CJ27" i="8"/>
  <c r="CO90" i="6"/>
  <c r="CP321" i="5"/>
  <c r="CO326" i="5"/>
  <c r="CN430" i="3"/>
  <c r="CN279" i="3" s="1"/>
  <c r="CN116" i="6" s="1"/>
  <c r="CN429" i="3"/>
  <c r="CN433" i="3" s="1"/>
  <c r="CN120" i="6" s="1"/>
  <c r="CN20" i="7" s="1"/>
  <c r="CN15" i="7"/>
  <c r="EO82" i="6" l="1"/>
  <c r="CH75" i="8"/>
  <c r="CH86" i="8" s="1"/>
  <c r="CI79" i="8"/>
  <c r="CM96" i="7"/>
  <c r="CM54" i="7"/>
  <c r="CI80" i="8"/>
  <c r="CI54" i="8"/>
  <c r="CJ51" i="8" s="1"/>
  <c r="CJ34" i="8"/>
  <c r="CK31" i="8" s="1"/>
  <c r="CJ28" i="8"/>
  <c r="CK25" i="8" s="1"/>
  <c r="CK13" i="8"/>
  <c r="CK19" i="8"/>
  <c r="CK21" i="8" s="1"/>
  <c r="CJ52" i="8"/>
  <c r="CJ47" i="8"/>
  <c r="CJ59" i="8" s="1"/>
  <c r="CJ58" i="8"/>
  <c r="CL51" i="6"/>
  <c r="CL119" i="6"/>
  <c r="CL94" i="7"/>
  <c r="CM432" i="3"/>
  <c r="CL89" i="6"/>
  <c r="CL93" i="6" s="1"/>
  <c r="CN280" i="3"/>
  <c r="CO278" i="3" s="1"/>
  <c r="CI77" i="8"/>
  <c r="CI75" i="8"/>
  <c r="CO428" i="3"/>
  <c r="CO104" i="6"/>
  <c r="CP323" i="5"/>
  <c r="CP325" i="5" s="1"/>
  <c r="CM58" i="7" l="1"/>
  <c r="CM70" i="7" s="1"/>
  <c r="CK36" i="8"/>
  <c r="CK38" i="8" s="1"/>
  <c r="CK42" i="8" s="1"/>
  <c r="CK72" i="8" s="1"/>
  <c r="CK33" i="8"/>
  <c r="CJ53" i="8"/>
  <c r="CJ54" i="8" s="1"/>
  <c r="CK51" i="8" s="1"/>
  <c r="CK27" i="8"/>
  <c r="CJ60" i="8"/>
  <c r="CK57" i="8" s="1"/>
  <c r="CM437" i="3"/>
  <c r="CM49" i="6" s="1"/>
  <c r="CM435" i="3"/>
  <c r="CL21" i="7"/>
  <c r="CL122" i="6"/>
  <c r="CK26" i="8"/>
  <c r="CK32" i="8"/>
  <c r="CK45" i="8"/>
  <c r="CL52" i="6"/>
  <c r="CL10" i="8"/>
  <c r="CN82" i="6"/>
  <c r="CO15" i="7"/>
  <c r="CO430" i="3"/>
  <c r="CO279" i="3" s="1"/>
  <c r="CO116" i="6" s="1"/>
  <c r="CO429" i="3"/>
  <c r="CO433" i="3" s="1"/>
  <c r="CO120" i="6" s="1"/>
  <c r="CO20" i="7" s="1"/>
  <c r="CI86" i="8"/>
  <c r="CP90" i="6"/>
  <c r="CQ321" i="5"/>
  <c r="CP326" i="5"/>
  <c r="CN96" i="7" l="1"/>
  <c r="CK34" i="8"/>
  <c r="CL31" i="8" s="1"/>
  <c r="CJ62" i="8"/>
  <c r="CJ66" i="8" s="1"/>
  <c r="CJ69" i="8" s="1"/>
  <c r="CJ73" i="8" s="1"/>
  <c r="CJ75" i="8" s="1"/>
  <c r="CJ86" i="8" s="1"/>
  <c r="CK28" i="8"/>
  <c r="CL25" i="8" s="1"/>
  <c r="CL36" i="8" s="1"/>
  <c r="CK52" i="8"/>
  <c r="CK47" i="8"/>
  <c r="CK59" i="8" s="1"/>
  <c r="CK58" i="8"/>
  <c r="CN432" i="3"/>
  <c r="CM89" i="6"/>
  <c r="CL13" i="8"/>
  <c r="CL19" i="8"/>
  <c r="CL21" i="8" s="1"/>
  <c r="CM119" i="6"/>
  <c r="CM94" i="7"/>
  <c r="EO49" i="6"/>
  <c r="EO51" i="6" s="1"/>
  <c r="EO52" i="6" s="1"/>
  <c r="CM51" i="6"/>
  <c r="CN54" i="7"/>
  <c r="CP428" i="3"/>
  <c r="CP104" i="6"/>
  <c r="CQ323" i="5"/>
  <c r="CQ325" i="5" s="1"/>
  <c r="CO280" i="3"/>
  <c r="CN58" i="7" l="1"/>
  <c r="CN70" i="7" s="1"/>
  <c r="CL33" i="8"/>
  <c r="CJ79" i="8"/>
  <c r="CJ77" i="8"/>
  <c r="CL27" i="8"/>
  <c r="CK53" i="8"/>
  <c r="CK54" i="8" s="1"/>
  <c r="CL51" i="8" s="1"/>
  <c r="CJ80" i="8"/>
  <c r="CL38" i="8"/>
  <c r="CL42" i="8" s="1"/>
  <c r="CL72" i="8" s="1"/>
  <c r="EO89" i="6"/>
  <c r="EO93" i="6" s="1"/>
  <c r="CM93" i="6"/>
  <c r="CN437" i="3"/>
  <c r="CN49" i="6" s="1"/>
  <c r="CN435" i="3"/>
  <c r="CM10" i="8"/>
  <c r="CM52" i="6"/>
  <c r="EO119" i="6"/>
  <c r="EO122" i="6" s="1"/>
  <c r="CM21" i="7"/>
  <c r="CM122" i="6"/>
  <c r="CL32" i="8"/>
  <c r="CL26" i="8"/>
  <c r="CL45" i="8"/>
  <c r="CK60" i="8"/>
  <c r="CL57" i="8" s="1"/>
  <c r="CQ90" i="6"/>
  <c r="EP90" i="6" s="1"/>
  <c r="CR321" i="5"/>
  <c r="CQ326" i="5"/>
  <c r="CP15" i="7"/>
  <c r="CP429" i="3"/>
  <c r="CP433" i="3" s="1"/>
  <c r="CP120" i="6" s="1"/>
  <c r="CP20" i="7" s="1"/>
  <c r="CP430" i="3"/>
  <c r="CP279" i="3" s="1"/>
  <c r="CP116" i="6" s="1"/>
  <c r="CP278" i="3"/>
  <c r="CO82" i="6"/>
  <c r="CL34" i="8" l="1"/>
  <c r="CM31" i="8" s="1"/>
  <c r="CK62" i="8"/>
  <c r="CK66" i="8" s="1"/>
  <c r="CK69" i="8" s="1"/>
  <c r="CK80" i="8" s="1"/>
  <c r="CL28" i="8"/>
  <c r="CM25" i="8" s="1"/>
  <c r="CM13" i="8"/>
  <c r="CM19" i="8"/>
  <c r="CM21" i="8" s="1"/>
  <c r="CL58" i="8"/>
  <c r="CL47" i="8"/>
  <c r="CL59" i="8" s="1"/>
  <c r="CL52" i="8"/>
  <c r="CO432" i="3"/>
  <c r="CN89" i="6"/>
  <c r="CN93" i="6" s="1"/>
  <c r="CN119" i="6"/>
  <c r="CN94" i="7"/>
  <c r="CN51" i="6"/>
  <c r="CP280" i="3"/>
  <c r="CP82" i="6" s="1"/>
  <c r="CQ428" i="3"/>
  <c r="CQ104" i="6"/>
  <c r="CR323" i="5"/>
  <c r="CR325" i="5" s="1"/>
  <c r="CO54" i="7"/>
  <c r="CO96" i="7"/>
  <c r="CM36" i="8" l="1"/>
  <c r="CM38" i="8" s="1"/>
  <c r="CM42" i="8" s="1"/>
  <c r="CM72" i="8" s="1"/>
  <c r="CO58" i="7"/>
  <c r="CO70" i="7" s="1"/>
  <c r="CK73" i="8"/>
  <c r="CK75" i="8" s="1"/>
  <c r="CK79" i="8"/>
  <c r="CQ278" i="3"/>
  <c r="CL53" i="8"/>
  <c r="CL62" i="8" s="1"/>
  <c r="CL66" i="8" s="1"/>
  <c r="CL69" i="8" s="1"/>
  <c r="CL73" i="8" s="1"/>
  <c r="CL75" i="8" s="1"/>
  <c r="CM27" i="8"/>
  <c r="CL60" i="8"/>
  <c r="CM57" i="8" s="1"/>
  <c r="CM33" i="8"/>
  <c r="CO437" i="3"/>
  <c r="CO49" i="6" s="1"/>
  <c r="CO435" i="3"/>
  <c r="CN10" i="8"/>
  <c r="CN52" i="6"/>
  <c r="CM32" i="8"/>
  <c r="CM26" i="8"/>
  <c r="CM45" i="8"/>
  <c r="CN122" i="6"/>
  <c r="CN21" i="7"/>
  <c r="CR90" i="6"/>
  <c r="CR326" i="5"/>
  <c r="CS321" i="5"/>
  <c r="CP54" i="7"/>
  <c r="CP96" i="7"/>
  <c r="CQ15" i="7"/>
  <c r="EP104" i="6"/>
  <c r="CK77" i="8"/>
  <c r="CQ429" i="3"/>
  <c r="CQ433" i="3" s="1"/>
  <c r="CQ120" i="6" s="1"/>
  <c r="CQ20" i="7" s="1"/>
  <c r="CQ430" i="3"/>
  <c r="CQ279" i="3" s="1"/>
  <c r="CQ116" i="6" s="1"/>
  <c r="CP58" i="7" l="1"/>
  <c r="CP70" i="7" s="1"/>
  <c r="CL79" i="8"/>
  <c r="CL77" i="8"/>
  <c r="CL54" i="8"/>
  <c r="CM51" i="8" s="1"/>
  <c r="CL80" i="8"/>
  <c r="CM28" i="8"/>
  <c r="CN25" i="8" s="1"/>
  <c r="CM34" i="8"/>
  <c r="CN31" i="8" s="1"/>
  <c r="CM58" i="8"/>
  <c r="CM52" i="8"/>
  <c r="CM47" i="8"/>
  <c r="CM59" i="8" s="1"/>
  <c r="CN19" i="8"/>
  <c r="CN21" i="8" s="1"/>
  <c r="CN13" i="8"/>
  <c r="CO89" i="6"/>
  <c r="CO93" i="6" s="1"/>
  <c r="CP432" i="3"/>
  <c r="CO119" i="6"/>
  <c r="CO51" i="6"/>
  <c r="CO94" i="7"/>
  <c r="CQ280" i="3"/>
  <c r="CR278" i="3" s="1"/>
  <c r="CL86" i="8"/>
  <c r="CS323" i="5"/>
  <c r="CS325" i="5" s="1"/>
  <c r="CR428" i="3"/>
  <c r="CR104" i="6"/>
  <c r="CK86" i="8"/>
  <c r="EP116" i="6"/>
  <c r="CM53" i="8" l="1"/>
  <c r="CM54" i="8" s="1"/>
  <c r="CN51" i="8" s="1"/>
  <c r="CN36" i="8"/>
  <c r="CN38" i="8" s="1"/>
  <c r="CN42" i="8" s="1"/>
  <c r="CN72" i="8" s="1"/>
  <c r="CM60" i="8"/>
  <c r="CN57" i="8" s="1"/>
  <c r="CN45" i="8"/>
  <c r="CN32" i="8"/>
  <c r="CN26" i="8"/>
  <c r="CN33" i="8"/>
  <c r="CO52" i="6"/>
  <c r="CO10" i="8"/>
  <c r="CN27" i="8"/>
  <c r="CO21" i="7"/>
  <c r="CO122" i="6"/>
  <c r="CP437" i="3"/>
  <c r="CP49" i="6" s="1"/>
  <c r="CP435" i="3"/>
  <c r="CQ82" i="6"/>
  <c r="CR15" i="7"/>
  <c r="CS90" i="6"/>
  <c r="CS326" i="5"/>
  <c r="CT321" i="5"/>
  <c r="CR429" i="3"/>
  <c r="CR433" i="3" s="1"/>
  <c r="CR120" i="6" s="1"/>
  <c r="CR20" i="7" s="1"/>
  <c r="CR430" i="3"/>
  <c r="CR279" i="3" s="1"/>
  <c r="CR116" i="6" s="1"/>
  <c r="EP82" i="6" l="1"/>
  <c r="CM62" i="8"/>
  <c r="CM66" i="8" s="1"/>
  <c r="CM69" i="8" s="1"/>
  <c r="CM80" i="8" s="1"/>
  <c r="CQ96" i="7"/>
  <c r="CQ54" i="7"/>
  <c r="CO19" i="8"/>
  <c r="CO21" i="8" s="1"/>
  <c r="CO13" i="8"/>
  <c r="CP89" i="6"/>
  <c r="CP93" i="6" s="1"/>
  <c r="CQ432" i="3"/>
  <c r="CP119" i="6"/>
  <c r="CP94" i="7"/>
  <c r="CP51" i="6"/>
  <c r="CN28" i="8"/>
  <c r="CO25" i="8" s="1"/>
  <c r="CN34" i="8"/>
  <c r="CO31" i="8" s="1"/>
  <c r="CN58" i="8"/>
  <c r="CN52" i="8"/>
  <c r="CN47" i="8"/>
  <c r="CN59" i="8" s="1"/>
  <c r="CR280" i="3"/>
  <c r="CS278" i="3" s="1"/>
  <c r="CT323" i="5"/>
  <c r="CT325" i="5" s="1"/>
  <c r="CS428" i="3"/>
  <c r="CS104" i="6"/>
  <c r="CQ58" i="7" l="1"/>
  <c r="CQ70" i="7" s="1"/>
  <c r="CM73" i="8"/>
  <c r="CM77" i="8" s="1"/>
  <c r="CM79" i="8"/>
  <c r="CN60" i="8"/>
  <c r="CO57" i="8" s="1"/>
  <c r="CO27" i="8"/>
  <c r="CP52" i="6"/>
  <c r="CP10" i="8"/>
  <c r="CP21" i="7"/>
  <c r="CP122" i="6"/>
  <c r="CQ435" i="3"/>
  <c r="CQ437" i="3"/>
  <c r="CQ49" i="6" s="1"/>
  <c r="CN53" i="8"/>
  <c r="CN62" i="8" s="1"/>
  <c r="CN66" i="8" s="1"/>
  <c r="CN69" i="8" s="1"/>
  <c r="CN73" i="8" s="1"/>
  <c r="CN77" i="8" s="1"/>
  <c r="CO36" i="8"/>
  <c r="CO38" i="8" s="1"/>
  <c r="CO42" i="8" s="1"/>
  <c r="CO72" i="8" s="1"/>
  <c r="CO33" i="8"/>
  <c r="CO26" i="8"/>
  <c r="CO32" i="8"/>
  <c r="CO45" i="8"/>
  <c r="CR82" i="6"/>
  <c r="CT90" i="6"/>
  <c r="CU321" i="5"/>
  <c r="CT326" i="5"/>
  <c r="CS15" i="7"/>
  <c r="CS429" i="3"/>
  <c r="CS433" i="3" s="1"/>
  <c r="CS120" i="6" s="1"/>
  <c r="CS20" i="7" s="1"/>
  <c r="CS430" i="3"/>
  <c r="CS279" i="3" s="1"/>
  <c r="CS116" i="6" s="1"/>
  <c r="CR54" i="7" l="1"/>
  <c r="CR58" i="7" s="1"/>
  <c r="CR70" i="7" s="1"/>
  <c r="CS280" i="3"/>
  <c r="CT278" i="3" s="1"/>
  <c r="CM75" i="8"/>
  <c r="CM86" i="8" s="1"/>
  <c r="CO28" i="8"/>
  <c r="CP25" i="8" s="1"/>
  <c r="CO34" i="8"/>
  <c r="CP31" i="8" s="1"/>
  <c r="CN79" i="8"/>
  <c r="CN54" i="8"/>
  <c r="CO51" i="8" s="1"/>
  <c r="EP49" i="6"/>
  <c r="EP51" i="6" s="1"/>
  <c r="EP52" i="6" s="1"/>
  <c r="CQ51" i="6"/>
  <c r="CQ119" i="6"/>
  <c r="CQ94" i="7"/>
  <c r="CR432" i="3"/>
  <c r="CQ89" i="6"/>
  <c r="CO58" i="8"/>
  <c r="CO52" i="8"/>
  <c r="CO47" i="8"/>
  <c r="CO59" i="8" s="1"/>
  <c r="CN75" i="8"/>
  <c r="CR96" i="7"/>
  <c r="CP19" i="8"/>
  <c r="CP21" i="8" s="1"/>
  <c r="CP13" i="8"/>
  <c r="CN80" i="8"/>
  <c r="CS82" i="6"/>
  <c r="CT428" i="3"/>
  <c r="CT104" i="6"/>
  <c r="CU323" i="5"/>
  <c r="CU325" i="5" s="1"/>
  <c r="CN86" i="8" l="1"/>
  <c r="CP36" i="8"/>
  <c r="CP38" i="8" s="1"/>
  <c r="CP42" i="8" s="1"/>
  <c r="CP72" i="8" s="1"/>
  <c r="CP26" i="8"/>
  <c r="CP45" i="8"/>
  <c r="CP32" i="8"/>
  <c r="CP27" i="8"/>
  <c r="EP89" i="6"/>
  <c r="EP93" i="6" s="1"/>
  <c r="CQ93" i="6"/>
  <c r="CR435" i="3"/>
  <c r="CR437" i="3"/>
  <c r="CR49" i="6" s="1"/>
  <c r="CO53" i="8"/>
  <c r="CO54" i="8" s="1"/>
  <c r="CP51" i="8" s="1"/>
  <c r="CP33" i="8"/>
  <c r="CQ21" i="7"/>
  <c r="CQ122" i="6"/>
  <c r="EP119" i="6"/>
  <c r="EP122" i="6" s="1"/>
  <c r="CQ52" i="6"/>
  <c r="CQ10" i="8"/>
  <c r="CO60" i="8"/>
  <c r="CP57" i="8" s="1"/>
  <c r="CU90" i="6"/>
  <c r="EQ90" i="6" s="1"/>
  <c r="CV321" i="5"/>
  <c r="CU326" i="5"/>
  <c r="CT15" i="7"/>
  <c r="CS54" i="7"/>
  <c r="CS96" i="7"/>
  <c r="CT429" i="3"/>
  <c r="CT433" i="3" s="1"/>
  <c r="CT120" i="6" s="1"/>
  <c r="CT20" i="7" s="1"/>
  <c r="CT430" i="3"/>
  <c r="CT279" i="3" s="1"/>
  <c r="CT116" i="6" s="1"/>
  <c r="CO62" i="8" l="1"/>
  <c r="CO66" i="8" s="1"/>
  <c r="CO69" i="8" s="1"/>
  <c r="CO73" i="8" s="1"/>
  <c r="CO77" i="8" s="1"/>
  <c r="CS58" i="7"/>
  <c r="CS70" i="7" s="1"/>
  <c r="CQ13" i="8"/>
  <c r="CQ19" i="8"/>
  <c r="CQ21" i="8" s="1"/>
  <c r="CR119" i="6"/>
  <c r="CR94" i="7"/>
  <c r="CR51" i="6"/>
  <c r="CS432" i="3"/>
  <c r="CR89" i="6"/>
  <c r="CR93" i="6" s="1"/>
  <c r="CP34" i="8"/>
  <c r="CQ31" i="8" s="1"/>
  <c r="CP47" i="8"/>
  <c r="CP59" i="8" s="1"/>
  <c r="CP53" i="8" s="1"/>
  <c r="CP58" i="8"/>
  <c r="CP52" i="8"/>
  <c r="CP28" i="8"/>
  <c r="CQ25" i="8" s="1"/>
  <c r="CT280" i="3"/>
  <c r="CT82" i="6" s="1"/>
  <c r="CU428" i="3"/>
  <c r="CU104" i="6"/>
  <c r="CV323" i="5"/>
  <c r="CV325" i="5" s="1"/>
  <c r="CO79" i="8" l="1"/>
  <c r="CO80" i="8"/>
  <c r="CO75" i="8"/>
  <c r="CP62" i="8"/>
  <c r="CP66" i="8" s="1"/>
  <c r="CP69" i="8" s="1"/>
  <c r="CP73" i="8" s="1"/>
  <c r="CQ27" i="8"/>
  <c r="CP54" i="8"/>
  <c r="CQ51" i="8" s="1"/>
  <c r="CP60" i="8"/>
  <c r="CQ57" i="8" s="1"/>
  <c r="CU278" i="3"/>
  <c r="CQ33" i="8"/>
  <c r="CQ36" i="8"/>
  <c r="CQ38" i="8" s="1"/>
  <c r="CQ42" i="8" s="1"/>
  <c r="CQ72" i="8" s="1"/>
  <c r="CS435" i="3"/>
  <c r="CS437" i="3"/>
  <c r="CS49" i="6" s="1"/>
  <c r="CR52" i="6"/>
  <c r="CR10" i="8"/>
  <c r="CR21" i="7"/>
  <c r="CR122" i="6"/>
  <c r="CQ32" i="8"/>
  <c r="CQ26" i="8"/>
  <c r="CQ45" i="8"/>
  <c r="CT54" i="7"/>
  <c r="CT96" i="7"/>
  <c r="CV90" i="6"/>
  <c r="CW321" i="5"/>
  <c r="CV326" i="5"/>
  <c r="CU15" i="7"/>
  <c r="EQ104" i="6"/>
  <c r="CU430" i="3"/>
  <c r="CU279" i="3" s="1"/>
  <c r="CU116" i="6" s="1"/>
  <c r="CU429" i="3"/>
  <c r="CU433" i="3" s="1"/>
  <c r="CU120" i="6" s="1"/>
  <c r="CU20" i="7" s="1"/>
  <c r="CO86" i="8" l="1"/>
  <c r="CT58" i="7"/>
  <c r="CT70" i="7" s="1"/>
  <c r="CP79" i="8"/>
  <c r="CP80" i="8"/>
  <c r="CQ34" i="8"/>
  <c r="CR31" i="8" s="1"/>
  <c r="CQ28" i="8"/>
  <c r="CR25" i="8" s="1"/>
  <c r="CR13" i="8"/>
  <c r="CR19" i="8"/>
  <c r="CR21" i="8" s="1"/>
  <c r="CS119" i="6"/>
  <c r="CS94" i="7"/>
  <c r="CS51" i="6"/>
  <c r="CQ47" i="8"/>
  <c r="CQ59" i="8" s="1"/>
  <c r="CQ58" i="8"/>
  <c r="CQ52" i="8"/>
  <c r="CT432" i="3"/>
  <c r="CS89" i="6"/>
  <c r="CS93" i="6" s="1"/>
  <c r="CV428" i="3"/>
  <c r="CV104" i="6"/>
  <c r="EQ116" i="6"/>
  <c r="CW323" i="5"/>
  <c r="CW325" i="5" s="1"/>
  <c r="CP77" i="8"/>
  <c r="CP75" i="8"/>
  <c r="CU280" i="3"/>
  <c r="CR36" i="8" l="1"/>
  <c r="CR38" i="8" s="1"/>
  <c r="CR42" i="8" s="1"/>
  <c r="CR72" i="8" s="1"/>
  <c r="CR33" i="8"/>
  <c r="CR27" i="8"/>
  <c r="CQ53" i="8"/>
  <c r="CQ62" i="8" s="1"/>
  <c r="CQ66" i="8" s="1"/>
  <c r="CQ69" i="8" s="1"/>
  <c r="CS10" i="8"/>
  <c r="CS52" i="6"/>
  <c r="CS21" i="7"/>
  <c r="CS122" i="6"/>
  <c r="CQ60" i="8"/>
  <c r="CR57" i="8" s="1"/>
  <c r="CR26" i="8"/>
  <c r="CR45" i="8"/>
  <c r="CR32" i="8"/>
  <c r="CT435" i="3"/>
  <c r="CT437" i="3"/>
  <c r="CT49" i="6" s="1"/>
  <c r="CW90" i="6"/>
  <c r="CX321" i="5"/>
  <c r="CW326" i="5"/>
  <c r="CP86" i="8"/>
  <c r="CV15" i="7"/>
  <c r="CV278" i="3"/>
  <c r="CU82" i="6"/>
  <c r="CV429" i="3"/>
  <c r="CV433" i="3" s="1"/>
  <c r="CV120" i="6" s="1"/>
  <c r="CV20" i="7" s="1"/>
  <c r="CV430" i="3"/>
  <c r="CV279" i="3" s="1"/>
  <c r="CV116" i="6" s="1"/>
  <c r="CR34" i="8" l="1"/>
  <c r="CS31" i="8" s="1"/>
  <c r="CQ54" i="8"/>
  <c r="CR51" i="8" s="1"/>
  <c r="CR28" i="8"/>
  <c r="CS25" i="8" s="1"/>
  <c r="CR52" i="8"/>
  <c r="CR47" i="8"/>
  <c r="CR59" i="8" s="1"/>
  <c r="CR58" i="8"/>
  <c r="CT51" i="6"/>
  <c r="CT119" i="6"/>
  <c r="CT94" i="7"/>
  <c r="CU432" i="3"/>
  <c r="CT89" i="6"/>
  <c r="CT93" i="6" s="1"/>
  <c r="CS13" i="8"/>
  <c r="CS19" i="8"/>
  <c r="CS21" i="8" s="1"/>
  <c r="CV280" i="3"/>
  <c r="CQ73" i="8"/>
  <c r="CQ79" i="8"/>
  <c r="CQ80" i="8"/>
  <c r="CW428" i="3"/>
  <c r="CW104" i="6"/>
  <c r="EQ82" i="6"/>
  <c r="CU54" i="7"/>
  <c r="CU96" i="7"/>
  <c r="CX323" i="5"/>
  <c r="CX325" i="5" s="1"/>
  <c r="CU58" i="7" l="1"/>
  <c r="CU70" i="7" s="1"/>
  <c r="CS36" i="8"/>
  <c r="CS38" i="8" s="1"/>
  <c r="CS42" i="8" s="1"/>
  <c r="CS72" i="8" s="1"/>
  <c r="CR53" i="8"/>
  <c r="CR62" i="8" s="1"/>
  <c r="CR66" i="8" s="1"/>
  <c r="CR69" i="8" s="1"/>
  <c r="CR80" i="8" s="1"/>
  <c r="CT21" i="7"/>
  <c r="CT122" i="6"/>
  <c r="CT52" i="6"/>
  <c r="CT10" i="8"/>
  <c r="CS45" i="8"/>
  <c r="CS32" i="8"/>
  <c r="CS26" i="8"/>
  <c r="CS33" i="8"/>
  <c r="CS27" i="8"/>
  <c r="CU437" i="3"/>
  <c r="CU49" i="6" s="1"/>
  <c r="CU435" i="3"/>
  <c r="CR60" i="8"/>
  <c r="CS57" i="8" s="1"/>
  <c r="CX90" i="6"/>
  <c r="CY321" i="5"/>
  <c r="CX326" i="5"/>
  <c r="CW429" i="3"/>
  <c r="CW433" i="3" s="1"/>
  <c r="CW120" i="6" s="1"/>
  <c r="CW20" i="7" s="1"/>
  <c r="CW430" i="3"/>
  <c r="CW279" i="3" s="1"/>
  <c r="CW116" i="6" s="1"/>
  <c r="CW278" i="3"/>
  <c r="CV82" i="6"/>
  <c r="CW15" i="7"/>
  <c r="CQ77" i="8"/>
  <c r="CQ75" i="8"/>
  <c r="CR54" i="8" l="1"/>
  <c r="CS51" i="8" s="1"/>
  <c r="CR79" i="8"/>
  <c r="CR73" i="8"/>
  <c r="CR77" i="8" s="1"/>
  <c r="CS28" i="8"/>
  <c r="CT25" i="8" s="1"/>
  <c r="CS34" i="8"/>
  <c r="CT31" i="8" s="1"/>
  <c r="CS52" i="8"/>
  <c r="CS47" i="8"/>
  <c r="CS59" i="8" s="1"/>
  <c r="CS58" i="8"/>
  <c r="CT13" i="8"/>
  <c r="CT19" i="8"/>
  <c r="CT21" i="8" s="1"/>
  <c r="CV432" i="3"/>
  <c r="CU89" i="6"/>
  <c r="CW280" i="3"/>
  <c r="CX278" i="3" s="1"/>
  <c r="CU51" i="6"/>
  <c r="CU94" i="7"/>
  <c r="CU119" i="6"/>
  <c r="EQ49" i="6"/>
  <c r="EQ51" i="6" s="1"/>
  <c r="EQ52" i="6" s="1"/>
  <c r="CV54" i="7"/>
  <c r="CV96" i="7"/>
  <c r="CX428" i="3"/>
  <c r="CX104" i="6"/>
  <c r="CQ86" i="8"/>
  <c r="CY323" i="5"/>
  <c r="CY325" i="5" s="1"/>
  <c r="CV58" i="7" l="1"/>
  <c r="CV70" i="7" s="1"/>
  <c r="CR75" i="8"/>
  <c r="CR86" i="8" s="1"/>
  <c r="CW82" i="6"/>
  <c r="CS53" i="8"/>
  <c r="CS62" i="8" s="1"/>
  <c r="CS66" i="8" s="1"/>
  <c r="CS69" i="8" s="1"/>
  <c r="CS73" i="8" s="1"/>
  <c r="CS77" i="8" s="1"/>
  <c r="EQ89" i="6"/>
  <c r="EQ93" i="6" s="1"/>
  <c r="CU93" i="6"/>
  <c r="CV435" i="3"/>
  <c r="CV437" i="3"/>
  <c r="CV49" i="6" s="1"/>
  <c r="CT32" i="8"/>
  <c r="CT26" i="8"/>
  <c r="CT45" i="8"/>
  <c r="EQ119" i="6"/>
  <c r="EQ122" i="6" s="1"/>
  <c r="CU21" i="7"/>
  <c r="CU122" i="6"/>
  <c r="CU52" i="6"/>
  <c r="CU10" i="8"/>
  <c r="CS60" i="8"/>
  <c r="CT57" i="8" s="1"/>
  <c r="CT27" i="8"/>
  <c r="CT36" i="8"/>
  <c r="CT38" i="8" s="1"/>
  <c r="CT42" i="8" s="1"/>
  <c r="CT72" i="8" s="1"/>
  <c r="CT33" i="8"/>
  <c r="CY90" i="6"/>
  <c r="ER90" i="6" s="1"/>
  <c r="CZ321" i="5"/>
  <c r="CY326" i="5"/>
  <c r="CW54" i="7"/>
  <c r="CW96" i="7"/>
  <c r="CX15" i="7"/>
  <c r="CX429" i="3"/>
  <c r="CX433" i="3" s="1"/>
  <c r="CX120" i="6" s="1"/>
  <c r="CX20" i="7" s="1"/>
  <c r="CX430" i="3"/>
  <c r="CX279" i="3" s="1"/>
  <c r="CX116" i="6" s="1"/>
  <c r="CW58" i="7" l="1"/>
  <c r="CW70" i="7" s="1"/>
  <c r="CS75" i="8"/>
  <c r="CS86" i="8" s="1"/>
  <c r="CS79" i="8"/>
  <c r="CS80" i="8"/>
  <c r="CS54" i="8"/>
  <c r="CT51" i="8" s="1"/>
  <c r="CT28" i="8"/>
  <c r="CU25" i="8" s="1"/>
  <c r="CT34" i="8"/>
  <c r="CU31" i="8" s="1"/>
  <c r="CU13" i="8"/>
  <c r="CU19" i="8"/>
  <c r="CU21" i="8" s="1"/>
  <c r="CV119" i="6"/>
  <c r="CV94" i="7"/>
  <c r="CV51" i="6"/>
  <c r="CW432" i="3"/>
  <c r="CV89" i="6"/>
  <c r="CV93" i="6" s="1"/>
  <c r="CT47" i="8"/>
  <c r="CT59" i="8" s="1"/>
  <c r="CT52" i="8"/>
  <c r="CT58" i="8"/>
  <c r="CX280" i="3"/>
  <c r="CY428" i="3"/>
  <c r="CY104" i="6"/>
  <c r="CZ323" i="5"/>
  <c r="CZ325" i="5" s="1"/>
  <c r="CT53" i="8" l="1"/>
  <c r="CT54" i="8" s="1"/>
  <c r="CU51" i="8" s="1"/>
  <c r="CW437" i="3"/>
  <c r="CW49" i="6" s="1"/>
  <c r="CW435" i="3"/>
  <c r="CV52" i="6"/>
  <c r="CV10" i="8"/>
  <c r="CV21" i="7"/>
  <c r="CV122" i="6"/>
  <c r="CU45" i="8"/>
  <c r="CU32" i="8"/>
  <c r="CU26" i="8"/>
  <c r="CT60" i="8"/>
  <c r="CU57" i="8" s="1"/>
  <c r="CU36" i="8"/>
  <c r="CU38" i="8" s="1"/>
  <c r="CU42" i="8" s="1"/>
  <c r="CU72" i="8" s="1"/>
  <c r="CU33" i="8"/>
  <c r="CU27" i="8"/>
  <c r="CZ90" i="6"/>
  <c r="CZ326" i="5"/>
  <c r="DA321" i="5"/>
  <c r="CY15" i="7"/>
  <c r="ER104" i="6"/>
  <c r="CY429" i="3"/>
  <c r="CY433" i="3" s="1"/>
  <c r="CY120" i="6" s="1"/>
  <c r="CY20" i="7" s="1"/>
  <c r="CY430" i="3"/>
  <c r="CY279" i="3" s="1"/>
  <c r="CY116" i="6" s="1"/>
  <c r="CY278" i="3"/>
  <c r="CX82" i="6"/>
  <c r="CT62" i="8" l="1"/>
  <c r="CT66" i="8" s="1"/>
  <c r="CT69" i="8" s="1"/>
  <c r="CT73" i="8" s="1"/>
  <c r="CT77" i="8" s="1"/>
  <c r="CU34" i="8"/>
  <c r="CV31" i="8" s="1"/>
  <c r="CU52" i="8"/>
  <c r="CU47" i="8"/>
  <c r="CU59" i="8" s="1"/>
  <c r="CU58" i="8"/>
  <c r="CV13" i="8"/>
  <c r="CV19" i="8"/>
  <c r="CV21" i="8" s="1"/>
  <c r="CX432" i="3"/>
  <c r="CW89" i="6"/>
  <c r="CW93" i="6" s="1"/>
  <c r="CU28" i="8"/>
  <c r="CV25" i="8" s="1"/>
  <c r="CW51" i="6"/>
  <c r="CW119" i="6"/>
  <c r="CW94" i="7"/>
  <c r="ER116" i="6"/>
  <c r="DA323" i="5"/>
  <c r="DA325" i="5" s="1"/>
  <c r="CZ428" i="3"/>
  <c r="CZ104" i="6"/>
  <c r="CX54" i="7"/>
  <c r="CX96" i="7"/>
  <c r="CY280" i="3"/>
  <c r="CX58" i="7" l="1"/>
  <c r="CX70" i="7" s="1"/>
  <c r="CT80" i="8"/>
  <c r="CT79" i="8"/>
  <c r="CT75" i="8"/>
  <c r="CT86" i="8" s="1"/>
  <c r="CU53" i="8"/>
  <c r="CU62" i="8" s="1"/>
  <c r="CU66" i="8" s="1"/>
  <c r="CU69" i="8" s="1"/>
  <c r="CX437" i="3"/>
  <c r="CX49" i="6" s="1"/>
  <c r="CX435" i="3"/>
  <c r="CV32" i="8"/>
  <c r="CV26" i="8"/>
  <c r="CV45" i="8"/>
  <c r="CW21" i="7"/>
  <c r="CW122" i="6"/>
  <c r="CU60" i="8"/>
  <c r="CV57" i="8" s="1"/>
  <c r="CW52" i="6"/>
  <c r="CW10" i="8"/>
  <c r="CV27" i="8"/>
  <c r="CV33" i="8"/>
  <c r="CV36" i="8"/>
  <c r="CV38" i="8" s="1"/>
  <c r="CV42" i="8" s="1"/>
  <c r="CV72" i="8" s="1"/>
  <c r="DA90" i="6"/>
  <c r="DA326" i="5"/>
  <c r="DB321" i="5"/>
  <c r="CZ429" i="3"/>
  <c r="CZ433" i="3" s="1"/>
  <c r="CZ120" i="6" s="1"/>
  <c r="CZ20" i="7" s="1"/>
  <c r="CZ430" i="3"/>
  <c r="CZ279" i="3" s="1"/>
  <c r="CZ116" i="6" s="1"/>
  <c r="CZ278" i="3"/>
  <c r="CY82" i="6"/>
  <c r="CZ15" i="7"/>
  <c r="CU54" i="8" l="1"/>
  <c r="CV51" i="8" s="1"/>
  <c r="CV28" i="8"/>
  <c r="CW25" i="8" s="1"/>
  <c r="CV47" i="8"/>
  <c r="CV59" i="8" s="1"/>
  <c r="CV58" i="8"/>
  <c r="CV52" i="8"/>
  <c r="CV34" i="8"/>
  <c r="CW31" i="8" s="1"/>
  <c r="CW19" i="8"/>
  <c r="CW21" i="8" s="1"/>
  <c r="CW13" i="8"/>
  <c r="CY432" i="3"/>
  <c r="CX89" i="6"/>
  <c r="CX93" i="6" s="1"/>
  <c r="CX119" i="6"/>
  <c r="CX94" i="7"/>
  <c r="CX51" i="6"/>
  <c r="CZ280" i="3"/>
  <c r="CZ82" i="6" s="1"/>
  <c r="CU80" i="8"/>
  <c r="CU73" i="8"/>
  <c r="CU79" i="8"/>
  <c r="DB323" i="5"/>
  <c r="DB325" i="5" s="1"/>
  <c r="DA428" i="3"/>
  <c r="DA104" i="6"/>
  <c r="ER82" i="6"/>
  <c r="CY54" i="7"/>
  <c r="CY96" i="7"/>
  <c r="CY58" i="7" l="1"/>
  <c r="CY70" i="7" s="1"/>
  <c r="CV53" i="8"/>
  <c r="CV62" i="8" s="1"/>
  <c r="CV66" i="8" s="1"/>
  <c r="CV69" i="8" s="1"/>
  <c r="DA278" i="3"/>
  <c r="CY437" i="3"/>
  <c r="CY49" i="6" s="1"/>
  <c r="CY435" i="3"/>
  <c r="CW45" i="8"/>
  <c r="CW26" i="8"/>
  <c r="CW32" i="8"/>
  <c r="CW36" i="8"/>
  <c r="CW38" i="8" s="1"/>
  <c r="CW42" i="8" s="1"/>
  <c r="CW72" i="8" s="1"/>
  <c r="CW33" i="8"/>
  <c r="CX52" i="6"/>
  <c r="CX10" i="8"/>
  <c r="CW27" i="8"/>
  <c r="CX21" i="7"/>
  <c r="CX122" i="6"/>
  <c r="CV60" i="8"/>
  <c r="CW57" i="8" s="1"/>
  <c r="CU77" i="8"/>
  <c r="CU75" i="8"/>
  <c r="DB90" i="6"/>
  <c r="DC321" i="5"/>
  <c r="DB326" i="5"/>
  <c r="DA15" i="7"/>
  <c r="DA429" i="3"/>
  <c r="DA433" i="3" s="1"/>
  <c r="DA120" i="6" s="1"/>
  <c r="DA20" i="7" s="1"/>
  <c r="DA430" i="3"/>
  <c r="DA279" i="3" s="1"/>
  <c r="DA116" i="6" s="1"/>
  <c r="CZ54" i="7"/>
  <c r="CZ96" i="7"/>
  <c r="CZ58" i="7" l="1"/>
  <c r="CZ70" i="7" s="1"/>
  <c r="CW28" i="8"/>
  <c r="CX25" i="8" s="1"/>
  <c r="CV54" i="8"/>
  <c r="CW51" i="8" s="1"/>
  <c r="CW34" i="8"/>
  <c r="CX31" i="8" s="1"/>
  <c r="CW58" i="8"/>
  <c r="CW52" i="8"/>
  <c r="CW47" i="8"/>
  <c r="CW59" i="8" s="1"/>
  <c r="CZ432" i="3"/>
  <c r="CY89" i="6"/>
  <c r="CX19" i="8"/>
  <c r="CX21" i="8" s="1"/>
  <c r="CX13" i="8"/>
  <c r="CY51" i="6"/>
  <c r="CY119" i="6"/>
  <c r="CY94" i="7"/>
  <c r="ER49" i="6"/>
  <c r="ER51" i="6" s="1"/>
  <c r="ER52" i="6" s="1"/>
  <c r="DA280" i="3"/>
  <c r="DB278" i="3" s="1"/>
  <c r="CU86" i="8"/>
  <c r="CV73" i="8"/>
  <c r="CV80" i="8"/>
  <c r="CV79" i="8"/>
  <c r="DB428" i="3"/>
  <c r="DB104" i="6"/>
  <c r="DC323" i="5"/>
  <c r="DC325" i="5" s="1"/>
  <c r="CW53" i="8" l="1"/>
  <c r="CW62" i="8" s="1"/>
  <c r="CW66" i="8" s="1"/>
  <c r="CW69" i="8" s="1"/>
  <c r="CW79" i="8" s="1"/>
  <c r="CW60" i="8"/>
  <c r="CX57" i="8" s="1"/>
  <c r="CX26" i="8"/>
  <c r="CX32" i="8"/>
  <c r="CX45" i="8"/>
  <c r="CZ435" i="3"/>
  <c r="CZ437" i="3"/>
  <c r="CZ49" i="6" s="1"/>
  <c r="CY93" i="6"/>
  <c r="ER89" i="6"/>
  <c r="ER93" i="6" s="1"/>
  <c r="CY21" i="7"/>
  <c r="ER119" i="6"/>
  <c r="ER122" i="6" s="1"/>
  <c r="CY122" i="6"/>
  <c r="CY52" i="6"/>
  <c r="CY10" i="8"/>
  <c r="CX27" i="8"/>
  <c r="CX33" i="8"/>
  <c r="CX36" i="8"/>
  <c r="CX38" i="8" s="1"/>
  <c r="CX42" i="8" s="1"/>
  <c r="CX72" i="8" s="1"/>
  <c r="DA82" i="6"/>
  <c r="DB429" i="3"/>
  <c r="DB433" i="3" s="1"/>
  <c r="DB120" i="6" s="1"/>
  <c r="DB20" i="7" s="1"/>
  <c r="DB430" i="3"/>
  <c r="DB279" i="3" s="1"/>
  <c r="DB116" i="6" s="1"/>
  <c r="CV77" i="8"/>
  <c r="CV75" i="8"/>
  <c r="DC90" i="6"/>
  <c r="ES90" i="6" s="1"/>
  <c r="DD321" i="5"/>
  <c r="DC326" i="5"/>
  <c r="DB15" i="7"/>
  <c r="DA96" i="7" l="1"/>
  <c r="CW73" i="8"/>
  <c r="CW77" i="8" s="1"/>
  <c r="CW54" i="8"/>
  <c r="CX51" i="8" s="1"/>
  <c r="CW80" i="8"/>
  <c r="DA54" i="7"/>
  <c r="CZ119" i="6"/>
  <c r="CZ51" i="6"/>
  <c r="CZ94" i="7"/>
  <c r="CY13" i="8"/>
  <c r="CY19" i="8"/>
  <c r="CY21" i="8" s="1"/>
  <c r="CZ89" i="6"/>
  <c r="CZ93" i="6" s="1"/>
  <c r="DA432" i="3"/>
  <c r="CX58" i="8"/>
  <c r="CX52" i="8"/>
  <c r="CX47" i="8"/>
  <c r="CX59" i="8" s="1"/>
  <c r="CX34" i="8"/>
  <c r="CY31" i="8" s="1"/>
  <c r="CX28" i="8"/>
  <c r="CY25" i="8" s="1"/>
  <c r="DB280" i="3"/>
  <c r="DC278" i="3" s="1"/>
  <c r="DC428" i="3"/>
  <c r="DC104" i="6"/>
  <c r="CV86" i="8"/>
  <c r="DD323" i="5"/>
  <c r="DD325" i="5" s="1"/>
  <c r="DA58" i="7" l="1"/>
  <c r="DA70" i="7" s="1"/>
  <c r="CW75" i="8"/>
  <c r="CW86" i="8" s="1"/>
  <c r="DB82" i="6"/>
  <c r="CX53" i="8"/>
  <c r="CX62" i="8" s="1"/>
  <c r="CX66" i="8" s="1"/>
  <c r="CX69" i="8" s="1"/>
  <c r="CX73" i="8" s="1"/>
  <c r="CX77" i="8" s="1"/>
  <c r="CX60" i="8"/>
  <c r="CY57" i="8" s="1"/>
  <c r="DA435" i="3"/>
  <c r="DA437" i="3"/>
  <c r="DA49" i="6" s="1"/>
  <c r="CY45" i="8"/>
  <c r="CY32" i="8"/>
  <c r="CY26" i="8"/>
  <c r="CY27" i="8"/>
  <c r="CY33" i="8"/>
  <c r="CY36" i="8"/>
  <c r="CY38" i="8" s="1"/>
  <c r="CY42" i="8" s="1"/>
  <c r="CY72" i="8" s="1"/>
  <c r="CZ52" i="6"/>
  <c r="CZ10" i="8"/>
  <c r="CZ122" i="6"/>
  <c r="CZ21" i="7"/>
  <c r="DD90" i="6"/>
  <c r="DE321" i="5"/>
  <c r="DD326" i="5"/>
  <c r="DC15" i="7"/>
  <c r="ES104" i="6"/>
  <c r="DC429" i="3"/>
  <c r="DC433" i="3" s="1"/>
  <c r="DC120" i="6" s="1"/>
  <c r="DC20" i="7" s="1"/>
  <c r="DC430" i="3"/>
  <c r="DC279" i="3" s="1"/>
  <c r="DC116" i="6" s="1"/>
  <c r="DB96" i="7" l="1"/>
  <c r="DB54" i="7"/>
  <c r="CX80" i="8"/>
  <c r="CX75" i="8"/>
  <c r="CX86" i="8" s="1"/>
  <c r="CX54" i="8"/>
  <c r="CY51" i="8" s="1"/>
  <c r="CX79" i="8"/>
  <c r="CY28" i="8"/>
  <c r="CZ25" i="8" s="1"/>
  <c r="CY34" i="8"/>
  <c r="CZ31" i="8" s="1"/>
  <c r="CY47" i="8"/>
  <c r="CY59" i="8" s="1"/>
  <c r="CY58" i="8"/>
  <c r="CY52" i="8"/>
  <c r="CZ13" i="8"/>
  <c r="CZ19" i="8"/>
  <c r="CZ21" i="8" s="1"/>
  <c r="DA51" i="6"/>
  <c r="DA119" i="6"/>
  <c r="DA94" i="7"/>
  <c r="DB432" i="3"/>
  <c r="DA89" i="6"/>
  <c r="DA93" i="6" s="1"/>
  <c r="DD428" i="3"/>
  <c r="DD104" i="6"/>
  <c r="DC280" i="3"/>
  <c r="DE323" i="5"/>
  <c r="DE325" i="5" s="1"/>
  <c r="ES116" i="6"/>
  <c r="DB58" i="7" l="1"/>
  <c r="DB70" i="7" s="1"/>
  <c r="CY53" i="8"/>
  <c r="CY62" i="8" s="1"/>
  <c r="CY66" i="8" s="1"/>
  <c r="CY69" i="8" s="1"/>
  <c r="CY73" i="8" s="1"/>
  <c r="CY77" i="8" s="1"/>
  <c r="DA52" i="6"/>
  <c r="DA10" i="8"/>
  <c r="DB435" i="3"/>
  <c r="DB437" i="3"/>
  <c r="DB49" i="6" s="1"/>
  <c r="CY60" i="8"/>
  <c r="CZ57" i="8" s="1"/>
  <c r="CZ36" i="8"/>
  <c r="CZ38" i="8" s="1"/>
  <c r="CZ42" i="8" s="1"/>
  <c r="CZ72" i="8" s="1"/>
  <c r="CZ33" i="8"/>
  <c r="CZ32" i="8"/>
  <c r="CZ45" i="8"/>
  <c r="CZ26" i="8"/>
  <c r="DA21" i="7"/>
  <c r="DA122" i="6"/>
  <c r="CZ27" i="8"/>
  <c r="DD15" i="7"/>
  <c r="DD430" i="3"/>
  <c r="DD279" i="3" s="1"/>
  <c r="DD116" i="6" s="1"/>
  <c r="DD429" i="3"/>
  <c r="DD433" i="3" s="1"/>
  <c r="DD120" i="6" s="1"/>
  <c r="DD20" i="7" s="1"/>
  <c r="DD278" i="3"/>
  <c r="DC82" i="6"/>
  <c r="DE90" i="6"/>
  <c r="DF321" i="5"/>
  <c r="DE326" i="5"/>
  <c r="CY75" i="8" l="1"/>
  <c r="CY86" i="8" s="1"/>
  <c r="CY54" i="8"/>
  <c r="CZ51" i="8" s="1"/>
  <c r="CY79" i="8"/>
  <c r="CY80" i="8"/>
  <c r="DD280" i="3"/>
  <c r="DE278" i="3" s="1"/>
  <c r="CZ34" i="8"/>
  <c r="DA31" i="8" s="1"/>
  <c r="DB51" i="6"/>
  <c r="DB94" i="7"/>
  <c r="DB119" i="6"/>
  <c r="DB89" i="6"/>
  <c r="DB93" i="6" s="1"/>
  <c r="DC432" i="3"/>
  <c r="CZ28" i="8"/>
  <c r="DA25" i="8" s="1"/>
  <c r="DA19" i="8"/>
  <c r="DA21" i="8" s="1"/>
  <c r="DA13" i="8"/>
  <c r="CZ52" i="8"/>
  <c r="CZ47" i="8"/>
  <c r="CZ59" i="8" s="1"/>
  <c r="CZ58" i="8"/>
  <c r="ES82" i="6"/>
  <c r="DC54" i="7"/>
  <c r="DC96" i="7"/>
  <c r="DE428" i="3"/>
  <c r="DE104" i="6"/>
  <c r="DF323" i="5"/>
  <c r="DF325" i="5" s="1"/>
  <c r="DC58" i="7" l="1"/>
  <c r="DC70" i="7" s="1"/>
  <c r="DD82" i="6"/>
  <c r="CZ53" i="8"/>
  <c r="CZ54" i="8" s="1"/>
  <c r="DA51" i="8" s="1"/>
  <c r="DA27" i="8"/>
  <c r="CZ60" i="8"/>
  <c r="DA57" i="8" s="1"/>
  <c r="DA26" i="8"/>
  <c r="DA45" i="8"/>
  <c r="DA32" i="8"/>
  <c r="DC435" i="3"/>
  <c r="DC437" i="3"/>
  <c r="DC49" i="6" s="1"/>
  <c r="DB21" i="7"/>
  <c r="DB122" i="6"/>
  <c r="DB10" i="8"/>
  <c r="DB52" i="6"/>
  <c r="DA36" i="8"/>
  <c r="DA38" i="8" s="1"/>
  <c r="DA42" i="8" s="1"/>
  <c r="DA72" i="8" s="1"/>
  <c r="DA33" i="8"/>
  <c r="DE15" i="7"/>
  <c r="DE430" i="3"/>
  <c r="DE279" i="3" s="1"/>
  <c r="DE116" i="6" s="1"/>
  <c r="DE429" i="3"/>
  <c r="DE433" i="3" s="1"/>
  <c r="DE120" i="6" s="1"/>
  <c r="DE20" i="7" s="1"/>
  <c r="DD54" i="7"/>
  <c r="DF90" i="6"/>
  <c r="DG321" i="5"/>
  <c r="DF326" i="5"/>
  <c r="DD96" i="7" l="1"/>
  <c r="DD58" i="7"/>
  <c r="DD70" i="7" s="1"/>
  <c r="DA28" i="8"/>
  <c r="DB25" i="8" s="1"/>
  <c r="CZ62" i="8"/>
  <c r="CZ66" i="8" s="1"/>
  <c r="CZ69" i="8" s="1"/>
  <c r="CZ73" i="8" s="1"/>
  <c r="CZ77" i="8" s="1"/>
  <c r="DB19" i="8"/>
  <c r="DB21" i="8" s="1"/>
  <c r="DB13" i="8"/>
  <c r="ES49" i="6"/>
  <c r="ES51" i="6" s="1"/>
  <c r="ES52" i="6" s="1"/>
  <c r="DC51" i="6"/>
  <c r="DC119" i="6"/>
  <c r="DC94" i="7"/>
  <c r="DD432" i="3"/>
  <c r="DC89" i="6"/>
  <c r="DA34" i="8"/>
  <c r="DB31" i="8" s="1"/>
  <c r="DA58" i="8"/>
  <c r="DA52" i="8"/>
  <c r="DA47" i="8"/>
  <c r="DA59" i="8" s="1"/>
  <c r="DE280" i="3"/>
  <c r="DE82" i="6" s="1"/>
  <c r="DG323" i="5"/>
  <c r="DG325" i="5" s="1"/>
  <c r="DF428" i="3"/>
  <c r="DF104" i="6"/>
  <c r="DA60" i="8" l="1"/>
  <c r="DB57" i="8" s="1"/>
  <c r="DB27" i="8"/>
  <c r="CZ80" i="8"/>
  <c r="CZ79" i="8"/>
  <c r="CZ75" i="8"/>
  <c r="DC93" i="6"/>
  <c r="ES89" i="6"/>
  <c r="ES93" i="6" s="1"/>
  <c r="DD437" i="3"/>
  <c r="DD49" i="6" s="1"/>
  <c r="DD435" i="3"/>
  <c r="DC21" i="7"/>
  <c r="ES119" i="6"/>
  <c r="ES122" i="6" s="1"/>
  <c r="DC122" i="6"/>
  <c r="DC52" i="6"/>
  <c r="DC10" i="8"/>
  <c r="DA53" i="8"/>
  <c r="DA54" i="8" s="1"/>
  <c r="DB51" i="8" s="1"/>
  <c r="DB36" i="8"/>
  <c r="DB38" i="8" s="1"/>
  <c r="DB42" i="8" s="1"/>
  <c r="DB72" i="8" s="1"/>
  <c r="DB33" i="8"/>
  <c r="DB32" i="8"/>
  <c r="DB45" i="8"/>
  <c r="DB26" i="8"/>
  <c r="DF278" i="3"/>
  <c r="DF15" i="7"/>
  <c r="DF430" i="3"/>
  <c r="DF279" i="3" s="1"/>
  <c r="DF116" i="6" s="1"/>
  <c r="DF429" i="3"/>
  <c r="DF433" i="3" s="1"/>
  <c r="DF120" i="6" s="1"/>
  <c r="DF20" i="7" s="1"/>
  <c r="DG90" i="6"/>
  <c r="ET90" i="6" s="1"/>
  <c r="DH321" i="5"/>
  <c r="DG326" i="5"/>
  <c r="DE54" i="7"/>
  <c r="DE96" i="7"/>
  <c r="DE58" i="7" l="1"/>
  <c r="DE70" i="7" s="1"/>
  <c r="CZ86" i="8"/>
  <c r="DB28" i="8"/>
  <c r="DC25" i="8" s="1"/>
  <c r="DA62" i="8"/>
  <c r="DA66" i="8" s="1"/>
  <c r="DA69" i="8" s="1"/>
  <c r="DA79" i="8" s="1"/>
  <c r="DB34" i="8"/>
  <c r="DC31" i="8" s="1"/>
  <c r="DB52" i="8"/>
  <c r="DB47" i="8"/>
  <c r="DB59" i="8" s="1"/>
  <c r="DB58" i="8"/>
  <c r="DE432" i="3"/>
  <c r="DD89" i="6"/>
  <c r="DD93" i="6" s="1"/>
  <c r="DD119" i="6"/>
  <c r="DD94" i="7"/>
  <c r="DD51" i="6"/>
  <c r="DC13" i="8"/>
  <c r="DC19" i="8"/>
  <c r="DC21" i="8" s="1"/>
  <c r="DF280" i="3"/>
  <c r="DF82" i="6" s="1"/>
  <c r="DG428" i="3"/>
  <c r="DG104" i="6"/>
  <c r="DH323" i="5"/>
  <c r="DH325" i="5" s="1"/>
  <c r="DA73" i="8" l="1"/>
  <c r="DA75" i="8" s="1"/>
  <c r="DA86" i="8" s="1"/>
  <c r="DC36" i="8"/>
  <c r="DC38" i="8" s="1"/>
  <c r="DC42" i="8" s="1"/>
  <c r="DC72" i="8" s="1"/>
  <c r="DA80" i="8"/>
  <c r="DB60" i="8"/>
  <c r="DC57" i="8" s="1"/>
  <c r="DE437" i="3"/>
  <c r="DE49" i="6" s="1"/>
  <c r="DE435" i="3"/>
  <c r="DC32" i="8"/>
  <c r="DC26" i="8"/>
  <c r="DC45" i="8"/>
  <c r="DD52" i="6"/>
  <c r="DD10" i="8"/>
  <c r="DC33" i="8"/>
  <c r="DB53" i="8"/>
  <c r="DB62" i="8" s="1"/>
  <c r="DB66" i="8" s="1"/>
  <c r="DB69" i="8" s="1"/>
  <c r="DD21" i="7"/>
  <c r="DD122" i="6"/>
  <c r="DC27" i="8"/>
  <c r="DG278" i="3"/>
  <c r="DG15" i="7"/>
  <c r="ET104" i="6"/>
  <c r="DH90" i="6"/>
  <c r="DH326" i="5"/>
  <c r="DI321" i="5"/>
  <c r="DG429" i="3"/>
  <c r="DG433" i="3" s="1"/>
  <c r="DG120" i="6" s="1"/>
  <c r="DG20" i="7" s="1"/>
  <c r="DG430" i="3"/>
  <c r="DG279" i="3" s="1"/>
  <c r="DG116" i="6" s="1"/>
  <c r="DF54" i="7"/>
  <c r="DF96" i="7"/>
  <c r="DF58" i="7" l="1"/>
  <c r="DF70" i="7" s="1"/>
  <c r="DA77" i="8"/>
  <c r="DB54" i="8"/>
  <c r="DC51" i="8" s="1"/>
  <c r="DD19" i="8"/>
  <c r="DD21" i="8" s="1"/>
  <c r="DD13" i="8"/>
  <c r="DC58" i="8"/>
  <c r="DC52" i="8"/>
  <c r="DC47" i="8"/>
  <c r="DC59" i="8" s="1"/>
  <c r="DC28" i="8"/>
  <c r="DD25" i="8" s="1"/>
  <c r="DC34" i="8"/>
  <c r="DD31" i="8" s="1"/>
  <c r="DF432" i="3"/>
  <c r="DE89" i="6"/>
  <c r="DE93" i="6" s="1"/>
  <c r="DE51" i="6"/>
  <c r="DE119" i="6"/>
  <c r="DE94" i="7"/>
  <c r="DG280" i="3"/>
  <c r="DH278" i="3" s="1"/>
  <c r="DB80" i="8"/>
  <c r="DB79" i="8"/>
  <c r="DB73" i="8"/>
  <c r="ET116" i="6"/>
  <c r="DI323" i="5"/>
  <c r="DI325" i="5" s="1"/>
  <c r="DH428" i="3"/>
  <c r="DH104" i="6"/>
  <c r="DC53" i="8" l="1"/>
  <c r="DC54" i="8" s="1"/>
  <c r="DD51" i="8" s="1"/>
  <c r="DD27" i="8"/>
  <c r="DC60" i="8"/>
  <c r="DD57" i="8" s="1"/>
  <c r="DF435" i="3"/>
  <c r="DF437" i="3"/>
  <c r="DF49" i="6" s="1"/>
  <c r="DD36" i="8"/>
  <c r="DD38" i="8" s="1"/>
  <c r="DD42" i="8" s="1"/>
  <c r="DD72" i="8" s="1"/>
  <c r="DD33" i="8"/>
  <c r="DE21" i="7"/>
  <c r="DE122" i="6"/>
  <c r="DE10" i="8"/>
  <c r="DE52" i="6"/>
  <c r="DD45" i="8"/>
  <c r="DD26" i="8"/>
  <c r="DD32" i="8"/>
  <c r="DG82" i="6"/>
  <c r="DB75" i="8"/>
  <c r="DB77" i="8"/>
  <c r="DI90" i="6"/>
  <c r="DI326" i="5"/>
  <c r="DJ321" i="5"/>
  <c r="DH15" i="7"/>
  <c r="DH429" i="3"/>
  <c r="DH433" i="3" s="1"/>
  <c r="DH120" i="6" s="1"/>
  <c r="DH20" i="7" s="1"/>
  <c r="DH430" i="3"/>
  <c r="DH279" i="3" s="1"/>
  <c r="DH116" i="6" s="1"/>
  <c r="DC62" i="8" l="1"/>
  <c r="DC66" i="8" s="1"/>
  <c r="DC69" i="8" s="1"/>
  <c r="DC73" i="8" s="1"/>
  <c r="DC77" i="8" s="1"/>
  <c r="DG96" i="7"/>
  <c r="DD28" i="8"/>
  <c r="DE25" i="8" s="1"/>
  <c r="DD34" i="8"/>
  <c r="DE31" i="8" s="1"/>
  <c r="DE13" i="8"/>
  <c r="DE19" i="8"/>
  <c r="DE21" i="8" s="1"/>
  <c r="DD58" i="8"/>
  <c r="DD52" i="8"/>
  <c r="DD47" i="8"/>
  <c r="DD59" i="8" s="1"/>
  <c r="DD53" i="8" s="1"/>
  <c r="DF51" i="6"/>
  <c r="DF119" i="6"/>
  <c r="DF94" i="7"/>
  <c r="DG432" i="3"/>
  <c r="DF89" i="6"/>
  <c r="DF93" i="6" s="1"/>
  <c r="DG54" i="7"/>
  <c r="ET82" i="6"/>
  <c r="DH280" i="3"/>
  <c r="DH82" i="6" s="1"/>
  <c r="DB86" i="8"/>
  <c r="DJ323" i="5"/>
  <c r="DJ325" i="5" s="1"/>
  <c r="DI428" i="3"/>
  <c r="DI104" i="6"/>
  <c r="DC80" i="8" l="1"/>
  <c r="DC79" i="8"/>
  <c r="DC75" i="8"/>
  <c r="DG58" i="7"/>
  <c r="DG70" i="7" s="1"/>
  <c r="DE36" i="8"/>
  <c r="DE38" i="8" s="1"/>
  <c r="DE42" i="8" s="1"/>
  <c r="DE72" i="8" s="1"/>
  <c r="DE27" i="8"/>
  <c r="DE33" i="8"/>
  <c r="DD60" i="8"/>
  <c r="DE57" i="8" s="1"/>
  <c r="DD54" i="8"/>
  <c r="DE51" i="8" s="1"/>
  <c r="DG435" i="3"/>
  <c r="DG437" i="3"/>
  <c r="DG49" i="6" s="1"/>
  <c r="DD62" i="8"/>
  <c r="DD66" i="8" s="1"/>
  <c r="DD69" i="8" s="1"/>
  <c r="DD73" i="8" s="1"/>
  <c r="DD77" i="8" s="1"/>
  <c r="DF21" i="7"/>
  <c r="DF122" i="6"/>
  <c r="DE45" i="8"/>
  <c r="DE26" i="8"/>
  <c r="DE32" i="8"/>
  <c r="DF52" i="6"/>
  <c r="DF10" i="8"/>
  <c r="DI278" i="3"/>
  <c r="DJ90" i="6"/>
  <c r="DK321" i="5"/>
  <c r="DJ326" i="5"/>
  <c r="DI429" i="3"/>
  <c r="DI433" i="3" s="1"/>
  <c r="DI120" i="6" s="1"/>
  <c r="DI20" i="7" s="1"/>
  <c r="DI430" i="3"/>
  <c r="DI279" i="3" s="1"/>
  <c r="DI116" i="6" s="1"/>
  <c r="DH54" i="7"/>
  <c r="DH96" i="7"/>
  <c r="DC86" i="8"/>
  <c r="DI15" i="7"/>
  <c r="DH58" i="7" l="1"/>
  <c r="DH70" i="7" s="1"/>
  <c r="DE28" i="8"/>
  <c r="DF25" i="8" s="1"/>
  <c r="DE34" i="8"/>
  <c r="DF31" i="8" s="1"/>
  <c r="DD79" i="8"/>
  <c r="DD75" i="8"/>
  <c r="DD80" i="8"/>
  <c r="DE58" i="8"/>
  <c r="DE52" i="8"/>
  <c r="DE47" i="8"/>
  <c r="DE59" i="8" s="1"/>
  <c r="DF13" i="8"/>
  <c r="DF19" i="8"/>
  <c r="DF21" i="8" s="1"/>
  <c r="DG51" i="6"/>
  <c r="DG119" i="6"/>
  <c r="ET49" i="6"/>
  <c r="ET51" i="6" s="1"/>
  <c r="ET52" i="6" s="1"/>
  <c r="DG94" i="7"/>
  <c r="DH432" i="3"/>
  <c r="DG89" i="6"/>
  <c r="DI280" i="3"/>
  <c r="DJ278" i="3" s="1"/>
  <c r="DJ428" i="3"/>
  <c r="DJ104" i="6"/>
  <c r="DK323" i="5"/>
  <c r="DK325" i="5" s="1"/>
  <c r="DF36" i="8" l="1"/>
  <c r="DF38" i="8" s="1"/>
  <c r="DF42" i="8" s="1"/>
  <c r="DF72" i="8" s="1"/>
  <c r="DD86" i="8"/>
  <c r="DE60" i="8"/>
  <c r="DF57" i="8" s="1"/>
  <c r="DG93" i="6"/>
  <c r="ET89" i="6"/>
  <c r="ET93" i="6" s="1"/>
  <c r="DF32" i="8"/>
  <c r="DF26" i="8"/>
  <c r="DF45" i="8"/>
  <c r="DH437" i="3"/>
  <c r="DH49" i="6" s="1"/>
  <c r="DH435" i="3"/>
  <c r="DF33" i="8"/>
  <c r="ET119" i="6"/>
  <c r="ET122" i="6" s="1"/>
  <c r="DG21" i="7"/>
  <c r="DG122" i="6"/>
  <c r="DE53" i="8"/>
  <c r="DE54" i="8" s="1"/>
  <c r="DF51" i="8" s="1"/>
  <c r="DG52" i="6"/>
  <c r="DG10" i="8"/>
  <c r="DF27" i="8"/>
  <c r="DI82" i="6"/>
  <c r="DK90" i="6"/>
  <c r="EU90" i="6" s="1"/>
  <c r="DL321" i="5"/>
  <c r="DK326" i="5"/>
  <c r="DJ15" i="7"/>
  <c r="DJ429" i="3"/>
  <c r="DJ433" i="3" s="1"/>
  <c r="DJ120" i="6" s="1"/>
  <c r="DJ20" i="7" s="1"/>
  <c r="DJ430" i="3"/>
  <c r="DJ279" i="3" s="1"/>
  <c r="DJ116" i="6" s="1"/>
  <c r="DI54" i="7" l="1"/>
  <c r="DI58" i="7" s="1"/>
  <c r="DI70" i="7" s="1"/>
  <c r="DI96" i="7"/>
  <c r="DE62" i="8"/>
  <c r="DE66" i="8" s="1"/>
  <c r="DE69" i="8" s="1"/>
  <c r="DE73" i="8" s="1"/>
  <c r="DE75" i="8" s="1"/>
  <c r="DH94" i="7"/>
  <c r="DH51" i="6"/>
  <c r="DH119" i="6"/>
  <c r="DF47" i="8"/>
  <c r="DF59" i="8" s="1"/>
  <c r="DF58" i="8"/>
  <c r="DF52" i="8"/>
  <c r="DG19" i="8"/>
  <c r="DG21" i="8" s="1"/>
  <c r="DG13" i="8"/>
  <c r="DH89" i="6"/>
  <c r="DH93" i="6" s="1"/>
  <c r="DI432" i="3"/>
  <c r="DF28" i="8"/>
  <c r="DG25" i="8" s="1"/>
  <c r="DF34" i="8"/>
  <c r="DG31" i="8" s="1"/>
  <c r="DJ280" i="3"/>
  <c r="DK278" i="3" s="1"/>
  <c r="DK428" i="3"/>
  <c r="DK104" i="6"/>
  <c r="DL323" i="5"/>
  <c r="DL325" i="5" s="1"/>
  <c r="DE79" i="8" l="1"/>
  <c r="DE80" i="8"/>
  <c r="DE77" i="8"/>
  <c r="DF53" i="8"/>
  <c r="DF54" i="8" s="1"/>
  <c r="DG51" i="8" s="1"/>
  <c r="DF60" i="8"/>
  <c r="DG57" i="8" s="1"/>
  <c r="DG33" i="8"/>
  <c r="DG36" i="8"/>
  <c r="DG38" i="8" s="1"/>
  <c r="DG42" i="8" s="1"/>
  <c r="DG72" i="8" s="1"/>
  <c r="DG45" i="8"/>
  <c r="DG32" i="8"/>
  <c r="DG26" i="8"/>
  <c r="DG27" i="8"/>
  <c r="DH122" i="6"/>
  <c r="DH21" i="7"/>
  <c r="DI435" i="3"/>
  <c r="DI437" i="3"/>
  <c r="DI49" i="6" s="1"/>
  <c r="DH10" i="8"/>
  <c r="DH52" i="6"/>
  <c r="DJ82" i="6"/>
  <c r="DE86" i="8"/>
  <c r="DK15" i="7"/>
  <c r="EU104" i="6"/>
  <c r="DL90" i="6"/>
  <c r="DM321" i="5"/>
  <c r="DL326" i="5"/>
  <c r="DK429" i="3"/>
  <c r="DK433" i="3" s="1"/>
  <c r="DK120" i="6" s="1"/>
  <c r="DK20" i="7" s="1"/>
  <c r="DK430" i="3"/>
  <c r="DK279" i="3" s="1"/>
  <c r="DK116" i="6" s="1"/>
  <c r="DJ54" i="7" l="1"/>
  <c r="DJ58" i="7" s="1"/>
  <c r="DJ70" i="7" s="1"/>
  <c r="DF62" i="8"/>
  <c r="DF66" i="8" s="1"/>
  <c r="DF69" i="8" s="1"/>
  <c r="DF73" i="8" s="1"/>
  <c r="DG34" i="8"/>
  <c r="DH31" i="8" s="1"/>
  <c r="DG28" i="8"/>
  <c r="DH25" i="8" s="1"/>
  <c r="DJ96" i="7"/>
  <c r="DH13" i="8"/>
  <c r="DH19" i="8"/>
  <c r="DH21" i="8" s="1"/>
  <c r="DG47" i="8"/>
  <c r="DG59" i="8" s="1"/>
  <c r="DG52" i="8"/>
  <c r="DG58" i="8"/>
  <c r="DI119" i="6"/>
  <c r="DI94" i="7"/>
  <c r="DI51" i="6"/>
  <c r="DI89" i="6"/>
  <c r="DI93" i="6" s="1"/>
  <c r="DJ432" i="3"/>
  <c r="EU116" i="6"/>
  <c r="DL428" i="3"/>
  <c r="DL104" i="6"/>
  <c r="DK280" i="3"/>
  <c r="DM323" i="5"/>
  <c r="DM325" i="5" s="1"/>
  <c r="DF80" i="8" l="1"/>
  <c r="DF79" i="8"/>
  <c r="DH36" i="8"/>
  <c r="DH38" i="8" s="1"/>
  <c r="DH42" i="8" s="1"/>
  <c r="DH72" i="8" s="1"/>
  <c r="DG60" i="8"/>
  <c r="DH57" i="8" s="1"/>
  <c r="DG53" i="8"/>
  <c r="DG62" i="8" s="1"/>
  <c r="DG66" i="8" s="1"/>
  <c r="DG69" i="8" s="1"/>
  <c r="DG73" i="8" s="1"/>
  <c r="DJ437" i="3"/>
  <c r="DJ49" i="6" s="1"/>
  <c r="DJ435" i="3"/>
  <c r="DH32" i="8"/>
  <c r="DH26" i="8"/>
  <c r="DH45" i="8"/>
  <c r="DI52" i="6"/>
  <c r="DI10" i="8"/>
  <c r="DH33" i="8"/>
  <c r="DI21" i="7"/>
  <c r="DI122" i="6"/>
  <c r="DH27" i="8"/>
  <c r="DM90" i="6"/>
  <c r="DN321" i="5"/>
  <c r="DM326" i="5"/>
  <c r="DL278" i="3"/>
  <c r="DK82" i="6"/>
  <c r="DF77" i="8"/>
  <c r="DF75" i="8"/>
  <c r="DL15" i="7"/>
  <c r="DL430" i="3"/>
  <c r="DL279" i="3" s="1"/>
  <c r="DL116" i="6" s="1"/>
  <c r="DL429" i="3"/>
  <c r="DL433" i="3" s="1"/>
  <c r="DL120" i="6" s="1"/>
  <c r="DL20" i="7" s="1"/>
  <c r="DG80" i="8" l="1"/>
  <c r="DG79" i="8"/>
  <c r="DH34" i="8"/>
  <c r="DI31" i="8" s="1"/>
  <c r="DG54" i="8"/>
  <c r="DH51" i="8" s="1"/>
  <c r="DI13" i="8"/>
  <c r="DI19" i="8"/>
  <c r="DI21" i="8" s="1"/>
  <c r="DH52" i="8"/>
  <c r="DH47" i="8"/>
  <c r="DH59" i="8" s="1"/>
  <c r="DH58" i="8"/>
  <c r="DH28" i="8"/>
  <c r="DI25" i="8" s="1"/>
  <c r="DJ89" i="6"/>
  <c r="DJ93" i="6" s="1"/>
  <c r="DK432" i="3"/>
  <c r="DJ94" i="7"/>
  <c r="DJ51" i="6"/>
  <c r="DJ119" i="6"/>
  <c r="DL280" i="3"/>
  <c r="DF86" i="8"/>
  <c r="DM428" i="3"/>
  <c r="DM104" i="6"/>
  <c r="DG77" i="8"/>
  <c r="DG75" i="8"/>
  <c r="DN323" i="5"/>
  <c r="DN325" i="5" s="1"/>
  <c r="EU82" i="6"/>
  <c r="DK54" i="7"/>
  <c r="DK96" i="7"/>
  <c r="DK58" i="7" l="1"/>
  <c r="DK70" i="7" s="1"/>
  <c r="DI27" i="8"/>
  <c r="DI33" i="8"/>
  <c r="DI36" i="8"/>
  <c r="DI38" i="8" s="1"/>
  <c r="DI42" i="8" s="1"/>
  <c r="DI72" i="8" s="1"/>
  <c r="DJ52" i="6"/>
  <c r="DJ10" i="8"/>
  <c r="DH60" i="8"/>
  <c r="DI57" i="8" s="1"/>
  <c r="DH53" i="8"/>
  <c r="DH54" i="8" s="1"/>
  <c r="DI51" i="8" s="1"/>
  <c r="DK437" i="3"/>
  <c r="DK49" i="6" s="1"/>
  <c r="DK435" i="3"/>
  <c r="DI45" i="8"/>
  <c r="DI26" i="8"/>
  <c r="DI32" i="8"/>
  <c r="DJ21" i="7"/>
  <c r="DJ122" i="6"/>
  <c r="DM278" i="3"/>
  <c r="DL82" i="6"/>
  <c r="DM15" i="7"/>
  <c r="DM429" i="3"/>
  <c r="DM433" i="3" s="1"/>
  <c r="DM120" i="6" s="1"/>
  <c r="DM20" i="7" s="1"/>
  <c r="DM430" i="3"/>
  <c r="DM279" i="3" s="1"/>
  <c r="DM116" i="6" s="1"/>
  <c r="DN90" i="6"/>
  <c r="DO321" i="5"/>
  <c r="DN326" i="5"/>
  <c r="DG86" i="8"/>
  <c r="DI28" i="8" l="1"/>
  <c r="DJ25" i="8" s="1"/>
  <c r="DI34" i="8"/>
  <c r="DJ31" i="8" s="1"/>
  <c r="DL432" i="3"/>
  <c r="DK89" i="6"/>
  <c r="DK119" i="6"/>
  <c r="DK94" i="7"/>
  <c r="EU49" i="6"/>
  <c r="EU51" i="6" s="1"/>
  <c r="EU52" i="6" s="1"/>
  <c r="DK51" i="6"/>
  <c r="DH62" i="8"/>
  <c r="DH66" i="8" s="1"/>
  <c r="DH69" i="8" s="1"/>
  <c r="DH73" i="8" s="1"/>
  <c r="DJ19" i="8"/>
  <c r="DJ21" i="8" s="1"/>
  <c r="DJ13" i="8"/>
  <c r="DI47" i="8"/>
  <c r="DI59" i="8" s="1"/>
  <c r="DI53" i="8" s="1"/>
  <c r="DI58" i="8"/>
  <c r="DI52" i="8"/>
  <c r="DL54" i="7"/>
  <c r="DL96" i="7"/>
  <c r="DM280" i="3"/>
  <c r="DN428" i="3"/>
  <c r="DN104" i="6"/>
  <c r="DO323" i="5"/>
  <c r="DO325" i="5" s="1"/>
  <c r="DL58" i="7" l="1"/>
  <c r="DL70" i="7" s="1"/>
  <c r="DJ36" i="8"/>
  <c r="DJ38" i="8" s="1"/>
  <c r="DJ42" i="8" s="1"/>
  <c r="DJ72" i="8" s="1"/>
  <c r="DJ33" i="8"/>
  <c r="DH79" i="8"/>
  <c r="DH80" i="8"/>
  <c r="DK52" i="6"/>
  <c r="DK10" i="8"/>
  <c r="DI60" i="8"/>
  <c r="DJ57" i="8" s="1"/>
  <c r="DK122" i="6"/>
  <c r="DK21" i="7"/>
  <c r="EU119" i="6"/>
  <c r="EU122" i="6" s="1"/>
  <c r="EU89" i="6"/>
  <c r="EU93" i="6" s="1"/>
  <c r="DK93" i="6"/>
  <c r="DJ32" i="8"/>
  <c r="DJ26" i="8"/>
  <c r="DJ45" i="8"/>
  <c r="DL437" i="3"/>
  <c r="DL49" i="6" s="1"/>
  <c r="DL435" i="3"/>
  <c r="DJ27" i="8"/>
  <c r="DH77" i="8"/>
  <c r="DH75" i="8"/>
  <c r="DN15" i="7"/>
  <c r="DN429" i="3"/>
  <c r="DN433" i="3" s="1"/>
  <c r="DN120" i="6" s="1"/>
  <c r="DN20" i="7" s="1"/>
  <c r="DN430" i="3"/>
  <c r="DN279" i="3" s="1"/>
  <c r="DN116" i="6" s="1"/>
  <c r="DN278" i="3"/>
  <c r="DM82" i="6"/>
  <c r="DI54" i="8"/>
  <c r="DJ51" i="8" s="1"/>
  <c r="DI62" i="8"/>
  <c r="DI66" i="8" s="1"/>
  <c r="DI69" i="8" s="1"/>
  <c r="DO90" i="6"/>
  <c r="EV90" i="6" s="1"/>
  <c r="DP321" i="5"/>
  <c r="DO326" i="5"/>
  <c r="DJ34" i="8" l="1"/>
  <c r="DK31" i="8" s="1"/>
  <c r="DL89" i="6"/>
  <c r="DL93" i="6" s="1"/>
  <c r="DM432" i="3"/>
  <c r="DL94" i="7"/>
  <c r="DL119" i="6"/>
  <c r="DL51" i="6"/>
  <c r="DJ47" i="8"/>
  <c r="DJ59" i="8" s="1"/>
  <c r="DJ58" i="8"/>
  <c r="DJ52" i="8"/>
  <c r="DJ28" i="8"/>
  <c r="DK25" i="8" s="1"/>
  <c r="DK13" i="8"/>
  <c r="DK19" i="8"/>
  <c r="DK21" i="8" s="1"/>
  <c r="DH86" i="8"/>
  <c r="DP323" i="5"/>
  <c r="DP325" i="5" s="1"/>
  <c r="DI73" i="8"/>
  <c r="DI79" i="8"/>
  <c r="DI80" i="8"/>
  <c r="DM54" i="7"/>
  <c r="DM96" i="7"/>
  <c r="DN280" i="3"/>
  <c r="DO428" i="3"/>
  <c r="DO104" i="6"/>
  <c r="DM58" i="7" l="1"/>
  <c r="DM70" i="7" s="1"/>
  <c r="DK36" i="8"/>
  <c r="DK38" i="8" s="1"/>
  <c r="DK42" i="8" s="1"/>
  <c r="DK72" i="8" s="1"/>
  <c r="DJ53" i="8"/>
  <c r="DJ62" i="8" s="1"/>
  <c r="DJ66" i="8" s="1"/>
  <c r="DJ69" i="8" s="1"/>
  <c r="DJ80" i="8" s="1"/>
  <c r="DK33" i="8"/>
  <c r="DJ60" i="8"/>
  <c r="DK57" i="8" s="1"/>
  <c r="DL52" i="6"/>
  <c r="DL10" i="8"/>
  <c r="DL21" i="7"/>
  <c r="DL122" i="6"/>
  <c r="DK45" i="8"/>
  <c r="DK32" i="8"/>
  <c r="DK26" i="8"/>
  <c r="DM437" i="3"/>
  <c r="DM49" i="6" s="1"/>
  <c r="DM435" i="3"/>
  <c r="DK27" i="8"/>
  <c r="DP90" i="6"/>
  <c r="DP326" i="5"/>
  <c r="DQ321" i="5"/>
  <c r="DO278" i="3"/>
  <c r="DN82" i="6"/>
  <c r="DO15" i="7"/>
  <c r="EV104" i="6"/>
  <c r="DO429" i="3"/>
  <c r="DO433" i="3" s="1"/>
  <c r="DO120" i="6" s="1"/>
  <c r="DO20" i="7" s="1"/>
  <c r="DO430" i="3"/>
  <c r="DO279" i="3" s="1"/>
  <c r="DO116" i="6" s="1"/>
  <c r="DI77" i="8"/>
  <c r="DI75" i="8"/>
  <c r="DJ79" i="8" l="1"/>
  <c r="DJ73" i="8"/>
  <c r="DJ75" i="8" s="1"/>
  <c r="DJ54" i="8"/>
  <c r="DK51" i="8" s="1"/>
  <c r="DK34" i="8"/>
  <c r="DL31" i="8" s="1"/>
  <c r="DK28" i="8"/>
  <c r="DL25" i="8" s="1"/>
  <c r="DK52" i="8"/>
  <c r="DK47" i="8"/>
  <c r="DK59" i="8" s="1"/>
  <c r="DK58" i="8"/>
  <c r="DN432" i="3"/>
  <c r="DM89" i="6"/>
  <c r="DM93" i="6" s="1"/>
  <c r="DL13" i="8"/>
  <c r="DL19" i="8"/>
  <c r="DL21" i="8" s="1"/>
  <c r="DM51" i="6"/>
  <c r="DM119" i="6"/>
  <c r="DM94" i="7"/>
  <c r="DP428" i="3"/>
  <c r="DP104" i="6"/>
  <c r="EV116" i="6"/>
  <c r="DN54" i="7"/>
  <c r="DN96" i="7"/>
  <c r="DO280" i="3"/>
  <c r="DI86" i="8"/>
  <c r="DQ323" i="5"/>
  <c r="DQ325" i="5" s="1"/>
  <c r="DN58" i="7" l="1"/>
  <c r="DN70" i="7" s="1"/>
  <c r="DJ77" i="8"/>
  <c r="DL36" i="8"/>
  <c r="DL38" i="8" s="1"/>
  <c r="DL42" i="8" s="1"/>
  <c r="DL72" i="8" s="1"/>
  <c r="DK60" i="8"/>
  <c r="DL57" i="8" s="1"/>
  <c r="DL33" i="8"/>
  <c r="DK53" i="8"/>
  <c r="DK62" i="8" s="1"/>
  <c r="DK66" i="8" s="1"/>
  <c r="DK69" i="8" s="1"/>
  <c r="DK79" i="8" s="1"/>
  <c r="DN437" i="3"/>
  <c r="DN49" i="6" s="1"/>
  <c r="DN435" i="3"/>
  <c r="DM122" i="6"/>
  <c r="DM21" i="7"/>
  <c r="DM10" i="8"/>
  <c r="DM52" i="6"/>
  <c r="DL32" i="8"/>
  <c r="DL45" i="8"/>
  <c r="DL26" i="8"/>
  <c r="DL27" i="8"/>
  <c r="DQ90" i="6"/>
  <c r="DQ326" i="5"/>
  <c r="DR321" i="5"/>
  <c r="DP15" i="7"/>
  <c r="DP429" i="3"/>
  <c r="DP433" i="3" s="1"/>
  <c r="DP120" i="6" s="1"/>
  <c r="DP20" i="7" s="1"/>
  <c r="DP430" i="3"/>
  <c r="DP279" i="3" s="1"/>
  <c r="DP116" i="6" s="1"/>
  <c r="DJ86" i="8"/>
  <c r="DP278" i="3"/>
  <c r="DO82" i="6"/>
  <c r="DL34" i="8" l="1"/>
  <c r="DM31" i="8" s="1"/>
  <c r="DK54" i="8"/>
  <c r="DL51" i="8" s="1"/>
  <c r="DK73" i="8"/>
  <c r="DK77" i="8" s="1"/>
  <c r="DK80" i="8"/>
  <c r="DL58" i="8"/>
  <c r="DL52" i="8"/>
  <c r="DL47" i="8"/>
  <c r="DL59" i="8" s="1"/>
  <c r="DM19" i="8"/>
  <c r="DM21" i="8" s="1"/>
  <c r="DM13" i="8"/>
  <c r="DN89" i="6"/>
  <c r="DN93" i="6" s="1"/>
  <c r="DO432" i="3"/>
  <c r="DL28" i="8"/>
  <c r="DM25" i="8" s="1"/>
  <c r="DN94" i="7"/>
  <c r="DN119" i="6"/>
  <c r="DN51" i="6"/>
  <c r="DP280" i="3"/>
  <c r="DP82" i="6" s="1"/>
  <c r="EV82" i="6"/>
  <c r="DO54" i="7"/>
  <c r="DO96" i="7"/>
  <c r="DR323" i="5"/>
  <c r="DR325" i="5" s="1"/>
  <c r="DQ428" i="3"/>
  <c r="DQ104" i="6"/>
  <c r="DO58" i="7" l="1"/>
  <c r="DO70" i="7" s="1"/>
  <c r="DL60" i="8"/>
  <c r="DM57" i="8" s="1"/>
  <c r="DM36" i="8"/>
  <c r="DM38" i="8" s="1"/>
  <c r="DM42" i="8" s="1"/>
  <c r="DM72" i="8" s="1"/>
  <c r="DK75" i="8"/>
  <c r="DK86" i="8" s="1"/>
  <c r="DL53" i="8"/>
  <c r="DL62" i="8" s="1"/>
  <c r="DL66" i="8" s="1"/>
  <c r="DL69" i="8" s="1"/>
  <c r="DL79" i="8" s="1"/>
  <c r="DM32" i="8"/>
  <c r="DM26" i="8"/>
  <c r="DM45" i="8"/>
  <c r="DN10" i="8"/>
  <c r="DN52" i="6"/>
  <c r="DM33" i="8"/>
  <c r="DN122" i="6"/>
  <c r="DN21" i="7"/>
  <c r="DM27" i="8"/>
  <c r="DO435" i="3"/>
  <c r="DO437" i="3"/>
  <c r="DO49" i="6" s="1"/>
  <c r="DQ278" i="3"/>
  <c r="DR90" i="6"/>
  <c r="DS321" i="5"/>
  <c r="DR326" i="5"/>
  <c r="DQ15" i="7"/>
  <c r="DQ429" i="3"/>
  <c r="DQ433" i="3" s="1"/>
  <c r="DQ120" i="6" s="1"/>
  <c r="DQ20" i="7" s="1"/>
  <c r="DQ430" i="3"/>
  <c r="DQ279" i="3" s="1"/>
  <c r="DQ116" i="6" s="1"/>
  <c r="DP54" i="7"/>
  <c r="DP96" i="7"/>
  <c r="DP58" i="7" l="1"/>
  <c r="DP70" i="7" s="1"/>
  <c r="DL54" i="8"/>
  <c r="DM51" i="8" s="1"/>
  <c r="DL80" i="8"/>
  <c r="DL73" i="8"/>
  <c r="DL77" i="8" s="1"/>
  <c r="DO51" i="6"/>
  <c r="DO94" i="7"/>
  <c r="DO119" i="6"/>
  <c r="EV49" i="6"/>
  <c r="EV51" i="6" s="1"/>
  <c r="EV52" i="6" s="1"/>
  <c r="DN19" i="8"/>
  <c r="DN21" i="8" s="1"/>
  <c r="DN13" i="8"/>
  <c r="DP432" i="3"/>
  <c r="DO89" i="6"/>
  <c r="DM52" i="8"/>
  <c r="DM58" i="8"/>
  <c r="DM47" i="8"/>
  <c r="DM59" i="8" s="1"/>
  <c r="DM28" i="8"/>
  <c r="DN25" i="8" s="1"/>
  <c r="DM34" i="8"/>
  <c r="DN31" i="8" s="1"/>
  <c r="DQ280" i="3"/>
  <c r="DR278" i="3" s="1"/>
  <c r="DS323" i="5"/>
  <c r="DS325" i="5" s="1"/>
  <c r="DR428" i="3"/>
  <c r="DR104" i="6"/>
  <c r="DL75" i="8" l="1"/>
  <c r="DM53" i="8"/>
  <c r="DM54" i="8" s="1"/>
  <c r="DN51" i="8" s="1"/>
  <c r="DM60" i="8"/>
  <c r="DN57" i="8" s="1"/>
  <c r="DN27" i="8"/>
  <c r="EV89" i="6"/>
  <c r="EV93" i="6" s="1"/>
  <c r="DO93" i="6"/>
  <c r="DP435" i="3"/>
  <c r="DP437" i="3"/>
  <c r="DP49" i="6" s="1"/>
  <c r="DN33" i="8"/>
  <c r="DN36" i="8"/>
  <c r="DN38" i="8" s="1"/>
  <c r="DN42" i="8" s="1"/>
  <c r="DN72" i="8" s="1"/>
  <c r="DN32" i="8"/>
  <c r="DN26" i="8"/>
  <c r="DN45" i="8"/>
  <c r="DO21" i="7"/>
  <c r="DO122" i="6"/>
  <c r="EV119" i="6"/>
  <c r="EV122" i="6" s="1"/>
  <c r="DO52" i="6"/>
  <c r="DO10" i="8"/>
  <c r="DQ82" i="6"/>
  <c r="DS90" i="6"/>
  <c r="EW90" i="6" s="1"/>
  <c r="DS326" i="5"/>
  <c r="DR15" i="7"/>
  <c r="DR429" i="3"/>
  <c r="DR433" i="3" s="1"/>
  <c r="DR120" i="6" s="1"/>
  <c r="DR20" i="7" s="1"/>
  <c r="DR430" i="3"/>
  <c r="DR279" i="3" s="1"/>
  <c r="DR116" i="6" s="1"/>
  <c r="DQ54" i="7" l="1"/>
  <c r="DQ58" i="7" s="1"/>
  <c r="DQ70" i="7" s="1"/>
  <c r="DM62" i="8"/>
  <c r="DM66" i="8" s="1"/>
  <c r="DM69" i="8" s="1"/>
  <c r="DM79" i="8" s="1"/>
  <c r="DL86" i="8"/>
  <c r="DN28" i="8"/>
  <c r="DO25" i="8" s="1"/>
  <c r="DN34" i="8"/>
  <c r="DO31" i="8" s="1"/>
  <c r="DO19" i="8"/>
  <c r="DO21" i="8" s="1"/>
  <c r="DO13" i="8"/>
  <c r="DQ96" i="7"/>
  <c r="DP51" i="6"/>
  <c r="DP119" i="6"/>
  <c r="DP94" i="7"/>
  <c r="DQ432" i="3"/>
  <c r="DP89" i="6"/>
  <c r="DP93" i="6" s="1"/>
  <c r="DN52" i="8"/>
  <c r="DN47" i="8"/>
  <c r="DN59" i="8" s="1"/>
  <c r="DN58" i="8"/>
  <c r="DR280" i="3"/>
  <c r="DR82" i="6" s="1"/>
  <c r="DS428" i="3"/>
  <c r="DS104" i="6"/>
  <c r="DM80" i="8" l="1"/>
  <c r="DM73" i="8"/>
  <c r="DM75" i="8" s="1"/>
  <c r="DO36" i="8"/>
  <c r="DO38" i="8" s="1"/>
  <c r="DO42" i="8" s="1"/>
  <c r="DO72" i="8" s="1"/>
  <c r="DO33" i="8"/>
  <c r="DN60" i="8"/>
  <c r="DO57" i="8" s="1"/>
  <c r="DQ435" i="3"/>
  <c r="DQ437" i="3"/>
  <c r="DQ49" i="6" s="1"/>
  <c r="DN53" i="8"/>
  <c r="DN62" i="8" s="1"/>
  <c r="DN66" i="8" s="1"/>
  <c r="DN69" i="8" s="1"/>
  <c r="DN73" i="8" s="1"/>
  <c r="DN77" i="8" s="1"/>
  <c r="DP122" i="6"/>
  <c r="DP21" i="7"/>
  <c r="DP52" i="6"/>
  <c r="DP10" i="8"/>
  <c r="DO32" i="8"/>
  <c r="DO26" i="8"/>
  <c r="DO45" i="8"/>
  <c r="DO27" i="8"/>
  <c r="DS278" i="3"/>
  <c r="DR54" i="7"/>
  <c r="DR96" i="7"/>
  <c r="DS15" i="7"/>
  <c r="EW104" i="6"/>
  <c r="DS429" i="3"/>
  <c r="DS433" i="3" s="1"/>
  <c r="DS430" i="3"/>
  <c r="DS279" i="3" s="1"/>
  <c r="DS116" i="6" s="1"/>
  <c r="DR58" i="7" l="1"/>
  <c r="DR70" i="7" s="1"/>
  <c r="DM77" i="8"/>
  <c r="DN54" i="8"/>
  <c r="DO51" i="8" s="1"/>
  <c r="DN79" i="8"/>
  <c r="DO34" i="8"/>
  <c r="DP31" i="8" s="1"/>
  <c r="DN75" i="8"/>
  <c r="DN86" i="8" s="1"/>
  <c r="DN80" i="8"/>
  <c r="DP13" i="8"/>
  <c r="DP19" i="8"/>
  <c r="DP21" i="8" s="1"/>
  <c r="DO47" i="8"/>
  <c r="DO59" i="8" s="1"/>
  <c r="DO58" i="8"/>
  <c r="DO52" i="8"/>
  <c r="DQ51" i="6"/>
  <c r="DQ119" i="6"/>
  <c r="DQ94" i="7"/>
  <c r="DO28" i="8"/>
  <c r="DP25" i="8" s="1"/>
  <c r="DR432" i="3"/>
  <c r="DQ89" i="6"/>
  <c r="DQ93" i="6" s="1"/>
  <c r="DM86" i="8"/>
  <c r="EW116" i="6"/>
  <c r="DS280" i="3"/>
  <c r="DS82" i="6" s="1"/>
  <c r="DO60" i="8" l="1"/>
  <c r="DP57" i="8" s="1"/>
  <c r="DQ10" i="8"/>
  <c r="DQ52" i="6"/>
  <c r="DO53" i="8"/>
  <c r="DO54" i="8" s="1"/>
  <c r="DP51" i="8" s="1"/>
  <c r="DR435" i="3"/>
  <c r="DR437" i="3"/>
  <c r="DR49" i="6" s="1"/>
  <c r="DP32" i="8"/>
  <c r="DP26" i="8"/>
  <c r="DP45" i="8"/>
  <c r="DP27" i="8"/>
  <c r="DP33" i="8"/>
  <c r="DQ21" i="7"/>
  <c r="DQ122" i="6"/>
  <c r="DP36" i="8"/>
  <c r="DP38" i="8" s="1"/>
  <c r="DP42" i="8" s="1"/>
  <c r="DP72" i="8" s="1"/>
  <c r="EW82" i="6"/>
  <c r="DS54" i="7"/>
  <c r="DS96" i="7"/>
  <c r="DS58" i="7" l="1"/>
  <c r="DS70" i="7" s="1"/>
  <c r="DP28" i="8"/>
  <c r="DQ25" i="8" s="1"/>
  <c r="DO62" i="8"/>
  <c r="DO66" i="8" s="1"/>
  <c r="DO69" i="8" s="1"/>
  <c r="DO80" i="8" s="1"/>
  <c r="DP34" i="8"/>
  <c r="DQ31" i="8" s="1"/>
  <c r="DR51" i="6"/>
  <c r="DR119" i="6"/>
  <c r="DR94" i="7"/>
  <c r="DS432" i="3"/>
  <c r="DS437" i="3" s="1"/>
  <c r="DS49" i="6" s="1"/>
  <c r="DR89" i="6"/>
  <c r="DR93" i="6" s="1"/>
  <c r="DP58" i="8"/>
  <c r="DP52" i="8"/>
  <c r="DP47" i="8"/>
  <c r="DP59" i="8" s="1"/>
  <c r="DQ13" i="8"/>
  <c r="DQ19" i="8"/>
  <c r="DQ21" i="8" s="1"/>
  <c r="DO73" i="8" l="1"/>
  <c r="DO77" i="8" s="1"/>
  <c r="DQ36" i="8"/>
  <c r="DQ38" i="8" s="1"/>
  <c r="DQ42" i="8" s="1"/>
  <c r="DQ72" i="8" s="1"/>
  <c r="DO79" i="8"/>
  <c r="DP53" i="8"/>
  <c r="DP54" i="8" s="1"/>
  <c r="DQ51" i="8" s="1"/>
  <c r="DP60" i="8"/>
  <c r="DQ57" i="8" s="1"/>
  <c r="DS94" i="7"/>
  <c r="EW49" i="6"/>
  <c r="EW51" i="6" s="1"/>
  <c r="EW52" i="6" s="1"/>
  <c r="DS51" i="6"/>
  <c r="DS119" i="6"/>
  <c r="DQ45" i="8"/>
  <c r="DQ26" i="8"/>
  <c r="DQ32" i="8"/>
  <c r="DR122" i="6"/>
  <c r="DR21" i="7"/>
  <c r="DR52" i="6"/>
  <c r="DR10" i="8"/>
  <c r="DQ33" i="8"/>
  <c r="DQ27" i="8"/>
  <c r="DO75" i="8" l="1"/>
  <c r="DO86" i="8" s="1"/>
  <c r="DP62" i="8"/>
  <c r="DP66" i="8" s="1"/>
  <c r="DP69" i="8" s="1"/>
  <c r="DP73" i="8" s="1"/>
  <c r="DP77" i="8" s="1"/>
  <c r="DQ34" i="8"/>
  <c r="DR31" i="8" s="1"/>
  <c r="DQ28" i="8"/>
  <c r="DR25" i="8" s="1"/>
  <c r="DQ52" i="8"/>
  <c r="DQ47" i="8"/>
  <c r="DQ59" i="8" s="1"/>
  <c r="DQ58" i="8"/>
  <c r="DS21" i="7"/>
  <c r="EW119" i="6"/>
  <c r="EW122" i="6" s="1"/>
  <c r="DR13" i="8"/>
  <c r="DR19" i="8"/>
  <c r="DR21" i="8" s="1"/>
  <c r="DS52" i="6"/>
  <c r="DS10" i="8"/>
  <c r="DP79" i="8" l="1"/>
  <c r="DP80" i="8"/>
  <c r="DP75" i="8"/>
  <c r="DP86" i="8" s="1"/>
  <c r="DR36" i="8"/>
  <c r="DR38" i="8" s="1"/>
  <c r="DR42" i="8" s="1"/>
  <c r="DR72" i="8" s="1"/>
  <c r="DQ60" i="8"/>
  <c r="DR57" i="8" s="1"/>
  <c r="DS13" i="8"/>
  <c r="DS19" i="8"/>
  <c r="DS21" i="8" s="1"/>
  <c r="DS45" i="8" s="1"/>
  <c r="DR27" i="8"/>
  <c r="DR32" i="8"/>
  <c r="DR26" i="8"/>
  <c r="DR45" i="8"/>
  <c r="DQ53" i="8"/>
  <c r="DQ54" i="8" s="1"/>
  <c r="DR51" i="8" s="1"/>
  <c r="DR33" i="8"/>
  <c r="DS32" i="8" l="1"/>
  <c r="DR34" i="8"/>
  <c r="DS31" i="8" s="1"/>
  <c r="DS33" i="8" s="1"/>
  <c r="DS26" i="8"/>
  <c r="DR28" i="8"/>
  <c r="DS25" i="8" s="1"/>
  <c r="DS27" i="8" s="1"/>
  <c r="DR58" i="8"/>
  <c r="DR47" i="8"/>
  <c r="DR59" i="8" s="1"/>
  <c r="DR52" i="8"/>
  <c r="DQ62" i="8"/>
  <c r="DQ66" i="8" s="1"/>
  <c r="DQ69" i="8" s="1"/>
  <c r="DQ73" i="8" s="1"/>
  <c r="DS58" i="8"/>
  <c r="DS52" i="8"/>
  <c r="DS47" i="8"/>
  <c r="DS34" i="8" l="1"/>
  <c r="DR60" i="8"/>
  <c r="DS57" i="8" s="1"/>
  <c r="DS59" i="8" s="1"/>
  <c r="DS36" i="8"/>
  <c r="DS38" i="8" s="1"/>
  <c r="DS42" i="8" s="1"/>
  <c r="DS72" i="8" s="1"/>
  <c r="DS28" i="8"/>
  <c r="DQ79" i="8"/>
  <c r="DQ80" i="8"/>
  <c r="DR53" i="8"/>
  <c r="DR62" i="8" s="1"/>
  <c r="DR66" i="8" s="1"/>
  <c r="DR69" i="8" s="1"/>
  <c r="DR79" i="8" s="1"/>
  <c r="DQ75" i="8"/>
  <c r="DQ77" i="8"/>
  <c r="DS60" i="8" l="1"/>
  <c r="DR54" i="8"/>
  <c r="DS51" i="8" s="1"/>
  <c r="DS53" i="8" s="1"/>
  <c r="DR73" i="8"/>
  <c r="DR75" i="8" s="1"/>
  <c r="DR80" i="8"/>
  <c r="DQ86" i="8"/>
  <c r="DR86" i="8" l="1"/>
  <c r="DR77" i="8"/>
  <c r="DS62" i="8"/>
  <c r="DS66" i="8" s="1"/>
  <c r="DS69" i="8" s="1"/>
  <c r="DS54" i="8"/>
  <c r="DS73" i="8" l="1"/>
  <c r="DS80" i="8"/>
  <c r="DS79" i="8"/>
  <c r="DS77" i="8" l="1"/>
  <c r="DS75" i="8"/>
  <c r="F93" i="8" l="1" a="1"/>
  <c r="F208" i="8" s="1"/>
  <c r="F213" i="8" a="1"/>
  <c r="F328" i="8" s="1"/>
  <c r="DS86" i="8"/>
  <c r="F213" i="8" l="1"/>
  <c r="F214" i="8"/>
  <c r="F215" i="8"/>
  <c r="F216" i="8"/>
  <c r="F217" i="8"/>
  <c r="F218" i="8"/>
  <c r="F219" i="8"/>
  <c r="F221" i="8"/>
  <c r="F220" i="8"/>
  <c r="F222" i="8"/>
  <c r="F223" i="8"/>
  <c r="F224" i="8"/>
  <c r="F225" i="8"/>
  <c r="F226" i="8"/>
  <c r="F227" i="8"/>
  <c r="F228" i="8"/>
  <c r="F229" i="8"/>
  <c r="F230" i="8"/>
  <c r="F231" i="8"/>
  <c r="F232" i="8"/>
  <c r="F233" i="8"/>
  <c r="F234" i="8"/>
  <c r="F235" i="8"/>
  <c r="F236" i="8"/>
  <c r="F237" i="8"/>
  <c r="F239" i="8"/>
  <c r="F238" i="8"/>
  <c r="F240" i="8"/>
  <c r="F241" i="8"/>
  <c r="F242" i="8"/>
  <c r="F243" i="8"/>
  <c r="F245" i="8"/>
  <c r="F244" i="8"/>
  <c r="F246" i="8"/>
  <c r="F247" i="8"/>
  <c r="F248" i="8"/>
  <c r="F249" i="8"/>
  <c r="F250" i="8"/>
  <c r="F251" i="8"/>
  <c r="F252" i="8"/>
  <c r="F253" i="8"/>
  <c r="F254" i="8"/>
  <c r="F255" i="8"/>
  <c r="F256" i="8"/>
  <c r="F257" i="8"/>
  <c r="F258" i="8"/>
  <c r="F259" i="8"/>
  <c r="F260" i="8"/>
  <c r="F261" i="8"/>
  <c r="F262" i="8"/>
  <c r="F263" i="8"/>
  <c r="F264" i="8"/>
  <c r="F266" i="8"/>
  <c r="F265" i="8"/>
  <c r="F268" i="8"/>
  <c r="F267" i="8"/>
  <c r="F269" i="8"/>
  <c r="F270" i="8"/>
  <c r="F271" i="8"/>
  <c r="F272" i="8"/>
  <c r="F273" i="8"/>
  <c r="F274" i="8"/>
  <c r="F275" i="8"/>
  <c r="F277" i="8"/>
  <c r="F276" i="8"/>
  <c r="F278" i="8"/>
  <c r="F280" i="8"/>
  <c r="F279" i="8"/>
  <c r="F281" i="8"/>
  <c r="F282" i="8"/>
  <c r="F283" i="8"/>
  <c r="F284" i="8"/>
  <c r="F285" i="8"/>
  <c r="F286" i="8"/>
  <c r="F287" i="8"/>
  <c r="F288" i="8"/>
  <c r="F289" i="8"/>
  <c r="F290" i="8"/>
  <c r="F291" i="8"/>
  <c r="F292" i="8"/>
  <c r="F293" i="8"/>
  <c r="F295" i="8"/>
  <c r="F294" i="8"/>
  <c r="F297" i="8"/>
  <c r="F296"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93" i="8"/>
  <c r="F94" i="8"/>
  <c r="F95" i="8"/>
  <c r="F96" i="8"/>
  <c r="F97" i="8"/>
  <c r="F98" i="8"/>
  <c r="F99" i="8"/>
  <c r="F101" i="8"/>
  <c r="F100" i="8"/>
  <c r="F102" i="8"/>
  <c r="F103" i="8"/>
  <c r="F104" i="8"/>
  <c r="F105" i="8"/>
  <c r="F106" i="8"/>
  <c r="F107" i="8"/>
  <c r="F108" i="8"/>
  <c r="F109" i="8"/>
  <c r="F110" i="8"/>
  <c r="F111" i="8"/>
  <c r="F112" i="8"/>
  <c r="F113" i="8"/>
  <c r="F114" i="8"/>
  <c r="F115" i="8"/>
  <c r="F116" i="8"/>
  <c r="F117" i="8"/>
  <c r="F119" i="8"/>
  <c r="F118" i="8"/>
  <c r="F120" i="8"/>
  <c r="F121" i="8"/>
  <c r="F122" i="8"/>
  <c r="F123" i="8"/>
  <c r="F125" i="8"/>
  <c r="F124" i="8"/>
  <c r="F126" i="8"/>
  <c r="F127" i="8"/>
  <c r="F128" i="8"/>
  <c r="F130" i="8"/>
  <c r="F129" i="8"/>
  <c r="F131" i="8"/>
  <c r="F132" i="8"/>
  <c r="F133" i="8"/>
  <c r="F134" i="8"/>
  <c r="F135" i="8"/>
  <c r="F136" i="8"/>
  <c r="F137" i="8"/>
  <c r="F138" i="8"/>
  <c r="F139" i="8"/>
  <c r="F140" i="8"/>
  <c r="F141" i="8"/>
  <c r="F142" i="8"/>
  <c r="F143" i="8"/>
  <c r="F144" i="8"/>
  <c r="F146" i="8"/>
  <c r="F145" i="8"/>
  <c r="F148" i="8"/>
  <c r="F147" i="8"/>
  <c r="F149" i="8"/>
  <c r="F150" i="8"/>
  <c r="F151" i="8"/>
  <c r="F152" i="8"/>
  <c r="F153" i="8"/>
  <c r="F154" i="8"/>
  <c r="F155" i="8"/>
  <c r="F157" i="8"/>
  <c r="F156" i="8"/>
  <c r="F158" i="8"/>
  <c r="F160" i="8"/>
  <c r="F159" i="8"/>
  <c r="F161" i="8"/>
  <c r="F162" i="8"/>
  <c r="F163" i="8"/>
  <c r="F164" i="8"/>
  <c r="F165" i="8"/>
  <c r="F166" i="8"/>
  <c r="F167" i="8"/>
  <c r="F168" i="8"/>
  <c r="F169" i="8"/>
  <c r="F170" i="8"/>
  <c r="F172" i="8"/>
  <c r="F171" i="8"/>
  <c r="F173" i="8"/>
  <c r="F175" i="8"/>
  <c r="F174"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I93" i="8" l="1"/>
  <c r="I210" i="8" s="1"/>
  <c r="I87" i="8" s="1"/>
  <c r="J93" i="8" l="1"/>
  <c r="I81" i="8"/>
  <c r="I82" i="8" s="1"/>
  <c r="I54" i="6" s="1"/>
  <c r="I89" i="8"/>
  <c r="J85" i="8" s="1"/>
  <c r="I11" i="7" l="1"/>
  <c r="I12" i="7" s="1"/>
  <c r="I18" i="7" s="1"/>
  <c r="I56" i="6"/>
  <c r="I103" i="6"/>
  <c r="J94" i="8"/>
  <c r="K93" i="8"/>
  <c r="L93" i="8" s="1"/>
  <c r="K94" i="8" l="1"/>
  <c r="K95" i="8" s="1"/>
  <c r="J210" i="8"/>
  <c r="J87" i="8" s="1"/>
  <c r="M93" i="8"/>
  <c r="I107" i="6"/>
  <c r="I124" i="6" s="1"/>
  <c r="I57" i="6"/>
  <c r="I99" i="7"/>
  <c r="I83" i="6"/>
  <c r="I93" i="7"/>
  <c r="I65" i="7"/>
  <c r="I72" i="7" s="1"/>
  <c r="I24" i="7"/>
  <c r="I31" i="7"/>
  <c r="L94" i="8"/>
  <c r="K210" i="8" l="1"/>
  <c r="K87" i="8" s="1"/>
  <c r="K81" i="8" s="1"/>
  <c r="K82" i="8" s="1"/>
  <c r="K54" i="6" s="1"/>
  <c r="I74" i="7"/>
  <c r="I83" i="7" s="1"/>
  <c r="I28" i="7"/>
  <c r="I32" i="7"/>
  <c r="L95" i="8"/>
  <c r="I361" i="5"/>
  <c r="I398" i="5" s="1"/>
  <c r="I360" i="5"/>
  <c r="I397" i="5" s="1"/>
  <c r="I129" i="6"/>
  <c r="M94" i="8"/>
  <c r="J81" i="8"/>
  <c r="J82" i="8" s="1"/>
  <c r="J54" i="6" s="1"/>
  <c r="J89" i="8"/>
  <c r="K85" i="8" s="1"/>
  <c r="I86" i="6"/>
  <c r="I95" i="6" s="1"/>
  <c r="N93" i="8"/>
  <c r="K89" i="8" l="1"/>
  <c r="L85" i="8" s="1"/>
  <c r="M95" i="8"/>
  <c r="I72" i="6"/>
  <c r="J127" i="6"/>
  <c r="J11" i="7"/>
  <c r="J12" i="7" s="1"/>
  <c r="J18" i="7" s="1"/>
  <c r="J56" i="6"/>
  <c r="J103" i="6"/>
  <c r="DU54" i="6"/>
  <c r="DU56" i="6" s="1"/>
  <c r="DU57" i="6" s="1"/>
  <c r="I76" i="7"/>
  <c r="I85" i="7" s="1"/>
  <c r="I33" i="7"/>
  <c r="P93" i="8"/>
  <c r="L96" i="8"/>
  <c r="K103" i="6"/>
  <c r="K107" i="6" s="1"/>
  <c r="K124" i="6" s="1"/>
  <c r="K11" i="7"/>
  <c r="K12" i="7" s="1"/>
  <c r="K18" i="7" s="1"/>
  <c r="K56" i="6"/>
  <c r="N94" i="8"/>
  <c r="N95" i="8" s="1"/>
  <c r="O93" i="8"/>
  <c r="I95" i="7" l="1"/>
  <c r="I77" i="6"/>
  <c r="I79" i="6" s="1"/>
  <c r="I97" i="7"/>
  <c r="I98" i="7"/>
  <c r="J99" i="7"/>
  <c r="J57" i="6"/>
  <c r="J93" i="7"/>
  <c r="J83" i="6"/>
  <c r="J24" i="7"/>
  <c r="J31" i="7"/>
  <c r="J65" i="7"/>
  <c r="J72" i="7" s="1"/>
  <c r="K57" i="6"/>
  <c r="K99" i="7"/>
  <c r="K93" i="7"/>
  <c r="K65" i="7"/>
  <c r="K72" i="7" s="1"/>
  <c r="K31" i="7"/>
  <c r="K24" i="7"/>
  <c r="O94" i="8"/>
  <c r="O95" i="8" s="1"/>
  <c r="M96" i="8"/>
  <c r="M97" i="8" s="1"/>
  <c r="L210" i="8"/>
  <c r="L87" i="8" s="1"/>
  <c r="Q93" i="8"/>
  <c r="J107" i="6"/>
  <c r="J124" i="6" s="1"/>
  <c r="DU103" i="6"/>
  <c r="DU107" i="6" s="1"/>
  <c r="DU124" i="6" s="1"/>
  <c r="DU129" i="6" s="1"/>
  <c r="DV127" i="6" s="1"/>
  <c r="K28" i="7" l="1"/>
  <c r="K74" i="7"/>
  <c r="K83" i="7" s="1"/>
  <c r="K32" i="7"/>
  <c r="P94" i="8"/>
  <c r="R93" i="8"/>
  <c r="Q94" i="8"/>
  <c r="I98" i="6"/>
  <c r="I97" i="6"/>
  <c r="J129" i="6"/>
  <c r="J361" i="5"/>
  <c r="J398" i="5" s="1"/>
  <c r="J74" i="7"/>
  <c r="J83" i="7" s="1"/>
  <c r="J32" i="7"/>
  <c r="J28" i="7"/>
  <c r="J86" i="6"/>
  <c r="J95" i="6" s="1"/>
  <c r="K83" i="6"/>
  <c r="L81" i="8"/>
  <c r="L82" i="8" s="1"/>
  <c r="L54" i="6" s="1"/>
  <c r="L89" i="8"/>
  <c r="M85" i="8" s="1"/>
  <c r="M210" i="8"/>
  <c r="M87" i="8" s="1"/>
  <c r="M81" i="8" s="1"/>
  <c r="M82" i="8" s="1"/>
  <c r="M54" i="6" s="1"/>
  <c r="J360" i="5"/>
  <c r="J397" i="5" s="1"/>
  <c r="N96" i="8"/>
  <c r="R94" i="8" l="1"/>
  <c r="S93" i="8"/>
  <c r="P95" i="8"/>
  <c r="Q95" i="8" s="1"/>
  <c r="K86" i="6"/>
  <c r="K95" i="6" s="1"/>
  <c r="DU83" i="6"/>
  <c r="DU86" i="6" s="1"/>
  <c r="DU95" i="6" s="1"/>
  <c r="J76" i="7"/>
  <c r="J85" i="7" s="1"/>
  <c r="J33" i="7"/>
  <c r="K127" i="6"/>
  <c r="J72" i="6"/>
  <c r="N97" i="8"/>
  <c r="K33" i="7"/>
  <c r="K76" i="7"/>
  <c r="K85" i="7" s="1"/>
  <c r="M11" i="7"/>
  <c r="M12" i="7" s="1"/>
  <c r="M18" i="7" s="1"/>
  <c r="M103" i="6"/>
  <c r="M107" i="6" s="1"/>
  <c r="M124" i="6" s="1"/>
  <c r="M56" i="6"/>
  <c r="O96" i="8"/>
  <c r="M89" i="8"/>
  <c r="N85" i="8" s="1"/>
  <c r="L56" i="6"/>
  <c r="L83" i="6" s="1"/>
  <c r="L103" i="6"/>
  <c r="L11" i="7"/>
  <c r="L12" i="7" s="1"/>
  <c r="L18" i="7" s="1"/>
  <c r="O97" i="8" l="1"/>
  <c r="K360" i="5"/>
  <c r="K397" i="5" s="1"/>
  <c r="K361" i="5"/>
  <c r="K398" i="5" s="1"/>
  <c r="K129" i="6"/>
  <c r="P96" i="8"/>
  <c r="L107" i="6"/>
  <c r="L124" i="6" s="1"/>
  <c r="L99" i="7"/>
  <c r="L57" i="6"/>
  <c r="L93" i="7"/>
  <c r="M24" i="7"/>
  <c r="M65" i="7"/>
  <c r="M72" i="7" s="1"/>
  <c r="M31" i="7"/>
  <c r="S94" i="8"/>
  <c r="S95" i="8" s="1"/>
  <c r="T93" i="8"/>
  <c r="M57" i="6"/>
  <c r="M93" i="7"/>
  <c r="M99" i="7"/>
  <c r="L86" i="6"/>
  <c r="L95" i="6" s="1"/>
  <c r="M83" i="6"/>
  <c r="L31" i="7"/>
  <c r="L65" i="7"/>
  <c r="L72" i="7" s="1"/>
  <c r="L24" i="7"/>
  <c r="R95" i="8"/>
  <c r="N98" i="8"/>
  <c r="J98" i="7"/>
  <c r="J77" i="6"/>
  <c r="J79" i="6" s="1"/>
  <c r="J95" i="7"/>
  <c r="J97" i="7"/>
  <c r="J98" i="6" l="1"/>
  <c r="J97" i="6"/>
  <c r="O98" i="8"/>
  <c r="T94" i="8"/>
  <c r="T95" i="8" s="1"/>
  <c r="U93" i="8"/>
  <c r="L32" i="7"/>
  <c r="L74" i="7"/>
  <c r="L83" i="7" s="1"/>
  <c r="L28" i="7"/>
  <c r="P97" i="8"/>
  <c r="M86" i="6"/>
  <c r="M95" i="6" s="1"/>
  <c r="M28" i="7"/>
  <c r="M74" i="7"/>
  <c r="M83" i="7" s="1"/>
  <c r="M32" i="7"/>
  <c r="L127" i="6"/>
  <c r="L360" i="5" s="1"/>
  <c r="L397" i="5" s="1"/>
  <c r="K72" i="6"/>
  <c r="Q96" i="8"/>
  <c r="N210" i="8"/>
  <c r="N87" i="8" s="1"/>
  <c r="L129" i="6" l="1"/>
  <c r="L361" i="5"/>
  <c r="L398" i="5" s="1"/>
  <c r="M76" i="7"/>
  <c r="M85" i="7" s="1"/>
  <c r="M33" i="7"/>
  <c r="L72" i="6"/>
  <c r="M127" i="6"/>
  <c r="Q97" i="8"/>
  <c r="O99" i="8"/>
  <c r="U94" i="8"/>
  <c r="U95" i="8" s="1"/>
  <c r="V93" i="8"/>
  <c r="R96" i="8"/>
  <c r="S96" i="8" s="1"/>
  <c r="T96" i="8" s="1"/>
  <c r="N81" i="8"/>
  <c r="N82" i="8" s="1"/>
  <c r="N54" i="6" s="1"/>
  <c r="N89" i="8"/>
  <c r="O85" i="8" s="1"/>
  <c r="P98" i="8"/>
  <c r="K77" i="6"/>
  <c r="K79" i="6" s="1"/>
  <c r="DU72" i="6"/>
  <c r="DU77" i="6" s="1"/>
  <c r="DU79" i="6" s="1"/>
  <c r="DU97" i="6" s="1"/>
  <c r="K98" i="7"/>
  <c r="K95" i="7"/>
  <c r="K97" i="7"/>
  <c r="L33" i="7"/>
  <c r="L76" i="7"/>
  <c r="L85" i="7" s="1"/>
  <c r="U96" i="8" l="1"/>
  <c r="Q98" i="8"/>
  <c r="K97" i="6"/>
  <c r="K98" i="6"/>
  <c r="R97" i="8"/>
  <c r="M360" i="5"/>
  <c r="M397" i="5" s="1"/>
  <c r="M361" i="5"/>
  <c r="M398" i="5" s="1"/>
  <c r="M129" i="6"/>
  <c r="O210" i="8"/>
  <c r="O87" i="8" s="1"/>
  <c r="O81" i="8" s="1"/>
  <c r="O82" i="8" s="1"/>
  <c r="O54" i="6" s="1"/>
  <c r="N103" i="6"/>
  <c r="N56" i="6"/>
  <c r="N11" i="7"/>
  <c r="N12" i="7" s="1"/>
  <c r="N18" i="7" s="1"/>
  <c r="V94" i="8"/>
  <c r="V95" i="8" s="1"/>
  <c r="W93" i="8"/>
  <c r="L77" i="6"/>
  <c r="L79" i="6" s="1"/>
  <c r="L98" i="7"/>
  <c r="L95" i="7"/>
  <c r="L97" i="7"/>
  <c r="P99" i="8"/>
  <c r="P100" i="8"/>
  <c r="S97" i="8" l="1"/>
  <c r="T97" i="8" s="1"/>
  <c r="U97" i="8" s="1"/>
  <c r="Q99" i="8"/>
  <c r="Q100" i="8" s="1"/>
  <c r="Q101" i="8" s="1"/>
  <c r="O103" i="6"/>
  <c r="O107" i="6" s="1"/>
  <c r="O124" i="6" s="1"/>
  <c r="O56" i="6"/>
  <c r="O11" i="7"/>
  <c r="O12" i="7" s="1"/>
  <c r="O18" i="7" s="1"/>
  <c r="M72" i="6"/>
  <c r="N127" i="6"/>
  <c r="L98" i="6"/>
  <c r="L97" i="6"/>
  <c r="W94" i="8"/>
  <c r="W95" i="8" s="1"/>
  <c r="W96" i="8" s="1"/>
  <c r="X93" i="8"/>
  <c r="N24" i="7"/>
  <c r="N31" i="7"/>
  <c r="N65" i="7"/>
  <c r="N72" i="7" s="1"/>
  <c r="P210" i="8"/>
  <c r="P87" i="8" s="1"/>
  <c r="P81" i="8" s="1"/>
  <c r="P82" i="8" s="1"/>
  <c r="P54" i="6" s="1"/>
  <c r="R98" i="8"/>
  <c r="S98" i="8" s="1"/>
  <c r="DV54" i="6"/>
  <c r="DV56" i="6" s="1"/>
  <c r="DV57" i="6" s="1"/>
  <c r="N107" i="6"/>
  <c r="N124" i="6" s="1"/>
  <c r="DV103" i="6"/>
  <c r="DV107" i="6" s="1"/>
  <c r="DV124" i="6" s="1"/>
  <c r="DV129" i="6" s="1"/>
  <c r="DW127" i="6" s="1"/>
  <c r="O89" i="8"/>
  <c r="P85" i="8" s="1"/>
  <c r="N99" i="7"/>
  <c r="N57" i="6"/>
  <c r="N93" i="7"/>
  <c r="N83" i="6"/>
  <c r="V96" i="8"/>
  <c r="Q210" i="8" l="1"/>
  <c r="Q87" i="8" s="1"/>
  <c r="Q81" i="8" s="1"/>
  <c r="Q82" i="8" s="1"/>
  <c r="Q54" i="6" s="1"/>
  <c r="Q11" i="7" s="1"/>
  <c r="Q12" i="7" s="1"/>
  <c r="Q18" i="7" s="1"/>
  <c r="N360" i="5"/>
  <c r="N397" i="5" s="1"/>
  <c r="P89" i="8"/>
  <c r="Q85" i="8" s="1"/>
  <c r="X94" i="8"/>
  <c r="X95" i="8" s="1"/>
  <c r="Y93" i="8"/>
  <c r="R99" i="8"/>
  <c r="R100" i="8" s="1"/>
  <c r="M77" i="6"/>
  <c r="M79" i="6" s="1"/>
  <c r="M95" i="7"/>
  <c r="M97" i="7"/>
  <c r="M98" i="7"/>
  <c r="O57" i="6"/>
  <c r="O99" i="7"/>
  <c r="O93" i="7"/>
  <c r="P103" i="6"/>
  <c r="P11" i="7"/>
  <c r="P12" i="7" s="1"/>
  <c r="P18" i="7" s="1"/>
  <c r="P56" i="6"/>
  <c r="T98" i="8"/>
  <c r="U98" i="8" s="1"/>
  <c r="N361" i="5"/>
  <c r="N398" i="5" s="1"/>
  <c r="N129" i="6"/>
  <c r="O24" i="7"/>
  <c r="O65" i="7"/>
  <c r="O72" i="7" s="1"/>
  <c r="O31" i="7"/>
  <c r="N86" i="6"/>
  <c r="N95" i="6" s="1"/>
  <c r="O83" i="6"/>
  <c r="Q89" i="8"/>
  <c r="R85" i="8" s="1"/>
  <c r="V97" i="8"/>
  <c r="N74" i="7"/>
  <c r="N83" i="7" s="1"/>
  <c r="N28" i="7"/>
  <c r="N32" i="7"/>
  <c r="S99" i="8" l="1"/>
  <c r="S100" i="8"/>
  <c r="Q103" i="6"/>
  <c r="Q107" i="6" s="1"/>
  <c r="Q124" i="6" s="1"/>
  <c r="Q56" i="6"/>
  <c r="X96" i="8"/>
  <c r="P65" i="7"/>
  <c r="P72" i="7" s="1"/>
  <c r="P24" i="7"/>
  <c r="P31" i="7"/>
  <c r="Y94" i="8"/>
  <c r="Y95" i="8" s="1"/>
  <c r="Z93" i="8"/>
  <c r="P57" i="6"/>
  <c r="P93" i="7"/>
  <c r="P99" i="7"/>
  <c r="N33" i="7"/>
  <c r="N76" i="7"/>
  <c r="N85" i="7" s="1"/>
  <c r="Q65" i="7"/>
  <c r="Q72" i="7" s="1"/>
  <c r="Q24" i="7"/>
  <c r="Q31" i="7"/>
  <c r="P107" i="6"/>
  <c r="P124" i="6" s="1"/>
  <c r="Q99" i="7"/>
  <c r="Q57" i="6"/>
  <c r="Q93" i="7"/>
  <c r="O74" i="7"/>
  <c r="O83" i="7" s="1"/>
  <c r="O28" i="7"/>
  <c r="O32" i="7"/>
  <c r="M98" i="6"/>
  <c r="M97" i="6"/>
  <c r="DV83" i="6"/>
  <c r="DV86" i="6" s="1"/>
  <c r="DV95" i="6" s="1"/>
  <c r="P83" i="6"/>
  <c r="O86" i="6"/>
  <c r="O95" i="6" s="1"/>
  <c r="V98" i="8"/>
  <c r="O127" i="6"/>
  <c r="N72" i="6"/>
  <c r="W97" i="8"/>
  <c r="R101" i="8"/>
  <c r="R102" i="8" s="1"/>
  <c r="T99" i="8"/>
  <c r="U99" i="8" s="1"/>
  <c r="X97" i="8" l="1"/>
  <c r="V99" i="8"/>
  <c r="Y96" i="8"/>
  <c r="Y97" i="8" s="1"/>
  <c r="O33" i="7"/>
  <c r="O76" i="7"/>
  <c r="O85" i="7" s="1"/>
  <c r="Z94" i="8"/>
  <c r="Z95" i="8" s="1"/>
  <c r="AA93" i="8"/>
  <c r="T100" i="8"/>
  <c r="R210" i="8"/>
  <c r="R87" i="8" s="1"/>
  <c r="P86" i="6"/>
  <c r="P95" i="6" s="1"/>
  <c r="Q83" i="6"/>
  <c r="O360" i="5"/>
  <c r="O397" i="5" s="1"/>
  <c r="O129" i="6"/>
  <c r="O361" i="5"/>
  <c r="O398" i="5" s="1"/>
  <c r="Q28" i="7"/>
  <c r="Q32" i="7"/>
  <c r="Q74" i="7"/>
  <c r="Q83" i="7" s="1"/>
  <c r="N77" i="6"/>
  <c r="N79" i="6" s="1"/>
  <c r="N97" i="7"/>
  <c r="N98" i="7"/>
  <c r="N95" i="7"/>
  <c r="S101" i="8"/>
  <c r="S102" i="8" s="1"/>
  <c r="S103" i="8" s="1"/>
  <c r="P28" i="7"/>
  <c r="P74" i="7"/>
  <c r="P83" i="7" s="1"/>
  <c r="P32" i="7"/>
  <c r="W98" i="8"/>
  <c r="W99" i="8" s="1"/>
  <c r="Z96" i="8" l="1"/>
  <c r="S210" i="8"/>
  <c r="S87" i="8" s="1"/>
  <c r="S81" i="8" s="1"/>
  <c r="S82" i="8" s="1"/>
  <c r="S54" i="6" s="1"/>
  <c r="P76" i="7"/>
  <c r="P85" i="7" s="1"/>
  <c r="P33" i="7"/>
  <c r="O72" i="6"/>
  <c r="P127" i="6"/>
  <c r="Z97" i="8"/>
  <c r="N97" i="6"/>
  <c r="N98" i="6"/>
  <c r="Q86" i="6"/>
  <c r="Q95" i="6" s="1"/>
  <c r="Q33" i="7"/>
  <c r="Q76" i="7"/>
  <c r="Q85" i="7" s="1"/>
  <c r="R81" i="8"/>
  <c r="R82" i="8" s="1"/>
  <c r="R54" i="6" s="1"/>
  <c r="R89" i="8"/>
  <c r="S85" i="8" s="1"/>
  <c r="AA94" i="8"/>
  <c r="AB93" i="8"/>
  <c r="X98" i="8"/>
  <c r="T101" i="8"/>
  <c r="T102" i="8" s="1"/>
  <c r="T103" i="8" s="1"/>
  <c r="T104" i="8" s="1"/>
  <c r="U100" i="8"/>
  <c r="U101" i="8" s="1"/>
  <c r="U102" i="8" l="1"/>
  <c r="U103" i="8" s="1"/>
  <c r="U104" i="8" s="1"/>
  <c r="U105" i="8" s="1"/>
  <c r="U210" i="8" s="1"/>
  <c r="U87" i="8" s="1"/>
  <c r="U81" i="8" s="1"/>
  <c r="U82" i="8" s="1"/>
  <c r="U54" i="6" s="1"/>
  <c r="AA95" i="8"/>
  <c r="AA96" i="8" s="1"/>
  <c r="AA97" i="8" s="1"/>
  <c r="S89" i="8"/>
  <c r="T85" i="8" s="1"/>
  <c r="S56" i="6"/>
  <c r="S11" i="7"/>
  <c r="S12" i="7" s="1"/>
  <c r="S18" i="7" s="1"/>
  <c r="S103" i="6"/>
  <c r="S107" i="6" s="1"/>
  <c r="S124" i="6" s="1"/>
  <c r="R11" i="7"/>
  <c r="R12" i="7" s="1"/>
  <c r="R18" i="7" s="1"/>
  <c r="R56" i="6"/>
  <c r="R103" i="6"/>
  <c r="DW54" i="6"/>
  <c r="DW56" i="6" s="1"/>
  <c r="DW57" i="6" s="1"/>
  <c r="T210" i="8"/>
  <c r="T87" i="8" s="1"/>
  <c r="T81" i="8" s="1"/>
  <c r="T82" i="8" s="1"/>
  <c r="T54" i="6" s="1"/>
  <c r="X99" i="8"/>
  <c r="AB94" i="8"/>
  <c r="AB95" i="8" s="1"/>
  <c r="AC93" i="8"/>
  <c r="V100" i="8"/>
  <c r="W100" i="8" s="1"/>
  <c r="P360" i="5"/>
  <c r="P397" i="5" s="1"/>
  <c r="P129" i="6"/>
  <c r="P361" i="5"/>
  <c r="P398" i="5" s="1"/>
  <c r="Y98" i="8"/>
  <c r="Z98" i="8" s="1"/>
  <c r="DV72" i="6"/>
  <c r="DV77" i="6" s="1"/>
  <c r="DV79" i="6" s="1"/>
  <c r="DV97" i="6" s="1"/>
  <c r="O77" i="6"/>
  <c r="O79" i="6" s="1"/>
  <c r="O95" i="7"/>
  <c r="O97" i="7"/>
  <c r="O98" i="7"/>
  <c r="AB96" i="8" l="1"/>
  <c r="AB97" i="8" s="1"/>
  <c r="T103" i="6"/>
  <c r="T56" i="6"/>
  <c r="T11" i="7"/>
  <c r="T12" i="7" s="1"/>
  <c r="T18" i="7" s="1"/>
  <c r="R93" i="7"/>
  <c r="R57" i="6"/>
  <c r="R99" i="7"/>
  <c r="R83" i="6"/>
  <c r="R31" i="7"/>
  <c r="R65" i="7"/>
  <c r="R72" i="7" s="1"/>
  <c r="R24" i="7"/>
  <c r="AC94" i="8"/>
  <c r="AC95" i="8" s="1"/>
  <c r="AD93" i="8"/>
  <c r="S31" i="7"/>
  <c r="S24" i="7"/>
  <c r="S65" i="7"/>
  <c r="S72" i="7" s="1"/>
  <c r="O97" i="6"/>
  <c r="O98" i="6"/>
  <c r="S93" i="7"/>
  <c r="S99" i="7"/>
  <c r="S57" i="6"/>
  <c r="X100" i="8"/>
  <c r="U103" i="6"/>
  <c r="U107" i="6" s="1"/>
  <c r="U124" i="6" s="1"/>
  <c r="U11" i="7"/>
  <c r="U12" i="7" s="1"/>
  <c r="U18" i="7" s="1"/>
  <c r="U56" i="6"/>
  <c r="T89" i="8"/>
  <c r="U85" i="8" s="1"/>
  <c r="U89" i="8" s="1"/>
  <c r="V85" i="8" s="1"/>
  <c r="R107" i="6"/>
  <c r="R124" i="6" s="1"/>
  <c r="DW103" i="6"/>
  <c r="DW107" i="6" s="1"/>
  <c r="DW124" i="6" s="1"/>
  <c r="DW129" i="6" s="1"/>
  <c r="DX127" i="6" s="1"/>
  <c r="Y99" i="8"/>
  <c r="Q127" i="6"/>
  <c r="P72" i="6"/>
  <c r="V101" i="8"/>
  <c r="V102" i="8" s="1"/>
  <c r="V103" i="8" s="1"/>
  <c r="AA98" i="8"/>
  <c r="AC96" i="8" l="1"/>
  <c r="AC97" i="8" s="1"/>
  <c r="R86" i="6"/>
  <c r="R95" i="6" s="1"/>
  <c r="S83" i="6"/>
  <c r="R32" i="7"/>
  <c r="R28" i="7"/>
  <c r="R74" i="7"/>
  <c r="U24" i="7"/>
  <c r="U65" i="7"/>
  <c r="U72" i="7" s="1"/>
  <c r="U31" i="7"/>
  <c r="W101" i="8"/>
  <c r="W102" i="8" s="1"/>
  <c r="W103" i="8" s="1"/>
  <c r="W104" i="8" s="1"/>
  <c r="Z99" i="8"/>
  <c r="AA99" i="8" s="1"/>
  <c r="AB98" i="8"/>
  <c r="S32" i="7"/>
  <c r="S74" i="7"/>
  <c r="S83" i="7" s="1"/>
  <c r="S28" i="7"/>
  <c r="AD94" i="8"/>
  <c r="AD95" i="8" s="1"/>
  <c r="AD96" i="8" s="1"/>
  <c r="AE93" i="8"/>
  <c r="T31" i="7"/>
  <c r="T65" i="7"/>
  <c r="T72" i="7" s="1"/>
  <c r="T24" i="7"/>
  <c r="T57" i="6"/>
  <c r="T93" i="7"/>
  <c r="T99" i="7"/>
  <c r="Y100" i="8"/>
  <c r="T107" i="6"/>
  <c r="T124" i="6" s="1"/>
  <c r="U57" i="6"/>
  <c r="U93" i="7"/>
  <c r="U99" i="7"/>
  <c r="V104" i="8"/>
  <c r="P77" i="6"/>
  <c r="P79" i="6" s="1"/>
  <c r="P98" i="7"/>
  <c r="P95" i="7"/>
  <c r="P97" i="7"/>
  <c r="Q360" i="5"/>
  <c r="Q397" i="5" s="1"/>
  <c r="Q361" i="5"/>
  <c r="Q398" i="5" s="1"/>
  <c r="Q129" i="6"/>
  <c r="AC98" i="8" l="1"/>
  <c r="U28" i="7"/>
  <c r="U32" i="7"/>
  <c r="U74" i="7"/>
  <c r="U83" i="7" s="1"/>
  <c r="AD97" i="8"/>
  <c r="AE94" i="8"/>
  <c r="AE95" i="8" s="1"/>
  <c r="AE96" i="8" s="1"/>
  <c r="AF93" i="8"/>
  <c r="T83" i="6"/>
  <c r="DW83" i="6"/>
  <c r="DW86" i="6" s="1"/>
  <c r="DW95" i="6" s="1"/>
  <c r="S86" i="6"/>
  <c r="S95" i="6" s="1"/>
  <c r="S76" i="7"/>
  <c r="S85" i="7" s="1"/>
  <c r="S33" i="7"/>
  <c r="R83" i="7"/>
  <c r="P97" i="6"/>
  <c r="P98" i="6"/>
  <c r="R33" i="7"/>
  <c r="R76" i="7"/>
  <c r="V105" i="8"/>
  <c r="W105" i="8" s="1"/>
  <c r="R127" i="6"/>
  <c r="Q72" i="6"/>
  <c r="X101" i="8"/>
  <c r="T74" i="7"/>
  <c r="T83" i="7" s="1"/>
  <c r="T32" i="7"/>
  <c r="T28" i="7"/>
  <c r="AB99" i="8"/>
  <c r="AC99" i="8" s="1"/>
  <c r="Z100" i="8"/>
  <c r="R85" i="7" l="1"/>
  <c r="U33" i="7"/>
  <c r="U76" i="7"/>
  <c r="U85" i="7" s="1"/>
  <c r="X102" i="8"/>
  <c r="X103" i="8" s="1"/>
  <c r="X104" i="8" s="1"/>
  <c r="Y101" i="8"/>
  <c r="Z101" i="8" s="1"/>
  <c r="AF94" i="8"/>
  <c r="AF95" i="8" s="1"/>
  <c r="AG93" i="8"/>
  <c r="R360" i="5"/>
  <c r="R397" i="5" s="1"/>
  <c r="R361" i="5"/>
  <c r="R398" i="5" s="1"/>
  <c r="R129" i="6"/>
  <c r="AE97" i="8"/>
  <c r="V106" i="8"/>
  <c r="W106" i="8" s="1"/>
  <c r="W107" i="8" s="1"/>
  <c r="T33" i="7"/>
  <c r="T76" i="7"/>
  <c r="T85" i="7" s="1"/>
  <c r="Q95" i="7"/>
  <c r="Q97" i="7"/>
  <c r="Q77" i="6"/>
  <c r="Q79" i="6" s="1"/>
  <c r="Q98" i="7"/>
  <c r="T86" i="6"/>
  <c r="T95" i="6" s="1"/>
  <c r="U83" i="6"/>
  <c r="AD98" i="8"/>
  <c r="AA100" i="8"/>
  <c r="W210" i="8" l="1"/>
  <c r="W87" i="8" s="1"/>
  <c r="W81" i="8" s="1"/>
  <c r="W82" i="8" s="1"/>
  <c r="W54" i="6" s="1"/>
  <c r="AG94" i="8"/>
  <c r="AG95" i="8" s="1"/>
  <c r="AH93" i="8"/>
  <c r="X105" i="8"/>
  <c r="Q98" i="6"/>
  <c r="Q97" i="6"/>
  <c r="U86" i="6"/>
  <c r="U95" i="6" s="1"/>
  <c r="AD99" i="8"/>
  <c r="V210" i="8"/>
  <c r="V87" i="8" s="1"/>
  <c r="AA101" i="8"/>
  <c r="AE98" i="8"/>
  <c r="Y102" i="8"/>
  <c r="Z102" i="8" s="1"/>
  <c r="R72" i="6"/>
  <c r="S127" i="6"/>
  <c r="AB100" i="8"/>
  <c r="AF96" i="8"/>
  <c r="Y103" i="8" l="1"/>
  <c r="Y104" i="8" s="1"/>
  <c r="Y105" i="8" s="1"/>
  <c r="AG96" i="8"/>
  <c r="AB101" i="8"/>
  <c r="AC100" i="8"/>
  <c r="AD100" i="8" s="1"/>
  <c r="W103" i="6"/>
  <c r="W107" i="6" s="1"/>
  <c r="W124" i="6" s="1"/>
  <c r="W56" i="6"/>
  <c r="W11" i="7"/>
  <c r="W12" i="7" s="1"/>
  <c r="W18" i="7" s="1"/>
  <c r="S360" i="5"/>
  <c r="S397" i="5" s="1"/>
  <c r="S129" i="6"/>
  <c r="S361" i="5"/>
  <c r="S398" i="5" s="1"/>
  <c r="V81" i="8"/>
  <c r="V82" i="8" s="1"/>
  <c r="V54" i="6" s="1"/>
  <c r="V89" i="8"/>
  <c r="W85" i="8" s="1"/>
  <c r="W89" i="8" s="1"/>
  <c r="X85" i="8" s="1"/>
  <c r="X106" i="8"/>
  <c r="R77" i="6"/>
  <c r="R79" i="6" s="1"/>
  <c r="R95" i="7"/>
  <c r="R97" i="7"/>
  <c r="R98" i="7"/>
  <c r="AE99" i="8"/>
  <c r="AA102" i="8"/>
  <c r="AF97" i="8"/>
  <c r="AH94" i="8"/>
  <c r="AI93" i="8"/>
  <c r="Z103" i="8" l="1"/>
  <c r="Z104" i="8" s="1"/>
  <c r="Z105" i="8" s="1"/>
  <c r="AB102" i="8"/>
  <c r="S72" i="6"/>
  <c r="T127" i="6"/>
  <c r="AF98" i="8"/>
  <c r="AF99" i="8" s="1"/>
  <c r="AC101" i="8"/>
  <c r="AC102" i="8" s="1"/>
  <c r="AG97" i="8"/>
  <c r="V103" i="6"/>
  <c r="V11" i="7"/>
  <c r="V12" i="7" s="1"/>
  <c r="V18" i="7" s="1"/>
  <c r="V56" i="6"/>
  <c r="DX54" i="6"/>
  <c r="DX56" i="6" s="1"/>
  <c r="DX57" i="6" s="1"/>
  <c r="AH95" i="8"/>
  <c r="AH96" i="8" s="1"/>
  <c r="AE100" i="8"/>
  <c r="W24" i="7"/>
  <c r="W65" i="7"/>
  <c r="W72" i="7" s="1"/>
  <c r="W31" i="7"/>
  <c r="X107" i="8"/>
  <c r="W57" i="6"/>
  <c r="W93" i="7"/>
  <c r="W99" i="7"/>
  <c r="R97" i="6"/>
  <c r="R98" i="6"/>
  <c r="AI94" i="8"/>
  <c r="AJ93" i="8"/>
  <c r="Y106" i="8"/>
  <c r="Z106" i="8" s="1"/>
  <c r="AA103" i="8" l="1"/>
  <c r="AA104" i="8" s="1"/>
  <c r="AA105" i="8" s="1"/>
  <c r="AF100" i="8"/>
  <c r="V107" i="6"/>
  <c r="V124" i="6" s="1"/>
  <c r="DX103" i="6"/>
  <c r="DX107" i="6" s="1"/>
  <c r="DX124" i="6" s="1"/>
  <c r="DX129" i="6" s="1"/>
  <c r="DY127" i="6" s="1"/>
  <c r="AG98" i="8"/>
  <c r="AG99" i="8" s="1"/>
  <c r="AG100" i="8" s="1"/>
  <c r="T360" i="5"/>
  <c r="T397" i="5" s="1"/>
  <c r="T361" i="5"/>
  <c r="T398" i="5" s="1"/>
  <c r="T129" i="6"/>
  <c r="W74" i="7"/>
  <c r="W83" i="7" s="1"/>
  <c r="W28" i="7"/>
  <c r="W32" i="7"/>
  <c r="S98" i="7"/>
  <c r="S95" i="7"/>
  <c r="S97" i="7"/>
  <c r="DW72" i="6"/>
  <c r="DW77" i="6" s="1"/>
  <c r="DW79" i="6" s="1"/>
  <c r="DW97" i="6" s="1"/>
  <c r="S77" i="6"/>
  <c r="S79" i="6" s="1"/>
  <c r="Y107" i="8"/>
  <c r="Z107" i="8" s="1"/>
  <c r="V24" i="7"/>
  <c r="V31" i="7"/>
  <c r="V65" i="7"/>
  <c r="V72" i="7" s="1"/>
  <c r="X108" i="8"/>
  <c r="AI95" i="8"/>
  <c r="AJ94" i="8"/>
  <c r="AJ95" i="8" s="1"/>
  <c r="AK93" i="8"/>
  <c r="AD101" i="8"/>
  <c r="AE101" i="8" s="1"/>
  <c r="V99" i="7"/>
  <c r="V57" i="6"/>
  <c r="V93" i="7"/>
  <c r="V83" i="6"/>
  <c r="AH97" i="8"/>
  <c r="AH98" i="8" s="1"/>
  <c r="AB103" i="8" l="1"/>
  <c r="AA106" i="8"/>
  <c r="AC103" i="8"/>
  <c r="AF101" i="8"/>
  <c r="AG101" i="8" s="1"/>
  <c r="Y108" i="8"/>
  <c r="Y109" i="8" s="1"/>
  <c r="S97" i="6"/>
  <c r="S98" i="6"/>
  <c r="W83" i="6"/>
  <c r="V86" i="6"/>
  <c r="V95" i="6" s="1"/>
  <c r="V28" i="7"/>
  <c r="V32" i="7"/>
  <c r="V74" i="7"/>
  <c r="AK94" i="8"/>
  <c r="AK95" i="8" s="1"/>
  <c r="AL93" i="8"/>
  <c r="W33" i="7"/>
  <c r="W76" i="7"/>
  <c r="W85" i="7" s="1"/>
  <c r="X210" i="8"/>
  <c r="X87" i="8" s="1"/>
  <c r="AA107" i="8"/>
  <c r="U127" i="6"/>
  <c r="T72" i="6"/>
  <c r="AI96" i="8"/>
  <c r="AD102" i="8"/>
  <c r="AD103" i="8" s="1"/>
  <c r="AH99" i="8"/>
  <c r="AH100" i="8" s="1"/>
  <c r="AH101" i="8" l="1"/>
  <c r="AB104" i="8"/>
  <c r="AB105" i="8" s="1"/>
  <c r="AB106" i="8" s="1"/>
  <c r="Y210" i="8"/>
  <c r="Y87" i="8" s="1"/>
  <c r="Y81" i="8" s="1"/>
  <c r="Y82" i="8" s="1"/>
  <c r="Y54" i="6" s="1"/>
  <c r="Y103" i="6" s="1"/>
  <c r="Y107" i="6" s="1"/>
  <c r="Y124" i="6" s="1"/>
  <c r="Z108" i="8"/>
  <c r="V83" i="7"/>
  <c r="T98" i="7"/>
  <c r="T77" i="6"/>
  <c r="T79" i="6" s="1"/>
  <c r="T95" i="7"/>
  <c r="T97" i="7"/>
  <c r="AL94" i="8"/>
  <c r="AL95" i="8" s="1"/>
  <c r="AM93" i="8"/>
  <c r="V33" i="7"/>
  <c r="V76" i="7"/>
  <c r="AI97" i="8"/>
  <c r="AI98" i="8" s="1"/>
  <c r="DX83" i="6"/>
  <c r="DX86" i="6" s="1"/>
  <c r="DX95" i="6" s="1"/>
  <c r="W86" i="6"/>
  <c r="W95" i="6" s="1"/>
  <c r="U360" i="5"/>
  <c r="U397" i="5" s="1"/>
  <c r="U361" i="5"/>
  <c r="U398" i="5" s="1"/>
  <c r="U129" i="6"/>
  <c r="X81" i="8"/>
  <c r="X82" i="8" s="1"/>
  <c r="X54" i="6" s="1"/>
  <c r="X89" i="8"/>
  <c r="Y85" i="8" s="1"/>
  <c r="AJ96" i="8"/>
  <c r="AE102" i="8"/>
  <c r="AE103" i="8" s="1"/>
  <c r="Y89" i="8" l="1"/>
  <c r="Z85" i="8" s="1"/>
  <c r="AB107" i="8"/>
  <c r="Y56" i="6"/>
  <c r="Y93" i="7" s="1"/>
  <c r="AC104" i="8"/>
  <c r="AD104" i="8" s="1"/>
  <c r="Y11" i="7"/>
  <c r="Y12" i="7" s="1"/>
  <c r="Y18" i="7" s="1"/>
  <c r="Z109" i="8"/>
  <c r="Z110" i="8" s="1"/>
  <c r="AA108" i="8"/>
  <c r="Y24" i="7"/>
  <c r="Y31" i="7"/>
  <c r="Y65" i="7"/>
  <c r="Y72" i="7" s="1"/>
  <c r="T97" i="6"/>
  <c r="T98" i="6"/>
  <c r="V85" i="7"/>
  <c r="AM94" i="8"/>
  <c r="AM95" i="8" s="1"/>
  <c r="AN93" i="8"/>
  <c r="Y57" i="6"/>
  <c r="AJ97" i="8"/>
  <c r="AJ98" i="8" s="1"/>
  <c r="X11" i="7"/>
  <c r="X12" i="7" s="1"/>
  <c r="X18" i="7" s="1"/>
  <c r="X103" i="6"/>
  <c r="X56" i="6"/>
  <c r="AI99" i="8"/>
  <c r="AI100" i="8" s="1"/>
  <c r="AI101" i="8" s="1"/>
  <c r="AF102" i="8"/>
  <c r="U72" i="6"/>
  <c r="V127" i="6"/>
  <c r="AK96" i="8"/>
  <c r="Y99" i="7" l="1"/>
  <c r="AC105" i="8"/>
  <c r="AD105" i="8" s="1"/>
  <c r="AE104" i="8"/>
  <c r="AA109" i="8"/>
  <c r="AA110" i="8" s="1"/>
  <c r="AA111" i="8" s="1"/>
  <c r="AB108" i="8"/>
  <c r="Z210" i="8"/>
  <c r="Z87" i="8" s="1"/>
  <c r="AJ99" i="8"/>
  <c r="X24" i="7"/>
  <c r="X31" i="7"/>
  <c r="X65" i="7"/>
  <c r="X72" i="7" s="1"/>
  <c r="AN94" i="8"/>
  <c r="AN95" i="8" s="1"/>
  <c r="AO93" i="8"/>
  <c r="AK97" i="8"/>
  <c r="Y32" i="7"/>
  <c r="Y28" i="7"/>
  <c r="Y74" i="7"/>
  <c r="Y83" i="7" s="1"/>
  <c r="X57" i="6"/>
  <c r="X93" i="7"/>
  <c r="X99" i="7"/>
  <c r="X83" i="6"/>
  <c r="V360" i="5"/>
  <c r="V397" i="5" s="1"/>
  <c r="V129" i="6"/>
  <c r="V361" i="5"/>
  <c r="V398" i="5" s="1"/>
  <c r="U77" i="6"/>
  <c r="U79" i="6" s="1"/>
  <c r="U97" i="7"/>
  <c r="U95" i="7"/>
  <c r="U98" i="7"/>
  <c r="AF103" i="8"/>
  <c r="AF104" i="8" s="1"/>
  <c r="AG102" i="8"/>
  <c r="AH102" i="8" s="1"/>
  <c r="AJ100" i="8"/>
  <c r="AJ101" i="8" s="1"/>
  <c r="AL96" i="8"/>
  <c r="AM96" i="8" s="1"/>
  <c r="X107" i="6"/>
  <c r="X124" i="6" s="1"/>
  <c r="AC106" i="8" l="1"/>
  <c r="AD106" i="8"/>
  <c r="AE105" i="8"/>
  <c r="AE106" i="8" s="1"/>
  <c r="AC107" i="8"/>
  <c r="AC108" i="8" s="1"/>
  <c r="Z81" i="8"/>
  <c r="Z82" i="8" s="1"/>
  <c r="Z54" i="6" s="1"/>
  <c r="Z89" i="8"/>
  <c r="AA85" i="8" s="1"/>
  <c r="AB109" i="8"/>
  <c r="AB110" i="8" s="1"/>
  <c r="AB111" i="8" s="1"/>
  <c r="AB112" i="8" s="1"/>
  <c r="AA210" i="8"/>
  <c r="AA87" i="8" s="1"/>
  <c r="AA81" i="8" s="1"/>
  <c r="AA82" i="8" s="1"/>
  <c r="AA54" i="6" s="1"/>
  <c r="Y33" i="7"/>
  <c r="Y76" i="7"/>
  <c r="Y85" i="7" s="1"/>
  <c r="AO94" i="8"/>
  <c r="AO95" i="8" s="1"/>
  <c r="AP93" i="8"/>
  <c r="X32" i="7"/>
  <c r="X74" i="7"/>
  <c r="X28" i="7"/>
  <c r="U97" i="6"/>
  <c r="U98" i="6"/>
  <c r="AK98" i="8"/>
  <c r="AK99" i="8" s="1"/>
  <c r="AL97" i="8"/>
  <c r="AL98" i="8" s="1"/>
  <c r="V72" i="6"/>
  <c r="W127" i="6"/>
  <c r="AN96" i="8"/>
  <c r="AG103" i="8"/>
  <c r="AG104" i="8" s="1"/>
  <c r="X86" i="6"/>
  <c r="X95" i="6" s="1"/>
  <c r="Y83" i="6"/>
  <c r="AI102" i="8"/>
  <c r="AD107" i="8" l="1"/>
  <c r="AE107" i="8" s="1"/>
  <c r="AF105" i="8"/>
  <c r="AF106" i="8" s="1"/>
  <c r="AA103" i="6"/>
  <c r="AA107" i="6" s="1"/>
  <c r="AA124" i="6" s="1"/>
  <c r="AA56" i="6"/>
  <c r="AA11" i="7"/>
  <c r="AA12" i="7" s="1"/>
  <c r="AA18" i="7" s="1"/>
  <c r="AB210" i="8"/>
  <c r="AB87" i="8" s="1"/>
  <c r="AB81" i="8" s="1"/>
  <c r="AB82" i="8" s="1"/>
  <c r="AB54" i="6" s="1"/>
  <c r="AK100" i="8"/>
  <c r="AK101" i="8" s="1"/>
  <c r="AA89" i="8"/>
  <c r="AB85" i="8" s="1"/>
  <c r="Z56" i="6"/>
  <c r="Z11" i="7"/>
  <c r="Z12" i="7" s="1"/>
  <c r="Z18" i="7" s="1"/>
  <c r="Z103" i="6"/>
  <c r="DY54" i="6"/>
  <c r="DY56" i="6" s="1"/>
  <c r="DY57" i="6" s="1"/>
  <c r="AC109" i="8"/>
  <c r="AC110" i="8" s="1"/>
  <c r="AC111" i="8" s="1"/>
  <c r="AC112" i="8" s="1"/>
  <c r="AC113" i="8" s="1"/>
  <c r="AD108" i="8"/>
  <c r="AM97" i="8"/>
  <c r="AH103" i="8"/>
  <c r="AH104" i="8" s="1"/>
  <c r="W360" i="5"/>
  <c r="W397" i="5" s="1"/>
  <c r="W129" i="6"/>
  <c r="W361" i="5"/>
  <c r="W398" i="5" s="1"/>
  <c r="AP94" i="8"/>
  <c r="AP95" i="8" s="1"/>
  <c r="AQ93" i="8"/>
  <c r="X83" i="7"/>
  <c r="AL99" i="8"/>
  <c r="AL100" i="8" s="1"/>
  <c r="V98" i="7"/>
  <c r="V77" i="6"/>
  <c r="V79" i="6" s="1"/>
  <c r="V97" i="7"/>
  <c r="V95" i="7"/>
  <c r="AJ102" i="8"/>
  <c r="AO96" i="8"/>
  <c r="X33" i="7"/>
  <c r="X76" i="7"/>
  <c r="Z83" i="6"/>
  <c r="Y86" i="6"/>
  <c r="Y95" i="6" s="1"/>
  <c r="AF107" i="8" l="1"/>
  <c r="AI103" i="8"/>
  <c r="AI104" i="8" s="1"/>
  <c r="AG105" i="8"/>
  <c r="AG106" i="8" s="1"/>
  <c r="AG107" i="8" s="1"/>
  <c r="Z65" i="7"/>
  <c r="Z72" i="7" s="1"/>
  <c r="Z24" i="7"/>
  <c r="Z31" i="7"/>
  <c r="Z99" i="7"/>
  <c r="Z93" i="7"/>
  <c r="Z57" i="6"/>
  <c r="AC210" i="8"/>
  <c r="AC87" i="8" s="1"/>
  <c r="AC81" i="8" s="1"/>
  <c r="AC82" i="8" s="1"/>
  <c r="AC54" i="6" s="1"/>
  <c r="Z107" i="6"/>
  <c r="Z124" i="6" s="1"/>
  <c r="DY103" i="6"/>
  <c r="DY107" i="6" s="1"/>
  <c r="DY124" i="6" s="1"/>
  <c r="DY129" i="6" s="1"/>
  <c r="DZ127" i="6" s="1"/>
  <c r="AB89" i="8"/>
  <c r="AC85" i="8" s="1"/>
  <c r="AB56" i="6"/>
  <c r="AB103" i="6"/>
  <c r="AB11" i="7"/>
  <c r="AB12" i="7" s="1"/>
  <c r="AB18" i="7" s="1"/>
  <c r="AD109" i="8"/>
  <c r="AD110" i="8" s="1"/>
  <c r="AD111" i="8" s="1"/>
  <c r="AD112" i="8" s="1"/>
  <c r="AD113" i="8" s="1"/>
  <c r="AD114" i="8" s="1"/>
  <c r="AE108" i="8"/>
  <c r="AF108" i="8" s="1"/>
  <c r="AA65" i="7"/>
  <c r="AA72" i="7" s="1"/>
  <c r="AA31" i="7"/>
  <c r="AA24" i="7"/>
  <c r="AJ103" i="8"/>
  <c r="AA57" i="6"/>
  <c r="AA93" i="7"/>
  <c r="AA99" i="7"/>
  <c r="AL101" i="8"/>
  <c r="X85" i="7"/>
  <c r="W72" i="6"/>
  <c r="X127" i="6"/>
  <c r="AK102" i="8"/>
  <c r="AQ94" i="8"/>
  <c r="AQ95" i="8" s="1"/>
  <c r="AR93" i="8"/>
  <c r="AM98" i="8"/>
  <c r="AP96" i="8"/>
  <c r="V97" i="6"/>
  <c r="V98" i="6"/>
  <c r="AN97" i="8"/>
  <c r="AO97" i="8" s="1"/>
  <c r="Z86" i="6"/>
  <c r="Z95" i="6" s="1"/>
  <c r="AA83" i="6"/>
  <c r="AJ104" i="8" l="1"/>
  <c r="AC89" i="8"/>
  <c r="AD85" i="8" s="1"/>
  <c r="AH105" i="8"/>
  <c r="AH106" i="8" s="1"/>
  <c r="AH107" i="8" s="1"/>
  <c r="AB24" i="7"/>
  <c r="AB31" i="7"/>
  <c r="AB65" i="7"/>
  <c r="AB72" i="7" s="1"/>
  <c r="AC11" i="7"/>
  <c r="AC12" i="7" s="1"/>
  <c r="AC18" i="7" s="1"/>
  <c r="AC56" i="6"/>
  <c r="AC103" i="6"/>
  <c r="AC107" i="6" s="1"/>
  <c r="AC124" i="6" s="1"/>
  <c r="AA32" i="7"/>
  <c r="AA74" i="7"/>
  <c r="AA83" i="7" s="1"/>
  <c r="AA28" i="7"/>
  <c r="AF109" i="8"/>
  <c r="AB107" i="6"/>
  <c r="AB124" i="6" s="1"/>
  <c r="AB57" i="6"/>
  <c r="AB99" i="7"/>
  <c r="AB93" i="7"/>
  <c r="AE109" i="8"/>
  <c r="AE110" i="8" s="1"/>
  <c r="AE111" i="8" s="1"/>
  <c r="AE112" i="8" s="1"/>
  <c r="AE113" i="8" s="1"/>
  <c r="AE114" i="8" s="1"/>
  <c r="Z74" i="7"/>
  <c r="Z83" i="7" s="1"/>
  <c r="Z28" i="7"/>
  <c r="Z32" i="7"/>
  <c r="AD210" i="8"/>
  <c r="AD87" i="8" s="1"/>
  <c r="AD81" i="8" s="1"/>
  <c r="AD82" i="8" s="1"/>
  <c r="AD54" i="6" s="1"/>
  <c r="AG108" i="8"/>
  <c r="AP97" i="8"/>
  <c r="AK103" i="8"/>
  <c r="AK104" i="8" s="1"/>
  <c r="AM99" i="8"/>
  <c r="DY83" i="6"/>
  <c r="DY86" i="6" s="1"/>
  <c r="DY95" i="6" s="1"/>
  <c r="AA86" i="6"/>
  <c r="AA95" i="6" s="1"/>
  <c r="AB83" i="6"/>
  <c r="X360" i="5"/>
  <c r="X397" i="5" s="1"/>
  <c r="X129" i="6"/>
  <c r="X361" i="5"/>
  <c r="X398" i="5" s="1"/>
  <c r="AS93" i="8"/>
  <c r="AR94" i="8"/>
  <c r="AS94" i="8" s="1"/>
  <c r="DX72" i="6"/>
  <c r="DX77" i="6" s="1"/>
  <c r="DX79" i="6" s="1"/>
  <c r="DX97" i="6" s="1"/>
  <c r="W77" i="6"/>
  <c r="W79" i="6" s="1"/>
  <c r="W95" i="7"/>
  <c r="W97" i="7"/>
  <c r="W98" i="7"/>
  <c r="AN98" i="8"/>
  <c r="AL102" i="8"/>
  <c r="AQ96" i="8"/>
  <c r="AI105" i="8" l="1"/>
  <c r="AI106" i="8" s="1"/>
  <c r="AI107" i="8" s="1"/>
  <c r="AF110" i="8"/>
  <c r="AF111" i="8" s="1"/>
  <c r="AF112" i="8" s="1"/>
  <c r="AF113" i="8" s="1"/>
  <c r="AG109" i="8"/>
  <c r="AH108" i="8"/>
  <c r="AA33" i="7"/>
  <c r="AA76" i="7"/>
  <c r="AA85" i="7" s="1"/>
  <c r="AD103" i="6"/>
  <c r="AD56" i="6"/>
  <c r="AD11" i="7"/>
  <c r="AD12" i="7" s="1"/>
  <c r="AD18" i="7" s="1"/>
  <c r="Z76" i="7"/>
  <c r="Z85" i="7" s="1"/>
  <c r="Z33" i="7"/>
  <c r="AD89" i="8"/>
  <c r="AE85" i="8" s="1"/>
  <c r="AL103" i="8"/>
  <c r="AL104" i="8" s="1"/>
  <c r="AR95" i="8"/>
  <c r="AR96" i="8" s="1"/>
  <c r="AE115" i="8"/>
  <c r="AE210" i="8" s="1"/>
  <c r="AE87" i="8" s="1"/>
  <c r="AE81" i="8" s="1"/>
  <c r="AE82" i="8" s="1"/>
  <c r="AE54" i="6" s="1"/>
  <c r="DZ54" i="6" s="1"/>
  <c r="DZ56" i="6" s="1"/>
  <c r="DZ57" i="6" s="1"/>
  <c r="AC57" i="6"/>
  <c r="AC93" i="7"/>
  <c r="AC99" i="7"/>
  <c r="AC65" i="7"/>
  <c r="AC72" i="7" s="1"/>
  <c r="AC24" i="7"/>
  <c r="AC31" i="7"/>
  <c r="AB28" i="7"/>
  <c r="AB32" i="7"/>
  <c r="AB74" i="7"/>
  <c r="AB83" i="7" s="1"/>
  <c r="AM100" i="8"/>
  <c r="AM101" i="8" s="1"/>
  <c r="AM102" i="8" s="1"/>
  <c r="AM103" i="8" s="1"/>
  <c r="AM104" i="8" s="1"/>
  <c r="AT93" i="8"/>
  <c r="W98" i="6"/>
  <c r="W97" i="6"/>
  <c r="X72" i="6"/>
  <c r="Y127" i="6"/>
  <c r="AB86" i="6"/>
  <c r="AB95" i="6" s="1"/>
  <c r="AC83" i="6"/>
  <c r="AN99" i="8"/>
  <c r="AO98" i="8"/>
  <c r="AQ97" i="8"/>
  <c r="AG110" i="8" l="1"/>
  <c r="AG111" i="8" s="1"/>
  <c r="AG112" i="8" s="1"/>
  <c r="AG113" i="8" s="1"/>
  <c r="AS95" i="8"/>
  <c r="AS96" i="8" s="1"/>
  <c r="AR97" i="8"/>
  <c r="AJ105" i="8"/>
  <c r="AJ106" i="8" s="1"/>
  <c r="AJ107" i="8" s="1"/>
  <c r="AB76" i="7"/>
  <c r="AB85" i="7" s="1"/>
  <c r="AB33" i="7"/>
  <c r="AD99" i="7"/>
  <c r="AD57" i="6"/>
  <c r="AD93" i="7"/>
  <c r="AC32" i="7"/>
  <c r="AC28" i="7"/>
  <c r="AC74" i="7"/>
  <c r="AC83" i="7" s="1"/>
  <c r="AD107" i="6"/>
  <c r="AD124" i="6" s="1"/>
  <c r="DZ103" i="6"/>
  <c r="DZ107" i="6" s="1"/>
  <c r="DZ124" i="6" s="1"/>
  <c r="DZ129" i="6" s="1"/>
  <c r="EA127" i="6" s="1"/>
  <c r="AD24" i="7"/>
  <c r="AD31" i="7"/>
  <c r="AD65" i="7"/>
  <c r="AD72" i="7" s="1"/>
  <c r="AH109" i="8"/>
  <c r="AH110" i="8" s="1"/>
  <c r="AH111" i="8" s="1"/>
  <c r="AH112" i="8" s="1"/>
  <c r="AH113" i="8" s="1"/>
  <c r="AE103" i="6"/>
  <c r="AE107" i="6" s="1"/>
  <c r="AE124" i="6" s="1"/>
  <c r="AE11" i="7"/>
  <c r="AE12" i="7" s="1"/>
  <c r="AE18" i="7" s="1"/>
  <c r="AE56" i="6"/>
  <c r="AI108" i="8"/>
  <c r="AE89" i="8"/>
  <c r="AF85" i="8" s="1"/>
  <c r="AF114" i="8"/>
  <c r="AF115" i="8" s="1"/>
  <c r="AF116" i="8" s="1"/>
  <c r="AO99" i="8"/>
  <c r="AT94" i="8"/>
  <c r="AT95" i="8" s="1"/>
  <c r="AU93" i="8"/>
  <c r="AC86" i="6"/>
  <c r="AC95" i="6" s="1"/>
  <c r="AD83" i="6"/>
  <c r="Y360" i="5"/>
  <c r="Y397" i="5" s="1"/>
  <c r="Y361" i="5"/>
  <c r="Y398" i="5" s="1"/>
  <c r="Y129" i="6"/>
  <c r="AN100" i="8"/>
  <c r="AS97" i="8"/>
  <c r="AP98" i="8"/>
  <c r="X97" i="7"/>
  <c r="X77" i="6"/>
  <c r="X79" i="6" s="1"/>
  <c r="X98" i="7"/>
  <c r="X95" i="7"/>
  <c r="AO100" i="8" l="1"/>
  <c r="AK105" i="8"/>
  <c r="AK106" i="8" s="1"/>
  <c r="AK107" i="8" s="1"/>
  <c r="AL105" i="8"/>
  <c r="AL106" i="8" s="1"/>
  <c r="AL107" i="8" s="1"/>
  <c r="AF210" i="8"/>
  <c r="AF87" i="8" s="1"/>
  <c r="AF81" i="8" s="1"/>
  <c r="AF82" i="8" s="1"/>
  <c r="AF54" i="6" s="1"/>
  <c r="AD28" i="7"/>
  <c r="AD32" i="7"/>
  <c r="AD74" i="7"/>
  <c r="AD83" i="7" s="1"/>
  <c r="AG114" i="8"/>
  <c r="AH114" i="8" s="1"/>
  <c r="AC33" i="7"/>
  <c r="AC76" i="7"/>
  <c r="AC85" i="7" s="1"/>
  <c r="AE57" i="6"/>
  <c r="AE99" i="7"/>
  <c r="AE93" i="7"/>
  <c r="AE65" i="7"/>
  <c r="AE72" i="7" s="1"/>
  <c r="AE24" i="7"/>
  <c r="AE31" i="7"/>
  <c r="AI109" i="8"/>
  <c r="AJ108" i="8"/>
  <c r="AF89" i="8"/>
  <c r="AG85" i="8" s="1"/>
  <c r="AT96" i="8"/>
  <c r="AT97" i="8" s="1"/>
  <c r="AP99" i="8"/>
  <c r="AP100" i="8" s="1"/>
  <c r="AU94" i="8"/>
  <c r="AV93" i="8"/>
  <c r="Z127" i="6"/>
  <c r="Y72" i="6"/>
  <c r="AN101" i="8"/>
  <c r="AN102" i="8" s="1"/>
  <c r="AN103" i="8" s="1"/>
  <c r="AN104" i="8" s="1"/>
  <c r="AD86" i="6"/>
  <c r="AD95" i="6" s="1"/>
  <c r="AE83" i="6"/>
  <c r="X97" i="6"/>
  <c r="X98" i="6"/>
  <c r="AQ98" i="8"/>
  <c r="AR98" i="8" s="1"/>
  <c r="AM105" i="8" l="1"/>
  <c r="AM106" i="8" s="1"/>
  <c r="AM107" i="8" s="1"/>
  <c r="AU95" i="8"/>
  <c r="AU96" i="8" s="1"/>
  <c r="AU97" i="8" s="1"/>
  <c r="AI110" i="8"/>
  <c r="AI111" i="8" s="1"/>
  <c r="AI112" i="8" s="1"/>
  <c r="AI113" i="8" s="1"/>
  <c r="AI114" i="8" s="1"/>
  <c r="AE28" i="7"/>
  <c r="AE32" i="7"/>
  <c r="AE74" i="7"/>
  <c r="AE83" i="7" s="1"/>
  <c r="AG115" i="8"/>
  <c r="AG116" i="8" s="1"/>
  <c r="AG117" i="8" s="1"/>
  <c r="AJ109" i="8"/>
  <c r="AK108" i="8"/>
  <c r="AD33" i="7"/>
  <c r="AD76" i="7"/>
  <c r="AD85" i="7" s="1"/>
  <c r="AF11" i="7"/>
  <c r="AF12" i="7" s="1"/>
  <c r="AF18" i="7" s="1"/>
  <c r="AF103" i="6"/>
  <c r="AF56" i="6"/>
  <c r="AF83" i="6" s="1"/>
  <c r="AQ99" i="8"/>
  <c r="AQ100" i="8" s="1"/>
  <c r="AO101" i="8"/>
  <c r="AS98" i="8"/>
  <c r="AT98" i="8" s="1"/>
  <c r="Y97" i="7"/>
  <c r="Y95" i="7"/>
  <c r="Y77" i="6"/>
  <c r="Y79" i="6" s="1"/>
  <c r="Y98" i="7"/>
  <c r="DZ83" i="6"/>
  <c r="DZ86" i="6" s="1"/>
  <c r="DZ95" i="6" s="1"/>
  <c r="AE86" i="6"/>
  <c r="AE95" i="6" s="1"/>
  <c r="Z360" i="5"/>
  <c r="Z397" i="5" s="1"/>
  <c r="Z129" i="6"/>
  <c r="Z361" i="5"/>
  <c r="Z398" i="5" s="1"/>
  <c r="AV94" i="8"/>
  <c r="AV95" i="8" s="1"/>
  <c r="AW93" i="8"/>
  <c r="AN105" i="8" l="1"/>
  <c r="AN106" i="8" s="1"/>
  <c r="AN107" i="8" s="1"/>
  <c r="AG210" i="8"/>
  <c r="AG87" i="8" s="1"/>
  <c r="AV96" i="8"/>
  <c r="AF99" i="7"/>
  <c r="AF93" i="7"/>
  <c r="AF57" i="6"/>
  <c r="AE33" i="7"/>
  <c r="AE76" i="7"/>
  <c r="AE85" i="7" s="1"/>
  <c r="AJ110" i="8"/>
  <c r="AJ111" i="8" s="1"/>
  <c r="AJ112" i="8" s="1"/>
  <c r="AJ113" i="8" s="1"/>
  <c r="AJ114" i="8" s="1"/>
  <c r="AF107" i="6"/>
  <c r="AF124" i="6" s="1"/>
  <c r="AH115" i="8"/>
  <c r="AF24" i="7"/>
  <c r="AF31" i="7"/>
  <c r="AF65" i="7"/>
  <c r="AF72" i="7" s="1"/>
  <c r="AR99" i="8"/>
  <c r="AR100" i="8" s="1"/>
  <c r="AK109" i="8"/>
  <c r="AL108" i="8"/>
  <c r="AW94" i="8"/>
  <c r="AW95" i="8" s="1"/>
  <c r="AX93" i="8"/>
  <c r="Y98" i="6"/>
  <c r="Y97" i="6"/>
  <c r="AV97" i="8"/>
  <c r="Z72" i="6"/>
  <c r="AA127" i="6"/>
  <c r="AO102" i="8"/>
  <c r="AO103" i="8" s="1"/>
  <c r="AO104" i="8" s="1"/>
  <c r="AO105" i="8" s="1"/>
  <c r="AO106" i="8" s="1"/>
  <c r="AO107" i="8" s="1"/>
  <c r="AP101" i="8"/>
  <c r="AQ101" i="8" s="1"/>
  <c r="AF86" i="6"/>
  <c r="AF95" i="6" s="1"/>
  <c r="AU98" i="8"/>
  <c r="AS99" i="8" l="1"/>
  <c r="AS100" i="8" s="1"/>
  <c r="AF28" i="7"/>
  <c r="AF32" i="7"/>
  <c r="AF74" i="7"/>
  <c r="AF83" i="7" s="1"/>
  <c r="AL109" i="8"/>
  <c r="AK110" i="8"/>
  <c r="AM108" i="8"/>
  <c r="AH116" i="8"/>
  <c r="AH117" i="8" s="1"/>
  <c r="AH118" i="8" s="1"/>
  <c r="AI115" i="8"/>
  <c r="AJ115" i="8" s="1"/>
  <c r="AG81" i="8"/>
  <c r="AG82" i="8" s="1"/>
  <c r="AG54" i="6" s="1"/>
  <c r="AG89" i="8"/>
  <c r="AH85" i="8" s="1"/>
  <c r="AR101" i="8"/>
  <c r="AS101" i="8" s="1"/>
  <c r="AV98" i="8"/>
  <c r="AA360" i="5"/>
  <c r="AA397" i="5" s="1"/>
  <c r="AA361" i="5"/>
  <c r="AA398" i="5" s="1"/>
  <c r="AA129" i="6"/>
  <c r="AX94" i="8"/>
  <c r="AX95" i="8" s="1"/>
  <c r="AY93" i="8"/>
  <c r="Z98" i="7"/>
  <c r="Z77" i="6"/>
  <c r="Z79" i="6" s="1"/>
  <c r="Z95" i="7"/>
  <c r="Z97" i="7"/>
  <c r="AW96" i="8"/>
  <c r="AP102" i="8"/>
  <c r="AP103" i="8" s="1"/>
  <c r="AP104" i="8" s="1"/>
  <c r="AP105" i="8" s="1"/>
  <c r="AP106" i="8" s="1"/>
  <c r="AP107" i="8" s="1"/>
  <c r="AT99" i="8" l="1"/>
  <c r="AM109" i="8"/>
  <c r="AK111" i="8"/>
  <c r="AN108" i="8"/>
  <c r="AL110" i="8"/>
  <c r="AI116" i="8"/>
  <c r="AI117" i="8" s="1"/>
  <c r="AG103" i="6"/>
  <c r="AG11" i="7"/>
  <c r="AG12" i="7" s="1"/>
  <c r="AG18" i="7" s="1"/>
  <c r="AG56" i="6"/>
  <c r="AH210" i="8"/>
  <c r="AH87" i="8" s="1"/>
  <c r="AH81" i="8" s="1"/>
  <c r="AH82" i="8" s="1"/>
  <c r="AH54" i="6" s="1"/>
  <c r="AF33" i="7"/>
  <c r="AF76" i="7"/>
  <c r="AF85" i="7" s="1"/>
  <c r="AO108" i="8"/>
  <c r="AX96" i="8"/>
  <c r="Z97" i="6"/>
  <c r="Z98" i="6"/>
  <c r="AW97" i="8"/>
  <c r="AW98" i="8" s="1"/>
  <c r="AB127" i="6"/>
  <c r="AA72" i="6"/>
  <c r="AY94" i="8"/>
  <c r="AZ93" i="8"/>
  <c r="AQ102" i="8"/>
  <c r="AQ103" i="8" s="1"/>
  <c r="AQ104" i="8" s="1"/>
  <c r="AQ105" i="8" s="1"/>
  <c r="AQ106" i="8" s="1"/>
  <c r="AQ107" i="8" s="1"/>
  <c r="AT100" i="8" l="1"/>
  <c r="AU99" i="8"/>
  <c r="AT101" i="8"/>
  <c r="AI118" i="8"/>
  <c r="AI119" i="8" s="1"/>
  <c r="AN109" i="8"/>
  <c r="AH89" i="8"/>
  <c r="AI85" i="8" s="1"/>
  <c r="AP108" i="8"/>
  <c r="AH11" i="7"/>
  <c r="AH12" i="7" s="1"/>
  <c r="AH18" i="7" s="1"/>
  <c r="AH103" i="6"/>
  <c r="AH107" i="6" s="1"/>
  <c r="AH124" i="6" s="1"/>
  <c r="AH56" i="6"/>
  <c r="AJ116" i="8"/>
  <c r="AO109" i="8"/>
  <c r="AL111" i="8"/>
  <c r="AG57" i="6"/>
  <c r="AG93" i="7"/>
  <c r="AG99" i="7"/>
  <c r="AG83" i="6"/>
  <c r="AK112" i="8"/>
  <c r="AG65" i="7"/>
  <c r="AG72" i="7" s="1"/>
  <c r="AG24" i="7"/>
  <c r="AG31" i="7"/>
  <c r="AG107" i="6"/>
  <c r="AG124" i="6" s="1"/>
  <c r="AM110" i="8"/>
  <c r="AB360" i="5"/>
  <c r="AB397" i="5" s="1"/>
  <c r="AB361" i="5"/>
  <c r="AB398" i="5" s="1"/>
  <c r="AB129" i="6"/>
  <c r="AY95" i="8"/>
  <c r="AX97" i="8"/>
  <c r="AR102" i="8"/>
  <c r="AA95" i="7"/>
  <c r="DY72" i="6"/>
  <c r="DY77" i="6" s="1"/>
  <c r="DY79" i="6" s="1"/>
  <c r="DY97" i="6" s="1"/>
  <c r="AA98" i="7"/>
  <c r="AA77" i="6"/>
  <c r="AA79" i="6" s="1"/>
  <c r="AA97" i="7"/>
  <c r="AZ94" i="8"/>
  <c r="BA93" i="8"/>
  <c r="AZ95" i="8" l="1"/>
  <c r="AU100" i="8"/>
  <c r="AU101" i="8" s="1"/>
  <c r="AV99" i="8"/>
  <c r="AH99" i="7"/>
  <c r="AH57" i="6"/>
  <c r="AH93" i="7"/>
  <c r="AG74" i="7"/>
  <c r="AG83" i="7" s="1"/>
  <c r="AG28" i="7"/>
  <c r="AG32" i="7"/>
  <c r="AH65" i="7"/>
  <c r="AH72" i="7" s="1"/>
  <c r="AH31" i="7"/>
  <c r="AH24" i="7"/>
  <c r="AP109" i="8"/>
  <c r="AK113" i="8"/>
  <c r="AQ108" i="8"/>
  <c r="AG86" i="6"/>
  <c r="AG95" i="6" s="1"/>
  <c r="AH83" i="6"/>
  <c r="AN110" i="8"/>
  <c r="AL112" i="8"/>
  <c r="AI210" i="8"/>
  <c r="AI87" i="8" s="1"/>
  <c r="AI81" i="8" s="1"/>
  <c r="AI82" i="8" s="1"/>
  <c r="AI54" i="6" s="1"/>
  <c r="AM111" i="8"/>
  <c r="AJ117" i="8"/>
  <c r="BA94" i="8"/>
  <c r="BA95" i="8" s="1"/>
  <c r="BB93" i="8"/>
  <c r="AY96" i="8"/>
  <c r="AY97" i="8" s="1"/>
  <c r="AR103" i="8"/>
  <c r="AR104" i="8" s="1"/>
  <c r="AR105" i="8" s="1"/>
  <c r="AR106" i="8" s="1"/>
  <c r="AR107" i="8" s="1"/>
  <c r="AR108" i="8" s="1"/>
  <c r="AS102" i="8"/>
  <c r="AB72" i="6"/>
  <c r="AC127" i="6"/>
  <c r="AA98" i="6"/>
  <c r="AA97" i="6"/>
  <c r="AX98" i="8"/>
  <c r="AY98" i="8" l="1"/>
  <c r="AV100" i="8"/>
  <c r="AV101" i="8" s="1"/>
  <c r="AW99" i="8"/>
  <c r="AG76" i="7"/>
  <c r="AG85" i="7" s="1"/>
  <c r="AG33" i="7"/>
  <c r="AN111" i="8"/>
  <c r="AO110" i="8"/>
  <c r="AI89" i="8"/>
  <c r="AJ85" i="8" s="1"/>
  <c r="AH86" i="6"/>
  <c r="AH95" i="6" s="1"/>
  <c r="AJ118" i="8"/>
  <c r="AQ109" i="8"/>
  <c r="AL113" i="8"/>
  <c r="AK114" i="8"/>
  <c r="AK115" i="8" s="1"/>
  <c r="AK116" i="8" s="1"/>
  <c r="AK117" i="8" s="1"/>
  <c r="AP110" i="8"/>
  <c r="AI11" i="7"/>
  <c r="AI12" i="7" s="1"/>
  <c r="AI18" i="7" s="1"/>
  <c r="AI103" i="6"/>
  <c r="AI56" i="6"/>
  <c r="AI83" i="6" s="1"/>
  <c r="EA54" i="6"/>
  <c r="EA56" i="6" s="1"/>
  <c r="EA57" i="6" s="1"/>
  <c r="AM112" i="8"/>
  <c r="AH32" i="7"/>
  <c r="AH28" i="7"/>
  <c r="AH74" i="7"/>
  <c r="AH83" i="7" s="1"/>
  <c r="AS103" i="8"/>
  <c r="AS104" i="8" s="1"/>
  <c r="AS105" i="8" s="1"/>
  <c r="AS106" i="8" s="1"/>
  <c r="AS107" i="8" s="1"/>
  <c r="AS108" i="8" s="1"/>
  <c r="AT102" i="8"/>
  <c r="AX99" i="8"/>
  <c r="AY99" i="8" s="1"/>
  <c r="AC360" i="5"/>
  <c r="AC397" i="5" s="1"/>
  <c r="AC129" i="6"/>
  <c r="AC361" i="5"/>
  <c r="AC398" i="5" s="1"/>
  <c r="AZ96" i="8"/>
  <c r="BA96" i="8" s="1"/>
  <c r="AB98" i="7"/>
  <c r="AB95" i="7"/>
  <c r="AB97" i="7"/>
  <c r="AB77" i="6"/>
  <c r="AB79" i="6" s="1"/>
  <c r="BB94" i="8"/>
  <c r="BB95" i="8" s="1"/>
  <c r="BC93" i="8"/>
  <c r="AL114" i="8" l="1"/>
  <c r="AL115" i="8" s="1"/>
  <c r="AL116" i="8" s="1"/>
  <c r="AL117" i="8" s="1"/>
  <c r="AQ110" i="8"/>
  <c r="AW100" i="8"/>
  <c r="AW101" i="8" s="1"/>
  <c r="AI86" i="6"/>
  <c r="AI95" i="6" s="1"/>
  <c r="EA83" i="6"/>
  <c r="EA86" i="6" s="1"/>
  <c r="EA95" i="6" s="1"/>
  <c r="AI107" i="6"/>
  <c r="AI124" i="6" s="1"/>
  <c r="EA103" i="6"/>
  <c r="EA107" i="6" s="1"/>
  <c r="EA124" i="6" s="1"/>
  <c r="EA129" i="6" s="1"/>
  <c r="EB127" i="6" s="1"/>
  <c r="AI31" i="7"/>
  <c r="AI65" i="7"/>
  <c r="AI72" i="7" s="1"/>
  <c r="AI24" i="7"/>
  <c r="AJ119" i="8"/>
  <c r="AJ120" i="8" s="1"/>
  <c r="AJ210" i="8" s="1"/>
  <c r="AJ87" i="8" s="1"/>
  <c r="AM113" i="8"/>
  <c r="AM114" i="8" s="1"/>
  <c r="AM115" i="8" s="1"/>
  <c r="AM116" i="8" s="1"/>
  <c r="AM117" i="8" s="1"/>
  <c r="AR109" i="8"/>
  <c r="AO111" i="8"/>
  <c r="AK118" i="8"/>
  <c r="AK119" i="8" s="1"/>
  <c r="AK120" i="8" s="1"/>
  <c r="AK121" i="8" s="1"/>
  <c r="AK210" i="8" s="1"/>
  <c r="AK87" i="8" s="1"/>
  <c r="AK81" i="8" s="1"/>
  <c r="AK82" i="8" s="1"/>
  <c r="AK54" i="6" s="1"/>
  <c r="AS109" i="8"/>
  <c r="AN112" i="8"/>
  <c r="AH76" i="7"/>
  <c r="AH85" i="7" s="1"/>
  <c r="AH33" i="7"/>
  <c r="AI99" i="7"/>
  <c r="AI93" i="7"/>
  <c r="AI57" i="6"/>
  <c r="AX100" i="8"/>
  <c r="BC94" i="8"/>
  <c r="BC95" i="8" s="1"/>
  <c r="BD93" i="8"/>
  <c r="AB97" i="6"/>
  <c r="AB98" i="6"/>
  <c r="AT103" i="8"/>
  <c r="AT104" i="8" s="1"/>
  <c r="AT105" i="8" s="1"/>
  <c r="AT106" i="8" s="1"/>
  <c r="AT107" i="8" s="1"/>
  <c r="AT108" i="8" s="1"/>
  <c r="AT109" i="8" s="1"/>
  <c r="AU102" i="8"/>
  <c r="AV102" i="8" s="1"/>
  <c r="AZ97" i="8"/>
  <c r="AZ98" i="8" s="1"/>
  <c r="AD127" i="6"/>
  <c r="AC72" i="6"/>
  <c r="BB96" i="8"/>
  <c r="BC96" i="8" l="1"/>
  <c r="AL118" i="8"/>
  <c r="AJ81" i="8"/>
  <c r="AJ82" i="8" s="1"/>
  <c r="AJ54" i="6" s="1"/>
  <c r="AJ89" i="8"/>
  <c r="AK85" i="8" s="1"/>
  <c r="AK89" i="8" s="1"/>
  <c r="AL85" i="8" s="1"/>
  <c r="AK103" i="6"/>
  <c r="AK107" i="6" s="1"/>
  <c r="AK124" i="6" s="1"/>
  <c r="AK56" i="6"/>
  <c r="AK11" i="7"/>
  <c r="AK12" i="7" s="1"/>
  <c r="AK18" i="7" s="1"/>
  <c r="AL119" i="8"/>
  <c r="AL120" i="8" s="1"/>
  <c r="AL121" i="8" s="1"/>
  <c r="AL122" i="8" s="1"/>
  <c r="AL210" i="8" s="1"/>
  <c r="AL87" i="8" s="1"/>
  <c r="AL81" i="8" s="1"/>
  <c r="AL82" i="8" s="1"/>
  <c r="AL54" i="6" s="1"/>
  <c r="AZ99" i="8"/>
  <c r="AI74" i="7"/>
  <c r="AI83" i="7" s="1"/>
  <c r="AI28" i="7"/>
  <c r="AI32" i="7"/>
  <c r="AO112" i="8"/>
  <c r="AN113" i="8"/>
  <c r="AM118" i="8"/>
  <c r="AR110" i="8"/>
  <c r="AP111" i="8"/>
  <c r="AW102" i="8"/>
  <c r="AD360" i="5"/>
  <c r="AD397" i="5" s="1"/>
  <c r="AD361" i="5"/>
  <c r="AD398" i="5" s="1"/>
  <c r="AD129" i="6"/>
  <c r="BA97" i="8"/>
  <c r="BB97" i="8" s="1"/>
  <c r="AC98" i="7"/>
  <c r="AC77" i="6"/>
  <c r="AC79" i="6" s="1"/>
  <c r="AC97" i="7"/>
  <c r="AC95" i="7"/>
  <c r="BD94" i="8"/>
  <c r="BE93" i="8"/>
  <c r="AX101" i="8"/>
  <c r="AX102" i="8" s="1"/>
  <c r="AY100" i="8"/>
  <c r="AZ100" i="8" s="1"/>
  <c r="AU103" i="8"/>
  <c r="AU104" i="8" s="1"/>
  <c r="AU105" i="8" s="1"/>
  <c r="AU106" i="8" s="1"/>
  <c r="AU107" i="8" s="1"/>
  <c r="AU108" i="8" s="1"/>
  <c r="AU109" i="8" s="1"/>
  <c r="AM119" i="8" l="1"/>
  <c r="AM120" i="8" s="1"/>
  <c r="AM121" i="8" s="1"/>
  <c r="AM122" i="8" s="1"/>
  <c r="AM123" i="8" s="1"/>
  <c r="AI76" i="7"/>
  <c r="AI85" i="7" s="1"/>
  <c r="AI33" i="7"/>
  <c r="AS110" i="8"/>
  <c r="AN114" i="8"/>
  <c r="AN115" i="8" s="1"/>
  <c r="AN116" i="8" s="1"/>
  <c r="AN117" i="8" s="1"/>
  <c r="AN118" i="8" s="1"/>
  <c r="AL103" i="6"/>
  <c r="AL107" i="6" s="1"/>
  <c r="AL124" i="6" s="1"/>
  <c r="AL11" i="7"/>
  <c r="AL12" i="7" s="1"/>
  <c r="AL18" i="7" s="1"/>
  <c r="AL56" i="6"/>
  <c r="AP112" i="8"/>
  <c r="AQ111" i="8"/>
  <c r="AR111" i="8" s="1"/>
  <c r="AK31" i="7"/>
  <c r="AK24" i="7"/>
  <c r="AK65" i="7"/>
  <c r="AK72" i="7" s="1"/>
  <c r="AK57" i="6"/>
  <c r="AK93" i="7"/>
  <c r="AK99" i="7"/>
  <c r="AL89" i="8"/>
  <c r="AM85" i="8" s="1"/>
  <c r="AO113" i="8"/>
  <c r="AJ56" i="6"/>
  <c r="AJ11" i="7"/>
  <c r="AJ12" i="7" s="1"/>
  <c r="AJ18" i="7" s="1"/>
  <c r="AJ103" i="6"/>
  <c r="BD95" i="8"/>
  <c r="BC97" i="8"/>
  <c r="BA98" i="8"/>
  <c r="BB98" i="8" s="1"/>
  <c r="AC98" i="6"/>
  <c r="AC97" i="6"/>
  <c r="BE94" i="8"/>
  <c r="BF93" i="8"/>
  <c r="AV103" i="8"/>
  <c r="AV104" i="8" s="1"/>
  <c r="AV105" i="8" s="1"/>
  <c r="AV106" i="8" s="1"/>
  <c r="AV107" i="8" s="1"/>
  <c r="AV108" i="8" s="1"/>
  <c r="AV109" i="8" s="1"/>
  <c r="AD72" i="6"/>
  <c r="AE127" i="6"/>
  <c r="AY101" i="8"/>
  <c r="AY102" i="8" s="1"/>
  <c r="AO114" i="8" l="1"/>
  <c r="AO115" i="8" s="1"/>
  <c r="AO116" i="8" s="1"/>
  <c r="AO117" i="8" s="1"/>
  <c r="AO118" i="8" s="1"/>
  <c r="AM210" i="8"/>
  <c r="AM87" i="8" s="1"/>
  <c r="AM81" i="8" s="1"/>
  <c r="AM82" i="8" s="1"/>
  <c r="AM54" i="6" s="1"/>
  <c r="AP113" i="8"/>
  <c r="AN119" i="8"/>
  <c r="AN120" i="8" s="1"/>
  <c r="AN121" i="8" s="1"/>
  <c r="AN122" i="8" s="1"/>
  <c r="AN123" i="8" s="1"/>
  <c r="AN124" i="8" s="1"/>
  <c r="AS111" i="8"/>
  <c r="AT110" i="8"/>
  <c r="AL24" i="7"/>
  <c r="AL65" i="7"/>
  <c r="AL72" i="7" s="1"/>
  <c r="AL31" i="7"/>
  <c r="AJ57" i="6"/>
  <c r="AJ99" i="7"/>
  <c r="AJ93" i="7"/>
  <c r="AJ83" i="6"/>
  <c r="BA99" i="8"/>
  <c r="BA100" i="8" s="1"/>
  <c r="AK28" i="7"/>
  <c r="AK32" i="7"/>
  <c r="AK74" i="7"/>
  <c r="AK83" i="7" s="1"/>
  <c r="AQ112" i="8"/>
  <c r="AQ113" i="8" s="1"/>
  <c r="AL57" i="6"/>
  <c r="AL93" i="7"/>
  <c r="AL99" i="7"/>
  <c r="AJ107" i="6"/>
  <c r="AJ124" i="6" s="1"/>
  <c r="BE95" i="8"/>
  <c r="AJ24" i="7"/>
  <c r="AJ65" i="7"/>
  <c r="AJ72" i="7" s="1"/>
  <c r="AJ31" i="7"/>
  <c r="BC98" i="8"/>
  <c r="BD96" i="8"/>
  <c r="AW103" i="8"/>
  <c r="AW104" i="8" s="1"/>
  <c r="AW105" i="8" s="1"/>
  <c r="AW106" i="8" s="1"/>
  <c r="AW107" i="8" s="1"/>
  <c r="AW108" i="8" s="1"/>
  <c r="AW109" i="8" s="1"/>
  <c r="AE360" i="5"/>
  <c r="AE397" i="5" s="1"/>
  <c r="AE361" i="5"/>
  <c r="AE398" i="5" s="1"/>
  <c r="AE129" i="6"/>
  <c r="AD95" i="7"/>
  <c r="AD97" i="7"/>
  <c r="AD77" i="6"/>
  <c r="AD79" i="6" s="1"/>
  <c r="AD98" i="7"/>
  <c r="BF94" i="8"/>
  <c r="BG93" i="8"/>
  <c r="AZ101" i="8"/>
  <c r="AZ102" i="8" s="1"/>
  <c r="BB99" i="8" l="1"/>
  <c r="AM103" i="6"/>
  <c r="AM11" i="7"/>
  <c r="AM12" i="7" s="1"/>
  <c r="AM18" i="7" s="1"/>
  <c r="AM56" i="6"/>
  <c r="EB54" i="6"/>
  <c r="EB56" i="6" s="1"/>
  <c r="EB57" i="6" s="1"/>
  <c r="AM89" i="8"/>
  <c r="AN85" i="8" s="1"/>
  <c r="AJ74" i="7"/>
  <c r="AJ83" i="7" s="1"/>
  <c r="AJ28" i="7"/>
  <c r="AJ32" i="7"/>
  <c r="AX103" i="8"/>
  <c r="AX104" i="8" s="1"/>
  <c r="AX105" i="8" s="1"/>
  <c r="AX106" i="8" s="1"/>
  <c r="AX107" i="8" s="1"/>
  <c r="AX108" i="8" s="1"/>
  <c r="AX109" i="8" s="1"/>
  <c r="AK33" i="7"/>
  <c r="AK76" i="7"/>
  <c r="AK85" i="7" s="1"/>
  <c r="AL28" i="7"/>
  <c r="AL32" i="7"/>
  <c r="AL74" i="7"/>
  <c r="AL83" i="7" s="1"/>
  <c r="AP114" i="8"/>
  <c r="AP115" i="8" s="1"/>
  <c r="AP116" i="8" s="1"/>
  <c r="AP117" i="8" s="1"/>
  <c r="AP118" i="8" s="1"/>
  <c r="AP119" i="8" s="1"/>
  <c r="AN210" i="8"/>
  <c r="AN87" i="8" s="1"/>
  <c r="AO119" i="8"/>
  <c r="AK83" i="6"/>
  <c r="AJ86" i="6"/>
  <c r="AJ95" i="6" s="1"/>
  <c r="AT111" i="8"/>
  <c r="AU110" i="8"/>
  <c r="AR112" i="8"/>
  <c r="AS112" i="8" s="1"/>
  <c r="BF95" i="8"/>
  <c r="AD97" i="6"/>
  <c r="AD98" i="6"/>
  <c r="BB100" i="8"/>
  <c r="BD97" i="8"/>
  <c r="BD98" i="8" s="1"/>
  <c r="BC99" i="8"/>
  <c r="BG94" i="8"/>
  <c r="BG95" i="8" s="1"/>
  <c r="BH93" i="8"/>
  <c r="BA101" i="8"/>
  <c r="BA102" i="8" s="1"/>
  <c r="AE72" i="6"/>
  <c r="AF127" i="6"/>
  <c r="BE96" i="8"/>
  <c r="AY103" i="8" l="1"/>
  <c r="AM57" i="6"/>
  <c r="AM93" i="7"/>
  <c r="AM99" i="7"/>
  <c r="AM65" i="7"/>
  <c r="AM72" i="7" s="1"/>
  <c r="AM24" i="7"/>
  <c r="AM31" i="7"/>
  <c r="AM107" i="6"/>
  <c r="AM124" i="6" s="1"/>
  <c r="EB103" i="6"/>
  <c r="EB107" i="6" s="1"/>
  <c r="EB124" i="6" s="1"/>
  <c r="EB129" i="6" s="1"/>
  <c r="EC127" i="6" s="1"/>
  <c r="AU111" i="8"/>
  <c r="AL33" i="7"/>
  <c r="AL76" i="7"/>
  <c r="AL85" i="7" s="1"/>
  <c r="AT112" i="8"/>
  <c r="AQ114" i="8"/>
  <c r="AY104" i="8"/>
  <c r="AY105" i="8" s="1"/>
  <c r="AY106" i="8" s="1"/>
  <c r="AY107" i="8" s="1"/>
  <c r="AY108" i="8" s="1"/>
  <c r="AY109" i="8" s="1"/>
  <c r="AN81" i="8"/>
  <c r="AN82" i="8" s="1"/>
  <c r="AN54" i="6" s="1"/>
  <c r="AN89" i="8"/>
  <c r="AO85" i="8" s="1"/>
  <c r="AL83" i="6"/>
  <c r="AK86" i="6"/>
  <c r="AK95" i="6" s="1"/>
  <c r="AR113" i="8"/>
  <c r="AO120" i="8"/>
  <c r="AO121" i="8" s="1"/>
  <c r="AO122" i="8" s="1"/>
  <c r="AO123" i="8" s="1"/>
  <c r="AO124" i="8" s="1"/>
  <c r="AO125" i="8" s="1"/>
  <c r="AO210" i="8" s="1"/>
  <c r="AO87" i="8" s="1"/>
  <c r="AO81" i="8" s="1"/>
  <c r="AO82" i="8" s="1"/>
  <c r="AO54" i="6" s="1"/>
  <c r="AJ33" i="7"/>
  <c r="AJ76" i="7"/>
  <c r="AJ85" i="7" s="1"/>
  <c r="AV110" i="8"/>
  <c r="AZ103" i="8"/>
  <c r="BB101" i="8"/>
  <c r="BB102" i="8" s="1"/>
  <c r="BC100" i="8"/>
  <c r="BD99" i="8"/>
  <c r="AF360" i="5"/>
  <c r="AF397" i="5" s="1"/>
  <c r="AF129" i="6"/>
  <c r="AF361" i="5"/>
  <c r="AF398" i="5" s="1"/>
  <c r="AE77" i="6"/>
  <c r="AE79" i="6" s="1"/>
  <c r="DZ72" i="6"/>
  <c r="DZ77" i="6" s="1"/>
  <c r="DZ79" i="6" s="1"/>
  <c r="DZ97" i="6" s="1"/>
  <c r="AE95" i="7"/>
  <c r="AE97" i="7"/>
  <c r="AE98" i="7"/>
  <c r="BE97" i="8"/>
  <c r="BE98" i="8" s="1"/>
  <c r="BF96" i="8"/>
  <c r="BG96" i="8" s="1"/>
  <c r="BH94" i="8"/>
  <c r="BH95" i="8" s="1"/>
  <c r="BI93" i="8"/>
  <c r="AM32" i="7" l="1"/>
  <c r="AM74" i="7"/>
  <c r="AM83" i="7" s="1"/>
  <c r="AM28" i="7"/>
  <c r="AR114" i="8"/>
  <c r="AO103" i="6"/>
  <c r="AO107" i="6" s="1"/>
  <c r="AO124" i="6" s="1"/>
  <c r="AO56" i="6"/>
  <c r="AO11" i="7"/>
  <c r="AO12" i="7" s="1"/>
  <c r="AO18" i="7" s="1"/>
  <c r="AO89" i="8"/>
  <c r="AP85" i="8" s="1"/>
  <c r="AN11" i="7"/>
  <c r="AN12" i="7" s="1"/>
  <c r="AN18" i="7" s="1"/>
  <c r="AN56" i="6"/>
  <c r="AN103" i="6"/>
  <c r="AQ115" i="8"/>
  <c r="AQ116" i="8" s="1"/>
  <c r="AQ117" i="8" s="1"/>
  <c r="AQ118" i="8" s="1"/>
  <c r="AT113" i="8"/>
  <c r="AV111" i="8"/>
  <c r="BH96" i="8"/>
  <c r="AU112" i="8"/>
  <c r="AP120" i="8"/>
  <c r="AW110" i="8"/>
  <c r="AL86" i="6"/>
  <c r="AL95" i="6" s="1"/>
  <c r="AM83" i="6"/>
  <c r="AS113" i="8"/>
  <c r="AZ104" i="8"/>
  <c r="AZ105" i="8" s="1"/>
  <c r="AZ106" i="8" s="1"/>
  <c r="AZ107" i="8" s="1"/>
  <c r="AZ108" i="8" s="1"/>
  <c r="AZ109" i="8" s="1"/>
  <c r="BA103" i="8"/>
  <c r="BA104" i="8" s="1"/>
  <c r="BA105" i="8" s="1"/>
  <c r="BA106" i="8" s="1"/>
  <c r="BA107" i="8" s="1"/>
  <c r="AE98" i="6"/>
  <c r="AE97" i="6"/>
  <c r="AF72" i="6"/>
  <c r="AG127" i="6"/>
  <c r="BD100" i="8"/>
  <c r="BF97" i="8"/>
  <c r="BF98" i="8" s="1"/>
  <c r="BE99" i="8"/>
  <c r="BI94" i="8"/>
  <c r="BI95" i="8" s="1"/>
  <c r="BJ93" i="8"/>
  <c r="BC101" i="8"/>
  <c r="BC102" i="8" s="1"/>
  <c r="AV112" i="8" l="1"/>
  <c r="AR115" i="8"/>
  <c r="AR116" i="8" s="1"/>
  <c r="AR117" i="8" s="1"/>
  <c r="AR118" i="8" s="1"/>
  <c r="BA108" i="8"/>
  <c r="BA109" i="8" s="1"/>
  <c r="AM33" i="7"/>
  <c r="AM76" i="7"/>
  <c r="AM85" i="7" s="1"/>
  <c r="AW111" i="8"/>
  <c r="AW112" i="8" s="1"/>
  <c r="AN107" i="6"/>
  <c r="AN124" i="6" s="1"/>
  <c r="AS114" i="8"/>
  <c r="AS115" i="8" s="1"/>
  <c r="AS116" i="8" s="1"/>
  <c r="AS117" i="8" s="1"/>
  <c r="AS118" i="8" s="1"/>
  <c r="AX110" i="8"/>
  <c r="AN93" i="7"/>
  <c r="AN99" i="7"/>
  <c r="AN57" i="6"/>
  <c r="AM86" i="6"/>
  <c r="AM95" i="6" s="1"/>
  <c r="EB83" i="6"/>
  <c r="EB86" i="6" s="1"/>
  <c r="EB95" i="6" s="1"/>
  <c r="AN83" i="6"/>
  <c r="AP121" i="8"/>
  <c r="AP122" i="8" s="1"/>
  <c r="AP123" i="8" s="1"/>
  <c r="AN24" i="7"/>
  <c r="AN65" i="7"/>
  <c r="AN72" i="7" s="1"/>
  <c r="AN31" i="7"/>
  <c r="AU113" i="8"/>
  <c r="AV113" i="8" s="1"/>
  <c r="AQ119" i="8"/>
  <c r="AQ120" i="8" s="1"/>
  <c r="AO65" i="7"/>
  <c r="AO72" i="7" s="1"/>
  <c r="AO31" i="7"/>
  <c r="AO24" i="7"/>
  <c r="BB103" i="8"/>
  <c r="BB104" i="8" s="1"/>
  <c r="BB105" i="8" s="1"/>
  <c r="BB106" i="8" s="1"/>
  <c r="BB107" i="8" s="1"/>
  <c r="BB108" i="8" s="1"/>
  <c r="BB109" i="8" s="1"/>
  <c r="AO99" i="7"/>
  <c r="AO57" i="6"/>
  <c r="AO93" i="7"/>
  <c r="BJ94" i="8"/>
  <c r="BJ95" i="8" s="1"/>
  <c r="BK93" i="8"/>
  <c r="BE100" i="8"/>
  <c r="AG360" i="5"/>
  <c r="AG397" i="5" s="1"/>
  <c r="AG361" i="5"/>
  <c r="AG398" i="5" s="1"/>
  <c r="AG129" i="6"/>
  <c r="BF99" i="8"/>
  <c r="AF97" i="7"/>
  <c r="AF77" i="6"/>
  <c r="AF79" i="6" s="1"/>
  <c r="AF95" i="7"/>
  <c r="AF98" i="7"/>
  <c r="BI96" i="8"/>
  <c r="BD101" i="8"/>
  <c r="BD102" i="8" s="1"/>
  <c r="BG97" i="8"/>
  <c r="BC103" i="8" l="1"/>
  <c r="BC104" i="8" s="1"/>
  <c r="BC105" i="8" s="1"/>
  <c r="BC106" i="8" s="1"/>
  <c r="BC107" i="8" s="1"/>
  <c r="BC108" i="8" s="1"/>
  <c r="BC109" i="8" s="1"/>
  <c r="AQ121" i="8"/>
  <c r="AQ122" i="8" s="1"/>
  <c r="AQ123" i="8" s="1"/>
  <c r="BD103" i="8"/>
  <c r="BD104" i="8" s="1"/>
  <c r="BD105" i="8" s="1"/>
  <c r="BD106" i="8" s="1"/>
  <c r="BD107" i="8" s="1"/>
  <c r="AX111" i="8"/>
  <c r="AO28" i="7"/>
  <c r="AO32" i="7"/>
  <c r="AO74" i="7"/>
  <c r="AO83" i="7" s="1"/>
  <c r="AN32" i="7"/>
  <c r="AN28" i="7"/>
  <c r="AN74" i="7"/>
  <c r="AN83" i="7" s="1"/>
  <c r="AR119" i="8"/>
  <c r="AR120" i="8" s="1"/>
  <c r="AR121" i="8" s="1"/>
  <c r="AR122" i="8" s="1"/>
  <c r="AR123" i="8" s="1"/>
  <c r="AP124" i="8"/>
  <c r="AO83" i="6"/>
  <c r="AN86" i="6"/>
  <c r="AN95" i="6" s="1"/>
  <c r="AW113" i="8"/>
  <c r="AT114" i="8"/>
  <c r="AU114" i="8" s="1"/>
  <c r="AY110" i="8"/>
  <c r="BG98" i="8"/>
  <c r="BG99" i="8" s="1"/>
  <c r="BK94" i="8"/>
  <c r="BK95" i="8" s="1"/>
  <c r="BL93" i="8"/>
  <c r="BH97" i="8"/>
  <c r="BI97" i="8" s="1"/>
  <c r="AG72" i="6"/>
  <c r="AH127" i="6"/>
  <c r="AF98" i="6"/>
  <c r="AF97" i="6"/>
  <c r="BJ96" i="8"/>
  <c r="BE101" i="8"/>
  <c r="BE102" i="8" s="1"/>
  <c r="BE103" i="8" s="1"/>
  <c r="BE104" i="8" s="1"/>
  <c r="BE105" i="8" s="1"/>
  <c r="BE106" i="8" s="1"/>
  <c r="BE107" i="8" s="1"/>
  <c r="BF100" i="8"/>
  <c r="BF101" i="8" s="1"/>
  <c r="BG100" i="8" l="1"/>
  <c r="BD108" i="8"/>
  <c r="BD109" i="8" s="1"/>
  <c r="AS119" i="8"/>
  <c r="AS120" i="8" s="1"/>
  <c r="AS121" i="8" s="1"/>
  <c r="AS122" i="8" s="1"/>
  <c r="AS123" i="8" s="1"/>
  <c r="AT115" i="8"/>
  <c r="AT116" i="8" s="1"/>
  <c r="AT117" i="8" s="1"/>
  <c r="AT118" i="8" s="1"/>
  <c r="AT119" i="8" s="1"/>
  <c r="AT120" i="8" s="1"/>
  <c r="AT121" i="8" s="1"/>
  <c r="AT122" i="8" s="1"/>
  <c r="AT123" i="8" s="1"/>
  <c r="AO33" i="7"/>
  <c r="AO76" i="7"/>
  <c r="AO85" i="7" s="1"/>
  <c r="AX112" i="8"/>
  <c r="AY111" i="8"/>
  <c r="AY112" i="8" s="1"/>
  <c r="AZ110" i="8"/>
  <c r="BA110" i="8" s="1"/>
  <c r="AO86" i="6"/>
  <c r="AO95" i="6" s="1"/>
  <c r="AP125" i="8"/>
  <c r="AP126" i="8" s="1"/>
  <c r="AP210" i="8" s="1"/>
  <c r="AP87" i="8" s="1"/>
  <c r="AQ124" i="8"/>
  <c r="AR124" i="8" s="1"/>
  <c r="AN33" i="7"/>
  <c r="AN76" i="7"/>
  <c r="AN85" i="7" s="1"/>
  <c r="AV114" i="8"/>
  <c r="AW114" i="8" s="1"/>
  <c r="BK96" i="8"/>
  <c r="BF102" i="8"/>
  <c r="BF103" i="8" s="1"/>
  <c r="BF104" i="8" s="1"/>
  <c r="BF105" i="8" s="1"/>
  <c r="BF106" i="8" s="1"/>
  <c r="BF107" i="8" s="1"/>
  <c r="BG101" i="8"/>
  <c r="AG95" i="7"/>
  <c r="AG97" i="7"/>
  <c r="AG77" i="6"/>
  <c r="AG79" i="6" s="1"/>
  <c r="AG98" i="7"/>
  <c r="BL94" i="8"/>
  <c r="BL95" i="8" s="1"/>
  <c r="BM93" i="8"/>
  <c r="AH360" i="5"/>
  <c r="AH397" i="5" s="1"/>
  <c r="AH129" i="6"/>
  <c r="AH361" i="5"/>
  <c r="AH398" i="5" s="1"/>
  <c r="BH98" i="8"/>
  <c r="BH99" i="8" s="1"/>
  <c r="BH100" i="8" s="1"/>
  <c r="BJ97" i="8"/>
  <c r="BK97" i="8" l="1"/>
  <c r="BE108" i="8"/>
  <c r="BE109" i="8" s="1"/>
  <c r="AS124" i="8"/>
  <c r="BL96" i="8"/>
  <c r="AQ125" i="8"/>
  <c r="AQ126" i="8" s="1"/>
  <c r="AQ127" i="8" s="1"/>
  <c r="AQ210" i="8" s="1"/>
  <c r="AQ87" i="8" s="1"/>
  <c r="AQ81" i="8" s="1"/>
  <c r="AQ82" i="8" s="1"/>
  <c r="AQ54" i="6" s="1"/>
  <c r="AX113" i="8"/>
  <c r="AP81" i="8"/>
  <c r="AP82" i="8" s="1"/>
  <c r="AP54" i="6" s="1"/>
  <c r="AP89" i="8"/>
  <c r="AQ85" i="8" s="1"/>
  <c r="BL97" i="8"/>
  <c r="AT124" i="8"/>
  <c r="AU115" i="8"/>
  <c r="AV115" i="8" s="1"/>
  <c r="AZ111" i="8"/>
  <c r="BB110" i="8"/>
  <c r="BC110" i="8" s="1"/>
  <c r="AG98" i="6"/>
  <c r="AG97" i="6"/>
  <c r="AI127" i="6"/>
  <c r="AH72" i="6"/>
  <c r="BH101" i="8"/>
  <c r="BM94" i="8"/>
  <c r="BM95" i="8" s="1"/>
  <c r="BM96" i="8" s="1"/>
  <c r="BM97" i="8" s="1"/>
  <c r="BN93" i="8"/>
  <c r="BG102" i="8"/>
  <c r="BG103" i="8" s="1"/>
  <c r="BG104" i="8" s="1"/>
  <c r="BG105" i="8" s="1"/>
  <c r="BG106" i="8" s="1"/>
  <c r="BG107" i="8" s="1"/>
  <c r="BI98" i="8"/>
  <c r="BJ98" i="8" s="1"/>
  <c r="BF108" i="8" l="1"/>
  <c r="BF109" i="8" s="1"/>
  <c r="AQ56" i="6"/>
  <c r="AQ103" i="6"/>
  <c r="AQ107" i="6" s="1"/>
  <c r="AQ124" i="6" s="1"/>
  <c r="AQ11" i="7"/>
  <c r="AQ12" i="7" s="1"/>
  <c r="AQ18" i="7" s="1"/>
  <c r="AQ89" i="8"/>
  <c r="AR85" i="8" s="1"/>
  <c r="AX114" i="8"/>
  <c r="AZ112" i="8"/>
  <c r="AY113" i="8"/>
  <c r="AU116" i="8"/>
  <c r="AU117" i="8" s="1"/>
  <c r="AU118" i="8" s="1"/>
  <c r="AU119" i="8" s="1"/>
  <c r="AU120" i="8" s="1"/>
  <c r="AU121" i="8" s="1"/>
  <c r="AU122" i="8" s="1"/>
  <c r="AU123" i="8" s="1"/>
  <c r="AU124" i="8" s="1"/>
  <c r="AP11" i="7"/>
  <c r="AP12" i="7" s="1"/>
  <c r="AP18" i="7" s="1"/>
  <c r="AP56" i="6"/>
  <c r="AP103" i="6"/>
  <c r="EC54" i="6"/>
  <c r="EC56" i="6" s="1"/>
  <c r="EC57" i="6" s="1"/>
  <c r="BA111" i="8"/>
  <c r="BB111" i="8" s="1"/>
  <c r="AW115" i="8"/>
  <c r="BD110" i="8"/>
  <c r="BE110" i="8" s="1"/>
  <c r="BF110" i="8" s="1"/>
  <c r="AR125" i="8"/>
  <c r="AR126" i="8" s="1"/>
  <c r="AR127" i="8" s="1"/>
  <c r="AR128" i="8" s="1"/>
  <c r="AR210" i="8" s="1"/>
  <c r="AR87" i="8" s="1"/>
  <c r="AR81" i="8" s="1"/>
  <c r="AR82" i="8" s="1"/>
  <c r="AR54" i="6" s="1"/>
  <c r="BH102" i="8"/>
  <c r="BI99" i="8"/>
  <c r="BI100" i="8" s="1"/>
  <c r="BN94" i="8"/>
  <c r="BN95" i="8" s="1"/>
  <c r="BO93" i="8"/>
  <c r="AH98" i="7"/>
  <c r="AH97" i="7"/>
  <c r="AH77" i="6"/>
  <c r="AH79" i="6" s="1"/>
  <c r="AH95" i="7"/>
  <c r="AI360" i="5"/>
  <c r="AI397" i="5" s="1"/>
  <c r="AI129" i="6"/>
  <c r="AI361" i="5"/>
  <c r="AI398" i="5" s="1"/>
  <c r="BK98" i="8"/>
  <c r="BG108" i="8" l="1"/>
  <c r="BG109" i="8" s="1"/>
  <c r="AV116" i="8"/>
  <c r="BJ99" i="8"/>
  <c r="BN96" i="8"/>
  <c r="BN97" i="8" s="1"/>
  <c r="BA112" i="8"/>
  <c r="AP107" i="6"/>
  <c r="AP124" i="6" s="1"/>
  <c r="EC103" i="6"/>
  <c r="EC107" i="6" s="1"/>
  <c r="EC124" i="6" s="1"/>
  <c r="EC129" i="6" s="1"/>
  <c r="ED127" i="6" s="1"/>
  <c r="BB112" i="8"/>
  <c r="AP57" i="6"/>
  <c r="AP93" i="7"/>
  <c r="AP99" i="7"/>
  <c r="AP83" i="6"/>
  <c r="AX115" i="8"/>
  <c r="AP31" i="7"/>
  <c r="AP24" i="7"/>
  <c r="AP65" i="7"/>
  <c r="AP72" i="7" s="1"/>
  <c r="AR89" i="8"/>
  <c r="AS85" i="8" s="1"/>
  <c r="AZ113" i="8"/>
  <c r="AV117" i="8"/>
  <c r="AV118" i="8" s="1"/>
  <c r="AV119" i="8" s="1"/>
  <c r="AV120" i="8" s="1"/>
  <c r="AV121" i="8" s="1"/>
  <c r="AV122" i="8" s="1"/>
  <c r="AV123" i="8" s="1"/>
  <c r="AV124" i="8" s="1"/>
  <c r="AQ24" i="7"/>
  <c r="AQ65" i="7"/>
  <c r="AQ72" i="7" s="1"/>
  <c r="AQ31" i="7"/>
  <c r="AY114" i="8"/>
  <c r="AS125" i="8"/>
  <c r="AR56" i="6"/>
  <c r="AR103" i="6"/>
  <c r="AR11" i="7"/>
  <c r="AR12" i="7" s="1"/>
  <c r="AR18" i="7" s="1"/>
  <c r="AQ57" i="6"/>
  <c r="AQ93" i="7"/>
  <c r="AQ99" i="7"/>
  <c r="AW116" i="8"/>
  <c r="AW117" i="8" s="1"/>
  <c r="AW118" i="8" s="1"/>
  <c r="AW119" i="8" s="1"/>
  <c r="AW120" i="8" s="1"/>
  <c r="AW121" i="8" s="1"/>
  <c r="AW122" i="8" s="1"/>
  <c r="AW123" i="8" s="1"/>
  <c r="AW124" i="8" s="1"/>
  <c r="BG110" i="8"/>
  <c r="BC111" i="8"/>
  <c r="BD111" i="8" s="1"/>
  <c r="BJ100" i="8"/>
  <c r="AI72" i="6"/>
  <c r="AJ127" i="6"/>
  <c r="BI101" i="8"/>
  <c r="BH103" i="8"/>
  <c r="BH104" i="8" s="1"/>
  <c r="BH105" i="8" s="1"/>
  <c r="BH106" i="8" s="1"/>
  <c r="BH107" i="8" s="1"/>
  <c r="BH108" i="8" s="1"/>
  <c r="BH109" i="8" s="1"/>
  <c r="BH110" i="8" s="1"/>
  <c r="AH97" i="6"/>
  <c r="AH98" i="6"/>
  <c r="BO94" i="8"/>
  <c r="BO95" i="8" s="1"/>
  <c r="BP93" i="8"/>
  <c r="BK99" i="8"/>
  <c r="BL98" i="8"/>
  <c r="AQ83" i="6" l="1"/>
  <c r="AP86" i="6"/>
  <c r="AP95" i="6" s="1"/>
  <c r="AQ32" i="7"/>
  <c r="AQ74" i="7"/>
  <c r="AQ83" i="7" s="1"/>
  <c r="AQ28" i="7"/>
  <c r="AR107" i="6"/>
  <c r="AR124" i="6" s="1"/>
  <c r="AZ114" i="8"/>
  <c r="AR24" i="7"/>
  <c r="AR31" i="7"/>
  <c r="AR65" i="7"/>
  <c r="AR72" i="7" s="1"/>
  <c r="AR93" i="7"/>
  <c r="AR57" i="6"/>
  <c r="AR99" i="7"/>
  <c r="AS126" i="8"/>
  <c r="AS127" i="8" s="1"/>
  <c r="AS128" i="8" s="1"/>
  <c r="AS129" i="8" s="1"/>
  <c r="AS210" i="8" s="1"/>
  <c r="AS87" i="8" s="1"/>
  <c r="AS81" i="8" s="1"/>
  <c r="AS82" i="8" s="1"/>
  <c r="AS54" i="6" s="1"/>
  <c r="AT125" i="8"/>
  <c r="BK100" i="8"/>
  <c r="BC112" i="8"/>
  <c r="BD112" i="8" s="1"/>
  <c r="BE111" i="8"/>
  <c r="AP74" i="7"/>
  <c r="AP83" i="7" s="1"/>
  <c r="AP28" i="7"/>
  <c r="AP32" i="7"/>
  <c r="BA113" i="8"/>
  <c r="BB113" i="8" s="1"/>
  <c r="AX116" i="8"/>
  <c r="AX117" i="8" s="1"/>
  <c r="AX118" i="8" s="1"/>
  <c r="AX119" i="8" s="1"/>
  <c r="AX120" i="8" s="1"/>
  <c r="AX121" i="8" s="1"/>
  <c r="AX122" i="8" s="1"/>
  <c r="AX123" i="8" s="1"/>
  <c r="AX124" i="8" s="1"/>
  <c r="AY115" i="8"/>
  <c r="BF111" i="8"/>
  <c r="BG111" i="8" s="1"/>
  <c r="BI102" i="8"/>
  <c r="BI103" i="8" s="1"/>
  <c r="BI104" i="8" s="1"/>
  <c r="BI105" i="8" s="1"/>
  <c r="BI106" i="8" s="1"/>
  <c r="BI107" i="8" s="1"/>
  <c r="BI108" i="8" s="1"/>
  <c r="BI109" i="8" s="1"/>
  <c r="BI110" i="8" s="1"/>
  <c r="BP213" i="8"/>
  <c r="BP330" i="8" s="1"/>
  <c r="BP88" i="8" s="1"/>
  <c r="BP94" i="8"/>
  <c r="BL99" i="8"/>
  <c r="AJ360" i="5"/>
  <c r="AJ397" i="5" s="1"/>
  <c r="AJ129" i="6"/>
  <c r="AJ361" i="5"/>
  <c r="AJ398" i="5" s="1"/>
  <c r="BM98" i="8"/>
  <c r="BO96" i="8"/>
  <c r="AI77" i="6"/>
  <c r="AI79" i="6" s="1"/>
  <c r="AI98" i="7"/>
  <c r="EA72" i="6"/>
  <c r="EA77" i="6" s="1"/>
  <c r="EA79" i="6" s="1"/>
  <c r="EA97" i="6" s="1"/>
  <c r="AI95" i="7"/>
  <c r="AI97" i="7"/>
  <c r="BJ101" i="8"/>
  <c r="BN98" i="8"/>
  <c r="BJ102" i="8" l="1"/>
  <c r="BJ103" i="8" s="1"/>
  <c r="BJ104" i="8" s="1"/>
  <c r="BJ105" i="8" s="1"/>
  <c r="BH111" i="8"/>
  <c r="BI111" i="8" s="1"/>
  <c r="BA114" i="8"/>
  <c r="AQ86" i="6"/>
  <c r="AQ95" i="6" s="1"/>
  <c r="EC83" i="6"/>
  <c r="EC86" i="6" s="1"/>
  <c r="EC95" i="6" s="1"/>
  <c r="AR83" i="6"/>
  <c r="AS103" i="6"/>
  <c r="AS11" i="7"/>
  <c r="AS12" i="7" s="1"/>
  <c r="AS18" i="7" s="1"/>
  <c r="AS56" i="6"/>
  <c r="AP76" i="7"/>
  <c r="AP85" i="7" s="1"/>
  <c r="AP33" i="7"/>
  <c r="BE112" i="8"/>
  <c r="AR74" i="7"/>
  <c r="AR83" i="7" s="1"/>
  <c r="AR28" i="7"/>
  <c r="AR32" i="7"/>
  <c r="AQ33" i="7"/>
  <c r="AQ76" i="7"/>
  <c r="AQ85" i="7" s="1"/>
  <c r="AZ115" i="8"/>
  <c r="AY116" i="8"/>
  <c r="AY117" i="8" s="1"/>
  <c r="AY118" i="8" s="1"/>
  <c r="AY119" i="8" s="1"/>
  <c r="AY120" i="8" s="1"/>
  <c r="AY121" i="8" s="1"/>
  <c r="AY122" i="8" s="1"/>
  <c r="AY123" i="8" s="1"/>
  <c r="AY124" i="8" s="1"/>
  <c r="AS89" i="8"/>
  <c r="AT85" i="8" s="1"/>
  <c r="BC113" i="8"/>
  <c r="AT126" i="8"/>
  <c r="AT127" i="8" s="1"/>
  <c r="AT128" i="8" s="1"/>
  <c r="AT129" i="8" s="1"/>
  <c r="AT130" i="8" s="1"/>
  <c r="AT210" i="8" s="1"/>
  <c r="AT87" i="8" s="1"/>
  <c r="AT81" i="8" s="1"/>
  <c r="AT82" i="8" s="1"/>
  <c r="AT54" i="6" s="1"/>
  <c r="AU125" i="8"/>
  <c r="AJ72" i="6"/>
  <c r="AK127" i="6"/>
  <c r="BM99" i="8"/>
  <c r="BN99" i="8" s="1"/>
  <c r="BO97" i="8"/>
  <c r="BP95" i="8"/>
  <c r="BQ94" i="8"/>
  <c r="AI97" i="6"/>
  <c r="AI98" i="6"/>
  <c r="BK101" i="8"/>
  <c r="BK102" i="8" s="1"/>
  <c r="BL100" i="8"/>
  <c r="BK103" i="8" l="1"/>
  <c r="BK104" i="8" s="1"/>
  <c r="BK105" i="8" s="1"/>
  <c r="BK106" i="8" s="1"/>
  <c r="BK107" i="8" s="1"/>
  <c r="BK108" i="8" s="1"/>
  <c r="BK109" i="8" s="1"/>
  <c r="BK110" i="8" s="1"/>
  <c r="AU126" i="8"/>
  <c r="AU127" i="8" s="1"/>
  <c r="AU128" i="8" s="1"/>
  <c r="AU129" i="8" s="1"/>
  <c r="AU130" i="8" s="1"/>
  <c r="AU131" i="8" s="1"/>
  <c r="AU210" i="8" s="1"/>
  <c r="AU87" i="8" s="1"/>
  <c r="AU81" i="8" s="1"/>
  <c r="AU82" i="8" s="1"/>
  <c r="AU54" i="6" s="1"/>
  <c r="ED54" i="6" s="1"/>
  <c r="ED56" i="6" s="1"/>
  <c r="ED57" i="6" s="1"/>
  <c r="BJ106" i="8"/>
  <c r="BJ107" i="8" s="1"/>
  <c r="BJ108" i="8" s="1"/>
  <c r="BJ109" i="8" s="1"/>
  <c r="BJ110" i="8" s="1"/>
  <c r="BL101" i="8"/>
  <c r="BL102" i="8" s="1"/>
  <c r="BL103" i="8" s="1"/>
  <c r="BL104" i="8" s="1"/>
  <c r="BL105" i="8" s="1"/>
  <c r="AS57" i="6"/>
  <c r="AS93" i="7"/>
  <c r="AS99" i="7"/>
  <c r="BD113" i="8"/>
  <c r="AT103" i="6"/>
  <c r="AT107" i="6" s="1"/>
  <c r="AT124" i="6" s="1"/>
  <c r="AT11" i="7"/>
  <c r="AT12" i="7" s="1"/>
  <c r="AT18" i="7" s="1"/>
  <c r="AT56" i="6"/>
  <c r="AS24" i="7"/>
  <c r="AS31" i="7"/>
  <c r="AS65" i="7"/>
  <c r="AS72" i="7" s="1"/>
  <c r="AZ116" i="8"/>
  <c r="AS107" i="6"/>
  <c r="AS124" i="6" s="1"/>
  <c r="AR76" i="7"/>
  <c r="AR85" i="7" s="1"/>
  <c r="AR33" i="7"/>
  <c r="AR86" i="6"/>
  <c r="AR95" i="6" s="1"/>
  <c r="AS83" i="6"/>
  <c r="BA115" i="8"/>
  <c r="AT89" i="8"/>
  <c r="AU85" i="8" s="1"/>
  <c r="AV125" i="8"/>
  <c r="BB114" i="8"/>
  <c r="BF112" i="8"/>
  <c r="AK360" i="5"/>
  <c r="AK397" i="5" s="1"/>
  <c r="AK361" i="5"/>
  <c r="AK398" i="5" s="1"/>
  <c r="AK129" i="6"/>
  <c r="BM100" i="8"/>
  <c r="BM101" i="8" s="1"/>
  <c r="AJ95" i="7"/>
  <c r="AJ98" i="7"/>
  <c r="AJ97" i="7"/>
  <c r="AJ77" i="6"/>
  <c r="AJ79" i="6" s="1"/>
  <c r="BO98" i="8"/>
  <c r="BQ95" i="8"/>
  <c r="BR95" i="8" s="1"/>
  <c r="BQ214" i="8"/>
  <c r="BQ330" i="8" s="1"/>
  <c r="BQ88" i="8" s="1"/>
  <c r="BP96" i="8"/>
  <c r="BL106" i="8" l="1"/>
  <c r="BL107" i="8" s="1"/>
  <c r="BL108" i="8" s="1"/>
  <c r="BL109" i="8" s="1"/>
  <c r="BL110" i="8" s="1"/>
  <c r="AU89" i="8"/>
  <c r="AV85" i="8" s="1"/>
  <c r="AU11" i="7"/>
  <c r="AU12" i="7" s="1"/>
  <c r="AU18" i="7" s="1"/>
  <c r="AU103" i="6"/>
  <c r="AU107" i="6" s="1"/>
  <c r="AU124" i="6" s="1"/>
  <c r="AU56" i="6"/>
  <c r="AU99" i="7" s="1"/>
  <c r="BJ111" i="8"/>
  <c r="BK111" i="8" s="1"/>
  <c r="BB115" i="8"/>
  <c r="BC114" i="8"/>
  <c r="BD114" i="8" s="1"/>
  <c r="AU65" i="7"/>
  <c r="AU72" i="7" s="1"/>
  <c r="AU24" i="7"/>
  <c r="AU31" i="7"/>
  <c r="BE113" i="8"/>
  <c r="BF113" i="8" s="1"/>
  <c r="AV126" i="8"/>
  <c r="AV127" i="8" s="1"/>
  <c r="AV128" i="8" s="1"/>
  <c r="AV129" i="8" s="1"/>
  <c r="AV130" i="8" s="1"/>
  <c r="AV131" i="8" s="1"/>
  <c r="AV132" i="8" s="1"/>
  <c r="AV210" i="8" s="1"/>
  <c r="AV87" i="8" s="1"/>
  <c r="AV81" i="8" s="1"/>
  <c r="AV82" i="8" s="1"/>
  <c r="AV54" i="6" s="1"/>
  <c r="AW125" i="8"/>
  <c r="AZ117" i="8"/>
  <c r="AZ118" i="8" s="1"/>
  <c r="AZ119" i="8" s="1"/>
  <c r="AZ120" i="8" s="1"/>
  <c r="AZ121" i="8" s="1"/>
  <c r="AZ122" i="8" s="1"/>
  <c r="AZ123" i="8" s="1"/>
  <c r="AZ124" i="8" s="1"/>
  <c r="AU93" i="7"/>
  <c r="AU57" i="6"/>
  <c r="BA116" i="8"/>
  <c r="AS74" i="7"/>
  <c r="AS83" i="7" s="1"/>
  <c r="AS28" i="7"/>
  <c r="AS32" i="7"/>
  <c r="AS86" i="6"/>
  <c r="AS95" i="6" s="1"/>
  <c r="AT83" i="6"/>
  <c r="AT57" i="6"/>
  <c r="AT93" i="7"/>
  <c r="AT99" i="7"/>
  <c r="BG112" i="8"/>
  <c r="AT24" i="7"/>
  <c r="AT31" i="7"/>
  <c r="AT65" i="7"/>
  <c r="AT72" i="7" s="1"/>
  <c r="BM102" i="8"/>
  <c r="BM103" i="8" s="1"/>
  <c r="AK72" i="6"/>
  <c r="AL127" i="6"/>
  <c r="AJ97" i="6"/>
  <c r="AJ98" i="6"/>
  <c r="BQ96" i="8"/>
  <c r="BN100" i="8"/>
  <c r="BR215" i="8"/>
  <c r="BR330" i="8" s="1"/>
  <c r="BR88" i="8" s="1"/>
  <c r="BP97" i="8"/>
  <c r="BO99" i="8"/>
  <c r="BL111" i="8" l="1"/>
  <c r="ED103" i="6"/>
  <c r="ED107" i="6" s="1"/>
  <c r="ED124" i="6" s="1"/>
  <c r="ED129" i="6" s="1"/>
  <c r="EE127" i="6" s="1"/>
  <c r="BG113" i="8"/>
  <c r="BH112" i="8"/>
  <c r="BM104" i="8"/>
  <c r="BM105" i="8" s="1"/>
  <c r="BM106" i="8" s="1"/>
  <c r="BM107" i="8" s="1"/>
  <c r="BM108" i="8" s="1"/>
  <c r="BM109" i="8" s="1"/>
  <c r="BM110" i="8" s="1"/>
  <c r="BM111" i="8" s="1"/>
  <c r="AV89" i="8"/>
  <c r="AW85" i="8" s="1"/>
  <c r="BC115" i="8"/>
  <c r="AT86" i="6"/>
  <c r="AT95" i="6" s="1"/>
  <c r="AU83" i="6"/>
  <c r="AU74" i="7"/>
  <c r="AU83" i="7" s="1"/>
  <c r="AU28" i="7"/>
  <c r="AU32" i="7"/>
  <c r="BO100" i="8"/>
  <c r="BB116" i="8"/>
  <c r="AW126" i="8"/>
  <c r="AW127" i="8" s="1"/>
  <c r="AW128" i="8" s="1"/>
  <c r="AW129" i="8" s="1"/>
  <c r="AW130" i="8" s="1"/>
  <c r="AW131" i="8" s="1"/>
  <c r="AW132" i="8" s="1"/>
  <c r="AW133" i="8" s="1"/>
  <c r="AW210" i="8" s="1"/>
  <c r="AW87" i="8" s="1"/>
  <c r="AW81" i="8" s="1"/>
  <c r="AW82" i="8" s="1"/>
  <c r="AW54" i="6" s="1"/>
  <c r="AV103" i="6"/>
  <c r="AV11" i="7"/>
  <c r="AV12" i="7" s="1"/>
  <c r="AV18" i="7" s="1"/>
  <c r="AV56" i="6"/>
  <c r="AS76" i="7"/>
  <c r="AS85" i="7" s="1"/>
  <c r="AS33" i="7"/>
  <c r="BA117" i="8"/>
  <c r="BA118" i="8" s="1"/>
  <c r="BA119" i="8" s="1"/>
  <c r="BA120" i="8" s="1"/>
  <c r="BA121" i="8" s="1"/>
  <c r="BA122" i="8" s="1"/>
  <c r="BA123" i="8" s="1"/>
  <c r="BA124" i="8" s="1"/>
  <c r="AX125" i="8"/>
  <c r="AT28" i="7"/>
  <c r="AT32" i="7"/>
  <c r="AT74" i="7"/>
  <c r="AT83" i="7" s="1"/>
  <c r="BE114" i="8"/>
  <c r="BN101" i="8"/>
  <c r="BN102" i="8" s="1"/>
  <c r="BN103" i="8" s="1"/>
  <c r="BN104" i="8" s="1"/>
  <c r="BN105" i="8" s="1"/>
  <c r="BN106" i="8" s="1"/>
  <c r="BN107" i="8" s="1"/>
  <c r="BN108" i="8" s="1"/>
  <c r="BN109" i="8" s="1"/>
  <c r="BN110" i="8" s="1"/>
  <c r="BN111" i="8" s="1"/>
  <c r="AL360" i="5"/>
  <c r="AL397" i="5" s="1"/>
  <c r="AL129" i="6"/>
  <c r="AL361" i="5"/>
  <c r="AL398" i="5" s="1"/>
  <c r="AK98" i="7"/>
  <c r="AK77" i="6"/>
  <c r="AK79" i="6" s="1"/>
  <c r="AK95" i="7"/>
  <c r="AK97" i="7"/>
  <c r="BQ97" i="8"/>
  <c r="BP98" i="8"/>
  <c r="BQ98" i="8" s="1"/>
  <c r="BR96" i="8"/>
  <c r="BC116" i="8" l="1"/>
  <c r="AW56" i="6"/>
  <c r="AW103" i="6"/>
  <c r="AW107" i="6" s="1"/>
  <c r="AW124" i="6" s="1"/>
  <c r="AW11" i="7"/>
  <c r="AW12" i="7" s="1"/>
  <c r="AW18" i="7" s="1"/>
  <c r="BB117" i="8"/>
  <c r="BB118" i="8" s="1"/>
  <c r="BB119" i="8" s="1"/>
  <c r="BB120" i="8" s="1"/>
  <c r="BB121" i="8" s="1"/>
  <c r="BB122" i="8" s="1"/>
  <c r="BB123" i="8" s="1"/>
  <c r="BB124" i="8" s="1"/>
  <c r="AX126" i="8"/>
  <c r="AX127" i="8" s="1"/>
  <c r="AX128" i="8" s="1"/>
  <c r="AX129" i="8" s="1"/>
  <c r="AX130" i="8" s="1"/>
  <c r="AX131" i="8" s="1"/>
  <c r="AX132" i="8" s="1"/>
  <c r="AX133" i="8" s="1"/>
  <c r="AX134" i="8" s="1"/>
  <c r="AX210" i="8" s="1"/>
  <c r="AX87" i="8" s="1"/>
  <c r="AX81" i="8" s="1"/>
  <c r="AX82" i="8" s="1"/>
  <c r="AX54" i="6" s="1"/>
  <c r="AY125" i="8"/>
  <c r="AZ125" i="8" s="1"/>
  <c r="BA125" i="8" s="1"/>
  <c r="AT76" i="7"/>
  <c r="AT85" i="7" s="1"/>
  <c r="AT33" i="7"/>
  <c r="AU33" i="7"/>
  <c r="AU76" i="7"/>
  <c r="AU85" i="7" s="1"/>
  <c r="BF114" i="8"/>
  <c r="BG114" i="8" s="1"/>
  <c r="AV83" i="6"/>
  <c r="ED83" i="6"/>
  <c r="ED86" i="6" s="1"/>
  <c r="ED95" i="6" s="1"/>
  <c r="AU86" i="6"/>
  <c r="AU95" i="6" s="1"/>
  <c r="AV107" i="6"/>
  <c r="AV124" i="6" s="1"/>
  <c r="BH113" i="8"/>
  <c r="AW89" i="8"/>
  <c r="AX85" i="8" s="1"/>
  <c r="AV57" i="6"/>
  <c r="AV93" i="7"/>
  <c r="AV99" i="7"/>
  <c r="BD115" i="8"/>
  <c r="AV65" i="7"/>
  <c r="AV72" i="7" s="1"/>
  <c r="AV24" i="7"/>
  <c r="AV31" i="7"/>
  <c r="BI112" i="8"/>
  <c r="AM127" i="6"/>
  <c r="AL72" i="6"/>
  <c r="BR97" i="8"/>
  <c r="BS96" i="8"/>
  <c r="BP99" i="8"/>
  <c r="BQ99" i="8" s="1"/>
  <c r="AK98" i="6"/>
  <c r="AK97" i="6"/>
  <c r="BO101" i="8"/>
  <c r="BO102" i="8" s="1"/>
  <c r="BO103" i="8" s="1"/>
  <c r="BO104" i="8" s="1"/>
  <c r="BO105" i="8" s="1"/>
  <c r="BO106" i="8" s="1"/>
  <c r="BO107" i="8" s="1"/>
  <c r="BO108" i="8" s="1"/>
  <c r="BO109" i="8" s="1"/>
  <c r="BO110" i="8" s="1"/>
  <c r="BO111" i="8" s="1"/>
  <c r="BB125" i="8" l="1"/>
  <c r="AX11" i="7"/>
  <c r="AX12" i="7" s="1"/>
  <c r="AX18" i="7" s="1"/>
  <c r="AX56" i="6"/>
  <c r="AX103" i="6"/>
  <c r="BD116" i="8"/>
  <c r="AV86" i="6"/>
  <c r="AV95" i="6" s="1"/>
  <c r="AW83" i="6"/>
  <c r="AW86" i="6" s="1"/>
  <c r="AW95" i="6" s="1"/>
  <c r="BJ112" i="8"/>
  <c r="BK112" i="8" s="1"/>
  <c r="AX89" i="8"/>
  <c r="AY85" i="8" s="1"/>
  <c r="BI113" i="8"/>
  <c r="BI114" i="8" s="1"/>
  <c r="BE115" i="8"/>
  <c r="BF115" i="8" s="1"/>
  <c r="AW24" i="7"/>
  <c r="AW65" i="7"/>
  <c r="AW72" i="7" s="1"/>
  <c r="AW31" i="7"/>
  <c r="BC117" i="8"/>
  <c r="BC118" i="8" s="1"/>
  <c r="BC119" i="8" s="1"/>
  <c r="BC120" i="8" s="1"/>
  <c r="BC121" i="8" s="1"/>
  <c r="BC122" i="8" s="1"/>
  <c r="BC123" i="8" s="1"/>
  <c r="BC124" i="8" s="1"/>
  <c r="BC125" i="8" s="1"/>
  <c r="AV28" i="7"/>
  <c r="AV32" i="7"/>
  <c r="AV74" i="7"/>
  <c r="AV83" i="7" s="1"/>
  <c r="BH114" i="8"/>
  <c r="AY126" i="8"/>
  <c r="AY127" i="8" s="1"/>
  <c r="AY128" i="8" s="1"/>
  <c r="AY129" i="8" s="1"/>
  <c r="AY130" i="8" s="1"/>
  <c r="AY131" i="8" s="1"/>
  <c r="AY132" i="8" s="1"/>
  <c r="AY133" i="8" s="1"/>
  <c r="AY134" i="8" s="1"/>
  <c r="AY135" i="8" s="1"/>
  <c r="AY210" i="8" s="1"/>
  <c r="AY87" i="8" s="1"/>
  <c r="AY81" i="8" s="1"/>
  <c r="AY82" i="8" s="1"/>
  <c r="AY54" i="6" s="1"/>
  <c r="AW93" i="7"/>
  <c r="AW99" i="7"/>
  <c r="AW57" i="6"/>
  <c r="AL77" i="6"/>
  <c r="AL79" i="6" s="1"/>
  <c r="AL95" i="7"/>
  <c r="AL97" i="7"/>
  <c r="AL98" i="7"/>
  <c r="BS97" i="8"/>
  <c r="BS216" i="8"/>
  <c r="BS330" i="8" s="1"/>
  <c r="BS88" i="8" s="1"/>
  <c r="BP100" i="8"/>
  <c r="BP101" i="8" s="1"/>
  <c r="BP102" i="8" s="1"/>
  <c r="BP103" i="8" s="1"/>
  <c r="BP104" i="8" s="1"/>
  <c r="BP105" i="8" s="1"/>
  <c r="BP106" i="8" s="1"/>
  <c r="BP107" i="8" s="1"/>
  <c r="BP108" i="8" s="1"/>
  <c r="BP109" i="8" s="1"/>
  <c r="BP110" i="8" s="1"/>
  <c r="BP111" i="8" s="1"/>
  <c r="AM360" i="5"/>
  <c r="AM397" i="5" s="1"/>
  <c r="AM361" i="5"/>
  <c r="AM398" i="5" s="1"/>
  <c r="AM129" i="6"/>
  <c r="BR98" i="8"/>
  <c r="BR99" i="8" s="1"/>
  <c r="BD117" i="8" l="1"/>
  <c r="BL112" i="8"/>
  <c r="AY11" i="7"/>
  <c r="AY12" i="7" s="1"/>
  <c r="AY18" i="7" s="1"/>
  <c r="AY56" i="6"/>
  <c r="AY103" i="6"/>
  <c r="AY107" i="6" s="1"/>
  <c r="AY124" i="6" s="1"/>
  <c r="EE54" i="6"/>
  <c r="EE56" i="6" s="1"/>
  <c r="EE57" i="6" s="1"/>
  <c r="AW74" i="7"/>
  <c r="AW83" i="7" s="1"/>
  <c r="AW28" i="7"/>
  <c r="AW32" i="7"/>
  <c r="BE116" i="8"/>
  <c r="BE117" i="8" s="1"/>
  <c r="AY89" i="8"/>
  <c r="AZ85" i="8" s="1"/>
  <c r="AZ126" i="8"/>
  <c r="AZ127" i="8" s="1"/>
  <c r="AZ128" i="8" s="1"/>
  <c r="AZ129" i="8" s="1"/>
  <c r="AZ130" i="8" s="1"/>
  <c r="AZ131" i="8" s="1"/>
  <c r="AZ132" i="8" s="1"/>
  <c r="AZ133" i="8" s="1"/>
  <c r="AZ134" i="8" s="1"/>
  <c r="AZ135" i="8" s="1"/>
  <c r="AZ136" i="8" s="1"/>
  <c r="AZ210" i="8" s="1"/>
  <c r="AZ87" i="8" s="1"/>
  <c r="AZ81" i="8" s="1"/>
  <c r="AZ82" i="8" s="1"/>
  <c r="AZ54" i="6" s="1"/>
  <c r="BJ113" i="8"/>
  <c r="BJ114" i="8" s="1"/>
  <c r="BH115" i="8"/>
  <c r="BD118" i="8"/>
  <c r="BD119" i="8" s="1"/>
  <c r="BD120" i="8" s="1"/>
  <c r="BD121" i="8" s="1"/>
  <c r="BD122" i="8" s="1"/>
  <c r="BD123" i="8" s="1"/>
  <c r="BD124" i="8" s="1"/>
  <c r="BD125" i="8" s="1"/>
  <c r="AV33" i="7"/>
  <c r="AV76" i="7"/>
  <c r="AV85" i="7" s="1"/>
  <c r="BG115" i="8"/>
  <c r="AX107" i="6"/>
  <c r="AX124" i="6" s="1"/>
  <c r="AX83" i="6"/>
  <c r="AX57" i="6"/>
  <c r="AX99" i="7"/>
  <c r="AX93" i="7"/>
  <c r="AX65" i="7"/>
  <c r="AX72" i="7" s="1"/>
  <c r="AX24" i="7"/>
  <c r="AX31" i="7"/>
  <c r="BS98" i="8"/>
  <c r="BT97" i="8"/>
  <c r="AM72" i="6"/>
  <c r="AN127" i="6"/>
  <c r="AL98" i="6"/>
  <c r="AL97" i="6"/>
  <c r="BQ100" i="8"/>
  <c r="EE103" i="6" l="1"/>
  <c r="EE107" i="6" s="1"/>
  <c r="EE124" i="6" s="1"/>
  <c r="EE129" i="6" s="1"/>
  <c r="EF127" i="6" s="1"/>
  <c r="BE118" i="8"/>
  <c r="BE119" i="8"/>
  <c r="BA126" i="8"/>
  <c r="BA127" i="8" s="1"/>
  <c r="BA128" i="8" s="1"/>
  <c r="BA129" i="8" s="1"/>
  <c r="BA130" i="8" s="1"/>
  <c r="BA131" i="8" s="1"/>
  <c r="BA132" i="8" s="1"/>
  <c r="BA133" i="8" s="1"/>
  <c r="BA134" i="8" s="1"/>
  <c r="BA135" i="8" s="1"/>
  <c r="BA136" i="8" s="1"/>
  <c r="BA137" i="8" s="1"/>
  <c r="BA210" i="8" s="1"/>
  <c r="BA87" i="8" s="1"/>
  <c r="BA81" i="8" s="1"/>
  <c r="BA82" i="8" s="1"/>
  <c r="BA54" i="6" s="1"/>
  <c r="BA103" i="6" s="1"/>
  <c r="BA107" i="6" s="1"/>
  <c r="BA124" i="6" s="1"/>
  <c r="BF116" i="8"/>
  <c r="BF117" i="8" s="1"/>
  <c r="BF118" i="8" s="1"/>
  <c r="BF119" i="8" s="1"/>
  <c r="AW33" i="7"/>
  <c r="AW76" i="7"/>
  <c r="AW85" i="7" s="1"/>
  <c r="AX28" i="7"/>
  <c r="AX32" i="7"/>
  <c r="AX74" i="7"/>
  <c r="AX83" i="7" s="1"/>
  <c r="AX86" i="6"/>
  <c r="AX95" i="6" s="1"/>
  <c r="AY83" i="6"/>
  <c r="BH116" i="8"/>
  <c r="BB126" i="8"/>
  <c r="BB127" i="8" s="1"/>
  <c r="BB128" i="8" s="1"/>
  <c r="BB129" i="8" s="1"/>
  <c r="BB130" i="8" s="1"/>
  <c r="BB131" i="8" s="1"/>
  <c r="AY57" i="6"/>
  <c r="AY99" i="7"/>
  <c r="AY93" i="7"/>
  <c r="AY24" i="7"/>
  <c r="AY31" i="7"/>
  <c r="AY65" i="7"/>
  <c r="AY72" i="7" s="1"/>
  <c r="AZ103" i="6"/>
  <c r="AZ56" i="6"/>
  <c r="AZ11" i="7"/>
  <c r="AZ12" i="7" s="1"/>
  <c r="AZ18" i="7" s="1"/>
  <c r="BG116" i="8"/>
  <c r="AZ89" i="8"/>
  <c r="BA85" i="8" s="1"/>
  <c r="BI115" i="8"/>
  <c r="BJ115" i="8" s="1"/>
  <c r="BM112" i="8"/>
  <c r="BE120" i="8"/>
  <c r="BE121" i="8" s="1"/>
  <c r="BE122" i="8" s="1"/>
  <c r="BE123" i="8" s="1"/>
  <c r="BE124" i="8" s="1"/>
  <c r="BE125" i="8" s="1"/>
  <c r="BK113" i="8"/>
  <c r="BL113" i="8" s="1"/>
  <c r="AN360" i="5"/>
  <c r="AN397" i="5" s="1"/>
  <c r="AN361" i="5"/>
  <c r="AN398" i="5" s="1"/>
  <c r="AN129" i="6"/>
  <c r="AM97" i="7"/>
  <c r="EB72" i="6"/>
  <c r="EB77" i="6" s="1"/>
  <c r="EB79" i="6" s="1"/>
  <c r="EB97" i="6" s="1"/>
  <c r="AM77" i="6"/>
  <c r="AM79" i="6" s="1"/>
  <c r="AM95" i="7"/>
  <c r="AM98" i="7"/>
  <c r="BT98" i="8"/>
  <c r="BU98" i="8" s="1"/>
  <c r="BT217" i="8"/>
  <c r="BT330" i="8" s="1"/>
  <c r="BT88" i="8" s="1"/>
  <c r="BS99" i="8"/>
  <c r="BT99" i="8" s="1"/>
  <c r="BQ101" i="8"/>
  <c r="BQ102" i="8" s="1"/>
  <c r="BQ103" i="8" s="1"/>
  <c r="BQ104" i="8" s="1"/>
  <c r="BQ105" i="8" s="1"/>
  <c r="BQ106" i="8" s="1"/>
  <c r="BQ107" i="8" s="1"/>
  <c r="BQ108" i="8" s="1"/>
  <c r="BQ109" i="8" s="1"/>
  <c r="BQ110" i="8" s="1"/>
  <c r="BQ111" i="8" s="1"/>
  <c r="BR100" i="8"/>
  <c r="BG117" i="8" l="1"/>
  <c r="BG118" i="8" s="1"/>
  <c r="BG119" i="8" s="1"/>
  <c r="BA89" i="8"/>
  <c r="BB85" i="8" s="1"/>
  <c r="BA11" i="7"/>
  <c r="BA12" i="7" s="1"/>
  <c r="BA18" i="7" s="1"/>
  <c r="BA56" i="6"/>
  <c r="BA93" i="7" s="1"/>
  <c r="AZ107" i="6"/>
  <c r="AZ124" i="6" s="1"/>
  <c r="AY86" i="6"/>
  <c r="AY95" i="6" s="1"/>
  <c r="AZ83" i="6"/>
  <c r="EE83" i="6"/>
  <c r="EE86" i="6" s="1"/>
  <c r="EE95" i="6" s="1"/>
  <c r="BB132" i="8"/>
  <c r="BB133" i="8" s="1"/>
  <c r="BB134" i="8" s="1"/>
  <c r="BB135" i="8" s="1"/>
  <c r="BB136" i="8" s="1"/>
  <c r="BB137" i="8" s="1"/>
  <c r="BB138" i="8" s="1"/>
  <c r="BB210" i="8" s="1"/>
  <c r="BB87" i="8" s="1"/>
  <c r="BB81" i="8" s="1"/>
  <c r="BB82" i="8" s="1"/>
  <c r="BB54" i="6" s="1"/>
  <c r="BM113" i="8"/>
  <c r="BN112" i="8"/>
  <c r="BJ116" i="8"/>
  <c r="AZ24" i="7"/>
  <c r="AZ65" i="7"/>
  <c r="AZ72" i="7" s="1"/>
  <c r="AZ31" i="7"/>
  <c r="AX76" i="7"/>
  <c r="AX85" i="7" s="1"/>
  <c r="AX33" i="7"/>
  <c r="BS100" i="8"/>
  <c r="BT100" i="8" s="1"/>
  <c r="BI116" i="8"/>
  <c r="AY28" i="7"/>
  <c r="AY74" i="7"/>
  <c r="AY83" i="7" s="1"/>
  <c r="AY32" i="7"/>
  <c r="BC126" i="8"/>
  <c r="BC127" i="8" s="1"/>
  <c r="BC128" i="8" s="1"/>
  <c r="BC129" i="8" s="1"/>
  <c r="BC130" i="8" s="1"/>
  <c r="BC131" i="8" s="1"/>
  <c r="BC132" i="8" s="1"/>
  <c r="BF120" i="8"/>
  <c r="BF121" i="8" s="1"/>
  <c r="BF122" i="8" s="1"/>
  <c r="BF123" i="8" s="1"/>
  <c r="BF124" i="8" s="1"/>
  <c r="BF125" i="8" s="1"/>
  <c r="AZ93" i="7"/>
  <c r="AZ57" i="6"/>
  <c r="AZ99" i="7"/>
  <c r="BA65" i="7"/>
  <c r="BA72" i="7" s="1"/>
  <c r="BA31" i="7"/>
  <c r="BA24" i="7"/>
  <c r="BA57" i="6"/>
  <c r="BK114" i="8"/>
  <c r="BK115" i="8" s="1"/>
  <c r="BU99" i="8"/>
  <c r="BV99" i="8" s="1"/>
  <c r="BU218" i="8"/>
  <c r="BU330" i="8" s="1"/>
  <c r="BU88" i="8" s="1"/>
  <c r="BR101" i="8"/>
  <c r="BR102" i="8" s="1"/>
  <c r="BR103" i="8" s="1"/>
  <c r="AN72" i="6"/>
  <c r="AO127" i="6"/>
  <c r="AM98" i="6"/>
  <c r="AM97" i="6"/>
  <c r="BG120" i="8" l="1"/>
  <c r="BG121" i="8" s="1"/>
  <c r="BG122" i="8" s="1"/>
  <c r="BA99" i="7"/>
  <c r="BH117" i="8"/>
  <c r="BH118" i="8" s="1"/>
  <c r="BH119" i="8" s="1"/>
  <c r="BU100" i="8"/>
  <c r="BG123" i="8"/>
  <c r="BG124" i="8" s="1"/>
  <c r="BG125" i="8" s="1"/>
  <c r="BB103" i="6"/>
  <c r="BB11" i="7"/>
  <c r="BB12" i="7" s="1"/>
  <c r="BB18" i="7" s="1"/>
  <c r="BB56" i="6"/>
  <c r="BO112" i="8"/>
  <c r="BH120" i="8"/>
  <c r="AZ86" i="6"/>
  <c r="AZ95" i="6" s="1"/>
  <c r="BA83" i="6"/>
  <c r="BN113" i="8"/>
  <c r="AY33" i="7"/>
  <c r="AY76" i="7"/>
  <c r="AY85" i="7" s="1"/>
  <c r="BA28" i="7"/>
  <c r="BA74" i="7"/>
  <c r="BA83" i="7" s="1"/>
  <c r="BA32" i="7"/>
  <c r="BS101" i="8"/>
  <c r="BS102" i="8" s="1"/>
  <c r="BS103" i="8" s="1"/>
  <c r="BD126" i="8"/>
  <c r="BB89" i="8"/>
  <c r="BC85" i="8" s="1"/>
  <c r="BK116" i="8"/>
  <c r="AZ74" i="7"/>
  <c r="AZ83" i="7" s="1"/>
  <c r="AZ28" i="7"/>
  <c r="AZ32" i="7"/>
  <c r="BC133" i="8"/>
  <c r="BC134" i="8" s="1"/>
  <c r="BC135" i="8" s="1"/>
  <c r="BC136" i="8" s="1"/>
  <c r="BC137" i="8" s="1"/>
  <c r="BC138" i="8" s="1"/>
  <c r="BC139" i="8" s="1"/>
  <c r="BC210" i="8" s="1"/>
  <c r="BC87" i="8" s="1"/>
  <c r="BC81" i="8" s="1"/>
  <c r="BC82" i="8" s="1"/>
  <c r="BC54" i="6" s="1"/>
  <c r="EF54" i="6" s="1"/>
  <c r="EF56" i="6" s="1"/>
  <c r="EF57" i="6" s="1"/>
  <c r="BL114" i="8"/>
  <c r="BM114" i="8" s="1"/>
  <c r="BV100" i="8"/>
  <c r="BW100" i="8" s="1"/>
  <c r="BV219" i="8"/>
  <c r="BV330" i="8" s="1"/>
  <c r="BV88" i="8" s="1"/>
  <c r="BR104" i="8"/>
  <c r="BR105" i="8" s="1"/>
  <c r="BR106" i="8" s="1"/>
  <c r="BR107" i="8" s="1"/>
  <c r="BR108" i="8" s="1"/>
  <c r="BR109" i="8" s="1"/>
  <c r="BR110" i="8" s="1"/>
  <c r="BR111" i="8" s="1"/>
  <c r="AO360" i="5"/>
  <c r="AO397" i="5" s="1"/>
  <c r="AO129" i="6"/>
  <c r="AO361" i="5"/>
  <c r="AO398" i="5" s="1"/>
  <c r="AN77" i="6"/>
  <c r="AN79" i="6" s="1"/>
  <c r="AN98" i="7"/>
  <c r="AN95" i="7"/>
  <c r="AN97" i="7"/>
  <c r="BI117" i="8" l="1"/>
  <c r="BS104" i="8"/>
  <c r="BS105" i="8" s="1"/>
  <c r="BS106" i="8" s="1"/>
  <c r="BS107" i="8" s="1"/>
  <c r="BS108" i="8" s="1"/>
  <c r="BT101" i="8"/>
  <c r="BU101" i="8" s="1"/>
  <c r="BV101" i="8" s="1"/>
  <c r="BO113" i="8"/>
  <c r="BL115" i="8"/>
  <c r="BL116" i="8" s="1"/>
  <c r="BA86" i="6"/>
  <c r="BA95" i="6" s="1"/>
  <c r="BB83" i="6"/>
  <c r="BH121" i="8"/>
  <c r="BH122" i="8" s="1"/>
  <c r="BH123" i="8" s="1"/>
  <c r="BH124" i="8" s="1"/>
  <c r="BH125" i="8" s="1"/>
  <c r="BD127" i="8"/>
  <c r="BD128" i="8" s="1"/>
  <c r="BD129" i="8" s="1"/>
  <c r="BD130" i="8" s="1"/>
  <c r="BE126" i="8"/>
  <c r="BA33" i="7"/>
  <c r="BA76" i="7"/>
  <c r="BA85" i="7" s="1"/>
  <c r="BB57" i="6"/>
  <c r="BB99" i="7"/>
  <c r="BB93" i="7"/>
  <c r="BC103" i="6"/>
  <c r="BC107" i="6" s="1"/>
  <c r="BC124" i="6" s="1"/>
  <c r="BC56" i="6"/>
  <c r="BC11" i="7"/>
  <c r="BC12" i="7" s="1"/>
  <c r="BC18" i="7" s="1"/>
  <c r="BB31" i="7"/>
  <c r="BB24" i="7"/>
  <c r="BB65" i="7"/>
  <c r="BB72" i="7" s="1"/>
  <c r="BN114" i="8"/>
  <c r="AZ76" i="7"/>
  <c r="AZ85" i="7" s="1"/>
  <c r="AZ33" i="7"/>
  <c r="BB107" i="6"/>
  <c r="BB124" i="6" s="1"/>
  <c r="BC89" i="8"/>
  <c r="BD85" i="8" s="1"/>
  <c r="BP112" i="8"/>
  <c r="BT102" i="8"/>
  <c r="BT103" i="8" s="1"/>
  <c r="AP127" i="6"/>
  <c r="AO72" i="6"/>
  <c r="AN97" i="6"/>
  <c r="AN98" i="6"/>
  <c r="BW220" i="8"/>
  <c r="BW330" i="8" s="1"/>
  <c r="BW88" i="8" s="1"/>
  <c r="BI118" i="8" l="1"/>
  <c r="BI119" i="8" s="1"/>
  <c r="BI120" i="8" s="1"/>
  <c r="BI121" i="8" s="1"/>
  <c r="BJ117" i="8"/>
  <c r="BK117" i="8" s="1"/>
  <c r="BS109" i="8"/>
  <c r="BS110" i="8" s="1"/>
  <c r="BS111" i="8" s="1"/>
  <c r="BP113" i="8"/>
  <c r="BQ112" i="8"/>
  <c r="BO114" i="8"/>
  <c r="EF103" i="6"/>
  <c r="EF107" i="6" s="1"/>
  <c r="EF124" i="6" s="1"/>
  <c r="EF129" i="6" s="1"/>
  <c r="EG127" i="6" s="1"/>
  <c r="BD131" i="8"/>
  <c r="BD132" i="8" s="1"/>
  <c r="BD133" i="8" s="1"/>
  <c r="BD134" i="8" s="1"/>
  <c r="BD135" i="8" s="1"/>
  <c r="BD136" i="8" s="1"/>
  <c r="BD137" i="8" s="1"/>
  <c r="BD138" i="8" s="1"/>
  <c r="BD139" i="8" s="1"/>
  <c r="BD140" i="8" s="1"/>
  <c r="BD210" i="8" s="1"/>
  <c r="BD87" i="8" s="1"/>
  <c r="BE127" i="8"/>
  <c r="BE128" i="8" s="1"/>
  <c r="BE129" i="8" s="1"/>
  <c r="BE130" i="8" s="1"/>
  <c r="BE131" i="8" s="1"/>
  <c r="BF126" i="8"/>
  <c r="BC31" i="7"/>
  <c r="BC65" i="7"/>
  <c r="BC72" i="7" s="1"/>
  <c r="BC24" i="7"/>
  <c r="BC99" i="7"/>
  <c r="BC57" i="6"/>
  <c r="BC93" i="7"/>
  <c r="BM115" i="8"/>
  <c r="BB74" i="7"/>
  <c r="BB83" i="7" s="1"/>
  <c r="BB28" i="7"/>
  <c r="BB32" i="7"/>
  <c r="BB86" i="6"/>
  <c r="BB95" i="6" s="1"/>
  <c r="BC83" i="6"/>
  <c r="AO98" i="7"/>
  <c r="AO95" i="7"/>
  <c r="AO97" i="7"/>
  <c r="AO77" i="6"/>
  <c r="AO79" i="6" s="1"/>
  <c r="BT104" i="8"/>
  <c r="BT105" i="8" s="1"/>
  <c r="BT106" i="8" s="1"/>
  <c r="BT107" i="8" s="1"/>
  <c r="BT108" i="8" s="1"/>
  <c r="BT109" i="8" s="1"/>
  <c r="BT110" i="8" s="1"/>
  <c r="BT111" i="8" s="1"/>
  <c r="BW101" i="8"/>
  <c r="AP360" i="5"/>
  <c r="AP397" i="5" s="1"/>
  <c r="AP361" i="5"/>
  <c r="AP398" i="5" s="1"/>
  <c r="AP129" i="6"/>
  <c r="BU102" i="8"/>
  <c r="BU103" i="8" s="1"/>
  <c r="BF127" i="8" l="1"/>
  <c r="BF128" i="8" s="1"/>
  <c r="BL117" i="8"/>
  <c r="BJ118" i="8"/>
  <c r="BJ119" i="8" s="1"/>
  <c r="BJ120" i="8" s="1"/>
  <c r="BF129" i="8"/>
  <c r="BF130" i="8" s="1"/>
  <c r="BF131" i="8" s="1"/>
  <c r="BP114" i="8"/>
  <c r="BG126" i="8"/>
  <c r="BG127" i="8" s="1"/>
  <c r="BG128" i="8" s="1"/>
  <c r="BG129" i="8" s="1"/>
  <c r="BG130" i="8" s="1"/>
  <c r="BG131" i="8" s="1"/>
  <c r="BD81" i="8"/>
  <c r="BD82" i="8" s="1"/>
  <c r="BD54" i="6" s="1"/>
  <c r="BD89" i="8"/>
  <c r="BE85" i="8" s="1"/>
  <c r="BE132" i="8"/>
  <c r="BE133" i="8" s="1"/>
  <c r="BE134" i="8" s="1"/>
  <c r="BE135" i="8" s="1"/>
  <c r="BE136" i="8" s="1"/>
  <c r="BE137" i="8" s="1"/>
  <c r="BE138" i="8" s="1"/>
  <c r="BE139" i="8" s="1"/>
  <c r="BE140" i="8" s="1"/>
  <c r="BE141" i="8" s="1"/>
  <c r="BE210" i="8" s="1"/>
  <c r="BE87" i="8" s="1"/>
  <c r="BE81" i="8" s="1"/>
  <c r="BE82" i="8" s="1"/>
  <c r="BE54" i="6" s="1"/>
  <c r="BH126" i="8"/>
  <c r="BB33" i="7"/>
  <c r="BB76" i="7"/>
  <c r="BB85" i="7" s="1"/>
  <c r="BQ113" i="8"/>
  <c r="BQ114" i="8" s="1"/>
  <c r="BR112" i="8"/>
  <c r="BI122" i="8"/>
  <c r="BI123" i="8" s="1"/>
  <c r="BI124" i="8" s="1"/>
  <c r="BI125" i="8" s="1"/>
  <c r="BI126" i="8" s="1"/>
  <c r="BM116" i="8"/>
  <c r="BM117" i="8" s="1"/>
  <c r="BC28" i="7"/>
  <c r="BC32" i="7"/>
  <c r="BC74" i="7"/>
  <c r="BC83" i="7" s="1"/>
  <c r="BN115" i="8"/>
  <c r="BC86" i="6"/>
  <c r="BC95" i="6" s="1"/>
  <c r="EF83" i="6"/>
  <c r="EF86" i="6" s="1"/>
  <c r="EF95" i="6" s="1"/>
  <c r="BX101" i="8"/>
  <c r="BV102" i="8"/>
  <c r="AO98" i="6"/>
  <c r="AO97" i="6"/>
  <c r="AQ127" i="6"/>
  <c r="AP72" i="6"/>
  <c r="BU104" i="8"/>
  <c r="BU105" i="8" s="1"/>
  <c r="BJ121" i="8" l="1"/>
  <c r="BK118" i="8"/>
  <c r="BF132" i="8"/>
  <c r="BF133" i="8" s="1"/>
  <c r="BF134" i="8" s="1"/>
  <c r="BF135" i="8" s="1"/>
  <c r="BF136" i="8" s="1"/>
  <c r="BH127" i="8"/>
  <c r="BH128" i="8" s="1"/>
  <c r="BR113" i="8"/>
  <c r="BR114" i="8" s="1"/>
  <c r="BS112" i="8"/>
  <c r="BS113" i="8" s="1"/>
  <c r="BS114" i="8" s="1"/>
  <c r="BJ122" i="8"/>
  <c r="BJ123" i="8" s="1"/>
  <c r="BJ124" i="8" s="1"/>
  <c r="BJ125" i="8" s="1"/>
  <c r="BJ126" i="8" s="1"/>
  <c r="BN116" i="8"/>
  <c r="BN117" i="8" s="1"/>
  <c r="BC33" i="7"/>
  <c r="BC76" i="7"/>
  <c r="BC85" i="7" s="1"/>
  <c r="BO115" i="8"/>
  <c r="BE56" i="6"/>
  <c r="BE11" i="7"/>
  <c r="BE12" i="7" s="1"/>
  <c r="BE18" i="7" s="1"/>
  <c r="BE103" i="6"/>
  <c r="BE107" i="6" s="1"/>
  <c r="BE124" i="6" s="1"/>
  <c r="BE89" i="8"/>
  <c r="BF85" i="8" s="1"/>
  <c r="BD11" i="7"/>
  <c r="BD12" i="7" s="1"/>
  <c r="BD18" i="7" s="1"/>
  <c r="BD103" i="6"/>
  <c r="BD56" i="6"/>
  <c r="AP95" i="7"/>
  <c r="AP97" i="7"/>
  <c r="AP77" i="6"/>
  <c r="AP79" i="6" s="1"/>
  <c r="AP98" i="7"/>
  <c r="AQ360" i="5"/>
  <c r="AQ397" i="5" s="1"/>
  <c r="AQ361" i="5"/>
  <c r="AQ398" i="5" s="1"/>
  <c r="AQ129" i="6"/>
  <c r="BU106" i="8"/>
  <c r="BU107" i="8" s="1"/>
  <c r="BU108" i="8" s="1"/>
  <c r="BU109" i="8" s="1"/>
  <c r="BU110" i="8" s="1"/>
  <c r="BU111" i="8" s="1"/>
  <c r="BX221" i="8"/>
  <c r="BX330" i="8" s="1"/>
  <c r="BX88" i="8" s="1"/>
  <c r="BW102" i="8"/>
  <c r="BV103" i="8"/>
  <c r="BV104" i="8" s="1"/>
  <c r="BK119" i="8" l="1"/>
  <c r="BL118" i="8"/>
  <c r="BM118" i="8"/>
  <c r="BK120" i="8"/>
  <c r="BK121" i="8" s="1"/>
  <c r="BK122" i="8" s="1"/>
  <c r="BK123" i="8" s="1"/>
  <c r="BK124" i="8" s="1"/>
  <c r="BK125" i="8" s="1"/>
  <c r="BK126" i="8" s="1"/>
  <c r="BF137" i="8"/>
  <c r="BF138" i="8" s="1"/>
  <c r="BF139" i="8" s="1"/>
  <c r="BF140" i="8" s="1"/>
  <c r="BF141" i="8" s="1"/>
  <c r="BF142" i="8" s="1"/>
  <c r="BF210" i="8" s="1"/>
  <c r="BF87" i="8" s="1"/>
  <c r="BF81" i="8" s="1"/>
  <c r="BF82" i="8" s="1"/>
  <c r="BF54" i="6" s="1"/>
  <c r="BF56" i="6" s="1"/>
  <c r="BG132" i="8"/>
  <c r="BG133" i="8" s="1"/>
  <c r="BG134" i="8" s="1"/>
  <c r="BG135" i="8" s="1"/>
  <c r="BG136" i="8" s="1"/>
  <c r="BH129" i="8"/>
  <c r="BH130" i="8" s="1"/>
  <c r="BH131" i="8" s="1"/>
  <c r="BH132" i="8" s="1"/>
  <c r="BH133" i="8" s="1"/>
  <c r="BI127" i="8"/>
  <c r="BI128" i="8" s="1"/>
  <c r="BD31" i="7"/>
  <c r="BD24" i="7"/>
  <c r="BD65" i="7"/>
  <c r="BD72" i="7" s="1"/>
  <c r="BE24" i="7"/>
  <c r="BE65" i="7"/>
  <c r="BE72" i="7" s="1"/>
  <c r="BE31" i="7"/>
  <c r="BE93" i="7"/>
  <c r="BE99" i="7"/>
  <c r="BE57" i="6"/>
  <c r="BO116" i="8"/>
  <c r="BO117" i="8" s="1"/>
  <c r="BP115" i="8"/>
  <c r="BD57" i="6"/>
  <c r="BD93" i="7"/>
  <c r="BD99" i="7"/>
  <c r="BD83" i="6"/>
  <c r="BD107" i="6"/>
  <c r="BD124" i="6" s="1"/>
  <c r="BT112" i="8"/>
  <c r="BT113" i="8" s="1"/>
  <c r="BT114" i="8" s="1"/>
  <c r="BV105" i="8"/>
  <c r="BW103" i="8"/>
  <c r="BW104" i="8" s="1"/>
  <c r="AP98" i="6"/>
  <c r="AP97" i="6"/>
  <c r="BX102" i="8"/>
  <c r="AQ72" i="6"/>
  <c r="AR127" i="6"/>
  <c r="BL119" i="8" l="1"/>
  <c r="BM119" i="8" s="1"/>
  <c r="BM120" i="8" s="1"/>
  <c r="BL120" i="8"/>
  <c r="BN118" i="8"/>
  <c r="BG137" i="8"/>
  <c r="BG138" i="8" s="1"/>
  <c r="BG139" i="8" s="1"/>
  <c r="BG140" i="8" s="1"/>
  <c r="BG141" i="8" s="1"/>
  <c r="BG142" i="8" s="1"/>
  <c r="BG143" i="8" s="1"/>
  <c r="BG210" i="8" s="1"/>
  <c r="BG87" i="8" s="1"/>
  <c r="BG81" i="8" s="1"/>
  <c r="BG82" i="8" s="1"/>
  <c r="BG54" i="6" s="1"/>
  <c r="EG54" i="6" s="1"/>
  <c r="EG56" i="6" s="1"/>
  <c r="EG57" i="6" s="1"/>
  <c r="BI129" i="8"/>
  <c r="BI130" i="8" s="1"/>
  <c r="BI131" i="8" s="1"/>
  <c r="BI132" i="8" s="1"/>
  <c r="BI133" i="8" s="1"/>
  <c r="BI134" i="8" s="1"/>
  <c r="BI135" i="8" s="1"/>
  <c r="BI136" i="8" s="1"/>
  <c r="BI137" i="8" s="1"/>
  <c r="BI138" i="8" s="1"/>
  <c r="BI139" i="8" s="1"/>
  <c r="BI140" i="8" s="1"/>
  <c r="BF57" i="6"/>
  <c r="BF99" i="7"/>
  <c r="BF93" i="7"/>
  <c r="BF11" i="7"/>
  <c r="BF12" i="7" s="1"/>
  <c r="BF18" i="7" s="1"/>
  <c r="BF103" i="6"/>
  <c r="BF107" i="6" s="1"/>
  <c r="BF124" i="6" s="1"/>
  <c r="BF89" i="8"/>
  <c r="BG85" i="8" s="1"/>
  <c r="BH134" i="8"/>
  <c r="BH135" i="8" s="1"/>
  <c r="BH136" i="8" s="1"/>
  <c r="BH137" i="8" s="1"/>
  <c r="BH138" i="8" s="1"/>
  <c r="BH139" i="8" s="1"/>
  <c r="BH140" i="8" s="1"/>
  <c r="BH141" i="8" s="1"/>
  <c r="BH142" i="8" s="1"/>
  <c r="BJ127" i="8"/>
  <c r="BJ128" i="8" s="1"/>
  <c r="BJ129" i="8" s="1"/>
  <c r="BJ130" i="8" s="1"/>
  <c r="BJ131" i="8" s="1"/>
  <c r="BJ132" i="8" s="1"/>
  <c r="BJ133" i="8" s="1"/>
  <c r="BU112" i="8"/>
  <c r="BU113" i="8" s="1"/>
  <c r="BU114" i="8" s="1"/>
  <c r="BE28" i="7"/>
  <c r="BE32" i="7"/>
  <c r="BE74" i="7"/>
  <c r="BE83" i="7" s="1"/>
  <c r="BE83" i="6"/>
  <c r="BD86" i="6"/>
  <c r="BD95" i="6" s="1"/>
  <c r="BD74" i="7"/>
  <c r="BD83" i="7" s="1"/>
  <c r="BD32" i="7"/>
  <c r="BD28" i="7"/>
  <c r="BP116" i="8"/>
  <c r="BP117" i="8" s="1"/>
  <c r="BV106" i="8"/>
  <c r="BV107" i="8" s="1"/>
  <c r="BV108" i="8" s="1"/>
  <c r="BV109" i="8" s="1"/>
  <c r="BV110" i="8" s="1"/>
  <c r="BV111" i="8" s="1"/>
  <c r="BV112" i="8" s="1"/>
  <c r="BV113" i="8" s="1"/>
  <c r="BV114" i="8" s="1"/>
  <c r="BQ115" i="8"/>
  <c r="EC72" i="6"/>
  <c r="EC77" i="6" s="1"/>
  <c r="EC79" i="6" s="1"/>
  <c r="EC97" i="6" s="1"/>
  <c r="AQ77" i="6"/>
  <c r="AQ79" i="6" s="1"/>
  <c r="AQ95" i="7"/>
  <c r="AQ98" i="7"/>
  <c r="AQ97" i="7"/>
  <c r="BY102" i="8"/>
  <c r="BX103" i="8"/>
  <c r="BX104" i="8" s="1"/>
  <c r="AR360" i="5"/>
  <c r="AR397" i="5" s="1"/>
  <c r="AR129" i="6"/>
  <c r="AR361" i="5"/>
  <c r="AR398" i="5" s="1"/>
  <c r="BW105" i="8"/>
  <c r="BI141" i="8" l="1"/>
  <c r="BI142" i="8" s="1"/>
  <c r="BI143" i="8" s="1"/>
  <c r="BI144" i="8" s="1"/>
  <c r="BI145" i="8" s="1"/>
  <c r="BI210" i="8" s="1"/>
  <c r="BI87" i="8" s="1"/>
  <c r="BI81" i="8" s="1"/>
  <c r="BI82" i="8" s="1"/>
  <c r="BI54" i="6" s="1"/>
  <c r="BI11" i="7" s="1"/>
  <c r="BI12" i="7" s="1"/>
  <c r="BI18" i="7" s="1"/>
  <c r="BI31" i="7" s="1"/>
  <c r="BH143" i="8"/>
  <c r="BH144" i="8" s="1"/>
  <c r="BH210" i="8" s="1"/>
  <c r="BH87" i="8" s="1"/>
  <c r="BH81" i="8" s="1"/>
  <c r="BH82" i="8" s="1"/>
  <c r="BH54" i="6" s="1"/>
  <c r="BH103" i="6" s="1"/>
  <c r="BH107" i="6" s="1"/>
  <c r="BH124" i="6" s="1"/>
  <c r="BN119" i="8"/>
  <c r="BN120" i="8" s="1"/>
  <c r="BO118" i="8"/>
  <c r="BO119" i="8" s="1"/>
  <c r="BO120" i="8" s="1"/>
  <c r="BL121" i="8"/>
  <c r="BG89" i="8"/>
  <c r="BH85" i="8" s="1"/>
  <c r="BG11" i="7"/>
  <c r="BG12" i="7" s="1"/>
  <c r="BG18" i="7" s="1"/>
  <c r="BG24" i="7" s="1"/>
  <c r="BG103" i="6"/>
  <c r="BG107" i="6" s="1"/>
  <c r="BG124" i="6" s="1"/>
  <c r="BW106" i="8"/>
  <c r="BW107" i="8" s="1"/>
  <c r="BW108" i="8" s="1"/>
  <c r="BW109" i="8" s="1"/>
  <c r="BW110" i="8" s="1"/>
  <c r="BW111" i="8" s="1"/>
  <c r="BW112" i="8" s="1"/>
  <c r="BW113" i="8" s="1"/>
  <c r="BW114" i="8" s="1"/>
  <c r="BG56" i="6"/>
  <c r="BG57" i="6" s="1"/>
  <c r="BF24" i="7"/>
  <c r="BF65" i="7"/>
  <c r="BF72" i="7" s="1"/>
  <c r="BF31" i="7"/>
  <c r="BK127" i="8"/>
  <c r="BK128" i="8" s="1"/>
  <c r="BK129" i="8" s="1"/>
  <c r="BJ134" i="8"/>
  <c r="BJ135" i="8" s="1"/>
  <c r="BJ136" i="8" s="1"/>
  <c r="BJ137" i="8" s="1"/>
  <c r="BJ138" i="8" s="1"/>
  <c r="BJ139" i="8" s="1"/>
  <c r="BJ140" i="8" s="1"/>
  <c r="BJ141" i="8" s="1"/>
  <c r="BJ142" i="8" s="1"/>
  <c r="BD33" i="7"/>
  <c r="BD76" i="7"/>
  <c r="BD85" i="7" s="1"/>
  <c r="BF83" i="6"/>
  <c r="BE86" i="6"/>
  <c r="BE95" i="6" s="1"/>
  <c r="BQ116" i="8"/>
  <c r="BQ117" i="8" s="1"/>
  <c r="BE76" i="7"/>
  <c r="BE85" i="7" s="1"/>
  <c r="BE33" i="7"/>
  <c r="BR115" i="8"/>
  <c r="BX105" i="8"/>
  <c r="BX106" i="8" s="1"/>
  <c r="BY103" i="8"/>
  <c r="BZ103" i="8" s="1"/>
  <c r="BY222" i="8"/>
  <c r="BY330" i="8" s="1"/>
  <c r="BY88" i="8" s="1"/>
  <c r="AQ98" i="6"/>
  <c r="AQ97" i="6"/>
  <c r="AR72" i="6"/>
  <c r="AS127" i="6"/>
  <c r="BJ143" i="8" l="1"/>
  <c r="BJ144" i="8" s="1"/>
  <c r="BJ145" i="8" s="1"/>
  <c r="BJ146" i="8" s="1"/>
  <c r="BJ210" i="8" s="1"/>
  <c r="BJ87" i="8" s="1"/>
  <c r="BJ81" i="8" s="1"/>
  <c r="BJ82" i="8" s="1"/>
  <c r="BJ54" i="6" s="1"/>
  <c r="BJ103" i="6" s="1"/>
  <c r="BJ107" i="6" s="1"/>
  <c r="BJ124" i="6" s="1"/>
  <c r="BI24" i="7"/>
  <c r="BH89" i="8"/>
  <c r="BI85" i="8" s="1"/>
  <c r="BI89" i="8" s="1"/>
  <c r="BJ85" i="8" s="1"/>
  <c r="EG103" i="6"/>
  <c r="EG107" i="6" s="1"/>
  <c r="EG124" i="6" s="1"/>
  <c r="EG129" i="6" s="1"/>
  <c r="EH127" i="6" s="1"/>
  <c r="BI56" i="6"/>
  <c r="BI99" i="7" s="1"/>
  <c r="BG31" i="7"/>
  <c r="BG65" i="7"/>
  <c r="BG72" i="7" s="1"/>
  <c r="BM121" i="8"/>
  <c r="BL122" i="8"/>
  <c r="BL123" i="8" s="1"/>
  <c r="BL124" i="8" s="1"/>
  <c r="BL125" i="8" s="1"/>
  <c r="BL126" i="8" s="1"/>
  <c r="BH11" i="7"/>
  <c r="BH12" i="7" s="1"/>
  <c r="BH18" i="7" s="1"/>
  <c r="BH31" i="7" s="1"/>
  <c r="BI65" i="7"/>
  <c r="BI72" i="7" s="1"/>
  <c r="BH56" i="6"/>
  <c r="BH93" i="7" s="1"/>
  <c r="BP118" i="8"/>
  <c r="BP119" i="8" s="1"/>
  <c r="BP120" i="8" s="1"/>
  <c r="BI103" i="6"/>
  <c r="BI107" i="6" s="1"/>
  <c r="BI124" i="6" s="1"/>
  <c r="BG93" i="7"/>
  <c r="BG99" i="7"/>
  <c r="BF74" i="7"/>
  <c r="BF83" i="7" s="1"/>
  <c r="BF32" i="7"/>
  <c r="BF28" i="7"/>
  <c r="BK130" i="8"/>
  <c r="BK131" i="8" s="1"/>
  <c r="BK132" i="8" s="1"/>
  <c r="BK133" i="8" s="1"/>
  <c r="BG74" i="7"/>
  <c r="BG83" i="7" s="1"/>
  <c r="BG32" i="7"/>
  <c r="BG28" i="7"/>
  <c r="BR116" i="8"/>
  <c r="BR117" i="8" s="1"/>
  <c r="BG83" i="6"/>
  <c r="BF86" i="6"/>
  <c r="BF95" i="6" s="1"/>
  <c r="BI28" i="7"/>
  <c r="BI32" i="7"/>
  <c r="BI74" i="7"/>
  <c r="BI83" i="7" s="1"/>
  <c r="BS115" i="8"/>
  <c r="BY104" i="8"/>
  <c r="BZ104" i="8" s="1"/>
  <c r="CA104" i="8" s="1"/>
  <c r="BZ223" i="8"/>
  <c r="BZ330" i="8" s="1"/>
  <c r="BZ88" i="8" s="1"/>
  <c r="AR77" i="6"/>
  <c r="AR79" i="6" s="1"/>
  <c r="AR98" i="7"/>
  <c r="AR95" i="7"/>
  <c r="AR97" i="7"/>
  <c r="AS360" i="5"/>
  <c r="AS397" i="5" s="1"/>
  <c r="AS129" i="6"/>
  <c r="AS361" i="5"/>
  <c r="AS398" i="5" s="1"/>
  <c r="BX107" i="8"/>
  <c r="BX108" i="8" s="1"/>
  <c r="BX109" i="8" s="1"/>
  <c r="BX110" i="8" s="1"/>
  <c r="BX111" i="8" s="1"/>
  <c r="BX112" i="8" s="1"/>
  <c r="BX113" i="8" s="1"/>
  <c r="BX114" i="8" s="1"/>
  <c r="BJ89" i="8" l="1"/>
  <c r="BK85" i="8" s="1"/>
  <c r="BJ11" i="7"/>
  <c r="BJ12" i="7" s="1"/>
  <c r="BJ18" i="7" s="1"/>
  <c r="BJ24" i="7" s="1"/>
  <c r="BJ56" i="6"/>
  <c r="BJ99" i="7" s="1"/>
  <c r="BI57" i="6"/>
  <c r="BI93" i="7"/>
  <c r="BQ118" i="8"/>
  <c r="BQ119" i="8" s="1"/>
  <c r="BQ120" i="8" s="1"/>
  <c r="BH99" i="7"/>
  <c r="BH24" i="7"/>
  <c r="BH74" i="7" s="1"/>
  <c r="BH83" i="7" s="1"/>
  <c r="BH65" i="7"/>
  <c r="BH72" i="7" s="1"/>
  <c r="BR118" i="8"/>
  <c r="BR119" i="8" s="1"/>
  <c r="BR120" i="8" s="1"/>
  <c r="BL127" i="8"/>
  <c r="BL128" i="8" s="1"/>
  <c r="BH57" i="6"/>
  <c r="BM122" i="8"/>
  <c r="BM123" i="8" s="1"/>
  <c r="BM124" i="8" s="1"/>
  <c r="BM125" i="8" s="1"/>
  <c r="BM126" i="8" s="1"/>
  <c r="BN121" i="8"/>
  <c r="BF76" i="7"/>
  <c r="BF85" i="7" s="1"/>
  <c r="BF33" i="7"/>
  <c r="BG76" i="7"/>
  <c r="BG85" i="7" s="1"/>
  <c r="BG33" i="7"/>
  <c r="BK134" i="8"/>
  <c r="BK135" i="8" s="1"/>
  <c r="BK136" i="8" s="1"/>
  <c r="BK137" i="8" s="1"/>
  <c r="BK138" i="8" s="1"/>
  <c r="BK139" i="8" s="1"/>
  <c r="BK140" i="8" s="1"/>
  <c r="BK141" i="8" s="1"/>
  <c r="BK142" i="8" s="1"/>
  <c r="BK143" i="8" s="1"/>
  <c r="BK144" i="8" s="1"/>
  <c r="BK145" i="8" s="1"/>
  <c r="BK146" i="8" s="1"/>
  <c r="BK147" i="8" s="1"/>
  <c r="BK210" i="8" s="1"/>
  <c r="BK87" i="8" s="1"/>
  <c r="BK81" i="8" s="1"/>
  <c r="BK82" i="8" s="1"/>
  <c r="BK54" i="6" s="1"/>
  <c r="BS116" i="8"/>
  <c r="BS117" i="8" s="1"/>
  <c r="BS118" i="8" s="1"/>
  <c r="BS119" i="8" s="1"/>
  <c r="BS120" i="8" s="1"/>
  <c r="BG86" i="6"/>
  <c r="BG95" i="6" s="1"/>
  <c r="BH83" i="6"/>
  <c r="EG83" i="6"/>
  <c r="EG86" i="6" s="1"/>
  <c r="EG95" i="6" s="1"/>
  <c r="BT115" i="8"/>
  <c r="BJ32" i="7"/>
  <c r="BJ74" i="7"/>
  <c r="BJ83" i="7" s="1"/>
  <c r="BJ28" i="7"/>
  <c r="BI33" i="7"/>
  <c r="BI76" i="7"/>
  <c r="BI85" i="7" s="1"/>
  <c r="AT127" i="6"/>
  <c r="AS72" i="6"/>
  <c r="CA224" i="8"/>
  <c r="CA330" i="8" s="1"/>
  <c r="CA88" i="8" s="1"/>
  <c r="BY105" i="8"/>
  <c r="BZ105" i="8" s="1"/>
  <c r="CA105" i="8" s="1"/>
  <c r="CB105" i="8" s="1"/>
  <c r="AR98" i="6"/>
  <c r="AR97" i="6"/>
  <c r="BJ57" i="6" l="1"/>
  <c r="BJ93" i="7"/>
  <c r="BJ65" i="7"/>
  <c r="BJ72" i="7" s="1"/>
  <c r="BJ31" i="7"/>
  <c r="BH32" i="7"/>
  <c r="BH28" i="7"/>
  <c r="BN122" i="8"/>
  <c r="BN123" i="8" s="1"/>
  <c r="BN124" i="8" s="1"/>
  <c r="BN125" i="8" s="1"/>
  <c r="BN126" i="8" s="1"/>
  <c r="BO121" i="8"/>
  <c r="BL129" i="8"/>
  <c r="BL130" i="8" s="1"/>
  <c r="BL131" i="8" s="1"/>
  <c r="BL132" i="8" s="1"/>
  <c r="BL133" i="8" s="1"/>
  <c r="BP121" i="8"/>
  <c r="BM127" i="8"/>
  <c r="BM128" i="8" s="1"/>
  <c r="BM129" i="8" s="1"/>
  <c r="BM130" i="8" s="1"/>
  <c r="BM131" i="8" s="1"/>
  <c r="BM132" i="8" s="1"/>
  <c r="BQ121" i="8"/>
  <c r="BT116" i="8"/>
  <c r="BT117" i="8" s="1"/>
  <c r="BT118" i="8" s="1"/>
  <c r="BT119" i="8" s="1"/>
  <c r="BT120" i="8" s="1"/>
  <c r="BH76" i="7"/>
  <c r="BH85" i="7" s="1"/>
  <c r="BH33" i="7"/>
  <c r="BK103" i="6"/>
  <c r="BK11" i="7"/>
  <c r="BK12" i="7" s="1"/>
  <c r="BK18" i="7" s="1"/>
  <c r="BK56" i="6"/>
  <c r="EH54" i="6"/>
  <c r="EH56" i="6" s="1"/>
  <c r="EH57" i="6" s="1"/>
  <c r="BK89" i="8"/>
  <c r="BL85" i="8" s="1"/>
  <c r="BI83" i="6"/>
  <c r="BH86" i="6"/>
  <c r="BH95" i="6" s="1"/>
  <c r="BU115" i="8"/>
  <c r="BJ76" i="7"/>
  <c r="BJ85" i="7" s="1"/>
  <c r="BJ33" i="7"/>
  <c r="AS97" i="7"/>
  <c r="AS98" i="7"/>
  <c r="AS95" i="7"/>
  <c r="AS77" i="6"/>
  <c r="AS79" i="6" s="1"/>
  <c r="BY106" i="8"/>
  <c r="BZ106" i="8" s="1"/>
  <c r="AT360" i="5"/>
  <c r="AT397" i="5" s="1"/>
  <c r="AT361" i="5"/>
  <c r="AT398" i="5" s="1"/>
  <c r="AT129" i="6"/>
  <c r="CB225" i="8"/>
  <c r="CB330" i="8" s="1"/>
  <c r="CB88" i="8" s="1"/>
  <c r="BM133" i="8" l="1"/>
  <c r="BY107" i="8"/>
  <c r="BY108" i="8" s="1"/>
  <c r="BY109" i="8" s="1"/>
  <c r="BY110" i="8" s="1"/>
  <c r="BY111" i="8" s="1"/>
  <c r="BY112" i="8" s="1"/>
  <c r="BY113" i="8" s="1"/>
  <c r="BY114" i="8" s="1"/>
  <c r="BN127" i="8"/>
  <c r="BN128" i="8" s="1"/>
  <c r="BL134" i="8"/>
  <c r="BL135" i="8" s="1"/>
  <c r="BL136" i="8" s="1"/>
  <c r="BL137" i="8" s="1"/>
  <c r="BL138" i="8" s="1"/>
  <c r="BL139" i="8" s="1"/>
  <c r="BL140" i="8" s="1"/>
  <c r="BL141" i="8" s="1"/>
  <c r="BL142" i="8" s="1"/>
  <c r="BL143" i="8" s="1"/>
  <c r="BL144" i="8" s="1"/>
  <c r="BL145" i="8" s="1"/>
  <c r="BL146" i="8" s="1"/>
  <c r="BL147" i="8" s="1"/>
  <c r="BL148" i="8" s="1"/>
  <c r="BL210" i="8" s="1"/>
  <c r="BL87" i="8" s="1"/>
  <c r="BL81" i="8" s="1"/>
  <c r="BL82" i="8" s="1"/>
  <c r="BL54" i="6" s="1"/>
  <c r="BL11" i="7" s="1"/>
  <c r="BL12" i="7" s="1"/>
  <c r="BL18" i="7" s="1"/>
  <c r="BR121" i="8"/>
  <c r="BU116" i="8"/>
  <c r="BU117" i="8" s="1"/>
  <c r="BU118" i="8" s="1"/>
  <c r="BU119" i="8" s="1"/>
  <c r="BU120" i="8" s="1"/>
  <c r="BN129" i="8"/>
  <c r="BN130" i="8" s="1"/>
  <c r="BN131" i="8" s="1"/>
  <c r="BN132" i="8" s="1"/>
  <c r="BN133" i="8" s="1"/>
  <c r="BO122" i="8"/>
  <c r="BO123" i="8"/>
  <c r="BO124" i="8" s="1"/>
  <c r="BO125" i="8" s="1"/>
  <c r="BO126" i="8" s="1"/>
  <c r="BO127" i="8" s="1"/>
  <c r="BO128" i="8" s="1"/>
  <c r="BS121" i="8"/>
  <c r="BK99" i="7"/>
  <c r="BK57" i="6"/>
  <c r="BK93" i="7"/>
  <c r="BK24" i="7"/>
  <c r="BK65" i="7"/>
  <c r="BK72" i="7" s="1"/>
  <c r="BK31" i="7"/>
  <c r="BK107" i="6"/>
  <c r="BK124" i="6" s="1"/>
  <c r="EH103" i="6"/>
  <c r="EH107" i="6" s="1"/>
  <c r="EH124" i="6" s="1"/>
  <c r="EH129" i="6" s="1"/>
  <c r="EI127" i="6" s="1"/>
  <c r="BV115" i="8"/>
  <c r="BV116" i="8" s="1"/>
  <c r="BV117" i="8" s="1"/>
  <c r="BV118" i="8" s="1"/>
  <c r="BV119" i="8" s="1"/>
  <c r="BV120" i="8" s="1"/>
  <c r="BI86" i="6"/>
  <c r="BI95" i="6" s="1"/>
  <c r="BJ83" i="6"/>
  <c r="AU127" i="6"/>
  <c r="AT72" i="6"/>
  <c r="BZ107" i="8"/>
  <c r="AS97" i="6"/>
  <c r="AS98" i="6"/>
  <c r="CA106" i="8"/>
  <c r="BT121" i="8" l="1"/>
  <c r="BM134" i="8"/>
  <c r="BM135" i="8" s="1"/>
  <c r="BM136" i="8" s="1"/>
  <c r="BM137" i="8" s="1"/>
  <c r="BM138" i="8" s="1"/>
  <c r="BM139" i="8" s="1"/>
  <c r="BM140" i="8" s="1"/>
  <c r="BM141" i="8" s="1"/>
  <c r="BM142" i="8" s="1"/>
  <c r="BM143" i="8" s="1"/>
  <c r="BM144" i="8" s="1"/>
  <c r="BM145" i="8" s="1"/>
  <c r="BM146" i="8" s="1"/>
  <c r="BM147" i="8" s="1"/>
  <c r="BM148" i="8" s="1"/>
  <c r="BM149" i="8" s="1"/>
  <c r="BM210" i="8" s="1"/>
  <c r="BM87" i="8" s="1"/>
  <c r="BM81" i="8" s="1"/>
  <c r="BM82" i="8" s="1"/>
  <c r="BM54" i="6" s="1"/>
  <c r="BM103" i="6" s="1"/>
  <c r="BL56" i="6"/>
  <c r="BL103" i="6"/>
  <c r="BL107" i="6" s="1"/>
  <c r="BL124" i="6" s="1"/>
  <c r="BO129" i="8"/>
  <c r="BO130" i="8" s="1"/>
  <c r="BO131" i="8" s="1"/>
  <c r="BO132" i="8" s="1"/>
  <c r="BO133" i="8" s="1"/>
  <c r="BU121" i="8"/>
  <c r="BP122" i="8"/>
  <c r="BL89" i="8"/>
  <c r="BM85" i="8" s="1"/>
  <c r="BV121" i="8"/>
  <c r="BZ108" i="8"/>
  <c r="BZ109" i="8" s="1"/>
  <c r="BK32" i="7"/>
  <c r="BK28" i="7"/>
  <c r="BK74" i="7"/>
  <c r="BK83" i="7" s="1"/>
  <c r="BN134" i="8"/>
  <c r="BN135" i="8" s="1"/>
  <c r="BN136" i="8" s="1"/>
  <c r="BN137" i="8" s="1"/>
  <c r="BN138" i="8" s="1"/>
  <c r="BN139" i="8" s="1"/>
  <c r="BN140" i="8" s="1"/>
  <c r="BN141" i="8" s="1"/>
  <c r="BN142" i="8" s="1"/>
  <c r="BN143" i="8" s="1"/>
  <c r="BN144" i="8" s="1"/>
  <c r="BN145" i="8" s="1"/>
  <c r="BN146" i="8" s="1"/>
  <c r="BN147" i="8" s="1"/>
  <c r="BN148" i="8" s="1"/>
  <c r="BN149" i="8" s="1"/>
  <c r="BN150" i="8" s="1"/>
  <c r="BN210" i="8" s="1"/>
  <c r="BN87" i="8" s="1"/>
  <c r="BN81" i="8" s="1"/>
  <c r="BN82" i="8" s="1"/>
  <c r="BN54" i="6" s="1"/>
  <c r="BL31" i="7"/>
  <c r="BL24" i="7"/>
  <c r="BL65" i="7"/>
  <c r="BL72" i="7" s="1"/>
  <c r="BL57" i="6"/>
  <c r="BL93" i="7"/>
  <c r="BL99" i="7"/>
  <c r="BK83" i="6"/>
  <c r="BJ86" i="6"/>
  <c r="BJ95" i="6" s="1"/>
  <c r="BW115" i="8"/>
  <c r="AT97" i="7"/>
  <c r="AT98" i="7"/>
  <c r="AT95" i="7"/>
  <c r="AT77" i="6"/>
  <c r="AT79" i="6" s="1"/>
  <c r="CA107" i="8"/>
  <c r="AU360" i="5"/>
  <c r="AU397" i="5" s="1"/>
  <c r="AU129" i="6"/>
  <c r="AU361" i="5"/>
  <c r="AU398" i="5" s="1"/>
  <c r="CB106" i="8"/>
  <c r="BM56" i="6" l="1"/>
  <c r="BM11" i="7"/>
  <c r="BM12" i="7" s="1"/>
  <c r="BM18" i="7" s="1"/>
  <c r="BM31" i="7" s="1"/>
  <c r="BO134" i="8"/>
  <c r="BO135" i="8" s="1"/>
  <c r="BO136" i="8" s="1"/>
  <c r="BO137" i="8" s="1"/>
  <c r="BO138" i="8" s="1"/>
  <c r="BO139" i="8" s="1"/>
  <c r="BO140" i="8" s="1"/>
  <c r="BO141" i="8" s="1"/>
  <c r="BO142" i="8" s="1"/>
  <c r="BO143" i="8" s="1"/>
  <c r="BO144" i="8" s="1"/>
  <c r="BO145" i="8" s="1"/>
  <c r="BO146" i="8" s="1"/>
  <c r="BO147" i="8" s="1"/>
  <c r="BO148" i="8" s="1"/>
  <c r="BO149" i="8" s="1"/>
  <c r="BO150" i="8" s="1"/>
  <c r="BO151" i="8" s="1"/>
  <c r="BO210" i="8" s="1"/>
  <c r="BO87" i="8" s="1"/>
  <c r="BO81" i="8" s="1"/>
  <c r="BO82" i="8" s="1"/>
  <c r="BO54" i="6" s="1"/>
  <c r="BO11" i="7" s="1"/>
  <c r="BO12" i="7" s="1"/>
  <c r="BO18" i="7" s="1"/>
  <c r="BM89" i="8"/>
  <c r="BN85" i="8" s="1"/>
  <c r="BN89" i="8" s="1"/>
  <c r="BO85" i="8" s="1"/>
  <c r="BZ110" i="8"/>
  <c r="BZ111" i="8" s="1"/>
  <c r="BZ112" i="8" s="1"/>
  <c r="BZ113" i="8" s="1"/>
  <c r="BZ114" i="8" s="1"/>
  <c r="BP123" i="8"/>
  <c r="BQ122" i="8"/>
  <c r="BL28" i="7"/>
  <c r="BL32" i="7"/>
  <c r="BL74" i="7"/>
  <c r="BL83" i="7" s="1"/>
  <c r="BN103" i="6"/>
  <c r="BN107" i="6" s="1"/>
  <c r="BN124" i="6" s="1"/>
  <c r="BN56" i="6"/>
  <c r="BN11" i="7"/>
  <c r="BN12" i="7" s="1"/>
  <c r="BN18" i="7" s="1"/>
  <c r="BM107" i="6"/>
  <c r="BM124" i="6" s="1"/>
  <c r="BM57" i="6"/>
  <c r="BM93" i="7"/>
  <c r="BM99" i="7"/>
  <c r="BM65" i="7"/>
  <c r="BM72" i="7" s="1"/>
  <c r="BM24" i="7"/>
  <c r="BK33" i="7"/>
  <c r="BK76" i="7"/>
  <c r="BK85" i="7" s="1"/>
  <c r="BW116" i="8"/>
  <c r="BW117" i="8" s="1"/>
  <c r="BW118" i="8" s="1"/>
  <c r="BW119" i="8" s="1"/>
  <c r="BW120" i="8" s="1"/>
  <c r="BW121" i="8" s="1"/>
  <c r="BX115" i="8"/>
  <c r="BX116" i="8" s="1"/>
  <c r="BX117" i="8" s="1"/>
  <c r="EH83" i="6"/>
  <c r="EH86" i="6" s="1"/>
  <c r="EH95" i="6" s="1"/>
  <c r="BK86" i="6"/>
  <c r="BK95" i="6" s="1"/>
  <c r="BL83" i="6"/>
  <c r="CB107" i="8"/>
  <c r="CC106" i="8"/>
  <c r="CA108" i="8"/>
  <c r="CA109" i="8" s="1"/>
  <c r="AT97" i="6"/>
  <c r="AT98" i="6"/>
  <c r="AV127" i="6"/>
  <c r="AU72" i="6"/>
  <c r="BQ123" i="8" l="1"/>
  <c r="BX118" i="8"/>
  <c r="BX119" i="8" s="1"/>
  <c r="BX120" i="8" s="1"/>
  <c r="BX121" i="8" s="1"/>
  <c r="BR122" i="8"/>
  <c r="BP124" i="8"/>
  <c r="EI54" i="6"/>
  <c r="EI56" i="6" s="1"/>
  <c r="EI57" i="6" s="1"/>
  <c r="BO56" i="6"/>
  <c r="BO99" i="7" s="1"/>
  <c r="BO89" i="8"/>
  <c r="BP85" i="8" s="1"/>
  <c r="BO103" i="6"/>
  <c r="BN65" i="7"/>
  <c r="BN72" i="7" s="1"/>
  <c r="BN24" i="7"/>
  <c r="BN31" i="7"/>
  <c r="BN99" i="7"/>
  <c r="BN57" i="6"/>
  <c r="BN93" i="7"/>
  <c r="BL76" i="7"/>
  <c r="BL85" i="7" s="1"/>
  <c r="BL33" i="7"/>
  <c r="BM74" i="7"/>
  <c r="BM83" i="7" s="1"/>
  <c r="BM32" i="7"/>
  <c r="BM28" i="7"/>
  <c r="BO24" i="7"/>
  <c r="BO65" i="7"/>
  <c r="BO72" i="7" s="1"/>
  <c r="BO31" i="7"/>
  <c r="BY115" i="8"/>
  <c r="BY116" i="8" s="1"/>
  <c r="BY117" i="8" s="1"/>
  <c r="BY118" i="8" s="1"/>
  <c r="BY119" i="8" s="1"/>
  <c r="BY120" i="8" s="1"/>
  <c r="BY121" i="8" s="1"/>
  <c r="BM83" i="6"/>
  <c r="BL86" i="6"/>
  <c r="BL95" i="6" s="1"/>
  <c r="CB108" i="8"/>
  <c r="CB109" i="8" s="1"/>
  <c r="CC226" i="8"/>
  <c r="CC330" i="8" s="1"/>
  <c r="CC88" i="8" s="1"/>
  <c r="CC107" i="8"/>
  <c r="AU97" i="7"/>
  <c r="AU77" i="6"/>
  <c r="AU79" i="6" s="1"/>
  <c r="AU98" i="7"/>
  <c r="ED72" i="6"/>
  <c r="ED77" i="6" s="1"/>
  <c r="ED79" i="6" s="1"/>
  <c r="ED97" i="6" s="1"/>
  <c r="AU95" i="7"/>
  <c r="AV360" i="5"/>
  <c r="AV397" i="5" s="1"/>
  <c r="AV361" i="5"/>
  <c r="AV398" i="5" s="1"/>
  <c r="AV129" i="6"/>
  <c r="CA110" i="8"/>
  <c r="CA111" i="8" s="1"/>
  <c r="CA112" i="8" s="1"/>
  <c r="CA113" i="8" s="1"/>
  <c r="CA114" i="8" s="1"/>
  <c r="BO57" i="6" l="1"/>
  <c r="BO93" i="7"/>
  <c r="BP125" i="8"/>
  <c r="BP126" i="8" s="1"/>
  <c r="BP127" i="8" s="1"/>
  <c r="BP128" i="8" s="1"/>
  <c r="BP129" i="8" s="1"/>
  <c r="BP130" i="8" s="1"/>
  <c r="BP131" i="8" s="1"/>
  <c r="BP132" i="8" s="1"/>
  <c r="BP133" i="8" s="1"/>
  <c r="BR123" i="8"/>
  <c r="BS122" i="8"/>
  <c r="BT122" i="8"/>
  <c r="BQ124" i="8"/>
  <c r="BO107" i="6"/>
  <c r="BO124" i="6" s="1"/>
  <c r="EI103" i="6"/>
  <c r="EI107" i="6" s="1"/>
  <c r="EI124" i="6" s="1"/>
  <c r="EI129" i="6" s="1"/>
  <c r="EJ127" i="6" s="1"/>
  <c r="BO32" i="7"/>
  <c r="BO74" i="7"/>
  <c r="BO83" i="7" s="1"/>
  <c r="BO28" i="7"/>
  <c r="BM76" i="7"/>
  <c r="BM85" i="7" s="1"/>
  <c r="BM33" i="7"/>
  <c r="BZ115" i="8"/>
  <c r="BZ116" i="8" s="1"/>
  <c r="BZ117" i="8" s="1"/>
  <c r="BZ118" i="8" s="1"/>
  <c r="BZ119" i="8" s="1"/>
  <c r="BZ120" i="8" s="1"/>
  <c r="BZ121" i="8" s="1"/>
  <c r="BN28" i="7"/>
  <c r="BN32" i="7"/>
  <c r="BN74" i="7"/>
  <c r="BN83" i="7" s="1"/>
  <c r="BM86" i="6"/>
  <c r="BM95" i="6" s="1"/>
  <c r="BN83" i="6"/>
  <c r="CB110" i="8"/>
  <c r="CB111" i="8" s="1"/>
  <c r="CB112" i="8" s="1"/>
  <c r="CC108" i="8"/>
  <c r="CD107" i="8"/>
  <c r="AU98" i="6"/>
  <c r="AU97" i="6"/>
  <c r="AW127" i="6"/>
  <c r="AV72" i="6"/>
  <c r="BS123" i="8" l="1"/>
  <c r="BU122" i="8"/>
  <c r="BQ125" i="8"/>
  <c r="BR124" i="8"/>
  <c r="BR125" i="8" s="1"/>
  <c r="BP134" i="8"/>
  <c r="BP135" i="8" s="1"/>
  <c r="BP136" i="8" s="1"/>
  <c r="BP137" i="8" s="1"/>
  <c r="BP138" i="8" s="1"/>
  <c r="BP139" i="8" s="1"/>
  <c r="BP140" i="8" s="1"/>
  <c r="BP141" i="8" s="1"/>
  <c r="BP142" i="8" s="1"/>
  <c r="BP143" i="8" s="1"/>
  <c r="BP144" i="8" s="1"/>
  <c r="BP145" i="8" s="1"/>
  <c r="BP146" i="8" s="1"/>
  <c r="BP147" i="8" s="1"/>
  <c r="BP148" i="8" s="1"/>
  <c r="BP149" i="8" s="1"/>
  <c r="BP150" i="8" s="1"/>
  <c r="BP151" i="8" s="1"/>
  <c r="BP152" i="8" s="1"/>
  <c r="BP210" i="8" s="1"/>
  <c r="BP87" i="8" s="1"/>
  <c r="CA115" i="8"/>
  <c r="CA116" i="8" s="1"/>
  <c r="CA117" i="8" s="1"/>
  <c r="CA118" i="8" s="1"/>
  <c r="CA119" i="8" s="1"/>
  <c r="CA120" i="8" s="1"/>
  <c r="CA121" i="8" s="1"/>
  <c r="BN33" i="7"/>
  <c r="BN76" i="7"/>
  <c r="BN85" i="7" s="1"/>
  <c r="BO33" i="7"/>
  <c r="BO76" i="7"/>
  <c r="BO85" i="7" s="1"/>
  <c r="BN86" i="6"/>
  <c r="BN95" i="6" s="1"/>
  <c r="BO83" i="6"/>
  <c r="CD108" i="8"/>
  <c r="CE108" i="8" s="1"/>
  <c r="CD227" i="8"/>
  <c r="CD330" i="8" s="1"/>
  <c r="CD88" i="8" s="1"/>
  <c r="AW360" i="5"/>
  <c r="AW397" i="5" s="1"/>
  <c r="AW129" i="6"/>
  <c r="AW361" i="5"/>
  <c r="AW398" i="5" s="1"/>
  <c r="CB113" i="8"/>
  <c r="CC109" i="8"/>
  <c r="CC110" i="8" s="1"/>
  <c r="CC111" i="8" s="1"/>
  <c r="CC112" i="8" s="1"/>
  <c r="AV98" i="7"/>
  <c r="AV95" i="7"/>
  <c r="AV97" i="7"/>
  <c r="AV77" i="6"/>
  <c r="AV79" i="6" s="1"/>
  <c r="BP81" i="8" l="1"/>
  <c r="BP82" i="8" s="1"/>
  <c r="BP54" i="6" s="1"/>
  <c r="BP89" i="8"/>
  <c r="BQ85" i="8" s="1"/>
  <c r="BQ126" i="8"/>
  <c r="BR126" i="8" s="1"/>
  <c r="BV122" i="8"/>
  <c r="BS124" i="8"/>
  <c r="BT123" i="8"/>
  <c r="EI83" i="6"/>
  <c r="EI86" i="6" s="1"/>
  <c r="EI95" i="6" s="1"/>
  <c r="BO86" i="6"/>
  <c r="BO95" i="6" s="1"/>
  <c r="AW72" i="6"/>
  <c r="AX127" i="6"/>
  <c r="AV97" i="6"/>
  <c r="AV98" i="6"/>
  <c r="CD109" i="8"/>
  <c r="CD110" i="8" s="1"/>
  <c r="CD111" i="8" s="1"/>
  <c r="CD112" i="8" s="1"/>
  <c r="CE228" i="8"/>
  <c r="CE330" i="8" s="1"/>
  <c r="CE88" i="8" s="1"/>
  <c r="CB114" i="8"/>
  <c r="CB115" i="8" s="1"/>
  <c r="CC113" i="8"/>
  <c r="BS125" i="8" l="1"/>
  <c r="BT124" i="8"/>
  <c r="BT125" i="8" s="1"/>
  <c r="BW122" i="8"/>
  <c r="BU123" i="8"/>
  <c r="BQ127" i="8"/>
  <c r="BR127" i="8" s="1"/>
  <c r="BP103" i="6"/>
  <c r="BP107" i="6" s="1"/>
  <c r="BP124" i="6" s="1"/>
  <c r="BP56" i="6"/>
  <c r="BP11" i="7"/>
  <c r="BP12" i="7" s="1"/>
  <c r="BP18" i="7" s="1"/>
  <c r="CE109" i="8"/>
  <c r="CF109" i="8" s="1"/>
  <c r="CC114" i="8"/>
  <c r="CC115" i="8" s="1"/>
  <c r="CD113" i="8"/>
  <c r="CB116" i="8"/>
  <c r="CB117" i="8" s="1"/>
  <c r="CB118" i="8" s="1"/>
  <c r="CB119" i="8" s="1"/>
  <c r="AX360" i="5"/>
  <c r="AX397" i="5" s="1"/>
  <c r="AX129" i="6"/>
  <c r="AX361" i="5"/>
  <c r="AX398" i="5" s="1"/>
  <c r="AW77" i="6"/>
  <c r="AW79" i="6" s="1"/>
  <c r="AW98" i="7"/>
  <c r="AW95" i="7"/>
  <c r="AW97" i="7"/>
  <c r="BQ128" i="8" l="1"/>
  <c r="BU124" i="8"/>
  <c r="BU125" i="8"/>
  <c r="BQ129" i="8"/>
  <c r="BQ130" i="8" s="1"/>
  <c r="BQ131" i="8" s="1"/>
  <c r="BQ132" i="8" s="1"/>
  <c r="BQ133" i="8" s="1"/>
  <c r="BP31" i="7"/>
  <c r="BP24" i="7"/>
  <c r="BP65" i="7"/>
  <c r="BP72" i="7" s="1"/>
  <c r="BP99" i="7"/>
  <c r="BP57" i="6"/>
  <c r="BP93" i="7"/>
  <c r="BP83" i="6"/>
  <c r="BX122" i="8"/>
  <c r="BY122" i="8" s="1"/>
  <c r="BS126" i="8"/>
  <c r="BV123" i="8"/>
  <c r="BW123" i="8" s="1"/>
  <c r="CD114" i="8"/>
  <c r="CD115" i="8" s="1"/>
  <c r="CD116" i="8" s="1"/>
  <c r="CC116" i="8"/>
  <c r="CC117" i="8" s="1"/>
  <c r="CC118" i="8" s="1"/>
  <c r="CC119" i="8" s="1"/>
  <c r="CE110" i="8"/>
  <c r="CF110" i="8" s="1"/>
  <c r="CF229" i="8"/>
  <c r="CF330" i="8" s="1"/>
  <c r="CF88" i="8" s="1"/>
  <c r="CB120" i="8"/>
  <c r="CB121" i="8" s="1"/>
  <c r="AW98" i="6"/>
  <c r="AW97" i="6"/>
  <c r="AX72" i="6"/>
  <c r="AY127" i="6"/>
  <c r="BX123" i="8" l="1"/>
  <c r="BY123" i="8"/>
  <c r="BS127" i="8"/>
  <c r="BP86" i="6"/>
  <c r="BP95" i="6" s="1"/>
  <c r="BQ134" i="8"/>
  <c r="BQ135" i="8" s="1"/>
  <c r="BQ136" i="8" s="1"/>
  <c r="BQ137" i="8" s="1"/>
  <c r="BQ138" i="8" s="1"/>
  <c r="BQ139" i="8" s="1"/>
  <c r="BQ140" i="8" s="1"/>
  <c r="BQ141" i="8" s="1"/>
  <c r="BQ142" i="8" s="1"/>
  <c r="BQ143" i="8" s="1"/>
  <c r="BQ144" i="8" s="1"/>
  <c r="BQ145" i="8" s="1"/>
  <c r="BQ146" i="8" s="1"/>
  <c r="BQ147" i="8" s="1"/>
  <c r="BQ148" i="8" s="1"/>
  <c r="BQ149" i="8" s="1"/>
  <c r="BQ150" i="8" s="1"/>
  <c r="BQ151" i="8" s="1"/>
  <c r="BQ152" i="8" s="1"/>
  <c r="BQ153" i="8" s="1"/>
  <c r="BQ210" i="8" s="1"/>
  <c r="BQ87" i="8" s="1"/>
  <c r="BV124" i="8"/>
  <c r="BV125" i="8" s="1"/>
  <c r="BT126" i="8"/>
  <c r="BU126" i="8" s="1"/>
  <c r="BP28" i="7"/>
  <c r="BP74" i="7"/>
  <c r="BP83" i="7" s="1"/>
  <c r="BP32" i="7"/>
  <c r="BZ122" i="8"/>
  <c r="CA122" i="8" s="1"/>
  <c r="BR128" i="8"/>
  <c r="CE111" i="8"/>
  <c r="CF111" i="8" s="1"/>
  <c r="CC120" i="8"/>
  <c r="CC121" i="8" s="1"/>
  <c r="AY360" i="5"/>
  <c r="AY397" i="5" s="1"/>
  <c r="AY361" i="5"/>
  <c r="AY398" i="5" s="1"/>
  <c r="AY129" i="6"/>
  <c r="AX95" i="7"/>
  <c r="AX97" i="7"/>
  <c r="AX98" i="7"/>
  <c r="AX77" i="6"/>
  <c r="AX79" i="6" s="1"/>
  <c r="CD117" i="8"/>
  <c r="CG110" i="8"/>
  <c r="BV126" i="8" l="1"/>
  <c r="CB122" i="8"/>
  <c r="BS128" i="8"/>
  <c r="CE112" i="8"/>
  <c r="CE113" i="8" s="1"/>
  <c r="CE114" i="8" s="1"/>
  <c r="CE115" i="8" s="1"/>
  <c r="BQ81" i="8"/>
  <c r="BQ82" i="8" s="1"/>
  <c r="BQ54" i="6" s="1"/>
  <c r="BQ89" i="8"/>
  <c r="BR85" i="8" s="1"/>
  <c r="BR129" i="8"/>
  <c r="BS129" i="8" s="1"/>
  <c r="BP76" i="7"/>
  <c r="BP85" i="7" s="1"/>
  <c r="BP33" i="7"/>
  <c r="CC122" i="8"/>
  <c r="BT127" i="8"/>
  <c r="BT128" i="8" s="1"/>
  <c r="BZ123" i="8"/>
  <c r="CA123" i="8" s="1"/>
  <c r="BW124" i="8"/>
  <c r="BX124" i="8" s="1"/>
  <c r="CF112" i="8"/>
  <c r="CF113" i="8" s="1"/>
  <c r="CG230" i="8"/>
  <c r="CG330" i="8" s="1"/>
  <c r="CG88" i="8" s="1"/>
  <c r="CG111" i="8"/>
  <c r="AY72" i="6"/>
  <c r="AZ127" i="6"/>
  <c r="CD118" i="8"/>
  <c r="CD119" i="8" s="1"/>
  <c r="CD120" i="8" s="1"/>
  <c r="AX97" i="6"/>
  <c r="AX98" i="6"/>
  <c r="BR130" i="8" l="1"/>
  <c r="BR131" i="8" s="1"/>
  <c r="BR132" i="8" s="1"/>
  <c r="BR133" i="8" s="1"/>
  <c r="BR134" i="8" s="1"/>
  <c r="BR135" i="8" s="1"/>
  <c r="BR136" i="8" s="1"/>
  <c r="BR137" i="8" s="1"/>
  <c r="BR138" i="8" s="1"/>
  <c r="BR139" i="8" s="1"/>
  <c r="BR140" i="8" s="1"/>
  <c r="BR141" i="8" s="1"/>
  <c r="BR142" i="8" s="1"/>
  <c r="BR143" i="8" s="1"/>
  <c r="BR144" i="8" s="1"/>
  <c r="BR145" i="8" s="1"/>
  <c r="BR146" i="8" s="1"/>
  <c r="BR147" i="8" s="1"/>
  <c r="BR148" i="8" s="1"/>
  <c r="BR149" i="8" s="1"/>
  <c r="BR150" i="8" s="1"/>
  <c r="BR151" i="8" s="1"/>
  <c r="BR152" i="8" s="1"/>
  <c r="BR153" i="8" s="1"/>
  <c r="BR154" i="8" s="1"/>
  <c r="BR210" i="8" s="1"/>
  <c r="BR87" i="8" s="1"/>
  <c r="BR81" i="8" s="1"/>
  <c r="BR82" i="8" s="1"/>
  <c r="BR54" i="6" s="1"/>
  <c r="BR103" i="6" s="1"/>
  <c r="BR107" i="6" s="1"/>
  <c r="BR124" i="6" s="1"/>
  <c r="CE116" i="8"/>
  <c r="CE117" i="8" s="1"/>
  <c r="CE118" i="8" s="1"/>
  <c r="CE119" i="8" s="1"/>
  <c r="CE120" i="8" s="1"/>
  <c r="BT129" i="8"/>
  <c r="BQ11" i="7"/>
  <c r="BQ12" i="7" s="1"/>
  <c r="BQ18" i="7" s="1"/>
  <c r="BQ56" i="6"/>
  <c r="BQ103" i="6"/>
  <c r="BY124" i="8"/>
  <c r="BZ124" i="8" s="1"/>
  <c r="CA124" i="8" s="1"/>
  <c r="BW125" i="8"/>
  <c r="BX125" i="8" s="1"/>
  <c r="CB123" i="8"/>
  <c r="CC123" i="8" s="1"/>
  <c r="BU127" i="8"/>
  <c r="CF114" i="8"/>
  <c r="AZ360" i="5"/>
  <c r="AZ397" i="5" s="1"/>
  <c r="AZ361" i="5"/>
  <c r="AZ398" i="5" s="1"/>
  <c r="AZ129" i="6"/>
  <c r="CD121" i="8"/>
  <c r="AY95" i="7"/>
  <c r="AY77" i="6"/>
  <c r="AY79" i="6" s="1"/>
  <c r="AY98" i="7"/>
  <c r="AY97" i="7"/>
  <c r="EE72" i="6"/>
  <c r="EE77" i="6" s="1"/>
  <c r="EE79" i="6" s="1"/>
  <c r="EE97" i="6" s="1"/>
  <c r="CG112" i="8"/>
  <c r="CH111" i="8"/>
  <c r="BR56" i="6" l="1"/>
  <c r="BR11" i="7"/>
  <c r="BR12" i="7" s="1"/>
  <c r="BR18" i="7" s="1"/>
  <c r="BR89" i="8"/>
  <c r="BS85" i="8" s="1"/>
  <c r="BS130" i="8"/>
  <c r="BR57" i="6"/>
  <c r="BR99" i="7"/>
  <c r="BR93" i="7"/>
  <c r="BY125" i="8"/>
  <c r="BQ107" i="6"/>
  <c r="BQ124" i="6" s="1"/>
  <c r="BR31" i="7"/>
  <c r="BR24" i="7"/>
  <c r="BR65" i="7"/>
  <c r="BR72" i="7" s="1"/>
  <c r="BQ93" i="7"/>
  <c r="BQ57" i="6"/>
  <c r="BQ99" i="7"/>
  <c r="BQ83" i="6"/>
  <c r="BU128" i="8"/>
  <c r="BU129" i="8" s="1"/>
  <c r="BV127" i="8"/>
  <c r="BQ31" i="7"/>
  <c r="BQ24" i="7"/>
  <c r="BQ65" i="7"/>
  <c r="BQ72" i="7" s="1"/>
  <c r="BW126" i="8"/>
  <c r="BX126" i="8" s="1"/>
  <c r="CB124" i="8"/>
  <c r="CC124" i="8" s="1"/>
  <c r="CE121" i="8"/>
  <c r="CH112" i="8"/>
  <c r="CI112" i="8" s="1"/>
  <c r="CH231" i="8"/>
  <c r="CH330" i="8" s="1"/>
  <c r="CH88" i="8" s="1"/>
  <c r="CD122" i="8"/>
  <c r="CD123" i="8" s="1"/>
  <c r="CF115" i="8"/>
  <c r="CF116" i="8" s="1"/>
  <c r="CF117" i="8" s="1"/>
  <c r="AY98" i="6"/>
  <c r="AY97" i="6"/>
  <c r="BA127" i="6"/>
  <c r="AZ72" i="6"/>
  <c r="CG113" i="8"/>
  <c r="BT130" i="8" l="1"/>
  <c r="BS131" i="8"/>
  <c r="BS132" i="8" s="1"/>
  <c r="BS133" i="8" s="1"/>
  <c r="BS134" i="8" s="1"/>
  <c r="BS135" i="8" s="1"/>
  <c r="BS136" i="8" s="1"/>
  <c r="BS137" i="8" s="1"/>
  <c r="BS138" i="8" s="1"/>
  <c r="BS139" i="8" s="1"/>
  <c r="BS140" i="8" s="1"/>
  <c r="BS141" i="8" s="1"/>
  <c r="BS142" i="8" s="1"/>
  <c r="BS143" i="8" s="1"/>
  <c r="BS144" i="8" s="1"/>
  <c r="BS145" i="8" s="1"/>
  <c r="BS146" i="8" s="1"/>
  <c r="BS147" i="8" s="1"/>
  <c r="BS148" i="8" s="1"/>
  <c r="BS149" i="8" s="1"/>
  <c r="BS150" i="8" s="1"/>
  <c r="BS151" i="8" s="1"/>
  <c r="BS152" i="8" s="1"/>
  <c r="BS153" i="8" s="1"/>
  <c r="BS154" i="8" s="1"/>
  <c r="BS155" i="8" s="1"/>
  <c r="BS210" i="8" s="1"/>
  <c r="BS87" i="8" s="1"/>
  <c r="BY126" i="8"/>
  <c r="CD124" i="8"/>
  <c r="BZ125" i="8"/>
  <c r="CB125" i="8" s="1"/>
  <c r="CC125" i="8" s="1"/>
  <c r="CA125" i="8"/>
  <c r="BW127" i="8"/>
  <c r="BR28" i="7"/>
  <c r="BR32" i="7"/>
  <c r="BR74" i="7"/>
  <c r="BR83" i="7" s="1"/>
  <c r="BQ32" i="7"/>
  <c r="BQ28" i="7"/>
  <c r="BQ74" i="7"/>
  <c r="BQ83" i="7" s="1"/>
  <c r="BV128" i="8"/>
  <c r="BV129" i="8" s="1"/>
  <c r="BR83" i="6"/>
  <c r="BQ86" i="6"/>
  <c r="BQ95" i="6" s="1"/>
  <c r="BU130" i="8"/>
  <c r="CE122" i="8"/>
  <c r="CE123" i="8" s="1"/>
  <c r="CE124" i="8" s="1"/>
  <c r="CF118" i="8"/>
  <c r="CF119" i="8" s="1"/>
  <c r="CF120" i="8" s="1"/>
  <c r="CF121" i="8" s="1"/>
  <c r="CF122" i="8" s="1"/>
  <c r="CF123" i="8" s="1"/>
  <c r="CF124" i="8" s="1"/>
  <c r="CI232" i="8"/>
  <c r="CI330" i="8" s="1"/>
  <c r="CI88" i="8" s="1"/>
  <c r="CH113" i="8"/>
  <c r="CI113" i="8" s="1"/>
  <c r="CG114" i="8"/>
  <c r="CG115" i="8" s="1"/>
  <c r="CG116" i="8" s="1"/>
  <c r="AZ77" i="6"/>
  <c r="AZ79" i="6" s="1"/>
  <c r="AZ98" i="7"/>
  <c r="AZ95" i="7"/>
  <c r="AZ97" i="7"/>
  <c r="BA360" i="5"/>
  <c r="BA397" i="5" s="1"/>
  <c r="BA129" i="6"/>
  <c r="BA361" i="5"/>
  <c r="BA398" i="5" s="1"/>
  <c r="BW128" i="8" l="1"/>
  <c r="BW129" i="8" s="1"/>
  <c r="BS81" i="8"/>
  <c r="BS82" i="8" s="1"/>
  <c r="BS54" i="6" s="1"/>
  <c r="BS89" i="8"/>
  <c r="BT85" i="8" s="1"/>
  <c r="BT131" i="8"/>
  <c r="BT132" i="8"/>
  <c r="BT133" i="8"/>
  <c r="BT134" i="8" s="1"/>
  <c r="BT135" i="8" s="1"/>
  <c r="BT136" i="8" s="1"/>
  <c r="BT137" i="8" s="1"/>
  <c r="BT138" i="8" s="1"/>
  <c r="BT139" i="8" s="1"/>
  <c r="BT140" i="8" s="1"/>
  <c r="BT141" i="8" s="1"/>
  <c r="BT142" i="8" s="1"/>
  <c r="BT143" i="8" s="1"/>
  <c r="BT144" i="8" s="1"/>
  <c r="BT145" i="8" s="1"/>
  <c r="BT146" i="8" s="1"/>
  <c r="BT147" i="8" s="1"/>
  <c r="BT148" i="8" s="1"/>
  <c r="BT149" i="8" s="1"/>
  <c r="BT150" i="8" s="1"/>
  <c r="BT151" i="8" s="1"/>
  <c r="BR33" i="7"/>
  <c r="BR76" i="7"/>
  <c r="BR85" i="7" s="1"/>
  <c r="BZ126" i="8"/>
  <c r="BR86" i="6"/>
  <c r="BR95" i="6" s="1"/>
  <c r="BQ33" i="7"/>
  <c r="BQ76" i="7"/>
  <c r="BQ85" i="7" s="1"/>
  <c r="BX127" i="8"/>
  <c r="BV130" i="8"/>
  <c r="CD125" i="8"/>
  <c r="CG117" i="8"/>
  <c r="CG118" i="8" s="1"/>
  <c r="CG119" i="8" s="1"/>
  <c r="CG120" i="8" s="1"/>
  <c r="CG121" i="8" s="1"/>
  <c r="CJ113" i="8"/>
  <c r="BA72" i="6"/>
  <c r="BB127" i="6"/>
  <c r="AZ97" i="6"/>
  <c r="AZ98" i="6"/>
  <c r="CH114" i="8"/>
  <c r="CH115" i="8" s="1"/>
  <c r="CH116" i="8" s="1"/>
  <c r="BT152" i="8" l="1"/>
  <c r="BT153" i="8" s="1"/>
  <c r="BT154" i="8" s="1"/>
  <c r="BT155" i="8" s="1"/>
  <c r="BT156" i="8" s="1"/>
  <c r="BT210" i="8" s="1"/>
  <c r="BT87" i="8" s="1"/>
  <c r="EJ54" i="6"/>
  <c r="EJ56" i="6" s="1"/>
  <c r="EJ57" i="6" s="1"/>
  <c r="BS103" i="6"/>
  <c r="BS56" i="6"/>
  <c r="BS11" i="7"/>
  <c r="BS12" i="7" s="1"/>
  <c r="BS18" i="7" s="1"/>
  <c r="BU131" i="8"/>
  <c r="BV131" i="8"/>
  <c r="BW130" i="8"/>
  <c r="BX128" i="8"/>
  <c r="BX129" i="8" s="1"/>
  <c r="BY127" i="8"/>
  <c r="BZ127" i="8" s="1"/>
  <c r="CA126" i="8"/>
  <c r="CE125" i="8"/>
  <c r="CH117" i="8"/>
  <c r="CH118" i="8" s="1"/>
  <c r="CH119" i="8" s="1"/>
  <c r="CH120" i="8" s="1"/>
  <c r="CH121" i="8" s="1"/>
  <c r="CH122" i="8" s="1"/>
  <c r="CI114" i="8"/>
  <c r="CJ114" i="8" s="1"/>
  <c r="CK114" i="8" s="1"/>
  <c r="BA95" i="7"/>
  <c r="BA97" i="7"/>
  <c r="BA98" i="7"/>
  <c r="BA77" i="6"/>
  <c r="BA79" i="6" s="1"/>
  <c r="BB360" i="5"/>
  <c r="BB397" i="5" s="1"/>
  <c r="BB129" i="6"/>
  <c r="BB361" i="5"/>
  <c r="BB398" i="5" s="1"/>
  <c r="CJ233" i="8"/>
  <c r="CJ330" i="8" s="1"/>
  <c r="CJ88" i="8" s="1"/>
  <c r="CG122" i="8"/>
  <c r="CG123" i="8" s="1"/>
  <c r="CG124" i="8" s="1"/>
  <c r="BU132" i="8" l="1"/>
  <c r="BU133" i="8" s="1"/>
  <c r="BU134" i="8" s="1"/>
  <c r="BU135" i="8" s="1"/>
  <c r="BU136" i="8" s="1"/>
  <c r="BU137" i="8" s="1"/>
  <c r="BU138" i="8" s="1"/>
  <c r="BU139" i="8" s="1"/>
  <c r="BU140" i="8" s="1"/>
  <c r="BU141" i="8" s="1"/>
  <c r="BU142" i="8" s="1"/>
  <c r="BU143" i="8" s="1"/>
  <c r="BU144" i="8" s="1"/>
  <c r="BU145" i="8" s="1"/>
  <c r="BU146" i="8" s="1"/>
  <c r="BU147" i="8" s="1"/>
  <c r="BU148" i="8" s="1"/>
  <c r="BU149" i="8" s="1"/>
  <c r="BU150" i="8" s="1"/>
  <c r="BU151" i="8" s="1"/>
  <c r="BS31" i="7"/>
  <c r="BS65" i="7"/>
  <c r="BS72" i="7" s="1"/>
  <c r="BS24" i="7"/>
  <c r="BS99" i="7"/>
  <c r="BS57" i="6"/>
  <c r="BS93" i="7"/>
  <c r="BS83" i="6"/>
  <c r="BS107" i="6"/>
  <c r="BS124" i="6" s="1"/>
  <c r="EJ103" i="6"/>
  <c r="EJ107" i="6" s="1"/>
  <c r="EJ124" i="6" s="1"/>
  <c r="EJ129" i="6" s="1"/>
  <c r="EK127" i="6" s="1"/>
  <c r="BV132" i="8"/>
  <c r="BV133" i="8" s="1"/>
  <c r="BT81" i="8"/>
  <c r="BT82" i="8" s="1"/>
  <c r="BT54" i="6" s="1"/>
  <c r="BT89" i="8"/>
  <c r="BU85" i="8" s="1"/>
  <c r="BX130" i="8"/>
  <c r="BX131" i="8" s="1"/>
  <c r="BW131" i="8"/>
  <c r="BY128" i="8"/>
  <c r="BY129" i="8" s="1"/>
  <c r="CA127" i="8"/>
  <c r="CB126" i="8"/>
  <c r="CF125" i="8"/>
  <c r="CG125" i="8" s="1"/>
  <c r="CH123" i="8"/>
  <c r="CH124" i="8" s="1"/>
  <c r="BA97" i="6"/>
  <c r="BA98" i="6"/>
  <c r="CI115" i="8"/>
  <c r="CJ115" i="8" s="1"/>
  <c r="CK234" i="8"/>
  <c r="CK330" i="8" s="1"/>
  <c r="CK88" i="8" s="1"/>
  <c r="BB72" i="6"/>
  <c r="BC127" i="6"/>
  <c r="BV134" i="8" l="1"/>
  <c r="BV135" i="8" s="1"/>
  <c r="BV136" i="8" s="1"/>
  <c r="BV137" i="8" s="1"/>
  <c r="BV138" i="8" s="1"/>
  <c r="BV139" i="8" s="1"/>
  <c r="BV140" i="8" s="1"/>
  <c r="BT11" i="7"/>
  <c r="BT12" i="7" s="1"/>
  <c r="BT18" i="7" s="1"/>
  <c r="BT103" i="6"/>
  <c r="BT107" i="6" s="1"/>
  <c r="BT124" i="6" s="1"/>
  <c r="BT56" i="6"/>
  <c r="EJ83" i="6"/>
  <c r="EJ86" i="6" s="1"/>
  <c r="EJ95" i="6" s="1"/>
  <c r="BS86" i="6"/>
  <c r="BS95" i="6" s="1"/>
  <c r="BT83" i="6"/>
  <c r="I105" i="7"/>
  <c r="G93" i="7"/>
  <c r="H105" i="7"/>
  <c r="BY130" i="8"/>
  <c r="BY131" i="8" s="1"/>
  <c r="G99" i="7"/>
  <c r="H111" i="7"/>
  <c r="I111" i="7"/>
  <c r="BS28" i="7"/>
  <c r="BS74" i="7"/>
  <c r="BS83" i="7" s="1"/>
  <c r="BS32" i="7"/>
  <c r="BW132" i="8"/>
  <c r="BW133" i="8" s="1"/>
  <c r="BW134" i="8" s="1"/>
  <c r="BW135" i="8" s="1"/>
  <c r="BW136" i="8" s="1"/>
  <c r="BW137" i="8" s="1"/>
  <c r="BW138" i="8" s="1"/>
  <c r="BW139" i="8" s="1"/>
  <c r="BU152" i="8"/>
  <c r="BU153" i="8" s="1"/>
  <c r="BU154" i="8" s="1"/>
  <c r="BU155" i="8" s="1"/>
  <c r="BU156" i="8" s="1"/>
  <c r="BU157" i="8" s="1"/>
  <c r="BU210" i="8" s="1"/>
  <c r="BU87" i="8" s="1"/>
  <c r="BU81" i="8" s="1"/>
  <c r="BU82" i="8" s="1"/>
  <c r="BU54" i="6" s="1"/>
  <c r="CH125" i="8"/>
  <c r="BZ128" i="8"/>
  <c r="CB127" i="8"/>
  <c r="CC126" i="8"/>
  <c r="CD126" i="8" s="1"/>
  <c r="CK115" i="8"/>
  <c r="BB97" i="7"/>
  <c r="BB95" i="7"/>
  <c r="BB98" i="7"/>
  <c r="BB77" i="6"/>
  <c r="BB79" i="6" s="1"/>
  <c r="BC360" i="5"/>
  <c r="BC397" i="5" s="1"/>
  <c r="BC361" i="5"/>
  <c r="BC398" i="5" s="1"/>
  <c r="BC129" i="6"/>
  <c r="CI116" i="8"/>
  <c r="CJ116" i="8" s="1"/>
  <c r="BT86" i="6" l="1"/>
  <c r="BT95" i="6" s="1"/>
  <c r="BU11" i="7"/>
  <c r="BU12" i="7" s="1"/>
  <c r="BU18" i="7" s="1"/>
  <c r="BU103" i="6"/>
  <c r="BU107" i="6" s="1"/>
  <c r="BU124" i="6" s="1"/>
  <c r="BU56" i="6"/>
  <c r="BT24" i="7"/>
  <c r="BT65" i="7"/>
  <c r="BT72" i="7" s="1"/>
  <c r="BT31" i="7"/>
  <c r="BT99" i="7"/>
  <c r="BT93" i="7"/>
  <c r="BT57" i="6"/>
  <c r="BU89" i="8"/>
  <c r="BV85" i="8" s="1"/>
  <c r="BV141" i="8"/>
  <c r="BV142" i="8" s="1"/>
  <c r="BV143" i="8" s="1"/>
  <c r="BV144" i="8" s="1"/>
  <c r="BV145" i="8" s="1"/>
  <c r="BV146" i="8" s="1"/>
  <c r="BV147" i="8" s="1"/>
  <c r="BV148" i="8" s="1"/>
  <c r="BV149" i="8" s="1"/>
  <c r="BV150" i="8" s="1"/>
  <c r="BV151" i="8" s="1"/>
  <c r="BS76" i="7"/>
  <c r="BS85" i="7" s="1"/>
  <c r="BS33" i="7"/>
  <c r="BX132" i="8"/>
  <c r="BX133" i="8" s="1"/>
  <c r="BX134" i="8" s="1"/>
  <c r="BW140" i="8"/>
  <c r="CE126" i="8"/>
  <c r="CC127" i="8"/>
  <c r="BZ129" i="8"/>
  <c r="BZ130" i="8" s="1"/>
  <c r="BZ131" i="8" s="1"/>
  <c r="CA128" i="8"/>
  <c r="CB128" i="8" s="1"/>
  <c r="BB98" i="6"/>
  <c r="BB97" i="6"/>
  <c r="CL115" i="8"/>
  <c r="CK116" i="8"/>
  <c r="CI117" i="8"/>
  <c r="CJ117" i="8" s="1"/>
  <c r="BC72" i="6"/>
  <c r="BD127" i="6"/>
  <c r="BT32" i="7" l="1"/>
  <c r="BT74" i="7"/>
  <c r="BT83" i="7" s="1"/>
  <c r="BT28" i="7"/>
  <c r="BU57" i="6"/>
  <c r="BU93" i="7"/>
  <c r="BU99" i="7"/>
  <c r="BW141" i="8"/>
  <c r="BW142" i="8" s="1"/>
  <c r="BW143" i="8" s="1"/>
  <c r="BW144" i="8" s="1"/>
  <c r="BW145" i="8" s="1"/>
  <c r="BW146" i="8" s="1"/>
  <c r="BW147" i="8" s="1"/>
  <c r="BW148" i="8" s="1"/>
  <c r="BW149" i="8" s="1"/>
  <c r="BW150" i="8" s="1"/>
  <c r="BW151" i="8" s="1"/>
  <c r="BW152" i="8" s="1"/>
  <c r="BW153" i="8" s="1"/>
  <c r="BW154" i="8" s="1"/>
  <c r="BW155" i="8" s="1"/>
  <c r="BW156" i="8" s="1"/>
  <c r="BW157" i="8" s="1"/>
  <c r="BW158" i="8" s="1"/>
  <c r="BW159" i="8" s="1"/>
  <c r="BW210" i="8" s="1"/>
  <c r="BW87" i="8" s="1"/>
  <c r="BW81" i="8" s="1"/>
  <c r="BW82" i="8" s="1"/>
  <c r="BW54" i="6" s="1"/>
  <c r="BW11" i="7" s="1"/>
  <c r="BW12" i="7" s="1"/>
  <c r="BW18" i="7" s="1"/>
  <c r="BU24" i="7"/>
  <c r="BU31" i="7"/>
  <c r="BU65" i="7"/>
  <c r="BU72" i="7" s="1"/>
  <c r="BY132" i="8"/>
  <c r="BY133" i="8" s="1"/>
  <c r="BV152" i="8"/>
  <c r="BV153" i="8" s="1"/>
  <c r="BV154" i="8" s="1"/>
  <c r="BV155" i="8" s="1"/>
  <c r="BV156" i="8" s="1"/>
  <c r="BV157" i="8" s="1"/>
  <c r="BV158" i="8" s="1"/>
  <c r="BV210" i="8" s="1"/>
  <c r="BV87" i="8" s="1"/>
  <c r="BV81" i="8" s="1"/>
  <c r="BV82" i="8" s="1"/>
  <c r="BV54" i="6" s="1"/>
  <c r="BU83" i="6"/>
  <c r="BU86" i="6" s="1"/>
  <c r="BU95" i="6" s="1"/>
  <c r="CC128" i="8"/>
  <c r="BX135" i="8"/>
  <c r="BX136" i="8" s="1"/>
  <c r="BX137" i="8" s="1"/>
  <c r="BX138" i="8" s="1"/>
  <c r="BX139" i="8" s="1"/>
  <c r="CA129" i="8"/>
  <c r="CA130" i="8" s="1"/>
  <c r="CD127" i="8"/>
  <c r="CE127" i="8" s="1"/>
  <c r="CF126" i="8"/>
  <c r="CI118" i="8"/>
  <c r="CI119" i="8" s="1"/>
  <c r="CI120" i="8" s="1"/>
  <c r="CI121" i="8" s="1"/>
  <c r="CI122" i="8" s="1"/>
  <c r="CI123" i="8" s="1"/>
  <c r="CI124" i="8" s="1"/>
  <c r="CI125" i="8" s="1"/>
  <c r="CK117" i="8"/>
  <c r="CL235" i="8"/>
  <c r="CL330" i="8" s="1"/>
  <c r="CL88" i="8" s="1"/>
  <c r="BC95" i="7"/>
  <c r="BC77" i="6"/>
  <c r="BC79" i="6" s="1"/>
  <c r="EF72" i="6"/>
  <c r="EF77" i="6" s="1"/>
  <c r="EF79" i="6" s="1"/>
  <c r="EF97" i="6" s="1"/>
  <c r="BC97" i="7"/>
  <c r="BC98" i="7"/>
  <c r="CL116" i="8"/>
  <c r="CM116" i="8" s="1"/>
  <c r="BD360" i="5"/>
  <c r="BD397" i="5" s="1"/>
  <c r="BD361" i="5"/>
  <c r="BD398" i="5" s="1"/>
  <c r="BD129" i="6"/>
  <c r="BU28" i="7" l="1"/>
  <c r="BU32" i="7"/>
  <c r="BU74" i="7"/>
  <c r="BU83" i="7" s="1"/>
  <c r="BW103" i="6"/>
  <c r="BW107" i="6" s="1"/>
  <c r="BW124" i="6" s="1"/>
  <c r="BT33" i="7"/>
  <c r="BT76" i="7"/>
  <c r="BT85" i="7" s="1"/>
  <c r="BV89" i="8"/>
  <c r="BW85" i="8" s="1"/>
  <c r="BW89" i="8" s="1"/>
  <c r="BX85" i="8" s="1"/>
  <c r="BW56" i="6"/>
  <c r="BW93" i="7" s="1"/>
  <c r="BY134" i="8"/>
  <c r="BZ132" i="8"/>
  <c r="BX140" i="8"/>
  <c r="BX141" i="8" s="1"/>
  <c r="BX142" i="8" s="1"/>
  <c r="BX143" i="8" s="1"/>
  <c r="BX144" i="8" s="1"/>
  <c r="BX145" i="8" s="1"/>
  <c r="BX146" i="8" s="1"/>
  <c r="BX147" i="8" s="1"/>
  <c r="BX148" i="8" s="1"/>
  <c r="BX149" i="8" s="1"/>
  <c r="BX150" i="8" s="1"/>
  <c r="BX151" i="8" s="1"/>
  <c r="BX152" i="8" s="1"/>
  <c r="BX153" i="8" s="1"/>
  <c r="BX154" i="8" s="1"/>
  <c r="BX155" i="8" s="1"/>
  <c r="BX156" i="8" s="1"/>
  <c r="BX157" i="8" s="1"/>
  <c r="BX158" i="8" s="1"/>
  <c r="BX159" i="8" s="1"/>
  <c r="BX160" i="8" s="1"/>
  <c r="BX210" i="8" s="1"/>
  <c r="BX87" i="8" s="1"/>
  <c r="BX81" i="8" s="1"/>
  <c r="BX82" i="8" s="1"/>
  <c r="BX54" i="6" s="1"/>
  <c r="BX56" i="6" s="1"/>
  <c r="BY135" i="8"/>
  <c r="BY136" i="8" s="1"/>
  <c r="BY137" i="8" s="1"/>
  <c r="BY138" i="8" s="1"/>
  <c r="BY139" i="8" s="1"/>
  <c r="CA131" i="8"/>
  <c r="CA132" i="8" s="1"/>
  <c r="BV56" i="6"/>
  <c r="BV103" i="6"/>
  <c r="BV11" i="7"/>
  <c r="BV12" i="7" s="1"/>
  <c r="BV18" i="7" s="1"/>
  <c r="EK54" i="6"/>
  <c r="EK56" i="6" s="1"/>
  <c r="EK57" i="6" s="1"/>
  <c r="CF127" i="8"/>
  <c r="CG127" i="8" s="1"/>
  <c r="CG126" i="8"/>
  <c r="BW65" i="7"/>
  <c r="BW72" i="7" s="1"/>
  <c r="BW31" i="7"/>
  <c r="BW24" i="7"/>
  <c r="CB129" i="8"/>
  <c r="CD128" i="8"/>
  <c r="CJ118" i="8"/>
  <c r="CJ119" i="8" s="1"/>
  <c r="CJ120" i="8" s="1"/>
  <c r="CJ121" i="8" s="1"/>
  <c r="CJ122" i="8" s="1"/>
  <c r="CJ123" i="8" s="1"/>
  <c r="CJ124" i="8" s="1"/>
  <c r="CJ125" i="8" s="1"/>
  <c r="CM236" i="8"/>
  <c r="CM330" i="8" s="1"/>
  <c r="CM88" i="8" s="1"/>
  <c r="BE127" i="6"/>
  <c r="BD72" i="6"/>
  <c r="CL117" i="8"/>
  <c r="CM117" i="8" s="1"/>
  <c r="CN117" i="8" s="1"/>
  <c r="BC97" i="6"/>
  <c r="BC98" i="6"/>
  <c r="BZ133" i="8" l="1"/>
  <c r="BZ134" i="8" s="1"/>
  <c r="BZ135" i="8" s="1"/>
  <c r="BZ136" i="8" s="1"/>
  <c r="BZ137" i="8" s="1"/>
  <c r="BZ138" i="8" s="1"/>
  <c r="BZ139" i="8" s="1"/>
  <c r="BZ140" i="8" s="1"/>
  <c r="BW99" i="7"/>
  <c r="BW57" i="6"/>
  <c r="BU76" i="7"/>
  <c r="BU85" i="7" s="1"/>
  <c r="BU33" i="7"/>
  <c r="BX103" i="6"/>
  <c r="BX89" i="8"/>
  <c r="BY85" i="8" s="1"/>
  <c r="BX11" i="7"/>
  <c r="BX12" i="7" s="1"/>
  <c r="BX18" i="7" s="1"/>
  <c r="BY140" i="8"/>
  <c r="BY141" i="8" s="1"/>
  <c r="BY142" i="8" s="1"/>
  <c r="BY143" i="8" s="1"/>
  <c r="BY144" i="8" s="1"/>
  <c r="BY145" i="8" s="1"/>
  <c r="BY146" i="8" s="1"/>
  <c r="BY147" i="8" s="1"/>
  <c r="BY148" i="8" s="1"/>
  <c r="BY149" i="8" s="1"/>
  <c r="BY150" i="8" s="1"/>
  <c r="BY151" i="8" s="1"/>
  <c r="BY152" i="8" s="1"/>
  <c r="BY153" i="8" s="1"/>
  <c r="BY154" i="8" s="1"/>
  <c r="BY155" i="8" s="1"/>
  <c r="BY156" i="8" s="1"/>
  <c r="BY157" i="8" s="1"/>
  <c r="BY158" i="8" s="1"/>
  <c r="BY159" i="8" s="1"/>
  <c r="BY160" i="8" s="1"/>
  <c r="BY161" i="8" s="1"/>
  <c r="BY210" i="8" s="1"/>
  <c r="BY87" i="8" s="1"/>
  <c r="CA133" i="8"/>
  <c r="BX107" i="6"/>
  <c r="BX124" i="6" s="1"/>
  <c r="BV31" i="7"/>
  <c r="BV65" i="7"/>
  <c r="BV72" i="7" s="1"/>
  <c r="BV24" i="7"/>
  <c r="CE128" i="8"/>
  <c r="BV107" i="6"/>
  <c r="BV124" i="6" s="1"/>
  <c r="EK103" i="6"/>
  <c r="EK107" i="6" s="1"/>
  <c r="EK124" i="6" s="1"/>
  <c r="EK129" i="6" s="1"/>
  <c r="EL127" i="6" s="1"/>
  <c r="BV57" i="6"/>
  <c r="BV93" i="7"/>
  <c r="BV99" i="7"/>
  <c r="BV83" i="6"/>
  <c r="BW32" i="7"/>
  <c r="BW28" i="7"/>
  <c r="BW74" i="7"/>
  <c r="BW83" i="7" s="1"/>
  <c r="CB130" i="8"/>
  <c r="CB131" i="8" s="1"/>
  <c r="CB132" i="8" s="1"/>
  <c r="CC129" i="8"/>
  <c r="CD129" i="8" s="1"/>
  <c r="BX65" i="7"/>
  <c r="BX72" i="7" s="1"/>
  <c r="BX24" i="7"/>
  <c r="BX31" i="7"/>
  <c r="BX93" i="7"/>
  <c r="BX99" i="7"/>
  <c r="BX57" i="6"/>
  <c r="CH126" i="8"/>
  <c r="CK118" i="8"/>
  <c r="CK119" i="8" s="1"/>
  <c r="CN237" i="8"/>
  <c r="CN330" i="8" s="1"/>
  <c r="CN88" i="8" s="1"/>
  <c r="BD98" i="7"/>
  <c r="BD97" i="7"/>
  <c r="BD77" i="6"/>
  <c r="BD79" i="6" s="1"/>
  <c r="BD95" i="7"/>
  <c r="BE360" i="5"/>
  <c r="BE397" i="5" s="1"/>
  <c r="BE129" i="6"/>
  <c r="BE361" i="5"/>
  <c r="BE398" i="5" s="1"/>
  <c r="CA134" i="8" l="1"/>
  <c r="CA135" i="8" s="1"/>
  <c r="CA136" i="8" s="1"/>
  <c r="CA137" i="8" s="1"/>
  <c r="CA138" i="8" s="1"/>
  <c r="CA139" i="8" s="1"/>
  <c r="CA140" i="8" s="1"/>
  <c r="BY81" i="8"/>
  <c r="BY82" i="8" s="1"/>
  <c r="BY54" i="6" s="1"/>
  <c r="BY89" i="8"/>
  <c r="BZ85" i="8" s="1"/>
  <c r="BZ141" i="8"/>
  <c r="BZ142" i="8" s="1"/>
  <c r="BZ143" i="8" s="1"/>
  <c r="BZ144" i="8" s="1"/>
  <c r="BZ145" i="8" s="1"/>
  <c r="BZ146" i="8" s="1"/>
  <c r="BZ147" i="8" s="1"/>
  <c r="BZ148" i="8" s="1"/>
  <c r="BZ149" i="8" s="1"/>
  <c r="BZ150" i="8" s="1"/>
  <c r="BZ151" i="8" s="1"/>
  <c r="BZ152" i="8" s="1"/>
  <c r="BZ153" i="8" s="1"/>
  <c r="BZ154" i="8" s="1"/>
  <c r="BZ155" i="8" s="1"/>
  <c r="BZ156" i="8" s="1"/>
  <c r="BZ157" i="8" s="1"/>
  <c r="BZ158" i="8" s="1"/>
  <c r="BZ159" i="8" s="1"/>
  <c r="BZ160" i="8" s="1"/>
  <c r="BZ161" i="8" s="1"/>
  <c r="BZ162" i="8" s="1"/>
  <c r="BZ210" i="8" s="1"/>
  <c r="BZ87" i="8" s="1"/>
  <c r="BZ81" i="8" s="1"/>
  <c r="BZ82" i="8" s="1"/>
  <c r="BZ54" i="6" s="1"/>
  <c r="BZ56" i="6" s="1"/>
  <c r="CB133" i="8"/>
  <c r="CB134" i="8"/>
  <c r="CB135" i="8" s="1"/>
  <c r="CB136" i="8" s="1"/>
  <c r="CB137" i="8" s="1"/>
  <c r="CB138" i="8" s="1"/>
  <c r="CB139" i="8" s="1"/>
  <c r="CB140" i="8" s="1"/>
  <c r="BV86" i="6"/>
  <c r="BV95" i="6" s="1"/>
  <c r="BW83" i="6"/>
  <c r="CE129" i="8"/>
  <c r="BV74" i="7"/>
  <c r="BV83" i="7" s="1"/>
  <c r="BV32" i="7"/>
  <c r="BV28" i="7"/>
  <c r="CF128" i="8"/>
  <c r="BW76" i="7"/>
  <c r="BW85" i="7" s="1"/>
  <c r="BW33" i="7"/>
  <c r="BX74" i="7"/>
  <c r="BX83" i="7" s="1"/>
  <c r="BX28" i="7"/>
  <c r="BX32" i="7"/>
  <c r="CC130" i="8"/>
  <c r="CD130" i="8" s="1"/>
  <c r="CH127" i="8"/>
  <c r="CI126" i="8"/>
  <c r="CL118" i="8"/>
  <c r="CM118" i="8" s="1"/>
  <c r="CK120" i="8"/>
  <c r="CK121" i="8" s="1"/>
  <c r="CK122" i="8" s="1"/>
  <c r="CK123" i="8" s="1"/>
  <c r="CK124" i="8" s="1"/>
  <c r="CK125" i="8" s="1"/>
  <c r="BF127" i="6"/>
  <c r="BE72" i="6"/>
  <c r="BD97" i="6"/>
  <c r="BD98" i="6"/>
  <c r="CA141" i="8" l="1"/>
  <c r="CA142" i="8" s="1"/>
  <c r="CA143" i="8" s="1"/>
  <c r="CA144" i="8" s="1"/>
  <c r="CA145" i="8" s="1"/>
  <c r="CA146" i="8" s="1"/>
  <c r="CA147" i="8" s="1"/>
  <c r="CA148" i="8" s="1"/>
  <c r="CA149" i="8" s="1"/>
  <c r="CA150" i="8" s="1"/>
  <c r="CA151" i="8" s="1"/>
  <c r="CA152" i="8" s="1"/>
  <c r="CA153" i="8" s="1"/>
  <c r="CA154" i="8" s="1"/>
  <c r="CA155" i="8" s="1"/>
  <c r="CA156" i="8" s="1"/>
  <c r="CA157" i="8" s="1"/>
  <c r="CA158" i="8" s="1"/>
  <c r="CA159" i="8" s="1"/>
  <c r="CA160" i="8" s="1"/>
  <c r="CA161" i="8" s="1"/>
  <c r="CA162" i="8" s="1"/>
  <c r="CA163" i="8" s="1"/>
  <c r="CA210" i="8" s="1"/>
  <c r="CA87" i="8" s="1"/>
  <c r="CA81" i="8" s="1"/>
  <c r="CA82" i="8" s="1"/>
  <c r="CA54" i="6" s="1"/>
  <c r="CA56" i="6" s="1"/>
  <c r="CA57" i="6" s="1"/>
  <c r="BZ89" i="8"/>
  <c r="CA85" i="8" s="1"/>
  <c r="CB141" i="8"/>
  <c r="BZ103" i="6"/>
  <c r="BZ11" i="7"/>
  <c r="BZ12" i="7" s="1"/>
  <c r="BZ18" i="7" s="1"/>
  <c r="BZ31" i="7" s="1"/>
  <c r="BY56" i="6"/>
  <c r="BY11" i="7"/>
  <c r="BY12" i="7" s="1"/>
  <c r="BY18" i="7" s="1"/>
  <c r="BY103" i="6"/>
  <c r="BY107" i="6" s="1"/>
  <c r="BY124" i="6" s="1"/>
  <c r="CE130" i="8"/>
  <c r="BX83" i="6"/>
  <c r="BW86" i="6"/>
  <c r="BW95" i="6" s="1"/>
  <c r="EK83" i="6"/>
  <c r="EK86" i="6" s="1"/>
  <c r="EK95" i="6" s="1"/>
  <c r="BZ107" i="6"/>
  <c r="BZ124" i="6" s="1"/>
  <c r="BZ57" i="6"/>
  <c r="BZ93" i="7"/>
  <c r="BZ99" i="7"/>
  <c r="CB142" i="8"/>
  <c r="CB143" i="8" s="1"/>
  <c r="CB144" i="8" s="1"/>
  <c r="CB145" i="8" s="1"/>
  <c r="CB146" i="8" s="1"/>
  <c r="CB147" i="8" s="1"/>
  <c r="CB148" i="8" s="1"/>
  <c r="CB149" i="8" s="1"/>
  <c r="CB150" i="8" s="1"/>
  <c r="CB151" i="8" s="1"/>
  <c r="CB152" i="8" s="1"/>
  <c r="CB153" i="8" s="1"/>
  <c r="CB154" i="8" s="1"/>
  <c r="CB155" i="8" s="1"/>
  <c r="CB156" i="8" s="1"/>
  <c r="CB157" i="8" s="1"/>
  <c r="CB158" i="8" s="1"/>
  <c r="CB159" i="8" s="1"/>
  <c r="CB160" i="8" s="1"/>
  <c r="CB161" i="8" s="1"/>
  <c r="CB162" i="8" s="1"/>
  <c r="CB163" i="8" s="1"/>
  <c r="CB164" i="8" s="1"/>
  <c r="CB210" i="8" s="1"/>
  <c r="CB87" i="8" s="1"/>
  <c r="CB81" i="8" s="1"/>
  <c r="CB82" i="8" s="1"/>
  <c r="CB54" i="6" s="1"/>
  <c r="BV76" i="7"/>
  <c r="BV85" i="7" s="1"/>
  <c r="BV33" i="7"/>
  <c r="CG128" i="8"/>
  <c r="CF129" i="8"/>
  <c r="CI127" i="8"/>
  <c r="CC131" i="8"/>
  <c r="CD131" i="8" s="1"/>
  <c r="BX33" i="7"/>
  <c r="BX76" i="7"/>
  <c r="BX85" i="7" s="1"/>
  <c r="CJ126" i="8"/>
  <c r="CK126" i="8" s="1"/>
  <c r="CL119" i="8"/>
  <c r="CL120" i="8" s="1"/>
  <c r="CL121" i="8" s="1"/>
  <c r="CN118" i="8"/>
  <c r="CO118" i="8" s="1"/>
  <c r="BE95" i="7"/>
  <c r="BE97" i="7"/>
  <c r="BE77" i="6"/>
  <c r="BE79" i="6" s="1"/>
  <c r="BE98" i="7"/>
  <c r="BF360" i="5"/>
  <c r="BF397" i="5" s="1"/>
  <c r="BF361" i="5"/>
  <c r="BF398" i="5" s="1"/>
  <c r="BF129" i="6"/>
  <c r="EL54" i="6" l="1"/>
  <c r="EL56" i="6" s="1"/>
  <c r="EL57" i="6" s="1"/>
  <c r="CA99" i="7"/>
  <c r="CA93" i="7"/>
  <c r="CA103" i="6"/>
  <c r="CA11" i="7"/>
  <c r="CA12" i="7" s="1"/>
  <c r="CA18" i="7" s="1"/>
  <c r="CA89" i="8"/>
  <c r="CB85" i="8" s="1"/>
  <c r="CB89" i="8" s="1"/>
  <c r="CC85" i="8" s="1"/>
  <c r="BY99" i="7"/>
  <c r="BY57" i="6"/>
  <c r="BY93" i="7"/>
  <c r="BZ65" i="7"/>
  <c r="BZ72" i="7" s="1"/>
  <c r="BY65" i="7"/>
  <c r="BY72" i="7" s="1"/>
  <c r="BY31" i="7"/>
  <c r="BY24" i="7"/>
  <c r="BZ24" i="7"/>
  <c r="BZ32" i="7" s="1"/>
  <c r="CF130" i="8"/>
  <c r="CF131" i="8" s="1"/>
  <c r="CG129" i="8"/>
  <c r="CH128" i="8"/>
  <c r="CI128" i="8" s="1"/>
  <c r="CB103" i="6"/>
  <c r="CB107" i="6" s="1"/>
  <c r="CB124" i="6" s="1"/>
  <c r="CB11" i="7"/>
  <c r="CB12" i="7" s="1"/>
  <c r="CB18" i="7" s="1"/>
  <c r="CB56" i="6"/>
  <c r="BY83" i="6"/>
  <c r="BX86" i="6"/>
  <c r="BX95" i="6" s="1"/>
  <c r="CC132" i="8"/>
  <c r="CC133" i="8" s="1"/>
  <c r="CJ127" i="8"/>
  <c r="CE131" i="8"/>
  <c r="CM119" i="8"/>
  <c r="CN119" i="8" s="1"/>
  <c r="CO119" i="8" s="1"/>
  <c r="CP119" i="8" s="1"/>
  <c r="CL122" i="8"/>
  <c r="CL123" i="8" s="1"/>
  <c r="CL124" i="8" s="1"/>
  <c r="CL125" i="8" s="1"/>
  <c r="CL126" i="8" s="1"/>
  <c r="CO238" i="8"/>
  <c r="CO330" i="8" s="1"/>
  <c r="CO88" i="8" s="1"/>
  <c r="BE98" i="6"/>
  <c r="BE97" i="6"/>
  <c r="BF72" i="6"/>
  <c r="BG127" i="6"/>
  <c r="CA24" i="7" l="1"/>
  <c r="CA65" i="7"/>
  <c r="CA72" i="7" s="1"/>
  <c r="CA31" i="7"/>
  <c r="CA107" i="6"/>
  <c r="CA124" i="6" s="1"/>
  <c r="EL103" i="6"/>
  <c r="EL107" i="6" s="1"/>
  <c r="EL124" i="6" s="1"/>
  <c r="EL129" i="6" s="1"/>
  <c r="EM127" i="6" s="1"/>
  <c r="BZ74" i="7"/>
  <c r="BZ83" i="7" s="1"/>
  <c r="BZ28" i="7"/>
  <c r="BY28" i="7"/>
  <c r="BY32" i="7"/>
  <c r="BY74" i="7"/>
  <c r="BY83" i="7" s="1"/>
  <c r="CM120" i="8"/>
  <c r="CN120" i="8" s="1"/>
  <c r="CG130" i="8"/>
  <c r="CG131" i="8" s="1"/>
  <c r="BZ76" i="7"/>
  <c r="BZ85" i="7" s="1"/>
  <c r="BZ33" i="7"/>
  <c r="CC134" i="8"/>
  <c r="CC135" i="8" s="1"/>
  <c r="CC136" i="8" s="1"/>
  <c r="CI129" i="8"/>
  <c r="CB57" i="6"/>
  <c r="CB99" i="7"/>
  <c r="CB93" i="7"/>
  <c r="CD132" i="8"/>
  <c r="CE132" i="8" s="1"/>
  <c r="BY86" i="6"/>
  <c r="BY95" i="6" s="1"/>
  <c r="BZ83" i="6"/>
  <c r="CB24" i="7"/>
  <c r="CB65" i="7"/>
  <c r="CB72" i="7" s="1"/>
  <c r="CB31" i="7"/>
  <c r="CJ128" i="8"/>
  <c r="CH129" i="8"/>
  <c r="CK127" i="8"/>
  <c r="CK128" i="8" s="1"/>
  <c r="BF97" i="7"/>
  <c r="BF77" i="6"/>
  <c r="BF79" i="6" s="1"/>
  <c r="BF95" i="7"/>
  <c r="BF98" i="7"/>
  <c r="CP239" i="8"/>
  <c r="CP330" i="8" s="1"/>
  <c r="CP88" i="8" s="1"/>
  <c r="BG360" i="5"/>
  <c r="BG397" i="5" s="1"/>
  <c r="BG361" i="5"/>
  <c r="BG398" i="5" s="1"/>
  <c r="BG129" i="6"/>
  <c r="CM121" i="8" l="1"/>
  <c r="CM122" i="8" s="1"/>
  <c r="CO120" i="8"/>
  <c r="CA28" i="7"/>
  <c r="CA32" i="7"/>
  <c r="CA74" i="7"/>
  <c r="CA83" i="7" s="1"/>
  <c r="BY76" i="7"/>
  <c r="BY85" i="7" s="1"/>
  <c r="BY33" i="7"/>
  <c r="CF132" i="8"/>
  <c r="CG132" i="8" s="1"/>
  <c r="CJ129" i="8"/>
  <c r="CK129" i="8" s="1"/>
  <c r="CL127" i="8"/>
  <c r="CL128" i="8" s="1"/>
  <c r="CH130" i="8"/>
  <c r="CH131" i="8" s="1"/>
  <c r="CB74" i="7"/>
  <c r="CB83" i="7" s="1"/>
  <c r="CB28" i="7"/>
  <c r="CB32" i="7"/>
  <c r="BZ86" i="6"/>
  <c r="BZ95" i="6" s="1"/>
  <c r="CA83" i="6"/>
  <c r="CC137" i="8"/>
  <c r="CC138" i="8" s="1"/>
  <c r="CD133" i="8"/>
  <c r="CN121" i="8"/>
  <c r="CN122" i="8" s="1"/>
  <c r="CN123" i="8" s="1"/>
  <c r="CN124" i="8" s="1"/>
  <c r="CM123" i="8"/>
  <c r="CM124" i="8" s="1"/>
  <c r="CM125" i="8" s="1"/>
  <c r="CM126" i="8" s="1"/>
  <c r="CM127" i="8" s="1"/>
  <c r="CM128" i="8" s="1"/>
  <c r="BG72" i="6"/>
  <c r="BH127" i="6"/>
  <c r="BF97" i="6"/>
  <c r="BF98" i="6"/>
  <c r="CP120" i="8"/>
  <c r="CL129" i="8" l="1"/>
  <c r="CM129" i="8" s="1"/>
  <c r="CA76" i="7"/>
  <c r="CA85" i="7" s="1"/>
  <c r="CA33" i="7"/>
  <c r="CC139" i="8"/>
  <c r="CC140" i="8" s="1"/>
  <c r="CC141" i="8" s="1"/>
  <c r="CC142" i="8" s="1"/>
  <c r="CC143" i="8" s="1"/>
  <c r="CC144" i="8" s="1"/>
  <c r="CC145" i="8" s="1"/>
  <c r="CC146" i="8" s="1"/>
  <c r="CC147" i="8" s="1"/>
  <c r="EL83" i="6"/>
  <c r="EL86" i="6" s="1"/>
  <c r="EL95" i="6" s="1"/>
  <c r="CA86" i="6"/>
  <c r="CA95" i="6" s="1"/>
  <c r="CB83" i="6"/>
  <c r="CB33" i="7"/>
  <c r="CB76" i="7"/>
  <c r="CB85" i="7" s="1"/>
  <c r="CI130" i="8"/>
  <c r="CD134" i="8"/>
  <c r="CE133" i="8"/>
  <c r="CF133" i="8" s="1"/>
  <c r="CH132" i="8"/>
  <c r="CO121" i="8"/>
  <c r="CO122" i="8" s="1"/>
  <c r="CN125" i="8"/>
  <c r="CN126" i="8" s="1"/>
  <c r="CN127" i="8" s="1"/>
  <c r="CN128" i="8" s="1"/>
  <c r="CQ120" i="8"/>
  <c r="BH360" i="5"/>
  <c r="BH397" i="5" s="1"/>
  <c r="BH129" i="6"/>
  <c r="BH361" i="5"/>
  <c r="BH398" i="5" s="1"/>
  <c r="EG72" i="6"/>
  <c r="EG77" i="6" s="1"/>
  <c r="EG79" i="6" s="1"/>
  <c r="EG97" i="6" s="1"/>
  <c r="BG77" i="6"/>
  <c r="BG79" i="6" s="1"/>
  <c r="BG98" i="7"/>
  <c r="BG97" i="7"/>
  <c r="BG95" i="7"/>
  <c r="CN129" i="8" l="1"/>
  <c r="CJ130" i="8"/>
  <c r="CB86" i="6"/>
  <c r="CB95" i="6" s="1"/>
  <c r="CE134" i="8"/>
  <c r="CC148" i="8"/>
  <c r="CC149" i="8" s="1"/>
  <c r="CC150" i="8" s="1"/>
  <c r="CC151" i="8" s="1"/>
  <c r="CC152" i="8" s="1"/>
  <c r="CC153" i="8" s="1"/>
  <c r="CC154" i="8" s="1"/>
  <c r="CC155" i="8" s="1"/>
  <c r="CC156" i="8" s="1"/>
  <c r="CC157" i="8" s="1"/>
  <c r="CC158" i="8" s="1"/>
  <c r="CC159" i="8" s="1"/>
  <c r="CC160" i="8" s="1"/>
  <c r="CC161" i="8" s="1"/>
  <c r="CC162" i="8" s="1"/>
  <c r="CC163" i="8" s="1"/>
  <c r="CC164" i="8" s="1"/>
  <c r="CC165" i="8" s="1"/>
  <c r="CC210" i="8" s="1"/>
  <c r="CC87" i="8" s="1"/>
  <c r="CD135" i="8"/>
  <c r="CD136" i="8" s="1"/>
  <c r="CD137" i="8" s="1"/>
  <c r="CI131" i="8"/>
  <c r="CG133" i="8"/>
  <c r="CH133" i="8" s="1"/>
  <c r="CP121" i="8"/>
  <c r="CP122" i="8" s="1"/>
  <c r="BH72" i="6"/>
  <c r="BI127" i="6"/>
  <c r="BG98" i="6"/>
  <c r="BG97" i="6"/>
  <c r="CQ240" i="8"/>
  <c r="CQ330" i="8" s="1"/>
  <c r="CQ88" i="8" s="1"/>
  <c r="CO123" i="8"/>
  <c r="CO124" i="8" s="1"/>
  <c r="CJ131" i="8" l="1"/>
  <c r="CK130" i="8"/>
  <c r="CQ121" i="8"/>
  <c r="CR121" i="8" s="1"/>
  <c r="CR241" i="8" s="1"/>
  <c r="CR330" i="8" s="1"/>
  <c r="CR88" i="8" s="1"/>
  <c r="CC81" i="8"/>
  <c r="CC82" i="8" s="1"/>
  <c r="CC54" i="6" s="1"/>
  <c r="CC89" i="8"/>
  <c r="CD85" i="8" s="1"/>
  <c r="CK131" i="8"/>
  <c r="CF134" i="8"/>
  <c r="CI132" i="8"/>
  <c r="CJ132" i="8" s="1"/>
  <c r="CD138" i="8"/>
  <c r="CE135" i="8"/>
  <c r="CE136" i="8" s="1"/>
  <c r="CE137" i="8" s="1"/>
  <c r="CE138" i="8" s="1"/>
  <c r="CP123" i="8"/>
  <c r="CP124" i="8" s="1"/>
  <c r="BI360" i="5"/>
  <c r="BI397" i="5" s="1"/>
  <c r="BI129" i="6"/>
  <c r="BI361" i="5"/>
  <c r="BI398" i="5" s="1"/>
  <c r="BH97" i="7"/>
  <c r="BH77" i="6"/>
  <c r="BH79" i="6" s="1"/>
  <c r="BH98" i="7"/>
  <c r="BH95" i="7"/>
  <c r="CO125" i="8"/>
  <c r="CO126" i="8" s="1"/>
  <c r="CO127" i="8" s="1"/>
  <c r="CO128" i="8" s="1"/>
  <c r="CO129" i="8" s="1"/>
  <c r="CQ122" i="8"/>
  <c r="CL130" i="8" l="1"/>
  <c r="CM130" i="8" s="1"/>
  <c r="CN130" i="8" s="1"/>
  <c r="CD139" i="8"/>
  <c r="CD140" i="8" s="1"/>
  <c r="CD141" i="8" s="1"/>
  <c r="CD142" i="8" s="1"/>
  <c r="CD143" i="8" s="1"/>
  <c r="CD144" i="8" s="1"/>
  <c r="CD145" i="8" s="1"/>
  <c r="CD146" i="8" s="1"/>
  <c r="CD147" i="8" s="1"/>
  <c r="CD148" i="8" s="1"/>
  <c r="CD149" i="8" s="1"/>
  <c r="CD150" i="8" s="1"/>
  <c r="CD151" i="8" s="1"/>
  <c r="CD152" i="8" s="1"/>
  <c r="CD153" i="8" s="1"/>
  <c r="CD154" i="8" s="1"/>
  <c r="CD155" i="8" s="1"/>
  <c r="CD156" i="8" s="1"/>
  <c r="CD157" i="8" s="1"/>
  <c r="CD158" i="8" s="1"/>
  <c r="CD159" i="8" s="1"/>
  <c r="CD160" i="8" s="1"/>
  <c r="CD161" i="8" s="1"/>
  <c r="CD162" i="8" s="1"/>
  <c r="CD163" i="8" s="1"/>
  <c r="CD164" i="8" s="1"/>
  <c r="CD165" i="8" s="1"/>
  <c r="CD166" i="8" s="1"/>
  <c r="CD210" i="8" s="1"/>
  <c r="CD87" i="8" s="1"/>
  <c r="CF135" i="8"/>
  <c r="CF136" i="8" s="1"/>
  <c r="CF137" i="8" s="1"/>
  <c r="CF138" i="8" s="1"/>
  <c r="CE139" i="8"/>
  <c r="CK132" i="8"/>
  <c r="CI133" i="8"/>
  <c r="CC11" i="7"/>
  <c r="CC12" i="7" s="1"/>
  <c r="CC18" i="7" s="1"/>
  <c r="CC103" i="6"/>
  <c r="CC56" i="6"/>
  <c r="CL131" i="8"/>
  <c r="CG134" i="8"/>
  <c r="CH134" i="8" s="1"/>
  <c r="CP125" i="8"/>
  <c r="CP126" i="8" s="1"/>
  <c r="CP127" i="8" s="1"/>
  <c r="CP128" i="8" s="1"/>
  <c r="CP129" i="8" s="1"/>
  <c r="CR122" i="8"/>
  <c r="CQ123" i="8"/>
  <c r="CR123" i="8" s="1"/>
  <c r="BI72" i="6"/>
  <c r="BJ127" i="6"/>
  <c r="BH98" i="6"/>
  <c r="BH97" i="6"/>
  <c r="CO130" i="8" l="1"/>
  <c r="CP130" i="8" s="1"/>
  <c r="CD81" i="8"/>
  <c r="CD82" i="8" s="1"/>
  <c r="CD54" i="6" s="1"/>
  <c r="CD89" i="8"/>
  <c r="CE85" i="8" s="1"/>
  <c r="CC93" i="7"/>
  <c r="CC99" i="7"/>
  <c r="CC57" i="6"/>
  <c r="CC83" i="6"/>
  <c r="CC65" i="7"/>
  <c r="CC72" i="7" s="1"/>
  <c r="CC31" i="7"/>
  <c r="CC24" i="7"/>
  <c r="CC107" i="6"/>
  <c r="CC124" i="6" s="1"/>
  <c r="CE140" i="8"/>
  <c r="CE141" i="8" s="1"/>
  <c r="CE142" i="8" s="1"/>
  <c r="CE143" i="8" s="1"/>
  <c r="CE144" i="8" s="1"/>
  <c r="CE145" i="8" s="1"/>
  <c r="CE146" i="8" s="1"/>
  <c r="CE147" i="8" s="1"/>
  <c r="CE148" i="8" s="1"/>
  <c r="CE149" i="8" s="1"/>
  <c r="CE150" i="8" s="1"/>
  <c r="CE151" i="8" s="1"/>
  <c r="CE152" i="8" s="1"/>
  <c r="CE153" i="8" s="1"/>
  <c r="CE154" i="8" s="1"/>
  <c r="CE155" i="8" s="1"/>
  <c r="CE156" i="8" s="1"/>
  <c r="CE157" i="8" s="1"/>
  <c r="CE158" i="8" s="1"/>
  <c r="CE159" i="8" s="1"/>
  <c r="CE160" i="8" s="1"/>
  <c r="CE161" i="8" s="1"/>
  <c r="CE162" i="8" s="1"/>
  <c r="CE163" i="8" s="1"/>
  <c r="CE164" i="8" s="1"/>
  <c r="CE165" i="8" s="1"/>
  <c r="CE166" i="8" s="1"/>
  <c r="CE167" i="8" s="1"/>
  <c r="CE210" i="8" s="1"/>
  <c r="CE87" i="8" s="1"/>
  <c r="CE81" i="8" s="1"/>
  <c r="CE82" i="8" s="1"/>
  <c r="CE54" i="6" s="1"/>
  <c r="CI134" i="8"/>
  <c r="CJ133" i="8"/>
  <c r="CF139" i="8"/>
  <c r="CF140" i="8" s="1"/>
  <c r="CF141" i="8" s="1"/>
  <c r="CG135" i="8"/>
  <c r="CG136" i="8" s="1"/>
  <c r="CG137" i="8" s="1"/>
  <c r="CL132" i="8"/>
  <c r="CM131" i="8"/>
  <c r="BI77" i="6"/>
  <c r="BI79" i="6" s="1"/>
  <c r="BI97" i="7"/>
  <c r="BI98" i="7"/>
  <c r="BI95" i="7"/>
  <c r="CQ124" i="8"/>
  <c r="CS122" i="8"/>
  <c r="CR124" i="8"/>
  <c r="BJ360" i="5"/>
  <c r="BJ397" i="5" s="1"/>
  <c r="BJ129" i="6"/>
  <c r="BJ361" i="5"/>
  <c r="BJ398" i="5" s="1"/>
  <c r="CF142" i="8" l="1"/>
  <c r="CE103" i="6"/>
  <c r="CE107" i="6" s="1"/>
  <c r="CE124" i="6" s="1"/>
  <c r="CE56" i="6"/>
  <c r="CE11" i="7"/>
  <c r="CE12" i="7" s="1"/>
  <c r="CE18" i="7" s="1"/>
  <c r="CC32" i="7"/>
  <c r="CC28" i="7"/>
  <c r="CC74" i="7"/>
  <c r="CC83" i="7" s="1"/>
  <c r="CJ134" i="8"/>
  <c r="CE89" i="8"/>
  <c r="CF85" i="8" s="1"/>
  <c r="CC86" i="6"/>
  <c r="CC95" i="6" s="1"/>
  <c r="CD11" i="7"/>
  <c r="CD12" i="7" s="1"/>
  <c r="CD18" i="7" s="1"/>
  <c r="CD103" i="6"/>
  <c r="CD56" i="6"/>
  <c r="CD83" i="6" s="1"/>
  <c r="EM54" i="6"/>
  <c r="EM56" i="6" s="1"/>
  <c r="EM57" i="6" s="1"/>
  <c r="CM132" i="8"/>
  <c r="CN131" i="8"/>
  <c r="CO131" i="8" s="1"/>
  <c r="CF143" i="8"/>
  <c r="CF144" i="8" s="1"/>
  <c r="CF145" i="8" s="1"/>
  <c r="CF146" i="8" s="1"/>
  <c r="CF147" i="8" s="1"/>
  <c r="CH135" i="8"/>
  <c r="CI135" i="8" s="1"/>
  <c r="CK133" i="8"/>
  <c r="CG138" i="8"/>
  <c r="CG139" i="8" s="1"/>
  <c r="CG140" i="8" s="1"/>
  <c r="CG141" i="8" s="1"/>
  <c r="CG142" i="8" s="1"/>
  <c r="CG143" i="8" s="1"/>
  <c r="CG144" i="8" s="1"/>
  <c r="CG145" i="8" s="1"/>
  <c r="CG146" i="8" s="1"/>
  <c r="CG147" i="8" s="1"/>
  <c r="CS123" i="8"/>
  <c r="CT123" i="8" s="1"/>
  <c r="CS242" i="8"/>
  <c r="CS330" i="8" s="1"/>
  <c r="CS88" i="8" s="1"/>
  <c r="CQ125" i="8"/>
  <c r="BJ72" i="6"/>
  <c r="BK127" i="6"/>
  <c r="BI97" i="6"/>
  <c r="BI98" i="6"/>
  <c r="CD65" i="7" l="1"/>
  <c r="CD72" i="7" s="1"/>
  <c r="CD24" i="7"/>
  <c r="CD31" i="7"/>
  <c r="CG148" i="8"/>
  <c r="CG149" i="8" s="1"/>
  <c r="CJ135" i="8"/>
  <c r="CK134" i="8"/>
  <c r="CD86" i="6"/>
  <c r="CD95" i="6" s="1"/>
  <c r="CE83" i="6"/>
  <c r="CH136" i="8"/>
  <c r="CH137" i="8" s="1"/>
  <c r="CH138" i="8" s="1"/>
  <c r="CH139" i="8" s="1"/>
  <c r="CN132" i="8"/>
  <c r="CO132" i="8" s="1"/>
  <c r="CP131" i="8"/>
  <c r="CC33" i="7"/>
  <c r="CC76" i="7"/>
  <c r="CC85" i="7" s="1"/>
  <c r="CE65" i="7"/>
  <c r="CE72" i="7" s="1"/>
  <c r="CE31" i="7"/>
  <c r="CE24" i="7"/>
  <c r="CF148" i="8"/>
  <c r="CF149" i="8" s="1"/>
  <c r="CF150" i="8" s="1"/>
  <c r="CF151" i="8" s="1"/>
  <c r="CF152" i="8" s="1"/>
  <c r="CF153" i="8" s="1"/>
  <c r="CF154" i="8" s="1"/>
  <c r="CF155" i="8" s="1"/>
  <c r="CF156" i="8" s="1"/>
  <c r="CF157" i="8" s="1"/>
  <c r="CF158" i="8" s="1"/>
  <c r="CF159" i="8" s="1"/>
  <c r="CF160" i="8" s="1"/>
  <c r="CF161" i="8" s="1"/>
  <c r="CF162" i="8" s="1"/>
  <c r="CF163" i="8" s="1"/>
  <c r="CF164" i="8" s="1"/>
  <c r="CF165" i="8" s="1"/>
  <c r="CF166" i="8" s="1"/>
  <c r="CF167" i="8" s="1"/>
  <c r="CF168" i="8" s="1"/>
  <c r="CF210" i="8" s="1"/>
  <c r="CF87" i="8" s="1"/>
  <c r="CD57" i="6"/>
  <c r="CD93" i="7"/>
  <c r="CD99" i="7"/>
  <c r="CE93" i="7"/>
  <c r="CE57" i="6"/>
  <c r="CE99" i="7"/>
  <c r="CL133" i="8"/>
  <c r="CD107" i="6"/>
  <c r="CD124" i="6" s="1"/>
  <c r="EM103" i="6"/>
  <c r="EM107" i="6" s="1"/>
  <c r="EM124" i="6" s="1"/>
  <c r="EM129" i="6" s="1"/>
  <c r="EN127" i="6" s="1"/>
  <c r="CQ126" i="8"/>
  <c r="CQ127" i="8" s="1"/>
  <c r="CQ128" i="8" s="1"/>
  <c r="CQ129" i="8" s="1"/>
  <c r="CQ130" i="8" s="1"/>
  <c r="CQ131" i="8" s="1"/>
  <c r="CR125" i="8"/>
  <c r="BK360" i="5"/>
  <c r="BK397" i="5" s="1"/>
  <c r="BK361" i="5"/>
  <c r="BK398" i="5" s="1"/>
  <c r="BK129" i="6"/>
  <c r="BJ77" i="6"/>
  <c r="BJ79" i="6" s="1"/>
  <c r="BJ97" i="7"/>
  <c r="BJ95" i="7"/>
  <c r="BJ98" i="7"/>
  <c r="CS124" i="8"/>
  <c r="CT243" i="8"/>
  <c r="CT330" i="8" s="1"/>
  <c r="CT88" i="8" s="1"/>
  <c r="CF81" i="8" l="1"/>
  <c r="CF82" i="8" s="1"/>
  <c r="CF54" i="6" s="1"/>
  <c r="CF89" i="8"/>
  <c r="CG85" i="8" s="1"/>
  <c r="CG150" i="8"/>
  <c r="CG151" i="8" s="1"/>
  <c r="CG152" i="8" s="1"/>
  <c r="CG153" i="8" s="1"/>
  <c r="CG154" i="8" s="1"/>
  <c r="CG155" i="8" s="1"/>
  <c r="CG156" i="8" s="1"/>
  <c r="CG157" i="8" s="1"/>
  <c r="CG158" i="8" s="1"/>
  <c r="CG159" i="8" s="1"/>
  <c r="CG160" i="8" s="1"/>
  <c r="CG161" i="8" s="1"/>
  <c r="CG162" i="8" s="1"/>
  <c r="CG163" i="8" s="1"/>
  <c r="CG164" i="8" s="1"/>
  <c r="CG165" i="8" s="1"/>
  <c r="CG166" i="8" s="1"/>
  <c r="CG167" i="8" s="1"/>
  <c r="CG168" i="8" s="1"/>
  <c r="CG169" i="8" s="1"/>
  <c r="CG210" i="8" s="1"/>
  <c r="CG87" i="8" s="1"/>
  <c r="CG81" i="8" s="1"/>
  <c r="CG82" i="8" s="1"/>
  <c r="CG54" i="6" s="1"/>
  <c r="CH140" i="8"/>
  <c r="CH141" i="8" s="1"/>
  <c r="CH142" i="8" s="1"/>
  <c r="CH143" i="8" s="1"/>
  <c r="CH144" i="8" s="1"/>
  <c r="CH145" i="8" s="1"/>
  <c r="CH146" i="8" s="1"/>
  <c r="CH147" i="8" s="1"/>
  <c r="CD32" i="7"/>
  <c r="CD74" i="7"/>
  <c r="CD83" i="7" s="1"/>
  <c r="CD28" i="7"/>
  <c r="CJ136" i="8"/>
  <c r="CL134" i="8"/>
  <c r="CE74" i="7"/>
  <c r="CE83" i="7" s="1"/>
  <c r="CE28" i="7"/>
  <c r="CE32" i="7"/>
  <c r="EM83" i="6"/>
  <c r="EM86" i="6" s="1"/>
  <c r="EM95" i="6" s="1"/>
  <c r="CE86" i="6"/>
  <c r="CE95" i="6" s="1"/>
  <c r="CQ132" i="8"/>
  <c r="CM133" i="8"/>
  <c r="CN133" i="8" s="1"/>
  <c r="CI136" i="8"/>
  <c r="CP132" i="8"/>
  <c r="CK135" i="8"/>
  <c r="CS125" i="8"/>
  <c r="BJ97" i="6"/>
  <c r="BJ98" i="6"/>
  <c r="BL127" i="6"/>
  <c r="BK72" i="6"/>
  <c r="CT124" i="8"/>
  <c r="CR126" i="8"/>
  <c r="CR127" i="8" s="1"/>
  <c r="CR128" i="8" s="1"/>
  <c r="CR129" i="8" s="1"/>
  <c r="CR130" i="8" s="1"/>
  <c r="CR131" i="8" s="1"/>
  <c r="CR132" i="8" s="1"/>
  <c r="CM134" i="8" l="1"/>
  <c r="CN134" i="8"/>
  <c r="CG11" i="7"/>
  <c r="CG12" i="7" s="1"/>
  <c r="CG18" i="7" s="1"/>
  <c r="CG103" i="6"/>
  <c r="CG107" i="6" s="1"/>
  <c r="CG124" i="6" s="1"/>
  <c r="CG56" i="6"/>
  <c r="CD33" i="7"/>
  <c r="CD76" i="7"/>
  <c r="CD85" i="7" s="1"/>
  <c r="CG89" i="8"/>
  <c r="CH85" i="8" s="1"/>
  <c r="CF56" i="6"/>
  <c r="CF103" i="6"/>
  <c r="CF11" i="7"/>
  <c r="CF12" i="7" s="1"/>
  <c r="CF18" i="7" s="1"/>
  <c r="CH148" i="8"/>
  <c r="CH149" i="8" s="1"/>
  <c r="CH150" i="8" s="1"/>
  <c r="CH151" i="8" s="1"/>
  <c r="CH152" i="8" s="1"/>
  <c r="CH153" i="8" s="1"/>
  <c r="CH154" i="8" s="1"/>
  <c r="CH155" i="8" s="1"/>
  <c r="CH156" i="8" s="1"/>
  <c r="CH157" i="8" s="1"/>
  <c r="CH158" i="8" s="1"/>
  <c r="CH159" i="8" s="1"/>
  <c r="CH160" i="8" s="1"/>
  <c r="CH161" i="8" s="1"/>
  <c r="CH162" i="8" s="1"/>
  <c r="CH163" i="8" s="1"/>
  <c r="CH164" i="8" s="1"/>
  <c r="CH165" i="8" s="1"/>
  <c r="CH166" i="8" s="1"/>
  <c r="CH167" i="8" s="1"/>
  <c r="CH168" i="8" s="1"/>
  <c r="CH169" i="8" s="1"/>
  <c r="CH170" i="8" s="1"/>
  <c r="CH210" i="8" s="1"/>
  <c r="CH87" i="8" s="1"/>
  <c r="CH81" i="8" s="1"/>
  <c r="CH82" i="8" s="1"/>
  <c r="CH54" i="6" s="1"/>
  <c r="CK136" i="8"/>
  <c r="CJ137" i="8"/>
  <c r="CK137" i="8" s="1"/>
  <c r="CE76" i="7"/>
  <c r="CE85" i="7" s="1"/>
  <c r="CE33" i="7"/>
  <c r="CO133" i="8"/>
  <c r="CI137" i="8"/>
  <c r="CI138" i="8" s="1"/>
  <c r="CI139" i="8" s="1"/>
  <c r="CI140" i="8" s="1"/>
  <c r="CI141" i="8" s="1"/>
  <c r="CI142" i="8" s="1"/>
  <c r="CI143" i="8" s="1"/>
  <c r="CI144" i="8" s="1"/>
  <c r="CI145" i="8" s="1"/>
  <c r="CI146" i="8" s="1"/>
  <c r="CI147" i="8" s="1"/>
  <c r="CL135" i="8"/>
  <c r="CS126" i="8"/>
  <c r="CS127" i="8" s="1"/>
  <c r="CU124" i="8"/>
  <c r="BK95" i="7"/>
  <c r="EH72" i="6"/>
  <c r="EH77" i="6" s="1"/>
  <c r="EH79" i="6" s="1"/>
  <c r="EH97" i="6" s="1"/>
  <c r="BK77" i="6"/>
  <c r="BK79" i="6" s="1"/>
  <c r="BK97" i="7"/>
  <c r="BK98" i="7"/>
  <c r="CT125" i="8"/>
  <c r="BL360" i="5"/>
  <c r="BL397" i="5" s="1"/>
  <c r="BL129" i="6"/>
  <c r="BL361" i="5"/>
  <c r="BL398" i="5" s="1"/>
  <c r="CO134" i="8" l="1"/>
  <c r="CP133" i="8"/>
  <c r="CQ133" i="8" s="1"/>
  <c r="CG99" i="7"/>
  <c r="CG57" i="6"/>
  <c r="CG93" i="7"/>
  <c r="CG31" i="7"/>
  <c r="CG65" i="7"/>
  <c r="CG72" i="7" s="1"/>
  <c r="CG24" i="7"/>
  <c r="CJ138" i="8"/>
  <c r="CJ139" i="8" s="1"/>
  <c r="CL136" i="8"/>
  <c r="CL137" i="8" s="1"/>
  <c r="CH103" i="6"/>
  <c r="CH107" i="6" s="1"/>
  <c r="CH124" i="6" s="1"/>
  <c r="CH11" i="7"/>
  <c r="CH12" i="7" s="1"/>
  <c r="CH18" i="7" s="1"/>
  <c r="CH56" i="6"/>
  <c r="CH89" i="8"/>
  <c r="CI85" i="8" s="1"/>
  <c r="CI148" i="8"/>
  <c r="CI149" i="8" s="1"/>
  <c r="CI150" i="8" s="1"/>
  <c r="CI151" i="8" s="1"/>
  <c r="CI152" i="8" s="1"/>
  <c r="CI153" i="8" s="1"/>
  <c r="CI154" i="8" s="1"/>
  <c r="CI155" i="8" s="1"/>
  <c r="CI156" i="8" s="1"/>
  <c r="CI157" i="8" s="1"/>
  <c r="CI158" i="8" s="1"/>
  <c r="CI159" i="8" s="1"/>
  <c r="CI160" i="8" s="1"/>
  <c r="CI161" i="8" s="1"/>
  <c r="CI162" i="8" s="1"/>
  <c r="CI163" i="8" s="1"/>
  <c r="CI164" i="8" s="1"/>
  <c r="CI165" i="8" s="1"/>
  <c r="CI166" i="8" s="1"/>
  <c r="CI167" i="8" s="1"/>
  <c r="CI168" i="8" s="1"/>
  <c r="CI169" i="8" s="1"/>
  <c r="CI170" i="8" s="1"/>
  <c r="CI171" i="8" s="1"/>
  <c r="CI210" i="8" s="1"/>
  <c r="CI87" i="8" s="1"/>
  <c r="CI81" i="8" s="1"/>
  <c r="CI82" i="8" s="1"/>
  <c r="CI54" i="6" s="1"/>
  <c r="CF24" i="7"/>
  <c r="CF31" i="7"/>
  <c r="CF65" i="7"/>
  <c r="CF72" i="7" s="1"/>
  <c r="CF107" i="6"/>
  <c r="CF124" i="6" s="1"/>
  <c r="CM135" i="8"/>
  <c r="CF57" i="6"/>
  <c r="CF99" i="7"/>
  <c r="CF93" i="7"/>
  <c r="CF83" i="6"/>
  <c r="CT126" i="8"/>
  <c r="CT127" i="8" s="1"/>
  <c r="CS128" i="8"/>
  <c r="CS129" i="8" s="1"/>
  <c r="BK98" i="6"/>
  <c r="BK97" i="6"/>
  <c r="CU244" i="8"/>
  <c r="CU330" i="8" s="1"/>
  <c r="CU88" i="8" s="1"/>
  <c r="CU125" i="8"/>
  <c r="CV125" i="8" s="1"/>
  <c r="BL72" i="6"/>
  <c r="BM127" i="6"/>
  <c r="CJ140" i="8" l="1"/>
  <c r="CJ141" i="8" s="1"/>
  <c r="CJ142" i="8" s="1"/>
  <c r="CJ143" i="8" s="1"/>
  <c r="CJ144" i="8" s="1"/>
  <c r="CJ145" i="8" s="1"/>
  <c r="CJ146" i="8" s="1"/>
  <c r="CJ147" i="8" s="1"/>
  <c r="CR133" i="8"/>
  <c r="CG74" i="7"/>
  <c r="CG83" i="7" s="1"/>
  <c r="CG32" i="7"/>
  <c r="CG28" i="7"/>
  <c r="CG83" i="6"/>
  <c r="CF86" i="6"/>
  <c r="CF95" i="6" s="1"/>
  <c r="CP134" i="8"/>
  <c r="CH65" i="7"/>
  <c r="CH72" i="7" s="1"/>
  <c r="CH24" i="7"/>
  <c r="CH31" i="7"/>
  <c r="CM136" i="8"/>
  <c r="CM137" i="8" s="1"/>
  <c r="CL138" i="8"/>
  <c r="CI11" i="7"/>
  <c r="CI12" i="7" s="1"/>
  <c r="CI18" i="7" s="1"/>
  <c r="CI103" i="6"/>
  <c r="CI56" i="6"/>
  <c r="EN54" i="6"/>
  <c r="EN56" i="6" s="1"/>
  <c r="EN57" i="6" s="1"/>
  <c r="CF74" i="7"/>
  <c r="CF83" i="7" s="1"/>
  <c r="CF32" i="7"/>
  <c r="CF28" i="7"/>
  <c r="CH93" i="7"/>
  <c r="CH57" i="6"/>
  <c r="CH99" i="7"/>
  <c r="CK138" i="8"/>
  <c r="CI89" i="8"/>
  <c r="CJ85" i="8" s="1"/>
  <c r="CN135" i="8"/>
  <c r="CO135" i="8" s="1"/>
  <c r="CS130" i="8"/>
  <c r="CS131" i="8" s="1"/>
  <c r="CS132" i="8" s="1"/>
  <c r="CS133" i="8" s="1"/>
  <c r="CU126" i="8"/>
  <c r="CV126" i="8" s="1"/>
  <c r="CW126" i="8" s="1"/>
  <c r="CV245" i="8"/>
  <c r="CV330" i="8" s="1"/>
  <c r="CV88" i="8" s="1"/>
  <c r="BM360" i="5"/>
  <c r="BM397" i="5" s="1"/>
  <c r="BM129" i="6"/>
  <c r="BM361" i="5"/>
  <c r="BM398" i="5" s="1"/>
  <c r="CT128" i="8"/>
  <c r="BL98" i="7"/>
  <c r="BL77" i="6"/>
  <c r="BL79" i="6" s="1"/>
  <c r="BL97" i="7"/>
  <c r="BL95" i="7"/>
  <c r="CJ148" i="8" l="1"/>
  <c r="CJ149" i="8" s="1"/>
  <c r="CJ150" i="8" s="1"/>
  <c r="CJ151" i="8" s="1"/>
  <c r="CJ152" i="8" s="1"/>
  <c r="CJ153" i="8" s="1"/>
  <c r="CJ154" i="8" s="1"/>
  <c r="CJ155" i="8" s="1"/>
  <c r="CJ156" i="8" s="1"/>
  <c r="CJ157" i="8" s="1"/>
  <c r="CJ158" i="8" s="1"/>
  <c r="CJ159" i="8" s="1"/>
  <c r="CJ160" i="8" s="1"/>
  <c r="CJ161" i="8" s="1"/>
  <c r="CJ162" i="8" s="1"/>
  <c r="CJ163" i="8" s="1"/>
  <c r="CJ164" i="8" s="1"/>
  <c r="CJ165" i="8" s="1"/>
  <c r="CJ166" i="8" s="1"/>
  <c r="CJ167" i="8" s="1"/>
  <c r="CJ168" i="8" s="1"/>
  <c r="CJ169" i="8" s="1"/>
  <c r="CJ170" i="8" s="1"/>
  <c r="CJ171" i="8" s="1"/>
  <c r="CJ172" i="8" s="1"/>
  <c r="CJ210" i="8" s="1"/>
  <c r="CJ87" i="8" s="1"/>
  <c r="CJ81" i="8" s="1"/>
  <c r="CJ82" i="8" s="1"/>
  <c r="CJ54" i="6" s="1"/>
  <c r="CJ11" i="7" s="1"/>
  <c r="CJ12" i="7" s="1"/>
  <c r="CJ18" i="7" s="1"/>
  <c r="CP135" i="8"/>
  <c r="CH83" i="6"/>
  <c r="CG86" i="6"/>
  <c r="CG95" i="6" s="1"/>
  <c r="CG76" i="7"/>
  <c r="CG85" i="7" s="1"/>
  <c r="CG33" i="7"/>
  <c r="CH74" i="7"/>
  <c r="CH83" i="7" s="1"/>
  <c r="CH32" i="7"/>
  <c r="CH28" i="7"/>
  <c r="CI99" i="7"/>
  <c r="CI57" i="6"/>
  <c r="CI93" i="7"/>
  <c r="CI107" i="6"/>
  <c r="CI124" i="6" s="1"/>
  <c r="EN103" i="6"/>
  <c r="EN107" i="6" s="1"/>
  <c r="EN124" i="6" s="1"/>
  <c r="EN129" i="6" s="1"/>
  <c r="EO127" i="6" s="1"/>
  <c r="CI65" i="7"/>
  <c r="CI72" i="7" s="1"/>
  <c r="CI24" i="7"/>
  <c r="CI31" i="7"/>
  <c r="CN136" i="8"/>
  <c r="CN137" i="8" s="1"/>
  <c r="CN138" i="8" s="1"/>
  <c r="CQ134" i="8"/>
  <c r="CK139" i="8"/>
  <c r="CK140" i="8" s="1"/>
  <c r="CK141" i="8" s="1"/>
  <c r="CK142" i="8" s="1"/>
  <c r="CK143" i="8" s="1"/>
  <c r="CK144" i="8" s="1"/>
  <c r="CK145" i="8" s="1"/>
  <c r="CK146" i="8" s="1"/>
  <c r="CK147" i="8" s="1"/>
  <c r="CM138" i="8"/>
  <c r="CL139" i="8"/>
  <c r="CF76" i="7"/>
  <c r="CF85" i="7" s="1"/>
  <c r="CF33" i="7"/>
  <c r="CT129" i="8"/>
  <c r="CT130" i="8" s="1"/>
  <c r="CT131" i="8" s="1"/>
  <c r="CT132" i="8" s="1"/>
  <c r="CT133" i="8" s="1"/>
  <c r="CW246" i="8"/>
  <c r="CW330" i="8" s="1"/>
  <c r="CW88" i="8" s="1"/>
  <c r="BL98" i="6"/>
  <c r="BL97" i="6"/>
  <c r="CU127" i="8"/>
  <c r="BM72" i="6"/>
  <c r="BN127" i="6"/>
  <c r="CL140" i="8" l="1"/>
  <c r="CL141" i="8" s="1"/>
  <c r="CL142" i="8" s="1"/>
  <c r="CL143" i="8" s="1"/>
  <c r="CL144" i="8" s="1"/>
  <c r="CL145" i="8" s="1"/>
  <c r="CL146" i="8" s="1"/>
  <c r="CL147" i="8" s="1"/>
  <c r="CJ89" i="8"/>
  <c r="CK85" i="8" s="1"/>
  <c r="CR134" i="8"/>
  <c r="CS134" i="8" s="1"/>
  <c r="CJ56" i="6"/>
  <c r="CJ103" i="6"/>
  <c r="CJ57" i="6"/>
  <c r="CJ93" i="7"/>
  <c r="CJ99" i="7"/>
  <c r="CJ107" i="6"/>
  <c r="CJ124" i="6" s="1"/>
  <c r="CH86" i="6"/>
  <c r="CH95" i="6" s="1"/>
  <c r="CI83" i="6"/>
  <c r="CH33" i="7"/>
  <c r="CH76" i="7"/>
  <c r="CH85" i="7" s="1"/>
  <c r="CJ24" i="7"/>
  <c r="CJ31" i="7"/>
  <c r="CJ65" i="7"/>
  <c r="CJ72" i="7" s="1"/>
  <c r="CK148" i="8"/>
  <c r="CI32" i="7"/>
  <c r="CI74" i="7"/>
  <c r="CI83" i="7" s="1"/>
  <c r="CI28" i="7"/>
  <c r="CO136" i="8"/>
  <c r="CP136" i="8" s="1"/>
  <c r="CM139" i="8"/>
  <c r="CM140" i="8" s="1"/>
  <c r="CM141" i="8" s="1"/>
  <c r="CM142" i="8" s="1"/>
  <c r="CM143" i="8" s="1"/>
  <c r="CM144" i="8" s="1"/>
  <c r="CM145" i="8" s="1"/>
  <c r="CM146" i="8" s="1"/>
  <c r="CM147" i="8" s="1"/>
  <c r="CQ135" i="8"/>
  <c r="CV127" i="8"/>
  <c r="CU128" i="8"/>
  <c r="CU129" i="8" s="1"/>
  <c r="BM95" i="7"/>
  <c r="BM77" i="6"/>
  <c r="BM79" i="6" s="1"/>
  <c r="BM98" i="7"/>
  <c r="BM97" i="7"/>
  <c r="BN360" i="5"/>
  <c r="BN397" i="5" s="1"/>
  <c r="BN361" i="5"/>
  <c r="BN398" i="5" s="1"/>
  <c r="BN129" i="6"/>
  <c r="CL148" i="8" l="1"/>
  <c r="CT134" i="8"/>
  <c r="CQ136" i="8"/>
  <c r="CM148" i="8"/>
  <c r="CI86" i="6"/>
  <c r="CI95" i="6" s="1"/>
  <c r="CJ83" i="6"/>
  <c r="EN83" i="6"/>
  <c r="EN86" i="6" s="1"/>
  <c r="EN95" i="6" s="1"/>
  <c r="CI76" i="7"/>
  <c r="CI85" i="7" s="1"/>
  <c r="CI33" i="7"/>
  <c r="CK149" i="8"/>
  <c r="CK150" i="8" s="1"/>
  <c r="CK151" i="8" s="1"/>
  <c r="CK152" i="8" s="1"/>
  <c r="CK153" i="8" s="1"/>
  <c r="CK154" i="8" s="1"/>
  <c r="CK155" i="8" s="1"/>
  <c r="CK156" i="8" s="1"/>
  <c r="CK157" i="8" s="1"/>
  <c r="CK158" i="8" s="1"/>
  <c r="CK159" i="8" s="1"/>
  <c r="CK160" i="8" s="1"/>
  <c r="CK161" i="8" s="1"/>
  <c r="CK162" i="8" s="1"/>
  <c r="CK163" i="8" s="1"/>
  <c r="CK164" i="8" s="1"/>
  <c r="CK165" i="8" s="1"/>
  <c r="CK166" i="8" s="1"/>
  <c r="CK167" i="8" s="1"/>
  <c r="CK168" i="8" s="1"/>
  <c r="CK169" i="8" s="1"/>
  <c r="CK170" i="8" s="1"/>
  <c r="CK171" i="8" s="1"/>
  <c r="CK172" i="8" s="1"/>
  <c r="CK173" i="8" s="1"/>
  <c r="CK210" i="8" s="1"/>
  <c r="CK87" i="8" s="1"/>
  <c r="CR135" i="8"/>
  <c r="CS135" i="8" s="1"/>
  <c r="CO137" i="8"/>
  <c r="CO138" i="8" s="1"/>
  <c r="CO139" i="8" s="1"/>
  <c r="CN139" i="8"/>
  <c r="CJ28" i="7"/>
  <c r="CJ32" i="7"/>
  <c r="CJ74" i="7"/>
  <c r="CJ83" i="7" s="1"/>
  <c r="CV128" i="8"/>
  <c r="CU130" i="8"/>
  <c r="CU131" i="8" s="1"/>
  <c r="CU132" i="8" s="1"/>
  <c r="CU133" i="8" s="1"/>
  <c r="CU134" i="8" s="1"/>
  <c r="BM98" i="6"/>
  <c r="BM97" i="6"/>
  <c r="BN72" i="6"/>
  <c r="BO127" i="6"/>
  <c r="CW127" i="8"/>
  <c r="CK81" i="8" l="1"/>
  <c r="CK82" i="8" s="1"/>
  <c r="CK54" i="6" s="1"/>
  <c r="CK89" i="8"/>
  <c r="CL85" i="8" s="1"/>
  <c r="CT135" i="8"/>
  <c r="CJ33" i="7"/>
  <c r="CJ76" i="7"/>
  <c r="CJ85" i="7" s="1"/>
  <c r="CL149" i="8"/>
  <c r="CJ86" i="6"/>
  <c r="CJ95" i="6" s="1"/>
  <c r="CR136" i="8"/>
  <c r="CN140" i="8"/>
  <c r="CN141" i="8" s="1"/>
  <c r="CN142" i="8" s="1"/>
  <c r="CN143" i="8" s="1"/>
  <c r="CN144" i="8" s="1"/>
  <c r="CN145" i="8" s="1"/>
  <c r="CN146" i="8" s="1"/>
  <c r="CN147" i="8" s="1"/>
  <c r="CN148" i="8" s="1"/>
  <c r="CP137" i="8"/>
  <c r="CQ137" i="8" s="1"/>
  <c r="BO360" i="5"/>
  <c r="BO397" i="5" s="1"/>
  <c r="BO129" i="6"/>
  <c r="BO361" i="5"/>
  <c r="BO398" i="5" s="1"/>
  <c r="BN77" i="6"/>
  <c r="BN79" i="6" s="1"/>
  <c r="BN98" i="7"/>
  <c r="BN95" i="7"/>
  <c r="BN97" i="7"/>
  <c r="CV129" i="8"/>
  <c r="CX127" i="8"/>
  <c r="CW128" i="8"/>
  <c r="CR137" i="8" l="1"/>
  <c r="CO140" i="8"/>
  <c r="CO141" i="8" s="1"/>
  <c r="CO142" i="8" s="1"/>
  <c r="CO143" i="8" s="1"/>
  <c r="CO144" i="8" s="1"/>
  <c r="CO145" i="8" s="1"/>
  <c r="CO146" i="8" s="1"/>
  <c r="CO147" i="8" s="1"/>
  <c r="CL150" i="8"/>
  <c r="CL151" i="8" s="1"/>
  <c r="CL152" i="8" s="1"/>
  <c r="CL153" i="8" s="1"/>
  <c r="CL154" i="8" s="1"/>
  <c r="CL155" i="8" s="1"/>
  <c r="CL156" i="8" s="1"/>
  <c r="CL157" i="8" s="1"/>
  <c r="CL158" i="8" s="1"/>
  <c r="CL159" i="8" s="1"/>
  <c r="CL160" i="8" s="1"/>
  <c r="CL161" i="8" s="1"/>
  <c r="CL162" i="8" s="1"/>
  <c r="CL163" i="8" s="1"/>
  <c r="CL164" i="8" s="1"/>
  <c r="CL165" i="8" s="1"/>
  <c r="CL166" i="8" s="1"/>
  <c r="CL167" i="8" s="1"/>
  <c r="CL168" i="8" s="1"/>
  <c r="CL169" i="8" s="1"/>
  <c r="CL170" i="8" s="1"/>
  <c r="CL171" i="8" s="1"/>
  <c r="CL172" i="8" s="1"/>
  <c r="CL173" i="8" s="1"/>
  <c r="CL174" i="8" s="1"/>
  <c r="CL210" i="8" s="1"/>
  <c r="CL87" i="8" s="1"/>
  <c r="CL81" i="8" s="1"/>
  <c r="CL82" i="8" s="1"/>
  <c r="CL54" i="6" s="1"/>
  <c r="CM149" i="8"/>
  <c r="CM150" i="8" s="1"/>
  <c r="CM151" i="8" s="1"/>
  <c r="CM152" i="8" s="1"/>
  <c r="CM153" i="8" s="1"/>
  <c r="CM154" i="8" s="1"/>
  <c r="CM155" i="8" s="1"/>
  <c r="CM156" i="8" s="1"/>
  <c r="CM157" i="8" s="1"/>
  <c r="CM158" i="8" s="1"/>
  <c r="CM159" i="8" s="1"/>
  <c r="CM160" i="8" s="1"/>
  <c r="CM161" i="8" s="1"/>
  <c r="CM162" i="8" s="1"/>
  <c r="CM163" i="8" s="1"/>
  <c r="CM164" i="8" s="1"/>
  <c r="CM165" i="8" s="1"/>
  <c r="CM166" i="8" s="1"/>
  <c r="CM167" i="8" s="1"/>
  <c r="CM168" i="8" s="1"/>
  <c r="CM169" i="8" s="1"/>
  <c r="CM170" i="8" s="1"/>
  <c r="CP138" i="8"/>
  <c r="CP139" i="8" s="1"/>
  <c r="CP140" i="8" s="1"/>
  <c r="CP141" i="8" s="1"/>
  <c r="CP142" i="8" s="1"/>
  <c r="CP143" i="8" s="1"/>
  <c r="CP144" i="8" s="1"/>
  <c r="CP145" i="8" s="1"/>
  <c r="CP146" i="8" s="1"/>
  <c r="CP147" i="8" s="1"/>
  <c r="CW129" i="8"/>
  <c r="CU135" i="8"/>
  <c r="CK103" i="6"/>
  <c r="CK56" i="6"/>
  <c r="CK11" i="7"/>
  <c r="CK12" i="7" s="1"/>
  <c r="CK18" i="7" s="1"/>
  <c r="CN149" i="8"/>
  <c r="CN150" i="8" s="1"/>
  <c r="CN151" i="8" s="1"/>
  <c r="CN152" i="8" s="1"/>
  <c r="CN153" i="8" s="1"/>
  <c r="CN154" i="8" s="1"/>
  <c r="CN155" i="8" s="1"/>
  <c r="CN156" i="8" s="1"/>
  <c r="CN157" i="8" s="1"/>
  <c r="CN158" i="8" s="1"/>
  <c r="CN159" i="8" s="1"/>
  <c r="CN160" i="8" s="1"/>
  <c r="CN161" i="8" s="1"/>
  <c r="CN162" i="8" s="1"/>
  <c r="CN163" i="8" s="1"/>
  <c r="CN164" i="8" s="1"/>
  <c r="CN165" i="8" s="1"/>
  <c r="CN166" i="8" s="1"/>
  <c r="CN167" i="8" s="1"/>
  <c r="CN168" i="8" s="1"/>
  <c r="CN169" i="8" s="1"/>
  <c r="CN170" i="8" s="1"/>
  <c r="CS136" i="8"/>
  <c r="CT136" i="8" s="1"/>
  <c r="BN97" i="6"/>
  <c r="BN98" i="6"/>
  <c r="CV130" i="8"/>
  <c r="CX128" i="8"/>
  <c r="CY128" i="8" s="1"/>
  <c r="CX247" i="8"/>
  <c r="CX330" i="8" s="1"/>
  <c r="CX88" i="8" s="1"/>
  <c r="BO72" i="6"/>
  <c r="BP127" i="6"/>
  <c r="CO148" i="8" l="1"/>
  <c r="CO149" i="8" s="1"/>
  <c r="CO150" i="8" s="1"/>
  <c r="CO151" i="8" s="1"/>
  <c r="CO152" i="8" s="1"/>
  <c r="CO153" i="8" s="1"/>
  <c r="CO154" i="8" s="1"/>
  <c r="CO155" i="8" s="1"/>
  <c r="CO156" i="8" s="1"/>
  <c r="CO157" i="8" s="1"/>
  <c r="CO158" i="8" s="1"/>
  <c r="CO159" i="8" s="1"/>
  <c r="CO160" i="8" s="1"/>
  <c r="CO161" i="8" s="1"/>
  <c r="CO162" i="8" s="1"/>
  <c r="CO163" i="8" s="1"/>
  <c r="CO164" i="8" s="1"/>
  <c r="CO165" i="8" s="1"/>
  <c r="CO166" i="8" s="1"/>
  <c r="CO167" i="8" s="1"/>
  <c r="CO168" i="8" s="1"/>
  <c r="CO169" i="8" s="1"/>
  <c r="CO170" i="8" s="1"/>
  <c r="CL89" i="8"/>
  <c r="CM85" i="8" s="1"/>
  <c r="CS137" i="8"/>
  <c r="CP148" i="8"/>
  <c r="CP149" i="8" s="1"/>
  <c r="CK65" i="7"/>
  <c r="CK72" i="7" s="1"/>
  <c r="CK24" i="7"/>
  <c r="CK31" i="7"/>
  <c r="CQ138" i="8"/>
  <c r="CM171" i="8"/>
  <c r="CM172" i="8" s="1"/>
  <c r="CM173" i="8" s="1"/>
  <c r="CM174" i="8" s="1"/>
  <c r="CM175" i="8" s="1"/>
  <c r="CM210" i="8" s="1"/>
  <c r="CM87" i="8" s="1"/>
  <c r="CM81" i="8" s="1"/>
  <c r="CM82" i="8" s="1"/>
  <c r="CM54" i="6" s="1"/>
  <c r="EO54" i="6" s="1"/>
  <c r="EO56" i="6" s="1"/>
  <c r="EO57" i="6" s="1"/>
  <c r="CL56" i="6"/>
  <c r="CL103" i="6"/>
  <c r="CL107" i="6" s="1"/>
  <c r="CL124" i="6" s="1"/>
  <c r="CL11" i="7"/>
  <c r="CL12" i="7" s="1"/>
  <c r="CL18" i="7" s="1"/>
  <c r="CK99" i="7"/>
  <c r="CK93" i="7"/>
  <c r="CK57" i="6"/>
  <c r="CK83" i="6"/>
  <c r="CW130" i="8"/>
  <c r="CK107" i="6"/>
  <c r="CK124" i="6" s="1"/>
  <c r="CU136" i="8"/>
  <c r="CX129" i="8"/>
  <c r="CV131" i="8"/>
  <c r="CV132" i="8" s="1"/>
  <c r="CV133" i="8" s="1"/>
  <c r="CV134" i="8" s="1"/>
  <c r="CV135" i="8" s="1"/>
  <c r="CV136" i="8" s="1"/>
  <c r="CY248" i="8"/>
  <c r="CY330" i="8" s="1"/>
  <c r="CY88" i="8" s="1"/>
  <c r="CY129" i="8"/>
  <c r="CZ129" i="8" s="1"/>
  <c r="BP360" i="5"/>
  <c r="BP397" i="5" s="1"/>
  <c r="BP129" i="6"/>
  <c r="BP361" i="5"/>
  <c r="BP398" i="5" s="1"/>
  <c r="BO95" i="7"/>
  <c r="BO77" i="6"/>
  <c r="BO79" i="6" s="1"/>
  <c r="EI72" i="6"/>
  <c r="EI77" i="6" s="1"/>
  <c r="EI79" i="6" s="1"/>
  <c r="EI97" i="6" s="1"/>
  <c r="BO98" i="7"/>
  <c r="BO97" i="7"/>
  <c r="CX130" i="8" l="1"/>
  <c r="CL99" i="7"/>
  <c r="CL57" i="6"/>
  <c r="CL93" i="7"/>
  <c r="CL83" i="6"/>
  <c r="CK86" i="6"/>
  <c r="CK95" i="6" s="1"/>
  <c r="CM89" i="8"/>
  <c r="CN85" i="8" s="1"/>
  <c r="CQ139" i="8"/>
  <c r="CQ140" i="8" s="1"/>
  <c r="CQ141" i="8" s="1"/>
  <c r="CQ142" i="8" s="1"/>
  <c r="CQ143" i="8" s="1"/>
  <c r="CQ144" i="8" s="1"/>
  <c r="CQ145" i="8" s="1"/>
  <c r="CQ146" i="8" s="1"/>
  <c r="CQ147" i="8" s="1"/>
  <c r="CQ148" i="8" s="1"/>
  <c r="CR138" i="8"/>
  <c r="CP150" i="8"/>
  <c r="CP151" i="8" s="1"/>
  <c r="CP152" i="8" s="1"/>
  <c r="CP153" i="8" s="1"/>
  <c r="CP154" i="8" s="1"/>
  <c r="CP155" i="8" s="1"/>
  <c r="CP156" i="8" s="1"/>
  <c r="CP157" i="8" s="1"/>
  <c r="CP158" i="8" s="1"/>
  <c r="CP159" i="8" s="1"/>
  <c r="CP160" i="8" s="1"/>
  <c r="CP161" i="8" s="1"/>
  <c r="CP162" i="8" s="1"/>
  <c r="CP163" i="8" s="1"/>
  <c r="CP164" i="8" s="1"/>
  <c r="CP165" i="8" s="1"/>
  <c r="CP166" i="8" s="1"/>
  <c r="CP167" i="8" s="1"/>
  <c r="CP168" i="8" s="1"/>
  <c r="CP169" i="8" s="1"/>
  <c r="CP170" i="8" s="1"/>
  <c r="CP171" i="8" s="1"/>
  <c r="CT137" i="8"/>
  <c r="CM11" i="7"/>
  <c r="CM12" i="7" s="1"/>
  <c r="CM18" i="7" s="1"/>
  <c r="CM56" i="6"/>
  <c r="CM103" i="6"/>
  <c r="CK28" i="7"/>
  <c r="CK32" i="7"/>
  <c r="CK74" i="7"/>
  <c r="CK83" i="7" s="1"/>
  <c r="CL24" i="7"/>
  <c r="CL31" i="7"/>
  <c r="CL65" i="7"/>
  <c r="CL72" i="7" s="1"/>
  <c r="CN171" i="8"/>
  <c r="CN172" i="8" s="1"/>
  <c r="CN173" i="8" s="1"/>
  <c r="CN174" i="8" s="1"/>
  <c r="CN175" i="8" s="1"/>
  <c r="CN176" i="8" s="1"/>
  <c r="CN210" i="8" s="1"/>
  <c r="CN87" i="8" s="1"/>
  <c r="CN81" i="8" s="1"/>
  <c r="CN82" i="8" s="1"/>
  <c r="CN54" i="6" s="1"/>
  <c r="CO171" i="8"/>
  <c r="CW131" i="8"/>
  <c r="CW132" i="8" s="1"/>
  <c r="CX131" i="8"/>
  <c r="CX132" i="8" s="1"/>
  <c r="BP72" i="6"/>
  <c r="BQ127" i="6"/>
  <c r="CY130" i="8"/>
  <c r="CZ130" i="8" s="1"/>
  <c r="DA130" i="8" s="1"/>
  <c r="BO97" i="6"/>
  <c r="BO98" i="6"/>
  <c r="CZ249" i="8"/>
  <c r="CZ330" i="8" s="1"/>
  <c r="CZ88" i="8" s="1"/>
  <c r="CO172" i="8" l="1"/>
  <c r="CO173" i="8" s="1"/>
  <c r="CR139" i="8"/>
  <c r="CR140" i="8" s="1"/>
  <c r="CR141" i="8" s="1"/>
  <c r="CR142" i="8" s="1"/>
  <c r="CR143" i="8" s="1"/>
  <c r="CR144" i="8" s="1"/>
  <c r="CR145" i="8" s="1"/>
  <c r="CR146" i="8" s="1"/>
  <c r="CR147" i="8" s="1"/>
  <c r="CR148" i="8" s="1"/>
  <c r="CN89" i="8"/>
  <c r="CO85" i="8" s="1"/>
  <c r="CL86" i="6"/>
  <c r="CL95" i="6" s="1"/>
  <c r="CM83" i="6"/>
  <c r="CN103" i="6"/>
  <c r="CN56" i="6"/>
  <c r="CN11" i="7"/>
  <c r="CN12" i="7" s="1"/>
  <c r="CN18" i="7" s="1"/>
  <c r="CL32" i="7"/>
  <c r="CL28" i="7"/>
  <c r="CL74" i="7"/>
  <c r="CL83" i="7" s="1"/>
  <c r="CO174" i="8"/>
  <c r="CO175" i="8" s="1"/>
  <c r="CO176" i="8" s="1"/>
  <c r="CO177" i="8" s="1"/>
  <c r="CO210" i="8" s="1"/>
  <c r="CO87" i="8" s="1"/>
  <c r="CO81" i="8" s="1"/>
  <c r="CO82" i="8" s="1"/>
  <c r="CO54" i="6" s="1"/>
  <c r="CW133" i="8"/>
  <c r="CW134" i="8" s="1"/>
  <c r="CW135" i="8" s="1"/>
  <c r="CW136" i="8" s="1"/>
  <c r="CQ149" i="8"/>
  <c r="CQ150" i="8" s="1"/>
  <c r="CQ151" i="8" s="1"/>
  <c r="CQ152" i="8" s="1"/>
  <c r="CQ153" i="8" s="1"/>
  <c r="CQ154" i="8" s="1"/>
  <c r="CQ155" i="8" s="1"/>
  <c r="CQ156" i="8" s="1"/>
  <c r="CQ157" i="8" s="1"/>
  <c r="CQ158" i="8" s="1"/>
  <c r="CQ159" i="8" s="1"/>
  <c r="CQ160" i="8" s="1"/>
  <c r="CQ161" i="8" s="1"/>
  <c r="CQ162" i="8" s="1"/>
  <c r="CQ163" i="8" s="1"/>
  <c r="CQ164" i="8" s="1"/>
  <c r="CQ165" i="8" s="1"/>
  <c r="CQ166" i="8" s="1"/>
  <c r="CQ167" i="8" s="1"/>
  <c r="CQ168" i="8" s="1"/>
  <c r="CQ169" i="8" s="1"/>
  <c r="CQ170" i="8" s="1"/>
  <c r="CQ171" i="8" s="1"/>
  <c r="CS138" i="8"/>
  <c r="CT138" i="8" s="1"/>
  <c r="CK33" i="7"/>
  <c r="CK76" i="7"/>
  <c r="CK85" i="7" s="1"/>
  <c r="CM65" i="7"/>
  <c r="CM72" i="7" s="1"/>
  <c r="CM31" i="7"/>
  <c r="CM24" i="7"/>
  <c r="CM107" i="6"/>
  <c r="CM124" i="6" s="1"/>
  <c r="EO103" i="6"/>
  <c r="EO107" i="6" s="1"/>
  <c r="EO124" i="6" s="1"/>
  <c r="EO129" i="6" s="1"/>
  <c r="EP127" i="6" s="1"/>
  <c r="CU137" i="8"/>
  <c r="CM57" i="6"/>
  <c r="CM93" i="7"/>
  <c r="CM99" i="7"/>
  <c r="DA250" i="8"/>
  <c r="DA330" i="8" s="1"/>
  <c r="DA88" i="8" s="1"/>
  <c r="CY131" i="8"/>
  <c r="CY132" i="8" s="1"/>
  <c r="BQ360" i="5"/>
  <c r="BQ397" i="5" s="1"/>
  <c r="BQ129" i="6"/>
  <c r="BQ361" i="5"/>
  <c r="BQ398" i="5" s="1"/>
  <c r="BP95" i="7"/>
  <c r="BP97" i="7"/>
  <c r="BP98" i="7"/>
  <c r="BP77" i="6"/>
  <c r="BP79" i="6" s="1"/>
  <c r="CX133" i="8" l="1"/>
  <c r="CP172" i="8"/>
  <c r="CP173" i="8" s="1"/>
  <c r="CO103" i="6"/>
  <c r="CO107" i="6" s="1"/>
  <c r="CO124" i="6" s="1"/>
  <c r="CO56" i="6"/>
  <c r="CO11" i="7"/>
  <c r="CO12" i="7" s="1"/>
  <c r="CO18" i="7" s="1"/>
  <c r="CN31" i="7"/>
  <c r="CN65" i="7"/>
  <c r="CN72" i="7" s="1"/>
  <c r="CN24" i="7"/>
  <c r="CU138" i="8"/>
  <c r="CL33" i="7"/>
  <c r="CL76" i="7"/>
  <c r="CL85" i="7" s="1"/>
  <c r="CN93" i="7"/>
  <c r="CN99" i="7"/>
  <c r="CN57" i="6"/>
  <c r="CM74" i="7"/>
  <c r="CM83" i="7" s="1"/>
  <c r="CM32" i="7"/>
  <c r="CM28" i="7"/>
  <c r="CN83" i="6"/>
  <c r="EO83" i="6"/>
  <c r="EO86" i="6" s="1"/>
  <c r="EO95" i="6" s="1"/>
  <c r="CM86" i="6"/>
  <c r="CM95" i="6" s="1"/>
  <c r="CN107" i="6"/>
  <c r="CN124" i="6" s="1"/>
  <c r="CO89" i="8"/>
  <c r="CP85" i="8" s="1"/>
  <c r="CV137" i="8"/>
  <c r="CP174" i="8"/>
  <c r="CP175" i="8" s="1"/>
  <c r="CP176" i="8" s="1"/>
  <c r="CP177" i="8" s="1"/>
  <c r="CP178" i="8" s="1"/>
  <c r="CP210" i="8" s="1"/>
  <c r="CP87" i="8" s="1"/>
  <c r="CP81" i="8" s="1"/>
  <c r="CP82" i="8" s="1"/>
  <c r="CP54" i="6" s="1"/>
  <c r="CS139" i="8"/>
  <c r="CS140" i="8" s="1"/>
  <c r="CS141" i="8" s="1"/>
  <c r="CS142" i="8" s="1"/>
  <c r="CS143" i="8" s="1"/>
  <c r="CS144" i="8" s="1"/>
  <c r="CS145" i="8" s="1"/>
  <c r="CS146" i="8" s="1"/>
  <c r="CS147" i="8" s="1"/>
  <c r="CS148" i="8" s="1"/>
  <c r="CR149" i="8"/>
  <c r="CR150" i="8" s="1"/>
  <c r="CR151" i="8" s="1"/>
  <c r="CR152" i="8" s="1"/>
  <c r="CR153" i="8" s="1"/>
  <c r="CR154" i="8" s="1"/>
  <c r="CR155" i="8" s="1"/>
  <c r="CR156" i="8" s="1"/>
  <c r="CR157" i="8" s="1"/>
  <c r="CR158" i="8" s="1"/>
  <c r="CR159" i="8" s="1"/>
  <c r="CR160" i="8" s="1"/>
  <c r="CR161" i="8" s="1"/>
  <c r="CR162" i="8" s="1"/>
  <c r="CR163" i="8" s="1"/>
  <c r="CR164" i="8" s="1"/>
  <c r="CR165" i="8" s="1"/>
  <c r="CR166" i="8" s="1"/>
  <c r="CR167" i="8" s="1"/>
  <c r="CR168" i="8" s="1"/>
  <c r="CR169" i="8" s="1"/>
  <c r="CR170" i="8" s="1"/>
  <c r="CR171" i="8" s="1"/>
  <c r="BQ72" i="6"/>
  <c r="BR127" i="6"/>
  <c r="CZ131" i="8"/>
  <c r="BP98" i="6"/>
  <c r="BP97" i="6"/>
  <c r="CY133" i="8"/>
  <c r="CX134" i="8"/>
  <c r="CQ172" i="8" l="1"/>
  <c r="CS149" i="8"/>
  <c r="CS150" i="8" s="1"/>
  <c r="CS151" i="8" s="1"/>
  <c r="CS152" i="8" s="1"/>
  <c r="CS153" i="8" s="1"/>
  <c r="CS154" i="8" s="1"/>
  <c r="CS155" i="8" s="1"/>
  <c r="CS156" i="8" s="1"/>
  <c r="CS157" i="8" s="1"/>
  <c r="CS158" i="8" s="1"/>
  <c r="CS159" i="8" s="1"/>
  <c r="CS160" i="8" s="1"/>
  <c r="CS161" i="8" s="1"/>
  <c r="CS162" i="8" s="1"/>
  <c r="CS163" i="8" s="1"/>
  <c r="CS164" i="8" s="1"/>
  <c r="CS165" i="8" s="1"/>
  <c r="CS166" i="8" s="1"/>
  <c r="CS167" i="8" s="1"/>
  <c r="CS168" i="8" s="1"/>
  <c r="CS169" i="8" s="1"/>
  <c r="CS170" i="8" s="1"/>
  <c r="CS171" i="8" s="1"/>
  <c r="CV138" i="8"/>
  <c r="CO31" i="7"/>
  <c r="CO24" i="7"/>
  <c r="CO65" i="7"/>
  <c r="CO72" i="7" s="1"/>
  <c r="CP89" i="8"/>
  <c r="CQ85" i="8" s="1"/>
  <c r="CO93" i="7"/>
  <c r="CO99" i="7"/>
  <c r="CO57" i="6"/>
  <c r="CP11" i="7"/>
  <c r="CP12" i="7" s="1"/>
  <c r="CP18" i="7" s="1"/>
  <c r="CP56" i="6"/>
  <c r="CP103" i="6"/>
  <c r="CN32" i="7"/>
  <c r="CN74" i="7"/>
  <c r="CN83" i="7" s="1"/>
  <c r="CN28" i="7"/>
  <c r="CN86" i="6"/>
  <c r="CN95" i="6" s="1"/>
  <c r="CO83" i="6"/>
  <c r="CT139" i="8"/>
  <c r="CT140" i="8" s="1"/>
  <c r="CT141" i="8" s="1"/>
  <c r="CT142" i="8" s="1"/>
  <c r="CT143" i="8" s="1"/>
  <c r="CT144" i="8" s="1"/>
  <c r="CT145" i="8" s="1"/>
  <c r="CT146" i="8" s="1"/>
  <c r="CT147" i="8" s="1"/>
  <c r="CT148" i="8" s="1"/>
  <c r="CT149" i="8" s="1"/>
  <c r="CT150" i="8" s="1"/>
  <c r="CT151" i="8" s="1"/>
  <c r="CT152" i="8" s="1"/>
  <c r="CT153" i="8" s="1"/>
  <c r="CT154" i="8" s="1"/>
  <c r="CT155" i="8" s="1"/>
  <c r="CT156" i="8" s="1"/>
  <c r="CT157" i="8" s="1"/>
  <c r="CT158" i="8" s="1"/>
  <c r="CT159" i="8" s="1"/>
  <c r="CT160" i="8" s="1"/>
  <c r="CT161" i="8" s="1"/>
  <c r="CT162" i="8" s="1"/>
  <c r="CT163" i="8" s="1"/>
  <c r="CT164" i="8" s="1"/>
  <c r="CT165" i="8" s="1"/>
  <c r="CT166" i="8" s="1"/>
  <c r="CT167" i="8" s="1"/>
  <c r="CT168" i="8" s="1"/>
  <c r="CT169" i="8" s="1"/>
  <c r="CT170" i="8" s="1"/>
  <c r="CT171" i="8" s="1"/>
  <c r="CM33" i="7"/>
  <c r="CM76" i="7"/>
  <c r="CM85" i="7" s="1"/>
  <c r="CW137" i="8"/>
  <c r="CW138" i="8" s="1"/>
  <c r="CZ132" i="8"/>
  <c r="BR360" i="5"/>
  <c r="BR397" i="5" s="1"/>
  <c r="BR361" i="5"/>
  <c r="BR398" i="5" s="1"/>
  <c r="BR129" i="6"/>
  <c r="BQ95" i="7"/>
  <c r="BQ98" i="7"/>
  <c r="BQ77" i="6"/>
  <c r="BQ79" i="6" s="1"/>
  <c r="BQ97" i="7"/>
  <c r="DA131" i="8"/>
  <c r="CX135" i="8"/>
  <c r="CX136" i="8" s="1"/>
  <c r="CX137" i="8" s="1"/>
  <c r="CX138" i="8" s="1"/>
  <c r="CY134" i="8"/>
  <c r="CQ173" i="8" l="1"/>
  <c r="CQ174" i="8"/>
  <c r="CQ175" i="8" s="1"/>
  <c r="CQ176" i="8" s="1"/>
  <c r="CQ177" i="8" s="1"/>
  <c r="CQ178" i="8" s="1"/>
  <c r="CQ179" i="8" s="1"/>
  <c r="CQ210" i="8" s="1"/>
  <c r="CQ87" i="8" s="1"/>
  <c r="CQ81" i="8" s="1"/>
  <c r="CQ82" i="8" s="1"/>
  <c r="CQ54" i="6" s="1"/>
  <c r="CR172" i="8"/>
  <c r="CR173" i="8" s="1"/>
  <c r="CR174" i="8" s="1"/>
  <c r="CR175" i="8" s="1"/>
  <c r="CR176" i="8" s="1"/>
  <c r="CR177" i="8" s="1"/>
  <c r="CR178" i="8" s="1"/>
  <c r="CR179" i="8" s="1"/>
  <c r="CR180" i="8" s="1"/>
  <c r="CR210" i="8" s="1"/>
  <c r="CR87" i="8" s="1"/>
  <c r="CR81" i="8" s="1"/>
  <c r="CR82" i="8" s="1"/>
  <c r="CR54" i="6" s="1"/>
  <c r="CO28" i="7"/>
  <c r="CO32" i="7"/>
  <c r="CO74" i="7"/>
  <c r="CO83" i="7" s="1"/>
  <c r="CU139" i="8"/>
  <c r="CU140" i="8" s="1"/>
  <c r="CU141" i="8" s="1"/>
  <c r="CU142" i="8" s="1"/>
  <c r="CU143" i="8" s="1"/>
  <c r="CU144" i="8" s="1"/>
  <c r="CU145" i="8" s="1"/>
  <c r="CU146" i="8" s="1"/>
  <c r="CU147" i="8" s="1"/>
  <c r="CU148" i="8" s="1"/>
  <c r="CU149" i="8" s="1"/>
  <c r="CU150" i="8" s="1"/>
  <c r="CU151" i="8" s="1"/>
  <c r="CU152" i="8" s="1"/>
  <c r="CU153" i="8" s="1"/>
  <c r="CU154" i="8" s="1"/>
  <c r="CU155" i="8" s="1"/>
  <c r="CU156" i="8" s="1"/>
  <c r="CU157" i="8" s="1"/>
  <c r="CU158" i="8" s="1"/>
  <c r="CU159" i="8" s="1"/>
  <c r="CU160" i="8" s="1"/>
  <c r="CU161" i="8" s="1"/>
  <c r="CU162" i="8" s="1"/>
  <c r="CU163" i="8" s="1"/>
  <c r="CU164" i="8" s="1"/>
  <c r="CU165" i="8" s="1"/>
  <c r="CU166" i="8" s="1"/>
  <c r="CU167" i="8" s="1"/>
  <c r="CU168" i="8" s="1"/>
  <c r="CU169" i="8" s="1"/>
  <c r="CU170" i="8" s="1"/>
  <c r="CU171" i="8" s="1"/>
  <c r="CO86" i="6"/>
  <c r="CO95" i="6" s="1"/>
  <c r="CP83" i="6"/>
  <c r="CN33" i="7"/>
  <c r="CN76" i="7"/>
  <c r="CN85" i="7" s="1"/>
  <c r="CP93" i="7"/>
  <c r="CP57" i="6"/>
  <c r="CP99" i="7"/>
  <c r="CV139" i="8"/>
  <c r="CP24" i="7"/>
  <c r="CP31" i="7"/>
  <c r="CP65" i="7"/>
  <c r="CP72" i="7" s="1"/>
  <c r="CP107" i="6"/>
  <c r="CP124" i="6" s="1"/>
  <c r="CY135" i="8"/>
  <c r="CY136" i="8" s="1"/>
  <c r="CY137" i="8" s="1"/>
  <c r="CY138" i="8" s="1"/>
  <c r="BQ98" i="6"/>
  <c r="BQ97" i="6"/>
  <c r="DB131" i="8"/>
  <c r="DA132" i="8"/>
  <c r="BS127" i="6"/>
  <c r="BR72" i="6"/>
  <c r="CZ133" i="8"/>
  <c r="CZ134" i="8" s="1"/>
  <c r="CR103" i="6" l="1"/>
  <c r="CR107" i="6" s="1"/>
  <c r="CR124" i="6" s="1"/>
  <c r="CR11" i="7"/>
  <c r="CR12" i="7" s="1"/>
  <c r="CR18" i="7" s="1"/>
  <c r="CR56" i="6"/>
  <c r="CQ89" i="8"/>
  <c r="CR85" i="8" s="1"/>
  <c r="CR89" i="8" s="1"/>
  <c r="CS85" i="8" s="1"/>
  <c r="EP54" i="6"/>
  <c r="EP56" i="6" s="1"/>
  <c r="EP57" i="6" s="1"/>
  <c r="CQ11" i="7"/>
  <c r="CQ12" i="7" s="1"/>
  <c r="CQ18" i="7" s="1"/>
  <c r="CQ103" i="6"/>
  <c r="CQ56" i="6"/>
  <c r="CZ135" i="8"/>
  <c r="CZ136" i="8" s="1"/>
  <c r="CS172" i="8"/>
  <c r="CS173" i="8" s="1"/>
  <c r="CS174" i="8" s="1"/>
  <c r="CS175" i="8" s="1"/>
  <c r="CS176" i="8" s="1"/>
  <c r="CS177" i="8" s="1"/>
  <c r="CS178" i="8" s="1"/>
  <c r="CS179" i="8" s="1"/>
  <c r="CS180" i="8" s="1"/>
  <c r="CS181" i="8" s="1"/>
  <c r="CS210" i="8" s="1"/>
  <c r="CS87" i="8" s="1"/>
  <c r="CS81" i="8" s="1"/>
  <c r="CS82" i="8" s="1"/>
  <c r="CS54" i="6" s="1"/>
  <c r="CT172" i="8"/>
  <c r="CT173" i="8" s="1"/>
  <c r="CP28" i="7"/>
  <c r="CP32" i="7"/>
  <c r="CP74" i="7"/>
  <c r="CP83" i="7" s="1"/>
  <c r="CP86" i="6"/>
  <c r="CP95" i="6" s="1"/>
  <c r="CQ83" i="6"/>
  <c r="CO76" i="7"/>
  <c r="CO85" i="7" s="1"/>
  <c r="CO33" i="7"/>
  <c r="CV140" i="8"/>
  <c r="CV141" i="8" s="1"/>
  <c r="CV142" i="8" s="1"/>
  <c r="CW139" i="8"/>
  <c r="CX139" i="8" s="1"/>
  <c r="DA133" i="8"/>
  <c r="DA134" i="8" s="1"/>
  <c r="BR98" i="7"/>
  <c r="BR97" i="7"/>
  <c r="BR95" i="7"/>
  <c r="BR77" i="6"/>
  <c r="BR79" i="6" s="1"/>
  <c r="BS360" i="5"/>
  <c r="BS397" i="5" s="1"/>
  <c r="BS361" i="5"/>
  <c r="BS398" i="5" s="1"/>
  <c r="BS129" i="6"/>
  <c r="DB251" i="8"/>
  <c r="DB330" i="8" s="1"/>
  <c r="DB88" i="8" s="1"/>
  <c r="DB132" i="8"/>
  <c r="DC132" i="8" s="1"/>
  <c r="DA135" i="8" l="1"/>
  <c r="DA136" i="8" s="1"/>
  <c r="CT174" i="8"/>
  <c r="CT175" i="8" s="1"/>
  <c r="CT176" i="8" s="1"/>
  <c r="CT177" i="8" s="1"/>
  <c r="CT178" i="8" s="1"/>
  <c r="CT179" i="8" s="1"/>
  <c r="CT180" i="8" s="1"/>
  <c r="CT181" i="8" s="1"/>
  <c r="CT182" i="8" s="1"/>
  <c r="CT210" i="8" s="1"/>
  <c r="CT87" i="8" s="1"/>
  <c r="CT81" i="8" s="1"/>
  <c r="CT82" i="8" s="1"/>
  <c r="CT54" i="6" s="1"/>
  <c r="CT56" i="6" s="1"/>
  <c r="CQ31" i="7"/>
  <c r="CQ24" i="7"/>
  <c r="CQ65" i="7"/>
  <c r="CQ72" i="7" s="1"/>
  <c r="CU172" i="8"/>
  <c r="CU173" i="8" s="1"/>
  <c r="CU174" i="8" s="1"/>
  <c r="CU175" i="8" s="1"/>
  <c r="CU176" i="8" s="1"/>
  <c r="CU177" i="8" s="1"/>
  <c r="CU178" i="8" s="1"/>
  <c r="CU179" i="8" s="1"/>
  <c r="CU180" i="8" s="1"/>
  <c r="CS89" i="8"/>
  <c r="CT85" i="8" s="1"/>
  <c r="CR99" i="7"/>
  <c r="CR93" i="7"/>
  <c r="CR57" i="6"/>
  <c r="CS103" i="6"/>
  <c r="CS107" i="6" s="1"/>
  <c r="CS124" i="6" s="1"/>
  <c r="CS56" i="6"/>
  <c r="CS11" i="7"/>
  <c r="CS12" i="7" s="1"/>
  <c r="CS18" i="7" s="1"/>
  <c r="CZ137" i="8"/>
  <c r="CZ138" i="8" s="1"/>
  <c r="CQ93" i="7"/>
  <c r="CQ99" i="7"/>
  <c r="CQ57" i="6"/>
  <c r="CQ107" i="6"/>
  <c r="CQ124" i="6" s="1"/>
  <c r="EP103" i="6"/>
  <c r="EP107" i="6" s="1"/>
  <c r="EP124" i="6" s="1"/>
  <c r="EP129" i="6" s="1"/>
  <c r="EQ127" i="6" s="1"/>
  <c r="CR31" i="7"/>
  <c r="CR24" i="7"/>
  <c r="CR65" i="7"/>
  <c r="CR72" i="7" s="1"/>
  <c r="CP33" i="7"/>
  <c r="CP76" i="7"/>
  <c r="CP85" i="7" s="1"/>
  <c r="CW140" i="8"/>
  <c r="CW141" i="8" s="1"/>
  <c r="CW142" i="8" s="1"/>
  <c r="CR83" i="6"/>
  <c r="CQ86" i="6"/>
  <c r="CQ95" i="6" s="1"/>
  <c r="EP83" i="6"/>
  <c r="EP86" i="6" s="1"/>
  <c r="EP95" i="6" s="1"/>
  <c r="CV143" i="8"/>
  <c r="CV144" i="8" s="1"/>
  <c r="CV145" i="8" s="1"/>
  <c r="CV146" i="8" s="1"/>
  <c r="CV147" i="8" s="1"/>
  <c r="CV148" i="8" s="1"/>
  <c r="CV149" i="8" s="1"/>
  <c r="CV150" i="8" s="1"/>
  <c r="CV151" i="8" s="1"/>
  <c r="CV152" i="8" s="1"/>
  <c r="CV153" i="8" s="1"/>
  <c r="CV154" i="8" s="1"/>
  <c r="CV155" i="8" s="1"/>
  <c r="CV156" i="8" s="1"/>
  <c r="CV157" i="8" s="1"/>
  <c r="CV158" i="8" s="1"/>
  <c r="CV159" i="8" s="1"/>
  <c r="CV160" i="8" s="1"/>
  <c r="CV161" i="8" s="1"/>
  <c r="CV162" i="8" s="1"/>
  <c r="CV163" i="8" s="1"/>
  <c r="CV164" i="8" s="1"/>
  <c r="CV165" i="8" s="1"/>
  <c r="CV166" i="8" s="1"/>
  <c r="CV167" i="8" s="1"/>
  <c r="CV168" i="8" s="1"/>
  <c r="CV169" i="8" s="1"/>
  <c r="CV170" i="8" s="1"/>
  <c r="CV171" i="8" s="1"/>
  <c r="CV172" i="8" s="1"/>
  <c r="CV173" i="8" s="1"/>
  <c r="CV174" i="8" s="1"/>
  <c r="CV175" i="8" s="1"/>
  <c r="CV176" i="8" s="1"/>
  <c r="CV177" i="8" s="1"/>
  <c r="CV178" i="8" s="1"/>
  <c r="CV179" i="8" s="1"/>
  <c r="CV180" i="8" s="1"/>
  <c r="CY139" i="8"/>
  <c r="DB133" i="8"/>
  <c r="DC133" i="8" s="1"/>
  <c r="DD133" i="8" s="1"/>
  <c r="DC252" i="8"/>
  <c r="DC330" i="8" s="1"/>
  <c r="DC88" i="8" s="1"/>
  <c r="BT127" i="6"/>
  <c r="BS72" i="6"/>
  <c r="BR97" i="6"/>
  <c r="BR98" i="6"/>
  <c r="CT89" i="8" l="1"/>
  <c r="CU85" i="8" s="1"/>
  <c r="CT103" i="6"/>
  <c r="CT107" i="6" s="1"/>
  <c r="CT124" i="6" s="1"/>
  <c r="CU181" i="8"/>
  <c r="CU182" i="8" s="1"/>
  <c r="CU183" i="8" s="1"/>
  <c r="CU210" i="8" s="1"/>
  <c r="CU87" i="8" s="1"/>
  <c r="CU81" i="8" s="1"/>
  <c r="CU82" i="8" s="1"/>
  <c r="CU54" i="6" s="1"/>
  <c r="CU103" i="6" s="1"/>
  <c r="CT11" i="7"/>
  <c r="CT12" i="7" s="1"/>
  <c r="CT18" i="7" s="1"/>
  <c r="CT24" i="7" s="1"/>
  <c r="CS65" i="7"/>
  <c r="CS72" i="7" s="1"/>
  <c r="CS31" i="7"/>
  <c r="CS24" i="7"/>
  <c r="CR32" i="7"/>
  <c r="CR28" i="7"/>
  <c r="CR74" i="7"/>
  <c r="CR83" i="7" s="1"/>
  <c r="CT99" i="7"/>
  <c r="CT57" i="6"/>
  <c r="CT93" i="7"/>
  <c r="CS99" i="7"/>
  <c r="CS57" i="6"/>
  <c r="CS93" i="7"/>
  <c r="CT31" i="7"/>
  <c r="DA137" i="8"/>
  <c r="DA138" i="8" s="1"/>
  <c r="CQ74" i="7"/>
  <c r="CQ83" i="7" s="1"/>
  <c r="CQ32" i="7"/>
  <c r="CQ28" i="7"/>
  <c r="CW143" i="8"/>
  <c r="CW144" i="8" s="1"/>
  <c r="CW145" i="8" s="1"/>
  <c r="CW146" i="8" s="1"/>
  <c r="CW147" i="8" s="1"/>
  <c r="CW148" i="8" s="1"/>
  <c r="CW149" i="8" s="1"/>
  <c r="CW150" i="8" s="1"/>
  <c r="CW151" i="8" s="1"/>
  <c r="CW152" i="8" s="1"/>
  <c r="CW153" i="8" s="1"/>
  <c r="CW154" i="8" s="1"/>
  <c r="CW155" i="8" s="1"/>
  <c r="CW156" i="8" s="1"/>
  <c r="CW157" i="8" s="1"/>
  <c r="CW158" i="8" s="1"/>
  <c r="CW159" i="8" s="1"/>
  <c r="CW160" i="8" s="1"/>
  <c r="CW161" i="8" s="1"/>
  <c r="CW162" i="8" s="1"/>
  <c r="CW163" i="8" s="1"/>
  <c r="CW164" i="8" s="1"/>
  <c r="CW165" i="8" s="1"/>
  <c r="CW166" i="8" s="1"/>
  <c r="CW167" i="8" s="1"/>
  <c r="CW168" i="8" s="1"/>
  <c r="CW169" i="8" s="1"/>
  <c r="CW170" i="8" s="1"/>
  <c r="CW171" i="8" s="1"/>
  <c r="CW172" i="8" s="1"/>
  <c r="CW173" i="8" s="1"/>
  <c r="CW174" i="8" s="1"/>
  <c r="CW175" i="8" s="1"/>
  <c r="CW176" i="8" s="1"/>
  <c r="CW177" i="8" s="1"/>
  <c r="CS83" i="6"/>
  <c r="CR86" i="6"/>
  <c r="CR95" i="6" s="1"/>
  <c r="CX140" i="8"/>
  <c r="CX141" i="8" s="1"/>
  <c r="CX142" i="8" s="1"/>
  <c r="CX143" i="8" s="1"/>
  <c r="CX144" i="8" s="1"/>
  <c r="CX145" i="8" s="1"/>
  <c r="CX146" i="8" s="1"/>
  <c r="CX147" i="8" s="1"/>
  <c r="CX148" i="8" s="1"/>
  <c r="CX149" i="8" s="1"/>
  <c r="CX150" i="8" s="1"/>
  <c r="CX151" i="8" s="1"/>
  <c r="CX152" i="8" s="1"/>
  <c r="CX153" i="8" s="1"/>
  <c r="CX154" i="8" s="1"/>
  <c r="CX155" i="8" s="1"/>
  <c r="CX156" i="8" s="1"/>
  <c r="CX157" i="8" s="1"/>
  <c r="CX158" i="8" s="1"/>
  <c r="CX159" i="8" s="1"/>
  <c r="CX160" i="8" s="1"/>
  <c r="CX161" i="8" s="1"/>
  <c r="CX162" i="8" s="1"/>
  <c r="CX163" i="8" s="1"/>
  <c r="CX164" i="8" s="1"/>
  <c r="CX165" i="8" s="1"/>
  <c r="CX166" i="8" s="1"/>
  <c r="CX167" i="8" s="1"/>
  <c r="CX168" i="8" s="1"/>
  <c r="CX169" i="8" s="1"/>
  <c r="CX170" i="8" s="1"/>
  <c r="CX171" i="8" s="1"/>
  <c r="CX172" i="8" s="1"/>
  <c r="CX173" i="8" s="1"/>
  <c r="CX174" i="8" s="1"/>
  <c r="CX175" i="8" s="1"/>
  <c r="CX176" i="8" s="1"/>
  <c r="CX177" i="8" s="1"/>
  <c r="CZ139" i="8"/>
  <c r="DB134" i="8"/>
  <c r="DC134" i="8" s="1"/>
  <c r="DD134" i="8" s="1"/>
  <c r="DE134" i="8" s="1"/>
  <c r="BT360" i="5"/>
  <c r="BT397" i="5" s="1"/>
  <c r="BT129" i="6"/>
  <c r="BT361" i="5"/>
  <c r="BT398" i="5" s="1"/>
  <c r="BS77" i="6"/>
  <c r="BS79" i="6" s="1"/>
  <c r="BS95" i="7"/>
  <c r="EJ72" i="6"/>
  <c r="EJ77" i="6" s="1"/>
  <c r="EJ79" i="6" s="1"/>
  <c r="EJ97" i="6" s="1"/>
  <c r="BS97" i="7"/>
  <c r="BS98" i="7"/>
  <c r="DD253" i="8"/>
  <c r="DD330" i="8" s="1"/>
  <c r="DD88" i="8" s="1"/>
  <c r="EQ54" i="6" l="1"/>
  <c r="EQ56" i="6" s="1"/>
  <c r="EQ57" i="6" s="1"/>
  <c r="CT65" i="7"/>
  <c r="CT72" i="7" s="1"/>
  <c r="CU107" i="6"/>
  <c r="CU124" i="6" s="1"/>
  <c r="EQ103" i="6"/>
  <c r="EQ107" i="6" s="1"/>
  <c r="EQ124" i="6" s="1"/>
  <c r="EQ129" i="6" s="1"/>
  <c r="ER127" i="6" s="1"/>
  <c r="CU56" i="6"/>
  <c r="CU11" i="7"/>
  <c r="CU12" i="7" s="1"/>
  <c r="CU18" i="7" s="1"/>
  <c r="CU31" i="7" s="1"/>
  <c r="CU89" i="8"/>
  <c r="CV85" i="8" s="1"/>
  <c r="CV181" i="8"/>
  <c r="CV182" i="8" s="1"/>
  <c r="CV183" i="8" s="1"/>
  <c r="CV184" i="8" s="1"/>
  <c r="CV210" i="8" s="1"/>
  <c r="CV87" i="8" s="1"/>
  <c r="CV81" i="8" s="1"/>
  <c r="CV82" i="8" s="1"/>
  <c r="CV54" i="6" s="1"/>
  <c r="CV103" i="6" s="1"/>
  <c r="CW178" i="8"/>
  <c r="CW179" i="8" s="1"/>
  <c r="CW180" i="8" s="1"/>
  <c r="CW181" i="8" s="1"/>
  <c r="CW182" i="8" s="1"/>
  <c r="CW183" i="8" s="1"/>
  <c r="CW184" i="8" s="1"/>
  <c r="CW185" i="8" s="1"/>
  <c r="CW210" i="8" s="1"/>
  <c r="CW87" i="8" s="1"/>
  <c r="CW81" i="8" s="1"/>
  <c r="CW82" i="8" s="1"/>
  <c r="CW54" i="6" s="1"/>
  <c r="CW11" i="7" s="1"/>
  <c r="CW12" i="7" s="1"/>
  <c r="CW18" i="7" s="1"/>
  <c r="CR33" i="7"/>
  <c r="CR76" i="7"/>
  <c r="CR85" i="7" s="1"/>
  <c r="CQ33" i="7"/>
  <c r="CQ76" i="7"/>
  <c r="CQ85" i="7" s="1"/>
  <c r="CU57" i="6"/>
  <c r="CU93" i="7"/>
  <c r="CU99" i="7"/>
  <c r="CS32" i="7"/>
  <c r="CS28" i="7"/>
  <c r="CS74" i="7"/>
  <c r="CS83" i="7" s="1"/>
  <c r="DB135" i="8"/>
  <c r="DB136" i="8" s="1"/>
  <c r="CT32" i="7"/>
  <c r="CT28" i="7"/>
  <c r="CT74" i="7"/>
  <c r="CT83" i="7" s="1"/>
  <c r="DA139" i="8"/>
  <c r="CS86" i="6"/>
  <c r="CS95" i="6" s="1"/>
  <c r="CT83" i="6"/>
  <c r="CY140" i="8"/>
  <c r="CY141" i="8" s="1"/>
  <c r="CY142" i="8" s="1"/>
  <c r="CY143" i="8" s="1"/>
  <c r="CY144" i="8" s="1"/>
  <c r="CY145" i="8" s="1"/>
  <c r="CY146" i="8" s="1"/>
  <c r="CY147" i="8" s="1"/>
  <c r="CY148" i="8" s="1"/>
  <c r="CY149" i="8" s="1"/>
  <c r="CY150" i="8" s="1"/>
  <c r="CY151" i="8" s="1"/>
  <c r="CY152" i="8" s="1"/>
  <c r="CY153" i="8" s="1"/>
  <c r="CY154" i="8" s="1"/>
  <c r="CY155" i="8" s="1"/>
  <c r="CY156" i="8" s="1"/>
  <c r="CY157" i="8" s="1"/>
  <c r="CY158" i="8" s="1"/>
  <c r="CY159" i="8" s="1"/>
  <c r="CY160" i="8" s="1"/>
  <c r="CY161" i="8" s="1"/>
  <c r="CY162" i="8" s="1"/>
  <c r="CY163" i="8" s="1"/>
  <c r="CY164" i="8" s="1"/>
  <c r="CY165" i="8" s="1"/>
  <c r="CY166" i="8" s="1"/>
  <c r="CY167" i="8" s="1"/>
  <c r="CY168" i="8" s="1"/>
  <c r="CY169" i="8" s="1"/>
  <c r="CY170" i="8" s="1"/>
  <c r="CY171" i="8" s="1"/>
  <c r="CY172" i="8" s="1"/>
  <c r="CY173" i="8" s="1"/>
  <c r="CY174" i="8" s="1"/>
  <c r="CY175" i="8" s="1"/>
  <c r="CY176" i="8" s="1"/>
  <c r="CY177" i="8" s="1"/>
  <c r="G98" i="7"/>
  <c r="H110" i="7"/>
  <c r="I110" i="7"/>
  <c r="BU127" i="6"/>
  <c r="BT72" i="6"/>
  <c r="G97" i="7"/>
  <c r="I109" i="7"/>
  <c r="H109" i="7"/>
  <c r="G95" i="7"/>
  <c r="H107" i="7"/>
  <c r="I107" i="7"/>
  <c r="BS97" i="6"/>
  <c r="BS98" i="6"/>
  <c r="DE254" i="8"/>
  <c r="DE330" i="8" s="1"/>
  <c r="DE88" i="8" s="1"/>
  <c r="CZ140" i="8" l="1"/>
  <c r="CZ141" i="8" s="1"/>
  <c r="CZ142" i="8" s="1"/>
  <c r="CZ143" i="8" s="1"/>
  <c r="CU24" i="7"/>
  <c r="CU65" i="7"/>
  <c r="CU72" i="7" s="1"/>
  <c r="CX178" i="8"/>
  <c r="CX179" i="8" s="1"/>
  <c r="CX180" i="8" s="1"/>
  <c r="CX181" i="8" s="1"/>
  <c r="CX182" i="8" s="1"/>
  <c r="CX183" i="8" s="1"/>
  <c r="CX184" i="8" s="1"/>
  <c r="CX185" i="8" s="1"/>
  <c r="CX186" i="8" s="1"/>
  <c r="CX210" i="8" s="1"/>
  <c r="CX87" i="8" s="1"/>
  <c r="CX81" i="8" s="1"/>
  <c r="CX82" i="8" s="1"/>
  <c r="CX54" i="6" s="1"/>
  <c r="CX56" i="6" s="1"/>
  <c r="CX99" i="7" s="1"/>
  <c r="CV11" i="7"/>
  <c r="CV12" i="7" s="1"/>
  <c r="CV18" i="7" s="1"/>
  <c r="CV56" i="6"/>
  <c r="CV89" i="8"/>
  <c r="CW85" i="8" s="1"/>
  <c r="CW89" i="8" s="1"/>
  <c r="CX85" i="8" s="1"/>
  <c r="CX89" i="8" s="1"/>
  <c r="CY85" i="8" s="1"/>
  <c r="DB137" i="8"/>
  <c r="CW56" i="6"/>
  <c r="CW57" i="6" s="1"/>
  <c r="CW103" i="6"/>
  <c r="CW107" i="6" s="1"/>
  <c r="CW124" i="6" s="1"/>
  <c r="CS33" i="7"/>
  <c r="CS76" i="7"/>
  <c r="CS85" i="7" s="1"/>
  <c r="CU74" i="7"/>
  <c r="CU83" i="7" s="1"/>
  <c r="CU28" i="7"/>
  <c r="CU32" i="7"/>
  <c r="DC135" i="8"/>
  <c r="DC136" i="8" s="1"/>
  <c r="DC137" i="8" s="1"/>
  <c r="CT76" i="7"/>
  <c r="CT85" i="7" s="1"/>
  <c r="CT33" i="7"/>
  <c r="CZ144" i="8"/>
  <c r="CZ145" i="8" s="1"/>
  <c r="CZ146" i="8" s="1"/>
  <c r="CZ147" i="8" s="1"/>
  <c r="CZ148" i="8" s="1"/>
  <c r="CZ149" i="8" s="1"/>
  <c r="CZ150" i="8" s="1"/>
  <c r="CZ151" i="8" s="1"/>
  <c r="CZ152" i="8" s="1"/>
  <c r="CZ153" i="8" s="1"/>
  <c r="CZ154" i="8" s="1"/>
  <c r="CZ155" i="8" s="1"/>
  <c r="CZ156" i="8" s="1"/>
  <c r="CZ157" i="8" s="1"/>
  <c r="CZ158" i="8" s="1"/>
  <c r="CZ159" i="8" s="1"/>
  <c r="CZ160" i="8" s="1"/>
  <c r="CZ161" i="8" s="1"/>
  <c r="CZ162" i="8" s="1"/>
  <c r="CZ163" i="8" s="1"/>
  <c r="CZ164" i="8" s="1"/>
  <c r="CZ165" i="8" s="1"/>
  <c r="CZ166" i="8" s="1"/>
  <c r="CZ167" i="8" s="1"/>
  <c r="CZ168" i="8" s="1"/>
  <c r="CZ169" i="8" s="1"/>
  <c r="CZ170" i="8" s="1"/>
  <c r="CZ171" i="8" s="1"/>
  <c r="CZ172" i="8" s="1"/>
  <c r="CZ173" i="8" s="1"/>
  <c r="CZ174" i="8" s="1"/>
  <c r="CZ175" i="8" s="1"/>
  <c r="CZ176" i="8" s="1"/>
  <c r="CZ177" i="8" s="1"/>
  <c r="CT86" i="6"/>
  <c r="CT95" i="6" s="1"/>
  <c r="CU83" i="6"/>
  <c r="CW65" i="7"/>
  <c r="CW72" i="7" s="1"/>
  <c r="CW31" i="7"/>
  <c r="CW24" i="7"/>
  <c r="CV24" i="7"/>
  <c r="CV65" i="7"/>
  <c r="CV72" i="7" s="1"/>
  <c r="CV31" i="7"/>
  <c r="CV107" i="6"/>
  <c r="CV124" i="6" s="1"/>
  <c r="CV57" i="6"/>
  <c r="CV93" i="7"/>
  <c r="CV99" i="7"/>
  <c r="DA140" i="8"/>
  <c r="DA141" i="8" s="1"/>
  <c r="DA142" i="8" s="1"/>
  <c r="DA143" i="8" s="1"/>
  <c r="DA144" i="8" s="1"/>
  <c r="DA145" i="8" s="1"/>
  <c r="DA146" i="8" s="1"/>
  <c r="DA147" i="8" s="1"/>
  <c r="DA148" i="8" s="1"/>
  <c r="DA149" i="8" s="1"/>
  <c r="DA150" i="8" s="1"/>
  <c r="DA151" i="8" s="1"/>
  <c r="DA152" i="8" s="1"/>
  <c r="DA153" i="8" s="1"/>
  <c r="DA154" i="8" s="1"/>
  <c r="DA155" i="8" s="1"/>
  <c r="DA156" i="8" s="1"/>
  <c r="DA157" i="8" s="1"/>
  <c r="DA158" i="8" s="1"/>
  <c r="DB138" i="8"/>
  <c r="DB139" i="8" s="1"/>
  <c r="DB140" i="8" s="1"/>
  <c r="DB141" i="8" s="1"/>
  <c r="DB142" i="8" s="1"/>
  <c r="DB143" i="8" s="1"/>
  <c r="DB144" i="8" s="1"/>
  <c r="DB145" i="8" s="1"/>
  <c r="DB146" i="8" s="1"/>
  <c r="DB147" i="8" s="1"/>
  <c r="DB148" i="8" s="1"/>
  <c r="DB149" i="8" s="1"/>
  <c r="DB150" i="8" s="1"/>
  <c r="DB151" i="8" s="1"/>
  <c r="DB152" i="8" s="1"/>
  <c r="DB153" i="8" s="1"/>
  <c r="DB154" i="8" s="1"/>
  <c r="DB155" i="8" s="1"/>
  <c r="DB156" i="8" s="1"/>
  <c r="BT97" i="7"/>
  <c r="BT77" i="6"/>
  <c r="BT79" i="6" s="1"/>
  <c r="BT98" i="7"/>
  <c r="BT95" i="7"/>
  <c r="BU360" i="5"/>
  <c r="BU397" i="5" s="1"/>
  <c r="BU129" i="6"/>
  <c r="BU361" i="5"/>
  <c r="BU398" i="5" s="1"/>
  <c r="CX57" i="6" l="1"/>
  <c r="CX103" i="6"/>
  <c r="CY178" i="8"/>
  <c r="CY179" i="8" s="1"/>
  <c r="CY180" i="8" s="1"/>
  <c r="CY181" i="8" s="1"/>
  <c r="CY182" i="8" s="1"/>
  <c r="CY183" i="8" s="1"/>
  <c r="CY184" i="8" s="1"/>
  <c r="CY185" i="8" s="1"/>
  <c r="CY186" i="8" s="1"/>
  <c r="CY187" i="8" s="1"/>
  <c r="CY210" i="8" s="1"/>
  <c r="CY87" i="8" s="1"/>
  <c r="CY81" i="8" s="1"/>
  <c r="CY82" i="8" s="1"/>
  <c r="CY54" i="6" s="1"/>
  <c r="CW93" i="7"/>
  <c r="CX11" i="7"/>
  <c r="CX12" i="7" s="1"/>
  <c r="CX18" i="7" s="1"/>
  <c r="CX65" i="7" s="1"/>
  <c r="CX72" i="7" s="1"/>
  <c r="CX93" i="7"/>
  <c r="CW99" i="7"/>
  <c r="DB157" i="8"/>
  <c r="DB158" i="8" s="1"/>
  <c r="DD135" i="8"/>
  <c r="DE135" i="8" s="1"/>
  <c r="DF135" i="8" s="1"/>
  <c r="CX24" i="7"/>
  <c r="CX28" i="7" s="1"/>
  <c r="CX31" i="7"/>
  <c r="CU33" i="7"/>
  <c r="CU76" i="7"/>
  <c r="CU85" i="7" s="1"/>
  <c r="CX32" i="7"/>
  <c r="DA159" i="8"/>
  <c r="DA160" i="8" s="1"/>
  <c r="DA161" i="8" s="1"/>
  <c r="DA162" i="8" s="1"/>
  <c r="DA163" i="8" s="1"/>
  <c r="DA164" i="8" s="1"/>
  <c r="DA165" i="8" s="1"/>
  <c r="DA166" i="8" s="1"/>
  <c r="DA167" i="8" s="1"/>
  <c r="DA168" i="8" s="1"/>
  <c r="CV74" i="7"/>
  <c r="CV83" i="7" s="1"/>
  <c r="CV32" i="7"/>
  <c r="CV28" i="7"/>
  <c r="CW28" i="7"/>
  <c r="CW32" i="7"/>
  <c r="CW74" i="7"/>
  <c r="CW83" i="7" s="1"/>
  <c r="CU86" i="6"/>
  <c r="CU95" i="6" s="1"/>
  <c r="EQ83" i="6"/>
  <c r="EQ86" i="6" s="1"/>
  <c r="EQ95" i="6" s="1"/>
  <c r="CV83" i="6"/>
  <c r="DC138" i="8"/>
  <c r="DC139" i="8" s="1"/>
  <c r="DC140" i="8" s="1"/>
  <c r="DC141" i="8" s="1"/>
  <c r="DC142" i="8" s="1"/>
  <c r="DC143" i="8" s="1"/>
  <c r="DC144" i="8" s="1"/>
  <c r="DC145" i="8" s="1"/>
  <c r="DC146" i="8" s="1"/>
  <c r="DC147" i="8" s="1"/>
  <c r="DC148" i="8" s="1"/>
  <c r="DC149" i="8" s="1"/>
  <c r="DC150" i="8" s="1"/>
  <c r="DC151" i="8" s="1"/>
  <c r="DC152" i="8" s="1"/>
  <c r="DC153" i="8" s="1"/>
  <c r="DC154" i="8" s="1"/>
  <c r="DC155" i="8" s="1"/>
  <c r="DC156" i="8" s="1"/>
  <c r="DC157" i="8" s="1"/>
  <c r="DC158" i="8" s="1"/>
  <c r="BT97" i="6"/>
  <c r="BT98" i="6"/>
  <c r="BV127" i="6"/>
  <c r="BU72" i="6"/>
  <c r="DD136" i="8" l="1"/>
  <c r="ER54" i="6"/>
  <c r="ER56" i="6" s="1"/>
  <c r="ER57" i="6" s="1"/>
  <c r="CY103" i="6"/>
  <c r="CY107" i="6" s="1"/>
  <c r="CY124" i="6" s="1"/>
  <c r="CY56" i="6"/>
  <c r="CY11" i="7"/>
  <c r="CY12" i="7" s="1"/>
  <c r="CY18" i="7" s="1"/>
  <c r="DF255" i="8"/>
  <c r="DF330" i="8" s="1"/>
  <c r="DF88" i="8" s="1"/>
  <c r="CZ178" i="8"/>
  <c r="CZ179" i="8" s="1"/>
  <c r="CZ180" i="8" s="1"/>
  <c r="CZ181" i="8" s="1"/>
  <c r="CZ182" i="8" s="1"/>
  <c r="CZ183" i="8" s="1"/>
  <c r="CZ184" i="8" s="1"/>
  <c r="CZ185" i="8" s="1"/>
  <c r="CZ186" i="8" s="1"/>
  <c r="CZ187" i="8" s="1"/>
  <c r="CZ188" i="8" s="1"/>
  <c r="CZ210" i="8" s="1"/>
  <c r="CZ87" i="8" s="1"/>
  <c r="CZ81" i="8" s="1"/>
  <c r="CZ82" i="8" s="1"/>
  <c r="CZ54" i="6" s="1"/>
  <c r="CX107" i="6"/>
  <c r="CX124" i="6" s="1"/>
  <c r="ER103" i="6"/>
  <c r="ER107" i="6" s="1"/>
  <c r="ER124" i="6" s="1"/>
  <c r="ER129" i="6" s="1"/>
  <c r="ES127" i="6" s="1"/>
  <c r="CX74" i="7"/>
  <c r="CX83" i="7" s="1"/>
  <c r="CY89" i="8"/>
  <c r="CZ85" i="8" s="1"/>
  <c r="CV86" i="6"/>
  <c r="CV95" i="6" s="1"/>
  <c r="CW83" i="6"/>
  <c r="CW33" i="7"/>
  <c r="CW76" i="7"/>
  <c r="CW85" i="7" s="1"/>
  <c r="DA169" i="8"/>
  <c r="DA170" i="8" s="1"/>
  <c r="DA171" i="8" s="1"/>
  <c r="DA172" i="8" s="1"/>
  <c r="DA173" i="8" s="1"/>
  <c r="DA174" i="8" s="1"/>
  <c r="DA175" i="8" s="1"/>
  <c r="DA176" i="8" s="1"/>
  <c r="DA177" i="8" s="1"/>
  <c r="DA178" i="8" s="1"/>
  <c r="DA179" i="8" s="1"/>
  <c r="DA180" i="8" s="1"/>
  <c r="DA181" i="8" s="1"/>
  <c r="DA182" i="8" s="1"/>
  <c r="DA183" i="8" s="1"/>
  <c r="DA184" i="8" s="1"/>
  <c r="DA185" i="8" s="1"/>
  <c r="DA186" i="8" s="1"/>
  <c r="DA187" i="8" s="1"/>
  <c r="DA188" i="8" s="1"/>
  <c r="DA189" i="8" s="1"/>
  <c r="DA210" i="8" s="1"/>
  <c r="DA87" i="8" s="1"/>
  <c r="DA81" i="8" s="1"/>
  <c r="DA82" i="8" s="1"/>
  <c r="DA54" i="6" s="1"/>
  <c r="CV33" i="7"/>
  <c r="CV76" i="7"/>
  <c r="CV85" i="7" s="1"/>
  <c r="DB159" i="8"/>
  <c r="DB160" i="8" s="1"/>
  <c r="DB161" i="8" s="1"/>
  <c r="DB162" i="8" s="1"/>
  <c r="DB163" i="8" s="1"/>
  <c r="DB164" i="8" s="1"/>
  <c r="DB165" i="8" s="1"/>
  <c r="DB166" i="8" s="1"/>
  <c r="DB167" i="8" s="1"/>
  <c r="DB168" i="8" s="1"/>
  <c r="DB169" i="8" s="1"/>
  <c r="DB170" i="8" s="1"/>
  <c r="DB171" i="8" s="1"/>
  <c r="DB172" i="8" s="1"/>
  <c r="DB173" i="8" s="1"/>
  <c r="DB174" i="8" s="1"/>
  <c r="DB175" i="8" s="1"/>
  <c r="DB176" i="8" s="1"/>
  <c r="DB177" i="8" s="1"/>
  <c r="DB178" i="8" s="1"/>
  <c r="DB179" i="8" s="1"/>
  <c r="DB180" i="8" s="1"/>
  <c r="DB181" i="8" s="1"/>
  <c r="DB182" i="8" s="1"/>
  <c r="DB183" i="8" s="1"/>
  <c r="DB184" i="8" s="1"/>
  <c r="DB185" i="8" s="1"/>
  <c r="DB186" i="8" s="1"/>
  <c r="DB187" i="8" s="1"/>
  <c r="DB188" i="8" s="1"/>
  <c r="DB189" i="8" s="1"/>
  <c r="DB190" i="8" s="1"/>
  <c r="DB210" i="8" s="1"/>
  <c r="DB87" i="8" s="1"/>
  <c r="DB81" i="8" s="1"/>
  <c r="DB82" i="8" s="1"/>
  <c r="DB54" i="6" s="1"/>
  <c r="DB11" i="7" s="1"/>
  <c r="DB12" i="7" s="1"/>
  <c r="DB18" i="7" s="1"/>
  <c r="CX33" i="7"/>
  <c r="CX76" i="7"/>
  <c r="CX85" i="7" s="1"/>
  <c r="DD137" i="8"/>
  <c r="DD138" i="8" s="1"/>
  <c r="DD139" i="8" s="1"/>
  <c r="DE136" i="8"/>
  <c r="BU77" i="6"/>
  <c r="BU79" i="6" s="1"/>
  <c r="BU95" i="7"/>
  <c r="BU98" i="7"/>
  <c r="BU97" i="7"/>
  <c r="BV360" i="5"/>
  <c r="BV397" i="5" s="1"/>
  <c r="BV361" i="5"/>
  <c r="BV398" i="5" s="1"/>
  <c r="BV129" i="6"/>
  <c r="CY65" i="7" l="1"/>
  <c r="CY72" i="7" s="1"/>
  <c r="CY24" i="7"/>
  <c r="CY31" i="7"/>
  <c r="CZ11" i="7"/>
  <c r="CZ12" i="7" s="1"/>
  <c r="CZ18" i="7" s="1"/>
  <c r="CZ103" i="6"/>
  <c r="CZ107" i="6" s="1"/>
  <c r="CZ124" i="6" s="1"/>
  <c r="CZ56" i="6"/>
  <c r="CY57" i="6"/>
  <c r="CY99" i="7"/>
  <c r="CY93" i="7"/>
  <c r="CZ89" i="8"/>
  <c r="DA85" i="8" s="1"/>
  <c r="DA89" i="8" s="1"/>
  <c r="DB85" i="8" s="1"/>
  <c r="DB89" i="8" s="1"/>
  <c r="DC85" i="8" s="1"/>
  <c r="DB56" i="6"/>
  <c r="DB57" i="6" s="1"/>
  <c r="CW86" i="6"/>
  <c r="CW95" i="6" s="1"/>
  <c r="CX83" i="6"/>
  <c r="DB103" i="6"/>
  <c r="DA56" i="6"/>
  <c r="DA103" i="6"/>
  <c r="DA107" i="6" s="1"/>
  <c r="DA124" i="6" s="1"/>
  <c r="DA11" i="7"/>
  <c r="DA12" i="7" s="1"/>
  <c r="DA18" i="7" s="1"/>
  <c r="DC159" i="8"/>
  <c r="DC160" i="8" s="1"/>
  <c r="DC161" i="8" s="1"/>
  <c r="DC162" i="8" s="1"/>
  <c r="DC163" i="8" s="1"/>
  <c r="DC164" i="8" s="1"/>
  <c r="DC165" i="8" s="1"/>
  <c r="DC166" i="8" s="1"/>
  <c r="DC167" i="8" s="1"/>
  <c r="DC168" i="8" s="1"/>
  <c r="DC169" i="8" s="1"/>
  <c r="DC170" i="8" s="1"/>
  <c r="DC171" i="8" s="1"/>
  <c r="DC172" i="8" s="1"/>
  <c r="DC173" i="8" s="1"/>
  <c r="DC174" i="8" s="1"/>
  <c r="DC175" i="8" s="1"/>
  <c r="DC176" i="8" s="1"/>
  <c r="DC177" i="8" s="1"/>
  <c r="DC178" i="8" s="1"/>
  <c r="DC179" i="8" s="1"/>
  <c r="DC180" i="8" s="1"/>
  <c r="DC181" i="8" s="1"/>
  <c r="DC182" i="8" s="1"/>
  <c r="DC183" i="8" s="1"/>
  <c r="DC184" i="8" s="1"/>
  <c r="DC185" i="8" s="1"/>
  <c r="DC186" i="8" s="1"/>
  <c r="DC187" i="8" s="1"/>
  <c r="DC188" i="8" s="1"/>
  <c r="DC189" i="8" s="1"/>
  <c r="DC190" i="8" s="1"/>
  <c r="DC191" i="8" s="1"/>
  <c r="DC210" i="8" s="1"/>
  <c r="DC87" i="8" s="1"/>
  <c r="DC81" i="8" s="1"/>
  <c r="DC82" i="8" s="1"/>
  <c r="DC54" i="6" s="1"/>
  <c r="DE137" i="8"/>
  <c r="DF136" i="8"/>
  <c r="DD140" i="8"/>
  <c r="DD141" i="8" s="1"/>
  <c r="DD142" i="8" s="1"/>
  <c r="DD143" i="8" s="1"/>
  <c r="DD144" i="8" s="1"/>
  <c r="BV72" i="6"/>
  <c r="BW127" i="6"/>
  <c r="DB65" i="7"/>
  <c r="DB72" i="7" s="1"/>
  <c r="DB24" i="7"/>
  <c r="DB31" i="7"/>
  <c r="DB107" i="6"/>
  <c r="DB124" i="6" s="1"/>
  <c r="BU98" i="6"/>
  <c r="BU97" i="6"/>
  <c r="CY74" i="7" l="1"/>
  <c r="CY83" i="7" s="1"/>
  <c r="CY32" i="7"/>
  <c r="CY28" i="7"/>
  <c r="CZ57" i="6"/>
  <c r="CZ99" i="7"/>
  <c r="CZ93" i="7"/>
  <c r="CZ65" i="7"/>
  <c r="CZ72" i="7" s="1"/>
  <c r="CZ31" i="7"/>
  <c r="CZ24" i="7"/>
  <c r="DB93" i="7"/>
  <c r="DB99" i="7"/>
  <c r="DA24" i="7"/>
  <c r="DA31" i="7"/>
  <c r="DA65" i="7"/>
  <c r="DA72" i="7" s="1"/>
  <c r="DA57" i="6"/>
  <c r="DA99" i="7"/>
  <c r="DA93" i="7"/>
  <c r="CX86" i="6"/>
  <c r="CX95" i="6" s="1"/>
  <c r="CY83" i="6"/>
  <c r="DC56" i="6"/>
  <c r="DC11" i="7"/>
  <c r="DC12" i="7" s="1"/>
  <c r="DC18" i="7" s="1"/>
  <c r="DC103" i="6"/>
  <c r="DC89" i="8"/>
  <c r="DD85" i="8" s="1"/>
  <c r="ES54" i="6"/>
  <c r="ES56" i="6" s="1"/>
  <c r="ES57" i="6" s="1"/>
  <c r="DF137" i="8"/>
  <c r="DE138" i="8"/>
  <c r="DE139" i="8" s="1"/>
  <c r="DG136" i="8"/>
  <c r="DD145" i="8"/>
  <c r="DD146" i="8" s="1"/>
  <c r="DD147" i="8" s="1"/>
  <c r="DD148" i="8" s="1"/>
  <c r="DD149" i="8" s="1"/>
  <c r="DD150" i="8" s="1"/>
  <c r="DD151" i="8" s="1"/>
  <c r="DD152" i="8" s="1"/>
  <c r="DD153" i="8" s="1"/>
  <c r="DD154" i="8" s="1"/>
  <c r="DD155" i="8" s="1"/>
  <c r="DD156" i="8" s="1"/>
  <c r="DD157" i="8" s="1"/>
  <c r="DD158" i="8" s="1"/>
  <c r="DD159" i="8" s="1"/>
  <c r="DD160" i="8" s="1"/>
  <c r="DD161" i="8" s="1"/>
  <c r="DD162" i="8" s="1"/>
  <c r="DD163" i="8" s="1"/>
  <c r="DD164" i="8" s="1"/>
  <c r="DD165" i="8" s="1"/>
  <c r="DD166" i="8" s="1"/>
  <c r="DD167" i="8" s="1"/>
  <c r="DD168" i="8" s="1"/>
  <c r="DD169" i="8" s="1"/>
  <c r="DD170" i="8" s="1"/>
  <c r="DD171" i="8" s="1"/>
  <c r="DD172" i="8" s="1"/>
  <c r="DD173" i="8" s="1"/>
  <c r="DD174" i="8" s="1"/>
  <c r="DD175" i="8" s="1"/>
  <c r="DD176" i="8" s="1"/>
  <c r="DD177" i="8" s="1"/>
  <c r="DD178" i="8" s="1"/>
  <c r="DD179" i="8" s="1"/>
  <c r="DD180" i="8" s="1"/>
  <c r="DD181" i="8" s="1"/>
  <c r="DD182" i="8" s="1"/>
  <c r="DD183" i="8" s="1"/>
  <c r="DD184" i="8" s="1"/>
  <c r="DD185" i="8" s="1"/>
  <c r="DD186" i="8" s="1"/>
  <c r="DD187" i="8" s="1"/>
  <c r="DD188" i="8" s="1"/>
  <c r="DD189" i="8" s="1"/>
  <c r="DD190" i="8" s="1"/>
  <c r="DD191" i="8" s="1"/>
  <c r="DD192" i="8" s="1"/>
  <c r="DD210" i="8" s="1"/>
  <c r="DD87" i="8" s="1"/>
  <c r="DD81" i="8" s="1"/>
  <c r="DD82" i="8" s="1"/>
  <c r="DD54" i="6" s="1"/>
  <c r="DB74" i="7"/>
  <c r="DB83" i="7" s="1"/>
  <c r="DB28" i="7"/>
  <c r="DB32" i="7"/>
  <c r="BW360" i="5"/>
  <c r="BW397" i="5" s="1"/>
  <c r="BW361" i="5"/>
  <c r="BW398" i="5" s="1"/>
  <c r="BW129" i="6"/>
  <c r="BV98" i="7"/>
  <c r="BV97" i="7"/>
  <c r="BV77" i="6"/>
  <c r="BV79" i="6" s="1"/>
  <c r="BV95" i="7"/>
  <c r="CZ32" i="7" l="1"/>
  <c r="CZ28" i="7"/>
  <c r="CZ74" i="7"/>
  <c r="CZ83" i="7" s="1"/>
  <c r="CY76" i="7"/>
  <c r="CY85" i="7" s="1"/>
  <c r="CY33" i="7"/>
  <c r="ER83" i="6"/>
  <c r="ER86" i="6" s="1"/>
  <c r="ER95" i="6" s="1"/>
  <c r="CY86" i="6"/>
  <c r="CY95" i="6" s="1"/>
  <c r="CZ83" i="6"/>
  <c r="DC65" i="7"/>
  <c r="DC72" i="7" s="1"/>
  <c r="DC31" i="7"/>
  <c r="DC24" i="7"/>
  <c r="DC107" i="6"/>
  <c r="DC124" i="6" s="1"/>
  <c r="ES103" i="6"/>
  <c r="ES107" i="6" s="1"/>
  <c r="ES124" i="6" s="1"/>
  <c r="ES129" i="6" s="1"/>
  <c r="ET127" i="6" s="1"/>
  <c r="DC57" i="6"/>
  <c r="DC93" i="7"/>
  <c r="DC99" i="7"/>
  <c r="DG137" i="8"/>
  <c r="DH137" i="8" s="1"/>
  <c r="DH257" i="8" s="1"/>
  <c r="DH330" i="8" s="1"/>
  <c r="DH88" i="8" s="1"/>
  <c r="DA74" i="7"/>
  <c r="DA83" i="7" s="1"/>
  <c r="DA32" i="7"/>
  <c r="DA28" i="7"/>
  <c r="DE140" i="8"/>
  <c r="DE141" i="8" s="1"/>
  <c r="DE142" i="8" s="1"/>
  <c r="DE143" i="8" s="1"/>
  <c r="DE144" i="8" s="1"/>
  <c r="DE145" i="8" s="1"/>
  <c r="DE146" i="8" s="1"/>
  <c r="DE147" i="8" s="1"/>
  <c r="DE148" i="8" s="1"/>
  <c r="DE149" i="8" s="1"/>
  <c r="DE150" i="8" s="1"/>
  <c r="DE151" i="8" s="1"/>
  <c r="DE152" i="8" s="1"/>
  <c r="DE153" i="8" s="1"/>
  <c r="DE154" i="8" s="1"/>
  <c r="DF138" i="8"/>
  <c r="DG256" i="8"/>
  <c r="DG330" i="8" s="1"/>
  <c r="DG88" i="8" s="1"/>
  <c r="DD89" i="8"/>
  <c r="DE85" i="8" s="1"/>
  <c r="DB76" i="7"/>
  <c r="DB85" i="7" s="1"/>
  <c r="DB33" i="7"/>
  <c r="BV97" i="6"/>
  <c r="BV98" i="6"/>
  <c r="BW72" i="6"/>
  <c r="BX127" i="6"/>
  <c r="DD11" i="7"/>
  <c r="DD12" i="7" s="1"/>
  <c r="DD18" i="7" s="1"/>
  <c r="DD56" i="6"/>
  <c r="DD103" i="6"/>
  <c r="CZ33" i="7" l="1"/>
  <c r="CZ76" i="7"/>
  <c r="CZ85" i="7" s="1"/>
  <c r="DC28" i="7"/>
  <c r="DC74" i="7"/>
  <c r="DC83" i="7" s="1"/>
  <c r="DC32" i="7"/>
  <c r="DA33" i="7"/>
  <c r="DA76" i="7"/>
  <c r="DA85" i="7" s="1"/>
  <c r="DA83" i="6"/>
  <c r="CZ86" i="6"/>
  <c r="CZ95" i="6" s="1"/>
  <c r="DE155" i="8"/>
  <c r="DE156" i="8" s="1"/>
  <c r="DE157" i="8" s="1"/>
  <c r="DE158" i="8" s="1"/>
  <c r="DE159" i="8" s="1"/>
  <c r="DE160" i="8" s="1"/>
  <c r="DE161" i="8" s="1"/>
  <c r="DE162" i="8" s="1"/>
  <c r="DE163" i="8" s="1"/>
  <c r="DE164" i="8" s="1"/>
  <c r="DE165" i="8" s="1"/>
  <c r="DE166" i="8" s="1"/>
  <c r="DE167" i="8" s="1"/>
  <c r="DE168" i="8" s="1"/>
  <c r="DE169" i="8" s="1"/>
  <c r="DE170" i="8" s="1"/>
  <c r="DE171" i="8" s="1"/>
  <c r="DE172" i="8" s="1"/>
  <c r="DE173" i="8" s="1"/>
  <c r="DE174" i="8" s="1"/>
  <c r="DE175" i="8" s="1"/>
  <c r="DE176" i="8" s="1"/>
  <c r="DE177" i="8" s="1"/>
  <c r="DE178" i="8" s="1"/>
  <c r="DE179" i="8" s="1"/>
  <c r="DE180" i="8" s="1"/>
  <c r="DE181" i="8" s="1"/>
  <c r="DE182" i="8" s="1"/>
  <c r="DE183" i="8" s="1"/>
  <c r="DE184" i="8" s="1"/>
  <c r="DE185" i="8" s="1"/>
  <c r="DE186" i="8" s="1"/>
  <c r="DE187" i="8" s="1"/>
  <c r="DE188" i="8" s="1"/>
  <c r="DE189" i="8" s="1"/>
  <c r="DE190" i="8" s="1"/>
  <c r="DE191" i="8" s="1"/>
  <c r="DE192" i="8" s="1"/>
  <c r="DE193" i="8" s="1"/>
  <c r="DE210" i="8" s="1"/>
  <c r="DE87" i="8" s="1"/>
  <c r="DE81" i="8" s="1"/>
  <c r="DE82" i="8" s="1"/>
  <c r="DE54" i="6" s="1"/>
  <c r="DE56" i="6" s="1"/>
  <c r="DG138" i="8"/>
  <c r="DF139" i="8"/>
  <c r="DF140" i="8" s="1"/>
  <c r="DF141" i="8" s="1"/>
  <c r="DF142" i="8" s="1"/>
  <c r="DF143" i="8" s="1"/>
  <c r="DF144" i="8" s="1"/>
  <c r="DF145" i="8" s="1"/>
  <c r="DF146" i="8" s="1"/>
  <c r="DF147" i="8" s="1"/>
  <c r="DF148" i="8" s="1"/>
  <c r="DF149" i="8" s="1"/>
  <c r="DF150" i="8" s="1"/>
  <c r="DF151" i="8" s="1"/>
  <c r="DF152" i="8" s="1"/>
  <c r="DF153" i="8" s="1"/>
  <c r="DF154" i="8" s="1"/>
  <c r="DF155" i="8" s="1"/>
  <c r="DF156" i="8" s="1"/>
  <c r="DF157" i="8" s="1"/>
  <c r="DF158" i="8" s="1"/>
  <c r="DF159" i="8" s="1"/>
  <c r="DF160" i="8" s="1"/>
  <c r="DF161" i="8" s="1"/>
  <c r="DF162" i="8" s="1"/>
  <c r="DF163" i="8" s="1"/>
  <c r="DF164" i="8" s="1"/>
  <c r="DF165" i="8" s="1"/>
  <c r="DF166" i="8" s="1"/>
  <c r="DF167" i="8" s="1"/>
  <c r="DF168" i="8" s="1"/>
  <c r="DF169" i="8" s="1"/>
  <c r="DF170" i="8" s="1"/>
  <c r="DF171" i="8" s="1"/>
  <c r="DF172" i="8" s="1"/>
  <c r="DF173" i="8" s="1"/>
  <c r="DF174" i="8" s="1"/>
  <c r="DF175" i="8" s="1"/>
  <c r="DF176" i="8" s="1"/>
  <c r="DF177" i="8" s="1"/>
  <c r="DF178" i="8" s="1"/>
  <c r="DF179" i="8" s="1"/>
  <c r="DF180" i="8" s="1"/>
  <c r="DF181" i="8" s="1"/>
  <c r="DF182" i="8" s="1"/>
  <c r="DF183" i="8" s="1"/>
  <c r="DF184" i="8" s="1"/>
  <c r="DF185" i="8" s="1"/>
  <c r="DF186" i="8" s="1"/>
  <c r="DF187" i="8" s="1"/>
  <c r="DF188" i="8" s="1"/>
  <c r="DF189" i="8" s="1"/>
  <c r="DF190" i="8" s="1"/>
  <c r="DF191" i="8" s="1"/>
  <c r="DF192" i="8" s="1"/>
  <c r="DF193" i="8" s="1"/>
  <c r="DF194" i="8" s="1"/>
  <c r="DF210" i="8" s="1"/>
  <c r="DF87" i="8" s="1"/>
  <c r="DD31" i="7"/>
  <c r="DD24" i="7"/>
  <c r="DD65" i="7"/>
  <c r="DD72" i="7" s="1"/>
  <c r="BX360" i="5"/>
  <c r="BX397" i="5" s="1"/>
  <c r="BX129" i="6"/>
  <c r="BX361" i="5"/>
  <c r="BX398" i="5" s="1"/>
  <c r="BW77" i="6"/>
  <c r="BW79" i="6" s="1"/>
  <c r="BW98" i="7"/>
  <c r="EK72" i="6"/>
  <c r="EK77" i="6" s="1"/>
  <c r="EK79" i="6" s="1"/>
  <c r="EK97" i="6" s="1"/>
  <c r="BW95" i="7"/>
  <c r="BW97" i="7"/>
  <c r="DD107" i="6"/>
  <c r="DD124" i="6" s="1"/>
  <c r="DD99" i="7"/>
  <c r="DD93" i="7"/>
  <c r="DD57" i="6"/>
  <c r="DA86" i="6" l="1"/>
  <c r="DA95" i="6" s="1"/>
  <c r="DB83" i="6"/>
  <c r="DC33" i="7"/>
  <c r="DC76" i="7"/>
  <c r="DC85" i="7" s="1"/>
  <c r="DE89" i="8"/>
  <c r="DF85" i="8" s="1"/>
  <c r="DF89" i="8" s="1"/>
  <c r="DG85" i="8" s="1"/>
  <c r="DE11" i="7"/>
  <c r="DE12" i="7" s="1"/>
  <c r="DE18" i="7" s="1"/>
  <c r="DE103" i="6"/>
  <c r="DE107" i="6" s="1"/>
  <c r="DE124" i="6" s="1"/>
  <c r="DG139" i="8"/>
  <c r="DG140" i="8" s="1"/>
  <c r="DG141" i="8" s="1"/>
  <c r="DH138" i="8"/>
  <c r="DE24" i="7"/>
  <c r="DE65" i="7"/>
  <c r="DE72" i="7" s="1"/>
  <c r="DE31" i="7"/>
  <c r="DE57" i="6"/>
  <c r="DE93" i="7"/>
  <c r="DE99" i="7"/>
  <c r="DF81" i="8"/>
  <c r="DF82" i="8" s="1"/>
  <c r="DF54" i="6" s="1"/>
  <c r="DD32" i="7"/>
  <c r="DD74" i="7"/>
  <c r="DD83" i="7" s="1"/>
  <c r="DD28" i="7"/>
  <c r="BY127" i="6"/>
  <c r="BX72" i="6"/>
  <c r="BW97" i="6"/>
  <c r="BW98" i="6"/>
  <c r="DC83" i="6" l="1"/>
  <c r="DB86" i="6"/>
  <c r="DB95" i="6" s="1"/>
  <c r="DH139" i="8"/>
  <c r="DI138" i="8"/>
  <c r="DG142" i="8"/>
  <c r="DG143" i="8" s="1"/>
  <c r="DG144" i="8" s="1"/>
  <c r="DG145" i="8" s="1"/>
  <c r="DG146" i="8" s="1"/>
  <c r="DG147" i="8" s="1"/>
  <c r="DG148" i="8" s="1"/>
  <c r="DG149" i="8" s="1"/>
  <c r="DG150" i="8" s="1"/>
  <c r="DG151" i="8" s="1"/>
  <c r="DG152" i="8" s="1"/>
  <c r="DG153" i="8" s="1"/>
  <c r="DG154" i="8" s="1"/>
  <c r="DG155" i="8" s="1"/>
  <c r="DG156" i="8" s="1"/>
  <c r="DG157" i="8" s="1"/>
  <c r="DG158" i="8" s="1"/>
  <c r="DG159" i="8" s="1"/>
  <c r="DG160" i="8" s="1"/>
  <c r="DG161" i="8" s="1"/>
  <c r="DG162" i="8" s="1"/>
  <c r="DG163" i="8" s="1"/>
  <c r="DG164" i="8" s="1"/>
  <c r="DG165" i="8" s="1"/>
  <c r="DG166" i="8" s="1"/>
  <c r="DG167" i="8" s="1"/>
  <c r="DG168" i="8" s="1"/>
  <c r="DG169" i="8" s="1"/>
  <c r="DG170" i="8" s="1"/>
  <c r="DG171" i="8" s="1"/>
  <c r="DG172" i="8" s="1"/>
  <c r="DG173" i="8" s="1"/>
  <c r="DG174" i="8" s="1"/>
  <c r="DG175" i="8" s="1"/>
  <c r="DG176" i="8" s="1"/>
  <c r="DG177" i="8" s="1"/>
  <c r="DG178" i="8" s="1"/>
  <c r="DG179" i="8" s="1"/>
  <c r="DG180" i="8" s="1"/>
  <c r="DG181" i="8" s="1"/>
  <c r="DG182" i="8" s="1"/>
  <c r="DG183" i="8" s="1"/>
  <c r="DG184" i="8" s="1"/>
  <c r="DG185" i="8" s="1"/>
  <c r="DG186" i="8" s="1"/>
  <c r="DG187" i="8" s="1"/>
  <c r="DG188" i="8" s="1"/>
  <c r="DG189" i="8" s="1"/>
  <c r="DG190" i="8" s="1"/>
  <c r="DG191" i="8" s="1"/>
  <c r="DG192" i="8" s="1"/>
  <c r="DG193" i="8" s="1"/>
  <c r="DG194" i="8" s="1"/>
  <c r="DG195" i="8" s="1"/>
  <c r="DG210" i="8" s="1"/>
  <c r="DG87" i="8" s="1"/>
  <c r="DG81" i="8" s="1"/>
  <c r="DG82" i="8" s="1"/>
  <c r="DG54" i="6" s="1"/>
  <c r="DE32" i="7"/>
  <c r="DE74" i="7"/>
  <c r="DE83" i="7" s="1"/>
  <c r="DE28" i="7"/>
  <c r="DF103" i="6"/>
  <c r="DF11" i="7"/>
  <c r="DF12" i="7" s="1"/>
  <c r="DF18" i="7" s="1"/>
  <c r="DF56" i="6"/>
  <c r="BX95" i="7"/>
  <c r="BX77" i="6"/>
  <c r="BX79" i="6" s="1"/>
  <c r="BX98" i="7"/>
  <c r="BX97" i="7"/>
  <c r="BY360" i="5"/>
  <c r="BY397" i="5" s="1"/>
  <c r="BY361" i="5"/>
  <c r="BY398" i="5" s="1"/>
  <c r="BY129" i="6"/>
  <c r="DD76" i="7"/>
  <c r="DD85" i="7" s="1"/>
  <c r="DD33" i="7"/>
  <c r="DC86" i="6" l="1"/>
  <c r="DC95" i="6" s="1"/>
  <c r="ES83" i="6"/>
  <c r="ES86" i="6" s="1"/>
  <c r="ES95" i="6" s="1"/>
  <c r="DD83" i="6"/>
  <c r="DI139" i="8"/>
  <c r="DI258" i="8"/>
  <c r="DI330" i="8" s="1"/>
  <c r="DI88" i="8" s="1"/>
  <c r="DH140" i="8"/>
  <c r="DH141" i="8" s="1"/>
  <c r="DE76" i="7"/>
  <c r="DE85" i="7" s="1"/>
  <c r="DE33" i="7"/>
  <c r="DG103" i="6"/>
  <c r="DG107" i="6" s="1"/>
  <c r="DG124" i="6" s="1"/>
  <c r="DG56" i="6"/>
  <c r="DG11" i="7"/>
  <c r="DG12" i="7" s="1"/>
  <c r="DG18" i="7" s="1"/>
  <c r="DG89" i="8"/>
  <c r="DH85" i="8" s="1"/>
  <c r="DF107" i="6"/>
  <c r="DF124" i="6" s="1"/>
  <c r="ET103" i="6"/>
  <c r="ET107" i="6" s="1"/>
  <c r="ET124" i="6" s="1"/>
  <c r="ET129" i="6" s="1"/>
  <c r="EU127" i="6" s="1"/>
  <c r="BY72" i="6"/>
  <c r="BZ127" i="6"/>
  <c r="ET54" i="6"/>
  <c r="ET56" i="6" s="1"/>
  <c r="ET57" i="6" s="1"/>
  <c r="DF24" i="7"/>
  <c r="DF31" i="7"/>
  <c r="DF65" i="7"/>
  <c r="DF72" i="7" s="1"/>
  <c r="BX98" i="6"/>
  <c r="BX97" i="6"/>
  <c r="DF57" i="6"/>
  <c r="DF93" i="7"/>
  <c r="DF99" i="7"/>
  <c r="DD86" i="6" l="1"/>
  <c r="DD95" i="6" s="1"/>
  <c r="DE83" i="6"/>
  <c r="DH142" i="8"/>
  <c r="DH143" i="8" s="1"/>
  <c r="DH144" i="8" s="1"/>
  <c r="DH145" i="8" s="1"/>
  <c r="DH146" i="8" s="1"/>
  <c r="DH147" i="8" s="1"/>
  <c r="DH148" i="8" s="1"/>
  <c r="DH149" i="8" s="1"/>
  <c r="DH150" i="8" s="1"/>
  <c r="DH151" i="8" s="1"/>
  <c r="DH152" i="8" s="1"/>
  <c r="DH153" i="8" s="1"/>
  <c r="DH154" i="8" s="1"/>
  <c r="DH155" i="8" s="1"/>
  <c r="DH156" i="8" s="1"/>
  <c r="DH157" i="8" s="1"/>
  <c r="DH158" i="8" s="1"/>
  <c r="DH159" i="8" s="1"/>
  <c r="DH160" i="8" s="1"/>
  <c r="DH161" i="8" s="1"/>
  <c r="DH162" i="8" s="1"/>
  <c r="DH163" i="8" s="1"/>
  <c r="DH164" i="8" s="1"/>
  <c r="DH165" i="8" s="1"/>
  <c r="DH166" i="8" s="1"/>
  <c r="DH167" i="8" s="1"/>
  <c r="DH168" i="8" s="1"/>
  <c r="DH169" i="8" s="1"/>
  <c r="DH170" i="8" s="1"/>
  <c r="DH171" i="8" s="1"/>
  <c r="DH172" i="8" s="1"/>
  <c r="DH173" i="8" s="1"/>
  <c r="DH174" i="8" s="1"/>
  <c r="DH175" i="8" s="1"/>
  <c r="DH176" i="8" s="1"/>
  <c r="DH177" i="8" s="1"/>
  <c r="DH178" i="8" s="1"/>
  <c r="DH179" i="8" s="1"/>
  <c r="DH180" i="8" s="1"/>
  <c r="DH181" i="8" s="1"/>
  <c r="DH182" i="8" s="1"/>
  <c r="DH183" i="8" s="1"/>
  <c r="DH184" i="8" s="1"/>
  <c r="DH185" i="8" s="1"/>
  <c r="DH186" i="8" s="1"/>
  <c r="DH187" i="8" s="1"/>
  <c r="DH188" i="8" s="1"/>
  <c r="DH189" i="8" s="1"/>
  <c r="DH190" i="8" s="1"/>
  <c r="DH191" i="8" s="1"/>
  <c r="DH192" i="8" s="1"/>
  <c r="DH193" i="8" s="1"/>
  <c r="DH194" i="8" s="1"/>
  <c r="DH195" i="8" s="1"/>
  <c r="DH196" i="8" s="1"/>
  <c r="DH210" i="8" s="1"/>
  <c r="DH87" i="8" s="1"/>
  <c r="DJ139" i="8"/>
  <c r="DJ259" i="8" s="1"/>
  <c r="DJ330" i="8" s="1"/>
  <c r="DJ88" i="8" s="1"/>
  <c r="DI140" i="8"/>
  <c r="BZ360" i="5"/>
  <c r="BZ397" i="5" s="1"/>
  <c r="BZ361" i="5"/>
  <c r="BZ398" i="5" s="1"/>
  <c r="BZ129" i="6"/>
  <c r="DG24" i="7"/>
  <c r="DG65" i="7"/>
  <c r="DG72" i="7" s="1"/>
  <c r="DG31" i="7"/>
  <c r="DG57" i="6"/>
  <c r="DG93" i="7"/>
  <c r="DG99" i="7"/>
  <c r="DF28" i="7"/>
  <c r="DF32" i="7"/>
  <c r="DF74" i="7"/>
  <c r="DF83" i="7" s="1"/>
  <c r="BY95" i="7"/>
  <c r="BY77" i="6"/>
  <c r="BY79" i="6" s="1"/>
  <c r="BY97" i="7"/>
  <c r="BY98" i="7"/>
  <c r="DE86" i="6" l="1"/>
  <c r="DE95" i="6" s="1"/>
  <c r="DF83" i="6"/>
  <c r="DH81" i="8"/>
  <c r="DH82" i="8" s="1"/>
  <c r="DH54" i="6" s="1"/>
  <c r="DH89" i="8"/>
  <c r="DI85" i="8" s="1"/>
  <c r="DJ140" i="8"/>
  <c r="DK140" i="8" s="1"/>
  <c r="DI141" i="8"/>
  <c r="DI142" i="8" s="1"/>
  <c r="DI143" i="8" s="1"/>
  <c r="DG74" i="7"/>
  <c r="DG83" i="7" s="1"/>
  <c r="DG28" i="7"/>
  <c r="DG32" i="7"/>
  <c r="BZ72" i="6"/>
  <c r="CA127" i="6"/>
  <c r="BY97" i="6"/>
  <c r="BY98" i="6"/>
  <c r="DF33" i="7"/>
  <c r="DF76" i="7"/>
  <c r="DF85" i="7" s="1"/>
  <c r="DG83" i="6" l="1"/>
  <c r="DF86" i="6"/>
  <c r="DF95" i="6" s="1"/>
  <c r="DI144" i="8"/>
  <c r="DI145" i="8" s="1"/>
  <c r="DI146" i="8" s="1"/>
  <c r="DI147" i="8" s="1"/>
  <c r="DI148" i="8" s="1"/>
  <c r="DI149" i="8" s="1"/>
  <c r="DI150" i="8" s="1"/>
  <c r="DI151" i="8" s="1"/>
  <c r="DI152" i="8" s="1"/>
  <c r="DI153" i="8" s="1"/>
  <c r="DI154" i="8" s="1"/>
  <c r="DI155" i="8" s="1"/>
  <c r="DI156" i="8" s="1"/>
  <c r="DI157" i="8" s="1"/>
  <c r="DI158" i="8" s="1"/>
  <c r="DI159" i="8" s="1"/>
  <c r="DI160" i="8" s="1"/>
  <c r="DI161" i="8" s="1"/>
  <c r="DI162" i="8" s="1"/>
  <c r="DI163" i="8" s="1"/>
  <c r="DI164" i="8" s="1"/>
  <c r="DI165" i="8" s="1"/>
  <c r="DI166" i="8" s="1"/>
  <c r="DI167" i="8" s="1"/>
  <c r="DI168" i="8" s="1"/>
  <c r="DI169" i="8" s="1"/>
  <c r="DI170" i="8" s="1"/>
  <c r="DI171" i="8" s="1"/>
  <c r="DI172" i="8" s="1"/>
  <c r="DI173" i="8" s="1"/>
  <c r="DI174" i="8" s="1"/>
  <c r="DI175" i="8" s="1"/>
  <c r="DI176" i="8" s="1"/>
  <c r="DI177" i="8" s="1"/>
  <c r="DI178" i="8" s="1"/>
  <c r="DI179" i="8" s="1"/>
  <c r="DI180" i="8" s="1"/>
  <c r="DI181" i="8" s="1"/>
  <c r="DI182" i="8" s="1"/>
  <c r="DI183" i="8" s="1"/>
  <c r="DI184" i="8" s="1"/>
  <c r="DI185" i="8" s="1"/>
  <c r="DI186" i="8" s="1"/>
  <c r="DI187" i="8" s="1"/>
  <c r="DI188" i="8" s="1"/>
  <c r="DI189" i="8" s="1"/>
  <c r="DI190" i="8" s="1"/>
  <c r="DI191" i="8" s="1"/>
  <c r="DI192" i="8" s="1"/>
  <c r="DI193" i="8" s="1"/>
  <c r="DI194" i="8" s="1"/>
  <c r="DI195" i="8" s="1"/>
  <c r="DI196" i="8" s="1"/>
  <c r="DI197" i="8" s="1"/>
  <c r="DI210" i="8" s="1"/>
  <c r="DI87" i="8" s="1"/>
  <c r="DK260" i="8"/>
  <c r="DK330" i="8" s="1"/>
  <c r="DK88" i="8" s="1"/>
  <c r="DJ141" i="8"/>
  <c r="DK141" i="8" s="1"/>
  <c r="DH103" i="6"/>
  <c r="DH107" i="6" s="1"/>
  <c r="DH124" i="6" s="1"/>
  <c r="DH56" i="6"/>
  <c r="DH11" i="7"/>
  <c r="DH12" i="7" s="1"/>
  <c r="DH18" i="7" s="1"/>
  <c r="BZ77" i="6"/>
  <c r="BZ79" i="6" s="1"/>
  <c r="BZ97" i="7"/>
  <c r="BZ98" i="7"/>
  <c r="BZ95" i="7"/>
  <c r="DG76" i="7"/>
  <c r="DG85" i="7" s="1"/>
  <c r="DG33" i="7"/>
  <c r="CA360" i="5"/>
  <c r="CA397" i="5" s="1"/>
  <c r="CA361" i="5"/>
  <c r="CA398" i="5" s="1"/>
  <c r="CA129" i="6"/>
  <c r="ET83" i="6" l="1"/>
  <c r="ET86" i="6" s="1"/>
  <c r="ET95" i="6" s="1"/>
  <c r="DG86" i="6"/>
  <c r="DG95" i="6" s="1"/>
  <c r="DL141" i="8"/>
  <c r="DL261" i="8" s="1"/>
  <c r="DL330" i="8" s="1"/>
  <c r="DL88" i="8" s="1"/>
  <c r="DH24" i="7"/>
  <c r="DH65" i="7"/>
  <c r="DH72" i="7" s="1"/>
  <c r="DH31" i="7"/>
  <c r="DH57" i="6"/>
  <c r="DH93" i="7"/>
  <c r="DH83" i="6"/>
  <c r="DH86" i="6" s="1"/>
  <c r="DH95" i="6" s="1"/>
  <c r="DH99" i="7"/>
  <c r="DJ142" i="8"/>
  <c r="DJ143" i="8" s="1"/>
  <c r="DI81" i="8"/>
  <c r="DI82" i="8" s="1"/>
  <c r="DI54" i="6" s="1"/>
  <c r="DI89" i="8"/>
  <c r="DJ85" i="8" s="1"/>
  <c r="BZ97" i="6"/>
  <c r="BZ98" i="6"/>
  <c r="CB127" i="6"/>
  <c r="CA72" i="6"/>
  <c r="DJ144" i="8" l="1"/>
  <c r="DJ145" i="8" s="1"/>
  <c r="DJ146" i="8" s="1"/>
  <c r="DJ147" i="8" s="1"/>
  <c r="DJ148" i="8" s="1"/>
  <c r="DJ149" i="8" s="1"/>
  <c r="DJ150" i="8" s="1"/>
  <c r="DJ151" i="8" s="1"/>
  <c r="DJ152" i="8" s="1"/>
  <c r="DJ153" i="8" s="1"/>
  <c r="DJ154" i="8" s="1"/>
  <c r="DJ155" i="8" s="1"/>
  <c r="DJ156" i="8" s="1"/>
  <c r="DJ157" i="8" s="1"/>
  <c r="DJ158" i="8" s="1"/>
  <c r="DJ159" i="8" s="1"/>
  <c r="DJ160" i="8" s="1"/>
  <c r="DJ161" i="8" s="1"/>
  <c r="DJ162" i="8" s="1"/>
  <c r="DJ163" i="8" s="1"/>
  <c r="DJ164" i="8" s="1"/>
  <c r="DJ165" i="8" s="1"/>
  <c r="DJ166" i="8" s="1"/>
  <c r="DJ167" i="8" s="1"/>
  <c r="DJ168" i="8" s="1"/>
  <c r="DJ169" i="8" s="1"/>
  <c r="DJ170" i="8" s="1"/>
  <c r="DJ171" i="8" s="1"/>
  <c r="DJ172" i="8" s="1"/>
  <c r="DJ173" i="8" s="1"/>
  <c r="DJ174" i="8" s="1"/>
  <c r="DJ175" i="8" s="1"/>
  <c r="DJ176" i="8" s="1"/>
  <c r="DJ177" i="8" s="1"/>
  <c r="DJ178" i="8" s="1"/>
  <c r="DJ179" i="8" s="1"/>
  <c r="DJ180" i="8" s="1"/>
  <c r="DJ181" i="8" s="1"/>
  <c r="DJ182" i="8" s="1"/>
  <c r="DJ183" i="8" s="1"/>
  <c r="DJ184" i="8" s="1"/>
  <c r="DJ185" i="8" s="1"/>
  <c r="DJ186" i="8" s="1"/>
  <c r="DJ187" i="8" s="1"/>
  <c r="DJ188" i="8" s="1"/>
  <c r="DJ189" i="8" s="1"/>
  <c r="DJ190" i="8" s="1"/>
  <c r="DJ191" i="8" s="1"/>
  <c r="DJ192" i="8" s="1"/>
  <c r="DJ193" i="8" s="1"/>
  <c r="DJ194" i="8" s="1"/>
  <c r="DJ195" i="8" s="1"/>
  <c r="DJ196" i="8" s="1"/>
  <c r="DJ197" i="8" s="1"/>
  <c r="DJ198" i="8" s="1"/>
  <c r="DJ210" i="8" s="1"/>
  <c r="DJ87" i="8" s="1"/>
  <c r="DJ81" i="8" s="1"/>
  <c r="DJ82" i="8" s="1"/>
  <c r="DJ54" i="6" s="1"/>
  <c r="DJ103" i="6" s="1"/>
  <c r="DJ107" i="6" s="1"/>
  <c r="DJ124" i="6" s="1"/>
  <c r="DH32" i="7"/>
  <c r="DH74" i="7"/>
  <c r="DH83" i="7" s="1"/>
  <c r="DH28" i="7"/>
  <c r="DK142" i="8"/>
  <c r="DK143" i="8" s="1"/>
  <c r="DK144" i="8" s="1"/>
  <c r="DI103" i="6"/>
  <c r="DI11" i="7"/>
  <c r="DI12" i="7" s="1"/>
  <c r="DI18" i="7" s="1"/>
  <c r="DI56" i="6"/>
  <c r="CA95" i="7"/>
  <c r="CA97" i="7"/>
  <c r="CA98" i="7"/>
  <c r="EL72" i="6"/>
  <c r="EL77" i="6" s="1"/>
  <c r="EL79" i="6" s="1"/>
  <c r="EL97" i="6" s="1"/>
  <c r="CA77" i="6"/>
  <c r="CA79" i="6" s="1"/>
  <c r="CB360" i="5"/>
  <c r="CB397" i="5" s="1"/>
  <c r="CB129" i="6"/>
  <c r="CB361" i="5"/>
  <c r="CB398" i="5" s="1"/>
  <c r="DJ89" i="8" l="1"/>
  <c r="DK85" i="8" s="1"/>
  <c r="DJ56" i="6"/>
  <c r="DJ11" i="7"/>
  <c r="DJ12" i="7" s="1"/>
  <c r="DJ18" i="7" s="1"/>
  <c r="DH76" i="7"/>
  <c r="DH85" i="7" s="1"/>
  <c r="DH33" i="7"/>
  <c r="DL142" i="8"/>
  <c r="DI57" i="6"/>
  <c r="DI99" i="7"/>
  <c r="DI93" i="7"/>
  <c r="DI83" i="6"/>
  <c r="CA97" i="6"/>
  <c r="CA98" i="6"/>
  <c r="DI24" i="7"/>
  <c r="DI31" i="7"/>
  <c r="DI65" i="7"/>
  <c r="DI72" i="7" s="1"/>
  <c r="DI107" i="6"/>
  <c r="DI124" i="6" s="1"/>
  <c r="CB72" i="6"/>
  <c r="CC127" i="6"/>
  <c r="DJ57" i="6"/>
  <c r="DJ93" i="7"/>
  <c r="DJ99" i="7"/>
  <c r="DK145" i="8"/>
  <c r="DJ24" i="7"/>
  <c r="DJ31" i="7"/>
  <c r="DJ65" i="7"/>
  <c r="DJ72" i="7" s="1"/>
  <c r="DM142" i="8" l="1"/>
  <c r="DL143" i="8"/>
  <c r="DL144" i="8" s="1"/>
  <c r="CB95" i="7"/>
  <c r="CB97" i="7"/>
  <c r="CB77" i="6"/>
  <c r="CB79" i="6" s="1"/>
  <c r="CB98" i="7"/>
  <c r="DI28" i="7"/>
  <c r="DI32" i="7"/>
  <c r="DI74" i="7"/>
  <c r="DI83" i="7" s="1"/>
  <c r="CC360" i="5"/>
  <c r="CC397" i="5" s="1"/>
  <c r="CC361" i="5"/>
  <c r="CC398" i="5" s="1"/>
  <c r="CC129" i="6"/>
  <c r="DJ74" i="7"/>
  <c r="DJ83" i="7" s="1"/>
  <c r="DJ28" i="7"/>
  <c r="DJ32" i="7"/>
  <c r="DK146" i="8"/>
  <c r="DI86" i="6"/>
  <c r="DI95" i="6" s="1"/>
  <c r="DJ83" i="6"/>
  <c r="DM143" i="8" l="1"/>
  <c r="DM144" i="8" s="1"/>
  <c r="DM262" i="8"/>
  <c r="DM330" i="8" s="1"/>
  <c r="DM88" i="8" s="1"/>
  <c r="DL145" i="8"/>
  <c r="DK147" i="8"/>
  <c r="DK148" i="8" s="1"/>
  <c r="DK149" i="8" s="1"/>
  <c r="DK150" i="8" s="1"/>
  <c r="DK151" i="8" s="1"/>
  <c r="DK152" i="8" s="1"/>
  <c r="DK153" i="8" s="1"/>
  <c r="DK154" i="8" s="1"/>
  <c r="DK155" i="8" s="1"/>
  <c r="DK156" i="8" s="1"/>
  <c r="DK157" i="8" s="1"/>
  <c r="DK158" i="8" s="1"/>
  <c r="DK159" i="8" s="1"/>
  <c r="DK160" i="8" s="1"/>
  <c r="DK161" i="8" s="1"/>
  <c r="DK162" i="8" s="1"/>
  <c r="DK163" i="8" s="1"/>
  <c r="DK164" i="8" s="1"/>
  <c r="DK165" i="8" s="1"/>
  <c r="DK166" i="8" s="1"/>
  <c r="DK167" i="8" s="1"/>
  <c r="DK168" i="8" s="1"/>
  <c r="DK169" i="8" s="1"/>
  <c r="DK170" i="8" s="1"/>
  <c r="DK171" i="8" s="1"/>
  <c r="DK172" i="8" s="1"/>
  <c r="DK173" i="8" s="1"/>
  <c r="DK174" i="8" s="1"/>
  <c r="DK175" i="8" s="1"/>
  <c r="DK176" i="8" s="1"/>
  <c r="DK177" i="8" s="1"/>
  <c r="DK178" i="8" s="1"/>
  <c r="DK179" i="8" s="1"/>
  <c r="DK180" i="8" s="1"/>
  <c r="DK181" i="8" s="1"/>
  <c r="DK182" i="8" s="1"/>
  <c r="DK183" i="8" s="1"/>
  <c r="DK184" i="8" s="1"/>
  <c r="DK185" i="8" s="1"/>
  <c r="DK186" i="8" s="1"/>
  <c r="DK187" i="8" s="1"/>
  <c r="DK188" i="8" s="1"/>
  <c r="DK189" i="8" s="1"/>
  <c r="DK190" i="8" s="1"/>
  <c r="DK191" i="8" s="1"/>
  <c r="DK192" i="8" s="1"/>
  <c r="DK193" i="8" s="1"/>
  <c r="DK194" i="8" s="1"/>
  <c r="DK195" i="8" s="1"/>
  <c r="DK196" i="8" s="1"/>
  <c r="DK197" i="8" s="1"/>
  <c r="DK198" i="8" s="1"/>
  <c r="DK199" i="8" s="1"/>
  <c r="DK210" i="8" s="1"/>
  <c r="DK87" i="8" s="1"/>
  <c r="DK81" i="8" s="1"/>
  <c r="DK82" i="8" s="1"/>
  <c r="DK54" i="6" s="1"/>
  <c r="DJ76" i="7"/>
  <c r="DJ85" i="7" s="1"/>
  <c r="DJ33" i="7"/>
  <c r="CC72" i="6"/>
  <c r="CD127" i="6"/>
  <c r="DI33" i="7"/>
  <c r="DI76" i="7"/>
  <c r="DI85" i="7" s="1"/>
  <c r="CB98" i="6"/>
  <c r="CB97" i="6"/>
  <c r="DJ86" i="6"/>
  <c r="DJ95" i="6" s="1"/>
  <c r="DM145" i="8" l="1"/>
  <c r="DN143" i="8"/>
  <c r="DL146" i="8"/>
  <c r="DM146" i="8" s="1"/>
  <c r="DK89" i="8"/>
  <c r="DL85" i="8" s="1"/>
  <c r="CD360" i="5"/>
  <c r="CD397" i="5" s="1"/>
  <c r="CD361" i="5"/>
  <c r="CD398" i="5" s="1"/>
  <c r="CD129" i="6"/>
  <c r="CC97" i="7"/>
  <c r="CC95" i="7"/>
  <c r="CC77" i="6"/>
  <c r="CC79" i="6" s="1"/>
  <c r="CC98" i="7"/>
  <c r="DK11" i="7"/>
  <c r="DK12" i="7" s="1"/>
  <c r="DK18" i="7" s="1"/>
  <c r="DK56" i="6"/>
  <c r="DK103" i="6"/>
  <c r="EU54" i="6"/>
  <c r="EU56" i="6" s="1"/>
  <c r="EU57" i="6" s="1"/>
  <c r="DN263" i="8" l="1"/>
  <c r="DN330" i="8" s="1"/>
  <c r="DN88" i="8" s="1"/>
  <c r="DN144" i="8"/>
  <c r="DL147" i="8"/>
  <c r="DL148" i="8" s="1"/>
  <c r="DL149" i="8" s="1"/>
  <c r="DL150" i="8" s="1"/>
  <c r="DL151" i="8" s="1"/>
  <c r="DL152" i="8" s="1"/>
  <c r="DL153" i="8" s="1"/>
  <c r="DL154" i="8" s="1"/>
  <c r="DL155" i="8" s="1"/>
  <c r="DL156" i="8" s="1"/>
  <c r="DL157" i="8" s="1"/>
  <c r="DL158" i="8" s="1"/>
  <c r="DL159" i="8" s="1"/>
  <c r="DL160" i="8" s="1"/>
  <c r="DL161" i="8" s="1"/>
  <c r="DL162" i="8" s="1"/>
  <c r="DL163" i="8" s="1"/>
  <c r="DL164" i="8" s="1"/>
  <c r="DL165" i="8" s="1"/>
  <c r="DL166" i="8" s="1"/>
  <c r="DL167" i="8" s="1"/>
  <c r="DL168" i="8" s="1"/>
  <c r="DL169" i="8" s="1"/>
  <c r="DL170" i="8" s="1"/>
  <c r="DL171" i="8" s="1"/>
  <c r="DL172" i="8" s="1"/>
  <c r="DL173" i="8" s="1"/>
  <c r="DL174" i="8" s="1"/>
  <c r="DL175" i="8" s="1"/>
  <c r="DL176" i="8" s="1"/>
  <c r="DL177" i="8" s="1"/>
  <c r="DL178" i="8" s="1"/>
  <c r="DL179" i="8" s="1"/>
  <c r="DL180" i="8" s="1"/>
  <c r="DL181" i="8" s="1"/>
  <c r="DL182" i="8" s="1"/>
  <c r="DL183" i="8" s="1"/>
  <c r="DL184" i="8" s="1"/>
  <c r="DL185" i="8" s="1"/>
  <c r="DL186" i="8" s="1"/>
  <c r="DL187" i="8" s="1"/>
  <c r="DL188" i="8" s="1"/>
  <c r="DL189" i="8" s="1"/>
  <c r="DL190" i="8" s="1"/>
  <c r="DL191" i="8" s="1"/>
  <c r="DL192" i="8" s="1"/>
  <c r="DL193" i="8" s="1"/>
  <c r="DL194" i="8" s="1"/>
  <c r="DL195" i="8" s="1"/>
  <c r="DL196" i="8" s="1"/>
  <c r="DL197" i="8" s="1"/>
  <c r="DL198" i="8" s="1"/>
  <c r="DL199" i="8" s="1"/>
  <c r="DL200" i="8" s="1"/>
  <c r="DL210" i="8" s="1"/>
  <c r="DL87" i="8" s="1"/>
  <c r="DL81" i="8" s="1"/>
  <c r="DL82" i="8" s="1"/>
  <c r="DL54" i="6" s="1"/>
  <c r="DL103" i="6" s="1"/>
  <c r="DL107" i="6" s="1"/>
  <c r="DL124" i="6" s="1"/>
  <c r="CD72" i="6"/>
  <c r="CE127" i="6"/>
  <c r="DK107" i="6"/>
  <c r="DK124" i="6" s="1"/>
  <c r="EU103" i="6"/>
  <c r="EU107" i="6" s="1"/>
  <c r="EU124" i="6" s="1"/>
  <c r="EU129" i="6" s="1"/>
  <c r="EV127" i="6" s="1"/>
  <c r="DK57" i="6"/>
  <c r="DK99" i="7"/>
  <c r="DK93" i="7"/>
  <c r="DK83" i="6"/>
  <c r="DK31" i="7"/>
  <c r="DK65" i="7"/>
  <c r="DK72" i="7" s="1"/>
  <c r="DK24" i="7"/>
  <c r="CC98" i="6"/>
  <c r="CC97" i="6"/>
  <c r="DN145" i="8" l="1"/>
  <c r="DN146" i="8" s="1"/>
  <c r="DO144" i="8"/>
  <c r="DL56" i="6"/>
  <c r="DL83" i="6" s="1"/>
  <c r="DL86" i="6" s="1"/>
  <c r="DL95" i="6" s="1"/>
  <c r="DL11" i="7"/>
  <c r="DL12" i="7" s="1"/>
  <c r="DL18" i="7" s="1"/>
  <c r="DL89" i="8"/>
  <c r="DM85" i="8" s="1"/>
  <c r="DM147" i="8"/>
  <c r="DM148" i="8" s="1"/>
  <c r="DM149" i="8" s="1"/>
  <c r="DM150" i="8" s="1"/>
  <c r="DM151" i="8" s="1"/>
  <c r="EU83" i="6"/>
  <c r="EU86" i="6" s="1"/>
  <c r="EU95" i="6" s="1"/>
  <c r="DK86" i="6"/>
  <c r="DK95" i="6" s="1"/>
  <c r="CE360" i="5"/>
  <c r="CE397" i="5" s="1"/>
  <c r="CE129" i="6"/>
  <c r="CE361" i="5"/>
  <c r="CE398" i="5" s="1"/>
  <c r="CD77" i="6"/>
  <c r="CD79" i="6" s="1"/>
  <c r="CD97" i="7"/>
  <c r="CD95" i="7"/>
  <c r="CD98" i="7"/>
  <c r="DK28" i="7"/>
  <c r="DK32" i="7"/>
  <c r="DK74" i="7"/>
  <c r="DK83" i="7" s="1"/>
  <c r="DO264" i="8" l="1"/>
  <c r="DO330" i="8" s="1"/>
  <c r="DO88" i="8" s="1"/>
  <c r="DO145" i="8"/>
  <c r="DM152" i="8"/>
  <c r="DM153" i="8" s="1"/>
  <c r="DM154" i="8" s="1"/>
  <c r="DM155" i="8" s="1"/>
  <c r="DM156" i="8" s="1"/>
  <c r="DM157" i="8" s="1"/>
  <c r="DM158" i="8" s="1"/>
  <c r="DM159" i="8" s="1"/>
  <c r="DM160" i="8" s="1"/>
  <c r="DM161" i="8" s="1"/>
  <c r="DM162" i="8" s="1"/>
  <c r="DM163" i="8" s="1"/>
  <c r="DM164" i="8" s="1"/>
  <c r="DM165" i="8" s="1"/>
  <c r="DM166" i="8" s="1"/>
  <c r="DM167" i="8" s="1"/>
  <c r="DM168" i="8" s="1"/>
  <c r="DM169" i="8" s="1"/>
  <c r="DM170" i="8" s="1"/>
  <c r="DM171" i="8" s="1"/>
  <c r="DM172" i="8" s="1"/>
  <c r="DM173" i="8" s="1"/>
  <c r="DM174" i="8" s="1"/>
  <c r="DM175" i="8" s="1"/>
  <c r="DM176" i="8" s="1"/>
  <c r="DM177" i="8" s="1"/>
  <c r="DM178" i="8" s="1"/>
  <c r="DM179" i="8" s="1"/>
  <c r="DM180" i="8" s="1"/>
  <c r="DM181" i="8" s="1"/>
  <c r="DM182" i="8" s="1"/>
  <c r="DM183" i="8" s="1"/>
  <c r="DM184" i="8" s="1"/>
  <c r="DM185" i="8" s="1"/>
  <c r="DM186" i="8" s="1"/>
  <c r="DM187" i="8" s="1"/>
  <c r="DM188" i="8" s="1"/>
  <c r="DM189" i="8" s="1"/>
  <c r="DM190" i="8" s="1"/>
  <c r="DM191" i="8" s="1"/>
  <c r="DM192" i="8" s="1"/>
  <c r="DM193" i="8" s="1"/>
  <c r="DM194" i="8" s="1"/>
  <c r="DM195" i="8" s="1"/>
  <c r="DM196" i="8" s="1"/>
  <c r="DM197" i="8" s="1"/>
  <c r="DM198" i="8" s="1"/>
  <c r="DM199" i="8" s="1"/>
  <c r="DM200" i="8" s="1"/>
  <c r="DM201" i="8" s="1"/>
  <c r="DM210" i="8" s="1"/>
  <c r="DM87" i="8" s="1"/>
  <c r="DM89" i="8" s="1"/>
  <c r="DN85" i="8" s="1"/>
  <c r="DL31" i="7"/>
  <c r="DL24" i="7"/>
  <c r="DL65" i="7"/>
  <c r="DL72" i="7" s="1"/>
  <c r="DN147" i="8"/>
  <c r="DN148" i="8" s="1"/>
  <c r="DL93" i="7"/>
  <c r="DL57" i="6"/>
  <c r="DL99" i="7"/>
  <c r="CE72" i="6"/>
  <c r="CF127" i="6"/>
  <c r="CD97" i="6"/>
  <c r="CD98" i="6"/>
  <c r="DK33" i="7"/>
  <c r="DK76" i="7"/>
  <c r="DK85" i="7" s="1"/>
  <c r="DP145" i="8" l="1"/>
  <c r="DP146" i="8" s="1"/>
  <c r="DQ146" i="8" s="1"/>
  <c r="DO146" i="8"/>
  <c r="DO147" i="8" s="1"/>
  <c r="DL28" i="7"/>
  <c r="DL74" i="7"/>
  <c r="DL83" i="7" s="1"/>
  <c r="DL32" i="7"/>
  <c r="DM81" i="8"/>
  <c r="DM82" i="8" s="1"/>
  <c r="DM54" i="6" s="1"/>
  <c r="DM103" i="6" s="1"/>
  <c r="CF360" i="5"/>
  <c r="CF397" i="5" s="1"/>
  <c r="CF361" i="5"/>
  <c r="CF398" i="5" s="1"/>
  <c r="CF129" i="6"/>
  <c r="DN149" i="8"/>
  <c r="DN150" i="8" s="1"/>
  <c r="DN151" i="8" s="1"/>
  <c r="DN152" i="8" s="1"/>
  <c r="DN153" i="8" s="1"/>
  <c r="DN154" i="8" s="1"/>
  <c r="DN155" i="8" s="1"/>
  <c r="DN156" i="8" s="1"/>
  <c r="DN157" i="8" s="1"/>
  <c r="DN158" i="8" s="1"/>
  <c r="DN159" i="8" s="1"/>
  <c r="DN160" i="8" s="1"/>
  <c r="DN161" i="8" s="1"/>
  <c r="DN162" i="8" s="1"/>
  <c r="DN163" i="8" s="1"/>
  <c r="DN164" i="8" s="1"/>
  <c r="DN165" i="8" s="1"/>
  <c r="DN166" i="8" s="1"/>
  <c r="DN167" i="8" s="1"/>
  <c r="DN168" i="8" s="1"/>
  <c r="DN169" i="8" s="1"/>
  <c r="DN170" i="8" s="1"/>
  <c r="DN171" i="8" s="1"/>
  <c r="DN172" i="8" s="1"/>
  <c r="DN173" i="8" s="1"/>
  <c r="DN174" i="8" s="1"/>
  <c r="DN175" i="8" s="1"/>
  <c r="DN176" i="8" s="1"/>
  <c r="DN177" i="8" s="1"/>
  <c r="DN178" i="8" s="1"/>
  <c r="DN179" i="8" s="1"/>
  <c r="DN180" i="8" s="1"/>
  <c r="DN181" i="8" s="1"/>
  <c r="DN182" i="8" s="1"/>
  <c r="DN183" i="8" s="1"/>
  <c r="DN184" i="8" s="1"/>
  <c r="DN185" i="8" s="1"/>
  <c r="DN186" i="8" s="1"/>
  <c r="DN187" i="8" s="1"/>
  <c r="DN188" i="8" s="1"/>
  <c r="DN189" i="8" s="1"/>
  <c r="DN190" i="8" s="1"/>
  <c r="DN191" i="8" s="1"/>
  <c r="DN192" i="8" s="1"/>
  <c r="DN193" i="8" s="1"/>
  <c r="DN194" i="8" s="1"/>
  <c r="DN195" i="8" s="1"/>
  <c r="DN196" i="8" s="1"/>
  <c r="DN197" i="8" s="1"/>
  <c r="DN198" i="8" s="1"/>
  <c r="DN199" i="8" s="1"/>
  <c r="DN200" i="8" s="1"/>
  <c r="DN201" i="8" s="1"/>
  <c r="DN202" i="8" s="1"/>
  <c r="DN210" i="8" s="1"/>
  <c r="DN87" i="8" s="1"/>
  <c r="CE97" i="7"/>
  <c r="CE77" i="6"/>
  <c r="CE79" i="6" s="1"/>
  <c r="EM72" i="6"/>
  <c r="EM77" i="6" s="1"/>
  <c r="EM79" i="6" s="1"/>
  <c r="EM97" i="6" s="1"/>
  <c r="CE98" i="7"/>
  <c r="CE95" i="7"/>
  <c r="DO148" i="8"/>
  <c r="DP147" i="8" l="1"/>
  <c r="DP148" i="8" s="1"/>
  <c r="DP265" i="8"/>
  <c r="DP330" i="8" s="1"/>
  <c r="DP88" i="8" s="1"/>
  <c r="DM56" i="6"/>
  <c r="DM11" i="7"/>
  <c r="DM12" i="7" s="1"/>
  <c r="DM18" i="7" s="1"/>
  <c r="DM31" i="7" s="1"/>
  <c r="DL76" i="7"/>
  <c r="DL85" i="7" s="1"/>
  <c r="DL33" i="7"/>
  <c r="DN81" i="8"/>
  <c r="DN82" i="8" s="1"/>
  <c r="DN54" i="6" s="1"/>
  <c r="DN89" i="8"/>
  <c r="DO85" i="8" s="1"/>
  <c r="DQ266" i="8"/>
  <c r="DQ330" i="8" s="1"/>
  <c r="DQ88" i="8" s="1"/>
  <c r="DQ147" i="8"/>
  <c r="DR147" i="8" s="1"/>
  <c r="DM83" i="6"/>
  <c r="DM57" i="6"/>
  <c r="DM93" i="7"/>
  <c r="DM99" i="7"/>
  <c r="CE98" i="6"/>
  <c r="CE97" i="6"/>
  <c r="DO149" i="8"/>
  <c r="DO150" i="8" s="1"/>
  <c r="DO151" i="8" s="1"/>
  <c r="DO152" i="8" s="1"/>
  <c r="DO153" i="8" s="1"/>
  <c r="DO154" i="8" s="1"/>
  <c r="DO155" i="8" s="1"/>
  <c r="DO156" i="8" s="1"/>
  <c r="DO157" i="8" s="1"/>
  <c r="DO158" i="8" s="1"/>
  <c r="DO159" i="8" s="1"/>
  <c r="DO160" i="8" s="1"/>
  <c r="DO161" i="8" s="1"/>
  <c r="DO162" i="8" s="1"/>
  <c r="DO163" i="8" s="1"/>
  <c r="DO164" i="8" s="1"/>
  <c r="DO165" i="8" s="1"/>
  <c r="DO166" i="8" s="1"/>
  <c r="DO167" i="8" s="1"/>
  <c r="DO168" i="8" s="1"/>
  <c r="DO169" i="8" s="1"/>
  <c r="DO170" i="8" s="1"/>
  <c r="DO171" i="8" s="1"/>
  <c r="DO172" i="8" s="1"/>
  <c r="DO173" i="8" s="1"/>
  <c r="DO174" i="8" s="1"/>
  <c r="DO175" i="8" s="1"/>
  <c r="DO176" i="8" s="1"/>
  <c r="DO177" i="8" s="1"/>
  <c r="DO178" i="8" s="1"/>
  <c r="DO179" i="8" s="1"/>
  <c r="DO180" i="8" s="1"/>
  <c r="DO181" i="8" s="1"/>
  <c r="DO182" i="8" s="1"/>
  <c r="DO183" i="8" s="1"/>
  <c r="DO184" i="8" s="1"/>
  <c r="DO185" i="8" s="1"/>
  <c r="DO186" i="8" s="1"/>
  <c r="DO187" i="8" s="1"/>
  <c r="DO188" i="8" s="1"/>
  <c r="DO189" i="8" s="1"/>
  <c r="DO190" i="8" s="1"/>
  <c r="DO191" i="8" s="1"/>
  <c r="DO192" i="8" s="1"/>
  <c r="DO193" i="8" s="1"/>
  <c r="DO194" i="8" s="1"/>
  <c r="DO195" i="8" s="1"/>
  <c r="DO196" i="8" s="1"/>
  <c r="DO197" i="8" s="1"/>
  <c r="DO198" i="8" s="1"/>
  <c r="DO199" i="8" s="1"/>
  <c r="DO200" i="8" s="1"/>
  <c r="DO201" i="8" s="1"/>
  <c r="DO202" i="8" s="1"/>
  <c r="DO203" i="8" s="1"/>
  <c r="DO210" i="8" s="1"/>
  <c r="DO87" i="8" s="1"/>
  <c r="DO81" i="8" s="1"/>
  <c r="DO82" i="8" s="1"/>
  <c r="DO54" i="6" s="1"/>
  <c r="DM65" i="7"/>
  <c r="DM72" i="7" s="1"/>
  <c r="DM107" i="6"/>
  <c r="DM124" i="6" s="1"/>
  <c r="CF72" i="6"/>
  <c r="CG127" i="6"/>
  <c r="DM24" i="7" l="1"/>
  <c r="DQ148" i="8"/>
  <c r="DP149" i="8"/>
  <c r="DO11" i="7"/>
  <c r="DO12" i="7" s="1"/>
  <c r="DO18" i="7" s="1"/>
  <c r="DO56" i="6"/>
  <c r="DO103" i="6"/>
  <c r="DO107" i="6" s="1"/>
  <c r="DO124" i="6" s="1"/>
  <c r="DM86" i="6"/>
  <c r="DM95" i="6" s="1"/>
  <c r="DR267" i="8"/>
  <c r="DR330" i="8" s="1"/>
  <c r="DR88" i="8" s="1"/>
  <c r="DR148" i="8"/>
  <c r="DS148" i="8" s="1"/>
  <c r="CF97" i="7"/>
  <c r="CF98" i="7"/>
  <c r="CF77" i="6"/>
  <c r="CF79" i="6" s="1"/>
  <c r="CF95" i="7"/>
  <c r="DO89" i="8"/>
  <c r="DP85" i="8" s="1"/>
  <c r="DN103" i="6"/>
  <c r="DN11" i="7"/>
  <c r="DN12" i="7" s="1"/>
  <c r="DN18" i="7" s="1"/>
  <c r="DN56" i="6"/>
  <c r="DN83" i="6" s="1"/>
  <c r="EV54" i="6"/>
  <c r="EV56" i="6" s="1"/>
  <c r="EV57" i="6" s="1"/>
  <c r="CG360" i="5"/>
  <c r="CG397" i="5" s="1"/>
  <c r="CG129" i="6"/>
  <c r="CG361" i="5"/>
  <c r="CG398" i="5" s="1"/>
  <c r="DM32" i="7"/>
  <c r="DM28" i="7"/>
  <c r="DM74" i="7"/>
  <c r="DM83" i="7" s="1"/>
  <c r="DQ149" i="8" l="1"/>
  <c r="DQ150" i="8" s="1"/>
  <c r="DQ151" i="8" s="1"/>
  <c r="DQ152" i="8" s="1"/>
  <c r="DP150" i="8"/>
  <c r="DP151" i="8" s="1"/>
  <c r="DP152" i="8" s="1"/>
  <c r="DN86" i="6"/>
  <c r="DN95" i="6" s="1"/>
  <c r="DO83" i="6"/>
  <c r="CG72" i="6"/>
  <c r="CH127" i="6"/>
  <c r="DN31" i="7"/>
  <c r="DN24" i="7"/>
  <c r="DN65" i="7"/>
  <c r="DN72" i="7" s="1"/>
  <c r="DN107" i="6"/>
  <c r="DN124" i="6" s="1"/>
  <c r="EV103" i="6"/>
  <c r="EV107" i="6" s="1"/>
  <c r="EV124" i="6" s="1"/>
  <c r="EV129" i="6" s="1"/>
  <c r="EW127" i="6" s="1"/>
  <c r="DR149" i="8"/>
  <c r="CF97" i="6"/>
  <c r="CF98" i="6"/>
  <c r="DN99" i="7"/>
  <c r="DN93" i="7"/>
  <c r="DN57" i="6"/>
  <c r="DM33" i="7"/>
  <c r="DM76" i="7"/>
  <c r="DM85" i="7" s="1"/>
  <c r="DO93" i="7"/>
  <c r="DO57" i="6"/>
  <c r="DO99" i="7"/>
  <c r="DS268" i="8"/>
  <c r="DS330" i="8" s="1"/>
  <c r="DS88" i="8" s="1"/>
  <c r="DO31" i="7"/>
  <c r="DO24" i="7"/>
  <c r="DO65" i="7"/>
  <c r="DO72" i="7" s="1"/>
  <c r="DR150" i="8" l="1"/>
  <c r="DP153" i="8"/>
  <c r="DP154" i="8" s="1"/>
  <c r="DP155" i="8" s="1"/>
  <c r="DP156" i="8" s="1"/>
  <c r="DP157" i="8" s="1"/>
  <c r="DP158" i="8" s="1"/>
  <c r="DP159" i="8" s="1"/>
  <c r="DP160" i="8" s="1"/>
  <c r="DP161" i="8" s="1"/>
  <c r="DP162" i="8" s="1"/>
  <c r="DP163" i="8" s="1"/>
  <c r="DP164" i="8" s="1"/>
  <c r="DP165" i="8" s="1"/>
  <c r="DP166" i="8" s="1"/>
  <c r="DP167" i="8" s="1"/>
  <c r="DP168" i="8" s="1"/>
  <c r="DP169" i="8" s="1"/>
  <c r="DP170" i="8" s="1"/>
  <c r="DP171" i="8" s="1"/>
  <c r="DP172" i="8" s="1"/>
  <c r="DP173" i="8" s="1"/>
  <c r="DP174" i="8" s="1"/>
  <c r="DP175" i="8" s="1"/>
  <c r="DP176" i="8" s="1"/>
  <c r="DP177" i="8" s="1"/>
  <c r="DP178" i="8" s="1"/>
  <c r="DP179" i="8" s="1"/>
  <c r="DP180" i="8" s="1"/>
  <c r="DP181" i="8" s="1"/>
  <c r="DP182" i="8" s="1"/>
  <c r="DP183" i="8" s="1"/>
  <c r="DP184" i="8" s="1"/>
  <c r="DP185" i="8" s="1"/>
  <c r="DP186" i="8" s="1"/>
  <c r="DP187" i="8" s="1"/>
  <c r="DP188" i="8" s="1"/>
  <c r="DP189" i="8" s="1"/>
  <c r="DP190" i="8" s="1"/>
  <c r="DP191" i="8" s="1"/>
  <c r="DP192" i="8" s="1"/>
  <c r="DP193" i="8" s="1"/>
  <c r="DP194" i="8" s="1"/>
  <c r="DP195" i="8" s="1"/>
  <c r="DP196" i="8" s="1"/>
  <c r="DP197" i="8" s="1"/>
  <c r="DP198" i="8" s="1"/>
  <c r="DP199" i="8" s="1"/>
  <c r="DP200" i="8" s="1"/>
  <c r="DP201" i="8" s="1"/>
  <c r="DP202" i="8" s="1"/>
  <c r="DP203" i="8" s="1"/>
  <c r="DP204" i="8" s="1"/>
  <c r="DP210" i="8" s="1"/>
  <c r="DP87" i="8" s="1"/>
  <c r="DP81" i="8" s="1"/>
  <c r="DP82" i="8" s="1"/>
  <c r="DP54" i="6" s="1"/>
  <c r="DP11" i="7" s="1"/>
  <c r="DP12" i="7" s="1"/>
  <c r="DP18" i="7" s="1"/>
  <c r="DS149" i="8"/>
  <c r="DQ153" i="8"/>
  <c r="DO28" i="7"/>
  <c r="DO32" i="7"/>
  <c r="DO74" i="7"/>
  <c r="DO83" i="7" s="1"/>
  <c r="DN74" i="7"/>
  <c r="DN83" i="7" s="1"/>
  <c r="DN28" i="7"/>
  <c r="DN32" i="7"/>
  <c r="DS150" i="8"/>
  <c r="DS151" i="8" s="1"/>
  <c r="DR151" i="8"/>
  <c r="CH360" i="5"/>
  <c r="CH397" i="5" s="1"/>
  <c r="CH361" i="5"/>
  <c r="CH398" i="5" s="1"/>
  <c r="CH129" i="6"/>
  <c r="CG98" i="7"/>
  <c r="CG77" i="6"/>
  <c r="CG79" i="6" s="1"/>
  <c r="CG97" i="7"/>
  <c r="CG95" i="7"/>
  <c r="DO86" i="6"/>
  <c r="DO95" i="6" s="1"/>
  <c r="EV83" i="6"/>
  <c r="EV86" i="6" s="1"/>
  <c r="EV95" i="6" s="1"/>
  <c r="DQ154" i="8" l="1"/>
  <c r="DQ155" i="8" s="1"/>
  <c r="DQ156" i="8" s="1"/>
  <c r="DQ157" i="8" s="1"/>
  <c r="DQ158" i="8" s="1"/>
  <c r="DQ159" i="8" s="1"/>
  <c r="DQ160" i="8" s="1"/>
  <c r="DQ161" i="8" s="1"/>
  <c r="DQ162" i="8" s="1"/>
  <c r="DQ163" i="8" s="1"/>
  <c r="DQ164" i="8" s="1"/>
  <c r="DQ165" i="8" s="1"/>
  <c r="DQ166" i="8" s="1"/>
  <c r="DQ167" i="8" s="1"/>
  <c r="DQ168" i="8" s="1"/>
  <c r="DQ169" i="8" s="1"/>
  <c r="DQ170" i="8" s="1"/>
  <c r="DQ171" i="8" s="1"/>
  <c r="DQ172" i="8" s="1"/>
  <c r="DQ173" i="8" s="1"/>
  <c r="DQ174" i="8" s="1"/>
  <c r="DQ175" i="8" s="1"/>
  <c r="DQ176" i="8" s="1"/>
  <c r="DQ177" i="8" s="1"/>
  <c r="DQ178" i="8" s="1"/>
  <c r="DQ179" i="8" s="1"/>
  <c r="DQ180" i="8" s="1"/>
  <c r="DQ181" i="8" s="1"/>
  <c r="DQ182" i="8" s="1"/>
  <c r="DQ183" i="8" s="1"/>
  <c r="DQ184" i="8" s="1"/>
  <c r="DQ185" i="8" s="1"/>
  <c r="DQ186" i="8" s="1"/>
  <c r="DQ187" i="8" s="1"/>
  <c r="DQ188" i="8" s="1"/>
  <c r="DQ189" i="8" s="1"/>
  <c r="DQ190" i="8" s="1"/>
  <c r="DQ191" i="8" s="1"/>
  <c r="DQ192" i="8" s="1"/>
  <c r="DQ193" i="8" s="1"/>
  <c r="DQ194" i="8" s="1"/>
  <c r="DQ195" i="8" s="1"/>
  <c r="DQ196" i="8" s="1"/>
  <c r="DQ197" i="8" s="1"/>
  <c r="DQ198" i="8" s="1"/>
  <c r="DQ199" i="8" s="1"/>
  <c r="DQ200" i="8" s="1"/>
  <c r="DQ201" i="8" s="1"/>
  <c r="DQ202" i="8" s="1"/>
  <c r="DQ203" i="8" s="1"/>
  <c r="DQ204" i="8" s="1"/>
  <c r="DQ205" i="8" s="1"/>
  <c r="DQ210" i="8" s="1"/>
  <c r="DQ87" i="8" s="1"/>
  <c r="DQ81" i="8" s="1"/>
  <c r="DQ82" i="8" s="1"/>
  <c r="DQ54" i="6" s="1"/>
  <c r="DQ11" i="7" s="1"/>
  <c r="DQ12" i="7" s="1"/>
  <c r="DQ18" i="7" s="1"/>
  <c r="DQ24" i="7" s="1"/>
  <c r="DP89" i="8"/>
  <c r="DQ85" i="8" s="1"/>
  <c r="DP103" i="6"/>
  <c r="DP56" i="6"/>
  <c r="DP107" i="6"/>
  <c r="DP124" i="6" s="1"/>
  <c r="DP24" i="7"/>
  <c r="DP31" i="7"/>
  <c r="DP65" i="7"/>
  <c r="DP72" i="7" s="1"/>
  <c r="DN33" i="7"/>
  <c r="DN76" i="7"/>
  <c r="DN85" i="7" s="1"/>
  <c r="DP57" i="6"/>
  <c r="DP99" i="7"/>
  <c r="DP93" i="7"/>
  <c r="CG98" i="6"/>
  <c r="CG97" i="6"/>
  <c r="DO76" i="7"/>
  <c r="DO85" i="7" s="1"/>
  <c r="DO33" i="7"/>
  <c r="DR152" i="8"/>
  <c r="DR153" i="8" s="1"/>
  <c r="DR154" i="8" s="1"/>
  <c r="DR155" i="8" s="1"/>
  <c r="CH72" i="6"/>
  <c r="CI127" i="6"/>
  <c r="DP83" i="6"/>
  <c r="DR156" i="8" l="1"/>
  <c r="DR157" i="8" s="1"/>
  <c r="DR158" i="8" s="1"/>
  <c r="DR159" i="8" s="1"/>
  <c r="DR160" i="8" s="1"/>
  <c r="DR161" i="8" s="1"/>
  <c r="DQ31" i="7"/>
  <c r="DQ89" i="8"/>
  <c r="DR85" i="8" s="1"/>
  <c r="DQ65" i="7"/>
  <c r="DQ72" i="7" s="1"/>
  <c r="DQ56" i="6"/>
  <c r="DQ103" i="6"/>
  <c r="DQ107" i="6" s="1"/>
  <c r="DQ124" i="6" s="1"/>
  <c r="DP86" i="6"/>
  <c r="DP95" i="6" s="1"/>
  <c r="DQ83" i="6"/>
  <c r="CH97" i="7"/>
  <c r="CH98" i="7"/>
  <c r="CH77" i="6"/>
  <c r="CH79" i="6" s="1"/>
  <c r="CH95" i="7"/>
  <c r="DQ74" i="7"/>
  <c r="DQ83" i="7" s="1"/>
  <c r="DQ28" i="7"/>
  <c r="DQ32" i="7"/>
  <c r="CI360" i="5"/>
  <c r="CI397" i="5" s="1"/>
  <c r="CI129" i="6"/>
  <c r="CI361" i="5"/>
  <c r="CI398" i="5" s="1"/>
  <c r="DP32" i="7"/>
  <c r="DP28" i="7"/>
  <c r="DP74" i="7"/>
  <c r="DP83" i="7" s="1"/>
  <c r="DS152" i="8"/>
  <c r="DR162" i="8" l="1"/>
  <c r="DR163" i="8" s="1"/>
  <c r="DR164" i="8" s="1"/>
  <c r="DR165" i="8" s="1"/>
  <c r="DR166" i="8" s="1"/>
  <c r="DR167" i="8" s="1"/>
  <c r="DR168" i="8" s="1"/>
  <c r="DR169" i="8" s="1"/>
  <c r="DR170" i="8" s="1"/>
  <c r="DR171" i="8" s="1"/>
  <c r="DR172" i="8" s="1"/>
  <c r="DR173" i="8" s="1"/>
  <c r="DR174" i="8" s="1"/>
  <c r="DR175" i="8" s="1"/>
  <c r="DR176" i="8" s="1"/>
  <c r="DR177" i="8" s="1"/>
  <c r="DR178" i="8" s="1"/>
  <c r="DR179" i="8" s="1"/>
  <c r="DR180" i="8" s="1"/>
  <c r="DR181" i="8" s="1"/>
  <c r="DR182" i="8" s="1"/>
  <c r="DR183" i="8" s="1"/>
  <c r="DR184" i="8" s="1"/>
  <c r="DR185" i="8" s="1"/>
  <c r="DR186" i="8" s="1"/>
  <c r="DR187" i="8" s="1"/>
  <c r="DR188" i="8" s="1"/>
  <c r="DR189" i="8" s="1"/>
  <c r="DR190" i="8" s="1"/>
  <c r="DR191" i="8" s="1"/>
  <c r="DR192" i="8" s="1"/>
  <c r="DR193" i="8" s="1"/>
  <c r="DR194" i="8" s="1"/>
  <c r="DR195" i="8" s="1"/>
  <c r="DR196" i="8" s="1"/>
  <c r="DR197" i="8" s="1"/>
  <c r="DR198" i="8" s="1"/>
  <c r="DR199" i="8" s="1"/>
  <c r="DR200" i="8" s="1"/>
  <c r="DR201" i="8" s="1"/>
  <c r="DR202" i="8" s="1"/>
  <c r="DR203" i="8" s="1"/>
  <c r="DR204" i="8" s="1"/>
  <c r="DR205" i="8" s="1"/>
  <c r="DR206" i="8" s="1"/>
  <c r="DR210" i="8" s="1"/>
  <c r="DR87" i="8" s="1"/>
  <c r="DR81" i="8" s="1"/>
  <c r="DR82" i="8" s="1"/>
  <c r="DR54" i="6" s="1"/>
  <c r="DQ93" i="7"/>
  <c r="DQ99" i="7"/>
  <c r="DQ57" i="6"/>
  <c r="DS153" i="8"/>
  <c r="DS154" i="8" s="1"/>
  <c r="DP76" i="7"/>
  <c r="DP85" i="7" s="1"/>
  <c r="DP33" i="7"/>
  <c r="CI72" i="6"/>
  <c r="CJ127" i="6"/>
  <c r="CH98" i="6"/>
  <c r="CH97" i="6"/>
  <c r="DQ76" i="7"/>
  <c r="DQ85" i="7" s="1"/>
  <c r="DQ33" i="7"/>
  <c r="DQ86" i="6"/>
  <c r="DQ95" i="6" s="1"/>
  <c r="DR89" i="8" l="1"/>
  <c r="DS85" i="8" s="1"/>
  <c r="DR103" i="6"/>
  <c r="DR11" i="7"/>
  <c r="DR12" i="7" s="1"/>
  <c r="DR18" i="7" s="1"/>
  <c r="DR56" i="6"/>
  <c r="CJ360" i="5"/>
  <c r="CJ397" i="5" s="1"/>
  <c r="CJ361" i="5"/>
  <c r="CJ398" i="5" s="1"/>
  <c r="CJ129" i="6"/>
  <c r="EN72" i="6"/>
  <c r="EN77" i="6" s="1"/>
  <c r="EN79" i="6" s="1"/>
  <c r="EN97" i="6" s="1"/>
  <c r="CI95" i="7"/>
  <c r="CI97" i="7"/>
  <c r="CI77" i="6"/>
  <c r="CI79" i="6" s="1"/>
  <c r="CI98" i="7"/>
  <c r="DS155" i="8"/>
  <c r="DS156" i="8" s="1"/>
  <c r="DS157" i="8" s="1"/>
  <c r="DS158" i="8" s="1"/>
  <c r="DS159" i="8" s="1"/>
  <c r="DS160" i="8" s="1"/>
  <c r="DS161" i="8" s="1"/>
  <c r="DS162" i="8" s="1"/>
  <c r="DS163" i="8" s="1"/>
  <c r="DS164" i="8" s="1"/>
  <c r="DS165" i="8" s="1"/>
  <c r="DS166" i="8" s="1"/>
  <c r="DS167" i="8" s="1"/>
  <c r="DS168" i="8" s="1"/>
  <c r="DS169" i="8" s="1"/>
  <c r="DS170" i="8" s="1"/>
  <c r="DS171" i="8" s="1"/>
  <c r="DS172" i="8" s="1"/>
  <c r="DS173" i="8" s="1"/>
  <c r="DS174" i="8" s="1"/>
  <c r="DS175" i="8" s="1"/>
  <c r="DS176" i="8" s="1"/>
  <c r="DS177" i="8" s="1"/>
  <c r="DS178" i="8" s="1"/>
  <c r="DS179" i="8" s="1"/>
  <c r="DS180" i="8" s="1"/>
  <c r="DS181" i="8" s="1"/>
  <c r="DS182" i="8" s="1"/>
  <c r="DS183" i="8" s="1"/>
  <c r="DS184" i="8" s="1"/>
  <c r="DS185" i="8" s="1"/>
  <c r="DS186" i="8" s="1"/>
  <c r="DS187" i="8" s="1"/>
  <c r="DS188" i="8" s="1"/>
  <c r="DS189" i="8" s="1"/>
  <c r="DS190" i="8" s="1"/>
  <c r="DS191" i="8" s="1"/>
  <c r="DS192" i="8" s="1"/>
  <c r="DS193" i="8" s="1"/>
  <c r="DS194" i="8" s="1"/>
  <c r="DS195" i="8" s="1"/>
  <c r="DS196" i="8" s="1"/>
  <c r="DS197" i="8" s="1"/>
  <c r="DS198" i="8" s="1"/>
  <c r="DS199" i="8" s="1"/>
  <c r="DS200" i="8" s="1"/>
  <c r="DS201" i="8" s="1"/>
  <c r="DS202" i="8" s="1"/>
  <c r="DS203" i="8" s="1"/>
  <c r="DS204" i="8" s="1"/>
  <c r="DS205" i="8" s="1"/>
  <c r="DS206" i="8" s="1"/>
  <c r="DS207" i="8" s="1"/>
  <c r="DS210" i="8" s="1"/>
  <c r="DS87" i="8" s="1"/>
  <c r="DS81" i="8" l="1"/>
  <c r="DS82" i="8" s="1"/>
  <c r="DS54" i="6" s="1"/>
  <c r="DS89" i="8"/>
  <c r="CJ72" i="6"/>
  <c r="CK127" i="6"/>
  <c r="CI97" i="6"/>
  <c r="CI98" i="6"/>
  <c r="DR24" i="7"/>
  <c r="DR31" i="7"/>
  <c r="DR65" i="7"/>
  <c r="DR72" i="7" s="1"/>
  <c r="DR93" i="7"/>
  <c r="DR99" i="7"/>
  <c r="DR57" i="6"/>
  <c r="DR83" i="6"/>
  <c r="DR107" i="6"/>
  <c r="DR124" i="6" s="1"/>
  <c r="DR28" i="7" l="1"/>
  <c r="DR32" i="7"/>
  <c r="DR74" i="7"/>
  <c r="DR83" i="7" s="1"/>
  <c r="CK360" i="5"/>
  <c r="CK397" i="5" s="1"/>
  <c r="CK129" i="6"/>
  <c r="CK361" i="5"/>
  <c r="CK398" i="5" s="1"/>
  <c r="CJ77" i="6"/>
  <c r="CJ79" i="6" s="1"/>
  <c r="CJ95" i="7"/>
  <c r="CJ98" i="7"/>
  <c r="CJ97" i="7"/>
  <c r="DR86" i="6"/>
  <c r="DR95" i="6" s="1"/>
  <c r="DS11" i="7"/>
  <c r="DS12" i="7" s="1"/>
  <c r="DS18" i="7" s="1"/>
  <c r="DS103" i="6"/>
  <c r="DS56" i="6"/>
  <c r="DS83" i="6" s="1"/>
  <c r="EW54" i="6"/>
  <c r="EW56" i="6" s="1"/>
  <c r="EW57" i="6" s="1"/>
  <c r="EW83" i="6" l="1"/>
  <c r="EW86" i="6" s="1"/>
  <c r="DS86" i="6"/>
  <c r="DS107" i="6"/>
  <c r="EW103" i="6"/>
  <c r="EW107" i="6" s="1"/>
  <c r="EW124" i="6" s="1"/>
  <c r="EW129" i="6" s="1"/>
  <c r="CJ97" i="6"/>
  <c r="CJ98" i="6"/>
  <c r="DS31" i="7"/>
  <c r="H35" i="7" s="1"/>
  <c r="E4" i="7" s="1"/>
  <c r="DS65" i="7"/>
  <c r="DS72" i="7" s="1"/>
  <c r="G72" i="7" s="1"/>
  <c r="H41" i="7" s="1"/>
  <c r="H43" i="7" s="1"/>
  <c r="CK72" i="6"/>
  <c r="CL127" i="6"/>
  <c r="DS57" i="6"/>
  <c r="DS93" i="7"/>
  <c r="DS99" i="7"/>
  <c r="DR33" i="7"/>
  <c r="DR76" i="7"/>
  <c r="DR85" i="7" s="1"/>
  <c r="CL360" i="5" l="1"/>
  <c r="CL397" i="5" s="1"/>
  <c r="CL129" i="6"/>
  <c r="CL361" i="5"/>
  <c r="CL398" i="5" s="1"/>
  <c r="E4" i="1"/>
  <c r="E4" i="8"/>
  <c r="E4" i="6"/>
  <c r="E4" i="5" s="1"/>
  <c r="CK97" i="7"/>
  <c r="CK77" i="6"/>
  <c r="CK79" i="6" s="1"/>
  <c r="CK98" i="7"/>
  <c r="CK95" i="7"/>
  <c r="CK98" i="6" l="1"/>
  <c r="CK97" i="6"/>
  <c r="CL72" i="6"/>
  <c r="CM127" i="6"/>
  <c r="E4" i="3"/>
  <c r="E4" i="2"/>
  <c r="G3" i="9" s="1"/>
  <c r="CM360" i="5" l="1"/>
  <c r="CM397" i="5" s="1"/>
  <c r="CM129" i="6"/>
  <c r="CM361" i="5"/>
  <c r="CM398" i="5" s="1"/>
  <c r="CL95" i="7"/>
  <c r="CL97" i="7"/>
  <c r="CL98" i="7"/>
  <c r="CL77" i="6"/>
  <c r="CL79" i="6" s="1"/>
  <c r="CM72" i="6" l="1"/>
  <c r="CN127" i="6"/>
  <c r="CL97" i="6"/>
  <c r="CL98" i="6"/>
  <c r="CN360" i="5" l="1"/>
  <c r="CN397" i="5" s="1"/>
  <c r="CN129" i="6"/>
  <c r="CN361" i="5"/>
  <c r="CN398" i="5" s="1"/>
  <c r="EO72" i="6"/>
  <c r="EO77" i="6" s="1"/>
  <c r="EO79" i="6" s="1"/>
  <c r="EO97" i="6" s="1"/>
  <c r="CM98" i="7"/>
  <c r="CM95" i="7"/>
  <c r="CM77" i="6"/>
  <c r="CM79" i="6" s="1"/>
  <c r="CM97" i="7"/>
  <c r="CM97" i="6" l="1"/>
  <c r="CM98" i="6"/>
  <c r="CN72" i="6"/>
  <c r="CO127" i="6"/>
  <c r="CN97" i="7" l="1"/>
  <c r="CN98" i="7"/>
  <c r="CN77" i="6"/>
  <c r="CN79" i="6" s="1"/>
  <c r="CN95" i="7"/>
  <c r="CO360" i="5"/>
  <c r="CO397" i="5" s="1"/>
  <c r="CO129" i="6"/>
  <c r="CO361" i="5"/>
  <c r="CO398" i="5" s="1"/>
  <c r="CN97" i="6" l="1"/>
  <c r="CN98" i="6"/>
  <c r="CP127" i="6"/>
  <c r="CO72" i="6"/>
  <c r="CO98" i="7" l="1"/>
  <c r="CO95" i="7"/>
  <c r="CO77" i="6"/>
  <c r="CO79" i="6" s="1"/>
  <c r="CO97" i="7"/>
  <c r="CP360" i="5"/>
  <c r="CP397" i="5" s="1"/>
  <c r="CP361" i="5"/>
  <c r="CP398" i="5" s="1"/>
  <c r="CP129" i="6"/>
  <c r="CO97" i="6" l="1"/>
  <c r="CO98" i="6"/>
  <c r="CP72" i="6"/>
  <c r="CQ127" i="6"/>
  <c r="CP77" i="6" l="1"/>
  <c r="CP79" i="6" s="1"/>
  <c r="CP98" i="7"/>
  <c r="CP97" i="7"/>
  <c r="CP95" i="7"/>
  <c r="CQ360" i="5"/>
  <c r="CQ397" i="5" s="1"/>
  <c r="CQ129" i="6"/>
  <c r="CQ361" i="5"/>
  <c r="CQ398" i="5" s="1"/>
  <c r="CQ72" i="6" l="1"/>
  <c r="CR127" i="6"/>
  <c r="CP98" i="6"/>
  <c r="CP97" i="6"/>
  <c r="CR360" i="5" l="1"/>
  <c r="CR397" i="5" s="1"/>
  <c r="CR129" i="6"/>
  <c r="CR361" i="5"/>
  <c r="CR398" i="5" s="1"/>
  <c r="CQ97" i="7"/>
  <c r="CQ98" i="7"/>
  <c r="CQ95" i="7"/>
  <c r="CQ77" i="6"/>
  <c r="CQ79" i="6" s="1"/>
  <c r="EP72" i="6"/>
  <c r="EP77" i="6" s="1"/>
  <c r="EP79" i="6" s="1"/>
  <c r="EP97" i="6" s="1"/>
  <c r="CR72" i="6" l="1"/>
  <c r="CS127" i="6"/>
  <c r="CQ98" i="6"/>
  <c r="CQ97" i="6"/>
  <c r="CS360" i="5" l="1"/>
  <c r="CS397" i="5" s="1"/>
  <c r="CS361" i="5"/>
  <c r="CS398" i="5" s="1"/>
  <c r="CS129" i="6"/>
  <c r="CR98" i="7"/>
  <c r="CR97" i="7"/>
  <c r="CR77" i="6"/>
  <c r="CR79" i="6" s="1"/>
  <c r="CR95" i="7"/>
  <c r="CR97" i="6" l="1"/>
  <c r="CR98" i="6"/>
  <c r="CS72" i="6"/>
  <c r="CT127" i="6"/>
  <c r="CT360" i="5" l="1"/>
  <c r="CT397" i="5" s="1"/>
  <c r="CT361" i="5"/>
  <c r="CT398" i="5" s="1"/>
  <c r="CT129" i="6"/>
  <c r="CS95" i="7"/>
  <c r="CS98" i="7"/>
  <c r="CS77" i="6"/>
  <c r="CS79" i="6" s="1"/>
  <c r="CS97" i="7"/>
  <c r="CS97" i="6" l="1"/>
  <c r="CS98" i="6"/>
  <c r="CT72" i="6"/>
  <c r="CU127" i="6"/>
  <c r="CU360" i="5" l="1"/>
  <c r="CU397" i="5" s="1"/>
  <c r="CU361" i="5"/>
  <c r="CU398" i="5" s="1"/>
  <c r="CU129" i="6"/>
  <c r="CT77" i="6"/>
  <c r="CT79" i="6" s="1"/>
  <c r="CT97" i="7"/>
  <c r="CT98" i="7"/>
  <c r="CT95" i="7"/>
  <c r="CT97" i="6" l="1"/>
  <c r="CT98" i="6"/>
  <c r="CU72" i="6"/>
  <c r="CV127" i="6"/>
  <c r="CU77" i="6" l="1"/>
  <c r="CU79" i="6" s="1"/>
  <c r="EQ72" i="6"/>
  <c r="EQ77" i="6" s="1"/>
  <c r="EQ79" i="6" s="1"/>
  <c r="EQ97" i="6" s="1"/>
  <c r="CU98" i="7"/>
  <c r="CU95" i="7"/>
  <c r="CU97" i="7"/>
  <c r="CV360" i="5"/>
  <c r="CV397" i="5" s="1"/>
  <c r="CV129" i="6"/>
  <c r="CV361" i="5"/>
  <c r="CV398" i="5" s="1"/>
  <c r="CV72" i="6" l="1"/>
  <c r="CW127" i="6"/>
  <c r="CU98" i="6"/>
  <c r="CU97" i="6"/>
  <c r="CW360" i="5" l="1"/>
  <c r="CW397" i="5" s="1"/>
  <c r="CW361" i="5"/>
  <c r="CW398" i="5" s="1"/>
  <c r="CW129" i="6"/>
  <c r="CV95" i="7"/>
  <c r="CV77" i="6"/>
  <c r="CV79" i="6" s="1"/>
  <c r="CV98" i="7"/>
  <c r="CV97" i="7"/>
  <c r="CV98" i="6" l="1"/>
  <c r="CV97" i="6"/>
  <c r="CW72" i="6"/>
  <c r="CX127" i="6"/>
  <c r="CX360" i="5" l="1"/>
  <c r="CX397" i="5" s="1"/>
  <c r="CX129" i="6"/>
  <c r="CX361" i="5"/>
  <c r="CX398" i="5" s="1"/>
  <c r="CW77" i="6"/>
  <c r="CW79" i="6" s="1"/>
  <c r="CW97" i="7"/>
  <c r="CW98" i="7"/>
  <c r="CW95" i="7"/>
  <c r="CW97" i="6" l="1"/>
  <c r="CW98" i="6"/>
  <c r="CY127" i="6"/>
  <c r="CX72" i="6"/>
  <c r="CX95" i="7" l="1"/>
  <c r="CX98" i="7"/>
  <c r="CX97" i="7"/>
  <c r="CX77" i="6"/>
  <c r="CX79" i="6" s="1"/>
  <c r="CY360" i="5"/>
  <c r="CY397" i="5" s="1"/>
  <c r="CY129" i="6"/>
  <c r="CY361" i="5"/>
  <c r="CY398" i="5" s="1"/>
  <c r="CX98" i="6" l="1"/>
  <c r="CX97" i="6"/>
  <c r="CY72" i="6"/>
  <c r="CZ127" i="6"/>
  <c r="CY98" i="7" l="1"/>
  <c r="CY95" i="7"/>
  <c r="CY77" i="6"/>
  <c r="CY79" i="6" s="1"/>
  <c r="CY97" i="7"/>
  <c r="ER72" i="6"/>
  <c r="ER77" i="6" s="1"/>
  <c r="ER79" i="6" s="1"/>
  <c r="ER97" i="6" s="1"/>
  <c r="CZ360" i="5"/>
  <c r="CZ397" i="5" s="1"/>
  <c r="CZ361" i="5"/>
  <c r="CZ398" i="5" s="1"/>
  <c r="CZ129" i="6"/>
  <c r="CY97" i="6" l="1"/>
  <c r="CY98" i="6"/>
  <c r="CZ72" i="6"/>
  <c r="DA127" i="6"/>
  <c r="DA360" i="5" l="1"/>
  <c r="DA397" i="5" s="1"/>
  <c r="DA361" i="5"/>
  <c r="DA398" i="5" s="1"/>
  <c r="DA129" i="6"/>
  <c r="CZ95" i="7"/>
  <c r="CZ77" i="6"/>
  <c r="CZ79" i="6" s="1"/>
  <c r="CZ98" i="7"/>
  <c r="CZ97" i="7"/>
  <c r="DA72" i="6" l="1"/>
  <c r="DB127" i="6"/>
  <c r="CZ97" i="6"/>
  <c r="CZ98" i="6"/>
  <c r="DB360" i="5" l="1"/>
  <c r="DB397" i="5" s="1"/>
  <c r="DB129" i="6"/>
  <c r="DB361" i="5"/>
  <c r="DB398" i="5" s="1"/>
  <c r="DA97" i="7"/>
  <c r="DA98" i="7"/>
  <c r="DA77" i="6"/>
  <c r="DA79" i="6" s="1"/>
  <c r="DA95" i="7"/>
  <c r="DA97" i="6" l="1"/>
  <c r="DA98" i="6"/>
  <c r="DB72" i="6"/>
  <c r="DC127" i="6"/>
  <c r="DC360" i="5" l="1"/>
  <c r="DC397" i="5" s="1"/>
  <c r="DC129" i="6"/>
  <c r="DC361" i="5"/>
  <c r="DC398" i="5" s="1"/>
  <c r="DB97" i="7"/>
  <c r="DB77" i="6"/>
  <c r="DB79" i="6" s="1"/>
  <c r="DB95" i="7"/>
  <c r="DB98" i="7"/>
  <c r="DB97" i="6" l="1"/>
  <c r="DB98" i="6"/>
  <c r="DC72" i="6"/>
  <c r="DD127" i="6"/>
  <c r="DC77" i="6" l="1"/>
  <c r="DC79" i="6" s="1"/>
  <c r="DC98" i="7"/>
  <c r="ES72" i="6"/>
  <c r="ES77" i="6" s="1"/>
  <c r="ES79" i="6" s="1"/>
  <c r="ES97" i="6" s="1"/>
  <c r="DC95" i="7"/>
  <c r="DC97" i="7"/>
  <c r="DD360" i="5"/>
  <c r="DD397" i="5" s="1"/>
  <c r="DD361" i="5"/>
  <c r="DD398" i="5" s="1"/>
  <c r="DD129" i="6"/>
  <c r="DE127" i="6" l="1"/>
  <c r="DD72" i="6"/>
  <c r="DC97" i="6"/>
  <c r="DC98" i="6"/>
  <c r="DD77" i="6" l="1"/>
  <c r="DD79" i="6" s="1"/>
  <c r="DD98" i="7"/>
  <c r="DD95" i="7"/>
  <c r="DD97" i="7"/>
  <c r="DE360" i="5"/>
  <c r="DE397" i="5" s="1"/>
  <c r="DE361" i="5"/>
  <c r="DE398" i="5" s="1"/>
  <c r="DE129" i="6"/>
  <c r="DE72" i="6" l="1"/>
  <c r="DF127" i="6"/>
  <c r="DD98" i="6"/>
  <c r="DD97" i="6"/>
  <c r="DF360" i="5" l="1"/>
  <c r="DF397" i="5" s="1"/>
  <c r="DF361" i="5"/>
  <c r="DF398" i="5" s="1"/>
  <c r="DF129" i="6"/>
  <c r="DE77" i="6"/>
  <c r="DE79" i="6" s="1"/>
  <c r="DE97" i="7"/>
  <c r="DE98" i="7"/>
  <c r="DE95" i="7"/>
  <c r="DE97" i="6" l="1"/>
  <c r="DE98" i="6"/>
  <c r="DF72" i="6"/>
  <c r="DG127" i="6"/>
  <c r="DG360" i="5" l="1"/>
  <c r="DG397" i="5" s="1"/>
  <c r="DG129" i="6"/>
  <c r="DG361" i="5"/>
  <c r="DG398" i="5" s="1"/>
  <c r="DF77" i="6"/>
  <c r="DF79" i="6" s="1"/>
  <c r="DF95" i="7"/>
  <c r="DF97" i="7"/>
  <c r="DF98" i="7"/>
  <c r="DF98" i="6" l="1"/>
  <c r="DF97" i="6"/>
  <c r="DG72" i="6"/>
  <c r="DH127" i="6"/>
  <c r="DH360" i="5" l="1"/>
  <c r="DH397" i="5" s="1"/>
  <c r="DH361" i="5"/>
  <c r="DH398" i="5" s="1"/>
  <c r="DH129" i="6"/>
  <c r="DG98" i="7"/>
  <c r="ET72" i="6"/>
  <c r="ET77" i="6" s="1"/>
  <c r="ET79" i="6" s="1"/>
  <c r="ET97" i="6" s="1"/>
  <c r="DG95" i="7"/>
  <c r="DG77" i="6"/>
  <c r="DG79" i="6" s="1"/>
  <c r="DG97" i="7"/>
  <c r="DI127" i="6" l="1"/>
  <c r="DH72" i="6"/>
  <c r="DG97" i="6"/>
  <c r="DG98" i="6"/>
  <c r="DH97" i="7" l="1"/>
  <c r="DH98" i="7"/>
  <c r="DH77" i="6"/>
  <c r="DH79" i="6" s="1"/>
  <c r="DH95" i="7"/>
  <c r="DI360" i="5"/>
  <c r="DI397" i="5" s="1"/>
  <c r="DI129" i="6"/>
  <c r="DI361" i="5"/>
  <c r="DI398" i="5" s="1"/>
  <c r="DH97" i="6" l="1"/>
  <c r="DH98" i="6"/>
  <c r="DJ127" i="6"/>
  <c r="DI72" i="6"/>
  <c r="DJ360" i="5" l="1"/>
  <c r="DJ397" i="5" s="1"/>
  <c r="DJ361" i="5"/>
  <c r="DJ398" i="5" s="1"/>
  <c r="DJ129" i="6"/>
  <c r="DI95" i="7"/>
  <c r="DI97" i="7"/>
  <c r="DI98" i="7"/>
  <c r="DI77" i="6"/>
  <c r="DI79" i="6" s="1"/>
  <c r="DI98" i="6" l="1"/>
  <c r="DI97" i="6"/>
  <c r="DK127" i="6"/>
  <c r="DJ72" i="6"/>
  <c r="DJ98" i="7" l="1"/>
  <c r="DJ95" i="7"/>
  <c r="DJ77" i="6"/>
  <c r="DJ79" i="6" s="1"/>
  <c r="DJ97" i="7"/>
  <c r="DK360" i="5"/>
  <c r="DK397" i="5" s="1"/>
  <c r="DK361" i="5"/>
  <c r="DK398" i="5" s="1"/>
  <c r="DK129" i="6"/>
  <c r="DJ98" i="6" l="1"/>
  <c r="DJ97" i="6"/>
  <c r="DL127" i="6"/>
  <c r="DK72" i="6"/>
  <c r="DK77" i="6" l="1"/>
  <c r="DK79" i="6" s="1"/>
  <c r="DK95" i="7"/>
  <c r="EU72" i="6"/>
  <c r="EU77" i="6" s="1"/>
  <c r="EU79" i="6" s="1"/>
  <c r="EU97" i="6" s="1"/>
  <c r="DK98" i="7"/>
  <c r="DK97" i="7"/>
  <c r="DL360" i="5"/>
  <c r="DL397" i="5" s="1"/>
  <c r="DL361" i="5"/>
  <c r="DL398" i="5" s="1"/>
  <c r="DL129" i="6"/>
  <c r="DM127" i="6" l="1"/>
  <c r="DL72" i="6"/>
  <c r="DK97" i="6"/>
  <c r="DK98" i="6"/>
  <c r="DL97" i="7" l="1"/>
  <c r="DL98" i="7"/>
  <c r="DL77" i="6"/>
  <c r="DL79" i="6" s="1"/>
  <c r="DL95" i="7"/>
  <c r="DM360" i="5"/>
  <c r="DM397" i="5" s="1"/>
  <c r="DM361" i="5"/>
  <c r="DM398" i="5" s="1"/>
  <c r="DM129" i="6"/>
  <c r="DM72" i="6" l="1"/>
  <c r="DN127" i="6"/>
  <c r="DL97" i="6"/>
  <c r="DL98" i="6"/>
  <c r="DN360" i="5" l="1"/>
  <c r="DN397" i="5" s="1"/>
  <c r="DN129" i="6"/>
  <c r="DN361" i="5"/>
  <c r="DN398" i="5" s="1"/>
  <c r="DM97" i="7"/>
  <c r="DM98" i="7"/>
  <c r="DM95" i="7"/>
  <c r="DM77" i="6"/>
  <c r="DM79" i="6" s="1"/>
  <c r="DM97" i="6" l="1"/>
  <c r="DM98" i="6"/>
  <c r="DN72" i="6"/>
  <c r="DO127" i="6"/>
  <c r="DN95" i="7" l="1"/>
  <c r="DN98" i="7"/>
  <c r="DN77" i="6"/>
  <c r="DN79" i="6" s="1"/>
  <c r="DN97" i="7"/>
  <c r="DO360" i="5"/>
  <c r="DO397" i="5" s="1"/>
  <c r="DO361" i="5"/>
  <c r="DO398" i="5" s="1"/>
  <c r="DO129" i="6"/>
  <c r="DO72" i="6" l="1"/>
  <c r="DP127" i="6"/>
  <c r="DN97" i="6"/>
  <c r="DN98" i="6"/>
  <c r="DP360" i="5" l="1"/>
  <c r="DP397" i="5" s="1"/>
  <c r="DP361" i="5"/>
  <c r="DP398" i="5" s="1"/>
  <c r="DP129" i="6"/>
  <c r="DO95" i="7"/>
  <c r="DO77" i="6"/>
  <c r="DO79" i="6" s="1"/>
  <c r="DO98" i="7"/>
  <c r="EV72" i="6"/>
  <c r="EV77" i="6" s="1"/>
  <c r="EV79" i="6" s="1"/>
  <c r="EV97" i="6" s="1"/>
  <c r="DO97" i="7"/>
  <c r="DO97" i="6" l="1"/>
  <c r="DO98" i="6"/>
  <c r="DQ127" i="6"/>
  <c r="DP72" i="6"/>
  <c r="DP77" i="6" l="1"/>
  <c r="DP79" i="6" s="1"/>
  <c r="DP98" i="7"/>
  <c r="DP95" i="7"/>
  <c r="DP97" i="7"/>
  <c r="DQ360" i="5"/>
  <c r="DQ397" i="5" s="1"/>
  <c r="DQ361" i="5"/>
  <c r="DQ398" i="5" s="1"/>
  <c r="DQ129" i="6"/>
  <c r="DQ72" i="6" l="1"/>
  <c r="DR127" i="6"/>
  <c r="DP97" i="6"/>
  <c r="DP98" i="6"/>
  <c r="DR360" i="5" l="1"/>
  <c r="DR397" i="5" s="1"/>
  <c r="DR361" i="5"/>
  <c r="DR398" i="5" s="1"/>
  <c r="DR129" i="6"/>
  <c r="DQ98" i="7"/>
  <c r="DQ97" i="7"/>
  <c r="DQ77" i="6"/>
  <c r="DQ79" i="6" s="1"/>
  <c r="DQ95" i="7"/>
  <c r="DQ97" i="6" l="1"/>
  <c r="DQ98" i="6"/>
  <c r="DR72" i="6"/>
  <c r="DS127" i="6"/>
  <c r="DS434" i="3" l="1"/>
  <c r="DR95" i="7"/>
  <c r="DR77" i="6"/>
  <c r="DR79" i="6" s="1"/>
  <c r="DR97" i="7"/>
  <c r="DR98" i="7"/>
  <c r="DR97" i="6" l="1"/>
  <c r="DR98" i="6"/>
  <c r="DS435" i="3"/>
  <c r="DS89" i="6" s="1"/>
  <c r="DS120" i="6"/>
  <c r="DS122" i="6" l="1"/>
  <c r="DS124" i="6" s="1"/>
  <c r="DS20" i="7"/>
  <c r="DS24" i="7" s="1"/>
  <c r="EW89" i="6"/>
  <c r="EW93" i="6" s="1"/>
  <c r="EW95" i="6" s="1"/>
  <c r="DS93" i="6"/>
  <c r="DS95" i="6" s="1"/>
  <c r="DS28" i="7" l="1"/>
  <c r="DS32" i="7"/>
  <c r="H36" i="7" s="1"/>
  <c r="E5" i="7" s="1"/>
  <c r="DS74" i="7"/>
  <c r="DS129" i="6"/>
  <c r="DS72" i="6" s="1"/>
  <c r="DS361" i="5"/>
  <c r="DS398" i="5" s="1"/>
  <c r="F398" i="5" s="1"/>
  <c r="DS360" i="5"/>
  <c r="DS397" i="5" s="1"/>
  <c r="F397" i="5" s="1"/>
  <c r="F407" i="5" l="1"/>
  <c r="F17" i="1" s="1"/>
  <c r="DS98" i="7"/>
  <c r="DS97" i="7"/>
  <c r="DS77" i="6"/>
  <c r="DS79" i="6" s="1"/>
  <c r="EW72" i="6"/>
  <c r="EW77" i="6" s="1"/>
  <c r="EW79" i="6" s="1"/>
  <c r="EW97" i="6" s="1"/>
  <c r="DS95" i="7"/>
  <c r="DS83" i="7"/>
  <c r="G83" i="7" s="1"/>
  <c r="I43" i="7" s="1"/>
  <c r="J43" i="7" s="1"/>
  <c r="G74" i="7"/>
  <c r="E5" i="1"/>
  <c r="E5" i="6"/>
  <c r="E5" i="5" s="1"/>
  <c r="E5" i="8"/>
  <c r="DS33" i="7"/>
  <c r="H37" i="7" s="1"/>
  <c r="E6" i="7" s="1"/>
  <c r="DS76" i="7"/>
  <c r="DS85" i="7" l="1"/>
  <c r="G85" i="7" s="1"/>
  <c r="I45" i="7" s="1"/>
  <c r="G76" i="7"/>
  <c r="E5" i="2"/>
  <c r="H3" i="9" s="1"/>
  <c r="E5" i="3"/>
  <c r="DS97" i="6"/>
  <c r="F97" i="6" s="1"/>
  <c r="F18" i="1" s="1"/>
  <c r="F14" i="1" s="1"/>
  <c r="A3" i="1" s="1"/>
  <c r="DS98" i="6"/>
  <c r="E6" i="6"/>
  <c r="E6" i="5" s="1"/>
  <c r="E6" i="1"/>
  <c r="E6" i="8"/>
  <c r="E6" i="2" l="1"/>
  <c r="E6" i="3"/>
  <c r="A3" i="6"/>
  <c r="A3" i="2"/>
  <c r="A3" i="5"/>
  <c r="A3" i="7"/>
  <c r="A3" i="8"/>
  <c r="A3" i="3"/>
</calcChain>
</file>

<file path=xl/sharedStrings.xml><?xml version="1.0" encoding="utf-8"?>
<sst xmlns="http://schemas.openxmlformats.org/spreadsheetml/2006/main" count="1025" uniqueCount="487">
  <si>
    <t>Model timeline</t>
  </si>
  <si>
    <t>Model start date</t>
  </si>
  <si>
    <t>Timeline - Annual</t>
  </si>
  <si>
    <t>Number of months per period</t>
  </si>
  <si>
    <t>Financial Year</t>
  </si>
  <si>
    <t>Months in period</t>
  </si>
  <si>
    <t>Days in period</t>
  </si>
  <si>
    <t>Timeline - Quarterly</t>
  </si>
  <si>
    <t>End of Sheet</t>
  </si>
  <si>
    <t>Flags</t>
  </si>
  <si>
    <t>Unit</t>
  </si>
  <si>
    <t>Mn</t>
  </si>
  <si>
    <t>RMB to INR</t>
  </si>
  <si>
    <t>Timelines</t>
  </si>
  <si>
    <t>#</t>
  </si>
  <si>
    <t>Plant</t>
  </si>
  <si>
    <t>Construction start date</t>
  </si>
  <si>
    <t>Construction period</t>
  </si>
  <si>
    <t>Construction end date</t>
  </si>
  <si>
    <t>Operation start date</t>
  </si>
  <si>
    <t>Years</t>
  </si>
  <si>
    <t>INR</t>
  </si>
  <si>
    <t>Qrtrs</t>
  </si>
  <si>
    <t>Phase I</t>
  </si>
  <si>
    <t>Phase II</t>
  </si>
  <si>
    <t>Phase III</t>
  </si>
  <si>
    <t>Phase IV</t>
  </si>
  <si>
    <t>Phase V</t>
  </si>
  <si>
    <t>Capacity unit</t>
  </si>
  <si>
    <t>GWh</t>
  </si>
  <si>
    <t>Capacity utilisation</t>
  </si>
  <si>
    <t>Capacity utilisation - Phase 1</t>
  </si>
  <si>
    <t>%</t>
  </si>
  <si>
    <t>Capacity utilisation - Phase 2</t>
  </si>
  <si>
    <t>Capacity utilisation - Phase 3</t>
  </si>
  <si>
    <t>Capacity utilisation - Phase 4</t>
  </si>
  <si>
    <t>Capacity utilisation - Phase 5</t>
  </si>
  <si>
    <t>Time Independent Inputs</t>
  </si>
  <si>
    <t>Land requirement</t>
  </si>
  <si>
    <t>acres/GWh</t>
  </si>
  <si>
    <t>INR Mn/acre</t>
  </si>
  <si>
    <t>Phasing of capex for UC phase</t>
  </si>
  <si>
    <t>Escalation rates y-o-y</t>
  </si>
  <si>
    <t>Plant &amp; Equipment</t>
  </si>
  <si>
    <t>RMB Mn/GWh</t>
  </si>
  <si>
    <t>Useful Life</t>
  </si>
  <si>
    <t>Salvage value</t>
  </si>
  <si>
    <t>Phasing of capex on plant equipment</t>
  </si>
  <si>
    <t>Technological &amp; Service Fee</t>
  </si>
  <si>
    <t>Phasing of capex on technological &amp; service fee</t>
  </si>
  <si>
    <t>Building &amp; Surroundings</t>
  </si>
  <si>
    <t>sq. mt/GWh</t>
  </si>
  <si>
    <t>Building rate</t>
  </si>
  <si>
    <t>RMB/sq.mt</t>
  </si>
  <si>
    <t>Building</t>
  </si>
  <si>
    <t>Phasing of capex on building area</t>
  </si>
  <si>
    <t>Costs</t>
  </si>
  <si>
    <t>Revenue</t>
  </si>
  <si>
    <t>Selling price decline y-o-y</t>
  </si>
  <si>
    <t>Revenue Assumptions</t>
  </si>
  <si>
    <t>Construction start</t>
  </si>
  <si>
    <t>Construction end</t>
  </si>
  <si>
    <t>Operations period</t>
  </si>
  <si>
    <t>Operations start</t>
  </si>
  <si>
    <t>LFP</t>
  </si>
  <si>
    <t>LCO</t>
  </si>
  <si>
    <t>NMC</t>
  </si>
  <si>
    <t>RMB/KW</t>
  </si>
  <si>
    <t xml:space="preserve">LFP </t>
  </si>
  <si>
    <t xml:space="preserve">LCO </t>
  </si>
  <si>
    <t xml:space="preserve">NMC </t>
  </si>
  <si>
    <t>Cost Assumptions</t>
  </si>
  <si>
    <t>Capital structure</t>
  </si>
  <si>
    <t>Debt</t>
  </si>
  <si>
    <t>Equity</t>
  </si>
  <si>
    <t>Capital Subsidy</t>
  </si>
  <si>
    <t>Capital Assumptions</t>
  </si>
  <si>
    <t>Rf</t>
  </si>
  <si>
    <t>Beta</t>
  </si>
  <si>
    <t>Moratorium</t>
  </si>
  <si>
    <t>Terminal growth rate</t>
  </si>
  <si>
    <t>Capex</t>
  </si>
  <si>
    <t>Callups</t>
  </si>
  <si>
    <t>Construction flags</t>
  </si>
  <si>
    <t>Construction schedule</t>
  </si>
  <si>
    <t>Construction cost</t>
  </si>
  <si>
    <t>Escalated percentages</t>
  </si>
  <si>
    <t>Profit &amp; Loss</t>
  </si>
  <si>
    <t>USD to INR</t>
  </si>
  <si>
    <t>INR vs</t>
  </si>
  <si>
    <t>Total Phase I capex</t>
  </si>
  <si>
    <t>Total Phase II capex</t>
  </si>
  <si>
    <t>Capacity</t>
  </si>
  <si>
    <t>Total Phase III capex</t>
  </si>
  <si>
    <t>Total Phase IV capex</t>
  </si>
  <si>
    <t>Total Phase V capex</t>
  </si>
  <si>
    <t>Total Capex</t>
  </si>
  <si>
    <t>Life of asset</t>
  </si>
  <si>
    <t>Summary</t>
  </si>
  <si>
    <t>Operatiional flags</t>
  </si>
  <si>
    <t>Total Phase I Depreciation</t>
  </si>
  <si>
    <t>Total Phase II Depreciation</t>
  </si>
  <si>
    <t>Total Phase III Depreciation</t>
  </si>
  <si>
    <t>Total Phase IV Depreciation</t>
  </si>
  <si>
    <t>Total Phase V Depreciation</t>
  </si>
  <si>
    <t>Total Depreciation</t>
  </si>
  <si>
    <t>Total Phase I Revenue</t>
  </si>
  <si>
    <t>Total Phase II Revenue</t>
  </si>
  <si>
    <t>Total Phase III Revenue</t>
  </si>
  <si>
    <t>Total Phase IV Revenue</t>
  </si>
  <si>
    <t>Total Phase V Revenue</t>
  </si>
  <si>
    <t>Total Revenue</t>
  </si>
  <si>
    <t>Balance Sheet</t>
  </si>
  <si>
    <t>Closing balance</t>
  </si>
  <si>
    <t>Opening balance</t>
  </si>
  <si>
    <t>Total Project Cost</t>
  </si>
  <si>
    <t>Total Funding for Capex</t>
  </si>
  <si>
    <t>Interest During Construction</t>
  </si>
  <si>
    <t>Additions</t>
  </si>
  <si>
    <t>Repayments</t>
  </si>
  <si>
    <t>Interest expense</t>
  </si>
  <si>
    <t>Interest Capitalised</t>
  </si>
  <si>
    <t>Repayment period</t>
  </si>
  <si>
    <t>Interest Rate</t>
  </si>
  <si>
    <t>Debt restructured date</t>
  </si>
  <si>
    <t>Interest Rate post restructuring</t>
  </si>
  <si>
    <t>Principle Repayment</t>
  </si>
  <si>
    <t>Interest rate</t>
  </si>
  <si>
    <t>Debt Schedule</t>
  </si>
  <si>
    <t>Capital Structure</t>
  </si>
  <si>
    <t>Delay in Construction</t>
  </si>
  <si>
    <t>Arrangement fee</t>
  </si>
  <si>
    <t>Cathode</t>
  </si>
  <si>
    <t>Anode</t>
  </si>
  <si>
    <t>Electrolyte</t>
  </si>
  <si>
    <t>Separators</t>
  </si>
  <si>
    <t>Other Components</t>
  </si>
  <si>
    <t>Aluminium Foil</t>
  </si>
  <si>
    <t>% of raw materials</t>
  </si>
  <si>
    <t>Cost of raw materials in RMB / KW</t>
  </si>
  <si>
    <t>Cost</t>
  </si>
  <si>
    <t>Cost price decline y-o-y</t>
  </si>
  <si>
    <t>Total Phase III Costs</t>
  </si>
  <si>
    <t>Total Phase II Costs</t>
  </si>
  <si>
    <t>Total Phase I Costs</t>
  </si>
  <si>
    <t>Total Phase IV Costs</t>
  </si>
  <si>
    <t>Total Phase V Costs</t>
  </si>
  <si>
    <t>Total Summary Costs</t>
  </si>
  <si>
    <t>Raw material costs</t>
  </si>
  <si>
    <t>Factory level</t>
  </si>
  <si>
    <t>Nos.</t>
  </si>
  <si>
    <t>Production personnel</t>
  </si>
  <si>
    <t>Sr. executives - Other phases</t>
  </si>
  <si>
    <t>Sr. executives</t>
  </si>
  <si>
    <t>CPI Rate</t>
  </si>
  <si>
    <t>O&amp;M</t>
  </si>
  <si>
    <t>RMB Mn./GWh</t>
  </si>
  <si>
    <t>Other management fees</t>
  </si>
  <si>
    <t>Other manufacturing fees</t>
  </si>
  <si>
    <t>Marketing unit fees</t>
  </si>
  <si>
    <t>% of total sales</t>
  </si>
  <si>
    <t>WPI Rate</t>
  </si>
  <si>
    <t>INR/person/month</t>
  </si>
  <si>
    <t>O&amp;M Costs</t>
  </si>
  <si>
    <t>Manpower Costs</t>
  </si>
  <si>
    <t>Capex Assumptions</t>
  </si>
  <si>
    <t>Number of months CTC</t>
  </si>
  <si>
    <t>Raw Material Costs</t>
  </si>
  <si>
    <t>CPI indexation</t>
  </si>
  <si>
    <t>WPI Indexation</t>
  </si>
  <si>
    <t>Operational flags</t>
  </si>
  <si>
    <t>Total Manpower Costs</t>
  </si>
  <si>
    <t>Total O&amp;M Costs</t>
  </si>
  <si>
    <t>Power consumption per annum</t>
  </si>
  <si>
    <t>Mn units / GWh</t>
  </si>
  <si>
    <t xml:space="preserve">Power cost </t>
  </si>
  <si>
    <t>INR/KWh</t>
  </si>
  <si>
    <t>Effective power cost</t>
  </si>
  <si>
    <t>Water Consumption per annum</t>
  </si>
  <si>
    <t>cubic mts /day/GWh</t>
  </si>
  <si>
    <t>Water price</t>
  </si>
  <si>
    <t>INR / cubic mts</t>
  </si>
  <si>
    <t>Effective water cost</t>
  </si>
  <si>
    <t>INR/ cubic mts</t>
  </si>
  <si>
    <t>Other Costs</t>
  </si>
  <si>
    <t>Total Power Costs</t>
  </si>
  <si>
    <t>Power Costs</t>
  </si>
  <si>
    <t>Water Costs</t>
  </si>
  <si>
    <t>.</t>
  </si>
  <si>
    <t>Total Other Costs</t>
  </si>
  <si>
    <t>Total Raw Material Costs</t>
  </si>
  <si>
    <t>Total Costs</t>
  </si>
  <si>
    <t>Logistics cost</t>
  </si>
  <si>
    <t>% of Raw materials</t>
  </si>
  <si>
    <t>EBITDA</t>
  </si>
  <si>
    <t>EBITDA Margin</t>
  </si>
  <si>
    <t>Depreciation&amp;Amortization</t>
  </si>
  <si>
    <t>EBIT</t>
  </si>
  <si>
    <t>Interest Expense</t>
  </si>
  <si>
    <t>EBIT Margin</t>
  </si>
  <si>
    <t>EBT Margin</t>
  </si>
  <si>
    <t>EBT</t>
  </si>
  <si>
    <t>Tax expense</t>
  </si>
  <si>
    <t>PAT</t>
  </si>
  <si>
    <t>PAT Margin</t>
  </si>
  <si>
    <t>Non Current Assets</t>
  </si>
  <si>
    <t>Gross Depreciation Details</t>
  </si>
  <si>
    <t>Gross Capex Details</t>
  </si>
  <si>
    <t>Net Capex Details</t>
  </si>
  <si>
    <t>Total Non Current Assets</t>
  </si>
  <si>
    <t>Current Assets</t>
  </si>
  <si>
    <t>Cash and cash equivalents</t>
  </si>
  <si>
    <t>Inventory</t>
  </si>
  <si>
    <t>Trade receivables</t>
  </si>
  <si>
    <t>Total Current Assets</t>
  </si>
  <si>
    <t>Total Assets</t>
  </si>
  <si>
    <t>Share capital</t>
  </si>
  <si>
    <t>Reserve and surplus</t>
  </si>
  <si>
    <t>WC Loan</t>
  </si>
  <si>
    <t>Trade payables</t>
  </si>
  <si>
    <t>Overdraft</t>
  </si>
  <si>
    <t>Non Current Liabilities</t>
  </si>
  <si>
    <t>Current Liabilities</t>
  </si>
  <si>
    <t>Total Current Liabilities</t>
  </si>
  <si>
    <t>Total Non Current Liabilities</t>
  </si>
  <si>
    <t>Total Liabilities</t>
  </si>
  <si>
    <t>Check</t>
  </si>
  <si>
    <t>Cash flow</t>
  </si>
  <si>
    <t>Taxes paid</t>
  </si>
  <si>
    <t>Changes in working capital</t>
  </si>
  <si>
    <t>Movement in DSRA</t>
  </si>
  <si>
    <t>Cash flow from operations</t>
  </si>
  <si>
    <t>Investing activities</t>
  </si>
  <si>
    <t>Cashflow from investing activities</t>
  </si>
  <si>
    <t>Financing activities</t>
  </si>
  <si>
    <t>Debt raised / (Paid)</t>
  </si>
  <si>
    <t>Equity raised / (Paid)</t>
  </si>
  <si>
    <t>Interest income</t>
  </si>
  <si>
    <t>Interest paid</t>
  </si>
  <si>
    <t>Cash flow from financing activities</t>
  </si>
  <si>
    <t>Net movement in cash</t>
  </si>
  <si>
    <t>Opening cash balance</t>
  </si>
  <si>
    <t>Closing  cash balance</t>
  </si>
  <si>
    <t>Cash shortfall check</t>
  </si>
  <si>
    <t>Working Capital</t>
  </si>
  <si>
    <t>Trade debtors</t>
  </si>
  <si>
    <t>Received</t>
  </si>
  <si>
    <t>Trade creditors - O&amp;M</t>
  </si>
  <si>
    <t>Opex</t>
  </si>
  <si>
    <t>Trade creditors</t>
  </si>
  <si>
    <t>Stock required</t>
  </si>
  <si>
    <t>Debtor days</t>
  </si>
  <si>
    <t>days</t>
  </si>
  <si>
    <t>Creditor days</t>
  </si>
  <si>
    <t>Inventory Cycle</t>
  </si>
  <si>
    <t>Margin money</t>
  </si>
  <si>
    <t>Interest on Overdraft</t>
  </si>
  <si>
    <t>Equity Drawdown</t>
  </si>
  <si>
    <t>IDC</t>
  </si>
  <si>
    <t>Financing costs</t>
  </si>
  <si>
    <t>Operating activities</t>
  </si>
  <si>
    <t>Cash Balance</t>
  </si>
  <si>
    <t>IDC useful life</t>
  </si>
  <si>
    <t>Financing costs life</t>
  </si>
  <si>
    <t>Amortization assumptions</t>
  </si>
  <si>
    <t>Returns calculations</t>
  </si>
  <si>
    <t>Tax</t>
  </si>
  <si>
    <t>NOPAT</t>
  </si>
  <si>
    <t>Add Back Depreciation (related to fixed assets)</t>
  </si>
  <si>
    <t>Change in Working capital</t>
  </si>
  <si>
    <t>Movement in reserve account</t>
  </si>
  <si>
    <t>FCFF</t>
  </si>
  <si>
    <t>Debt raised / repaid</t>
  </si>
  <si>
    <t>Tax effect</t>
  </si>
  <si>
    <t>WHT - distributions</t>
  </si>
  <si>
    <t>FCFE (Post WHT)</t>
  </si>
  <si>
    <t>Project cash flows</t>
  </si>
  <si>
    <t>Equity cash flows (pre WHT)</t>
  </si>
  <si>
    <t>Equity cash flows (post WHT)</t>
  </si>
  <si>
    <t>Project IRR</t>
  </si>
  <si>
    <t>Pre WHT Equity IRR</t>
  </si>
  <si>
    <t>Post WHT Equity IRR</t>
  </si>
  <si>
    <t>Equity Value</t>
  </si>
  <si>
    <t>DCF - Using FCFF</t>
  </si>
  <si>
    <t>DCF of FCFE</t>
  </si>
  <si>
    <t>Equity Value (Pre WHT)</t>
  </si>
  <si>
    <t>Equity Value (Post WHT)</t>
  </si>
  <si>
    <t>NPV of FCFF</t>
  </si>
  <si>
    <t>Valuation inputs</t>
  </si>
  <si>
    <t>Rm</t>
  </si>
  <si>
    <t>Valuation date</t>
  </si>
  <si>
    <t>date</t>
  </si>
  <si>
    <t>Valuation date period</t>
  </si>
  <si>
    <t>flag</t>
  </si>
  <si>
    <t>n</t>
  </si>
  <si>
    <t>Period fractions</t>
  </si>
  <si>
    <t>Adjusted FCFF</t>
  </si>
  <si>
    <t xml:space="preserve">Period starting </t>
  </si>
  <si>
    <t>Days to valuation date</t>
  </si>
  <si>
    <t>Fraction of year</t>
  </si>
  <si>
    <t>Discount factor</t>
  </si>
  <si>
    <t>PV of FCFF (real)</t>
  </si>
  <si>
    <t>Adjusted FCFE - Pre WHT</t>
  </si>
  <si>
    <t>Adjusted FCFE - Post WHT</t>
  </si>
  <si>
    <t>PV of FCFE (real) - Pre WHT</t>
  </si>
  <si>
    <t>PV of FCFE (real) - Post WHT</t>
  </si>
  <si>
    <t>FCFE (Pre Tax)</t>
  </si>
  <si>
    <t>Cost of debt</t>
  </si>
  <si>
    <t>DSRA account</t>
  </si>
  <si>
    <t>Release for Shortfall</t>
  </si>
  <si>
    <t>Balance C/f</t>
  </si>
  <si>
    <t>DSRA</t>
  </si>
  <si>
    <t>Tax Assumptions</t>
  </si>
  <si>
    <t>Tax rate</t>
  </si>
  <si>
    <t>Working Capital Assumptions</t>
  </si>
  <si>
    <t>Learning costs</t>
  </si>
  <si>
    <t>Copy</t>
  </si>
  <si>
    <t>Paste</t>
  </si>
  <si>
    <t>Overdraft additions</t>
  </si>
  <si>
    <t>Overdraft repayments</t>
  </si>
  <si>
    <t>Opening Balance</t>
  </si>
  <si>
    <t>Overdraft drawdown</t>
  </si>
  <si>
    <t>Overdraft Repayment</t>
  </si>
  <si>
    <t>Closing Balance</t>
  </si>
  <si>
    <t xml:space="preserve">Interest </t>
  </si>
  <si>
    <t>Model Checks</t>
  </si>
  <si>
    <t>Master Check</t>
  </si>
  <si>
    <t xml:space="preserve">Macro </t>
  </si>
  <si>
    <t>Balance sheet check</t>
  </si>
  <si>
    <t>Senior Debt fully repaid?</t>
  </si>
  <si>
    <t>Min DSCR &gt;= Target DSCR</t>
  </si>
  <si>
    <t>Cash shortfall?</t>
  </si>
  <si>
    <t>Revenue seggregation</t>
  </si>
  <si>
    <t>Overdraft repaid?</t>
  </si>
  <si>
    <t>No. of Cells / GW</t>
  </si>
  <si>
    <t>Price per cell</t>
  </si>
  <si>
    <t xml:space="preserve">Macros </t>
  </si>
  <si>
    <t>Total Water Costs</t>
  </si>
  <si>
    <t>Ratios</t>
  </si>
  <si>
    <t>Average</t>
  </si>
  <si>
    <t>EBITDA margin</t>
  </si>
  <si>
    <t>EBIT margin</t>
  </si>
  <si>
    <t>Asset turnover ratio</t>
  </si>
  <si>
    <t>Return on asset</t>
  </si>
  <si>
    <t>Interest coverage ratio</t>
  </si>
  <si>
    <t>Current ratio</t>
  </si>
  <si>
    <t>Debt to equity ratio</t>
  </si>
  <si>
    <t>Cash ratio</t>
  </si>
  <si>
    <t>Inventory to working capital ratio</t>
  </si>
  <si>
    <t>Net profit margin</t>
  </si>
  <si>
    <t>Overdraft raised / (Paid)</t>
  </si>
  <si>
    <t>Overdraft closing balance</t>
  </si>
  <si>
    <t>Working capital loan</t>
  </si>
  <si>
    <t>Requirement</t>
  </si>
  <si>
    <t>Margin Money / Equity</t>
  </si>
  <si>
    <t>Debt requirement</t>
  </si>
  <si>
    <t>Working capital raised / (Paid)</t>
  </si>
  <si>
    <t>Interest on working capital</t>
  </si>
  <si>
    <t>Add: Funding for DSRA</t>
  </si>
  <si>
    <t>Corporate Tax</t>
  </si>
  <si>
    <t>Add: Book Depreciation</t>
  </si>
  <si>
    <t>Less: IT depreciation</t>
  </si>
  <si>
    <t>Business profit for tax purposes</t>
  </si>
  <si>
    <t>Income Tax Calculations</t>
  </si>
  <si>
    <t>MAT Calculations</t>
  </si>
  <si>
    <t>Book Depreciation</t>
  </si>
  <si>
    <t>Profit before Depreciation and Tax</t>
  </si>
  <si>
    <t>LESS</t>
  </si>
  <si>
    <t>Unabsorbed Depreciation</t>
  </si>
  <si>
    <t>Current Year Unabsorbed Depreciation</t>
  </si>
  <si>
    <t>Unabsorbed Depreciation written off</t>
  </si>
  <si>
    <t>Net Unabsorbed Depreciation</t>
  </si>
  <si>
    <t>Carry Forward of Op. Losses</t>
  </si>
  <si>
    <t>Opening</t>
  </si>
  <si>
    <t>Current Year Unabsorbed Profit/(Losses)</t>
  </si>
  <si>
    <t>Past year unabsorbed Loss written off this year</t>
  </si>
  <si>
    <t>Closing</t>
  </si>
  <si>
    <t>Lesser of Losses or unabsorbed Depreciation</t>
  </si>
  <si>
    <t>Book Profit</t>
  </si>
  <si>
    <t>Minimum Alternate Tax Calculations</t>
  </si>
  <si>
    <t>MAT RATE</t>
  </si>
  <si>
    <t>MAT</t>
  </si>
  <si>
    <t>Corporate Tax Calculations</t>
  </si>
  <si>
    <t>Profit Before Depreciation and Tax</t>
  </si>
  <si>
    <t>Depreciation for Tax Purpose</t>
  </si>
  <si>
    <t>Net Profit After Depreciation</t>
  </si>
  <si>
    <t>Profit after set-off with Past Losses</t>
  </si>
  <si>
    <t>Deductions under 80IA</t>
  </si>
  <si>
    <t>Profit after deductions</t>
  </si>
  <si>
    <t>Corporate Tax Rate</t>
  </si>
  <si>
    <t>Tax Credit Calculations</t>
  </si>
  <si>
    <t>Tax credit added this year</t>
  </si>
  <si>
    <t xml:space="preserve">Max MAT credit can be used </t>
  </si>
  <si>
    <t>MAT Payable</t>
  </si>
  <si>
    <t>Corporate Tax Payable</t>
  </si>
  <si>
    <t>MAT Credit used</t>
  </si>
  <si>
    <t>Tax Payable</t>
  </si>
  <si>
    <t>MAT Credits</t>
  </si>
  <si>
    <t>Used</t>
  </si>
  <si>
    <t>Expired</t>
  </si>
  <si>
    <t>MAT Credit Used</t>
  </si>
  <si>
    <t>Total</t>
  </si>
  <si>
    <t>MAT Credit Expired</t>
  </si>
  <si>
    <t>Mat Rate</t>
  </si>
  <si>
    <t>Mat Carry Forward</t>
  </si>
  <si>
    <t>Incentives</t>
  </si>
  <si>
    <t>Interest Subvention</t>
  </si>
  <si>
    <t>Interest reimbursement Delay</t>
  </si>
  <si>
    <t>Effective Interest rate post subvention</t>
  </si>
  <si>
    <t>Subsidy on Electricity tariff</t>
  </si>
  <si>
    <t>INR/ kWh</t>
  </si>
  <si>
    <t>Subsidy on Water prices</t>
  </si>
  <si>
    <t>Subsidy on Land Price</t>
  </si>
  <si>
    <t>Effective Land cost</t>
  </si>
  <si>
    <t>Land Cost</t>
  </si>
  <si>
    <t>Transport Subsidy</t>
  </si>
  <si>
    <t>Year</t>
  </si>
  <si>
    <t>Transport subsidy reimbursement delay</t>
  </si>
  <si>
    <t>Logistics Cost</t>
  </si>
  <si>
    <t>Phase 1</t>
  </si>
  <si>
    <t>Phase 2</t>
  </si>
  <si>
    <t>Phase 3</t>
  </si>
  <si>
    <t>Phase 4</t>
  </si>
  <si>
    <t>Phase 5</t>
  </si>
  <si>
    <t>Subsidy - Reimbursement</t>
  </si>
  <si>
    <t>Net Logistics Cost</t>
  </si>
  <si>
    <t>Total Net Logistics Cost</t>
  </si>
  <si>
    <t>Reimbursement for Manpower Cost</t>
  </si>
  <si>
    <t>Plant Manpower Cost Reimbursement</t>
  </si>
  <si>
    <t>Manpower Cost subsidy reimbursement delay</t>
  </si>
  <si>
    <t>Subsidy Period</t>
  </si>
  <si>
    <t xml:space="preserve">Subtotal </t>
  </si>
  <si>
    <t>Subtotal</t>
  </si>
  <si>
    <t xml:space="preserve">Interest Free Loan </t>
  </si>
  <si>
    <t>INR Mn</t>
  </si>
  <si>
    <t>Repayment Period</t>
  </si>
  <si>
    <t>Term Loan</t>
  </si>
  <si>
    <t>Interest Free Loan</t>
  </si>
  <si>
    <t>IFL Additions</t>
  </si>
  <si>
    <t>Debt Substitution</t>
  </si>
  <si>
    <t>A</t>
  </si>
  <si>
    <t>B</t>
  </si>
  <si>
    <t>C</t>
  </si>
  <si>
    <t>D</t>
  </si>
  <si>
    <t>E</t>
  </si>
  <si>
    <t>F</t>
  </si>
  <si>
    <t>G</t>
  </si>
  <si>
    <t>H</t>
  </si>
  <si>
    <t>Reduction due to capital subsidy</t>
  </si>
  <si>
    <t>Total Phase I Subsidy</t>
  </si>
  <si>
    <t>Subsidy - Plant &amp; Equipment</t>
  </si>
  <si>
    <t>Subsidy - Technological &amp; Service Fee</t>
  </si>
  <si>
    <t>Subsidy - Building</t>
  </si>
  <si>
    <t>Subsidy - Effective Land cost</t>
  </si>
  <si>
    <t>Subsidy - IDC</t>
  </si>
  <si>
    <t>Subsidy - Financing costs</t>
  </si>
  <si>
    <t>Total Manpower Cost</t>
  </si>
  <si>
    <t>Equity IRR</t>
  </si>
  <si>
    <t>Selling Price</t>
  </si>
  <si>
    <t>S.No.</t>
  </si>
  <si>
    <t>All Incentives</t>
  </si>
  <si>
    <t>Base Power Cost</t>
  </si>
  <si>
    <t>Waiver of power cost</t>
  </si>
  <si>
    <t>Effective Power Cost</t>
  </si>
  <si>
    <t>Subsidy effective</t>
  </si>
  <si>
    <t>Subsidy Cap</t>
  </si>
  <si>
    <t>Base Water Cost</t>
  </si>
  <si>
    <t>Waiver of water cost</t>
  </si>
  <si>
    <t>Effective water Cost</t>
  </si>
  <si>
    <t>No Incentives</t>
  </si>
  <si>
    <t>Capped Incentives</t>
  </si>
  <si>
    <t>INR Mn/ GWh/ Qrtr</t>
  </si>
  <si>
    <t>Financial assessment model for 10 GWh lithium-ion cell manufacturing plant</t>
  </si>
  <si>
    <t>FS</t>
  </si>
  <si>
    <t>Returns</t>
  </si>
  <si>
    <t>Timings &amp; Flags</t>
  </si>
  <si>
    <t>Table of Contents</t>
  </si>
  <si>
    <t>Disclaimer</t>
  </si>
  <si>
    <t>Inputs</t>
  </si>
  <si>
    <t>Revenue &amp; expenses</t>
  </si>
  <si>
    <t>c</t>
  </si>
  <si>
    <t>Min</t>
  </si>
  <si>
    <t>Max</t>
  </si>
  <si>
    <t>Effective Interest Rate</t>
  </si>
  <si>
    <t>Leverage</t>
  </si>
  <si>
    <t>CAPM (Ke) per annum</t>
  </si>
  <si>
    <t>WACC pe annum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</si>
</sst>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General\ &quot;.&quot;"/>
    <numFmt numFmtId="165" formatCode="[$-409]d/mmm/yy;@"/>
    <numFmt numFmtId="166" formatCode="#,##0_);[Red]\(#,##0\);\-_)"/>
    <numFmt numFmtId="167" formatCode="0;[Red]0"/>
    <numFmt numFmtId="168" formatCode="_ * #,##0_ ;_ * \-#,##0_ ;_ * &quot;-&quot;??_ ;_ @_ "/>
    <numFmt numFmtId="169" formatCode="&quot;₹&quot;\ #,##0.00"/>
    <numFmt numFmtId="170" formatCode="_ * #,##0_ ;_ * \-#,##0_ ;_ * &quot;-&quot;?_ ;_ @_ "/>
    <numFmt numFmtId="171" formatCode="#,##0.00_);[Red]\(#,##0.00\);\-_)"/>
    <numFmt numFmtId="172" formatCode="0.0%"/>
    <numFmt numFmtId="173" formatCode="[Magenta]&quot;Err&quot;;[Magenta]&quot;Err&quot;;[Blue]&quot;OK&quot;"/>
    <numFmt numFmtId="174" formatCode="#,##0.00&quot; x&quot;"/>
    <numFmt numFmtId="175" formatCode="0.0_)%;[Red]\(0.0%\);0.0_)%"/>
    <numFmt numFmtId="176" formatCode="_ * #,##0.000_ ;_ * \-#,##0.000_ ;_ * &quot;-&quot;??_ ;_ @_ "/>
    <numFmt numFmtId="177" formatCode="_ * #,##0.0000_ ;_ * \-#,##0.0000_ ;_ * &quot;-&quot;??_ ;_ @_ "/>
    <numFmt numFmtId="178" formatCode="#,##0.0_);[Red]\(#,##0.0\);\-_)"/>
    <numFmt numFmtId="179" formatCode="&quot;Y&quot;0"/>
    <numFmt numFmtId="180" formatCode="#,##0;[Red]\(#,##0\);\-"/>
  </numFmts>
  <fonts count="45" x14ac:knownFonts="1">
    <font>
      <sz val="11"/>
      <color theme="1"/>
      <name val="Calibri"/>
      <family val="2"/>
      <scheme val="minor"/>
    </font>
    <font>
      <b/>
      <sz val="12"/>
      <color indexed="8"/>
      <name val="Arial"/>
      <family val="2"/>
    </font>
    <font>
      <sz val="10"/>
      <name val="Arial"/>
      <family val="2"/>
    </font>
    <font>
      <b/>
      <sz val="10"/>
      <name val="Arial"/>
      <family val="2"/>
    </font>
    <font>
      <sz val="10"/>
      <color indexed="8"/>
      <name val="Arial"/>
      <family val="2"/>
    </font>
    <font>
      <sz val="10"/>
      <color indexed="12"/>
      <name val="Arial"/>
      <family val="2"/>
    </font>
    <font>
      <sz val="11"/>
      <color theme="1"/>
      <name val="Calibri"/>
      <family val="2"/>
      <scheme val="minor"/>
    </font>
    <font>
      <sz val="11"/>
      <color theme="1"/>
      <name val="Arial"/>
      <family val="2"/>
    </font>
    <font>
      <sz val="10"/>
      <color theme="1"/>
      <name val="Arial"/>
      <family val="2"/>
    </font>
    <font>
      <b/>
      <sz val="14"/>
      <name val="Arial"/>
      <family val="2"/>
    </font>
    <font>
      <b/>
      <sz val="16"/>
      <name val="Arial"/>
      <family val="2"/>
    </font>
    <font>
      <b/>
      <sz val="10"/>
      <color indexed="8"/>
      <name val="Arial"/>
      <family val="2"/>
    </font>
    <font>
      <sz val="8"/>
      <color theme="1"/>
      <name val="Arial"/>
      <family val="2"/>
    </font>
    <font>
      <b/>
      <u/>
      <sz val="10"/>
      <color theme="1"/>
      <name val="Arial"/>
      <family val="2"/>
    </font>
    <font>
      <b/>
      <sz val="10"/>
      <color theme="1"/>
      <name val="Arial"/>
      <family val="2"/>
    </font>
    <font>
      <b/>
      <sz val="8"/>
      <color indexed="12"/>
      <name val="Arial"/>
      <family val="2"/>
    </font>
    <font>
      <sz val="12"/>
      <name val="Times New Roman"/>
      <family val="1"/>
    </font>
    <font>
      <i/>
      <sz val="10"/>
      <color indexed="8"/>
      <name val="Arial"/>
      <family val="2"/>
    </font>
    <font>
      <b/>
      <sz val="10.5"/>
      <color indexed="8"/>
      <name val="Arial"/>
      <family val="2"/>
    </font>
    <font>
      <sz val="8"/>
      <color theme="1"/>
      <name val="Verdana"/>
      <family val="2"/>
    </font>
    <font>
      <sz val="9"/>
      <color theme="1"/>
      <name val="Arial"/>
      <family val="2"/>
    </font>
    <font>
      <b/>
      <sz val="11"/>
      <name val="Arial"/>
      <family val="2"/>
    </font>
    <font>
      <sz val="11"/>
      <name val="Arial"/>
      <family val="2"/>
    </font>
    <font>
      <b/>
      <sz val="11"/>
      <color indexed="8"/>
      <name val="Arial"/>
      <family val="2"/>
    </font>
    <font>
      <b/>
      <sz val="11"/>
      <color theme="1"/>
      <name val="Arial"/>
      <family val="2"/>
    </font>
    <font>
      <sz val="9"/>
      <color indexed="12"/>
      <name val="Arial"/>
      <family val="2"/>
    </font>
    <font>
      <sz val="11"/>
      <color indexed="8"/>
      <name val="Arial"/>
      <family val="2"/>
    </font>
    <font>
      <b/>
      <u/>
      <sz val="11"/>
      <name val="Arial"/>
      <family val="2"/>
    </font>
    <font>
      <i/>
      <sz val="11"/>
      <color indexed="8"/>
      <name val="Arial"/>
      <family val="2"/>
    </font>
    <font>
      <sz val="11"/>
      <color indexed="12"/>
      <name val="Arial"/>
      <family val="2"/>
    </font>
    <font>
      <b/>
      <sz val="12"/>
      <name val="Arial"/>
      <family val="2"/>
    </font>
    <font>
      <b/>
      <sz val="10"/>
      <color indexed="12"/>
      <name val="Arial"/>
      <family val="2"/>
    </font>
    <font>
      <b/>
      <sz val="10"/>
      <color rgb="FFFF0000"/>
      <name val="Arial"/>
      <family val="2"/>
    </font>
    <font>
      <sz val="11"/>
      <color rgb="FF000000"/>
      <name val="Calibri"/>
      <family val="2"/>
    </font>
    <font>
      <b/>
      <sz val="8"/>
      <color theme="1"/>
      <name val="Verdana"/>
      <family val="2"/>
    </font>
    <font>
      <b/>
      <sz val="10"/>
      <color theme="0"/>
      <name val="Arial"/>
      <family val="2"/>
    </font>
    <font>
      <b/>
      <sz val="16"/>
      <color theme="1"/>
      <name val="Arial"/>
      <family val="2"/>
    </font>
    <font>
      <b/>
      <sz val="14"/>
      <color theme="1"/>
      <name val="Arial"/>
      <family val="2"/>
    </font>
    <font>
      <b/>
      <i/>
      <sz val="10"/>
      <color theme="1"/>
      <name val="Arial"/>
      <family val="2"/>
    </font>
    <font>
      <sz val="11"/>
      <color theme="0"/>
      <name val="Calibri"/>
      <family val="2"/>
      <scheme val="minor"/>
    </font>
    <font>
      <b/>
      <sz val="11"/>
      <color theme="0"/>
      <name val="Calibri"/>
      <family val="2"/>
      <scheme val="minor"/>
    </font>
    <font>
      <sz val="10"/>
      <name val="Calibri Light"/>
      <family val="2"/>
      <scheme val="major"/>
    </font>
    <font>
      <b/>
      <sz val="16"/>
      <color rgb="FFFFFFFF"/>
      <name val="Calibri Light"/>
      <family val="2"/>
      <scheme val="major"/>
    </font>
    <font>
      <u/>
      <sz val="11"/>
      <color theme="10"/>
      <name val="Calibri"/>
      <family val="2"/>
      <scheme val="minor"/>
    </font>
    <font>
      <sz val="10"/>
      <color rgb="FFFF0000"/>
      <name val="Arial"/>
      <family val="2"/>
    </font>
  </fonts>
  <fills count="15">
    <fill>
      <patternFill patternType="none"/>
    </fill>
    <fill>
      <patternFill patternType="gray125"/>
    </fill>
    <fill>
      <patternFill patternType="solid">
        <fgColor indexed="22"/>
      </patternFill>
    </fill>
    <fill>
      <patternFill patternType="solid">
        <fgColor indexed="43"/>
      </patternFill>
    </fill>
    <fill>
      <patternFill patternType="solid">
        <fgColor indexed="44"/>
        <bgColor indexed="64"/>
      </patternFill>
    </fill>
    <fill>
      <patternFill patternType="solid">
        <fgColor theme="0"/>
        <bgColor indexed="64"/>
      </patternFill>
    </fill>
    <fill>
      <patternFill patternType="solid">
        <fgColor indexed="55"/>
      </patternFill>
    </fill>
    <fill>
      <patternFill patternType="solid">
        <fgColor theme="0" tint="-0.34998626667073579"/>
        <bgColor indexed="64"/>
      </patternFill>
    </fill>
    <fill>
      <patternFill patternType="solid">
        <fgColor rgb="FFFCF5D0"/>
        <bgColor indexed="64"/>
      </patternFill>
    </fill>
    <fill>
      <patternFill patternType="solid">
        <fgColor rgb="FF99CCFF"/>
        <bgColor indexed="64"/>
      </patternFill>
    </fill>
    <fill>
      <patternFill patternType="solid">
        <fgColor theme="7" tint="0.79998168889431442"/>
        <bgColor indexed="64"/>
      </patternFill>
    </fill>
    <fill>
      <patternFill patternType="solid">
        <fgColor rgb="FF002060"/>
        <bgColor indexed="64"/>
      </patternFill>
    </fill>
    <fill>
      <patternFill patternType="solid">
        <fgColor rgb="FF70AD47"/>
        <bgColor rgb="FF000000"/>
      </patternFill>
    </fill>
    <fill>
      <patternFill patternType="solid">
        <fgColor rgb="FF000080"/>
        <bgColor rgb="FF000000"/>
      </patternFill>
    </fill>
    <fill>
      <patternFill patternType="solid">
        <fgColor theme="0" tint="-0.14999847407452621"/>
        <bgColor indexed="64"/>
      </patternFill>
    </fill>
  </fills>
  <borders count="33">
    <border>
      <left/>
      <right/>
      <top/>
      <bottom/>
      <diagonal/>
    </border>
    <border>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top style="thin">
        <color auto="1"/>
      </top>
      <bottom style="double">
        <color auto="1"/>
      </bottom>
      <diagonal/>
    </border>
    <border>
      <left/>
      <right/>
      <top style="thin">
        <color indexed="8"/>
      </top>
      <bottom style="double">
        <color indexed="8"/>
      </bottom>
      <diagonal/>
    </border>
    <border>
      <left/>
      <right/>
      <top style="thin">
        <color indexed="8"/>
      </top>
      <bottom style="thin">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top style="thin">
        <color indexed="8"/>
      </top>
      <bottom style="thin">
        <color indexed="8"/>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bottom/>
      <diagonal/>
    </border>
    <border>
      <left style="thin">
        <color indexed="8"/>
      </left>
      <right style="thin">
        <color indexed="8"/>
      </right>
      <top style="thin">
        <color indexed="8"/>
      </top>
      <bottom style="double">
        <color indexed="8"/>
      </bottom>
      <diagonal/>
    </border>
    <border>
      <left style="thin">
        <color indexed="8"/>
      </left>
      <right style="thin">
        <color indexed="8"/>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3">
    <xf numFmtId="0" fontId="0" fillId="0" borderId="0"/>
    <xf numFmtId="164" fontId="1" fillId="2" borderId="1" applyAlignment="0" applyProtection="0"/>
    <xf numFmtId="15" fontId="4" fillId="0" borderId="0" applyFill="0" applyBorder="0" applyProtection="0">
      <alignment horizontal="center"/>
    </xf>
    <xf numFmtId="166" fontId="5" fillId="3" borderId="2" applyAlignment="0">
      <protection locked="0"/>
    </xf>
    <xf numFmtId="43" fontId="6" fillId="0" borderId="0" applyFont="0" applyFill="0" applyBorder="0" applyAlignment="0" applyProtection="0"/>
    <xf numFmtId="9" fontId="6" fillId="0" borderId="0" applyFont="0" applyFill="0" applyBorder="0" applyAlignment="0" applyProtection="0"/>
    <xf numFmtId="173" fontId="15" fillId="0" borderId="0" applyFill="0" applyBorder="0"/>
    <xf numFmtId="166" fontId="2" fillId="0" borderId="0" applyFill="0" applyBorder="0" applyAlignment="0" applyProtection="0"/>
    <xf numFmtId="0" fontId="6" fillId="0" borderId="0"/>
    <xf numFmtId="0" fontId="16" fillId="0" borderId="4" applyNumberFormat="0" applyFont="0" applyAlignment="0" applyProtection="0"/>
    <xf numFmtId="166" fontId="17" fillId="0" borderId="0" applyNumberFormat="0" applyFill="0" applyBorder="0" applyAlignment="0" applyProtection="0"/>
    <xf numFmtId="0" fontId="16" fillId="6" borderId="0" applyNumberFormat="0" applyFont="0" applyBorder="0" applyAlignment="0" applyProtection="0"/>
    <xf numFmtId="0" fontId="16" fillId="0" borderId="5" applyNumberFormat="0" applyFont="0" applyAlignment="0" applyProtection="0"/>
    <xf numFmtId="166" fontId="18" fillId="0" borderId="0" applyNumberFormat="0" applyFill="0" applyBorder="0" applyAlignment="0" applyProtection="0"/>
    <xf numFmtId="15" fontId="5" fillId="3" borderId="2">
      <alignment horizontal="center"/>
      <protection locked="0"/>
    </xf>
    <xf numFmtId="175" fontId="5" fillId="3" borderId="2" applyAlignment="0">
      <protection locked="0"/>
    </xf>
    <xf numFmtId="166" fontId="4" fillId="0" borderId="0" applyFill="0" applyBorder="0" applyAlignment="0" applyProtection="0"/>
    <xf numFmtId="175" fontId="4" fillId="0" borderId="0" applyFill="0" applyBorder="0" applyAlignment="0" applyProtection="0"/>
    <xf numFmtId="0" fontId="5" fillId="0" borderId="0" applyNumberFormat="0" applyFill="0" applyBorder="0" applyAlignment="0" applyProtection="0"/>
    <xf numFmtId="0" fontId="25" fillId="0" borderId="0" applyNumberFormat="0" applyFill="0" applyBorder="0" applyAlignment="0" applyProtection="0"/>
    <xf numFmtId="0" fontId="2" fillId="0" borderId="0"/>
    <xf numFmtId="0" fontId="2" fillId="0" borderId="0" applyNumberFormat="0" applyFill="0" applyBorder="0" applyAlignment="0" applyProtection="0"/>
    <xf numFmtId="0" fontId="43" fillId="0" borderId="0" applyNumberFormat="0" applyFill="0" applyBorder="0" applyAlignment="0" applyProtection="0"/>
  </cellStyleXfs>
  <cellXfs count="319">
    <xf numFmtId="0" fontId="0" fillId="0" borderId="0" xfId="0"/>
    <xf numFmtId="0" fontId="2" fillId="0" borderId="0" xfId="0" applyFont="1"/>
    <xf numFmtId="0" fontId="3" fillId="0" borderId="0" xfId="0" applyFont="1"/>
    <xf numFmtId="0" fontId="2" fillId="0" borderId="0" xfId="0" applyFont="1" applyAlignment="1">
      <alignment horizontal="center"/>
    </xf>
    <xf numFmtId="165" fontId="2" fillId="0" borderId="0" xfId="0" applyNumberFormat="1" applyFont="1"/>
    <xf numFmtId="167" fontId="2" fillId="0" borderId="0" xfId="0" applyNumberFormat="1" applyFont="1"/>
    <xf numFmtId="0" fontId="7" fillId="0" borderId="0" xfId="0" applyFont="1"/>
    <xf numFmtId="164" fontId="1" fillId="2" borderId="1" xfId="1" applyFont="1"/>
    <xf numFmtId="15" fontId="4" fillId="0" borderId="0" xfId="2" applyFont="1">
      <alignment horizontal="center"/>
    </xf>
    <xf numFmtId="166" fontId="5" fillId="3" borderId="2" xfId="3" applyFont="1">
      <protection locked="0"/>
    </xf>
    <xf numFmtId="1" fontId="4" fillId="0" borderId="0" xfId="2" applyNumberFormat="1" applyFont="1" applyAlignment="1">
      <alignment horizontal="right"/>
    </xf>
    <xf numFmtId="168" fontId="2" fillId="0" borderId="0" xfId="4" applyNumberFormat="1" applyFont="1" applyAlignment="1">
      <alignment horizontal="right"/>
    </xf>
    <xf numFmtId="0" fontId="8" fillId="0" borderId="0" xfId="0" applyFont="1"/>
    <xf numFmtId="15" fontId="3" fillId="4" borderId="0" xfId="2" applyFont="1" applyFill="1">
      <alignment horizontal="center"/>
    </xf>
    <xf numFmtId="1" fontId="3" fillId="4" borderId="0" xfId="2" applyNumberFormat="1" applyFont="1" applyFill="1" applyAlignment="1">
      <alignment horizontal="right"/>
    </xf>
    <xf numFmtId="15" fontId="2" fillId="0" borderId="0" xfId="4" applyNumberFormat="1" applyFont="1" applyAlignment="1">
      <alignment horizontal="right"/>
    </xf>
    <xf numFmtId="0" fontId="9" fillId="4" borderId="0" xfId="0" applyFont="1" applyFill="1"/>
    <xf numFmtId="0" fontId="10" fillId="4" borderId="0" xfId="0" applyFont="1" applyFill="1"/>
    <xf numFmtId="165" fontId="5" fillId="3" borderId="2" xfId="3" applyNumberFormat="1" applyFont="1">
      <protection locked="0"/>
    </xf>
    <xf numFmtId="164" fontId="1" fillId="2" borderId="1" xfId="1"/>
    <xf numFmtId="164" fontId="1" fillId="2" borderId="1" xfId="1" applyAlignment="1">
      <alignment horizontal="center"/>
    </xf>
    <xf numFmtId="164" fontId="11" fillId="2" borderId="1" xfId="1" applyFont="1"/>
    <xf numFmtId="164" fontId="11" fillId="2" borderId="1" xfId="1" applyFont="1" applyAlignment="1">
      <alignment horizontal="center"/>
    </xf>
    <xf numFmtId="0" fontId="12" fillId="5" borderId="0" xfId="0" applyFont="1" applyFill="1" applyAlignment="1">
      <alignment horizontal="center"/>
    </xf>
    <xf numFmtId="0" fontId="8" fillId="5" borderId="0" xfId="0" applyFont="1" applyFill="1"/>
    <xf numFmtId="0" fontId="8" fillId="5" borderId="0" xfId="0" applyFont="1" applyFill="1" applyAlignment="1">
      <alignment horizontal="center"/>
    </xf>
    <xf numFmtId="168" fontId="8" fillId="5" borderId="0" xfId="4" applyNumberFormat="1" applyFont="1" applyFill="1"/>
    <xf numFmtId="166" fontId="5" fillId="3" borderId="2" xfId="3" applyFont="1" applyAlignment="1">
      <alignment horizontal="center"/>
      <protection locked="0"/>
    </xf>
    <xf numFmtId="43" fontId="8" fillId="5" borderId="0" xfId="4" applyFont="1" applyFill="1"/>
    <xf numFmtId="43" fontId="12" fillId="5" borderId="0" xfId="4" applyFont="1" applyFill="1"/>
    <xf numFmtId="0" fontId="13" fillId="5" borderId="0" xfId="0" applyFont="1" applyFill="1"/>
    <xf numFmtId="169" fontId="8" fillId="5" borderId="0" xfId="0" applyNumberFormat="1" applyFont="1" applyFill="1" applyAlignment="1">
      <alignment horizontal="center"/>
    </xf>
    <xf numFmtId="170" fontId="12" fillId="5" borderId="0" xfId="0" applyNumberFormat="1" applyFont="1" applyFill="1"/>
    <xf numFmtId="49" fontId="8" fillId="5" borderId="0" xfId="0" applyNumberFormat="1" applyFont="1" applyFill="1" applyAlignment="1">
      <alignment horizontal="center"/>
    </xf>
    <xf numFmtId="0" fontId="14" fillId="5" borderId="0" xfId="0" applyFont="1" applyFill="1"/>
    <xf numFmtId="15" fontId="8" fillId="5" borderId="0" xfId="0" applyNumberFormat="1" applyFont="1" applyFill="1"/>
    <xf numFmtId="15" fontId="12" fillId="5" borderId="0" xfId="0" applyNumberFormat="1" applyFont="1" applyFill="1"/>
    <xf numFmtId="171" fontId="8" fillId="5" borderId="0" xfId="0" applyNumberFormat="1" applyFont="1" applyFill="1"/>
    <xf numFmtId="0" fontId="8" fillId="5" borderId="0" xfId="0" applyFont="1" applyFill="1" applyAlignment="1">
      <alignment horizontal="left" indent="1"/>
    </xf>
    <xf numFmtId="9" fontId="5" fillId="3" borderId="2" xfId="5" applyFont="1" applyFill="1" applyBorder="1" applyProtection="1">
      <protection locked="0"/>
    </xf>
    <xf numFmtId="171" fontId="5" fillId="3" borderId="2" xfId="3" applyNumberFormat="1" applyFont="1">
      <protection locked="0"/>
    </xf>
    <xf numFmtId="9" fontId="5" fillId="5" borderId="0" xfId="5" applyFont="1" applyFill="1" applyProtection="1">
      <protection locked="0"/>
    </xf>
    <xf numFmtId="9" fontId="5" fillId="0" borderId="0" xfId="5" applyFont="1" applyProtection="1">
      <protection locked="0"/>
    </xf>
    <xf numFmtId="1" fontId="8" fillId="5" borderId="0" xfId="0" applyNumberFormat="1" applyFont="1" applyFill="1"/>
    <xf numFmtId="0" fontId="8" fillId="5" borderId="0" xfId="0" applyFont="1" applyFill="1" applyBorder="1"/>
    <xf numFmtId="15" fontId="2" fillId="0" borderId="0" xfId="0" applyNumberFormat="1" applyFont="1"/>
    <xf numFmtId="15" fontId="3" fillId="4" borderId="0" xfId="2" applyFont="1" applyFill="1" applyAlignment="1">
      <alignment horizontal="center"/>
    </xf>
    <xf numFmtId="1" fontId="3" fillId="4" borderId="0" xfId="2" applyNumberFormat="1" applyFont="1" applyFill="1" applyAlignment="1">
      <alignment horizontal="center"/>
    </xf>
    <xf numFmtId="164" fontId="1" fillId="2" borderId="1" xfId="1" applyFont="1" applyAlignment="1">
      <alignment horizontal="center"/>
    </xf>
    <xf numFmtId="171" fontId="8" fillId="5" borderId="0" xfId="0" applyNumberFormat="1" applyFont="1" applyFill="1" applyAlignment="1">
      <alignment horizontal="center"/>
    </xf>
    <xf numFmtId="9" fontId="5" fillId="5" borderId="0" xfId="5" applyFont="1" applyFill="1" applyAlignment="1" applyProtection="1">
      <alignment horizontal="center"/>
      <protection locked="0"/>
    </xf>
    <xf numFmtId="0" fontId="7" fillId="0" borderId="0" xfId="0" applyFont="1" applyAlignment="1">
      <alignment horizontal="center"/>
    </xf>
    <xf numFmtId="168" fontId="8" fillId="5" borderId="0" xfId="0" applyNumberFormat="1" applyFont="1" applyFill="1" applyAlignment="1">
      <alignment horizontal="center"/>
    </xf>
    <xf numFmtId="173" fontId="15" fillId="0" borderId="2" xfId="6" applyBorder="1" applyAlignment="1">
      <alignment horizontal="center"/>
    </xf>
    <xf numFmtId="173" fontId="2" fillId="0" borderId="0" xfId="0" applyNumberFormat="1" applyFont="1" applyAlignment="1">
      <alignment horizontal="center"/>
    </xf>
    <xf numFmtId="9" fontId="8" fillId="5" borderId="0" xfId="0" applyNumberFormat="1" applyFont="1" applyFill="1"/>
    <xf numFmtId="174" fontId="5" fillId="3" borderId="2" xfId="3" applyNumberFormat="1">
      <protection locked="0"/>
    </xf>
    <xf numFmtId="168" fontId="7" fillId="0" borderId="0" xfId="4" applyNumberFormat="1" applyFont="1"/>
    <xf numFmtId="9" fontId="7" fillId="0" borderId="0" xfId="0" applyNumberFormat="1" applyFont="1"/>
    <xf numFmtId="9" fontId="7" fillId="0" borderId="0" xfId="0" applyNumberFormat="1" applyFont="1" applyAlignment="1">
      <alignment horizontal="center"/>
    </xf>
    <xf numFmtId="168" fontId="7" fillId="0" borderId="0" xfId="0" applyNumberFormat="1" applyFont="1" applyAlignment="1">
      <alignment horizontal="center"/>
    </xf>
    <xf numFmtId="0" fontId="8" fillId="0" borderId="3" xfId="0" applyFont="1" applyBorder="1"/>
    <xf numFmtId="0" fontId="7" fillId="0" borderId="3" xfId="0" applyFont="1" applyBorder="1" applyAlignment="1">
      <alignment horizontal="center"/>
    </xf>
    <xf numFmtId="168" fontId="7" fillId="0" borderId="3" xfId="0" applyNumberFormat="1" applyFont="1" applyBorder="1"/>
    <xf numFmtId="168" fontId="7" fillId="0" borderId="0" xfId="0" applyNumberFormat="1" applyFont="1"/>
    <xf numFmtId="9" fontId="8" fillId="0" borderId="0" xfId="0" applyNumberFormat="1" applyFont="1"/>
    <xf numFmtId="172" fontId="8" fillId="0" borderId="0" xfId="0" applyNumberFormat="1" applyFont="1"/>
    <xf numFmtId="10" fontId="5" fillId="3" borderId="2" xfId="5" applyNumberFormat="1" applyFont="1" applyFill="1" applyBorder="1" applyProtection="1">
      <protection locked="0"/>
    </xf>
    <xf numFmtId="10" fontId="8" fillId="0" borderId="0" xfId="0" applyNumberFormat="1" applyFont="1"/>
    <xf numFmtId="9" fontId="19" fillId="5" borderId="0" xfId="0" applyNumberFormat="1" applyFont="1" applyFill="1"/>
    <xf numFmtId="0" fontId="8" fillId="5" borderId="0" xfId="0" applyFont="1" applyFill="1" applyAlignment="1">
      <alignment horizontal="right"/>
    </xf>
    <xf numFmtId="15" fontId="2" fillId="0" borderId="9" xfId="4" applyNumberFormat="1" applyFont="1" applyBorder="1" applyAlignment="1">
      <alignment horizontal="right"/>
    </xf>
    <xf numFmtId="15" fontId="2" fillId="0" borderId="0" xfId="4" applyNumberFormat="1" applyFont="1" applyBorder="1" applyAlignment="1">
      <alignment horizontal="right"/>
    </xf>
    <xf numFmtId="15" fontId="2" fillId="0" borderId="10" xfId="4" applyNumberFormat="1" applyFont="1" applyBorder="1" applyAlignment="1">
      <alignment horizontal="right"/>
    </xf>
    <xf numFmtId="172" fontId="5" fillId="3" borderId="2" xfId="5" applyNumberFormat="1" applyFont="1" applyFill="1" applyBorder="1" applyProtection="1">
      <protection locked="0"/>
    </xf>
    <xf numFmtId="0" fontId="0" fillId="0" borderId="0" xfId="0" applyAlignment="1">
      <alignment horizontal="center"/>
    </xf>
    <xf numFmtId="0" fontId="8" fillId="0" borderId="0" xfId="0" applyFont="1" applyAlignment="1">
      <alignment horizontal="center"/>
    </xf>
    <xf numFmtId="0" fontId="8" fillId="5" borderId="0" xfId="0" applyFont="1" applyFill="1" applyAlignment="1">
      <alignment horizontal="center" wrapText="1"/>
    </xf>
    <xf numFmtId="43" fontId="7" fillId="0" borderId="0" xfId="0" applyNumberFormat="1" applyFont="1"/>
    <xf numFmtId="9" fontId="7" fillId="0" borderId="0" xfId="4" applyNumberFormat="1" applyFont="1"/>
    <xf numFmtId="2" fontId="5" fillId="3" borderId="2" xfId="5" applyNumberFormat="1" applyFont="1" applyFill="1" applyBorder="1" applyProtection="1">
      <protection locked="0"/>
    </xf>
    <xf numFmtId="43" fontId="5" fillId="3" borderId="2" xfId="4" applyFont="1" applyFill="1" applyBorder="1" applyProtection="1">
      <protection locked="0"/>
    </xf>
    <xf numFmtId="43" fontId="7" fillId="0" borderId="3" xfId="0" applyNumberFormat="1" applyFont="1" applyBorder="1"/>
    <xf numFmtId="0" fontId="20" fillId="0" borderId="0" xfId="0" applyFont="1"/>
    <xf numFmtId="0" fontId="20" fillId="0" borderId="0" xfId="0" applyFont="1" applyAlignment="1">
      <alignment horizontal="center"/>
    </xf>
    <xf numFmtId="9" fontId="20" fillId="0" borderId="0" xfId="0" applyNumberFormat="1" applyFont="1"/>
    <xf numFmtId="173" fontId="15" fillId="0" borderId="0" xfId="6"/>
    <xf numFmtId="164" fontId="1" fillId="2" borderId="11" xfId="1" applyBorder="1"/>
    <xf numFmtId="166" fontId="7" fillId="0" borderId="12" xfId="12" applyNumberFormat="1" applyFont="1" applyBorder="1"/>
    <xf numFmtId="166" fontId="7" fillId="0" borderId="0" xfId="9" applyNumberFormat="1" applyFont="1" applyBorder="1"/>
    <xf numFmtId="0" fontId="21" fillId="0" borderId="0" xfId="0" applyFont="1"/>
    <xf numFmtId="0" fontId="22" fillId="0" borderId="0" xfId="0" applyFont="1"/>
    <xf numFmtId="168" fontId="7" fillId="0" borderId="13" xfId="4" applyNumberFormat="1" applyFont="1" applyBorder="1"/>
    <xf numFmtId="166" fontId="7" fillId="0" borderId="0" xfId="0" applyNumberFormat="1" applyFont="1" applyAlignment="1">
      <alignment horizontal="center"/>
    </xf>
    <xf numFmtId="166" fontId="7" fillId="0" borderId="12" xfId="12" applyNumberFormat="1" applyFont="1" applyBorder="1" applyAlignment="1">
      <alignment horizontal="center"/>
    </xf>
    <xf numFmtId="164" fontId="1" fillId="2" borderId="11" xfId="1" applyBorder="1" applyAlignment="1">
      <alignment horizontal="center"/>
    </xf>
    <xf numFmtId="166" fontId="7" fillId="0" borderId="3" xfId="0" applyNumberFormat="1" applyFont="1" applyBorder="1" applyAlignment="1">
      <alignment horizontal="center"/>
    </xf>
    <xf numFmtId="166" fontId="23" fillId="0" borderId="0" xfId="13" applyFont="1"/>
    <xf numFmtId="166" fontId="23" fillId="0" borderId="0" xfId="13" applyFont="1" applyAlignment="1">
      <alignment horizontal="center"/>
    </xf>
    <xf numFmtId="0" fontId="22" fillId="0" borderId="0" xfId="0" applyFont="1" applyAlignment="1">
      <alignment horizontal="center"/>
    </xf>
    <xf numFmtId="43" fontId="7" fillId="0" borderId="0" xfId="4" applyNumberFormat="1" applyFont="1"/>
    <xf numFmtId="176" fontId="7" fillId="0" borderId="0" xfId="4" applyNumberFormat="1" applyFont="1"/>
    <xf numFmtId="177" fontId="7" fillId="0" borderId="0" xfId="4" applyNumberFormat="1" applyFont="1"/>
    <xf numFmtId="43" fontId="7" fillId="0" borderId="0" xfId="0" applyNumberFormat="1" applyFont="1" applyAlignment="1">
      <alignment horizontal="center"/>
    </xf>
    <xf numFmtId="173" fontId="24" fillId="0" borderId="0" xfId="0" applyNumberFormat="1" applyFont="1" applyAlignment="1">
      <alignment horizontal="center"/>
    </xf>
    <xf numFmtId="166" fontId="7" fillId="0" borderId="0" xfId="12" applyNumberFormat="1" applyFont="1" applyBorder="1"/>
    <xf numFmtId="166" fontId="7" fillId="0" borderId="0" xfId="12" applyNumberFormat="1" applyFont="1" applyBorder="1" applyAlignment="1">
      <alignment horizontal="center"/>
    </xf>
    <xf numFmtId="166" fontId="7" fillId="0" borderId="5" xfId="12" applyNumberFormat="1" applyFont="1"/>
    <xf numFmtId="0" fontId="7" fillId="0" borderId="14" xfId="0" applyFont="1" applyBorder="1"/>
    <xf numFmtId="0" fontId="7" fillId="0" borderId="15" xfId="0" applyFont="1" applyBorder="1" applyAlignment="1">
      <alignment horizontal="center"/>
    </xf>
    <xf numFmtId="0" fontId="7" fillId="0" borderId="24" xfId="0" applyFont="1" applyBorder="1"/>
    <xf numFmtId="0" fontId="7" fillId="0" borderId="17" xfId="0" applyFont="1" applyBorder="1"/>
    <xf numFmtId="0" fontId="7" fillId="0" borderId="18" xfId="0" applyFont="1" applyBorder="1" applyAlignment="1">
      <alignment horizontal="center"/>
    </xf>
    <xf numFmtId="0" fontId="7" fillId="7" borderId="20" xfId="0" applyFont="1" applyFill="1" applyBorder="1"/>
    <xf numFmtId="0" fontId="7" fillId="7" borderId="20" xfId="0" applyFont="1" applyFill="1" applyBorder="1" applyAlignment="1">
      <alignment horizontal="center" vertical="center" wrapText="1"/>
    </xf>
    <xf numFmtId="0" fontId="7" fillId="0" borderId="21" xfId="0" applyFont="1" applyBorder="1"/>
    <xf numFmtId="166" fontId="7" fillId="0" borderId="22" xfId="9" applyNumberFormat="1" applyFont="1" applyBorder="1"/>
    <xf numFmtId="172" fontId="7" fillId="0" borderId="0" xfId="5" applyNumberFormat="1" applyFont="1"/>
    <xf numFmtId="166" fontId="7" fillId="0" borderId="4" xfId="9" applyNumberFormat="1" applyFont="1"/>
    <xf numFmtId="164" fontId="23" fillId="2" borderId="1" xfId="1" applyFont="1"/>
    <xf numFmtId="164" fontId="23" fillId="2" borderId="1" xfId="1" applyFont="1" applyAlignment="1">
      <alignment horizontal="center"/>
    </xf>
    <xf numFmtId="166" fontId="22" fillId="0" borderId="5" xfId="12" applyNumberFormat="1" applyFont="1"/>
    <xf numFmtId="166" fontId="22" fillId="0" borderId="5" xfId="12" applyNumberFormat="1" applyFont="1" applyAlignment="1">
      <alignment horizontal="center"/>
    </xf>
    <xf numFmtId="15" fontId="22" fillId="0" borderId="0" xfId="0" applyNumberFormat="1" applyFont="1"/>
    <xf numFmtId="0" fontId="22" fillId="0" borderId="15" xfId="0" applyFont="1" applyBorder="1"/>
    <xf numFmtId="175" fontId="26" fillId="0" borderId="16" xfId="17" applyFont="1" applyBorder="1"/>
    <xf numFmtId="175" fontId="26" fillId="0" borderId="10" xfId="17" applyFont="1" applyBorder="1"/>
    <xf numFmtId="0" fontId="22" fillId="0" borderId="18" xfId="0" applyFont="1" applyBorder="1"/>
    <xf numFmtId="175" fontId="26" fillId="0" borderId="19" xfId="17" applyFont="1" applyBorder="1"/>
    <xf numFmtId="0" fontId="22" fillId="7" borderId="20" xfId="0" applyFont="1" applyFill="1" applyBorder="1"/>
    <xf numFmtId="0" fontId="22" fillId="7" borderId="20" xfId="0" applyFont="1" applyFill="1" applyBorder="1" applyAlignment="1">
      <alignment horizontal="center"/>
    </xf>
    <xf numFmtId="0" fontId="22" fillId="0" borderId="21" xfId="0" applyFont="1" applyBorder="1"/>
    <xf numFmtId="0" fontId="22" fillId="0" borderId="21" xfId="0" applyFont="1" applyBorder="1" applyAlignment="1">
      <alignment horizontal="center"/>
    </xf>
    <xf numFmtId="166" fontId="22" fillId="0" borderId="22" xfId="9" applyNumberFormat="1" applyFont="1" applyBorder="1"/>
    <xf numFmtId="166" fontId="22" fillId="0" borderId="22" xfId="9" applyNumberFormat="1" applyFont="1" applyBorder="1" applyAlignment="1">
      <alignment horizontal="center"/>
    </xf>
    <xf numFmtId="175" fontId="26" fillId="0" borderId="0" xfId="17" applyFont="1"/>
    <xf numFmtId="0" fontId="22" fillId="0" borderId="23" xfId="0" applyFont="1" applyBorder="1"/>
    <xf numFmtId="0" fontId="22" fillId="0" borderId="23" xfId="0" applyFont="1" applyBorder="1" applyAlignment="1">
      <alignment horizontal="center"/>
    </xf>
    <xf numFmtId="0" fontId="27" fillId="0" borderId="0" xfId="0" applyFont="1"/>
    <xf numFmtId="166" fontId="28" fillId="0" borderId="0" xfId="10" applyFont="1"/>
    <xf numFmtId="10" fontId="29" fillId="0" borderId="0" xfId="18" applyNumberFormat="1" applyFont="1"/>
    <xf numFmtId="178" fontId="29" fillId="0" borderId="0" xfId="18" applyNumberFormat="1" applyFont="1"/>
    <xf numFmtId="9" fontId="29" fillId="0" borderId="0" xfId="18" applyNumberFormat="1" applyFont="1"/>
    <xf numFmtId="171" fontId="22" fillId="0" borderId="0" xfId="0" applyNumberFormat="1" applyFont="1"/>
    <xf numFmtId="15" fontId="29" fillId="0" borderId="0" xfId="18" applyNumberFormat="1" applyFont="1" applyAlignment="1">
      <alignment horizontal="center"/>
    </xf>
    <xf numFmtId="15" fontId="26" fillId="0" borderId="0" xfId="2" applyFont="1">
      <alignment horizontal="center"/>
    </xf>
    <xf numFmtId="178" fontId="22" fillId="0" borderId="0" xfId="0" applyNumberFormat="1" applyFont="1"/>
    <xf numFmtId="166" fontId="22" fillId="0" borderId="4" xfId="9" applyNumberFormat="1" applyFont="1"/>
    <xf numFmtId="166" fontId="22" fillId="0" borderId="4" xfId="9" applyNumberFormat="1" applyFont="1" applyAlignment="1">
      <alignment horizontal="center"/>
    </xf>
    <xf numFmtId="166" fontId="22" fillId="0" borderId="0" xfId="12" applyNumberFormat="1" applyFont="1" applyBorder="1"/>
    <xf numFmtId="166" fontId="22" fillId="0" borderId="0" xfId="0" applyNumberFormat="1" applyFont="1" applyAlignment="1">
      <alignment horizontal="center"/>
    </xf>
    <xf numFmtId="168" fontId="22" fillId="0" borderId="21" xfId="4" applyNumberFormat="1" applyFont="1" applyBorder="1" applyAlignment="1">
      <alignment horizontal="center"/>
    </xf>
    <xf numFmtId="4" fontId="2" fillId="0" borderId="0" xfId="4" applyNumberFormat="1" applyFont="1" applyAlignment="1">
      <alignment horizontal="right"/>
    </xf>
    <xf numFmtId="166" fontId="5" fillId="3" borderId="2" xfId="3" applyNumberFormat="1" applyFont="1">
      <protection locked="0"/>
    </xf>
    <xf numFmtId="9" fontId="22" fillId="0" borderId="0" xfId="0" applyNumberFormat="1" applyFont="1"/>
    <xf numFmtId="168" fontId="22" fillId="0" borderId="0" xfId="0" applyNumberFormat="1" applyFont="1"/>
    <xf numFmtId="3" fontId="2" fillId="0" borderId="0" xfId="4" applyNumberFormat="1" applyFont="1" applyAlignment="1">
      <alignment horizontal="right"/>
    </xf>
    <xf numFmtId="0" fontId="30" fillId="0" borderId="0" xfId="0" applyFont="1"/>
    <xf numFmtId="173" fontId="15" fillId="0" borderId="25" xfId="6" applyBorder="1" applyAlignment="1">
      <alignment horizontal="center"/>
    </xf>
    <xf numFmtId="173" fontId="31" fillId="0" borderId="0" xfId="6" applyFont="1"/>
    <xf numFmtId="15" fontId="32" fillId="4" borderId="0" xfId="2" applyFont="1" applyFill="1" applyAlignment="1">
      <alignment horizontal="left"/>
    </xf>
    <xf numFmtId="15" fontId="2" fillId="0" borderId="0" xfId="4" applyNumberFormat="1" applyFont="1" applyAlignment="1">
      <alignment horizontal="center" wrapText="1"/>
    </xf>
    <xf numFmtId="15" fontId="2" fillId="0" borderId="0" xfId="4" applyNumberFormat="1" applyFont="1" applyAlignment="1">
      <alignment horizontal="left" wrapText="1"/>
    </xf>
    <xf numFmtId="172" fontId="3" fillId="4" borderId="0" xfId="2" applyNumberFormat="1" applyFont="1" applyFill="1" applyAlignment="1">
      <alignment horizontal="right"/>
    </xf>
    <xf numFmtId="9" fontId="22" fillId="0" borderId="0" xfId="5" applyFont="1"/>
    <xf numFmtId="9" fontId="0" fillId="0" borderId="0" xfId="5" applyFont="1"/>
    <xf numFmtId="43" fontId="22" fillId="0" borderId="0" xfId="4" applyFont="1"/>
    <xf numFmtId="43" fontId="0" fillId="0" borderId="0" xfId="4" applyFont="1"/>
    <xf numFmtId="9" fontId="22" fillId="0" borderId="26" xfId="0" applyNumberFormat="1" applyFont="1" applyBorder="1"/>
    <xf numFmtId="43" fontId="22" fillId="0" borderId="26" xfId="4" applyFont="1" applyBorder="1"/>
    <xf numFmtId="0" fontId="22" fillId="0" borderId="0" xfId="0" applyFont="1" applyAlignment="1">
      <alignment horizontal="right"/>
    </xf>
    <xf numFmtId="0" fontId="8" fillId="0" borderId="0" xfId="0" applyFont="1" applyBorder="1"/>
    <xf numFmtId="0" fontId="7" fillId="0" borderId="0" xfId="0" applyFont="1" applyBorder="1" applyAlignment="1">
      <alignment horizontal="center"/>
    </xf>
    <xf numFmtId="168" fontId="7" fillId="0" borderId="0" xfId="0" applyNumberFormat="1" applyFont="1" applyBorder="1"/>
    <xf numFmtId="168" fontId="7" fillId="0" borderId="0" xfId="0" quotePrefix="1" applyNumberFormat="1" applyFont="1" applyBorder="1"/>
    <xf numFmtId="9" fontId="8" fillId="0" borderId="0" xfId="0" applyNumberFormat="1" applyFont="1" applyBorder="1"/>
    <xf numFmtId="9" fontId="7" fillId="0" borderId="0" xfId="5" applyFont="1"/>
    <xf numFmtId="0" fontId="19" fillId="5" borderId="0" xfId="0" applyFont="1" applyFill="1"/>
    <xf numFmtId="0" fontId="19" fillId="0" borderId="0" xfId="0" applyFont="1"/>
    <xf numFmtId="0" fontId="34" fillId="0" borderId="0" xfId="0" applyFont="1"/>
    <xf numFmtId="0" fontId="19" fillId="0" borderId="0" xfId="0" applyFont="1" applyAlignment="1">
      <alignment horizontal="center"/>
    </xf>
    <xf numFmtId="0" fontId="19" fillId="0" borderId="0" xfId="0" applyFont="1" applyBorder="1" applyAlignment="1">
      <alignment horizontal="center"/>
    </xf>
    <xf numFmtId="43" fontId="19" fillId="0" borderId="0" xfId="4" applyFont="1"/>
    <xf numFmtId="0" fontId="19" fillId="0" borderId="15" xfId="0" applyFont="1" applyBorder="1"/>
    <xf numFmtId="43" fontId="19" fillId="0" borderId="15" xfId="4" applyFont="1" applyBorder="1"/>
    <xf numFmtId="0" fontId="19" fillId="8" borderId="0" xfId="0" applyFont="1" applyFill="1"/>
    <xf numFmtId="43" fontId="19" fillId="0" borderId="15" xfId="0" applyNumberFormat="1" applyFont="1" applyBorder="1"/>
    <xf numFmtId="0" fontId="35" fillId="9" borderId="0" xfId="0" applyFont="1" applyFill="1"/>
    <xf numFmtId="0" fontId="35" fillId="9" borderId="0" xfId="0" applyFont="1" applyFill="1" applyAlignment="1">
      <alignment horizontal="center"/>
    </xf>
    <xf numFmtId="0" fontId="36" fillId="9" borderId="0" xfId="0" applyFont="1" applyFill="1" applyAlignment="1">
      <alignment horizontal="left"/>
    </xf>
    <xf numFmtId="0" fontId="37" fillId="9" borderId="0" xfId="0" applyFont="1" applyFill="1" applyAlignment="1">
      <alignment horizontal="left"/>
    </xf>
    <xf numFmtId="0" fontId="8" fillId="0" borderId="0" xfId="0" applyFont="1" applyBorder="1" applyAlignment="1">
      <alignment horizontal="center"/>
    </xf>
    <xf numFmtId="43" fontId="8" fillId="0" borderId="0" xfId="4" applyFont="1"/>
    <xf numFmtId="43" fontId="8" fillId="0" borderId="0" xfId="4" applyFont="1" applyFill="1"/>
    <xf numFmtId="0" fontId="8" fillId="0" borderId="15" xfId="0" applyFont="1" applyBorder="1"/>
    <xf numFmtId="43" fontId="8" fillId="0" borderId="15" xfId="4" applyFont="1" applyBorder="1"/>
    <xf numFmtId="168" fontId="8" fillId="0" borderId="0" xfId="4" applyNumberFormat="1" applyFont="1"/>
    <xf numFmtId="43" fontId="8" fillId="0" borderId="0" xfId="4" applyFont="1" applyFill="1" applyAlignment="1">
      <alignment vertical="center"/>
    </xf>
    <xf numFmtId="43" fontId="2" fillId="0" borderId="0" xfId="4" applyFont="1"/>
    <xf numFmtId="43" fontId="3" fillId="0" borderId="0" xfId="4" applyFont="1"/>
    <xf numFmtId="15" fontId="14" fillId="9" borderId="0" xfId="0" applyNumberFormat="1" applyFont="1" applyFill="1" applyBorder="1" applyAlignment="1">
      <alignment horizontal="right"/>
    </xf>
    <xf numFmtId="1" fontId="14" fillId="9" borderId="0" xfId="0" applyNumberFormat="1" applyFont="1" applyFill="1" applyBorder="1"/>
    <xf numFmtId="168" fontId="14" fillId="9" borderId="0" xfId="4" applyNumberFormat="1" applyFont="1" applyFill="1" applyBorder="1"/>
    <xf numFmtId="43" fontId="8" fillId="0" borderId="0" xfId="4" applyFont="1" applyBorder="1"/>
    <xf numFmtId="43" fontId="8" fillId="0" borderId="0" xfId="4" applyFont="1" applyFill="1" applyBorder="1"/>
    <xf numFmtId="0" fontId="19" fillId="0" borderId="0" xfId="0" applyFont="1" applyBorder="1"/>
    <xf numFmtId="43" fontId="19" fillId="0" borderId="0" xfId="4" applyFont="1" applyBorder="1"/>
    <xf numFmtId="0" fontId="14" fillId="0" borderId="0" xfId="0" applyFont="1" applyBorder="1"/>
    <xf numFmtId="168" fontId="8" fillId="0" borderId="0" xfId="4" applyNumberFormat="1" applyFont="1" applyFill="1" applyBorder="1"/>
    <xf numFmtId="0" fontId="8" fillId="8" borderId="0" xfId="0" applyFont="1" applyFill="1" applyBorder="1" applyAlignment="1">
      <alignment horizontal="center"/>
    </xf>
    <xf numFmtId="180" fontId="2" fillId="0" borderId="0" xfId="20" applyNumberFormat="1" applyFont="1" applyBorder="1"/>
    <xf numFmtId="168" fontId="8" fillId="0" borderId="0" xfId="4" applyNumberFormat="1" applyFont="1" applyBorder="1"/>
    <xf numFmtId="168" fontId="2" fillId="0" borderId="0" xfId="4" applyNumberFormat="1" applyFont="1" applyBorder="1"/>
    <xf numFmtId="0" fontId="8" fillId="0" borderId="0" xfId="0" applyFont="1" applyFill="1" applyBorder="1"/>
    <xf numFmtId="10" fontId="8" fillId="0" borderId="0" xfId="4" applyNumberFormat="1" applyFont="1" applyBorder="1"/>
    <xf numFmtId="0" fontId="8" fillId="0" borderId="0" xfId="0" applyFont="1" applyFill="1" applyBorder="1" applyAlignment="1">
      <alignment vertical="center"/>
    </xf>
    <xf numFmtId="43" fontId="8" fillId="0" borderId="0" xfId="4" applyFont="1" applyFill="1" applyBorder="1" applyAlignment="1">
      <alignment vertical="center"/>
    </xf>
    <xf numFmtId="43" fontId="2" fillId="0" borderId="0" xfId="4" applyFont="1" applyBorder="1"/>
    <xf numFmtId="43" fontId="3" fillId="0" borderId="0" xfId="4" applyFont="1" applyBorder="1"/>
    <xf numFmtId="0" fontId="8" fillId="8" borderId="0" xfId="0" applyFont="1" applyFill="1" applyBorder="1"/>
    <xf numFmtId="43" fontId="8" fillId="8" borderId="0" xfId="4" applyFont="1" applyFill="1" applyBorder="1"/>
    <xf numFmtId="0" fontId="14" fillId="0" borderId="0" xfId="0" applyFont="1" applyFill="1" applyBorder="1" applyAlignment="1">
      <alignment vertical="center"/>
    </xf>
    <xf numFmtId="10" fontId="8" fillId="0" borderId="0" xfId="4" applyNumberFormat="1" applyFont="1" applyFill="1" applyBorder="1" applyAlignment="1">
      <alignment vertical="center"/>
    </xf>
    <xf numFmtId="0" fontId="38" fillId="0" borderId="0" xfId="0" applyFont="1" applyFill="1" applyBorder="1" applyAlignment="1">
      <alignment vertical="center"/>
    </xf>
    <xf numFmtId="43" fontId="14" fillId="0" borderId="0" xfId="4" applyFont="1" applyBorder="1"/>
    <xf numFmtId="43" fontId="8" fillId="5" borderId="0" xfId="4" applyFont="1" applyFill="1" applyBorder="1"/>
    <xf numFmtId="15" fontId="8" fillId="5" borderId="0" xfId="0" applyNumberFormat="1" applyFont="1" applyFill="1" applyBorder="1"/>
    <xf numFmtId="43" fontId="8" fillId="0" borderId="0" xfId="4" applyFont="1" applyBorder="1" applyAlignment="1">
      <alignment horizontal="center"/>
    </xf>
    <xf numFmtId="15" fontId="19" fillId="5" borderId="0" xfId="0" applyNumberFormat="1" applyFont="1" applyFill="1" applyBorder="1"/>
    <xf numFmtId="43" fontId="8" fillId="10" borderId="0" xfId="4" applyFont="1" applyFill="1" applyBorder="1"/>
    <xf numFmtId="43" fontId="8" fillId="0" borderId="0" xfId="4" applyNumberFormat="1" applyFont="1" applyBorder="1"/>
    <xf numFmtId="43" fontId="8" fillId="10" borderId="0" xfId="4" applyFont="1" applyFill="1" applyBorder="1" applyAlignment="1">
      <alignment vertical="center"/>
    </xf>
    <xf numFmtId="168" fontId="5" fillId="3" borderId="2" xfId="4" applyNumberFormat="1" applyFont="1" applyFill="1" applyBorder="1" applyProtection="1">
      <protection locked="0"/>
    </xf>
    <xf numFmtId="179" fontId="14" fillId="9" borderId="0" xfId="0" applyNumberFormat="1" applyFont="1" applyFill="1" applyBorder="1" applyAlignment="1">
      <alignment horizontal="right"/>
    </xf>
    <xf numFmtId="0" fontId="14" fillId="9" borderId="0" xfId="0" applyFont="1" applyFill="1" applyBorder="1" applyAlignment="1">
      <alignment horizontal="right"/>
    </xf>
    <xf numFmtId="15" fontId="14" fillId="9" borderId="0" xfId="0" applyNumberFormat="1" applyFont="1" applyFill="1" applyBorder="1"/>
    <xf numFmtId="172" fontId="3" fillId="4" borderId="0" xfId="2" applyNumberFormat="1" applyFont="1" applyFill="1" applyBorder="1" applyAlignment="1">
      <alignment horizontal="right"/>
    </xf>
    <xf numFmtId="43" fontId="8" fillId="5" borderId="0" xfId="0" applyNumberFormat="1" applyFont="1" applyFill="1"/>
    <xf numFmtId="0" fontId="8" fillId="0" borderId="15" xfId="0" applyFont="1" applyFill="1" applyBorder="1"/>
    <xf numFmtId="0" fontId="14" fillId="0" borderId="0" xfId="0" applyFont="1" applyFill="1" applyBorder="1"/>
    <xf numFmtId="9" fontId="5" fillId="3" borderId="2" xfId="4" applyNumberFormat="1" applyFont="1" applyFill="1" applyBorder="1" applyProtection="1">
      <protection locked="0"/>
    </xf>
    <xf numFmtId="171" fontId="5" fillId="0" borderId="0" xfId="3" applyNumberFormat="1" applyFont="1" applyFill="1" applyBorder="1">
      <protection locked="0"/>
    </xf>
    <xf numFmtId="168" fontId="7" fillId="0" borderId="11" xfId="4" applyNumberFormat="1" applyFont="1" applyBorder="1"/>
    <xf numFmtId="0" fontId="8" fillId="0" borderId="11" xfId="0" applyFont="1" applyBorder="1"/>
    <xf numFmtId="0" fontId="7" fillId="0" borderId="11" xfId="0" applyFont="1" applyBorder="1" applyAlignment="1">
      <alignment horizontal="center"/>
    </xf>
    <xf numFmtId="168" fontId="7" fillId="0" borderId="0" xfId="4" applyNumberFormat="1" applyFont="1" applyBorder="1"/>
    <xf numFmtId="1" fontId="3" fillId="9" borderId="0" xfId="2" applyNumberFormat="1" applyFont="1" applyFill="1" applyAlignment="1">
      <alignment horizontal="right"/>
    </xf>
    <xf numFmtId="10" fontId="2" fillId="0" borderId="0" xfId="5" applyNumberFormat="1" applyFont="1" applyAlignment="1">
      <alignment horizontal="right"/>
    </xf>
    <xf numFmtId="43" fontId="7" fillId="0" borderId="0" xfId="0" applyNumberFormat="1" applyFont="1" applyBorder="1"/>
    <xf numFmtId="0" fontId="0" fillId="0" borderId="26" xfId="0" applyBorder="1"/>
    <xf numFmtId="172" fontId="0" fillId="0" borderId="26" xfId="5" applyNumberFormat="1" applyFont="1" applyBorder="1"/>
    <xf numFmtId="10" fontId="0" fillId="0" borderId="26" xfId="5" applyNumberFormat="1" applyFont="1" applyBorder="1"/>
    <xf numFmtId="0" fontId="0" fillId="0" borderId="0" xfId="0" applyBorder="1"/>
    <xf numFmtId="9" fontId="0" fillId="0" borderId="26" xfId="0" applyNumberFormat="1" applyBorder="1"/>
    <xf numFmtId="0" fontId="39" fillId="11" borderId="26" xfId="0" applyFont="1" applyFill="1" applyBorder="1"/>
    <xf numFmtId="43" fontId="7" fillId="0" borderId="0" xfId="4" applyFont="1"/>
    <xf numFmtId="43" fontId="8" fillId="0" borderId="0" xfId="0" applyNumberFormat="1" applyFont="1"/>
    <xf numFmtId="43" fontId="7" fillId="0" borderId="0" xfId="0" quotePrefix="1" applyNumberFormat="1" applyFont="1" applyBorder="1"/>
    <xf numFmtId="0" fontId="7" fillId="0" borderId="0" xfId="0" quotePrefix="1" applyNumberFormat="1" applyFont="1" applyBorder="1"/>
    <xf numFmtId="43" fontId="2" fillId="0" borderId="0" xfId="4" applyFont="1" applyAlignment="1">
      <alignment horizontal="right"/>
    </xf>
    <xf numFmtId="1" fontId="32" fillId="4" borderId="0" xfId="2" applyNumberFormat="1" applyFont="1" applyFill="1" applyAlignment="1">
      <alignment horizontal="right"/>
    </xf>
    <xf numFmtId="172" fontId="32" fillId="4" borderId="0" xfId="2" applyNumberFormat="1" applyFont="1" applyFill="1" applyAlignment="1">
      <alignment horizontal="right"/>
    </xf>
    <xf numFmtId="168" fontId="7" fillId="0" borderId="3" xfId="4" applyNumberFormat="1" applyFont="1" applyBorder="1"/>
    <xf numFmtId="168" fontId="7" fillId="0" borderId="0" xfId="5" applyNumberFormat="1" applyFont="1"/>
    <xf numFmtId="10" fontId="8" fillId="0" borderId="0" xfId="5" applyNumberFormat="1" applyFont="1"/>
    <xf numFmtId="0" fontId="41" fillId="12" borderId="0" xfId="21" applyFont="1" applyFill="1" applyBorder="1" applyProtection="1">
      <protection hidden="1"/>
    </xf>
    <xf numFmtId="0" fontId="42" fillId="12" borderId="0" xfId="21" applyFont="1" applyFill="1" applyBorder="1" applyAlignment="1" applyProtection="1">
      <alignment vertical="center"/>
      <protection hidden="1"/>
    </xf>
    <xf numFmtId="0" fontId="41" fillId="13" borderId="0" xfId="21" applyFont="1" applyFill="1" applyBorder="1" applyProtection="1">
      <protection hidden="1"/>
    </xf>
    <xf numFmtId="0" fontId="41" fillId="0" borderId="0" xfId="21" applyFont="1" applyFill="1" applyBorder="1" applyProtection="1">
      <protection hidden="1"/>
    </xf>
    <xf numFmtId="0" fontId="0" fillId="0" borderId="29" xfId="0" applyBorder="1"/>
    <xf numFmtId="0" fontId="0" fillId="0" borderId="31" xfId="0" applyBorder="1"/>
    <xf numFmtId="0" fontId="0" fillId="0" borderId="32" xfId="0" applyBorder="1"/>
    <xf numFmtId="0" fontId="40" fillId="11" borderId="27" xfId="0" applyFont="1" applyFill="1" applyBorder="1"/>
    <xf numFmtId="0" fontId="40" fillId="11" borderId="28" xfId="0" applyFont="1" applyFill="1" applyBorder="1"/>
    <xf numFmtId="0" fontId="43" fillId="0" borderId="30" xfId="22" applyBorder="1"/>
    <xf numFmtId="164" fontId="7" fillId="0" borderId="0" xfId="0" applyNumberFormat="1" applyFont="1"/>
    <xf numFmtId="164" fontId="7" fillId="0" borderId="0" xfId="0" quotePrefix="1" applyNumberFormat="1" applyFont="1"/>
    <xf numFmtId="166" fontId="0" fillId="0" borderId="0" xfId="0" applyNumberFormat="1"/>
    <xf numFmtId="9" fontId="22" fillId="0" borderId="26" xfId="5" applyFont="1" applyBorder="1"/>
    <xf numFmtId="0" fontId="7" fillId="0" borderId="0" xfId="0" applyFont="1" applyFill="1"/>
    <xf numFmtId="0" fontId="8" fillId="0" borderId="0" xfId="0" applyFont="1" applyFill="1"/>
    <xf numFmtId="0" fontId="7" fillId="0" borderId="0" xfId="0" applyFont="1" applyFill="1" applyAlignment="1">
      <alignment horizontal="center"/>
    </xf>
    <xf numFmtId="168" fontId="7" fillId="0" borderId="0" xfId="0" applyNumberFormat="1" applyFont="1" applyFill="1" applyAlignment="1">
      <alignment horizontal="center"/>
    </xf>
    <xf numFmtId="168" fontId="7" fillId="0" borderId="0" xfId="4" applyNumberFormat="1" applyFont="1" applyFill="1"/>
    <xf numFmtId="0" fontId="8" fillId="0" borderId="3" xfId="0" applyFont="1" applyFill="1" applyBorder="1"/>
    <xf numFmtId="0" fontId="7" fillId="0" borderId="3" xfId="0" applyFont="1" applyFill="1" applyBorder="1" applyAlignment="1">
      <alignment horizontal="center"/>
    </xf>
    <xf numFmtId="168" fontId="7" fillId="0" borderId="3" xfId="0" applyNumberFormat="1" applyFont="1" applyFill="1" applyBorder="1"/>
    <xf numFmtId="10" fontId="8" fillId="0" borderId="0" xfId="5" applyNumberFormat="1" applyFont="1" applyFill="1"/>
    <xf numFmtId="168" fontId="7" fillId="0" borderId="0" xfId="0" applyNumberFormat="1" applyFont="1" applyFill="1"/>
    <xf numFmtId="43" fontId="8" fillId="0" borderId="0" xfId="0" applyNumberFormat="1" applyFont="1" applyFill="1"/>
    <xf numFmtId="43" fontId="7" fillId="0" borderId="0" xfId="4" applyFont="1" applyFill="1"/>
    <xf numFmtId="43" fontId="7" fillId="0" borderId="0" xfId="4" applyNumberFormat="1" applyFont="1" applyFill="1"/>
    <xf numFmtId="43" fontId="7" fillId="0" borderId="0" xfId="0" applyNumberFormat="1" applyFont="1" applyFill="1"/>
    <xf numFmtId="9" fontId="8" fillId="0" borderId="0" xfId="0" applyNumberFormat="1" applyFont="1" applyFill="1"/>
    <xf numFmtId="172" fontId="8" fillId="0" borderId="0" xfId="0" applyNumberFormat="1" applyFont="1" applyFill="1"/>
    <xf numFmtId="0" fontId="8" fillId="0" borderId="11" xfId="0" applyFont="1" applyFill="1" applyBorder="1"/>
    <xf numFmtId="168" fontId="7" fillId="0" borderId="11" xfId="4" applyNumberFormat="1" applyFont="1" applyFill="1" applyBorder="1"/>
    <xf numFmtId="0" fontId="7" fillId="0" borderId="11" xfId="0" applyFont="1" applyFill="1" applyBorder="1" applyAlignment="1">
      <alignment horizontal="center"/>
    </xf>
    <xf numFmtId="9" fontId="7" fillId="0" borderId="0" xfId="4" applyNumberFormat="1" applyFont="1" applyFill="1"/>
    <xf numFmtId="0" fontId="22" fillId="0" borderId="0" xfId="0" applyFont="1" applyFill="1"/>
    <xf numFmtId="0" fontId="22" fillId="0" borderId="0" xfId="0" applyFont="1" applyFill="1" applyAlignment="1">
      <alignment horizontal="center"/>
    </xf>
    <xf numFmtId="9" fontId="7" fillId="0" borderId="0" xfId="5" applyFont="1" applyFill="1"/>
    <xf numFmtId="166" fontId="7" fillId="0" borderId="0" xfId="0" applyNumberFormat="1" applyFont="1" applyFill="1" applyAlignment="1">
      <alignment horizontal="center"/>
    </xf>
    <xf numFmtId="168" fontId="7" fillId="0" borderId="3" xfId="0" applyNumberFormat="1" applyFont="1" applyBorder="1" applyAlignment="1">
      <alignment horizontal="center"/>
    </xf>
    <xf numFmtId="9" fontId="21" fillId="0" borderId="0" xfId="5" applyFont="1"/>
    <xf numFmtId="43" fontId="8" fillId="5" borderId="0" xfId="4" applyFont="1" applyFill="1" applyAlignment="1">
      <alignment horizontal="center"/>
    </xf>
    <xf numFmtId="9" fontId="5" fillId="3" borderId="2" xfId="5" applyNumberFormat="1" applyFont="1" applyFill="1" applyBorder="1" applyProtection="1">
      <protection locked="0"/>
    </xf>
    <xf numFmtId="172" fontId="7" fillId="0" borderId="0" xfId="0" applyNumberFormat="1" applyFont="1"/>
    <xf numFmtId="0" fontId="7" fillId="5" borderId="0" xfId="0" applyFont="1" applyFill="1"/>
    <xf numFmtId="0" fontId="7" fillId="5" borderId="0" xfId="0" applyFont="1" applyFill="1" applyAlignment="1">
      <alignment horizontal="center"/>
    </xf>
    <xf numFmtId="168" fontId="7" fillId="5" borderId="0" xfId="4" applyNumberFormat="1" applyFont="1" applyFill="1"/>
    <xf numFmtId="10" fontId="7" fillId="0" borderId="0" xfId="5" applyNumberFormat="1" applyFont="1"/>
    <xf numFmtId="166" fontId="22" fillId="14" borderId="4" xfId="9" applyNumberFormat="1" applyFont="1" applyFill="1" applyAlignment="1">
      <alignment horizontal="center"/>
    </xf>
    <xf numFmtId="15" fontId="44" fillId="0" borderId="0" xfId="4" applyNumberFormat="1" applyFont="1" applyAlignment="1">
      <alignment horizontal="right"/>
    </xf>
    <xf numFmtId="172" fontId="7" fillId="5" borderId="0" xfId="5" applyNumberFormat="1" applyFont="1" applyFill="1"/>
    <xf numFmtId="10" fontId="22" fillId="0" borderId="0" xfId="0" applyNumberFormat="1" applyFont="1"/>
    <xf numFmtId="15" fontId="2" fillId="0" borderId="6" xfId="4" applyNumberFormat="1" applyFont="1" applyBorder="1" applyAlignment="1">
      <alignment horizontal="center"/>
    </xf>
    <xf numFmtId="15" fontId="2" fillId="0" borderId="7" xfId="4" applyNumberFormat="1" applyFont="1" applyBorder="1" applyAlignment="1">
      <alignment horizontal="center"/>
    </xf>
    <xf numFmtId="15" fontId="2" fillId="0" borderId="8" xfId="4" applyNumberFormat="1" applyFont="1" applyBorder="1" applyAlignment="1">
      <alignment horizontal="center"/>
    </xf>
  </cellXfs>
  <cellStyles count="23">
    <cellStyle name="Comma" xfId="4" builtinId="3"/>
    <cellStyle name="EYBlocked" xfId="11" xr:uid="{00000000-0005-0000-0000-000001000000}"/>
    <cellStyle name="EYCallUp" xfId="18" xr:uid="{00000000-0005-0000-0000-000002000000}"/>
    <cellStyle name="EYCallUp 2" xfId="19" xr:uid="{00000000-0005-0000-0000-000003000000}"/>
    <cellStyle name="EYCheck" xfId="6" xr:uid="{00000000-0005-0000-0000-000004000000}"/>
    <cellStyle name="EYDate" xfId="2" xr:uid="{00000000-0005-0000-0000-000005000000}"/>
    <cellStyle name="EYHeader1" xfId="1" xr:uid="{00000000-0005-0000-0000-000006000000}"/>
    <cellStyle name="EYHeader2" xfId="13" xr:uid="{00000000-0005-0000-0000-000007000000}"/>
    <cellStyle name="EYHeader3" xfId="10" xr:uid="{00000000-0005-0000-0000-000008000000}"/>
    <cellStyle name="EYInputDate" xfId="14" xr:uid="{00000000-0005-0000-0000-000009000000}"/>
    <cellStyle name="EYInputPercent" xfId="15" xr:uid="{00000000-0005-0000-0000-00000A000000}"/>
    <cellStyle name="EYInputValue" xfId="3" xr:uid="{00000000-0005-0000-0000-00000B000000}"/>
    <cellStyle name="EYNormal" xfId="16" xr:uid="{00000000-0005-0000-0000-00000C000000}"/>
    <cellStyle name="EYPercent" xfId="17" xr:uid="{00000000-0005-0000-0000-00000D000000}"/>
    <cellStyle name="EYSubTotal" xfId="12" xr:uid="{00000000-0005-0000-0000-00000E000000}"/>
    <cellStyle name="EYTotal" xfId="9" xr:uid="{00000000-0005-0000-0000-00000F000000}"/>
    <cellStyle name="Hyperlink" xfId="22" builtinId="8"/>
    <cellStyle name="Normal" xfId="0" builtinId="0"/>
    <cellStyle name="Normal 2" xfId="7" xr:uid="{00000000-0005-0000-0000-000012000000}"/>
    <cellStyle name="Normal 2 2" xfId="8" xr:uid="{00000000-0005-0000-0000-000013000000}"/>
    <cellStyle name="Normal 2 4" xfId="20" xr:uid="{00000000-0005-0000-0000-000014000000}"/>
    <cellStyle name="Normal_Power_Model_V7" xfId="21" xr:uid="{00000000-0005-0000-0000-000015000000}"/>
    <cellStyle name="Percent" xfId="5" builtinId="5"/>
  </cellStyles>
  <dxfs count="0"/>
  <tableStyles count="0" defaultTableStyle="TableStyleMedium2" defaultPivotStyle="PivotStyleLight16"/>
  <colors>
    <mruColors>
      <color rgb="FF99CCFF"/>
      <color rgb="FF9BC2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externalLink" Target="externalLinks/externalLink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2.xm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xdr:twoCellAnchor>
    <xdr:from>
      <xdr:col>0</xdr:col>
      <xdr:colOff>272145</xdr:colOff>
      <xdr:row>27</xdr:row>
      <xdr:rowOff>103481</xdr:rowOff>
    </xdr:from>
    <xdr:to>
      <xdr:col>1</xdr:col>
      <xdr:colOff>1883228</xdr:colOff>
      <xdr:row>29</xdr:row>
      <xdr:rowOff>159861</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272145" y="4611981"/>
          <a:ext cx="1901369" cy="382951"/>
          <a:chOff x="398463" y="404813"/>
          <a:chExt cx="1627187" cy="307976"/>
        </a:xfrm>
        <a:solidFill>
          <a:sysClr val="windowText" lastClr="000000"/>
        </a:solidFill>
      </xdr:grpSpPr>
      <xdr:sp macro="" textlink="">
        <xdr:nvSpPr>
          <xdr:cNvPr id="3" name="Oval 2">
            <a:extLst>
              <a:ext uri="{FF2B5EF4-FFF2-40B4-BE49-F238E27FC236}">
                <a16:creationId xmlns:a16="http://schemas.microsoft.com/office/drawing/2014/main" id="{00000000-0008-0000-0000-000003000000}"/>
              </a:ext>
            </a:extLst>
          </xdr:cNvPr>
          <xdr:cNvSpPr>
            <a:spLocks noChangeArrowheads="1"/>
          </xdr:cNvSpPr>
        </xdr:nvSpPr>
        <xdr:spPr bwMode="auto">
          <a:xfrm>
            <a:off x="1938338" y="625476"/>
            <a:ext cx="87312" cy="87313"/>
          </a:xfrm>
          <a:prstGeom prst="ellipse">
            <a:avLst/>
          </a:prstGeom>
          <a:solidFill>
            <a:srgbClr val="86BC25"/>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ysClr val="windowText" lastClr="000000"/>
                </a:solidFill>
                <a:latin typeface="Verdana"/>
              </a:defRPr>
            </a:lvl1pPr>
            <a:lvl2pPr marL="457200" algn="l" defTabSz="914400" rtl="0" eaLnBrk="1" latinLnBrk="0" hangingPunct="1">
              <a:defRPr sz="1800" kern="1200">
                <a:solidFill>
                  <a:sysClr val="windowText" lastClr="000000"/>
                </a:solidFill>
                <a:latin typeface="Verdana"/>
              </a:defRPr>
            </a:lvl2pPr>
            <a:lvl3pPr marL="914400" algn="l" defTabSz="914400" rtl="0" eaLnBrk="1" latinLnBrk="0" hangingPunct="1">
              <a:defRPr sz="1800" kern="1200">
                <a:solidFill>
                  <a:sysClr val="windowText" lastClr="000000"/>
                </a:solidFill>
                <a:latin typeface="Verdana"/>
              </a:defRPr>
            </a:lvl3pPr>
            <a:lvl4pPr marL="1371600" algn="l" defTabSz="914400" rtl="0" eaLnBrk="1" latinLnBrk="0" hangingPunct="1">
              <a:defRPr sz="1800" kern="1200">
                <a:solidFill>
                  <a:sysClr val="windowText" lastClr="000000"/>
                </a:solidFill>
                <a:latin typeface="Verdana"/>
              </a:defRPr>
            </a:lvl4pPr>
            <a:lvl5pPr marL="1828800" algn="l" defTabSz="914400" rtl="0" eaLnBrk="1" latinLnBrk="0" hangingPunct="1">
              <a:defRPr sz="1800" kern="1200">
                <a:solidFill>
                  <a:sysClr val="windowText" lastClr="000000"/>
                </a:solidFill>
                <a:latin typeface="Verdana"/>
              </a:defRPr>
            </a:lvl5pPr>
            <a:lvl6pPr marL="2286000" algn="l" defTabSz="914400" rtl="0" eaLnBrk="1" latinLnBrk="0" hangingPunct="1">
              <a:defRPr sz="1800" kern="1200">
                <a:solidFill>
                  <a:sysClr val="windowText" lastClr="000000"/>
                </a:solidFill>
                <a:latin typeface="Verdana"/>
              </a:defRPr>
            </a:lvl6pPr>
            <a:lvl7pPr marL="2743200" algn="l" defTabSz="914400" rtl="0" eaLnBrk="1" latinLnBrk="0" hangingPunct="1">
              <a:defRPr sz="1800" kern="1200">
                <a:solidFill>
                  <a:sysClr val="windowText" lastClr="000000"/>
                </a:solidFill>
                <a:latin typeface="Verdana"/>
              </a:defRPr>
            </a:lvl7pPr>
            <a:lvl8pPr marL="3200400" algn="l" defTabSz="914400" rtl="0" eaLnBrk="1" latinLnBrk="0" hangingPunct="1">
              <a:defRPr sz="1800" kern="1200">
                <a:solidFill>
                  <a:sysClr val="windowText" lastClr="000000"/>
                </a:solidFill>
                <a:latin typeface="Verdana"/>
              </a:defRPr>
            </a:lvl8pPr>
            <a:lvl9pPr marL="3657600" algn="l" defTabSz="914400" rtl="0" eaLnBrk="1" latinLnBrk="0" hangingPunct="1">
              <a:defRPr sz="1800" kern="1200">
                <a:solidFill>
                  <a:sysClr val="windowText" lastClr="000000"/>
                </a:solidFill>
                <a:latin typeface="Verdana"/>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white"/>
              </a:solidFill>
              <a:effectLst/>
              <a:uLnTx/>
              <a:uFillTx/>
              <a:latin typeface="Verdana"/>
              <a:cs typeface="Arial" panose="020B0604020202020204" pitchFamily="34" charset="0"/>
            </a:endParaRPr>
          </a:p>
        </xdr:txBody>
      </xdr:sp>
      <xdr:sp macro="" textlink="">
        <xdr:nvSpPr>
          <xdr:cNvPr id="4" name="Freeform 3">
            <a:extLst>
              <a:ext uri="{FF2B5EF4-FFF2-40B4-BE49-F238E27FC236}">
                <a16:creationId xmlns:a16="http://schemas.microsoft.com/office/drawing/2014/main" id="{00000000-0008-0000-0000-000004000000}"/>
              </a:ext>
            </a:extLst>
          </xdr:cNvPr>
          <xdr:cNvSpPr>
            <a:spLocks noEditPoints="1"/>
          </xdr:cNvSpPr>
        </xdr:nvSpPr>
        <xdr:spPr bwMode="auto">
          <a:xfrm>
            <a:off x="398463" y="406401"/>
            <a:ext cx="247650" cy="301625"/>
          </a:xfrm>
          <a:custGeom>
            <a:avLst/>
            <a:gdLst>
              <a:gd name="T0" fmla="*/ 287 w 287"/>
              <a:gd name="T1" fmla="*/ 166 h 347"/>
              <a:gd name="T2" fmla="*/ 240 w 287"/>
              <a:gd name="T3" fmla="*/ 300 h 347"/>
              <a:gd name="T4" fmla="*/ 109 w 287"/>
              <a:gd name="T5" fmla="*/ 347 h 347"/>
              <a:gd name="T6" fmla="*/ 0 w 287"/>
              <a:gd name="T7" fmla="*/ 347 h 347"/>
              <a:gd name="T8" fmla="*/ 0 w 287"/>
              <a:gd name="T9" fmla="*/ 0 h 347"/>
              <a:gd name="T10" fmla="*/ 117 w 287"/>
              <a:gd name="T11" fmla="*/ 0 h 347"/>
              <a:gd name="T12" fmla="*/ 243 w 287"/>
              <a:gd name="T13" fmla="*/ 43 h 347"/>
              <a:gd name="T14" fmla="*/ 287 w 287"/>
              <a:gd name="T15" fmla="*/ 166 h 347"/>
              <a:gd name="T16" fmla="*/ 192 w 287"/>
              <a:gd name="T17" fmla="*/ 170 h 347"/>
              <a:gd name="T18" fmla="*/ 174 w 287"/>
              <a:gd name="T19" fmla="*/ 99 h 347"/>
              <a:gd name="T20" fmla="*/ 118 w 287"/>
              <a:gd name="T21" fmla="*/ 76 h 347"/>
              <a:gd name="T22" fmla="*/ 91 w 287"/>
              <a:gd name="T23" fmla="*/ 76 h 347"/>
              <a:gd name="T24" fmla="*/ 91 w 287"/>
              <a:gd name="T25" fmla="*/ 270 h 347"/>
              <a:gd name="T26" fmla="*/ 111 w 287"/>
              <a:gd name="T27" fmla="*/ 270 h 347"/>
              <a:gd name="T28" fmla="*/ 173 w 287"/>
              <a:gd name="T29" fmla="*/ 245 h 347"/>
              <a:gd name="T30" fmla="*/ 192 w 287"/>
              <a:gd name="T31" fmla="*/ 170 h 34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287" h="347">
                <a:moveTo>
                  <a:pt x="287" y="166"/>
                </a:moveTo>
                <a:cubicBezTo>
                  <a:pt x="287" y="224"/>
                  <a:pt x="271" y="269"/>
                  <a:pt x="240" y="300"/>
                </a:cubicBezTo>
                <a:cubicBezTo>
                  <a:pt x="209" y="331"/>
                  <a:pt x="165" y="347"/>
                  <a:pt x="109" y="347"/>
                </a:cubicBezTo>
                <a:cubicBezTo>
                  <a:pt x="0" y="347"/>
                  <a:pt x="0" y="347"/>
                  <a:pt x="0" y="347"/>
                </a:cubicBezTo>
                <a:cubicBezTo>
                  <a:pt x="0" y="0"/>
                  <a:pt x="0" y="0"/>
                  <a:pt x="0" y="0"/>
                </a:cubicBezTo>
                <a:cubicBezTo>
                  <a:pt x="117" y="0"/>
                  <a:pt x="117" y="0"/>
                  <a:pt x="117" y="0"/>
                </a:cubicBezTo>
                <a:cubicBezTo>
                  <a:pt x="171" y="0"/>
                  <a:pt x="213" y="15"/>
                  <a:pt x="243" y="43"/>
                </a:cubicBezTo>
                <a:cubicBezTo>
                  <a:pt x="272" y="72"/>
                  <a:pt x="287" y="113"/>
                  <a:pt x="287" y="166"/>
                </a:cubicBezTo>
                <a:moveTo>
                  <a:pt x="192" y="170"/>
                </a:moveTo>
                <a:cubicBezTo>
                  <a:pt x="192" y="138"/>
                  <a:pt x="186" y="114"/>
                  <a:pt x="174" y="99"/>
                </a:cubicBezTo>
                <a:cubicBezTo>
                  <a:pt x="161" y="84"/>
                  <a:pt x="143" y="76"/>
                  <a:pt x="118" y="76"/>
                </a:cubicBezTo>
                <a:cubicBezTo>
                  <a:pt x="91" y="76"/>
                  <a:pt x="91" y="76"/>
                  <a:pt x="91" y="76"/>
                </a:cubicBezTo>
                <a:cubicBezTo>
                  <a:pt x="91" y="270"/>
                  <a:pt x="91" y="270"/>
                  <a:pt x="91" y="270"/>
                </a:cubicBezTo>
                <a:cubicBezTo>
                  <a:pt x="111" y="270"/>
                  <a:pt x="111" y="270"/>
                  <a:pt x="111" y="270"/>
                </a:cubicBezTo>
                <a:cubicBezTo>
                  <a:pt x="139" y="270"/>
                  <a:pt x="160" y="262"/>
                  <a:pt x="173" y="245"/>
                </a:cubicBezTo>
                <a:cubicBezTo>
                  <a:pt x="186" y="229"/>
                  <a:pt x="192" y="204"/>
                  <a:pt x="192" y="170"/>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ysClr val="windowText" lastClr="000000"/>
                </a:solidFill>
                <a:latin typeface="Verdana"/>
              </a:defRPr>
            </a:lvl1pPr>
            <a:lvl2pPr marL="457200" algn="l" defTabSz="914400" rtl="0" eaLnBrk="1" latinLnBrk="0" hangingPunct="1">
              <a:defRPr sz="1800" kern="1200">
                <a:solidFill>
                  <a:sysClr val="windowText" lastClr="000000"/>
                </a:solidFill>
                <a:latin typeface="Verdana"/>
              </a:defRPr>
            </a:lvl2pPr>
            <a:lvl3pPr marL="914400" algn="l" defTabSz="914400" rtl="0" eaLnBrk="1" latinLnBrk="0" hangingPunct="1">
              <a:defRPr sz="1800" kern="1200">
                <a:solidFill>
                  <a:sysClr val="windowText" lastClr="000000"/>
                </a:solidFill>
                <a:latin typeface="Verdana"/>
              </a:defRPr>
            </a:lvl3pPr>
            <a:lvl4pPr marL="1371600" algn="l" defTabSz="914400" rtl="0" eaLnBrk="1" latinLnBrk="0" hangingPunct="1">
              <a:defRPr sz="1800" kern="1200">
                <a:solidFill>
                  <a:sysClr val="windowText" lastClr="000000"/>
                </a:solidFill>
                <a:latin typeface="Verdana"/>
              </a:defRPr>
            </a:lvl4pPr>
            <a:lvl5pPr marL="1828800" algn="l" defTabSz="914400" rtl="0" eaLnBrk="1" latinLnBrk="0" hangingPunct="1">
              <a:defRPr sz="1800" kern="1200">
                <a:solidFill>
                  <a:sysClr val="windowText" lastClr="000000"/>
                </a:solidFill>
                <a:latin typeface="Verdana"/>
              </a:defRPr>
            </a:lvl5pPr>
            <a:lvl6pPr marL="2286000" algn="l" defTabSz="914400" rtl="0" eaLnBrk="1" latinLnBrk="0" hangingPunct="1">
              <a:defRPr sz="1800" kern="1200">
                <a:solidFill>
                  <a:sysClr val="windowText" lastClr="000000"/>
                </a:solidFill>
                <a:latin typeface="Verdana"/>
              </a:defRPr>
            </a:lvl6pPr>
            <a:lvl7pPr marL="2743200" algn="l" defTabSz="914400" rtl="0" eaLnBrk="1" latinLnBrk="0" hangingPunct="1">
              <a:defRPr sz="1800" kern="1200">
                <a:solidFill>
                  <a:sysClr val="windowText" lastClr="000000"/>
                </a:solidFill>
                <a:latin typeface="Verdana"/>
              </a:defRPr>
            </a:lvl7pPr>
            <a:lvl8pPr marL="3200400" algn="l" defTabSz="914400" rtl="0" eaLnBrk="1" latinLnBrk="0" hangingPunct="1">
              <a:defRPr sz="1800" kern="1200">
                <a:solidFill>
                  <a:sysClr val="windowText" lastClr="000000"/>
                </a:solidFill>
                <a:latin typeface="Verdana"/>
              </a:defRPr>
            </a:lvl8pPr>
            <a:lvl9pPr marL="3657600" algn="l" defTabSz="914400" rtl="0" eaLnBrk="1" latinLnBrk="0" hangingPunct="1">
              <a:defRPr sz="1800" kern="1200">
                <a:solidFill>
                  <a:sysClr val="windowText" lastClr="000000"/>
                </a:solidFill>
                <a:latin typeface="Verdana"/>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white"/>
              </a:solidFill>
              <a:effectLst/>
              <a:uLnTx/>
              <a:uFillTx/>
              <a:latin typeface="Verdana"/>
              <a:cs typeface="Arial" panose="020B0604020202020204" pitchFamily="34" charset="0"/>
            </a:endParaRPr>
          </a:p>
        </xdr:txBody>
      </xdr:sp>
      <xdr:sp macro="" textlink="">
        <xdr:nvSpPr>
          <xdr:cNvPr id="5" name="Rectangle 4">
            <a:extLst>
              <a:ext uri="{FF2B5EF4-FFF2-40B4-BE49-F238E27FC236}">
                <a16:creationId xmlns:a16="http://schemas.microsoft.com/office/drawing/2014/main" id="{00000000-0008-0000-0000-000005000000}"/>
              </a:ext>
            </a:extLst>
          </xdr:cNvPr>
          <xdr:cNvSpPr>
            <a:spLocks noChangeArrowheads="1"/>
          </xdr:cNvSpPr>
        </xdr:nvSpPr>
        <xdr:spPr bwMode="auto">
          <a:xfrm>
            <a:off x="906463" y="404813"/>
            <a:ext cx="74612" cy="303213"/>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ysClr val="windowText" lastClr="000000"/>
                </a:solidFill>
                <a:latin typeface="Verdana"/>
              </a:defRPr>
            </a:lvl1pPr>
            <a:lvl2pPr marL="457200" algn="l" defTabSz="914400" rtl="0" eaLnBrk="1" latinLnBrk="0" hangingPunct="1">
              <a:defRPr sz="1800" kern="1200">
                <a:solidFill>
                  <a:sysClr val="windowText" lastClr="000000"/>
                </a:solidFill>
                <a:latin typeface="Verdana"/>
              </a:defRPr>
            </a:lvl2pPr>
            <a:lvl3pPr marL="914400" algn="l" defTabSz="914400" rtl="0" eaLnBrk="1" latinLnBrk="0" hangingPunct="1">
              <a:defRPr sz="1800" kern="1200">
                <a:solidFill>
                  <a:sysClr val="windowText" lastClr="000000"/>
                </a:solidFill>
                <a:latin typeface="Verdana"/>
              </a:defRPr>
            </a:lvl3pPr>
            <a:lvl4pPr marL="1371600" algn="l" defTabSz="914400" rtl="0" eaLnBrk="1" latinLnBrk="0" hangingPunct="1">
              <a:defRPr sz="1800" kern="1200">
                <a:solidFill>
                  <a:sysClr val="windowText" lastClr="000000"/>
                </a:solidFill>
                <a:latin typeface="Verdana"/>
              </a:defRPr>
            </a:lvl4pPr>
            <a:lvl5pPr marL="1828800" algn="l" defTabSz="914400" rtl="0" eaLnBrk="1" latinLnBrk="0" hangingPunct="1">
              <a:defRPr sz="1800" kern="1200">
                <a:solidFill>
                  <a:sysClr val="windowText" lastClr="000000"/>
                </a:solidFill>
                <a:latin typeface="Verdana"/>
              </a:defRPr>
            </a:lvl5pPr>
            <a:lvl6pPr marL="2286000" algn="l" defTabSz="914400" rtl="0" eaLnBrk="1" latinLnBrk="0" hangingPunct="1">
              <a:defRPr sz="1800" kern="1200">
                <a:solidFill>
                  <a:sysClr val="windowText" lastClr="000000"/>
                </a:solidFill>
                <a:latin typeface="Verdana"/>
              </a:defRPr>
            </a:lvl6pPr>
            <a:lvl7pPr marL="2743200" algn="l" defTabSz="914400" rtl="0" eaLnBrk="1" latinLnBrk="0" hangingPunct="1">
              <a:defRPr sz="1800" kern="1200">
                <a:solidFill>
                  <a:sysClr val="windowText" lastClr="000000"/>
                </a:solidFill>
                <a:latin typeface="Verdana"/>
              </a:defRPr>
            </a:lvl7pPr>
            <a:lvl8pPr marL="3200400" algn="l" defTabSz="914400" rtl="0" eaLnBrk="1" latinLnBrk="0" hangingPunct="1">
              <a:defRPr sz="1800" kern="1200">
                <a:solidFill>
                  <a:sysClr val="windowText" lastClr="000000"/>
                </a:solidFill>
                <a:latin typeface="Verdana"/>
              </a:defRPr>
            </a:lvl8pPr>
            <a:lvl9pPr marL="3657600" algn="l" defTabSz="914400" rtl="0" eaLnBrk="1" latinLnBrk="0" hangingPunct="1">
              <a:defRPr sz="1800" kern="1200">
                <a:solidFill>
                  <a:sysClr val="windowText" lastClr="000000"/>
                </a:solidFill>
                <a:latin typeface="Verdana"/>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white"/>
              </a:solidFill>
              <a:effectLst/>
              <a:uLnTx/>
              <a:uFillTx/>
              <a:latin typeface="Verdana"/>
              <a:cs typeface="Arial" panose="020B0604020202020204" pitchFamily="34" charset="0"/>
            </a:endParaRPr>
          </a:p>
        </xdr:txBody>
      </xdr:sp>
      <xdr:sp macro="" textlink="">
        <xdr:nvSpPr>
          <xdr:cNvPr id="6" name="Freeform 5">
            <a:extLst>
              <a:ext uri="{FF2B5EF4-FFF2-40B4-BE49-F238E27FC236}">
                <a16:creationId xmlns:a16="http://schemas.microsoft.com/office/drawing/2014/main" id="{00000000-0008-0000-0000-000006000000}"/>
              </a:ext>
            </a:extLst>
          </xdr:cNvPr>
          <xdr:cNvSpPr>
            <a:spLocks noEditPoints="1"/>
          </xdr:cNvSpPr>
        </xdr:nvSpPr>
        <xdr:spPr bwMode="auto">
          <a:xfrm>
            <a:off x="1011238" y="479426"/>
            <a:ext cx="215900" cy="231775"/>
          </a:xfrm>
          <a:custGeom>
            <a:avLst/>
            <a:gdLst>
              <a:gd name="T0" fmla="*/ 252 w 252"/>
              <a:gd name="T1" fmla="*/ 133 h 267"/>
              <a:gd name="T2" fmla="*/ 218 w 252"/>
              <a:gd name="T3" fmla="*/ 232 h 267"/>
              <a:gd name="T4" fmla="*/ 125 w 252"/>
              <a:gd name="T5" fmla="*/ 267 h 267"/>
              <a:gd name="T6" fmla="*/ 34 w 252"/>
              <a:gd name="T7" fmla="*/ 231 h 267"/>
              <a:gd name="T8" fmla="*/ 0 w 252"/>
              <a:gd name="T9" fmla="*/ 133 h 267"/>
              <a:gd name="T10" fmla="*/ 33 w 252"/>
              <a:gd name="T11" fmla="*/ 35 h 267"/>
              <a:gd name="T12" fmla="*/ 127 w 252"/>
              <a:gd name="T13" fmla="*/ 0 h 267"/>
              <a:gd name="T14" fmla="*/ 192 w 252"/>
              <a:gd name="T15" fmla="*/ 16 h 267"/>
              <a:gd name="T16" fmla="*/ 236 w 252"/>
              <a:gd name="T17" fmla="*/ 63 h 267"/>
              <a:gd name="T18" fmla="*/ 252 w 252"/>
              <a:gd name="T19" fmla="*/ 133 h 267"/>
              <a:gd name="T20" fmla="*/ 88 w 252"/>
              <a:gd name="T21" fmla="*/ 133 h 267"/>
              <a:gd name="T22" fmla="*/ 97 w 252"/>
              <a:gd name="T23" fmla="*/ 184 h 267"/>
              <a:gd name="T24" fmla="*/ 126 w 252"/>
              <a:gd name="T25" fmla="*/ 201 h 267"/>
              <a:gd name="T26" fmla="*/ 155 w 252"/>
              <a:gd name="T27" fmla="*/ 184 h 267"/>
              <a:gd name="T28" fmla="*/ 163 w 252"/>
              <a:gd name="T29" fmla="*/ 133 h 267"/>
              <a:gd name="T30" fmla="*/ 155 w 252"/>
              <a:gd name="T31" fmla="*/ 83 h 267"/>
              <a:gd name="T32" fmla="*/ 126 w 252"/>
              <a:gd name="T33" fmla="*/ 66 h 267"/>
              <a:gd name="T34" fmla="*/ 97 w 252"/>
              <a:gd name="T35" fmla="*/ 83 h 267"/>
              <a:gd name="T36" fmla="*/ 88 w 252"/>
              <a:gd name="T37" fmla="*/ 133 h 2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252" h="267">
                <a:moveTo>
                  <a:pt x="252" y="133"/>
                </a:moveTo>
                <a:cubicBezTo>
                  <a:pt x="252" y="175"/>
                  <a:pt x="241" y="208"/>
                  <a:pt x="218" y="232"/>
                </a:cubicBezTo>
                <a:cubicBezTo>
                  <a:pt x="196" y="256"/>
                  <a:pt x="165" y="267"/>
                  <a:pt x="125" y="267"/>
                </a:cubicBezTo>
                <a:cubicBezTo>
                  <a:pt x="87" y="267"/>
                  <a:pt x="56" y="255"/>
                  <a:pt x="34" y="231"/>
                </a:cubicBezTo>
                <a:cubicBezTo>
                  <a:pt x="11" y="207"/>
                  <a:pt x="0" y="174"/>
                  <a:pt x="0" y="133"/>
                </a:cubicBezTo>
                <a:cubicBezTo>
                  <a:pt x="0" y="91"/>
                  <a:pt x="11" y="58"/>
                  <a:pt x="33" y="35"/>
                </a:cubicBezTo>
                <a:cubicBezTo>
                  <a:pt x="55" y="12"/>
                  <a:pt x="86" y="0"/>
                  <a:pt x="127" y="0"/>
                </a:cubicBezTo>
                <a:cubicBezTo>
                  <a:pt x="151" y="0"/>
                  <a:pt x="173" y="5"/>
                  <a:pt x="192" y="16"/>
                </a:cubicBezTo>
                <a:cubicBezTo>
                  <a:pt x="211" y="27"/>
                  <a:pt x="226" y="42"/>
                  <a:pt x="236" y="63"/>
                </a:cubicBezTo>
                <a:cubicBezTo>
                  <a:pt x="247" y="83"/>
                  <a:pt x="252" y="106"/>
                  <a:pt x="252" y="133"/>
                </a:cubicBezTo>
                <a:moveTo>
                  <a:pt x="88" y="133"/>
                </a:moveTo>
                <a:cubicBezTo>
                  <a:pt x="88" y="155"/>
                  <a:pt x="91" y="172"/>
                  <a:pt x="97" y="184"/>
                </a:cubicBezTo>
                <a:cubicBezTo>
                  <a:pt x="103" y="195"/>
                  <a:pt x="112" y="201"/>
                  <a:pt x="126" y="201"/>
                </a:cubicBezTo>
                <a:cubicBezTo>
                  <a:pt x="140" y="201"/>
                  <a:pt x="149" y="195"/>
                  <a:pt x="155" y="184"/>
                </a:cubicBezTo>
                <a:cubicBezTo>
                  <a:pt x="160" y="172"/>
                  <a:pt x="163" y="155"/>
                  <a:pt x="163" y="133"/>
                </a:cubicBezTo>
                <a:cubicBezTo>
                  <a:pt x="163" y="111"/>
                  <a:pt x="160" y="94"/>
                  <a:pt x="155" y="83"/>
                </a:cubicBezTo>
                <a:cubicBezTo>
                  <a:pt x="149" y="72"/>
                  <a:pt x="139" y="66"/>
                  <a:pt x="126" y="66"/>
                </a:cubicBezTo>
                <a:cubicBezTo>
                  <a:pt x="112" y="66"/>
                  <a:pt x="103" y="72"/>
                  <a:pt x="97" y="83"/>
                </a:cubicBezTo>
                <a:cubicBezTo>
                  <a:pt x="91" y="94"/>
                  <a:pt x="88" y="111"/>
                  <a:pt x="88" y="133"/>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ysClr val="windowText" lastClr="000000"/>
                </a:solidFill>
                <a:latin typeface="Verdana"/>
              </a:defRPr>
            </a:lvl1pPr>
            <a:lvl2pPr marL="457200" algn="l" defTabSz="914400" rtl="0" eaLnBrk="1" latinLnBrk="0" hangingPunct="1">
              <a:defRPr sz="1800" kern="1200">
                <a:solidFill>
                  <a:sysClr val="windowText" lastClr="000000"/>
                </a:solidFill>
                <a:latin typeface="Verdana"/>
              </a:defRPr>
            </a:lvl2pPr>
            <a:lvl3pPr marL="914400" algn="l" defTabSz="914400" rtl="0" eaLnBrk="1" latinLnBrk="0" hangingPunct="1">
              <a:defRPr sz="1800" kern="1200">
                <a:solidFill>
                  <a:sysClr val="windowText" lastClr="000000"/>
                </a:solidFill>
                <a:latin typeface="Verdana"/>
              </a:defRPr>
            </a:lvl3pPr>
            <a:lvl4pPr marL="1371600" algn="l" defTabSz="914400" rtl="0" eaLnBrk="1" latinLnBrk="0" hangingPunct="1">
              <a:defRPr sz="1800" kern="1200">
                <a:solidFill>
                  <a:sysClr val="windowText" lastClr="000000"/>
                </a:solidFill>
                <a:latin typeface="Verdana"/>
              </a:defRPr>
            </a:lvl4pPr>
            <a:lvl5pPr marL="1828800" algn="l" defTabSz="914400" rtl="0" eaLnBrk="1" latinLnBrk="0" hangingPunct="1">
              <a:defRPr sz="1800" kern="1200">
                <a:solidFill>
                  <a:sysClr val="windowText" lastClr="000000"/>
                </a:solidFill>
                <a:latin typeface="Verdana"/>
              </a:defRPr>
            </a:lvl5pPr>
            <a:lvl6pPr marL="2286000" algn="l" defTabSz="914400" rtl="0" eaLnBrk="1" latinLnBrk="0" hangingPunct="1">
              <a:defRPr sz="1800" kern="1200">
                <a:solidFill>
                  <a:sysClr val="windowText" lastClr="000000"/>
                </a:solidFill>
                <a:latin typeface="Verdana"/>
              </a:defRPr>
            </a:lvl6pPr>
            <a:lvl7pPr marL="2743200" algn="l" defTabSz="914400" rtl="0" eaLnBrk="1" latinLnBrk="0" hangingPunct="1">
              <a:defRPr sz="1800" kern="1200">
                <a:solidFill>
                  <a:sysClr val="windowText" lastClr="000000"/>
                </a:solidFill>
                <a:latin typeface="Verdana"/>
              </a:defRPr>
            </a:lvl7pPr>
            <a:lvl8pPr marL="3200400" algn="l" defTabSz="914400" rtl="0" eaLnBrk="1" latinLnBrk="0" hangingPunct="1">
              <a:defRPr sz="1800" kern="1200">
                <a:solidFill>
                  <a:sysClr val="windowText" lastClr="000000"/>
                </a:solidFill>
                <a:latin typeface="Verdana"/>
              </a:defRPr>
            </a:lvl8pPr>
            <a:lvl9pPr marL="3657600" algn="l" defTabSz="914400" rtl="0" eaLnBrk="1" latinLnBrk="0" hangingPunct="1">
              <a:defRPr sz="1800" kern="1200">
                <a:solidFill>
                  <a:sysClr val="windowText" lastClr="000000"/>
                </a:solidFill>
                <a:latin typeface="Verdana"/>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white"/>
              </a:solidFill>
              <a:effectLst/>
              <a:uLnTx/>
              <a:uFillTx/>
              <a:latin typeface="Verdana"/>
              <a:cs typeface="Arial" panose="020B0604020202020204" pitchFamily="34" charset="0"/>
            </a:endParaRPr>
          </a:p>
        </xdr:txBody>
      </xdr:sp>
      <xdr:sp macro="" textlink="">
        <xdr:nvSpPr>
          <xdr:cNvPr id="7" name="Rectangle 6">
            <a:extLst>
              <a:ext uri="{FF2B5EF4-FFF2-40B4-BE49-F238E27FC236}">
                <a16:creationId xmlns:a16="http://schemas.microsoft.com/office/drawing/2014/main" id="{00000000-0008-0000-0000-000007000000}"/>
              </a:ext>
            </a:extLst>
          </xdr:cNvPr>
          <xdr:cNvSpPr>
            <a:spLocks noChangeArrowheads="1"/>
          </xdr:cNvSpPr>
        </xdr:nvSpPr>
        <xdr:spPr bwMode="auto">
          <a:xfrm>
            <a:off x="1257300" y="482601"/>
            <a:ext cx="74612" cy="225425"/>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ysClr val="windowText" lastClr="000000"/>
                </a:solidFill>
                <a:latin typeface="Verdana"/>
              </a:defRPr>
            </a:lvl1pPr>
            <a:lvl2pPr marL="457200" algn="l" defTabSz="914400" rtl="0" eaLnBrk="1" latinLnBrk="0" hangingPunct="1">
              <a:defRPr sz="1800" kern="1200">
                <a:solidFill>
                  <a:sysClr val="windowText" lastClr="000000"/>
                </a:solidFill>
                <a:latin typeface="Verdana"/>
              </a:defRPr>
            </a:lvl2pPr>
            <a:lvl3pPr marL="914400" algn="l" defTabSz="914400" rtl="0" eaLnBrk="1" latinLnBrk="0" hangingPunct="1">
              <a:defRPr sz="1800" kern="1200">
                <a:solidFill>
                  <a:sysClr val="windowText" lastClr="000000"/>
                </a:solidFill>
                <a:latin typeface="Verdana"/>
              </a:defRPr>
            </a:lvl3pPr>
            <a:lvl4pPr marL="1371600" algn="l" defTabSz="914400" rtl="0" eaLnBrk="1" latinLnBrk="0" hangingPunct="1">
              <a:defRPr sz="1800" kern="1200">
                <a:solidFill>
                  <a:sysClr val="windowText" lastClr="000000"/>
                </a:solidFill>
                <a:latin typeface="Verdana"/>
              </a:defRPr>
            </a:lvl4pPr>
            <a:lvl5pPr marL="1828800" algn="l" defTabSz="914400" rtl="0" eaLnBrk="1" latinLnBrk="0" hangingPunct="1">
              <a:defRPr sz="1800" kern="1200">
                <a:solidFill>
                  <a:sysClr val="windowText" lastClr="000000"/>
                </a:solidFill>
                <a:latin typeface="Verdana"/>
              </a:defRPr>
            </a:lvl5pPr>
            <a:lvl6pPr marL="2286000" algn="l" defTabSz="914400" rtl="0" eaLnBrk="1" latinLnBrk="0" hangingPunct="1">
              <a:defRPr sz="1800" kern="1200">
                <a:solidFill>
                  <a:sysClr val="windowText" lastClr="000000"/>
                </a:solidFill>
                <a:latin typeface="Verdana"/>
              </a:defRPr>
            </a:lvl6pPr>
            <a:lvl7pPr marL="2743200" algn="l" defTabSz="914400" rtl="0" eaLnBrk="1" latinLnBrk="0" hangingPunct="1">
              <a:defRPr sz="1800" kern="1200">
                <a:solidFill>
                  <a:sysClr val="windowText" lastClr="000000"/>
                </a:solidFill>
                <a:latin typeface="Verdana"/>
              </a:defRPr>
            </a:lvl7pPr>
            <a:lvl8pPr marL="3200400" algn="l" defTabSz="914400" rtl="0" eaLnBrk="1" latinLnBrk="0" hangingPunct="1">
              <a:defRPr sz="1800" kern="1200">
                <a:solidFill>
                  <a:sysClr val="windowText" lastClr="000000"/>
                </a:solidFill>
                <a:latin typeface="Verdana"/>
              </a:defRPr>
            </a:lvl8pPr>
            <a:lvl9pPr marL="3657600" algn="l" defTabSz="914400" rtl="0" eaLnBrk="1" latinLnBrk="0" hangingPunct="1">
              <a:defRPr sz="1800" kern="1200">
                <a:solidFill>
                  <a:sysClr val="windowText" lastClr="000000"/>
                </a:solidFill>
                <a:latin typeface="Verdana"/>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white"/>
              </a:solidFill>
              <a:effectLst/>
              <a:uLnTx/>
              <a:uFillTx/>
              <a:latin typeface="Verdana"/>
              <a:cs typeface="Arial" panose="020B0604020202020204" pitchFamily="34" charset="0"/>
            </a:endParaRPr>
          </a:p>
        </xdr:txBody>
      </xdr:sp>
      <xdr:sp macro="" textlink="">
        <xdr:nvSpPr>
          <xdr:cNvPr id="8" name="Rectangle 7">
            <a:extLst>
              <a:ext uri="{FF2B5EF4-FFF2-40B4-BE49-F238E27FC236}">
                <a16:creationId xmlns:a16="http://schemas.microsoft.com/office/drawing/2014/main" id="{00000000-0008-0000-0000-000008000000}"/>
              </a:ext>
            </a:extLst>
          </xdr:cNvPr>
          <xdr:cNvSpPr>
            <a:spLocks noChangeArrowheads="1"/>
          </xdr:cNvSpPr>
        </xdr:nvSpPr>
        <xdr:spPr bwMode="auto">
          <a:xfrm>
            <a:off x="1257300" y="404813"/>
            <a:ext cx="74612" cy="5080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ysClr val="windowText" lastClr="000000"/>
                </a:solidFill>
                <a:latin typeface="Verdana"/>
              </a:defRPr>
            </a:lvl1pPr>
            <a:lvl2pPr marL="457200" algn="l" defTabSz="914400" rtl="0" eaLnBrk="1" latinLnBrk="0" hangingPunct="1">
              <a:defRPr sz="1800" kern="1200">
                <a:solidFill>
                  <a:sysClr val="windowText" lastClr="000000"/>
                </a:solidFill>
                <a:latin typeface="Verdana"/>
              </a:defRPr>
            </a:lvl2pPr>
            <a:lvl3pPr marL="914400" algn="l" defTabSz="914400" rtl="0" eaLnBrk="1" latinLnBrk="0" hangingPunct="1">
              <a:defRPr sz="1800" kern="1200">
                <a:solidFill>
                  <a:sysClr val="windowText" lastClr="000000"/>
                </a:solidFill>
                <a:latin typeface="Verdana"/>
              </a:defRPr>
            </a:lvl3pPr>
            <a:lvl4pPr marL="1371600" algn="l" defTabSz="914400" rtl="0" eaLnBrk="1" latinLnBrk="0" hangingPunct="1">
              <a:defRPr sz="1800" kern="1200">
                <a:solidFill>
                  <a:sysClr val="windowText" lastClr="000000"/>
                </a:solidFill>
                <a:latin typeface="Verdana"/>
              </a:defRPr>
            </a:lvl4pPr>
            <a:lvl5pPr marL="1828800" algn="l" defTabSz="914400" rtl="0" eaLnBrk="1" latinLnBrk="0" hangingPunct="1">
              <a:defRPr sz="1800" kern="1200">
                <a:solidFill>
                  <a:sysClr val="windowText" lastClr="000000"/>
                </a:solidFill>
                <a:latin typeface="Verdana"/>
              </a:defRPr>
            </a:lvl5pPr>
            <a:lvl6pPr marL="2286000" algn="l" defTabSz="914400" rtl="0" eaLnBrk="1" latinLnBrk="0" hangingPunct="1">
              <a:defRPr sz="1800" kern="1200">
                <a:solidFill>
                  <a:sysClr val="windowText" lastClr="000000"/>
                </a:solidFill>
                <a:latin typeface="Verdana"/>
              </a:defRPr>
            </a:lvl6pPr>
            <a:lvl7pPr marL="2743200" algn="l" defTabSz="914400" rtl="0" eaLnBrk="1" latinLnBrk="0" hangingPunct="1">
              <a:defRPr sz="1800" kern="1200">
                <a:solidFill>
                  <a:sysClr val="windowText" lastClr="000000"/>
                </a:solidFill>
                <a:latin typeface="Verdana"/>
              </a:defRPr>
            </a:lvl7pPr>
            <a:lvl8pPr marL="3200400" algn="l" defTabSz="914400" rtl="0" eaLnBrk="1" latinLnBrk="0" hangingPunct="1">
              <a:defRPr sz="1800" kern="1200">
                <a:solidFill>
                  <a:sysClr val="windowText" lastClr="000000"/>
                </a:solidFill>
                <a:latin typeface="Verdana"/>
              </a:defRPr>
            </a:lvl8pPr>
            <a:lvl9pPr marL="3657600" algn="l" defTabSz="914400" rtl="0" eaLnBrk="1" latinLnBrk="0" hangingPunct="1">
              <a:defRPr sz="1800" kern="1200">
                <a:solidFill>
                  <a:sysClr val="windowText" lastClr="000000"/>
                </a:solidFill>
                <a:latin typeface="Verdana"/>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white"/>
              </a:solidFill>
              <a:effectLst/>
              <a:uLnTx/>
              <a:uFillTx/>
              <a:latin typeface="Verdana"/>
              <a:cs typeface="Arial" panose="020B0604020202020204" pitchFamily="34" charset="0"/>
            </a:endParaRPr>
          </a:p>
        </xdr:txBody>
      </xdr:sp>
      <xdr:sp macro="" textlink="">
        <xdr:nvSpPr>
          <xdr:cNvPr id="9" name="Freeform 8">
            <a:extLst>
              <a:ext uri="{FF2B5EF4-FFF2-40B4-BE49-F238E27FC236}">
                <a16:creationId xmlns:a16="http://schemas.microsoft.com/office/drawing/2014/main" id="{00000000-0008-0000-0000-000009000000}"/>
              </a:ext>
            </a:extLst>
          </xdr:cNvPr>
          <xdr:cNvSpPr>
            <a:spLocks/>
          </xdr:cNvSpPr>
        </xdr:nvSpPr>
        <xdr:spPr bwMode="auto">
          <a:xfrm>
            <a:off x="1362075" y="411163"/>
            <a:ext cx="158750" cy="300038"/>
          </a:xfrm>
          <a:custGeom>
            <a:avLst/>
            <a:gdLst>
              <a:gd name="T0" fmla="*/ 142 w 184"/>
              <a:gd name="T1" fmla="*/ 274 h 344"/>
              <a:gd name="T2" fmla="*/ 184 w 184"/>
              <a:gd name="T3" fmla="*/ 265 h 344"/>
              <a:gd name="T4" fmla="*/ 184 w 184"/>
              <a:gd name="T5" fmla="*/ 330 h 344"/>
              <a:gd name="T6" fmla="*/ 150 w 184"/>
              <a:gd name="T7" fmla="*/ 341 h 344"/>
              <a:gd name="T8" fmla="*/ 113 w 184"/>
              <a:gd name="T9" fmla="*/ 344 h 344"/>
              <a:gd name="T10" fmla="*/ 50 w 184"/>
              <a:gd name="T11" fmla="*/ 322 h 344"/>
              <a:gd name="T12" fmla="*/ 30 w 184"/>
              <a:gd name="T13" fmla="*/ 255 h 344"/>
              <a:gd name="T14" fmla="*/ 30 w 184"/>
              <a:gd name="T15" fmla="*/ 148 h 344"/>
              <a:gd name="T16" fmla="*/ 0 w 184"/>
              <a:gd name="T17" fmla="*/ 148 h 344"/>
              <a:gd name="T18" fmla="*/ 0 w 184"/>
              <a:gd name="T19" fmla="*/ 81 h 344"/>
              <a:gd name="T20" fmla="*/ 30 w 184"/>
              <a:gd name="T21" fmla="*/ 81 h 344"/>
              <a:gd name="T22" fmla="*/ 30 w 184"/>
              <a:gd name="T23" fmla="*/ 16 h 344"/>
              <a:gd name="T24" fmla="*/ 118 w 184"/>
              <a:gd name="T25" fmla="*/ 0 h 344"/>
              <a:gd name="T26" fmla="*/ 118 w 184"/>
              <a:gd name="T27" fmla="*/ 81 h 344"/>
              <a:gd name="T28" fmla="*/ 174 w 184"/>
              <a:gd name="T29" fmla="*/ 81 h 344"/>
              <a:gd name="T30" fmla="*/ 174 w 184"/>
              <a:gd name="T31" fmla="*/ 148 h 344"/>
              <a:gd name="T32" fmla="*/ 118 w 184"/>
              <a:gd name="T33" fmla="*/ 148 h 344"/>
              <a:gd name="T34" fmla="*/ 118 w 184"/>
              <a:gd name="T35" fmla="*/ 249 h 344"/>
              <a:gd name="T36" fmla="*/ 142 w 184"/>
              <a:gd name="T37" fmla="*/ 274 h 3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184" h="344">
                <a:moveTo>
                  <a:pt x="142" y="274"/>
                </a:moveTo>
                <a:cubicBezTo>
                  <a:pt x="153" y="274"/>
                  <a:pt x="167" y="271"/>
                  <a:pt x="184" y="265"/>
                </a:cubicBezTo>
                <a:cubicBezTo>
                  <a:pt x="184" y="330"/>
                  <a:pt x="184" y="330"/>
                  <a:pt x="184" y="330"/>
                </a:cubicBezTo>
                <a:cubicBezTo>
                  <a:pt x="172" y="335"/>
                  <a:pt x="161" y="339"/>
                  <a:pt x="150" y="341"/>
                </a:cubicBezTo>
                <a:cubicBezTo>
                  <a:pt x="140" y="343"/>
                  <a:pt x="127" y="344"/>
                  <a:pt x="113" y="344"/>
                </a:cubicBezTo>
                <a:cubicBezTo>
                  <a:pt x="84" y="344"/>
                  <a:pt x="63" y="337"/>
                  <a:pt x="50" y="322"/>
                </a:cubicBezTo>
                <a:cubicBezTo>
                  <a:pt x="37" y="308"/>
                  <a:pt x="30" y="285"/>
                  <a:pt x="30" y="255"/>
                </a:cubicBezTo>
                <a:cubicBezTo>
                  <a:pt x="30" y="148"/>
                  <a:pt x="30" y="148"/>
                  <a:pt x="30" y="148"/>
                </a:cubicBezTo>
                <a:cubicBezTo>
                  <a:pt x="0" y="148"/>
                  <a:pt x="0" y="148"/>
                  <a:pt x="0" y="148"/>
                </a:cubicBezTo>
                <a:cubicBezTo>
                  <a:pt x="0" y="81"/>
                  <a:pt x="0" y="81"/>
                  <a:pt x="0" y="81"/>
                </a:cubicBezTo>
                <a:cubicBezTo>
                  <a:pt x="30" y="81"/>
                  <a:pt x="30" y="81"/>
                  <a:pt x="30" y="81"/>
                </a:cubicBezTo>
                <a:cubicBezTo>
                  <a:pt x="30" y="16"/>
                  <a:pt x="30" y="16"/>
                  <a:pt x="30" y="16"/>
                </a:cubicBezTo>
                <a:cubicBezTo>
                  <a:pt x="118" y="0"/>
                  <a:pt x="118" y="0"/>
                  <a:pt x="118" y="0"/>
                </a:cubicBezTo>
                <a:cubicBezTo>
                  <a:pt x="118" y="81"/>
                  <a:pt x="118" y="81"/>
                  <a:pt x="118" y="81"/>
                </a:cubicBezTo>
                <a:cubicBezTo>
                  <a:pt x="174" y="81"/>
                  <a:pt x="174" y="81"/>
                  <a:pt x="174" y="81"/>
                </a:cubicBezTo>
                <a:cubicBezTo>
                  <a:pt x="174" y="148"/>
                  <a:pt x="174" y="148"/>
                  <a:pt x="174" y="148"/>
                </a:cubicBezTo>
                <a:cubicBezTo>
                  <a:pt x="118" y="148"/>
                  <a:pt x="118" y="148"/>
                  <a:pt x="118" y="148"/>
                </a:cubicBezTo>
                <a:cubicBezTo>
                  <a:pt x="118" y="249"/>
                  <a:pt x="118" y="249"/>
                  <a:pt x="118" y="249"/>
                </a:cubicBezTo>
                <a:cubicBezTo>
                  <a:pt x="118" y="266"/>
                  <a:pt x="126" y="274"/>
                  <a:pt x="142" y="274"/>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ysClr val="windowText" lastClr="000000"/>
                </a:solidFill>
                <a:latin typeface="Verdana"/>
              </a:defRPr>
            </a:lvl1pPr>
            <a:lvl2pPr marL="457200" algn="l" defTabSz="914400" rtl="0" eaLnBrk="1" latinLnBrk="0" hangingPunct="1">
              <a:defRPr sz="1800" kern="1200">
                <a:solidFill>
                  <a:sysClr val="windowText" lastClr="000000"/>
                </a:solidFill>
                <a:latin typeface="Verdana"/>
              </a:defRPr>
            </a:lvl2pPr>
            <a:lvl3pPr marL="914400" algn="l" defTabSz="914400" rtl="0" eaLnBrk="1" latinLnBrk="0" hangingPunct="1">
              <a:defRPr sz="1800" kern="1200">
                <a:solidFill>
                  <a:sysClr val="windowText" lastClr="000000"/>
                </a:solidFill>
                <a:latin typeface="Verdana"/>
              </a:defRPr>
            </a:lvl3pPr>
            <a:lvl4pPr marL="1371600" algn="l" defTabSz="914400" rtl="0" eaLnBrk="1" latinLnBrk="0" hangingPunct="1">
              <a:defRPr sz="1800" kern="1200">
                <a:solidFill>
                  <a:sysClr val="windowText" lastClr="000000"/>
                </a:solidFill>
                <a:latin typeface="Verdana"/>
              </a:defRPr>
            </a:lvl4pPr>
            <a:lvl5pPr marL="1828800" algn="l" defTabSz="914400" rtl="0" eaLnBrk="1" latinLnBrk="0" hangingPunct="1">
              <a:defRPr sz="1800" kern="1200">
                <a:solidFill>
                  <a:sysClr val="windowText" lastClr="000000"/>
                </a:solidFill>
                <a:latin typeface="Verdana"/>
              </a:defRPr>
            </a:lvl5pPr>
            <a:lvl6pPr marL="2286000" algn="l" defTabSz="914400" rtl="0" eaLnBrk="1" latinLnBrk="0" hangingPunct="1">
              <a:defRPr sz="1800" kern="1200">
                <a:solidFill>
                  <a:sysClr val="windowText" lastClr="000000"/>
                </a:solidFill>
                <a:latin typeface="Verdana"/>
              </a:defRPr>
            </a:lvl6pPr>
            <a:lvl7pPr marL="2743200" algn="l" defTabSz="914400" rtl="0" eaLnBrk="1" latinLnBrk="0" hangingPunct="1">
              <a:defRPr sz="1800" kern="1200">
                <a:solidFill>
                  <a:sysClr val="windowText" lastClr="000000"/>
                </a:solidFill>
                <a:latin typeface="Verdana"/>
              </a:defRPr>
            </a:lvl7pPr>
            <a:lvl8pPr marL="3200400" algn="l" defTabSz="914400" rtl="0" eaLnBrk="1" latinLnBrk="0" hangingPunct="1">
              <a:defRPr sz="1800" kern="1200">
                <a:solidFill>
                  <a:sysClr val="windowText" lastClr="000000"/>
                </a:solidFill>
                <a:latin typeface="Verdana"/>
              </a:defRPr>
            </a:lvl8pPr>
            <a:lvl9pPr marL="3657600" algn="l" defTabSz="914400" rtl="0" eaLnBrk="1" latinLnBrk="0" hangingPunct="1">
              <a:defRPr sz="1800" kern="1200">
                <a:solidFill>
                  <a:sysClr val="windowText" lastClr="000000"/>
                </a:solidFill>
                <a:latin typeface="Verdana"/>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white"/>
              </a:solidFill>
              <a:effectLst/>
              <a:uLnTx/>
              <a:uFillTx/>
              <a:latin typeface="Verdana"/>
              <a:cs typeface="Arial" panose="020B0604020202020204" pitchFamily="34" charset="0"/>
            </a:endParaRPr>
          </a:p>
        </xdr:txBody>
      </xdr:sp>
      <xdr:sp macro="" textlink="">
        <xdr:nvSpPr>
          <xdr:cNvPr id="10" name="Freeform 9">
            <a:extLst>
              <a:ext uri="{FF2B5EF4-FFF2-40B4-BE49-F238E27FC236}">
                <a16:creationId xmlns:a16="http://schemas.microsoft.com/office/drawing/2014/main" id="{00000000-0008-0000-0000-00000A000000}"/>
              </a:ext>
            </a:extLst>
          </xdr:cNvPr>
          <xdr:cNvSpPr>
            <a:spLocks/>
          </xdr:cNvSpPr>
        </xdr:nvSpPr>
        <xdr:spPr bwMode="auto">
          <a:xfrm>
            <a:off x="1535113" y="411163"/>
            <a:ext cx="158750" cy="300038"/>
          </a:xfrm>
          <a:custGeom>
            <a:avLst/>
            <a:gdLst>
              <a:gd name="T0" fmla="*/ 142 w 184"/>
              <a:gd name="T1" fmla="*/ 274 h 344"/>
              <a:gd name="T2" fmla="*/ 184 w 184"/>
              <a:gd name="T3" fmla="*/ 265 h 344"/>
              <a:gd name="T4" fmla="*/ 184 w 184"/>
              <a:gd name="T5" fmla="*/ 330 h 344"/>
              <a:gd name="T6" fmla="*/ 151 w 184"/>
              <a:gd name="T7" fmla="*/ 341 h 344"/>
              <a:gd name="T8" fmla="*/ 114 w 184"/>
              <a:gd name="T9" fmla="*/ 344 h 344"/>
              <a:gd name="T10" fmla="*/ 50 w 184"/>
              <a:gd name="T11" fmla="*/ 322 h 344"/>
              <a:gd name="T12" fmla="*/ 31 w 184"/>
              <a:gd name="T13" fmla="*/ 255 h 344"/>
              <a:gd name="T14" fmla="*/ 31 w 184"/>
              <a:gd name="T15" fmla="*/ 148 h 344"/>
              <a:gd name="T16" fmla="*/ 0 w 184"/>
              <a:gd name="T17" fmla="*/ 148 h 344"/>
              <a:gd name="T18" fmla="*/ 0 w 184"/>
              <a:gd name="T19" fmla="*/ 81 h 344"/>
              <a:gd name="T20" fmla="*/ 31 w 184"/>
              <a:gd name="T21" fmla="*/ 81 h 344"/>
              <a:gd name="T22" fmla="*/ 31 w 184"/>
              <a:gd name="T23" fmla="*/ 15 h 344"/>
              <a:gd name="T24" fmla="*/ 119 w 184"/>
              <a:gd name="T25" fmla="*/ 0 h 344"/>
              <a:gd name="T26" fmla="*/ 119 w 184"/>
              <a:gd name="T27" fmla="*/ 81 h 344"/>
              <a:gd name="T28" fmla="*/ 174 w 184"/>
              <a:gd name="T29" fmla="*/ 81 h 344"/>
              <a:gd name="T30" fmla="*/ 174 w 184"/>
              <a:gd name="T31" fmla="*/ 148 h 344"/>
              <a:gd name="T32" fmla="*/ 119 w 184"/>
              <a:gd name="T33" fmla="*/ 148 h 344"/>
              <a:gd name="T34" fmla="*/ 119 w 184"/>
              <a:gd name="T35" fmla="*/ 249 h 344"/>
              <a:gd name="T36" fmla="*/ 142 w 184"/>
              <a:gd name="T37" fmla="*/ 274 h 3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184" h="344">
                <a:moveTo>
                  <a:pt x="142" y="274"/>
                </a:moveTo>
                <a:cubicBezTo>
                  <a:pt x="154" y="274"/>
                  <a:pt x="168" y="271"/>
                  <a:pt x="184" y="265"/>
                </a:cubicBezTo>
                <a:cubicBezTo>
                  <a:pt x="184" y="330"/>
                  <a:pt x="184" y="330"/>
                  <a:pt x="184" y="330"/>
                </a:cubicBezTo>
                <a:cubicBezTo>
                  <a:pt x="173" y="335"/>
                  <a:pt x="161" y="339"/>
                  <a:pt x="151" y="341"/>
                </a:cubicBezTo>
                <a:cubicBezTo>
                  <a:pt x="140" y="343"/>
                  <a:pt x="128" y="344"/>
                  <a:pt x="114" y="344"/>
                </a:cubicBezTo>
                <a:cubicBezTo>
                  <a:pt x="84" y="344"/>
                  <a:pt x="63" y="337"/>
                  <a:pt x="50" y="322"/>
                </a:cubicBezTo>
                <a:cubicBezTo>
                  <a:pt x="37" y="308"/>
                  <a:pt x="31" y="285"/>
                  <a:pt x="31" y="255"/>
                </a:cubicBezTo>
                <a:cubicBezTo>
                  <a:pt x="31" y="148"/>
                  <a:pt x="31" y="148"/>
                  <a:pt x="31" y="148"/>
                </a:cubicBezTo>
                <a:cubicBezTo>
                  <a:pt x="0" y="148"/>
                  <a:pt x="0" y="148"/>
                  <a:pt x="0" y="148"/>
                </a:cubicBezTo>
                <a:cubicBezTo>
                  <a:pt x="0" y="81"/>
                  <a:pt x="0" y="81"/>
                  <a:pt x="0" y="81"/>
                </a:cubicBezTo>
                <a:cubicBezTo>
                  <a:pt x="31" y="81"/>
                  <a:pt x="31" y="81"/>
                  <a:pt x="31" y="81"/>
                </a:cubicBezTo>
                <a:cubicBezTo>
                  <a:pt x="31" y="15"/>
                  <a:pt x="31" y="15"/>
                  <a:pt x="31" y="15"/>
                </a:cubicBezTo>
                <a:cubicBezTo>
                  <a:pt x="119" y="0"/>
                  <a:pt x="119" y="0"/>
                  <a:pt x="119" y="0"/>
                </a:cubicBezTo>
                <a:cubicBezTo>
                  <a:pt x="119" y="81"/>
                  <a:pt x="119" y="81"/>
                  <a:pt x="119" y="81"/>
                </a:cubicBezTo>
                <a:cubicBezTo>
                  <a:pt x="174" y="81"/>
                  <a:pt x="174" y="81"/>
                  <a:pt x="174" y="81"/>
                </a:cubicBezTo>
                <a:cubicBezTo>
                  <a:pt x="174" y="148"/>
                  <a:pt x="174" y="148"/>
                  <a:pt x="174" y="148"/>
                </a:cubicBezTo>
                <a:cubicBezTo>
                  <a:pt x="119" y="148"/>
                  <a:pt x="119" y="148"/>
                  <a:pt x="119" y="148"/>
                </a:cubicBezTo>
                <a:cubicBezTo>
                  <a:pt x="119" y="249"/>
                  <a:pt x="119" y="249"/>
                  <a:pt x="119" y="249"/>
                </a:cubicBezTo>
                <a:cubicBezTo>
                  <a:pt x="119" y="266"/>
                  <a:pt x="127" y="274"/>
                  <a:pt x="142" y="274"/>
                </a:cubicBez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ysClr val="windowText" lastClr="000000"/>
                </a:solidFill>
                <a:latin typeface="Verdana"/>
              </a:defRPr>
            </a:lvl1pPr>
            <a:lvl2pPr marL="457200" algn="l" defTabSz="914400" rtl="0" eaLnBrk="1" latinLnBrk="0" hangingPunct="1">
              <a:defRPr sz="1800" kern="1200">
                <a:solidFill>
                  <a:sysClr val="windowText" lastClr="000000"/>
                </a:solidFill>
                <a:latin typeface="Verdana"/>
              </a:defRPr>
            </a:lvl2pPr>
            <a:lvl3pPr marL="914400" algn="l" defTabSz="914400" rtl="0" eaLnBrk="1" latinLnBrk="0" hangingPunct="1">
              <a:defRPr sz="1800" kern="1200">
                <a:solidFill>
                  <a:sysClr val="windowText" lastClr="000000"/>
                </a:solidFill>
                <a:latin typeface="Verdana"/>
              </a:defRPr>
            </a:lvl3pPr>
            <a:lvl4pPr marL="1371600" algn="l" defTabSz="914400" rtl="0" eaLnBrk="1" latinLnBrk="0" hangingPunct="1">
              <a:defRPr sz="1800" kern="1200">
                <a:solidFill>
                  <a:sysClr val="windowText" lastClr="000000"/>
                </a:solidFill>
                <a:latin typeface="Verdana"/>
              </a:defRPr>
            </a:lvl4pPr>
            <a:lvl5pPr marL="1828800" algn="l" defTabSz="914400" rtl="0" eaLnBrk="1" latinLnBrk="0" hangingPunct="1">
              <a:defRPr sz="1800" kern="1200">
                <a:solidFill>
                  <a:sysClr val="windowText" lastClr="000000"/>
                </a:solidFill>
                <a:latin typeface="Verdana"/>
              </a:defRPr>
            </a:lvl5pPr>
            <a:lvl6pPr marL="2286000" algn="l" defTabSz="914400" rtl="0" eaLnBrk="1" latinLnBrk="0" hangingPunct="1">
              <a:defRPr sz="1800" kern="1200">
                <a:solidFill>
                  <a:sysClr val="windowText" lastClr="000000"/>
                </a:solidFill>
                <a:latin typeface="Verdana"/>
              </a:defRPr>
            </a:lvl6pPr>
            <a:lvl7pPr marL="2743200" algn="l" defTabSz="914400" rtl="0" eaLnBrk="1" latinLnBrk="0" hangingPunct="1">
              <a:defRPr sz="1800" kern="1200">
                <a:solidFill>
                  <a:sysClr val="windowText" lastClr="000000"/>
                </a:solidFill>
                <a:latin typeface="Verdana"/>
              </a:defRPr>
            </a:lvl7pPr>
            <a:lvl8pPr marL="3200400" algn="l" defTabSz="914400" rtl="0" eaLnBrk="1" latinLnBrk="0" hangingPunct="1">
              <a:defRPr sz="1800" kern="1200">
                <a:solidFill>
                  <a:sysClr val="windowText" lastClr="000000"/>
                </a:solidFill>
                <a:latin typeface="Verdana"/>
              </a:defRPr>
            </a:lvl8pPr>
            <a:lvl9pPr marL="3657600" algn="l" defTabSz="914400" rtl="0" eaLnBrk="1" latinLnBrk="0" hangingPunct="1">
              <a:defRPr sz="1800" kern="1200">
                <a:solidFill>
                  <a:sysClr val="windowText" lastClr="000000"/>
                </a:solidFill>
                <a:latin typeface="Verdana"/>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white"/>
              </a:solidFill>
              <a:effectLst/>
              <a:uLnTx/>
              <a:uFillTx/>
              <a:latin typeface="Verdana"/>
              <a:cs typeface="Arial" panose="020B0604020202020204" pitchFamily="34" charset="0"/>
            </a:endParaRPr>
          </a:p>
        </xdr:txBody>
      </xdr:sp>
      <xdr:sp macro="" textlink="">
        <xdr:nvSpPr>
          <xdr:cNvPr id="11" name="Freeform 10">
            <a:extLst>
              <a:ext uri="{FF2B5EF4-FFF2-40B4-BE49-F238E27FC236}">
                <a16:creationId xmlns:a16="http://schemas.microsoft.com/office/drawing/2014/main" id="{00000000-0008-0000-0000-00000B000000}"/>
              </a:ext>
            </a:extLst>
          </xdr:cNvPr>
          <xdr:cNvSpPr>
            <a:spLocks noEditPoints="1"/>
          </xdr:cNvSpPr>
        </xdr:nvSpPr>
        <xdr:spPr bwMode="auto">
          <a:xfrm>
            <a:off x="1709738" y="479426"/>
            <a:ext cx="211137" cy="231775"/>
          </a:xfrm>
          <a:custGeom>
            <a:avLst/>
            <a:gdLst>
              <a:gd name="T0" fmla="*/ 213 w 244"/>
              <a:gd name="T1" fmla="*/ 30 h 267"/>
              <a:gd name="T2" fmla="*/ 125 w 244"/>
              <a:gd name="T3" fmla="*/ 0 h 267"/>
              <a:gd name="T4" fmla="*/ 33 w 244"/>
              <a:gd name="T5" fmla="*/ 35 h 267"/>
              <a:gd name="T6" fmla="*/ 0 w 244"/>
              <a:gd name="T7" fmla="*/ 135 h 267"/>
              <a:gd name="T8" fmla="*/ 35 w 244"/>
              <a:gd name="T9" fmla="*/ 233 h 267"/>
              <a:gd name="T10" fmla="*/ 133 w 244"/>
              <a:gd name="T11" fmla="*/ 267 h 267"/>
              <a:gd name="T12" fmla="*/ 185 w 244"/>
              <a:gd name="T13" fmla="*/ 263 h 267"/>
              <a:gd name="T14" fmla="*/ 227 w 244"/>
              <a:gd name="T15" fmla="*/ 249 h 267"/>
              <a:gd name="T16" fmla="*/ 214 w 244"/>
              <a:gd name="T17" fmla="*/ 190 h 267"/>
              <a:gd name="T18" fmla="*/ 186 w 244"/>
              <a:gd name="T19" fmla="*/ 200 h 267"/>
              <a:gd name="T20" fmla="*/ 144 w 244"/>
              <a:gd name="T21" fmla="*/ 204 h 267"/>
              <a:gd name="T22" fmla="*/ 104 w 244"/>
              <a:gd name="T23" fmla="*/ 192 h 267"/>
              <a:gd name="T24" fmla="*/ 88 w 244"/>
              <a:gd name="T25" fmla="*/ 158 h 267"/>
              <a:gd name="T26" fmla="*/ 244 w 244"/>
              <a:gd name="T27" fmla="*/ 158 h 267"/>
              <a:gd name="T28" fmla="*/ 244 w 244"/>
              <a:gd name="T29" fmla="*/ 118 h 267"/>
              <a:gd name="T30" fmla="*/ 213 w 244"/>
              <a:gd name="T31" fmla="*/ 30 h 267"/>
              <a:gd name="T32" fmla="*/ 90 w 244"/>
              <a:gd name="T33" fmla="*/ 102 h 267"/>
              <a:gd name="T34" fmla="*/ 102 w 244"/>
              <a:gd name="T35" fmla="*/ 70 h 267"/>
              <a:gd name="T36" fmla="*/ 128 w 244"/>
              <a:gd name="T37" fmla="*/ 61 h 267"/>
              <a:gd name="T38" fmla="*/ 155 w 244"/>
              <a:gd name="T39" fmla="*/ 72 h 267"/>
              <a:gd name="T40" fmla="*/ 165 w 244"/>
              <a:gd name="T41" fmla="*/ 102 h 267"/>
              <a:gd name="T42" fmla="*/ 90 w 244"/>
              <a:gd name="T43" fmla="*/ 102 h 2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244" h="267">
                <a:moveTo>
                  <a:pt x="213" y="30"/>
                </a:moveTo>
                <a:cubicBezTo>
                  <a:pt x="192" y="10"/>
                  <a:pt x="163" y="0"/>
                  <a:pt x="125" y="0"/>
                </a:cubicBezTo>
                <a:cubicBezTo>
                  <a:pt x="85" y="0"/>
                  <a:pt x="54" y="12"/>
                  <a:pt x="33" y="35"/>
                </a:cubicBezTo>
                <a:cubicBezTo>
                  <a:pt x="11" y="58"/>
                  <a:pt x="0" y="92"/>
                  <a:pt x="0" y="135"/>
                </a:cubicBezTo>
                <a:cubicBezTo>
                  <a:pt x="0" y="178"/>
                  <a:pt x="12" y="210"/>
                  <a:pt x="35" y="233"/>
                </a:cubicBezTo>
                <a:cubicBezTo>
                  <a:pt x="59" y="256"/>
                  <a:pt x="91" y="267"/>
                  <a:pt x="133" y="267"/>
                </a:cubicBezTo>
                <a:cubicBezTo>
                  <a:pt x="153" y="267"/>
                  <a:pt x="171" y="266"/>
                  <a:pt x="185" y="263"/>
                </a:cubicBezTo>
                <a:cubicBezTo>
                  <a:pt x="200" y="261"/>
                  <a:pt x="214" y="256"/>
                  <a:pt x="227" y="249"/>
                </a:cubicBezTo>
                <a:cubicBezTo>
                  <a:pt x="214" y="190"/>
                  <a:pt x="214" y="190"/>
                  <a:pt x="214" y="190"/>
                </a:cubicBezTo>
                <a:cubicBezTo>
                  <a:pt x="204" y="194"/>
                  <a:pt x="195" y="197"/>
                  <a:pt x="186" y="200"/>
                </a:cubicBezTo>
                <a:cubicBezTo>
                  <a:pt x="173" y="202"/>
                  <a:pt x="159" y="204"/>
                  <a:pt x="144" y="204"/>
                </a:cubicBezTo>
                <a:cubicBezTo>
                  <a:pt x="127" y="204"/>
                  <a:pt x="114" y="200"/>
                  <a:pt x="104" y="192"/>
                </a:cubicBezTo>
                <a:cubicBezTo>
                  <a:pt x="94" y="183"/>
                  <a:pt x="89" y="172"/>
                  <a:pt x="88" y="158"/>
                </a:cubicBezTo>
                <a:cubicBezTo>
                  <a:pt x="244" y="158"/>
                  <a:pt x="244" y="158"/>
                  <a:pt x="244" y="158"/>
                </a:cubicBezTo>
                <a:cubicBezTo>
                  <a:pt x="244" y="118"/>
                  <a:pt x="244" y="118"/>
                  <a:pt x="244" y="118"/>
                </a:cubicBezTo>
                <a:cubicBezTo>
                  <a:pt x="244" y="80"/>
                  <a:pt x="234" y="51"/>
                  <a:pt x="213" y="30"/>
                </a:cubicBezTo>
                <a:moveTo>
                  <a:pt x="90" y="102"/>
                </a:moveTo>
                <a:cubicBezTo>
                  <a:pt x="91" y="87"/>
                  <a:pt x="95" y="77"/>
                  <a:pt x="102" y="70"/>
                </a:cubicBezTo>
                <a:cubicBezTo>
                  <a:pt x="109" y="64"/>
                  <a:pt x="118" y="61"/>
                  <a:pt x="128" y="61"/>
                </a:cubicBezTo>
                <a:cubicBezTo>
                  <a:pt x="139" y="61"/>
                  <a:pt x="148" y="64"/>
                  <a:pt x="155" y="72"/>
                </a:cubicBezTo>
                <a:cubicBezTo>
                  <a:pt x="161" y="79"/>
                  <a:pt x="165" y="89"/>
                  <a:pt x="165" y="102"/>
                </a:cubicBezTo>
                <a:lnTo>
                  <a:pt x="90" y="10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ysClr val="windowText" lastClr="000000"/>
                </a:solidFill>
                <a:latin typeface="Verdana"/>
              </a:defRPr>
            </a:lvl1pPr>
            <a:lvl2pPr marL="457200" algn="l" defTabSz="914400" rtl="0" eaLnBrk="1" latinLnBrk="0" hangingPunct="1">
              <a:defRPr sz="1800" kern="1200">
                <a:solidFill>
                  <a:sysClr val="windowText" lastClr="000000"/>
                </a:solidFill>
                <a:latin typeface="Verdana"/>
              </a:defRPr>
            </a:lvl2pPr>
            <a:lvl3pPr marL="914400" algn="l" defTabSz="914400" rtl="0" eaLnBrk="1" latinLnBrk="0" hangingPunct="1">
              <a:defRPr sz="1800" kern="1200">
                <a:solidFill>
                  <a:sysClr val="windowText" lastClr="000000"/>
                </a:solidFill>
                <a:latin typeface="Verdana"/>
              </a:defRPr>
            </a:lvl3pPr>
            <a:lvl4pPr marL="1371600" algn="l" defTabSz="914400" rtl="0" eaLnBrk="1" latinLnBrk="0" hangingPunct="1">
              <a:defRPr sz="1800" kern="1200">
                <a:solidFill>
                  <a:sysClr val="windowText" lastClr="000000"/>
                </a:solidFill>
                <a:latin typeface="Verdana"/>
              </a:defRPr>
            </a:lvl4pPr>
            <a:lvl5pPr marL="1828800" algn="l" defTabSz="914400" rtl="0" eaLnBrk="1" latinLnBrk="0" hangingPunct="1">
              <a:defRPr sz="1800" kern="1200">
                <a:solidFill>
                  <a:sysClr val="windowText" lastClr="000000"/>
                </a:solidFill>
                <a:latin typeface="Verdana"/>
              </a:defRPr>
            </a:lvl5pPr>
            <a:lvl6pPr marL="2286000" algn="l" defTabSz="914400" rtl="0" eaLnBrk="1" latinLnBrk="0" hangingPunct="1">
              <a:defRPr sz="1800" kern="1200">
                <a:solidFill>
                  <a:sysClr val="windowText" lastClr="000000"/>
                </a:solidFill>
                <a:latin typeface="Verdana"/>
              </a:defRPr>
            </a:lvl6pPr>
            <a:lvl7pPr marL="2743200" algn="l" defTabSz="914400" rtl="0" eaLnBrk="1" latinLnBrk="0" hangingPunct="1">
              <a:defRPr sz="1800" kern="1200">
                <a:solidFill>
                  <a:sysClr val="windowText" lastClr="000000"/>
                </a:solidFill>
                <a:latin typeface="Verdana"/>
              </a:defRPr>
            </a:lvl7pPr>
            <a:lvl8pPr marL="3200400" algn="l" defTabSz="914400" rtl="0" eaLnBrk="1" latinLnBrk="0" hangingPunct="1">
              <a:defRPr sz="1800" kern="1200">
                <a:solidFill>
                  <a:sysClr val="windowText" lastClr="000000"/>
                </a:solidFill>
                <a:latin typeface="Verdana"/>
              </a:defRPr>
            </a:lvl8pPr>
            <a:lvl9pPr marL="3657600" algn="l" defTabSz="914400" rtl="0" eaLnBrk="1" latinLnBrk="0" hangingPunct="1">
              <a:defRPr sz="1800" kern="1200">
                <a:solidFill>
                  <a:sysClr val="windowText" lastClr="000000"/>
                </a:solidFill>
                <a:latin typeface="Verdana"/>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white"/>
              </a:solidFill>
              <a:effectLst/>
              <a:uLnTx/>
              <a:uFillTx/>
              <a:latin typeface="Verdana"/>
              <a:cs typeface="Arial" panose="020B0604020202020204" pitchFamily="34" charset="0"/>
            </a:endParaRPr>
          </a:p>
        </xdr:txBody>
      </xdr:sp>
      <xdr:sp macro="" textlink="">
        <xdr:nvSpPr>
          <xdr:cNvPr id="12" name="Freeform 11">
            <a:extLst>
              <a:ext uri="{FF2B5EF4-FFF2-40B4-BE49-F238E27FC236}">
                <a16:creationId xmlns:a16="http://schemas.microsoft.com/office/drawing/2014/main" id="{00000000-0008-0000-0000-00000C000000}"/>
              </a:ext>
            </a:extLst>
          </xdr:cNvPr>
          <xdr:cNvSpPr>
            <a:spLocks noEditPoints="1"/>
          </xdr:cNvSpPr>
        </xdr:nvSpPr>
        <xdr:spPr bwMode="auto">
          <a:xfrm>
            <a:off x="668338" y="479426"/>
            <a:ext cx="209550" cy="231775"/>
          </a:xfrm>
          <a:custGeom>
            <a:avLst/>
            <a:gdLst>
              <a:gd name="T0" fmla="*/ 212 w 243"/>
              <a:gd name="T1" fmla="*/ 30 h 267"/>
              <a:gd name="T2" fmla="*/ 124 w 243"/>
              <a:gd name="T3" fmla="*/ 0 h 267"/>
              <a:gd name="T4" fmla="*/ 32 w 243"/>
              <a:gd name="T5" fmla="*/ 35 h 267"/>
              <a:gd name="T6" fmla="*/ 0 w 243"/>
              <a:gd name="T7" fmla="*/ 135 h 267"/>
              <a:gd name="T8" fmla="*/ 35 w 243"/>
              <a:gd name="T9" fmla="*/ 233 h 267"/>
              <a:gd name="T10" fmla="*/ 132 w 243"/>
              <a:gd name="T11" fmla="*/ 267 h 267"/>
              <a:gd name="T12" fmla="*/ 184 w 243"/>
              <a:gd name="T13" fmla="*/ 263 h 267"/>
              <a:gd name="T14" fmla="*/ 227 w 243"/>
              <a:gd name="T15" fmla="*/ 249 h 267"/>
              <a:gd name="T16" fmla="*/ 213 w 243"/>
              <a:gd name="T17" fmla="*/ 190 h 267"/>
              <a:gd name="T18" fmla="*/ 185 w 243"/>
              <a:gd name="T19" fmla="*/ 200 h 267"/>
              <a:gd name="T20" fmla="*/ 143 w 243"/>
              <a:gd name="T21" fmla="*/ 204 h 267"/>
              <a:gd name="T22" fmla="*/ 103 w 243"/>
              <a:gd name="T23" fmla="*/ 192 h 267"/>
              <a:gd name="T24" fmla="*/ 88 w 243"/>
              <a:gd name="T25" fmla="*/ 158 h 267"/>
              <a:gd name="T26" fmla="*/ 243 w 243"/>
              <a:gd name="T27" fmla="*/ 158 h 267"/>
              <a:gd name="T28" fmla="*/ 243 w 243"/>
              <a:gd name="T29" fmla="*/ 118 h 267"/>
              <a:gd name="T30" fmla="*/ 212 w 243"/>
              <a:gd name="T31" fmla="*/ 30 h 267"/>
              <a:gd name="T32" fmla="*/ 89 w 243"/>
              <a:gd name="T33" fmla="*/ 102 h 267"/>
              <a:gd name="T34" fmla="*/ 102 w 243"/>
              <a:gd name="T35" fmla="*/ 70 h 267"/>
              <a:gd name="T36" fmla="*/ 127 w 243"/>
              <a:gd name="T37" fmla="*/ 61 h 267"/>
              <a:gd name="T38" fmla="*/ 154 w 243"/>
              <a:gd name="T39" fmla="*/ 72 h 267"/>
              <a:gd name="T40" fmla="*/ 164 w 243"/>
              <a:gd name="T41" fmla="*/ 102 h 267"/>
              <a:gd name="T42" fmla="*/ 89 w 243"/>
              <a:gd name="T43" fmla="*/ 102 h 2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243" h="267">
                <a:moveTo>
                  <a:pt x="212" y="30"/>
                </a:moveTo>
                <a:cubicBezTo>
                  <a:pt x="191" y="10"/>
                  <a:pt x="162" y="0"/>
                  <a:pt x="124" y="0"/>
                </a:cubicBezTo>
                <a:cubicBezTo>
                  <a:pt x="84" y="0"/>
                  <a:pt x="53" y="12"/>
                  <a:pt x="32" y="35"/>
                </a:cubicBezTo>
                <a:cubicBezTo>
                  <a:pt x="10" y="58"/>
                  <a:pt x="0" y="92"/>
                  <a:pt x="0" y="135"/>
                </a:cubicBezTo>
                <a:cubicBezTo>
                  <a:pt x="0" y="178"/>
                  <a:pt x="11" y="210"/>
                  <a:pt x="35" y="233"/>
                </a:cubicBezTo>
                <a:cubicBezTo>
                  <a:pt x="58" y="256"/>
                  <a:pt x="90" y="267"/>
                  <a:pt x="132" y="267"/>
                </a:cubicBezTo>
                <a:cubicBezTo>
                  <a:pt x="153" y="267"/>
                  <a:pt x="170" y="266"/>
                  <a:pt x="184" y="263"/>
                </a:cubicBezTo>
                <a:cubicBezTo>
                  <a:pt x="199" y="261"/>
                  <a:pt x="213" y="256"/>
                  <a:pt x="227" y="249"/>
                </a:cubicBezTo>
                <a:cubicBezTo>
                  <a:pt x="213" y="190"/>
                  <a:pt x="213" y="190"/>
                  <a:pt x="213" y="190"/>
                </a:cubicBezTo>
                <a:cubicBezTo>
                  <a:pt x="203" y="194"/>
                  <a:pt x="194" y="197"/>
                  <a:pt x="185" y="200"/>
                </a:cubicBezTo>
                <a:cubicBezTo>
                  <a:pt x="172" y="202"/>
                  <a:pt x="158" y="204"/>
                  <a:pt x="143" y="204"/>
                </a:cubicBezTo>
                <a:cubicBezTo>
                  <a:pt x="126" y="204"/>
                  <a:pt x="113" y="200"/>
                  <a:pt x="103" y="192"/>
                </a:cubicBezTo>
                <a:cubicBezTo>
                  <a:pt x="93" y="183"/>
                  <a:pt x="88" y="172"/>
                  <a:pt x="88" y="158"/>
                </a:cubicBezTo>
                <a:cubicBezTo>
                  <a:pt x="243" y="158"/>
                  <a:pt x="243" y="158"/>
                  <a:pt x="243" y="158"/>
                </a:cubicBezTo>
                <a:cubicBezTo>
                  <a:pt x="243" y="118"/>
                  <a:pt x="243" y="118"/>
                  <a:pt x="243" y="118"/>
                </a:cubicBezTo>
                <a:cubicBezTo>
                  <a:pt x="243" y="80"/>
                  <a:pt x="233" y="51"/>
                  <a:pt x="212" y="30"/>
                </a:cubicBezTo>
                <a:moveTo>
                  <a:pt x="89" y="102"/>
                </a:moveTo>
                <a:cubicBezTo>
                  <a:pt x="91" y="87"/>
                  <a:pt x="95" y="77"/>
                  <a:pt x="102" y="70"/>
                </a:cubicBezTo>
                <a:cubicBezTo>
                  <a:pt x="108" y="64"/>
                  <a:pt x="117" y="61"/>
                  <a:pt x="127" y="61"/>
                </a:cubicBezTo>
                <a:cubicBezTo>
                  <a:pt x="138" y="61"/>
                  <a:pt x="147" y="64"/>
                  <a:pt x="154" y="72"/>
                </a:cubicBezTo>
                <a:cubicBezTo>
                  <a:pt x="160" y="79"/>
                  <a:pt x="164" y="89"/>
                  <a:pt x="164" y="102"/>
                </a:cubicBezTo>
                <a:lnTo>
                  <a:pt x="89" y="10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ysClr val="windowText" lastClr="000000"/>
                </a:solidFill>
                <a:latin typeface="Verdana"/>
              </a:defRPr>
            </a:lvl1pPr>
            <a:lvl2pPr marL="457200" algn="l" defTabSz="914400" rtl="0" eaLnBrk="1" latinLnBrk="0" hangingPunct="1">
              <a:defRPr sz="1800" kern="1200">
                <a:solidFill>
                  <a:sysClr val="windowText" lastClr="000000"/>
                </a:solidFill>
                <a:latin typeface="Verdana"/>
              </a:defRPr>
            </a:lvl2pPr>
            <a:lvl3pPr marL="914400" algn="l" defTabSz="914400" rtl="0" eaLnBrk="1" latinLnBrk="0" hangingPunct="1">
              <a:defRPr sz="1800" kern="1200">
                <a:solidFill>
                  <a:sysClr val="windowText" lastClr="000000"/>
                </a:solidFill>
                <a:latin typeface="Verdana"/>
              </a:defRPr>
            </a:lvl3pPr>
            <a:lvl4pPr marL="1371600" algn="l" defTabSz="914400" rtl="0" eaLnBrk="1" latinLnBrk="0" hangingPunct="1">
              <a:defRPr sz="1800" kern="1200">
                <a:solidFill>
                  <a:sysClr val="windowText" lastClr="000000"/>
                </a:solidFill>
                <a:latin typeface="Verdana"/>
              </a:defRPr>
            </a:lvl4pPr>
            <a:lvl5pPr marL="1828800" algn="l" defTabSz="914400" rtl="0" eaLnBrk="1" latinLnBrk="0" hangingPunct="1">
              <a:defRPr sz="1800" kern="1200">
                <a:solidFill>
                  <a:sysClr val="windowText" lastClr="000000"/>
                </a:solidFill>
                <a:latin typeface="Verdana"/>
              </a:defRPr>
            </a:lvl5pPr>
            <a:lvl6pPr marL="2286000" algn="l" defTabSz="914400" rtl="0" eaLnBrk="1" latinLnBrk="0" hangingPunct="1">
              <a:defRPr sz="1800" kern="1200">
                <a:solidFill>
                  <a:sysClr val="windowText" lastClr="000000"/>
                </a:solidFill>
                <a:latin typeface="Verdana"/>
              </a:defRPr>
            </a:lvl6pPr>
            <a:lvl7pPr marL="2743200" algn="l" defTabSz="914400" rtl="0" eaLnBrk="1" latinLnBrk="0" hangingPunct="1">
              <a:defRPr sz="1800" kern="1200">
                <a:solidFill>
                  <a:sysClr val="windowText" lastClr="000000"/>
                </a:solidFill>
                <a:latin typeface="Verdana"/>
              </a:defRPr>
            </a:lvl7pPr>
            <a:lvl8pPr marL="3200400" algn="l" defTabSz="914400" rtl="0" eaLnBrk="1" latinLnBrk="0" hangingPunct="1">
              <a:defRPr sz="1800" kern="1200">
                <a:solidFill>
                  <a:sysClr val="windowText" lastClr="000000"/>
                </a:solidFill>
                <a:latin typeface="Verdana"/>
              </a:defRPr>
            </a:lvl8pPr>
            <a:lvl9pPr marL="3657600" algn="l" defTabSz="914400" rtl="0" eaLnBrk="1" latinLnBrk="0" hangingPunct="1">
              <a:defRPr sz="1800" kern="1200">
                <a:solidFill>
                  <a:sysClr val="windowText" lastClr="000000"/>
                </a:solidFill>
                <a:latin typeface="Verdana"/>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white"/>
              </a:solidFill>
              <a:effectLst/>
              <a:uLnTx/>
              <a:uFillTx/>
              <a:latin typeface="Verdana"/>
              <a:cs typeface="Arial" panose="020B0604020202020204" pitchFamily="34" charset="0"/>
            </a:endParaRPr>
          </a:p>
        </xdr:txBody>
      </xdr:sp>
    </xdr:grpSp>
    <xdr:clientData/>
  </xdr:twoCellAnchor>
  <xdr:twoCellAnchor>
    <xdr:from>
      <xdr:col>1</xdr:col>
      <xdr:colOff>-1</xdr:colOff>
      <xdr:row>29</xdr:row>
      <xdr:rowOff>152400</xdr:rowOff>
    </xdr:from>
    <xdr:to>
      <xdr:col>16</xdr:col>
      <xdr:colOff>54429</xdr:colOff>
      <xdr:row>41</xdr:row>
      <xdr:rowOff>54428</xdr:rowOff>
    </xdr:to>
    <xdr:sp macro="" textlink="">
      <xdr:nvSpPr>
        <xdr:cNvPr id="13" name="Text Placeholder 5">
          <a:extLst>
            <a:ext uri="{FF2B5EF4-FFF2-40B4-BE49-F238E27FC236}">
              <a16:creationId xmlns:a16="http://schemas.microsoft.com/office/drawing/2014/main" id="{00000000-0008-0000-0000-00000D000000}"/>
            </a:ext>
          </a:extLst>
        </xdr:cNvPr>
        <xdr:cNvSpPr>
          <a:spLocks noGrp="1"/>
        </xdr:cNvSpPr>
      </xdr:nvSpPr>
      <xdr:spPr>
        <a:xfrm>
          <a:off x="281939" y="5334000"/>
          <a:ext cx="12025450" cy="1860368"/>
        </a:xfrm>
        <a:prstGeom prst="rect">
          <a:avLst/>
        </a:prstGeom>
      </xdr:spPr>
      <xdr:txBody>
        <a:bodyPr vert="horz" wrap="square" lIns="0" tIns="0" rIns="0" bIns="0" rtlCol="0" anchor="b" anchorCtr="0">
          <a:noAutofit/>
        </a:bodyPr>
        <a:lstStyle>
          <a:lvl1pPr marL="0" indent="0" algn="l" defTabSz="914400" rtl="0" eaLnBrk="1" latinLnBrk="0" hangingPunct="1">
            <a:spcBef>
              <a:spcPts val="0"/>
            </a:spcBef>
            <a:spcAft>
              <a:spcPts val="1000"/>
            </a:spcAft>
            <a:buSzPct val="100000"/>
            <a:buFont typeface="Arial" panose="020B0604020202020204" pitchFamily="34" charset="0"/>
            <a:buNone/>
            <a:defRPr sz="1100" b="0" kern="1200">
              <a:solidFill>
                <a:schemeClr val="tx1"/>
              </a:solidFill>
              <a:latin typeface="+mn-lt"/>
              <a:ea typeface="+mn-ea"/>
              <a:cs typeface="+mn-cs"/>
            </a:defRPr>
          </a:lvl1pPr>
          <a:lvl2pPr marL="0" indent="0" algn="l" defTabSz="914400" rtl="0" eaLnBrk="1" latinLnBrk="0" hangingPunct="1">
            <a:spcBef>
              <a:spcPts val="0"/>
            </a:spcBef>
            <a:spcAft>
              <a:spcPts val="1000"/>
            </a:spcAft>
            <a:buClrTx/>
            <a:buSzPct val="100000"/>
            <a:buFont typeface="Arial"/>
            <a:buNone/>
            <a:defRPr lang="en-US" sz="1100" b="1" kern="1200" dirty="0" smtClean="0">
              <a:solidFill>
                <a:schemeClr val="tx1"/>
              </a:solidFill>
              <a:latin typeface="+mn-lt"/>
              <a:ea typeface="+mn-ea"/>
              <a:cs typeface="+mn-cs"/>
            </a:defRPr>
          </a:lvl2pPr>
          <a:lvl3pPr marL="176400" indent="-176400" algn="l" defTabSz="914400" rtl="0" eaLnBrk="1" latinLnBrk="0" hangingPunct="1">
            <a:spcBef>
              <a:spcPts val="0"/>
            </a:spcBef>
            <a:spcAft>
              <a:spcPts val="1000"/>
            </a:spcAft>
            <a:buClrTx/>
            <a:buSzPct val="100000"/>
            <a:buFont typeface="Arial" panose="020B0604020202020204" pitchFamily="34" charset="0"/>
            <a:buChar char="•"/>
            <a:defRPr lang="en-US" sz="1100" kern="1200" dirty="0" smtClean="0">
              <a:solidFill>
                <a:schemeClr val="tx1"/>
              </a:solidFill>
              <a:latin typeface="+mn-lt"/>
              <a:ea typeface="+mn-ea"/>
              <a:cs typeface="+mn-cs"/>
            </a:defRPr>
          </a:lvl3pPr>
          <a:lvl4pPr marL="356400" indent="-176400" algn="l" defTabSz="914400" rtl="0" eaLnBrk="1" latinLnBrk="0" hangingPunct="1">
            <a:spcBef>
              <a:spcPts val="0"/>
            </a:spcBef>
            <a:spcAft>
              <a:spcPts val="1000"/>
            </a:spcAft>
            <a:buClrTx/>
            <a:buSzPct val="100000"/>
            <a:buFont typeface="Verdana" panose="020B0604030504040204" pitchFamily="34" charset="0"/>
            <a:buChar char="−"/>
            <a:defRPr lang="en-US" sz="1100" kern="1200" baseline="0" dirty="0" smtClean="0">
              <a:solidFill>
                <a:schemeClr val="tx1"/>
              </a:solidFill>
              <a:latin typeface="+mn-lt"/>
              <a:ea typeface="+mn-ea"/>
              <a:cs typeface="+mn-cs"/>
            </a:defRPr>
          </a:lvl4pPr>
          <a:lvl5pPr marL="532800" indent="-176400" algn="l" defTabSz="798513" rtl="0" eaLnBrk="1" latinLnBrk="0" hangingPunct="1">
            <a:spcBef>
              <a:spcPts val="0"/>
            </a:spcBef>
            <a:spcAft>
              <a:spcPts val="1000"/>
            </a:spcAft>
            <a:buClrTx/>
            <a:buSzPct val="100000"/>
            <a:buFont typeface="Verdana" panose="020B0604030504040204" pitchFamily="34" charset="0"/>
            <a:buChar char="−"/>
            <a:tabLst/>
            <a:defRPr lang="en-US" sz="1100" kern="1200" baseline="0" dirty="0" smtClean="0">
              <a:solidFill>
                <a:schemeClr val="tx1"/>
              </a:solidFill>
              <a:latin typeface="+mn-lt"/>
              <a:ea typeface="+mn-ea"/>
              <a:cs typeface="+mn-cs"/>
            </a:defRPr>
          </a:lvl5pPr>
          <a:lvl6pPr marL="532800" indent="-176400" algn="l" defTabSz="914400" rtl="0" eaLnBrk="1" latinLnBrk="0" hangingPunct="1">
            <a:spcBef>
              <a:spcPts val="0"/>
            </a:spcBef>
            <a:spcAft>
              <a:spcPts val="1000"/>
            </a:spcAft>
            <a:buFont typeface="Verdana" panose="020B0604030504040204" pitchFamily="34" charset="0"/>
            <a:buChar char="−"/>
            <a:defRPr sz="1200" kern="1200" baseline="0">
              <a:solidFill>
                <a:schemeClr val="tx1"/>
              </a:solidFill>
              <a:latin typeface="+mn-lt"/>
              <a:ea typeface="+mn-ea"/>
              <a:cs typeface="+mn-cs"/>
            </a:defRPr>
          </a:lvl6pPr>
          <a:lvl7pPr marL="532800" indent="-176400" algn="l" defTabSz="914400" rtl="0" eaLnBrk="1" latinLnBrk="0" hangingPunct="1">
            <a:spcBef>
              <a:spcPts val="0"/>
            </a:spcBef>
            <a:spcAft>
              <a:spcPts val="1000"/>
            </a:spcAft>
            <a:buFont typeface="Verdana" panose="020B0604030504040204" pitchFamily="34" charset="0"/>
            <a:buChar char="−"/>
            <a:defRPr sz="1200" kern="1200">
              <a:solidFill>
                <a:schemeClr val="tx1"/>
              </a:solidFill>
              <a:latin typeface="+mn-lt"/>
              <a:ea typeface="+mn-ea"/>
              <a:cs typeface="+mn-cs"/>
            </a:defRPr>
          </a:lvl7pPr>
          <a:lvl8pPr marL="532800" indent="-176400" algn="l" defTabSz="914400" rtl="0" eaLnBrk="1" latinLnBrk="0" hangingPunct="1">
            <a:spcBef>
              <a:spcPts val="0"/>
            </a:spcBef>
            <a:spcAft>
              <a:spcPts val="1000"/>
            </a:spcAft>
            <a:buFont typeface="Verdana" panose="020B0604030504040204" pitchFamily="34" charset="0"/>
            <a:buChar char="−"/>
            <a:defRPr sz="1200" kern="1200" baseline="0">
              <a:solidFill>
                <a:schemeClr val="tx1"/>
              </a:solidFill>
              <a:latin typeface="+mn-lt"/>
              <a:ea typeface="+mn-ea"/>
              <a:cs typeface="+mn-cs"/>
            </a:defRPr>
          </a:lvl8pPr>
          <a:lvl9pPr marL="532800" indent="-176400" algn="l" defTabSz="914400" rtl="0" eaLnBrk="1" latinLnBrk="0" hangingPunct="1">
            <a:spcBef>
              <a:spcPts val="0"/>
            </a:spcBef>
            <a:spcAft>
              <a:spcPts val="1000"/>
            </a:spcAft>
            <a:buFont typeface="Verdana" panose="020B0604030504040204" pitchFamily="34" charset="0"/>
            <a:buChar char="−"/>
            <a:defRPr sz="1200" kern="1200" baseline="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1000"/>
            </a:spcAft>
            <a:buClrTx/>
            <a:buSzPct val="100000"/>
            <a:buFont typeface="Arial" panose="020B0604020202020204" pitchFamily="34" charset="0"/>
            <a:buNone/>
            <a:tabLst/>
            <a:defRPr/>
          </a:pPr>
          <a:r>
            <a:rPr kumimoji="0" lang="en-US" sz="700" b="0" i="0" u="none" strike="noStrike" kern="1200" cap="none" spc="0" normalizeH="0" baseline="0" noProof="0">
              <a:ln>
                <a:noFill/>
              </a:ln>
              <a:solidFill>
                <a:sysClr val="windowText" lastClr="000000"/>
              </a:solidFill>
              <a:effectLst/>
              <a:uLnTx/>
              <a:uFillTx/>
              <a:latin typeface="+mj-lt"/>
              <a:ea typeface="+mn-ea"/>
              <a:cs typeface="+mn-cs"/>
            </a:rPr>
            <a:t>Deloitte refers to one or more of Deloitte Touche Tohmatsu Limited, a UK private company limited by guarantee (“DTTL”), its network of member firms, and their related entities. DTTL and each of its member firms are legally separate and independent entities. DTTL (also referred to as “Deloitte Global”) does not provide services to clients. Please see www.deloitte.com/about for a more detailed description of DTTL and its member firms.</a:t>
          </a:r>
        </a:p>
        <a:p>
          <a:pPr marL="0" marR="0" lvl="0" indent="0" algn="l" defTabSz="914400" rtl="0" eaLnBrk="1" fontAlgn="auto" latinLnBrk="0" hangingPunct="1">
            <a:lnSpc>
              <a:spcPct val="100000"/>
            </a:lnSpc>
            <a:spcBef>
              <a:spcPts val="0"/>
            </a:spcBef>
            <a:spcAft>
              <a:spcPts val="1000"/>
            </a:spcAft>
            <a:buClrTx/>
            <a:buSzPct val="100000"/>
            <a:buFont typeface="Arial" panose="020B0604020202020204" pitchFamily="34" charset="0"/>
            <a:buNone/>
            <a:tabLst/>
            <a:defRPr/>
          </a:pPr>
          <a:r>
            <a:rPr kumimoji="0" lang="en-US" sz="700" b="0" i="0" u="none" strike="noStrike" kern="1200" cap="none" spc="0" normalizeH="0" baseline="0" noProof="0">
              <a:ln>
                <a:noFill/>
              </a:ln>
              <a:solidFill>
                <a:sysClr val="windowText" lastClr="000000"/>
              </a:solidFill>
              <a:effectLst/>
              <a:uLnTx/>
              <a:uFillTx/>
              <a:latin typeface="+mj-lt"/>
              <a:ea typeface="+mn-ea"/>
              <a:cs typeface="+mn-cs"/>
            </a:rPr>
            <a:t>This material is prepared by Deloitte Touche Tohmatsu India LLP (DTTILLP). This material (including any information contained in it) is intended to provide general information on a particular subject(s) and is not an exhaustive treatment of such subject(s) or a substitute to obtaining professional services or advice. This material may contain information sourced from publicly available information or other third party sources. DTTILLP does not independently verify any such sources and is not responsible for any loss whatsoever caused due to reliance placed on information sourced from such sources. None of DTTILLP, Deloitte Touche Tohmatsu Limited, its member firms, or their related entities (collectively, the “Deloitte Network”) is, by means of this material, rendering any kind of investment, legal or other professional advice or services. You should seek specific advice of the relevant professional(s) for these kind of services. This material or information is not intended to be relied upon as the sole basis for any decision which may affect you or your business. Before making any decision or taking any action that might affect your personal finances or business, you should consult a qualified professional adviser.</a:t>
          </a:r>
        </a:p>
        <a:p>
          <a:pPr marL="0" marR="0" lvl="0" indent="0" algn="l" defTabSz="914400" rtl="0" eaLnBrk="1" fontAlgn="auto" latinLnBrk="0" hangingPunct="1">
            <a:lnSpc>
              <a:spcPct val="100000"/>
            </a:lnSpc>
            <a:spcBef>
              <a:spcPts val="0"/>
            </a:spcBef>
            <a:spcAft>
              <a:spcPts val="1000"/>
            </a:spcAft>
            <a:buClrTx/>
            <a:buSzPct val="100000"/>
            <a:buFont typeface="Arial" panose="020B0604020202020204" pitchFamily="34" charset="0"/>
            <a:buNone/>
            <a:tabLst/>
            <a:defRPr/>
          </a:pPr>
          <a:r>
            <a:rPr kumimoji="0" lang="en-US" sz="700" b="0" i="0" u="none" strike="noStrike" kern="1200" cap="none" spc="0" normalizeH="0" baseline="0" noProof="0">
              <a:ln>
                <a:noFill/>
              </a:ln>
              <a:solidFill>
                <a:sysClr val="windowText" lastClr="000000"/>
              </a:solidFill>
              <a:effectLst/>
              <a:uLnTx/>
              <a:uFillTx/>
              <a:latin typeface="+mj-lt"/>
              <a:ea typeface="+mn-ea"/>
              <a:cs typeface="+mn-cs"/>
            </a:rPr>
            <a:t>No entity in the Deloitte Network shall be responsible for any loss whatsoever sustained by any person or entity by reason of access to, use of or reliance on, this material. By using this material or any information contained in it, the user accepts this entire notice and terms of use.</a:t>
          </a:r>
        </a:p>
        <a:p>
          <a:pPr marL="0" marR="0" lvl="0" indent="0" algn="l" defTabSz="914400" rtl="0" eaLnBrk="1" fontAlgn="auto" latinLnBrk="0" hangingPunct="1">
            <a:lnSpc>
              <a:spcPct val="100000"/>
            </a:lnSpc>
            <a:spcBef>
              <a:spcPts val="0"/>
            </a:spcBef>
            <a:spcAft>
              <a:spcPts val="1000"/>
            </a:spcAft>
            <a:buClrTx/>
            <a:buSzPct val="100000"/>
            <a:buFont typeface="Arial" panose="020B0604020202020204" pitchFamily="34" charset="0"/>
            <a:buNone/>
            <a:tabLst/>
            <a:defRPr/>
          </a:pPr>
          <a:r>
            <a:rPr kumimoji="0" lang="en-US" sz="700" b="0" i="0" u="none" strike="noStrike" kern="1200" cap="none" spc="0" normalizeH="0" baseline="0" noProof="0">
              <a:ln>
                <a:noFill/>
              </a:ln>
              <a:solidFill>
                <a:sysClr val="windowText" lastClr="000000"/>
              </a:solidFill>
              <a:effectLst/>
              <a:uLnTx/>
              <a:uFillTx/>
              <a:latin typeface="+mj-lt"/>
              <a:ea typeface="+mn-ea"/>
              <a:cs typeface="+mn-cs"/>
            </a:rPr>
            <a:t>©2019 Deloitte Touche Tohmatsu India LLP. Member of Deloitte Touche Tohmatsu Limited</a:t>
          </a:r>
        </a:p>
      </xdr:txBody>
    </xdr:sp>
    <xdr:clientData/>
  </xdr:twoCellAnchor>
  <xdr:twoCellAnchor>
    <xdr:from>
      <xdr:col>1</xdr:col>
      <xdr:colOff>0</xdr:colOff>
      <xdr:row>3</xdr:row>
      <xdr:rowOff>0</xdr:rowOff>
    </xdr:from>
    <xdr:to>
      <xdr:col>18</xdr:col>
      <xdr:colOff>0</xdr:colOff>
      <xdr:row>17</xdr:row>
      <xdr:rowOff>25082</xdr:rowOff>
    </xdr:to>
    <xdr:sp macro="" textlink="">
      <xdr:nvSpPr>
        <xdr:cNvPr id="14" name="TextBox 17">
          <a:extLst>
            <a:ext uri="{FF2B5EF4-FFF2-40B4-BE49-F238E27FC236}">
              <a16:creationId xmlns:a16="http://schemas.microsoft.com/office/drawing/2014/main" id="{00000000-0008-0000-0000-00000E000000}"/>
            </a:ext>
          </a:extLst>
        </xdr:cNvPr>
        <xdr:cNvSpPr txBox="1"/>
      </xdr:nvSpPr>
      <xdr:spPr>
        <a:xfrm>
          <a:off x="284788" y="623455"/>
          <a:ext cx="13200303" cy="250350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171450" marR="0" lvl="0" indent="-171450" algn="just"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IN" sz="1100" b="0" i="0" u="none" strike="noStrike" kern="1200" cap="none" spc="0" normalizeH="0" baseline="0" noProof="0">
              <a:ln>
                <a:noFill/>
              </a:ln>
              <a:solidFill>
                <a:prstClr val="black"/>
              </a:solidFill>
              <a:effectLst/>
              <a:uLnTx/>
              <a:uFillTx/>
              <a:latin typeface="+mj-lt"/>
              <a:ea typeface="+mn-ea"/>
              <a:cs typeface="Arial" panose="020B0604020202020204" pitchFamily="34" charset="0"/>
            </a:rPr>
            <a:t>This financial assessment model has been prepared by Deloitte Touche Tohmatsu India LLP (“DTTILLP”) in accordance with the agreement between DTTILLP and M/s ChargeXO Lithium Technology Pvt. Ltd.  (“CXO” or the Client) and is subject to the scope of work, approach, and other conditions mentioned in the Work Order and the constraints covered in this financial model. </a:t>
          </a:r>
        </a:p>
        <a:p>
          <a:pPr marL="171450" marR="0" lvl="0" indent="-171450" algn="just"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endParaRPr kumimoji="0" lang="en-IN" sz="1100" b="0" i="0" u="none" strike="noStrike" kern="1200" cap="none" spc="0" normalizeH="0" baseline="0" noProof="0">
            <a:ln>
              <a:noFill/>
            </a:ln>
            <a:solidFill>
              <a:prstClr val="black"/>
            </a:solidFill>
            <a:effectLst/>
            <a:uLnTx/>
            <a:uFillTx/>
            <a:latin typeface="+mj-lt"/>
            <a:ea typeface="+mn-ea"/>
            <a:cs typeface="Arial" panose="020B0604020202020204" pitchFamily="34" charset="0"/>
          </a:endParaRPr>
        </a:p>
        <a:p>
          <a:pPr marL="171450" marR="0" lvl="0" indent="-171450" algn="just"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IN" sz="1100" b="0" i="0" u="none" strike="noStrike" kern="1200" cap="none" spc="0" normalizeH="0" baseline="0" noProof="0">
              <a:ln>
                <a:noFill/>
              </a:ln>
              <a:solidFill>
                <a:prstClr val="black"/>
              </a:solidFill>
              <a:effectLst/>
              <a:uLnTx/>
              <a:uFillTx/>
              <a:latin typeface="+mj-lt"/>
              <a:ea typeface="+mn-ea"/>
              <a:cs typeface="Arial" panose="020B0604020202020204" pitchFamily="34" charset="0"/>
            </a:rPr>
            <a:t>This financial model and the information contained herein are absolutely confidential and have been prepared by DTTILLP for the use by CXO only for the specified purpose </a:t>
          </a:r>
          <a:r>
            <a:rPr kumimoji="0" lang="en-US" sz="1100" b="1" i="0" u="none" strike="noStrike" kern="1200" cap="none" spc="0" normalizeH="0" baseline="0" noProof="0">
              <a:ln>
                <a:noFill/>
              </a:ln>
              <a:solidFill>
                <a:prstClr val="black"/>
              </a:solidFill>
              <a:effectLst/>
              <a:uLnTx/>
              <a:uFillTx/>
              <a:latin typeface="+mj-lt"/>
              <a:ea typeface="+mn-ea"/>
              <a:cs typeface="Arial" panose="020B0604020202020204" pitchFamily="34" charset="0"/>
            </a:rPr>
            <a:t>. </a:t>
          </a:r>
          <a:r>
            <a:rPr kumimoji="0" lang="en-IN" sz="1100" b="0" i="0" u="none" strike="noStrike" kern="1200" cap="none" spc="0" normalizeH="0" baseline="0" noProof="0">
              <a:ln>
                <a:noFill/>
              </a:ln>
              <a:solidFill>
                <a:prstClr val="black"/>
              </a:solidFill>
              <a:effectLst/>
              <a:uLnTx/>
              <a:uFillTx/>
              <a:latin typeface="+mj-lt"/>
              <a:ea typeface="+mn-ea"/>
              <a:cs typeface="Arial" panose="020B0604020202020204" pitchFamily="34" charset="0"/>
            </a:rPr>
            <a:t>No other party other than the Client is entitled to rely on this report for any purpose whatsoever and DTTILLP accepts no responsibility or liability to any party in connection with this report. This report is provided for the purpose of assistance only and is not intended to be and must not alone be taken as the basis for an investment decision. Nothing in this document should be construed as investment/ financial, technical, tax or accounting advice for any reason whatsoever. </a:t>
          </a:r>
        </a:p>
        <a:p>
          <a:pPr marL="171450" marR="0" lvl="0" indent="-171450" algn="just"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endParaRPr kumimoji="0" lang="en-IN" sz="1100" b="0" i="0" u="none" strike="noStrike" kern="1200" cap="none" spc="0" normalizeH="0" baseline="0" noProof="0">
            <a:ln>
              <a:noFill/>
            </a:ln>
            <a:solidFill>
              <a:prstClr val="black"/>
            </a:solidFill>
            <a:effectLst/>
            <a:uLnTx/>
            <a:uFillTx/>
            <a:latin typeface="+mj-lt"/>
            <a:ea typeface="+mn-ea"/>
            <a:cs typeface="Arial" panose="020B0604020202020204" pitchFamily="34" charset="0"/>
          </a:endParaRPr>
        </a:p>
        <a:p>
          <a:pPr marL="171450" marR="0" lvl="0" indent="-171450" algn="just"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IN" sz="1100" b="0" i="0" u="none" strike="noStrike" kern="1200" cap="none" spc="0" normalizeH="0" baseline="0" noProof="0">
              <a:ln>
                <a:noFill/>
              </a:ln>
              <a:solidFill>
                <a:prstClr val="black"/>
              </a:solidFill>
              <a:effectLst/>
              <a:uLnTx/>
              <a:uFillTx/>
              <a:latin typeface="+mj-lt"/>
              <a:ea typeface="+mn-ea"/>
              <a:cs typeface="Arial" panose="020B0604020202020204" pitchFamily="34" charset="0"/>
            </a:rPr>
            <a:t>This financial model has been prepared on the basis of information and inputs obtained and collected by DTTILLP from the client and relevant authentic publicly available sources. The sources of any material information (except that collected from primary sources) used in the report has been mentioned or cited herein. The information so obtained and collected has been without any independent verification by DTTILLP. During the course of the study, DTTILLP has entirely relied in full faith on the information available from the publicly available sources from authentic domains. DTTILLP shall not be responsible for and provides no assurance regarding the accuracy, timeliness, adequacy, comprehensiveness and/ or completeness of such information and provides no warranty of any kind, express or implied, including, but not limited to warranties of performance and fitness for a particular purpose. DTTILLP shall not be held liable for any losses and damages arising as a result of any inaccuracy or inadequacy or incomprehensiveness or incompleteness of such information.</a:t>
          </a:r>
        </a:p>
        <a:p>
          <a:pPr marL="171450" marR="0" lvl="0" indent="-171450" algn="just"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endParaRPr kumimoji="0" lang="en-IN" sz="1100" b="0" i="0" u="none" strike="noStrike" kern="1200" cap="none" spc="0" normalizeH="0" baseline="0" noProof="0">
            <a:ln>
              <a:noFill/>
            </a:ln>
            <a:solidFill>
              <a:prstClr val="black"/>
            </a:solidFill>
            <a:effectLst/>
            <a:uLnTx/>
            <a:uFillTx/>
            <a:latin typeface="+mj-lt"/>
            <a:ea typeface="+mn-ea"/>
            <a:cs typeface="Arial" panose="020B0604020202020204" pitchFamily="34" charset="0"/>
          </a:endParaRPr>
        </a:p>
        <a:p>
          <a:pPr marL="171450" marR="0" lvl="0" indent="-171450" algn="just"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IN" sz="1100" b="0" i="0" u="none" strike="noStrike" kern="1200" cap="none" spc="0" normalizeH="0" baseline="0" noProof="0">
              <a:ln>
                <a:noFill/>
              </a:ln>
              <a:solidFill>
                <a:prstClr val="black"/>
              </a:solidFill>
              <a:effectLst/>
              <a:uLnTx/>
              <a:uFillTx/>
              <a:latin typeface="+mj-lt"/>
              <a:ea typeface="+mn-ea"/>
              <a:cs typeface="Arial" panose="020B0604020202020204" pitchFamily="34" charset="0"/>
            </a:rPr>
            <a:t>DTTILLP takes no responsibility for the translation of this financial model in any other language.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309105</xdr:colOff>
      <xdr:row>0</xdr:row>
      <xdr:rowOff>0</xdr:rowOff>
    </xdr:from>
    <xdr:to>
      <xdr:col>4</xdr:col>
      <xdr:colOff>309465</xdr:colOff>
      <xdr:row>0</xdr:row>
      <xdr:rowOff>360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200-000002000000}"/>
                </a:ext>
              </a:extLst>
            </xdr14:cNvPr>
            <xdr14:cNvContentPartPr/>
          </xdr14:nvContentPartPr>
          <xdr14:nvPr macro=""/>
          <xdr14:xfrm>
            <a:off x="3309480" y="420480"/>
            <a:ext cx="360" cy="360"/>
          </xdr14:xfrm>
        </xdr:contentPart>
      </mc:Choice>
      <mc:Fallback xmlns="">
        <xdr:pic>
          <xdr:nvPicPr>
            <xdr:cNvPr id="2" name="Ink 1">
              <a:extLst>
                <a:ext uri="{FF2B5EF4-FFF2-40B4-BE49-F238E27FC236}">
                  <a16:creationId xmlns:a16="http://schemas.microsoft.com/office/drawing/2014/main" id="{12C6F178-9293-4AB8-AB4B-2F51DA40049E}"/>
                </a:ext>
              </a:extLst>
            </xdr:cNvPr>
            <xdr:cNvPicPr/>
          </xdr:nvPicPr>
          <xdr:blipFill>
            <a:blip xmlns:r="http://schemas.openxmlformats.org/officeDocument/2006/relationships" r:embed="rId2"/>
            <a:stretch>
              <a:fillRect/>
            </a:stretch>
          </xdr:blipFill>
          <xdr:spPr>
            <a:xfrm>
              <a:off x="3300840" y="411840"/>
              <a:ext cx="18000" cy="18000"/>
            </a:xfrm>
            <a:prstGeom prst="rect">
              <a:avLst/>
            </a:prstGeom>
          </xdr:spPr>
        </xdr:pic>
      </mc:Fallback>
    </mc:AlternateContent>
    <xdr:clientData/>
  </xdr:twoCellAnchor>
  <mc:AlternateContent xmlns:mc="http://schemas.openxmlformats.org/markup-compatibility/2006">
    <mc:Choice xmlns:a14="http://schemas.microsoft.com/office/drawing/2010/main" Requires="a14">
      <xdr:twoCellAnchor>
        <xdr:from>
          <xdr:col>4</xdr:col>
          <xdr:colOff>609600</xdr:colOff>
          <xdr:row>0</xdr:row>
          <xdr:rowOff>101600</xdr:rowOff>
        </xdr:from>
        <xdr:to>
          <xdr:col>6</xdr:col>
          <xdr:colOff>501650</xdr:colOff>
          <xdr:row>2</xdr:row>
          <xdr:rowOff>44450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Macro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177800</xdr:colOff>
          <xdr:row>2</xdr:row>
          <xdr:rowOff>152400</xdr:rowOff>
        </xdr:from>
        <xdr:to>
          <xdr:col>9</xdr:col>
          <xdr:colOff>228600</xdr:colOff>
          <xdr:row>4</xdr:row>
          <xdr:rowOff>38100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Sensitivity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309105</xdr:colOff>
      <xdr:row>0</xdr:row>
      <xdr:rowOff>0</xdr:rowOff>
    </xdr:from>
    <xdr:to>
      <xdr:col>4</xdr:col>
      <xdr:colOff>309465</xdr:colOff>
      <xdr:row>0</xdr:row>
      <xdr:rowOff>360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400-000002000000}"/>
                </a:ext>
              </a:extLst>
            </xdr14:cNvPr>
            <xdr14:cNvContentPartPr/>
          </xdr14:nvContentPartPr>
          <xdr14:nvPr macro=""/>
          <xdr14:xfrm>
            <a:off x="3309480" y="420480"/>
            <a:ext cx="360" cy="360"/>
          </xdr14:xfrm>
        </xdr:contentPart>
      </mc:Choice>
      <mc:Fallback xmlns="">
        <xdr:pic>
          <xdr:nvPicPr>
            <xdr:cNvPr id="2" name="Ink 1">
              <a:extLst>
                <a:ext uri="{FF2B5EF4-FFF2-40B4-BE49-F238E27FC236}">
                  <a16:creationId xmlns:a16="http://schemas.microsoft.com/office/drawing/2014/main" id="{12C6F178-9293-4AB8-AB4B-2F51DA40049E}"/>
                </a:ext>
              </a:extLst>
            </xdr:cNvPr>
            <xdr:cNvPicPr/>
          </xdr:nvPicPr>
          <xdr:blipFill>
            <a:blip xmlns:r="http://schemas.openxmlformats.org/officeDocument/2006/relationships" r:embed="rId2"/>
            <a:stretch>
              <a:fillRect/>
            </a:stretch>
          </xdr:blipFill>
          <xdr:spPr>
            <a:xfrm>
              <a:off x="3300840" y="411840"/>
              <a:ext cx="18000" cy="18000"/>
            </a:xfrm>
            <a:prstGeom prst="rect">
              <a:avLst/>
            </a:prstGeom>
          </xdr:spPr>
        </xdr:pic>
      </mc:Fallback>
    </mc:AlternateContent>
    <xdr:clientData/>
  </xdr:twoCellAnchor>
  <mc:AlternateContent xmlns:mc="http://schemas.openxmlformats.org/markup-compatibility/2006">
    <mc:Choice xmlns:a14="http://schemas.microsoft.com/office/drawing/2010/main" Requires="a14">
      <xdr:twoCellAnchor>
        <xdr:from>
          <xdr:col>4</xdr:col>
          <xdr:colOff>508000</xdr:colOff>
          <xdr:row>0</xdr:row>
          <xdr:rowOff>69850</xdr:rowOff>
        </xdr:from>
        <xdr:to>
          <xdr:col>6</xdr:col>
          <xdr:colOff>406400</xdr:colOff>
          <xdr:row>2</xdr:row>
          <xdr:rowOff>25400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Macro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309105</xdr:colOff>
      <xdr:row>0</xdr:row>
      <xdr:rowOff>0</xdr:rowOff>
    </xdr:from>
    <xdr:to>
      <xdr:col>4</xdr:col>
      <xdr:colOff>309465</xdr:colOff>
      <xdr:row>0</xdr:row>
      <xdr:rowOff>360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500-000002000000}"/>
                </a:ext>
              </a:extLst>
            </xdr14:cNvPr>
            <xdr14:cNvContentPartPr/>
          </xdr14:nvContentPartPr>
          <xdr14:nvPr macro=""/>
          <xdr14:xfrm>
            <a:off x="3309480" y="420480"/>
            <a:ext cx="360" cy="360"/>
          </xdr14:xfrm>
        </xdr:contentPart>
      </mc:Choice>
      <mc:Fallback xmlns="">
        <xdr:pic>
          <xdr:nvPicPr>
            <xdr:cNvPr id="2" name="Ink 1">
              <a:extLst>
                <a:ext uri="{FF2B5EF4-FFF2-40B4-BE49-F238E27FC236}">
                  <a16:creationId xmlns:a16="http://schemas.microsoft.com/office/drawing/2014/main" id="{12C6F178-9293-4AB8-AB4B-2F51DA40049E}"/>
                </a:ext>
              </a:extLst>
            </xdr:cNvPr>
            <xdr:cNvPicPr/>
          </xdr:nvPicPr>
          <xdr:blipFill>
            <a:blip xmlns:r="http://schemas.openxmlformats.org/officeDocument/2006/relationships" r:embed="rId2"/>
            <a:stretch>
              <a:fillRect/>
            </a:stretch>
          </xdr:blipFill>
          <xdr:spPr>
            <a:xfrm>
              <a:off x="3300840" y="411840"/>
              <a:ext cx="18000" cy="18000"/>
            </a:xfrm>
            <a:prstGeom prst="rect">
              <a:avLst/>
            </a:prstGeom>
          </xdr:spPr>
        </xdr:pic>
      </mc:Fallback>
    </mc:AlternateContent>
    <xdr:clientData/>
  </xdr:twoCellAnchor>
  <mc:AlternateContent xmlns:mc="http://schemas.openxmlformats.org/markup-compatibility/2006">
    <mc:Choice xmlns:a14="http://schemas.microsoft.com/office/drawing/2010/main" Requires="a14">
      <xdr:twoCellAnchor>
        <xdr:from>
          <xdr:col>4</xdr:col>
          <xdr:colOff>558800</xdr:colOff>
          <xdr:row>0</xdr:row>
          <xdr:rowOff>82550</xdr:rowOff>
        </xdr:from>
        <xdr:to>
          <xdr:col>6</xdr:col>
          <xdr:colOff>444500</xdr:colOff>
          <xdr:row>2</xdr:row>
          <xdr:rowOff>25400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Macro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309105</xdr:colOff>
      <xdr:row>0</xdr:row>
      <xdr:rowOff>0</xdr:rowOff>
    </xdr:from>
    <xdr:to>
      <xdr:col>4</xdr:col>
      <xdr:colOff>309465</xdr:colOff>
      <xdr:row>0</xdr:row>
      <xdr:rowOff>360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600-000002000000}"/>
                </a:ext>
              </a:extLst>
            </xdr14:cNvPr>
            <xdr14:cNvContentPartPr/>
          </xdr14:nvContentPartPr>
          <xdr14:nvPr macro=""/>
          <xdr14:xfrm>
            <a:off x="3309480" y="420480"/>
            <a:ext cx="360" cy="360"/>
          </xdr14:xfrm>
        </xdr:contentPart>
      </mc:Choice>
      <mc:Fallback xmlns="">
        <xdr:pic>
          <xdr:nvPicPr>
            <xdr:cNvPr id="2" name="Ink 1">
              <a:extLst>
                <a:ext uri="{FF2B5EF4-FFF2-40B4-BE49-F238E27FC236}">
                  <a16:creationId xmlns:a16="http://schemas.microsoft.com/office/drawing/2014/main" id="{12C6F178-9293-4AB8-AB4B-2F51DA40049E}"/>
                </a:ext>
              </a:extLst>
            </xdr:cNvPr>
            <xdr:cNvPicPr/>
          </xdr:nvPicPr>
          <xdr:blipFill>
            <a:blip xmlns:r="http://schemas.openxmlformats.org/officeDocument/2006/relationships" r:embed="rId2"/>
            <a:stretch>
              <a:fillRect/>
            </a:stretch>
          </xdr:blipFill>
          <xdr:spPr>
            <a:xfrm>
              <a:off x="3300840" y="411840"/>
              <a:ext cx="18000" cy="18000"/>
            </a:xfrm>
            <a:prstGeom prst="rect">
              <a:avLst/>
            </a:prstGeom>
          </xdr:spPr>
        </xdr:pic>
      </mc:Fallback>
    </mc:AlternateContent>
    <xdr:clientData/>
  </xdr:twoCellAnchor>
  <mc:AlternateContent xmlns:mc="http://schemas.openxmlformats.org/markup-compatibility/2006">
    <mc:Choice xmlns:a14="http://schemas.microsoft.com/office/drawing/2010/main" Requires="a14">
      <xdr:twoCellAnchor>
        <xdr:from>
          <xdr:col>4</xdr:col>
          <xdr:colOff>412750</xdr:colOff>
          <xdr:row>0</xdr:row>
          <xdr:rowOff>88900</xdr:rowOff>
        </xdr:from>
        <xdr:to>
          <xdr:col>6</xdr:col>
          <xdr:colOff>298450</xdr:colOff>
          <xdr:row>2</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Macro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309105</xdr:colOff>
      <xdr:row>0</xdr:row>
      <xdr:rowOff>0</xdr:rowOff>
    </xdr:from>
    <xdr:to>
      <xdr:col>4</xdr:col>
      <xdr:colOff>309465</xdr:colOff>
      <xdr:row>0</xdr:row>
      <xdr:rowOff>360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700-000002000000}"/>
                </a:ext>
              </a:extLst>
            </xdr14:cNvPr>
            <xdr14:cNvContentPartPr/>
          </xdr14:nvContentPartPr>
          <xdr14:nvPr macro=""/>
          <xdr14:xfrm>
            <a:off x="3309480" y="420480"/>
            <a:ext cx="360" cy="360"/>
          </xdr14:xfrm>
        </xdr:contentPart>
      </mc:Choice>
      <mc:Fallback xmlns="">
        <xdr:pic>
          <xdr:nvPicPr>
            <xdr:cNvPr id="2" name="Ink 1">
              <a:extLst>
                <a:ext uri="{FF2B5EF4-FFF2-40B4-BE49-F238E27FC236}">
                  <a16:creationId xmlns:a16="http://schemas.microsoft.com/office/drawing/2014/main" id="{12C6F178-9293-4AB8-AB4B-2F51DA40049E}"/>
                </a:ext>
              </a:extLst>
            </xdr:cNvPr>
            <xdr:cNvPicPr/>
          </xdr:nvPicPr>
          <xdr:blipFill>
            <a:blip xmlns:r="http://schemas.openxmlformats.org/officeDocument/2006/relationships" r:embed="rId2"/>
            <a:stretch>
              <a:fillRect/>
            </a:stretch>
          </xdr:blipFill>
          <xdr:spPr>
            <a:xfrm>
              <a:off x="3300840" y="411840"/>
              <a:ext cx="18000" cy="18000"/>
            </a:xfrm>
            <a:prstGeom prst="rect">
              <a:avLst/>
            </a:prstGeom>
          </xdr:spPr>
        </xdr:pic>
      </mc:Fallback>
    </mc:AlternateContent>
    <xdr:clientData/>
  </xdr:twoCellAnchor>
  <mc:AlternateContent xmlns:mc="http://schemas.openxmlformats.org/markup-compatibility/2006">
    <mc:Choice xmlns:a14="http://schemas.microsoft.com/office/drawing/2010/main" Requires="a14">
      <xdr:twoCellAnchor>
        <xdr:from>
          <xdr:col>4</xdr:col>
          <xdr:colOff>730250</xdr:colOff>
          <xdr:row>0</xdr:row>
          <xdr:rowOff>82550</xdr:rowOff>
        </xdr:from>
        <xdr:to>
          <xdr:col>6</xdr:col>
          <xdr:colOff>615950</xdr:colOff>
          <xdr:row>2</xdr:row>
          <xdr:rowOff>25400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Macro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4</xdr:col>
      <xdr:colOff>309105</xdr:colOff>
      <xdr:row>0</xdr:row>
      <xdr:rowOff>0</xdr:rowOff>
    </xdr:from>
    <xdr:to>
      <xdr:col>4</xdr:col>
      <xdr:colOff>309465</xdr:colOff>
      <xdr:row>0</xdr:row>
      <xdr:rowOff>360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800-000002000000}"/>
                </a:ext>
              </a:extLst>
            </xdr14:cNvPr>
            <xdr14:cNvContentPartPr/>
          </xdr14:nvContentPartPr>
          <xdr14:nvPr macro=""/>
          <xdr14:xfrm>
            <a:off x="3309480" y="420480"/>
            <a:ext cx="360" cy="360"/>
          </xdr14:xfrm>
        </xdr:contentPart>
      </mc:Choice>
      <mc:Fallback xmlns="">
        <xdr:pic>
          <xdr:nvPicPr>
            <xdr:cNvPr id="2" name="Ink 1">
              <a:extLst>
                <a:ext uri="{FF2B5EF4-FFF2-40B4-BE49-F238E27FC236}">
                  <a16:creationId xmlns:a16="http://schemas.microsoft.com/office/drawing/2014/main" id="{12C6F178-9293-4AB8-AB4B-2F51DA40049E}"/>
                </a:ext>
              </a:extLst>
            </xdr:cNvPr>
            <xdr:cNvPicPr/>
          </xdr:nvPicPr>
          <xdr:blipFill>
            <a:blip xmlns:r="http://schemas.openxmlformats.org/officeDocument/2006/relationships" r:embed="rId2"/>
            <a:stretch>
              <a:fillRect/>
            </a:stretch>
          </xdr:blipFill>
          <xdr:spPr>
            <a:xfrm>
              <a:off x="3300840" y="411840"/>
              <a:ext cx="18000" cy="18000"/>
            </a:xfrm>
            <a:prstGeom prst="rect">
              <a:avLst/>
            </a:prstGeom>
          </xdr:spPr>
        </xdr:pic>
      </mc:Fallback>
    </mc:AlternateContent>
    <xdr:clientData/>
  </xdr:twoCellAnchor>
  <mc:AlternateContent xmlns:mc="http://schemas.openxmlformats.org/markup-compatibility/2006">
    <mc:Choice xmlns:a14="http://schemas.microsoft.com/office/drawing/2010/main" Requires="a14">
      <xdr:twoCellAnchor>
        <xdr:from>
          <xdr:col>4</xdr:col>
          <xdr:colOff>565150</xdr:colOff>
          <xdr:row>0</xdr:row>
          <xdr:rowOff>69850</xdr:rowOff>
        </xdr:from>
        <xdr:to>
          <xdr:col>6</xdr:col>
          <xdr:colOff>457200</xdr:colOff>
          <xdr:row>2</xdr:row>
          <xdr:rowOff>12700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Macro</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114300</xdr:rowOff>
        </xdr:from>
        <xdr:to>
          <xdr:col>6</xdr:col>
          <xdr:colOff>622300</xdr:colOff>
          <xdr:row>2</xdr:row>
          <xdr:rowOff>50800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Macro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ashmig/Desktop/CXO/10th%20Oct/Draft%20FM_CXO_23Oct201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ashmig/AppData/Local/Microsoft/Windows/INetCache/Content.Outlook/17ZQ8JUH/Draft%20FM_CXO_03Oc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d.docs.live.net/ca9dc2e5238c46f1/Escritorio/Work/Business%20model/Solarpack_Financial%20Model_vsentd_08062016.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spethi/AppData/Local/Microsoft/Windows/INetCache/Content.Outlook/MOGA2U3E/Westinghouse%20LWR%20model_19Feb201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d.docs.live.net/Users/spethi/AppData/Local/Microsoft/Windows/INetCache/Content.Outlook/MOGA2U3E/Westinghouse%20LWR%20model_19Feb2014.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d.docs.live.net/Google%20Drive/Repository/Internacional-Eje%20A/17-India/2-Leads/TS2%20-%20Telangana%20TS%20400MW%20JNNSM%20Ph2B2T1%20RfS/Finance/20160301_TS2_ImprovedModel.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d.docs.live.net/ca9dc2e5238c46f1/Escritorio/Work/Business%20model/Personal/Tikaana/Tikaana%20Plan_v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TOC"/>
      <sheetName val="Ins"/>
      <sheetName val="A (C)"/>
      <sheetName val="OS (C)"/>
      <sheetName val="Sensitivity"/>
      <sheetName val="FS (C)"/>
      <sheetName val="WS (C)"/>
      <sheetName val="OS (1)"/>
      <sheetName val="CFS (1)"/>
      <sheetName val="WS (1)"/>
      <sheetName val="OS (2)"/>
      <sheetName val="CFS (2)"/>
      <sheetName val="Raw Material Input"/>
      <sheetName val="WS (2)"/>
      <sheetName val="OS (3)"/>
      <sheetName val="CFS (3)"/>
      <sheetName val="WS (3)"/>
      <sheetName val="OS (4)"/>
      <sheetName val="CFS (4)"/>
      <sheetName val="WS (4)"/>
      <sheetName val="OS (5)"/>
      <sheetName val="CFS (5)"/>
      <sheetName val="WS (5)"/>
      <sheetName val="Tax (1)"/>
      <sheetName val="Tax (2)"/>
      <sheetName val="Tax (3)"/>
      <sheetName val="Tax (4)"/>
      <sheetName val="Tax (5)"/>
      <sheetName val="Tax (C)"/>
      <sheetName val="Incentives"/>
      <sheetName val="Sheet1"/>
      <sheetName val="ex rate"/>
    </sheetNames>
    <sheetDataSet>
      <sheetData sheetId="0" refreshError="1"/>
      <sheetData sheetId="1" refreshError="1"/>
      <sheetData sheetId="2" refreshError="1"/>
      <sheetData sheetId="3">
        <row r="13">
          <cell r="C13" t="str">
            <v>Mn</v>
          </cell>
          <cell r="D13">
            <v>1000000</v>
          </cell>
        </row>
        <row r="14">
          <cell r="C14" t="str">
            <v>INR</v>
          </cell>
          <cell r="D14">
            <v>10.106209</v>
          </cell>
        </row>
        <row r="15">
          <cell r="D15">
            <v>0.140597</v>
          </cell>
        </row>
        <row r="16">
          <cell r="D16">
            <v>10.106209</v>
          </cell>
        </row>
        <row r="26">
          <cell r="D26">
            <v>44287</v>
          </cell>
        </row>
        <row r="31">
          <cell r="D31">
            <v>43922</v>
          </cell>
        </row>
        <row r="34">
          <cell r="D34">
            <v>44287</v>
          </cell>
        </row>
        <row r="45">
          <cell r="D45">
            <v>44652</v>
          </cell>
        </row>
        <row r="53">
          <cell r="D53">
            <v>45017</v>
          </cell>
        </row>
        <row r="61">
          <cell r="D61">
            <v>45383</v>
          </cell>
        </row>
        <row r="69">
          <cell r="D69">
            <v>45748</v>
          </cell>
        </row>
        <row r="75">
          <cell r="D75">
            <v>1</v>
          </cell>
        </row>
        <row r="77">
          <cell r="D77">
            <v>1</v>
          </cell>
        </row>
        <row r="78">
          <cell r="D78">
            <v>1</v>
          </cell>
        </row>
        <row r="79">
          <cell r="D79">
            <v>1</v>
          </cell>
        </row>
        <row r="80">
          <cell r="D80">
            <v>2</v>
          </cell>
        </row>
        <row r="81">
          <cell r="D81">
            <v>5</v>
          </cell>
        </row>
        <row r="103">
          <cell r="C103" t="str">
            <v>acres</v>
          </cell>
          <cell r="D103">
            <v>180</v>
          </cell>
        </row>
        <row r="104">
          <cell r="D104">
            <v>0</v>
          </cell>
        </row>
        <row r="105">
          <cell r="D105">
            <v>0</v>
          </cell>
        </row>
        <row r="106">
          <cell r="D106">
            <v>0</v>
          </cell>
        </row>
        <row r="107">
          <cell r="D107">
            <v>0</v>
          </cell>
        </row>
        <row r="108">
          <cell r="C108" t="str">
            <v>INR Mn/acre</v>
          </cell>
        </row>
        <row r="109">
          <cell r="D109">
            <v>0.29684721540985348</v>
          </cell>
        </row>
        <row r="114">
          <cell r="D114">
            <v>1350</v>
          </cell>
        </row>
        <row r="116">
          <cell r="D116">
            <v>0</v>
          </cell>
        </row>
        <row r="120">
          <cell r="D120">
            <v>0</v>
          </cell>
        </row>
        <row r="122">
          <cell r="D122">
            <v>0</v>
          </cell>
        </row>
        <row r="126">
          <cell r="C126" t="str">
            <v>sq. mt/GWh</v>
          </cell>
          <cell r="D126">
            <v>30000</v>
          </cell>
        </row>
        <row r="127">
          <cell r="D127">
            <v>3333</v>
          </cell>
        </row>
        <row r="130">
          <cell r="D130">
            <v>0</v>
          </cell>
        </row>
        <row r="136">
          <cell r="D136">
            <v>132</v>
          </cell>
        </row>
        <row r="137">
          <cell r="D137">
            <v>0.1</v>
          </cell>
        </row>
        <row r="139">
          <cell r="D139">
            <v>1.19</v>
          </cell>
        </row>
        <row r="140">
          <cell r="D140">
            <v>0</v>
          </cell>
        </row>
        <row r="142">
          <cell r="D142">
            <v>500</v>
          </cell>
        </row>
        <row r="143">
          <cell r="D143">
            <v>200</v>
          </cell>
        </row>
        <row r="144">
          <cell r="D144">
            <v>50</v>
          </cell>
        </row>
        <row r="148">
          <cell r="D148">
            <v>1400</v>
          </cell>
        </row>
        <row r="149">
          <cell r="D149">
            <v>3500</v>
          </cell>
        </row>
        <row r="150">
          <cell r="D150">
            <v>10000</v>
          </cell>
        </row>
        <row r="151">
          <cell r="D151">
            <v>16</v>
          </cell>
        </row>
        <row r="153">
          <cell r="D153">
            <v>0.05</v>
          </cell>
        </row>
        <row r="155">
          <cell r="D155">
            <v>7.9850000000000003</v>
          </cell>
        </row>
        <row r="156">
          <cell r="D156">
            <v>20</v>
          </cell>
        </row>
        <row r="157">
          <cell r="D157">
            <v>40</v>
          </cell>
        </row>
        <row r="158">
          <cell r="C158" t="str">
            <v>% of total sales</v>
          </cell>
          <cell r="D158">
            <v>5.0000000000000001E-3</v>
          </cell>
        </row>
        <row r="160">
          <cell r="D160">
            <v>0.03</v>
          </cell>
        </row>
        <row r="163">
          <cell r="D163">
            <v>50</v>
          </cell>
        </row>
        <row r="165">
          <cell r="D165">
            <v>6</v>
          </cell>
        </row>
        <row r="166">
          <cell r="D166">
            <v>0.01</v>
          </cell>
        </row>
        <row r="168">
          <cell r="D168">
            <v>7</v>
          </cell>
        </row>
        <row r="170">
          <cell r="D170">
            <v>28.8</v>
          </cell>
        </row>
        <row r="171">
          <cell r="D171">
            <v>0.01</v>
          </cell>
        </row>
        <row r="174">
          <cell r="D174">
            <v>17.5</v>
          </cell>
        </row>
        <row r="175">
          <cell r="D175">
            <v>0</v>
          </cell>
        </row>
        <row r="178">
          <cell r="D178">
            <v>0.1</v>
          </cell>
        </row>
        <row r="179">
          <cell r="D179">
            <v>1</v>
          </cell>
        </row>
        <row r="180">
          <cell r="D180">
            <v>60</v>
          </cell>
        </row>
        <row r="187">
          <cell r="D187">
            <v>0.7</v>
          </cell>
        </row>
        <row r="188">
          <cell r="D188">
            <v>0.30000000000000004</v>
          </cell>
        </row>
        <row r="189">
          <cell r="D189">
            <v>0</v>
          </cell>
        </row>
        <row r="191">
          <cell r="D191">
            <v>0.12</v>
          </cell>
        </row>
        <row r="192">
          <cell r="D192">
            <v>0.12</v>
          </cell>
        </row>
        <row r="193">
          <cell r="D193">
            <v>0.15528</v>
          </cell>
        </row>
        <row r="195">
          <cell r="D195">
            <v>15</v>
          </cell>
        </row>
        <row r="199">
          <cell r="D199">
            <v>0.17010000000000003</v>
          </cell>
        </row>
        <row r="200">
          <cell r="D200">
            <v>0</v>
          </cell>
        </row>
        <row r="201">
          <cell r="D201">
            <v>180</v>
          </cell>
        </row>
        <row r="204">
          <cell r="D204">
            <v>0.03</v>
          </cell>
        </row>
        <row r="208">
          <cell r="D208">
            <v>60</v>
          </cell>
        </row>
        <row r="209">
          <cell r="D209">
            <v>60</v>
          </cell>
        </row>
        <row r="210">
          <cell r="D210">
            <v>30</v>
          </cell>
        </row>
        <row r="211">
          <cell r="D211">
            <v>0.13</v>
          </cell>
        </row>
        <row r="213">
          <cell r="D213">
            <v>0.12</v>
          </cell>
        </row>
        <row r="230">
          <cell r="D230">
            <v>12</v>
          </cell>
        </row>
      </sheetData>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TOC"/>
      <sheetName val="Ins"/>
      <sheetName val="A (C)"/>
      <sheetName val="Sensitivity"/>
      <sheetName val="FS (C)"/>
      <sheetName val="OS (C)"/>
      <sheetName val="WS (C)"/>
      <sheetName val="A (1)"/>
      <sheetName val="OS (1)"/>
      <sheetName val="FS (1)"/>
      <sheetName val="WS (1)"/>
      <sheetName val="A (2)"/>
      <sheetName val="OS (2)"/>
      <sheetName val="FS (2)"/>
      <sheetName val="Raw Material Input"/>
      <sheetName val="WS (2)"/>
      <sheetName val="A (3)"/>
      <sheetName val="OS (3)"/>
      <sheetName val="FS (3)"/>
      <sheetName val="WS (3)"/>
      <sheetName val="A (4)"/>
      <sheetName val="OS (4)"/>
      <sheetName val="FS (4)"/>
      <sheetName val="WS (4)"/>
      <sheetName val="A (5)"/>
      <sheetName val="OS (5)"/>
      <sheetName val="FS (5)"/>
      <sheetName val="WS (5)"/>
      <sheetName val="Tax (1)"/>
      <sheetName val="Tax (2)"/>
      <sheetName val="Tax (3)"/>
      <sheetName val="Tax (4)"/>
      <sheetName val="Tax (5)"/>
      <sheetName val="Tax (C)"/>
      <sheetName val="Incentives"/>
      <sheetName val="ex rate"/>
    </sheetNames>
    <sheetDataSet>
      <sheetData sheetId="0" refreshError="1"/>
      <sheetData sheetId="1" refreshError="1"/>
      <sheetData sheetId="2" refreshError="1"/>
      <sheetData sheetId="3">
        <row r="13">
          <cell r="D13">
            <v>1000000</v>
          </cell>
        </row>
        <row r="14">
          <cell r="D14">
            <v>10.106209</v>
          </cell>
        </row>
        <row r="24">
          <cell r="D24">
            <v>44287</v>
          </cell>
        </row>
        <row r="30">
          <cell r="D30">
            <v>1</v>
          </cell>
        </row>
        <row r="38">
          <cell r="D38">
            <v>180</v>
          </cell>
        </row>
        <row r="40">
          <cell r="D40">
            <v>0.29684721540985348</v>
          </cell>
        </row>
        <row r="45">
          <cell r="D45">
            <v>1350</v>
          </cell>
        </row>
        <row r="51">
          <cell r="D51">
            <v>0</v>
          </cell>
        </row>
        <row r="58">
          <cell r="D58">
            <v>3333</v>
          </cell>
        </row>
        <row r="67">
          <cell r="D67">
            <v>132</v>
          </cell>
        </row>
        <row r="68">
          <cell r="D68">
            <v>0.1</v>
          </cell>
        </row>
        <row r="70">
          <cell r="D70">
            <v>1.19</v>
          </cell>
        </row>
        <row r="73">
          <cell r="D73">
            <v>500</v>
          </cell>
        </row>
        <row r="74">
          <cell r="D74">
            <v>200</v>
          </cell>
        </row>
        <row r="75">
          <cell r="D75">
            <v>50</v>
          </cell>
        </row>
        <row r="78">
          <cell r="D78">
            <v>1400</v>
          </cell>
        </row>
        <row r="79">
          <cell r="D79">
            <v>3500</v>
          </cell>
        </row>
        <row r="80">
          <cell r="D80">
            <v>10000</v>
          </cell>
        </row>
        <row r="81">
          <cell r="D81">
            <v>16</v>
          </cell>
        </row>
        <row r="83">
          <cell r="D83">
            <v>0.05</v>
          </cell>
        </row>
        <row r="85">
          <cell r="D85">
            <v>7.9850000000000003</v>
          </cell>
        </row>
        <row r="86">
          <cell r="D86">
            <v>20</v>
          </cell>
        </row>
        <row r="87">
          <cell r="D87">
            <v>40</v>
          </cell>
        </row>
        <row r="88">
          <cell r="D88">
            <v>5.0000000000000001E-3</v>
          </cell>
        </row>
        <row r="90">
          <cell r="D90">
            <v>0.03</v>
          </cell>
        </row>
        <row r="93">
          <cell r="D93">
            <v>50</v>
          </cell>
        </row>
        <row r="95">
          <cell r="D95">
            <v>6</v>
          </cell>
        </row>
        <row r="98">
          <cell r="D98">
            <v>7</v>
          </cell>
        </row>
        <row r="100">
          <cell r="D100">
            <v>57.6</v>
          </cell>
        </row>
        <row r="104">
          <cell r="D104">
            <v>17.5</v>
          </cell>
        </row>
        <row r="105">
          <cell r="D105">
            <v>0</v>
          </cell>
        </row>
        <row r="108">
          <cell r="D108">
            <v>0.1</v>
          </cell>
        </row>
        <row r="109">
          <cell r="D109">
            <v>1</v>
          </cell>
        </row>
        <row r="117">
          <cell r="D117">
            <v>0.7</v>
          </cell>
        </row>
        <row r="118">
          <cell r="D118">
            <v>0.30000000000000004</v>
          </cell>
        </row>
        <row r="120">
          <cell r="D120">
            <v>0.12</v>
          </cell>
        </row>
        <row r="121">
          <cell r="D121">
            <v>0.15528</v>
          </cell>
        </row>
        <row r="135">
          <cell r="D135">
            <v>60</v>
          </cell>
        </row>
        <row r="136">
          <cell r="D136">
            <v>60</v>
          </cell>
        </row>
        <row r="137">
          <cell r="D137">
            <v>30</v>
          </cell>
        </row>
        <row r="138">
          <cell r="D138">
            <v>0.13</v>
          </cell>
        </row>
      </sheetData>
      <sheetData sheetId="4" refreshError="1"/>
      <sheetData sheetId="5" refreshError="1"/>
      <sheetData sheetId="6" refreshError="1"/>
      <sheetData sheetId="7" refreshError="1"/>
      <sheetData sheetId="8">
        <row r="13">
          <cell r="D13">
            <v>1000000</v>
          </cell>
        </row>
        <row r="14">
          <cell r="D14">
            <v>10.106209</v>
          </cell>
        </row>
        <row r="15">
          <cell r="D15">
            <v>0.140597</v>
          </cell>
        </row>
        <row r="16">
          <cell r="D16">
            <v>10.106209</v>
          </cell>
        </row>
        <row r="24">
          <cell r="D24">
            <v>44287</v>
          </cell>
        </row>
        <row r="30">
          <cell r="D30">
            <v>1</v>
          </cell>
        </row>
        <row r="38">
          <cell r="D38">
            <v>180</v>
          </cell>
        </row>
        <row r="40">
          <cell r="D40">
            <v>0.29684721540985348</v>
          </cell>
        </row>
        <row r="45">
          <cell r="D45">
            <v>1350</v>
          </cell>
        </row>
        <row r="51">
          <cell r="D51">
            <v>0</v>
          </cell>
        </row>
        <row r="58">
          <cell r="D58">
            <v>3333</v>
          </cell>
        </row>
        <row r="67">
          <cell r="D67">
            <v>132</v>
          </cell>
        </row>
        <row r="68">
          <cell r="D68">
            <v>0.1</v>
          </cell>
        </row>
        <row r="70">
          <cell r="D70">
            <v>1.19</v>
          </cell>
        </row>
        <row r="73">
          <cell r="D73">
            <v>500</v>
          </cell>
        </row>
        <row r="74">
          <cell r="D74">
            <v>200</v>
          </cell>
        </row>
        <row r="75">
          <cell r="D75">
            <v>50</v>
          </cell>
        </row>
        <row r="78">
          <cell r="D78">
            <v>1400</v>
          </cell>
        </row>
        <row r="79">
          <cell r="D79">
            <v>3500</v>
          </cell>
        </row>
        <row r="80">
          <cell r="D80">
            <v>10000</v>
          </cell>
        </row>
        <row r="81">
          <cell r="D81">
            <v>16</v>
          </cell>
        </row>
        <row r="83">
          <cell r="D83">
            <v>0.05</v>
          </cell>
        </row>
        <row r="85">
          <cell r="D85">
            <v>7.9850000000000003</v>
          </cell>
        </row>
        <row r="86">
          <cell r="D86">
            <v>20</v>
          </cell>
        </row>
        <row r="87">
          <cell r="D87">
            <v>40</v>
          </cell>
        </row>
        <row r="88">
          <cell r="D88">
            <v>5.0000000000000001E-3</v>
          </cell>
        </row>
        <row r="90">
          <cell r="D90">
            <v>0.03</v>
          </cell>
        </row>
        <row r="93">
          <cell r="D93">
            <v>50</v>
          </cell>
        </row>
        <row r="95">
          <cell r="D95">
            <v>6</v>
          </cell>
        </row>
        <row r="98">
          <cell r="D98">
            <v>7</v>
          </cell>
        </row>
        <row r="100">
          <cell r="D100">
            <v>57.6</v>
          </cell>
        </row>
        <row r="104">
          <cell r="D104">
            <v>17.5</v>
          </cell>
        </row>
        <row r="105">
          <cell r="D105">
            <v>0</v>
          </cell>
        </row>
        <row r="108">
          <cell r="D108">
            <v>0.1</v>
          </cell>
        </row>
        <row r="109">
          <cell r="D109">
            <v>1</v>
          </cell>
        </row>
        <row r="117">
          <cell r="D117">
            <v>0.7</v>
          </cell>
        </row>
        <row r="118">
          <cell r="D118">
            <v>0.30000000000000004</v>
          </cell>
        </row>
        <row r="120">
          <cell r="D120">
            <v>0.12</v>
          </cell>
        </row>
        <row r="121">
          <cell r="D121">
            <v>0.15528</v>
          </cell>
        </row>
        <row r="135">
          <cell r="D135">
            <v>60</v>
          </cell>
        </row>
        <row r="136">
          <cell r="D136">
            <v>60</v>
          </cell>
        </row>
        <row r="137">
          <cell r="D137">
            <v>30</v>
          </cell>
        </row>
        <row r="138">
          <cell r="D138">
            <v>0.13</v>
          </cell>
        </row>
      </sheetData>
      <sheetData sheetId="9" refreshError="1"/>
      <sheetData sheetId="10" refreshError="1"/>
      <sheetData sheetId="11" refreshError="1"/>
      <sheetData sheetId="12">
        <row r="13">
          <cell r="D13">
            <v>1000000</v>
          </cell>
        </row>
        <row r="14">
          <cell r="D14">
            <v>10.106209</v>
          </cell>
        </row>
        <row r="15">
          <cell r="D15">
            <v>0.140597</v>
          </cell>
        </row>
        <row r="16">
          <cell r="D16">
            <v>10.106209</v>
          </cell>
        </row>
        <row r="24">
          <cell r="D24">
            <v>44652</v>
          </cell>
        </row>
        <row r="30">
          <cell r="D30">
            <v>1</v>
          </cell>
        </row>
        <row r="38">
          <cell r="D38">
            <v>0</v>
          </cell>
        </row>
        <row r="40">
          <cell r="D40">
            <v>0.29684721540985348</v>
          </cell>
        </row>
        <row r="45">
          <cell r="D45">
            <v>1350</v>
          </cell>
        </row>
        <row r="51">
          <cell r="D51">
            <v>0</v>
          </cell>
        </row>
        <row r="58">
          <cell r="D58">
            <v>3333</v>
          </cell>
        </row>
        <row r="67">
          <cell r="D67">
            <v>132</v>
          </cell>
        </row>
        <row r="68">
          <cell r="D68">
            <v>0.1</v>
          </cell>
        </row>
        <row r="70">
          <cell r="D70">
            <v>1.19</v>
          </cell>
        </row>
        <row r="73">
          <cell r="D73">
            <v>500</v>
          </cell>
        </row>
        <row r="74">
          <cell r="D74">
            <v>200</v>
          </cell>
        </row>
        <row r="78">
          <cell r="D78">
            <v>1400</v>
          </cell>
        </row>
        <row r="79">
          <cell r="D79">
            <v>3500</v>
          </cell>
        </row>
        <row r="80">
          <cell r="D80">
            <v>10000</v>
          </cell>
        </row>
        <row r="81">
          <cell r="D81">
            <v>16</v>
          </cell>
        </row>
        <row r="83">
          <cell r="D83">
            <v>0.05</v>
          </cell>
        </row>
        <row r="85">
          <cell r="D85">
            <v>7.9850000000000003</v>
          </cell>
        </row>
        <row r="86">
          <cell r="D86">
            <v>20</v>
          </cell>
        </row>
        <row r="87">
          <cell r="D87">
            <v>40</v>
          </cell>
        </row>
        <row r="88">
          <cell r="D88">
            <v>5.0000000000000001E-3</v>
          </cell>
        </row>
        <row r="90">
          <cell r="D90">
            <v>0.03</v>
          </cell>
        </row>
        <row r="93">
          <cell r="D93">
            <v>50</v>
          </cell>
        </row>
        <row r="95">
          <cell r="D95">
            <v>6</v>
          </cell>
        </row>
        <row r="98">
          <cell r="D98">
            <v>7</v>
          </cell>
        </row>
        <row r="100">
          <cell r="D100">
            <v>57.6</v>
          </cell>
        </row>
        <row r="104">
          <cell r="D104">
            <v>17.5</v>
          </cell>
        </row>
        <row r="105">
          <cell r="D105">
            <v>0</v>
          </cell>
        </row>
        <row r="108">
          <cell r="D108">
            <v>0.1</v>
          </cell>
        </row>
        <row r="109">
          <cell r="D109">
            <v>1</v>
          </cell>
        </row>
        <row r="117">
          <cell r="D117">
            <v>0.7</v>
          </cell>
        </row>
        <row r="118">
          <cell r="D118">
            <v>0.30000000000000004</v>
          </cell>
        </row>
        <row r="120">
          <cell r="D120">
            <v>0.12</v>
          </cell>
        </row>
        <row r="121">
          <cell r="D121">
            <v>0.15528</v>
          </cell>
        </row>
        <row r="135">
          <cell r="D135">
            <v>60</v>
          </cell>
        </row>
        <row r="136">
          <cell r="D136">
            <v>60</v>
          </cell>
        </row>
        <row r="137">
          <cell r="D137">
            <v>30</v>
          </cell>
        </row>
        <row r="138">
          <cell r="D138">
            <v>0.13</v>
          </cell>
        </row>
      </sheetData>
      <sheetData sheetId="13" refreshError="1"/>
      <sheetData sheetId="14" refreshError="1"/>
      <sheetData sheetId="15" refreshError="1"/>
      <sheetData sheetId="16" refreshError="1"/>
      <sheetData sheetId="17">
        <row r="13">
          <cell r="D13">
            <v>1000000</v>
          </cell>
        </row>
        <row r="14">
          <cell r="D14">
            <v>10.106209</v>
          </cell>
        </row>
        <row r="15">
          <cell r="D15">
            <v>0.140597</v>
          </cell>
        </row>
        <row r="16">
          <cell r="D16">
            <v>10.106209</v>
          </cell>
        </row>
        <row r="24">
          <cell r="D24">
            <v>45017</v>
          </cell>
        </row>
        <row r="30">
          <cell r="D30">
            <v>1</v>
          </cell>
        </row>
        <row r="38">
          <cell r="D38">
            <v>0</v>
          </cell>
        </row>
        <row r="40">
          <cell r="D40">
            <v>0.29684721540985348</v>
          </cell>
        </row>
        <row r="45">
          <cell r="D45">
            <v>1350</v>
          </cell>
        </row>
        <row r="51">
          <cell r="D51">
            <v>0</v>
          </cell>
        </row>
        <row r="58">
          <cell r="D58">
            <v>3333</v>
          </cell>
        </row>
        <row r="67">
          <cell r="D67">
            <v>132</v>
          </cell>
        </row>
        <row r="68">
          <cell r="D68">
            <v>0.1</v>
          </cell>
        </row>
        <row r="70">
          <cell r="D70">
            <v>1.19</v>
          </cell>
        </row>
        <row r="73">
          <cell r="D73">
            <v>500</v>
          </cell>
        </row>
        <row r="74">
          <cell r="D74">
            <v>200</v>
          </cell>
        </row>
        <row r="78">
          <cell r="D78">
            <v>1400</v>
          </cell>
        </row>
        <row r="79">
          <cell r="D79">
            <v>3500</v>
          </cell>
        </row>
        <row r="80">
          <cell r="D80">
            <v>10000</v>
          </cell>
        </row>
        <row r="81">
          <cell r="D81">
            <v>16</v>
          </cell>
        </row>
        <row r="83">
          <cell r="D83">
            <v>0.05</v>
          </cell>
        </row>
        <row r="85">
          <cell r="D85">
            <v>7.9850000000000003</v>
          </cell>
        </row>
        <row r="86">
          <cell r="D86">
            <v>20</v>
          </cell>
        </row>
        <row r="87">
          <cell r="D87">
            <v>40</v>
          </cell>
        </row>
        <row r="88">
          <cell r="D88">
            <v>5.0000000000000001E-3</v>
          </cell>
        </row>
        <row r="90">
          <cell r="D90">
            <v>0.03</v>
          </cell>
        </row>
        <row r="93">
          <cell r="D93">
            <v>50</v>
          </cell>
        </row>
        <row r="95">
          <cell r="D95">
            <v>6</v>
          </cell>
        </row>
        <row r="98">
          <cell r="D98">
            <v>7</v>
          </cell>
        </row>
        <row r="100">
          <cell r="D100">
            <v>57.6</v>
          </cell>
        </row>
        <row r="104">
          <cell r="D104">
            <v>17.5</v>
          </cell>
        </row>
        <row r="105">
          <cell r="D105">
            <v>0</v>
          </cell>
        </row>
        <row r="108">
          <cell r="D108">
            <v>0.1</v>
          </cell>
        </row>
        <row r="109">
          <cell r="D109">
            <v>1</v>
          </cell>
        </row>
        <row r="117">
          <cell r="D117">
            <v>0.7</v>
          </cell>
        </row>
        <row r="118">
          <cell r="D118">
            <v>0.30000000000000004</v>
          </cell>
        </row>
        <row r="120">
          <cell r="D120">
            <v>0.12</v>
          </cell>
        </row>
        <row r="121">
          <cell r="D121">
            <v>0.15528</v>
          </cell>
        </row>
        <row r="135">
          <cell r="D135">
            <v>60</v>
          </cell>
        </row>
        <row r="136">
          <cell r="D136">
            <v>60</v>
          </cell>
        </row>
        <row r="137">
          <cell r="D137">
            <v>30</v>
          </cell>
        </row>
        <row r="138">
          <cell r="D138">
            <v>0.13</v>
          </cell>
        </row>
      </sheetData>
      <sheetData sheetId="18" refreshError="1"/>
      <sheetData sheetId="19" refreshError="1"/>
      <sheetData sheetId="20" refreshError="1"/>
      <sheetData sheetId="21">
        <row r="13">
          <cell r="D13">
            <v>1000000</v>
          </cell>
        </row>
        <row r="14">
          <cell r="D14">
            <v>10.106209</v>
          </cell>
        </row>
        <row r="15">
          <cell r="D15">
            <v>0.140597</v>
          </cell>
        </row>
        <row r="16">
          <cell r="D16">
            <v>10.106209</v>
          </cell>
        </row>
        <row r="24">
          <cell r="D24">
            <v>45383</v>
          </cell>
        </row>
        <row r="30">
          <cell r="D30">
            <v>2</v>
          </cell>
        </row>
        <row r="38">
          <cell r="D38">
            <v>0</v>
          </cell>
        </row>
        <row r="40">
          <cell r="D40">
            <v>0.29684721540985348</v>
          </cell>
        </row>
        <row r="45">
          <cell r="D45">
            <v>1350</v>
          </cell>
        </row>
        <row r="51">
          <cell r="D51">
            <v>0</v>
          </cell>
        </row>
        <row r="58">
          <cell r="D58">
            <v>3333</v>
          </cell>
        </row>
        <row r="67">
          <cell r="D67">
            <v>132</v>
          </cell>
        </row>
        <row r="68">
          <cell r="D68">
            <v>0.1</v>
          </cell>
        </row>
        <row r="70">
          <cell r="D70">
            <v>1.19</v>
          </cell>
        </row>
        <row r="73">
          <cell r="D73">
            <v>500</v>
          </cell>
        </row>
        <row r="74">
          <cell r="D74">
            <v>200</v>
          </cell>
        </row>
        <row r="78">
          <cell r="D78">
            <v>1400</v>
          </cell>
        </row>
        <row r="79">
          <cell r="D79">
            <v>3500</v>
          </cell>
        </row>
        <row r="80">
          <cell r="D80">
            <v>10000</v>
          </cell>
        </row>
        <row r="81">
          <cell r="D81">
            <v>16</v>
          </cell>
        </row>
        <row r="83">
          <cell r="D83">
            <v>0.05</v>
          </cell>
        </row>
        <row r="85">
          <cell r="D85">
            <v>7.9850000000000003</v>
          </cell>
        </row>
        <row r="86">
          <cell r="D86">
            <v>20</v>
          </cell>
        </row>
        <row r="87">
          <cell r="D87">
            <v>40</v>
          </cell>
        </row>
        <row r="88">
          <cell r="D88">
            <v>5.0000000000000001E-3</v>
          </cell>
        </row>
        <row r="90">
          <cell r="D90">
            <v>0.03</v>
          </cell>
        </row>
        <row r="93">
          <cell r="D93">
            <v>50</v>
          </cell>
        </row>
        <row r="95">
          <cell r="D95">
            <v>6</v>
          </cell>
        </row>
        <row r="98">
          <cell r="D98">
            <v>7</v>
          </cell>
        </row>
        <row r="100">
          <cell r="D100">
            <v>57.6</v>
          </cell>
        </row>
        <row r="104">
          <cell r="D104">
            <v>17.5</v>
          </cell>
        </row>
        <row r="105">
          <cell r="D105">
            <v>0</v>
          </cell>
        </row>
        <row r="108">
          <cell r="D108">
            <v>0.1</v>
          </cell>
        </row>
        <row r="109">
          <cell r="D109">
            <v>1</v>
          </cell>
        </row>
        <row r="117">
          <cell r="D117">
            <v>0.7</v>
          </cell>
        </row>
        <row r="118">
          <cell r="D118">
            <v>0.30000000000000004</v>
          </cell>
        </row>
        <row r="120">
          <cell r="D120">
            <v>0.12</v>
          </cell>
        </row>
        <row r="121">
          <cell r="D121">
            <v>0.15528</v>
          </cell>
        </row>
        <row r="135">
          <cell r="D135">
            <v>60</v>
          </cell>
        </row>
        <row r="136">
          <cell r="D136">
            <v>60</v>
          </cell>
        </row>
        <row r="137">
          <cell r="D137">
            <v>30</v>
          </cell>
        </row>
        <row r="138">
          <cell r="D138">
            <v>0.13</v>
          </cell>
        </row>
      </sheetData>
      <sheetData sheetId="22" refreshError="1"/>
      <sheetData sheetId="23" refreshError="1"/>
      <sheetData sheetId="24" refreshError="1"/>
      <sheetData sheetId="25">
        <row r="13">
          <cell r="D13">
            <v>1000000</v>
          </cell>
        </row>
        <row r="14">
          <cell r="D14">
            <v>10.106209</v>
          </cell>
        </row>
        <row r="15">
          <cell r="D15">
            <v>0.140597</v>
          </cell>
        </row>
        <row r="16">
          <cell r="D16">
            <v>10.106209</v>
          </cell>
        </row>
        <row r="24">
          <cell r="D24">
            <v>45748</v>
          </cell>
        </row>
        <row r="30">
          <cell r="D30">
            <v>5</v>
          </cell>
        </row>
        <row r="38">
          <cell r="D38">
            <v>0</v>
          </cell>
        </row>
        <row r="40">
          <cell r="D40">
            <v>0.29684721540985348</v>
          </cell>
        </row>
        <row r="45">
          <cell r="D45">
            <v>1350</v>
          </cell>
        </row>
        <row r="51">
          <cell r="D51">
            <v>0</v>
          </cell>
        </row>
        <row r="58">
          <cell r="D58">
            <v>3333</v>
          </cell>
        </row>
        <row r="67">
          <cell r="D67">
            <v>132</v>
          </cell>
        </row>
        <row r="68">
          <cell r="D68">
            <v>0.1</v>
          </cell>
        </row>
        <row r="70">
          <cell r="D70">
            <v>1.19</v>
          </cell>
        </row>
        <row r="73">
          <cell r="D73">
            <v>500</v>
          </cell>
        </row>
        <row r="74">
          <cell r="D74">
            <v>200</v>
          </cell>
        </row>
        <row r="78">
          <cell r="D78">
            <v>1400</v>
          </cell>
        </row>
        <row r="79">
          <cell r="D79">
            <v>3500</v>
          </cell>
        </row>
        <row r="80">
          <cell r="D80">
            <v>10000</v>
          </cell>
        </row>
        <row r="81">
          <cell r="D81">
            <v>16</v>
          </cell>
        </row>
        <row r="83">
          <cell r="D83">
            <v>0.05</v>
          </cell>
        </row>
        <row r="85">
          <cell r="D85">
            <v>7.9850000000000003</v>
          </cell>
        </row>
        <row r="86">
          <cell r="D86">
            <v>20</v>
          </cell>
        </row>
        <row r="87">
          <cell r="D87">
            <v>40</v>
          </cell>
        </row>
        <row r="88">
          <cell r="D88">
            <v>5.0000000000000001E-3</v>
          </cell>
        </row>
        <row r="90">
          <cell r="D90">
            <v>0.03</v>
          </cell>
        </row>
        <row r="93">
          <cell r="D93">
            <v>50</v>
          </cell>
        </row>
        <row r="95">
          <cell r="D95">
            <v>6</v>
          </cell>
        </row>
        <row r="98">
          <cell r="D98">
            <v>7</v>
          </cell>
        </row>
        <row r="100">
          <cell r="D100">
            <v>57.6</v>
          </cell>
        </row>
        <row r="104">
          <cell r="D104">
            <v>17.5</v>
          </cell>
        </row>
        <row r="105">
          <cell r="D105">
            <v>0</v>
          </cell>
        </row>
        <row r="108">
          <cell r="D108">
            <v>0.1</v>
          </cell>
        </row>
        <row r="109">
          <cell r="D109">
            <v>1</v>
          </cell>
        </row>
        <row r="117">
          <cell r="D117">
            <v>0.7</v>
          </cell>
        </row>
        <row r="118">
          <cell r="D118">
            <v>0.30000000000000004</v>
          </cell>
        </row>
        <row r="120">
          <cell r="D120">
            <v>0.12</v>
          </cell>
        </row>
        <row r="121">
          <cell r="D121">
            <v>0.15528</v>
          </cell>
        </row>
        <row r="135">
          <cell r="D135">
            <v>60</v>
          </cell>
        </row>
        <row r="136">
          <cell r="D136">
            <v>60</v>
          </cell>
        </row>
        <row r="137">
          <cell r="D137">
            <v>30</v>
          </cell>
        </row>
        <row r="138">
          <cell r="D138">
            <v>0.13</v>
          </cell>
        </row>
      </sheetData>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Contents"/>
      <sheetName val="Checks"/>
      <sheetName val="Sensitivities"/>
      <sheetName val="ScnroAssmp"/>
      <sheetName val="Summary"/>
      <sheetName val="Ratios&amp;Returns-A"/>
      <sheetName val="Ratios&amp;Returns-M"/>
      <sheetName val="ConstM"/>
      <sheetName val="Rev&amp;Opex"/>
      <sheetName val="Debtcalc"/>
      <sheetName val="FS_M"/>
      <sheetName val="WC"/>
      <sheetName val="FA"/>
      <sheetName val="Tax"/>
      <sheetName val="TaxIRR"/>
      <sheetName val="Timing&amp;flags"/>
      <sheetName val="FS_Annual"/>
      <sheetName val="IM tables"/>
    </sheetNames>
    <sheetDataSet>
      <sheetData sheetId="0"/>
      <sheetData sheetId="1"/>
      <sheetData sheetId="2"/>
      <sheetData sheetId="3"/>
      <sheetData sheetId="4">
        <row r="25">
          <cell r="F25">
            <v>42522</v>
          </cell>
        </row>
        <row r="55">
          <cell r="F55">
            <v>1</v>
          </cell>
        </row>
        <row r="63">
          <cell r="F63">
            <v>0.75</v>
          </cell>
        </row>
        <row r="66">
          <cell r="F66">
            <v>0.25</v>
          </cell>
        </row>
        <row r="68">
          <cell r="F68">
            <v>0.25</v>
          </cell>
        </row>
      </sheetData>
      <sheetData sheetId="5"/>
      <sheetData sheetId="6"/>
      <sheetData sheetId="7"/>
      <sheetData sheetId="8"/>
      <sheetData sheetId="9"/>
      <sheetData sheetId="10"/>
      <sheetData sheetId="11"/>
      <sheetData sheetId="12"/>
      <sheetData sheetId="13"/>
      <sheetData sheetId="14"/>
      <sheetData sheetId="15"/>
      <sheetData sheetId="16">
        <row r="60">
          <cell r="H60">
            <v>42794</v>
          </cell>
        </row>
      </sheetData>
      <sheetData sheetId="17"/>
      <sheetData sheetId="1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Output"/>
      <sheetName val="Charts"/>
      <sheetName val="Assumptions"/>
      <sheetName val="U1(M) - Workings"/>
      <sheetName val="U1 (A) Workings"/>
      <sheetName val="U2(M) - Workings"/>
      <sheetName val="U2 (A) Workings"/>
      <sheetName val="Phase 1"/>
      <sheetName val="U3(M) - Workings"/>
      <sheetName val="U3 (A) Workings"/>
      <sheetName val="U4(M) - Workings"/>
      <sheetName val="U4 (A) Workings"/>
      <sheetName val="Phase 2"/>
      <sheetName val="U5(M) - Workings"/>
      <sheetName val="U5 (A) Workings"/>
      <sheetName val="U6(M) - Workings"/>
      <sheetName val="U6 (A) Workings"/>
      <sheetName val="Phase 3"/>
      <sheetName val="Statements"/>
      <sheetName val="Disclaimer"/>
    </sheetNames>
    <sheetDataSet>
      <sheetData sheetId="0"/>
      <sheetData sheetId="1"/>
      <sheetData sheetId="2">
        <row r="9">
          <cell r="E9" t="b">
            <v>1</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Output"/>
      <sheetName val="Charts"/>
      <sheetName val="Assumptions"/>
      <sheetName val="U1(M) - Workings"/>
      <sheetName val="U1 (A) Workings"/>
      <sheetName val="U2(M) - Workings"/>
      <sheetName val="U2 (A) Workings"/>
      <sheetName val="Phase 1"/>
      <sheetName val="U3(M) - Workings"/>
      <sheetName val="U3 (A) Workings"/>
      <sheetName val="U4(M) - Workings"/>
      <sheetName val="U4 (A) Workings"/>
      <sheetName val="Phase 2"/>
      <sheetName val="U5(M) - Workings"/>
      <sheetName val="U5 (A) Workings"/>
      <sheetName val="U6(M) - Workings"/>
      <sheetName val="U6 (A) Workings"/>
      <sheetName val="Phase 3"/>
      <sheetName val="Statements"/>
      <sheetName val="Disclaimer"/>
    </sheetNames>
    <sheetDataSet>
      <sheetData sheetId="0"/>
      <sheetData sheetId="1"/>
      <sheetData sheetId="2">
        <row r="9">
          <cell r="E9" t="b">
            <v>1</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luation"/>
      <sheetName val="Analysis"/>
      <sheetName val="Summary"/>
      <sheetName val="Ratios"/>
      <sheetName val="Returns"/>
      <sheetName val="Assumptions"/>
      <sheetName val="Construction"/>
      <sheetName val="CF"/>
      <sheetName val="P&amp;L"/>
      <sheetName val="BS"/>
      <sheetName val="Dates &amp; Flags"/>
      <sheetName val="PPA"/>
      <sheetName val="Revenues"/>
      <sheetName val="OpEx"/>
      <sheetName val="Debt&amp;Equity"/>
      <sheetName val="Distributions"/>
      <sheetName val="Amortization &amp; Accounts"/>
      <sheetName val="Tax"/>
      <sheetName val="Tax_Annual"/>
      <sheetName val="Annual_FS"/>
      <sheetName val="FLPLD_LLCR"/>
      <sheetName val="FLPLD_IRR"/>
      <sheetName val="FLPLD_DSCR"/>
    </sheetNames>
    <sheetDataSet>
      <sheetData sheetId="0"/>
      <sheetData sheetId="1"/>
      <sheetData sheetId="2"/>
      <sheetData sheetId="3"/>
      <sheetData sheetId="4"/>
      <sheetData sheetId="5"/>
      <sheetData sheetId="6"/>
      <sheetData sheetId="7"/>
      <sheetData sheetId="8"/>
      <sheetData sheetId="9"/>
      <sheetData sheetId="10">
        <row r="4">
          <cell r="F4">
            <v>42643</v>
          </cell>
          <cell r="G4">
            <v>42825</v>
          </cell>
          <cell r="H4">
            <v>43008</v>
          </cell>
          <cell r="I4">
            <v>43190</v>
          </cell>
          <cell r="J4">
            <v>43373</v>
          </cell>
          <cell r="K4">
            <v>43555</v>
          </cell>
          <cell r="L4">
            <v>43738</v>
          </cell>
          <cell r="M4">
            <v>43921</v>
          </cell>
          <cell r="N4">
            <v>44104</v>
          </cell>
          <cell r="O4">
            <v>44286</v>
          </cell>
          <cell r="P4">
            <v>44469</v>
          </cell>
          <cell r="Q4">
            <v>44651</v>
          </cell>
          <cell r="R4">
            <v>44834</v>
          </cell>
          <cell r="S4">
            <v>45016</v>
          </cell>
          <cell r="T4">
            <v>45199</v>
          </cell>
          <cell r="U4">
            <v>45382</v>
          </cell>
          <cell r="V4">
            <v>45565</v>
          </cell>
          <cell r="W4">
            <v>45747</v>
          </cell>
          <cell r="X4">
            <v>45930</v>
          </cell>
          <cell r="Y4">
            <v>46112</v>
          </cell>
          <cell r="Z4">
            <v>46295</v>
          </cell>
          <cell r="AA4">
            <v>46477</v>
          </cell>
          <cell r="AB4">
            <v>46660</v>
          </cell>
          <cell r="AC4">
            <v>46843</v>
          </cell>
          <cell r="AD4">
            <v>47026</v>
          </cell>
          <cell r="AE4">
            <v>47208</v>
          </cell>
          <cell r="AF4">
            <v>47391</v>
          </cell>
          <cell r="AG4">
            <v>47573</v>
          </cell>
          <cell r="AH4">
            <v>47756</v>
          </cell>
          <cell r="AI4">
            <v>47938</v>
          </cell>
          <cell r="AJ4">
            <v>48121</v>
          </cell>
          <cell r="AK4">
            <v>48304</v>
          </cell>
          <cell r="AL4">
            <v>48487</v>
          </cell>
          <cell r="AM4">
            <v>48669</v>
          </cell>
          <cell r="AN4">
            <v>48852</v>
          </cell>
          <cell r="AO4">
            <v>49034</v>
          </cell>
          <cell r="AP4">
            <v>49217</v>
          </cell>
          <cell r="AQ4">
            <v>49399</v>
          </cell>
          <cell r="AR4">
            <v>49582</v>
          </cell>
          <cell r="AS4">
            <v>49765</v>
          </cell>
          <cell r="AT4">
            <v>49948</v>
          </cell>
          <cell r="AU4">
            <v>50130</v>
          </cell>
          <cell r="AV4">
            <v>50313</v>
          </cell>
          <cell r="AW4">
            <v>50495</v>
          </cell>
          <cell r="AX4">
            <v>50678</v>
          </cell>
          <cell r="AY4">
            <v>50860</v>
          </cell>
          <cell r="AZ4">
            <v>51043</v>
          </cell>
          <cell r="BA4">
            <v>51226</v>
          </cell>
          <cell r="BB4">
            <v>51409</v>
          </cell>
          <cell r="BC4">
            <v>51591</v>
          </cell>
          <cell r="BD4">
            <v>51774</v>
          </cell>
          <cell r="BE4">
            <v>51956</v>
          </cell>
          <cell r="BF4">
            <v>52139</v>
          </cell>
          <cell r="BG4">
            <v>52321</v>
          </cell>
          <cell r="BH4">
            <v>52504</v>
          </cell>
          <cell r="BI4">
            <v>52687</v>
          </cell>
          <cell r="BJ4">
            <v>52870</v>
          </cell>
          <cell r="BK4">
            <v>53052</v>
          </cell>
          <cell r="BL4">
            <v>53235</v>
          </cell>
          <cell r="BM4">
            <v>53417</v>
          </cell>
          <cell r="BN4">
            <v>53600</v>
          </cell>
          <cell r="BO4">
            <v>53782</v>
          </cell>
          <cell r="BP4">
            <v>53965</v>
          </cell>
          <cell r="BQ4">
            <v>54148</v>
          </cell>
          <cell r="BR4">
            <v>54331</v>
          </cell>
          <cell r="BS4">
            <v>54513</v>
          </cell>
          <cell r="BT4">
            <v>54696</v>
          </cell>
          <cell r="BU4">
            <v>54878</v>
          </cell>
          <cell r="BV4">
            <v>55061</v>
          </cell>
          <cell r="BW4">
            <v>55243</v>
          </cell>
          <cell r="BX4">
            <v>55426</v>
          </cell>
          <cell r="BY4">
            <v>55609</v>
          </cell>
          <cell r="BZ4">
            <v>55792</v>
          </cell>
          <cell r="CA4">
            <v>55974</v>
          </cell>
          <cell r="CB4">
            <v>56157</v>
          </cell>
          <cell r="CC4">
            <v>56339</v>
          </cell>
          <cell r="CD4">
            <v>56522</v>
          </cell>
          <cell r="CE4">
            <v>56704</v>
          </cell>
          <cell r="CF4">
            <v>56887</v>
          </cell>
          <cell r="CG4">
            <v>57070</v>
          </cell>
          <cell r="CH4">
            <v>57253</v>
          </cell>
          <cell r="CI4">
            <v>57435</v>
          </cell>
        </row>
      </sheetData>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nancaial Model"/>
      <sheetName val="Pipeline"/>
      <sheetName val="Assmps"/>
      <sheetName val="Calcs"/>
      <sheetName val="FS"/>
      <sheetName val="Vals"/>
      <sheetName val="Checks"/>
      <sheetName val="Timing&amp;flags"/>
    </sheetNames>
    <sheetDataSet>
      <sheetData sheetId="0"/>
      <sheetData sheetId="1"/>
      <sheetData sheetId="2">
        <row r="15">
          <cell r="H15">
            <v>100000</v>
          </cell>
        </row>
      </sheetData>
      <sheetData sheetId="3"/>
      <sheetData sheetId="4"/>
      <sheetData sheetId="5"/>
      <sheetData sheetId="6"/>
      <sheetData sheetId="7"/>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19-10-24T09:06:48.488"/>
    </inkml:context>
    <inkml:brush xml:id="br0">
      <inkml:brushProperty name="width" value="0.05" units="cm"/>
      <inkml:brushProperty name="height" value="0.05" units="cm"/>
      <inkml:brushProperty name="ignorePressure" value="1"/>
    </inkml:brush>
  </inkml:definitions>
  <inkml:trace contextRef="#ctx0" brushRef="#br0">1 1,'0'0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19-10-24T10:54:43.631"/>
    </inkml:context>
    <inkml:brush xml:id="br0">
      <inkml:brushProperty name="width" value="0.05" units="cm"/>
      <inkml:brushProperty name="height" value="0.05" units="cm"/>
      <inkml:brushProperty name="ignorePressure" value="1"/>
    </inkml:brush>
  </inkml:definitions>
  <inkml:trace contextRef="#ctx0" brushRef="#br0">1 1,'0'0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19-10-25T05:47:45.711"/>
    </inkml:context>
    <inkml:brush xml:id="br0">
      <inkml:brushProperty name="width" value="0.05" units="cm"/>
      <inkml:brushProperty name="height" value="0.05" units="cm"/>
      <inkml:brushProperty name="ignorePressure" value="1"/>
    </inkml:brush>
  </inkml:definitions>
  <inkml:trace contextRef="#ctx0" brushRef="#br0">1 1,'0'0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19-10-25T06:33:11.933"/>
    </inkml:context>
    <inkml:brush xml:id="br0">
      <inkml:brushProperty name="width" value="0.05" units="cm"/>
      <inkml:brushProperty name="height" value="0.05" units="cm"/>
      <inkml:brushProperty name="ignorePressure" value="1"/>
    </inkml:brush>
  </inkml:definitions>
  <inkml:trace contextRef="#ctx0" brushRef="#br0">1 1,'0'0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19-10-28T11:09:09.142"/>
    </inkml:context>
    <inkml:brush xml:id="br0">
      <inkml:brushProperty name="width" value="0.05" units="cm"/>
      <inkml:brushProperty name="height" value="0.05" units="cm"/>
      <inkml:brushProperty name="ignorePressure" value="1"/>
    </inkml:brush>
  </inkml:definitions>
  <inkml:trace contextRef="#ctx0" brushRef="#br0">1 1,'0'0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19-10-24T09:03:39.218"/>
    </inkml:context>
    <inkml:brush xml:id="br0">
      <inkml:brushProperty name="width" value="0.05" units="cm"/>
      <inkml:brushProperty name="height" value="0.05" units="cm"/>
      <inkml:brushProperty name="ignorePressure" value="1"/>
    </inkml:brush>
  </inkml:definitions>
  <inkml:trace contextRef="#ctx0" brushRef="#br0">1 1,'0'0</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R1"/>
  <sheetViews>
    <sheetView showGridLines="0" view="pageBreakPreview" zoomScale="70" zoomScaleNormal="70" zoomScaleSheetLayoutView="70" workbookViewId="0">
      <selection activeCell="B1" sqref="B1"/>
    </sheetView>
  </sheetViews>
  <sheetFormatPr defaultColWidth="9.08984375" defaultRowHeight="13" x14ac:dyDescent="0.3"/>
  <cols>
    <col min="1" max="1" width="4.08984375" style="268" customWidth="1"/>
    <col min="2" max="2" width="47" style="268" bestFit="1" customWidth="1"/>
    <col min="3" max="16384" width="9.08984375" style="268"/>
  </cols>
  <sheetData>
    <row r="1" spans="1:18" s="267" customFormat="1" ht="21" x14ac:dyDescent="0.3">
      <c r="A1" s="265"/>
      <c r="B1" s="266" t="s">
        <v>472</v>
      </c>
      <c r="C1" s="265"/>
      <c r="D1" s="265"/>
      <c r="E1" s="265"/>
      <c r="F1" s="265"/>
      <c r="G1" s="265"/>
      <c r="H1" s="265"/>
      <c r="I1" s="265"/>
      <c r="J1" s="265"/>
      <c r="K1" s="265"/>
      <c r="L1" s="265"/>
      <c r="M1" s="265"/>
      <c r="N1" s="265"/>
      <c r="O1" s="265"/>
      <c r="P1" s="265"/>
      <c r="Q1" s="265"/>
      <c r="R1" s="265"/>
    </row>
  </sheetData>
  <sheetProtection password="F5FB" sheet="1" objects="1" scenarios="1"/>
  <pageMargins left="0.7" right="0.7" top="0.75" bottom="0.75" header="0.3" footer="0.3"/>
  <pageSetup paperSize="9" scale="44"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C12"/>
  <sheetViews>
    <sheetView showGridLines="0" view="pageBreakPreview" zoomScaleNormal="100" zoomScaleSheetLayoutView="100" workbookViewId="0"/>
  </sheetViews>
  <sheetFormatPr defaultRowHeight="14.5" x14ac:dyDescent="0.35"/>
  <cols>
    <col min="2" max="2" width="3.81640625" customWidth="1"/>
    <col min="3" max="3" width="32" customWidth="1"/>
  </cols>
  <sheetData>
    <row r="1" spans="2:3" ht="15" thickBot="1" x14ac:dyDescent="0.4"/>
    <row r="2" spans="2:3" x14ac:dyDescent="0.35">
      <c r="B2" s="272" t="s">
        <v>14</v>
      </c>
      <c r="C2" s="273" t="s">
        <v>476</v>
      </c>
    </row>
    <row r="3" spans="2:3" x14ac:dyDescent="0.35">
      <c r="B3" s="269">
        <v>1</v>
      </c>
      <c r="C3" s="274" t="s">
        <v>477</v>
      </c>
    </row>
    <row r="4" spans="2:3" x14ac:dyDescent="0.35">
      <c r="B4" s="269">
        <v>2</v>
      </c>
      <c r="C4" s="274" t="s">
        <v>476</v>
      </c>
    </row>
    <row r="5" spans="2:3" x14ac:dyDescent="0.35">
      <c r="B5" s="269">
        <v>3</v>
      </c>
      <c r="C5" s="274" t="s">
        <v>478</v>
      </c>
    </row>
    <row r="6" spans="2:3" x14ac:dyDescent="0.35">
      <c r="B6" s="269">
        <v>4</v>
      </c>
      <c r="C6" s="274" t="s">
        <v>81</v>
      </c>
    </row>
    <row r="7" spans="2:3" x14ac:dyDescent="0.35">
      <c r="B7" s="269">
        <v>5</v>
      </c>
      <c r="C7" s="274" t="s">
        <v>479</v>
      </c>
    </row>
    <row r="8" spans="2:3" x14ac:dyDescent="0.35">
      <c r="B8" s="269">
        <v>6</v>
      </c>
      <c r="C8" s="274" t="s">
        <v>473</v>
      </c>
    </row>
    <row r="9" spans="2:3" x14ac:dyDescent="0.35">
      <c r="B9" s="269">
        <v>7</v>
      </c>
      <c r="C9" s="274" t="s">
        <v>474</v>
      </c>
    </row>
    <row r="10" spans="2:3" x14ac:dyDescent="0.35">
      <c r="B10" s="269">
        <v>8</v>
      </c>
      <c r="C10" s="274" t="s">
        <v>475</v>
      </c>
    </row>
    <row r="11" spans="2:3" x14ac:dyDescent="0.35">
      <c r="B11" s="269">
        <v>9</v>
      </c>
      <c r="C11" s="274" t="s">
        <v>266</v>
      </c>
    </row>
    <row r="12" spans="2:3" ht="15" thickBot="1" x14ac:dyDescent="0.4">
      <c r="B12" s="270"/>
      <c r="C12" s="271"/>
    </row>
  </sheetData>
  <hyperlinks>
    <hyperlink ref="C4" location="TOC!A1" display="Table of Contents" xr:uid="{00000000-0004-0000-0100-000000000000}"/>
    <hyperlink ref="C5" location="Inputs!A1" display="Inputs" xr:uid="{00000000-0004-0000-0100-000001000000}"/>
    <hyperlink ref="C6" location="Capex!A1" display="Capex" xr:uid="{00000000-0004-0000-0100-000002000000}"/>
    <hyperlink ref="C7" location="'Revenue&amp;exepenses'!A1" display="Revenue &amp; expenses" xr:uid="{00000000-0004-0000-0100-000003000000}"/>
    <hyperlink ref="C8" location="FS!A1" display="FS" xr:uid="{00000000-0004-0000-0100-000004000000}"/>
    <hyperlink ref="C9" location="Returns!A1" display="Returns" xr:uid="{00000000-0004-0000-0100-000005000000}"/>
    <hyperlink ref="C10" location="'Timings&amp;Flags'!A1" display="Timings &amp; Flags" xr:uid="{00000000-0004-0000-0100-000006000000}"/>
    <hyperlink ref="C11" location="Tax!A1" display="Tax" xr:uid="{00000000-0004-0000-0100-000007000000}"/>
    <hyperlink ref="C3" location="Disclaimer!A1" display="Disclaimer" xr:uid="{00000000-0004-0000-0100-000008000000}"/>
  </hyperlinks>
  <pageMargins left="0.7" right="0.7" top="0.75" bottom="0.75" header="0.3" footer="0.3"/>
  <pageSetup paperSize="9" orientation="portrait"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U202"/>
  <sheetViews>
    <sheetView showGridLines="0" zoomScale="76" zoomScaleNormal="76" workbookViewId="0">
      <pane xSplit="7" ySplit="6" topLeftCell="H28" activePane="bottomRight" state="frozen"/>
      <selection activeCell="O12" sqref="O12"/>
      <selection pane="topRight" activeCell="O12" sqref="O12"/>
      <selection pane="bottomLeft" activeCell="O12" sqref="O12"/>
      <selection pane="bottomRight" activeCell="H51" sqref="H51"/>
    </sheetView>
  </sheetViews>
  <sheetFormatPr defaultColWidth="0" defaultRowHeight="14" zeroHeight="1" x14ac:dyDescent="0.3"/>
  <cols>
    <col min="1" max="3" width="3.81640625" style="6" customWidth="1"/>
    <col min="4" max="4" width="26.6328125" style="12" customWidth="1"/>
    <col min="5" max="5" width="12.1796875" style="76" customWidth="1"/>
    <col min="6" max="6" width="11.54296875" style="6" customWidth="1"/>
    <col min="7" max="7" width="14" style="51" customWidth="1"/>
    <col min="8" max="8" width="11.08984375" style="12" customWidth="1"/>
    <col min="9" max="70" width="10.08984375" style="6" customWidth="1"/>
    <col min="71" max="71" width="9.81640625" style="6" bestFit="1" customWidth="1"/>
    <col min="72" max="72" width="9.6328125" style="6" bestFit="1" customWidth="1"/>
    <col min="73" max="73" width="9.90625" style="6" bestFit="1" customWidth="1"/>
    <col min="74" max="75" width="9.81640625" style="6" bestFit="1" customWidth="1"/>
    <col min="76" max="76" width="9.6328125" style="6" bestFit="1" customWidth="1"/>
    <col min="77" max="77" width="9.90625" style="6" bestFit="1" customWidth="1"/>
    <col min="78" max="79" width="9.81640625" style="6" bestFit="1" customWidth="1"/>
    <col min="80" max="80" width="9.6328125" style="6" bestFit="1" customWidth="1"/>
    <col min="81" max="81" width="9.90625" style="6" bestFit="1" customWidth="1"/>
    <col min="82" max="83" width="9.81640625" style="6" bestFit="1" customWidth="1"/>
    <col min="84" max="84" width="9.6328125" style="6" bestFit="1" customWidth="1"/>
    <col min="85" max="85" width="9.90625" style="6" bestFit="1" customWidth="1"/>
    <col min="86" max="87" width="9.81640625" style="6" bestFit="1" customWidth="1"/>
    <col min="88" max="88" width="9.6328125" style="6" bestFit="1" customWidth="1"/>
    <col min="89" max="89" width="9.90625" style="6" bestFit="1" customWidth="1"/>
    <col min="90" max="91" width="9.81640625" style="6" bestFit="1" customWidth="1"/>
    <col min="92" max="92" width="9.6328125" style="6" bestFit="1" customWidth="1"/>
    <col min="93" max="93" width="9.90625" style="6" bestFit="1" customWidth="1"/>
    <col min="94" max="95" width="9.81640625" style="6" bestFit="1" customWidth="1"/>
    <col min="96" max="96" width="9.6328125" style="6" bestFit="1" customWidth="1"/>
    <col min="97" max="97" width="9.90625" style="6" bestFit="1" customWidth="1"/>
    <col min="98" max="99" width="9.81640625" style="6" bestFit="1" customWidth="1"/>
    <col min="100" max="100" width="9.6328125" style="6" bestFit="1" customWidth="1"/>
    <col min="101" max="101" width="9.90625" style="6" bestFit="1" customWidth="1"/>
    <col min="102" max="103" width="9.81640625" style="6" bestFit="1" customWidth="1"/>
    <col min="104" max="104" width="9.6328125" style="6" bestFit="1" customWidth="1"/>
    <col min="105" max="105" width="9.90625" style="6" bestFit="1" customWidth="1"/>
    <col min="106" max="107" width="9.81640625" style="6" bestFit="1" customWidth="1"/>
    <col min="108" max="108" width="9.6328125" style="6" bestFit="1" customWidth="1"/>
    <col min="109" max="109" width="9.90625" style="6" bestFit="1" customWidth="1"/>
    <col min="110" max="111" width="9.81640625" style="6" bestFit="1" customWidth="1"/>
    <col min="112" max="112" width="9.6328125" style="6" bestFit="1" customWidth="1"/>
    <col min="113" max="113" width="9.90625" style="6" bestFit="1" customWidth="1"/>
    <col min="114" max="115" width="9.81640625" style="6" bestFit="1" customWidth="1"/>
    <col min="116" max="116" width="9.6328125" style="6" bestFit="1" customWidth="1"/>
    <col min="117" max="117" width="9.90625" style="6" bestFit="1" customWidth="1"/>
    <col min="118" max="119" width="9.81640625" style="6" bestFit="1" customWidth="1"/>
    <col min="120" max="120" width="9.6328125" style="6" bestFit="1" customWidth="1"/>
    <col min="121" max="121" width="9.90625" style="6" bestFit="1" customWidth="1"/>
    <col min="122" max="123" width="9.81640625" style="6" bestFit="1" customWidth="1"/>
    <col min="124" max="124" width="3.1796875" style="6" customWidth="1"/>
    <col min="125" max="125" width="0" style="6" hidden="1" customWidth="1"/>
    <col min="126" max="16384" width="8.81640625" style="6" hidden="1"/>
  </cols>
  <sheetData>
    <row r="1" spans="1:124" s="12" customFormat="1" ht="20" x14ac:dyDescent="0.4">
      <c r="A1" s="17" t="str">
        <f ca="1">UPPER(MID(CELL("filename",A1),FIND("[",CELL("filename",A1))+1,FIND("]",CELL("filename",A1))-FIND("[",CELL("filename",A1))-5))</f>
        <v>CXO_MODEL_V3_26NOV.</v>
      </c>
      <c r="B1" s="13"/>
      <c r="C1" s="13"/>
      <c r="D1" s="13"/>
      <c r="E1" s="46"/>
      <c r="F1" s="13"/>
      <c r="G1" s="46"/>
      <c r="H1" s="13">
        <f>'Timings&amp;Flags'!H1</f>
        <v>43922</v>
      </c>
      <c r="I1" s="13">
        <f>'Timings&amp;Flags'!I1</f>
        <v>44013</v>
      </c>
      <c r="J1" s="13">
        <f>'Timings&amp;Flags'!J1</f>
        <v>44105</v>
      </c>
      <c r="K1" s="13">
        <f>'Timings&amp;Flags'!K1</f>
        <v>44197</v>
      </c>
      <c r="L1" s="13">
        <f>'Timings&amp;Flags'!L1</f>
        <v>44287</v>
      </c>
      <c r="M1" s="13">
        <f>'Timings&amp;Flags'!M1</f>
        <v>44378</v>
      </c>
      <c r="N1" s="13">
        <f>'Timings&amp;Flags'!N1</f>
        <v>44470</v>
      </c>
      <c r="O1" s="13">
        <f>'Timings&amp;Flags'!O1</f>
        <v>44562</v>
      </c>
      <c r="P1" s="13">
        <f>'Timings&amp;Flags'!P1</f>
        <v>44652</v>
      </c>
      <c r="Q1" s="13">
        <f>'Timings&amp;Flags'!Q1</f>
        <v>44743</v>
      </c>
      <c r="R1" s="13">
        <f>'Timings&amp;Flags'!R1</f>
        <v>44835</v>
      </c>
      <c r="S1" s="13">
        <f>'Timings&amp;Flags'!S1</f>
        <v>44927</v>
      </c>
      <c r="T1" s="13">
        <f>'Timings&amp;Flags'!T1</f>
        <v>45017</v>
      </c>
      <c r="U1" s="13">
        <f>'Timings&amp;Flags'!U1</f>
        <v>45108</v>
      </c>
      <c r="V1" s="13">
        <f>'Timings&amp;Flags'!V1</f>
        <v>45200</v>
      </c>
      <c r="W1" s="13">
        <f>'Timings&amp;Flags'!W1</f>
        <v>45292</v>
      </c>
      <c r="X1" s="13">
        <f>'Timings&amp;Flags'!X1</f>
        <v>45383</v>
      </c>
      <c r="Y1" s="13">
        <f>'Timings&amp;Flags'!Y1</f>
        <v>45474</v>
      </c>
      <c r="Z1" s="13">
        <f>'Timings&amp;Flags'!Z1</f>
        <v>45566</v>
      </c>
      <c r="AA1" s="13">
        <f>'Timings&amp;Flags'!AA1</f>
        <v>45658</v>
      </c>
      <c r="AB1" s="13">
        <f>'Timings&amp;Flags'!AB1</f>
        <v>45748</v>
      </c>
      <c r="AC1" s="13">
        <f>'Timings&amp;Flags'!AC1</f>
        <v>45839</v>
      </c>
      <c r="AD1" s="13">
        <f>'Timings&amp;Flags'!AD1</f>
        <v>45931</v>
      </c>
      <c r="AE1" s="13">
        <f>'Timings&amp;Flags'!AE1</f>
        <v>46023</v>
      </c>
      <c r="AF1" s="13">
        <f>'Timings&amp;Flags'!AF1</f>
        <v>46113</v>
      </c>
      <c r="AG1" s="13">
        <f>'Timings&amp;Flags'!AG1</f>
        <v>46204</v>
      </c>
      <c r="AH1" s="13">
        <f>'Timings&amp;Flags'!AH1</f>
        <v>46296</v>
      </c>
      <c r="AI1" s="13">
        <f>'Timings&amp;Flags'!AI1</f>
        <v>46388</v>
      </c>
      <c r="AJ1" s="13">
        <f>'Timings&amp;Flags'!AJ1</f>
        <v>46478</v>
      </c>
      <c r="AK1" s="13">
        <f>'Timings&amp;Flags'!AK1</f>
        <v>46569</v>
      </c>
      <c r="AL1" s="13">
        <f>'Timings&amp;Flags'!AL1</f>
        <v>46661</v>
      </c>
      <c r="AM1" s="13">
        <f>'Timings&amp;Flags'!AM1</f>
        <v>46753</v>
      </c>
      <c r="AN1" s="13">
        <f>'Timings&amp;Flags'!AN1</f>
        <v>46844</v>
      </c>
      <c r="AO1" s="13">
        <f>'Timings&amp;Flags'!AO1</f>
        <v>46935</v>
      </c>
      <c r="AP1" s="13">
        <f>'Timings&amp;Flags'!AP1</f>
        <v>47027</v>
      </c>
      <c r="AQ1" s="13">
        <f>'Timings&amp;Flags'!AQ1</f>
        <v>47119</v>
      </c>
      <c r="AR1" s="13">
        <f>'Timings&amp;Flags'!AR1</f>
        <v>47209</v>
      </c>
      <c r="AS1" s="13">
        <f>'Timings&amp;Flags'!AS1</f>
        <v>47300</v>
      </c>
      <c r="AT1" s="13">
        <f>'Timings&amp;Flags'!AT1</f>
        <v>47392</v>
      </c>
      <c r="AU1" s="13">
        <f>'Timings&amp;Flags'!AU1</f>
        <v>47484</v>
      </c>
      <c r="AV1" s="13">
        <f>'Timings&amp;Flags'!AV1</f>
        <v>47574</v>
      </c>
      <c r="AW1" s="13">
        <f>'Timings&amp;Flags'!AW1</f>
        <v>47665</v>
      </c>
      <c r="AX1" s="13">
        <f>'Timings&amp;Flags'!AX1</f>
        <v>47757</v>
      </c>
      <c r="AY1" s="13">
        <f>'Timings&amp;Flags'!AY1</f>
        <v>47849</v>
      </c>
      <c r="AZ1" s="13">
        <f>'Timings&amp;Flags'!AZ1</f>
        <v>47939</v>
      </c>
      <c r="BA1" s="13">
        <f>'Timings&amp;Flags'!BA1</f>
        <v>48030</v>
      </c>
      <c r="BB1" s="13">
        <f>'Timings&amp;Flags'!BB1</f>
        <v>48122</v>
      </c>
      <c r="BC1" s="13">
        <f>'Timings&amp;Flags'!BC1</f>
        <v>48214</v>
      </c>
      <c r="BD1" s="13">
        <f>'Timings&amp;Flags'!BD1</f>
        <v>48305</v>
      </c>
      <c r="BE1" s="13">
        <f>'Timings&amp;Flags'!BE1</f>
        <v>48396</v>
      </c>
      <c r="BF1" s="13">
        <f>'Timings&amp;Flags'!BF1</f>
        <v>48488</v>
      </c>
      <c r="BG1" s="13">
        <f>'Timings&amp;Flags'!BG1</f>
        <v>48580</v>
      </c>
      <c r="BH1" s="13">
        <f>'Timings&amp;Flags'!BH1</f>
        <v>48670</v>
      </c>
      <c r="BI1" s="13">
        <f>'Timings&amp;Flags'!BI1</f>
        <v>48761</v>
      </c>
      <c r="BJ1" s="13">
        <f>'Timings&amp;Flags'!BJ1</f>
        <v>48853</v>
      </c>
      <c r="BK1" s="13">
        <f>'Timings&amp;Flags'!BK1</f>
        <v>48945</v>
      </c>
      <c r="BL1" s="13">
        <f>'Timings&amp;Flags'!BL1</f>
        <v>49035</v>
      </c>
      <c r="BM1" s="13">
        <f>'Timings&amp;Flags'!BM1</f>
        <v>49126</v>
      </c>
      <c r="BN1" s="13">
        <f>'Timings&amp;Flags'!BN1</f>
        <v>49218</v>
      </c>
      <c r="BO1" s="13">
        <f>'Timings&amp;Flags'!BO1</f>
        <v>49310</v>
      </c>
      <c r="BP1" s="13">
        <f>'Timings&amp;Flags'!BP1</f>
        <v>49400</v>
      </c>
      <c r="BQ1" s="13">
        <f>'Timings&amp;Flags'!BQ1</f>
        <v>49491</v>
      </c>
      <c r="BR1" s="13">
        <f>'Timings&amp;Flags'!BR1</f>
        <v>49583</v>
      </c>
      <c r="BS1" s="13">
        <f>'Timings&amp;Flags'!BS1</f>
        <v>49675</v>
      </c>
      <c r="BT1" s="13">
        <f>'Timings&amp;Flags'!BT1</f>
        <v>49766</v>
      </c>
      <c r="BU1" s="13">
        <f>'Timings&amp;Flags'!BU1</f>
        <v>49857</v>
      </c>
      <c r="BV1" s="13">
        <f>'Timings&amp;Flags'!BV1</f>
        <v>49949</v>
      </c>
      <c r="BW1" s="13">
        <f>'Timings&amp;Flags'!BW1</f>
        <v>50041</v>
      </c>
      <c r="BX1" s="13">
        <f>'Timings&amp;Flags'!BX1</f>
        <v>50131</v>
      </c>
      <c r="BY1" s="13">
        <f>'Timings&amp;Flags'!BY1</f>
        <v>50222</v>
      </c>
      <c r="BZ1" s="13">
        <f>'Timings&amp;Flags'!BZ1</f>
        <v>50314</v>
      </c>
      <c r="CA1" s="13">
        <f>'Timings&amp;Flags'!CA1</f>
        <v>50406</v>
      </c>
      <c r="CB1" s="13">
        <f>'Timings&amp;Flags'!CB1</f>
        <v>50496</v>
      </c>
      <c r="CC1" s="13">
        <f>'Timings&amp;Flags'!CC1</f>
        <v>50587</v>
      </c>
      <c r="CD1" s="13">
        <f>'Timings&amp;Flags'!CD1</f>
        <v>50679</v>
      </c>
      <c r="CE1" s="13">
        <f>'Timings&amp;Flags'!CE1</f>
        <v>50771</v>
      </c>
      <c r="CF1" s="13">
        <f>'Timings&amp;Flags'!CF1</f>
        <v>50861</v>
      </c>
      <c r="CG1" s="13">
        <f>'Timings&amp;Flags'!CG1</f>
        <v>50952</v>
      </c>
      <c r="CH1" s="13">
        <f>'Timings&amp;Flags'!CH1</f>
        <v>51044</v>
      </c>
      <c r="CI1" s="13">
        <f>'Timings&amp;Flags'!CI1</f>
        <v>51136</v>
      </c>
      <c r="CJ1" s="13">
        <f>'Timings&amp;Flags'!CJ1</f>
        <v>51227</v>
      </c>
      <c r="CK1" s="13">
        <f>'Timings&amp;Flags'!CK1</f>
        <v>51318</v>
      </c>
      <c r="CL1" s="13">
        <f>'Timings&amp;Flags'!CL1</f>
        <v>51410</v>
      </c>
      <c r="CM1" s="13">
        <f>'Timings&amp;Flags'!CM1</f>
        <v>51502</v>
      </c>
      <c r="CN1" s="13">
        <f>'Timings&amp;Flags'!CN1</f>
        <v>51592</v>
      </c>
      <c r="CO1" s="13">
        <f>'Timings&amp;Flags'!CO1</f>
        <v>51683</v>
      </c>
      <c r="CP1" s="13">
        <f>'Timings&amp;Flags'!CP1</f>
        <v>51775</v>
      </c>
      <c r="CQ1" s="13">
        <f>'Timings&amp;Flags'!CQ1</f>
        <v>51867</v>
      </c>
      <c r="CR1" s="13">
        <f>'Timings&amp;Flags'!CR1</f>
        <v>51957</v>
      </c>
      <c r="CS1" s="13">
        <f>'Timings&amp;Flags'!CS1</f>
        <v>52048</v>
      </c>
      <c r="CT1" s="13">
        <f>'Timings&amp;Flags'!CT1</f>
        <v>52140</v>
      </c>
      <c r="CU1" s="13">
        <f>'Timings&amp;Flags'!CU1</f>
        <v>52232</v>
      </c>
      <c r="CV1" s="13">
        <f>'Timings&amp;Flags'!CV1</f>
        <v>52322</v>
      </c>
      <c r="CW1" s="13">
        <f>'Timings&amp;Flags'!CW1</f>
        <v>52413</v>
      </c>
      <c r="CX1" s="13">
        <f>'Timings&amp;Flags'!CX1</f>
        <v>52505</v>
      </c>
      <c r="CY1" s="13">
        <f>'Timings&amp;Flags'!CY1</f>
        <v>52597</v>
      </c>
      <c r="CZ1" s="13">
        <f>'Timings&amp;Flags'!CZ1</f>
        <v>52688</v>
      </c>
      <c r="DA1" s="13">
        <f>'Timings&amp;Flags'!DA1</f>
        <v>52779</v>
      </c>
      <c r="DB1" s="13">
        <f>'Timings&amp;Flags'!DB1</f>
        <v>52871</v>
      </c>
      <c r="DC1" s="13">
        <f>'Timings&amp;Flags'!DC1</f>
        <v>52963</v>
      </c>
      <c r="DD1" s="13">
        <f>'Timings&amp;Flags'!DD1</f>
        <v>53053</v>
      </c>
      <c r="DE1" s="13">
        <f>'Timings&amp;Flags'!DE1</f>
        <v>53144</v>
      </c>
      <c r="DF1" s="13">
        <f>'Timings&amp;Flags'!DF1</f>
        <v>53236</v>
      </c>
      <c r="DG1" s="13">
        <f>'Timings&amp;Flags'!DG1</f>
        <v>53328</v>
      </c>
      <c r="DH1" s="13">
        <f>'Timings&amp;Flags'!DH1</f>
        <v>53418</v>
      </c>
      <c r="DI1" s="13">
        <f>'Timings&amp;Flags'!DI1</f>
        <v>53509</v>
      </c>
      <c r="DJ1" s="13">
        <f>'Timings&amp;Flags'!DJ1</f>
        <v>53601</v>
      </c>
      <c r="DK1" s="13">
        <f>'Timings&amp;Flags'!DK1</f>
        <v>53693</v>
      </c>
      <c r="DL1" s="13">
        <f>'Timings&amp;Flags'!DL1</f>
        <v>53783</v>
      </c>
      <c r="DM1" s="13">
        <f>'Timings&amp;Flags'!DM1</f>
        <v>53874</v>
      </c>
      <c r="DN1" s="13">
        <f>'Timings&amp;Flags'!DN1</f>
        <v>53966</v>
      </c>
      <c r="DO1" s="13">
        <f>'Timings&amp;Flags'!DO1</f>
        <v>54058</v>
      </c>
      <c r="DP1" s="13">
        <f>'Timings&amp;Flags'!DP1</f>
        <v>54149</v>
      </c>
      <c r="DQ1" s="13">
        <f>'Timings&amp;Flags'!DQ1</f>
        <v>54240</v>
      </c>
      <c r="DR1" s="13">
        <f>'Timings&amp;Flags'!DR1</f>
        <v>54332</v>
      </c>
      <c r="DS1" s="13">
        <f>'Timings&amp;Flags'!DS1</f>
        <v>54424</v>
      </c>
    </row>
    <row r="2" spans="1:124" s="12" customFormat="1" ht="18" x14ac:dyDescent="0.4">
      <c r="A2" s="16" t="str">
        <f ca="1">UPPER(MID(CELL("filename",A2),FIND("]",CELL("filename",A2))+1,LEN(CELL("filename",A2))))</f>
        <v>INPUTS</v>
      </c>
      <c r="B2" s="13"/>
      <c r="C2" s="13"/>
      <c r="D2" s="13"/>
      <c r="E2" s="46"/>
      <c r="F2" s="13"/>
      <c r="G2" s="46"/>
      <c r="H2" s="13">
        <f>'Timings&amp;Flags'!H2</f>
        <v>44012</v>
      </c>
      <c r="I2" s="13">
        <f>'Timings&amp;Flags'!I2</f>
        <v>44104</v>
      </c>
      <c r="J2" s="13">
        <f>'Timings&amp;Flags'!J2</f>
        <v>44196</v>
      </c>
      <c r="K2" s="13">
        <f>'Timings&amp;Flags'!K2</f>
        <v>44286</v>
      </c>
      <c r="L2" s="13">
        <f>'Timings&amp;Flags'!L2</f>
        <v>44377</v>
      </c>
      <c r="M2" s="13">
        <f>'Timings&amp;Flags'!M2</f>
        <v>44469</v>
      </c>
      <c r="N2" s="13">
        <f>'Timings&amp;Flags'!N2</f>
        <v>44561</v>
      </c>
      <c r="O2" s="13">
        <f>'Timings&amp;Flags'!O2</f>
        <v>44651</v>
      </c>
      <c r="P2" s="13">
        <f>'Timings&amp;Flags'!P2</f>
        <v>44742</v>
      </c>
      <c r="Q2" s="13">
        <f>'Timings&amp;Flags'!Q2</f>
        <v>44834</v>
      </c>
      <c r="R2" s="13">
        <f>'Timings&amp;Flags'!R2</f>
        <v>44926</v>
      </c>
      <c r="S2" s="13">
        <f>'Timings&amp;Flags'!S2</f>
        <v>45016</v>
      </c>
      <c r="T2" s="13">
        <f>'Timings&amp;Flags'!T2</f>
        <v>45107</v>
      </c>
      <c r="U2" s="13">
        <f>'Timings&amp;Flags'!U2</f>
        <v>45199</v>
      </c>
      <c r="V2" s="13">
        <f>'Timings&amp;Flags'!V2</f>
        <v>45291</v>
      </c>
      <c r="W2" s="13">
        <f>'Timings&amp;Flags'!W2</f>
        <v>45382</v>
      </c>
      <c r="X2" s="13">
        <f>'Timings&amp;Flags'!X2</f>
        <v>45473</v>
      </c>
      <c r="Y2" s="13">
        <f>'Timings&amp;Flags'!Y2</f>
        <v>45565</v>
      </c>
      <c r="Z2" s="13">
        <f>'Timings&amp;Flags'!Z2</f>
        <v>45657</v>
      </c>
      <c r="AA2" s="13">
        <f>'Timings&amp;Flags'!AA2</f>
        <v>45747</v>
      </c>
      <c r="AB2" s="13">
        <f>'Timings&amp;Flags'!AB2</f>
        <v>45838</v>
      </c>
      <c r="AC2" s="13">
        <f>'Timings&amp;Flags'!AC2</f>
        <v>45930</v>
      </c>
      <c r="AD2" s="13">
        <f>'Timings&amp;Flags'!AD2</f>
        <v>46022</v>
      </c>
      <c r="AE2" s="13">
        <f>'Timings&amp;Flags'!AE2</f>
        <v>46112</v>
      </c>
      <c r="AF2" s="13">
        <f>'Timings&amp;Flags'!AF2</f>
        <v>46203</v>
      </c>
      <c r="AG2" s="13">
        <f>'Timings&amp;Flags'!AG2</f>
        <v>46295</v>
      </c>
      <c r="AH2" s="13">
        <f>'Timings&amp;Flags'!AH2</f>
        <v>46387</v>
      </c>
      <c r="AI2" s="13">
        <f>'Timings&amp;Flags'!AI2</f>
        <v>46477</v>
      </c>
      <c r="AJ2" s="13">
        <f>'Timings&amp;Flags'!AJ2</f>
        <v>46568</v>
      </c>
      <c r="AK2" s="13">
        <f>'Timings&amp;Flags'!AK2</f>
        <v>46660</v>
      </c>
      <c r="AL2" s="13">
        <f>'Timings&amp;Flags'!AL2</f>
        <v>46752</v>
      </c>
      <c r="AM2" s="13">
        <f>'Timings&amp;Flags'!AM2</f>
        <v>46843</v>
      </c>
      <c r="AN2" s="13">
        <f>'Timings&amp;Flags'!AN2</f>
        <v>46934</v>
      </c>
      <c r="AO2" s="13">
        <f>'Timings&amp;Flags'!AO2</f>
        <v>47026</v>
      </c>
      <c r="AP2" s="13">
        <f>'Timings&amp;Flags'!AP2</f>
        <v>47118</v>
      </c>
      <c r="AQ2" s="13">
        <f>'Timings&amp;Flags'!AQ2</f>
        <v>47208</v>
      </c>
      <c r="AR2" s="13">
        <f>'Timings&amp;Flags'!AR2</f>
        <v>47299</v>
      </c>
      <c r="AS2" s="13">
        <f>'Timings&amp;Flags'!AS2</f>
        <v>47391</v>
      </c>
      <c r="AT2" s="13">
        <f>'Timings&amp;Flags'!AT2</f>
        <v>47483</v>
      </c>
      <c r="AU2" s="13">
        <f>'Timings&amp;Flags'!AU2</f>
        <v>47573</v>
      </c>
      <c r="AV2" s="13">
        <f>'Timings&amp;Flags'!AV2</f>
        <v>47664</v>
      </c>
      <c r="AW2" s="13">
        <f>'Timings&amp;Flags'!AW2</f>
        <v>47756</v>
      </c>
      <c r="AX2" s="13">
        <f>'Timings&amp;Flags'!AX2</f>
        <v>47848</v>
      </c>
      <c r="AY2" s="13">
        <f>'Timings&amp;Flags'!AY2</f>
        <v>47938</v>
      </c>
      <c r="AZ2" s="13">
        <f>'Timings&amp;Flags'!AZ2</f>
        <v>48029</v>
      </c>
      <c r="BA2" s="13">
        <f>'Timings&amp;Flags'!BA2</f>
        <v>48121</v>
      </c>
      <c r="BB2" s="13">
        <f>'Timings&amp;Flags'!BB2</f>
        <v>48213</v>
      </c>
      <c r="BC2" s="13">
        <f>'Timings&amp;Flags'!BC2</f>
        <v>48304</v>
      </c>
      <c r="BD2" s="13">
        <f>'Timings&amp;Flags'!BD2</f>
        <v>48395</v>
      </c>
      <c r="BE2" s="13">
        <f>'Timings&amp;Flags'!BE2</f>
        <v>48487</v>
      </c>
      <c r="BF2" s="13">
        <f>'Timings&amp;Flags'!BF2</f>
        <v>48579</v>
      </c>
      <c r="BG2" s="13">
        <f>'Timings&amp;Flags'!BG2</f>
        <v>48669</v>
      </c>
      <c r="BH2" s="13">
        <f>'Timings&amp;Flags'!BH2</f>
        <v>48760</v>
      </c>
      <c r="BI2" s="13">
        <f>'Timings&amp;Flags'!BI2</f>
        <v>48852</v>
      </c>
      <c r="BJ2" s="13">
        <f>'Timings&amp;Flags'!BJ2</f>
        <v>48944</v>
      </c>
      <c r="BK2" s="13">
        <f>'Timings&amp;Flags'!BK2</f>
        <v>49034</v>
      </c>
      <c r="BL2" s="13">
        <f>'Timings&amp;Flags'!BL2</f>
        <v>49125</v>
      </c>
      <c r="BM2" s="13">
        <f>'Timings&amp;Flags'!BM2</f>
        <v>49217</v>
      </c>
      <c r="BN2" s="13">
        <f>'Timings&amp;Flags'!BN2</f>
        <v>49309</v>
      </c>
      <c r="BO2" s="13">
        <f>'Timings&amp;Flags'!BO2</f>
        <v>49399</v>
      </c>
      <c r="BP2" s="13">
        <f>'Timings&amp;Flags'!BP2</f>
        <v>49490</v>
      </c>
      <c r="BQ2" s="13">
        <f>'Timings&amp;Flags'!BQ2</f>
        <v>49582</v>
      </c>
      <c r="BR2" s="13">
        <f>'Timings&amp;Flags'!BR2</f>
        <v>49674</v>
      </c>
      <c r="BS2" s="13">
        <f>'Timings&amp;Flags'!BS2</f>
        <v>49765</v>
      </c>
      <c r="BT2" s="13">
        <f>'Timings&amp;Flags'!BT2</f>
        <v>49856</v>
      </c>
      <c r="BU2" s="13">
        <f>'Timings&amp;Flags'!BU2</f>
        <v>49948</v>
      </c>
      <c r="BV2" s="13">
        <f>'Timings&amp;Flags'!BV2</f>
        <v>50040</v>
      </c>
      <c r="BW2" s="13">
        <f>'Timings&amp;Flags'!BW2</f>
        <v>50130</v>
      </c>
      <c r="BX2" s="13">
        <f>'Timings&amp;Flags'!BX2</f>
        <v>50221</v>
      </c>
      <c r="BY2" s="13">
        <f>'Timings&amp;Flags'!BY2</f>
        <v>50313</v>
      </c>
      <c r="BZ2" s="13">
        <f>'Timings&amp;Flags'!BZ2</f>
        <v>50405</v>
      </c>
      <c r="CA2" s="13">
        <f>'Timings&amp;Flags'!CA2</f>
        <v>50495</v>
      </c>
      <c r="CB2" s="13">
        <f>'Timings&amp;Flags'!CB2</f>
        <v>50586</v>
      </c>
      <c r="CC2" s="13">
        <f>'Timings&amp;Flags'!CC2</f>
        <v>50678</v>
      </c>
      <c r="CD2" s="13">
        <f>'Timings&amp;Flags'!CD2</f>
        <v>50770</v>
      </c>
      <c r="CE2" s="13">
        <f>'Timings&amp;Flags'!CE2</f>
        <v>50860</v>
      </c>
      <c r="CF2" s="13">
        <f>'Timings&amp;Flags'!CF2</f>
        <v>50951</v>
      </c>
      <c r="CG2" s="13">
        <f>'Timings&amp;Flags'!CG2</f>
        <v>51043</v>
      </c>
      <c r="CH2" s="13">
        <f>'Timings&amp;Flags'!CH2</f>
        <v>51135</v>
      </c>
      <c r="CI2" s="13">
        <f>'Timings&amp;Flags'!CI2</f>
        <v>51226</v>
      </c>
      <c r="CJ2" s="13">
        <f>'Timings&amp;Flags'!CJ2</f>
        <v>51317</v>
      </c>
      <c r="CK2" s="13">
        <f>'Timings&amp;Flags'!CK2</f>
        <v>51409</v>
      </c>
      <c r="CL2" s="13">
        <f>'Timings&amp;Flags'!CL2</f>
        <v>51501</v>
      </c>
      <c r="CM2" s="13">
        <f>'Timings&amp;Flags'!CM2</f>
        <v>51591</v>
      </c>
      <c r="CN2" s="13">
        <f>'Timings&amp;Flags'!CN2</f>
        <v>51682</v>
      </c>
      <c r="CO2" s="13">
        <f>'Timings&amp;Flags'!CO2</f>
        <v>51774</v>
      </c>
      <c r="CP2" s="13">
        <f>'Timings&amp;Flags'!CP2</f>
        <v>51866</v>
      </c>
      <c r="CQ2" s="13">
        <f>'Timings&amp;Flags'!CQ2</f>
        <v>51956</v>
      </c>
      <c r="CR2" s="13">
        <f>'Timings&amp;Flags'!CR2</f>
        <v>52047</v>
      </c>
      <c r="CS2" s="13">
        <f>'Timings&amp;Flags'!CS2</f>
        <v>52139</v>
      </c>
      <c r="CT2" s="13">
        <f>'Timings&amp;Flags'!CT2</f>
        <v>52231</v>
      </c>
      <c r="CU2" s="13">
        <f>'Timings&amp;Flags'!CU2</f>
        <v>52321</v>
      </c>
      <c r="CV2" s="13">
        <f>'Timings&amp;Flags'!CV2</f>
        <v>52412</v>
      </c>
      <c r="CW2" s="13">
        <f>'Timings&amp;Flags'!CW2</f>
        <v>52504</v>
      </c>
      <c r="CX2" s="13">
        <f>'Timings&amp;Flags'!CX2</f>
        <v>52596</v>
      </c>
      <c r="CY2" s="13">
        <f>'Timings&amp;Flags'!CY2</f>
        <v>52687</v>
      </c>
      <c r="CZ2" s="13">
        <f>'Timings&amp;Flags'!CZ2</f>
        <v>52778</v>
      </c>
      <c r="DA2" s="13">
        <f>'Timings&amp;Flags'!DA2</f>
        <v>52870</v>
      </c>
      <c r="DB2" s="13">
        <f>'Timings&amp;Flags'!DB2</f>
        <v>52962</v>
      </c>
      <c r="DC2" s="13">
        <f>'Timings&amp;Flags'!DC2</f>
        <v>53052</v>
      </c>
      <c r="DD2" s="13">
        <f>'Timings&amp;Flags'!DD2</f>
        <v>53143</v>
      </c>
      <c r="DE2" s="13">
        <f>'Timings&amp;Flags'!DE2</f>
        <v>53235</v>
      </c>
      <c r="DF2" s="13">
        <f>'Timings&amp;Flags'!DF2</f>
        <v>53327</v>
      </c>
      <c r="DG2" s="13">
        <f>'Timings&amp;Flags'!DG2</f>
        <v>53417</v>
      </c>
      <c r="DH2" s="13">
        <f>'Timings&amp;Flags'!DH2</f>
        <v>53508</v>
      </c>
      <c r="DI2" s="13">
        <f>'Timings&amp;Flags'!DI2</f>
        <v>53600</v>
      </c>
      <c r="DJ2" s="13">
        <f>'Timings&amp;Flags'!DJ2</f>
        <v>53692</v>
      </c>
      <c r="DK2" s="13">
        <f>'Timings&amp;Flags'!DK2</f>
        <v>53782</v>
      </c>
      <c r="DL2" s="13">
        <f>'Timings&amp;Flags'!DL2</f>
        <v>53873</v>
      </c>
      <c r="DM2" s="13">
        <f>'Timings&amp;Flags'!DM2</f>
        <v>53965</v>
      </c>
      <c r="DN2" s="13">
        <f>'Timings&amp;Flags'!DN2</f>
        <v>54057</v>
      </c>
      <c r="DO2" s="13">
        <f>'Timings&amp;Flags'!DO2</f>
        <v>54148</v>
      </c>
      <c r="DP2" s="13">
        <f>'Timings&amp;Flags'!DP2</f>
        <v>54239</v>
      </c>
      <c r="DQ2" s="13">
        <f>'Timings&amp;Flags'!DQ2</f>
        <v>54331</v>
      </c>
      <c r="DR2" s="13">
        <f>'Timings&amp;Flags'!DR2</f>
        <v>54423</v>
      </c>
      <c r="DS2" s="13">
        <f>'Timings&amp;Flags'!DS2</f>
        <v>54513</v>
      </c>
    </row>
    <row r="3" spans="1:124" s="12" customFormat="1" ht="13" x14ac:dyDescent="0.3">
      <c r="A3" s="160" t="str">
        <f ca="1">'Timings&amp;Flags'!A3</f>
        <v>All checks are OK</v>
      </c>
      <c r="B3" s="14"/>
      <c r="C3" s="14"/>
      <c r="D3" s="14"/>
      <c r="E3" s="47"/>
      <c r="F3" s="14"/>
      <c r="G3" s="47"/>
      <c r="H3" s="14">
        <f>'Timings&amp;Flags'!H3</f>
        <v>2021</v>
      </c>
      <c r="I3" s="14">
        <f>'Timings&amp;Flags'!I3</f>
        <v>2021</v>
      </c>
      <c r="J3" s="14">
        <f>'Timings&amp;Flags'!J3</f>
        <v>2021</v>
      </c>
      <c r="K3" s="14">
        <f>'Timings&amp;Flags'!K3</f>
        <v>2021</v>
      </c>
      <c r="L3" s="14">
        <f>'Timings&amp;Flags'!L3</f>
        <v>2022</v>
      </c>
      <c r="M3" s="14">
        <f>'Timings&amp;Flags'!M3</f>
        <v>2022</v>
      </c>
      <c r="N3" s="14">
        <f>'Timings&amp;Flags'!N3</f>
        <v>2022</v>
      </c>
      <c r="O3" s="14">
        <f>'Timings&amp;Flags'!O3</f>
        <v>2022</v>
      </c>
      <c r="P3" s="14">
        <f>'Timings&amp;Flags'!P3</f>
        <v>2023</v>
      </c>
      <c r="Q3" s="14">
        <f>'Timings&amp;Flags'!Q3</f>
        <v>2023</v>
      </c>
      <c r="R3" s="14">
        <f>'Timings&amp;Flags'!R3</f>
        <v>2023</v>
      </c>
      <c r="S3" s="14">
        <f>'Timings&amp;Flags'!S3</f>
        <v>2023</v>
      </c>
      <c r="T3" s="14">
        <f>'Timings&amp;Flags'!T3</f>
        <v>2024</v>
      </c>
      <c r="U3" s="14">
        <f>'Timings&amp;Flags'!U3</f>
        <v>2024</v>
      </c>
      <c r="V3" s="14">
        <f>'Timings&amp;Flags'!V3</f>
        <v>2024</v>
      </c>
      <c r="W3" s="14">
        <f>'Timings&amp;Flags'!W3</f>
        <v>2024</v>
      </c>
      <c r="X3" s="14">
        <f>'Timings&amp;Flags'!X3</f>
        <v>2025</v>
      </c>
      <c r="Y3" s="14">
        <f>'Timings&amp;Flags'!Y3</f>
        <v>2025</v>
      </c>
      <c r="Z3" s="14">
        <f>'Timings&amp;Flags'!Z3</f>
        <v>2025</v>
      </c>
      <c r="AA3" s="14">
        <f>'Timings&amp;Flags'!AA3</f>
        <v>2025</v>
      </c>
      <c r="AB3" s="14">
        <f>'Timings&amp;Flags'!AB3</f>
        <v>2026</v>
      </c>
      <c r="AC3" s="14">
        <f>'Timings&amp;Flags'!AC3</f>
        <v>2026</v>
      </c>
      <c r="AD3" s="14">
        <f>'Timings&amp;Flags'!AD3</f>
        <v>2026</v>
      </c>
      <c r="AE3" s="14">
        <f>'Timings&amp;Flags'!AE3</f>
        <v>2026</v>
      </c>
      <c r="AF3" s="14">
        <f>'Timings&amp;Flags'!AF3</f>
        <v>2027</v>
      </c>
      <c r="AG3" s="14">
        <f>'Timings&amp;Flags'!AG3</f>
        <v>2027</v>
      </c>
      <c r="AH3" s="14">
        <f>'Timings&amp;Flags'!AH3</f>
        <v>2027</v>
      </c>
      <c r="AI3" s="14">
        <f>'Timings&amp;Flags'!AI3</f>
        <v>2027</v>
      </c>
      <c r="AJ3" s="14">
        <f>'Timings&amp;Flags'!AJ3</f>
        <v>2028</v>
      </c>
      <c r="AK3" s="14">
        <f>'Timings&amp;Flags'!AK3</f>
        <v>2028</v>
      </c>
      <c r="AL3" s="14">
        <f>'Timings&amp;Flags'!AL3</f>
        <v>2028</v>
      </c>
      <c r="AM3" s="14">
        <f>'Timings&amp;Flags'!AM3</f>
        <v>2028</v>
      </c>
      <c r="AN3" s="14">
        <f>'Timings&amp;Flags'!AN3</f>
        <v>2029</v>
      </c>
      <c r="AO3" s="14">
        <f>'Timings&amp;Flags'!AO3</f>
        <v>2029</v>
      </c>
      <c r="AP3" s="14">
        <f>'Timings&amp;Flags'!AP3</f>
        <v>2029</v>
      </c>
      <c r="AQ3" s="14">
        <f>'Timings&amp;Flags'!AQ3</f>
        <v>2029</v>
      </c>
      <c r="AR3" s="14">
        <f>'Timings&amp;Flags'!AR3</f>
        <v>2030</v>
      </c>
      <c r="AS3" s="14">
        <f>'Timings&amp;Flags'!AS3</f>
        <v>2030</v>
      </c>
      <c r="AT3" s="14">
        <f>'Timings&amp;Flags'!AT3</f>
        <v>2030</v>
      </c>
      <c r="AU3" s="14">
        <f>'Timings&amp;Flags'!AU3</f>
        <v>2030</v>
      </c>
      <c r="AV3" s="14">
        <f>'Timings&amp;Flags'!AV3</f>
        <v>2031</v>
      </c>
      <c r="AW3" s="14">
        <f>'Timings&amp;Flags'!AW3</f>
        <v>2031</v>
      </c>
      <c r="AX3" s="14">
        <f>'Timings&amp;Flags'!AX3</f>
        <v>2031</v>
      </c>
      <c r="AY3" s="14">
        <f>'Timings&amp;Flags'!AY3</f>
        <v>2031</v>
      </c>
      <c r="AZ3" s="14">
        <f>'Timings&amp;Flags'!AZ3</f>
        <v>2032</v>
      </c>
      <c r="BA3" s="14">
        <f>'Timings&amp;Flags'!BA3</f>
        <v>2032</v>
      </c>
      <c r="BB3" s="14">
        <f>'Timings&amp;Flags'!BB3</f>
        <v>2032</v>
      </c>
      <c r="BC3" s="14">
        <f>'Timings&amp;Flags'!BC3</f>
        <v>2032</v>
      </c>
      <c r="BD3" s="14">
        <f>'Timings&amp;Flags'!BD3</f>
        <v>2033</v>
      </c>
      <c r="BE3" s="14">
        <f>'Timings&amp;Flags'!BE3</f>
        <v>2033</v>
      </c>
      <c r="BF3" s="14">
        <f>'Timings&amp;Flags'!BF3</f>
        <v>2033</v>
      </c>
      <c r="BG3" s="14">
        <f>'Timings&amp;Flags'!BG3</f>
        <v>2033</v>
      </c>
      <c r="BH3" s="14">
        <f>'Timings&amp;Flags'!BH3</f>
        <v>2034</v>
      </c>
      <c r="BI3" s="14">
        <f>'Timings&amp;Flags'!BI3</f>
        <v>2034</v>
      </c>
      <c r="BJ3" s="14">
        <f>'Timings&amp;Flags'!BJ3</f>
        <v>2034</v>
      </c>
      <c r="BK3" s="14">
        <f>'Timings&amp;Flags'!BK3</f>
        <v>2034</v>
      </c>
      <c r="BL3" s="14">
        <f>'Timings&amp;Flags'!BL3</f>
        <v>2035</v>
      </c>
      <c r="BM3" s="14">
        <f>'Timings&amp;Flags'!BM3</f>
        <v>2035</v>
      </c>
      <c r="BN3" s="14">
        <f>'Timings&amp;Flags'!BN3</f>
        <v>2035</v>
      </c>
      <c r="BO3" s="14">
        <f>'Timings&amp;Flags'!BO3</f>
        <v>2035</v>
      </c>
      <c r="BP3" s="14">
        <f>'Timings&amp;Flags'!BP3</f>
        <v>2036</v>
      </c>
      <c r="BQ3" s="14">
        <f>'Timings&amp;Flags'!BQ3</f>
        <v>2036</v>
      </c>
      <c r="BR3" s="14">
        <f>'Timings&amp;Flags'!BR3</f>
        <v>2036</v>
      </c>
      <c r="BS3" s="14">
        <f>'Timings&amp;Flags'!BS3</f>
        <v>2036</v>
      </c>
      <c r="BT3" s="14">
        <f>'Timings&amp;Flags'!BT3</f>
        <v>2037</v>
      </c>
      <c r="BU3" s="14">
        <f>'Timings&amp;Flags'!BU3</f>
        <v>2037</v>
      </c>
      <c r="BV3" s="14">
        <f>'Timings&amp;Flags'!BV3</f>
        <v>2037</v>
      </c>
      <c r="BW3" s="14">
        <f>'Timings&amp;Flags'!BW3</f>
        <v>2037</v>
      </c>
      <c r="BX3" s="14">
        <f>'Timings&amp;Flags'!BX3</f>
        <v>2038</v>
      </c>
      <c r="BY3" s="14">
        <f>'Timings&amp;Flags'!BY3</f>
        <v>2038</v>
      </c>
      <c r="BZ3" s="14">
        <f>'Timings&amp;Flags'!BZ3</f>
        <v>2038</v>
      </c>
      <c r="CA3" s="14">
        <f>'Timings&amp;Flags'!CA3</f>
        <v>2038</v>
      </c>
      <c r="CB3" s="14">
        <f>'Timings&amp;Flags'!CB3</f>
        <v>2039</v>
      </c>
      <c r="CC3" s="14">
        <f>'Timings&amp;Flags'!CC3</f>
        <v>2039</v>
      </c>
      <c r="CD3" s="14">
        <f>'Timings&amp;Flags'!CD3</f>
        <v>2039</v>
      </c>
      <c r="CE3" s="14">
        <f>'Timings&amp;Flags'!CE3</f>
        <v>2039</v>
      </c>
      <c r="CF3" s="14">
        <f>'Timings&amp;Flags'!CF3</f>
        <v>2040</v>
      </c>
      <c r="CG3" s="14">
        <f>'Timings&amp;Flags'!CG3</f>
        <v>2040</v>
      </c>
      <c r="CH3" s="14">
        <f>'Timings&amp;Flags'!CH3</f>
        <v>2040</v>
      </c>
      <c r="CI3" s="14">
        <f>'Timings&amp;Flags'!CI3</f>
        <v>2040</v>
      </c>
      <c r="CJ3" s="14">
        <f>'Timings&amp;Flags'!CJ3</f>
        <v>2041</v>
      </c>
      <c r="CK3" s="14">
        <f>'Timings&amp;Flags'!CK3</f>
        <v>2041</v>
      </c>
      <c r="CL3" s="14">
        <f>'Timings&amp;Flags'!CL3</f>
        <v>2041</v>
      </c>
      <c r="CM3" s="14">
        <f>'Timings&amp;Flags'!CM3</f>
        <v>2041</v>
      </c>
      <c r="CN3" s="14">
        <f>'Timings&amp;Flags'!CN3</f>
        <v>2042</v>
      </c>
      <c r="CO3" s="14">
        <f>'Timings&amp;Flags'!CO3</f>
        <v>2042</v>
      </c>
      <c r="CP3" s="14">
        <f>'Timings&amp;Flags'!CP3</f>
        <v>2042</v>
      </c>
      <c r="CQ3" s="14">
        <f>'Timings&amp;Flags'!CQ3</f>
        <v>2042</v>
      </c>
      <c r="CR3" s="14">
        <f>'Timings&amp;Flags'!CR3</f>
        <v>2043</v>
      </c>
      <c r="CS3" s="14">
        <f>'Timings&amp;Flags'!CS3</f>
        <v>2043</v>
      </c>
      <c r="CT3" s="14">
        <f>'Timings&amp;Flags'!CT3</f>
        <v>2043</v>
      </c>
      <c r="CU3" s="14">
        <f>'Timings&amp;Flags'!CU3</f>
        <v>2043</v>
      </c>
      <c r="CV3" s="14">
        <f>'Timings&amp;Flags'!CV3</f>
        <v>2044</v>
      </c>
      <c r="CW3" s="14">
        <f>'Timings&amp;Flags'!CW3</f>
        <v>2044</v>
      </c>
      <c r="CX3" s="14">
        <f>'Timings&amp;Flags'!CX3</f>
        <v>2044</v>
      </c>
      <c r="CY3" s="14">
        <f>'Timings&amp;Flags'!CY3</f>
        <v>2044</v>
      </c>
      <c r="CZ3" s="14">
        <f>'Timings&amp;Flags'!CZ3</f>
        <v>2045</v>
      </c>
      <c r="DA3" s="14">
        <f>'Timings&amp;Flags'!DA3</f>
        <v>2045</v>
      </c>
      <c r="DB3" s="14">
        <f>'Timings&amp;Flags'!DB3</f>
        <v>2045</v>
      </c>
      <c r="DC3" s="14">
        <f>'Timings&amp;Flags'!DC3</f>
        <v>2045</v>
      </c>
      <c r="DD3" s="14">
        <f>'Timings&amp;Flags'!DD3</f>
        <v>2046</v>
      </c>
      <c r="DE3" s="14">
        <f>'Timings&amp;Flags'!DE3</f>
        <v>2046</v>
      </c>
      <c r="DF3" s="14">
        <f>'Timings&amp;Flags'!DF3</f>
        <v>2046</v>
      </c>
      <c r="DG3" s="14">
        <f>'Timings&amp;Flags'!DG3</f>
        <v>2046</v>
      </c>
      <c r="DH3" s="14">
        <f>'Timings&amp;Flags'!DH3</f>
        <v>2047</v>
      </c>
      <c r="DI3" s="14">
        <f>'Timings&amp;Flags'!DI3</f>
        <v>2047</v>
      </c>
      <c r="DJ3" s="14">
        <f>'Timings&amp;Flags'!DJ3</f>
        <v>2047</v>
      </c>
      <c r="DK3" s="14">
        <f>'Timings&amp;Flags'!DK3</f>
        <v>2047</v>
      </c>
      <c r="DL3" s="14">
        <f>'Timings&amp;Flags'!DL3</f>
        <v>2048</v>
      </c>
      <c r="DM3" s="14">
        <f>'Timings&amp;Flags'!DM3</f>
        <v>2048</v>
      </c>
      <c r="DN3" s="14">
        <f>'Timings&amp;Flags'!DN3</f>
        <v>2048</v>
      </c>
      <c r="DO3" s="14">
        <f>'Timings&amp;Flags'!DO3</f>
        <v>2048</v>
      </c>
      <c r="DP3" s="14">
        <f>'Timings&amp;Flags'!DP3</f>
        <v>2049</v>
      </c>
      <c r="DQ3" s="14">
        <f>'Timings&amp;Flags'!DQ3</f>
        <v>2049</v>
      </c>
      <c r="DR3" s="14">
        <f>'Timings&amp;Flags'!DR3</f>
        <v>2049</v>
      </c>
      <c r="DS3" s="14">
        <f>'Timings&amp;Flags'!DS3</f>
        <v>2049</v>
      </c>
    </row>
    <row r="4" spans="1:124" s="12" customFormat="1" ht="13" x14ac:dyDescent="0.3">
      <c r="A4" s="160" t="str">
        <f>Capex!A4</f>
        <v>Project IRR</v>
      </c>
      <c r="B4" s="14"/>
      <c r="C4" s="14"/>
      <c r="D4" s="14"/>
      <c r="E4" s="163">
        <f ca="1">'Revenue&amp;exepenses'!E4</f>
        <v>0.19151682257652283</v>
      </c>
      <c r="F4" s="14"/>
      <c r="G4" s="163" t="s">
        <v>460</v>
      </c>
      <c r="H4" s="14">
        <f>'Timings&amp;Flags'!H4</f>
        <v>2.9666666666666668</v>
      </c>
      <c r="I4" s="14">
        <f>'Timings&amp;Flags'!I4</f>
        <v>2.9666666666666668</v>
      </c>
      <c r="J4" s="14">
        <f>'Timings&amp;Flags'!J4</f>
        <v>3</v>
      </c>
      <c r="K4" s="14">
        <f>'Timings&amp;Flags'!K4</f>
        <v>3</v>
      </c>
      <c r="L4" s="14">
        <f>'Timings&amp;Flags'!L4</f>
        <v>2.9666666666666668</v>
      </c>
      <c r="M4" s="14">
        <f>'Timings&amp;Flags'!M4</f>
        <v>2.9666666666666668</v>
      </c>
      <c r="N4" s="14">
        <f>'Timings&amp;Flags'!N4</f>
        <v>3</v>
      </c>
      <c r="O4" s="14">
        <f>'Timings&amp;Flags'!O4</f>
        <v>3</v>
      </c>
      <c r="P4" s="14">
        <f>'Timings&amp;Flags'!P4</f>
        <v>2.9666666666666668</v>
      </c>
      <c r="Q4" s="14">
        <f>'Timings&amp;Flags'!Q4</f>
        <v>2.9666666666666668</v>
      </c>
      <c r="R4" s="14">
        <f>'Timings&amp;Flags'!R4</f>
        <v>3</v>
      </c>
      <c r="S4" s="14">
        <f>'Timings&amp;Flags'!S4</f>
        <v>3</v>
      </c>
      <c r="T4" s="14">
        <f>'Timings&amp;Flags'!T4</f>
        <v>2.9666666666666668</v>
      </c>
      <c r="U4" s="14">
        <f>'Timings&amp;Flags'!U4</f>
        <v>2.9666666666666668</v>
      </c>
      <c r="V4" s="14">
        <f>'Timings&amp;Flags'!V4</f>
        <v>3</v>
      </c>
      <c r="W4" s="14">
        <f>'Timings&amp;Flags'!W4</f>
        <v>3</v>
      </c>
      <c r="X4" s="14">
        <f>'Timings&amp;Flags'!X4</f>
        <v>2.9666666666666668</v>
      </c>
      <c r="Y4" s="14">
        <f>'Timings&amp;Flags'!Y4</f>
        <v>2.9666666666666668</v>
      </c>
      <c r="Z4" s="14">
        <f>'Timings&amp;Flags'!Z4</f>
        <v>3</v>
      </c>
      <c r="AA4" s="14">
        <f>'Timings&amp;Flags'!AA4</f>
        <v>3</v>
      </c>
      <c r="AB4" s="14">
        <f>'Timings&amp;Flags'!AB4</f>
        <v>2.9666666666666668</v>
      </c>
      <c r="AC4" s="14">
        <f>'Timings&amp;Flags'!AC4</f>
        <v>2.9666666666666668</v>
      </c>
      <c r="AD4" s="14">
        <f>'Timings&amp;Flags'!AD4</f>
        <v>3</v>
      </c>
      <c r="AE4" s="14">
        <f>'Timings&amp;Flags'!AE4</f>
        <v>3</v>
      </c>
      <c r="AF4" s="14">
        <f>'Timings&amp;Flags'!AF4</f>
        <v>2.9666666666666668</v>
      </c>
      <c r="AG4" s="14">
        <f>'Timings&amp;Flags'!AG4</f>
        <v>2.9666666666666668</v>
      </c>
      <c r="AH4" s="14">
        <f>'Timings&amp;Flags'!AH4</f>
        <v>3</v>
      </c>
      <c r="AI4" s="14">
        <f>'Timings&amp;Flags'!AI4</f>
        <v>3</v>
      </c>
      <c r="AJ4" s="14">
        <f>'Timings&amp;Flags'!AJ4</f>
        <v>2.9666666666666668</v>
      </c>
      <c r="AK4" s="14">
        <f>'Timings&amp;Flags'!AK4</f>
        <v>2.9666666666666668</v>
      </c>
      <c r="AL4" s="14">
        <f>'Timings&amp;Flags'!AL4</f>
        <v>3</v>
      </c>
      <c r="AM4" s="14">
        <f>'Timings&amp;Flags'!AM4</f>
        <v>3</v>
      </c>
      <c r="AN4" s="14">
        <f>'Timings&amp;Flags'!AN4</f>
        <v>2.9666666666666668</v>
      </c>
      <c r="AO4" s="14">
        <f>'Timings&amp;Flags'!AO4</f>
        <v>2.9666666666666668</v>
      </c>
      <c r="AP4" s="14">
        <f>'Timings&amp;Flags'!AP4</f>
        <v>3</v>
      </c>
      <c r="AQ4" s="14">
        <f>'Timings&amp;Flags'!AQ4</f>
        <v>3</v>
      </c>
      <c r="AR4" s="14">
        <f>'Timings&amp;Flags'!AR4</f>
        <v>2.9666666666666668</v>
      </c>
      <c r="AS4" s="14">
        <f>'Timings&amp;Flags'!AS4</f>
        <v>2.9666666666666668</v>
      </c>
      <c r="AT4" s="14">
        <f>'Timings&amp;Flags'!AT4</f>
        <v>3</v>
      </c>
      <c r="AU4" s="14">
        <f>'Timings&amp;Flags'!AU4</f>
        <v>3</v>
      </c>
      <c r="AV4" s="14">
        <f>'Timings&amp;Flags'!AV4</f>
        <v>2.9666666666666668</v>
      </c>
      <c r="AW4" s="14">
        <f>'Timings&amp;Flags'!AW4</f>
        <v>2.9666666666666668</v>
      </c>
      <c r="AX4" s="14">
        <f>'Timings&amp;Flags'!AX4</f>
        <v>3</v>
      </c>
      <c r="AY4" s="14">
        <f>'Timings&amp;Flags'!AY4</f>
        <v>3</v>
      </c>
      <c r="AZ4" s="14">
        <f>'Timings&amp;Flags'!AZ4</f>
        <v>2.9666666666666668</v>
      </c>
      <c r="BA4" s="14">
        <f>'Timings&amp;Flags'!BA4</f>
        <v>2.9666666666666668</v>
      </c>
      <c r="BB4" s="14">
        <f>'Timings&amp;Flags'!BB4</f>
        <v>3</v>
      </c>
      <c r="BC4" s="14">
        <f>'Timings&amp;Flags'!BC4</f>
        <v>3</v>
      </c>
      <c r="BD4" s="14">
        <f>'Timings&amp;Flags'!BD4</f>
        <v>2.9666666666666668</v>
      </c>
      <c r="BE4" s="14">
        <f>'Timings&amp;Flags'!BE4</f>
        <v>2.9666666666666668</v>
      </c>
      <c r="BF4" s="14">
        <f>'Timings&amp;Flags'!BF4</f>
        <v>3</v>
      </c>
      <c r="BG4" s="14">
        <f>'Timings&amp;Flags'!BG4</f>
        <v>3</v>
      </c>
      <c r="BH4" s="14">
        <f>'Timings&amp;Flags'!BH4</f>
        <v>2.9666666666666668</v>
      </c>
      <c r="BI4" s="14">
        <f>'Timings&amp;Flags'!BI4</f>
        <v>2.9666666666666668</v>
      </c>
      <c r="BJ4" s="14">
        <f>'Timings&amp;Flags'!BJ4</f>
        <v>3</v>
      </c>
      <c r="BK4" s="14">
        <f>'Timings&amp;Flags'!BK4</f>
        <v>3</v>
      </c>
      <c r="BL4" s="14">
        <f>'Timings&amp;Flags'!BL4</f>
        <v>2.9666666666666668</v>
      </c>
      <c r="BM4" s="14">
        <f>'Timings&amp;Flags'!BM4</f>
        <v>2.9666666666666668</v>
      </c>
      <c r="BN4" s="14">
        <f>'Timings&amp;Flags'!BN4</f>
        <v>3</v>
      </c>
      <c r="BO4" s="14">
        <f>'Timings&amp;Flags'!BO4</f>
        <v>3</v>
      </c>
      <c r="BP4" s="14">
        <f>'Timings&amp;Flags'!BP4</f>
        <v>2.9666666666666668</v>
      </c>
      <c r="BQ4" s="14">
        <f>'Timings&amp;Flags'!BQ4</f>
        <v>2.9666666666666668</v>
      </c>
      <c r="BR4" s="14">
        <f>'Timings&amp;Flags'!BR4</f>
        <v>3</v>
      </c>
      <c r="BS4" s="14">
        <f>'Timings&amp;Flags'!BS4</f>
        <v>3</v>
      </c>
      <c r="BT4" s="14">
        <f>'Timings&amp;Flags'!BT4</f>
        <v>2.9666666666666668</v>
      </c>
      <c r="BU4" s="14">
        <f>'Timings&amp;Flags'!BU4</f>
        <v>2.9666666666666668</v>
      </c>
      <c r="BV4" s="14">
        <f>'Timings&amp;Flags'!BV4</f>
        <v>3</v>
      </c>
      <c r="BW4" s="14">
        <f>'Timings&amp;Flags'!BW4</f>
        <v>3</v>
      </c>
      <c r="BX4" s="14">
        <f>'Timings&amp;Flags'!BX4</f>
        <v>2.9666666666666668</v>
      </c>
      <c r="BY4" s="14">
        <f>'Timings&amp;Flags'!BY4</f>
        <v>2.9666666666666668</v>
      </c>
      <c r="BZ4" s="14">
        <f>'Timings&amp;Flags'!BZ4</f>
        <v>3</v>
      </c>
      <c r="CA4" s="14">
        <f>'Timings&amp;Flags'!CA4</f>
        <v>3</v>
      </c>
      <c r="CB4" s="14">
        <f>'Timings&amp;Flags'!CB4</f>
        <v>2.9666666666666668</v>
      </c>
      <c r="CC4" s="14">
        <f>'Timings&amp;Flags'!CC4</f>
        <v>2.9666666666666668</v>
      </c>
      <c r="CD4" s="14">
        <f>'Timings&amp;Flags'!CD4</f>
        <v>3</v>
      </c>
      <c r="CE4" s="14">
        <f>'Timings&amp;Flags'!CE4</f>
        <v>3</v>
      </c>
      <c r="CF4" s="14">
        <f>'Timings&amp;Flags'!CF4</f>
        <v>2.9666666666666668</v>
      </c>
      <c r="CG4" s="14">
        <f>'Timings&amp;Flags'!CG4</f>
        <v>2.9666666666666668</v>
      </c>
      <c r="CH4" s="14">
        <f>'Timings&amp;Flags'!CH4</f>
        <v>3</v>
      </c>
      <c r="CI4" s="14">
        <f>'Timings&amp;Flags'!CI4</f>
        <v>3</v>
      </c>
      <c r="CJ4" s="14">
        <f>'Timings&amp;Flags'!CJ4</f>
        <v>2.9666666666666668</v>
      </c>
      <c r="CK4" s="14">
        <f>'Timings&amp;Flags'!CK4</f>
        <v>2.9666666666666668</v>
      </c>
      <c r="CL4" s="14">
        <f>'Timings&amp;Flags'!CL4</f>
        <v>3</v>
      </c>
      <c r="CM4" s="14">
        <f>'Timings&amp;Flags'!CM4</f>
        <v>3</v>
      </c>
      <c r="CN4" s="14">
        <f>'Timings&amp;Flags'!CN4</f>
        <v>2.9666666666666668</v>
      </c>
      <c r="CO4" s="14">
        <f>'Timings&amp;Flags'!CO4</f>
        <v>2.9666666666666668</v>
      </c>
      <c r="CP4" s="14">
        <f>'Timings&amp;Flags'!CP4</f>
        <v>3</v>
      </c>
      <c r="CQ4" s="14">
        <f>'Timings&amp;Flags'!CQ4</f>
        <v>3</v>
      </c>
      <c r="CR4" s="14">
        <f>'Timings&amp;Flags'!CR4</f>
        <v>2.9666666666666668</v>
      </c>
      <c r="CS4" s="14">
        <f>'Timings&amp;Flags'!CS4</f>
        <v>2.9666666666666668</v>
      </c>
      <c r="CT4" s="14">
        <f>'Timings&amp;Flags'!CT4</f>
        <v>3</v>
      </c>
      <c r="CU4" s="14">
        <f>'Timings&amp;Flags'!CU4</f>
        <v>3</v>
      </c>
      <c r="CV4" s="14">
        <f>'Timings&amp;Flags'!CV4</f>
        <v>2.9666666666666668</v>
      </c>
      <c r="CW4" s="14">
        <f>'Timings&amp;Flags'!CW4</f>
        <v>2.9666666666666668</v>
      </c>
      <c r="CX4" s="14">
        <f>'Timings&amp;Flags'!CX4</f>
        <v>3</v>
      </c>
      <c r="CY4" s="14">
        <f>'Timings&amp;Flags'!CY4</f>
        <v>3</v>
      </c>
      <c r="CZ4" s="14">
        <f>'Timings&amp;Flags'!CZ4</f>
        <v>2.9666666666666668</v>
      </c>
      <c r="DA4" s="14">
        <f>'Timings&amp;Flags'!DA4</f>
        <v>2.9666666666666668</v>
      </c>
      <c r="DB4" s="14">
        <f>'Timings&amp;Flags'!DB4</f>
        <v>3</v>
      </c>
      <c r="DC4" s="14">
        <f>'Timings&amp;Flags'!DC4</f>
        <v>3</v>
      </c>
      <c r="DD4" s="14">
        <f>'Timings&amp;Flags'!DD4</f>
        <v>2.9666666666666668</v>
      </c>
      <c r="DE4" s="14">
        <f>'Timings&amp;Flags'!DE4</f>
        <v>2.9666666666666668</v>
      </c>
      <c r="DF4" s="14">
        <f>'Timings&amp;Flags'!DF4</f>
        <v>3</v>
      </c>
      <c r="DG4" s="14">
        <f>'Timings&amp;Flags'!DG4</f>
        <v>3</v>
      </c>
      <c r="DH4" s="14">
        <f>'Timings&amp;Flags'!DH4</f>
        <v>2.9666666666666668</v>
      </c>
      <c r="DI4" s="14">
        <f>'Timings&amp;Flags'!DI4</f>
        <v>2.9666666666666668</v>
      </c>
      <c r="DJ4" s="14">
        <f>'Timings&amp;Flags'!DJ4</f>
        <v>3</v>
      </c>
      <c r="DK4" s="14">
        <f>'Timings&amp;Flags'!DK4</f>
        <v>3</v>
      </c>
      <c r="DL4" s="14">
        <f>'Timings&amp;Flags'!DL4</f>
        <v>2.9666666666666668</v>
      </c>
      <c r="DM4" s="14">
        <f>'Timings&amp;Flags'!DM4</f>
        <v>2.9666666666666668</v>
      </c>
      <c r="DN4" s="14">
        <f>'Timings&amp;Flags'!DN4</f>
        <v>3</v>
      </c>
      <c r="DO4" s="14">
        <f>'Timings&amp;Flags'!DO4</f>
        <v>3</v>
      </c>
      <c r="DP4" s="14">
        <f>'Timings&amp;Flags'!DP4</f>
        <v>2.9666666666666668</v>
      </c>
      <c r="DQ4" s="14">
        <f>'Timings&amp;Flags'!DQ4</f>
        <v>2.9666666666666668</v>
      </c>
      <c r="DR4" s="14">
        <f>'Timings&amp;Flags'!DR4</f>
        <v>3</v>
      </c>
      <c r="DS4" s="14">
        <f>'Timings&amp;Flags'!DS4</f>
        <v>3</v>
      </c>
      <c r="DT4" s="12" t="s">
        <v>469</v>
      </c>
    </row>
    <row r="5" spans="1:124" s="12" customFormat="1" ht="13" x14ac:dyDescent="0.3">
      <c r="A5" s="160" t="str">
        <f>Capex!A5</f>
        <v>Pre WHT Equity IRR</v>
      </c>
      <c r="B5" s="14"/>
      <c r="C5" s="14"/>
      <c r="D5" s="246"/>
      <c r="E5" s="163">
        <f ca="1">'Revenue&amp;exepenses'!E5</f>
        <v>0.44146253466606133</v>
      </c>
      <c r="F5" s="14"/>
      <c r="G5" s="163"/>
      <c r="H5" s="14">
        <f>'Timings&amp;Flags'!H5</f>
        <v>91</v>
      </c>
      <c r="I5" s="14">
        <f>'Timings&amp;Flags'!I5</f>
        <v>92</v>
      </c>
      <c r="J5" s="14">
        <f>'Timings&amp;Flags'!J5</f>
        <v>92</v>
      </c>
      <c r="K5" s="14">
        <f>'Timings&amp;Flags'!K5</f>
        <v>90</v>
      </c>
      <c r="L5" s="14">
        <f>'Timings&amp;Flags'!L5</f>
        <v>91</v>
      </c>
      <c r="M5" s="14">
        <f>'Timings&amp;Flags'!M5</f>
        <v>92</v>
      </c>
      <c r="N5" s="14">
        <f>'Timings&amp;Flags'!N5</f>
        <v>92</v>
      </c>
      <c r="O5" s="14">
        <f>'Timings&amp;Flags'!O5</f>
        <v>90</v>
      </c>
      <c r="P5" s="14">
        <f>'Timings&amp;Flags'!P5</f>
        <v>91</v>
      </c>
      <c r="Q5" s="14">
        <f>'Timings&amp;Flags'!Q5</f>
        <v>92</v>
      </c>
      <c r="R5" s="14">
        <f>'Timings&amp;Flags'!R5</f>
        <v>92</v>
      </c>
      <c r="S5" s="14">
        <f>'Timings&amp;Flags'!S5</f>
        <v>90</v>
      </c>
      <c r="T5" s="14">
        <f>'Timings&amp;Flags'!T5</f>
        <v>91</v>
      </c>
      <c r="U5" s="14">
        <f>'Timings&amp;Flags'!U5</f>
        <v>92</v>
      </c>
      <c r="V5" s="14">
        <f>'Timings&amp;Flags'!V5</f>
        <v>92</v>
      </c>
      <c r="W5" s="14">
        <f>'Timings&amp;Flags'!W5</f>
        <v>91</v>
      </c>
      <c r="X5" s="14">
        <f>'Timings&amp;Flags'!X5</f>
        <v>91</v>
      </c>
      <c r="Y5" s="14">
        <f>'Timings&amp;Flags'!Y5</f>
        <v>92</v>
      </c>
      <c r="Z5" s="14">
        <f>'Timings&amp;Flags'!Z5</f>
        <v>92</v>
      </c>
      <c r="AA5" s="14">
        <f>'Timings&amp;Flags'!AA5</f>
        <v>90</v>
      </c>
      <c r="AB5" s="14">
        <f>'Timings&amp;Flags'!AB5</f>
        <v>91</v>
      </c>
      <c r="AC5" s="14">
        <f>'Timings&amp;Flags'!AC5</f>
        <v>92</v>
      </c>
      <c r="AD5" s="14">
        <f>'Timings&amp;Flags'!AD5</f>
        <v>92</v>
      </c>
      <c r="AE5" s="14">
        <f>'Timings&amp;Flags'!AE5</f>
        <v>90</v>
      </c>
      <c r="AF5" s="14">
        <f>'Timings&amp;Flags'!AF5</f>
        <v>91</v>
      </c>
      <c r="AG5" s="14">
        <f>'Timings&amp;Flags'!AG5</f>
        <v>92</v>
      </c>
      <c r="AH5" s="14">
        <f>'Timings&amp;Flags'!AH5</f>
        <v>92</v>
      </c>
      <c r="AI5" s="14">
        <f>'Timings&amp;Flags'!AI5</f>
        <v>90</v>
      </c>
      <c r="AJ5" s="14">
        <f>'Timings&amp;Flags'!AJ5</f>
        <v>91</v>
      </c>
      <c r="AK5" s="14">
        <f>'Timings&amp;Flags'!AK5</f>
        <v>92</v>
      </c>
      <c r="AL5" s="14">
        <f>'Timings&amp;Flags'!AL5</f>
        <v>92</v>
      </c>
      <c r="AM5" s="14">
        <f>'Timings&amp;Flags'!AM5</f>
        <v>91</v>
      </c>
      <c r="AN5" s="14">
        <f>'Timings&amp;Flags'!AN5</f>
        <v>91</v>
      </c>
      <c r="AO5" s="14">
        <f>'Timings&amp;Flags'!AO5</f>
        <v>92</v>
      </c>
      <c r="AP5" s="14">
        <f>'Timings&amp;Flags'!AP5</f>
        <v>92</v>
      </c>
      <c r="AQ5" s="14">
        <f>'Timings&amp;Flags'!AQ5</f>
        <v>90</v>
      </c>
      <c r="AR5" s="14">
        <f>'Timings&amp;Flags'!AR5</f>
        <v>91</v>
      </c>
      <c r="AS5" s="14">
        <f>'Timings&amp;Flags'!AS5</f>
        <v>92</v>
      </c>
      <c r="AT5" s="14">
        <f>'Timings&amp;Flags'!AT5</f>
        <v>92</v>
      </c>
      <c r="AU5" s="14">
        <f>'Timings&amp;Flags'!AU5</f>
        <v>90</v>
      </c>
      <c r="AV5" s="14">
        <f>'Timings&amp;Flags'!AV5</f>
        <v>91</v>
      </c>
      <c r="AW5" s="14">
        <f>'Timings&amp;Flags'!AW5</f>
        <v>92</v>
      </c>
      <c r="AX5" s="14">
        <f>'Timings&amp;Flags'!AX5</f>
        <v>92</v>
      </c>
      <c r="AY5" s="14">
        <f>'Timings&amp;Flags'!AY5</f>
        <v>90</v>
      </c>
      <c r="AZ5" s="14">
        <f>'Timings&amp;Flags'!AZ5</f>
        <v>91</v>
      </c>
      <c r="BA5" s="14">
        <f>'Timings&amp;Flags'!BA5</f>
        <v>92</v>
      </c>
      <c r="BB5" s="14">
        <f>'Timings&amp;Flags'!BB5</f>
        <v>92</v>
      </c>
      <c r="BC5" s="14">
        <f>'Timings&amp;Flags'!BC5</f>
        <v>91</v>
      </c>
      <c r="BD5" s="14">
        <f>'Timings&amp;Flags'!BD5</f>
        <v>91</v>
      </c>
      <c r="BE5" s="14">
        <f>'Timings&amp;Flags'!BE5</f>
        <v>92</v>
      </c>
      <c r="BF5" s="14">
        <f>'Timings&amp;Flags'!BF5</f>
        <v>92</v>
      </c>
      <c r="BG5" s="14">
        <f>'Timings&amp;Flags'!BG5</f>
        <v>90</v>
      </c>
      <c r="BH5" s="14">
        <f>'Timings&amp;Flags'!BH5</f>
        <v>91</v>
      </c>
      <c r="BI5" s="14">
        <f>'Timings&amp;Flags'!BI5</f>
        <v>92</v>
      </c>
      <c r="BJ5" s="14">
        <f>'Timings&amp;Flags'!BJ5</f>
        <v>92</v>
      </c>
      <c r="BK5" s="14">
        <f>'Timings&amp;Flags'!BK5</f>
        <v>90</v>
      </c>
      <c r="BL5" s="14">
        <f>'Timings&amp;Flags'!BL5</f>
        <v>91</v>
      </c>
      <c r="BM5" s="14">
        <f>'Timings&amp;Flags'!BM5</f>
        <v>92</v>
      </c>
      <c r="BN5" s="14">
        <f>'Timings&amp;Flags'!BN5</f>
        <v>92</v>
      </c>
      <c r="BO5" s="14">
        <f>'Timings&amp;Flags'!BO5</f>
        <v>90</v>
      </c>
      <c r="BP5" s="14">
        <f>'Timings&amp;Flags'!BP5</f>
        <v>91</v>
      </c>
      <c r="BQ5" s="14">
        <f>'Timings&amp;Flags'!BQ5</f>
        <v>92</v>
      </c>
      <c r="BR5" s="14">
        <f>'Timings&amp;Flags'!BR5</f>
        <v>92</v>
      </c>
      <c r="BS5" s="14">
        <f>'Timings&amp;Flags'!BS5</f>
        <v>91</v>
      </c>
      <c r="BT5" s="14">
        <f>'Timings&amp;Flags'!BT5</f>
        <v>91</v>
      </c>
      <c r="BU5" s="14">
        <f>'Timings&amp;Flags'!BU5</f>
        <v>92</v>
      </c>
      <c r="BV5" s="14">
        <f>'Timings&amp;Flags'!BV5</f>
        <v>92</v>
      </c>
      <c r="BW5" s="14">
        <f>'Timings&amp;Flags'!BW5</f>
        <v>90</v>
      </c>
      <c r="BX5" s="14">
        <f>'Timings&amp;Flags'!BX5</f>
        <v>91</v>
      </c>
      <c r="BY5" s="14">
        <f>'Timings&amp;Flags'!BY5</f>
        <v>92</v>
      </c>
      <c r="BZ5" s="14">
        <f>'Timings&amp;Flags'!BZ5</f>
        <v>92</v>
      </c>
      <c r="CA5" s="14">
        <f>'Timings&amp;Flags'!CA5</f>
        <v>90</v>
      </c>
      <c r="CB5" s="14">
        <f>'Timings&amp;Flags'!CB5</f>
        <v>91</v>
      </c>
      <c r="CC5" s="14">
        <f>'Timings&amp;Flags'!CC5</f>
        <v>92</v>
      </c>
      <c r="CD5" s="14">
        <f>'Timings&amp;Flags'!CD5</f>
        <v>92</v>
      </c>
      <c r="CE5" s="14">
        <f>'Timings&amp;Flags'!CE5</f>
        <v>90</v>
      </c>
      <c r="CF5" s="14">
        <f>'Timings&amp;Flags'!CF5</f>
        <v>91</v>
      </c>
      <c r="CG5" s="14">
        <f>'Timings&amp;Flags'!CG5</f>
        <v>92</v>
      </c>
      <c r="CH5" s="14">
        <f>'Timings&amp;Flags'!CH5</f>
        <v>92</v>
      </c>
      <c r="CI5" s="14">
        <f>'Timings&amp;Flags'!CI5</f>
        <v>91</v>
      </c>
      <c r="CJ5" s="14">
        <f>'Timings&amp;Flags'!CJ5</f>
        <v>91</v>
      </c>
      <c r="CK5" s="14">
        <f>'Timings&amp;Flags'!CK5</f>
        <v>92</v>
      </c>
      <c r="CL5" s="14">
        <f>'Timings&amp;Flags'!CL5</f>
        <v>92</v>
      </c>
      <c r="CM5" s="14">
        <f>'Timings&amp;Flags'!CM5</f>
        <v>90</v>
      </c>
      <c r="CN5" s="14">
        <f>'Timings&amp;Flags'!CN5</f>
        <v>91</v>
      </c>
      <c r="CO5" s="14">
        <f>'Timings&amp;Flags'!CO5</f>
        <v>92</v>
      </c>
      <c r="CP5" s="14">
        <f>'Timings&amp;Flags'!CP5</f>
        <v>92</v>
      </c>
      <c r="CQ5" s="14">
        <f>'Timings&amp;Flags'!CQ5</f>
        <v>90</v>
      </c>
      <c r="CR5" s="14">
        <f>'Timings&amp;Flags'!CR5</f>
        <v>91</v>
      </c>
      <c r="CS5" s="14">
        <f>'Timings&amp;Flags'!CS5</f>
        <v>92</v>
      </c>
      <c r="CT5" s="14">
        <f>'Timings&amp;Flags'!CT5</f>
        <v>92</v>
      </c>
      <c r="CU5" s="14">
        <f>'Timings&amp;Flags'!CU5</f>
        <v>90</v>
      </c>
      <c r="CV5" s="14">
        <f>'Timings&amp;Flags'!CV5</f>
        <v>91</v>
      </c>
      <c r="CW5" s="14">
        <f>'Timings&amp;Flags'!CW5</f>
        <v>92</v>
      </c>
      <c r="CX5" s="14">
        <f>'Timings&amp;Flags'!CX5</f>
        <v>92</v>
      </c>
      <c r="CY5" s="14">
        <f>'Timings&amp;Flags'!CY5</f>
        <v>91</v>
      </c>
      <c r="CZ5" s="14">
        <f>'Timings&amp;Flags'!CZ5</f>
        <v>91</v>
      </c>
      <c r="DA5" s="14">
        <f>'Timings&amp;Flags'!DA5</f>
        <v>92</v>
      </c>
      <c r="DB5" s="14">
        <f>'Timings&amp;Flags'!DB5</f>
        <v>92</v>
      </c>
      <c r="DC5" s="14">
        <f>'Timings&amp;Flags'!DC5</f>
        <v>90</v>
      </c>
      <c r="DD5" s="14">
        <f>'Timings&amp;Flags'!DD5</f>
        <v>91</v>
      </c>
      <c r="DE5" s="14">
        <f>'Timings&amp;Flags'!DE5</f>
        <v>92</v>
      </c>
      <c r="DF5" s="14">
        <f>'Timings&amp;Flags'!DF5</f>
        <v>92</v>
      </c>
      <c r="DG5" s="14">
        <f>'Timings&amp;Flags'!DG5</f>
        <v>90</v>
      </c>
      <c r="DH5" s="14">
        <f>'Timings&amp;Flags'!DH5</f>
        <v>91</v>
      </c>
      <c r="DI5" s="14">
        <f>'Timings&amp;Flags'!DI5</f>
        <v>92</v>
      </c>
      <c r="DJ5" s="14">
        <f>'Timings&amp;Flags'!DJ5</f>
        <v>92</v>
      </c>
      <c r="DK5" s="14">
        <f>'Timings&amp;Flags'!DK5</f>
        <v>90</v>
      </c>
      <c r="DL5" s="14">
        <f>'Timings&amp;Flags'!DL5</f>
        <v>91</v>
      </c>
      <c r="DM5" s="14">
        <f>'Timings&amp;Flags'!DM5</f>
        <v>92</v>
      </c>
      <c r="DN5" s="14">
        <f>'Timings&amp;Flags'!DN5</f>
        <v>92</v>
      </c>
      <c r="DO5" s="14">
        <f>'Timings&amp;Flags'!DO5</f>
        <v>91</v>
      </c>
      <c r="DP5" s="14">
        <f>'Timings&amp;Flags'!DP5</f>
        <v>91</v>
      </c>
      <c r="DQ5" s="14">
        <f>'Timings&amp;Flags'!DQ5</f>
        <v>92</v>
      </c>
      <c r="DR5" s="14">
        <f>'Timings&amp;Flags'!DR5</f>
        <v>92</v>
      </c>
      <c r="DS5" s="14">
        <f>'Timings&amp;Flags'!DS5</f>
        <v>90</v>
      </c>
      <c r="DT5" s="12" t="s">
        <v>460</v>
      </c>
    </row>
    <row r="6" spans="1:124" s="12" customFormat="1" ht="13" x14ac:dyDescent="0.3">
      <c r="A6" s="160" t="str">
        <f>Capex!A6</f>
        <v>Post WHT Equity IRR</v>
      </c>
      <c r="B6" s="14"/>
      <c r="C6" s="14"/>
      <c r="D6" s="14"/>
      <c r="E6" s="163">
        <f ca="1">'Revenue&amp;exepenses'!E6</f>
        <v>0.44146253466606133</v>
      </c>
      <c r="F6" s="260"/>
      <c r="G6" s="261"/>
      <c r="H6" s="14">
        <f>'Timings&amp;Flags'!H6</f>
        <v>1</v>
      </c>
      <c r="I6" s="14">
        <f>'Timings&amp;Flags'!I6</f>
        <v>2</v>
      </c>
      <c r="J6" s="14">
        <f>'Timings&amp;Flags'!J6</f>
        <v>3</v>
      </c>
      <c r="K6" s="14">
        <f>'Timings&amp;Flags'!K6</f>
        <v>4</v>
      </c>
      <c r="L6" s="14">
        <f>'Timings&amp;Flags'!L6</f>
        <v>5</v>
      </c>
      <c r="M6" s="14">
        <f>'Timings&amp;Flags'!M6</f>
        <v>6</v>
      </c>
      <c r="N6" s="14">
        <f>'Timings&amp;Flags'!N6</f>
        <v>7</v>
      </c>
      <c r="O6" s="14">
        <f>'Timings&amp;Flags'!O6</f>
        <v>8</v>
      </c>
      <c r="P6" s="14">
        <f>'Timings&amp;Flags'!P6</f>
        <v>9</v>
      </c>
      <c r="Q6" s="14">
        <f>'Timings&amp;Flags'!Q6</f>
        <v>10</v>
      </c>
      <c r="R6" s="14">
        <f>'Timings&amp;Flags'!R6</f>
        <v>11</v>
      </c>
      <c r="S6" s="14">
        <f>'Timings&amp;Flags'!S6</f>
        <v>12</v>
      </c>
      <c r="T6" s="14">
        <f>'Timings&amp;Flags'!T6</f>
        <v>13</v>
      </c>
      <c r="U6" s="14">
        <f>'Timings&amp;Flags'!U6</f>
        <v>14</v>
      </c>
      <c r="V6" s="14">
        <f>'Timings&amp;Flags'!V6</f>
        <v>15</v>
      </c>
      <c r="W6" s="14">
        <f>'Timings&amp;Flags'!W6</f>
        <v>16</v>
      </c>
      <c r="X6" s="14">
        <f>'Timings&amp;Flags'!X6</f>
        <v>17</v>
      </c>
      <c r="Y6" s="14">
        <f>'Timings&amp;Flags'!Y6</f>
        <v>18</v>
      </c>
      <c r="Z6" s="14">
        <f>'Timings&amp;Flags'!Z6</f>
        <v>19</v>
      </c>
      <c r="AA6" s="14">
        <f>'Timings&amp;Flags'!AA6</f>
        <v>20</v>
      </c>
      <c r="AB6" s="14">
        <f>'Timings&amp;Flags'!AB6</f>
        <v>21</v>
      </c>
      <c r="AC6" s="14">
        <f>'Timings&amp;Flags'!AC6</f>
        <v>22</v>
      </c>
      <c r="AD6" s="14">
        <f>'Timings&amp;Flags'!AD6</f>
        <v>23</v>
      </c>
      <c r="AE6" s="14">
        <f>'Timings&amp;Flags'!AE6</f>
        <v>24</v>
      </c>
      <c r="AF6" s="14">
        <f>'Timings&amp;Flags'!AF6</f>
        <v>25</v>
      </c>
      <c r="AG6" s="14">
        <f>'Timings&amp;Flags'!AG6</f>
        <v>26</v>
      </c>
      <c r="AH6" s="14">
        <f>'Timings&amp;Flags'!AH6</f>
        <v>27</v>
      </c>
      <c r="AI6" s="14">
        <f>'Timings&amp;Flags'!AI6</f>
        <v>28</v>
      </c>
      <c r="AJ6" s="14">
        <f>'Timings&amp;Flags'!AJ6</f>
        <v>29</v>
      </c>
      <c r="AK6" s="14">
        <f>'Timings&amp;Flags'!AK6</f>
        <v>30</v>
      </c>
      <c r="AL6" s="14">
        <f>'Timings&amp;Flags'!AL6</f>
        <v>31</v>
      </c>
      <c r="AM6" s="14">
        <f>'Timings&amp;Flags'!AM6</f>
        <v>32</v>
      </c>
      <c r="AN6" s="14">
        <f>'Timings&amp;Flags'!AN6</f>
        <v>33</v>
      </c>
      <c r="AO6" s="14">
        <f>'Timings&amp;Flags'!AO6</f>
        <v>34</v>
      </c>
      <c r="AP6" s="14">
        <f>'Timings&amp;Flags'!AP6</f>
        <v>35</v>
      </c>
      <c r="AQ6" s="14">
        <f>'Timings&amp;Flags'!AQ6</f>
        <v>36</v>
      </c>
      <c r="AR6" s="14">
        <f>'Timings&amp;Flags'!AR6</f>
        <v>37</v>
      </c>
      <c r="AS6" s="14">
        <f>'Timings&amp;Flags'!AS6</f>
        <v>38</v>
      </c>
      <c r="AT6" s="14">
        <f>'Timings&amp;Flags'!AT6</f>
        <v>39</v>
      </c>
      <c r="AU6" s="14">
        <f>'Timings&amp;Flags'!AU6</f>
        <v>40</v>
      </c>
      <c r="AV6" s="14">
        <f>'Timings&amp;Flags'!AV6</f>
        <v>41</v>
      </c>
      <c r="AW6" s="14">
        <f>'Timings&amp;Flags'!AW6</f>
        <v>42</v>
      </c>
      <c r="AX6" s="14">
        <f>'Timings&amp;Flags'!AX6</f>
        <v>43</v>
      </c>
      <c r="AY6" s="14">
        <f>'Timings&amp;Flags'!AY6</f>
        <v>44</v>
      </c>
      <c r="AZ6" s="14">
        <f>'Timings&amp;Flags'!AZ6</f>
        <v>45</v>
      </c>
      <c r="BA6" s="14">
        <f>'Timings&amp;Flags'!BA6</f>
        <v>46</v>
      </c>
      <c r="BB6" s="14">
        <f>'Timings&amp;Flags'!BB6</f>
        <v>47</v>
      </c>
      <c r="BC6" s="14">
        <f>'Timings&amp;Flags'!BC6</f>
        <v>48</v>
      </c>
      <c r="BD6" s="14">
        <f>'Timings&amp;Flags'!BD6</f>
        <v>49</v>
      </c>
      <c r="BE6" s="14">
        <f>'Timings&amp;Flags'!BE6</f>
        <v>50</v>
      </c>
      <c r="BF6" s="14">
        <f>'Timings&amp;Flags'!BF6</f>
        <v>51</v>
      </c>
      <c r="BG6" s="14">
        <f>'Timings&amp;Flags'!BG6</f>
        <v>52</v>
      </c>
      <c r="BH6" s="14">
        <f>'Timings&amp;Flags'!BH6</f>
        <v>53</v>
      </c>
      <c r="BI6" s="14">
        <f>'Timings&amp;Flags'!BI6</f>
        <v>54</v>
      </c>
      <c r="BJ6" s="14">
        <f>'Timings&amp;Flags'!BJ6</f>
        <v>55</v>
      </c>
      <c r="BK6" s="14">
        <f>'Timings&amp;Flags'!BK6</f>
        <v>56</v>
      </c>
      <c r="BL6" s="14">
        <f>'Timings&amp;Flags'!BL6</f>
        <v>57</v>
      </c>
      <c r="BM6" s="14">
        <f>'Timings&amp;Flags'!BM6</f>
        <v>58</v>
      </c>
      <c r="BN6" s="14">
        <f>'Timings&amp;Flags'!BN6</f>
        <v>59</v>
      </c>
      <c r="BO6" s="14">
        <f>'Timings&amp;Flags'!BO6</f>
        <v>60</v>
      </c>
      <c r="BP6" s="14">
        <f>'Timings&amp;Flags'!BP6</f>
        <v>61</v>
      </c>
      <c r="BQ6" s="14">
        <f>'Timings&amp;Flags'!BQ6</f>
        <v>62</v>
      </c>
      <c r="BR6" s="14">
        <f>'Timings&amp;Flags'!BR6</f>
        <v>63</v>
      </c>
      <c r="BS6" s="14">
        <f>'Timings&amp;Flags'!BS6</f>
        <v>64</v>
      </c>
      <c r="BT6" s="14">
        <f>'Timings&amp;Flags'!BT6</f>
        <v>65</v>
      </c>
      <c r="BU6" s="14">
        <f>'Timings&amp;Flags'!BU6</f>
        <v>66</v>
      </c>
      <c r="BV6" s="14">
        <f>'Timings&amp;Flags'!BV6</f>
        <v>67</v>
      </c>
      <c r="BW6" s="14">
        <f>'Timings&amp;Flags'!BW6</f>
        <v>68</v>
      </c>
      <c r="BX6" s="14">
        <f>'Timings&amp;Flags'!BX6</f>
        <v>69</v>
      </c>
      <c r="BY6" s="14">
        <f>'Timings&amp;Flags'!BY6</f>
        <v>70</v>
      </c>
      <c r="BZ6" s="14">
        <f>'Timings&amp;Flags'!BZ6</f>
        <v>71</v>
      </c>
      <c r="CA6" s="14">
        <f>'Timings&amp;Flags'!CA6</f>
        <v>72</v>
      </c>
      <c r="CB6" s="14">
        <f>'Timings&amp;Flags'!CB6</f>
        <v>73</v>
      </c>
      <c r="CC6" s="14">
        <f>'Timings&amp;Flags'!CC6</f>
        <v>74</v>
      </c>
      <c r="CD6" s="14">
        <f>'Timings&amp;Flags'!CD6</f>
        <v>75</v>
      </c>
      <c r="CE6" s="14">
        <f>'Timings&amp;Flags'!CE6</f>
        <v>76</v>
      </c>
      <c r="CF6" s="14">
        <f>'Timings&amp;Flags'!CF6</f>
        <v>77</v>
      </c>
      <c r="CG6" s="14">
        <f>'Timings&amp;Flags'!CG6</f>
        <v>78</v>
      </c>
      <c r="CH6" s="14">
        <f>'Timings&amp;Flags'!CH6</f>
        <v>79</v>
      </c>
      <c r="CI6" s="14">
        <f>'Timings&amp;Flags'!CI6</f>
        <v>80</v>
      </c>
      <c r="CJ6" s="14">
        <f>'Timings&amp;Flags'!CJ6</f>
        <v>81</v>
      </c>
      <c r="CK6" s="14">
        <f>'Timings&amp;Flags'!CK6</f>
        <v>82</v>
      </c>
      <c r="CL6" s="14">
        <f>'Timings&amp;Flags'!CL6</f>
        <v>83</v>
      </c>
      <c r="CM6" s="14">
        <f>'Timings&amp;Flags'!CM6</f>
        <v>84</v>
      </c>
      <c r="CN6" s="14">
        <f>'Timings&amp;Flags'!CN6</f>
        <v>85</v>
      </c>
      <c r="CO6" s="14">
        <f>'Timings&amp;Flags'!CO6</f>
        <v>86</v>
      </c>
      <c r="CP6" s="14">
        <f>'Timings&amp;Flags'!CP6</f>
        <v>87</v>
      </c>
      <c r="CQ6" s="14">
        <f>'Timings&amp;Flags'!CQ6</f>
        <v>88</v>
      </c>
      <c r="CR6" s="14">
        <f>'Timings&amp;Flags'!CR6</f>
        <v>89</v>
      </c>
      <c r="CS6" s="14">
        <f>'Timings&amp;Flags'!CS6</f>
        <v>90</v>
      </c>
      <c r="CT6" s="14">
        <f>'Timings&amp;Flags'!CT6</f>
        <v>91</v>
      </c>
      <c r="CU6" s="14">
        <f>'Timings&amp;Flags'!CU6</f>
        <v>92</v>
      </c>
      <c r="CV6" s="14">
        <f>'Timings&amp;Flags'!CV6</f>
        <v>93</v>
      </c>
      <c r="CW6" s="14">
        <f>'Timings&amp;Flags'!CW6</f>
        <v>94</v>
      </c>
      <c r="CX6" s="14">
        <f>'Timings&amp;Flags'!CX6</f>
        <v>95</v>
      </c>
      <c r="CY6" s="14">
        <f>'Timings&amp;Flags'!CY6</f>
        <v>96</v>
      </c>
      <c r="CZ6" s="14">
        <f>'Timings&amp;Flags'!CZ6</f>
        <v>97</v>
      </c>
      <c r="DA6" s="14">
        <f>'Timings&amp;Flags'!DA6</f>
        <v>98</v>
      </c>
      <c r="DB6" s="14">
        <f>'Timings&amp;Flags'!DB6</f>
        <v>99</v>
      </c>
      <c r="DC6" s="14">
        <f>'Timings&amp;Flags'!DC6</f>
        <v>100</v>
      </c>
      <c r="DD6" s="14">
        <f>'Timings&amp;Flags'!DD6</f>
        <v>101</v>
      </c>
      <c r="DE6" s="14">
        <f>'Timings&amp;Flags'!DE6</f>
        <v>102</v>
      </c>
      <c r="DF6" s="14">
        <f>'Timings&amp;Flags'!DF6</f>
        <v>103</v>
      </c>
      <c r="DG6" s="14">
        <f>'Timings&amp;Flags'!DG6</f>
        <v>104</v>
      </c>
      <c r="DH6" s="14">
        <f>'Timings&amp;Flags'!DH6</f>
        <v>105</v>
      </c>
      <c r="DI6" s="14">
        <f>'Timings&amp;Flags'!DI6</f>
        <v>106</v>
      </c>
      <c r="DJ6" s="14">
        <f>'Timings&amp;Flags'!DJ6</f>
        <v>107</v>
      </c>
      <c r="DK6" s="14">
        <f>'Timings&amp;Flags'!DK6</f>
        <v>108</v>
      </c>
      <c r="DL6" s="14">
        <f>'Timings&amp;Flags'!DL6</f>
        <v>109</v>
      </c>
      <c r="DM6" s="14">
        <f>'Timings&amp;Flags'!DM6</f>
        <v>110</v>
      </c>
      <c r="DN6" s="14">
        <f>'Timings&amp;Flags'!DN6</f>
        <v>111</v>
      </c>
      <c r="DO6" s="14">
        <f>'Timings&amp;Flags'!DO6</f>
        <v>112</v>
      </c>
      <c r="DP6" s="14">
        <f>'Timings&amp;Flags'!DP6</f>
        <v>113</v>
      </c>
      <c r="DQ6" s="14">
        <f>'Timings&amp;Flags'!DQ6</f>
        <v>114</v>
      </c>
      <c r="DR6" s="14">
        <f>'Timings&amp;Flags'!DR6</f>
        <v>115</v>
      </c>
      <c r="DS6" s="14">
        <f>'Timings&amp;Flags'!DS6</f>
        <v>116</v>
      </c>
      <c r="DT6" s="12" t="s">
        <v>470</v>
      </c>
    </row>
    <row r="7" spans="1:124" x14ac:dyDescent="0.3"/>
    <row r="8" spans="1:124" s="7" customFormat="1" ht="15.5" x14ac:dyDescent="0.35">
      <c r="A8" s="7" t="s">
        <v>37</v>
      </c>
      <c r="D8" s="21"/>
      <c r="E8" s="22"/>
      <c r="G8" s="48"/>
      <c r="H8" s="21"/>
    </row>
    <row r="9" spans="1:124" x14ac:dyDescent="0.3"/>
    <row r="10" spans="1:124" s="1" customFormat="1" ht="13" x14ac:dyDescent="0.3">
      <c r="A10" s="2"/>
      <c r="C10" s="23"/>
      <c r="D10" s="24" t="s">
        <v>10</v>
      </c>
      <c r="E10" s="25" t="s">
        <v>11</v>
      </c>
      <c r="G10" s="3"/>
      <c r="H10" s="26">
        <f>10^6</f>
        <v>1000000</v>
      </c>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15"/>
      <c r="CR10" s="15"/>
      <c r="CS10" s="15"/>
      <c r="CT10" s="15"/>
      <c r="CU10" s="15"/>
      <c r="CV10" s="15"/>
      <c r="CW10" s="15"/>
      <c r="CX10" s="15"/>
      <c r="CY10" s="15"/>
      <c r="CZ10" s="15"/>
      <c r="DA10" s="15"/>
      <c r="DB10" s="15"/>
      <c r="DC10" s="15"/>
      <c r="DD10" s="15"/>
      <c r="DE10" s="15"/>
      <c r="DF10" s="15"/>
      <c r="DG10" s="15"/>
      <c r="DH10" s="15"/>
      <c r="DI10" s="15"/>
      <c r="DJ10" s="15"/>
      <c r="DK10" s="15"/>
      <c r="DL10" s="15"/>
      <c r="DM10" s="15"/>
      <c r="DN10" s="15"/>
      <c r="DO10" s="15"/>
      <c r="DP10" s="15"/>
      <c r="DQ10" s="15"/>
      <c r="DR10" s="15"/>
      <c r="DS10" s="15"/>
    </row>
    <row r="11" spans="1:124" s="1" customFormat="1" ht="13" x14ac:dyDescent="0.3">
      <c r="A11" s="2"/>
      <c r="C11" s="23"/>
      <c r="D11" s="24" t="s">
        <v>89</v>
      </c>
      <c r="E11" s="27" t="s">
        <v>21</v>
      </c>
      <c r="G11" s="3"/>
      <c r="H11" s="28">
        <f>IF(E11="INR",1,IF(E11="USD",H12,H13))</f>
        <v>1</v>
      </c>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5"/>
      <c r="AH11" s="15"/>
      <c r="AI11" s="15"/>
      <c r="AJ11" s="15"/>
      <c r="AK11" s="15"/>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15"/>
      <c r="CR11" s="15"/>
      <c r="CS11" s="15"/>
      <c r="CT11" s="15"/>
      <c r="CU11" s="15"/>
      <c r="CV11" s="15"/>
      <c r="CW11" s="15"/>
      <c r="CX11" s="15"/>
      <c r="CY11" s="15"/>
      <c r="CZ11" s="15"/>
      <c r="DA11" s="15"/>
      <c r="DB11" s="15"/>
      <c r="DC11" s="15"/>
      <c r="DD11" s="15"/>
      <c r="DE11" s="15"/>
      <c r="DF11" s="15"/>
      <c r="DG11" s="15"/>
      <c r="DH11" s="15"/>
      <c r="DI11" s="15"/>
      <c r="DJ11" s="15"/>
      <c r="DK11" s="15"/>
      <c r="DL11" s="15"/>
      <c r="DM11" s="15"/>
      <c r="DN11" s="15"/>
      <c r="DO11" s="15"/>
      <c r="DP11" s="15"/>
      <c r="DQ11" s="15"/>
      <c r="DR11" s="15"/>
      <c r="DS11" s="15"/>
    </row>
    <row r="12" spans="1:124" s="1" customFormat="1" ht="13" x14ac:dyDescent="0.3">
      <c r="A12" s="2"/>
      <c r="C12" s="23"/>
      <c r="D12" s="24" t="s">
        <v>88</v>
      </c>
      <c r="E12" s="25"/>
      <c r="G12" s="3"/>
      <c r="H12" s="28">
        <f>1/70</f>
        <v>1.4285714285714285E-2</v>
      </c>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row>
    <row r="13" spans="1:124" s="1" customFormat="1" ht="13" x14ac:dyDescent="0.3">
      <c r="A13" s="2"/>
      <c r="C13" s="23"/>
      <c r="D13" s="24" t="s">
        <v>12</v>
      </c>
      <c r="E13" s="25"/>
      <c r="G13" s="3"/>
      <c r="H13" s="28">
        <f>1/10.106209</f>
        <v>9.8949071803284494E-2</v>
      </c>
      <c r="I13" s="259"/>
      <c r="J13" s="15"/>
      <c r="K13" s="15"/>
      <c r="L13" s="15"/>
      <c r="M13" s="15"/>
      <c r="N13" s="15"/>
      <c r="O13" s="15"/>
      <c r="P13" s="15"/>
      <c r="Q13" s="15"/>
      <c r="R13" s="15"/>
      <c r="S13" s="15"/>
      <c r="T13" s="15"/>
      <c r="U13" s="15"/>
      <c r="V13" s="15"/>
      <c r="W13" s="15"/>
      <c r="X13" s="15"/>
      <c r="Y13" s="15"/>
      <c r="Z13" s="15"/>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15"/>
      <c r="CR13" s="15"/>
      <c r="CS13" s="15"/>
      <c r="CT13" s="15"/>
      <c r="CU13" s="15"/>
      <c r="CV13" s="15"/>
      <c r="CW13" s="15"/>
      <c r="CX13" s="15"/>
      <c r="CY13" s="15"/>
      <c r="CZ13" s="15"/>
      <c r="DA13" s="15"/>
      <c r="DB13" s="15"/>
      <c r="DC13" s="15"/>
      <c r="DD13" s="15"/>
      <c r="DE13" s="15"/>
      <c r="DF13" s="15"/>
      <c r="DG13" s="15"/>
      <c r="DH13" s="15"/>
      <c r="DI13" s="15"/>
      <c r="DJ13" s="15"/>
      <c r="DK13" s="15"/>
      <c r="DL13" s="15"/>
      <c r="DM13" s="15"/>
      <c r="DN13" s="15"/>
      <c r="DO13" s="15"/>
      <c r="DP13" s="15"/>
      <c r="DQ13" s="15"/>
      <c r="DR13" s="15"/>
      <c r="DS13" s="15"/>
    </row>
    <row r="14" spans="1:124" s="1" customFormat="1" ht="13" x14ac:dyDescent="0.3">
      <c r="A14" s="2"/>
      <c r="C14" s="23"/>
      <c r="D14" s="24"/>
      <c r="E14" s="25"/>
      <c r="G14" s="3"/>
      <c r="H14" s="28"/>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row>
    <row r="15" spans="1:124" s="1" customFormat="1" hidden="1" x14ac:dyDescent="0.3">
      <c r="A15" s="2"/>
      <c r="C15" s="23"/>
      <c r="D15" s="24" t="s">
        <v>154</v>
      </c>
      <c r="E15" s="25" t="s">
        <v>32</v>
      </c>
      <c r="G15" s="67">
        <v>0</v>
      </c>
      <c r="H15" s="58">
        <f t="shared" ref="H15:Q16" si="0">(1+$G15)^(H$6/4)</f>
        <v>1</v>
      </c>
      <c r="I15" s="58">
        <f t="shared" si="0"/>
        <v>1</v>
      </c>
      <c r="J15" s="58">
        <f t="shared" si="0"/>
        <v>1</v>
      </c>
      <c r="K15" s="58">
        <f t="shared" si="0"/>
        <v>1</v>
      </c>
      <c r="L15" s="58">
        <f t="shared" si="0"/>
        <v>1</v>
      </c>
      <c r="M15" s="58">
        <f t="shared" si="0"/>
        <v>1</v>
      </c>
      <c r="N15" s="58">
        <f t="shared" si="0"/>
        <v>1</v>
      </c>
      <c r="O15" s="58">
        <f t="shared" si="0"/>
        <v>1</v>
      </c>
      <c r="P15" s="58">
        <f t="shared" si="0"/>
        <v>1</v>
      </c>
      <c r="Q15" s="58">
        <f t="shared" si="0"/>
        <v>1</v>
      </c>
      <c r="R15" s="58">
        <f t="shared" ref="R15:AA16" si="1">(1+$G15)^(R$6/4)</f>
        <v>1</v>
      </c>
      <c r="S15" s="58">
        <f t="shared" si="1"/>
        <v>1</v>
      </c>
      <c r="T15" s="58">
        <f t="shared" si="1"/>
        <v>1</v>
      </c>
      <c r="U15" s="58">
        <f t="shared" si="1"/>
        <v>1</v>
      </c>
      <c r="V15" s="58">
        <f t="shared" si="1"/>
        <v>1</v>
      </c>
      <c r="W15" s="58">
        <f t="shared" si="1"/>
        <v>1</v>
      </c>
      <c r="X15" s="58">
        <f t="shared" si="1"/>
        <v>1</v>
      </c>
      <c r="Y15" s="58">
        <f t="shared" si="1"/>
        <v>1</v>
      </c>
      <c r="Z15" s="58">
        <f t="shared" si="1"/>
        <v>1</v>
      </c>
      <c r="AA15" s="58">
        <f t="shared" si="1"/>
        <v>1</v>
      </c>
      <c r="AB15" s="58">
        <f t="shared" ref="AB15:AK16" si="2">(1+$G15)^(AB$6/4)</f>
        <v>1</v>
      </c>
      <c r="AC15" s="58">
        <f t="shared" si="2"/>
        <v>1</v>
      </c>
      <c r="AD15" s="58">
        <f t="shared" si="2"/>
        <v>1</v>
      </c>
      <c r="AE15" s="58">
        <f t="shared" si="2"/>
        <v>1</v>
      </c>
      <c r="AF15" s="58">
        <f t="shared" si="2"/>
        <v>1</v>
      </c>
      <c r="AG15" s="58">
        <f t="shared" si="2"/>
        <v>1</v>
      </c>
      <c r="AH15" s="58">
        <f t="shared" si="2"/>
        <v>1</v>
      </c>
      <c r="AI15" s="58">
        <f t="shared" si="2"/>
        <v>1</v>
      </c>
      <c r="AJ15" s="58">
        <f t="shared" si="2"/>
        <v>1</v>
      </c>
      <c r="AK15" s="58">
        <f t="shared" si="2"/>
        <v>1</v>
      </c>
      <c r="AL15" s="58">
        <f t="shared" ref="AL15:AU16" si="3">(1+$G15)^(AL$6/4)</f>
        <v>1</v>
      </c>
      <c r="AM15" s="58">
        <f t="shared" si="3"/>
        <v>1</v>
      </c>
      <c r="AN15" s="58">
        <f t="shared" si="3"/>
        <v>1</v>
      </c>
      <c r="AO15" s="58">
        <f t="shared" si="3"/>
        <v>1</v>
      </c>
      <c r="AP15" s="58">
        <f t="shared" si="3"/>
        <v>1</v>
      </c>
      <c r="AQ15" s="58">
        <f t="shared" si="3"/>
        <v>1</v>
      </c>
      <c r="AR15" s="58">
        <f t="shared" si="3"/>
        <v>1</v>
      </c>
      <c r="AS15" s="58">
        <f t="shared" si="3"/>
        <v>1</v>
      </c>
      <c r="AT15" s="58">
        <f t="shared" si="3"/>
        <v>1</v>
      </c>
      <c r="AU15" s="58">
        <f t="shared" si="3"/>
        <v>1</v>
      </c>
      <c r="AV15" s="58">
        <f t="shared" ref="AV15:BE16" si="4">(1+$G15)^(AV$6/4)</f>
        <v>1</v>
      </c>
      <c r="AW15" s="58">
        <f t="shared" si="4"/>
        <v>1</v>
      </c>
      <c r="AX15" s="58">
        <f t="shared" si="4"/>
        <v>1</v>
      </c>
      <c r="AY15" s="58">
        <f t="shared" si="4"/>
        <v>1</v>
      </c>
      <c r="AZ15" s="58">
        <f t="shared" si="4"/>
        <v>1</v>
      </c>
      <c r="BA15" s="58">
        <f t="shared" si="4"/>
        <v>1</v>
      </c>
      <c r="BB15" s="58">
        <f t="shared" si="4"/>
        <v>1</v>
      </c>
      <c r="BC15" s="58">
        <f t="shared" si="4"/>
        <v>1</v>
      </c>
      <c r="BD15" s="58">
        <f t="shared" si="4"/>
        <v>1</v>
      </c>
      <c r="BE15" s="58">
        <f t="shared" si="4"/>
        <v>1</v>
      </c>
      <c r="BF15" s="58">
        <f t="shared" ref="BF15:BO16" si="5">(1+$G15)^(BF$6/4)</f>
        <v>1</v>
      </c>
      <c r="BG15" s="58">
        <f t="shared" si="5"/>
        <v>1</v>
      </c>
      <c r="BH15" s="58">
        <f t="shared" si="5"/>
        <v>1</v>
      </c>
      <c r="BI15" s="58">
        <f t="shared" si="5"/>
        <v>1</v>
      </c>
      <c r="BJ15" s="58">
        <f t="shared" si="5"/>
        <v>1</v>
      </c>
      <c r="BK15" s="58">
        <f t="shared" si="5"/>
        <v>1</v>
      </c>
      <c r="BL15" s="58">
        <f t="shared" si="5"/>
        <v>1</v>
      </c>
      <c r="BM15" s="58">
        <f t="shared" si="5"/>
        <v>1</v>
      </c>
      <c r="BN15" s="58">
        <f t="shared" si="5"/>
        <v>1</v>
      </c>
      <c r="BO15" s="58">
        <f t="shared" si="5"/>
        <v>1</v>
      </c>
      <c r="BP15" s="58">
        <f t="shared" ref="BP15:BY16" si="6">(1+$G15)^(BP$6/4)</f>
        <v>1</v>
      </c>
      <c r="BQ15" s="58">
        <f t="shared" si="6"/>
        <v>1</v>
      </c>
      <c r="BR15" s="58">
        <f t="shared" si="6"/>
        <v>1</v>
      </c>
      <c r="BS15" s="58">
        <f t="shared" si="6"/>
        <v>1</v>
      </c>
      <c r="BT15" s="58">
        <f t="shared" si="6"/>
        <v>1</v>
      </c>
      <c r="BU15" s="58">
        <f t="shared" si="6"/>
        <v>1</v>
      </c>
      <c r="BV15" s="58">
        <f t="shared" si="6"/>
        <v>1</v>
      </c>
      <c r="BW15" s="58">
        <f t="shared" si="6"/>
        <v>1</v>
      </c>
      <c r="BX15" s="58">
        <f t="shared" si="6"/>
        <v>1</v>
      </c>
      <c r="BY15" s="58">
        <f t="shared" si="6"/>
        <v>1</v>
      </c>
      <c r="BZ15" s="58">
        <f t="shared" ref="BZ15:CI16" si="7">(1+$G15)^(BZ$6/4)</f>
        <v>1</v>
      </c>
      <c r="CA15" s="58">
        <f t="shared" si="7"/>
        <v>1</v>
      </c>
      <c r="CB15" s="58">
        <f t="shared" si="7"/>
        <v>1</v>
      </c>
      <c r="CC15" s="58">
        <f t="shared" si="7"/>
        <v>1</v>
      </c>
      <c r="CD15" s="58">
        <f t="shared" si="7"/>
        <v>1</v>
      </c>
      <c r="CE15" s="58">
        <f t="shared" si="7"/>
        <v>1</v>
      </c>
      <c r="CF15" s="58">
        <f t="shared" si="7"/>
        <v>1</v>
      </c>
      <c r="CG15" s="58">
        <f t="shared" si="7"/>
        <v>1</v>
      </c>
      <c r="CH15" s="58">
        <f t="shared" si="7"/>
        <v>1</v>
      </c>
      <c r="CI15" s="58">
        <f t="shared" si="7"/>
        <v>1</v>
      </c>
      <c r="CJ15" s="58">
        <f t="shared" ref="CJ15:CS16" si="8">(1+$G15)^(CJ$6/4)</f>
        <v>1</v>
      </c>
      <c r="CK15" s="58">
        <f t="shared" si="8"/>
        <v>1</v>
      </c>
      <c r="CL15" s="58">
        <f t="shared" si="8"/>
        <v>1</v>
      </c>
      <c r="CM15" s="58">
        <f t="shared" si="8"/>
        <v>1</v>
      </c>
      <c r="CN15" s="58">
        <f t="shared" si="8"/>
        <v>1</v>
      </c>
      <c r="CO15" s="58">
        <f t="shared" si="8"/>
        <v>1</v>
      </c>
      <c r="CP15" s="58">
        <f t="shared" si="8"/>
        <v>1</v>
      </c>
      <c r="CQ15" s="58">
        <f t="shared" si="8"/>
        <v>1</v>
      </c>
      <c r="CR15" s="58">
        <f t="shared" si="8"/>
        <v>1</v>
      </c>
      <c r="CS15" s="58">
        <f t="shared" si="8"/>
        <v>1</v>
      </c>
      <c r="CT15" s="58">
        <f t="shared" ref="CT15:DC16" si="9">(1+$G15)^(CT$6/4)</f>
        <v>1</v>
      </c>
      <c r="CU15" s="58">
        <f t="shared" si="9"/>
        <v>1</v>
      </c>
      <c r="CV15" s="58">
        <f t="shared" si="9"/>
        <v>1</v>
      </c>
      <c r="CW15" s="58">
        <f t="shared" si="9"/>
        <v>1</v>
      </c>
      <c r="CX15" s="58">
        <f t="shared" si="9"/>
        <v>1</v>
      </c>
      <c r="CY15" s="58">
        <f t="shared" si="9"/>
        <v>1</v>
      </c>
      <c r="CZ15" s="58">
        <f t="shared" si="9"/>
        <v>1</v>
      </c>
      <c r="DA15" s="58">
        <f t="shared" si="9"/>
        <v>1</v>
      </c>
      <c r="DB15" s="58">
        <f t="shared" si="9"/>
        <v>1</v>
      </c>
      <c r="DC15" s="58">
        <f t="shared" si="9"/>
        <v>1</v>
      </c>
      <c r="DD15" s="58">
        <f t="shared" ref="DD15:DM16" si="10">(1+$G15)^(DD$6/4)</f>
        <v>1</v>
      </c>
      <c r="DE15" s="58">
        <f t="shared" si="10"/>
        <v>1</v>
      </c>
      <c r="DF15" s="58">
        <f t="shared" si="10"/>
        <v>1</v>
      </c>
      <c r="DG15" s="58">
        <f t="shared" si="10"/>
        <v>1</v>
      </c>
      <c r="DH15" s="58">
        <f t="shared" si="10"/>
        <v>1</v>
      </c>
      <c r="DI15" s="58">
        <f t="shared" si="10"/>
        <v>1</v>
      </c>
      <c r="DJ15" s="58">
        <f t="shared" si="10"/>
        <v>1</v>
      </c>
      <c r="DK15" s="58">
        <f t="shared" si="10"/>
        <v>1</v>
      </c>
      <c r="DL15" s="58">
        <f t="shared" si="10"/>
        <v>1</v>
      </c>
      <c r="DM15" s="58">
        <f t="shared" si="10"/>
        <v>1</v>
      </c>
      <c r="DN15" s="58">
        <f t="shared" ref="DN15:DS16" si="11">(1+$G15)^(DN$6/4)</f>
        <v>1</v>
      </c>
      <c r="DO15" s="58">
        <f t="shared" si="11"/>
        <v>1</v>
      </c>
      <c r="DP15" s="58">
        <f t="shared" si="11"/>
        <v>1</v>
      </c>
      <c r="DQ15" s="58">
        <f t="shared" si="11"/>
        <v>1</v>
      </c>
      <c r="DR15" s="58">
        <f t="shared" si="11"/>
        <v>1</v>
      </c>
      <c r="DS15" s="58">
        <f t="shared" si="11"/>
        <v>1</v>
      </c>
    </row>
    <row r="16" spans="1:124" s="1" customFormat="1" hidden="1" x14ac:dyDescent="0.3">
      <c r="A16" s="2"/>
      <c r="C16" s="23"/>
      <c r="D16" s="24" t="s">
        <v>161</v>
      </c>
      <c r="E16" s="25" t="s">
        <v>32</v>
      </c>
      <c r="G16" s="67">
        <v>0</v>
      </c>
      <c r="H16" s="58">
        <f t="shared" si="0"/>
        <v>1</v>
      </c>
      <c r="I16" s="58">
        <f t="shared" si="0"/>
        <v>1</v>
      </c>
      <c r="J16" s="58">
        <f t="shared" si="0"/>
        <v>1</v>
      </c>
      <c r="K16" s="58">
        <f t="shared" si="0"/>
        <v>1</v>
      </c>
      <c r="L16" s="58">
        <f t="shared" si="0"/>
        <v>1</v>
      </c>
      <c r="M16" s="58">
        <f t="shared" si="0"/>
        <v>1</v>
      </c>
      <c r="N16" s="58">
        <f t="shared" si="0"/>
        <v>1</v>
      </c>
      <c r="O16" s="58">
        <f t="shared" si="0"/>
        <v>1</v>
      </c>
      <c r="P16" s="58">
        <f t="shared" si="0"/>
        <v>1</v>
      </c>
      <c r="Q16" s="58">
        <f t="shared" si="0"/>
        <v>1</v>
      </c>
      <c r="R16" s="58">
        <f t="shared" si="1"/>
        <v>1</v>
      </c>
      <c r="S16" s="58">
        <f t="shared" si="1"/>
        <v>1</v>
      </c>
      <c r="T16" s="58">
        <f t="shared" si="1"/>
        <v>1</v>
      </c>
      <c r="U16" s="58">
        <f t="shared" si="1"/>
        <v>1</v>
      </c>
      <c r="V16" s="58">
        <f t="shared" si="1"/>
        <v>1</v>
      </c>
      <c r="W16" s="58">
        <f t="shared" si="1"/>
        <v>1</v>
      </c>
      <c r="X16" s="58">
        <f t="shared" si="1"/>
        <v>1</v>
      </c>
      <c r="Y16" s="58">
        <f t="shared" si="1"/>
        <v>1</v>
      </c>
      <c r="Z16" s="58">
        <f t="shared" si="1"/>
        <v>1</v>
      </c>
      <c r="AA16" s="58">
        <f t="shared" si="1"/>
        <v>1</v>
      </c>
      <c r="AB16" s="58">
        <f t="shared" si="2"/>
        <v>1</v>
      </c>
      <c r="AC16" s="58">
        <f t="shared" si="2"/>
        <v>1</v>
      </c>
      <c r="AD16" s="58">
        <f t="shared" si="2"/>
        <v>1</v>
      </c>
      <c r="AE16" s="58">
        <f t="shared" si="2"/>
        <v>1</v>
      </c>
      <c r="AF16" s="58">
        <f t="shared" si="2"/>
        <v>1</v>
      </c>
      <c r="AG16" s="58">
        <f t="shared" si="2"/>
        <v>1</v>
      </c>
      <c r="AH16" s="58">
        <f t="shared" si="2"/>
        <v>1</v>
      </c>
      <c r="AI16" s="58">
        <f t="shared" si="2"/>
        <v>1</v>
      </c>
      <c r="AJ16" s="58">
        <f t="shared" si="2"/>
        <v>1</v>
      </c>
      <c r="AK16" s="58">
        <f t="shared" si="2"/>
        <v>1</v>
      </c>
      <c r="AL16" s="58">
        <f t="shared" si="3"/>
        <v>1</v>
      </c>
      <c r="AM16" s="58">
        <f t="shared" si="3"/>
        <v>1</v>
      </c>
      <c r="AN16" s="58">
        <f t="shared" si="3"/>
        <v>1</v>
      </c>
      <c r="AO16" s="58">
        <f t="shared" si="3"/>
        <v>1</v>
      </c>
      <c r="AP16" s="58">
        <f t="shared" si="3"/>
        <v>1</v>
      </c>
      <c r="AQ16" s="58">
        <f t="shared" si="3"/>
        <v>1</v>
      </c>
      <c r="AR16" s="58">
        <f t="shared" si="3"/>
        <v>1</v>
      </c>
      <c r="AS16" s="58">
        <f t="shared" si="3"/>
        <v>1</v>
      </c>
      <c r="AT16" s="58">
        <f t="shared" si="3"/>
        <v>1</v>
      </c>
      <c r="AU16" s="58">
        <f t="shared" si="3"/>
        <v>1</v>
      </c>
      <c r="AV16" s="58">
        <f t="shared" si="4"/>
        <v>1</v>
      </c>
      <c r="AW16" s="58">
        <f t="shared" si="4"/>
        <v>1</v>
      </c>
      <c r="AX16" s="58">
        <f t="shared" si="4"/>
        <v>1</v>
      </c>
      <c r="AY16" s="58">
        <f t="shared" si="4"/>
        <v>1</v>
      </c>
      <c r="AZ16" s="58">
        <f t="shared" si="4"/>
        <v>1</v>
      </c>
      <c r="BA16" s="58">
        <f t="shared" si="4"/>
        <v>1</v>
      </c>
      <c r="BB16" s="58">
        <f t="shared" si="4"/>
        <v>1</v>
      </c>
      <c r="BC16" s="58">
        <f t="shared" si="4"/>
        <v>1</v>
      </c>
      <c r="BD16" s="58">
        <f t="shared" si="4"/>
        <v>1</v>
      </c>
      <c r="BE16" s="58">
        <f t="shared" si="4"/>
        <v>1</v>
      </c>
      <c r="BF16" s="58">
        <f t="shared" si="5"/>
        <v>1</v>
      </c>
      <c r="BG16" s="58">
        <f t="shared" si="5"/>
        <v>1</v>
      </c>
      <c r="BH16" s="58">
        <f t="shared" si="5"/>
        <v>1</v>
      </c>
      <c r="BI16" s="58">
        <f t="shared" si="5"/>
        <v>1</v>
      </c>
      <c r="BJ16" s="58">
        <f t="shared" si="5"/>
        <v>1</v>
      </c>
      <c r="BK16" s="58">
        <f t="shared" si="5"/>
        <v>1</v>
      </c>
      <c r="BL16" s="58">
        <f t="shared" si="5"/>
        <v>1</v>
      </c>
      <c r="BM16" s="58">
        <f t="shared" si="5"/>
        <v>1</v>
      </c>
      <c r="BN16" s="58">
        <f t="shared" si="5"/>
        <v>1</v>
      </c>
      <c r="BO16" s="58">
        <f t="shared" si="5"/>
        <v>1</v>
      </c>
      <c r="BP16" s="58">
        <f t="shared" si="6"/>
        <v>1</v>
      </c>
      <c r="BQ16" s="58">
        <f t="shared" si="6"/>
        <v>1</v>
      </c>
      <c r="BR16" s="58">
        <f t="shared" si="6"/>
        <v>1</v>
      </c>
      <c r="BS16" s="58">
        <f t="shared" si="6"/>
        <v>1</v>
      </c>
      <c r="BT16" s="58">
        <f t="shared" si="6"/>
        <v>1</v>
      </c>
      <c r="BU16" s="58">
        <f t="shared" si="6"/>
        <v>1</v>
      </c>
      <c r="BV16" s="58">
        <f t="shared" si="6"/>
        <v>1</v>
      </c>
      <c r="BW16" s="58">
        <f t="shared" si="6"/>
        <v>1</v>
      </c>
      <c r="BX16" s="58">
        <f t="shared" si="6"/>
        <v>1</v>
      </c>
      <c r="BY16" s="58">
        <f t="shared" si="6"/>
        <v>1</v>
      </c>
      <c r="BZ16" s="58">
        <f t="shared" si="7"/>
        <v>1</v>
      </c>
      <c r="CA16" s="58">
        <f t="shared" si="7"/>
        <v>1</v>
      </c>
      <c r="CB16" s="58">
        <f t="shared" si="7"/>
        <v>1</v>
      </c>
      <c r="CC16" s="58">
        <f t="shared" si="7"/>
        <v>1</v>
      </c>
      <c r="CD16" s="58">
        <f t="shared" si="7"/>
        <v>1</v>
      </c>
      <c r="CE16" s="58">
        <f t="shared" si="7"/>
        <v>1</v>
      </c>
      <c r="CF16" s="58">
        <f t="shared" si="7"/>
        <v>1</v>
      </c>
      <c r="CG16" s="58">
        <f t="shared" si="7"/>
        <v>1</v>
      </c>
      <c r="CH16" s="58">
        <f t="shared" si="7"/>
        <v>1</v>
      </c>
      <c r="CI16" s="58">
        <f t="shared" si="7"/>
        <v>1</v>
      </c>
      <c r="CJ16" s="58">
        <f t="shared" si="8"/>
        <v>1</v>
      </c>
      <c r="CK16" s="58">
        <f t="shared" si="8"/>
        <v>1</v>
      </c>
      <c r="CL16" s="58">
        <f t="shared" si="8"/>
        <v>1</v>
      </c>
      <c r="CM16" s="58">
        <f t="shared" si="8"/>
        <v>1</v>
      </c>
      <c r="CN16" s="58">
        <f t="shared" si="8"/>
        <v>1</v>
      </c>
      <c r="CO16" s="58">
        <f t="shared" si="8"/>
        <v>1</v>
      </c>
      <c r="CP16" s="58">
        <f t="shared" si="8"/>
        <v>1</v>
      </c>
      <c r="CQ16" s="58">
        <f t="shared" si="8"/>
        <v>1</v>
      </c>
      <c r="CR16" s="58">
        <f t="shared" si="8"/>
        <v>1</v>
      </c>
      <c r="CS16" s="58">
        <f t="shared" si="8"/>
        <v>1</v>
      </c>
      <c r="CT16" s="58">
        <f t="shared" si="9"/>
        <v>1</v>
      </c>
      <c r="CU16" s="58">
        <f t="shared" si="9"/>
        <v>1</v>
      </c>
      <c r="CV16" s="58">
        <f t="shared" si="9"/>
        <v>1</v>
      </c>
      <c r="CW16" s="58">
        <f t="shared" si="9"/>
        <v>1</v>
      </c>
      <c r="CX16" s="58">
        <f t="shared" si="9"/>
        <v>1</v>
      </c>
      <c r="CY16" s="58">
        <f t="shared" si="9"/>
        <v>1</v>
      </c>
      <c r="CZ16" s="58">
        <f t="shared" si="9"/>
        <v>1</v>
      </c>
      <c r="DA16" s="58">
        <f t="shared" si="9"/>
        <v>1</v>
      </c>
      <c r="DB16" s="58">
        <f t="shared" si="9"/>
        <v>1</v>
      </c>
      <c r="DC16" s="58">
        <f t="shared" si="9"/>
        <v>1</v>
      </c>
      <c r="DD16" s="58">
        <f t="shared" si="10"/>
        <v>1</v>
      </c>
      <c r="DE16" s="58">
        <f t="shared" si="10"/>
        <v>1</v>
      </c>
      <c r="DF16" s="58">
        <f t="shared" si="10"/>
        <v>1</v>
      </c>
      <c r="DG16" s="58">
        <f t="shared" si="10"/>
        <v>1</v>
      </c>
      <c r="DH16" s="58">
        <f t="shared" si="10"/>
        <v>1</v>
      </c>
      <c r="DI16" s="58">
        <f t="shared" si="10"/>
        <v>1</v>
      </c>
      <c r="DJ16" s="58">
        <f t="shared" si="10"/>
        <v>1</v>
      </c>
      <c r="DK16" s="58">
        <f t="shared" si="10"/>
        <v>1</v>
      </c>
      <c r="DL16" s="58">
        <f t="shared" si="10"/>
        <v>1</v>
      </c>
      <c r="DM16" s="58">
        <f t="shared" si="10"/>
        <v>1</v>
      </c>
      <c r="DN16" s="58">
        <f t="shared" si="11"/>
        <v>1</v>
      </c>
      <c r="DO16" s="58">
        <f t="shared" si="11"/>
        <v>1</v>
      </c>
      <c r="DP16" s="58">
        <f t="shared" si="11"/>
        <v>1</v>
      </c>
      <c r="DQ16" s="58">
        <f t="shared" si="11"/>
        <v>1</v>
      </c>
      <c r="DR16" s="58">
        <f t="shared" si="11"/>
        <v>1</v>
      </c>
      <c r="DS16" s="58">
        <f t="shared" si="11"/>
        <v>1</v>
      </c>
    </row>
    <row r="17" spans="1:123" s="1" customFormat="1" ht="13" hidden="1" x14ac:dyDescent="0.3">
      <c r="A17" s="2"/>
      <c r="C17" s="23"/>
      <c r="D17" s="24"/>
      <c r="E17" s="25"/>
      <c r="F17" s="29"/>
      <c r="G17" s="3"/>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row>
    <row r="18" spans="1:123" s="1" customFormat="1" ht="13" x14ac:dyDescent="0.3">
      <c r="A18" s="2"/>
      <c r="C18" s="23"/>
      <c r="D18" s="30" t="s">
        <v>13</v>
      </c>
      <c r="E18" s="31"/>
      <c r="F18" s="32"/>
      <c r="G18" s="3"/>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row>
    <row r="19" spans="1:123" s="1" customFormat="1" ht="13" x14ac:dyDescent="0.3">
      <c r="A19" s="2"/>
      <c r="C19" s="23"/>
      <c r="D19" s="24" t="s">
        <v>1</v>
      </c>
      <c r="E19" s="33" t="s">
        <v>14</v>
      </c>
      <c r="G19" s="3"/>
      <c r="H19" s="18">
        <v>43922</v>
      </c>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row>
    <row r="20" spans="1:123" s="1" customFormat="1" ht="13" x14ac:dyDescent="0.3">
      <c r="A20" s="2"/>
      <c r="C20" s="23"/>
      <c r="D20" s="24"/>
      <c r="E20" s="25"/>
      <c r="F20" s="23"/>
      <c r="G20" s="3"/>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15"/>
      <c r="CR20" s="15"/>
      <c r="CS20" s="15"/>
      <c r="CT20" s="15"/>
      <c r="CU20" s="15"/>
      <c r="CV20" s="15"/>
      <c r="CW20" s="15"/>
      <c r="CX20" s="15"/>
      <c r="CY20" s="15"/>
      <c r="CZ20" s="15"/>
      <c r="DA20" s="15"/>
      <c r="DB20" s="15"/>
      <c r="DC20" s="15"/>
      <c r="DD20" s="15"/>
      <c r="DE20" s="15"/>
      <c r="DF20" s="15"/>
      <c r="DG20" s="15"/>
      <c r="DH20" s="15"/>
      <c r="DI20" s="15"/>
      <c r="DJ20" s="15"/>
      <c r="DK20" s="15"/>
      <c r="DL20" s="15"/>
      <c r="DM20" s="15"/>
      <c r="DN20" s="15"/>
      <c r="DO20" s="15"/>
      <c r="DP20" s="15"/>
      <c r="DQ20" s="15"/>
      <c r="DR20" s="15"/>
      <c r="DS20" s="15"/>
    </row>
    <row r="21" spans="1:123" s="1" customFormat="1" ht="13" x14ac:dyDescent="0.3">
      <c r="A21" s="2"/>
      <c r="C21" s="23"/>
      <c r="D21" s="34" t="s">
        <v>15</v>
      </c>
      <c r="E21" s="25"/>
      <c r="F21" s="23"/>
      <c r="G21" s="3"/>
      <c r="H21" s="15" t="s">
        <v>23</v>
      </c>
      <c r="I21" s="15" t="s">
        <v>24</v>
      </c>
      <c r="J21" s="15" t="s">
        <v>25</v>
      </c>
      <c r="K21" s="15" t="s">
        <v>26</v>
      </c>
      <c r="L21" s="15" t="s">
        <v>27</v>
      </c>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15"/>
      <c r="CR21" s="15"/>
      <c r="CS21" s="15"/>
      <c r="CT21" s="15"/>
      <c r="CU21" s="15"/>
      <c r="CV21" s="15"/>
      <c r="CW21" s="15"/>
      <c r="CX21" s="15"/>
      <c r="CY21" s="15"/>
      <c r="CZ21" s="15"/>
      <c r="DA21" s="15"/>
      <c r="DB21" s="15"/>
      <c r="DC21" s="15"/>
      <c r="DD21" s="15"/>
      <c r="DE21" s="15"/>
      <c r="DF21" s="15"/>
      <c r="DG21" s="15"/>
      <c r="DH21" s="15"/>
      <c r="DI21" s="15"/>
      <c r="DJ21" s="15"/>
      <c r="DK21" s="15"/>
      <c r="DL21" s="15"/>
      <c r="DM21" s="15"/>
      <c r="DN21" s="15"/>
      <c r="DO21" s="15"/>
      <c r="DP21" s="15"/>
      <c r="DQ21" s="15"/>
      <c r="DR21" s="15"/>
      <c r="DS21" s="15"/>
    </row>
    <row r="22" spans="1:123" s="1" customFormat="1" ht="13" x14ac:dyDescent="0.3">
      <c r="A22" s="2"/>
      <c r="C22" s="23"/>
      <c r="D22" s="24" t="s">
        <v>16</v>
      </c>
      <c r="E22" s="25" t="s">
        <v>14</v>
      </c>
      <c r="G22" s="3"/>
      <c r="H22" s="18">
        <v>43922</v>
      </c>
      <c r="I22" s="18">
        <v>44287</v>
      </c>
      <c r="J22" s="18">
        <v>44652</v>
      </c>
      <c r="K22" s="18">
        <v>45017</v>
      </c>
      <c r="L22" s="18">
        <v>45383</v>
      </c>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c r="AO22" s="15"/>
      <c r="AP22" s="15"/>
      <c r="AQ22" s="15"/>
      <c r="AR22" s="15"/>
      <c r="AS22" s="15"/>
      <c r="AT22" s="15"/>
      <c r="AU22" s="15"/>
      <c r="AV22" s="15"/>
      <c r="AW22" s="15"/>
      <c r="AX22" s="15"/>
      <c r="AY22" s="15"/>
      <c r="AZ22" s="15"/>
      <c r="BA22" s="15"/>
      <c r="BB22" s="15"/>
      <c r="BC22" s="15"/>
      <c r="BD22" s="15"/>
      <c r="BE22" s="15"/>
      <c r="BF22" s="15"/>
      <c r="BG22" s="15"/>
      <c r="BH22" s="15"/>
      <c r="BI22" s="15"/>
      <c r="BJ22" s="15"/>
      <c r="BK22" s="15"/>
      <c r="BL22" s="15"/>
      <c r="BM22" s="15"/>
      <c r="BN22" s="15"/>
      <c r="BO22" s="15"/>
      <c r="BP22" s="15"/>
      <c r="BQ22" s="15"/>
      <c r="BR22" s="15"/>
      <c r="BS22" s="15"/>
      <c r="BT22" s="15"/>
      <c r="BU22" s="15"/>
      <c r="BV22" s="15"/>
      <c r="BW22" s="15"/>
      <c r="BX22" s="15"/>
      <c r="BY22" s="15"/>
      <c r="BZ22" s="15"/>
      <c r="CA22" s="15"/>
      <c r="CB22" s="15"/>
      <c r="CC22" s="15"/>
      <c r="CD22" s="15"/>
      <c r="CE22" s="15"/>
      <c r="CF22" s="15"/>
      <c r="CG22" s="15"/>
      <c r="CH22" s="15"/>
      <c r="CI22" s="15"/>
      <c r="CJ22" s="15"/>
      <c r="CK22" s="15"/>
      <c r="CL22" s="15"/>
      <c r="CM22" s="15"/>
      <c r="CN22" s="15"/>
      <c r="CO22" s="15"/>
      <c r="CP22" s="15"/>
      <c r="CQ22" s="15"/>
      <c r="CR22" s="15"/>
      <c r="CS22" s="15"/>
      <c r="CT22" s="15"/>
      <c r="CU22" s="15"/>
      <c r="CV22" s="15"/>
      <c r="CW22" s="15"/>
      <c r="CX22" s="15"/>
      <c r="CY22" s="15"/>
      <c r="CZ22" s="15"/>
      <c r="DA22" s="15"/>
      <c r="DB22" s="15"/>
      <c r="DC22" s="15"/>
      <c r="DD22" s="15"/>
      <c r="DE22" s="15"/>
      <c r="DF22" s="15"/>
      <c r="DG22" s="15"/>
      <c r="DH22" s="15"/>
      <c r="DI22" s="15"/>
      <c r="DJ22" s="15"/>
      <c r="DK22" s="15"/>
      <c r="DL22" s="15"/>
      <c r="DM22" s="15"/>
      <c r="DN22" s="15"/>
      <c r="DO22" s="15"/>
      <c r="DP22" s="15"/>
      <c r="DQ22" s="15"/>
      <c r="DR22" s="15"/>
      <c r="DS22" s="15"/>
    </row>
    <row r="23" spans="1:123" s="1" customFormat="1" ht="13" x14ac:dyDescent="0.3">
      <c r="A23" s="2"/>
      <c r="C23" s="23"/>
      <c r="D23" s="24" t="s">
        <v>17</v>
      </c>
      <c r="E23" s="25" t="s">
        <v>22</v>
      </c>
      <c r="G23" s="3"/>
      <c r="H23" s="9">
        <v>3</v>
      </c>
      <c r="I23" s="9">
        <v>3</v>
      </c>
      <c r="J23" s="9">
        <v>3</v>
      </c>
      <c r="K23" s="9">
        <v>3</v>
      </c>
      <c r="L23" s="9">
        <v>3</v>
      </c>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BN23" s="15"/>
      <c r="BO23" s="15"/>
      <c r="BP23" s="15"/>
      <c r="BQ23" s="15"/>
      <c r="BR23" s="15"/>
      <c r="BS23" s="15"/>
      <c r="BT23" s="15"/>
      <c r="BU23" s="15"/>
      <c r="BV23" s="15"/>
      <c r="BW23" s="15"/>
      <c r="BX23" s="15"/>
      <c r="BY23" s="15"/>
      <c r="BZ23" s="15"/>
      <c r="CA23" s="15"/>
      <c r="CB23" s="15"/>
      <c r="CC23" s="15"/>
      <c r="CD23" s="15"/>
      <c r="CE23" s="15"/>
      <c r="CF23" s="15"/>
      <c r="CG23" s="15"/>
      <c r="CH23" s="15"/>
      <c r="CI23" s="15"/>
      <c r="CJ23" s="15"/>
      <c r="CK23" s="15"/>
      <c r="CL23" s="15"/>
      <c r="CM23" s="15"/>
      <c r="CN23" s="15"/>
      <c r="CO23" s="15"/>
      <c r="CP23" s="15"/>
      <c r="CQ23" s="15"/>
      <c r="CR23" s="15"/>
      <c r="CS23" s="15"/>
      <c r="CT23" s="15"/>
      <c r="CU23" s="15"/>
      <c r="CV23" s="15"/>
      <c r="CW23" s="15"/>
      <c r="CX23" s="15"/>
      <c r="CY23" s="15"/>
      <c r="CZ23" s="15"/>
      <c r="DA23" s="15"/>
      <c r="DB23" s="15"/>
      <c r="DC23" s="15"/>
      <c r="DD23" s="15"/>
      <c r="DE23" s="15"/>
      <c r="DF23" s="15"/>
      <c r="DG23" s="15"/>
      <c r="DH23" s="15"/>
      <c r="DI23" s="15"/>
      <c r="DJ23" s="15"/>
      <c r="DK23" s="15"/>
      <c r="DL23" s="15"/>
      <c r="DM23" s="15"/>
      <c r="DN23" s="15"/>
      <c r="DO23" s="15"/>
      <c r="DP23" s="15"/>
      <c r="DQ23" s="15"/>
      <c r="DR23" s="15"/>
      <c r="DS23" s="15"/>
    </row>
    <row r="24" spans="1:123" s="1" customFormat="1" ht="13" x14ac:dyDescent="0.3">
      <c r="A24" s="2"/>
      <c r="C24" s="23"/>
      <c r="D24" s="24" t="s">
        <v>130</v>
      </c>
      <c r="E24" s="25" t="s">
        <v>22</v>
      </c>
      <c r="G24" s="3"/>
      <c r="H24" s="9"/>
      <c r="I24" s="9"/>
      <c r="J24" s="9"/>
      <c r="K24" s="9"/>
      <c r="L24" s="9"/>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row>
    <row r="25" spans="1:123" s="1" customFormat="1" ht="13" x14ac:dyDescent="0.3">
      <c r="A25" s="2"/>
      <c r="C25" s="23"/>
      <c r="D25" s="24" t="s">
        <v>18</v>
      </c>
      <c r="E25" s="25" t="s">
        <v>14</v>
      </c>
      <c r="G25" s="3"/>
      <c r="H25" s="35">
        <f>EOMONTH(H22,(H23+H24)*3-1)</f>
        <v>44196</v>
      </c>
      <c r="I25" s="35">
        <f t="shared" ref="I25:L25" si="12">EOMONTH(I22,(I23+I24)*3-1)</f>
        <v>44561</v>
      </c>
      <c r="J25" s="35">
        <f t="shared" si="12"/>
        <v>44926</v>
      </c>
      <c r="K25" s="35">
        <f t="shared" si="12"/>
        <v>45291</v>
      </c>
      <c r="L25" s="35">
        <f t="shared" si="12"/>
        <v>45657</v>
      </c>
      <c r="M25" s="15"/>
      <c r="N25" s="15"/>
      <c r="O25" s="15"/>
      <c r="P25" s="156"/>
      <c r="Q25" s="156"/>
      <c r="R25" s="156"/>
      <c r="S25" s="156"/>
      <c r="T25" s="156"/>
      <c r="U25" s="156"/>
      <c r="V25" s="156"/>
      <c r="W25" s="156"/>
      <c r="X25" s="15"/>
      <c r="Y25" s="15"/>
      <c r="Z25" s="15"/>
      <c r="AA25" s="15"/>
      <c r="AB25" s="15"/>
      <c r="AC25" s="15"/>
      <c r="AD25" s="15"/>
      <c r="AE25" s="15"/>
      <c r="AF25" s="15"/>
      <c r="AG25" s="15"/>
      <c r="AH25" s="15"/>
      <c r="AI25" s="15"/>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row>
    <row r="26" spans="1:123" s="1" customFormat="1" ht="13" x14ac:dyDescent="0.3">
      <c r="A26" s="2"/>
      <c r="C26" s="23"/>
      <c r="D26" s="24" t="s">
        <v>19</v>
      </c>
      <c r="E26" s="25" t="s">
        <v>14</v>
      </c>
      <c r="G26" s="3"/>
      <c r="H26" s="35">
        <f>H25+1</f>
        <v>44197</v>
      </c>
      <c r="I26" s="35">
        <f>I25+1</f>
        <v>44562</v>
      </c>
      <c r="J26" s="35">
        <f>J25+1</f>
        <v>44927</v>
      </c>
      <c r="K26" s="35">
        <f>K25+1</f>
        <v>45292</v>
      </c>
      <c r="L26" s="35">
        <f>L25+1</f>
        <v>45658</v>
      </c>
      <c r="M26" s="15"/>
      <c r="N26" s="15"/>
      <c r="O26" s="15"/>
      <c r="P26" s="156"/>
      <c r="Q26" s="156"/>
      <c r="R26" s="156"/>
      <c r="S26" s="156"/>
      <c r="T26" s="156"/>
      <c r="U26" s="156"/>
      <c r="V26" s="156"/>
      <c r="W26" s="156"/>
      <c r="X26" s="15"/>
      <c r="Y26" s="15"/>
      <c r="Z26" s="15"/>
      <c r="AA26" s="15"/>
      <c r="AB26" s="15"/>
      <c r="AC26" s="15"/>
      <c r="AD26" s="15"/>
      <c r="AE26" s="15"/>
      <c r="AF26" s="15"/>
      <c r="AG26" s="15"/>
      <c r="AH26" s="15"/>
      <c r="AI26" s="15"/>
      <c r="AJ26" s="15"/>
      <c r="AK26" s="15"/>
      <c r="AL26" s="15"/>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row>
    <row r="27" spans="1:123" s="1" customFormat="1" ht="13" x14ac:dyDescent="0.3">
      <c r="A27" s="2"/>
      <c r="C27" s="23"/>
      <c r="D27" s="24"/>
      <c r="E27" s="25"/>
      <c r="F27" s="36"/>
      <c r="G27" s="3"/>
      <c r="H27" s="15"/>
      <c r="I27" s="15"/>
      <c r="J27" s="15"/>
      <c r="K27" s="15"/>
      <c r="L27" s="15"/>
      <c r="M27" s="15"/>
      <c r="N27" s="15"/>
      <c r="O27" s="15"/>
      <c r="P27" s="156"/>
      <c r="Q27" s="156"/>
      <c r="R27" s="156"/>
      <c r="S27" s="156"/>
      <c r="T27" s="156"/>
      <c r="U27" s="156"/>
      <c r="V27" s="156"/>
      <c r="W27" s="156"/>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row>
    <row r="28" spans="1:123" s="1" customFormat="1" ht="13" x14ac:dyDescent="0.3">
      <c r="A28" s="2"/>
      <c r="D28" s="24" t="s">
        <v>28</v>
      </c>
      <c r="E28" s="25" t="s">
        <v>29</v>
      </c>
      <c r="G28" s="3"/>
      <c r="H28" s="9">
        <v>1</v>
      </c>
      <c r="I28" s="9">
        <v>1</v>
      </c>
      <c r="J28" s="9">
        <v>1</v>
      </c>
      <c r="K28" s="9">
        <v>2</v>
      </c>
      <c r="L28" s="9">
        <v>5</v>
      </c>
      <c r="M28" s="15"/>
      <c r="N28" s="15"/>
      <c r="O28" s="15"/>
      <c r="P28" s="156"/>
      <c r="Q28" s="156"/>
      <c r="R28" s="156"/>
      <c r="S28" s="156"/>
      <c r="T28" s="156"/>
      <c r="U28" s="156"/>
      <c r="V28" s="156"/>
      <c r="W28" s="156"/>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c r="BG28" s="15"/>
      <c r="BH28" s="15"/>
      <c r="BI28" s="15"/>
      <c r="BJ28" s="15"/>
      <c r="BK28" s="15"/>
      <c r="BL28" s="15"/>
      <c r="BM28" s="15"/>
      <c r="BN28" s="15"/>
      <c r="BO28" s="15"/>
      <c r="BP28" s="15"/>
      <c r="BQ28" s="15"/>
      <c r="BR28" s="15"/>
      <c r="BS28" s="15"/>
      <c r="BT28" s="15"/>
      <c r="BU28" s="15"/>
      <c r="BV28" s="15"/>
      <c r="BW28" s="15"/>
      <c r="BX28" s="15"/>
      <c r="BY28" s="15"/>
      <c r="BZ28" s="15"/>
      <c r="CA28" s="15"/>
      <c r="CB28" s="15"/>
      <c r="CC28" s="15"/>
      <c r="CD28" s="15"/>
      <c r="CE28" s="15"/>
      <c r="CF28" s="15"/>
      <c r="CG28" s="15"/>
      <c r="CH28" s="15"/>
      <c r="CI28" s="15"/>
      <c r="CJ28" s="15"/>
      <c r="CK28" s="15"/>
      <c r="CL28" s="15"/>
      <c r="CM28" s="15"/>
      <c r="CN28" s="15"/>
      <c r="CO28" s="15"/>
      <c r="CP28" s="15"/>
      <c r="CQ28" s="15"/>
      <c r="CR28" s="15"/>
      <c r="CS28" s="15"/>
      <c r="CT28" s="15"/>
      <c r="CU28" s="15"/>
      <c r="CV28" s="15"/>
      <c r="CW28" s="15"/>
      <c r="CX28" s="15"/>
      <c r="CY28" s="15"/>
      <c r="CZ28" s="15"/>
      <c r="DA28" s="15"/>
      <c r="DB28" s="15"/>
      <c r="DC28" s="15"/>
      <c r="DD28" s="15"/>
      <c r="DE28" s="15"/>
      <c r="DF28" s="15"/>
      <c r="DG28" s="15"/>
      <c r="DH28" s="15"/>
      <c r="DI28" s="15"/>
      <c r="DJ28" s="15"/>
      <c r="DK28" s="15"/>
      <c r="DL28" s="15"/>
      <c r="DM28" s="15"/>
      <c r="DN28" s="15"/>
      <c r="DO28" s="15"/>
      <c r="DP28" s="15"/>
      <c r="DQ28" s="15"/>
      <c r="DR28" s="15"/>
      <c r="DS28" s="15"/>
    </row>
    <row r="29" spans="1:123" s="1" customFormat="1" ht="13" x14ac:dyDescent="0.3">
      <c r="A29" s="2"/>
      <c r="C29" s="23"/>
      <c r="D29" s="24" t="s">
        <v>122</v>
      </c>
      <c r="E29" s="25" t="s">
        <v>22</v>
      </c>
      <c r="G29" s="3"/>
      <c r="H29" s="9">
        <v>60</v>
      </c>
      <c r="I29" s="9">
        <v>60</v>
      </c>
      <c r="J29" s="9">
        <v>60</v>
      </c>
      <c r="K29" s="9">
        <v>60</v>
      </c>
      <c r="L29" s="9">
        <v>60</v>
      </c>
      <c r="M29" s="15"/>
      <c r="N29" s="15"/>
      <c r="O29" s="15"/>
      <c r="P29" s="156"/>
      <c r="Q29" s="156"/>
      <c r="R29" s="156"/>
      <c r="S29" s="156"/>
      <c r="T29" s="156"/>
      <c r="U29" s="156"/>
      <c r="V29" s="156"/>
      <c r="W29" s="156"/>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15"/>
      <c r="CR29" s="15"/>
      <c r="CS29" s="15"/>
      <c r="CT29" s="15"/>
      <c r="CU29" s="15"/>
      <c r="CV29" s="15"/>
      <c r="CW29" s="15"/>
      <c r="CX29" s="15"/>
      <c r="CY29" s="15"/>
      <c r="CZ29" s="15"/>
      <c r="DA29" s="15"/>
      <c r="DB29" s="15"/>
      <c r="DC29" s="15"/>
      <c r="DD29" s="15"/>
      <c r="DE29" s="15"/>
      <c r="DF29" s="15"/>
      <c r="DG29" s="15"/>
      <c r="DH29" s="15"/>
      <c r="DI29" s="15"/>
      <c r="DJ29" s="15"/>
      <c r="DK29" s="15"/>
      <c r="DL29" s="15"/>
      <c r="DM29" s="15"/>
      <c r="DN29" s="15"/>
      <c r="DO29" s="15"/>
      <c r="DP29" s="15"/>
      <c r="DQ29" s="15"/>
      <c r="DR29" s="15"/>
      <c r="DS29" s="15"/>
    </row>
    <row r="30" spans="1:123" s="1" customFormat="1" ht="13" x14ac:dyDescent="0.3">
      <c r="A30" s="2"/>
      <c r="C30" s="23"/>
      <c r="D30" s="24" t="s">
        <v>79</v>
      </c>
      <c r="E30" s="25" t="s">
        <v>22</v>
      </c>
      <c r="G30" s="3"/>
      <c r="H30" s="9">
        <v>2</v>
      </c>
      <c r="I30" s="9">
        <v>2</v>
      </c>
      <c r="J30" s="9">
        <v>2</v>
      </c>
      <c r="K30" s="9">
        <v>2</v>
      </c>
      <c r="L30" s="9">
        <v>2</v>
      </c>
      <c r="M30" s="15"/>
      <c r="N30" s="15"/>
      <c r="O30" s="15"/>
      <c r="P30" s="156"/>
      <c r="Q30" s="156"/>
      <c r="R30" s="156"/>
      <c r="S30" s="156"/>
      <c r="T30" s="156"/>
      <c r="U30" s="156"/>
      <c r="V30" s="156"/>
      <c r="W30" s="156"/>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15"/>
      <c r="CR30" s="15"/>
      <c r="CS30" s="15"/>
      <c r="CT30" s="15"/>
      <c r="CU30" s="15"/>
      <c r="CV30" s="15"/>
      <c r="CW30" s="15"/>
      <c r="CX30" s="15"/>
      <c r="CY30" s="15"/>
      <c r="CZ30" s="15"/>
      <c r="DA30" s="15"/>
      <c r="DB30" s="15"/>
      <c r="DC30" s="15"/>
      <c r="DD30" s="15"/>
      <c r="DE30" s="15"/>
      <c r="DF30" s="15"/>
      <c r="DG30" s="15"/>
      <c r="DH30" s="15"/>
      <c r="DI30" s="15"/>
      <c r="DJ30" s="15"/>
      <c r="DK30" s="15"/>
      <c r="DL30" s="15"/>
      <c r="DM30" s="15"/>
      <c r="DN30" s="15"/>
      <c r="DO30" s="15"/>
      <c r="DP30" s="15"/>
      <c r="DQ30" s="15"/>
      <c r="DR30" s="15"/>
      <c r="DS30" s="15"/>
    </row>
    <row r="31" spans="1:123" s="1" customFormat="1" ht="13" x14ac:dyDescent="0.3">
      <c r="A31" s="2"/>
      <c r="C31" s="23"/>
      <c r="D31" s="24" t="s">
        <v>117</v>
      </c>
      <c r="E31" s="25" t="s">
        <v>32</v>
      </c>
      <c r="G31" s="3"/>
      <c r="H31" s="67">
        <v>9.5000000000000001E-2</v>
      </c>
      <c r="I31" s="67">
        <v>9.5000000000000001E-2</v>
      </c>
      <c r="J31" s="67">
        <v>9.5000000000000001E-2</v>
      </c>
      <c r="K31" s="67">
        <v>9.5000000000000001E-2</v>
      </c>
      <c r="L31" s="67">
        <v>9.5000000000000001E-2</v>
      </c>
      <c r="M31" s="15"/>
      <c r="N31" s="15"/>
      <c r="O31" s="15"/>
      <c r="P31" s="156"/>
      <c r="Q31" s="156"/>
      <c r="R31" s="156"/>
      <c r="S31" s="156"/>
      <c r="T31" s="156"/>
      <c r="U31" s="156"/>
      <c r="V31" s="156"/>
      <c r="W31" s="156"/>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c r="CL31" s="15"/>
      <c r="CM31" s="15"/>
      <c r="CN31" s="15"/>
      <c r="CO31" s="15"/>
      <c r="CP31" s="15"/>
      <c r="CQ31" s="15"/>
      <c r="CR31" s="15"/>
      <c r="CS31" s="15"/>
      <c r="CT31" s="15"/>
      <c r="CU31" s="15"/>
      <c r="CV31" s="15"/>
      <c r="CW31" s="15"/>
      <c r="CX31" s="15"/>
      <c r="CY31" s="15"/>
      <c r="CZ31" s="15"/>
      <c r="DA31" s="15"/>
      <c r="DB31" s="15"/>
      <c r="DC31" s="15"/>
      <c r="DD31" s="15"/>
      <c r="DE31" s="15"/>
      <c r="DF31" s="15"/>
      <c r="DG31" s="15"/>
      <c r="DH31" s="15"/>
      <c r="DI31" s="15"/>
      <c r="DJ31" s="15"/>
      <c r="DK31" s="15"/>
      <c r="DL31" s="15"/>
      <c r="DM31" s="15"/>
      <c r="DN31" s="15"/>
      <c r="DO31" s="15"/>
      <c r="DP31" s="15"/>
      <c r="DQ31" s="15"/>
      <c r="DR31" s="15"/>
      <c r="DS31" s="15"/>
    </row>
    <row r="32" spans="1:123" s="1" customFormat="1" ht="13" x14ac:dyDescent="0.3">
      <c r="A32" s="2"/>
      <c r="C32" s="23"/>
      <c r="D32" s="24" t="s">
        <v>123</v>
      </c>
      <c r="E32" s="25" t="s">
        <v>32</v>
      </c>
      <c r="G32" s="3"/>
      <c r="H32" s="67">
        <v>9.5000000000000001E-2</v>
      </c>
      <c r="I32" s="67">
        <v>9.5000000000000001E-2</v>
      </c>
      <c r="J32" s="67">
        <v>9.5000000000000001E-2</v>
      </c>
      <c r="K32" s="67">
        <v>9.5000000000000001E-2</v>
      </c>
      <c r="L32" s="67">
        <v>9.5000000000000001E-2</v>
      </c>
      <c r="M32" s="15"/>
      <c r="N32" s="15"/>
      <c r="O32" s="15"/>
      <c r="P32" s="156"/>
      <c r="Q32" s="156"/>
      <c r="R32" s="156"/>
      <c r="S32" s="156"/>
      <c r="T32" s="156"/>
      <c r="U32" s="156"/>
      <c r="V32" s="156"/>
      <c r="W32" s="156"/>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15"/>
      <c r="CR32" s="15"/>
      <c r="CS32" s="15"/>
      <c r="CT32" s="15"/>
      <c r="CU32" s="15"/>
      <c r="CV32" s="15"/>
      <c r="CW32" s="15"/>
      <c r="CX32" s="15"/>
      <c r="CY32" s="15"/>
      <c r="CZ32" s="15"/>
      <c r="DA32" s="15"/>
      <c r="DB32" s="15"/>
      <c r="DC32" s="15"/>
      <c r="DD32" s="15"/>
      <c r="DE32" s="15"/>
      <c r="DF32" s="15"/>
      <c r="DG32" s="15"/>
      <c r="DH32" s="15"/>
      <c r="DI32" s="15"/>
      <c r="DJ32" s="15"/>
      <c r="DK32" s="15"/>
      <c r="DL32" s="15"/>
      <c r="DM32" s="15"/>
      <c r="DN32" s="15"/>
      <c r="DO32" s="15"/>
      <c r="DP32" s="15"/>
      <c r="DQ32" s="15"/>
      <c r="DR32" s="15"/>
      <c r="DS32" s="15"/>
    </row>
    <row r="33" spans="1:123" s="1" customFormat="1" ht="13" x14ac:dyDescent="0.3">
      <c r="A33" s="2"/>
      <c r="D33" s="24" t="s">
        <v>124</v>
      </c>
      <c r="E33" s="25" t="s">
        <v>14</v>
      </c>
      <c r="G33" s="3"/>
      <c r="H33" s="18">
        <v>45383</v>
      </c>
      <c r="I33" s="18">
        <v>45748</v>
      </c>
      <c r="J33" s="18">
        <v>46113</v>
      </c>
      <c r="K33" s="18">
        <v>46478</v>
      </c>
      <c r="L33" s="18">
        <v>46844</v>
      </c>
      <c r="M33" s="15"/>
      <c r="N33" s="15"/>
      <c r="O33" s="15"/>
      <c r="P33" s="156"/>
      <c r="Q33" s="156"/>
      <c r="R33" s="156"/>
      <c r="S33" s="156"/>
      <c r="T33" s="156"/>
      <c r="U33" s="156"/>
      <c r="V33" s="156"/>
      <c r="W33" s="156"/>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15"/>
      <c r="CR33" s="15"/>
      <c r="CS33" s="15"/>
      <c r="CT33" s="15"/>
      <c r="CU33" s="15"/>
      <c r="CV33" s="15"/>
      <c r="CW33" s="15"/>
      <c r="CX33" s="15"/>
      <c r="CY33" s="15"/>
      <c r="CZ33" s="15"/>
      <c r="DA33" s="15"/>
      <c r="DB33" s="15"/>
      <c r="DC33" s="15"/>
      <c r="DD33" s="15"/>
      <c r="DE33" s="15"/>
      <c r="DF33" s="15"/>
      <c r="DG33" s="15"/>
      <c r="DH33" s="15"/>
      <c r="DI33" s="15"/>
      <c r="DJ33" s="15"/>
      <c r="DK33" s="15"/>
      <c r="DL33" s="15"/>
      <c r="DM33" s="15"/>
      <c r="DN33" s="15"/>
      <c r="DO33" s="15"/>
      <c r="DP33" s="15"/>
      <c r="DQ33" s="15"/>
      <c r="DR33" s="15"/>
      <c r="DS33" s="15"/>
    </row>
    <row r="34" spans="1:123" s="1" customFormat="1" ht="13" x14ac:dyDescent="0.3">
      <c r="A34" s="2"/>
      <c r="C34" s="23"/>
      <c r="D34" s="24" t="s">
        <v>125</v>
      </c>
      <c r="E34" s="25" t="s">
        <v>32</v>
      </c>
      <c r="G34" s="3"/>
      <c r="H34" s="306">
        <v>0.09</v>
      </c>
      <c r="I34" s="306">
        <v>0.09</v>
      </c>
      <c r="J34" s="306">
        <v>0.09</v>
      </c>
      <c r="K34" s="306">
        <v>0.09</v>
      </c>
      <c r="L34" s="306">
        <v>0.09</v>
      </c>
      <c r="N34" s="313"/>
      <c r="O34" s="15"/>
      <c r="P34" s="156"/>
      <c r="Q34" s="156"/>
      <c r="R34" s="156"/>
      <c r="S34" s="156"/>
      <c r="T34" s="156"/>
      <c r="U34" s="156"/>
      <c r="V34" s="156"/>
      <c r="W34" s="156"/>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5"/>
      <c r="CP34" s="15"/>
      <c r="CQ34" s="15"/>
      <c r="CR34" s="15"/>
      <c r="CS34" s="15"/>
      <c r="CT34" s="15"/>
      <c r="CU34" s="15"/>
      <c r="CV34" s="15"/>
      <c r="CW34" s="15"/>
      <c r="CX34" s="15"/>
      <c r="CY34" s="15"/>
      <c r="CZ34" s="15"/>
      <c r="DA34" s="15"/>
      <c r="DB34" s="15"/>
      <c r="DC34" s="15"/>
      <c r="DD34" s="15"/>
      <c r="DE34" s="15"/>
      <c r="DF34" s="15"/>
      <c r="DG34" s="15"/>
      <c r="DH34" s="15"/>
      <c r="DI34" s="15"/>
      <c r="DJ34" s="15"/>
      <c r="DK34" s="15"/>
      <c r="DL34" s="15"/>
      <c r="DM34" s="15"/>
      <c r="DN34" s="15"/>
      <c r="DO34" s="15"/>
      <c r="DP34" s="15"/>
      <c r="DQ34" s="15"/>
      <c r="DR34" s="15"/>
      <c r="DS34" s="15"/>
    </row>
    <row r="35" spans="1:123" s="1" customFormat="1" ht="13" x14ac:dyDescent="0.3">
      <c r="A35" s="2"/>
      <c r="D35" s="24"/>
      <c r="E35" s="25"/>
      <c r="G35" s="3"/>
      <c r="I35" s="15"/>
      <c r="J35" s="15"/>
      <c r="K35" s="15"/>
      <c r="L35" s="15"/>
      <c r="M35" s="15"/>
      <c r="N35" s="15"/>
      <c r="O35" s="15"/>
      <c r="P35" s="156"/>
      <c r="Q35" s="156"/>
      <c r="R35" s="156"/>
      <c r="S35" s="156"/>
      <c r="T35" s="156"/>
      <c r="U35" s="156"/>
      <c r="V35" s="156"/>
      <c r="W35" s="156"/>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15"/>
      <c r="CR35" s="15"/>
      <c r="CS35" s="15"/>
      <c r="CT35" s="15"/>
      <c r="CU35" s="15"/>
      <c r="CV35" s="15"/>
      <c r="CW35" s="15"/>
      <c r="CX35" s="15"/>
      <c r="CY35" s="15"/>
      <c r="CZ35" s="15"/>
      <c r="DA35" s="15"/>
      <c r="DB35" s="15"/>
      <c r="DC35" s="15"/>
      <c r="DD35" s="15"/>
      <c r="DE35" s="15"/>
      <c r="DF35" s="15"/>
      <c r="DG35" s="15"/>
      <c r="DH35" s="15"/>
      <c r="DI35" s="15"/>
      <c r="DJ35" s="15"/>
      <c r="DK35" s="15"/>
      <c r="DL35" s="15"/>
      <c r="DM35" s="15"/>
      <c r="DN35" s="15"/>
      <c r="DO35" s="15"/>
      <c r="DP35" s="15"/>
      <c r="DQ35" s="15"/>
      <c r="DR35" s="15"/>
      <c r="DS35" s="15"/>
    </row>
    <row r="36" spans="1:123" s="1" customFormat="1" ht="13" x14ac:dyDescent="0.3">
      <c r="A36" s="2"/>
      <c r="D36" s="24"/>
      <c r="E36" s="25"/>
      <c r="G36" s="3"/>
      <c r="I36" s="15"/>
      <c r="J36" s="15"/>
      <c r="K36" s="15"/>
      <c r="L36" s="15"/>
      <c r="M36" s="15"/>
      <c r="N36" s="15"/>
      <c r="O36" s="15"/>
      <c r="P36" s="156"/>
      <c r="Q36" s="156"/>
      <c r="R36" s="156"/>
      <c r="S36" s="156"/>
      <c r="T36" s="156"/>
      <c r="U36" s="156"/>
      <c r="V36" s="156"/>
      <c r="W36" s="156"/>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15"/>
      <c r="CR36" s="15"/>
      <c r="CS36" s="15"/>
      <c r="CT36" s="15"/>
      <c r="CU36" s="15"/>
      <c r="CV36" s="15"/>
      <c r="CW36" s="15"/>
      <c r="CX36" s="15"/>
      <c r="CY36" s="15"/>
      <c r="CZ36" s="15"/>
      <c r="DA36" s="15"/>
      <c r="DB36" s="15"/>
      <c r="DC36" s="15"/>
      <c r="DD36" s="15"/>
      <c r="DE36" s="15"/>
      <c r="DF36" s="15"/>
      <c r="DG36" s="15"/>
      <c r="DH36" s="15"/>
      <c r="DI36" s="15"/>
      <c r="DJ36" s="15"/>
      <c r="DK36" s="15"/>
      <c r="DL36" s="15"/>
      <c r="DM36" s="15"/>
      <c r="DN36" s="15"/>
      <c r="DO36" s="15"/>
      <c r="DP36" s="15"/>
      <c r="DQ36" s="15"/>
      <c r="DR36" s="15"/>
      <c r="DS36" s="15"/>
    </row>
    <row r="37" spans="1:123" s="1" customFormat="1" ht="13" x14ac:dyDescent="0.3">
      <c r="A37" s="2"/>
      <c r="D37" s="24" t="s">
        <v>30</v>
      </c>
      <c r="E37" s="25"/>
      <c r="F37" s="24"/>
      <c r="G37" s="49"/>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c r="CT37" s="15"/>
      <c r="CU37" s="15"/>
      <c r="CV37" s="15"/>
      <c r="CW37" s="15"/>
      <c r="CX37" s="15"/>
      <c r="CY37" s="15"/>
      <c r="CZ37" s="15"/>
      <c r="DA37" s="15"/>
      <c r="DB37" s="15"/>
      <c r="DC37" s="15"/>
      <c r="DD37" s="15"/>
      <c r="DE37" s="15"/>
      <c r="DF37" s="15"/>
      <c r="DG37" s="15"/>
      <c r="DH37" s="15"/>
      <c r="DI37" s="15"/>
      <c r="DJ37" s="15"/>
      <c r="DK37" s="15"/>
      <c r="DL37" s="15"/>
      <c r="DM37" s="15"/>
      <c r="DN37" s="15"/>
      <c r="DO37" s="15"/>
      <c r="DP37" s="15"/>
      <c r="DQ37" s="15"/>
      <c r="DR37" s="15"/>
      <c r="DS37" s="15"/>
    </row>
    <row r="38" spans="1:123" s="1" customFormat="1" ht="13" x14ac:dyDescent="0.3">
      <c r="A38" s="2"/>
      <c r="D38" s="38" t="s">
        <v>31</v>
      </c>
      <c r="E38" s="25" t="s">
        <v>32</v>
      </c>
      <c r="F38" s="24"/>
      <c r="G38" s="3"/>
      <c r="H38" s="39">
        <v>0.75</v>
      </c>
      <c r="I38" s="39">
        <v>0.75</v>
      </c>
      <c r="J38" s="39">
        <v>0.75</v>
      </c>
      <c r="K38" s="39">
        <v>0.75</v>
      </c>
      <c r="L38" s="39">
        <v>0.85</v>
      </c>
      <c r="M38" s="39">
        <v>0.85</v>
      </c>
      <c r="N38" s="39">
        <v>0.85</v>
      </c>
      <c r="O38" s="39">
        <v>0.85</v>
      </c>
      <c r="P38" s="39">
        <v>0.92</v>
      </c>
      <c r="Q38" s="39">
        <v>0.92</v>
      </c>
      <c r="R38" s="39">
        <v>0.92</v>
      </c>
      <c r="S38" s="39">
        <v>0.92</v>
      </c>
      <c r="T38" s="39">
        <v>0.92</v>
      </c>
      <c r="U38" s="39">
        <v>0.92</v>
      </c>
      <c r="V38" s="39">
        <v>0.92</v>
      </c>
      <c r="W38" s="39">
        <v>0.92</v>
      </c>
      <c r="X38" s="39">
        <v>0.92</v>
      </c>
      <c r="Y38" s="39">
        <v>0.92</v>
      </c>
      <c r="Z38" s="39">
        <v>0.92</v>
      </c>
      <c r="AA38" s="39">
        <v>0.92</v>
      </c>
      <c r="AB38" s="39">
        <v>0.92</v>
      </c>
      <c r="AC38" s="39">
        <v>0.92</v>
      </c>
      <c r="AD38" s="39">
        <v>0.92</v>
      </c>
      <c r="AE38" s="39">
        <v>0.92</v>
      </c>
      <c r="AF38" s="39">
        <v>0.92</v>
      </c>
      <c r="AG38" s="39">
        <v>0.92</v>
      </c>
      <c r="AH38" s="39">
        <v>0.92</v>
      </c>
      <c r="AI38" s="39">
        <v>0.92</v>
      </c>
      <c r="AJ38" s="39">
        <v>0.92</v>
      </c>
      <c r="AK38" s="39">
        <v>0.92</v>
      </c>
      <c r="AL38" s="39">
        <v>0.92</v>
      </c>
      <c r="AM38" s="39">
        <v>0.92</v>
      </c>
      <c r="AN38" s="39">
        <v>0.92</v>
      </c>
      <c r="AO38" s="39">
        <v>0.92</v>
      </c>
      <c r="AP38" s="39">
        <v>0.92</v>
      </c>
      <c r="AQ38" s="39">
        <v>0.92</v>
      </c>
      <c r="AR38" s="39">
        <v>0.92</v>
      </c>
      <c r="AS38" s="39">
        <v>0.92</v>
      </c>
      <c r="AT38" s="39">
        <v>0.92</v>
      </c>
      <c r="AU38" s="39">
        <v>0.92</v>
      </c>
      <c r="AV38" s="39">
        <v>0.92</v>
      </c>
      <c r="AW38" s="39">
        <v>0.92</v>
      </c>
      <c r="AX38" s="39">
        <v>0.92</v>
      </c>
      <c r="AY38" s="39">
        <v>0.92</v>
      </c>
      <c r="AZ38" s="39">
        <v>0.92</v>
      </c>
      <c r="BA38" s="39">
        <v>0.92</v>
      </c>
      <c r="BB38" s="39">
        <v>0.92</v>
      </c>
      <c r="BC38" s="39">
        <v>0.92</v>
      </c>
      <c r="BD38" s="39">
        <v>0.92</v>
      </c>
      <c r="BE38" s="39">
        <v>0.92</v>
      </c>
      <c r="BF38" s="39">
        <v>0.92</v>
      </c>
      <c r="BG38" s="39">
        <v>0.92</v>
      </c>
      <c r="BH38" s="39">
        <v>0.92</v>
      </c>
      <c r="BI38" s="39">
        <v>0.92</v>
      </c>
      <c r="BJ38" s="39">
        <v>0.92</v>
      </c>
      <c r="BK38" s="39">
        <v>0.92</v>
      </c>
      <c r="BL38" s="39">
        <v>0.92</v>
      </c>
      <c r="BM38" s="39">
        <v>0.92</v>
      </c>
      <c r="BN38" s="39">
        <v>0.92</v>
      </c>
      <c r="BO38" s="39">
        <v>0.92</v>
      </c>
      <c r="BP38" s="39">
        <v>0.92</v>
      </c>
      <c r="BQ38" s="39">
        <v>0.92</v>
      </c>
      <c r="BR38" s="39">
        <v>0.92</v>
      </c>
      <c r="BS38" s="39">
        <v>0.92</v>
      </c>
      <c r="BT38" s="39">
        <v>0.92</v>
      </c>
      <c r="BU38" s="39">
        <v>0.92</v>
      </c>
      <c r="BV38" s="39">
        <v>0.92</v>
      </c>
      <c r="BW38" s="39">
        <v>0.92</v>
      </c>
      <c r="BX38" s="39">
        <v>0.92</v>
      </c>
      <c r="BY38" s="39">
        <v>0.92</v>
      </c>
      <c r="BZ38" s="39">
        <v>0.92</v>
      </c>
      <c r="CA38" s="39">
        <v>0.92</v>
      </c>
      <c r="CB38" s="39">
        <v>0.92</v>
      </c>
      <c r="CC38" s="39">
        <v>0.92</v>
      </c>
      <c r="CD38" s="39">
        <v>0.92</v>
      </c>
      <c r="CE38" s="39">
        <v>0.92</v>
      </c>
      <c r="CF38" s="39">
        <v>0.92</v>
      </c>
      <c r="CG38" s="39">
        <v>0.92</v>
      </c>
      <c r="CH38" s="39">
        <v>0.92</v>
      </c>
      <c r="CI38" s="39">
        <v>0.92</v>
      </c>
      <c r="CJ38" s="39">
        <v>0.92</v>
      </c>
      <c r="CK38" s="39">
        <v>0.92</v>
      </c>
      <c r="CL38" s="39">
        <v>0.92</v>
      </c>
      <c r="CM38" s="39">
        <v>0.92</v>
      </c>
      <c r="CN38" s="39">
        <v>0.92</v>
      </c>
      <c r="CO38" s="39">
        <v>0.92</v>
      </c>
      <c r="CP38" s="39">
        <v>0.92</v>
      </c>
      <c r="CQ38" s="39">
        <v>0.92</v>
      </c>
      <c r="CR38" s="39">
        <v>0.92</v>
      </c>
      <c r="CS38" s="39">
        <v>0.92</v>
      </c>
      <c r="CT38" s="39">
        <v>0.92</v>
      </c>
      <c r="CU38" s="39">
        <v>0.92</v>
      </c>
      <c r="CV38" s="39">
        <v>0.92</v>
      </c>
      <c r="CW38" s="39">
        <v>0.92</v>
      </c>
      <c r="CX38" s="39">
        <v>0.92</v>
      </c>
      <c r="CY38" s="39">
        <v>0.92</v>
      </c>
      <c r="CZ38" s="39">
        <v>0.92</v>
      </c>
      <c r="DA38" s="39">
        <v>0.92</v>
      </c>
      <c r="DB38" s="39">
        <v>0.92</v>
      </c>
      <c r="DC38" s="39">
        <v>0.92</v>
      </c>
      <c r="DD38" s="39">
        <v>0.92</v>
      </c>
      <c r="DE38" s="39">
        <v>0.92</v>
      </c>
      <c r="DF38" s="39">
        <v>0.92</v>
      </c>
      <c r="DG38" s="39">
        <v>0.92</v>
      </c>
      <c r="DH38" s="39">
        <v>0.92</v>
      </c>
      <c r="DI38" s="39">
        <v>0.92</v>
      </c>
      <c r="DJ38" s="39">
        <v>0.92</v>
      </c>
      <c r="DK38" s="39">
        <v>0.92</v>
      </c>
      <c r="DL38" s="39">
        <v>0.92</v>
      </c>
      <c r="DM38" s="39">
        <v>0.92</v>
      </c>
      <c r="DN38" s="39">
        <v>0.92</v>
      </c>
      <c r="DO38" s="39">
        <v>0.92</v>
      </c>
      <c r="DP38" s="39">
        <v>0.92</v>
      </c>
      <c r="DQ38" s="39">
        <v>0.92</v>
      </c>
      <c r="DR38" s="39">
        <v>0.92</v>
      </c>
      <c r="DS38" s="39">
        <v>0.92</v>
      </c>
    </row>
    <row r="39" spans="1:123" s="1" customFormat="1" ht="13" x14ac:dyDescent="0.3">
      <c r="A39" s="2"/>
      <c r="D39" s="38" t="s">
        <v>33</v>
      </c>
      <c r="E39" s="25" t="s">
        <v>32</v>
      </c>
      <c r="F39" s="24"/>
      <c r="G39" s="3"/>
      <c r="H39" s="39">
        <v>0.75</v>
      </c>
      <c r="I39" s="39">
        <v>0.75</v>
      </c>
      <c r="J39" s="39">
        <v>0.75</v>
      </c>
      <c r="K39" s="39">
        <v>0.75</v>
      </c>
      <c r="L39" s="39">
        <v>0.85</v>
      </c>
      <c r="M39" s="39">
        <v>0.85</v>
      </c>
      <c r="N39" s="39">
        <v>0.85</v>
      </c>
      <c r="O39" s="39">
        <v>0.85</v>
      </c>
      <c r="P39" s="39">
        <v>0.92</v>
      </c>
      <c r="Q39" s="39">
        <v>0.92</v>
      </c>
      <c r="R39" s="39">
        <v>0.92</v>
      </c>
      <c r="S39" s="39">
        <v>0.92</v>
      </c>
      <c r="T39" s="39">
        <v>0.92</v>
      </c>
      <c r="U39" s="39">
        <v>0.92</v>
      </c>
      <c r="V39" s="39">
        <v>0.92</v>
      </c>
      <c r="W39" s="39">
        <v>0.92</v>
      </c>
      <c r="X39" s="39">
        <v>0.92</v>
      </c>
      <c r="Y39" s="39">
        <v>0.92</v>
      </c>
      <c r="Z39" s="39">
        <v>0.92</v>
      </c>
      <c r="AA39" s="39">
        <v>0.92</v>
      </c>
      <c r="AB39" s="39">
        <v>0.92</v>
      </c>
      <c r="AC39" s="39">
        <v>0.92</v>
      </c>
      <c r="AD39" s="39">
        <v>0.92</v>
      </c>
      <c r="AE39" s="39">
        <v>0.92</v>
      </c>
      <c r="AF39" s="39">
        <v>0.92</v>
      </c>
      <c r="AG39" s="39">
        <v>0.92</v>
      </c>
      <c r="AH39" s="39">
        <v>0.92</v>
      </c>
      <c r="AI39" s="39">
        <v>0.92</v>
      </c>
      <c r="AJ39" s="39">
        <v>0.92</v>
      </c>
      <c r="AK39" s="39">
        <v>0.92</v>
      </c>
      <c r="AL39" s="39">
        <v>0.92</v>
      </c>
      <c r="AM39" s="39">
        <v>0.92</v>
      </c>
      <c r="AN39" s="39">
        <v>0.92</v>
      </c>
      <c r="AO39" s="39">
        <v>0.92</v>
      </c>
      <c r="AP39" s="39">
        <v>0.92</v>
      </c>
      <c r="AQ39" s="39">
        <v>0.92</v>
      </c>
      <c r="AR39" s="39">
        <v>0.92</v>
      </c>
      <c r="AS39" s="39">
        <v>0.92</v>
      </c>
      <c r="AT39" s="39">
        <v>0.92</v>
      </c>
      <c r="AU39" s="39">
        <v>0.92</v>
      </c>
      <c r="AV39" s="39">
        <v>0.92</v>
      </c>
      <c r="AW39" s="39">
        <v>0.92</v>
      </c>
      <c r="AX39" s="39">
        <v>0.92</v>
      </c>
      <c r="AY39" s="39">
        <v>0.92</v>
      </c>
      <c r="AZ39" s="39">
        <v>0.92</v>
      </c>
      <c r="BA39" s="39">
        <v>0.92</v>
      </c>
      <c r="BB39" s="39">
        <v>0.92</v>
      </c>
      <c r="BC39" s="39">
        <v>0.92</v>
      </c>
      <c r="BD39" s="39">
        <v>0.92</v>
      </c>
      <c r="BE39" s="39">
        <v>0.92</v>
      </c>
      <c r="BF39" s="39">
        <v>0.92</v>
      </c>
      <c r="BG39" s="39">
        <v>0.92</v>
      </c>
      <c r="BH39" s="39">
        <v>0.92</v>
      </c>
      <c r="BI39" s="39">
        <v>0.92</v>
      </c>
      <c r="BJ39" s="39">
        <v>0.92</v>
      </c>
      <c r="BK39" s="39">
        <v>0.92</v>
      </c>
      <c r="BL39" s="39">
        <v>0.92</v>
      </c>
      <c r="BM39" s="39">
        <v>0.92</v>
      </c>
      <c r="BN39" s="39">
        <v>0.92</v>
      </c>
      <c r="BO39" s="39">
        <v>0.92</v>
      </c>
      <c r="BP39" s="39">
        <v>0.92</v>
      </c>
      <c r="BQ39" s="39">
        <v>0.92</v>
      </c>
      <c r="BR39" s="39">
        <v>0.92</v>
      </c>
      <c r="BS39" s="39">
        <v>0.92</v>
      </c>
      <c r="BT39" s="39">
        <v>0.92</v>
      </c>
      <c r="BU39" s="39">
        <v>0.92</v>
      </c>
      <c r="BV39" s="39">
        <v>0.92</v>
      </c>
      <c r="BW39" s="39">
        <v>0.92</v>
      </c>
      <c r="BX39" s="39">
        <v>0.92</v>
      </c>
      <c r="BY39" s="39">
        <v>0.92</v>
      </c>
      <c r="BZ39" s="39">
        <v>0.92</v>
      </c>
      <c r="CA39" s="39">
        <v>0.92</v>
      </c>
      <c r="CB39" s="39">
        <v>0.92</v>
      </c>
      <c r="CC39" s="39">
        <v>0.92</v>
      </c>
      <c r="CD39" s="39">
        <v>0.92</v>
      </c>
      <c r="CE39" s="39">
        <v>0.92</v>
      </c>
      <c r="CF39" s="39">
        <v>0.92</v>
      </c>
      <c r="CG39" s="39">
        <v>0.92</v>
      </c>
      <c r="CH39" s="39">
        <v>0.92</v>
      </c>
      <c r="CI39" s="39">
        <v>0.92</v>
      </c>
      <c r="CJ39" s="39">
        <v>0.92</v>
      </c>
      <c r="CK39" s="39">
        <v>0.92</v>
      </c>
      <c r="CL39" s="39">
        <v>0.92</v>
      </c>
      <c r="CM39" s="39">
        <v>0.92</v>
      </c>
      <c r="CN39" s="39">
        <v>0.92</v>
      </c>
      <c r="CO39" s="39">
        <v>0.92</v>
      </c>
      <c r="CP39" s="39">
        <v>0.92</v>
      </c>
      <c r="CQ39" s="39">
        <v>0.92</v>
      </c>
      <c r="CR39" s="39">
        <v>0.92</v>
      </c>
      <c r="CS39" s="39">
        <v>0.92</v>
      </c>
      <c r="CT39" s="39">
        <v>0.92</v>
      </c>
      <c r="CU39" s="39">
        <v>0.92</v>
      </c>
      <c r="CV39" s="39">
        <v>0.92</v>
      </c>
      <c r="CW39" s="39">
        <v>0.92</v>
      </c>
      <c r="CX39" s="39">
        <v>0.92</v>
      </c>
      <c r="CY39" s="39">
        <v>0.92</v>
      </c>
      <c r="CZ39" s="39">
        <v>0.92</v>
      </c>
      <c r="DA39" s="39">
        <v>0.92</v>
      </c>
      <c r="DB39" s="39">
        <v>0.92</v>
      </c>
      <c r="DC39" s="39">
        <v>0.92</v>
      </c>
      <c r="DD39" s="39">
        <v>0.92</v>
      </c>
      <c r="DE39" s="39">
        <v>0.92</v>
      </c>
      <c r="DF39" s="39">
        <v>0.92</v>
      </c>
      <c r="DG39" s="39">
        <v>0.92</v>
      </c>
      <c r="DH39" s="39">
        <v>0.92</v>
      </c>
      <c r="DI39" s="39">
        <v>0.92</v>
      </c>
      <c r="DJ39" s="39">
        <v>0.92</v>
      </c>
      <c r="DK39" s="39">
        <v>0.92</v>
      </c>
      <c r="DL39" s="39">
        <v>0.92</v>
      </c>
      <c r="DM39" s="39">
        <v>0.92</v>
      </c>
      <c r="DN39" s="39">
        <v>0.92</v>
      </c>
      <c r="DO39" s="39">
        <v>0.92</v>
      </c>
      <c r="DP39" s="39">
        <v>0.92</v>
      </c>
      <c r="DQ39" s="39">
        <v>0.92</v>
      </c>
      <c r="DR39" s="39">
        <v>0.92</v>
      </c>
      <c r="DS39" s="39">
        <v>0.92</v>
      </c>
    </row>
    <row r="40" spans="1:123" s="1" customFormat="1" ht="13" x14ac:dyDescent="0.3">
      <c r="A40" s="2"/>
      <c r="D40" s="38" t="s">
        <v>34</v>
      </c>
      <c r="E40" s="25" t="s">
        <v>32</v>
      </c>
      <c r="F40" s="24"/>
      <c r="G40" s="3"/>
      <c r="H40" s="39">
        <v>0.75</v>
      </c>
      <c r="I40" s="39">
        <v>0.75</v>
      </c>
      <c r="J40" s="39">
        <v>0.75</v>
      </c>
      <c r="K40" s="39">
        <v>0.75</v>
      </c>
      <c r="L40" s="39">
        <v>0.85</v>
      </c>
      <c r="M40" s="39">
        <v>0.85</v>
      </c>
      <c r="N40" s="39">
        <v>0.85</v>
      </c>
      <c r="O40" s="39">
        <v>0.85</v>
      </c>
      <c r="P40" s="39">
        <v>0.92</v>
      </c>
      <c r="Q40" s="39">
        <v>0.92</v>
      </c>
      <c r="R40" s="39">
        <v>0.92</v>
      </c>
      <c r="S40" s="39">
        <v>0.92</v>
      </c>
      <c r="T40" s="39">
        <v>0.92</v>
      </c>
      <c r="U40" s="39">
        <v>0.92</v>
      </c>
      <c r="V40" s="39">
        <v>0.92</v>
      </c>
      <c r="W40" s="39">
        <v>0.92</v>
      </c>
      <c r="X40" s="39">
        <v>0.92</v>
      </c>
      <c r="Y40" s="39">
        <v>0.92</v>
      </c>
      <c r="Z40" s="39">
        <v>0.92</v>
      </c>
      <c r="AA40" s="39">
        <v>0.92</v>
      </c>
      <c r="AB40" s="39">
        <v>0.92</v>
      </c>
      <c r="AC40" s="39">
        <v>0.92</v>
      </c>
      <c r="AD40" s="39">
        <v>0.92</v>
      </c>
      <c r="AE40" s="39">
        <v>0.92</v>
      </c>
      <c r="AF40" s="39">
        <v>0.92</v>
      </c>
      <c r="AG40" s="39">
        <v>0.92</v>
      </c>
      <c r="AH40" s="39">
        <v>0.92</v>
      </c>
      <c r="AI40" s="39">
        <v>0.92</v>
      </c>
      <c r="AJ40" s="39">
        <v>0.92</v>
      </c>
      <c r="AK40" s="39">
        <v>0.92</v>
      </c>
      <c r="AL40" s="39">
        <v>0.92</v>
      </c>
      <c r="AM40" s="39">
        <v>0.92</v>
      </c>
      <c r="AN40" s="39">
        <v>0.92</v>
      </c>
      <c r="AO40" s="39">
        <v>0.92</v>
      </c>
      <c r="AP40" s="39">
        <v>0.92</v>
      </c>
      <c r="AQ40" s="39">
        <v>0.92</v>
      </c>
      <c r="AR40" s="39">
        <v>0.92</v>
      </c>
      <c r="AS40" s="39">
        <v>0.92</v>
      </c>
      <c r="AT40" s="39">
        <v>0.92</v>
      </c>
      <c r="AU40" s="39">
        <v>0.92</v>
      </c>
      <c r="AV40" s="39">
        <v>0.92</v>
      </c>
      <c r="AW40" s="39">
        <v>0.92</v>
      </c>
      <c r="AX40" s="39">
        <v>0.92</v>
      </c>
      <c r="AY40" s="39">
        <v>0.92</v>
      </c>
      <c r="AZ40" s="39">
        <v>0.92</v>
      </c>
      <c r="BA40" s="39">
        <v>0.92</v>
      </c>
      <c r="BB40" s="39">
        <v>0.92</v>
      </c>
      <c r="BC40" s="39">
        <v>0.92</v>
      </c>
      <c r="BD40" s="39">
        <v>0.92</v>
      </c>
      <c r="BE40" s="39">
        <v>0.92</v>
      </c>
      <c r="BF40" s="39">
        <v>0.92</v>
      </c>
      <c r="BG40" s="39">
        <v>0.92</v>
      </c>
      <c r="BH40" s="39">
        <v>0.92</v>
      </c>
      <c r="BI40" s="39">
        <v>0.92</v>
      </c>
      <c r="BJ40" s="39">
        <v>0.92</v>
      </c>
      <c r="BK40" s="39">
        <v>0.92</v>
      </c>
      <c r="BL40" s="39">
        <v>0.92</v>
      </c>
      <c r="BM40" s="39">
        <v>0.92</v>
      </c>
      <c r="BN40" s="39">
        <v>0.92</v>
      </c>
      <c r="BO40" s="39">
        <v>0.92</v>
      </c>
      <c r="BP40" s="39">
        <v>0.92</v>
      </c>
      <c r="BQ40" s="39">
        <v>0.92</v>
      </c>
      <c r="BR40" s="39">
        <v>0.92</v>
      </c>
      <c r="BS40" s="39">
        <v>0.92</v>
      </c>
      <c r="BT40" s="39">
        <v>0.92</v>
      </c>
      <c r="BU40" s="39">
        <v>0.92</v>
      </c>
      <c r="BV40" s="39">
        <v>0.92</v>
      </c>
      <c r="BW40" s="39">
        <v>0.92</v>
      </c>
      <c r="BX40" s="39">
        <v>0.92</v>
      </c>
      <c r="BY40" s="39">
        <v>0.92</v>
      </c>
      <c r="BZ40" s="39">
        <v>0.92</v>
      </c>
      <c r="CA40" s="39">
        <v>0.92</v>
      </c>
      <c r="CB40" s="39">
        <v>0.92</v>
      </c>
      <c r="CC40" s="39">
        <v>0.92</v>
      </c>
      <c r="CD40" s="39">
        <v>0.92</v>
      </c>
      <c r="CE40" s="39">
        <v>0.92</v>
      </c>
      <c r="CF40" s="39">
        <v>0.92</v>
      </c>
      <c r="CG40" s="39">
        <v>0.92</v>
      </c>
      <c r="CH40" s="39">
        <v>0.92</v>
      </c>
      <c r="CI40" s="39">
        <v>0.92</v>
      </c>
      <c r="CJ40" s="39">
        <v>0.92</v>
      </c>
      <c r="CK40" s="39">
        <v>0.92</v>
      </c>
      <c r="CL40" s="39">
        <v>0.92</v>
      </c>
      <c r="CM40" s="39">
        <v>0.92</v>
      </c>
      <c r="CN40" s="39">
        <v>0.92</v>
      </c>
      <c r="CO40" s="39">
        <v>0.92</v>
      </c>
      <c r="CP40" s="39">
        <v>0.92</v>
      </c>
      <c r="CQ40" s="39">
        <v>0.92</v>
      </c>
      <c r="CR40" s="39">
        <v>0.92</v>
      </c>
      <c r="CS40" s="39">
        <v>0.92</v>
      </c>
      <c r="CT40" s="39">
        <v>0.92</v>
      </c>
      <c r="CU40" s="39">
        <v>0.92</v>
      </c>
      <c r="CV40" s="39">
        <v>0.92</v>
      </c>
      <c r="CW40" s="39">
        <v>0.92</v>
      </c>
      <c r="CX40" s="39">
        <v>0.92</v>
      </c>
      <c r="CY40" s="39">
        <v>0.92</v>
      </c>
      <c r="CZ40" s="39">
        <v>0.92</v>
      </c>
      <c r="DA40" s="39">
        <v>0.92</v>
      </c>
      <c r="DB40" s="39">
        <v>0.92</v>
      </c>
      <c r="DC40" s="39">
        <v>0.92</v>
      </c>
      <c r="DD40" s="39">
        <v>0.92</v>
      </c>
      <c r="DE40" s="39">
        <v>0.92</v>
      </c>
      <c r="DF40" s="39">
        <v>0.92</v>
      </c>
      <c r="DG40" s="39">
        <v>0.92</v>
      </c>
      <c r="DH40" s="39">
        <v>0.92</v>
      </c>
      <c r="DI40" s="39">
        <v>0.92</v>
      </c>
      <c r="DJ40" s="39">
        <v>0.92</v>
      </c>
      <c r="DK40" s="39">
        <v>0.92</v>
      </c>
      <c r="DL40" s="39">
        <v>0.92</v>
      </c>
      <c r="DM40" s="39">
        <v>0.92</v>
      </c>
      <c r="DN40" s="39">
        <v>0.92</v>
      </c>
      <c r="DO40" s="39">
        <v>0.92</v>
      </c>
      <c r="DP40" s="39">
        <v>0.92</v>
      </c>
      <c r="DQ40" s="39">
        <v>0.92</v>
      </c>
      <c r="DR40" s="39">
        <v>0.92</v>
      </c>
      <c r="DS40" s="39">
        <v>0.92</v>
      </c>
    </row>
    <row r="41" spans="1:123" s="1" customFormat="1" ht="13" x14ac:dyDescent="0.3">
      <c r="A41" s="2"/>
      <c r="D41" s="38" t="s">
        <v>35</v>
      </c>
      <c r="E41" s="25" t="s">
        <v>32</v>
      </c>
      <c r="F41" s="24"/>
      <c r="G41" s="3"/>
      <c r="H41" s="39">
        <v>0.75</v>
      </c>
      <c r="I41" s="39">
        <v>0.75</v>
      </c>
      <c r="J41" s="39">
        <v>0.75</v>
      </c>
      <c r="K41" s="39">
        <v>0.75</v>
      </c>
      <c r="L41" s="39">
        <v>0.85</v>
      </c>
      <c r="M41" s="39">
        <v>0.85</v>
      </c>
      <c r="N41" s="39">
        <v>0.85</v>
      </c>
      <c r="O41" s="39">
        <v>0.85</v>
      </c>
      <c r="P41" s="39">
        <v>0.92</v>
      </c>
      <c r="Q41" s="39">
        <v>0.92</v>
      </c>
      <c r="R41" s="39">
        <v>0.92</v>
      </c>
      <c r="S41" s="39">
        <v>0.92</v>
      </c>
      <c r="T41" s="39">
        <v>0.92</v>
      </c>
      <c r="U41" s="39">
        <v>0.92</v>
      </c>
      <c r="V41" s="39">
        <v>0.92</v>
      </c>
      <c r="W41" s="39">
        <v>0.92</v>
      </c>
      <c r="X41" s="39">
        <v>0.92</v>
      </c>
      <c r="Y41" s="39">
        <v>0.92</v>
      </c>
      <c r="Z41" s="39">
        <v>0.92</v>
      </c>
      <c r="AA41" s="39">
        <v>0.92</v>
      </c>
      <c r="AB41" s="39">
        <v>0.92</v>
      </c>
      <c r="AC41" s="39">
        <v>0.92</v>
      </c>
      <c r="AD41" s="39">
        <v>0.92</v>
      </c>
      <c r="AE41" s="39">
        <v>0.92</v>
      </c>
      <c r="AF41" s="39">
        <v>0.92</v>
      </c>
      <c r="AG41" s="39">
        <v>0.92</v>
      </c>
      <c r="AH41" s="39">
        <v>0.92</v>
      </c>
      <c r="AI41" s="39">
        <v>0.92</v>
      </c>
      <c r="AJ41" s="39">
        <v>0.92</v>
      </c>
      <c r="AK41" s="39">
        <v>0.92</v>
      </c>
      <c r="AL41" s="39">
        <v>0.92</v>
      </c>
      <c r="AM41" s="39">
        <v>0.92</v>
      </c>
      <c r="AN41" s="39">
        <v>0.92</v>
      </c>
      <c r="AO41" s="39">
        <v>0.92</v>
      </c>
      <c r="AP41" s="39">
        <v>0.92</v>
      </c>
      <c r="AQ41" s="39">
        <v>0.92</v>
      </c>
      <c r="AR41" s="39">
        <v>0.92</v>
      </c>
      <c r="AS41" s="39">
        <v>0.92</v>
      </c>
      <c r="AT41" s="39">
        <v>0.92</v>
      </c>
      <c r="AU41" s="39">
        <v>0.92</v>
      </c>
      <c r="AV41" s="39">
        <v>0.92</v>
      </c>
      <c r="AW41" s="39">
        <v>0.92</v>
      </c>
      <c r="AX41" s="39">
        <v>0.92</v>
      </c>
      <c r="AY41" s="39">
        <v>0.92</v>
      </c>
      <c r="AZ41" s="39">
        <v>0.92</v>
      </c>
      <c r="BA41" s="39">
        <v>0.92</v>
      </c>
      <c r="BB41" s="39">
        <v>0.92</v>
      </c>
      <c r="BC41" s="39">
        <v>0.92</v>
      </c>
      <c r="BD41" s="39">
        <v>0.92</v>
      </c>
      <c r="BE41" s="39">
        <v>0.92</v>
      </c>
      <c r="BF41" s="39">
        <v>0.92</v>
      </c>
      <c r="BG41" s="39">
        <v>0.92</v>
      </c>
      <c r="BH41" s="39">
        <v>0.92</v>
      </c>
      <c r="BI41" s="39">
        <v>0.92</v>
      </c>
      <c r="BJ41" s="39">
        <v>0.92</v>
      </c>
      <c r="BK41" s="39">
        <v>0.92</v>
      </c>
      <c r="BL41" s="39">
        <v>0.92</v>
      </c>
      <c r="BM41" s="39">
        <v>0.92</v>
      </c>
      <c r="BN41" s="39">
        <v>0.92</v>
      </c>
      <c r="BO41" s="39">
        <v>0.92</v>
      </c>
      <c r="BP41" s="39">
        <v>0.92</v>
      </c>
      <c r="BQ41" s="39">
        <v>0.92</v>
      </c>
      <c r="BR41" s="39">
        <v>0.92</v>
      </c>
      <c r="BS41" s="39">
        <v>0.92</v>
      </c>
      <c r="BT41" s="39">
        <v>0.92</v>
      </c>
      <c r="BU41" s="39">
        <v>0.92</v>
      </c>
      <c r="BV41" s="39">
        <v>0.92</v>
      </c>
      <c r="BW41" s="39">
        <v>0.92</v>
      </c>
      <c r="BX41" s="39">
        <v>0.92</v>
      </c>
      <c r="BY41" s="39">
        <v>0.92</v>
      </c>
      <c r="BZ41" s="39">
        <v>0.92</v>
      </c>
      <c r="CA41" s="39">
        <v>0.92</v>
      </c>
      <c r="CB41" s="39">
        <v>0.92</v>
      </c>
      <c r="CC41" s="39">
        <v>0.92</v>
      </c>
      <c r="CD41" s="39">
        <v>0.92</v>
      </c>
      <c r="CE41" s="39">
        <v>0.92</v>
      </c>
      <c r="CF41" s="39">
        <v>0.92</v>
      </c>
      <c r="CG41" s="39">
        <v>0.92</v>
      </c>
      <c r="CH41" s="39">
        <v>0.92</v>
      </c>
      <c r="CI41" s="39">
        <v>0.92</v>
      </c>
      <c r="CJ41" s="39">
        <v>0.92</v>
      </c>
      <c r="CK41" s="39">
        <v>0.92</v>
      </c>
      <c r="CL41" s="39">
        <v>0.92</v>
      </c>
      <c r="CM41" s="39">
        <v>0.92</v>
      </c>
      <c r="CN41" s="39">
        <v>0.92</v>
      </c>
      <c r="CO41" s="39">
        <v>0.92</v>
      </c>
      <c r="CP41" s="39">
        <v>0.92</v>
      </c>
      <c r="CQ41" s="39">
        <v>0.92</v>
      </c>
      <c r="CR41" s="39">
        <v>0.92</v>
      </c>
      <c r="CS41" s="39">
        <v>0.92</v>
      </c>
      <c r="CT41" s="39">
        <v>0.92</v>
      </c>
      <c r="CU41" s="39">
        <v>0.92</v>
      </c>
      <c r="CV41" s="39">
        <v>0.92</v>
      </c>
      <c r="CW41" s="39">
        <v>0.92</v>
      </c>
      <c r="CX41" s="39">
        <v>0.92</v>
      </c>
      <c r="CY41" s="39">
        <v>0.92</v>
      </c>
      <c r="CZ41" s="39">
        <v>0.92</v>
      </c>
      <c r="DA41" s="39">
        <v>0.92</v>
      </c>
      <c r="DB41" s="39">
        <v>0.92</v>
      </c>
      <c r="DC41" s="39">
        <v>0.92</v>
      </c>
      <c r="DD41" s="39">
        <v>0.92</v>
      </c>
      <c r="DE41" s="39">
        <v>0.92</v>
      </c>
      <c r="DF41" s="39">
        <v>0.92</v>
      </c>
      <c r="DG41" s="39">
        <v>0.92</v>
      </c>
      <c r="DH41" s="39">
        <v>0.92</v>
      </c>
      <c r="DI41" s="39">
        <v>0.92</v>
      </c>
      <c r="DJ41" s="39">
        <v>0.92</v>
      </c>
      <c r="DK41" s="39">
        <v>0.92</v>
      </c>
      <c r="DL41" s="39">
        <v>0.92</v>
      </c>
      <c r="DM41" s="39">
        <v>0.92</v>
      </c>
      <c r="DN41" s="39">
        <v>0.92</v>
      </c>
      <c r="DO41" s="39">
        <v>0.92</v>
      </c>
      <c r="DP41" s="39">
        <v>0.92</v>
      </c>
      <c r="DQ41" s="39">
        <v>0.92</v>
      </c>
      <c r="DR41" s="39">
        <v>0.92</v>
      </c>
      <c r="DS41" s="39">
        <v>0.92</v>
      </c>
    </row>
    <row r="42" spans="1:123" s="1" customFormat="1" ht="13" x14ac:dyDescent="0.3">
      <c r="A42" s="2"/>
      <c r="D42" s="38" t="s">
        <v>36</v>
      </c>
      <c r="E42" s="25" t="s">
        <v>32</v>
      </c>
      <c r="F42" s="24"/>
      <c r="G42" s="3"/>
      <c r="H42" s="39">
        <v>0.75</v>
      </c>
      <c r="I42" s="39">
        <v>0.75</v>
      </c>
      <c r="J42" s="39">
        <v>0.75</v>
      </c>
      <c r="K42" s="39">
        <v>0.75</v>
      </c>
      <c r="L42" s="39">
        <v>0.85</v>
      </c>
      <c r="M42" s="39">
        <v>0.85</v>
      </c>
      <c r="N42" s="39">
        <v>0.85</v>
      </c>
      <c r="O42" s="39">
        <v>0.85</v>
      </c>
      <c r="P42" s="39">
        <v>0.92</v>
      </c>
      <c r="Q42" s="39">
        <v>0.92</v>
      </c>
      <c r="R42" s="39">
        <v>0.92</v>
      </c>
      <c r="S42" s="39">
        <v>0.92</v>
      </c>
      <c r="T42" s="39">
        <v>0.92</v>
      </c>
      <c r="U42" s="39">
        <v>0.92</v>
      </c>
      <c r="V42" s="39">
        <v>0.92</v>
      </c>
      <c r="W42" s="39">
        <v>0.92</v>
      </c>
      <c r="X42" s="39">
        <v>0.92</v>
      </c>
      <c r="Y42" s="39">
        <v>0.92</v>
      </c>
      <c r="Z42" s="39">
        <v>0.92</v>
      </c>
      <c r="AA42" s="39">
        <v>0.92</v>
      </c>
      <c r="AB42" s="39">
        <v>0.92</v>
      </c>
      <c r="AC42" s="39">
        <v>0.92</v>
      </c>
      <c r="AD42" s="39">
        <v>0.92</v>
      </c>
      <c r="AE42" s="39">
        <v>0.92</v>
      </c>
      <c r="AF42" s="39">
        <v>0.92</v>
      </c>
      <c r="AG42" s="39">
        <v>0.92</v>
      </c>
      <c r="AH42" s="39">
        <v>0.92</v>
      </c>
      <c r="AI42" s="39">
        <v>0.92</v>
      </c>
      <c r="AJ42" s="39">
        <v>0.92</v>
      </c>
      <c r="AK42" s="39">
        <v>0.92</v>
      </c>
      <c r="AL42" s="39">
        <v>0.92</v>
      </c>
      <c r="AM42" s="39">
        <v>0.92</v>
      </c>
      <c r="AN42" s="39">
        <v>0.92</v>
      </c>
      <c r="AO42" s="39">
        <v>0.92</v>
      </c>
      <c r="AP42" s="39">
        <v>0.92</v>
      </c>
      <c r="AQ42" s="39">
        <v>0.92</v>
      </c>
      <c r="AR42" s="39">
        <v>0.92</v>
      </c>
      <c r="AS42" s="39">
        <v>0.92</v>
      </c>
      <c r="AT42" s="39">
        <v>0.92</v>
      </c>
      <c r="AU42" s="39">
        <v>0.92</v>
      </c>
      <c r="AV42" s="39">
        <v>0.92</v>
      </c>
      <c r="AW42" s="39">
        <v>0.92</v>
      </c>
      <c r="AX42" s="39">
        <v>0.92</v>
      </c>
      <c r="AY42" s="39">
        <v>0.92</v>
      </c>
      <c r="AZ42" s="39">
        <v>0.92</v>
      </c>
      <c r="BA42" s="39">
        <v>0.92</v>
      </c>
      <c r="BB42" s="39">
        <v>0.92</v>
      </c>
      <c r="BC42" s="39">
        <v>0.92</v>
      </c>
      <c r="BD42" s="39">
        <v>0.92</v>
      </c>
      <c r="BE42" s="39">
        <v>0.92</v>
      </c>
      <c r="BF42" s="39">
        <v>0.92</v>
      </c>
      <c r="BG42" s="39">
        <v>0.92</v>
      </c>
      <c r="BH42" s="39">
        <v>0.92</v>
      </c>
      <c r="BI42" s="39">
        <v>0.92</v>
      </c>
      <c r="BJ42" s="39">
        <v>0.92</v>
      </c>
      <c r="BK42" s="39">
        <v>0.92</v>
      </c>
      <c r="BL42" s="39">
        <v>0.92</v>
      </c>
      <c r="BM42" s="39">
        <v>0.92</v>
      </c>
      <c r="BN42" s="39">
        <v>0.92</v>
      </c>
      <c r="BO42" s="39">
        <v>0.92</v>
      </c>
      <c r="BP42" s="39">
        <v>0.92</v>
      </c>
      <c r="BQ42" s="39">
        <v>0.92</v>
      </c>
      <c r="BR42" s="39">
        <v>0.92</v>
      </c>
      <c r="BS42" s="39">
        <v>0.92</v>
      </c>
      <c r="BT42" s="39">
        <v>0.92</v>
      </c>
      <c r="BU42" s="39">
        <v>0.92</v>
      </c>
      <c r="BV42" s="39">
        <v>0.92</v>
      </c>
      <c r="BW42" s="39">
        <v>0.92</v>
      </c>
      <c r="BX42" s="39">
        <v>0.92</v>
      </c>
      <c r="BY42" s="39">
        <v>0.92</v>
      </c>
      <c r="BZ42" s="39">
        <v>0.92</v>
      </c>
      <c r="CA42" s="39">
        <v>0.92</v>
      </c>
      <c r="CB42" s="39">
        <v>0.92</v>
      </c>
      <c r="CC42" s="39">
        <v>0.92</v>
      </c>
      <c r="CD42" s="39">
        <v>0.92</v>
      </c>
      <c r="CE42" s="39">
        <v>0.92</v>
      </c>
      <c r="CF42" s="39">
        <v>0.92</v>
      </c>
      <c r="CG42" s="39">
        <v>0.92</v>
      </c>
      <c r="CH42" s="39">
        <v>0.92</v>
      </c>
      <c r="CI42" s="39">
        <v>0.92</v>
      </c>
      <c r="CJ42" s="39">
        <v>0.92</v>
      </c>
      <c r="CK42" s="39">
        <v>0.92</v>
      </c>
      <c r="CL42" s="39">
        <v>0.92</v>
      </c>
      <c r="CM42" s="39">
        <v>0.92</v>
      </c>
      <c r="CN42" s="39">
        <v>0.92</v>
      </c>
      <c r="CO42" s="39">
        <v>0.92</v>
      </c>
      <c r="CP42" s="39">
        <v>0.92</v>
      </c>
      <c r="CQ42" s="39">
        <v>0.92</v>
      </c>
      <c r="CR42" s="39">
        <v>0.92</v>
      </c>
      <c r="CS42" s="39">
        <v>0.92</v>
      </c>
      <c r="CT42" s="39">
        <v>0.92</v>
      </c>
      <c r="CU42" s="39">
        <v>0.92</v>
      </c>
      <c r="CV42" s="39">
        <v>0.92</v>
      </c>
      <c r="CW42" s="39">
        <v>0.92</v>
      </c>
      <c r="CX42" s="39">
        <v>0.92</v>
      </c>
      <c r="CY42" s="39">
        <v>0.92</v>
      </c>
      <c r="CZ42" s="39">
        <v>0.92</v>
      </c>
      <c r="DA42" s="39">
        <v>0.92</v>
      </c>
      <c r="DB42" s="39">
        <v>0.92</v>
      </c>
      <c r="DC42" s="39">
        <v>0.92</v>
      </c>
      <c r="DD42" s="39">
        <v>0.92</v>
      </c>
      <c r="DE42" s="39">
        <v>0.92</v>
      </c>
      <c r="DF42" s="39">
        <v>0.92</v>
      </c>
      <c r="DG42" s="39">
        <v>0.92</v>
      </c>
      <c r="DH42" s="39">
        <v>0.92</v>
      </c>
      <c r="DI42" s="39">
        <v>0.92</v>
      </c>
      <c r="DJ42" s="39">
        <v>0.92</v>
      </c>
      <c r="DK42" s="39">
        <v>0.92</v>
      </c>
      <c r="DL42" s="39">
        <v>0.92</v>
      </c>
      <c r="DM42" s="39">
        <v>0.92</v>
      </c>
      <c r="DN42" s="39">
        <v>0.92</v>
      </c>
      <c r="DO42" s="39">
        <v>0.92</v>
      </c>
      <c r="DP42" s="39">
        <v>0.92</v>
      </c>
      <c r="DQ42" s="39">
        <v>0.92</v>
      </c>
      <c r="DR42" s="39">
        <v>0.92</v>
      </c>
      <c r="DS42" s="39">
        <v>0.92</v>
      </c>
    </row>
    <row r="43" spans="1:123" s="1" customFormat="1" ht="13" x14ac:dyDescent="0.3">
      <c r="A43" s="2"/>
      <c r="D43" s="12"/>
      <c r="E43" s="3"/>
      <c r="G43" s="3"/>
      <c r="H43" s="15"/>
      <c r="I43" s="15"/>
      <c r="J43" s="15"/>
      <c r="K43" s="15"/>
      <c r="L43" s="15"/>
      <c r="M43" s="15"/>
      <c r="N43" s="15"/>
      <c r="O43" s="15"/>
      <c r="P43" s="15"/>
      <c r="Q43" s="15"/>
      <c r="R43" s="15"/>
      <c r="S43" s="15"/>
      <c r="T43" s="15"/>
      <c r="U43" s="15"/>
      <c r="V43" s="15"/>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15"/>
      <c r="CR43" s="15"/>
      <c r="CS43" s="15"/>
      <c r="CT43" s="15"/>
      <c r="CU43" s="15"/>
      <c r="CV43" s="15"/>
      <c r="CW43" s="15"/>
      <c r="CX43" s="15"/>
      <c r="CY43" s="15"/>
      <c r="CZ43" s="15"/>
      <c r="DA43" s="15"/>
      <c r="DB43" s="15"/>
      <c r="DC43" s="15"/>
      <c r="DD43" s="15"/>
      <c r="DE43" s="15"/>
      <c r="DF43" s="15"/>
      <c r="DG43" s="15"/>
      <c r="DH43" s="15"/>
      <c r="DI43" s="15"/>
      <c r="DJ43" s="15"/>
      <c r="DK43" s="15"/>
      <c r="DL43" s="15"/>
      <c r="DM43" s="15"/>
      <c r="DN43" s="15"/>
      <c r="DO43" s="15"/>
      <c r="DP43" s="15"/>
      <c r="DQ43" s="15"/>
      <c r="DR43" s="15"/>
      <c r="DS43" s="15"/>
    </row>
    <row r="44" spans="1:123" s="1" customFormat="1" ht="13" x14ac:dyDescent="0.3">
      <c r="A44" s="2"/>
      <c r="D44" s="12" t="s">
        <v>64</v>
      </c>
      <c r="E44" s="25" t="s">
        <v>32</v>
      </c>
      <c r="G44" s="3"/>
      <c r="H44" s="39">
        <v>0.75</v>
      </c>
      <c r="I44" s="39">
        <v>0.75</v>
      </c>
      <c r="J44" s="39">
        <v>0.75</v>
      </c>
      <c r="K44" s="39">
        <v>0.75</v>
      </c>
      <c r="L44" s="39">
        <v>0.75</v>
      </c>
      <c r="M44" s="39">
        <v>0.75</v>
      </c>
      <c r="N44" s="39">
        <v>0.75</v>
      </c>
      <c r="O44" s="39">
        <v>0.75</v>
      </c>
      <c r="P44" s="39">
        <v>0.75</v>
      </c>
      <c r="Q44" s="39">
        <v>0.75</v>
      </c>
      <c r="R44" s="39">
        <v>0.75</v>
      </c>
      <c r="S44" s="39">
        <v>0.75</v>
      </c>
      <c r="T44" s="39">
        <v>0.75</v>
      </c>
      <c r="U44" s="39">
        <v>0.75</v>
      </c>
      <c r="V44" s="39">
        <v>0.75</v>
      </c>
      <c r="W44" s="39">
        <v>0.75</v>
      </c>
      <c r="X44" s="39">
        <v>0.75</v>
      </c>
      <c r="Y44" s="39">
        <v>0.75</v>
      </c>
      <c r="Z44" s="39">
        <v>0.75</v>
      </c>
      <c r="AA44" s="39">
        <v>0.75</v>
      </c>
      <c r="AB44" s="39">
        <v>0.75</v>
      </c>
      <c r="AC44" s="39">
        <v>0.75</v>
      </c>
      <c r="AD44" s="39">
        <v>0.75</v>
      </c>
      <c r="AE44" s="39">
        <v>0.75</v>
      </c>
      <c r="AF44" s="39">
        <v>0.75</v>
      </c>
      <c r="AG44" s="39">
        <v>0.75</v>
      </c>
      <c r="AH44" s="39">
        <v>0.75</v>
      </c>
      <c r="AI44" s="39">
        <v>0.75</v>
      </c>
      <c r="AJ44" s="39">
        <v>0.75</v>
      </c>
      <c r="AK44" s="39">
        <v>0.75</v>
      </c>
      <c r="AL44" s="39">
        <v>0.75</v>
      </c>
      <c r="AM44" s="39">
        <v>0.75</v>
      </c>
      <c r="AN44" s="39">
        <v>0.75</v>
      </c>
      <c r="AO44" s="39">
        <v>0.75</v>
      </c>
      <c r="AP44" s="39">
        <v>0.75</v>
      </c>
      <c r="AQ44" s="39">
        <v>0.75</v>
      </c>
      <c r="AR44" s="39">
        <v>0.75</v>
      </c>
      <c r="AS44" s="39">
        <v>0.75</v>
      </c>
      <c r="AT44" s="39">
        <v>0.75</v>
      </c>
      <c r="AU44" s="39">
        <v>0.75</v>
      </c>
      <c r="AV44" s="39">
        <v>0.75</v>
      </c>
      <c r="AW44" s="39">
        <v>0.75</v>
      </c>
      <c r="AX44" s="39">
        <v>0.75</v>
      </c>
      <c r="AY44" s="39">
        <v>0.75</v>
      </c>
      <c r="AZ44" s="39">
        <v>0.75</v>
      </c>
      <c r="BA44" s="39">
        <v>0.75</v>
      </c>
      <c r="BB44" s="39">
        <v>0.75</v>
      </c>
      <c r="BC44" s="39">
        <v>0.75</v>
      </c>
      <c r="BD44" s="39">
        <v>0.75</v>
      </c>
      <c r="BE44" s="39">
        <v>0.75</v>
      </c>
      <c r="BF44" s="39">
        <v>0.75</v>
      </c>
      <c r="BG44" s="39">
        <v>0.75</v>
      </c>
      <c r="BH44" s="39">
        <v>0.75</v>
      </c>
      <c r="BI44" s="39">
        <v>0.75</v>
      </c>
      <c r="BJ44" s="39">
        <v>0.75</v>
      </c>
      <c r="BK44" s="39">
        <v>0.75</v>
      </c>
      <c r="BL44" s="39">
        <v>0.75</v>
      </c>
      <c r="BM44" s="39">
        <v>0.75</v>
      </c>
      <c r="BN44" s="39">
        <v>0.75</v>
      </c>
      <c r="BO44" s="39">
        <v>0.75</v>
      </c>
      <c r="BP44" s="39">
        <v>0.75</v>
      </c>
      <c r="BQ44" s="39">
        <v>0.75</v>
      </c>
      <c r="BR44" s="39">
        <v>0.75</v>
      </c>
      <c r="BS44" s="39">
        <v>0.75</v>
      </c>
      <c r="BT44" s="39">
        <v>0.75</v>
      </c>
      <c r="BU44" s="39">
        <v>0.75</v>
      </c>
      <c r="BV44" s="39">
        <v>0.75</v>
      </c>
      <c r="BW44" s="39">
        <v>0.75</v>
      </c>
      <c r="BX44" s="39">
        <v>0.75</v>
      </c>
      <c r="BY44" s="39">
        <v>0.75</v>
      </c>
      <c r="BZ44" s="39">
        <v>0.75</v>
      </c>
      <c r="CA44" s="39">
        <v>0.75</v>
      </c>
      <c r="CB44" s="39">
        <v>0.75</v>
      </c>
      <c r="CC44" s="39">
        <v>0.75</v>
      </c>
      <c r="CD44" s="39">
        <v>0.75</v>
      </c>
      <c r="CE44" s="39">
        <v>0.75</v>
      </c>
      <c r="CF44" s="39">
        <v>0.75</v>
      </c>
      <c r="CG44" s="39">
        <v>0.75</v>
      </c>
      <c r="CH44" s="39">
        <v>0.75</v>
      </c>
      <c r="CI44" s="39">
        <v>0.75</v>
      </c>
      <c r="CJ44" s="39">
        <v>0.75</v>
      </c>
      <c r="CK44" s="39">
        <v>0.75</v>
      </c>
      <c r="CL44" s="39">
        <v>0.75</v>
      </c>
      <c r="CM44" s="39">
        <v>0.75</v>
      </c>
      <c r="CN44" s="39">
        <v>0.75</v>
      </c>
      <c r="CO44" s="39">
        <v>0.75</v>
      </c>
      <c r="CP44" s="39">
        <v>0.75</v>
      </c>
      <c r="CQ44" s="39">
        <v>0.75</v>
      </c>
      <c r="CR44" s="39">
        <v>0.75</v>
      </c>
      <c r="CS44" s="39">
        <v>0.75</v>
      </c>
      <c r="CT44" s="39">
        <v>0.75</v>
      </c>
      <c r="CU44" s="39">
        <v>0.75</v>
      </c>
      <c r="CV44" s="39">
        <v>0.75</v>
      </c>
      <c r="CW44" s="39">
        <v>0.75</v>
      </c>
      <c r="CX44" s="39">
        <v>0.75</v>
      </c>
      <c r="CY44" s="39">
        <v>0.75</v>
      </c>
      <c r="CZ44" s="39">
        <v>0.75</v>
      </c>
      <c r="DA44" s="39">
        <v>0.75</v>
      </c>
      <c r="DB44" s="39">
        <v>0.75</v>
      </c>
      <c r="DC44" s="39">
        <v>0.75</v>
      </c>
      <c r="DD44" s="39">
        <v>0.75</v>
      </c>
      <c r="DE44" s="39">
        <v>0.75</v>
      </c>
      <c r="DF44" s="39">
        <v>0.75</v>
      </c>
      <c r="DG44" s="39">
        <v>0.75</v>
      </c>
      <c r="DH44" s="39">
        <v>0.75</v>
      </c>
      <c r="DI44" s="39">
        <v>0.75</v>
      </c>
      <c r="DJ44" s="39">
        <v>0.75</v>
      </c>
      <c r="DK44" s="39">
        <v>0.75</v>
      </c>
      <c r="DL44" s="39">
        <v>0.75</v>
      </c>
      <c r="DM44" s="39">
        <v>0.75</v>
      </c>
      <c r="DN44" s="39">
        <v>0.75</v>
      </c>
      <c r="DO44" s="39">
        <v>0.75</v>
      </c>
      <c r="DP44" s="39">
        <v>0.75</v>
      </c>
      <c r="DQ44" s="39">
        <v>0.75</v>
      </c>
      <c r="DR44" s="39">
        <v>0.75</v>
      </c>
      <c r="DS44" s="39">
        <v>0.75</v>
      </c>
    </row>
    <row r="45" spans="1:123" s="1" customFormat="1" ht="13" x14ac:dyDescent="0.3">
      <c r="A45" s="2"/>
      <c r="D45" s="12" t="s">
        <v>65</v>
      </c>
      <c r="E45" s="25" t="s">
        <v>32</v>
      </c>
      <c r="G45" s="3"/>
      <c r="H45" s="39">
        <v>0.25</v>
      </c>
      <c r="I45" s="39">
        <v>0.25</v>
      </c>
      <c r="J45" s="39">
        <v>0.25</v>
      </c>
      <c r="K45" s="39">
        <v>0.25</v>
      </c>
      <c r="L45" s="39">
        <v>0.25</v>
      </c>
      <c r="M45" s="39">
        <v>0.25</v>
      </c>
      <c r="N45" s="39">
        <v>0.25</v>
      </c>
      <c r="O45" s="39">
        <v>0.25</v>
      </c>
      <c r="P45" s="39">
        <v>0.25</v>
      </c>
      <c r="Q45" s="39">
        <v>0.25</v>
      </c>
      <c r="R45" s="39">
        <v>0.25</v>
      </c>
      <c r="S45" s="39">
        <v>0.25</v>
      </c>
      <c r="T45" s="39">
        <v>0.25</v>
      </c>
      <c r="U45" s="39">
        <v>0.25</v>
      </c>
      <c r="V45" s="39">
        <v>0.25</v>
      </c>
      <c r="W45" s="39">
        <v>0.25</v>
      </c>
      <c r="X45" s="39">
        <v>0.25</v>
      </c>
      <c r="Y45" s="39">
        <v>0.25</v>
      </c>
      <c r="Z45" s="39">
        <v>0.25</v>
      </c>
      <c r="AA45" s="39">
        <v>0.25</v>
      </c>
      <c r="AB45" s="39">
        <v>0.25</v>
      </c>
      <c r="AC45" s="39">
        <v>0.25</v>
      </c>
      <c r="AD45" s="39">
        <v>0.25</v>
      </c>
      <c r="AE45" s="39">
        <v>0.25</v>
      </c>
      <c r="AF45" s="39">
        <v>0.25</v>
      </c>
      <c r="AG45" s="39">
        <v>0.25</v>
      </c>
      <c r="AH45" s="39">
        <v>0.25</v>
      </c>
      <c r="AI45" s="39">
        <v>0.25</v>
      </c>
      <c r="AJ45" s="39">
        <v>0.25</v>
      </c>
      <c r="AK45" s="39">
        <v>0.25</v>
      </c>
      <c r="AL45" s="39">
        <v>0.25</v>
      </c>
      <c r="AM45" s="39">
        <v>0.25</v>
      </c>
      <c r="AN45" s="39">
        <v>0.25</v>
      </c>
      <c r="AO45" s="39">
        <v>0.25</v>
      </c>
      <c r="AP45" s="39">
        <v>0.25</v>
      </c>
      <c r="AQ45" s="39">
        <v>0.25</v>
      </c>
      <c r="AR45" s="39">
        <v>0.25</v>
      </c>
      <c r="AS45" s="39">
        <v>0.25</v>
      </c>
      <c r="AT45" s="39">
        <v>0.25</v>
      </c>
      <c r="AU45" s="39">
        <v>0.25</v>
      </c>
      <c r="AV45" s="39">
        <v>0.25</v>
      </c>
      <c r="AW45" s="39">
        <v>0.25</v>
      </c>
      <c r="AX45" s="39">
        <v>0.25</v>
      </c>
      <c r="AY45" s="39">
        <v>0.25</v>
      </c>
      <c r="AZ45" s="39">
        <v>0.25</v>
      </c>
      <c r="BA45" s="39">
        <v>0.25</v>
      </c>
      <c r="BB45" s="39">
        <v>0.25</v>
      </c>
      <c r="BC45" s="39">
        <v>0.25</v>
      </c>
      <c r="BD45" s="39">
        <v>0.25</v>
      </c>
      <c r="BE45" s="39">
        <v>0.25</v>
      </c>
      <c r="BF45" s="39">
        <v>0.25</v>
      </c>
      <c r="BG45" s="39">
        <v>0.25</v>
      </c>
      <c r="BH45" s="39">
        <v>0.25</v>
      </c>
      <c r="BI45" s="39">
        <v>0.25</v>
      </c>
      <c r="BJ45" s="39">
        <v>0.25</v>
      </c>
      <c r="BK45" s="39">
        <v>0.25</v>
      </c>
      <c r="BL45" s="39">
        <v>0.25</v>
      </c>
      <c r="BM45" s="39">
        <v>0.25</v>
      </c>
      <c r="BN45" s="39">
        <v>0.25</v>
      </c>
      <c r="BO45" s="39">
        <v>0.25</v>
      </c>
      <c r="BP45" s="39">
        <v>0.25</v>
      </c>
      <c r="BQ45" s="39">
        <v>0.25</v>
      </c>
      <c r="BR45" s="39">
        <v>0.25</v>
      </c>
      <c r="BS45" s="39">
        <v>0.25</v>
      </c>
      <c r="BT45" s="39">
        <v>0.25</v>
      </c>
      <c r="BU45" s="39">
        <v>0.25</v>
      </c>
      <c r="BV45" s="39">
        <v>0.25</v>
      </c>
      <c r="BW45" s="39">
        <v>0.25</v>
      </c>
      <c r="BX45" s="39">
        <v>0.25</v>
      </c>
      <c r="BY45" s="39">
        <v>0.25</v>
      </c>
      <c r="BZ45" s="39">
        <v>0.25</v>
      </c>
      <c r="CA45" s="39">
        <v>0.25</v>
      </c>
      <c r="CB45" s="39">
        <v>0.25</v>
      </c>
      <c r="CC45" s="39">
        <v>0.25</v>
      </c>
      <c r="CD45" s="39">
        <v>0.25</v>
      </c>
      <c r="CE45" s="39">
        <v>0.25</v>
      </c>
      <c r="CF45" s="39">
        <v>0.25</v>
      </c>
      <c r="CG45" s="39">
        <v>0.25</v>
      </c>
      <c r="CH45" s="39">
        <v>0.25</v>
      </c>
      <c r="CI45" s="39">
        <v>0.25</v>
      </c>
      <c r="CJ45" s="39">
        <v>0.25</v>
      </c>
      <c r="CK45" s="39">
        <v>0.25</v>
      </c>
      <c r="CL45" s="39">
        <v>0.25</v>
      </c>
      <c r="CM45" s="39">
        <v>0.25</v>
      </c>
      <c r="CN45" s="39">
        <v>0.25</v>
      </c>
      <c r="CO45" s="39">
        <v>0.25</v>
      </c>
      <c r="CP45" s="39">
        <v>0.25</v>
      </c>
      <c r="CQ45" s="39">
        <v>0.25</v>
      </c>
      <c r="CR45" s="39">
        <v>0.25</v>
      </c>
      <c r="CS45" s="39">
        <v>0.25</v>
      </c>
      <c r="CT45" s="39">
        <v>0.25</v>
      </c>
      <c r="CU45" s="39">
        <v>0.25</v>
      </c>
      <c r="CV45" s="39">
        <v>0.25</v>
      </c>
      <c r="CW45" s="39">
        <v>0.25</v>
      </c>
      <c r="CX45" s="39">
        <v>0.25</v>
      </c>
      <c r="CY45" s="39">
        <v>0.25</v>
      </c>
      <c r="CZ45" s="39">
        <v>0.25</v>
      </c>
      <c r="DA45" s="39">
        <v>0.25</v>
      </c>
      <c r="DB45" s="39">
        <v>0.25</v>
      </c>
      <c r="DC45" s="39">
        <v>0.25</v>
      </c>
      <c r="DD45" s="39">
        <v>0.25</v>
      </c>
      <c r="DE45" s="39">
        <v>0.25</v>
      </c>
      <c r="DF45" s="39">
        <v>0.25</v>
      </c>
      <c r="DG45" s="39">
        <v>0.25</v>
      </c>
      <c r="DH45" s="39">
        <v>0.25</v>
      </c>
      <c r="DI45" s="39">
        <v>0.25</v>
      </c>
      <c r="DJ45" s="39">
        <v>0.25</v>
      </c>
      <c r="DK45" s="39">
        <v>0.25</v>
      </c>
      <c r="DL45" s="39">
        <v>0.25</v>
      </c>
      <c r="DM45" s="39">
        <v>0.25</v>
      </c>
      <c r="DN45" s="39">
        <v>0.25</v>
      </c>
      <c r="DO45" s="39">
        <v>0.25</v>
      </c>
      <c r="DP45" s="39">
        <v>0.25</v>
      </c>
      <c r="DQ45" s="39">
        <v>0.25</v>
      </c>
      <c r="DR45" s="39">
        <v>0.25</v>
      </c>
      <c r="DS45" s="39">
        <v>0.25</v>
      </c>
    </row>
    <row r="46" spans="1:123" s="1" customFormat="1" ht="13" x14ac:dyDescent="0.3">
      <c r="A46" s="2"/>
      <c r="D46" s="12" t="s">
        <v>66</v>
      </c>
      <c r="E46" s="25" t="s">
        <v>32</v>
      </c>
      <c r="G46" s="3"/>
      <c r="H46" s="39">
        <v>0</v>
      </c>
      <c r="I46" s="39">
        <v>0</v>
      </c>
      <c r="J46" s="39">
        <v>0</v>
      </c>
      <c r="K46" s="39">
        <v>0</v>
      </c>
      <c r="L46" s="39">
        <v>0</v>
      </c>
      <c r="M46" s="39">
        <v>0</v>
      </c>
      <c r="N46" s="39">
        <v>0</v>
      </c>
      <c r="O46" s="39">
        <v>0</v>
      </c>
      <c r="P46" s="39">
        <v>0</v>
      </c>
      <c r="Q46" s="39">
        <v>0</v>
      </c>
      <c r="R46" s="39">
        <v>0</v>
      </c>
      <c r="S46" s="39">
        <v>0</v>
      </c>
      <c r="T46" s="39">
        <v>0</v>
      </c>
      <c r="U46" s="39">
        <v>0</v>
      </c>
      <c r="V46" s="39">
        <v>0</v>
      </c>
      <c r="W46" s="39">
        <v>0</v>
      </c>
      <c r="X46" s="39">
        <v>0</v>
      </c>
      <c r="Y46" s="39">
        <v>0</v>
      </c>
      <c r="Z46" s="39">
        <v>0</v>
      </c>
      <c r="AA46" s="39">
        <v>0</v>
      </c>
      <c r="AB46" s="39">
        <v>0</v>
      </c>
      <c r="AC46" s="39">
        <v>0</v>
      </c>
      <c r="AD46" s="39">
        <v>0</v>
      </c>
      <c r="AE46" s="39">
        <v>0</v>
      </c>
      <c r="AF46" s="39">
        <v>0</v>
      </c>
      <c r="AG46" s="39">
        <v>0</v>
      </c>
      <c r="AH46" s="39">
        <v>0</v>
      </c>
      <c r="AI46" s="39">
        <v>0</v>
      </c>
      <c r="AJ46" s="39">
        <v>0</v>
      </c>
      <c r="AK46" s="39">
        <v>0</v>
      </c>
      <c r="AL46" s="39">
        <v>0</v>
      </c>
      <c r="AM46" s="39">
        <v>0</v>
      </c>
      <c r="AN46" s="39">
        <v>0</v>
      </c>
      <c r="AO46" s="39">
        <v>0</v>
      </c>
      <c r="AP46" s="39">
        <v>0</v>
      </c>
      <c r="AQ46" s="39">
        <v>0</v>
      </c>
      <c r="AR46" s="39">
        <v>0</v>
      </c>
      <c r="AS46" s="39">
        <v>0</v>
      </c>
      <c r="AT46" s="39">
        <v>0</v>
      </c>
      <c r="AU46" s="39">
        <v>0</v>
      </c>
      <c r="AV46" s="39">
        <v>0</v>
      </c>
      <c r="AW46" s="39">
        <v>0</v>
      </c>
      <c r="AX46" s="39">
        <v>0</v>
      </c>
      <c r="AY46" s="39">
        <v>0</v>
      </c>
      <c r="AZ46" s="39">
        <v>0</v>
      </c>
      <c r="BA46" s="39">
        <v>0</v>
      </c>
      <c r="BB46" s="39">
        <v>0</v>
      </c>
      <c r="BC46" s="39">
        <v>0</v>
      </c>
      <c r="BD46" s="39">
        <v>0</v>
      </c>
      <c r="BE46" s="39">
        <v>0</v>
      </c>
      <c r="BF46" s="39">
        <v>0</v>
      </c>
      <c r="BG46" s="39">
        <v>0</v>
      </c>
      <c r="BH46" s="39">
        <v>0</v>
      </c>
      <c r="BI46" s="39">
        <v>0</v>
      </c>
      <c r="BJ46" s="39">
        <v>0</v>
      </c>
      <c r="BK46" s="39">
        <v>0</v>
      </c>
      <c r="BL46" s="39">
        <v>0</v>
      </c>
      <c r="BM46" s="39">
        <v>0</v>
      </c>
      <c r="BN46" s="39">
        <v>0</v>
      </c>
      <c r="BO46" s="39">
        <v>0</v>
      </c>
      <c r="BP46" s="39">
        <v>0</v>
      </c>
      <c r="BQ46" s="39">
        <v>0</v>
      </c>
      <c r="BR46" s="39">
        <v>0</v>
      </c>
      <c r="BS46" s="39">
        <v>0</v>
      </c>
      <c r="BT46" s="39">
        <v>0</v>
      </c>
      <c r="BU46" s="39">
        <v>0</v>
      </c>
      <c r="BV46" s="39">
        <v>0</v>
      </c>
      <c r="BW46" s="39">
        <v>0</v>
      </c>
      <c r="BX46" s="39">
        <v>0</v>
      </c>
      <c r="BY46" s="39">
        <v>0</v>
      </c>
      <c r="BZ46" s="39">
        <v>0</v>
      </c>
      <c r="CA46" s="39">
        <v>0</v>
      </c>
      <c r="CB46" s="39">
        <v>0</v>
      </c>
      <c r="CC46" s="39">
        <v>0</v>
      </c>
      <c r="CD46" s="39">
        <v>0</v>
      </c>
      <c r="CE46" s="39">
        <v>0</v>
      </c>
      <c r="CF46" s="39">
        <v>0</v>
      </c>
      <c r="CG46" s="39">
        <v>0</v>
      </c>
      <c r="CH46" s="39">
        <v>0</v>
      </c>
      <c r="CI46" s="39">
        <v>0</v>
      </c>
      <c r="CJ46" s="39">
        <v>0</v>
      </c>
      <c r="CK46" s="39">
        <v>0</v>
      </c>
      <c r="CL46" s="39">
        <v>0</v>
      </c>
      <c r="CM46" s="39">
        <v>0</v>
      </c>
      <c r="CN46" s="39">
        <v>0</v>
      </c>
      <c r="CO46" s="39">
        <v>0</v>
      </c>
      <c r="CP46" s="39">
        <v>0</v>
      </c>
      <c r="CQ46" s="39">
        <v>0</v>
      </c>
      <c r="CR46" s="39">
        <v>0</v>
      </c>
      <c r="CS46" s="39">
        <v>0</v>
      </c>
      <c r="CT46" s="39">
        <v>0</v>
      </c>
      <c r="CU46" s="39">
        <v>0</v>
      </c>
      <c r="CV46" s="39">
        <v>0</v>
      </c>
      <c r="CW46" s="39">
        <v>0</v>
      </c>
      <c r="CX46" s="39">
        <v>0</v>
      </c>
      <c r="CY46" s="39">
        <v>0</v>
      </c>
      <c r="CZ46" s="39">
        <v>0</v>
      </c>
      <c r="DA46" s="39">
        <v>0</v>
      </c>
      <c r="DB46" s="39">
        <v>0</v>
      </c>
      <c r="DC46" s="39">
        <v>0</v>
      </c>
      <c r="DD46" s="39">
        <v>0</v>
      </c>
      <c r="DE46" s="39">
        <v>0</v>
      </c>
      <c r="DF46" s="39">
        <v>0</v>
      </c>
      <c r="DG46" s="39">
        <v>0</v>
      </c>
      <c r="DH46" s="39">
        <v>0</v>
      </c>
      <c r="DI46" s="39">
        <v>0</v>
      </c>
      <c r="DJ46" s="39">
        <v>0</v>
      </c>
      <c r="DK46" s="39">
        <v>0</v>
      </c>
      <c r="DL46" s="39">
        <v>0</v>
      </c>
      <c r="DM46" s="39">
        <v>0</v>
      </c>
      <c r="DN46" s="39">
        <v>0</v>
      </c>
      <c r="DO46" s="39">
        <v>0</v>
      </c>
      <c r="DP46" s="39">
        <v>0</v>
      </c>
      <c r="DQ46" s="39">
        <v>0</v>
      </c>
      <c r="DR46" s="39">
        <v>0</v>
      </c>
      <c r="DS46" s="39">
        <v>0</v>
      </c>
    </row>
    <row r="47" spans="1:123" s="1" customFormat="1" ht="13" x14ac:dyDescent="0.3">
      <c r="A47" s="2"/>
      <c r="D47" s="12"/>
      <c r="E47" s="3"/>
      <c r="G47" s="54">
        <f>SUM(H47:AI47)</f>
        <v>0</v>
      </c>
      <c r="H47" s="53">
        <f>1-SUM(H44:H46)</f>
        <v>0</v>
      </c>
      <c r="I47" s="53">
        <f t="shared" ref="I47:AI47" si="13">1-SUM(I44:I46)</f>
        <v>0</v>
      </c>
      <c r="J47" s="53">
        <f t="shared" si="13"/>
        <v>0</v>
      </c>
      <c r="K47" s="53">
        <f t="shared" si="13"/>
        <v>0</v>
      </c>
      <c r="L47" s="53">
        <f t="shared" si="13"/>
        <v>0</v>
      </c>
      <c r="M47" s="53">
        <f t="shared" si="13"/>
        <v>0</v>
      </c>
      <c r="N47" s="53">
        <f t="shared" si="13"/>
        <v>0</v>
      </c>
      <c r="O47" s="53">
        <f t="shared" si="13"/>
        <v>0</v>
      </c>
      <c r="P47" s="53">
        <f t="shared" si="13"/>
        <v>0</v>
      </c>
      <c r="Q47" s="53">
        <f t="shared" si="13"/>
        <v>0</v>
      </c>
      <c r="R47" s="53">
        <f t="shared" si="13"/>
        <v>0</v>
      </c>
      <c r="S47" s="53">
        <f t="shared" si="13"/>
        <v>0</v>
      </c>
      <c r="T47" s="53">
        <f t="shared" si="13"/>
        <v>0</v>
      </c>
      <c r="U47" s="53">
        <f t="shared" si="13"/>
        <v>0</v>
      </c>
      <c r="V47" s="53">
        <f t="shared" si="13"/>
        <v>0</v>
      </c>
      <c r="W47" s="53">
        <f t="shared" si="13"/>
        <v>0</v>
      </c>
      <c r="X47" s="53">
        <f t="shared" si="13"/>
        <v>0</v>
      </c>
      <c r="Y47" s="53">
        <f t="shared" si="13"/>
        <v>0</v>
      </c>
      <c r="Z47" s="53">
        <f t="shared" si="13"/>
        <v>0</v>
      </c>
      <c r="AA47" s="53">
        <f t="shared" si="13"/>
        <v>0</v>
      </c>
      <c r="AB47" s="53">
        <f t="shared" si="13"/>
        <v>0</v>
      </c>
      <c r="AC47" s="53">
        <f t="shared" si="13"/>
        <v>0</v>
      </c>
      <c r="AD47" s="53">
        <f t="shared" si="13"/>
        <v>0</v>
      </c>
      <c r="AE47" s="53">
        <f t="shared" si="13"/>
        <v>0</v>
      </c>
      <c r="AF47" s="53">
        <f t="shared" si="13"/>
        <v>0</v>
      </c>
      <c r="AG47" s="53">
        <f t="shared" si="13"/>
        <v>0</v>
      </c>
      <c r="AH47" s="53">
        <f t="shared" si="13"/>
        <v>0</v>
      </c>
      <c r="AI47" s="53">
        <f t="shared" si="13"/>
        <v>0</v>
      </c>
      <c r="AJ47" s="53">
        <f t="shared" ref="AJ47:CU47" si="14">1-SUM(AJ44:AJ46)</f>
        <v>0</v>
      </c>
      <c r="AK47" s="53">
        <f t="shared" si="14"/>
        <v>0</v>
      </c>
      <c r="AL47" s="53">
        <f t="shared" si="14"/>
        <v>0</v>
      </c>
      <c r="AM47" s="53">
        <f t="shared" si="14"/>
        <v>0</v>
      </c>
      <c r="AN47" s="53">
        <f t="shared" si="14"/>
        <v>0</v>
      </c>
      <c r="AO47" s="53">
        <f t="shared" si="14"/>
        <v>0</v>
      </c>
      <c r="AP47" s="53">
        <f t="shared" si="14"/>
        <v>0</v>
      </c>
      <c r="AQ47" s="53">
        <f t="shared" si="14"/>
        <v>0</v>
      </c>
      <c r="AR47" s="53">
        <f t="shared" si="14"/>
        <v>0</v>
      </c>
      <c r="AS47" s="53">
        <f t="shared" si="14"/>
        <v>0</v>
      </c>
      <c r="AT47" s="53">
        <f t="shared" si="14"/>
        <v>0</v>
      </c>
      <c r="AU47" s="53">
        <f t="shared" si="14"/>
        <v>0</v>
      </c>
      <c r="AV47" s="53">
        <f t="shared" si="14"/>
        <v>0</v>
      </c>
      <c r="AW47" s="53">
        <f t="shared" si="14"/>
        <v>0</v>
      </c>
      <c r="AX47" s="53">
        <f t="shared" si="14"/>
        <v>0</v>
      </c>
      <c r="AY47" s="53">
        <f t="shared" si="14"/>
        <v>0</v>
      </c>
      <c r="AZ47" s="53">
        <f t="shared" si="14"/>
        <v>0</v>
      </c>
      <c r="BA47" s="53">
        <f t="shared" si="14"/>
        <v>0</v>
      </c>
      <c r="BB47" s="53">
        <f t="shared" si="14"/>
        <v>0</v>
      </c>
      <c r="BC47" s="53">
        <f t="shared" si="14"/>
        <v>0</v>
      </c>
      <c r="BD47" s="53">
        <f t="shared" si="14"/>
        <v>0</v>
      </c>
      <c r="BE47" s="53">
        <f t="shared" si="14"/>
        <v>0</v>
      </c>
      <c r="BF47" s="53">
        <f t="shared" si="14"/>
        <v>0</v>
      </c>
      <c r="BG47" s="53">
        <f t="shared" si="14"/>
        <v>0</v>
      </c>
      <c r="BH47" s="53">
        <f t="shared" si="14"/>
        <v>0</v>
      </c>
      <c r="BI47" s="53">
        <f t="shared" si="14"/>
        <v>0</v>
      </c>
      <c r="BJ47" s="53">
        <f t="shared" si="14"/>
        <v>0</v>
      </c>
      <c r="BK47" s="53">
        <f t="shared" si="14"/>
        <v>0</v>
      </c>
      <c r="BL47" s="53">
        <f t="shared" si="14"/>
        <v>0</v>
      </c>
      <c r="BM47" s="53">
        <f t="shared" si="14"/>
        <v>0</v>
      </c>
      <c r="BN47" s="53">
        <f t="shared" si="14"/>
        <v>0</v>
      </c>
      <c r="BO47" s="53">
        <f t="shared" si="14"/>
        <v>0</v>
      </c>
      <c r="BP47" s="53">
        <f t="shared" si="14"/>
        <v>0</v>
      </c>
      <c r="BQ47" s="53">
        <f t="shared" si="14"/>
        <v>0</v>
      </c>
      <c r="BR47" s="53">
        <f t="shared" si="14"/>
        <v>0</v>
      </c>
      <c r="BS47" s="53">
        <f t="shared" si="14"/>
        <v>0</v>
      </c>
      <c r="BT47" s="53">
        <f t="shared" si="14"/>
        <v>0</v>
      </c>
      <c r="BU47" s="53">
        <f t="shared" si="14"/>
        <v>0</v>
      </c>
      <c r="BV47" s="53">
        <f t="shared" si="14"/>
        <v>0</v>
      </c>
      <c r="BW47" s="53">
        <f t="shared" si="14"/>
        <v>0</v>
      </c>
      <c r="BX47" s="53">
        <f t="shared" si="14"/>
        <v>0</v>
      </c>
      <c r="BY47" s="53">
        <f t="shared" si="14"/>
        <v>0</v>
      </c>
      <c r="BZ47" s="53">
        <f t="shared" si="14"/>
        <v>0</v>
      </c>
      <c r="CA47" s="53">
        <f t="shared" si="14"/>
        <v>0</v>
      </c>
      <c r="CB47" s="53">
        <f t="shared" si="14"/>
        <v>0</v>
      </c>
      <c r="CC47" s="53">
        <f t="shared" si="14"/>
        <v>0</v>
      </c>
      <c r="CD47" s="53">
        <f t="shared" si="14"/>
        <v>0</v>
      </c>
      <c r="CE47" s="53">
        <f t="shared" si="14"/>
        <v>0</v>
      </c>
      <c r="CF47" s="53">
        <f t="shared" si="14"/>
        <v>0</v>
      </c>
      <c r="CG47" s="53">
        <f t="shared" si="14"/>
        <v>0</v>
      </c>
      <c r="CH47" s="53">
        <f t="shared" si="14"/>
        <v>0</v>
      </c>
      <c r="CI47" s="53">
        <f t="shared" si="14"/>
        <v>0</v>
      </c>
      <c r="CJ47" s="53">
        <f t="shared" si="14"/>
        <v>0</v>
      </c>
      <c r="CK47" s="53">
        <f t="shared" si="14"/>
        <v>0</v>
      </c>
      <c r="CL47" s="53">
        <f t="shared" si="14"/>
        <v>0</v>
      </c>
      <c r="CM47" s="53">
        <f t="shared" si="14"/>
        <v>0</v>
      </c>
      <c r="CN47" s="53">
        <f t="shared" si="14"/>
        <v>0</v>
      </c>
      <c r="CO47" s="53">
        <f t="shared" si="14"/>
        <v>0</v>
      </c>
      <c r="CP47" s="53">
        <f t="shared" si="14"/>
        <v>0</v>
      </c>
      <c r="CQ47" s="53">
        <f t="shared" si="14"/>
        <v>0</v>
      </c>
      <c r="CR47" s="53">
        <f t="shared" si="14"/>
        <v>0</v>
      </c>
      <c r="CS47" s="53">
        <f t="shared" si="14"/>
        <v>0</v>
      </c>
      <c r="CT47" s="53">
        <f t="shared" si="14"/>
        <v>0</v>
      </c>
      <c r="CU47" s="53">
        <f t="shared" si="14"/>
        <v>0</v>
      </c>
      <c r="CV47" s="53">
        <f t="shared" ref="CV47:DS47" si="15">1-SUM(CV44:CV46)</f>
        <v>0</v>
      </c>
      <c r="CW47" s="53">
        <f t="shared" si="15"/>
        <v>0</v>
      </c>
      <c r="CX47" s="53">
        <f t="shared" si="15"/>
        <v>0</v>
      </c>
      <c r="CY47" s="53">
        <f t="shared" si="15"/>
        <v>0</v>
      </c>
      <c r="CZ47" s="53">
        <f t="shared" si="15"/>
        <v>0</v>
      </c>
      <c r="DA47" s="53">
        <f t="shared" si="15"/>
        <v>0</v>
      </c>
      <c r="DB47" s="53">
        <f t="shared" si="15"/>
        <v>0</v>
      </c>
      <c r="DC47" s="53">
        <f t="shared" si="15"/>
        <v>0</v>
      </c>
      <c r="DD47" s="53">
        <f t="shared" si="15"/>
        <v>0</v>
      </c>
      <c r="DE47" s="53">
        <f t="shared" si="15"/>
        <v>0</v>
      </c>
      <c r="DF47" s="53">
        <f t="shared" si="15"/>
        <v>0</v>
      </c>
      <c r="DG47" s="53">
        <f t="shared" si="15"/>
        <v>0</v>
      </c>
      <c r="DH47" s="53">
        <f t="shared" si="15"/>
        <v>0</v>
      </c>
      <c r="DI47" s="53">
        <f t="shared" si="15"/>
        <v>0</v>
      </c>
      <c r="DJ47" s="53">
        <f t="shared" si="15"/>
        <v>0</v>
      </c>
      <c r="DK47" s="53">
        <f t="shared" si="15"/>
        <v>0</v>
      </c>
      <c r="DL47" s="53">
        <f t="shared" si="15"/>
        <v>0</v>
      </c>
      <c r="DM47" s="53">
        <f t="shared" si="15"/>
        <v>0</v>
      </c>
      <c r="DN47" s="53">
        <f t="shared" si="15"/>
        <v>0</v>
      </c>
      <c r="DO47" s="53">
        <f t="shared" si="15"/>
        <v>0</v>
      </c>
      <c r="DP47" s="53">
        <f t="shared" si="15"/>
        <v>0</v>
      </c>
      <c r="DQ47" s="53">
        <f t="shared" si="15"/>
        <v>0</v>
      </c>
      <c r="DR47" s="53">
        <f t="shared" si="15"/>
        <v>0</v>
      </c>
      <c r="DS47" s="53">
        <f t="shared" si="15"/>
        <v>0</v>
      </c>
    </row>
    <row r="48" spans="1:123" s="1" customFormat="1" ht="13" x14ac:dyDescent="0.3">
      <c r="A48" s="2"/>
      <c r="D48" s="12"/>
      <c r="E48" s="3"/>
      <c r="G48" s="3"/>
      <c r="H48" s="15"/>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c r="CL48" s="15"/>
      <c r="CM48" s="15"/>
      <c r="CN48" s="15"/>
      <c r="CO48" s="15"/>
      <c r="CP48" s="15"/>
      <c r="CQ48" s="15"/>
      <c r="CR48" s="15"/>
      <c r="CS48" s="15"/>
      <c r="CT48" s="15"/>
      <c r="CU48" s="15"/>
      <c r="CV48" s="15"/>
      <c r="CW48" s="15"/>
      <c r="CX48" s="15"/>
      <c r="CY48" s="15"/>
      <c r="CZ48" s="15"/>
      <c r="DA48" s="15"/>
      <c r="DB48" s="15"/>
      <c r="DC48" s="15"/>
      <c r="DD48" s="15"/>
      <c r="DE48" s="15"/>
      <c r="DF48" s="15"/>
      <c r="DG48" s="15"/>
      <c r="DH48" s="15"/>
      <c r="DI48" s="15"/>
      <c r="DJ48" s="15"/>
      <c r="DK48" s="15"/>
      <c r="DL48" s="15"/>
      <c r="DM48" s="15"/>
      <c r="DN48" s="15"/>
      <c r="DO48" s="15"/>
      <c r="DP48" s="15"/>
      <c r="DQ48" s="15"/>
      <c r="DR48" s="15"/>
      <c r="DS48" s="15"/>
    </row>
    <row r="49" spans="1:123" s="7" customFormat="1" ht="15.5" x14ac:dyDescent="0.35">
      <c r="A49" s="7" t="s">
        <v>165</v>
      </c>
      <c r="D49" s="21"/>
      <c r="E49" s="22"/>
      <c r="G49" s="48"/>
      <c r="H49" s="21"/>
    </row>
    <row r="50" spans="1:123" s="1" customFormat="1" ht="13" x14ac:dyDescent="0.3">
      <c r="A50" s="2"/>
      <c r="D50" s="12"/>
      <c r="E50" s="3"/>
      <c r="G50" s="3"/>
      <c r="H50" s="15"/>
      <c r="I50" s="15"/>
      <c r="J50" s="15"/>
      <c r="K50" s="15"/>
      <c r="L50" s="15"/>
      <c r="M50" s="15"/>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c r="BG50" s="15"/>
      <c r="BH50" s="15"/>
      <c r="BI50" s="15"/>
      <c r="BJ50" s="15"/>
      <c r="BK50" s="15"/>
      <c r="BL50" s="15"/>
      <c r="BM50" s="15"/>
      <c r="BN50" s="15"/>
      <c r="BO50" s="15"/>
      <c r="BP50" s="15"/>
      <c r="BQ50" s="15"/>
      <c r="BR50" s="15"/>
      <c r="BS50" s="15"/>
      <c r="BT50" s="15"/>
      <c r="BU50" s="15"/>
      <c r="BV50" s="15"/>
      <c r="BW50" s="15"/>
      <c r="BX50" s="15"/>
      <c r="BY50" s="15"/>
      <c r="BZ50" s="15"/>
      <c r="CA50" s="15"/>
      <c r="CB50" s="15"/>
      <c r="CC50" s="15"/>
      <c r="CD50" s="15"/>
      <c r="CE50" s="15"/>
      <c r="CF50" s="15"/>
      <c r="CG50" s="15"/>
      <c r="CH50" s="15"/>
      <c r="CI50" s="15"/>
      <c r="CJ50" s="15"/>
      <c r="CK50" s="15"/>
      <c r="CL50" s="15"/>
      <c r="CM50" s="15"/>
      <c r="CN50" s="15"/>
      <c r="CO50" s="15"/>
      <c r="CP50" s="15"/>
      <c r="CQ50" s="15"/>
      <c r="CR50" s="15"/>
      <c r="CS50" s="15"/>
      <c r="CT50" s="15"/>
      <c r="CU50" s="15"/>
      <c r="CV50" s="15"/>
      <c r="CW50" s="15"/>
      <c r="CX50" s="15"/>
      <c r="CY50" s="15"/>
      <c r="CZ50" s="15"/>
      <c r="DA50" s="15"/>
      <c r="DB50" s="15"/>
      <c r="DC50" s="15"/>
      <c r="DD50" s="15"/>
      <c r="DE50" s="15"/>
      <c r="DF50" s="15"/>
      <c r="DG50" s="15"/>
      <c r="DH50" s="15"/>
      <c r="DI50" s="15"/>
      <c r="DJ50" s="15"/>
      <c r="DK50" s="15"/>
      <c r="DL50" s="15"/>
      <c r="DM50" s="15"/>
      <c r="DN50" s="15"/>
      <c r="DO50" s="15"/>
      <c r="DP50" s="15"/>
      <c r="DQ50" s="15"/>
      <c r="DR50" s="15"/>
      <c r="DS50" s="15"/>
    </row>
    <row r="51" spans="1:123" s="1" customFormat="1" ht="13" x14ac:dyDescent="0.3">
      <c r="A51" s="2"/>
      <c r="D51" s="24" t="s">
        <v>38</v>
      </c>
      <c r="E51" s="25" t="s">
        <v>39</v>
      </c>
      <c r="G51" s="25"/>
      <c r="H51" s="9">
        <v>20</v>
      </c>
      <c r="I51" s="24"/>
      <c r="J51" s="44"/>
      <c r="K51" s="15"/>
      <c r="L51" s="15"/>
      <c r="M51" s="15"/>
      <c r="N51" s="15"/>
      <c r="O51" s="15"/>
      <c r="P51" s="15"/>
      <c r="Q51" s="15"/>
      <c r="R51" s="15"/>
      <c r="S51" s="15"/>
      <c r="T51" s="15"/>
      <c r="U51" s="15"/>
      <c r="V51" s="15"/>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c r="BG51" s="15"/>
      <c r="BH51" s="15"/>
      <c r="BI51" s="15"/>
      <c r="BJ51" s="15"/>
      <c r="BK51" s="15"/>
      <c r="BL51" s="15"/>
      <c r="BM51" s="15"/>
      <c r="BN51" s="15"/>
      <c r="BO51" s="15"/>
      <c r="BP51" s="15"/>
      <c r="BQ51" s="15"/>
      <c r="BR51" s="15"/>
      <c r="BS51" s="15"/>
      <c r="BT51" s="15"/>
      <c r="BU51" s="15"/>
      <c r="BV51" s="15"/>
      <c r="BW51" s="15"/>
      <c r="BX51" s="15"/>
      <c r="BY51" s="15"/>
      <c r="BZ51" s="15"/>
      <c r="CA51" s="15"/>
      <c r="CB51" s="15"/>
      <c r="CC51" s="15"/>
      <c r="CD51" s="15"/>
      <c r="CE51" s="15"/>
      <c r="CF51" s="15"/>
      <c r="CG51" s="15"/>
      <c r="CH51" s="15"/>
      <c r="CI51" s="15"/>
      <c r="CJ51" s="15"/>
      <c r="CK51" s="15"/>
      <c r="CL51" s="15"/>
      <c r="CM51" s="15"/>
      <c r="CN51" s="15"/>
      <c r="CO51" s="15"/>
      <c r="CP51" s="15"/>
      <c r="CQ51" s="15"/>
      <c r="CR51" s="15"/>
      <c r="CS51" s="15"/>
      <c r="CT51" s="15"/>
      <c r="CU51" s="15"/>
      <c r="CV51" s="15"/>
      <c r="CW51" s="15"/>
      <c r="CX51" s="15"/>
      <c r="CY51" s="15"/>
      <c r="CZ51" s="15"/>
      <c r="DA51" s="15"/>
      <c r="DB51" s="15"/>
      <c r="DC51" s="15"/>
      <c r="DD51" s="15"/>
      <c r="DE51" s="15"/>
      <c r="DF51" s="15"/>
      <c r="DG51" s="15"/>
      <c r="DH51" s="15"/>
      <c r="DI51" s="15"/>
      <c r="DJ51" s="15"/>
      <c r="DK51" s="15"/>
      <c r="DL51" s="15"/>
      <c r="DM51" s="15"/>
      <c r="DN51" s="15"/>
      <c r="DO51" s="15"/>
      <c r="DP51" s="15"/>
      <c r="DQ51" s="15"/>
      <c r="DR51" s="15"/>
      <c r="DS51" s="15"/>
    </row>
    <row r="52" spans="1:123" s="1" customFormat="1" ht="13" x14ac:dyDescent="0.3">
      <c r="A52" s="2"/>
      <c r="D52" s="24" t="s">
        <v>414</v>
      </c>
      <c r="E52" s="25" t="s">
        <v>40</v>
      </c>
      <c r="G52" s="25"/>
      <c r="H52" s="40">
        <v>3</v>
      </c>
      <c r="I52" s="24"/>
      <c r="J52" s="44"/>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c r="BG52" s="15"/>
      <c r="BH52" s="15"/>
      <c r="BI52" s="15"/>
      <c r="BJ52" s="15"/>
      <c r="BK52" s="15"/>
      <c r="BL52" s="15"/>
      <c r="BM52" s="15"/>
      <c r="BN52" s="15"/>
      <c r="BO52" s="15"/>
      <c r="BP52" s="15"/>
      <c r="BQ52" s="15"/>
      <c r="BR52" s="15"/>
      <c r="BS52" s="15"/>
      <c r="BT52" s="15"/>
      <c r="BU52" s="15"/>
      <c r="BV52" s="15"/>
      <c r="BW52" s="15"/>
      <c r="BX52" s="15"/>
      <c r="BY52" s="15"/>
      <c r="BZ52" s="15"/>
      <c r="CA52" s="15"/>
      <c r="CB52" s="15"/>
      <c r="CC52" s="15"/>
      <c r="CD52" s="15"/>
      <c r="CE52" s="15"/>
      <c r="CF52" s="15"/>
      <c r="CG52" s="15"/>
      <c r="CH52" s="15"/>
      <c r="CI52" s="15"/>
      <c r="CJ52" s="15"/>
      <c r="CK52" s="15"/>
      <c r="CL52" s="15"/>
      <c r="CM52" s="15"/>
      <c r="CN52" s="15"/>
      <c r="CO52" s="15"/>
      <c r="CP52" s="15"/>
      <c r="CQ52" s="15"/>
      <c r="CR52" s="15"/>
      <c r="CS52" s="15"/>
      <c r="CT52" s="15"/>
      <c r="CU52" s="15"/>
      <c r="CV52" s="15"/>
      <c r="CW52" s="15"/>
      <c r="CX52" s="15"/>
      <c r="CY52" s="15"/>
      <c r="CZ52" s="15"/>
      <c r="DA52" s="15"/>
      <c r="DB52" s="15"/>
      <c r="DC52" s="15"/>
      <c r="DD52" s="15"/>
      <c r="DE52" s="15"/>
      <c r="DF52" s="15"/>
      <c r="DG52" s="15"/>
      <c r="DH52" s="15"/>
      <c r="DI52" s="15"/>
      <c r="DJ52" s="15"/>
      <c r="DK52" s="15"/>
      <c r="DL52" s="15"/>
      <c r="DM52" s="15"/>
      <c r="DN52" s="15"/>
      <c r="DO52" s="15"/>
      <c r="DP52" s="15"/>
      <c r="DQ52" s="15"/>
      <c r="DR52" s="15"/>
      <c r="DS52" s="15"/>
    </row>
    <row r="53" spans="1:123" s="1" customFormat="1" ht="13" x14ac:dyDescent="0.3">
      <c r="A53" s="2"/>
      <c r="D53" s="24" t="s">
        <v>413</v>
      </c>
      <c r="E53" s="25" t="s">
        <v>40</v>
      </c>
      <c r="G53" s="25"/>
      <c r="H53" s="241">
        <f>H52*(1-H171)</f>
        <v>2.25</v>
      </c>
      <c r="I53" s="24"/>
      <c r="J53" s="44"/>
      <c r="K53" s="15"/>
      <c r="L53" s="15"/>
      <c r="M53" s="152"/>
      <c r="N53" s="152"/>
      <c r="O53" s="15"/>
      <c r="P53" s="15"/>
      <c r="Q53" s="15"/>
      <c r="R53" s="15"/>
      <c r="S53" s="15"/>
      <c r="T53" s="15"/>
      <c r="U53" s="15"/>
      <c r="V53" s="15"/>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c r="DB53" s="15"/>
      <c r="DC53" s="15"/>
      <c r="DD53" s="15"/>
      <c r="DE53" s="15"/>
      <c r="DF53" s="15"/>
      <c r="DG53" s="15"/>
      <c r="DH53" s="15"/>
      <c r="DI53" s="15"/>
      <c r="DJ53" s="15"/>
      <c r="DK53" s="15"/>
      <c r="DL53" s="15"/>
      <c r="DM53" s="15"/>
      <c r="DN53" s="15"/>
      <c r="DO53" s="15"/>
      <c r="DP53" s="15"/>
      <c r="DQ53" s="15"/>
      <c r="DR53" s="15"/>
      <c r="DS53" s="15"/>
    </row>
    <row r="54" spans="1:123" s="1" customFormat="1" ht="13" x14ac:dyDescent="0.3">
      <c r="A54" s="2"/>
      <c r="D54" s="24" t="s">
        <v>41</v>
      </c>
      <c r="E54" s="25"/>
      <c r="F54" s="26"/>
      <c r="G54" s="3"/>
      <c r="H54" s="39">
        <v>1</v>
      </c>
      <c r="I54" s="39">
        <v>0</v>
      </c>
      <c r="J54" s="39">
        <v>0</v>
      </c>
      <c r="K54" s="15"/>
      <c r="L54" s="15"/>
      <c r="M54" s="152"/>
      <c r="N54" s="152"/>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c r="BG54" s="15"/>
      <c r="BH54" s="15"/>
      <c r="BI54" s="15"/>
      <c r="BJ54" s="15"/>
      <c r="BK54" s="15"/>
      <c r="BL54" s="15"/>
      <c r="BM54" s="15"/>
      <c r="BN54" s="15"/>
      <c r="BO54" s="15"/>
      <c r="BP54" s="15"/>
      <c r="BQ54" s="15"/>
      <c r="BR54" s="15"/>
      <c r="BS54" s="15"/>
      <c r="BT54" s="15"/>
      <c r="BU54" s="15"/>
      <c r="BV54" s="15"/>
      <c r="BW54" s="15"/>
      <c r="BX54" s="15"/>
      <c r="BY54" s="15"/>
      <c r="BZ54" s="15"/>
      <c r="CA54" s="15"/>
      <c r="CB54" s="15"/>
      <c r="CC54" s="15"/>
      <c r="CD54" s="15"/>
      <c r="CE54" s="15"/>
      <c r="CF54" s="15"/>
      <c r="CG54" s="15"/>
      <c r="CH54" s="15"/>
      <c r="CI54" s="15"/>
      <c r="CJ54" s="15"/>
      <c r="CK54" s="15"/>
      <c r="CL54" s="15"/>
      <c r="CM54" s="15"/>
      <c r="CN54" s="15"/>
      <c r="CO54" s="15"/>
      <c r="CP54" s="15"/>
      <c r="CQ54" s="15"/>
      <c r="CR54" s="15"/>
      <c r="CS54" s="15"/>
      <c r="CT54" s="15"/>
      <c r="CU54" s="15"/>
      <c r="CV54" s="15"/>
      <c r="CW54" s="15"/>
      <c r="CX54" s="15"/>
      <c r="CY54" s="15"/>
      <c r="CZ54" s="15"/>
      <c r="DA54" s="15"/>
      <c r="DB54" s="15"/>
      <c r="DC54" s="15"/>
      <c r="DD54" s="15"/>
      <c r="DE54" s="15"/>
      <c r="DF54" s="15"/>
      <c r="DG54" s="15"/>
      <c r="DH54" s="15"/>
      <c r="DI54" s="15"/>
      <c r="DJ54" s="15"/>
      <c r="DK54" s="15"/>
      <c r="DL54" s="15"/>
      <c r="DM54" s="15"/>
      <c r="DN54" s="15"/>
      <c r="DO54" s="15"/>
      <c r="DP54" s="15"/>
      <c r="DQ54" s="15"/>
      <c r="DR54" s="15"/>
      <c r="DS54" s="15"/>
    </row>
    <row r="55" spans="1:123" s="1" customFormat="1" ht="13" x14ac:dyDescent="0.3">
      <c r="A55" s="2"/>
      <c r="D55" s="24" t="s">
        <v>42</v>
      </c>
      <c r="E55" s="25"/>
      <c r="G55" s="50"/>
      <c r="H55" s="39">
        <v>0</v>
      </c>
      <c r="I55" s="41"/>
      <c r="J55" s="41"/>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15"/>
      <c r="CR55" s="15"/>
      <c r="CS55" s="15"/>
      <c r="CT55" s="15"/>
      <c r="CU55" s="15"/>
      <c r="CV55" s="15"/>
      <c r="CW55" s="15"/>
      <c r="CX55" s="15"/>
      <c r="CY55" s="15"/>
      <c r="CZ55" s="15"/>
      <c r="DA55" s="15"/>
      <c r="DB55" s="15"/>
      <c r="DC55" s="15"/>
      <c r="DD55" s="15"/>
      <c r="DE55" s="15"/>
      <c r="DF55" s="15"/>
      <c r="DG55" s="15"/>
      <c r="DH55" s="15"/>
      <c r="DI55" s="15"/>
      <c r="DJ55" s="15"/>
      <c r="DK55" s="15"/>
      <c r="DL55" s="15"/>
      <c r="DM55" s="15"/>
      <c r="DN55" s="15"/>
      <c r="DO55" s="15"/>
      <c r="DP55" s="15"/>
      <c r="DQ55" s="15"/>
      <c r="DR55" s="15"/>
      <c r="DS55" s="15"/>
    </row>
    <row r="56" spans="1:123" s="1" customFormat="1" ht="13" x14ac:dyDescent="0.3">
      <c r="A56" s="2"/>
      <c r="D56" s="24"/>
      <c r="E56" s="25"/>
      <c r="F56" s="24"/>
      <c r="G56" s="25" t="s">
        <v>21</v>
      </c>
      <c r="H56" s="24"/>
      <c r="I56" s="24"/>
      <c r="J56" s="24"/>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15"/>
      <c r="CR56" s="15"/>
      <c r="CS56" s="15"/>
      <c r="CT56" s="15"/>
      <c r="CU56" s="15"/>
      <c r="CV56" s="15"/>
      <c r="CW56" s="15"/>
      <c r="CX56" s="15"/>
      <c r="CY56" s="15"/>
      <c r="CZ56" s="15"/>
      <c r="DA56" s="15"/>
      <c r="DB56" s="15"/>
      <c r="DC56" s="15"/>
      <c r="DD56" s="15"/>
      <c r="DE56" s="15"/>
      <c r="DF56" s="15"/>
      <c r="DG56" s="15"/>
      <c r="DH56" s="15"/>
      <c r="DI56" s="15"/>
      <c r="DJ56" s="15"/>
      <c r="DK56" s="15"/>
      <c r="DL56" s="15"/>
      <c r="DM56" s="15"/>
      <c r="DN56" s="15"/>
      <c r="DO56" s="15"/>
      <c r="DP56" s="15"/>
      <c r="DQ56" s="15"/>
      <c r="DR56" s="15"/>
      <c r="DS56" s="15"/>
    </row>
    <row r="57" spans="1:123" s="1" customFormat="1" ht="13" x14ac:dyDescent="0.3">
      <c r="A57" s="2"/>
      <c r="D57" s="24" t="s">
        <v>43</v>
      </c>
      <c r="E57" s="25" t="s">
        <v>44</v>
      </c>
      <c r="G57" s="52">
        <f>H57/$H$13</f>
        <v>13542.32006</v>
      </c>
      <c r="H57" s="40">
        <v>1340</v>
      </c>
      <c r="I57" s="24"/>
      <c r="J57" s="24"/>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15"/>
      <c r="CR57" s="15"/>
      <c r="CS57" s="15"/>
      <c r="CT57" s="15"/>
      <c r="CU57" s="15"/>
      <c r="CV57" s="15"/>
      <c r="CW57" s="15"/>
      <c r="CX57" s="15"/>
      <c r="CY57" s="15"/>
      <c r="CZ57" s="15"/>
      <c r="DA57" s="15"/>
      <c r="DB57" s="15"/>
      <c r="DC57" s="15"/>
      <c r="DD57" s="15"/>
      <c r="DE57" s="15"/>
      <c r="DF57" s="15"/>
      <c r="DG57" s="15"/>
      <c r="DH57" s="15"/>
      <c r="DI57" s="15"/>
      <c r="DJ57" s="15"/>
      <c r="DK57" s="15"/>
      <c r="DL57" s="15"/>
      <c r="DM57" s="15"/>
      <c r="DN57" s="15"/>
      <c r="DO57" s="15"/>
      <c r="DP57" s="15"/>
      <c r="DQ57" s="15"/>
      <c r="DR57" s="15"/>
      <c r="DS57" s="15"/>
    </row>
    <row r="58" spans="1:123" s="1" customFormat="1" ht="13" x14ac:dyDescent="0.3">
      <c r="A58" s="2"/>
      <c r="D58" s="24" t="s">
        <v>45</v>
      </c>
      <c r="E58" s="25" t="s">
        <v>20</v>
      </c>
      <c r="G58" s="25"/>
      <c r="H58" s="40">
        <v>20</v>
      </c>
      <c r="I58" s="24"/>
      <c r="J58" s="24"/>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c r="CL58" s="15"/>
      <c r="CM58" s="15"/>
      <c r="CN58" s="15"/>
      <c r="CO58" s="15"/>
      <c r="CP58" s="15"/>
      <c r="CQ58" s="15"/>
      <c r="CR58" s="15"/>
      <c r="CS58" s="15"/>
      <c r="CT58" s="15"/>
      <c r="CU58" s="15"/>
      <c r="CV58" s="15"/>
      <c r="CW58" s="15"/>
      <c r="CX58" s="15"/>
      <c r="CY58" s="15"/>
      <c r="CZ58" s="15"/>
      <c r="DA58" s="15"/>
      <c r="DB58" s="15"/>
      <c r="DC58" s="15"/>
      <c r="DD58" s="15"/>
      <c r="DE58" s="15"/>
      <c r="DF58" s="15"/>
      <c r="DG58" s="15"/>
      <c r="DH58" s="15"/>
      <c r="DI58" s="15"/>
      <c r="DJ58" s="15"/>
      <c r="DK58" s="15"/>
      <c r="DL58" s="15"/>
      <c r="DM58" s="15"/>
      <c r="DN58" s="15"/>
      <c r="DO58" s="15"/>
      <c r="DP58" s="15"/>
      <c r="DQ58" s="15"/>
      <c r="DR58" s="15"/>
      <c r="DS58" s="15"/>
    </row>
    <row r="59" spans="1:123" s="1" customFormat="1" ht="13" x14ac:dyDescent="0.3">
      <c r="A59" s="2"/>
      <c r="D59" s="24" t="s">
        <v>46</v>
      </c>
      <c r="E59" s="25" t="s">
        <v>32</v>
      </c>
      <c r="G59" s="25"/>
      <c r="H59" s="39">
        <v>0</v>
      </c>
      <c r="I59" s="24"/>
      <c r="J59" s="24"/>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15"/>
      <c r="CB59" s="15"/>
      <c r="CC59" s="15"/>
      <c r="CD59" s="15"/>
      <c r="CE59" s="15"/>
      <c r="CF59" s="15"/>
      <c r="CG59" s="15"/>
      <c r="CH59" s="15"/>
      <c r="CI59" s="15"/>
      <c r="CJ59" s="15"/>
      <c r="CK59" s="15"/>
      <c r="CL59" s="15"/>
      <c r="CM59" s="15"/>
      <c r="CN59" s="15"/>
      <c r="CO59" s="15"/>
      <c r="CP59" s="15"/>
      <c r="CQ59" s="15"/>
      <c r="CR59" s="15"/>
      <c r="CS59" s="15"/>
      <c r="CT59" s="15"/>
      <c r="CU59" s="15"/>
      <c r="CV59" s="15"/>
      <c r="CW59" s="15"/>
      <c r="CX59" s="15"/>
      <c r="CY59" s="15"/>
      <c r="CZ59" s="15"/>
      <c r="DA59" s="15"/>
      <c r="DB59" s="15"/>
      <c r="DC59" s="15"/>
      <c r="DD59" s="15"/>
      <c r="DE59" s="15"/>
      <c r="DF59" s="15"/>
      <c r="DG59" s="15"/>
      <c r="DH59" s="15"/>
      <c r="DI59" s="15"/>
      <c r="DJ59" s="15"/>
      <c r="DK59" s="15"/>
      <c r="DL59" s="15"/>
      <c r="DM59" s="15"/>
      <c r="DN59" s="15"/>
      <c r="DO59" s="15"/>
      <c r="DP59" s="15"/>
      <c r="DQ59" s="15"/>
      <c r="DR59" s="15"/>
      <c r="DS59" s="15"/>
    </row>
    <row r="60" spans="1:123" s="1" customFormat="1" ht="13" x14ac:dyDescent="0.3">
      <c r="A60" s="2"/>
      <c r="D60" s="24" t="s">
        <v>47</v>
      </c>
      <c r="E60" s="25"/>
      <c r="F60" s="42"/>
      <c r="G60" s="3"/>
      <c r="H60" s="39">
        <v>0.1</v>
      </c>
      <c r="I60" s="39">
        <v>0.5</v>
      </c>
      <c r="J60" s="39">
        <v>0.4</v>
      </c>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15"/>
      <c r="CB60" s="15"/>
      <c r="CC60" s="15"/>
      <c r="CD60" s="15"/>
      <c r="CE60" s="15"/>
      <c r="CF60" s="15"/>
      <c r="CG60" s="15"/>
      <c r="CH60" s="15"/>
      <c r="CI60" s="15"/>
      <c r="CJ60" s="15"/>
      <c r="CK60" s="15"/>
      <c r="CL60" s="15"/>
      <c r="CM60" s="15"/>
      <c r="CN60" s="15"/>
      <c r="CO60" s="15"/>
      <c r="CP60" s="15"/>
      <c r="CQ60" s="15"/>
      <c r="CR60" s="15"/>
      <c r="CS60" s="15"/>
      <c r="CT60" s="15"/>
      <c r="CU60" s="15"/>
      <c r="CV60" s="15"/>
      <c r="CW60" s="15"/>
      <c r="CX60" s="15"/>
      <c r="CY60" s="15"/>
      <c r="CZ60" s="15"/>
      <c r="DA60" s="15"/>
      <c r="DB60" s="15"/>
      <c r="DC60" s="15"/>
      <c r="DD60" s="15"/>
      <c r="DE60" s="15"/>
      <c r="DF60" s="15"/>
      <c r="DG60" s="15"/>
      <c r="DH60" s="15"/>
      <c r="DI60" s="15"/>
      <c r="DJ60" s="15"/>
      <c r="DK60" s="15"/>
      <c r="DL60" s="15"/>
      <c r="DM60" s="15"/>
      <c r="DN60" s="15"/>
      <c r="DO60" s="15"/>
      <c r="DP60" s="15"/>
      <c r="DQ60" s="15"/>
      <c r="DR60" s="15"/>
      <c r="DS60" s="15"/>
    </row>
    <row r="61" spans="1:123" s="1" customFormat="1" ht="13" x14ac:dyDescent="0.3">
      <c r="A61" s="2"/>
      <c r="D61" s="24" t="s">
        <v>42</v>
      </c>
      <c r="E61" s="25"/>
      <c r="G61" s="50"/>
      <c r="H61" s="39">
        <v>0</v>
      </c>
      <c r="I61" s="41"/>
      <c r="J61" s="41"/>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15"/>
      <c r="CR61" s="15"/>
      <c r="CS61" s="15"/>
      <c r="CT61" s="15"/>
      <c r="CU61" s="15"/>
      <c r="CV61" s="15"/>
      <c r="CW61" s="15"/>
      <c r="CX61" s="15"/>
      <c r="CY61" s="15"/>
      <c r="CZ61" s="15"/>
      <c r="DA61" s="15"/>
      <c r="DB61" s="15"/>
      <c r="DC61" s="15"/>
      <c r="DD61" s="15"/>
      <c r="DE61" s="15"/>
      <c r="DF61" s="15"/>
      <c r="DG61" s="15"/>
      <c r="DH61" s="15"/>
      <c r="DI61" s="15"/>
      <c r="DJ61" s="15"/>
      <c r="DK61" s="15"/>
      <c r="DL61" s="15"/>
      <c r="DM61" s="15"/>
      <c r="DN61" s="15"/>
      <c r="DO61" s="15"/>
      <c r="DP61" s="15"/>
      <c r="DQ61" s="15"/>
      <c r="DR61" s="15"/>
      <c r="DS61" s="15"/>
    </row>
    <row r="62" spans="1:123" s="1" customFormat="1" ht="13" x14ac:dyDescent="0.3">
      <c r="A62" s="2"/>
      <c r="D62" s="24"/>
      <c r="E62" s="25"/>
      <c r="F62" s="24"/>
      <c r="G62" s="25"/>
      <c r="H62" s="24"/>
      <c r="I62" s="24"/>
      <c r="J62" s="24"/>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15"/>
      <c r="CR62" s="15"/>
      <c r="CS62" s="15"/>
      <c r="CT62" s="15"/>
      <c r="CU62" s="15"/>
      <c r="CV62" s="15"/>
      <c r="CW62" s="15"/>
      <c r="CX62" s="15"/>
      <c r="CY62" s="15"/>
      <c r="CZ62" s="15"/>
      <c r="DA62" s="15"/>
      <c r="DB62" s="15"/>
      <c r="DC62" s="15"/>
      <c r="DD62" s="15"/>
      <c r="DE62" s="15"/>
      <c r="DF62" s="15"/>
      <c r="DG62" s="15"/>
      <c r="DH62" s="15"/>
      <c r="DI62" s="15"/>
      <c r="DJ62" s="15"/>
      <c r="DK62" s="15"/>
      <c r="DL62" s="15"/>
      <c r="DM62" s="15"/>
      <c r="DN62" s="15"/>
      <c r="DO62" s="15"/>
      <c r="DP62" s="15"/>
      <c r="DQ62" s="15"/>
      <c r="DR62" s="15"/>
      <c r="DS62" s="15"/>
    </row>
    <row r="63" spans="1:123" s="1" customFormat="1" ht="13" x14ac:dyDescent="0.3">
      <c r="A63" s="2"/>
      <c r="D63" s="24" t="s">
        <v>48</v>
      </c>
      <c r="E63" s="25" t="s">
        <v>44</v>
      </c>
      <c r="G63" s="52">
        <f>H63/$H$13</f>
        <v>0</v>
      </c>
      <c r="H63" s="40">
        <v>0</v>
      </c>
      <c r="I63" s="24"/>
      <c r="J63" s="24"/>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c r="CL63" s="15"/>
      <c r="CM63" s="15"/>
      <c r="CN63" s="15"/>
      <c r="CO63" s="15"/>
      <c r="CP63" s="15"/>
      <c r="CQ63" s="15"/>
      <c r="CR63" s="15"/>
      <c r="CS63" s="15"/>
      <c r="CT63" s="15"/>
      <c r="CU63" s="15"/>
      <c r="CV63" s="15"/>
      <c r="CW63" s="15"/>
      <c r="CX63" s="15"/>
      <c r="CY63" s="15"/>
      <c r="CZ63" s="15"/>
      <c r="DA63" s="15"/>
      <c r="DB63" s="15"/>
      <c r="DC63" s="15"/>
      <c r="DD63" s="15"/>
      <c r="DE63" s="15"/>
      <c r="DF63" s="15"/>
      <c r="DG63" s="15"/>
      <c r="DH63" s="15"/>
      <c r="DI63" s="15"/>
      <c r="DJ63" s="15"/>
      <c r="DK63" s="15"/>
      <c r="DL63" s="15"/>
      <c r="DM63" s="15"/>
      <c r="DN63" s="15"/>
      <c r="DO63" s="15"/>
      <c r="DP63" s="15"/>
      <c r="DQ63" s="15"/>
      <c r="DR63" s="15"/>
      <c r="DS63" s="15"/>
    </row>
    <row r="64" spans="1:123" s="1" customFormat="1" ht="13" x14ac:dyDescent="0.3">
      <c r="A64" s="2"/>
      <c r="D64" s="24" t="s">
        <v>45</v>
      </c>
      <c r="E64" s="25" t="s">
        <v>20</v>
      </c>
      <c r="G64" s="25"/>
      <c r="H64" s="40">
        <v>10</v>
      </c>
      <c r="I64" s="24"/>
      <c r="J64" s="24"/>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15"/>
      <c r="CR64" s="15"/>
      <c r="CS64" s="15"/>
      <c r="CT64" s="15"/>
      <c r="CU64" s="15"/>
      <c r="CV64" s="15"/>
      <c r="CW64" s="15"/>
      <c r="CX64" s="15"/>
      <c r="CY64" s="15"/>
      <c r="CZ64" s="15"/>
      <c r="DA64" s="15"/>
      <c r="DB64" s="15"/>
      <c r="DC64" s="15"/>
      <c r="DD64" s="15"/>
      <c r="DE64" s="15"/>
      <c r="DF64" s="15"/>
      <c r="DG64" s="15"/>
      <c r="DH64" s="15"/>
      <c r="DI64" s="15"/>
      <c r="DJ64" s="15"/>
      <c r="DK64" s="15"/>
      <c r="DL64" s="15"/>
      <c r="DM64" s="15"/>
      <c r="DN64" s="15"/>
      <c r="DO64" s="15"/>
      <c r="DP64" s="15"/>
      <c r="DQ64" s="15"/>
      <c r="DR64" s="15"/>
      <c r="DS64" s="15"/>
    </row>
    <row r="65" spans="1:123" s="1" customFormat="1" ht="13" x14ac:dyDescent="0.3">
      <c r="A65" s="2"/>
      <c r="D65" s="24" t="s">
        <v>46</v>
      </c>
      <c r="E65" s="25" t="s">
        <v>32</v>
      </c>
      <c r="G65" s="25"/>
      <c r="H65" s="39">
        <v>0</v>
      </c>
      <c r="I65" s="24"/>
      <c r="J65" s="24"/>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15"/>
      <c r="CB65" s="15"/>
      <c r="CC65" s="15"/>
      <c r="CD65" s="15"/>
      <c r="CE65" s="15"/>
      <c r="CF65" s="15"/>
      <c r="CG65" s="15"/>
      <c r="CH65" s="15"/>
      <c r="CI65" s="15"/>
      <c r="CJ65" s="15"/>
      <c r="CK65" s="15"/>
      <c r="CL65" s="15"/>
      <c r="CM65" s="15"/>
      <c r="CN65" s="15"/>
      <c r="CO65" s="15"/>
      <c r="CP65" s="15"/>
      <c r="CQ65" s="15"/>
      <c r="CR65" s="15"/>
      <c r="CS65" s="15"/>
      <c r="CT65" s="15"/>
      <c r="CU65" s="15"/>
      <c r="CV65" s="15"/>
      <c r="CW65" s="15"/>
      <c r="CX65" s="15"/>
      <c r="CY65" s="15"/>
      <c r="CZ65" s="15"/>
      <c r="DA65" s="15"/>
      <c r="DB65" s="15"/>
      <c r="DC65" s="15"/>
      <c r="DD65" s="15"/>
      <c r="DE65" s="15"/>
      <c r="DF65" s="15"/>
      <c r="DG65" s="15"/>
      <c r="DH65" s="15"/>
      <c r="DI65" s="15"/>
      <c r="DJ65" s="15"/>
      <c r="DK65" s="15"/>
      <c r="DL65" s="15"/>
      <c r="DM65" s="15"/>
      <c r="DN65" s="15"/>
      <c r="DO65" s="15"/>
      <c r="DP65" s="15"/>
      <c r="DQ65" s="15"/>
      <c r="DR65" s="15"/>
      <c r="DS65" s="15"/>
    </row>
    <row r="66" spans="1:123" s="1" customFormat="1" ht="13" x14ac:dyDescent="0.3">
      <c r="A66" s="2"/>
      <c r="D66" s="24" t="s">
        <v>49</v>
      </c>
      <c r="E66" s="25"/>
      <c r="F66" s="42"/>
      <c r="G66" s="3"/>
      <c r="H66" s="39">
        <v>0.4</v>
      </c>
      <c r="I66" s="39">
        <v>0.4</v>
      </c>
      <c r="J66" s="39">
        <v>0.2</v>
      </c>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15"/>
      <c r="CB66" s="15"/>
      <c r="CC66" s="15"/>
      <c r="CD66" s="15"/>
      <c r="CE66" s="15"/>
      <c r="CF66" s="15"/>
      <c r="CG66" s="15"/>
      <c r="CH66" s="15"/>
      <c r="CI66" s="15"/>
      <c r="CJ66" s="15"/>
      <c r="CK66" s="15"/>
      <c r="CL66" s="15"/>
      <c r="CM66" s="15"/>
      <c r="CN66" s="15"/>
      <c r="CO66" s="15"/>
      <c r="CP66" s="15"/>
      <c r="CQ66" s="15"/>
      <c r="CR66" s="15"/>
      <c r="CS66" s="15"/>
      <c r="CT66" s="15"/>
      <c r="CU66" s="15"/>
      <c r="CV66" s="15"/>
      <c r="CW66" s="15"/>
      <c r="CX66" s="15"/>
      <c r="CY66" s="15"/>
      <c r="CZ66" s="15"/>
      <c r="DA66" s="15"/>
      <c r="DB66" s="15"/>
      <c r="DC66" s="15"/>
      <c r="DD66" s="15"/>
      <c r="DE66" s="15"/>
      <c r="DF66" s="15"/>
      <c r="DG66" s="15"/>
      <c r="DH66" s="15"/>
      <c r="DI66" s="15"/>
      <c r="DJ66" s="15"/>
      <c r="DK66" s="15"/>
      <c r="DL66" s="15"/>
      <c r="DM66" s="15"/>
      <c r="DN66" s="15"/>
      <c r="DO66" s="15"/>
      <c r="DP66" s="15"/>
      <c r="DQ66" s="15"/>
      <c r="DR66" s="15"/>
      <c r="DS66" s="15"/>
    </row>
    <row r="67" spans="1:123" s="1" customFormat="1" ht="13" x14ac:dyDescent="0.3">
      <c r="A67" s="2"/>
      <c r="D67" s="24" t="s">
        <v>42</v>
      </c>
      <c r="E67" s="25"/>
      <c r="G67" s="50"/>
      <c r="H67" s="39">
        <v>0</v>
      </c>
      <c r="I67" s="41"/>
      <c r="J67" s="41"/>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row>
    <row r="68" spans="1:123" s="1" customFormat="1" ht="13" x14ac:dyDescent="0.3">
      <c r="A68" s="2"/>
      <c r="D68" s="24"/>
      <c r="E68" s="25"/>
      <c r="F68" s="24"/>
      <c r="G68" s="25"/>
      <c r="H68" s="24"/>
      <c r="I68" s="24"/>
      <c r="J68" s="24"/>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row>
    <row r="69" spans="1:123" s="1" customFormat="1" ht="13" x14ac:dyDescent="0.3">
      <c r="A69" s="2"/>
      <c r="D69" s="24" t="s">
        <v>50</v>
      </c>
      <c r="E69" s="25" t="s">
        <v>51</v>
      </c>
      <c r="G69" s="25"/>
      <c r="H69" s="40">
        <v>30000</v>
      </c>
      <c r="I69" s="24"/>
      <c r="J69" s="24"/>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row>
    <row r="70" spans="1:123" s="1" customFormat="1" ht="13" x14ac:dyDescent="0.3">
      <c r="A70" s="2"/>
      <c r="D70" s="24" t="s">
        <v>52</v>
      </c>
      <c r="E70" s="25" t="s">
        <v>53</v>
      </c>
      <c r="G70" s="25"/>
      <c r="H70" s="40">
        <v>3333</v>
      </c>
      <c r="I70" s="24"/>
      <c r="J70" s="24"/>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row>
    <row r="71" spans="1:123" s="1" customFormat="1" ht="13" x14ac:dyDescent="0.3">
      <c r="A71" s="2"/>
      <c r="D71" s="24" t="s">
        <v>54</v>
      </c>
      <c r="E71" s="25" t="s">
        <v>44</v>
      </c>
      <c r="G71" s="52">
        <f>H71/$H$13</f>
        <v>1010.6209</v>
      </c>
      <c r="H71" s="43">
        <f>ROUND(H69*H70/10^6,)</f>
        <v>100</v>
      </c>
      <c r="I71" s="24"/>
      <c r="J71" s="24"/>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row>
    <row r="72" spans="1:123" s="1" customFormat="1" ht="13" x14ac:dyDescent="0.3">
      <c r="A72" s="2"/>
      <c r="D72" s="24" t="s">
        <v>45</v>
      </c>
      <c r="E72" s="25" t="s">
        <v>20</v>
      </c>
      <c r="G72" s="25"/>
      <c r="H72" s="40">
        <v>40</v>
      </c>
      <c r="I72" s="24"/>
      <c r="J72" s="24"/>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15"/>
      <c r="CB72" s="15"/>
      <c r="CC72" s="15"/>
      <c r="CD72" s="15"/>
      <c r="CE72" s="15"/>
      <c r="CF72" s="15"/>
      <c r="CG72" s="15"/>
      <c r="CH72" s="15"/>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row>
    <row r="73" spans="1:123" s="1" customFormat="1" ht="13" x14ac:dyDescent="0.3">
      <c r="A73" s="2"/>
      <c r="D73" s="24" t="s">
        <v>46</v>
      </c>
      <c r="E73" s="25" t="s">
        <v>32</v>
      </c>
      <c r="G73" s="25"/>
      <c r="H73" s="39">
        <v>0</v>
      </c>
      <c r="I73" s="24"/>
      <c r="J73" s="24"/>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row>
    <row r="74" spans="1:123" s="1" customFormat="1" ht="13" x14ac:dyDescent="0.3">
      <c r="A74" s="2"/>
      <c r="D74" s="24" t="s">
        <v>55</v>
      </c>
      <c r="E74" s="25"/>
      <c r="F74" s="42"/>
      <c r="G74" s="3"/>
      <c r="H74" s="39">
        <v>0.5</v>
      </c>
      <c r="I74" s="39">
        <v>0.4</v>
      </c>
      <c r="J74" s="39">
        <v>0.1</v>
      </c>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BT74" s="15"/>
      <c r="BU74" s="15"/>
      <c r="BV74" s="15"/>
      <c r="BW74" s="15"/>
      <c r="BX74" s="15"/>
      <c r="BY74" s="15"/>
      <c r="BZ74" s="15"/>
      <c r="CA74" s="15"/>
      <c r="CB74" s="15"/>
      <c r="CC74" s="15"/>
      <c r="CD74" s="15"/>
      <c r="CE74" s="15"/>
      <c r="CF74" s="15"/>
      <c r="CG74" s="15"/>
      <c r="CH74" s="15"/>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row>
    <row r="75" spans="1:123" s="1" customFormat="1" ht="13" x14ac:dyDescent="0.3">
      <c r="A75" s="2"/>
      <c r="D75" s="24" t="s">
        <v>42</v>
      </c>
      <c r="E75" s="25"/>
      <c r="G75" s="50"/>
      <c r="H75" s="39">
        <v>0</v>
      </c>
      <c r="I75" s="41"/>
      <c r="J75" s="41"/>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row>
    <row r="76" spans="1:123" s="1" customFormat="1" ht="13" x14ac:dyDescent="0.3">
      <c r="A76" s="2"/>
      <c r="D76" s="12"/>
      <c r="E76" s="3"/>
      <c r="G76" s="3"/>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c r="BQ76" s="15"/>
      <c r="BR76" s="15"/>
      <c r="BS76" s="15"/>
      <c r="BT76" s="15"/>
      <c r="BU76" s="15"/>
      <c r="BV76" s="15"/>
      <c r="BW76" s="15"/>
      <c r="BX76" s="15"/>
      <c r="BY76" s="15"/>
      <c r="BZ76" s="15"/>
      <c r="CA76" s="15"/>
      <c r="CB76" s="15"/>
      <c r="CC76" s="15"/>
      <c r="CD76" s="15"/>
      <c r="CE76" s="15"/>
      <c r="CF76" s="15"/>
      <c r="CG76" s="15"/>
      <c r="CH76" s="15"/>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row>
    <row r="77" spans="1:123" s="1" customFormat="1" ht="13" x14ac:dyDescent="0.3">
      <c r="A77" s="2"/>
      <c r="B77" s="1" t="s">
        <v>264</v>
      </c>
      <c r="D77" s="12"/>
      <c r="E77" s="3"/>
      <c r="G77" s="3"/>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BW77" s="15"/>
      <c r="BX77" s="15"/>
      <c r="BY77" s="15"/>
      <c r="BZ77" s="15"/>
      <c r="CA77" s="15"/>
      <c r="CB77" s="15"/>
      <c r="CC77" s="15"/>
      <c r="CD77" s="15"/>
      <c r="CE77" s="15"/>
      <c r="CF77" s="15"/>
      <c r="CG77" s="15"/>
      <c r="CH77" s="15"/>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row>
    <row r="78" spans="1:123" s="1" customFormat="1" ht="13" x14ac:dyDescent="0.3">
      <c r="A78" s="2"/>
      <c r="D78" s="12" t="s">
        <v>262</v>
      </c>
      <c r="E78" s="25" t="s">
        <v>20</v>
      </c>
      <c r="G78" s="25"/>
      <c r="H78" s="40">
        <v>10</v>
      </c>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c r="BQ78" s="15"/>
      <c r="BR78" s="15"/>
      <c r="BS78" s="15"/>
      <c r="BT78" s="15"/>
      <c r="BU78" s="15"/>
      <c r="BV78" s="15"/>
      <c r="BW78" s="15"/>
      <c r="BX78" s="15"/>
      <c r="BY78" s="15"/>
      <c r="BZ78" s="15"/>
      <c r="CA78" s="15"/>
      <c r="CB78" s="15"/>
      <c r="CC78" s="15"/>
      <c r="CD78" s="15"/>
      <c r="CE78" s="15"/>
      <c r="CF78" s="15"/>
      <c r="CG78" s="15"/>
      <c r="CH78" s="15"/>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row>
    <row r="79" spans="1:123" s="1" customFormat="1" ht="13" x14ac:dyDescent="0.3">
      <c r="A79" s="2"/>
      <c r="D79" s="12" t="s">
        <v>263</v>
      </c>
      <c r="E79" s="25" t="s">
        <v>20</v>
      </c>
      <c r="G79" s="25"/>
      <c r="H79" s="40">
        <v>10</v>
      </c>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c r="BQ79" s="15"/>
      <c r="BR79" s="15"/>
      <c r="BS79" s="15"/>
      <c r="BT79" s="15"/>
      <c r="BU79" s="15"/>
      <c r="BV79" s="15"/>
      <c r="BW79" s="15"/>
      <c r="BX79" s="15"/>
      <c r="BY79" s="15"/>
      <c r="BZ79" s="15"/>
      <c r="CA79" s="15"/>
      <c r="CB79" s="15"/>
      <c r="CC79" s="15"/>
      <c r="CD79" s="15"/>
      <c r="CE79" s="15"/>
      <c r="CF79" s="15"/>
      <c r="CG79" s="15"/>
      <c r="CH79" s="15"/>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row>
    <row r="80" spans="1:123" s="1" customFormat="1" ht="13" x14ac:dyDescent="0.3">
      <c r="A80" s="2"/>
      <c r="D80" s="12"/>
      <c r="E80" s="3"/>
      <c r="G80" s="3"/>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c r="BQ80" s="15"/>
      <c r="BR80" s="15"/>
      <c r="BS80" s="15"/>
      <c r="BT80" s="15"/>
      <c r="BU80" s="15"/>
      <c r="BV80" s="15"/>
      <c r="BW80" s="15"/>
      <c r="BX80" s="15"/>
      <c r="BY80" s="15"/>
      <c r="BZ80" s="15"/>
      <c r="CA80" s="15"/>
      <c r="CB80" s="15"/>
      <c r="CC80" s="15"/>
      <c r="CD80" s="15"/>
      <c r="CE80" s="15"/>
      <c r="CF80" s="15"/>
      <c r="CG80" s="15"/>
      <c r="CH80" s="15"/>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row>
    <row r="81" spans="1:123" s="7" customFormat="1" ht="15.5" x14ac:dyDescent="0.35">
      <c r="A81" s="7" t="s">
        <v>59</v>
      </c>
      <c r="D81" s="21"/>
      <c r="E81" s="22"/>
      <c r="G81" s="48"/>
      <c r="H81" s="21"/>
    </row>
    <row r="82" spans="1:123" s="1" customFormat="1" ht="13" x14ac:dyDescent="0.3">
      <c r="A82" s="2"/>
      <c r="D82" s="12"/>
      <c r="E82" s="3"/>
      <c r="G82" s="3"/>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c r="BX82" s="15"/>
      <c r="BY82" s="15"/>
      <c r="BZ82" s="15"/>
      <c r="CA82" s="15"/>
      <c r="CB82" s="15"/>
      <c r="CC82" s="15"/>
      <c r="CD82" s="15"/>
      <c r="CE82" s="15"/>
      <c r="CF82" s="15"/>
      <c r="CG82" s="15"/>
      <c r="CH82" s="15"/>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row>
    <row r="83" spans="1:123" s="1" customFormat="1" ht="25.5" x14ac:dyDescent="0.3">
      <c r="A83" s="2"/>
      <c r="D83" s="12" t="s">
        <v>57</v>
      </c>
      <c r="E83" s="3"/>
      <c r="G83" s="3"/>
      <c r="H83" s="15"/>
      <c r="I83" s="15"/>
      <c r="K83" s="162" t="s">
        <v>334</v>
      </c>
      <c r="L83" s="161" t="s">
        <v>335</v>
      </c>
      <c r="M83" s="15"/>
      <c r="N83" s="152"/>
      <c r="O83" s="152"/>
      <c r="P83" s="152"/>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c r="BX83" s="15"/>
      <c r="BY83" s="15"/>
      <c r="BZ83" s="15"/>
      <c r="CA83" s="15"/>
      <c r="CB83" s="15"/>
      <c r="CC83" s="15"/>
      <c r="CD83" s="15"/>
      <c r="CE83" s="15"/>
      <c r="CF83" s="15"/>
      <c r="CG83" s="15"/>
      <c r="CH83" s="15"/>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row>
    <row r="84" spans="1:123" s="1" customFormat="1" ht="13" x14ac:dyDescent="0.3">
      <c r="A84" s="2"/>
      <c r="D84" s="12" t="s">
        <v>68</v>
      </c>
      <c r="E84" s="3" t="s">
        <v>67</v>
      </c>
      <c r="G84" s="52">
        <f>H84/$H$13</f>
        <v>12632.76125</v>
      </c>
      <c r="H84" s="153">
        <f>1250*(1+Sensitivity!F3)</f>
        <v>1250</v>
      </c>
      <c r="I84" s="152"/>
      <c r="K84" s="153">
        <f>120*14.88</f>
        <v>1785.6000000000001</v>
      </c>
      <c r="L84" s="153">
        <f>120*14.88</f>
        <v>1785.6000000000001</v>
      </c>
      <c r="M84" s="15"/>
      <c r="N84" s="152"/>
      <c r="O84" s="152"/>
      <c r="P84" s="152"/>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c r="BY84" s="15"/>
      <c r="BZ84" s="15"/>
      <c r="CA84" s="15"/>
      <c r="CB84" s="15"/>
      <c r="CC84" s="15"/>
      <c r="CD84" s="15"/>
      <c r="CE84" s="15"/>
      <c r="CF84" s="15"/>
      <c r="CG84" s="15"/>
      <c r="CH84" s="15"/>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row>
    <row r="85" spans="1:123" s="1" customFormat="1" ht="13" x14ac:dyDescent="0.3">
      <c r="A85" s="2"/>
      <c r="D85" s="12" t="s">
        <v>69</v>
      </c>
      <c r="E85" s="3" t="s">
        <v>67</v>
      </c>
      <c r="G85" s="52">
        <f t="shared" ref="G85:G86" si="16">H85/$H$13</f>
        <v>19403.921279999999</v>
      </c>
      <c r="H85" s="153">
        <v>1920</v>
      </c>
      <c r="I85" s="152"/>
      <c r="K85" s="153">
        <v>1785.6000000000001</v>
      </c>
      <c r="L85" s="153">
        <v>1785.6000000000001</v>
      </c>
      <c r="M85" s="15"/>
      <c r="N85" s="152"/>
      <c r="O85" s="152"/>
      <c r="P85" s="152"/>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c r="BQ85" s="15"/>
      <c r="BR85" s="15"/>
      <c r="BS85" s="15"/>
      <c r="BT85" s="15"/>
      <c r="BU85" s="15"/>
      <c r="BV85" s="15"/>
      <c r="BW85" s="15"/>
      <c r="BX85" s="15"/>
      <c r="BY85" s="15"/>
      <c r="BZ85" s="15"/>
      <c r="CA85" s="15"/>
      <c r="CB85" s="15"/>
      <c r="CC85" s="15"/>
      <c r="CD85" s="15"/>
      <c r="CE85" s="15"/>
      <c r="CF85" s="15"/>
      <c r="CG85" s="15"/>
      <c r="CH85" s="15"/>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row>
    <row r="86" spans="1:123" s="1" customFormat="1" ht="13" x14ac:dyDescent="0.3">
      <c r="A86" s="2"/>
      <c r="D86" s="12" t="s">
        <v>70</v>
      </c>
      <c r="E86" s="3" t="s">
        <v>67</v>
      </c>
      <c r="G86" s="52">
        <f t="shared" si="16"/>
        <v>14148.6926</v>
      </c>
      <c r="H86" s="153">
        <v>1400</v>
      </c>
      <c r="I86" s="152"/>
      <c r="K86" s="153">
        <v>1785.6000000000001</v>
      </c>
      <c r="L86" s="153">
        <v>1785.6000000000001</v>
      </c>
      <c r="M86" s="15"/>
      <c r="N86" s="152"/>
      <c r="O86" s="152"/>
      <c r="P86" s="152"/>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c r="BQ86" s="15"/>
      <c r="BR86" s="15"/>
      <c r="BS86" s="15"/>
      <c r="BT86" s="15"/>
      <c r="BU86" s="15"/>
      <c r="BV86" s="15"/>
      <c r="BW86" s="15"/>
      <c r="BX86" s="15"/>
      <c r="BY86" s="15"/>
      <c r="BZ86" s="15"/>
      <c r="CA86" s="15"/>
      <c r="CB86" s="15"/>
      <c r="CC86" s="15"/>
      <c r="CD86" s="15"/>
      <c r="CE86" s="15"/>
      <c r="CF86" s="15"/>
      <c r="CG86" s="15"/>
      <c r="CH86" s="15"/>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row>
    <row r="87" spans="1:123" s="1" customFormat="1" ht="13" x14ac:dyDescent="0.3">
      <c r="A87" s="2"/>
      <c r="D87" s="12"/>
      <c r="E87" s="3"/>
      <c r="G87" s="3"/>
      <c r="H87" s="12"/>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5"/>
      <c r="BX87" s="15"/>
      <c r="BY87" s="15"/>
      <c r="BZ87" s="15"/>
      <c r="CA87" s="15"/>
      <c r="CB87" s="15"/>
      <c r="CC87" s="15"/>
      <c r="CD87" s="15"/>
      <c r="CE87" s="15"/>
      <c r="CF87" s="15"/>
      <c r="CG87" s="15"/>
      <c r="CH87" s="15"/>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row>
    <row r="88" spans="1:123" s="1" customFormat="1" ht="13" x14ac:dyDescent="0.3">
      <c r="A88" s="2"/>
      <c r="D88" s="12" t="s">
        <v>58</v>
      </c>
      <c r="E88" s="3" t="s">
        <v>32</v>
      </c>
      <c r="G88" s="3"/>
      <c r="H88" s="39">
        <v>0</v>
      </c>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row>
    <row r="89" spans="1:123" s="1" customFormat="1" ht="13" x14ac:dyDescent="0.3">
      <c r="A89" s="2"/>
      <c r="D89" s="12"/>
      <c r="E89" s="3"/>
      <c r="G89" s="3"/>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row>
    <row r="90" spans="1:123" s="7" customFormat="1" ht="15.5" x14ac:dyDescent="0.35">
      <c r="A90" s="7" t="s">
        <v>71</v>
      </c>
      <c r="D90" s="21"/>
      <c r="E90" s="22"/>
      <c r="G90" s="48"/>
      <c r="H90" s="21"/>
    </row>
    <row r="91" spans="1:123" customFormat="1" ht="14.5" x14ac:dyDescent="0.35">
      <c r="E91" s="75"/>
    </row>
    <row r="92" spans="1:123" customFormat="1" ht="14.5" x14ac:dyDescent="0.35">
      <c r="B92" s="6" t="s">
        <v>148</v>
      </c>
      <c r="E92" s="75"/>
    </row>
    <row r="93" spans="1:123" s="1" customFormat="1" ht="13" x14ac:dyDescent="0.3">
      <c r="A93" s="2"/>
      <c r="D93" s="12"/>
      <c r="E93" s="3"/>
      <c r="G93" s="3"/>
      <c r="H93" s="15"/>
      <c r="I93" s="15"/>
      <c r="J93" s="15"/>
      <c r="K93" s="316" t="s">
        <v>138</v>
      </c>
      <c r="L93" s="317"/>
      <c r="M93" s="318"/>
      <c r="N93" s="15"/>
      <c r="O93" s="316" t="s">
        <v>139</v>
      </c>
      <c r="P93" s="317"/>
      <c r="Q93" s="318"/>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15"/>
      <c r="CB93" s="15"/>
      <c r="CC93" s="15"/>
      <c r="CD93" s="15"/>
      <c r="CE93" s="15"/>
      <c r="CF93" s="15"/>
      <c r="CG93" s="15"/>
      <c r="CH93" s="15"/>
      <c r="CI93" s="15"/>
      <c r="CJ93" s="15"/>
      <c r="CK93" s="15"/>
      <c r="CL93" s="15"/>
      <c r="CM93" s="15"/>
      <c r="CN93" s="15"/>
      <c r="CO93" s="15"/>
      <c r="CP93" s="15"/>
      <c r="CQ93" s="15"/>
      <c r="CR93" s="15"/>
      <c r="CS93" s="15"/>
      <c r="CT93" s="15"/>
      <c r="CU93" s="15"/>
      <c r="CV93" s="15"/>
      <c r="CW93" s="15"/>
      <c r="CX93" s="15"/>
      <c r="CY93" s="15"/>
      <c r="CZ93" s="15"/>
      <c r="DA93" s="15"/>
      <c r="DB93" s="15"/>
      <c r="DC93" s="15"/>
      <c r="DD93" s="15"/>
      <c r="DE93" s="15"/>
      <c r="DF93" s="15"/>
      <c r="DG93" s="15"/>
      <c r="DH93" s="15"/>
      <c r="DI93" s="15"/>
      <c r="DJ93" s="15"/>
      <c r="DK93" s="15"/>
      <c r="DL93" s="15"/>
      <c r="DM93" s="15"/>
      <c r="DN93" s="15"/>
      <c r="DO93" s="15"/>
      <c r="DP93" s="15"/>
      <c r="DQ93" s="15"/>
      <c r="DR93" s="15"/>
      <c r="DS93" s="15"/>
    </row>
    <row r="94" spans="1:123" s="1" customFormat="1" ht="13" x14ac:dyDescent="0.3">
      <c r="A94" s="2"/>
      <c r="D94" s="12" t="s">
        <v>56</v>
      </c>
      <c r="E94" s="3"/>
      <c r="G94" s="3" t="s">
        <v>21</v>
      </c>
      <c r="H94" s="15"/>
      <c r="I94" s="15"/>
      <c r="K94" s="71" t="str">
        <f t="array" ref="K94:M94">TRANSPOSE(D95:D97)</f>
        <v xml:space="preserve">LFP </v>
      </c>
      <c r="L94" s="72" t="str">
        <v xml:space="preserve">LCO </v>
      </c>
      <c r="M94" s="73" t="str">
        <v xml:space="preserve">NMC </v>
      </c>
      <c r="N94" s="15"/>
      <c r="O94" s="71" t="str">
        <f>K94</f>
        <v xml:space="preserve">LFP </v>
      </c>
      <c r="P94" s="72" t="str">
        <f t="shared" ref="P94:Q94" si="17">L94</f>
        <v xml:space="preserve">LCO </v>
      </c>
      <c r="Q94" s="73" t="str">
        <f t="shared" si="17"/>
        <v xml:space="preserve">NMC </v>
      </c>
      <c r="R94" s="15"/>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c r="BX94" s="15"/>
      <c r="BY94" s="15"/>
      <c r="BZ94" s="15"/>
      <c r="CA94" s="15"/>
      <c r="CB94" s="15"/>
      <c r="CC94" s="15"/>
      <c r="CD94" s="15"/>
      <c r="CE94" s="15"/>
      <c r="CF94" s="15"/>
      <c r="CG94" s="15"/>
      <c r="CH94" s="15"/>
      <c r="CI94" s="15"/>
      <c r="CJ94" s="15"/>
      <c r="CK94" s="15"/>
      <c r="CL94" s="15"/>
      <c r="CM94" s="15"/>
      <c r="CN94" s="15"/>
      <c r="CO94" s="15"/>
      <c r="CP94" s="15"/>
      <c r="CQ94" s="15"/>
      <c r="CR94" s="15"/>
      <c r="CS94" s="15"/>
      <c r="CT94" s="15"/>
      <c r="CU94" s="15"/>
      <c r="CV94" s="15"/>
      <c r="CW94" s="15"/>
      <c r="CX94" s="15"/>
      <c r="CY94" s="15"/>
      <c r="CZ94" s="15"/>
      <c r="DA94" s="15"/>
      <c r="DB94" s="15"/>
      <c r="DC94" s="15"/>
      <c r="DD94" s="15"/>
      <c r="DE94" s="15"/>
      <c r="DF94" s="15"/>
      <c r="DG94" s="15"/>
      <c r="DH94" s="15"/>
      <c r="DI94" s="15"/>
      <c r="DJ94" s="15"/>
      <c r="DK94" s="15"/>
      <c r="DL94" s="15"/>
      <c r="DM94" s="15"/>
      <c r="DN94" s="15"/>
      <c r="DO94" s="15"/>
      <c r="DP94" s="15"/>
      <c r="DQ94" s="15"/>
      <c r="DR94" s="15"/>
      <c r="DS94" s="15"/>
    </row>
    <row r="95" spans="1:123" s="1" customFormat="1" ht="13" x14ac:dyDescent="0.3">
      <c r="A95" s="2"/>
      <c r="D95" s="12" t="s">
        <v>68</v>
      </c>
      <c r="E95" s="3" t="s">
        <v>67</v>
      </c>
      <c r="G95" s="52">
        <f t="shared" ref="G95:G97" si="18">H95/$H$13</f>
        <v>6338.6142848000009</v>
      </c>
      <c r="H95" s="52">
        <f>SUMPRODUCT(K95:K100,O95:O100)</f>
        <v>627.20000000000005</v>
      </c>
      <c r="I95" s="11">
        <f t="shared" ref="I95:I97" si="19">G95/70</f>
        <v>90.551632640000008</v>
      </c>
      <c r="J95" s="70" t="s">
        <v>132</v>
      </c>
      <c r="K95" s="39">
        <v>0.37</v>
      </c>
      <c r="L95" s="39">
        <v>0.37</v>
      </c>
      <c r="M95" s="39">
        <v>0.37</v>
      </c>
      <c r="N95" s="15"/>
      <c r="O95" s="153">
        <v>627.20000000000005</v>
      </c>
      <c r="P95" s="153">
        <v>1190</v>
      </c>
      <c r="Q95" s="153">
        <v>840</v>
      </c>
      <c r="R95" s="15"/>
      <c r="S95" s="15"/>
      <c r="T95" s="15"/>
      <c r="U95" s="15"/>
      <c r="V95" s="15"/>
      <c r="W95" s="15"/>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c r="BX95" s="15"/>
      <c r="BY95" s="15"/>
      <c r="BZ95" s="15"/>
      <c r="CA95" s="15"/>
      <c r="CB95" s="15"/>
      <c r="CC95" s="15"/>
      <c r="CD95" s="15"/>
      <c r="CE95" s="15"/>
      <c r="CF95" s="15"/>
      <c r="CG95" s="15"/>
      <c r="CH95" s="15"/>
      <c r="CI95" s="15"/>
      <c r="CJ95" s="15"/>
      <c r="CK95" s="15"/>
      <c r="CL95" s="15"/>
      <c r="CM95" s="15"/>
      <c r="CN95" s="15"/>
      <c r="CO95" s="15"/>
      <c r="CP95" s="15"/>
      <c r="CQ95" s="15"/>
      <c r="CR95" s="15"/>
      <c r="CS95" s="15"/>
      <c r="CT95" s="15"/>
      <c r="CU95" s="15"/>
      <c r="CV95" s="15"/>
      <c r="CW95" s="15"/>
      <c r="CX95" s="15"/>
      <c r="CY95" s="15"/>
      <c r="CZ95" s="15"/>
      <c r="DA95" s="15"/>
      <c r="DB95" s="15"/>
      <c r="DC95" s="15"/>
      <c r="DD95" s="15"/>
      <c r="DE95" s="15"/>
      <c r="DF95" s="15"/>
      <c r="DG95" s="15"/>
      <c r="DH95" s="15"/>
      <c r="DI95" s="15"/>
      <c r="DJ95" s="15"/>
      <c r="DK95" s="15"/>
      <c r="DL95" s="15"/>
      <c r="DM95" s="15"/>
      <c r="DN95" s="15"/>
      <c r="DO95" s="15"/>
      <c r="DP95" s="15"/>
      <c r="DQ95" s="15"/>
      <c r="DR95" s="15"/>
      <c r="DS95" s="15"/>
    </row>
    <row r="96" spans="1:123" s="1" customFormat="1" ht="13" x14ac:dyDescent="0.3">
      <c r="A96" s="2"/>
      <c r="D96" s="12" t="s">
        <v>69</v>
      </c>
      <c r="E96" s="3" t="s">
        <v>67</v>
      </c>
      <c r="G96" s="52">
        <f t="shared" si="18"/>
        <v>12026.388710000001</v>
      </c>
      <c r="H96" s="52">
        <f>SUMPRODUCT(L95:L100,P95:P100)</f>
        <v>1190</v>
      </c>
      <c r="I96" s="11">
        <f t="shared" si="19"/>
        <v>171.805553</v>
      </c>
      <c r="J96" s="70" t="s">
        <v>133</v>
      </c>
      <c r="K96" s="39">
        <v>0.16</v>
      </c>
      <c r="L96" s="39">
        <v>0.16</v>
      </c>
      <c r="M96" s="39">
        <v>0.16</v>
      </c>
      <c r="N96" s="15"/>
      <c r="O96" s="153">
        <v>627.20000000000005</v>
      </c>
      <c r="P96" s="153">
        <v>1190</v>
      </c>
      <c r="Q96" s="153">
        <v>840</v>
      </c>
      <c r="R96" s="15"/>
      <c r="S96" s="15"/>
      <c r="T96" s="15"/>
      <c r="U96" s="15"/>
      <c r="V96" s="15"/>
      <c r="W96" s="15"/>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c r="BX96" s="15"/>
      <c r="BY96" s="15"/>
      <c r="BZ96" s="15"/>
      <c r="CA96" s="15"/>
      <c r="CB96" s="15"/>
      <c r="CC96" s="15"/>
      <c r="CD96" s="15"/>
      <c r="CE96" s="15"/>
      <c r="CF96" s="15"/>
      <c r="CG96" s="15"/>
      <c r="CH96" s="15"/>
      <c r="CI96" s="15"/>
      <c r="CJ96" s="15"/>
      <c r="CK96" s="15"/>
      <c r="CL96" s="15"/>
      <c r="CM96" s="15"/>
      <c r="CN96" s="15"/>
      <c r="CO96" s="15"/>
      <c r="CP96" s="15"/>
      <c r="CQ96" s="15"/>
      <c r="CR96" s="15"/>
      <c r="CS96" s="15"/>
      <c r="CT96" s="15"/>
      <c r="CU96" s="15"/>
      <c r="CV96" s="15"/>
      <c r="CW96" s="15"/>
      <c r="CX96" s="15"/>
      <c r="CY96" s="15"/>
      <c r="CZ96" s="15"/>
      <c r="DA96" s="15"/>
      <c r="DB96" s="15"/>
      <c r="DC96" s="15"/>
      <c r="DD96" s="15"/>
      <c r="DE96" s="15"/>
      <c r="DF96" s="15"/>
      <c r="DG96" s="15"/>
      <c r="DH96" s="15"/>
      <c r="DI96" s="15"/>
      <c r="DJ96" s="15"/>
      <c r="DK96" s="15"/>
      <c r="DL96" s="15"/>
      <c r="DM96" s="15"/>
      <c r="DN96" s="15"/>
      <c r="DO96" s="15"/>
      <c r="DP96" s="15"/>
      <c r="DQ96" s="15"/>
      <c r="DR96" s="15"/>
      <c r="DS96" s="15"/>
    </row>
    <row r="97" spans="1:123" s="1" customFormat="1" ht="13" x14ac:dyDescent="0.3">
      <c r="A97" s="2"/>
      <c r="D97" s="12" t="s">
        <v>70</v>
      </c>
      <c r="E97" s="3" t="s">
        <v>67</v>
      </c>
      <c r="G97" s="52">
        <f t="shared" si="18"/>
        <v>8489.2155600000006</v>
      </c>
      <c r="H97" s="52">
        <f>SUMPRODUCT(M95:M100,Q95:Q100)</f>
        <v>840</v>
      </c>
      <c r="I97" s="11">
        <f t="shared" si="19"/>
        <v>121.27450800000001</v>
      </c>
      <c r="J97" s="70" t="s">
        <v>134</v>
      </c>
      <c r="K97" s="39">
        <v>0.1</v>
      </c>
      <c r="L97" s="39">
        <v>0.1</v>
      </c>
      <c r="M97" s="39">
        <v>0.1</v>
      </c>
      <c r="N97" s="15"/>
      <c r="O97" s="153">
        <v>627.20000000000005</v>
      </c>
      <c r="P97" s="153">
        <v>1190</v>
      </c>
      <c r="Q97" s="153">
        <v>840</v>
      </c>
      <c r="R97" s="15"/>
      <c r="S97" s="15"/>
      <c r="T97" s="15"/>
      <c r="U97" s="15"/>
      <c r="V97" s="15"/>
      <c r="W97" s="15"/>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5"/>
      <c r="BX97" s="15"/>
      <c r="BY97" s="15"/>
      <c r="BZ97" s="15"/>
      <c r="CA97" s="15"/>
      <c r="CB97" s="15"/>
      <c r="CC97" s="15"/>
      <c r="CD97" s="15"/>
      <c r="CE97" s="15"/>
      <c r="CF97" s="15"/>
      <c r="CG97" s="15"/>
      <c r="CH97" s="15"/>
      <c r="CI97" s="15"/>
      <c r="CJ97" s="15"/>
      <c r="CK97" s="15"/>
      <c r="CL97" s="15"/>
      <c r="CM97" s="15"/>
      <c r="CN97" s="15"/>
      <c r="CO97" s="15"/>
      <c r="CP97" s="15"/>
      <c r="CQ97" s="15"/>
      <c r="CR97" s="15"/>
      <c r="CS97" s="15"/>
      <c r="CT97" s="15"/>
      <c r="CU97" s="15"/>
      <c r="CV97" s="15"/>
      <c r="CW97" s="15"/>
      <c r="CX97" s="15"/>
      <c r="CY97" s="15"/>
      <c r="CZ97" s="15"/>
      <c r="DA97" s="15"/>
      <c r="DB97" s="15"/>
      <c r="DC97" s="15"/>
      <c r="DD97" s="15"/>
      <c r="DE97" s="15"/>
      <c r="DF97" s="15"/>
      <c r="DG97" s="15"/>
      <c r="DH97" s="15"/>
      <c r="DI97" s="15"/>
      <c r="DJ97" s="15"/>
      <c r="DK97" s="15"/>
      <c r="DL97" s="15"/>
      <c r="DM97" s="15"/>
      <c r="DN97" s="15"/>
      <c r="DO97" s="15"/>
      <c r="DP97" s="15"/>
      <c r="DQ97" s="15"/>
      <c r="DR97" s="15"/>
      <c r="DS97" s="15"/>
    </row>
    <row r="98" spans="1:123" s="1" customFormat="1" ht="13" x14ac:dyDescent="0.3">
      <c r="A98" s="2"/>
      <c r="D98" s="12"/>
      <c r="E98" s="3"/>
      <c r="G98" s="3"/>
      <c r="H98" s="12"/>
      <c r="I98" s="15"/>
      <c r="J98" s="70" t="s">
        <v>135</v>
      </c>
      <c r="K98" s="39">
        <v>0.21</v>
      </c>
      <c r="L98" s="39">
        <v>0.21</v>
      </c>
      <c r="M98" s="39">
        <v>0.21</v>
      </c>
      <c r="N98" s="15"/>
      <c r="O98" s="153">
        <v>627.20000000000005</v>
      </c>
      <c r="P98" s="153">
        <v>1190</v>
      </c>
      <c r="Q98" s="153">
        <v>840</v>
      </c>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5"/>
      <c r="BX98" s="15"/>
      <c r="BY98" s="15"/>
      <c r="BZ98" s="15"/>
      <c r="CA98" s="15"/>
      <c r="CB98" s="15"/>
      <c r="CC98" s="15"/>
      <c r="CD98" s="15"/>
      <c r="CE98" s="15"/>
      <c r="CF98" s="15"/>
      <c r="CG98" s="15"/>
      <c r="CH98" s="15"/>
      <c r="CI98" s="15"/>
      <c r="CJ98" s="15"/>
      <c r="CK98" s="15"/>
      <c r="CL98" s="15"/>
      <c r="CM98" s="15"/>
      <c r="CN98" s="15"/>
      <c r="CO98" s="15"/>
      <c r="CP98" s="15"/>
      <c r="CQ98" s="15"/>
      <c r="CR98" s="15"/>
      <c r="CS98" s="15"/>
      <c r="CT98" s="15"/>
      <c r="CU98" s="15"/>
      <c r="CV98" s="15"/>
      <c r="CW98" s="15"/>
      <c r="CX98" s="15"/>
      <c r="CY98" s="15"/>
      <c r="CZ98" s="15"/>
      <c r="DA98" s="15"/>
      <c r="DB98" s="15"/>
      <c r="DC98" s="15"/>
      <c r="DD98" s="15"/>
      <c r="DE98" s="15"/>
      <c r="DF98" s="15"/>
      <c r="DG98" s="15"/>
      <c r="DH98" s="15"/>
      <c r="DI98" s="15"/>
      <c r="DJ98" s="15"/>
      <c r="DK98" s="15"/>
      <c r="DL98" s="15"/>
      <c r="DM98" s="15"/>
      <c r="DN98" s="15"/>
      <c r="DO98" s="15"/>
      <c r="DP98" s="15"/>
      <c r="DQ98" s="15"/>
      <c r="DR98" s="15"/>
      <c r="DS98" s="15"/>
    </row>
    <row r="99" spans="1:123" s="1" customFormat="1" ht="13" x14ac:dyDescent="0.3">
      <c r="A99" s="2"/>
      <c r="D99" s="12" t="s">
        <v>141</v>
      </c>
      <c r="E99" s="3" t="s">
        <v>32</v>
      </c>
      <c r="G99" s="3"/>
      <c r="H99" s="39">
        <v>0</v>
      </c>
      <c r="I99" s="15"/>
      <c r="J99" s="70" t="s">
        <v>136</v>
      </c>
      <c r="K99" s="39">
        <v>0.05</v>
      </c>
      <c r="L99" s="39">
        <v>0.05</v>
      </c>
      <c r="M99" s="39">
        <v>0.05</v>
      </c>
      <c r="N99" s="15"/>
      <c r="O99" s="153">
        <v>627.20000000000005</v>
      </c>
      <c r="P99" s="153">
        <v>1190</v>
      </c>
      <c r="Q99" s="153">
        <v>840</v>
      </c>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c r="BA99" s="15"/>
      <c r="BB99" s="15"/>
      <c r="BC99" s="15"/>
      <c r="BD99" s="15"/>
      <c r="BE99" s="15"/>
      <c r="BF99" s="15"/>
      <c r="BG99" s="15"/>
      <c r="BH99" s="15"/>
      <c r="BI99" s="15"/>
      <c r="BJ99" s="15"/>
      <c r="BK99" s="15"/>
      <c r="BL99" s="15"/>
      <c r="BM99" s="15"/>
      <c r="BN99" s="15"/>
      <c r="BO99" s="15"/>
      <c r="BP99" s="15"/>
      <c r="BQ99" s="15"/>
      <c r="BR99" s="15"/>
      <c r="BS99" s="15"/>
      <c r="BT99" s="15"/>
      <c r="BU99" s="15"/>
      <c r="BV99" s="15"/>
      <c r="BW99" s="15"/>
      <c r="BX99" s="15"/>
      <c r="BY99" s="15"/>
      <c r="BZ99" s="15"/>
      <c r="CA99" s="15"/>
      <c r="CB99" s="15"/>
      <c r="CC99" s="15"/>
      <c r="CD99" s="15"/>
      <c r="CE99" s="15"/>
      <c r="CF99" s="15"/>
      <c r="CG99" s="15"/>
      <c r="CH99" s="15"/>
      <c r="CI99" s="15"/>
      <c r="CJ99" s="15"/>
      <c r="CK99" s="15"/>
      <c r="CL99" s="15"/>
      <c r="CM99" s="15"/>
      <c r="CN99" s="15"/>
      <c r="CO99" s="15"/>
      <c r="CP99" s="15"/>
      <c r="CQ99" s="15"/>
      <c r="CR99" s="15"/>
      <c r="CS99" s="15"/>
      <c r="CT99" s="15"/>
      <c r="CU99" s="15"/>
      <c r="CV99" s="15"/>
      <c r="CW99" s="15"/>
      <c r="CX99" s="15"/>
      <c r="CY99" s="15"/>
      <c r="CZ99" s="15"/>
      <c r="DA99" s="15"/>
      <c r="DB99" s="15"/>
      <c r="DC99" s="15"/>
      <c r="DD99" s="15"/>
      <c r="DE99" s="15"/>
      <c r="DF99" s="15"/>
      <c r="DG99" s="15"/>
      <c r="DH99" s="15"/>
      <c r="DI99" s="15"/>
      <c r="DJ99" s="15"/>
      <c r="DK99" s="15"/>
      <c r="DL99" s="15"/>
      <c r="DM99" s="15"/>
      <c r="DN99" s="15"/>
      <c r="DO99" s="15"/>
      <c r="DP99" s="15"/>
      <c r="DQ99" s="15"/>
      <c r="DR99" s="15"/>
      <c r="DS99" s="15"/>
    </row>
    <row r="100" spans="1:123" s="1" customFormat="1" ht="13" x14ac:dyDescent="0.3">
      <c r="A100" s="2"/>
      <c r="D100" s="12"/>
      <c r="E100" s="3"/>
      <c r="G100" s="3"/>
      <c r="H100" s="15"/>
      <c r="I100" s="15"/>
      <c r="J100" s="15" t="s">
        <v>137</v>
      </c>
      <c r="K100" s="39">
        <v>0.11</v>
      </c>
      <c r="L100" s="39">
        <v>0.11</v>
      </c>
      <c r="M100" s="39">
        <v>0.11</v>
      </c>
      <c r="N100" s="15"/>
      <c r="O100" s="153">
        <v>627.20000000000005</v>
      </c>
      <c r="P100" s="153">
        <v>1190</v>
      </c>
      <c r="Q100" s="153">
        <v>840</v>
      </c>
      <c r="R100" s="15"/>
      <c r="S100" s="15"/>
      <c r="T100" s="15"/>
      <c r="U100" s="15"/>
      <c r="V100" s="15"/>
      <c r="W100" s="15"/>
      <c r="X100" s="15"/>
      <c r="Y100" s="15"/>
      <c r="Z100" s="15"/>
      <c r="AA100" s="15"/>
      <c r="AB100" s="15"/>
      <c r="AC100" s="15"/>
      <c r="AD100" s="15"/>
      <c r="AE100" s="15"/>
      <c r="AF100" s="15"/>
      <c r="AG100" s="15"/>
      <c r="AH100" s="15"/>
      <c r="AI100" s="15"/>
      <c r="AJ100" s="15"/>
      <c r="AK100" s="15"/>
      <c r="AL100" s="15"/>
      <c r="AM100" s="15"/>
      <c r="AN100" s="15"/>
      <c r="AO100" s="15"/>
      <c r="AP100" s="15"/>
      <c r="AQ100" s="15"/>
      <c r="AR100" s="15"/>
      <c r="AS100" s="15"/>
      <c r="AT100" s="15"/>
      <c r="AU100" s="15"/>
      <c r="AV100" s="15"/>
      <c r="AW100" s="15"/>
      <c r="AX100" s="15"/>
      <c r="AY100" s="15"/>
      <c r="AZ100" s="15"/>
      <c r="BA100" s="15"/>
      <c r="BB100" s="15"/>
      <c r="BC100" s="15"/>
      <c r="BD100" s="15"/>
      <c r="BE100" s="15"/>
      <c r="BF100" s="15"/>
      <c r="BG100" s="15"/>
      <c r="BH100" s="15"/>
      <c r="BI100" s="15"/>
      <c r="BJ100" s="15"/>
      <c r="BK100" s="15"/>
      <c r="BL100" s="15"/>
      <c r="BM100" s="15"/>
      <c r="BN100" s="15"/>
      <c r="BO100" s="15"/>
      <c r="BP100" s="15"/>
      <c r="BQ100" s="15"/>
      <c r="BR100" s="15"/>
      <c r="BS100" s="15"/>
      <c r="BT100" s="15"/>
      <c r="BU100" s="15"/>
      <c r="BV100" s="15"/>
      <c r="BW100" s="15"/>
      <c r="BX100" s="15"/>
      <c r="BY100" s="15"/>
      <c r="BZ100" s="15"/>
      <c r="CA100" s="15"/>
      <c r="CB100" s="15"/>
      <c r="CC100" s="15"/>
      <c r="CD100" s="15"/>
      <c r="CE100" s="15"/>
      <c r="CF100" s="15"/>
      <c r="CG100" s="15"/>
      <c r="CH100" s="15"/>
      <c r="CI100" s="15"/>
      <c r="CJ100" s="15"/>
      <c r="CK100" s="15"/>
      <c r="CL100" s="15"/>
      <c r="CM100" s="15"/>
      <c r="CN100" s="15"/>
      <c r="CO100" s="15"/>
      <c r="CP100" s="15"/>
      <c r="CQ100" s="15"/>
      <c r="CR100" s="15"/>
      <c r="CS100" s="15"/>
      <c r="CT100" s="15"/>
      <c r="CU100" s="15"/>
      <c r="CV100" s="15"/>
      <c r="CW100" s="15"/>
      <c r="CX100" s="15"/>
      <c r="CY100" s="15"/>
      <c r="CZ100" s="15"/>
      <c r="DA100" s="15"/>
      <c r="DB100" s="15"/>
      <c r="DC100" s="15"/>
      <c r="DD100" s="15"/>
      <c r="DE100" s="15"/>
      <c r="DF100" s="15"/>
      <c r="DG100" s="15"/>
      <c r="DH100" s="15"/>
      <c r="DI100" s="15"/>
      <c r="DJ100" s="15"/>
      <c r="DK100" s="15"/>
      <c r="DL100" s="15"/>
      <c r="DM100" s="15"/>
      <c r="DN100" s="15"/>
      <c r="DO100" s="15"/>
      <c r="DP100" s="15"/>
      <c r="DQ100" s="15"/>
      <c r="DR100" s="15"/>
      <c r="DS100" s="15"/>
    </row>
    <row r="101" spans="1:123" customFormat="1" ht="14.5" x14ac:dyDescent="0.35"/>
    <row r="102" spans="1:123" s="1" customFormat="1" ht="13" x14ac:dyDescent="0.3">
      <c r="A102" s="2"/>
      <c r="D102" s="12" t="s">
        <v>315</v>
      </c>
      <c r="E102" s="3" t="s">
        <v>32</v>
      </c>
      <c r="G102" s="3"/>
      <c r="H102" s="39">
        <v>0.15</v>
      </c>
      <c r="I102" s="39">
        <v>0.15</v>
      </c>
      <c r="J102" s="39">
        <v>0.15</v>
      </c>
      <c r="K102" s="39">
        <v>0.15</v>
      </c>
      <c r="L102" s="39">
        <f>MAX(K102-2%,0)</f>
        <v>0.13</v>
      </c>
      <c r="M102" s="39">
        <f t="shared" ref="M102:BX102" si="20">MAX(L102-2%,0)</f>
        <v>0.11</v>
      </c>
      <c r="N102" s="39">
        <f t="shared" si="20"/>
        <v>0.09</v>
      </c>
      <c r="O102" s="39">
        <f t="shared" si="20"/>
        <v>6.9999999999999993E-2</v>
      </c>
      <c r="P102" s="39">
        <f t="shared" si="20"/>
        <v>4.9999999999999989E-2</v>
      </c>
      <c r="Q102" s="39">
        <f t="shared" si="20"/>
        <v>2.9999999999999988E-2</v>
      </c>
      <c r="R102" s="39">
        <f t="shared" si="20"/>
        <v>9.9999999999999881E-3</v>
      </c>
      <c r="S102" s="39">
        <f t="shared" si="20"/>
        <v>0</v>
      </c>
      <c r="T102" s="39">
        <f t="shared" si="20"/>
        <v>0</v>
      </c>
      <c r="U102" s="39">
        <f t="shared" si="20"/>
        <v>0</v>
      </c>
      <c r="V102" s="39">
        <f t="shared" si="20"/>
        <v>0</v>
      </c>
      <c r="W102" s="39">
        <f t="shared" si="20"/>
        <v>0</v>
      </c>
      <c r="X102" s="39">
        <f t="shared" si="20"/>
        <v>0</v>
      </c>
      <c r="Y102" s="39">
        <f t="shared" si="20"/>
        <v>0</v>
      </c>
      <c r="Z102" s="39">
        <f t="shared" si="20"/>
        <v>0</v>
      </c>
      <c r="AA102" s="39">
        <f t="shared" si="20"/>
        <v>0</v>
      </c>
      <c r="AB102" s="39">
        <f t="shared" si="20"/>
        <v>0</v>
      </c>
      <c r="AC102" s="39">
        <f t="shared" si="20"/>
        <v>0</v>
      </c>
      <c r="AD102" s="39">
        <f t="shared" si="20"/>
        <v>0</v>
      </c>
      <c r="AE102" s="39">
        <f t="shared" si="20"/>
        <v>0</v>
      </c>
      <c r="AF102" s="39">
        <f t="shared" si="20"/>
        <v>0</v>
      </c>
      <c r="AG102" s="39">
        <f t="shared" si="20"/>
        <v>0</v>
      </c>
      <c r="AH102" s="39">
        <f t="shared" si="20"/>
        <v>0</v>
      </c>
      <c r="AI102" s="39">
        <f t="shared" si="20"/>
        <v>0</v>
      </c>
      <c r="AJ102" s="39">
        <f t="shared" si="20"/>
        <v>0</v>
      </c>
      <c r="AK102" s="39">
        <f t="shared" si="20"/>
        <v>0</v>
      </c>
      <c r="AL102" s="39">
        <f t="shared" si="20"/>
        <v>0</v>
      </c>
      <c r="AM102" s="39">
        <f t="shared" si="20"/>
        <v>0</v>
      </c>
      <c r="AN102" s="39">
        <f t="shared" si="20"/>
        <v>0</v>
      </c>
      <c r="AO102" s="39">
        <f t="shared" si="20"/>
        <v>0</v>
      </c>
      <c r="AP102" s="39">
        <f t="shared" si="20"/>
        <v>0</v>
      </c>
      <c r="AQ102" s="39">
        <f t="shared" si="20"/>
        <v>0</v>
      </c>
      <c r="AR102" s="39">
        <f t="shared" si="20"/>
        <v>0</v>
      </c>
      <c r="AS102" s="39">
        <f t="shared" si="20"/>
        <v>0</v>
      </c>
      <c r="AT102" s="39">
        <f t="shared" si="20"/>
        <v>0</v>
      </c>
      <c r="AU102" s="39">
        <f t="shared" si="20"/>
        <v>0</v>
      </c>
      <c r="AV102" s="39">
        <f t="shared" si="20"/>
        <v>0</v>
      </c>
      <c r="AW102" s="39">
        <f t="shared" si="20"/>
        <v>0</v>
      </c>
      <c r="AX102" s="39">
        <f t="shared" si="20"/>
        <v>0</v>
      </c>
      <c r="AY102" s="39">
        <f t="shared" si="20"/>
        <v>0</v>
      </c>
      <c r="AZ102" s="39">
        <f t="shared" si="20"/>
        <v>0</v>
      </c>
      <c r="BA102" s="39">
        <f t="shared" si="20"/>
        <v>0</v>
      </c>
      <c r="BB102" s="39">
        <f t="shared" si="20"/>
        <v>0</v>
      </c>
      <c r="BC102" s="39">
        <f t="shared" si="20"/>
        <v>0</v>
      </c>
      <c r="BD102" s="39">
        <f t="shared" si="20"/>
        <v>0</v>
      </c>
      <c r="BE102" s="39">
        <f t="shared" si="20"/>
        <v>0</v>
      </c>
      <c r="BF102" s="39">
        <f t="shared" si="20"/>
        <v>0</v>
      </c>
      <c r="BG102" s="39">
        <f t="shared" si="20"/>
        <v>0</v>
      </c>
      <c r="BH102" s="39">
        <f t="shared" si="20"/>
        <v>0</v>
      </c>
      <c r="BI102" s="39">
        <f t="shared" si="20"/>
        <v>0</v>
      </c>
      <c r="BJ102" s="39">
        <f t="shared" si="20"/>
        <v>0</v>
      </c>
      <c r="BK102" s="39">
        <f t="shared" si="20"/>
        <v>0</v>
      </c>
      <c r="BL102" s="39">
        <f t="shared" si="20"/>
        <v>0</v>
      </c>
      <c r="BM102" s="39">
        <f t="shared" si="20"/>
        <v>0</v>
      </c>
      <c r="BN102" s="39">
        <f t="shared" si="20"/>
        <v>0</v>
      </c>
      <c r="BO102" s="39">
        <f t="shared" si="20"/>
        <v>0</v>
      </c>
      <c r="BP102" s="39">
        <f t="shared" si="20"/>
        <v>0</v>
      </c>
      <c r="BQ102" s="39">
        <f t="shared" si="20"/>
        <v>0</v>
      </c>
      <c r="BR102" s="39">
        <f t="shared" si="20"/>
        <v>0</v>
      </c>
      <c r="BS102" s="39">
        <f t="shared" si="20"/>
        <v>0</v>
      </c>
      <c r="BT102" s="39">
        <f t="shared" si="20"/>
        <v>0</v>
      </c>
      <c r="BU102" s="39">
        <f t="shared" si="20"/>
        <v>0</v>
      </c>
      <c r="BV102" s="39">
        <f t="shared" si="20"/>
        <v>0</v>
      </c>
      <c r="BW102" s="39">
        <f t="shared" si="20"/>
        <v>0</v>
      </c>
      <c r="BX102" s="39">
        <f t="shared" si="20"/>
        <v>0</v>
      </c>
      <c r="BY102" s="39">
        <f t="shared" ref="BY102:DS102" si="21">MAX(BX102-2%,0)</f>
        <v>0</v>
      </c>
      <c r="BZ102" s="39">
        <f t="shared" si="21"/>
        <v>0</v>
      </c>
      <c r="CA102" s="39">
        <f t="shared" si="21"/>
        <v>0</v>
      </c>
      <c r="CB102" s="39">
        <f t="shared" si="21"/>
        <v>0</v>
      </c>
      <c r="CC102" s="39">
        <f t="shared" si="21"/>
        <v>0</v>
      </c>
      <c r="CD102" s="39">
        <f t="shared" si="21"/>
        <v>0</v>
      </c>
      <c r="CE102" s="39">
        <f t="shared" si="21"/>
        <v>0</v>
      </c>
      <c r="CF102" s="39">
        <f t="shared" si="21"/>
        <v>0</v>
      </c>
      <c r="CG102" s="39">
        <f t="shared" si="21"/>
        <v>0</v>
      </c>
      <c r="CH102" s="39">
        <f t="shared" si="21"/>
        <v>0</v>
      </c>
      <c r="CI102" s="39">
        <f t="shared" si="21"/>
        <v>0</v>
      </c>
      <c r="CJ102" s="39">
        <f t="shared" si="21"/>
        <v>0</v>
      </c>
      <c r="CK102" s="39">
        <f t="shared" si="21"/>
        <v>0</v>
      </c>
      <c r="CL102" s="39">
        <f t="shared" si="21"/>
        <v>0</v>
      </c>
      <c r="CM102" s="39">
        <f t="shared" si="21"/>
        <v>0</v>
      </c>
      <c r="CN102" s="39">
        <f t="shared" si="21"/>
        <v>0</v>
      </c>
      <c r="CO102" s="39">
        <f t="shared" si="21"/>
        <v>0</v>
      </c>
      <c r="CP102" s="39">
        <f t="shared" si="21"/>
        <v>0</v>
      </c>
      <c r="CQ102" s="39">
        <f t="shared" si="21"/>
        <v>0</v>
      </c>
      <c r="CR102" s="39">
        <f t="shared" si="21"/>
        <v>0</v>
      </c>
      <c r="CS102" s="39">
        <f t="shared" si="21"/>
        <v>0</v>
      </c>
      <c r="CT102" s="39">
        <f t="shared" si="21"/>
        <v>0</v>
      </c>
      <c r="CU102" s="39">
        <f t="shared" si="21"/>
        <v>0</v>
      </c>
      <c r="CV102" s="39">
        <f t="shared" si="21"/>
        <v>0</v>
      </c>
      <c r="CW102" s="39">
        <f t="shared" si="21"/>
        <v>0</v>
      </c>
      <c r="CX102" s="39">
        <f t="shared" si="21"/>
        <v>0</v>
      </c>
      <c r="CY102" s="39">
        <f t="shared" si="21"/>
        <v>0</v>
      </c>
      <c r="CZ102" s="39">
        <f t="shared" si="21"/>
        <v>0</v>
      </c>
      <c r="DA102" s="39">
        <f t="shared" si="21"/>
        <v>0</v>
      </c>
      <c r="DB102" s="39">
        <f t="shared" si="21"/>
        <v>0</v>
      </c>
      <c r="DC102" s="39">
        <f t="shared" si="21"/>
        <v>0</v>
      </c>
      <c r="DD102" s="39">
        <f t="shared" si="21"/>
        <v>0</v>
      </c>
      <c r="DE102" s="39">
        <f t="shared" si="21"/>
        <v>0</v>
      </c>
      <c r="DF102" s="39">
        <f t="shared" si="21"/>
        <v>0</v>
      </c>
      <c r="DG102" s="39">
        <f t="shared" si="21"/>
        <v>0</v>
      </c>
      <c r="DH102" s="39">
        <f t="shared" si="21"/>
        <v>0</v>
      </c>
      <c r="DI102" s="39">
        <f t="shared" si="21"/>
        <v>0</v>
      </c>
      <c r="DJ102" s="39">
        <f t="shared" si="21"/>
        <v>0</v>
      </c>
      <c r="DK102" s="39">
        <f t="shared" si="21"/>
        <v>0</v>
      </c>
      <c r="DL102" s="39">
        <f t="shared" si="21"/>
        <v>0</v>
      </c>
      <c r="DM102" s="39">
        <f t="shared" si="21"/>
        <v>0</v>
      </c>
      <c r="DN102" s="39">
        <f t="shared" si="21"/>
        <v>0</v>
      </c>
      <c r="DO102" s="39">
        <f t="shared" si="21"/>
        <v>0</v>
      </c>
      <c r="DP102" s="39">
        <f t="shared" si="21"/>
        <v>0</v>
      </c>
      <c r="DQ102" s="39">
        <f t="shared" si="21"/>
        <v>0</v>
      </c>
      <c r="DR102" s="39">
        <f t="shared" si="21"/>
        <v>0</v>
      </c>
      <c r="DS102" s="39">
        <f t="shared" si="21"/>
        <v>0</v>
      </c>
    </row>
    <row r="103" spans="1:123" s="1" customFormat="1" ht="13" x14ac:dyDescent="0.3">
      <c r="A103" s="2"/>
      <c r="D103" s="12"/>
      <c r="E103" s="3"/>
      <c r="G103" s="3"/>
      <c r="H103" s="15"/>
      <c r="I103" s="15"/>
      <c r="J103" s="15"/>
      <c r="K103" s="69"/>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c r="BY103" s="15"/>
      <c r="BZ103" s="15"/>
      <c r="CA103" s="15"/>
      <c r="CB103" s="15"/>
      <c r="CC103" s="15"/>
      <c r="CD103" s="15"/>
      <c r="CE103" s="15"/>
      <c r="CF103" s="15"/>
      <c r="CG103" s="15"/>
      <c r="CH103" s="15"/>
      <c r="CI103" s="15"/>
      <c r="CJ103" s="15"/>
      <c r="CK103" s="15"/>
      <c r="CL103" s="15"/>
      <c r="CM103" s="15"/>
      <c r="CN103" s="15"/>
      <c r="CO103" s="15"/>
      <c r="CP103" s="15"/>
      <c r="CQ103" s="15"/>
      <c r="CR103" s="15"/>
      <c r="CS103" s="15"/>
      <c r="CT103" s="15"/>
      <c r="CU103" s="15"/>
      <c r="CV103" s="15"/>
      <c r="CW103" s="15"/>
      <c r="CX103" s="15"/>
      <c r="CY103" s="15"/>
      <c r="CZ103" s="15"/>
      <c r="DA103" s="15"/>
      <c r="DB103" s="15"/>
      <c r="DC103" s="15"/>
      <c r="DD103" s="15"/>
      <c r="DE103" s="15"/>
      <c r="DF103" s="15"/>
      <c r="DG103" s="15"/>
      <c r="DH103" s="15"/>
      <c r="DI103" s="15"/>
      <c r="DJ103" s="15"/>
      <c r="DK103" s="15"/>
      <c r="DL103" s="15"/>
      <c r="DM103" s="15"/>
      <c r="DN103" s="15"/>
      <c r="DO103" s="15"/>
      <c r="DP103" s="15"/>
      <c r="DQ103" s="15"/>
      <c r="DR103" s="15"/>
      <c r="DS103" s="15"/>
    </row>
    <row r="104" spans="1:123" s="1" customFormat="1" x14ac:dyDescent="0.3">
      <c r="A104" s="2"/>
      <c r="B104" s="6" t="s">
        <v>164</v>
      </c>
      <c r="D104" s="12"/>
      <c r="E104" s="3"/>
      <c r="G104" s="3"/>
      <c r="H104" s="15"/>
      <c r="I104" s="15"/>
      <c r="J104" s="15"/>
      <c r="K104" s="69"/>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c r="BC104" s="15"/>
      <c r="BD104" s="15"/>
      <c r="BE104" s="15"/>
      <c r="BF104" s="15"/>
      <c r="BG104" s="15"/>
      <c r="BH104" s="15"/>
      <c r="BI104" s="15"/>
      <c r="BJ104" s="15"/>
      <c r="BK104" s="15"/>
      <c r="BL104" s="15"/>
      <c r="BM104" s="15"/>
      <c r="BN104" s="15"/>
      <c r="BO104" s="15"/>
      <c r="BP104" s="15"/>
      <c r="BQ104" s="15"/>
      <c r="BR104" s="15"/>
      <c r="BS104" s="15"/>
      <c r="BT104" s="15"/>
      <c r="BU104" s="15"/>
      <c r="BV104" s="15"/>
      <c r="BW104" s="15"/>
      <c r="BX104" s="15"/>
      <c r="BY104" s="15"/>
      <c r="BZ104" s="15"/>
      <c r="CA104" s="15"/>
      <c r="CB104" s="15"/>
      <c r="CC104" s="15"/>
      <c r="CD104" s="15"/>
      <c r="CE104" s="15"/>
      <c r="CF104" s="15"/>
      <c r="CG104" s="15"/>
      <c r="CH104" s="15"/>
      <c r="CI104" s="15"/>
      <c r="CJ104" s="15"/>
      <c r="CK104" s="15"/>
      <c r="CL104" s="15"/>
      <c r="CM104" s="15"/>
      <c r="CN104" s="15"/>
      <c r="CO104" s="15"/>
      <c r="CP104" s="15"/>
      <c r="CQ104" s="15"/>
      <c r="CR104" s="15"/>
      <c r="CS104" s="15"/>
      <c r="CT104" s="15"/>
      <c r="CU104" s="15"/>
      <c r="CV104" s="15"/>
      <c r="CW104" s="15"/>
      <c r="CX104" s="15"/>
      <c r="CY104" s="15"/>
      <c r="CZ104" s="15"/>
      <c r="DA104" s="15"/>
      <c r="DB104" s="15"/>
      <c r="DC104" s="15"/>
      <c r="DD104" s="15"/>
      <c r="DE104" s="15"/>
      <c r="DF104" s="15"/>
      <c r="DG104" s="15"/>
      <c r="DH104" s="15"/>
      <c r="DI104" s="15"/>
      <c r="DJ104" s="15"/>
      <c r="DK104" s="15"/>
      <c r="DL104" s="15"/>
      <c r="DM104" s="15"/>
      <c r="DN104" s="15"/>
      <c r="DO104" s="15"/>
      <c r="DP104" s="15"/>
      <c r="DQ104" s="15"/>
      <c r="DR104" s="15"/>
      <c r="DS104" s="15"/>
    </row>
    <row r="105" spans="1:123" s="1" customFormat="1" ht="25.5" x14ac:dyDescent="0.3">
      <c r="A105" s="2"/>
      <c r="B105" s="6"/>
      <c r="D105" s="12"/>
      <c r="E105" s="3"/>
      <c r="G105" s="3"/>
      <c r="H105" s="25" t="s">
        <v>150</v>
      </c>
      <c r="I105" s="77" t="s">
        <v>162</v>
      </c>
      <c r="J105" s="15"/>
      <c r="K105" s="69"/>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c r="AL105" s="15"/>
      <c r="AM105" s="15"/>
      <c r="AN105" s="15"/>
      <c r="AO105" s="15"/>
      <c r="AP105" s="15"/>
      <c r="AQ105" s="15"/>
      <c r="AR105" s="15"/>
      <c r="AS105" s="15"/>
      <c r="AT105" s="15"/>
      <c r="AU105" s="15"/>
      <c r="AV105" s="15"/>
      <c r="AW105" s="15"/>
      <c r="AX105" s="15"/>
      <c r="AY105" s="15"/>
      <c r="AZ105" s="15"/>
      <c r="BA105" s="15"/>
      <c r="BB105" s="15"/>
      <c r="BC105" s="15"/>
      <c r="BD105" s="15"/>
      <c r="BE105" s="15"/>
      <c r="BF105" s="15"/>
      <c r="BG105" s="15"/>
      <c r="BH105" s="15"/>
      <c r="BI105" s="15"/>
      <c r="BJ105" s="15"/>
      <c r="BK105" s="15"/>
      <c r="BL105" s="15"/>
      <c r="BM105" s="15"/>
      <c r="BN105" s="15"/>
      <c r="BO105" s="15"/>
      <c r="BP105" s="15"/>
      <c r="BQ105" s="15"/>
      <c r="BR105" s="15"/>
      <c r="BS105" s="15"/>
      <c r="BT105" s="15"/>
      <c r="BU105" s="15"/>
      <c r="BV105" s="15"/>
      <c r="BW105" s="15"/>
      <c r="BX105" s="15"/>
      <c r="BY105" s="15"/>
      <c r="BZ105" s="15"/>
      <c r="CA105" s="15"/>
      <c r="CB105" s="15"/>
      <c r="CC105" s="15"/>
      <c r="CD105" s="15"/>
      <c r="CE105" s="15"/>
      <c r="CF105" s="15"/>
      <c r="CG105" s="15"/>
      <c r="CH105" s="15"/>
      <c r="CI105" s="15"/>
      <c r="CJ105" s="15"/>
      <c r="CK105" s="15"/>
      <c r="CL105" s="15"/>
      <c r="CM105" s="15"/>
      <c r="CN105" s="15"/>
      <c r="CO105" s="15"/>
      <c r="CP105" s="15"/>
      <c r="CQ105" s="15"/>
      <c r="CR105" s="15"/>
      <c r="CS105" s="15"/>
      <c r="CT105" s="15"/>
      <c r="CU105" s="15"/>
      <c r="CV105" s="15"/>
      <c r="CW105" s="15"/>
      <c r="CX105" s="15"/>
      <c r="CY105" s="15"/>
      <c r="CZ105" s="15"/>
      <c r="DA105" s="15"/>
      <c r="DB105" s="15"/>
      <c r="DC105" s="15"/>
      <c r="DD105" s="15"/>
      <c r="DE105" s="15"/>
      <c r="DF105" s="15"/>
      <c r="DG105" s="15"/>
      <c r="DH105" s="15"/>
      <c r="DI105" s="15"/>
      <c r="DJ105" s="15"/>
      <c r="DK105" s="15"/>
      <c r="DL105" s="15"/>
      <c r="DM105" s="15"/>
      <c r="DN105" s="15"/>
      <c r="DO105" s="15"/>
      <c r="DP105" s="15"/>
      <c r="DQ105" s="15"/>
      <c r="DR105" s="15"/>
      <c r="DS105" s="15"/>
    </row>
    <row r="106" spans="1:123" s="1" customFormat="1" x14ac:dyDescent="0.3">
      <c r="A106" s="2"/>
      <c r="B106" s="6"/>
      <c r="D106" s="24" t="s">
        <v>149</v>
      </c>
      <c r="G106" s="52">
        <f>I106*$H$110/12</f>
        <v>25000</v>
      </c>
      <c r="H106" s="9">
        <v>500</v>
      </c>
      <c r="I106" s="9">
        <v>20000</v>
      </c>
      <c r="J106" s="15"/>
      <c r="K106" s="69"/>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c r="BC106" s="15"/>
      <c r="BD106" s="15"/>
      <c r="BE106" s="15"/>
      <c r="BF106" s="15"/>
      <c r="BG106" s="15"/>
      <c r="BH106" s="15"/>
      <c r="BI106" s="15"/>
      <c r="BJ106" s="15"/>
      <c r="BK106" s="15"/>
      <c r="BL106" s="15"/>
      <c r="BM106" s="15"/>
      <c r="BN106" s="15"/>
      <c r="BO106" s="15"/>
      <c r="BP106" s="15"/>
      <c r="BQ106" s="15"/>
      <c r="BR106" s="15"/>
      <c r="BS106" s="15"/>
      <c r="BT106" s="15"/>
      <c r="BU106" s="15"/>
      <c r="BV106" s="15"/>
      <c r="BW106" s="15"/>
      <c r="BX106" s="15"/>
      <c r="BY106" s="15"/>
      <c r="BZ106" s="15"/>
      <c r="CA106" s="15"/>
      <c r="CB106" s="15"/>
      <c r="CC106" s="15"/>
      <c r="CD106" s="15"/>
      <c r="CE106" s="15"/>
      <c r="CF106" s="15"/>
      <c r="CG106" s="15"/>
      <c r="CH106" s="15"/>
      <c r="CI106" s="15"/>
      <c r="CJ106" s="15"/>
      <c r="CK106" s="15"/>
      <c r="CL106" s="15"/>
      <c r="CM106" s="15"/>
      <c r="CN106" s="15"/>
      <c r="CO106" s="15"/>
      <c r="CP106" s="15"/>
      <c r="CQ106" s="15"/>
      <c r="CR106" s="15"/>
      <c r="CS106" s="15"/>
      <c r="CT106" s="15"/>
      <c r="CU106" s="15"/>
      <c r="CV106" s="15"/>
      <c r="CW106" s="15"/>
      <c r="CX106" s="15"/>
      <c r="CY106" s="15"/>
      <c r="CZ106" s="15"/>
      <c r="DA106" s="15"/>
      <c r="DB106" s="15"/>
      <c r="DC106" s="15"/>
      <c r="DD106" s="15"/>
      <c r="DE106" s="15"/>
      <c r="DF106" s="15"/>
      <c r="DG106" s="15"/>
      <c r="DH106" s="15"/>
      <c r="DI106" s="15"/>
      <c r="DJ106" s="15"/>
      <c r="DK106" s="15"/>
      <c r="DL106" s="15"/>
      <c r="DM106" s="15"/>
      <c r="DN106" s="15"/>
      <c r="DO106" s="15"/>
      <c r="DP106" s="15"/>
      <c r="DQ106" s="15"/>
      <c r="DR106" s="15"/>
      <c r="DS106" s="15"/>
    </row>
    <row r="107" spans="1:123" s="1" customFormat="1" x14ac:dyDescent="0.3">
      <c r="A107" s="2"/>
      <c r="B107" s="6"/>
      <c r="D107" s="24" t="s">
        <v>151</v>
      </c>
      <c r="E107" s="25" t="s">
        <v>150</v>
      </c>
      <c r="G107" s="52">
        <f t="shared" ref="G107:G109" si="22">I107*$H$110/12</f>
        <v>43750</v>
      </c>
      <c r="H107" s="9">
        <v>200</v>
      </c>
      <c r="I107" s="9">
        <v>35000</v>
      </c>
      <c r="J107" s="15"/>
      <c r="K107" s="69"/>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c r="AL107" s="15"/>
      <c r="AM107" s="15"/>
      <c r="AN107" s="15"/>
      <c r="AO107" s="15"/>
      <c r="AP107" s="15"/>
      <c r="AQ107" s="15"/>
      <c r="AR107" s="15"/>
      <c r="AS107" s="15"/>
      <c r="AT107" s="15"/>
      <c r="AU107" s="15"/>
      <c r="AV107" s="15"/>
      <c r="AW107" s="15"/>
      <c r="AX107" s="15"/>
      <c r="AY107" s="15"/>
      <c r="AZ107" s="15"/>
      <c r="BA107" s="15"/>
      <c r="BB107" s="15"/>
      <c r="BC107" s="15"/>
      <c r="BD107" s="15"/>
      <c r="BE107" s="15"/>
      <c r="BF107" s="15"/>
      <c r="BG107" s="15"/>
      <c r="BH107" s="15"/>
      <c r="BI107" s="15"/>
      <c r="BJ107" s="15"/>
      <c r="BK107" s="15"/>
      <c r="BL107" s="15"/>
      <c r="BM107" s="15"/>
      <c r="BN107" s="15"/>
      <c r="BO107" s="15"/>
      <c r="BP107" s="15"/>
      <c r="BQ107" s="15"/>
      <c r="BR107" s="15"/>
      <c r="BS107" s="15"/>
      <c r="BT107" s="15"/>
      <c r="BU107" s="15"/>
      <c r="BV107" s="15"/>
      <c r="BW107" s="15"/>
      <c r="BX107" s="15"/>
      <c r="BY107" s="15"/>
      <c r="BZ107" s="15"/>
      <c r="CA107" s="15"/>
      <c r="CB107" s="15"/>
      <c r="CC107" s="15"/>
      <c r="CD107" s="15"/>
      <c r="CE107" s="15"/>
      <c r="CF107" s="15"/>
      <c r="CG107" s="15"/>
      <c r="CH107" s="15"/>
      <c r="CI107" s="15"/>
      <c r="CJ107" s="15"/>
      <c r="CK107" s="15"/>
      <c r="CL107" s="15"/>
      <c r="CM107" s="15"/>
      <c r="CN107" s="15"/>
      <c r="CO107" s="15"/>
      <c r="CP107" s="15"/>
      <c r="CQ107" s="15"/>
      <c r="CR107" s="15"/>
      <c r="CS107" s="15"/>
      <c r="CT107" s="15"/>
      <c r="CU107" s="15"/>
      <c r="CV107" s="15"/>
      <c r="CW107" s="15"/>
      <c r="CX107" s="15"/>
      <c r="CY107" s="15"/>
      <c r="CZ107" s="15"/>
      <c r="DA107" s="15"/>
      <c r="DB107" s="15"/>
      <c r="DC107" s="15"/>
      <c r="DD107" s="15"/>
      <c r="DE107" s="15"/>
      <c r="DF107" s="15"/>
      <c r="DG107" s="15"/>
      <c r="DH107" s="15"/>
      <c r="DI107" s="15"/>
      <c r="DJ107" s="15"/>
      <c r="DK107" s="15"/>
      <c r="DL107" s="15"/>
      <c r="DM107" s="15"/>
      <c r="DN107" s="15"/>
      <c r="DO107" s="15"/>
      <c r="DP107" s="15"/>
      <c r="DQ107" s="15"/>
      <c r="DR107" s="15"/>
      <c r="DS107" s="15"/>
    </row>
    <row r="108" spans="1:123" s="1" customFormat="1" x14ac:dyDescent="0.3">
      <c r="A108" s="2"/>
      <c r="B108" s="6"/>
      <c r="D108" s="24" t="s">
        <v>153</v>
      </c>
      <c r="E108" s="25" t="s">
        <v>150</v>
      </c>
      <c r="G108" s="52">
        <f t="shared" si="22"/>
        <v>125000</v>
      </c>
      <c r="H108" s="9">
        <v>50</v>
      </c>
      <c r="I108" s="9">
        <v>100000</v>
      </c>
      <c r="J108" s="15"/>
      <c r="K108" s="69"/>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c r="BC108" s="15"/>
      <c r="BD108" s="15"/>
      <c r="BE108" s="15"/>
      <c r="BF108" s="15"/>
      <c r="BG108" s="15"/>
      <c r="BH108" s="15"/>
      <c r="BI108" s="15"/>
      <c r="BJ108" s="15"/>
      <c r="BK108" s="15"/>
      <c r="BL108" s="15"/>
      <c r="BM108" s="15"/>
      <c r="BN108" s="15"/>
      <c r="BO108" s="15"/>
      <c r="BP108" s="15"/>
      <c r="BQ108" s="15"/>
      <c r="BR108" s="15"/>
      <c r="BS108" s="15"/>
      <c r="BT108" s="15"/>
      <c r="BU108" s="15"/>
      <c r="BV108" s="15"/>
      <c r="BW108" s="15"/>
      <c r="BX108" s="15"/>
      <c r="BY108" s="15"/>
      <c r="BZ108" s="15"/>
      <c r="CA108" s="15"/>
      <c r="CB108" s="15"/>
      <c r="CC108" s="15"/>
      <c r="CD108" s="15"/>
      <c r="CE108" s="15"/>
      <c r="CF108" s="15"/>
      <c r="CG108" s="15"/>
      <c r="CH108" s="15"/>
      <c r="CI108" s="15"/>
      <c r="CJ108" s="15"/>
      <c r="CK108" s="15"/>
      <c r="CL108" s="15"/>
      <c r="CM108" s="15"/>
      <c r="CN108" s="15"/>
      <c r="CO108" s="15"/>
      <c r="CP108" s="15"/>
      <c r="CQ108" s="15"/>
      <c r="CR108" s="15"/>
      <c r="CS108" s="15"/>
      <c r="CT108" s="15"/>
      <c r="CU108" s="15"/>
      <c r="CV108" s="15"/>
      <c r="CW108" s="15"/>
      <c r="CX108" s="15"/>
      <c r="CY108" s="15"/>
      <c r="CZ108" s="15"/>
      <c r="DA108" s="15"/>
      <c r="DB108" s="15"/>
      <c r="DC108" s="15"/>
      <c r="DD108" s="15"/>
      <c r="DE108" s="15"/>
      <c r="DF108" s="15"/>
      <c r="DG108" s="15"/>
      <c r="DH108" s="15"/>
      <c r="DI108" s="15"/>
      <c r="DJ108" s="15"/>
      <c r="DK108" s="15"/>
      <c r="DL108" s="15"/>
      <c r="DM108" s="15"/>
      <c r="DN108" s="15"/>
      <c r="DO108" s="15"/>
      <c r="DP108" s="15"/>
      <c r="DQ108" s="15"/>
      <c r="DR108" s="15"/>
      <c r="DS108" s="15"/>
    </row>
    <row r="109" spans="1:123" s="1" customFormat="1" x14ac:dyDescent="0.3">
      <c r="A109" s="2"/>
      <c r="B109" s="6"/>
      <c r="D109" s="24" t="s">
        <v>152</v>
      </c>
      <c r="E109" s="25" t="s">
        <v>150</v>
      </c>
      <c r="G109" s="52">
        <f t="shared" si="22"/>
        <v>0</v>
      </c>
      <c r="H109" s="9"/>
      <c r="I109" s="9"/>
      <c r="J109" s="15"/>
      <c r="K109" s="69"/>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c r="AL109" s="15"/>
      <c r="AM109" s="15"/>
      <c r="AN109" s="15"/>
      <c r="AO109" s="15"/>
      <c r="AP109" s="15"/>
      <c r="AQ109" s="15"/>
      <c r="AR109" s="15"/>
      <c r="AS109" s="15"/>
      <c r="AT109" s="15"/>
      <c r="AU109" s="15"/>
      <c r="AV109" s="15"/>
      <c r="AW109" s="15"/>
      <c r="AX109" s="15"/>
      <c r="AY109" s="15"/>
      <c r="AZ109" s="15"/>
      <c r="BA109" s="15"/>
      <c r="BB109" s="15"/>
      <c r="BC109" s="15"/>
      <c r="BD109" s="15"/>
      <c r="BE109" s="15"/>
      <c r="BF109" s="15"/>
      <c r="BG109" s="15"/>
      <c r="BH109" s="15"/>
      <c r="BI109" s="15"/>
      <c r="BJ109" s="15"/>
      <c r="BK109" s="15"/>
      <c r="BL109" s="15"/>
      <c r="BM109" s="15"/>
      <c r="BN109" s="15"/>
      <c r="BO109" s="15"/>
      <c r="BP109" s="15"/>
      <c r="BQ109" s="15"/>
      <c r="BR109" s="15"/>
      <c r="BS109" s="15"/>
      <c r="BT109" s="15"/>
      <c r="BU109" s="15"/>
      <c r="BV109" s="15"/>
      <c r="BW109" s="15"/>
      <c r="BX109" s="15"/>
      <c r="BY109" s="15"/>
      <c r="BZ109" s="15"/>
      <c r="CA109" s="15"/>
      <c r="CB109" s="15"/>
      <c r="CC109" s="15"/>
      <c r="CD109" s="15"/>
      <c r="CE109" s="15"/>
      <c r="CF109" s="15"/>
      <c r="CG109" s="15"/>
      <c r="CH109" s="15"/>
      <c r="CI109" s="15"/>
      <c r="CJ109" s="15"/>
      <c r="CK109" s="15"/>
      <c r="CL109" s="15"/>
      <c r="CM109" s="15"/>
      <c r="CN109" s="15"/>
      <c r="CO109" s="15"/>
      <c r="CP109" s="15"/>
      <c r="CQ109" s="15"/>
      <c r="CR109" s="15"/>
      <c r="CS109" s="15"/>
      <c r="CT109" s="15"/>
      <c r="CU109" s="15"/>
      <c r="CV109" s="15"/>
      <c r="CW109" s="15"/>
      <c r="CX109" s="15"/>
      <c r="CY109" s="15"/>
      <c r="CZ109" s="15"/>
      <c r="DA109" s="15"/>
      <c r="DB109" s="15"/>
      <c r="DC109" s="15"/>
      <c r="DD109" s="15"/>
      <c r="DE109" s="15"/>
      <c r="DF109" s="15"/>
      <c r="DG109" s="15"/>
      <c r="DH109" s="15"/>
      <c r="DI109" s="15"/>
      <c r="DJ109" s="15"/>
      <c r="DK109" s="15"/>
      <c r="DL109" s="15"/>
      <c r="DM109" s="15"/>
      <c r="DN109" s="15"/>
      <c r="DO109" s="15"/>
      <c r="DP109" s="15"/>
      <c r="DQ109" s="15"/>
      <c r="DR109" s="15"/>
      <c r="DS109" s="15"/>
    </row>
    <row r="110" spans="1:123" s="1" customFormat="1" x14ac:dyDescent="0.3">
      <c r="A110" s="2"/>
      <c r="B110" s="6"/>
      <c r="D110" s="24" t="s">
        <v>166</v>
      </c>
      <c r="E110" s="25" t="s">
        <v>14</v>
      </c>
      <c r="G110" s="3"/>
      <c r="H110" s="9">
        <v>15</v>
      </c>
      <c r="I110" s="15"/>
      <c r="J110" s="15"/>
      <c r="K110" s="69"/>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c r="BC110" s="15"/>
      <c r="BD110" s="15"/>
      <c r="BE110" s="15"/>
      <c r="BF110" s="15"/>
      <c r="BG110" s="15"/>
      <c r="BH110" s="15"/>
      <c r="BI110" s="15"/>
      <c r="BJ110" s="15"/>
      <c r="BK110" s="15"/>
      <c r="BL110" s="15"/>
      <c r="BM110" s="15"/>
      <c r="BN110" s="15"/>
      <c r="BO110" s="15"/>
      <c r="BP110" s="15"/>
      <c r="BQ110" s="15"/>
      <c r="BR110" s="15"/>
      <c r="BS110" s="15"/>
      <c r="BT110" s="15"/>
      <c r="BU110" s="15"/>
      <c r="BV110" s="15"/>
      <c r="BW110" s="15"/>
      <c r="BX110" s="15"/>
      <c r="BY110" s="15"/>
      <c r="BZ110" s="15"/>
      <c r="CA110" s="15"/>
      <c r="CB110" s="15"/>
      <c r="CC110" s="15"/>
      <c r="CD110" s="15"/>
      <c r="CE110" s="15"/>
      <c r="CF110" s="15"/>
      <c r="CG110" s="15"/>
      <c r="CH110" s="15"/>
      <c r="CI110" s="15"/>
      <c r="CJ110" s="15"/>
      <c r="CK110" s="15"/>
      <c r="CL110" s="15"/>
      <c r="CM110" s="15"/>
      <c r="CN110" s="15"/>
      <c r="CO110" s="15"/>
      <c r="CP110" s="15"/>
      <c r="CQ110" s="15"/>
      <c r="CR110" s="15"/>
      <c r="CS110" s="15"/>
      <c r="CT110" s="15"/>
      <c r="CU110" s="15"/>
      <c r="CV110" s="15"/>
      <c r="CW110" s="15"/>
      <c r="CX110" s="15"/>
      <c r="CY110" s="15"/>
      <c r="CZ110" s="15"/>
      <c r="DA110" s="15"/>
      <c r="DB110" s="15"/>
      <c r="DC110" s="15"/>
      <c r="DD110" s="15"/>
      <c r="DE110" s="15"/>
      <c r="DF110" s="15"/>
      <c r="DG110" s="15"/>
      <c r="DH110" s="15"/>
      <c r="DI110" s="15"/>
      <c r="DJ110" s="15"/>
      <c r="DK110" s="15"/>
      <c r="DL110" s="15"/>
      <c r="DM110" s="15"/>
      <c r="DN110" s="15"/>
      <c r="DO110" s="15"/>
      <c r="DP110" s="15"/>
      <c r="DQ110" s="15"/>
      <c r="DR110" s="15"/>
      <c r="DS110" s="15"/>
    </row>
    <row r="111" spans="1:123" s="1" customFormat="1" x14ac:dyDescent="0.3">
      <c r="A111" s="2"/>
      <c r="B111" s="6"/>
      <c r="D111" s="24"/>
      <c r="E111" s="25"/>
      <c r="G111" s="3"/>
      <c r="H111" s="24"/>
      <c r="I111" s="15"/>
      <c r="J111" s="15"/>
      <c r="K111" s="69"/>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c r="AL111" s="15"/>
      <c r="AM111" s="15"/>
      <c r="AN111" s="15"/>
      <c r="AO111" s="15"/>
      <c r="AP111" s="15"/>
      <c r="AQ111" s="15"/>
      <c r="AR111" s="15"/>
      <c r="AS111" s="15"/>
      <c r="AT111" s="15"/>
      <c r="AU111" s="15"/>
      <c r="AV111" s="15"/>
      <c r="AW111" s="15"/>
      <c r="AX111" s="15"/>
      <c r="AY111" s="15"/>
      <c r="AZ111" s="15"/>
      <c r="BA111" s="15"/>
      <c r="BB111" s="15"/>
      <c r="BC111" s="15"/>
      <c r="BD111" s="15"/>
      <c r="BE111" s="15"/>
      <c r="BF111" s="15"/>
      <c r="BG111" s="15"/>
      <c r="BH111" s="15"/>
      <c r="BI111" s="15"/>
      <c r="BJ111" s="15"/>
      <c r="BK111" s="15"/>
      <c r="BL111" s="15"/>
      <c r="BM111" s="15"/>
      <c r="BN111" s="15"/>
      <c r="BO111" s="15"/>
      <c r="BP111" s="15"/>
      <c r="BQ111" s="15"/>
      <c r="BR111" s="15"/>
      <c r="BS111" s="15"/>
      <c r="BT111" s="15"/>
      <c r="BU111" s="15"/>
      <c r="BV111" s="15"/>
      <c r="BW111" s="15"/>
      <c r="BX111" s="15"/>
      <c r="BY111" s="15"/>
      <c r="BZ111" s="15"/>
      <c r="CA111" s="15"/>
      <c r="CB111" s="15"/>
      <c r="CC111" s="15"/>
      <c r="CD111" s="15"/>
      <c r="CE111" s="15"/>
      <c r="CF111" s="15"/>
      <c r="CG111" s="15"/>
      <c r="CH111" s="15"/>
      <c r="CI111" s="15"/>
      <c r="CJ111" s="15"/>
      <c r="CK111" s="15"/>
      <c r="CL111" s="15"/>
      <c r="CM111" s="15"/>
      <c r="CN111" s="15"/>
      <c r="CO111" s="15"/>
      <c r="CP111" s="15"/>
      <c r="CQ111" s="15"/>
      <c r="CR111" s="15"/>
      <c r="CS111" s="15"/>
      <c r="CT111" s="15"/>
      <c r="CU111" s="15"/>
      <c r="CV111" s="15"/>
      <c r="CW111" s="15"/>
      <c r="CX111" s="15"/>
      <c r="CY111" s="15"/>
      <c r="CZ111" s="15"/>
      <c r="DA111" s="15"/>
      <c r="DB111" s="15"/>
      <c r="DC111" s="15"/>
      <c r="DD111" s="15"/>
      <c r="DE111" s="15"/>
      <c r="DF111" s="15"/>
      <c r="DG111" s="15"/>
      <c r="DH111" s="15"/>
      <c r="DI111" s="15"/>
      <c r="DJ111" s="15"/>
      <c r="DK111" s="15"/>
      <c r="DL111" s="15"/>
      <c r="DM111" s="15"/>
      <c r="DN111" s="15"/>
      <c r="DO111" s="15"/>
      <c r="DP111" s="15"/>
      <c r="DQ111" s="15"/>
      <c r="DR111" s="15"/>
      <c r="DS111" s="15"/>
    </row>
    <row r="112" spans="1:123" s="1" customFormat="1" x14ac:dyDescent="0.3">
      <c r="A112" s="2"/>
      <c r="B112" s="6" t="s">
        <v>163</v>
      </c>
      <c r="D112" s="24"/>
      <c r="E112" s="25"/>
      <c r="G112" s="3"/>
      <c r="H112" s="24"/>
      <c r="I112" s="15"/>
      <c r="J112" s="15"/>
      <c r="K112" s="69"/>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c r="BC112" s="15"/>
      <c r="BD112" s="15"/>
      <c r="BE112" s="15"/>
      <c r="BF112" s="15"/>
      <c r="BG112" s="15"/>
      <c r="BH112" s="15"/>
      <c r="BI112" s="15"/>
      <c r="BJ112" s="15"/>
      <c r="BK112" s="15"/>
      <c r="BL112" s="15"/>
      <c r="BM112" s="15"/>
      <c r="BN112" s="15"/>
      <c r="BO112" s="15"/>
      <c r="BP112" s="15"/>
      <c r="BQ112" s="15"/>
      <c r="BR112" s="15"/>
      <c r="BS112" s="15"/>
      <c r="BT112" s="15"/>
      <c r="BU112" s="15"/>
      <c r="BV112" s="15"/>
      <c r="BW112" s="15"/>
      <c r="BX112" s="15"/>
      <c r="BY112" s="15"/>
      <c r="BZ112" s="15"/>
      <c r="CA112" s="15"/>
      <c r="CB112" s="15"/>
      <c r="CC112" s="15"/>
      <c r="CD112" s="15"/>
      <c r="CE112" s="15"/>
      <c r="CF112" s="15"/>
      <c r="CG112" s="15"/>
      <c r="CH112" s="15"/>
      <c r="CI112" s="15"/>
      <c r="CJ112" s="15"/>
      <c r="CK112" s="15"/>
      <c r="CL112" s="15"/>
      <c r="CM112" s="15"/>
      <c r="CN112" s="15"/>
      <c r="CO112" s="15"/>
      <c r="CP112" s="15"/>
      <c r="CQ112" s="15"/>
      <c r="CR112" s="15"/>
      <c r="CS112" s="15"/>
      <c r="CT112" s="15"/>
      <c r="CU112" s="15"/>
      <c r="CV112" s="15"/>
      <c r="CW112" s="15"/>
      <c r="CX112" s="15"/>
      <c r="CY112" s="15"/>
      <c r="CZ112" s="15"/>
      <c r="DA112" s="15"/>
      <c r="DB112" s="15"/>
      <c r="DC112" s="15"/>
      <c r="DD112" s="15"/>
      <c r="DE112" s="15"/>
      <c r="DF112" s="15"/>
      <c r="DG112" s="15"/>
      <c r="DH112" s="15"/>
      <c r="DI112" s="15"/>
      <c r="DJ112" s="15"/>
      <c r="DK112" s="15"/>
      <c r="DL112" s="15"/>
      <c r="DM112" s="15"/>
      <c r="DN112" s="15"/>
      <c r="DO112" s="15"/>
      <c r="DP112" s="15"/>
      <c r="DQ112" s="15"/>
      <c r="DR112" s="15"/>
      <c r="DS112" s="15"/>
    </row>
    <row r="113" spans="1:123" s="1" customFormat="1" x14ac:dyDescent="0.3">
      <c r="A113" s="2"/>
      <c r="B113" s="6"/>
      <c r="D113" s="24" t="s">
        <v>155</v>
      </c>
      <c r="E113" s="25" t="s">
        <v>156</v>
      </c>
      <c r="G113" s="305">
        <f>H113/$H$13</f>
        <v>80.698078864999999</v>
      </c>
      <c r="H113" s="40">
        <v>7.9850000000000003</v>
      </c>
      <c r="I113" s="15"/>
      <c r="J113" s="15"/>
      <c r="K113" s="69"/>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c r="AL113" s="15"/>
      <c r="AM113" s="15"/>
      <c r="AN113" s="15"/>
      <c r="AO113" s="15"/>
      <c r="AP113" s="15"/>
      <c r="AQ113" s="15"/>
      <c r="AR113" s="15"/>
      <c r="AS113" s="15"/>
      <c r="AT113" s="15"/>
      <c r="AU113" s="15"/>
      <c r="AV113" s="15"/>
      <c r="AW113" s="15"/>
      <c r="AX113" s="15"/>
      <c r="AY113" s="15"/>
      <c r="AZ113" s="15"/>
      <c r="BA113" s="15"/>
      <c r="BB113" s="15"/>
      <c r="BC113" s="15"/>
      <c r="BD113" s="15"/>
      <c r="BE113" s="15"/>
      <c r="BF113" s="15"/>
      <c r="BG113" s="15"/>
      <c r="BH113" s="15"/>
      <c r="BI113" s="15"/>
      <c r="BJ113" s="15"/>
      <c r="BK113" s="15"/>
      <c r="BL113" s="15"/>
      <c r="BM113" s="15"/>
      <c r="BN113" s="15"/>
      <c r="BO113" s="15"/>
      <c r="BP113" s="15"/>
      <c r="BQ113" s="15"/>
      <c r="BR113" s="15"/>
      <c r="BS113" s="15"/>
      <c r="BT113" s="15"/>
      <c r="BU113" s="15"/>
      <c r="BV113" s="15"/>
      <c r="BW113" s="15"/>
      <c r="BX113" s="15"/>
      <c r="BY113" s="15"/>
      <c r="BZ113" s="15"/>
      <c r="CA113" s="15"/>
      <c r="CB113" s="15"/>
      <c r="CC113" s="15"/>
      <c r="CD113" s="15"/>
      <c r="CE113" s="15"/>
      <c r="CF113" s="15"/>
      <c r="CG113" s="15"/>
      <c r="CH113" s="15"/>
      <c r="CI113" s="15"/>
      <c r="CJ113" s="15"/>
      <c r="CK113" s="15"/>
      <c r="CL113" s="15"/>
      <c r="CM113" s="15"/>
      <c r="CN113" s="15"/>
      <c r="CO113" s="15"/>
      <c r="CP113" s="15"/>
      <c r="CQ113" s="15"/>
      <c r="CR113" s="15"/>
      <c r="CS113" s="15"/>
      <c r="CT113" s="15"/>
      <c r="CU113" s="15"/>
      <c r="CV113" s="15"/>
      <c r="CW113" s="15"/>
      <c r="CX113" s="15"/>
      <c r="CY113" s="15"/>
      <c r="CZ113" s="15"/>
      <c r="DA113" s="15"/>
      <c r="DB113" s="15"/>
      <c r="DC113" s="15"/>
      <c r="DD113" s="15"/>
      <c r="DE113" s="15"/>
      <c r="DF113" s="15"/>
      <c r="DG113" s="15"/>
      <c r="DH113" s="15"/>
      <c r="DI113" s="15"/>
      <c r="DJ113" s="15"/>
      <c r="DK113" s="15"/>
      <c r="DL113" s="15"/>
      <c r="DM113" s="15"/>
      <c r="DN113" s="15"/>
      <c r="DO113" s="15"/>
      <c r="DP113" s="15"/>
      <c r="DQ113" s="15"/>
      <c r="DR113" s="15"/>
      <c r="DS113" s="15"/>
    </row>
    <row r="114" spans="1:123" s="1" customFormat="1" x14ac:dyDescent="0.3">
      <c r="A114" s="2"/>
      <c r="B114" s="6"/>
      <c r="D114" s="24" t="s">
        <v>157</v>
      </c>
      <c r="E114" s="25" t="s">
        <v>156</v>
      </c>
      <c r="G114" s="305">
        <f t="shared" ref="G114:G115" si="23">H114/$H$13</f>
        <v>202.12418</v>
      </c>
      <c r="H114" s="40">
        <v>20</v>
      </c>
      <c r="I114" s="15"/>
      <c r="J114" s="15"/>
      <c r="K114" s="69"/>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c r="BC114" s="15"/>
      <c r="BD114" s="15"/>
      <c r="BE114" s="15"/>
      <c r="BF114" s="15"/>
      <c r="BG114" s="15"/>
      <c r="BH114" s="15"/>
      <c r="BI114" s="15"/>
      <c r="BJ114" s="15"/>
      <c r="BK114" s="15"/>
      <c r="BL114" s="15"/>
      <c r="BM114" s="15"/>
      <c r="BN114" s="15"/>
      <c r="BO114" s="15"/>
      <c r="BP114" s="15"/>
      <c r="BQ114" s="15"/>
      <c r="BR114" s="15"/>
      <c r="BS114" s="15"/>
      <c r="BT114" s="15"/>
      <c r="BU114" s="15"/>
      <c r="BV114" s="15"/>
      <c r="BW114" s="15"/>
      <c r="BX114" s="15"/>
      <c r="BY114" s="15"/>
      <c r="BZ114" s="15"/>
      <c r="CA114" s="15"/>
      <c r="CB114" s="15"/>
      <c r="CC114" s="15"/>
      <c r="CD114" s="15"/>
      <c r="CE114" s="15"/>
      <c r="CF114" s="15"/>
      <c r="CG114" s="15"/>
      <c r="CH114" s="15"/>
      <c r="CI114" s="15"/>
      <c r="CJ114" s="15"/>
      <c r="CK114" s="15"/>
      <c r="CL114" s="15"/>
      <c r="CM114" s="15"/>
      <c r="CN114" s="15"/>
      <c r="CO114" s="15"/>
      <c r="CP114" s="15"/>
      <c r="CQ114" s="15"/>
      <c r="CR114" s="15"/>
      <c r="CS114" s="15"/>
      <c r="CT114" s="15"/>
      <c r="CU114" s="15"/>
      <c r="CV114" s="15"/>
      <c r="CW114" s="15"/>
      <c r="CX114" s="15"/>
      <c r="CY114" s="15"/>
      <c r="CZ114" s="15"/>
      <c r="DA114" s="15"/>
      <c r="DB114" s="15"/>
      <c r="DC114" s="15"/>
      <c r="DD114" s="15"/>
      <c r="DE114" s="15"/>
      <c r="DF114" s="15"/>
      <c r="DG114" s="15"/>
      <c r="DH114" s="15"/>
      <c r="DI114" s="15"/>
      <c r="DJ114" s="15"/>
      <c r="DK114" s="15"/>
      <c r="DL114" s="15"/>
      <c r="DM114" s="15"/>
      <c r="DN114" s="15"/>
      <c r="DO114" s="15"/>
      <c r="DP114" s="15"/>
      <c r="DQ114" s="15"/>
      <c r="DR114" s="15"/>
      <c r="DS114" s="15"/>
    </row>
    <row r="115" spans="1:123" s="1" customFormat="1" x14ac:dyDescent="0.3">
      <c r="A115" s="2"/>
      <c r="B115" s="6"/>
      <c r="D115" s="24" t="s">
        <v>158</v>
      </c>
      <c r="E115" s="25" t="s">
        <v>156</v>
      </c>
      <c r="G115" s="305">
        <f t="shared" si="23"/>
        <v>404.24835999999999</v>
      </c>
      <c r="H115" s="40">
        <v>40</v>
      </c>
      <c r="I115" s="15"/>
      <c r="J115" s="15"/>
      <c r="K115" s="69"/>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c r="AL115" s="15"/>
      <c r="AM115" s="15"/>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BW115" s="15"/>
      <c r="BX115" s="15"/>
      <c r="BY115" s="15"/>
      <c r="BZ115" s="15"/>
      <c r="CA115" s="15"/>
      <c r="CB115" s="15"/>
      <c r="CC115" s="15"/>
      <c r="CD115" s="15"/>
      <c r="CE115" s="15"/>
      <c r="CF115" s="15"/>
      <c r="CG115" s="15"/>
      <c r="CH115" s="15"/>
      <c r="CI115" s="15"/>
      <c r="CJ115" s="15"/>
      <c r="CK115" s="15"/>
      <c r="CL115" s="15"/>
      <c r="CM115" s="15"/>
      <c r="CN115" s="15"/>
      <c r="CO115" s="15"/>
      <c r="CP115" s="15"/>
      <c r="CQ115" s="15"/>
      <c r="CR115" s="15"/>
      <c r="CS115" s="15"/>
      <c r="CT115" s="15"/>
      <c r="CU115" s="15"/>
      <c r="CV115" s="15"/>
      <c r="CW115" s="15"/>
      <c r="CX115" s="15"/>
      <c r="CY115" s="15"/>
      <c r="CZ115" s="15"/>
      <c r="DA115" s="15"/>
      <c r="DB115" s="15"/>
      <c r="DC115" s="15"/>
      <c r="DD115" s="15"/>
      <c r="DE115" s="15"/>
      <c r="DF115" s="15"/>
      <c r="DG115" s="15"/>
      <c r="DH115" s="15"/>
      <c r="DI115" s="15"/>
      <c r="DJ115" s="15"/>
      <c r="DK115" s="15"/>
      <c r="DL115" s="15"/>
      <c r="DM115" s="15"/>
      <c r="DN115" s="15"/>
      <c r="DO115" s="15"/>
      <c r="DP115" s="15"/>
      <c r="DQ115" s="15"/>
      <c r="DR115" s="15"/>
      <c r="DS115" s="15"/>
    </row>
    <row r="116" spans="1:123" s="1" customFormat="1" x14ac:dyDescent="0.3">
      <c r="A116" s="2"/>
      <c r="B116" s="6"/>
      <c r="D116" s="24" t="s">
        <v>159</v>
      </c>
      <c r="E116" s="25" t="s">
        <v>160</v>
      </c>
      <c r="G116" s="3"/>
      <c r="H116" s="74">
        <v>5.0000000000000001E-3</v>
      </c>
      <c r="I116" s="15"/>
      <c r="J116" s="15"/>
      <c r="K116" s="69"/>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c r="BC116" s="15"/>
      <c r="BD116" s="15"/>
      <c r="BE116" s="15"/>
      <c r="BF116" s="15"/>
      <c r="BG116" s="15"/>
      <c r="BH116" s="15"/>
      <c r="BI116" s="15"/>
      <c r="BJ116" s="15"/>
      <c r="BK116" s="15"/>
      <c r="BL116" s="15"/>
      <c r="BM116" s="15"/>
      <c r="BN116" s="15"/>
      <c r="BO116" s="15"/>
      <c r="BP116" s="15"/>
      <c r="BQ116" s="15"/>
      <c r="BR116" s="15"/>
      <c r="BS116" s="15"/>
      <c r="BT116" s="15"/>
      <c r="BU116" s="15"/>
      <c r="BV116" s="15"/>
      <c r="BW116" s="15"/>
      <c r="BX116" s="15"/>
      <c r="BY116" s="15"/>
      <c r="BZ116" s="15"/>
      <c r="CA116" s="15"/>
      <c r="CB116" s="15"/>
      <c r="CC116" s="15"/>
      <c r="CD116" s="15"/>
      <c r="CE116" s="15"/>
      <c r="CF116" s="15"/>
      <c r="CG116" s="15"/>
      <c r="CH116" s="15"/>
      <c r="CI116" s="15"/>
      <c r="CJ116" s="15"/>
      <c r="CK116" s="15"/>
      <c r="CL116" s="15"/>
      <c r="CM116" s="15"/>
      <c r="CN116" s="15"/>
      <c r="CO116" s="15"/>
      <c r="CP116" s="15"/>
      <c r="CQ116" s="15"/>
      <c r="CR116" s="15"/>
      <c r="CS116" s="15"/>
      <c r="CT116" s="15"/>
      <c r="CU116" s="15"/>
      <c r="CV116" s="15"/>
      <c r="CW116" s="15"/>
      <c r="CX116" s="15"/>
      <c r="CY116" s="15"/>
      <c r="CZ116" s="15"/>
      <c r="DA116" s="15"/>
      <c r="DB116" s="15"/>
      <c r="DC116" s="15"/>
      <c r="DD116" s="15"/>
      <c r="DE116" s="15"/>
      <c r="DF116" s="15"/>
      <c r="DG116" s="15"/>
      <c r="DH116" s="15"/>
      <c r="DI116" s="15"/>
      <c r="DJ116" s="15"/>
      <c r="DK116" s="15"/>
      <c r="DL116" s="15"/>
      <c r="DM116" s="15"/>
      <c r="DN116" s="15"/>
      <c r="DO116" s="15"/>
      <c r="DP116" s="15"/>
      <c r="DQ116" s="15"/>
      <c r="DR116" s="15"/>
      <c r="DS116" s="15"/>
    </row>
    <row r="117" spans="1:123" s="1" customFormat="1" x14ac:dyDescent="0.3">
      <c r="A117" s="2"/>
      <c r="B117" s="6"/>
      <c r="D117" s="24"/>
      <c r="E117" s="25"/>
      <c r="G117" s="3"/>
      <c r="H117" s="24"/>
      <c r="I117" s="15"/>
      <c r="J117" s="15"/>
      <c r="K117" s="69"/>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c r="AL117" s="15"/>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BW117" s="15"/>
      <c r="BX117" s="15"/>
      <c r="BY117" s="15"/>
      <c r="BZ117" s="15"/>
      <c r="CA117" s="15"/>
      <c r="CB117" s="15"/>
      <c r="CC117" s="15"/>
      <c r="CD117" s="15"/>
      <c r="CE117" s="15"/>
      <c r="CF117" s="15"/>
      <c r="CG117" s="15"/>
      <c r="CH117" s="15"/>
      <c r="CI117" s="15"/>
      <c r="CJ117" s="15"/>
      <c r="CK117" s="15"/>
      <c r="CL117" s="15"/>
      <c r="CM117" s="15"/>
      <c r="CN117" s="15"/>
      <c r="CO117" s="15"/>
      <c r="CP117" s="15"/>
      <c r="CQ117" s="15"/>
      <c r="CR117" s="15"/>
      <c r="CS117" s="15"/>
      <c r="CT117" s="15"/>
      <c r="CU117" s="15"/>
      <c r="CV117" s="15"/>
      <c r="CW117" s="15"/>
      <c r="CX117" s="15"/>
      <c r="CY117" s="15"/>
      <c r="CZ117" s="15"/>
      <c r="DA117" s="15"/>
      <c r="DB117" s="15"/>
      <c r="DC117" s="15"/>
      <c r="DD117" s="15"/>
      <c r="DE117" s="15"/>
      <c r="DF117" s="15"/>
      <c r="DG117" s="15"/>
      <c r="DH117" s="15"/>
      <c r="DI117" s="15"/>
      <c r="DJ117" s="15"/>
      <c r="DK117" s="15"/>
      <c r="DL117" s="15"/>
      <c r="DM117" s="15"/>
      <c r="DN117" s="15"/>
      <c r="DO117" s="15"/>
      <c r="DP117" s="15"/>
      <c r="DQ117" s="15"/>
      <c r="DR117" s="15"/>
      <c r="DS117" s="15"/>
    </row>
    <row r="118" spans="1:123" s="1" customFormat="1" x14ac:dyDescent="0.3">
      <c r="A118" s="2"/>
      <c r="B118" s="6"/>
      <c r="D118" s="24" t="s">
        <v>173</v>
      </c>
      <c r="E118" s="25" t="s">
        <v>174</v>
      </c>
      <c r="G118" s="3"/>
      <c r="H118" s="80">
        <v>50</v>
      </c>
      <c r="I118" s="15"/>
      <c r="J118" s="15"/>
      <c r="K118" s="69"/>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BW118" s="15"/>
      <c r="BX118" s="15"/>
      <c r="BY118" s="15"/>
      <c r="BZ118" s="15"/>
      <c r="CA118" s="15"/>
      <c r="CB118" s="15"/>
      <c r="CC118" s="15"/>
      <c r="CD118" s="15"/>
      <c r="CE118" s="15"/>
      <c r="CF118" s="15"/>
      <c r="CG118" s="15"/>
      <c r="CH118" s="15"/>
      <c r="CI118" s="15"/>
      <c r="CJ118" s="15"/>
      <c r="CK118" s="15"/>
      <c r="CL118" s="15"/>
      <c r="CM118" s="15"/>
      <c r="CN118" s="15"/>
      <c r="CO118" s="15"/>
      <c r="CP118" s="15"/>
      <c r="CQ118" s="15"/>
      <c r="CR118" s="15"/>
      <c r="CS118" s="15"/>
      <c r="CT118" s="15"/>
      <c r="CU118" s="15"/>
      <c r="CV118" s="15"/>
      <c r="CW118" s="15"/>
      <c r="CX118" s="15"/>
      <c r="CY118" s="15"/>
      <c r="CZ118" s="15"/>
      <c r="DA118" s="15"/>
      <c r="DB118" s="15"/>
      <c r="DC118" s="15"/>
      <c r="DD118" s="15"/>
      <c r="DE118" s="15"/>
      <c r="DF118" s="15"/>
      <c r="DG118" s="15"/>
      <c r="DH118" s="15"/>
      <c r="DI118" s="15"/>
      <c r="DJ118" s="15"/>
      <c r="DK118" s="15"/>
      <c r="DL118" s="15"/>
      <c r="DM118" s="15"/>
      <c r="DN118" s="15"/>
      <c r="DO118" s="15"/>
      <c r="DP118" s="15"/>
      <c r="DQ118" s="15"/>
      <c r="DR118" s="15"/>
      <c r="DS118" s="15"/>
    </row>
    <row r="119" spans="1:123" s="1" customFormat="1" x14ac:dyDescent="0.3">
      <c r="A119" s="2"/>
      <c r="B119" s="6"/>
      <c r="D119" s="24" t="s">
        <v>175</v>
      </c>
      <c r="E119" s="25" t="s">
        <v>176</v>
      </c>
      <c r="G119" s="3"/>
      <c r="H119" s="40">
        <v>6</v>
      </c>
      <c r="I119" s="15"/>
      <c r="J119" s="15"/>
      <c r="K119" s="69"/>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c r="AL119" s="15"/>
      <c r="AM119" s="15"/>
      <c r="AN119" s="15"/>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c r="BO119" s="15"/>
      <c r="BP119" s="15"/>
      <c r="BQ119" s="15"/>
      <c r="BR119" s="15"/>
      <c r="BS119" s="15"/>
      <c r="BT119" s="15"/>
      <c r="BU119" s="15"/>
      <c r="BV119" s="15"/>
      <c r="BW119" s="15"/>
      <c r="BX119" s="15"/>
      <c r="BY119" s="15"/>
      <c r="BZ119" s="15"/>
      <c r="CA119" s="15"/>
      <c r="CB119" s="15"/>
      <c r="CC119" s="15"/>
      <c r="CD119" s="15"/>
      <c r="CE119" s="15"/>
      <c r="CF119" s="15"/>
      <c r="CG119" s="15"/>
      <c r="CH119" s="15"/>
      <c r="CI119" s="15"/>
      <c r="CJ119" s="15"/>
      <c r="CK119" s="15"/>
      <c r="CL119" s="15"/>
      <c r="CM119" s="15"/>
      <c r="CN119" s="15"/>
      <c r="CO119" s="15"/>
      <c r="CP119" s="15"/>
      <c r="CQ119" s="15"/>
      <c r="CR119" s="15"/>
      <c r="CS119" s="15"/>
      <c r="CT119" s="15"/>
      <c r="CU119" s="15"/>
      <c r="CV119" s="15"/>
      <c r="CW119" s="15"/>
      <c r="CX119" s="15"/>
      <c r="CY119" s="15"/>
      <c r="CZ119" s="15"/>
      <c r="DA119" s="15"/>
      <c r="DB119" s="15"/>
      <c r="DC119" s="15"/>
      <c r="DD119" s="15"/>
      <c r="DE119" s="15"/>
      <c r="DF119" s="15"/>
      <c r="DG119" s="15"/>
      <c r="DH119" s="15"/>
      <c r="DI119" s="15"/>
      <c r="DJ119" s="15"/>
      <c r="DK119" s="15"/>
      <c r="DL119" s="15"/>
      <c r="DM119" s="15"/>
      <c r="DN119" s="15"/>
      <c r="DO119" s="15"/>
      <c r="DP119" s="15"/>
      <c r="DQ119" s="15"/>
      <c r="DR119" s="15"/>
      <c r="DS119" s="15"/>
    </row>
    <row r="120" spans="1:123" s="1" customFormat="1" x14ac:dyDescent="0.3">
      <c r="A120" s="2"/>
      <c r="B120" s="6"/>
      <c r="D120" s="24" t="s">
        <v>177</v>
      </c>
      <c r="E120" s="25" t="s">
        <v>176</v>
      </c>
      <c r="G120" s="3"/>
      <c r="H120" s="28">
        <f>H119-H164</f>
        <v>3</v>
      </c>
      <c r="I120" s="15"/>
      <c r="J120" s="15"/>
      <c r="K120" s="69"/>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15"/>
      <c r="CB120" s="15"/>
      <c r="CC120" s="15"/>
      <c r="CD120" s="15"/>
      <c r="CE120" s="15"/>
      <c r="CF120" s="15"/>
      <c r="CG120" s="15"/>
      <c r="CH120" s="15"/>
      <c r="CI120" s="15"/>
      <c r="CJ120" s="15"/>
      <c r="CK120" s="15"/>
      <c r="CL120" s="15"/>
      <c r="CM120" s="15"/>
      <c r="CN120" s="15"/>
      <c r="CO120" s="15"/>
      <c r="CP120" s="15"/>
      <c r="CQ120" s="15"/>
      <c r="CR120" s="15"/>
      <c r="CS120" s="15"/>
      <c r="CT120" s="15"/>
      <c r="CU120" s="15"/>
      <c r="CV120" s="15"/>
      <c r="CW120" s="15"/>
      <c r="CX120" s="15"/>
      <c r="CY120" s="15"/>
      <c r="CZ120" s="15"/>
      <c r="DA120" s="15"/>
      <c r="DB120" s="15"/>
      <c r="DC120" s="15"/>
      <c r="DD120" s="15"/>
      <c r="DE120" s="15"/>
      <c r="DF120" s="15"/>
      <c r="DG120" s="15"/>
      <c r="DH120" s="15"/>
      <c r="DI120" s="15"/>
      <c r="DJ120" s="15"/>
      <c r="DK120" s="15"/>
      <c r="DL120" s="15"/>
      <c r="DM120" s="15"/>
      <c r="DN120" s="15"/>
      <c r="DO120" s="15"/>
      <c r="DP120" s="15"/>
      <c r="DQ120" s="15"/>
      <c r="DR120" s="15"/>
      <c r="DS120" s="15"/>
    </row>
    <row r="121" spans="1:123" s="1" customFormat="1" x14ac:dyDescent="0.3">
      <c r="A121" s="2"/>
      <c r="B121" s="6"/>
      <c r="D121" s="24"/>
      <c r="E121" s="25"/>
      <c r="G121" s="3"/>
      <c r="H121" s="24"/>
      <c r="I121" s="15"/>
      <c r="J121" s="15"/>
      <c r="K121" s="69"/>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c r="AL121" s="15"/>
      <c r="AM121" s="15"/>
      <c r="AN121" s="15"/>
      <c r="AO121" s="15"/>
      <c r="AP121" s="15"/>
      <c r="AQ121" s="15"/>
      <c r="AR121" s="15"/>
      <c r="AS121" s="15"/>
      <c r="AT121" s="15"/>
      <c r="AU121" s="15"/>
      <c r="AV121" s="15"/>
      <c r="AW121" s="15"/>
      <c r="AX121" s="15"/>
      <c r="AY121" s="15"/>
      <c r="AZ121" s="15"/>
      <c r="BA121" s="15"/>
      <c r="BB121" s="15"/>
      <c r="BC121" s="15"/>
      <c r="BD121" s="15"/>
      <c r="BE121" s="15"/>
      <c r="BF121" s="15"/>
      <c r="BG121" s="15"/>
      <c r="BH121" s="15"/>
      <c r="BI121" s="15"/>
      <c r="BJ121" s="15"/>
      <c r="BK121" s="15"/>
      <c r="BL121" s="15"/>
      <c r="BM121" s="15"/>
      <c r="BN121" s="15"/>
      <c r="BO121" s="15"/>
      <c r="BP121" s="15"/>
      <c r="BQ121" s="15"/>
      <c r="BR121" s="15"/>
      <c r="BS121" s="15"/>
      <c r="BT121" s="15"/>
      <c r="BU121" s="15"/>
      <c r="BV121" s="15"/>
      <c r="BW121" s="15"/>
      <c r="BX121" s="15"/>
      <c r="BY121" s="15"/>
      <c r="BZ121" s="15"/>
      <c r="CA121" s="15"/>
      <c r="CB121" s="15"/>
      <c r="CC121" s="15"/>
      <c r="CD121" s="15"/>
      <c r="CE121" s="15"/>
      <c r="CF121" s="15"/>
      <c r="CG121" s="15"/>
      <c r="CH121" s="15"/>
      <c r="CI121" s="15"/>
      <c r="CJ121" s="15"/>
      <c r="CK121" s="15"/>
      <c r="CL121" s="15"/>
      <c r="CM121" s="15"/>
      <c r="CN121" s="15"/>
      <c r="CO121" s="15"/>
      <c r="CP121" s="15"/>
      <c r="CQ121" s="15"/>
      <c r="CR121" s="15"/>
      <c r="CS121" s="15"/>
      <c r="CT121" s="15"/>
      <c r="CU121" s="15"/>
      <c r="CV121" s="15"/>
      <c r="CW121" s="15"/>
      <c r="CX121" s="15"/>
      <c r="CY121" s="15"/>
      <c r="CZ121" s="15"/>
      <c r="DA121" s="15"/>
      <c r="DB121" s="15"/>
      <c r="DC121" s="15"/>
      <c r="DD121" s="15"/>
      <c r="DE121" s="15"/>
      <c r="DF121" s="15"/>
      <c r="DG121" s="15"/>
      <c r="DH121" s="15"/>
      <c r="DI121" s="15"/>
      <c r="DJ121" s="15"/>
      <c r="DK121" s="15"/>
      <c r="DL121" s="15"/>
      <c r="DM121" s="15"/>
      <c r="DN121" s="15"/>
      <c r="DO121" s="15"/>
      <c r="DP121" s="15"/>
      <c r="DQ121" s="15"/>
      <c r="DR121" s="15"/>
      <c r="DS121" s="15"/>
    </row>
    <row r="122" spans="1:123" s="1" customFormat="1" x14ac:dyDescent="0.3">
      <c r="A122" s="2"/>
      <c r="B122" s="6"/>
      <c r="D122" s="24" t="s">
        <v>178</v>
      </c>
      <c r="E122" s="25" t="s">
        <v>179</v>
      </c>
      <c r="G122" s="3"/>
      <c r="H122" s="81">
        <v>7</v>
      </c>
      <c r="I122" s="15"/>
      <c r="J122" s="15"/>
      <c r="K122" s="69"/>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c r="BC122" s="15"/>
      <c r="BD122" s="15"/>
      <c r="BE122" s="15"/>
      <c r="BF122" s="15"/>
      <c r="BG122" s="15"/>
      <c r="BH122" s="15"/>
      <c r="BI122" s="15"/>
      <c r="BJ122" s="15"/>
      <c r="BK122" s="15"/>
      <c r="BL122" s="15"/>
      <c r="BM122" s="15"/>
      <c r="BN122" s="15"/>
      <c r="BO122" s="15"/>
      <c r="BP122" s="15"/>
      <c r="BQ122" s="15"/>
      <c r="BR122" s="15"/>
      <c r="BS122" s="15"/>
      <c r="BT122" s="15"/>
      <c r="BU122" s="15"/>
      <c r="BV122" s="15"/>
      <c r="BW122" s="15"/>
      <c r="BX122" s="15"/>
      <c r="BY122" s="15"/>
      <c r="BZ122" s="15"/>
      <c r="CA122" s="15"/>
      <c r="CB122" s="15"/>
      <c r="CC122" s="15"/>
      <c r="CD122" s="15"/>
      <c r="CE122" s="15"/>
      <c r="CF122" s="15"/>
      <c r="CG122" s="15"/>
      <c r="CH122" s="15"/>
      <c r="CI122" s="15"/>
      <c r="CJ122" s="15"/>
      <c r="CK122" s="15"/>
      <c r="CL122" s="15"/>
      <c r="CM122" s="15"/>
      <c r="CN122" s="15"/>
      <c r="CO122" s="15"/>
      <c r="CP122" s="15"/>
      <c r="CQ122" s="15"/>
      <c r="CR122" s="15"/>
      <c r="CS122" s="15"/>
      <c r="CT122" s="15"/>
      <c r="CU122" s="15"/>
      <c r="CV122" s="15"/>
      <c r="CW122" s="15"/>
      <c r="CX122" s="15"/>
      <c r="CY122" s="15"/>
      <c r="CZ122" s="15"/>
      <c r="DA122" s="15"/>
      <c r="DB122" s="15"/>
      <c r="DC122" s="15"/>
      <c r="DD122" s="15"/>
      <c r="DE122" s="15"/>
      <c r="DF122" s="15"/>
      <c r="DG122" s="15"/>
      <c r="DH122" s="15"/>
      <c r="DI122" s="15"/>
      <c r="DJ122" s="15"/>
      <c r="DK122" s="15"/>
      <c r="DL122" s="15"/>
      <c r="DM122" s="15"/>
      <c r="DN122" s="15"/>
      <c r="DO122" s="15"/>
      <c r="DP122" s="15"/>
      <c r="DQ122" s="15"/>
      <c r="DR122" s="15"/>
      <c r="DS122" s="15"/>
    </row>
    <row r="123" spans="1:123" s="1" customFormat="1" x14ac:dyDescent="0.3">
      <c r="A123" s="2"/>
      <c r="B123" s="6"/>
      <c r="D123" s="24" t="s">
        <v>180</v>
      </c>
      <c r="E123" s="25" t="s">
        <v>181</v>
      </c>
      <c r="G123" s="3"/>
      <c r="H123" s="81">
        <v>57.6</v>
      </c>
      <c r="I123" s="15"/>
      <c r="J123" s="15"/>
      <c r="K123" s="69"/>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c r="AL123" s="15"/>
      <c r="AM123" s="15"/>
      <c r="AN123" s="15"/>
      <c r="AO123" s="15"/>
      <c r="AP123" s="15"/>
      <c r="AQ123" s="15"/>
      <c r="AR123" s="15"/>
      <c r="AS123" s="15"/>
      <c r="AT123" s="15"/>
      <c r="AU123" s="15"/>
      <c r="AV123" s="15"/>
      <c r="AW123" s="15"/>
      <c r="AX123" s="15"/>
      <c r="AY123" s="15"/>
      <c r="AZ123" s="15"/>
      <c r="BA123" s="15"/>
      <c r="BB123" s="15"/>
      <c r="BC123" s="15"/>
      <c r="BD123" s="15"/>
      <c r="BE123" s="15"/>
      <c r="BF123" s="15"/>
      <c r="BG123" s="15"/>
      <c r="BH123" s="15"/>
      <c r="BI123" s="15"/>
      <c r="BJ123" s="15"/>
      <c r="BK123" s="15"/>
      <c r="BL123" s="15"/>
      <c r="BM123" s="15"/>
      <c r="BN123" s="15"/>
      <c r="BO123" s="15"/>
      <c r="BP123" s="15"/>
      <c r="BQ123" s="15"/>
      <c r="BR123" s="15"/>
      <c r="BS123" s="15"/>
      <c r="BT123" s="15"/>
      <c r="BU123" s="15"/>
      <c r="BV123" s="15"/>
      <c r="BW123" s="15"/>
      <c r="BX123" s="15"/>
      <c r="BY123" s="15"/>
      <c r="BZ123" s="15"/>
      <c r="CA123" s="15"/>
      <c r="CB123" s="15"/>
      <c r="CC123" s="15"/>
      <c r="CD123" s="15"/>
      <c r="CE123" s="15"/>
      <c r="CF123" s="15"/>
      <c r="CG123" s="15"/>
      <c r="CH123" s="15"/>
      <c r="CI123" s="15"/>
      <c r="CJ123" s="15"/>
      <c r="CK123" s="15"/>
      <c r="CL123" s="15"/>
      <c r="CM123" s="15"/>
      <c r="CN123" s="15"/>
      <c r="CO123" s="15"/>
      <c r="CP123" s="15"/>
      <c r="CQ123" s="15"/>
      <c r="CR123" s="15"/>
      <c r="CS123" s="15"/>
      <c r="CT123" s="15"/>
      <c r="CU123" s="15"/>
      <c r="CV123" s="15"/>
      <c r="CW123" s="15"/>
      <c r="CX123" s="15"/>
      <c r="CY123" s="15"/>
      <c r="CZ123" s="15"/>
      <c r="DA123" s="15"/>
      <c r="DB123" s="15"/>
      <c r="DC123" s="15"/>
      <c r="DD123" s="15"/>
      <c r="DE123" s="15"/>
      <c r="DF123" s="15"/>
      <c r="DG123" s="15"/>
      <c r="DH123" s="15"/>
      <c r="DI123" s="15"/>
      <c r="DJ123" s="15"/>
      <c r="DK123" s="15"/>
      <c r="DL123" s="15"/>
      <c r="DM123" s="15"/>
      <c r="DN123" s="15"/>
      <c r="DO123" s="15"/>
      <c r="DP123" s="15"/>
      <c r="DQ123" s="15"/>
      <c r="DR123" s="15"/>
      <c r="DS123" s="15"/>
    </row>
    <row r="124" spans="1:123" s="1" customFormat="1" x14ac:dyDescent="0.3">
      <c r="A124" s="2"/>
      <c r="B124" s="6"/>
      <c r="D124" s="24" t="s">
        <v>182</v>
      </c>
      <c r="E124" s="25" t="s">
        <v>183</v>
      </c>
      <c r="G124" s="3"/>
      <c r="H124" s="28">
        <f>H123*(1-H168)</f>
        <v>28.8</v>
      </c>
      <c r="I124" s="15"/>
      <c r="J124" s="15"/>
      <c r="K124" s="69"/>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c r="BC124" s="15"/>
      <c r="BD124" s="15"/>
      <c r="BE124" s="15"/>
      <c r="BF124" s="15"/>
      <c r="BG124" s="15"/>
      <c r="BH124" s="15"/>
      <c r="BI124" s="15"/>
      <c r="BJ124" s="15"/>
      <c r="BK124" s="15"/>
      <c r="BL124" s="15"/>
      <c r="BM124" s="15"/>
      <c r="BN124" s="15"/>
      <c r="BO124" s="15"/>
      <c r="BP124" s="15"/>
      <c r="BQ124" s="15"/>
      <c r="BR124" s="15"/>
      <c r="BS124" s="15"/>
      <c r="BT124" s="15"/>
      <c r="BU124" s="15"/>
      <c r="BV124" s="15"/>
      <c r="BW124" s="15"/>
      <c r="BX124" s="15"/>
      <c r="BY124" s="15"/>
      <c r="BZ124" s="15"/>
      <c r="CA124" s="15"/>
      <c r="CB124" s="15"/>
      <c r="CC124" s="15"/>
      <c r="CD124" s="15"/>
      <c r="CE124" s="15"/>
      <c r="CF124" s="15"/>
      <c r="CG124" s="15"/>
      <c r="CH124" s="15"/>
      <c r="CI124" s="15"/>
      <c r="CJ124" s="15"/>
      <c r="CK124" s="15"/>
      <c r="CL124" s="15"/>
      <c r="CM124" s="15"/>
      <c r="CN124" s="15"/>
      <c r="CO124" s="15"/>
      <c r="CP124" s="15"/>
      <c r="CQ124" s="15"/>
      <c r="CR124" s="15"/>
      <c r="CS124" s="15"/>
      <c r="CT124" s="15"/>
      <c r="CU124" s="15"/>
      <c r="CV124" s="15"/>
      <c r="CW124" s="15"/>
      <c r="CX124" s="15"/>
      <c r="CY124" s="15"/>
      <c r="CZ124" s="15"/>
      <c r="DA124" s="15"/>
      <c r="DB124" s="15"/>
      <c r="DC124" s="15"/>
      <c r="DD124" s="15"/>
      <c r="DE124" s="15"/>
      <c r="DF124" s="15"/>
      <c r="DG124" s="15"/>
      <c r="DH124" s="15"/>
      <c r="DI124" s="15"/>
      <c r="DJ124" s="15"/>
      <c r="DK124" s="15"/>
      <c r="DL124" s="15"/>
      <c r="DM124" s="15"/>
      <c r="DN124" s="15"/>
      <c r="DO124" s="15"/>
      <c r="DP124" s="15"/>
      <c r="DQ124" s="15"/>
      <c r="DR124" s="15"/>
      <c r="DS124" s="15"/>
    </row>
    <row r="125" spans="1:123" s="1" customFormat="1" x14ac:dyDescent="0.3">
      <c r="A125" s="2"/>
      <c r="B125" s="6"/>
      <c r="D125" s="12"/>
      <c r="E125" s="3"/>
      <c r="G125" s="3"/>
      <c r="H125" s="15"/>
      <c r="I125" s="15"/>
      <c r="J125" s="15"/>
      <c r="K125" s="69"/>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c r="AL125" s="15"/>
      <c r="AM125" s="15"/>
      <c r="AN125" s="15"/>
      <c r="AO125" s="15"/>
      <c r="AP125" s="15"/>
      <c r="AQ125" s="15"/>
      <c r="AR125" s="15"/>
      <c r="AS125" s="15"/>
      <c r="AT125" s="15"/>
      <c r="AU125" s="15"/>
      <c r="AV125" s="15"/>
      <c r="AW125" s="15"/>
      <c r="AX125" s="15"/>
      <c r="AY125" s="15"/>
      <c r="AZ125" s="15"/>
      <c r="BA125" s="15"/>
      <c r="BB125" s="15"/>
      <c r="BC125" s="15"/>
      <c r="BD125" s="15"/>
      <c r="BE125" s="15"/>
      <c r="BF125" s="15"/>
      <c r="BG125" s="15"/>
      <c r="BH125" s="15"/>
      <c r="BI125" s="15"/>
      <c r="BJ125" s="15"/>
      <c r="BK125" s="15"/>
      <c r="BL125" s="15"/>
      <c r="BM125" s="15"/>
      <c r="BN125" s="15"/>
      <c r="BO125" s="15"/>
      <c r="BP125" s="15"/>
      <c r="BQ125" s="15"/>
      <c r="BR125" s="15"/>
      <c r="BS125" s="15"/>
      <c r="BT125" s="15"/>
      <c r="BU125" s="15"/>
      <c r="BV125" s="15"/>
      <c r="BW125" s="15"/>
      <c r="BX125" s="15"/>
      <c r="BY125" s="15"/>
      <c r="BZ125" s="15"/>
      <c r="CA125" s="15"/>
      <c r="CB125" s="15"/>
      <c r="CC125" s="15"/>
      <c r="CD125" s="15"/>
      <c r="CE125" s="15"/>
      <c r="CF125" s="15"/>
      <c r="CG125" s="15"/>
      <c r="CH125" s="15"/>
      <c r="CI125" s="15"/>
      <c r="CJ125" s="15"/>
      <c r="CK125" s="15"/>
      <c r="CL125" s="15"/>
      <c r="CM125" s="15"/>
      <c r="CN125" s="15"/>
      <c r="CO125" s="15"/>
      <c r="CP125" s="15"/>
      <c r="CQ125" s="15"/>
      <c r="CR125" s="15"/>
      <c r="CS125" s="15"/>
      <c r="CT125" s="15"/>
      <c r="CU125" s="15"/>
      <c r="CV125" s="15"/>
      <c r="CW125" s="15"/>
      <c r="CX125" s="15"/>
      <c r="CY125" s="15"/>
      <c r="CZ125" s="15"/>
      <c r="DA125" s="15"/>
      <c r="DB125" s="15"/>
      <c r="DC125" s="15"/>
      <c r="DD125" s="15"/>
      <c r="DE125" s="15"/>
      <c r="DF125" s="15"/>
      <c r="DG125" s="15"/>
      <c r="DH125" s="15"/>
      <c r="DI125" s="15"/>
      <c r="DJ125" s="15"/>
      <c r="DK125" s="15"/>
      <c r="DL125" s="15"/>
      <c r="DM125" s="15"/>
      <c r="DN125" s="15"/>
      <c r="DO125" s="15"/>
      <c r="DP125" s="15"/>
      <c r="DQ125" s="15"/>
      <c r="DR125" s="15"/>
      <c r="DS125" s="15"/>
    </row>
    <row r="126" spans="1:123" s="1" customFormat="1" x14ac:dyDescent="0.3">
      <c r="A126" s="2"/>
      <c r="B126" s="6"/>
      <c r="D126" s="12" t="s">
        <v>192</v>
      </c>
      <c r="E126" s="3" t="s">
        <v>193</v>
      </c>
      <c r="G126" s="3"/>
      <c r="H126" s="74">
        <v>0.08</v>
      </c>
      <c r="I126" s="15"/>
      <c r="J126" s="15"/>
      <c r="K126" s="69"/>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c r="BC126" s="15"/>
      <c r="BD126" s="15"/>
      <c r="BE126" s="15"/>
      <c r="BF126" s="15"/>
      <c r="BG126" s="15"/>
      <c r="BH126" s="15"/>
      <c r="BI126" s="15"/>
      <c r="BJ126" s="15"/>
      <c r="BK126" s="15"/>
      <c r="BL126" s="15"/>
      <c r="BM126" s="15"/>
      <c r="BN126" s="15"/>
      <c r="BO126" s="15"/>
      <c r="BP126" s="15"/>
      <c r="BQ126" s="15"/>
      <c r="BR126" s="15"/>
      <c r="BS126" s="15"/>
      <c r="BT126" s="15"/>
      <c r="BU126" s="15"/>
      <c r="BV126" s="15"/>
      <c r="BW126" s="15"/>
      <c r="BX126" s="15"/>
      <c r="BY126" s="15"/>
      <c r="BZ126" s="15"/>
      <c r="CA126" s="15"/>
      <c r="CB126" s="15"/>
      <c r="CC126" s="15"/>
      <c r="CD126" s="15"/>
      <c r="CE126" s="15"/>
      <c r="CF126" s="15"/>
      <c r="CG126" s="15"/>
      <c r="CH126" s="15"/>
      <c r="CI126" s="15"/>
      <c r="CJ126" s="15"/>
      <c r="CK126" s="15"/>
      <c r="CL126" s="15"/>
      <c r="CM126" s="15"/>
      <c r="CN126" s="15"/>
      <c r="CO126" s="15"/>
      <c r="CP126" s="15"/>
      <c r="CQ126" s="15"/>
      <c r="CR126" s="15"/>
      <c r="CS126" s="15"/>
      <c r="CT126" s="15"/>
      <c r="CU126" s="15"/>
      <c r="CV126" s="15"/>
      <c r="CW126" s="15"/>
      <c r="CX126" s="15"/>
      <c r="CY126" s="15"/>
      <c r="CZ126" s="15"/>
      <c r="DA126" s="15"/>
      <c r="DB126" s="15"/>
      <c r="DC126" s="15"/>
      <c r="DD126" s="15"/>
      <c r="DE126" s="15"/>
      <c r="DF126" s="15"/>
      <c r="DG126" s="15"/>
      <c r="DH126" s="15"/>
      <c r="DI126" s="15"/>
      <c r="DJ126" s="15"/>
      <c r="DK126" s="15"/>
      <c r="DL126" s="15"/>
      <c r="DM126" s="15"/>
      <c r="DN126" s="15"/>
      <c r="DO126" s="15"/>
      <c r="DP126" s="15"/>
      <c r="DQ126" s="15"/>
      <c r="DR126" s="15"/>
      <c r="DS126" s="15"/>
    </row>
    <row r="127" spans="1:123" customFormat="1" ht="14.5" x14ac:dyDescent="0.35"/>
    <row r="128" spans="1:123" s="7" customFormat="1" ht="15.5" x14ac:dyDescent="0.35">
      <c r="A128" s="7" t="s">
        <v>314</v>
      </c>
      <c r="D128" s="21"/>
      <c r="E128" s="22"/>
      <c r="G128" s="48"/>
      <c r="H128" s="21"/>
    </row>
    <row r="129" spans="1:123" s="1" customFormat="1" x14ac:dyDescent="0.3">
      <c r="A129" s="2"/>
      <c r="B129" s="6"/>
      <c r="D129" s="12"/>
      <c r="E129" s="3"/>
      <c r="G129" s="3"/>
      <c r="H129" s="15"/>
      <c r="I129" s="15"/>
      <c r="J129" s="15"/>
      <c r="K129" s="69"/>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15"/>
      <c r="CB129" s="15"/>
      <c r="CC129" s="15"/>
      <c r="CD129" s="15"/>
      <c r="CE129" s="15"/>
      <c r="CF129" s="15"/>
      <c r="CG129" s="15"/>
      <c r="CH129" s="15"/>
      <c r="CI129" s="15"/>
      <c r="CJ129" s="15"/>
      <c r="CK129" s="15"/>
      <c r="CL129" s="15"/>
      <c r="CM129" s="15"/>
      <c r="CN129" s="15"/>
      <c r="CO129" s="15"/>
      <c r="CP129" s="15"/>
      <c r="CQ129" s="15"/>
      <c r="CR129" s="15"/>
      <c r="CS129" s="15"/>
      <c r="CT129" s="15"/>
      <c r="CU129" s="15"/>
      <c r="CV129" s="15"/>
      <c r="CW129" s="15"/>
      <c r="CX129" s="15"/>
      <c r="CY129" s="15"/>
      <c r="CZ129" s="15"/>
      <c r="DA129" s="15"/>
      <c r="DB129" s="15"/>
      <c r="DC129" s="15"/>
      <c r="DD129" s="15"/>
      <c r="DE129" s="15"/>
      <c r="DF129" s="15"/>
      <c r="DG129" s="15"/>
      <c r="DH129" s="15"/>
      <c r="DI129" s="15"/>
      <c r="DJ129" s="15"/>
      <c r="DK129" s="15"/>
      <c r="DL129" s="15"/>
      <c r="DM129" s="15"/>
      <c r="DN129" s="15"/>
      <c r="DO129" s="15"/>
      <c r="DP129" s="15"/>
      <c r="DQ129" s="15"/>
      <c r="DR129" s="15"/>
      <c r="DS129" s="15"/>
    </row>
    <row r="130" spans="1:123" s="1" customFormat="1" x14ac:dyDescent="0.3">
      <c r="A130" s="2"/>
      <c r="B130" s="6"/>
      <c r="D130" s="24" t="s">
        <v>251</v>
      </c>
      <c r="E130" s="25" t="s">
        <v>252</v>
      </c>
      <c r="G130" s="3"/>
      <c r="H130" s="9">
        <v>60</v>
      </c>
      <c r="I130" s="15"/>
      <c r="J130" s="15"/>
      <c r="K130" s="69"/>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c r="BC130" s="15"/>
      <c r="BD130" s="15"/>
      <c r="BE130" s="15"/>
      <c r="BF130" s="15"/>
      <c r="BG130" s="15"/>
      <c r="BH130" s="15"/>
      <c r="BI130" s="15"/>
      <c r="BJ130" s="15"/>
      <c r="BK130" s="15"/>
      <c r="BL130" s="15"/>
      <c r="BM130" s="15"/>
      <c r="BN130" s="15"/>
      <c r="BO130" s="15"/>
      <c r="BP130" s="15"/>
      <c r="BQ130" s="15"/>
      <c r="BR130" s="15"/>
      <c r="BS130" s="15"/>
      <c r="BT130" s="15"/>
      <c r="BU130" s="15"/>
      <c r="BV130" s="15"/>
      <c r="BW130" s="15"/>
      <c r="BX130" s="15"/>
      <c r="BY130" s="15"/>
      <c r="BZ130" s="15"/>
      <c r="CA130" s="15"/>
      <c r="CB130" s="15"/>
      <c r="CC130" s="15"/>
      <c r="CD130" s="15"/>
      <c r="CE130" s="15"/>
      <c r="CF130" s="15"/>
      <c r="CG130" s="15"/>
      <c r="CH130" s="15"/>
      <c r="CI130" s="15"/>
      <c r="CJ130" s="15"/>
      <c r="CK130" s="15"/>
      <c r="CL130" s="15"/>
      <c r="CM130" s="15"/>
      <c r="CN130" s="15"/>
      <c r="CO130" s="15"/>
      <c r="CP130" s="15"/>
      <c r="CQ130" s="15"/>
      <c r="CR130" s="15"/>
      <c r="CS130" s="15"/>
      <c r="CT130" s="15"/>
      <c r="CU130" s="15"/>
      <c r="CV130" s="15"/>
      <c r="CW130" s="15"/>
      <c r="CX130" s="15"/>
      <c r="CY130" s="15"/>
      <c r="CZ130" s="15"/>
      <c r="DA130" s="15"/>
      <c r="DB130" s="15"/>
      <c r="DC130" s="15"/>
      <c r="DD130" s="15"/>
      <c r="DE130" s="15"/>
      <c r="DF130" s="15"/>
      <c r="DG130" s="15"/>
      <c r="DH130" s="15"/>
      <c r="DI130" s="15"/>
      <c r="DJ130" s="15"/>
      <c r="DK130" s="15"/>
      <c r="DL130" s="15"/>
      <c r="DM130" s="15"/>
      <c r="DN130" s="15"/>
      <c r="DO130" s="15"/>
      <c r="DP130" s="15"/>
      <c r="DQ130" s="15"/>
      <c r="DR130" s="15"/>
      <c r="DS130" s="15"/>
    </row>
    <row r="131" spans="1:123" s="1" customFormat="1" x14ac:dyDescent="0.3">
      <c r="A131" s="2"/>
      <c r="B131" s="6"/>
      <c r="D131" s="24" t="s">
        <v>253</v>
      </c>
      <c r="E131" s="25" t="s">
        <v>252</v>
      </c>
      <c r="G131" s="3"/>
      <c r="H131" s="9">
        <v>60</v>
      </c>
      <c r="I131" s="15"/>
      <c r="J131" s="15"/>
      <c r="K131" s="69"/>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c r="AL131" s="15"/>
      <c r="AM131" s="15"/>
      <c r="AN131" s="15"/>
      <c r="AO131" s="15"/>
      <c r="AP131" s="15"/>
      <c r="AQ131" s="15"/>
      <c r="AR131" s="15"/>
      <c r="AS131" s="15"/>
      <c r="AT131" s="15"/>
      <c r="AU131" s="15"/>
      <c r="AV131" s="15"/>
      <c r="AW131" s="15"/>
      <c r="AX131" s="15"/>
      <c r="AY131" s="15"/>
      <c r="AZ131" s="15"/>
      <c r="BA131" s="15"/>
      <c r="BB131" s="15"/>
      <c r="BC131" s="15"/>
      <c r="BD131" s="15"/>
      <c r="BE131" s="15"/>
      <c r="BF131" s="15"/>
      <c r="BG131" s="15"/>
      <c r="BH131" s="15"/>
      <c r="BI131" s="15"/>
      <c r="BJ131" s="15"/>
      <c r="BK131" s="15"/>
      <c r="BL131" s="15"/>
      <c r="BM131" s="15"/>
      <c r="BN131" s="15"/>
      <c r="BO131" s="15"/>
      <c r="BP131" s="15"/>
      <c r="BQ131" s="15"/>
      <c r="BR131" s="15"/>
      <c r="BS131" s="15"/>
      <c r="BT131" s="15"/>
      <c r="BU131" s="15"/>
      <c r="BV131" s="15"/>
      <c r="BW131" s="15"/>
      <c r="BX131" s="15"/>
      <c r="BY131" s="15"/>
      <c r="BZ131" s="15"/>
      <c r="CA131" s="15"/>
      <c r="CB131" s="15"/>
      <c r="CC131" s="15"/>
      <c r="CD131" s="15"/>
      <c r="CE131" s="15"/>
      <c r="CF131" s="15"/>
      <c r="CG131" s="15"/>
      <c r="CH131" s="15"/>
      <c r="CI131" s="15"/>
      <c r="CJ131" s="15"/>
      <c r="CK131" s="15"/>
      <c r="CL131" s="15"/>
      <c r="CM131" s="15"/>
      <c r="CN131" s="15"/>
      <c r="CO131" s="15"/>
      <c r="CP131" s="15"/>
      <c r="CQ131" s="15"/>
      <c r="CR131" s="15"/>
      <c r="CS131" s="15"/>
      <c r="CT131" s="15"/>
      <c r="CU131" s="15"/>
      <c r="CV131" s="15"/>
      <c r="CW131" s="15"/>
      <c r="CX131" s="15"/>
      <c r="CY131" s="15"/>
      <c r="CZ131" s="15"/>
      <c r="DA131" s="15"/>
      <c r="DB131" s="15"/>
      <c r="DC131" s="15"/>
      <c r="DD131" s="15"/>
      <c r="DE131" s="15"/>
      <c r="DF131" s="15"/>
      <c r="DG131" s="15"/>
      <c r="DH131" s="15"/>
      <c r="DI131" s="15"/>
      <c r="DJ131" s="15"/>
      <c r="DK131" s="15"/>
      <c r="DL131" s="15"/>
      <c r="DM131" s="15"/>
      <c r="DN131" s="15"/>
      <c r="DO131" s="15"/>
      <c r="DP131" s="15"/>
      <c r="DQ131" s="15"/>
      <c r="DR131" s="15"/>
      <c r="DS131" s="15"/>
    </row>
    <row r="132" spans="1:123" s="1" customFormat="1" x14ac:dyDescent="0.3">
      <c r="A132" s="2"/>
      <c r="B132" s="6"/>
      <c r="D132" s="24" t="s">
        <v>254</v>
      </c>
      <c r="E132" s="25" t="s">
        <v>252</v>
      </c>
      <c r="G132" s="3"/>
      <c r="H132" s="9">
        <v>45</v>
      </c>
      <c r="I132" s="15"/>
      <c r="J132" s="15"/>
      <c r="K132" s="69"/>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c r="BC132" s="15"/>
      <c r="BD132" s="15"/>
      <c r="BE132" s="15"/>
      <c r="BF132" s="15"/>
      <c r="BG132" s="15"/>
      <c r="BH132" s="15"/>
      <c r="BI132" s="15"/>
      <c r="BJ132" s="15"/>
      <c r="BK132" s="15"/>
      <c r="BL132" s="15"/>
      <c r="BM132" s="15"/>
      <c r="BN132" s="15"/>
      <c r="BO132" s="15"/>
      <c r="BP132" s="15"/>
      <c r="BQ132" s="15"/>
      <c r="BR132" s="15"/>
      <c r="BS132" s="15"/>
      <c r="BT132" s="15"/>
      <c r="BU132" s="15"/>
      <c r="BV132" s="15"/>
      <c r="BW132" s="15"/>
      <c r="BX132" s="15"/>
      <c r="BY132" s="15"/>
      <c r="BZ132" s="15"/>
      <c r="CA132" s="15"/>
      <c r="CB132" s="15"/>
      <c r="CC132" s="15"/>
      <c r="CD132" s="15"/>
      <c r="CE132" s="15"/>
      <c r="CF132" s="15"/>
      <c r="CG132" s="15"/>
      <c r="CH132" s="15"/>
      <c r="CI132" s="15"/>
      <c r="CJ132" s="15"/>
      <c r="CK132" s="15"/>
      <c r="CL132" s="15"/>
      <c r="CM132" s="15"/>
      <c r="CN132" s="15"/>
      <c r="CO132" s="15"/>
      <c r="CP132" s="15"/>
      <c r="CQ132" s="15"/>
      <c r="CR132" s="15"/>
      <c r="CS132" s="15"/>
      <c r="CT132" s="15"/>
      <c r="CU132" s="15"/>
      <c r="CV132" s="15"/>
      <c r="CW132" s="15"/>
      <c r="CX132" s="15"/>
      <c r="CY132" s="15"/>
      <c r="CZ132" s="15"/>
      <c r="DA132" s="15"/>
      <c r="DB132" s="15"/>
      <c r="DC132" s="15"/>
      <c r="DD132" s="15"/>
      <c r="DE132" s="15"/>
      <c r="DF132" s="15"/>
      <c r="DG132" s="15"/>
      <c r="DH132" s="15"/>
      <c r="DI132" s="15"/>
      <c r="DJ132" s="15"/>
      <c r="DK132" s="15"/>
      <c r="DL132" s="15"/>
      <c r="DM132" s="15"/>
      <c r="DN132" s="15"/>
      <c r="DO132" s="15"/>
      <c r="DP132" s="15"/>
      <c r="DQ132" s="15"/>
      <c r="DR132" s="15"/>
      <c r="DS132" s="15"/>
    </row>
    <row r="133" spans="1:123" s="1" customFormat="1" x14ac:dyDescent="0.3">
      <c r="A133" s="2"/>
      <c r="B133" s="6"/>
      <c r="D133" s="24" t="s">
        <v>357</v>
      </c>
      <c r="E133" s="25" t="s">
        <v>32</v>
      </c>
      <c r="G133" s="3"/>
      <c r="H133" s="39">
        <v>0.13</v>
      </c>
      <c r="I133" s="15"/>
      <c r="J133" s="15"/>
      <c r="K133" s="69"/>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c r="AL133" s="15"/>
      <c r="AM133" s="15"/>
      <c r="AN133" s="15"/>
      <c r="AO133" s="15"/>
      <c r="AP133" s="15"/>
      <c r="AQ133" s="15"/>
      <c r="AR133" s="15"/>
      <c r="AS133" s="15"/>
      <c r="AT133" s="15"/>
      <c r="AU133" s="15"/>
      <c r="AV133" s="15"/>
      <c r="AW133" s="15"/>
      <c r="AX133" s="15"/>
      <c r="AY133" s="15"/>
      <c r="AZ133" s="15"/>
      <c r="BA133" s="15"/>
      <c r="BB133" s="15"/>
      <c r="BC133" s="15"/>
      <c r="BD133" s="15"/>
      <c r="BE133" s="15"/>
      <c r="BF133" s="15"/>
      <c r="BG133" s="15"/>
      <c r="BH133" s="15"/>
      <c r="BI133" s="15"/>
      <c r="BJ133" s="15"/>
      <c r="BK133" s="15"/>
      <c r="BL133" s="15"/>
      <c r="BM133" s="15"/>
      <c r="BN133" s="15"/>
      <c r="BO133" s="15"/>
      <c r="BP133" s="15"/>
      <c r="BQ133" s="15"/>
      <c r="BR133" s="15"/>
      <c r="BS133" s="15"/>
      <c r="BT133" s="15"/>
      <c r="BU133" s="15"/>
      <c r="BV133" s="15"/>
      <c r="BW133" s="15"/>
      <c r="BX133" s="15"/>
      <c r="BY133" s="15"/>
      <c r="BZ133" s="15"/>
      <c r="CA133" s="15"/>
      <c r="CB133" s="15"/>
      <c r="CC133" s="15"/>
      <c r="CD133" s="15"/>
      <c r="CE133" s="15"/>
      <c r="CF133" s="15"/>
      <c r="CG133" s="15"/>
      <c r="CH133" s="15"/>
      <c r="CI133" s="15"/>
      <c r="CJ133" s="15"/>
      <c r="CK133" s="15"/>
      <c r="CL133" s="15"/>
      <c r="CM133" s="15"/>
      <c r="CN133" s="15"/>
      <c r="CO133" s="15"/>
      <c r="CP133" s="15"/>
      <c r="CQ133" s="15"/>
      <c r="CR133" s="15"/>
      <c r="CS133" s="15"/>
      <c r="CT133" s="15"/>
      <c r="CU133" s="15"/>
      <c r="CV133" s="15"/>
      <c r="CW133" s="15"/>
      <c r="CX133" s="15"/>
      <c r="CY133" s="15"/>
      <c r="CZ133" s="15"/>
      <c r="DA133" s="15"/>
      <c r="DB133" s="15"/>
      <c r="DC133" s="15"/>
      <c r="DD133" s="15"/>
      <c r="DE133" s="15"/>
      <c r="DF133" s="15"/>
      <c r="DG133" s="15"/>
      <c r="DH133" s="15"/>
      <c r="DI133" s="15"/>
      <c r="DJ133" s="15"/>
      <c r="DK133" s="15"/>
      <c r="DL133" s="15"/>
      <c r="DM133" s="15"/>
      <c r="DN133" s="15"/>
      <c r="DO133" s="15"/>
      <c r="DP133" s="15"/>
      <c r="DQ133" s="15"/>
      <c r="DR133" s="15"/>
      <c r="DS133" s="15"/>
    </row>
    <row r="134" spans="1:123" s="1" customFormat="1" x14ac:dyDescent="0.3">
      <c r="A134" s="2"/>
      <c r="B134" s="6"/>
      <c r="D134" s="24" t="s">
        <v>255</v>
      </c>
      <c r="E134" s="25" t="s">
        <v>32</v>
      </c>
      <c r="G134" s="3"/>
      <c r="H134" s="39">
        <v>0.1</v>
      </c>
      <c r="I134" s="15"/>
      <c r="J134" s="15"/>
      <c r="K134" s="69"/>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c r="BC134" s="15"/>
      <c r="BD134" s="15"/>
      <c r="BE134" s="15"/>
      <c r="BF134" s="15"/>
      <c r="BG134" s="15"/>
      <c r="BH134" s="15"/>
      <c r="BI134" s="15"/>
      <c r="BJ134" s="15"/>
      <c r="BK134" s="15"/>
      <c r="BL134" s="15"/>
      <c r="BM134" s="15"/>
      <c r="BN134" s="15"/>
      <c r="BO134" s="15"/>
      <c r="BP134" s="15"/>
      <c r="BQ134" s="15"/>
      <c r="BR134" s="15"/>
      <c r="BS134" s="15"/>
      <c r="BT134" s="15"/>
      <c r="BU134" s="15"/>
      <c r="BV134" s="15"/>
      <c r="BW134" s="15"/>
      <c r="BX134" s="15"/>
      <c r="BY134" s="15"/>
      <c r="BZ134" s="15"/>
      <c r="CA134" s="15"/>
      <c r="CB134" s="15"/>
      <c r="CC134" s="15"/>
      <c r="CD134" s="15"/>
      <c r="CE134" s="15"/>
      <c r="CF134" s="15"/>
      <c r="CG134" s="15"/>
      <c r="CH134" s="15"/>
      <c r="CI134" s="15"/>
      <c r="CJ134" s="15"/>
      <c r="CK134" s="15"/>
      <c r="CL134" s="15"/>
      <c r="CM134" s="15"/>
      <c r="CN134" s="15"/>
      <c r="CO134" s="15"/>
      <c r="CP134" s="15"/>
      <c r="CQ134" s="15"/>
      <c r="CR134" s="15"/>
      <c r="CS134" s="15"/>
      <c r="CT134" s="15"/>
      <c r="CU134" s="15"/>
      <c r="CV134" s="15"/>
      <c r="CW134" s="15"/>
      <c r="CX134" s="15"/>
      <c r="CY134" s="15"/>
      <c r="CZ134" s="15"/>
      <c r="DA134" s="15"/>
      <c r="DB134" s="15"/>
      <c r="DC134" s="15"/>
      <c r="DD134" s="15"/>
      <c r="DE134" s="15"/>
      <c r="DF134" s="15"/>
      <c r="DG134" s="15"/>
      <c r="DH134" s="15"/>
      <c r="DI134" s="15"/>
      <c r="DJ134" s="15"/>
      <c r="DK134" s="15"/>
      <c r="DL134" s="15"/>
      <c r="DM134" s="15"/>
      <c r="DN134" s="15"/>
      <c r="DO134" s="15"/>
      <c r="DP134" s="15"/>
      <c r="DQ134" s="15"/>
      <c r="DR134" s="15"/>
      <c r="DS134" s="15"/>
    </row>
    <row r="135" spans="1:123" s="1" customFormat="1" x14ac:dyDescent="0.3">
      <c r="A135" s="2"/>
      <c r="B135" s="6"/>
      <c r="D135" s="24" t="s">
        <v>256</v>
      </c>
      <c r="E135" s="25" t="s">
        <v>32</v>
      </c>
      <c r="G135" s="3"/>
      <c r="H135" s="306">
        <v>0.12</v>
      </c>
      <c r="I135" s="15"/>
      <c r="J135" s="15"/>
      <c r="K135" s="69"/>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c r="AL135" s="15"/>
      <c r="AM135" s="15"/>
      <c r="AN135" s="15"/>
      <c r="AO135" s="15"/>
      <c r="AP135" s="15"/>
      <c r="AQ135" s="15"/>
      <c r="AR135" s="15"/>
      <c r="AS135" s="15"/>
      <c r="AT135" s="15"/>
      <c r="AU135" s="15"/>
      <c r="AV135" s="15"/>
      <c r="AW135" s="15"/>
      <c r="AX135" s="15"/>
      <c r="AY135" s="15"/>
      <c r="AZ135" s="15"/>
      <c r="BA135" s="15"/>
      <c r="BB135" s="15"/>
      <c r="BC135" s="15"/>
      <c r="BD135" s="15"/>
      <c r="BE135" s="15"/>
      <c r="BF135" s="15"/>
      <c r="BG135" s="15"/>
      <c r="BH135" s="15"/>
      <c r="BI135" s="15"/>
      <c r="BJ135" s="15"/>
      <c r="BK135" s="15"/>
      <c r="BL135" s="15"/>
      <c r="BM135" s="15"/>
      <c r="BN135" s="15"/>
      <c r="BO135" s="15"/>
      <c r="BP135" s="15"/>
      <c r="BQ135" s="15"/>
      <c r="BR135" s="15"/>
      <c r="BS135" s="15"/>
      <c r="BT135" s="15"/>
      <c r="BU135" s="15"/>
      <c r="BV135" s="15"/>
      <c r="BW135" s="15"/>
      <c r="BX135" s="15"/>
      <c r="BY135" s="15"/>
      <c r="BZ135" s="15"/>
      <c r="CA135" s="15"/>
      <c r="CB135" s="15"/>
      <c r="CC135" s="15"/>
      <c r="CD135" s="15"/>
      <c r="CE135" s="15"/>
      <c r="CF135" s="15"/>
      <c r="CG135" s="15"/>
      <c r="CH135" s="15"/>
      <c r="CI135" s="15"/>
      <c r="CJ135" s="15"/>
      <c r="CK135" s="15"/>
      <c r="CL135" s="15"/>
      <c r="CM135" s="15"/>
      <c r="CN135" s="15"/>
      <c r="CO135" s="15"/>
      <c r="CP135" s="15"/>
      <c r="CQ135" s="15"/>
      <c r="CR135" s="15"/>
      <c r="CS135" s="15"/>
      <c r="CT135" s="15"/>
      <c r="CU135" s="15"/>
      <c r="CV135" s="15"/>
      <c r="CW135" s="15"/>
      <c r="CX135" s="15"/>
      <c r="CY135" s="15"/>
      <c r="CZ135" s="15"/>
      <c r="DA135" s="15"/>
      <c r="DB135" s="15"/>
      <c r="DC135" s="15"/>
      <c r="DD135" s="15"/>
      <c r="DE135" s="15"/>
      <c r="DF135" s="15"/>
      <c r="DG135" s="15"/>
      <c r="DH135" s="15"/>
      <c r="DI135" s="15"/>
      <c r="DJ135" s="15"/>
      <c r="DK135" s="15"/>
      <c r="DL135" s="15"/>
      <c r="DM135" s="15"/>
      <c r="DN135" s="15"/>
      <c r="DO135" s="15"/>
      <c r="DP135" s="15"/>
      <c r="DQ135" s="15"/>
      <c r="DR135" s="15"/>
      <c r="DS135" s="15"/>
    </row>
    <row r="136" spans="1:123" s="1" customFormat="1" x14ac:dyDescent="0.3">
      <c r="A136" s="2"/>
      <c r="B136" s="6"/>
      <c r="D136" s="12"/>
      <c r="E136" s="3"/>
      <c r="G136" s="3"/>
      <c r="H136" s="15"/>
      <c r="I136" s="15"/>
      <c r="J136" s="15"/>
      <c r="K136" s="69"/>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c r="BC136" s="15"/>
      <c r="BD136" s="15"/>
      <c r="BE136" s="15"/>
      <c r="BF136" s="15"/>
      <c r="BG136" s="15"/>
      <c r="BH136" s="15"/>
      <c r="BI136" s="15"/>
      <c r="BJ136" s="15"/>
      <c r="BK136" s="15"/>
      <c r="BL136" s="15"/>
      <c r="BM136" s="15"/>
      <c r="BN136" s="15"/>
      <c r="BO136" s="15"/>
      <c r="BP136" s="15"/>
      <c r="BQ136" s="15"/>
      <c r="BR136" s="15"/>
      <c r="BS136" s="15"/>
      <c r="BT136" s="15"/>
      <c r="BU136" s="15"/>
      <c r="BV136" s="15"/>
      <c r="BW136" s="15"/>
      <c r="BX136" s="15"/>
      <c r="BY136" s="15"/>
      <c r="BZ136" s="15"/>
      <c r="CA136" s="15"/>
      <c r="CB136" s="15"/>
      <c r="CC136" s="15"/>
      <c r="CD136" s="15"/>
      <c r="CE136" s="15"/>
      <c r="CF136" s="15"/>
      <c r="CG136" s="15"/>
      <c r="CH136" s="15"/>
      <c r="CI136" s="15"/>
      <c r="CJ136" s="15"/>
      <c r="CK136" s="15"/>
      <c r="CL136" s="15"/>
      <c r="CM136" s="15"/>
      <c r="CN136" s="15"/>
      <c r="CO136" s="15"/>
      <c r="CP136" s="15"/>
      <c r="CQ136" s="15"/>
      <c r="CR136" s="15"/>
      <c r="CS136" s="15"/>
      <c r="CT136" s="15"/>
      <c r="CU136" s="15"/>
      <c r="CV136" s="15"/>
      <c r="CW136" s="15"/>
      <c r="CX136" s="15"/>
      <c r="CY136" s="15"/>
      <c r="CZ136" s="15"/>
      <c r="DA136" s="15"/>
      <c r="DB136" s="15"/>
      <c r="DC136" s="15"/>
      <c r="DD136" s="15"/>
      <c r="DE136" s="15"/>
      <c r="DF136" s="15"/>
      <c r="DG136" s="15"/>
      <c r="DH136" s="15"/>
      <c r="DI136" s="15"/>
      <c r="DJ136" s="15"/>
      <c r="DK136" s="15"/>
      <c r="DL136" s="15"/>
      <c r="DM136" s="15"/>
      <c r="DN136" s="15"/>
      <c r="DO136" s="15"/>
      <c r="DP136" s="15"/>
      <c r="DQ136" s="15"/>
      <c r="DR136" s="15"/>
      <c r="DS136" s="15"/>
    </row>
    <row r="137" spans="1:123" s="7" customFormat="1" ht="15.5" x14ac:dyDescent="0.35">
      <c r="A137" s="7" t="s">
        <v>76</v>
      </c>
      <c r="D137" s="21"/>
      <c r="E137" s="22"/>
      <c r="G137" s="48"/>
      <c r="H137" s="21"/>
    </row>
    <row r="138" spans="1:123" s="1" customFormat="1" ht="13" x14ac:dyDescent="0.3">
      <c r="A138" s="2"/>
      <c r="D138" s="12"/>
      <c r="E138" s="3"/>
      <c r="G138" s="3"/>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c r="BC138" s="15"/>
      <c r="BD138" s="15"/>
      <c r="BE138" s="15"/>
      <c r="BF138" s="15"/>
      <c r="BG138" s="15"/>
      <c r="BH138" s="15"/>
      <c r="BI138" s="15"/>
      <c r="BJ138" s="15"/>
      <c r="BK138" s="15"/>
      <c r="BL138" s="15"/>
      <c r="BM138" s="15"/>
      <c r="BN138" s="15"/>
      <c r="BO138" s="15"/>
      <c r="BP138" s="15"/>
      <c r="BQ138" s="15"/>
      <c r="BR138" s="15"/>
      <c r="BS138" s="15"/>
      <c r="BT138" s="15"/>
      <c r="BU138" s="15"/>
      <c r="BV138" s="15"/>
      <c r="BW138" s="15"/>
      <c r="BX138" s="15"/>
      <c r="BY138" s="15"/>
      <c r="BZ138" s="15"/>
      <c r="CA138" s="15"/>
      <c r="CB138" s="15"/>
      <c r="CC138" s="15"/>
      <c r="CD138" s="15"/>
      <c r="CE138" s="15"/>
      <c r="CF138" s="15"/>
      <c r="CG138" s="15"/>
      <c r="CH138" s="15"/>
      <c r="CI138" s="15"/>
      <c r="CJ138" s="15"/>
      <c r="CK138" s="15"/>
      <c r="CL138" s="15"/>
      <c r="CM138" s="15"/>
      <c r="CN138" s="15"/>
      <c r="CO138" s="15"/>
      <c r="CP138" s="15"/>
      <c r="CQ138" s="15"/>
      <c r="CR138" s="15"/>
      <c r="CS138" s="15"/>
      <c r="CT138" s="15"/>
      <c r="CU138" s="15"/>
      <c r="CV138" s="15"/>
      <c r="CW138" s="15"/>
      <c r="CX138" s="15"/>
      <c r="CY138" s="15"/>
      <c r="CZ138" s="15"/>
      <c r="DA138" s="15"/>
      <c r="DB138" s="15"/>
      <c r="DC138" s="15"/>
      <c r="DD138" s="15"/>
      <c r="DE138" s="15"/>
      <c r="DF138" s="15"/>
      <c r="DG138" s="15"/>
      <c r="DH138" s="15"/>
      <c r="DI138" s="15"/>
      <c r="DJ138" s="15"/>
      <c r="DK138" s="15"/>
      <c r="DL138" s="15"/>
      <c r="DM138" s="15"/>
      <c r="DN138" s="15"/>
      <c r="DO138" s="15"/>
      <c r="DP138" s="15"/>
      <c r="DQ138" s="15"/>
      <c r="DR138" s="15"/>
      <c r="DS138" s="15"/>
    </row>
    <row r="139" spans="1:123" s="1" customFormat="1" ht="13" x14ac:dyDescent="0.3">
      <c r="A139" s="2"/>
      <c r="D139" s="30" t="s">
        <v>72</v>
      </c>
      <c r="E139" s="25"/>
      <c r="F139" s="24"/>
      <c r="G139" s="3"/>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c r="AL139" s="15"/>
      <c r="AM139" s="15"/>
      <c r="AN139" s="15"/>
      <c r="AO139" s="15"/>
      <c r="AP139" s="15"/>
      <c r="AQ139" s="15"/>
      <c r="AR139" s="15"/>
      <c r="AS139" s="15"/>
      <c r="AT139" s="15"/>
      <c r="AU139" s="15"/>
      <c r="AV139" s="15"/>
      <c r="AW139" s="15"/>
      <c r="AX139" s="15"/>
      <c r="AY139" s="15"/>
      <c r="AZ139" s="15"/>
      <c r="BA139" s="15"/>
      <c r="BB139" s="15"/>
      <c r="BC139" s="15"/>
      <c r="BD139" s="15"/>
      <c r="BE139" s="15"/>
      <c r="BF139" s="15"/>
      <c r="BG139" s="15"/>
      <c r="BH139" s="15"/>
      <c r="BI139" s="15"/>
      <c r="BJ139" s="15"/>
      <c r="BK139" s="15"/>
      <c r="BL139" s="15"/>
      <c r="BM139" s="15"/>
      <c r="BN139" s="15"/>
      <c r="BO139" s="15"/>
      <c r="BP139" s="15"/>
      <c r="BQ139" s="15"/>
      <c r="BR139" s="15"/>
      <c r="BS139" s="15"/>
      <c r="BT139" s="15"/>
      <c r="BU139" s="15"/>
      <c r="BV139" s="15"/>
      <c r="BW139" s="15"/>
      <c r="BX139" s="15"/>
      <c r="BY139" s="15"/>
      <c r="BZ139" s="15"/>
      <c r="CA139" s="15"/>
      <c r="CB139" s="15"/>
      <c r="CC139" s="15"/>
      <c r="CD139" s="15"/>
      <c r="CE139" s="15"/>
      <c r="CF139" s="15"/>
      <c r="CG139" s="15"/>
      <c r="CH139" s="15"/>
      <c r="CI139" s="15"/>
      <c r="CJ139" s="15"/>
      <c r="CK139" s="15"/>
      <c r="CL139" s="15"/>
      <c r="CM139" s="15"/>
      <c r="CN139" s="15"/>
      <c r="CO139" s="15"/>
      <c r="CP139" s="15"/>
      <c r="CQ139" s="15"/>
      <c r="CR139" s="15"/>
      <c r="CS139" s="15"/>
      <c r="CT139" s="15"/>
      <c r="CU139" s="15"/>
      <c r="CV139" s="15"/>
      <c r="CW139" s="15"/>
      <c r="CX139" s="15"/>
      <c r="CY139" s="15"/>
      <c r="CZ139" s="15"/>
      <c r="DA139" s="15"/>
      <c r="DB139" s="15"/>
      <c r="DC139" s="15"/>
      <c r="DD139" s="15"/>
      <c r="DE139" s="15"/>
      <c r="DF139" s="15"/>
      <c r="DG139" s="15"/>
      <c r="DH139" s="15"/>
      <c r="DI139" s="15"/>
      <c r="DJ139" s="15"/>
      <c r="DK139" s="15"/>
      <c r="DL139" s="15"/>
      <c r="DM139" s="15"/>
      <c r="DN139" s="15"/>
      <c r="DO139" s="15"/>
      <c r="DP139" s="15"/>
      <c r="DQ139" s="15"/>
      <c r="DR139" s="15"/>
      <c r="DS139" s="15"/>
    </row>
    <row r="140" spans="1:123" s="1" customFormat="1" ht="13" x14ac:dyDescent="0.3">
      <c r="A140" s="2"/>
      <c r="D140" s="24" t="s">
        <v>73</v>
      </c>
      <c r="E140" s="25" t="s">
        <v>32</v>
      </c>
      <c r="G140" s="3"/>
      <c r="H140" s="39">
        <v>0.7</v>
      </c>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BW140" s="15"/>
      <c r="BX140" s="15"/>
      <c r="BY140" s="15"/>
      <c r="BZ140" s="15"/>
      <c r="CA140" s="15"/>
      <c r="CB140" s="15"/>
      <c r="CC140" s="15"/>
      <c r="CD140" s="15"/>
      <c r="CE140" s="15"/>
      <c r="CF140" s="15"/>
      <c r="CG140" s="15"/>
      <c r="CH140" s="15"/>
      <c r="CI140" s="15"/>
      <c r="CJ140" s="15"/>
      <c r="CK140" s="15"/>
      <c r="CL140" s="15"/>
      <c r="CM140" s="15"/>
      <c r="CN140" s="15"/>
      <c r="CO140" s="15"/>
      <c r="CP140" s="15"/>
      <c r="CQ140" s="15"/>
      <c r="CR140" s="15"/>
      <c r="CS140" s="15"/>
      <c r="CT140" s="15"/>
      <c r="CU140" s="15"/>
      <c r="CV140" s="15"/>
      <c r="CW140" s="15"/>
      <c r="CX140" s="15"/>
      <c r="CY140" s="15"/>
      <c r="CZ140" s="15"/>
      <c r="DA140" s="15"/>
      <c r="DB140" s="15"/>
      <c r="DC140" s="15"/>
      <c r="DD140" s="15"/>
      <c r="DE140" s="15"/>
      <c r="DF140" s="15"/>
      <c r="DG140" s="15"/>
      <c r="DH140" s="15"/>
      <c r="DI140" s="15"/>
      <c r="DJ140" s="15"/>
      <c r="DK140" s="15"/>
      <c r="DL140" s="15"/>
      <c r="DM140" s="15"/>
      <c r="DN140" s="15"/>
      <c r="DO140" s="15"/>
      <c r="DP140" s="15"/>
      <c r="DQ140" s="15"/>
      <c r="DR140" s="15"/>
      <c r="DS140" s="15"/>
    </row>
    <row r="141" spans="1:123" s="1" customFormat="1" ht="13" x14ac:dyDescent="0.3">
      <c r="A141" s="2"/>
      <c r="D141" s="24" t="s">
        <v>131</v>
      </c>
      <c r="E141" s="25" t="str">
        <f>E140</f>
        <v>%</v>
      </c>
      <c r="G141" s="3"/>
      <c r="H141" s="67">
        <v>1.2500000000000001E-2</v>
      </c>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c r="AL141" s="15"/>
      <c r="AM141" s="15"/>
      <c r="AN141" s="15"/>
      <c r="AO141" s="15"/>
      <c r="AP141" s="15"/>
      <c r="AQ141" s="15"/>
      <c r="AR141" s="15"/>
      <c r="AS141" s="15"/>
      <c r="AT141" s="15"/>
      <c r="AU141" s="15"/>
      <c r="AV141" s="15"/>
      <c r="AW141" s="15"/>
      <c r="AX141" s="15"/>
      <c r="AY141" s="15"/>
      <c r="AZ141" s="15"/>
      <c r="BA141" s="15"/>
      <c r="BB141" s="15"/>
      <c r="BC141" s="15"/>
      <c r="BD141" s="15"/>
      <c r="BE141" s="15"/>
      <c r="BF141" s="15"/>
      <c r="BG141" s="15"/>
      <c r="BH141" s="15"/>
      <c r="BI141" s="15"/>
      <c r="BJ141" s="15"/>
      <c r="BK141" s="15"/>
      <c r="BL141" s="15"/>
      <c r="BM141" s="15"/>
      <c r="BN141" s="15"/>
      <c r="BO141" s="15"/>
      <c r="BP141" s="15"/>
      <c r="BQ141" s="15"/>
      <c r="BR141" s="15"/>
      <c r="BS141" s="15"/>
      <c r="BT141" s="15"/>
      <c r="BU141" s="15"/>
      <c r="BV141" s="15"/>
      <c r="BW141" s="15"/>
      <c r="BX141" s="15"/>
      <c r="BY141" s="15"/>
      <c r="BZ141" s="15"/>
      <c r="CA141" s="15"/>
      <c r="CB141" s="15"/>
      <c r="CC141" s="15"/>
      <c r="CD141" s="15"/>
      <c r="CE141" s="15"/>
      <c r="CF141" s="15"/>
      <c r="CG141" s="15"/>
      <c r="CH141" s="15"/>
      <c r="CI141" s="15"/>
      <c r="CJ141" s="15"/>
      <c r="CK141" s="15"/>
      <c r="CL141" s="15"/>
      <c r="CM141" s="15"/>
      <c r="CN141" s="15"/>
      <c r="CO141" s="15"/>
      <c r="CP141" s="15"/>
      <c r="CQ141" s="15"/>
      <c r="CR141" s="15"/>
      <c r="CS141" s="15"/>
      <c r="CT141" s="15"/>
      <c r="CU141" s="15"/>
      <c r="CV141" s="15"/>
      <c r="CW141" s="15"/>
      <c r="CX141" s="15"/>
      <c r="CY141" s="15"/>
      <c r="CZ141" s="15"/>
      <c r="DA141" s="15"/>
      <c r="DB141" s="15"/>
      <c r="DC141" s="15"/>
      <c r="DD141" s="15"/>
      <c r="DE141" s="15"/>
      <c r="DF141" s="15"/>
      <c r="DG141" s="15"/>
      <c r="DH141" s="15"/>
      <c r="DI141" s="15"/>
      <c r="DJ141" s="15"/>
      <c r="DK141" s="15"/>
      <c r="DL141" s="15"/>
      <c r="DM141" s="15"/>
      <c r="DN141" s="15"/>
      <c r="DO141" s="15"/>
      <c r="DP141" s="15"/>
      <c r="DQ141" s="15"/>
      <c r="DR141" s="15"/>
      <c r="DS141" s="15"/>
    </row>
    <row r="142" spans="1:123" s="1" customFormat="1" ht="13" x14ac:dyDescent="0.3">
      <c r="A142" s="2"/>
      <c r="D142" s="24" t="s">
        <v>74</v>
      </c>
      <c r="E142" s="25" t="s">
        <v>32</v>
      </c>
      <c r="G142" s="3"/>
      <c r="H142" s="55">
        <f>1-H140</f>
        <v>0.30000000000000004</v>
      </c>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c r="BC142" s="15"/>
      <c r="BD142" s="15"/>
      <c r="BE142" s="15"/>
      <c r="BF142" s="15"/>
      <c r="BG142" s="15"/>
      <c r="BH142" s="15"/>
      <c r="BI142" s="15"/>
      <c r="BJ142" s="15"/>
      <c r="BK142" s="15"/>
      <c r="BL142" s="15"/>
      <c r="BM142" s="15"/>
      <c r="BN142" s="15"/>
      <c r="BO142" s="15"/>
      <c r="BP142" s="15"/>
      <c r="BQ142" s="15"/>
      <c r="BR142" s="15"/>
      <c r="BS142" s="15"/>
      <c r="BT142" s="15"/>
      <c r="BU142" s="15"/>
      <c r="BV142" s="15"/>
      <c r="BW142" s="15"/>
      <c r="BX142" s="15"/>
      <c r="BY142" s="15"/>
      <c r="BZ142" s="15"/>
      <c r="CA142" s="15"/>
      <c r="CB142" s="15"/>
      <c r="CC142" s="15"/>
      <c r="CD142" s="15"/>
      <c r="CE142" s="15"/>
      <c r="CF142" s="15"/>
      <c r="CG142" s="15"/>
      <c r="CH142" s="15"/>
      <c r="CI142" s="15"/>
      <c r="CJ142" s="15"/>
      <c r="CK142" s="15"/>
      <c r="CL142" s="15"/>
      <c r="CM142" s="15"/>
      <c r="CN142" s="15"/>
      <c r="CO142" s="15"/>
      <c r="CP142" s="15"/>
      <c r="CQ142" s="15"/>
      <c r="CR142" s="15"/>
      <c r="CS142" s="15"/>
      <c r="CT142" s="15"/>
      <c r="CU142" s="15"/>
      <c r="CV142" s="15"/>
      <c r="CW142" s="15"/>
      <c r="CX142" s="15"/>
      <c r="CY142" s="15"/>
      <c r="CZ142" s="15"/>
      <c r="DA142" s="15"/>
      <c r="DB142" s="15"/>
      <c r="DC142" s="15"/>
      <c r="DD142" s="15"/>
      <c r="DE142" s="15"/>
      <c r="DF142" s="15"/>
      <c r="DG142" s="15"/>
      <c r="DH142" s="15"/>
      <c r="DI142" s="15"/>
      <c r="DJ142" s="15"/>
      <c r="DK142" s="15"/>
      <c r="DL142" s="15"/>
      <c r="DM142" s="15"/>
      <c r="DN142" s="15"/>
      <c r="DO142" s="15"/>
      <c r="DP142" s="15"/>
      <c r="DQ142" s="15"/>
      <c r="DR142" s="15"/>
      <c r="DS142" s="15"/>
    </row>
    <row r="143" spans="1:123" s="1" customFormat="1" x14ac:dyDescent="0.3">
      <c r="A143" s="2"/>
      <c r="B143" s="6"/>
      <c r="D143" s="24" t="s">
        <v>311</v>
      </c>
      <c r="E143" s="25" t="s">
        <v>22</v>
      </c>
      <c r="G143" s="3"/>
      <c r="H143" s="9">
        <v>2</v>
      </c>
      <c r="I143" s="15"/>
      <c r="J143" s="15"/>
      <c r="K143" s="69"/>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c r="AL143" s="15"/>
      <c r="AM143" s="15"/>
      <c r="AN143" s="15"/>
      <c r="AO143" s="15"/>
      <c r="AP143" s="15"/>
      <c r="AQ143" s="15"/>
      <c r="AR143" s="15"/>
      <c r="AS143" s="15"/>
      <c r="AT143" s="15"/>
      <c r="AU143" s="15"/>
      <c r="AV143" s="15"/>
      <c r="AW143" s="15"/>
      <c r="AX143" s="15"/>
      <c r="AY143" s="15"/>
      <c r="AZ143" s="15"/>
      <c r="BA143" s="15"/>
      <c r="BB143" s="15"/>
      <c r="BC143" s="15"/>
      <c r="BD143" s="15"/>
      <c r="BE143" s="15"/>
      <c r="BF143" s="15"/>
      <c r="BG143" s="15"/>
      <c r="BH143" s="15"/>
      <c r="BI143" s="15"/>
      <c r="BJ143" s="15"/>
      <c r="BK143" s="15"/>
      <c r="BL143" s="15"/>
      <c r="BM143" s="15"/>
      <c r="BN143" s="15"/>
      <c r="BO143" s="15"/>
      <c r="BP143" s="15"/>
      <c r="BQ143" s="15"/>
      <c r="BR143" s="15"/>
      <c r="BS143" s="15"/>
      <c r="BT143" s="15"/>
      <c r="BU143" s="15"/>
      <c r="BV143" s="15"/>
      <c r="BW143" s="15"/>
      <c r="BX143" s="15"/>
      <c r="BY143" s="15"/>
      <c r="BZ143" s="15"/>
      <c r="CA143" s="15"/>
      <c r="CB143" s="15"/>
      <c r="CC143" s="15"/>
      <c r="CD143" s="15"/>
      <c r="CE143" s="15"/>
      <c r="CF143" s="15"/>
      <c r="CG143" s="15"/>
      <c r="CH143" s="15"/>
      <c r="CI143" s="15"/>
      <c r="CJ143" s="15"/>
      <c r="CK143" s="15"/>
      <c r="CL143" s="15"/>
      <c r="CM143" s="15"/>
      <c r="CN143" s="15"/>
      <c r="CO143" s="15"/>
      <c r="CP143" s="15"/>
      <c r="CQ143" s="15"/>
      <c r="CR143" s="15"/>
      <c r="CS143" s="15"/>
      <c r="CT143" s="15"/>
      <c r="CU143" s="15"/>
      <c r="CV143" s="15"/>
      <c r="CW143" s="15"/>
      <c r="CX143" s="15"/>
      <c r="CY143" s="15"/>
      <c r="CZ143" s="15"/>
      <c r="DA143" s="15"/>
      <c r="DB143" s="15"/>
      <c r="DC143" s="15"/>
      <c r="DD143" s="15"/>
      <c r="DE143" s="15"/>
      <c r="DF143" s="15"/>
      <c r="DG143" s="15"/>
      <c r="DH143" s="15"/>
      <c r="DI143" s="15"/>
      <c r="DJ143" s="15"/>
      <c r="DK143" s="15"/>
      <c r="DL143" s="15"/>
      <c r="DM143" s="15"/>
      <c r="DN143" s="15"/>
      <c r="DO143" s="15"/>
      <c r="DP143" s="15"/>
      <c r="DQ143" s="15"/>
      <c r="DR143" s="15"/>
      <c r="DS143" s="15"/>
    </row>
    <row r="144" spans="1:123" s="1" customFormat="1" ht="13" x14ac:dyDescent="0.3">
      <c r="A144" s="2"/>
      <c r="D144" s="24" t="s">
        <v>75</v>
      </c>
      <c r="E144" s="25" t="s">
        <v>32</v>
      </c>
      <c r="G144" s="3"/>
      <c r="H144" s="5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c r="BC144" s="15"/>
      <c r="BD144" s="15"/>
      <c r="BE144" s="15"/>
      <c r="BF144" s="15"/>
      <c r="BG144" s="15"/>
      <c r="BH144" s="15"/>
      <c r="BI144" s="15"/>
      <c r="BJ144" s="15"/>
      <c r="BK144" s="15"/>
      <c r="BL144" s="15"/>
      <c r="BM144" s="15"/>
      <c r="BN144" s="15"/>
      <c r="BO144" s="15"/>
      <c r="BP144" s="15"/>
      <c r="BQ144" s="15"/>
      <c r="BR144" s="15"/>
      <c r="BS144" s="15"/>
      <c r="BT144" s="15"/>
      <c r="BU144" s="15"/>
      <c r="BV144" s="15"/>
      <c r="BW144" s="15"/>
      <c r="BX144" s="15"/>
      <c r="BY144" s="15"/>
      <c r="BZ144" s="15"/>
      <c r="CA144" s="15"/>
      <c r="CB144" s="15"/>
      <c r="CC144" s="15"/>
      <c r="CD144" s="15"/>
      <c r="CE144" s="15"/>
      <c r="CF144" s="15"/>
      <c r="CG144" s="15"/>
      <c r="CH144" s="15"/>
      <c r="CI144" s="15"/>
      <c r="CJ144" s="15"/>
      <c r="CK144" s="15"/>
      <c r="CL144" s="15"/>
      <c r="CM144" s="15"/>
      <c r="CN144" s="15"/>
      <c r="CO144" s="15"/>
      <c r="CP144" s="15"/>
      <c r="CQ144" s="15"/>
      <c r="CR144" s="15"/>
      <c r="CS144" s="15"/>
      <c r="CT144" s="15"/>
      <c r="CU144" s="15"/>
      <c r="CV144" s="15"/>
      <c r="CW144" s="15"/>
      <c r="CX144" s="15"/>
      <c r="CY144" s="15"/>
      <c r="CZ144" s="15"/>
      <c r="DA144" s="15"/>
      <c r="DB144" s="15"/>
      <c r="DC144" s="15"/>
      <c r="DD144" s="15"/>
      <c r="DE144" s="15"/>
      <c r="DF144" s="15"/>
      <c r="DG144" s="15"/>
      <c r="DH144" s="15"/>
      <c r="DI144" s="15"/>
      <c r="DJ144" s="15"/>
      <c r="DK144" s="15"/>
      <c r="DL144" s="15"/>
      <c r="DM144" s="15"/>
      <c r="DN144" s="15"/>
      <c r="DO144" s="15"/>
      <c r="DP144" s="15"/>
      <c r="DQ144" s="15"/>
      <c r="DR144" s="15"/>
      <c r="DS144" s="15"/>
    </row>
    <row r="145" spans="1:124" s="1" customFormat="1" ht="13" x14ac:dyDescent="0.3">
      <c r="A145" s="2"/>
      <c r="D145" s="24"/>
      <c r="E145" s="25"/>
      <c r="G145" s="3"/>
      <c r="H145" s="24"/>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c r="AL145" s="15"/>
      <c r="AM145" s="15"/>
      <c r="AN145" s="15"/>
      <c r="AO145" s="15"/>
      <c r="AP145" s="15"/>
      <c r="AQ145" s="15"/>
      <c r="AR145" s="15"/>
      <c r="AS145" s="15"/>
      <c r="AT145" s="15"/>
      <c r="AU145" s="15"/>
      <c r="AV145" s="15"/>
      <c r="AW145" s="15"/>
      <c r="AX145" s="15"/>
      <c r="AY145" s="15"/>
      <c r="AZ145" s="15"/>
      <c r="BA145" s="15"/>
      <c r="BB145" s="15"/>
      <c r="BC145" s="15"/>
      <c r="BD145" s="15"/>
      <c r="BE145" s="15"/>
      <c r="BF145" s="15"/>
      <c r="BG145" s="15"/>
      <c r="BH145" s="15"/>
      <c r="BI145" s="15"/>
      <c r="BJ145" s="15"/>
      <c r="BK145" s="15"/>
      <c r="BL145" s="15"/>
      <c r="BM145" s="15"/>
      <c r="BN145" s="15"/>
      <c r="BO145" s="15"/>
      <c r="BP145" s="15"/>
      <c r="BQ145" s="15"/>
      <c r="BR145" s="15"/>
      <c r="BS145" s="15"/>
      <c r="BT145" s="15"/>
      <c r="BU145" s="15"/>
      <c r="BV145" s="15"/>
      <c r="BW145" s="15"/>
      <c r="BX145" s="15"/>
      <c r="BY145" s="15"/>
      <c r="BZ145" s="15"/>
      <c r="CA145" s="15"/>
      <c r="CB145" s="15"/>
      <c r="CC145" s="15"/>
      <c r="CD145" s="15"/>
      <c r="CE145" s="15"/>
      <c r="CF145" s="15"/>
      <c r="CG145" s="15"/>
      <c r="CH145" s="15"/>
      <c r="CI145" s="15"/>
      <c r="CJ145" s="15"/>
      <c r="CK145" s="15"/>
      <c r="CL145" s="15"/>
      <c r="CM145" s="15"/>
      <c r="CN145" s="15"/>
      <c r="CO145" s="15"/>
      <c r="CP145" s="15"/>
      <c r="CQ145" s="15"/>
      <c r="CR145" s="15"/>
      <c r="CS145" s="15"/>
      <c r="CT145" s="15"/>
      <c r="CU145" s="15"/>
      <c r="CV145" s="15"/>
      <c r="CW145" s="15"/>
      <c r="CX145" s="15"/>
      <c r="CY145" s="15"/>
      <c r="CZ145" s="15"/>
      <c r="DA145" s="15"/>
      <c r="DB145" s="15"/>
      <c r="DC145" s="15"/>
      <c r="DD145" s="15"/>
      <c r="DE145" s="15"/>
      <c r="DF145" s="15"/>
      <c r="DG145" s="15"/>
      <c r="DH145" s="15"/>
      <c r="DI145" s="15"/>
      <c r="DJ145" s="15"/>
      <c r="DK145" s="15"/>
      <c r="DL145" s="15"/>
      <c r="DM145" s="15"/>
      <c r="DN145" s="15"/>
      <c r="DO145" s="15"/>
      <c r="DP145" s="15"/>
      <c r="DQ145" s="15"/>
      <c r="DR145" s="15"/>
      <c r="DS145" s="15"/>
    </row>
    <row r="146" spans="1:124" s="1" customFormat="1" ht="13" x14ac:dyDescent="0.3">
      <c r="A146" s="2"/>
      <c r="D146" s="24" t="s">
        <v>77</v>
      </c>
      <c r="E146" s="25" t="s">
        <v>32</v>
      </c>
      <c r="G146" s="3"/>
      <c r="H146" s="39">
        <v>7.8700000000000006E-2</v>
      </c>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c r="BC146" s="15"/>
      <c r="BD146" s="15"/>
      <c r="BE146" s="15"/>
      <c r="BF146" s="15"/>
      <c r="BG146" s="15"/>
      <c r="BH146" s="15"/>
      <c r="BI146" s="15"/>
      <c r="BJ146" s="15"/>
      <c r="BK146" s="15"/>
      <c r="BL146" s="15"/>
      <c r="BM146" s="15"/>
      <c r="BN146" s="15"/>
      <c r="BO146" s="15"/>
      <c r="BP146" s="15"/>
      <c r="BQ146" s="15"/>
      <c r="BR146" s="15"/>
      <c r="BS146" s="15"/>
      <c r="BT146" s="15"/>
      <c r="BU146" s="15"/>
      <c r="BV146" s="15"/>
      <c r="BW146" s="15"/>
      <c r="BX146" s="15"/>
      <c r="BY146" s="15"/>
      <c r="BZ146" s="15"/>
      <c r="CA146" s="15"/>
      <c r="CB146" s="15"/>
      <c r="CC146" s="15"/>
      <c r="CD146" s="15"/>
      <c r="CE146" s="15"/>
      <c r="CF146" s="15"/>
      <c r="CG146" s="15"/>
      <c r="CH146" s="15"/>
      <c r="CI146" s="15"/>
      <c r="CJ146" s="15"/>
      <c r="CK146" s="15"/>
      <c r="CL146" s="15"/>
      <c r="CM146" s="15"/>
      <c r="CN146" s="15"/>
      <c r="CO146" s="15"/>
      <c r="CP146" s="15"/>
      <c r="CQ146" s="15"/>
      <c r="CR146" s="15"/>
      <c r="CS146" s="15"/>
      <c r="CT146" s="15"/>
      <c r="CU146" s="15"/>
      <c r="CV146" s="15"/>
      <c r="CW146" s="15"/>
      <c r="CX146" s="15"/>
      <c r="CY146" s="15"/>
      <c r="CZ146" s="15"/>
      <c r="DA146" s="15"/>
      <c r="DB146" s="15"/>
      <c r="DC146" s="15"/>
      <c r="DD146" s="15"/>
      <c r="DE146" s="15"/>
      <c r="DF146" s="15"/>
      <c r="DG146" s="15"/>
      <c r="DH146" s="15"/>
      <c r="DI146" s="15"/>
      <c r="DJ146" s="15"/>
      <c r="DK146" s="15"/>
      <c r="DL146" s="15"/>
      <c r="DM146" s="15"/>
      <c r="DN146" s="15"/>
      <c r="DO146" s="15"/>
      <c r="DP146" s="15"/>
      <c r="DQ146" s="15"/>
      <c r="DR146" s="15"/>
      <c r="DS146" s="15"/>
    </row>
    <row r="147" spans="1:124" s="1" customFormat="1" ht="13" x14ac:dyDescent="0.3">
      <c r="A147" s="2"/>
      <c r="D147" s="24" t="s">
        <v>78</v>
      </c>
      <c r="E147" s="25"/>
      <c r="G147" s="3"/>
      <c r="H147" s="56">
        <v>1.3</v>
      </c>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c r="AL147" s="15"/>
      <c r="AM147" s="15"/>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BW147" s="15"/>
      <c r="BX147" s="15"/>
      <c r="BY147" s="15"/>
      <c r="BZ147" s="15"/>
      <c r="CA147" s="15"/>
      <c r="CB147" s="15"/>
      <c r="CC147" s="15"/>
      <c r="CD147" s="15"/>
      <c r="CE147" s="15"/>
      <c r="CF147" s="15"/>
      <c r="CG147" s="15"/>
      <c r="CH147" s="15"/>
      <c r="CI147" s="15"/>
      <c r="CJ147" s="15"/>
      <c r="CK147" s="15"/>
      <c r="CL147" s="15"/>
      <c r="CM147" s="15"/>
      <c r="CN147" s="15"/>
      <c r="CO147" s="15"/>
      <c r="CP147" s="15"/>
      <c r="CQ147" s="15"/>
      <c r="CR147" s="15"/>
      <c r="CS147" s="15"/>
      <c r="CT147" s="15"/>
      <c r="CU147" s="15"/>
      <c r="CV147" s="15"/>
      <c r="CW147" s="15"/>
      <c r="CX147" s="15"/>
      <c r="CY147" s="15"/>
      <c r="CZ147" s="15"/>
      <c r="DA147" s="15"/>
      <c r="DB147" s="15"/>
      <c r="DC147" s="15"/>
      <c r="DD147" s="15"/>
      <c r="DE147" s="15"/>
      <c r="DF147" s="15"/>
      <c r="DG147" s="15"/>
      <c r="DH147" s="15"/>
      <c r="DI147" s="15"/>
      <c r="DJ147" s="15"/>
      <c r="DK147" s="15"/>
      <c r="DL147" s="15"/>
      <c r="DM147" s="15"/>
      <c r="DN147" s="15"/>
      <c r="DO147" s="15"/>
      <c r="DP147" s="15"/>
      <c r="DQ147" s="15"/>
      <c r="DR147" s="15"/>
      <c r="DS147" s="15"/>
    </row>
    <row r="148" spans="1:124" s="1" customFormat="1" ht="13" x14ac:dyDescent="0.3">
      <c r="A148" s="2"/>
      <c r="D148" s="24" t="s">
        <v>289</v>
      </c>
      <c r="E148" s="25" t="s">
        <v>32</v>
      </c>
      <c r="G148" s="3"/>
      <c r="H148" s="39">
        <v>0.13830000000000001</v>
      </c>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c r="BC148" s="15"/>
      <c r="BD148" s="15"/>
      <c r="BE148" s="15"/>
      <c r="BF148" s="15"/>
      <c r="BG148" s="15"/>
      <c r="BH148" s="15"/>
      <c r="BI148" s="15"/>
      <c r="BJ148" s="15"/>
      <c r="BK148" s="15"/>
      <c r="BL148" s="15"/>
      <c r="BM148" s="15"/>
      <c r="BN148" s="15"/>
      <c r="BO148" s="15"/>
      <c r="BP148" s="15"/>
      <c r="BQ148" s="15"/>
      <c r="BR148" s="15"/>
      <c r="BS148" s="15"/>
      <c r="BT148" s="15"/>
      <c r="BU148" s="15"/>
      <c r="BV148" s="15"/>
      <c r="BW148" s="15"/>
      <c r="BX148" s="15"/>
      <c r="BY148" s="15"/>
      <c r="BZ148" s="15"/>
      <c r="CA148" s="15"/>
      <c r="CB148" s="15"/>
      <c r="CC148" s="15"/>
      <c r="CD148" s="15"/>
      <c r="CE148" s="15"/>
      <c r="CF148" s="15"/>
      <c r="CG148" s="15"/>
      <c r="CH148" s="15"/>
      <c r="CI148" s="15"/>
      <c r="CJ148" s="15"/>
      <c r="CK148" s="15"/>
      <c r="CL148" s="15"/>
      <c r="CM148" s="15"/>
      <c r="CN148" s="15"/>
      <c r="CO148" s="15"/>
      <c r="CP148" s="15"/>
      <c r="CQ148" s="15"/>
      <c r="CR148" s="15"/>
      <c r="CS148" s="15"/>
      <c r="CT148" s="15"/>
      <c r="CU148" s="15"/>
      <c r="CV148" s="15"/>
      <c r="CW148" s="15"/>
      <c r="CX148" s="15"/>
      <c r="CY148" s="15"/>
      <c r="CZ148" s="15"/>
      <c r="DA148" s="15"/>
      <c r="DB148" s="15"/>
      <c r="DC148" s="15"/>
      <c r="DD148" s="15"/>
      <c r="DE148" s="15"/>
      <c r="DF148" s="15"/>
      <c r="DG148" s="15"/>
      <c r="DH148" s="15"/>
      <c r="DI148" s="15"/>
      <c r="DJ148" s="15"/>
      <c r="DK148" s="15"/>
      <c r="DL148" s="15"/>
      <c r="DM148" s="15"/>
      <c r="DN148" s="15"/>
      <c r="DO148" s="15"/>
      <c r="DP148" s="15"/>
      <c r="DQ148" s="15"/>
      <c r="DR148" s="15"/>
      <c r="DS148" s="15"/>
    </row>
    <row r="149" spans="1:124" s="1" customFormat="1" ht="13" x14ac:dyDescent="0.3">
      <c r="A149" s="2"/>
      <c r="D149" s="24" t="s">
        <v>80</v>
      </c>
      <c r="E149" s="25" t="s">
        <v>32</v>
      </c>
      <c r="G149" s="3"/>
      <c r="H149" s="39">
        <v>0.03</v>
      </c>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c r="AL149" s="15"/>
      <c r="AM149" s="15"/>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BW149" s="15"/>
      <c r="BX149" s="15"/>
      <c r="BY149" s="15"/>
      <c r="BZ149" s="15"/>
      <c r="CA149" s="15"/>
      <c r="CB149" s="15"/>
      <c r="CC149" s="15"/>
      <c r="CD149" s="15"/>
      <c r="CE149" s="15"/>
      <c r="CF149" s="15"/>
      <c r="CG149" s="15"/>
      <c r="CH149" s="15"/>
      <c r="CI149" s="15"/>
      <c r="CJ149" s="15"/>
      <c r="CK149" s="15"/>
      <c r="CL149" s="15"/>
      <c r="CM149" s="15"/>
      <c r="CN149" s="15"/>
      <c r="CO149" s="15"/>
      <c r="CP149" s="15"/>
      <c r="CQ149" s="15"/>
      <c r="CR149" s="15"/>
      <c r="CS149" s="15"/>
      <c r="CT149" s="15"/>
      <c r="CU149" s="15"/>
      <c r="CV149" s="15"/>
      <c r="CW149" s="15"/>
      <c r="CX149" s="15"/>
      <c r="CY149" s="15"/>
      <c r="CZ149" s="15"/>
      <c r="DA149" s="15"/>
      <c r="DB149" s="15"/>
      <c r="DC149" s="15"/>
      <c r="DD149" s="15"/>
      <c r="DE149" s="15"/>
      <c r="DF149" s="15"/>
      <c r="DG149" s="15"/>
      <c r="DH149" s="15"/>
      <c r="DI149" s="15"/>
      <c r="DJ149" s="15"/>
      <c r="DK149" s="15"/>
      <c r="DL149" s="15"/>
      <c r="DM149" s="15"/>
      <c r="DN149" s="15"/>
      <c r="DO149" s="15"/>
      <c r="DP149" s="15"/>
      <c r="DQ149" s="15"/>
      <c r="DR149" s="15"/>
      <c r="DS149" s="15"/>
    </row>
    <row r="150" spans="1:124" s="1" customFormat="1" ht="13" x14ac:dyDescent="0.3">
      <c r="A150" s="2"/>
      <c r="D150" s="24"/>
      <c r="E150" s="25"/>
      <c r="G150" s="3"/>
      <c r="H150" s="24"/>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c r="BC150" s="15"/>
      <c r="BD150" s="15"/>
      <c r="BE150" s="15"/>
      <c r="BF150" s="15"/>
      <c r="BG150" s="15"/>
      <c r="BH150" s="15"/>
      <c r="BI150" s="15"/>
      <c r="BJ150" s="15"/>
      <c r="BK150" s="15"/>
      <c r="BL150" s="15"/>
      <c r="BM150" s="15"/>
      <c r="BN150" s="15"/>
      <c r="BO150" s="15"/>
      <c r="BP150" s="15"/>
      <c r="BQ150" s="15"/>
      <c r="BR150" s="15"/>
      <c r="BS150" s="15"/>
      <c r="BT150" s="15"/>
      <c r="BU150" s="15"/>
      <c r="BV150" s="15"/>
      <c r="BW150" s="15"/>
      <c r="BX150" s="15"/>
      <c r="BY150" s="15"/>
      <c r="BZ150" s="15"/>
      <c r="CA150" s="15"/>
      <c r="CB150" s="15"/>
      <c r="CC150" s="15"/>
      <c r="CD150" s="15"/>
      <c r="CE150" s="15"/>
      <c r="CF150" s="15"/>
      <c r="CG150" s="15"/>
      <c r="CH150" s="15"/>
      <c r="CI150" s="15"/>
      <c r="CJ150" s="15"/>
      <c r="CK150" s="15"/>
      <c r="CL150" s="15"/>
      <c r="CM150" s="15"/>
      <c r="CN150" s="15"/>
      <c r="CO150" s="15"/>
      <c r="CP150" s="15"/>
      <c r="CQ150" s="15"/>
      <c r="CR150" s="15"/>
      <c r="CS150" s="15"/>
      <c r="CT150" s="15"/>
      <c r="CU150" s="15"/>
      <c r="CV150" s="15"/>
      <c r="CW150" s="15"/>
      <c r="CX150" s="15"/>
      <c r="CY150" s="15"/>
      <c r="CZ150" s="15"/>
      <c r="DA150" s="15"/>
      <c r="DB150" s="15"/>
      <c r="DC150" s="15"/>
      <c r="DD150" s="15"/>
      <c r="DE150" s="15"/>
      <c r="DF150" s="15"/>
      <c r="DG150" s="15"/>
      <c r="DH150" s="15"/>
      <c r="DI150" s="15"/>
      <c r="DJ150" s="15"/>
      <c r="DK150" s="15"/>
      <c r="DL150" s="15"/>
      <c r="DM150" s="15"/>
      <c r="DN150" s="15"/>
      <c r="DO150" s="15"/>
      <c r="DP150" s="15"/>
      <c r="DQ150" s="15"/>
      <c r="DR150" s="15"/>
      <c r="DS150" s="15"/>
    </row>
    <row r="151" spans="1:124" s="7" customFormat="1" ht="15.5" x14ac:dyDescent="0.35">
      <c r="A151" s="7" t="s">
        <v>312</v>
      </c>
      <c r="D151" s="21"/>
      <c r="E151" s="22"/>
      <c r="G151" s="48"/>
      <c r="H151" s="21"/>
    </row>
    <row r="152" spans="1:124" s="1" customFormat="1" ht="13" x14ac:dyDescent="0.3">
      <c r="A152" s="2"/>
      <c r="D152" s="24"/>
      <c r="E152" s="25"/>
      <c r="G152" s="3"/>
      <c r="H152" s="24"/>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c r="BC152" s="15"/>
      <c r="BD152" s="15"/>
      <c r="BE152" s="15"/>
      <c r="BF152" s="15"/>
      <c r="BG152" s="15"/>
      <c r="BH152" s="15"/>
      <c r="BI152" s="15"/>
      <c r="BJ152" s="15"/>
      <c r="BK152" s="15"/>
      <c r="BL152" s="15"/>
      <c r="BM152" s="15"/>
      <c r="BN152" s="15"/>
      <c r="BO152" s="15"/>
      <c r="BP152" s="15"/>
      <c r="BQ152" s="15"/>
      <c r="BR152" s="15"/>
      <c r="BS152" s="15"/>
      <c r="BT152" s="15"/>
      <c r="BU152" s="15"/>
      <c r="BV152" s="15"/>
      <c r="BW152" s="15"/>
      <c r="BX152" s="15"/>
      <c r="BY152" s="15"/>
      <c r="BZ152" s="15"/>
      <c r="CA152" s="15"/>
      <c r="CB152" s="15"/>
      <c r="CC152" s="15"/>
      <c r="CD152" s="15"/>
      <c r="CE152" s="15"/>
      <c r="CF152" s="15"/>
      <c r="CG152" s="15"/>
      <c r="CH152" s="15"/>
      <c r="CI152" s="15"/>
      <c r="CJ152" s="15"/>
      <c r="CK152" s="15"/>
      <c r="CL152" s="15"/>
      <c r="CM152" s="15"/>
      <c r="CN152" s="15"/>
      <c r="CO152" s="15"/>
      <c r="CP152" s="15"/>
      <c r="CQ152" s="15"/>
      <c r="CR152" s="15"/>
      <c r="CS152" s="15"/>
      <c r="CT152" s="15"/>
      <c r="CU152" s="15"/>
      <c r="CV152" s="15"/>
      <c r="CW152" s="15"/>
      <c r="CX152" s="15"/>
      <c r="CY152" s="15"/>
      <c r="CZ152" s="15"/>
      <c r="DA152" s="15"/>
      <c r="DB152" s="15"/>
      <c r="DC152" s="15"/>
      <c r="DD152" s="15"/>
      <c r="DE152" s="15"/>
      <c r="DF152" s="15"/>
      <c r="DG152" s="15"/>
      <c r="DH152" s="15"/>
      <c r="DI152" s="15"/>
      <c r="DJ152" s="15"/>
      <c r="DK152" s="15"/>
      <c r="DL152" s="15"/>
      <c r="DM152" s="15"/>
      <c r="DN152" s="15"/>
      <c r="DO152" s="15"/>
      <c r="DP152" s="15"/>
      <c r="DQ152" s="15"/>
      <c r="DR152" s="15"/>
      <c r="DS152" s="15"/>
    </row>
    <row r="153" spans="1:124" s="1" customFormat="1" ht="13" x14ac:dyDescent="0.3">
      <c r="A153" s="2"/>
      <c r="D153" s="24" t="s">
        <v>313</v>
      </c>
      <c r="E153" s="25" t="s">
        <v>32</v>
      </c>
      <c r="G153" s="3"/>
      <c r="H153" s="67">
        <v>0.17010000000000003</v>
      </c>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c r="AL153" s="15"/>
      <c r="AM153" s="15"/>
      <c r="AN153" s="15"/>
      <c r="AO153" s="15"/>
      <c r="AP153" s="15"/>
      <c r="AQ153" s="15"/>
      <c r="AR153" s="15"/>
      <c r="AS153" s="15"/>
      <c r="AT153" s="15"/>
      <c r="AU153" s="15"/>
      <c r="AV153" s="15"/>
      <c r="AW153" s="15"/>
      <c r="AX153" s="15"/>
      <c r="AY153" s="15"/>
      <c r="AZ153" s="15"/>
      <c r="BA153" s="15"/>
      <c r="BB153" s="15"/>
      <c r="BC153" s="15"/>
      <c r="BD153" s="15"/>
      <c r="BE153" s="15"/>
      <c r="BF153" s="15"/>
      <c r="BG153" s="15"/>
      <c r="BH153" s="15"/>
      <c r="BI153" s="15"/>
      <c r="BJ153" s="15"/>
      <c r="BK153" s="15"/>
      <c r="BL153" s="15"/>
      <c r="BM153" s="15"/>
      <c r="BN153" s="15"/>
      <c r="BO153" s="15"/>
      <c r="BP153" s="15"/>
      <c r="BQ153" s="15"/>
      <c r="BR153" s="15"/>
      <c r="BS153" s="15"/>
      <c r="BT153" s="15"/>
      <c r="BU153" s="15"/>
      <c r="BV153" s="15"/>
      <c r="BW153" s="15"/>
      <c r="BX153" s="15"/>
      <c r="BY153" s="15"/>
      <c r="BZ153" s="15"/>
      <c r="CA153" s="15"/>
      <c r="CB153" s="15"/>
      <c r="CC153" s="15"/>
      <c r="CD153" s="15"/>
      <c r="CE153" s="15"/>
      <c r="CF153" s="15"/>
      <c r="CG153" s="15"/>
      <c r="CH153" s="15"/>
      <c r="CI153" s="15"/>
      <c r="CJ153" s="15"/>
      <c r="CK153" s="15"/>
      <c r="CL153" s="15"/>
      <c r="CM153" s="15"/>
      <c r="CN153" s="15"/>
      <c r="CO153" s="15"/>
      <c r="CP153" s="15"/>
      <c r="CQ153" s="15"/>
      <c r="CR153" s="15"/>
      <c r="CS153" s="15"/>
      <c r="CT153" s="15"/>
      <c r="CU153" s="15"/>
      <c r="CV153" s="15"/>
      <c r="CW153" s="15"/>
      <c r="CX153" s="15"/>
      <c r="CY153" s="15"/>
      <c r="CZ153" s="15"/>
      <c r="DA153" s="15"/>
      <c r="DB153" s="15"/>
      <c r="DC153" s="15"/>
      <c r="DD153" s="15"/>
      <c r="DE153" s="15"/>
      <c r="DF153" s="15"/>
      <c r="DG153" s="15"/>
      <c r="DH153" s="15"/>
      <c r="DI153" s="15"/>
      <c r="DJ153" s="15"/>
      <c r="DK153" s="15"/>
      <c r="DL153" s="15"/>
      <c r="DM153" s="15"/>
      <c r="DN153" s="15"/>
      <c r="DO153" s="15"/>
      <c r="DP153" s="15"/>
      <c r="DQ153" s="15"/>
      <c r="DR153" s="15"/>
      <c r="DS153" s="15"/>
    </row>
    <row r="154" spans="1:124" s="1" customFormat="1" ht="13" x14ac:dyDescent="0.3">
      <c r="A154" s="2"/>
      <c r="D154" s="24" t="s">
        <v>403</v>
      </c>
      <c r="E154" s="25" t="s">
        <v>32</v>
      </c>
      <c r="G154" s="3"/>
      <c r="H154" s="74">
        <v>0</v>
      </c>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c r="BC154" s="15"/>
      <c r="BD154" s="15"/>
      <c r="BE154" s="15"/>
      <c r="BF154" s="15"/>
      <c r="BG154" s="15"/>
      <c r="BH154" s="15"/>
      <c r="BI154" s="15"/>
      <c r="BJ154" s="15"/>
      <c r="BK154" s="15"/>
      <c r="BL154" s="15"/>
      <c r="BM154" s="15"/>
      <c r="BN154" s="15"/>
      <c r="BO154" s="15"/>
      <c r="BP154" s="15"/>
      <c r="BQ154" s="15"/>
      <c r="BR154" s="15"/>
      <c r="BS154" s="15"/>
      <c r="BT154" s="15"/>
      <c r="BU154" s="15"/>
      <c r="BV154" s="15"/>
      <c r="BW154" s="15"/>
      <c r="BX154" s="15"/>
      <c r="BY154" s="15"/>
      <c r="BZ154" s="15"/>
      <c r="CA154" s="15"/>
      <c r="CB154" s="15"/>
      <c r="CC154" s="15"/>
      <c r="CD154" s="15"/>
      <c r="CE154" s="15"/>
      <c r="CF154" s="15"/>
      <c r="CG154" s="15"/>
      <c r="CH154" s="15"/>
      <c r="CI154" s="15"/>
      <c r="CJ154" s="15"/>
      <c r="CK154" s="15"/>
      <c r="CL154" s="15"/>
      <c r="CM154" s="15"/>
      <c r="CN154" s="15"/>
      <c r="CO154" s="15"/>
      <c r="CP154" s="15"/>
      <c r="CQ154" s="15"/>
      <c r="CR154" s="15"/>
      <c r="CS154" s="15"/>
      <c r="CT154" s="15"/>
      <c r="CU154" s="15"/>
      <c r="CV154" s="15"/>
      <c r="CW154" s="15"/>
      <c r="CX154" s="15"/>
      <c r="CY154" s="15"/>
      <c r="CZ154" s="15"/>
      <c r="DA154" s="15"/>
      <c r="DB154" s="15"/>
      <c r="DC154" s="15"/>
      <c r="DD154" s="15"/>
      <c r="DE154" s="15"/>
      <c r="DF154" s="15"/>
      <c r="DG154" s="15"/>
      <c r="DH154" s="15"/>
      <c r="DI154" s="15"/>
      <c r="DJ154" s="15"/>
      <c r="DK154" s="15"/>
      <c r="DL154" s="15"/>
      <c r="DM154" s="15"/>
      <c r="DN154" s="15"/>
      <c r="DO154" s="15"/>
      <c r="DP154" s="15"/>
      <c r="DQ154" s="15"/>
      <c r="DR154" s="15"/>
      <c r="DS154" s="15"/>
    </row>
    <row r="155" spans="1:124" s="1" customFormat="1" ht="13" x14ac:dyDescent="0.3">
      <c r="A155" s="2"/>
      <c r="D155" s="24" t="s">
        <v>404</v>
      </c>
      <c r="E155" s="25" t="s">
        <v>22</v>
      </c>
      <c r="G155" s="3"/>
      <c r="H155" s="232">
        <f>15*12</f>
        <v>180</v>
      </c>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c r="AL155" s="15"/>
      <c r="AM155" s="15"/>
      <c r="AN155" s="15"/>
      <c r="AO155" s="15"/>
      <c r="AP155" s="15"/>
      <c r="AQ155" s="15"/>
      <c r="AR155" s="15"/>
      <c r="AS155" s="15"/>
      <c r="AT155" s="15"/>
      <c r="AU155" s="15"/>
      <c r="AV155" s="15"/>
      <c r="AW155" s="15"/>
      <c r="AX155" s="15"/>
      <c r="AY155" s="15"/>
      <c r="AZ155" s="15"/>
      <c r="BA155" s="15"/>
      <c r="BB155" s="15"/>
      <c r="BC155" s="15"/>
      <c r="BD155" s="15"/>
      <c r="BE155" s="15"/>
      <c r="BF155" s="15"/>
      <c r="BG155" s="15"/>
      <c r="BH155" s="15"/>
      <c r="BI155" s="15"/>
      <c r="BJ155" s="15"/>
      <c r="BK155" s="15"/>
      <c r="BL155" s="15"/>
      <c r="BM155" s="15"/>
      <c r="BN155" s="15"/>
      <c r="BO155" s="15"/>
      <c r="BP155" s="15"/>
      <c r="BQ155" s="15"/>
      <c r="BR155" s="15"/>
      <c r="BS155" s="15"/>
      <c r="BT155" s="15"/>
      <c r="BU155" s="15"/>
      <c r="BV155" s="15"/>
      <c r="BW155" s="15"/>
      <c r="BX155" s="15"/>
      <c r="BY155" s="15"/>
      <c r="BZ155" s="15"/>
      <c r="CA155" s="15"/>
      <c r="CB155" s="15"/>
      <c r="CC155" s="15"/>
      <c r="CD155" s="15"/>
      <c r="CE155" s="15"/>
      <c r="CF155" s="15"/>
      <c r="CG155" s="15"/>
      <c r="CH155" s="15"/>
      <c r="CI155" s="15"/>
      <c r="CJ155" s="15"/>
      <c r="CK155" s="15"/>
      <c r="CL155" s="15"/>
      <c r="CM155" s="15"/>
      <c r="CN155" s="15"/>
      <c r="CO155" s="15"/>
      <c r="CP155" s="15"/>
      <c r="CQ155" s="15"/>
      <c r="CR155" s="15"/>
      <c r="CS155" s="15"/>
      <c r="CT155" s="15"/>
      <c r="CU155" s="15"/>
      <c r="CV155" s="15"/>
      <c r="CW155" s="15"/>
      <c r="CX155" s="15"/>
      <c r="CY155" s="15"/>
      <c r="CZ155" s="15"/>
      <c r="DA155" s="15"/>
      <c r="DB155" s="15"/>
      <c r="DC155" s="15"/>
      <c r="DD155" s="15"/>
      <c r="DE155" s="15"/>
      <c r="DF155" s="15"/>
      <c r="DG155" s="15"/>
      <c r="DH155" s="15"/>
      <c r="DI155" s="15"/>
      <c r="DJ155" s="15"/>
      <c r="DK155" s="15"/>
      <c r="DL155" s="15"/>
      <c r="DM155" s="15"/>
      <c r="DN155" s="15"/>
      <c r="DO155" s="15"/>
      <c r="DP155" s="15"/>
      <c r="DQ155" s="15"/>
      <c r="DR155" s="15"/>
      <c r="DS155" s="15"/>
    </row>
    <row r="156" spans="1:124" s="1" customFormat="1" ht="13" x14ac:dyDescent="0.3">
      <c r="A156" s="2"/>
      <c r="D156" s="24"/>
      <c r="E156" s="25"/>
      <c r="G156" s="3"/>
      <c r="H156" s="24"/>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c r="BC156" s="15"/>
      <c r="BD156" s="15"/>
      <c r="BE156" s="15"/>
      <c r="BF156" s="15"/>
      <c r="BG156" s="15"/>
      <c r="BH156" s="15"/>
      <c r="BI156" s="15"/>
      <c r="BJ156" s="15"/>
      <c r="BK156" s="15"/>
      <c r="BL156" s="15"/>
      <c r="BM156" s="15"/>
      <c r="BN156" s="15"/>
      <c r="BO156" s="15"/>
      <c r="BP156" s="15"/>
      <c r="BQ156" s="15"/>
      <c r="BR156" s="15"/>
      <c r="BS156" s="15"/>
      <c r="BT156" s="15"/>
      <c r="BU156" s="15"/>
      <c r="BV156" s="15"/>
      <c r="BW156" s="15"/>
      <c r="BX156" s="15"/>
      <c r="BY156" s="15"/>
      <c r="BZ156" s="15"/>
      <c r="CA156" s="15"/>
      <c r="CB156" s="15"/>
      <c r="CC156" s="15"/>
      <c r="CD156" s="15"/>
      <c r="CE156" s="15"/>
      <c r="CF156" s="15"/>
      <c r="CG156" s="15"/>
      <c r="CH156" s="15"/>
      <c r="CI156" s="15"/>
      <c r="CJ156" s="15"/>
      <c r="CK156" s="15"/>
      <c r="CL156" s="15"/>
      <c r="CM156" s="15"/>
      <c r="CN156" s="15"/>
      <c r="CO156" s="15"/>
      <c r="CP156" s="15"/>
      <c r="CQ156" s="15"/>
      <c r="CR156" s="15"/>
      <c r="CS156" s="15"/>
      <c r="CT156" s="15"/>
      <c r="CU156" s="15"/>
      <c r="CV156" s="15"/>
      <c r="CW156" s="15"/>
      <c r="CX156" s="15"/>
      <c r="CY156" s="15"/>
      <c r="CZ156" s="15"/>
      <c r="DA156" s="15"/>
      <c r="DB156" s="15"/>
      <c r="DC156" s="15"/>
      <c r="DD156" s="15"/>
      <c r="DE156" s="15"/>
      <c r="DF156" s="15"/>
      <c r="DG156" s="15"/>
      <c r="DH156" s="15"/>
      <c r="DI156" s="15"/>
      <c r="DJ156" s="15"/>
      <c r="DK156" s="15"/>
      <c r="DL156" s="15"/>
      <c r="DM156" s="15"/>
      <c r="DN156" s="15"/>
      <c r="DO156" s="15"/>
      <c r="DP156" s="15"/>
      <c r="DQ156" s="15"/>
      <c r="DR156" s="15"/>
      <c r="DS156" s="15"/>
    </row>
    <row r="157" spans="1:124" s="1" customFormat="1" ht="15.5" x14ac:dyDescent="0.35">
      <c r="A157" s="7" t="s">
        <v>405</v>
      </c>
      <c r="B157" s="7"/>
      <c r="C157" s="7"/>
      <c r="D157" s="21"/>
      <c r="E157" s="22"/>
      <c r="F157" s="7"/>
      <c r="G157" s="48"/>
      <c r="H157" s="21"/>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c r="AL157" s="7"/>
      <c r="AM157" s="7"/>
      <c r="AN157" s="7"/>
      <c r="AO157" s="7"/>
      <c r="AP157" s="7"/>
      <c r="AQ157" s="7"/>
      <c r="AR157" s="7"/>
      <c r="AS157" s="7"/>
      <c r="AT157" s="7"/>
      <c r="AU157" s="7"/>
      <c r="AV157" s="7"/>
      <c r="AW157" s="7"/>
      <c r="AX157" s="7"/>
      <c r="AY157" s="7"/>
      <c r="AZ157" s="7"/>
      <c r="BA157" s="7"/>
      <c r="BB157" s="7"/>
      <c r="BC157" s="7"/>
      <c r="BD157" s="7"/>
      <c r="BE157" s="7"/>
      <c r="BF157" s="7"/>
      <c r="BG157" s="7"/>
      <c r="BH157" s="7"/>
      <c r="BI157" s="7"/>
      <c r="BJ157" s="7"/>
      <c r="BK157" s="7"/>
      <c r="BL157" s="7"/>
      <c r="BM157" s="7"/>
      <c r="BN157" s="7"/>
      <c r="BO157" s="7"/>
      <c r="BP157" s="7"/>
      <c r="BQ157" s="7"/>
      <c r="BR157" s="7"/>
      <c r="BS157" s="7"/>
      <c r="BT157" s="7"/>
      <c r="BU157" s="7"/>
      <c r="BV157" s="7"/>
      <c r="BW157" s="7"/>
      <c r="BX157" s="7"/>
      <c r="BY157" s="7"/>
      <c r="BZ157" s="7"/>
      <c r="CA157" s="7"/>
      <c r="CB157" s="7"/>
      <c r="CC157" s="7"/>
      <c r="CD157" s="7"/>
      <c r="CE157" s="7"/>
      <c r="CF157" s="7"/>
      <c r="CG157" s="7"/>
      <c r="CH157" s="7"/>
      <c r="CI157" s="7"/>
      <c r="CJ157" s="7"/>
      <c r="CK157" s="7"/>
      <c r="CL157" s="7"/>
      <c r="CM157" s="7"/>
      <c r="CN157" s="7"/>
      <c r="CO157" s="7"/>
      <c r="CP157" s="7"/>
      <c r="CQ157" s="7"/>
      <c r="CR157" s="7"/>
      <c r="CS157" s="7"/>
      <c r="CT157" s="7"/>
      <c r="CU157" s="7"/>
      <c r="CV157" s="7"/>
      <c r="CW157" s="7"/>
      <c r="CX157" s="7"/>
      <c r="CY157" s="7"/>
      <c r="CZ157" s="7"/>
      <c r="DA157" s="7"/>
      <c r="DB157" s="7"/>
      <c r="DC157" s="7"/>
      <c r="DD157" s="7"/>
      <c r="DE157" s="7"/>
      <c r="DF157" s="7"/>
      <c r="DG157" s="7"/>
      <c r="DH157" s="7"/>
      <c r="DI157" s="7"/>
      <c r="DJ157" s="7"/>
      <c r="DK157" s="7"/>
      <c r="DL157" s="7"/>
      <c r="DM157" s="7"/>
      <c r="DN157" s="7"/>
      <c r="DO157" s="7"/>
      <c r="DP157" s="7"/>
      <c r="DQ157" s="7"/>
      <c r="DR157" s="7"/>
      <c r="DS157" s="7"/>
      <c r="DT157" s="7"/>
    </row>
    <row r="158" spans="1:124" s="1" customFormat="1" ht="13" x14ac:dyDescent="0.3">
      <c r="A158" s="2"/>
      <c r="D158" s="24"/>
      <c r="E158" s="25"/>
      <c r="G158" s="3"/>
      <c r="H158" s="24"/>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c r="BO158" s="15"/>
      <c r="BP158" s="15"/>
      <c r="BQ158" s="15"/>
      <c r="BR158" s="15"/>
      <c r="BS158" s="15"/>
      <c r="BT158" s="15"/>
      <c r="BU158" s="15"/>
      <c r="BV158" s="15"/>
      <c r="BW158" s="15"/>
      <c r="BX158" s="15"/>
      <c r="BY158" s="15"/>
      <c r="BZ158" s="15"/>
      <c r="CA158" s="15"/>
      <c r="CB158" s="15"/>
      <c r="CC158" s="15"/>
      <c r="CD158" s="15"/>
      <c r="CE158" s="15"/>
      <c r="CF158" s="15"/>
      <c r="CG158" s="15"/>
      <c r="CH158" s="15"/>
      <c r="CI158" s="15"/>
      <c r="CJ158" s="15"/>
      <c r="CK158" s="15"/>
      <c r="CL158" s="15"/>
      <c r="CM158" s="15"/>
      <c r="CN158" s="15"/>
      <c r="CO158" s="15"/>
      <c r="CP158" s="15"/>
      <c r="CQ158" s="15"/>
      <c r="CR158" s="15"/>
      <c r="CS158" s="15"/>
      <c r="CT158" s="15"/>
      <c r="CU158" s="15"/>
      <c r="CV158" s="15"/>
      <c r="CW158" s="15"/>
      <c r="CX158" s="15"/>
      <c r="CY158" s="15"/>
      <c r="CZ158" s="15"/>
      <c r="DA158" s="15"/>
      <c r="DB158" s="15"/>
      <c r="DC158" s="15"/>
      <c r="DD158" s="15"/>
      <c r="DE158" s="15"/>
      <c r="DF158" s="15"/>
      <c r="DG158" s="15"/>
      <c r="DH158" s="15"/>
      <c r="DI158" s="15"/>
      <c r="DJ158" s="15"/>
      <c r="DK158" s="15"/>
      <c r="DL158" s="15"/>
      <c r="DM158" s="15"/>
      <c r="DN158" s="15"/>
      <c r="DO158" s="15"/>
      <c r="DP158" s="15"/>
      <c r="DQ158" s="15"/>
      <c r="DR158" s="15"/>
      <c r="DS158" s="15"/>
    </row>
    <row r="159" spans="1:124" s="1" customFormat="1" ht="13" x14ac:dyDescent="0.3">
      <c r="A159" s="2"/>
      <c r="C159" s="1" t="s">
        <v>440</v>
      </c>
      <c r="D159" s="24" t="s">
        <v>406</v>
      </c>
      <c r="E159" s="25" t="s">
        <v>32</v>
      </c>
      <c r="H159" s="67">
        <f>IF(OR(G4="No Incentives", G4="Capped Incentives"),0%,5.25%)</f>
        <v>5.2499999999999998E-2</v>
      </c>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c r="AL159" s="15"/>
      <c r="AM159" s="15"/>
      <c r="AN159" s="15"/>
      <c r="AO159" s="15"/>
      <c r="AP159" s="15"/>
      <c r="AQ159" s="15"/>
      <c r="AR159" s="15"/>
      <c r="AS159" s="15"/>
      <c r="AT159" s="15"/>
      <c r="AU159" s="15"/>
      <c r="AV159" s="15"/>
      <c r="AW159" s="15"/>
      <c r="AX159" s="15"/>
      <c r="AY159" s="15"/>
      <c r="AZ159" s="15"/>
      <c r="BA159" s="15"/>
      <c r="BB159" s="15"/>
      <c r="BC159" s="15"/>
      <c r="BD159" s="15"/>
      <c r="BE159" s="15"/>
      <c r="BF159" s="15"/>
      <c r="BG159" s="15"/>
      <c r="BH159" s="15"/>
      <c r="BI159" s="15"/>
      <c r="BJ159" s="15"/>
      <c r="BK159" s="15"/>
      <c r="BL159" s="15"/>
      <c r="BM159" s="15"/>
      <c r="BN159" s="15"/>
      <c r="BO159" s="15"/>
      <c r="BP159" s="15"/>
      <c r="BQ159" s="15"/>
      <c r="BR159" s="15"/>
      <c r="BS159" s="15"/>
      <c r="BT159" s="15"/>
      <c r="BU159" s="15"/>
      <c r="BV159" s="15"/>
      <c r="BW159" s="15"/>
      <c r="BX159" s="15"/>
      <c r="BY159" s="15"/>
      <c r="BZ159" s="15"/>
      <c r="CA159" s="15"/>
      <c r="CB159" s="15"/>
      <c r="CC159" s="15"/>
      <c r="CD159" s="15"/>
      <c r="CE159" s="15"/>
      <c r="CF159" s="15"/>
      <c r="CG159" s="15"/>
      <c r="CH159" s="15"/>
      <c r="CI159" s="15"/>
      <c r="CJ159" s="15"/>
      <c r="CK159" s="15"/>
      <c r="CL159" s="15"/>
      <c r="CM159" s="15"/>
      <c r="CN159" s="15"/>
      <c r="CO159" s="15"/>
      <c r="CP159" s="15"/>
      <c r="CQ159" s="15"/>
      <c r="CR159" s="15"/>
      <c r="CS159" s="15"/>
      <c r="CT159" s="15"/>
      <c r="CU159" s="15"/>
      <c r="CV159" s="15"/>
      <c r="CW159" s="15"/>
      <c r="CX159" s="15"/>
      <c r="CY159" s="15"/>
      <c r="CZ159" s="15"/>
      <c r="DA159" s="15"/>
      <c r="DB159" s="15"/>
      <c r="DC159" s="15"/>
      <c r="DD159" s="15"/>
      <c r="DE159" s="15"/>
      <c r="DF159" s="15"/>
      <c r="DG159" s="15"/>
      <c r="DH159" s="15"/>
      <c r="DI159" s="15"/>
      <c r="DJ159" s="15"/>
      <c r="DK159" s="15"/>
      <c r="DL159" s="15"/>
      <c r="DM159" s="15"/>
      <c r="DN159" s="15"/>
      <c r="DO159" s="15"/>
      <c r="DP159" s="15"/>
      <c r="DQ159" s="15"/>
      <c r="DR159" s="15"/>
      <c r="DS159" s="15"/>
    </row>
    <row r="160" spans="1:124" s="1" customFormat="1" ht="13" x14ac:dyDescent="0.3">
      <c r="A160" s="2"/>
      <c r="D160" s="24" t="s">
        <v>407</v>
      </c>
      <c r="E160" s="25" t="s">
        <v>22</v>
      </c>
      <c r="H160" s="9">
        <f>IF(H159, 4, 0)</f>
        <v>4</v>
      </c>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c r="BO160" s="15"/>
      <c r="BP160" s="15"/>
      <c r="BQ160" s="15"/>
      <c r="BR160" s="15"/>
      <c r="BS160" s="15"/>
      <c r="BT160" s="15"/>
      <c r="BU160" s="15"/>
      <c r="BV160" s="15"/>
      <c r="BW160" s="15"/>
      <c r="BX160" s="15"/>
      <c r="BY160" s="15"/>
      <c r="BZ160" s="15"/>
      <c r="CA160" s="15"/>
      <c r="CB160" s="15"/>
      <c r="CC160" s="15"/>
      <c r="CD160" s="15"/>
      <c r="CE160" s="15"/>
      <c r="CF160" s="15"/>
      <c r="CG160" s="15"/>
      <c r="CH160" s="15"/>
      <c r="CI160" s="15"/>
      <c r="CJ160" s="15"/>
      <c r="CK160" s="15"/>
      <c r="CL160" s="15"/>
      <c r="CM160" s="15"/>
      <c r="CN160" s="15"/>
      <c r="CO160" s="15"/>
      <c r="CP160" s="15"/>
      <c r="CQ160" s="15"/>
      <c r="CR160" s="15"/>
      <c r="CS160" s="15"/>
      <c r="CT160" s="15"/>
      <c r="CU160" s="15"/>
      <c r="CV160" s="15"/>
      <c r="CW160" s="15"/>
      <c r="CX160" s="15"/>
      <c r="CY160" s="15"/>
      <c r="CZ160" s="15"/>
      <c r="DA160" s="15"/>
      <c r="DB160" s="15"/>
      <c r="DC160" s="15"/>
      <c r="DD160" s="15"/>
      <c r="DE160" s="15"/>
      <c r="DF160" s="15"/>
      <c r="DG160" s="15"/>
      <c r="DH160" s="15"/>
      <c r="DI160" s="15"/>
      <c r="DJ160" s="15"/>
      <c r="DK160" s="15"/>
      <c r="DL160" s="15"/>
      <c r="DM160" s="15"/>
      <c r="DN160" s="15"/>
      <c r="DO160" s="15"/>
      <c r="DP160" s="15"/>
      <c r="DQ160" s="15"/>
      <c r="DR160" s="15"/>
      <c r="DS160" s="15"/>
    </row>
    <row r="161" spans="1:123" s="1" customFormat="1" ht="13" x14ac:dyDescent="0.3">
      <c r="A161" s="2"/>
      <c r="D161" s="24"/>
      <c r="E161" s="25"/>
      <c r="H161" s="15"/>
      <c r="I161" s="15"/>
      <c r="J161" s="15"/>
      <c r="K161" s="15"/>
      <c r="L161" s="247"/>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15"/>
      <c r="AV161" s="15"/>
      <c r="AW161" s="15"/>
      <c r="AX161" s="15"/>
      <c r="AY161" s="15"/>
      <c r="AZ161" s="15"/>
      <c r="BA161" s="15"/>
      <c r="BB161" s="15"/>
      <c r="BC161" s="15"/>
      <c r="BD161" s="15"/>
      <c r="BE161" s="15"/>
      <c r="BF161" s="15"/>
      <c r="BG161" s="15"/>
      <c r="BH161" s="15"/>
      <c r="BI161" s="15"/>
      <c r="BJ161" s="15"/>
      <c r="BK161" s="15"/>
      <c r="BL161" s="15"/>
      <c r="BM161" s="15"/>
      <c r="BN161" s="15"/>
      <c r="BO161" s="15"/>
      <c r="BP161" s="15"/>
      <c r="BQ161" s="15"/>
      <c r="BR161" s="15"/>
      <c r="BS161" s="15"/>
      <c r="BT161" s="15"/>
      <c r="BU161" s="15"/>
      <c r="BV161" s="15"/>
      <c r="BW161" s="15"/>
      <c r="BX161" s="15"/>
      <c r="BY161" s="15"/>
      <c r="BZ161" s="15"/>
      <c r="CA161" s="15"/>
      <c r="CB161" s="15"/>
      <c r="CC161" s="15"/>
      <c r="CD161" s="15"/>
      <c r="CE161" s="15"/>
      <c r="CF161" s="15"/>
      <c r="CG161" s="15"/>
      <c r="CH161" s="15"/>
      <c r="CI161" s="15"/>
      <c r="CJ161" s="15"/>
      <c r="CK161" s="15"/>
      <c r="CL161" s="15"/>
      <c r="CM161" s="15"/>
      <c r="CN161" s="15"/>
      <c r="CO161" s="15"/>
      <c r="CP161" s="15"/>
      <c r="CQ161" s="15"/>
      <c r="CR161" s="15"/>
      <c r="CS161" s="15"/>
      <c r="CT161" s="15"/>
      <c r="CU161" s="15"/>
      <c r="CV161" s="15"/>
      <c r="CW161" s="15"/>
      <c r="CX161" s="15"/>
      <c r="CY161" s="15"/>
      <c r="CZ161" s="15"/>
      <c r="DA161" s="15"/>
      <c r="DB161" s="15"/>
      <c r="DC161" s="15"/>
      <c r="DD161" s="15"/>
      <c r="DE161" s="15"/>
      <c r="DF161" s="15"/>
      <c r="DG161" s="15"/>
      <c r="DH161" s="15"/>
      <c r="DI161" s="15"/>
      <c r="DJ161" s="15"/>
      <c r="DK161" s="15"/>
      <c r="DL161" s="15"/>
      <c r="DM161" s="15"/>
      <c r="DN161" s="15"/>
      <c r="DO161" s="15"/>
      <c r="DP161" s="15"/>
      <c r="DQ161" s="15"/>
      <c r="DR161" s="15"/>
      <c r="DS161" s="15"/>
    </row>
    <row r="162" spans="1:123" s="1" customFormat="1" ht="13" x14ac:dyDescent="0.3">
      <c r="A162" s="2"/>
      <c r="C162" s="1" t="s">
        <v>441</v>
      </c>
      <c r="D162" s="24" t="s">
        <v>75</v>
      </c>
      <c r="E162" s="25" t="str">
        <f>E11&amp;" Mn/ GWh"</f>
        <v>INR Mn/ GWh</v>
      </c>
      <c r="G162" s="3">
        <f>IF(G4="No Incentives", 0, IF(G4="All Incentives", 2000, 300))</f>
        <v>2000</v>
      </c>
      <c r="H162" s="81">
        <f>G162*H11</f>
        <v>2000</v>
      </c>
      <c r="I162" s="259"/>
      <c r="J162" s="15"/>
      <c r="K162" s="15"/>
      <c r="L162" s="247"/>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c r="BR162" s="15"/>
      <c r="BS162" s="15"/>
      <c r="BT162" s="15"/>
      <c r="BU162" s="15"/>
      <c r="BV162" s="15"/>
      <c r="BW162" s="15"/>
      <c r="BX162" s="15"/>
      <c r="BY162" s="15"/>
      <c r="BZ162" s="15"/>
      <c r="CA162" s="15"/>
      <c r="CB162" s="15"/>
      <c r="CC162" s="15"/>
      <c r="CD162" s="15"/>
      <c r="CE162" s="15"/>
      <c r="CF162" s="15"/>
      <c r="CG162" s="15"/>
      <c r="CH162" s="15"/>
      <c r="CI162" s="15"/>
      <c r="CJ162" s="15"/>
      <c r="CK162" s="15"/>
      <c r="CL162" s="15"/>
      <c r="CM162" s="15"/>
      <c r="CN162" s="15"/>
      <c r="CO162" s="15"/>
      <c r="CP162" s="15"/>
      <c r="CQ162" s="15"/>
      <c r="CR162" s="15"/>
      <c r="CS162" s="15"/>
      <c r="CT162" s="15"/>
      <c r="CU162" s="15"/>
      <c r="CV162" s="15"/>
      <c r="CW162" s="15"/>
      <c r="CX162" s="15"/>
      <c r="CY162" s="15"/>
      <c r="CZ162" s="15"/>
      <c r="DA162" s="15"/>
      <c r="DB162" s="15"/>
      <c r="DC162" s="15"/>
      <c r="DD162" s="15"/>
      <c r="DE162" s="15"/>
      <c r="DF162" s="15"/>
      <c r="DG162" s="15"/>
      <c r="DH162" s="15"/>
      <c r="DI162" s="15"/>
      <c r="DJ162" s="15"/>
      <c r="DK162" s="15"/>
      <c r="DL162" s="15"/>
      <c r="DM162" s="15"/>
      <c r="DN162" s="15"/>
      <c r="DO162" s="15"/>
      <c r="DP162" s="15"/>
      <c r="DQ162" s="15"/>
      <c r="DR162" s="15"/>
      <c r="DS162" s="15"/>
    </row>
    <row r="163" spans="1:123" s="1" customFormat="1" ht="13" x14ac:dyDescent="0.3">
      <c r="A163" s="2"/>
      <c r="D163" s="24"/>
      <c r="E163" s="25"/>
      <c r="G163" s="3"/>
      <c r="H163" s="15"/>
      <c r="I163" s="15"/>
      <c r="J163" s="15"/>
      <c r="K163" s="15"/>
      <c r="L163" s="247"/>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c r="BR163" s="15"/>
      <c r="BS163" s="15"/>
      <c r="BT163" s="15"/>
      <c r="BU163" s="15"/>
      <c r="BV163" s="15"/>
      <c r="BW163" s="15"/>
      <c r="BX163" s="15"/>
      <c r="BY163" s="15"/>
      <c r="BZ163" s="15"/>
      <c r="CA163" s="15"/>
      <c r="CB163" s="15"/>
      <c r="CC163" s="15"/>
      <c r="CD163" s="15"/>
      <c r="CE163" s="15"/>
      <c r="CF163" s="15"/>
      <c r="CG163" s="15"/>
      <c r="CH163" s="15"/>
      <c r="CI163" s="15"/>
      <c r="CJ163" s="15"/>
      <c r="CK163" s="15"/>
      <c r="CL163" s="15"/>
      <c r="CM163" s="15"/>
      <c r="CN163" s="15"/>
      <c r="CO163" s="15"/>
      <c r="CP163" s="15"/>
      <c r="CQ163" s="15"/>
      <c r="CR163" s="15"/>
      <c r="CS163" s="15"/>
      <c r="CT163" s="15"/>
      <c r="CU163" s="15"/>
      <c r="CV163" s="15"/>
      <c r="CW163" s="15"/>
      <c r="CX163" s="15"/>
      <c r="CY163" s="15"/>
      <c r="CZ163" s="15"/>
      <c r="DA163" s="15"/>
      <c r="DB163" s="15"/>
      <c r="DC163" s="15"/>
      <c r="DD163" s="15"/>
      <c r="DE163" s="15"/>
      <c r="DF163" s="15"/>
      <c r="DG163" s="15"/>
      <c r="DH163" s="15"/>
      <c r="DI163" s="15"/>
      <c r="DJ163" s="15"/>
      <c r="DK163" s="15"/>
      <c r="DL163" s="15"/>
      <c r="DM163" s="15"/>
      <c r="DN163" s="15"/>
      <c r="DO163" s="15"/>
      <c r="DP163" s="15"/>
      <c r="DQ163" s="15"/>
      <c r="DR163" s="15"/>
      <c r="DS163" s="15"/>
    </row>
    <row r="164" spans="1:123" s="1" customFormat="1" ht="13" x14ac:dyDescent="0.3">
      <c r="A164" s="2"/>
      <c r="C164" s="1" t="s">
        <v>442</v>
      </c>
      <c r="D164" s="24" t="s">
        <v>409</v>
      </c>
      <c r="E164" s="25" t="s">
        <v>410</v>
      </c>
      <c r="G164" s="3"/>
      <c r="H164" s="81">
        <f>IF(G4="No Incentives", 0, 3)</f>
        <v>3</v>
      </c>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c r="BO164" s="15"/>
      <c r="BP164" s="15"/>
      <c r="BQ164" s="15"/>
      <c r="BR164" s="15"/>
      <c r="BS164" s="15"/>
      <c r="BT164" s="15"/>
      <c r="BU164" s="15"/>
      <c r="BV164" s="15"/>
      <c r="BW164" s="15"/>
      <c r="BX164" s="15"/>
      <c r="BY164" s="15"/>
      <c r="BZ164" s="15"/>
      <c r="CA164" s="15"/>
      <c r="CB164" s="15"/>
      <c r="CC164" s="15"/>
      <c r="CD164" s="15"/>
      <c r="CE164" s="15"/>
      <c r="CF164" s="15"/>
      <c r="CG164" s="15"/>
      <c r="CH164" s="15"/>
      <c r="CI164" s="15"/>
      <c r="CJ164" s="15"/>
      <c r="CK164" s="15"/>
      <c r="CL164" s="15"/>
      <c r="CM164" s="15"/>
      <c r="CN164" s="15"/>
      <c r="CO164" s="15"/>
      <c r="CP164" s="15"/>
      <c r="CQ164" s="15"/>
      <c r="CR164" s="15"/>
      <c r="CS164" s="15"/>
      <c r="CT164" s="15"/>
      <c r="CU164" s="15"/>
      <c r="CV164" s="15"/>
      <c r="CW164" s="15"/>
      <c r="CX164" s="15"/>
      <c r="CY164" s="15"/>
      <c r="CZ164" s="15"/>
      <c r="DA164" s="15"/>
      <c r="DB164" s="15"/>
      <c r="DC164" s="15"/>
      <c r="DD164" s="15"/>
      <c r="DE164" s="15"/>
      <c r="DF164" s="15"/>
      <c r="DG164" s="15"/>
      <c r="DH164" s="15"/>
      <c r="DI164" s="15"/>
      <c r="DJ164" s="15"/>
      <c r="DK164" s="15"/>
      <c r="DL164" s="15"/>
      <c r="DM164" s="15"/>
      <c r="DN164" s="15"/>
      <c r="DO164" s="15"/>
      <c r="DP164" s="15"/>
      <c r="DQ164" s="15"/>
      <c r="DR164" s="15"/>
      <c r="DS164" s="15"/>
    </row>
    <row r="165" spans="1:123" s="1" customFormat="1" ht="13" x14ac:dyDescent="0.3">
      <c r="A165" s="2"/>
      <c r="D165" s="24" t="s">
        <v>464</v>
      </c>
      <c r="E165" s="25" t="s">
        <v>20</v>
      </c>
      <c r="G165" s="3"/>
      <c r="H165" s="9">
        <f>IF(H164, 5, 0)</f>
        <v>5</v>
      </c>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c r="AL165" s="15"/>
      <c r="AM165" s="15"/>
      <c r="AN165" s="15"/>
      <c r="AO165" s="15"/>
      <c r="AP165" s="15"/>
      <c r="AQ165" s="15"/>
      <c r="AR165" s="15"/>
      <c r="AS165" s="15"/>
      <c r="AT165" s="15"/>
      <c r="AU165" s="15"/>
      <c r="AV165" s="15"/>
      <c r="AW165" s="15"/>
      <c r="AX165" s="15"/>
      <c r="AY165" s="15"/>
      <c r="AZ165" s="15"/>
      <c r="BA165" s="15"/>
      <c r="BB165" s="15"/>
      <c r="BC165" s="15"/>
      <c r="BD165" s="15"/>
      <c r="BE165" s="15"/>
      <c r="BF165" s="15"/>
      <c r="BG165" s="15"/>
      <c r="BH165" s="15"/>
      <c r="BI165" s="15"/>
      <c r="BJ165" s="15"/>
      <c r="BK165" s="15"/>
      <c r="BL165" s="15"/>
      <c r="BM165" s="15"/>
      <c r="BN165" s="15"/>
      <c r="BO165" s="15"/>
      <c r="BP165" s="15"/>
      <c r="BQ165" s="15"/>
      <c r="BR165" s="15"/>
      <c r="BS165" s="15"/>
      <c r="BT165" s="15"/>
      <c r="BU165" s="15"/>
      <c r="BV165" s="15"/>
      <c r="BW165" s="15"/>
      <c r="BX165" s="15"/>
      <c r="BY165" s="15"/>
      <c r="BZ165" s="15"/>
      <c r="CA165" s="15"/>
      <c r="CB165" s="15"/>
      <c r="CC165" s="15"/>
      <c r="CD165" s="15"/>
      <c r="CE165" s="15"/>
      <c r="CF165" s="15"/>
      <c r="CG165" s="15"/>
      <c r="CH165" s="15"/>
      <c r="CI165" s="15"/>
      <c r="CJ165" s="15"/>
      <c r="CK165" s="15"/>
      <c r="CL165" s="15"/>
      <c r="CM165" s="15"/>
      <c r="CN165" s="15"/>
      <c r="CO165" s="15"/>
      <c r="CP165" s="15"/>
      <c r="CQ165" s="15"/>
      <c r="CR165" s="15"/>
      <c r="CS165" s="15"/>
      <c r="CT165" s="15"/>
      <c r="CU165" s="15"/>
      <c r="CV165" s="15"/>
      <c r="CW165" s="15"/>
      <c r="CX165" s="15"/>
      <c r="CY165" s="15"/>
      <c r="CZ165" s="15"/>
      <c r="DA165" s="15"/>
      <c r="DB165" s="15"/>
      <c r="DC165" s="15"/>
      <c r="DD165" s="15"/>
      <c r="DE165" s="15"/>
      <c r="DF165" s="15"/>
      <c r="DG165" s="15"/>
      <c r="DH165" s="15"/>
      <c r="DI165" s="15"/>
      <c r="DJ165" s="15"/>
      <c r="DK165" s="15"/>
      <c r="DL165" s="15"/>
      <c r="DM165" s="15"/>
      <c r="DN165" s="15"/>
      <c r="DO165" s="15"/>
      <c r="DP165" s="15"/>
      <c r="DQ165" s="15"/>
      <c r="DR165" s="15"/>
      <c r="DS165" s="15"/>
    </row>
    <row r="166" spans="1:123" s="1" customFormat="1" ht="13" x14ac:dyDescent="0.3">
      <c r="A166" s="2"/>
      <c r="D166" s="24" t="s">
        <v>465</v>
      </c>
      <c r="E166" s="25" t="s">
        <v>434</v>
      </c>
      <c r="G166" s="3"/>
      <c r="H166" s="9">
        <f>IF(G4="Capped Incentives", 375, 0)</f>
        <v>0</v>
      </c>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c r="BC166" s="15"/>
      <c r="BD166" s="15"/>
      <c r="BE166" s="15"/>
      <c r="BF166" s="15"/>
      <c r="BG166" s="15"/>
      <c r="BH166" s="15"/>
      <c r="BI166" s="15"/>
      <c r="BJ166" s="15"/>
      <c r="BK166" s="15"/>
      <c r="BL166" s="15"/>
      <c r="BM166" s="15"/>
      <c r="BN166" s="15"/>
      <c r="BO166" s="15"/>
      <c r="BP166" s="15"/>
      <c r="BQ166" s="15"/>
      <c r="BR166" s="15"/>
      <c r="BS166" s="15"/>
      <c r="BT166" s="15"/>
      <c r="BU166" s="15"/>
      <c r="BV166" s="15"/>
      <c r="BW166" s="15"/>
      <c r="BX166" s="15"/>
      <c r="BY166" s="15"/>
      <c r="BZ166" s="15"/>
      <c r="CA166" s="15"/>
      <c r="CB166" s="15"/>
      <c r="CC166" s="15"/>
      <c r="CD166" s="15"/>
      <c r="CE166" s="15"/>
      <c r="CF166" s="15"/>
      <c r="CG166" s="15"/>
      <c r="CH166" s="15"/>
      <c r="CI166" s="15"/>
      <c r="CJ166" s="15"/>
      <c r="CK166" s="15"/>
      <c r="CL166" s="15"/>
      <c r="CM166" s="15"/>
      <c r="CN166" s="15"/>
      <c r="CO166" s="15"/>
      <c r="CP166" s="15"/>
      <c r="CQ166" s="15"/>
      <c r="CR166" s="15"/>
      <c r="CS166" s="15"/>
      <c r="CT166" s="15"/>
      <c r="CU166" s="15"/>
      <c r="CV166" s="15"/>
      <c r="CW166" s="15"/>
      <c r="CX166" s="15"/>
      <c r="CY166" s="15"/>
      <c r="CZ166" s="15"/>
      <c r="DA166" s="15"/>
      <c r="DB166" s="15"/>
      <c r="DC166" s="15"/>
      <c r="DD166" s="15"/>
      <c r="DE166" s="15"/>
      <c r="DF166" s="15"/>
      <c r="DG166" s="15"/>
      <c r="DH166" s="15"/>
      <c r="DI166" s="15"/>
      <c r="DJ166" s="15"/>
      <c r="DK166" s="15"/>
      <c r="DL166" s="15"/>
      <c r="DM166" s="15"/>
      <c r="DN166" s="15"/>
      <c r="DO166" s="15"/>
      <c r="DP166" s="15"/>
      <c r="DQ166" s="15"/>
      <c r="DR166" s="15"/>
      <c r="DS166" s="15"/>
    </row>
    <row r="167" spans="1:123" s="1" customFormat="1" ht="13" x14ac:dyDescent="0.3">
      <c r="A167" s="2"/>
      <c r="D167" s="24"/>
      <c r="E167" s="25"/>
      <c r="G167" s="3"/>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c r="AL167" s="15"/>
      <c r="AM167" s="15"/>
      <c r="AN167" s="15"/>
      <c r="AO167" s="15"/>
      <c r="AP167" s="15"/>
      <c r="AQ167" s="15"/>
      <c r="AR167" s="15"/>
      <c r="AS167" s="15"/>
      <c r="AT167" s="15"/>
      <c r="AU167" s="15"/>
      <c r="AV167" s="15"/>
      <c r="AW167" s="15"/>
      <c r="AX167" s="15"/>
      <c r="AY167" s="15"/>
      <c r="AZ167" s="15"/>
      <c r="BA167" s="15"/>
      <c r="BB167" s="15"/>
      <c r="BC167" s="15"/>
      <c r="BD167" s="15"/>
      <c r="BE167" s="15"/>
      <c r="BF167" s="15"/>
      <c r="BG167" s="15"/>
      <c r="BH167" s="15"/>
      <c r="BI167" s="15"/>
      <c r="BJ167" s="15"/>
      <c r="BK167" s="15"/>
      <c r="BL167" s="15"/>
      <c r="BM167" s="15"/>
      <c r="BN167" s="15"/>
      <c r="BO167" s="15"/>
      <c r="BP167" s="15"/>
      <c r="BQ167" s="15"/>
      <c r="BR167" s="15"/>
      <c r="BS167" s="15"/>
      <c r="BT167" s="15"/>
      <c r="BU167" s="15"/>
      <c r="BV167" s="15"/>
      <c r="BW167" s="15"/>
      <c r="BX167" s="15"/>
      <c r="BY167" s="15"/>
      <c r="BZ167" s="15"/>
      <c r="CA167" s="15"/>
      <c r="CB167" s="15"/>
      <c r="CC167" s="15"/>
      <c r="CD167" s="15"/>
      <c r="CE167" s="15"/>
      <c r="CF167" s="15"/>
      <c r="CG167" s="15"/>
      <c r="CH167" s="15"/>
      <c r="CI167" s="15"/>
      <c r="CJ167" s="15"/>
      <c r="CK167" s="15"/>
      <c r="CL167" s="15"/>
      <c r="CM167" s="15"/>
      <c r="CN167" s="15"/>
      <c r="CO167" s="15"/>
      <c r="CP167" s="15"/>
      <c r="CQ167" s="15"/>
      <c r="CR167" s="15"/>
      <c r="CS167" s="15"/>
      <c r="CT167" s="15"/>
      <c r="CU167" s="15"/>
      <c r="CV167" s="15"/>
      <c r="CW167" s="15"/>
      <c r="CX167" s="15"/>
      <c r="CY167" s="15"/>
      <c r="CZ167" s="15"/>
      <c r="DA167" s="15"/>
      <c r="DB167" s="15"/>
      <c r="DC167" s="15"/>
      <c r="DD167" s="15"/>
      <c r="DE167" s="15"/>
      <c r="DF167" s="15"/>
      <c r="DG167" s="15"/>
      <c r="DH167" s="15"/>
      <c r="DI167" s="15"/>
      <c r="DJ167" s="15"/>
      <c r="DK167" s="15"/>
      <c r="DL167" s="15"/>
      <c r="DM167" s="15"/>
      <c r="DN167" s="15"/>
      <c r="DO167" s="15"/>
      <c r="DP167" s="15"/>
      <c r="DQ167" s="15"/>
      <c r="DR167" s="15"/>
      <c r="DS167" s="15"/>
    </row>
    <row r="168" spans="1:123" s="1" customFormat="1" ht="13" x14ac:dyDescent="0.3">
      <c r="A168" s="2"/>
      <c r="C168" s="1" t="s">
        <v>443</v>
      </c>
      <c r="D168" s="24" t="s">
        <v>411</v>
      </c>
      <c r="E168" s="25" t="s">
        <v>32</v>
      </c>
      <c r="G168" s="3"/>
      <c r="H168" s="240">
        <f>IF(G4="No Incentives",  0%, 50%)</f>
        <v>0.5</v>
      </c>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c r="BC168" s="15"/>
      <c r="BD168" s="15"/>
      <c r="BE168" s="15"/>
      <c r="BF168" s="15"/>
      <c r="BG168" s="15"/>
      <c r="BH168" s="15"/>
      <c r="BI168" s="15"/>
      <c r="BJ168" s="15"/>
      <c r="BK168" s="15"/>
      <c r="BL168" s="15"/>
      <c r="BM168" s="15"/>
      <c r="BN168" s="15"/>
      <c r="BO168" s="15"/>
      <c r="BP168" s="15"/>
      <c r="BQ168" s="15"/>
      <c r="BR168" s="15"/>
      <c r="BS168" s="15"/>
      <c r="BT168" s="15"/>
      <c r="BU168" s="15"/>
      <c r="BV168" s="15"/>
      <c r="BW168" s="15"/>
      <c r="BX168" s="15"/>
      <c r="BY168" s="15"/>
      <c r="BZ168" s="15"/>
      <c r="CA168" s="15"/>
      <c r="CB168" s="15"/>
      <c r="CC168" s="15"/>
      <c r="CD168" s="15"/>
      <c r="CE168" s="15"/>
      <c r="CF168" s="15"/>
      <c r="CG168" s="15"/>
      <c r="CH168" s="15"/>
      <c r="CI168" s="15"/>
      <c r="CJ168" s="15"/>
      <c r="CK168" s="15"/>
      <c r="CL168" s="15"/>
      <c r="CM168" s="15"/>
      <c r="CN168" s="15"/>
      <c r="CO168" s="15"/>
      <c r="CP168" s="15"/>
      <c r="CQ168" s="15"/>
      <c r="CR168" s="15"/>
      <c r="CS168" s="15"/>
      <c r="CT168" s="15"/>
      <c r="CU168" s="15"/>
      <c r="CV168" s="15"/>
      <c r="CW168" s="15"/>
      <c r="CX168" s="15"/>
      <c r="CY168" s="15"/>
      <c r="CZ168" s="15"/>
      <c r="DA168" s="15"/>
      <c r="DB168" s="15"/>
      <c r="DC168" s="15"/>
      <c r="DD168" s="15"/>
      <c r="DE168" s="15"/>
      <c r="DF168" s="15"/>
      <c r="DG168" s="15"/>
      <c r="DH168" s="15"/>
      <c r="DI168" s="15"/>
      <c r="DJ168" s="15"/>
      <c r="DK168" s="15"/>
      <c r="DL168" s="15"/>
      <c r="DM168" s="15"/>
      <c r="DN168" s="15"/>
      <c r="DO168" s="15"/>
      <c r="DP168" s="15"/>
      <c r="DQ168" s="15"/>
      <c r="DR168" s="15"/>
      <c r="DS168" s="15"/>
    </row>
    <row r="169" spans="1:123" s="1" customFormat="1" ht="13" x14ac:dyDescent="0.3">
      <c r="A169" s="2"/>
      <c r="D169" s="24" t="s">
        <v>465</v>
      </c>
      <c r="E169" s="25" t="s">
        <v>471</v>
      </c>
      <c r="G169" s="3"/>
      <c r="H169" s="40">
        <f>IF(G4="Capped Incentives", 0.1, 0)</f>
        <v>0</v>
      </c>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c r="AL169" s="15"/>
      <c r="AM169" s="15"/>
      <c r="AN169" s="15"/>
      <c r="AO169" s="15"/>
      <c r="AP169" s="15"/>
      <c r="AQ169" s="15"/>
      <c r="AR169" s="15"/>
      <c r="AS169" s="15"/>
      <c r="AT169" s="15"/>
      <c r="AU169" s="15"/>
      <c r="AV169" s="15"/>
      <c r="AW169" s="15"/>
      <c r="AX169" s="15"/>
      <c r="AY169" s="15"/>
      <c r="AZ169" s="15"/>
      <c r="BA169" s="15"/>
      <c r="BB169" s="15"/>
      <c r="BC169" s="15"/>
      <c r="BD169" s="15"/>
      <c r="BE169" s="15"/>
      <c r="BF169" s="15"/>
      <c r="BG169" s="15"/>
      <c r="BH169" s="15"/>
      <c r="BI169" s="15"/>
      <c r="BJ169" s="15"/>
      <c r="BK169" s="15"/>
      <c r="BL169" s="15"/>
      <c r="BM169" s="15"/>
      <c r="BN169" s="15"/>
      <c r="BO169" s="15"/>
      <c r="BP169" s="15"/>
      <c r="BQ169" s="15"/>
      <c r="BR169" s="15"/>
      <c r="BS169" s="15"/>
      <c r="BT169" s="15"/>
      <c r="BU169" s="15"/>
      <c r="BV169" s="15"/>
      <c r="BW169" s="15"/>
      <c r="BX169" s="15"/>
      <c r="BY169" s="15"/>
      <c r="BZ169" s="15"/>
      <c r="CA169" s="15"/>
      <c r="CB169" s="15"/>
      <c r="CC169" s="15"/>
      <c r="CD169" s="15"/>
      <c r="CE169" s="15"/>
      <c r="CF169" s="15"/>
      <c r="CG169" s="15"/>
      <c r="CH169" s="15"/>
      <c r="CI169" s="15"/>
      <c r="CJ169" s="15"/>
      <c r="CK169" s="15"/>
      <c r="CL169" s="15"/>
      <c r="CM169" s="15"/>
      <c r="CN169" s="15"/>
      <c r="CO169" s="15"/>
      <c r="CP169" s="15"/>
      <c r="CQ169" s="15"/>
      <c r="CR169" s="15"/>
      <c r="CS169" s="15"/>
      <c r="CT169" s="15"/>
      <c r="CU169" s="15"/>
      <c r="CV169" s="15"/>
      <c r="CW169" s="15"/>
      <c r="CX169" s="15"/>
      <c r="CY169" s="15"/>
      <c r="CZ169" s="15"/>
      <c r="DA169" s="15"/>
      <c r="DB169" s="15"/>
      <c r="DC169" s="15"/>
      <c r="DD169" s="15"/>
      <c r="DE169" s="15"/>
      <c r="DF169" s="15"/>
      <c r="DG169" s="15"/>
      <c r="DH169" s="15"/>
      <c r="DI169" s="15"/>
      <c r="DJ169" s="15"/>
      <c r="DK169" s="15"/>
      <c r="DL169" s="15"/>
      <c r="DM169" s="15"/>
      <c r="DN169" s="15"/>
      <c r="DO169" s="15"/>
      <c r="DP169" s="15"/>
      <c r="DQ169" s="15"/>
      <c r="DR169" s="15"/>
      <c r="DS169" s="15"/>
    </row>
    <row r="170" spans="1:123" s="1" customFormat="1" ht="13" x14ac:dyDescent="0.3">
      <c r="A170" s="2"/>
      <c r="D170" s="24"/>
      <c r="E170" s="25"/>
      <c r="G170" s="3"/>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c r="BC170" s="15"/>
      <c r="BD170" s="15"/>
      <c r="BE170" s="15"/>
      <c r="BF170" s="15"/>
      <c r="BG170" s="15"/>
      <c r="BH170" s="15"/>
      <c r="BI170" s="15"/>
      <c r="BJ170" s="15"/>
      <c r="BK170" s="15"/>
      <c r="BL170" s="15"/>
      <c r="BM170" s="15"/>
      <c r="BN170" s="15"/>
      <c r="BO170" s="15"/>
      <c r="BP170" s="15"/>
      <c r="BQ170" s="15"/>
      <c r="BR170" s="15"/>
      <c r="BS170" s="15"/>
      <c r="BT170" s="15"/>
      <c r="BU170" s="15"/>
      <c r="BV170" s="15"/>
      <c r="BW170" s="15"/>
      <c r="BX170" s="15"/>
      <c r="BY170" s="15"/>
      <c r="BZ170" s="15"/>
      <c r="CA170" s="15"/>
      <c r="CB170" s="15"/>
      <c r="CC170" s="15"/>
      <c r="CD170" s="15"/>
      <c r="CE170" s="15"/>
      <c r="CF170" s="15"/>
      <c r="CG170" s="15"/>
      <c r="CH170" s="15"/>
      <c r="CI170" s="15"/>
      <c r="CJ170" s="15"/>
      <c r="CK170" s="15"/>
      <c r="CL170" s="15"/>
      <c r="CM170" s="15"/>
      <c r="CN170" s="15"/>
      <c r="CO170" s="15"/>
      <c r="CP170" s="15"/>
      <c r="CQ170" s="15"/>
      <c r="CR170" s="15"/>
      <c r="CS170" s="15"/>
      <c r="CT170" s="15"/>
      <c r="CU170" s="15"/>
      <c r="CV170" s="15"/>
      <c r="CW170" s="15"/>
      <c r="CX170" s="15"/>
      <c r="CY170" s="15"/>
      <c r="CZ170" s="15"/>
      <c r="DA170" s="15"/>
      <c r="DB170" s="15"/>
      <c r="DC170" s="15"/>
      <c r="DD170" s="15"/>
      <c r="DE170" s="15"/>
      <c r="DF170" s="15"/>
      <c r="DG170" s="15"/>
      <c r="DH170" s="15"/>
      <c r="DI170" s="15"/>
      <c r="DJ170" s="15"/>
      <c r="DK170" s="15"/>
      <c r="DL170" s="15"/>
      <c r="DM170" s="15"/>
      <c r="DN170" s="15"/>
      <c r="DO170" s="15"/>
      <c r="DP170" s="15"/>
      <c r="DQ170" s="15"/>
      <c r="DR170" s="15"/>
      <c r="DS170" s="15"/>
    </row>
    <row r="171" spans="1:123" s="1" customFormat="1" ht="13" x14ac:dyDescent="0.3">
      <c r="A171" s="2"/>
      <c r="C171" s="1" t="s">
        <v>444</v>
      </c>
      <c r="D171" s="24" t="s">
        <v>412</v>
      </c>
      <c r="E171" s="25" t="s">
        <v>32</v>
      </c>
      <c r="G171" s="3"/>
      <c r="H171" s="240">
        <f>IF(G4="All Incentives", 25%, 0%)</f>
        <v>0.25</v>
      </c>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c r="AL171" s="15"/>
      <c r="AM171" s="15"/>
      <c r="AN171" s="15"/>
      <c r="AO171" s="15"/>
      <c r="AP171" s="15"/>
      <c r="AQ171" s="15"/>
      <c r="AR171" s="15"/>
      <c r="AS171" s="15"/>
      <c r="AT171" s="15"/>
      <c r="AU171" s="15"/>
      <c r="AV171" s="15"/>
      <c r="AW171" s="15"/>
      <c r="AX171" s="15"/>
      <c r="AY171" s="15"/>
      <c r="AZ171" s="15"/>
      <c r="BA171" s="15"/>
      <c r="BB171" s="15"/>
      <c r="BC171" s="15"/>
      <c r="BD171" s="15"/>
      <c r="BE171" s="15"/>
      <c r="BF171" s="15"/>
      <c r="BG171" s="15"/>
      <c r="BH171" s="15"/>
      <c r="BI171" s="15"/>
      <c r="BJ171" s="15"/>
      <c r="BK171" s="15"/>
      <c r="BL171" s="15"/>
      <c r="BM171" s="15"/>
      <c r="BN171" s="15"/>
      <c r="BO171" s="15"/>
      <c r="BP171" s="15"/>
      <c r="BQ171" s="15"/>
      <c r="BR171" s="15"/>
      <c r="BS171" s="15"/>
      <c r="BT171" s="15"/>
      <c r="BU171" s="15"/>
      <c r="BV171" s="15"/>
      <c r="BW171" s="15"/>
      <c r="BX171" s="15"/>
      <c r="BY171" s="15"/>
      <c r="BZ171" s="15"/>
      <c r="CA171" s="15"/>
      <c r="CB171" s="15"/>
      <c r="CC171" s="15"/>
      <c r="CD171" s="15"/>
      <c r="CE171" s="15"/>
      <c r="CF171" s="15"/>
      <c r="CG171" s="15"/>
      <c r="CH171" s="15"/>
      <c r="CI171" s="15"/>
      <c r="CJ171" s="15"/>
      <c r="CK171" s="15"/>
      <c r="CL171" s="15"/>
      <c r="CM171" s="15"/>
      <c r="CN171" s="15"/>
      <c r="CO171" s="15"/>
      <c r="CP171" s="15"/>
      <c r="CQ171" s="15"/>
      <c r="CR171" s="15"/>
      <c r="CS171" s="15"/>
      <c r="CT171" s="15"/>
      <c r="CU171" s="15"/>
      <c r="CV171" s="15"/>
      <c r="CW171" s="15"/>
      <c r="CX171" s="15"/>
      <c r="CY171" s="15"/>
      <c r="CZ171" s="15"/>
      <c r="DA171" s="15"/>
      <c r="DB171" s="15"/>
      <c r="DC171" s="15"/>
      <c r="DD171" s="15"/>
      <c r="DE171" s="15"/>
      <c r="DF171" s="15"/>
      <c r="DG171" s="15"/>
      <c r="DH171" s="15"/>
      <c r="DI171" s="15"/>
      <c r="DJ171" s="15"/>
      <c r="DK171" s="15"/>
      <c r="DL171" s="15"/>
      <c r="DM171" s="15"/>
      <c r="DN171" s="15"/>
      <c r="DO171" s="15"/>
      <c r="DP171" s="15"/>
      <c r="DQ171" s="15"/>
      <c r="DR171" s="15"/>
      <c r="DS171" s="15"/>
    </row>
    <row r="172" spans="1:123" s="1" customFormat="1" ht="13" x14ac:dyDescent="0.3">
      <c r="A172" s="2"/>
      <c r="D172" s="24"/>
      <c r="E172" s="25"/>
      <c r="G172" s="3"/>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V172" s="15"/>
      <c r="BW172" s="15"/>
      <c r="BX172" s="15"/>
      <c r="BY172" s="15"/>
      <c r="BZ172" s="15"/>
      <c r="CA172" s="15"/>
      <c r="CB172" s="15"/>
      <c r="CC172" s="15"/>
      <c r="CD172" s="15"/>
      <c r="CE172" s="15"/>
      <c r="CF172" s="15"/>
      <c r="CG172" s="15"/>
      <c r="CH172" s="15"/>
      <c r="CI172" s="15"/>
      <c r="CJ172" s="15"/>
      <c r="CK172" s="15"/>
      <c r="CL172" s="15"/>
      <c r="CM172" s="15"/>
      <c r="CN172" s="15"/>
      <c r="CO172" s="15"/>
      <c r="CP172" s="15"/>
      <c r="CQ172" s="15"/>
      <c r="CR172" s="15"/>
      <c r="CS172" s="15"/>
      <c r="CT172" s="15"/>
      <c r="CU172" s="15"/>
      <c r="CV172" s="15"/>
      <c r="CW172" s="15"/>
      <c r="CX172" s="15"/>
      <c r="CY172" s="15"/>
      <c r="CZ172" s="15"/>
      <c r="DA172" s="15"/>
      <c r="DB172" s="15"/>
      <c r="DC172" s="15"/>
      <c r="DD172" s="15"/>
      <c r="DE172" s="15"/>
      <c r="DF172" s="15"/>
      <c r="DG172" s="15"/>
      <c r="DH172" s="15"/>
      <c r="DI172" s="15"/>
      <c r="DJ172" s="15"/>
      <c r="DK172" s="15"/>
      <c r="DL172" s="15"/>
      <c r="DM172" s="15"/>
      <c r="DN172" s="15"/>
      <c r="DO172" s="15"/>
      <c r="DP172" s="15"/>
      <c r="DQ172" s="15"/>
      <c r="DR172" s="15"/>
      <c r="DS172" s="15"/>
    </row>
    <row r="173" spans="1:123" s="1" customFormat="1" ht="13" x14ac:dyDescent="0.3">
      <c r="A173" s="2"/>
      <c r="C173" s="1" t="s">
        <v>445</v>
      </c>
      <c r="D173" s="24" t="s">
        <v>415</v>
      </c>
      <c r="E173" s="25"/>
      <c r="G173" s="3"/>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c r="AL173" s="15"/>
      <c r="AM173" s="15"/>
      <c r="AN173" s="15"/>
      <c r="AO173" s="15"/>
      <c r="AP173" s="15"/>
      <c r="AQ173" s="15"/>
      <c r="AR173" s="15"/>
      <c r="AS173" s="15"/>
      <c r="AT173" s="15"/>
      <c r="AU173" s="15"/>
      <c r="AV173" s="15"/>
      <c r="AW173" s="15"/>
      <c r="AX173" s="15"/>
      <c r="AY173" s="15"/>
      <c r="AZ173" s="15"/>
      <c r="BA173" s="15"/>
      <c r="BB173" s="15"/>
      <c r="BC173" s="15"/>
      <c r="BD173" s="15"/>
      <c r="BE173" s="15"/>
      <c r="BF173" s="15"/>
      <c r="BG173" s="15"/>
      <c r="BH173" s="15"/>
      <c r="BI173" s="15"/>
      <c r="BJ173" s="15"/>
      <c r="BK173" s="15"/>
      <c r="BL173" s="15"/>
      <c r="BM173" s="15"/>
      <c r="BN173" s="15"/>
      <c r="BO173" s="15"/>
      <c r="BP173" s="15"/>
      <c r="BQ173" s="15"/>
      <c r="BR173" s="15"/>
      <c r="BS173" s="15"/>
      <c r="BT173" s="15"/>
      <c r="BU173" s="15"/>
      <c r="BV173" s="15"/>
      <c r="BW173" s="15"/>
      <c r="BX173" s="15"/>
      <c r="BY173" s="15"/>
      <c r="BZ173" s="15"/>
      <c r="CA173" s="15"/>
      <c r="CB173" s="15"/>
      <c r="CC173" s="15"/>
      <c r="CD173" s="15"/>
      <c r="CE173" s="15"/>
      <c r="CF173" s="15"/>
      <c r="CG173" s="15"/>
      <c r="CH173" s="15"/>
      <c r="CI173" s="15"/>
      <c r="CJ173" s="15"/>
      <c r="CK173" s="15"/>
      <c r="CL173" s="15"/>
      <c r="CM173" s="15"/>
      <c r="CN173" s="15"/>
      <c r="CO173" s="15"/>
      <c r="CP173" s="15"/>
      <c r="CQ173" s="15"/>
      <c r="CR173" s="15"/>
      <c r="CS173" s="15"/>
      <c r="CT173" s="15"/>
      <c r="CU173" s="15"/>
      <c r="CV173" s="15"/>
      <c r="CW173" s="15"/>
      <c r="CX173" s="15"/>
      <c r="CY173" s="15"/>
      <c r="CZ173" s="15"/>
      <c r="DA173" s="15"/>
      <c r="DB173" s="15"/>
      <c r="DC173" s="15"/>
      <c r="DD173" s="15"/>
      <c r="DE173" s="15"/>
      <c r="DF173" s="15"/>
      <c r="DG173" s="15"/>
      <c r="DH173" s="15"/>
      <c r="DI173" s="15"/>
      <c r="DJ173" s="15"/>
      <c r="DK173" s="15"/>
      <c r="DL173" s="15"/>
      <c r="DM173" s="15"/>
      <c r="DN173" s="15"/>
      <c r="DO173" s="15"/>
      <c r="DP173" s="15"/>
      <c r="DQ173" s="15"/>
      <c r="DR173" s="15"/>
      <c r="DS173" s="15"/>
    </row>
    <row r="174" spans="1:123" s="1" customFormat="1" ht="13" x14ac:dyDescent="0.3">
      <c r="A174" s="2"/>
      <c r="D174" s="24">
        <v>1</v>
      </c>
      <c r="E174" s="25" t="s">
        <v>416</v>
      </c>
      <c r="G174" s="3"/>
      <c r="H174" s="240">
        <f t="shared" ref="H174" si="24">IF($G$4="All Incentives", 60%, 0%)</f>
        <v>0.6</v>
      </c>
      <c r="I174" s="11"/>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c r="BC174" s="15"/>
      <c r="BD174" s="15"/>
      <c r="BE174" s="15"/>
      <c r="BF174" s="15"/>
      <c r="BG174" s="15"/>
      <c r="BH174" s="15"/>
      <c r="BI174" s="15"/>
      <c r="BJ174" s="15"/>
      <c r="BK174" s="15"/>
      <c r="BL174" s="15"/>
      <c r="BM174" s="15"/>
      <c r="BN174" s="15"/>
      <c r="BO174" s="15"/>
      <c r="BP174" s="15"/>
      <c r="BQ174" s="15"/>
      <c r="BR174" s="15"/>
      <c r="BS174" s="15"/>
      <c r="BT174" s="15"/>
      <c r="BU174" s="15"/>
      <c r="BV174" s="15"/>
      <c r="BW174" s="15"/>
      <c r="BX174" s="15"/>
      <c r="BY174" s="15"/>
      <c r="BZ174" s="15"/>
      <c r="CA174" s="15"/>
      <c r="CB174" s="15"/>
      <c r="CC174" s="15"/>
      <c r="CD174" s="15"/>
      <c r="CE174" s="15"/>
      <c r="CF174" s="15"/>
      <c r="CG174" s="15"/>
      <c r="CH174" s="15"/>
      <c r="CI174" s="15"/>
      <c r="CJ174" s="15"/>
      <c r="CK174" s="15"/>
      <c r="CL174" s="15"/>
      <c r="CM174" s="15"/>
      <c r="CN174" s="15"/>
      <c r="CO174" s="15"/>
      <c r="CP174" s="15"/>
      <c r="CQ174" s="15"/>
      <c r="CR174" s="15"/>
      <c r="CS174" s="15"/>
      <c r="CT174" s="15"/>
      <c r="CU174" s="15"/>
      <c r="CV174" s="15"/>
      <c r="CW174" s="15"/>
      <c r="CX174" s="15"/>
      <c r="CY174" s="15"/>
      <c r="CZ174" s="15"/>
      <c r="DA174" s="15"/>
      <c r="DB174" s="15"/>
      <c r="DC174" s="15"/>
      <c r="DD174" s="15"/>
      <c r="DE174" s="15"/>
      <c r="DF174" s="15"/>
      <c r="DG174" s="15"/>
      <c r="DH174" s="15"/>
      <c r="DI174" s="15"/>
      <c r="DJ174" s="15"/>
      <c r="DK174" s="15"/>
      <c r="DL174" s="15"/>
      <c r="DM174" s="15"/>
      <c r="DN174" s="15"/>
      <c r="DO174" s="15"/>
      <c r="DP174" s="15"/>
      <c r="DQ174" s="15"/>
      <c r="DR174" s="15"/>
      <c r="DS174" s="15"/>
    </row>
    <row r="175" spans="1:123" s="1" customFormat="1" ht="13" x14ac:dyDescent="0.3">
      <c r="A175" s="2"/>
      <c r="D175" s="24">
        <v>2</v>
      </c>
      <c r="E175" s="25" t="s">
        <v>416</v>
      </c>
      <c r="G175" s="3"/>
      <c r="H175" s="240">
        <f>IF($G$4="All Incentives", 50%, 0%)</f>
        <v>0.5</v>
      </c>
      <c r="I175" s="11"/>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c r="AL175" s="15"/>
      <c r="AM175" s="15"/>
      <c r="AN175" s="15"/>
      <c r="AO175" s="15"/>
      <c r="AP175" s="15"/>
      <c r="AQ175" s="15"/>
      <c r="AR175" s="15"/>
      <c r="AS175" s="15"/>
      <c r="AT175" s="15"/>
      <c r="AU175" s="15"/>
      <c r="AV175" s="15"/>
      <c r="AW175" s="15"/>
      <c r="AX175" s="15"/>
      <c r="AY175" s="15"/>
      <c r="AZ175" s="15"/>
      <c r="BA175" s="15"/>
      <c r="BB175" s="15"/>
      <c r="BC175" s="15"/>
      <c r="BD175" s="15"/>
      <c r="BE175" s="15"/>
      <c r="BF175" s="15"/>
      <c r="BG175" s="15"/>
      <c r="BH175" s="15"/>
      <c r="BI175" s="15"/>
      <c r="BJ175" s="15"/>
      <c r="BK175" s="15"/>
      <c r="BL175" s="15"/>
      <c r="BM175" s="15"/>
      <c r="BN175" s="15"/>
      <c r="BO175" s="15"/>
      <c r="BP175" s="15"/>
      <c r="BQ175" s="15"/>
      <c r="BR175" s="15"/>
      <c r="BS175" s="15"/>
      <c r="BT175" s="15"/>
      <c r="BU175" s="15"/>
      <c r="BV175" s="15"/>
      <c r="BW175" s="15"/>
      <c r="BX175" s="15"/>
      <c r="BY175" s="15"/>
      <c r="BZ175" s="15"/>
      <c r="CA175" s="15"/>
      <c r="CB175" s="15"/>
      <c r="CC175" s="15"/>
      <c r="CD175" s="15"/>
      <c r="CE175" s="15"/>
      <c r="CF175" s="15"/>
      <c r="CG175" s="15"/>
      <c r="CH175" s="15"/>
      <c r="CI175" s="15"/>
      <c r="CJ175" s="15"/>
      <c r="CK175" s="15"/>
      <c r="CL175" s="15"/>
      <c r="CM175" s="15"/>
      <c r="CN175" s="15"/>
      <c r="CO175" s="15"/>
      <c r="CP175" s="15"/>
      <c r="CQ175" s="15"/>
      <c r="CR175" s="15"/>
      <c r="CS175" s="15"/>
      <c r="CT175" s="15"/>
      <c r="CU175" s="15"/>
      <c r="CV175" s="15"/>
      <c r="CW175" s="15"/>
      <c r="CX175" s="15"/>
      <c r="CY175" s="15"/>
      <c r="CZ175" s="15"/>
      <c r="DA175" s="15"/>
      <c r="DB175" s="15"/>
      <c r="DC175" s="15"/>
      <c r="DD175" s="15"/>
      <c r="DE175" s="15"/>
      <c r="DF175" s="15"/>
      <c r="DG175" s="15"/>
      <c r="DH175" s="15"/>
      <c r="DI175" s="15"/>
      <c r="DJ175" s="15"/>
      <c r="DK175" s="15"/>
      <c r="DL175" s="15"/>
      <c r="DM175" s="15"/>
      <c r="DN175" s="15"/>
      <c r="DO175" s="15"/>
      <c r="DP175" s="15"/>
      <c r="DQ175" s="15"/>
      <c r="DR175" s="15"/>
      <c r="DS175" s="15"/>
    </row>
    <row r="176" spans="1:123" s="1" customFormat="1" ht="13" x14ac:dyDescent="0.3">
      <c r="A176" s="2"/>
      <c r="D176" s="24">
        <v>3</v>
      </c>
      <c r="E176" s="25" t="s">
        <v>416</v>
      </c>
      <c r="G176" s="3"/>
      <c r="H176" s="240">
        <f>IF($G$4="All Incentives", 40%, 0%)</f>
        <v>0.4</v>
      </c>
      <c r="I176" s="11"/>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15"/>
      <c r="BV176" s="15"/>
      <c r="BW176" s="15"/>
      <c r="BX176" s="15"/>
      <c r="BY176" s="15"/>
      <c r="BZ176" s="15"/>
      <c r="CA176" s="15"/>
      <c r="CB176" s="15"/>
      <c r="CC176" s="15"/>
      <c r="CD176" s="15"/>
      <c r="CE176" s="15"/>
      <c r="CF176" s="15"/>
      <c r="CG176" s="15"/>
      <c r="CH176" s="15"/>
      <c r="CI176" s="15"/>
      <c r="CJ176" s="15"/>
      <c r="CK176" s="15"/>
      <c r="CL176" s="15"/>
      <c r="CM176" s="15"/>
      <c r="CN176" s="15"/>
      <c r="CO176" s="15"/>
      <c r="CP176" s="15"/>
      <c r="CQ176" s="15"/>
      <c r="CR176" s="15"/>
      <c r="CS176" s="15"/>
      <c r="CT176" s="15"/>
      <c r="CU176" s="15"/>
      <c r="CV176" s="15"/>
      <c r="CW176" s="15"/>
      <c r="CX176" s="15"/>
      <c r="CY176" s="15"/>
      <c r="CZ176" s="15"/>
      <c r="DA176" s="15"/>
      <c r="DB176" s="15"/>
      <c r="DC176" s="15"/>
      <c r="DD176" s="15"/>
      <c r="DE176" s="15"/>
      <c r="DF176" s="15"/>
      <c r="DG176" s="15"/>
      <c r="DH176" s="15"/>
      <c r="DI176" s="15"/>
      <c r="DJ176" s="15"/>
      <c r="DK176" s="15"/>
      <c r="DL176" s="15"/>
      <c r="DM176" s="15"/>
      <c r="DN176" s="15"/>
      <c r="DO176" s="15"/>
      <c r="DP176" s="15"/>
      <c r="DQ176" s="15"/>
      <c r="DR176" s="15"/>
      <c r="DS176" s="15"/>
    </row>
    <row r="177" spans="1:123" s="1" customFormat="1" ht="13" x14ac:dyDescent="0.3">
      <c r="A177" s="2"/>
      <c r="D177" s="24">
        <v>4</v>
      </c>
      <c r="E177" s="25" t="s">
        <v>416</v>
      </c>
      <c r="G177" s="3"/>
      <c r="H177" s="240">
        <f>IF($G$4="All Incentives", 30%, 0%)</f>
        <v>0.3</v>
      </c>
      <c r="I177" s="11"/>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c r="AL177" s="15"/>
      <c r="AM177" s="15"/>
      <c r="AN177" s="15"/>
      <c r="AO177" s="15"/>
      <c r="AP177" s="15"/>
      <c r="AQ177" s="15"/>
      <c r="AR177" s="15"/>
      <c r="AS177" s="15"/>
      <c r="AT177" s="15"/>
      <c r="AU177" s="15"/>
      <c r="AV177" s="15"/>
      <c r="AW177" s="15"/>
      <c r="AX177" s="15"/>
      <c r="AY177" s="15"/>
      <c r="AZ177" s="15"/>
      <c r="BA177" s="15"/>
      <c r="BB177" s="15"/>
      <c r="BC177" s="15"/>
      <c r="BD177" s="15"/>
      <c r="BE177" s="15"/>
      <c r="BF177" s="15"/>
      <c r="BG177" s="15"/>
      <c r="BH177" s="15"/>
      <c r="BI177" s="15"/>
      <c r="BJ177" s="15"/>
      <c r="BK177" s="15"/>
      <c r="BL177" s="15"/>
      <c r="BM177" s="15"/>
      <c r="BN177" s="15"/>
      <c r="BO177" s="15"/>
      <c r="BP177" s="15"/>
      <c r="BQ177" s="15"/>
      <c r="BR177" s="15"/>
      <c r="BS177" s="15"/>
      <c r="BT177" s="15"/>
      <c r="BU177" s="15"/>
      <c r="BV177" s="15"/>
      <c r="BW177" s="15"/>
      <c r="BX177" s="15"/>
      <c r="BY177" s="15"/>
      <c r="BZ177" s="15"/>
      <c r="CA177" s="15"/>
      <c r="CB177" s="15"/>
      <c r="CC177" s="15"/>
      <c r="CD177" s="15"/>
      <c r="CE177" s="15"/>
      <c r="CF177" s="15"/>
      <c r="CG177" s="15"/>
      <c r="CH177" s="15"/>
      <c r="CI177" s="15"/>
      <c r="CJ177" s="15"/>
      <c r="CK177" s="15"/>
      <c r="CL177" s="15"/>
      <c r="CM177" s="15"/>
      <c r="CN177" s="15"/>
      <c r="CO177" s="15"/>
      <c r="CP177" s="15"/>
      <c r="CQ177" s="15"/>
      <c r="CR177" s="15"/>
      <c r="CS177" s="15"/>
      <c r="CT177" s="15"/>
      <c r="CU177" s="15"/>
      <c r="CV177" s="15"/>
      <c r="CW177" s="15"/>
      <c r="CX177" s="15"/>
      <c r="CY177" s="15"/>
      <c r="CZ177" s="15"/>
      <c r="DA177" s="15"/>
      <c r="DB177" s="15"/>
      <c r="DC177" s="15"/>
      <c r="DD177" s="15"/>
      <c r="DE177" s="15"/>
      <c r="DF177" s="15"/>
      <c r="DG177" s="15"/>
      <c r="DH177" s="15"/>
      <c r="DI177" s="15"/>
      <c r="DJ177" s="15"/>
      <c r="DK177" s="15"/>
      <c r="DL177" s="15"/>
      <c r="DM177" s="15"/>
      <c r="DN177" s="15"/>
      <c r="DO177" s="15"/>
      <c r="DP177" s="15"/>
      <c r="DQ177" s="15"/>
      <c r="DR177" s="15"/>
      <c r="DS177" s="15"/>
    </row>
    <row r="178" spans="1:123" s="1" customFormat="1" ht="13" x14ac:dyDescent="0.3">
      <c r="A178" s="2"/>
      <c r="D178" s="24">
        <v>5</v>
      </c>
      <c r="E178" s="25" t="s">
        <v>416</v>
      </c>
      <c r="G178" s="3"/>
      <c r="H178" s="240">
        <f>IF($G$4="All Incentives", 20%, 0%)</f>
        <v>0.2</v>
      </c>
      <c r="I178" s="11"/>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c r="BC178" s="15"/>
      <c r="BD178" s="15"/>
      <c r="BE178" s="15"/>
      <c r="BF178" s="15"/>
      <c r="BG178" s="15"/>
      <c r="BH178" s="15"/>
      <c r="BI178" s="15"/>
      <c r="BJ178" s="15"/>
      <c r="BK178" s="15"/>
      <c r="BL178" s="15"/>
      <c r="BM178" s="15"/>
      <c r="BN178" s="15"/>
      <c r="BO178" s="15"/>
      <c r="BP178" s="15"/>
      <c r="BQ178" s="15"/>
      <c r="BR178" s="15"/>
      <c r="BS178" s="15"/>
      <c r="BT178" s="15"/>
      <c r="BU178" s="15"/>
      <c r="BV178" s="15"/>
      <c r="BW178" s="15"/>
      <c r="BX178" s="15"/>
      <c r="BY178" s="15"/>
      <c r="BZ178" s="15"/>
      <c r="CA178" s="15"/>
      <c r="CB178" s="15"/>
      <c r="CC178" s="15"/>
      <c r="CD178" s="15"/>
      <c r="CE178" s="15"/>
      <c r="CF178" s="15"/>
      <c r="CG178" s="15"/>
      <c r="CH178" s="15"/>
      <c r="CI178" s="15"/>
      <c r="CJ178" s="15"/>
      <c r="CK178" s="15"/>
      <c r="CL178" s="15"/>
      <c r="CM178" s="15"/>
      <c r="CN178" s="15"/>
      <c r="CO178" s="15"/>
      <c r="CP178" s="15"/>
      <c r="CQ178" s="15"/>
      <c r="CR178" s="15"/>
      <c r="CS178" s="15"/>
      <c r="CT178" s="15"/>
      <c r="CU178" s="15"/>
      <c r="CV178" s="15"/>
      <c r="CW178" s="15"/>
      <c r="CX178" s="15"/>
      <c r="CY178" s="15"/>
      <c r="CZ178" s="15"/>
      <c r="DA178" s="15"/>
      <c r="DB178" s="15"/>
      <c r="DC178" s="15"/>
      <c r="DD178" s="15"/>
      <c r="DE178" s="15"/>
      <c r="DF178" s="15"/>
      <c r="DG178" s="15"/>
      <c r="DH178" s="15"/>
      <c r="DI178" s="15"/>
      <c r="DJ178" s="15"/>
      <c r="DK178" s="15"/>
      <c r="DL178" s="15"/>
      <c r="DM178" s="15"/>
      <c r="DN178" s="15"/>
      <c r="DO178" s="15"/>
      <c r="DP178" s="15"/>
      <c r="DQ178" s="15"/>
      <c r="DR178" s="15"/>
      <c r="DS178" s="15"/>
    </row>
    <row r="179" spans="1:123" s="1" customFormat="1" ht="13" x14ac:dyDescent="0.3">
      <c r="A179" s="2"/>
      <c r="D179" s="24" t="s">
        <v>417</v>
      </c>
      <c r="E179" s="25" t="s">
        <v>22</v>
      </c>
      <c r="G179" s="3"/>
      <c r="H179" s="9">
        <f>IF(G4="All Incentives", 2, 0)</f>
        <v>2</v>
      </c>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c r="AL179" s="15"/>
      <c r="AM179" s="15"/>
      <c r="AN179" s="15"/>
      <c r="AO179" s="15"/>
      <c r="AP179" s="15"/>
      <c r="AQ179" s="15"/>
      <c r="AR179" s="15"/>
      <c r="AS179" s="15"/>
      <c r="AT179" s="15"/>
      <c r="AU179" s="15"/>
      <c r="AV179" s="15"/>
      <c r="AW179" s="15"/>
      <c r="AX179" s="15"/>
      <c r="AY179" s="15"/>
      <c r="AZ179" s="15"/>
      <c r="BA179" s="15"/>
      <c r="BB179" s="15"/>
      <c r="BC179" s="15"/>
      <c r="BD179" s="15"/>
      <c r="BE179" s="15"/>
      <c r="BF179" s="15"/>
      <c r="BG179" s="15"/>
      <c r="BH179" s="15"/>
      <c r="BI179" s="15"/>
      <c r="BJ179" s="15"/>
      <c r="BK179" s="15"/>
      <c r="BL179" s="15"/>
      <c r="BM179" s="15"/>
      <c r="BN179" s="15"/>
      <c r="BO179" s="15"/>
      <c r="BP179" s="15"/>
      <c r="BQ179" s="15"/>
      <c r="BR179" s="15"/>
      <c r="BS179" s="15"/>
      <c r="BT179" s="15"/>
      <c r="BU179" s="15"/>
      <c r="BV179" s="15"/>
      <c r="BW179" s="15"/>
      <c r="BX179" s="15"/>
      <c r="BY179" s="15"/>
      <c r="BZ179" s="15"/>
      <c r="CA179" s="15"/>
      <c r="CB179" s="15"/>
      <c r="CC179" s="15"/>
      <c r="CD179" s="15"/>
      <c r="CE179" s="15"/>
      <c r="CF179" s="15"/>
      <c r="CG179" s="15"/>
      <c r="CH179" s="15"/>
      <c r="CI179" s="15"/>
      <c r="CJ179" s="15"/>
      <c r="CK179" s="15"/>
      <c r="CL179" s="15"/>
      <c r="CM179" s="15"/>
      <c r="CN179" s="15"/>
      <c r="CO179" s="15"/>
      <c r="CP179" s="15"/>
      <c r="CQ179" s="15"/>
      <c r="CR179" s="15"/>
      <c r="CS179" s="15"/>
      <c r="CT179" s="15"/>
      <c r="CU179" s="15"/>
      <c r="CV179" s="15"/>
      <c r="CW179" s="15"/>
      <c r="CX179" s="15"/>
      <c r="CY179" s="15"/>
      <c r="CZ179" s="15"/>
      <c r="DA179" s="15"/>
      <c r="DB179" s="15"/>
      <c r="DC179" s="15"/>
      <c r="DD179" s="15"/>
      <c r="DE179" s="15"/>
      <c r="DF179" s="15"/>
      <c r="DG179" s="15"/>
      <c r="DH179" s="15"/>
      <c r="DI179" s="15"/>
      <c r="DJ179" s="15"/>
      <c r="DK179" s="15"/>
      <c r="DL179" s="15"/>
      <c r="DM179" s="15"/>
      <c r="DN179" s="15"/>
      <c r="DO179" s="15"/>
      <c r="DP179" s="15"/>
      <c r="DQ179" s="15"/>
      <c r="DR179" s="15"/>
      <c r="DS179" s="15"/>
    </row>
    <row r="180" spans="1:123" s="1" customFormat="1" ht="13" x14ac:dyDescent="0.3">
      <c r="A180" s="2"/>
      <c r="D180" s="24"/>
      <c r="E180" s="25"/>
      <c r="G180" s="3"/>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15"/>
      <c r="BV180" s="15"/>
      <c r="BW180" s="15"/>
      <c r="BX180" s="15"/>
      <c r="BY180" s="15"/>
      <c r="BZ180" s="15"/>
      <c r="CA180" s="15"/>
      <c r="CB180" s="15"/>
      <c r="CC180" s="15"/>
      <c r="CD180" s="15"/>
      <c r="CE180" s="15"/>
      <c r="CF180" s="15"/>
      <c r="CG180" s="15"/>
      <c r="CH180" s="15"/>
      <c r="CI180" s="15"/>
      <c r="CJ180" s="15"/>
      <c r="CK180" s="15"/>
      <c r="CL180" s="15"/>
      <c r="CM180" s="15"/>
      <c r="CN180" s="15"/>
      <c r="CO180" s="15"/>
      <c r="CP180" s="15"/>
      <c r="CQ180" s="15"/>
      <c r="CR180" s="15"/>
      <c r="CS180" s="15"/>
      <c r="CT180" s="15"/>
      <c r="CU180" s="15"/>
      <c r="CV180" s="15"/>
      <c r="CW180" s="15"/>
      <c r="CX180" s="15"/>
      <c r="CY180" s="15"/>
      <c r="CZ180" s="15"/>
      <c r="DA180" s="15"/>
      <c r="DB180" s="15"/>
      <c r="DC180" s="15"/>
      <c r="DD180" s="15"/>
      <c r="DE180" s="15"/>
      <c r="DF180" s="15"/>
      <c r="DG180" s="15"/>
      <c r="DH180" s="15"/>
      <c r="DI180" s="15"/>
      <c r="DJ180" s="15"/>
      <c r="DK180" s="15"/>
      <c r="DL180" s="15"/>
      <c r="DM180" s="15"/>
      <c r="DN180" s="15"/>
      <c r="DO180" s="15"/>
      <c r="DP180" s="15"/>
      <c r="DQ180" s="15"/>
      <c r="DR180" s="15"/>
      <c r="DS180" s="15"/>
    </row>
    <row r="181" spans="1:123" s="1" customFormat="1" ht="13" x14ac:dyDescent="0.3">
      <c r="A181" s="2"/>
      <c r="C181" s="1" t="s">
        <v>446</v>
      </c>
      <c r="D181" s="24" t="s">
        <v>428</v>
      </c>
      <c r="E181" s="25" t="s">
        <v>32</v>
      </c>
      <c r="G181" s="3"/>
      <c r="H181" s="240">
        <f>IF(G4="All Incentives", 15%, 0%)</f>
        <v>0.15</v>
      </c>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c r="AL181" s="15"/>
      <c r="AM181" s="15"/>
      <c r="AN181" s="15"/>
      <c r="AO181" s="15"/>
      <c r="AP181" s="15"/>
      <c r="AQ181" s="15"/>
      <c r="AR181" s="15"/>
      <c r="AS181" s="15"/>
      <c r="AT181" s="15"/>
      <c r="AU181" s="15"/>
      <c r="AV181" s="15"/>
      <c r="AW181" s="15"/>
      <c r="AX181" s="15"/>
      <c r="AY181" s="15"/>
      <c r="AZ181" s="15"/>
      <c r="BA181" s="15"/>
      <c r="BB181" s="15"/>
      <c r="BC181" s="15"/>
      <c r="BD181" s="15"/>
      <c r="BE181" s="15"/>
      <c r="BF181" s="15"/>
      <c r="BG181" s="15"/>
      <c r="BH181" s="15"/>
      <c r="BI181" s="15"/>
      <c r="BJ181" s="15"/>
      <c r="BK181" s="15"/>
      <c r="BL181" s="15"/>
      <c r="BM181" s="15"/>
      <c r="BN181" s="15"/>
      <c r="BO181" s="15"/>
      <c r="BP181" s="15"/>
      <c r="BQ181" s="15"/>
      <c r="BR181" s="15"/>
      <c r="BS181" s="15"/>
      <c r="BT181" s="15"/>
      <c r="BU181" s="15"/>
      <c r="BV181" s="15"/>
      <c r="BW181" s="15"/>
      <c r="BX181" s="15"/>
      <c r="BY181" s="15"/>
      <c r="BZ181" s="15"/>
      <c r="CA181" s="15"/>
      <c r="CB181" s="15"/>
      <c r="CC181" s="15"/>
      <c r="CD181" s="15"/>
      <c r="CE181" s="15"/>
      <c r="CF181" s="15"/>
      <c r="CG181" s="15"/>
      <c r="CH181" s="15"/>
      <c r="CI181" s="15"/>
      <c r="CJ181" s="15"/>
      <c r="CK181" s="15"/>
      <c r="CL181" s="15"/>
      <c r="CM181" s="15"/>
      <c r="CN181" s="15"/>
      <c r="CO181" s="15"/>
      <c r="CP181" s="15"/>
      <c r="CQ181" s="15"/>
      <c r="CR181" s="15"/>
      <c r="CS181" s="15"/>
      <c r="CT181" s="15"/>
      <c r="CU181" s="15"/>
      <c r="CV181" s="15"/>
      <c r="CW181" s="15"/>
      <c r="CX181" s="15"/>
      <c r="CY181" s="15"/>
      <c r="CZ181" s="15"/>
      <c r="DA181" s="15"/>
      <c r="DB181" s="15"/>
      <c r="DC181" s="15"/>
      <c r="DD181" s="15"/>
      <c r="DE181" s="15"/>
      <c r="DF181" s="15"/>
      <c r="DG181" s="15"/>
      <c r="DH181" s="15"/>
      <c r="DI181" s="15"/>
      <c r="DJ181" s="15"/>
      <c r="DK181" s="15"/>
      <c r="DL181" s="15"/>
      <c r="DM181" s="15"/>
      <c r="DN181" s="15"/>
      <c r="DO181" s="15"/>
      <c r="DP181" s="15"/>
      <c r="DQ181" s="15"/>
      <c r="DR181" s="15"/>
      <c r="DS181" s="15"/>
    </row>
    <row r="182" spans="1:123" s="1" customFormat="1" ht="13" x14ac:dyDescent="0.3">
      <c r="A182" s="2"/>
      <c r="D182" s="24" t="s">
        <v>429</v>
      </c>
      <c r="E182" s="25" t="s">
        <v>22</v>
      </c>
      <c r="G182" s="3"/>
      <c r="H182" s="9">
        <f>IF(H181, 2, 0)</f>
        <v>2</v>
      </c>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c r="BC182" s="15"/>
      <c r="BD182" s="15"/>
      <c r="BE182" s="15"/>
      <c r="BF182" s="15"/>
      <c r="BG182" s="15"/>
      <c r="BH182" s="15"/>
      <c r="BI182" s="15"/>
      <c r="BJ182" s="15"/>
      <c r="BK182" s="15"/>
      <c r="BL182" s="15"/>
      <c r="BM182" s="15"/>
      <c r="BN182" s="15"/>
      <c r="BO182" s="15"/>
      <c r="BP182" s="15"/>
      <c r="BQ182" s="15"/>
      <c r="BR182" s="15"/>
      <c r="BS182" s="15"/>
      <c r="BT182" s="15"/>
      <c r="BU182" s="15"/>
      <c r="BV182" s="15"/>
      <c r="BW182" s="15"/>
      <c r="BX182" s="15"/>
      <c r="BY182" s="15"/>
      <c r="BZ182" s="15"/>
      <c r="CA182" s="15"/>
      <c r="CB182" s="15"/>
      <c r="CC182" s="15"/>
      <c r="CD182" s="15"/>
      <c r="CE182" s="15"/>
      <c r="CF182" s="15"/>
      <c r="CG182" s="15"/>
      <c r="CH182" s="15"/>
      <c r="CI182" s="15"/>
      <c r="CJ182" s="15"/>
      <c r="CK182" s="15"/>
      <c r="CL182" s="15"/>
      <c r="CM182" s="15"/>
      <c r="CN182" s="15"/>
      <c r="CO182" s="15"/>
      <c r="CP182" s="15"/>
      <c r="CQ182" s="15"/>
      <c r="CR182" s="15"/>
      <c r="CS182" s="15"/>
      <c r="CT182" s="15"/>
      <c r="CU182" s="15"/>
      <c r="CV182" s="15"/>
      <c r="CW182" s="15"/>
      <c r="CX182" s="15"/>
      <c r="CY182" s="15"/>
      <c r="CZ182" s="15"/>
      <c r="DA182" s="15"/>
      <c r="DB182" s="15"/>
      <c r="DC182" s="15"/>
      <c r="DD182" s="15"/>
      <c r="DE182" s="15"/>
      <c r="DF182" s="15"/>
      <c r="DG182" s="15"/>
      <c r="DH182" s="15"/>
      <c r="DI182" s="15"/>
      <c r="DJ182" s="15"/>
      <c r="DK182" s="15"/>
      <c r="DL182" s="15"/>
      <c r="DM182" s="15"/>
      <c r="DN182" s="15"/>
      <c r="DO182" s="15"/>
      <c r="DP182" s="15"/>
      <c r="DQ182" s="15"/>
      <c r="DR182" s="15"/>
      <c r="DS182" s="15"/>
    </row>
    <row r="183" spans="1:123" s="1" customFormat="1" ht="13" x14ac:dyDescent="0.3">
      <c r="A183" s="2"/>
      <c r="D183" s="24" t="s">
        <v>430</v>
      </c>
      <c r="E183" s="25" t="s">
        <v>20</v>
      </c>
      <c r="G183" s="3"/>
      <c r="H183" s="9">
        <f>IF(H181, 5, 0)</f>
        <v>5</v>
      </c>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c r="AY183" s="15"/>
      <c r="AZ183" s="15"/>
      <c r="BA183" s="15"/>
      <c r="BB183" s="15"/>
      <c r="BC183" s="15"/>
      <c r="BD183" s="15"/>
      <c r="BE183" s="15"/>
      <c r="BF183" s="15"/>
      <c r="BG183" s="15"/>
      <c r="BH183" s="15"/>
      <c r="BI183" s="15"/>
      <c r="BJ183" s="15"/>
      <c r="BK183" s="15"/>
      <c r="BL183" s="15"/>
      <c r="BM183" s="15"/>
      <c r="BN183" s="15"/>
      <c r="BO183" s="15"/>
      <c r="BP183" s="15"/>
      <c r="BQ183" s="15"/>
      <c r="BR183" s="15"/>
      <c r="BS183" s="15"/>
      <c r="BT183" s="15"/>
      <c r="BU183" s="15"/>
      <c r="BV183" s="15"/>
      <c r="BW183" s="15"/>
      <c r="BX183" s="15"/>
      <c r="BY183" s="15"/>
      <c r="BZ183" s="15"/>
      <c r="CA183" s="15"/>
      <c r="CB183" s="15"/>
      <c r="CC183" s="15"/>
      <c r="CD183" s="15"/>
      <c r="CE183" s="15"/>
      <c r="CF183" s="15"/>
      <c r="CG183" s="15"/>
      <c r="CH183" s="15"/>
      <c r="CI183" s="15"/>
      <c r="CJ183" s="15"/>
      <c r="CK183" s="15"/>
      <c r="CL183" s="15"/>
      <c r="CM183" s="15"/>
      <c r="CN183" s="15"/>
      <c r="CO183" s="15"/>
      <c r="CP183" s="15"/>
      <c r="CQ183" s="15"/>
      <c r="CR183" s="15"/>
      <c r="CS183" s="15"/>
      <c r="CT183" s="15"/>
      <c r="CU183" s="15"/>
      <c r="CV183" s="15"/>
      <c r="CW183" s="15"/>
      <c r="CX183" s="15"/>
      <c r="CY183" s="15"/>
      <c r="CZ183" s="15"/>
      <c r="DA183" s="15"/>
      <c r="DB183" s="15"/>
      <c r="DC183" s="15"/>
      <c r="DD183" s="15"/>
      <c r="DE183" s="15"/>
      <c r="DF183" s="15"/>
      <c r="DG183" s="15"/>
      <c r="DH183" s="15"/>
      <c r="DI183" s="15"/>
      <c r="DJ183" s="15"/>
      <c r="DK183" s="15"/>
      <c r="DL183" s="15"/>
      <c r="DM183" s="15"/>
      <c r="DN183" s="15"/>
      <c r="DO183" s="15"/>
      <c r="DP183" s="15"/>
      <c r="DQ183" s="15"/>
      <c r="DR183" s="15"/>
      <c r="DS183" s="15"/>
    </row>
    <row r="184" spans="1:123" s="1" customFormat="1" ht="13" x14ac:dyDescent="0.3">
      <c r="A184" s="2"/>
      <c r="D184" s="24" t="s">
        <v>465</v>
      </c>
      <c r="E184" s="25" t="s">
        <v>434</v>
      </c>
      <c r="G184" s="3"/>
      <c r="H184" s="9"/>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c r="BC184" s="15"/>
      <c r="BD184" s="15"/>
      <c r="BE184" s="15"/>
      <c r="BF184" s="15"/>
      <c r="BG184" s="15"/>
      <c r="BH184" s="15"/>
      <c r="BI184" s="15"/>
      <c r="BJ184" s="15"/>
      <c r="BK184" s="15"/>
      <c r="BL184" s="15"/>
      <c r="BM184" s="15"/>
      <c r="BN184" s="15"/>
      <c r="BO184" s="15"/>
      <c r="BP184" s="15"/>
      <c r="BQ184" s="15"/>
      <c r="BR184" s="15"/>
      <c r="BS184" s="15"/>
      <c r="BT184" s="15"/>
      <c r="BU184" s="15"/>
      <c r="BV184" s="15"/>
      <c r="BW184" s="15"/>
      <c r="BX184" s="15"/>
      <c r="BY184" s="15"/>
      <c r="BZ184" s="15"/>
      <c r="CA184" s="15"/>
      <c r="CB184" s="15"/>
      <c r="CC184" s="15"/>
      <c r="CD184" s="15"/>
      <c r="CE184" s="15"/>
      <c r="CF184" s="15"/>
      <c r="CG184" s="15"/>
      <c r="CH184" s="15"/>
      <c r="CI184" s="15"/>
      <c r="CJ184" s="15"/>
      <c r="CK184" s="15"/>
      <c r="CL184" s="15"/>
      <c r="CM184" s="15"/>
      <c r="CN184" s="15"/>
      <c r="CO184" s="15"/>
      <c r="CP184" s="15"/>
      <c r="CQ184" s="15"/>
      <c r="CR184" s="15"/>
      <c r="CS184" s="15"/>
      <c r="CT184" s="15"/>
      <c r="CU184" s="15"/>
      <c r="CV184" s="15"/>
      <c r="CW184" s="15"/>
      <c r="CX184" s="15"/>
      <c r="CY184" s="15"/>
      <c r="CZ184" s="15"/>
      <c r="DA184" s="15"/>
      <c r="DB184" s="15"/>
      <c r="DC184" s="15"/>
      <c r="DD184" s="15"/>
      <c r="DE184" s="15"/>
      <c r="DF184" s="15"/>
      <c r="DG184" s="15"/>
      <c r="DH184" s="15"/>
      <c r="DI184" s="15"/>
      <c r="DJ184" s="15"/>
      <c r="DK184" s="15"/>
      <c r="DL184" s="15"/>
      <c r="DM184" s="15"/>
      <c r="DN184" s="15"/>
      <c r="DO184" s="15"/>
      <c r="DP184" s="15"/>
      <c r="DQ184" s="15"/>
      <c r="DR184" s="15"/>
      <c r="DS184" s="15"/>
    </row>
    <row r="185" spans="1:123" s="1" customFormat="1" ht="13" x14ac:dyDescent="0.3">
      <c r="A185" s="2"/>
      <c r="D185" s="24"/>
      <c r="E185" s="25"/>
      <c r="G185" s="3"/>
      <c r="H185" s="237"/>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c r="AL185" s="15"/>
      <c r="AM185" s="15"/>
      <c r="AN185" s="15"/>
      <c r="AO185" s="15"/>
      <c r="AP185" s="15"/>
      <c r="AQ185" s="15"/>
      <c r="AR185" s="15"/>
      <c r="AS185" s="15"/>
      <c r="AT185" s="15"/>
      <c r="AU185" s="15"/>
      <c r="AV185" s="15"/>
      <c r="AW185" s="15"/>
      <c r="AX185" s="15"/>
      <c r="AY185" s="15"/>
      <c r="AZ185" s="15"/>
      <c r="BA185" s="15"/>
      <c r="BB185" s="15"/>
      <c r="BC185" s="15"/>
      <c r="BD185" s="15"/>
      <c r="BE185" s="15"/>
      <c r="BF185" s="15"/>
      <c r="BG185" s="15"/>
      <c r="BH185" s="15"/>
      <c r="BI185" s="15"/>
      <c r="BJ185" s="15"/>
      <c r="BK185" s="15"/>
      <c r="BL185" s="15"/>
      <c r="BM185" s="15"/>
      <c r="BN185" s="15"/>
      <c r="BO185" s="15"/>
      <c r="BP185" s="15"/>
      <c r="BQ185" s="15"/>
      <c r="BR185" s="15"/>
      <c r="BS185" s="15"/>
      <c r="BT185" s="15"/>
      <c r="BU185" s="15"/>
      <c r="BV185" s="15"/>
      <c r="BW185" s="15"/>
      <c r="BX185" s="15"/>
      <c r="BY185" s="15"/>
      <c r="BZ185" s="15"/>
      <c r="CA185" s="15"/>
      <c r="CB185" s="15"/>
      <c r="CC185" s="15"/>
      <c r="CD185" s="15"/>
      <c r="CE185" s="15"/>
      <c r="CF185" s="15"/>
      <c r="CG185" s="15"/>
      <c r="CH185" s="15"/>
      <c r="CI185" s="15"/>
      <c r="CJ185" s="15"/>
      <c r="CK185" s="15"/>
      <c r="CL185" s="15"/>
      <c r="CM185" s="15"/>
      <c r="CN185" s="15"/>
      <c r="CO185" s="15"/>
      <c r="CP185" s="15"/>
      <c r="CQ185" s="15"/>
      <c r="CR185" s="15"/>
      <c r="CS185" s="15"/>
      <c r="CT185" s="15"/>
      <c r="CU185" s="15"/>
      <c r="CV185" s="15"/>
      <c r="CW185" s="15"/>
      <c r="CX185" s="15"/>
      <c r="CY185" s="15"/>
      <c r="CZ185" s="15"/>
      <c r="DA185" s="15"/>
      <c r="DB185" s="15"/>
      <c r="DC185" s="15"/>
      <c r="DD185" s="15"/>
      <c r="DE185" s="15"/>
      <c r="DF185" s="15"/>
      <c r="DG185" s="15"/>
      <c r="DH185" s="15"/>
      <c r="DI185" s="15"/>
      <c r="DJ185" s="15"/>
      <c r="DK185" s="15"/>
      <c r="DL185" s="15"/>
      <c r="DM185" s="15"/>
      <c r="DN185" s="15"/>
      <c r="DO185" s="15"/>
      <c r="DP185" s="15"/>
      <c r="DQ185" s="15"/>
      <c r="DR185" s="15"/>
      <c r="DS185" s="15"/>
    </row>
    <row r="186" spans="1:123" s="1" customFormat="1" ht="13" x14ac:dyDescent="0.3">
      <c r="A186" s="2"/>
      <c r="C186" s="1" t="s">
        <v>447</v>
      </c>
      <c r="D186" s="24" t="s">
        <v>433</v>
      </c>
      <c r="E186" s="25" t="str">
        <f>E11&amp;" Mn/ GWh"</f>
        <v>INR Mn/ GWh</v>
      </c>
      <c r="G186" s="3">
        <f>IF(G4="All Incentives", 4000, 0)</f>
        <v>4000</v>
      </c>
      <c r="H186" s="81">
        <f>G186*H11</f>
        <v>4000</v>
      </c>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c r="BC186" s="15"/>
      <c r="BD186" s="15"/>
      <c r="BE186" s="15"/>
      <c r="BF186" s="15"/>
      <c r="BG186" s="15"/>
      <c r="BH186" s="15"/>
      <c r="BI186" s="15"/>
      <c r="BJ186" s="15"/>
      <c r="BK186" s="15"/>
      <c r="BL186" s="15"/>
      <c r="BM186" s="15"/>
      <c r="BN186" s="15"/>
      <c r="BO186" s="15"/>
      <c r="BP186" s="15"/>
      <c r="BQ186" s="15"/>
      <c r="BR186" s="15"/>
      <c r="BS186" s="15"/>
      <c r="BT186" s="15"/>
      <c r="BU186" s="15"/>
      <c r="BV186" s="15"/>
      <c r="BW186" s="15"/>
      <c r="BX186" s="15"/>
      <c r="BY186" s="15"/>
      <c r="BZ186" s="15"/>
      <c r="CA186" s="15"/>
      <c r="CB186" s="15"/>
      <c r="CC186" s="15"/>
      <c r="CD186" s="15"/>
      <c r="CE186" s="15"/>
      <c r="CF186" s="15"/>
      <c r="CG186" s="15"/>
      <c r="CH186" s="15"/>
      <c r="CI186" s="15"/>
      <c r="CJ186" s="15"/>
      <c r="CK186" s="15"/>
      <c r="CL186" s="15"/>
      <c r="CM186" s="15"/>
      <c r="CN186" s="15"/>
      <c r="CO186" s="15"/>
      <c r="CP186" s="15"/>
      <c r="CQ186" s="15"/>
      <c r="CR186" s="15"/>
      <c r="CS186" s="15"/>
      <c r="CT186" s="15"/>
      <c r="CU186" s="15"/>
      <c r="CV186" s="15"/>
      <c r="CW186" s="15"/>
      <c r="CX186" s="15"/>
      <c r="CY186" s="15"/>
      <c r="CZ186" s="15"/>
      <c r="DA186" s="15"/>
      <c r="DB186" s="15"/>
      <c r="DC186" s="15"/>
      <c r="DD186" s="15"/>
      <c r="DE186" s="15"/>
      <c r="DF186" s="15"/>
      <c r="DG186" s="15"/>
      <c r="DH186" s="15"/>
      <c r="DI186" s="15"/>
      <c r="DJ186" s="15"/>
      <c r="DK186" s="15"/>
      <c r="DL186" s="15"/>
      <c r="DM186" s="15"/>
      <c r="DN186" s="15"/>
      <c r="DO186" s="15"/>
      <c r="DP186" s="15"/>
      <c r="DQ186" s="15"/>
      <c r="DR186" s="15"/>
      <c r="DS186" s="15"/>
    </row>
    <row r="187" spans="1:123" s="1" customFormat="1" ht="13" x14ac:dyDescent="0.3">
      <c r="A187" s="2"/>
      <c r="D187" s="24" t="s">
        <v>435</v>
      </c>
      <c r="E187" s="25" t="s">
        <v>22</v>
      </c>
      <c r="G187" s="3"/>
      <c r="H187" s="81">
        <f>IF(H186, 40, 0)</f>
        <v>40</v>
      </c>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c r="AL187" s="15"/>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BW187" s="15"/>
      <c r="BX187" s="15"/>
      <c r="BY187" s="15"/>
      <c r="BZ187" s="15"/>
      <c r="CA187" s="15"/>
      <c r="CB187" s="15"/>
      <c r="CC187" s="15"/>
      <c r="CD187" s="15"/>
      <c r="CE187" s="15"/>
      <c r="CF187" s="15"/>
      <c r="CG187" s="15"/>
      <c r="CH187" s="15"/>
      <c r="CI187" s="15"/>
      <c r="CJ187" s="15"/>
      <c r="CK187" s="15"/>
      <c r="CL187" s="15"/>
      <c r="CM187" s="15"/>
      <c r="CN187" s="15"/>
      <c r="CO187" s="15"/>
      <c r="CP187" s="15"/>
      <c r="CQ187" s="15"/>
      <c r="CR187" s="15"/>
      <c r="CS187" s="15"/>
      <c r="CT187" s="15"/>
      <c r="CU187" s="15"/>
      <c r="CV187" s="15"/>
      <c r="CW187" s="15"/>
      <c r="CX187" s="15"/>
      <c r="CY187" s="15"/>
      <c r="CZ187" s="15"/>
      <c r="DA187" s="15"/>
      <c r="DB187" s="15"/>
      <c r="DC187" s="15"/>
      <c r="DD187" s="15"/>
      <c r="DE187" s="15"/>
      <c r="DF187" s="15"/>
      <c r="DG187" s="15"/>
      <c r="DH187" s="15"/>
      <c r="DI187" s="15"/>
      <c r="DJ187" s="15"/>
      <c r="DK187" s="15"/>
      <c r="DL187" s="15"/>
      <c r="DM187" s="15"/>
      <c r="DN187" s="15"/>
      <c r="DO187" s="15"/>
      <c r="DP187" s="15"/>
      <c r="DQ187" s="15"/>
      <c r="DR187" s="15"/>
      <c r="DS187" s="15"/>
    </row>
    <row r="188" spans="1:123" s="1" customFormat="1" ht="13" x14ac:dyDescent="0.3">
      <c r="A188" s="2"/>
      <c r="D188" s="24" t="s">
        <v>79</v>
      </c>
      <c r="E188" s="25" t="s">
        <v>22</v>
      </c>
      <c r="G188" s="3"/>
      <c r="H188" s="81">
        <f>IF(H186, 2, 0)</f>
        <v>2</v>
      </c>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c r="BK188" s="15"/>
      <c r="BL188" s="15"/>
      <c r="BM188" s="15"/>
      <c r="BN188" s="15"/>
      <c r="BO188" s="15"/>
      <c r="BP188" s="15"/>
      <c r="BQ188" s="15"/>
      <c r="BR188" s="15"/>
      <c r="BS188" s="15"/>
      <c r="BT188" s="15"/>
      <c r="BU188" s="15"/>
      <c r="BV188" s="15"/>
      <c r="BW188" s="15"/>
      <c r="BX188" s="15"/>
      <c r="BY188" s="15"/>
      <c r="BZ188" s="15"/>
      <c r="CA188" s="15"/>
      <c r="CB188" s="15"/>
      <c r="CC188" s="15"/>
      <c r="CD188" s="15"/>
      <c r="CE188" s="15"/>
      <c r="CF188" s="15"/>
      <c r="CG188" s="15"/>
      <c r="CH188" s="15"/>
      <c r="CI188" s="15"/>
      <c r="CJ188" s="15"/>
      <c r="CK188" s="15"/>
      <c r="CL188" s="15"/>
      <c r="CM188" s="15"/>
      <c r="CN188" s="15"/>
      <c r="CO188" s="15"/>
      <c r="CP188" s="15"/>
      <c r="CQ188" s="15"/>
      <c r="CR188" s="15"/>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c r="DO188" s="15"/>
      <c r="DP188" s="15"/>
      <c r="DQ188" s="15"/>
      <c r="DR188" s="15"/>
      <c r="DS188" s="15"/>
    </row>
    <row r="189" spans="1:123" s="1" customFormat="1" ht="13" x14ac:dyDescent="0.3">
      <c r="A189" s="2"/>
      <c r="D189" s="24"/>
      <c r="E189" s="25"/>
      <c r="G189" s="3"/>
      <c r="H189" s="237"/>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c r="AL189" s="15"/>
      <c r="AM189" s="15"/>
      <c r="AN189" s="15"/>
      <c r="AO189" s="15"/>
      <c r="AP189" s="15"/>
      <c r="AQ189" s="15"/>
      <c r="AR189" s="15"/>
      <c r="AS189" s="15"/>
      <c r="AT189" s="15"/>
      <c r="AU189" s="15"/>
      <c r="AV189" s="15"/>
      <c r="AW189" s="15"/>
      <c r="AX189" s="15"/>
      <c r="AY189" s="15"/>
      <c r="AZ189" s="15"/>
      <c r="BA189" s="15"/>
      <c r="BB189" s="15"/>
      <c r="BC189" s="15"/>
      <c r="BD189" s="15"/>
      <c r="BE189" s="15"/>
      <c r="BF189" s="15"/>
      <c r="BG189" s="15"/>
      <c r="BH189" s="15"/>
      <c r="BI189" s="15"/>
      <c r="BJ189" s="15"/>
      <c r="BK189" s="15"/>
      <c r="BL189" s="15"/>
      <c r="BM189" s="15"/>
      <c r="BN189" s="15"/>
      <c r="BO189" s="15"/>
      <c r="BP189" s="15"/>
      <c r="BQ189" s="15"/>
      <c r="BR189" s="15"/>
      <c r="BS189" s="15"/>
      <c r="BT189" s="15"/>
      <c r="BU189" s="15"/>
      <c r="BV189" s="15"/>
      <c r="BW189" s="15"/>
      <c r="BX189" s="15"/>
      <c r="BY189" s="15"/>
      <c r="BZ189" s="15"/>
      <c r="CA189" s="15"/>
      <c r="CB189" s="15"/>
      <c r="CC189" s="15"/>
      <c r="CD189" s="15"/>
      <c r="CE189" s="15"/>
      <c r="CF189" s="15"/>
      <c r="CG189" s="15"/>
      <c r="CH189" s="15"/>
      <c r="CI189" s="15"/>
      <c r="CJ189" s="15"/>
      <c r="CK189" s="15"/>
      <c r="CL189" s="15"/>
      <c r="CM189" s="15"/>
      <c r="CN189" s="15"/>
      <c r="CO189" s="15"/>
      <c r="CP189" s="15"/>
      <c r="CQ189" s="15"/>
      <c r="CR189" s="15"/>
      <c r="CS189" s="15"/>
      <c r="CT189" s="15"/>
      <c r="CU189" s="15"/>
      <c r="CV189" s="15"/>
      <c r="CW189" s="15"/>
      <c r="CX189" s="15"/>
      <c r="CY189" s="15"/>
      <c r="CZ189" s="15"/>
      <c r="DA189" s="15"/>
      <c r="DB189" s="15"/>
      <c r="DC189" s="15"/>
      <c r="DD189" s="15"/>
      <c r="DE189" s="15"/>
      <c r="DF189" s="15"/>
      <c r="DG189" s="15"/>
      <c r="DH189" s="15"/>
      <c r="DI189" s="15"/>
      <c r="DJ189" s="15"/>
      <c r="DK189" s="15"/>
      <c r="DL189" s="15"/>
      <c r="DM189" s="15"/>
      <c r="DN189" s="15"/>
      <c r="DO189" s="15"/>
      <c r="DP189" s="15"/>
      <c r="DQ189" s="15"/>
      <c r="DR189" s="15"/>
      <c r="DS189" s="15"/>
    </row>
    <row r="190" spans="1:123" s="7" customFormat="1" ht="15.5" x14ac:dyDescent="0.35">
      <c r="A190" s="7" t="s">
        <v>8</v>
      </c>
      <c r="D190" s="21"/>
      <c r="E190" s="22"/>
      <c r="G190" s="48"/>
      <c r="H190" s="21"/>
    </row>
    <row r="191" spans="1:123" x14ac:dyDescent="0.3"/>
    <row r="192" spans="1:123" x14ac:dyDescent="0.3"/>
    <row r="193" x14ac:dyDescent="0.3"/>
    <row r="194" x14ac:dyDescent="0.3"/>
    <row r="195" x14ac:dyDescent="0.3"/>
    <row r="196" x14ac:dyDescent="0.3"/>
    <row r="197" x14ac:dyDescent="0.3"/>
    <row r="198" x14ac:dyDescent="0.3"/>
    <row r="199" x14ac:dyDescent="0.3"/>
    <row r="200" x14ac:dyDescent="0.3"/>
    <row r="201" x14ac:dyDescent="0.3"/>
    <row r="202" x14ac:dyDescent="0.3"/>
  </sheetData>
  <mergeCells count="2">
    <mergeCell ref="O93:Q93"/>
    <mergeCell ref="K93:M93"/>
  </mergeCells>
  <dataValidations count="2">
    <dataValidation type="list" allowBlank="1" showInputMessage="1" showErrorMessage="1" sqref="E11" xr:uid="{00000000-0002-0000-0200-000000000000}">
      <formula1>"RMB, USD, INR"</formula1>
    </dataValidation>
    <dataValidation type="list" allowBlank="1" showInputMessage="1" showErrorMessage="1" sqref="G4" xr:uid="{00000000-0002-0000-0200-000001000000}">
      <formula1>$DT$4:$DT$6</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alc">
                <anchor moveWithCells="1" sizeWithCells="1">
                  <from>
                    <xdr:col>4</xdr:col>
                    <xdr:colOff>609600</xdr:colOff>
                    <xdr:row>0</xdr:row>
                    <xdr:rowOff>101600</xdr:rowOff>
                  </from>
                  <to>
                    <xdr:col>6</xdr:col>
                    <xdr:colOff>501650</xdr:colOff>
                    <xdr:row>2</xdr:row>
                    <xdr:rowOff>44450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D2:H9"/>
  <sheetViews>
    <sheetView workbookViewId="0">
      <selection activeCell="H9" sqref="H9"/>
    </sheetView>
  </sheetViews>
  <sheetFormatPr defaultRowHeight="14.5" x14ac:dyDescent="0.35"/>
  <cols>
    <col min="5" max="8" width="13.54296875" customWidth="1"/>
  </cols>
  <sheetData>
    <row r="2" spans="4:8" x14ac:dyDescent="0.35">
      <c r="D2" s="252"/>
      <c r="E2" s="252"/>
      <c r="F2" s="254" t="s">
        <v>458</v>
      </c>
      <c r="G2" s="254" t="s">
        <v>279</v>
      </c>
      <c r="H2" s="254" t="s">
        <v>457</v>
      </c>
    </row>
    <row r="3" spans="4:8" x14ac:dyDescent="0.35">
      <c r="D3" s="252"/>
      <c r="E3" s="252"/>
      <c r="F3" s="249">
        <v>0</v>
      </c>
      <c r="G3" s="251">
        <f ca="1">Inputs!E4</f>
        <v>0.19151682257652283</v>
      </c>
      <c r="H3" s="251">
        <f ca="1">Inputs!E5</f>
        <v>0.44146253466606133</v>
      </c>
    </row>
    <row r="5" spans="4:8" x14ac:dyDescent="0.35">
      <c r="E5" s="254" t="s">
        <v>459</v>
      </c>
      <c r="F5" s="254" t="s">
        <v>458</v>
      </c>
      <c r="G5" s="254" t="s">
        <v>279</v>
      </c>
      <c r="H5" s="254" t="s">
        <v>457</v>
      </c>
    </row>
    <row r="6" spans="4:8" x14ac:dyDescent="0.35">
      <c r="E6" s="249">
        <v>1</v>
      </c>
      <c r="F6" s="253">
        <v>0.1</v>
      </c>
      <c r="G6" s="250">
        <v>0.21386721730232239</v>
      </c>
      <c r="H6" s="250">
        <v>0.28500196337699901</v>
      </c>
    </row>
    <row r="7" spans="4:8" x14ac:dyDescent="0.35">
      <c r="E7" s="249">
        <v>2</v>
      </c>
      <c r="F7" s="253">
        <v>-0.1</v>
      </c>
      <c r="G7" s="250">
        <v>0.12656041979789734</v>
      </c>
      <c r="H7" s="250">
        <v>0.12449342608451841</v>
      </c>
    </row>
    <row r="8" spans="4:8" x14ac:dyDescent="0.35">
      <c r="E8" s="249">
        <v>3</v>
      </c>
      <c r="F8" s="253">
        <v>0.2</v>
      </c>
      <c r="G8" s="250">
        <v>0.2539819419384004</v>
      </c>
      <c r="H8" s="250">
        <v>0.36334255337715149</v>
      </c>
    </row>
    <row r="9" spans="4:8" x14ac:dyDescent="0.35">
      <c r="E9" s="249">
        <v>4</v>
      </c>
      <c r="F9" s="253">
        <v>-0.2</v>
      </c>
      <c r="G9" s="250">
        <v>7.5781652331352242E-2</v>
      </c>
      <c r="H9" s="250">
        <v>4.0205076336860657E-2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ensitivity_Click">
                <anchor moveWithCells="1" sizeWithCells="1">
                  <from>
                    <xdr:col>8</xdr:col>
                    <xdr:colOff>177800</xdr:colOff>
                    <xdr:row>2</xdr:row>
                    <xdr:rowOff>152400</xdr:rowOff>
                  </from>
                  <to>
                    <xdr:col>9</xdr:col>
                    <xdr:colOff>228600</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U672"/>
  <sheetViews>
    <sheetView showGridLines="0" zoomScale="76" zoomScaleNormal="76" workbookViewId="0">
      <pane xSplit="7" ySplit="6" topLeftCell="H7" activePane="bottomRight" state="frozen"/>
      <selection activeCell="O12" sqref="O12"/>
      <selection pane="topRight" activeCell="O12" sqref="O12"/>
      <selection pane="bottomLeft" activeCell="O12" sqref="O12"/>
      <selection pane="bottomRight" activeCell="G54" sqref="G54"/>
    </sheetView>
  </sheetViews>
  <sheetFormatPr defaultColWidth="0" defaultRowHeight="14" zeroHeight="1" x14ac:dyDescent="0.3"/>
  <cols>
    <col min="1" max="3" width="3.81640625" style="6" customWidth="1"/>
    <col min="4" max="4" width="26.6328125" style="12" customWidth="1"/>
    <col min="5" max="5" width="11.1796875" style="12" customWidth="1"/>
    <col min="6" max="6" width="9.81640625" style="51" customWidth="1"/>
    <col min="7" max="7" width="10.81640625" style="51" customWidth="1"/>
    <col min="8" max="70" width="10.08984375" style="6" customWidth="1"/>
    <col min="71" max="71" width="9.81640625" style="6" bestFit="1" customWidth="1"/>
    <col min="72" max="72" width="9.6328125" style="6" bestFit="1" customWidth="1"/>
    <col min="73" max="73" width="9.90625" style="6" bestFit="1" customWidth="1"/>
    <col min="74" max="75" width="9.81640625" style="6" bestFit="1" customWidth="1"/>
    <col min="76" max="76" width="9.6328125" style="6" bestFit="1" customWidth="1"/>
    <col min="77" max="77" width="9.90625" style="6" bestFit="1" customWidth="1"/>
    <col min="78" max="79" width="9.81640625" style="6" bestFit="1" customWidth="1"/>
    <col min="80" max="80" width="9.6328125" style="6" bestFit="1" customWidth="1"/>
    <col min="81" max="81" width="9.90625" style="6" bestFit="1" customWidth="1"/>
    <col min="82" max="83" width="9.81640625" style="6" bestFit="1" customWidth="1"/>
    <col min="84" max="84" width="9.6328125" style="6" bestFit="1" customWidth="1"/>
    <col min="85" max="85" width="9.90625" style="6" bestFit="1" customWidth="1"/>
    <col min="86" max="87" width="9.81640625" style="6" bestFit="1" customWidth="1"/>
    <col min="88" max="88" width="9.6328125" style="6" bestFit="1" customWidth="1"/>
    <col min="89" max="89" width="9.90625" style="6" bestFit="1" customWidth="1"/>
    <col min="90" max="91" width="9.81640625" style="6" bestFit="1" customWidth="1"/>
    <col min="92" max="92" width="9.6328125" style="6" bestFit="1" customWidth="1"/>
    <col min="93" max="93" width="9.90625" style="6" bestFit="1" customWidth="1"/>
    <col min="94" max="95" width="9.81640625" style="6" bestFit="1" customWidth="1"/>
    <col min="96" max="96" width="9.6328125" style="6" bestFit="1" customWidth="1"/>
    <col min="97" max="97" width="9.90625" style="6" bestFit="1" customWidth="1"/>
    <col min="98" max="99" width="9.81640625" style="6" bestFit="1" customWidth="1"/>
    <col min="100" max="100" width="9.6328125" style="6" bestFit="1" customWidth="1"/>
    <col min="101" max="101" width="9.90625" style="6" bestFit="1" customWidth="1"/>
    <col min="102" max="103" width="9.81640625" style="6" bestFit="1" customWidth="1"/>
    <col min="104" max="104" width="9.6328125" style="6" bestFit="1" customWidth="1"/>
    <col min="105" max="105" width="9.90625" style="6" bestFit="1" customWidth="1"/>
    <col min="106" max="107" width="9.81640625" style="6" bestFit="1" customWidth="1"/>
    <col min="108" max="108" width="9.6328125" style="6" bestFit="1" customWidth="1"/>
    <col min="109" max="109" width="9.90625" style="6" bestFit="1" customWidth="1"/>
    <col min="110" max="111" width="9.81640625" style="6" bestFit="1" customWidth="1"/>
    <col min="112" max="112" width="9.6328125" style="6" bestFit="1" customWidth="1"/>
    <col min="113" max="113" width="9.90625" style="6" bestFit="1" customWidth="1"/>
    <col min="114" max="115" width="9.81640625" style="6" bestFit="1" customWidth="1"/>
    <col min="116" max="116" width="9.6328125" style="6" bestFit="1" customWidth="1"/>
    <col min="117" max="117" width="9.90625" style="6" bestFit="1" customWidth="1"/>
    <col min="118" max="119" width="9.81640625" style="6" bestFit="1" customWidth="1"/>
    <col min="120" max="120" width="9.6328125" style="6" bestFit="1" customWidth="1"/>
    <col min="121" max="121" width="9.90625" style="6" bestFit="1" customWidth="1"/>
    <col min="122" max="123" width="9.81640625" style="6" bestFit="1" customWidth="1"/>
    <col min="124" max="124" width="11.08984375" style="6" bestFit="1" customWidth="1"/>
    <col min="125" max="125" width="0" style="6" hidden="1" customWidth="1"/>
    <col min="126" max="16384" width="8.81640625" style="6" hidden="1"/>
  </cols>
  <sheetData>
    <row r="1" spans="1:123" s="12" customFormat="1" ht="20" x14ac:dyDescent="0.4">
      <c r="A1" s="17" t="str">
        <f ca="1">UPPER(MID(CELL("filename",A1),FIND("[",CELL("filename",A1))+1,FIND("]",CELL("filename",A1))-FIND("[",CELL("filename",A1))-5))</f>
        <v>CXO_MODEL_V3_26NOV.</v>
      </c>
      <c r="B1" s="13"/>
      <c r="C1" s="13"/>
      <c r="D1" s="13"/>
      <c r="E1" s="13"/>
      <c r="F1" s="46"/>
      <c r="G1" s="46"/>
      <c r="H1" s="13">
        <f>'Timings&amp;Flags'!H1</f>
        <v>43922</v>
      </c>
      <c r="I1" s="13">
        <f>'Timings&amp;Flags'!I1</f>
        <v>44013</v>
      </c>
      <c r="J1" s="13">
        <f>'Timings&amp;Flags'!J1</f>
        <v>44105</v>
      </c>
      <c r="K1" s="13">
        <f>'Timings&amp;Flags'!K1</f>
        <v>44197</v>
      </c>
      <c r="L1" s="13">
        <f>'Timings&amp;Flags'!L1</f>
        <v>44287</v>
      </c>
      <c r="M1" s="13">
        <f>'Timings&amp;Flags'!M1</f>
        <v>44378</v>
      </c>
      <c r="N1" s="13">
        <f>'Timings&amp;Flags'!N1</f>
        <v>44470</v>
      </c>
      <c r="O1" s="13">
        <f>'Timings&amp;Flags'!O1</f>
        <v>44562</v>
      </c>
      <c r="P1" s="13">
        <f>'Timings&amp;Flags'!P1</f>
        <v>44652</v>
      </c>
      <c r="Q1" s="13">
        <f>'Timings&amp;Flags'!Q1</f>
        <v>44743</v>
      </c>
      <c r="R1" s="13">
        <f>'Timings&amp;Flags'!R1</f>
        <v>44835</v>
      </c>
      <c r="S1" s="13">
        <f>'Timings&amp;Flags'!S1</f>
        <v>44927</v>
      </c>
      <c r="T1" s="13">
        <f>'Timings&amp;Flags'!T1</f>
        <v>45017</v>
      </c>
      <c r="U1" s="13">
        <f>'Timings&amp;Flags'!U1</f>
        <v>45108</v>
      </c>
      <c r="V1" s="13">
        <f>'Timings&amp;Flags'!V1</f>
        <v>45200</v>
      </c>
      <c r="W1" s="13">
        <f>'Timings&amp;Flags'!W1</f>
        <v>45292</v>
      </c>
      <c r="X1" s="13">
        <f>'Timings&amp;Flags'!X1</f>
        <v>45383</v>
      </c>
      <c r="Y1" s="13">
        <f>'Timings&amp;Flags'!Y1</f>
        <v>45474</v>
      </c>
      <c r="Z1" s="13">
        <f>'Timings&amp;Flags'!Z1</f>
        <v>45566</v>
      </c>
      <c r="AA1" s="13">
        <f>'Timings&amp;Flags'!AA1</f>
        <v>45658</v>
      </c>
      <c r="AB1" s="13">
        <f>'Timings&amp;Flags'!AB1</f>
        <v>45748</v>
      </c>
      <c r="AC1" s="13">
        <f>'Timings&amp;Flags'!AC1</f>
        <v>45839</v>
      </c>
      <c r="AD1" s="13">
        <f>'Timings&amp;Flags'!AD1</f>
        <v>45931</v>
      </c>
      <c r="AE1" s="13">
        <f>'Timings&amp;Flags'!AE1</f>
        <v>46023</v>
      </c>
      <c r="AF1" s="13">
        <f>'Timings&amp;Flags'!AF1</f>
        <v>46113</v>
      </c>
      <c r="AG1" s="13">
        <f>'Timings&amp;Flags'!AG1</f>
        <v>46204</v>
      </c>
      <c r="AH1" s="13">
        <f>'Timings&amp;Flags'!AH1</f>
        <v>46296</v>
      </c>
      <c r="AI1" s="13">
        <f>'Timings&amp;Flags'!AI1</f>
        <v>46388</v>
      </c>
      <c r="AJ1" s="13">
        <f>'Timings&amp;Flags'!AJ1</f>
        <v>46478</v>
      </c>
      <c r="AK1" s="13">
        <f>'Timings&amp;Flags'!AK1</f>
        <v>46569</v>
      </c>
      <c r="AL1" s="13">
        <f>'Timings&amp;Flags'!AL1</f>
        <v>46661</v>
      </c>
      <c r="AM1" s="13">
        <f>'Timings&amp;Flags'!AM1</f>
        <v>46753</v>
      </c>
      <c r="AN1" s="13">
        <f>'Timings&amp;Flags'!AN1</f>
        <v>46844</v>
      </c>
      <c r="AO1" s="13">
        <f>'Timings&amp;Flags'!AO1</f>
        <v>46935</v>
      </c>
      <c r="AP1" s="13">
        <f>'Timings&amp;Flags'!AP1</f>
        <v>47027</v>
      </c>
      <c r="AQ1" s="13">
        <f>'Timings&amp;Flags'!AQ1</f>
        <v>47119</v>
      </c>
      <c r="AR1" s="13">
        <f>'Timings&amp;Flags'!AR1</f>
        <v>47209</v>
      </c>
      <c r="AS1" s="13">
        <f>'Timings&amp;Flags'!AS1</f>
        <v>47300</v>
      </c>
      <c r="AT1" s="13">
        <f>'Timings&amp;Flags'!AT1</f>
        <v>47392</v>
      </c>
      <c r="AU1" s="13">
        <f>'Timings&amp;Flags'!AU1</f>
        <v>47484</v>
      </c>
      <c r="AV1" s="13">
        <f>'Timings&amp;Flags'!AV1</f>
        <v>47574</v>
      </c>
      <c r="AW1" s="13">
        <f>'Timings&amp;Flags'!AW1</f>
        <v>47665</v>
      </c>
      <c r="AX1" s="13">
        <f>'Timings&amp;Flags'!AX1</f>
        <v>47757</v>
      </c>
      <c r="AY1" s="13">
        <f>'Timings&amp;Flags'!AY1</f>
        <v>47849</v>
      </c>
      <c r="AZ1" s="13">
        <f>'Timings&amp;Flags'!AZ1</f>
        <v>47939</v>
      </c>
      <c r="BA1" s="13">
        <f>'Timings&amp;Flags'!BA1</f>
        <v>48030</v>
      </c>
      <c r="BB1" s="13">
        <f>'Timings&amp;Flags'!BB1</f>
        <v>48122</v>
      </c>
      <c r="BC1" s="13">
        <f>'Timings&amp;Flags'!BC1</f>
        <v>48214</v>
      </c>
      <c r="BD1" s="13">
        <f>'Timings&amp;Flags'!BD1</f>
        <v>48305</v>
      </c>
      <c r="BE1" s="13">
        <f>'Timings&amp;Flags'!BE1</f>
        <v>48396</v>
      </c>
      <c r="BF1" s="13">
        <f>'Timings&amp;Flags'!BF1</f>
        <v>48488</v>
      </c>
      <c r="BG1" s="13">
        <f>'Timings&amp;Flags'!BG1</f>
        <v>48580</v>
      </c>
      <c r="BH1" s="13">
        <f>'Timings&amp;Flags'!BH1</f>
        <v>48670</v>
      </c>
      <c r="BI1" s="13">
        <f>'Timings&amp;Flags'!BI1</f>
        <v>48761</v>
      </c>
      <c r="BJ1" s="13">
        <f>'Timings&amp;Flags'!BJ1</f>
        <v>48853</v>
      </c>
      <c r="BK1" s="13">
        <f>'Timings&amp;Flags'!BK1</f>
        <v>48945</v>
      </c>
      <c r="BL1" s="13">
        <f>'Timings&amp;Flags'!BL1</f>
        <v>49035</v>
      </c>
      <c r="BM1" s="13">
        <f>'Timings&amp;Flags'!BM1</f>
        <v>49126</v>
      </c>
      <c r="BN1" s="13">
        <f>'Timings&amp;Flags'!BN1</f>
        <v>49218</v>
      </c>
      <c r="BO1" s="13">
        <f>'Timings&amp;Flags'!BO1</f>
        <v>49310</v>
      </c>
      <c r="BP1" s="13">
        <f>'Timings&amp;Flags'!BP1</f>
        <v>49400</v>
      </c>
      <c r="BQ1" s="13">
        <f>'Timings&amp;Flags'!BQ1</f>
        <v>49491</v>
      </c>
      <c r="BR1" s="13">
        <f>'Timings&amp;Flags'!BR1</f>
        <v>49583</v>
      </c>
      <c r="BS1" s="13">
        <f>'Timings&amp;Flags'!BS1</f>
        <v>49675</v>
      </c>
      <c r="BT1" s="13">
        <f>'Timings&amp;Flags'!BT1</f>
        <v>49766</v>
      </c>
      <c r="BU1" s="13">
        <f>'Timings&amp;Flags'!BU1</f>
        <v>49857</v>
      </c>
      <c r="BV1" s="13">
        <f>'Timings&amp;Flags'!BV1</f>
        <v>49949</v>
      </c>
      <c r="BW1" s="13">
        <f>'Timings&amp;Flags'!BW1</f>
        <v>50041</v>
      </c>
      <c r="BX1" s="13">
        <f>'Timings&amp;Flags'!BX1</f>
        <v>50131</v>
      </c>
      <c r="BY1" s="13">
        <f>'Timings&amp;Flags'!BY1</f>
        <v>50222</v>
      </c>
      <c r="BZ1" s="13">
        <f>'Timings&amp;Flags'!BZ1</f>
        <v>50314</v>
      </c>
      <c r="CA1" s="13">
        <f>'Timings&amp;Flags'!CA1</f>
        <v>50406</v>
      </c>
      <c r="CB1" s="13">
        <f>'Timings&amp;Flags'!CB1</f>
        <v>50496</v>
      </c>
      <c r="CC1" s="13">
        <f>'Timings&amp;Flags'!CC1</f>
        <v>50587</v>
      </c>
      <c r="CD1" s="13">
        <f>'Timings&amp;Flags'!CD1</f>
        <v>50679</v>
      </c>
      <c r="CE1" s="13">
        <f>'Timings&amp;Flags'!CE1</f>
        <v>50771</v>
      </c>
      <c r="CF1" s="13">
        <f>'Timings&amp;Flags'!CF1</f>
        <v>50861</v>
      </c>
      <c r="CG1" s="13">
        <f>'Timings&amp;Flags'!CG1</f>
        <v>50952</v>
      </c>
      <c r="CH1" s="13">
        <f>'Timings&amp;Flags'!CH1</f>
        <v>51044</v>
      </c>
      <c r="CI1" s="13">
        <f>'Timings&amp;Flags'!CI1</f>
        <v>51136</v>
      </c>
      <c r="CJ1" s="13">
        <f>'Timings&amp;Flags'!CJ1</f>
        <v>51227</v>
      </c>
      <c r="CK1" s="13">
        <f>'Timings&amp;Flags'!CK1</f>
        <v>51318</v>
      </c>
      <c r="CL1" s="13">
        <f>'Timings&amp;Flags'!CL1</f>
        <v>51410</v>
      </c>
      <c r="CM1" s="13">
        <f>'Timings&amp;Flags'!CM1</f>
        <v>51502</v>
      </c>
      <c r="CN1" s="13">
        <f>'Timings&amp;Flags'!CN1</f>
        <v>51592</v>
      </c>
      <c r="CO1" s="13">
        <f>'Timings&amp;Flags'!CO1</f>
        <v>51683</v>
      </c>
      <c r="CP1" s="13">
        <f>'Timings&amp;Flags'!CP1</f>
        <v>51775</v>
      </c>
      <c r="CQ1" s="13">
        <f>'Timings&amp;Flags'!CQ1</f>
        <v>51867</v>
      </c>
      <c r="CR1" s="13">
        <f>'Timings&amp;Flags'!CR1</f>
        <v>51957</v>
      </c>
      <c r="CS1" s="13">
        <f>'Timings&amp;Flags'!CS1</f>
        <v>52048</v>
      </c>
      <c r="CT1" s="13">
        <f>'Timings&amp;Flags'!CT1</f>
        <v>52140</v>
      </c>
      <c r="CU1" s="13">
        <f>'Timings&amp;Flags'!CU1</f>
        <v>52232</v>
      </c>
      <c r="CV1" s="13">
        <f>'Timings&amp;Flags'!CV1</f>
        <v>52322</v>
      </c>
      <c r="CW1" s="13">
        <f>'Timings&amp;Flags'!CW1</f>
        <v>52413</v>
      </c>
      <c r="CX1" s="13">
        <f>'Timings&amp;Flags'!CX1</f>
        <v>52505</v>
      </c>
      <c r="CY1" s="13">
        <f>'Timings&amp;Flags'!CY1</f>
        <v>52597</v>
      </c>
      <c r="CZ1" s="13">
        <f>'Timings&amp;Flags'!CZ1</f>
        <v>52688</v>
      </c>
      <c r="DA1" s="13">
        <f>'Timings&amp;Flags'!DA1</f>
        <v>52779</v>
      </c>
      <c r="DB1" s="13">
        <f>'Timings&amp;Flags'!DB1</f>
        <v>52871</v>
      </c>
      <c r="DC1" s="13">
        <f>'Timings&amp;Flags'!DC1</f>
        <v>52963</v>
      </c>
      <c r="DD1" s="13">
        <f>'Timings&amp;Flags'!DD1</f>
        <v>53053</v>
      </c>
      <c r="DE1" s="13">
        <f>'Timings&amp;Flags'!DE1</f>
        <v>53144</v>
      </c>
      <c r="DF1" s="13">
        <f>'Timings&amp;Flags'!DF1</f>
        <v>53236</v>
      </c>
      <c r="DG1" s="13">
        <f>'Timings&amp;Flags'!DG1</f>
        <v>53328</v>
      </c>
      <c r="DH1" s="13">
        <f>'Timings&amp;Flags'!DH1</f>
        <v>53418</v>
      </c>
      <c r="DI1" s="13">
        <f>'Timings&amp;Flags'!DI1</f>
        <v>53509</v>
      </c>
      <c r="DJ1" s="13">
        <f>'Timings&amp;Flags'!DJ1</f>
        <v>53601</v>
      </c>
      <c r="DK1" s="13">
        <f>'Timings&amp;Flags'!DK1</f>
        <v>53693</v>
      </c>
      <c r="DL1" s="13">
        <f>'Timings&amp;Flags'!DL1</f>
        <v>53783</v>
      </c>
      <c r="DM1" s="13">
        <f>'Timings&amp;Flags'!DM1</f>
        <v>53874</v>
      </c>
      <c r="DN1" s="13">
        <f>'Timings&amp;Flags'!DN1</f>
        <v>53966</v>
      </c>
      <c r="DO1" s="13">
        <f>'Timings&amp;Flags'!DO1</f>
        <v>54058</v>
      </c>
      <c r="DP1" s="13">
        <f>'Timings&amp;Flags'!DP1</f>
        <v>54149</v>
      </c>
      <c r="DQ1" s="13">
        <f>'Timings&amp;Flags'!DQ1</f>
        <v>54240</v>
      </c>
      <c r="DR1" s="13">
        <f>'Timings&amp;Flags'!DR1</f>
        <v>54332</v>
      </c>
      <c r="DS1" s="13">
        <f>'Timings&amp;Flags'!DS1</f>
        <v>54424</v>
      </c>
    </row>
    <row r="2" spans="1:123" s="12" customFormat="1" ht="18" x14ac:dyDescent="0.4">
      <c r="A2" s="16" t="str">
        <f ca="1">UPPER(MID(CELL("filename",A2),FIND("]",CELL("filename",A2))+1,LEN(CELL("filename",A2))))</f>
        <v>CAPEX</v>
      </c>
      <c r="B2" s="13"/>
      <c r="C2" s="13"/>
      <c r="D2" s="13"/>
      <c r="E2" s="13"/>
      <c r="F2" s="46"/>
      <c r="G2" s="46"/>
      <c r="H2" s="13">
        <f>'Timings&amp;Flags'!H2</f>
        <v>44012</v>
      </c>
      <c r="I2" s="13">
        <f>'Timings&amp;Flags'!I2</f>
        <v>44104</v>
      </c>
      <c r="J2" s="13">
        <f>'Timings&amp;Flags'!J2</f>
        <v>44196</v>
      </c>
      <c r="K2" s="13">
        <f>'Timings&amp;Flags'!K2</f>
        <v>44286</v>
      </c>
      <c r="L2" s="13">
        <f>'Timings&amp;Flags'!L2</f>
        <v>44377</v>
      </c>
      <c r="M2" s="13">
        <f>'Timings&amp;Flags'!M2</f>
        <v>44469</v>
      </c>
      <c r="N2" s="13">
        <f>'Timings&amp;Flags'!N2</f>
        <v>44561</v>
      </c>
      <c r="O2" s="13">
        <f>'Timings&amp;Flags'!O2</f>
        <v>44651</v>
      </c>
      <c r="P2" s="13">
        <f>'Timings&amp;Flags'!P2</f>
        <v>44742</v>
      </c>
      <c r="Q2" s="13">
        <f>'Timings&amp;Flags'!Q2</f>
        <v>44834</v>
      </c>
      <c r="R2" s="13">
        <f>'Timings&amp;Flags'!R2</f>
        <v>44926</v>
      </c>
      <c r="S2" s="13">
        <f>'Timings&amp;Flags'!S2</f>
        <v>45016</v>
      </c>
      <c r="T2" s="13">
        <f>'Timings&amp;Flags'!T2</f>
        <v>45107</v>
      </c>
      <c r="U2" s="13">
        <f>'Timings&amp;Flags'!U2</f>
        <v>45199</v>
      </c>
      <c r="V2" s="13">
        <f>'Timings&amp;Flags'!V2</f>
        <v>45291</v>
      </c>
      <c r="W2" s="13">
        <f>'Timings&amp;Flags'!W2</f>
        <v>45382</v>
      </c>
      <c r="X2" s="13">
        <f>'Timings&amp;Flags'!X2</f>
        <v>45473</v>
      </c>
      <c r="Y2" s="13">
        <f>'Timings&amp;Flags'!Y2</f>
        <v>45565</v>
      </c>
      <c r="Z2" s="13">
        <f>'Timings&amp;Flags'!Z2</f>
        <v>45657</v>
      </c>
      <c r="AA2" s="13">
        <f>'Timings&amp;Flags'!AA2</f>
        <v>45747</v>
      </c>
      <c r="AB2" s="13">
        <f>'Timings&amp;Flags'!AB2</f>
        <v>45838</v>
      </c>
      <c r="AC2" s="13">
        <f>'Timings&amp;Flags'!AC2</f>
        <v>45930</v>
      </c>
      <c r="AD2" s="13">
        <f>'Timings&amp;Flags'!AD2</f>
        <v>46022</v>
      </c>
      <c r="AE2" s="13">
        <f>'Timings&amp;Flags'!AE2</f>
        <v>46112</v>
      </c>
      <c r="AF2" s="13">
        <f>'Timings&amp;Flags'!AF2</f>
        <v>46203</v>
      </c>
      <c r="AG2" s="13">
        <f>'Timings&amp;Flags'!AG2</f>
        <v>46295</v>
      </c>
      <c r="AH2" s="13">
        <f>'Timings&amp;Flags'!AH2</f>
        <v>46387</v>
      </c>
      <c r="AI2" s="13">
        <f>'Timings&amp;Flags'!AI2</f>
        <v>46477</v>
      </c>
      <c r="AJ2" s="13">
        <f>'Timings&amp;Flags'!AJ2</f>
        <v>46568</v>
      </c>
      <c r="AK2" s="13">
        <f>'Timings&amp;Flags'!AK2</f>
        <v>46660</v>
      </c>
      <c r="AL2" s="13">
        <f>'Timings&amp;Flags'!AL2</f>
        <v>46752</v>
      </c>
      <c r="AM2" s="13">
        <f>'Timings&amp;Flags'!AM2</f>
        <v>46843</v>
      </c>
      <c r="AN2" s="13">
        <f>'Timings&amp;Flags'!AN2</f>
        <v>46934</v>
      </c>
      <c r="AO2" s="13">
        <f>'Timings&amp;Flags'!AO2</f>
        <v>47026</v>
      </c>
      <c r="AP2" s="13">
        <f>'Timings&amp;Flags'!AP2</f>
        <v>47118</v>
      </c>
      <c r="AQ2" s="13">
        <f>'Timings&amp;Flags'!AQ2</f>
        <v>47208</v>
      </c>
      <c r="AR2" s="13">
        <f>'Timings&amp;Flags'!AR2</f>
        <v>47299</v>
      </c>
      <c r="AS2" s="13">
        <f>'Timings&amp;Flags'!AS2</f>
        <v>47391</v>
      </c>
      <c r="AT2" s="13">
        <f>'Timings&amp;Flags'!AT2</f>
        <v>47483</v>
      </c>
      <c r="AU2" s="13">
        <f>'Timings&amp;Flags'!AU2</f>
        <v>47573</v>
      </c>
      <c r="AV2" s="13">
        <f>'Timings&amp;Flags'!AV2</f>
        <v>47664</v>
      </c>
      <c r="AW2" s="13">
        <f>'Timings&amp;Flags'!AW2</f>
        <v>47756</v>
      </c>
      <c r="AX2" s="13">
        <f>'Timings&amp;Flags'!AX2</f>
        <v>47848</v>
      </c>
      <c r="AY2" s="13">
        <f>'Timings&amp;Flags'!AY2</f>
        <v>47938</v>
      </c>
      <c r="AZ2" s="13">
        <f>'Timings&amp;Flags'!AZ2</f>
        <v>48029</v>
      </c>
      <c r="BA2" s="13">
        <f>'Timings&amp;Flags'!BA2</f>
        <v>48121</v>
      </c>
      <c r="BB2" s="13">
        <f>'Timings&amp;Flags'!BB2</f>
        <v>48213</v>
      </c>
      <c r="BC2" s="13">
        <f>'Timings&amp;Flags'!BC2</f>
        <v>48304</v>
      </c>
      <c r="BD2" s="13">
        <f>'Timings&amp;Flags'!BD2</f>
        <v>48395</v>
      </c>
      <c r="BE2" s="13">
        <f>'Timings&amp;Flags'!BE2</f>
        <v>48487</v>
      </c>
      <c r="BF2" s="13">
        <f>'Timings&amp;Flags'!BF2</f>
        <v>48579</v>
      </c>
      <c r="BG2" s="13">
        <f>'Timings&amp;Flags'!BG2</f>
        <v>48669</v>
      </c>
      <c r="BH2" s="13">
        <f>'Timings&amp;Flags'!BH2</f>
        <v>48760</v>
      </c>
      <c r="BI2" s="13">
        <f>'Timings&amp;Flags'!BI2</f>
        <v>48852</v>
      </c>
      <c r="BJ2" s="13">
        <f>'Timings&amp;Flags'!BJ2</f>
        <v>48944</v>
      </c>
      <c r="BK2" s="13">
        <f>'Timings&amp;Flags'!BK2</f>
        <v>49034</v>
      </c>
      <c r="BL2" s="13">
        <f>'Timings&amp;Flags'!BL2</f>
        <v>49125</v>
      </c>
      <c r="BM2" s="13">
        <f>'Timings&amp;Flags'!BM2</f>
        <v>49217</v>
      </c>
      <c r="BN2" s="13">
        <f>'Timings&amp;Flags'!BN2</f>
        <v>49309</v>
      </c>
      <c r="BO2" s="13">
        <f>'Timings&amp;Flags'!BO2</f>
        <v>49399</v>
      </c>
      <c r="BP2" s="13">
        <f>'Timings&amp;Flags'!BP2</f>
        <v>49490</v>
      </c>
      <c r="BQ2" s="13">
        <f>'Timings&amp;Flags'!BQ2</f>
        <v>49582</v>
      </c>
      <c r="BR2" s="13">
        <f>'Timings&amp;Flags'!BR2</f>
        <v>49674</v>
      </c>
      <c r="BS2" s="13">
        <f>'Timings&amp;Flags'!BS2</f>
        <v>49765</v>
      </c>
      <c r="BT2" s="13">
        <f>'Timings&amp;Flags'!BT2</f>
        <v>49856</v>
      </c>
      <c r="BU2" s="13">
        <f>'Timings&amp;Flags'!BU2</f>
        <v>49948</v>
      </c>
      <c r="BV2" s="13">
        <f>'Timings&amp;Flags'!BV2</f>
        <v>50040</v>
      </c>
      <c r="BW2" s="13">
        <f>'Timings&amp;Flags'!BW2</f>
        <v>50130</v>
      </c>
      <c r="BX2" s="13">
        <f>'Timings&amp;Flags'!BX2</f>
        <v>50221</v>
      </c>
      <c r="BY2" s="13">
        <f>'Timings&amp;Flags'!BY2</f>
        <v>50313</v>
      </c>
      <c r="BZ2" s="13">
        <f>'Timings&amp;Flags'!BZ2</f>
        <v>50405</v>
      </c>
      <c r="CA2" s="13">
        <f>'Timings&amp;Flags'!CA2</f>
        <v>50495</v>
      </c>
      <c r="CB2" s="13">
        <f>'Timings&amp;Flags'!CB2</f>
        <v>50586</v>
      </c>
      <c r="CC2" s="13">
        <f>'Timings&amp;Flags'!CC2</f>
        <v>50678</v>
      </c>
      <c r="CD2" s="13">
        <f>'Timings&amp;Flags'!CD2</f>
        <v>50770</v>
      </c>
      <c r="CE2" s="13">
        <f>'Timings&amp;Flags'!CE2</f>
        <v>50860</v>
      </c>
      <c r="CF2" s="13">
        <f>'Timings&amp;Flags'!CF2</f>
        <v>50951</v>
      </c>
      <c r="CG2" s="13">
        <f>'Timings&amp;Flags'!CG2</f>
        <v>51043</v>
      </c>
      <c r="CH2" s="13">
        <f>'Timings&amp;Flags'!CH2</f>
        <v>51135</v>
      </c>
      <c r="CI2" s="13">
        <f>'Timings&amp;Flags'!CI2</f>
        <v>51226</v>
      </c>
      <c r="CJ2" s="13">
        <f>'Timings&amp;Flags'!CJ2</f>
        <v>51317</v>
      </c>
      <c r="CK2" s="13">
        <f>'Timings&amp;Flags'!CK2</f>
        <v>51409</v>
      </c>
      <c r="CL2" s="13">
        <f>'Timings&amp;Flags'!CL2</f>
        <v>51501</v>
      </c>
      <c r="CM2" s="13">
        <f>'Timings&amp;Flags'!CM2</f>
        <v>51591</v>
      </c>
      <c r="CN2" s="13">
        <f>'Timings&amp;Flags'!CN2</f>
        <v>51682</v>
      </c>
      <c r="CO2" s="13">
        <f>'Timings&amp;Flags'!CO2</f>
        <v>51774</v>
      </c>
      <c r="CP2" s="13">
        <f>'Timings&amp;Flags'!CP2</f>
        <v>51866</v>
      </c>
      <c r="CQ2" s="13">
        <f>'Timings&amp;Flags'!CQ2</f>
        <v>51956</v>
      </c>
      <c r="CR2" s="13">
        <f>'Timings&amp;Flags'!CR2</f>
        <v>52047</v>
      </c>
      <c r="CS2" s="13">
        <f>'Timings&amp;Flags'!CS2</f>
        <v>52139</v>
      </c>
      <c r="CT2" s="13">
        <f>'Timings&amp;Flags'!CT2</f>
        <v>52231</v>
      </c>
      <c r="CU2" s="13">
        <f>'Timings&amp;Flags'!CU2</f>
        <v>52321</v>
      </c>
      <c r="CV2" s="13">
        <f>'Timings&amp;Flags'!CV2</f>
        <v>52412</v>
      </c>
      <c r="CW2" s="13">
        <f>'Timings&amp;Flags'!CW2</f>
        <v>52504</v>
      </c>
      <c r="CX2" s="13">
        <f>'Timings&amp;Flags'!CX2</f>
        <v>52596</v>
      </c>
      <c r="CY2" s="13">
        <f>'Timings&amp;Flags'!CY2</f>
        <v>52687</v>
      </c>
      <c r="CZ2" s="13">
        <f>'Timings&amp;Flags'!CZ2</f>
        <v>52778</v>
      </c>
      <c r="DA2" s="13">
        <f>'Timings&amp;Flags'!DA2</f>
        <v>52870</v>
      </c>
      <c r="DB2" s="13">
        <f>'Timings&amp;Flags'!DB2</f>
        <v>52962</v>
      </c>
      <c r="DC2" s="13">
        <f>'Timings&amp;Flags'!DC2</f>
        <v>53052</v>
      </c>
      <c r="DD2" s="13">
        <f>'Timings&amp;Flags'!DD2</f>
        <v>53143</v>
      </c>
      <c r="DE2" s="13">
        <f>'Timings&amp;Flags'!DE2</f>
        <v>53235</v>
      </c>
      <c r="DF2" s="13">
        <f>'Timings&amp;Flags'!DF2</f>
        <v>53327</v>
      </c>
      <c r="DG2" s="13">
        <f>'Timings&amp;Flags'!DG2</f>
        <v>53417</v>
      </c>
      <c r="DH2" s="13">
        <f>'Timings&amp;Flags'!DH2</f>
        <v>53508</v>
      </c>
      <c r="DI2" s="13">
        <f>'Timings&amp;Flags'!DI2</f>
        <v>53600</v>
      </c>
      <c r="DJ2" s="13">
        <f>'Timings&amp;Flags'!DJ2</f>
        <v>53692</v>
      </c>
      <c r="DK2" s="13">
        <f>'Timings&amp;Flags'!DK2</f>
        <v>53782</v>
      </c>
      <c r="DL2" s="13">
        <f>'Timings&amp;Flags'!DL2</f>
        <v>53873</v>
      </c>
      <c r="DM2" s="13">
        <f>'Timings&amp;Flags'!DM2</f>
        <v>53965</v>
      </c>
      <c r="DN2" s="13">
        <f>'Timings&amp;Flags'!DN2</f>
        <v>54057</v>
      </c>
      <c r="DO2" s="13">
        <f>'Timings&amp;Flags'!DO2</f>
        <v>54148</v>
      </c>
      <c r="DP2" s="13">
        <f>'Timings&amp;Flags'!DP2</f>
        <v>54239</v>
      </c>
      <c r="DQ2" s="13">
        <f>'Timings&amp;Flags'!DQ2</f>
        <v>54331</v>
      </c>
      <c r="DR2" s="13">
        <f>'Timings&amp;Flags'!DR2</f>
        <v>54423</v>
      </c>
      <c r="DS2" s="13">
        <f>'Timings&amp;Flags'!DS2</f>
        <v>54513</v>
      </c>
    </row>
    <row r="3" spans="1:123" s="12" customFormat="1" ht="13" x14ac:dyDescent="0.3">
      <c r="A3" s="160" t="str">
        <f ca="1">'Timings&amp;Flags'!A3</f>
        <v>All checks are OK</v>
      </c>
      <c r="B3" s="14"/>
      <c r="C3" s="14"/>
      <c r="D3" s="14"/>
      <c r="E3" s="14"/>
      <c r="F3" s="47"/>
      <c r="G3" s="47"/>
      <c r="H3" s="14">
        <f>'Timings&amp;Flags'!H3</f>
        <v>2021</v>
      </c>
      <c r="I3" s="14">
        <f>'Timings&amp;Flags'!I3</f>
        <v>2021</v>
      </c>
      <c r="J3" s="14">
        <f>'Timings&amp;Flags'!J3</f>
        <v>2021</v>
      </c>
      <c r="K3" s="14">
        <f>'Timings&amp;Flags'!K3</f>
        <v>2021</v>
      </c>
      <c r="L3" s="14">
        <f>'Timings&amp;Flags'!L3</f>
        <v>2022</v>
      </c>
      <c r="M3" s="14">
        <f>'Timings&amp;Flags'!M3</f>
        <v>2022</v>
      </c>
      <c r="N3" s="14">
        <f>'Timings&amp;Flags'!N3</f>
        <v>2022</v>
      </c>
      <c r="O3" s="14">
        <f>'Timings&amp;Flags'!O3</f>
        <v>2022</v>
      </c>
      <c r="P3" s="14">
        <f>'Timings&amp;Flags'!P3</f>
        <v>2023</v>
      </c>
      <c r="Q3" s="14">
        <f>'Timings&amp;Flags'!Q3</f>
        <v>2023</v>
      </c>
      <c r="R3" s="14">
        <f>'Timings&amp;Flags'!R3</f>
        <v>2023</v>
      </c>
      <c r="S3" s="14">
        <f>'Timings&amp;Flags'!S3</f>
        <v>2023</v>
      </c>
      <c r="T3" s="14">
        <f>'Timings&amp;Flags'!T3</f>
        <v>2024</v>
      </c>
      <c r="U3" s="14">
        <f>'Timings&amp;Flags'!U3</f>
        <v>2024</v>
      </c>
      <c r="V3" s="14">
        <f>'Timings&amp;Flags'!V3</f>
        <v>2024</v>
      </c>
      <c r="W3" s="14">
        <f>'Timings&amp;Flags'!W3</f>
        <v>2024</v>
      </c>
      <c r="X3" s="14">
        <f>'Timings&amp;Flags'!X3</f>
        <v>2025</v>
      </c>
      <c r="Y3" s="14">
        <f>'Timings&amp;Flags'!Y3</f>
        <v>2025</v>
      </c>
      <c r="Z3" s="14">
        <f>'Timings&amp;Flags'!Z3</f>
        <v>2025</v>
      </c>
      <c r="AA3" s="14">
        <f>'Timings&amp;Flags'!AA3</f>
        <v>2025</v>
      </c>
      <c r="AB3" s="14">
        <f>'Timings&amp;Flags'!AB3</f>
        <v>2026</v>
      </c>
      <c r="AC3" s="14">
        <f>'Timings&amp;Flags'!AC3</f>
        <v>2026</v>
      </c>
      <c r="AD3" s="14">
        <f>'Timings&amp;Flags'!AD3</f>
        <v>2026</v>
      </c>
      <c r="AE3" s="14">
        <f>'Timings&amp;Flags'!AE3</f>
        <v>2026</v>
      </c>
      <c r="AF3" s="14">
        <f>'Timings&amp;Flags'!AF3</f>
        <v>2027</v>
      </c>
      <c r="AG3" s="14">
        <f>'Timings&amp;Flags'!AG3</f>
        <v>2027</v>
      </c>
      <c r="AH3" s="14">
        <f>'Timings&amp;Flags'!AH3</f>
        <v>2027</v>
      </c>
      <c r="AI3" s="14">
        <f>'Timings&amp;Flags'!AI3</f>
        <v>2027</v>
      </c>
      <c r="AJ3" s="14">
        <f>'Timings&amp;Flags'!AJ3</f>
        <v>2028</v>
      </c>
      <c r="AK3" s="14">
        <f>'Timings&amp;Flags'!AK3</f>
        <v>2028</v>
      </c>
      <c r="AL3" s="14">
        <f>'Timings&amp;Flags'!AL3</f>
        <v>2028</v>
      </c>
      <c r="AM3" s="14">
        <f>'Timings&amp;Flags'!AM3</f>
        <v>2028</v>
      </c>
      <c r="AN3" s="14">
        <f>'Timings&amp;Flags'!AN3</f>
        <v>2029</v>
      </c>
      <c r="AO3" s="14">
        <f>'Timings&amp;Flags'!AO3</f>
        <v>2029</v>
      </c>
      <c r="AP3" s="14">
        <f>'Timings&amp;Flags'!AP3</f>
        <v>2029</v>
      </c>
      <c r="AQ3" s="14">
        <f>'Timings&amp;Flags'!AQ3</f>
        <v>2029</v>
      </c>
      <c r="AR3" s="14">
        <f>'Timings&amp;Flags'!AR3</f>
        <v>2030</v>
      </c>
      <c r="AS3" s="14">
        <f>'Timings&amp;Flags'!AS3</f>
        <v>2030</v>
      </c>
      <c r="AT3" s="14">
        <f>'Timings&amp;Flags'!AT3</f>
        <v>2030</v>
      </c>
      <c r="AU3" s="14">
        <f>'Timings&amp;Flags'!AU3</f>
        <v>2030</v>
      </c>
      <c r="AV3" s="14">
        <f>'Timings&amp;Flags'!AV3</f>
        <v>2031</v>
      </c>
      <c r="AW3" s="14">
        <f>'Timings&amp;Flags'!AW3</f>
        <v>2031</v>
      </c>
      <c r="AX3" s="14">
        <f>'Timings&amp;Flags'!AX3</f>
        <v>2031</v>
      </c>
      <c r="AY3" s="14">
        <f>'Timings&amp;Flags'!AY3</f>
        <v>2031</v>
      </c>
      <c r="AZ3" s="14">
        <f>'Timings&amp;Flags'!AZ3</f>
        <v>2032</v>
      </c>
      <c r="BA3" s="14">
        <f>'Timings&amp;Flags'!BA3</f>
        <v>2032</v>
      </c>
      <c r="BB3" s="14">
        <f>'Timings&amp;Flags'!BB3</f>
        <v>2032</v>
      </c>
      <c r="BC3" s="14">
        <f>'Timings&amp;Flags'!BC3</f>
        <v>2032</v>
      </c>
      <c r="BD3" s="14">
        <f>'Timings&amp;Flags'!BD3</f>
        <v>2033</v>
      </c>
      <c r="BE3" s="14">
        <f>'Timings&amp;Flags'!BE3</f>
        <v>2033</v>
      </c>
      <c r="BF3" s="14">
        <f>'Timings&amp;Flags'!BF3</f>
        <v>2033</v>
      </c>
      <c r="BG3" s="14">
        <f>'Timings&amp;Flags'!BG3</f>
        <v>2033</v>
      </c>
      <c r="BH3" s="14">
        <f>'Timings&amp;Flags'!BH3</f>
        <v>2034</v>
      </c>
      <c r="BI3" s="14">
        <f>'Timings&amp;Flags'!BI3</f>
        <v>2034</v>
      </c>
      <c r="BJ3" s="14">
        <f>'Timings&amp;Flags'!BJ3</f>
        <v>2034</v>
      </c>
      <c r="BK3" s="14">
        <f>'Timings&amp;Flags'!BK3</f>
        <v>2034</v>
      </c>
      <c r="BL3" s="14">
        <f>'Timings&amp;Flags'!BL3</f>
        <v>2035</v>
      </c>
      <c r="BM3" s="14">
        <f>'Timings&amp;Flags'!BM3</f>
        <v>2035</v>
      </c>
      <c r="BN3" s="14">
        <f>'Timings&amp;Flags'!BN3</f>
        <v>2035</v>
      </c>
      <c r="BO3" s="14">
        <f>'Timings&amp;Flags'!BO3</f>
        <v>2035</v>
      </c>
      <c r="BP3" s="14">
        <f>'Timings&amp;Flags'!BP3</f>
        <v>2036</v>
      </c>
      <c r="BQ3" s="14">
        <f>'Timings&amp;Flags'!BQ3</f>
        <v>2036</v>
      </c>
      <c r="BR3" s="14">
        <f>'Timings&amp;Flags'!BR3</f>
        <v>2036</v>
      </c>
      <c r="BS3" s="14">
        <f>'Timings&amp;Flags'!BS3</f>
        <v>2036</v>
      </c>
      <c r="BT3" s="14">
        <f>'Timings&amp;Flags'!BT3</f>
        <v>2037</v>
      </c>
      <c r="BU3" s="14">
        <f>'Timings&amp;Flags'!BU3</f>
        <v>2037</v>
      </c>
      <c r="BV3" s="14">
        <f>'Timings&amp;Flags'!BV3</f>
        <v>2037</v>
      </c>
      <c r="BW3" s="14">
        <f>'Timings&amp;Flags'!BW3</f>
        <v>2037</v>
      </c>
      <c r="BX3" s="14">
        <f>'Timings&amp;Flags'!BX3</f>
        <v>2038</v>
      </c>
      <c r="BY3" s="14">
        <f>'Timings&amp;Flags'!BY3</f>
        <v>2038</v>
      </c>
      <c r="BZ3" s="14">
        <f>'Timings&amp;Flags'!BZ3</f>
        <v>2038</v>
      </c>
      <c r="CA3" s="14">
        <f>'Timings&amp;Flags'!CA3</f>
        <v>2038</v>
      </c>
      <c r="CB3" s="14">
        <f>'Timings&amp;Flags'!CB3</f>
        <v>2039</v>
      </c>
      <c r="CC3" s="14">
        <f>'Timings&amp;Flags'!CC3</f>
        <v>2039</v>
      </c>
      <c r="CD3" s="14">
        <f>'Timings&amp;Flags'!CD3</f>
        <v>2039</v>
      </c>
      <c r="CE3" s="14">
        <f>'Timings&amp;Flags'!CE3</f>
        <v>2039</v>
      </c>
      <c r="CF3" s="14">
        <f>'Timings&amp;Flags'!CF3</f>
        <v>2040</v>
      </c>
      <c r="CG3" s="14">
        <f>'Timings&amp;Flags'!CG3</f>
        <v>2040</v>
      </c>
      <c r="CH3" s="14">
        <f>'Timings&amp;Flags'!CH3</f>
        <v>2040</v>
      </c>
      <c r="CI3" s="14">
        <f>'Timings&amp;Flags'!CI3</f>
        <v>2040</v>
      </c>
      <c r="CJ3" s="14">
        <f>'Timings&amp;Flags'!CJ3</f>
        <v>2041</v>
      </c>
      <c r="CK3" s="14">
        <f>'Timings&amp;Flags'!CK3</f>
        <v>2041</v>
      </c>
      <c r="CL3" s="14">
        <f>'Timings&amp;Flags'!CL3</f>
        <v>2041</v>
      </c>
      <c r="CM3" s="14">
        <f>'Timings&amp;Flags'!CM3</f>
        <v>2041</v>
      </c>
      <c r="CN3" s="14">
        <f>'Timings&amp;Flags'!CN3</f>
        <v>2042</v>
      </c>
      <c r="CO3" s="14">
        <f>'Timings&amp;Flags'!CO3</f>
        <v>2042</v>
      </c>
      <c r="CP3" s="14">
        <f>'Timings&amp;Flags'!CP3</f>
        <v>2042</v>
      </c>
      <c r="CQ3" s="14">
        <f>'Timings&amp;Flags'!CQ3</f>
        <v>2042</v>
      </c>
      <c r="CR3" s="14">
        <f>'Timings&amp;Flags'!CR3</f>
        <v>2043</v>
      </c>
      <c r="CS3" s="14">
        <f>'Timings&amp;Flags'!CS3</f>
        <v>2043</v>
      </c>
      <c r="CT3" s="14">
        <f>'Timings&amp;Flags'!CT3</f>
        <v>2043</v>
      </c>
      <c r="CU3" s="14">
        <f>'Timings&amp;Flags'!CU3</f>
        <v>2043</v>
      </c>
      <c r="CV3" s="14">
        <f>'Timings&amp;Flags'!CV3</f>
        <v>2044</v>
      </c>
      <c r="CW3" s="14">
        <f>'Timings&amp;Flags'!CW3</f>
        <v>2044</v>
      </c>
      <c r="CX3" s="14">
        <f>'Timings&amp;Flags'!CX3</f>
        <v>2044</v>
      </c>
      <c r="CY3" s="14">
        <f>'Timings&amp;Flags'!CY3</f>
        <v>2044</v>
      </c>
      <c r="CZ3" s="14">
        <f>'Timings&amp;Flags'!CZ3</f>
        <v>2045</v>
      </c>
      <c r="DA3" s="14">
        <f>'Timings&amp;Flags'!DA3</f>
        <v>2045</v>
      </c>
      <c r="DB3" s="14">
        <f>'Timings&amp;Flags'!DB3</f>
        <v>2045</v>
      </c>
      <c r="DC3" s="14">
        <f>'Timings&amp;Flags'!DC3</f>
        <v>2045</v>
      </c>
      <c r="DD3" s="14">
        <f>'Timings&amp;Flags'!DD3</f>
        <v>2046</v>
      </c>
      <c r="DE3" s="14">
        <f>'Timings&amp;Flags'!DE3</f>
        <v>2046</v>
      </c>
      <c r="DF3" s="14">
        <f>'Timings&amp;Flags'!DF3</f>
        <v>2046</v>
      </c>
      <c r="DG3" s="14">
        <f>'Timings&amp;Flags'!DG3</f>
        <v>2046</v>
      </c>
      <c r="DH3" s="14">
        <f>'Timings&amp;Flags'!DH3</f>
        <v>2047</v>
      </c>
      <c r="DI3" s="14">
        <f>'Timings&amp;Flags'!DI3</f>
        <v>2047</v>
      </c>
      <c r="DJ3" s="14">
        <f>'Timings&amp;Flags'!DJ3</f>
        <v>2047</v>
      </c>
      <c r="DK3" s="14">
        <f>'Timings&amp;Flags'!DK3</f>
        <v>2047</v>
      </c>
      <c r="DL3" s="14">
        <f>'Timings&amp;Flags'!DL3</f>
        <v>2048</v>
      </c>
      <c r="DM3" s="14">
        <f>'Timings&amp;Flags'!DM3</f>
        <v>2048</v>
      </c>
      <c r="DN3" s="14">
        <f>'Timings&amp;Flags'!DN3</f>
        <v>2048</v>
      </c>
      <c r="DO3" s="14">
        <f>'Timings&amp;Flags'!DO3</f>
        <v>2048</v>
      </c>
      <c r="DP3" s="14">
        <f>'Timings&amp;Flags'!DP3</f>
        <v>2049</v>
      </c>
      <c r="DQ3" s="14">
        <f>'Timings&amp;Flags'!DQ3</f>
        <v>2049</v>
      </c>
      <c r="DR3" s="14">
        <f>'Timings&amp;Flags'!DR3</f>
        <v>2049</v>
      </c>
      <c r="DS3" s="14">
        <f>'Timings&amp;Flags'!DS3</f>
        <v>2049</v>
      </c>
    </row>
    <row r="4" spans="1:123" s="12" customFormat="1" ht="13" x14ac:dyDescent="0.3">
      <c r="A4" s="160" t="str">
        <f>'Revenue&amp;exepenses'!A4</f>
        <v>Project IRR</v>
      </c>
      <c r="B4" s="14"/>
      <c r="C4" s="14"/>
      <c r="D4" s="14"/>
      <c r="E4" s="163">
        <f ca="1">'Revenue&amp;exepenses'!E4</f>
        <v>0.19151682257652283</v>
      </c>
      <c r="F4" s="47"/>
      <c r="G4" s="47"/>
      <c r="H4" s="14">
        <f>'Timings&amp;Flags'!H4</f>
        <v>2.9666666666666668</v>
      </c>
      <c r="I4" s="14">
        <f>'Timings&amp;Flags'!I4</f>
        <v>2.9666666666666668</v>
      </c>
      <c r="J4" s="14">
        <f>'Timings&amp;Flags'!J4</f>
        <v>3</v>
      </c>
      <c r="K4" s="14">
        <f>'Timings&amp;Flags'!K4</f>
        <v>3</v>
      </c>
      <c r="L4" s="14">
        <f>'Timings&amp;Flags'!L4</f>
        <v>2.9666666666666668</v>
      </c>
      <c r="M4" s="14">
        <f>'Timings&amp;Flags'!M4</f>
        <v>2.9666666666666668</v>
      </c>
      <c r="N4" s="14">
        <f>'Timings&amp;Flags'!N4</f>
        <v>3</v>
      </c>
      <c r="O4" s="14">
        <f>'Timings&amp;Flags'!O4</f>
        <v>3</v>
      </c>
      <c r="P4" s="14">
        <f>'Timings&amp;Flags'!P4</f>
        <v>2.9666666666666668</v>
      </c>
      <c r="Q4" s="14">
        <f>'Timings&amp;Flags'!Q4</f>
        <v>2.9666666666666668</v>
      </c>
      <c r="R4" s="14">
        <f>'Timings&amp;Flags'!R4</f>
        <v>3</v>
      </c>
      <c r="S4" s="14">
        <f>'Timings&amp;Flags'!S4</f>
        <v>3</v>
      </c>
      <c r="T4" s="14">
        <f>'Timings&amp;Flags'!T4</f>
        <v>2.9666666666666668</v>
      </c>
      <c r="U4" s="14">
        <f>'Timings&amp;Flags'!U4</f>
        <v>2.9666666666666668</v>
      </c>
      <c r="V4" s="14">
        <f>'Timings&amp;Flags'!V4</f>
        <v>3</v>
      </c>
      <c r="W4" s="14">
        <f>'Timings&amp;Flags'!W4</f>
        <v>3</v>
      </c>
      <c r="X4" s="14">
        <f>'Timings&amp;Flags'!X4</f>
        <v>2.9666666666666668</v>
      </c>
      <c r="Y4" s="14">
        <f>'Timings&amp;Flags'!Y4</f>
        <v>2.9666666666666668</v>
      </c>
      <c r="Z4" s="14">
        <f>'Timings&amp;Flags'!Z4</f>
        <v>3</v>
      </c>
      <c r="AA4" s="14">
        <f>'Timings&amp;Flags'!AA4</f>
        <v>3</v>
      </c>
      <c r="AB4" s="14">
        <f>'Timings&amp;Flags'!AB4</f>
        <v>2.9666666666666668</v>
      </c>
      <c r="AC4" s="14">
        <f>'Timings&amp;Flags'!AC4</f>
        <v>2.9666666666666668</v>
      </c>
      <c r="AD4" s="14">
        <f>'Timings&amp;Flags'!AD4</f>
        <v>3</v>
      </c>
      <c r="AE4" s="14">
        <f>'Timings&amp;Flags'!AE4</f>
        <v>3</v>
      </c>
      <c r="AF4" s="14">
        <f>'Timings&amp;Flags'!AF4</f>
        <v>2.9666666666666668</v>
      </c>
      <c r="AG4" s="14">
        <f>'Timings&amp;Flags'!AG4</f>
        <v>2.9666666666666668</v>
      </c>
      <c r="AH4" s="14">
        <f>'Timings&amp;Flags'!AH4</f>
        <v>3</v>
      </c>
      <c r="AI4" s="14">
        <f>'Timings&amp;Flags'!AI4</f>
        <v>3</v>
      </c>
      <c r="AJ4" s="14">
        <f>'Timings&amp;Flags'!AJ4</f>
        <v>2.9666666666666668</v>
      </c>
      <c r="AK4" s="14">
        <f>'Timings&amp;Flags'!AK4</f>
        <v>2.9666666666666668</v>
      </c>
      <c r="AL4" s="14">
        <f>'Timings&amp;Flags'!AL4</f>
        <v>3</v>
      </c>
      <c r="AM4" s="14">
        <f>'Timings&amp;Flags'!AM4</f>
        <v>3</v>
      </c>
      <c r="AN4" s="14">
        <f>'Timings&amp;Flags'!AN4</f>
        <v>2.9666666666666668</v>
      </c>
      <c r="AO4" s="14">
        <f>'Timings&amp;Flags'!AO4</f>
        <v>2.9666666666666668</v>
      </c>
      <c r="AP4" s="14">
        <f>'Timings&amp;Flags'!AP4</f>
        <v>3</v>
      </c>
      <c r="AQ4" s="14">
        <f>'Timings&amp;Flags'!AQ4</f>
        <v>3</v>
      </c>
      <c r="AR4" s="14">
        <f>'Timings&amp;Flags'!AR4</f>
        <v>2.9666666666666668</v>
      </c>
      <c r="AS4" s="14">
        <f>'Timings&amp;Flags'!AS4</f>
        <v>2.9666666666666668</v>
      </c>
      <c r="AT4" s="14">
        <f>'Timings&amp;Flags'!AT4</f>
        <v>3</v>
      </c>
      <c r="AU4" s="14">
        <f>'Timings&amp;Flags'!AU4</f>
        <v>3</v>
      </c>
      <c r="AV4" s="14">
        <f>'Timings&amp;Flags'!AV4</f>
        <v>2.9666666666666668</v>
      </c>
      <c r="AW4" s="14">
        <f>'Timings&amp;Flags'!AW4</f>
        <v>2.9666666666666668</v>
      </c>
      <c r="AX4" s="14">
        <f>'Timings&amp;Flags'!AX4</f>
        <v>3</v>
      </c>
      <c r="AY4" s="14">
        <f>'Timings&amp;Flags'!AY4</f>
        <v>3</v>
      </c>
      <c r="AZ4" s="14">
        <f>'Timings&amp;Flags'!AZ4</f>
        <v>2.9666666666666668</v>
      </c>
      <c r="BA4" s="14">
        <f>'Timings&amp;Flags'!BA4</f>
        <v>2.9666666666666668</v>
      </c>
      <c r="BB4" s="14">
        <f>'Timings&amp;Flags'!BB4</f>
        <v>3</v>
      </c>
      <c r="BC4" s="14">
        <f>'Timings&amp;Flags'!BC4</f>
        <v>3</v>
      </c>
      <c r="BD4" s="14">
        <f>'Timings&amp;Flags'!BD4</f>
        <v>2.9666666666666668</v>
      </c>
      <c r="BE4" s="14">
        <f>'Timings&amp;Flags'!BE4</f>
        <v>2.9666666666666668</v>
      </c>
      <c r="BF4" s="14">
        <f>'Timings&amp;Flags'!BF4</f>
        <v>3</v>
      </c>
      <c r="BG4" s="14">
        <f>'Timings&amp;Flags'!BG4</f>
        <v>3</v>
      </c>
      <c r="BH4" s="14">
        <f>'Timings&amp;Flags'!BH4</f>
        <v>2.9666666666666668</v>
      </c>
      <c r="BI4" s="14">
        <f>'Timings&amp;Flags'!BI4</f>
        <v>2.9666666666666668</v>
      </c>
      <c r="BJ4" s="14">
        <f>'Timings&amp;Flags'!BJ4</f>
        <v>3</v>
      </c>
      <c r="BK4" s="14">
        <f>'Timings&amp;Flags'!BK4</f>
        <v>3</v>
      </c>
      <c r="BL4" s="14">
        <f>'Timings&amp;Flags'!BL4</f>
        <v>2.9666666666666668</v>
      </c>
      <c r="BM4" s="14">
        <f>'Timings&amp;Flags'!BM4</f>
        <v>2.9666666666666668</v>
      </c>
      <c r="BN4" s="14">
        <f>'Timings&amp;Flags'!BN4</f>
        <v>3</v>
      </c>
      <c r="BO4" s="14">
        <f>'Timings&amp;Flags'!BO4</f>
        <v>3</v>
      </c>
      <c r="BP4" s="14">
        <f>'Timings&amp;Flags'!BP4</f>
        <v>2.9666666666666668</v>
      </c>
      <c r="BQ4" s="14">
        <f>'Timings&amp;Flags'!BQ4</f>
        <v>2.9666666666666668</v>
      </c>
      <c r="BR4" s="14">
        <f>'Timings&amp;Flags'!BR4</f>
        <v>3</v>
      </c>
      <c r="BS4" s="14">
        <f>'Timings&amp;Flags'!BS4</f>
        <v>3</v>
      </c>
      <c r="BT4" s="14">
        <f>'Timings&amp;Flags'!BT4</f>
        <v>2.9666666666666668</v>
      </c>
      <c r="BU4" s="14">
        <f>'Timings&amp;Flags'!BU4</f>
        <v>2.9666666666666668</v>
      </c>
      <c r="BV4" s="14">
        <f>'Timings&amp;Flags'!BV4</f>
        <v>3</v>
      </c>
      <c r="BW4" s="14">
        <f>'Timings&amp;Flags'!BW4</f>
        <v>3</v>
      </c>
      <c r="BX4" s="14">
        <f>'Timings&amp;Flags'!BX4</f>
        <v>2.9666666666666668</v>
      </c>
      <c r="BY4" s="14">
        <f>'Timings&amp;Flags'!BY4</f>
        <v>2.9666666666666668</v>
      </c>
      <c r="BZ4" s="14">
        <f>'Timings&amp;Flags'!BZ4</f>
        <v>3</v>
      </c>
      <c r="CA4" s="14">
        <f>'Timings&amp;Flags'!CA4</f>
        <v>3</v>
      </c>
      <c r="CB4" s="14">
        <f>'Timings&amp;Flags'!CB4</f>
        <v>2.9666666666666668</v>
      </c>
      <c r="CC4" s="14">
        <f>'Timings&amp;Flags'!CC4</f>
        <v>2.9666666666666668</v>
      </c>
      <c r="CD4" s="14">
        <f>'Timings&amp;Flags'!CD4</f>
        <v>3</v>
      </c>
      <c r="CE4" s="14">
        <f>'Timings&amp;Flags'!CE4</f>
        <v>3</v>
      </c>
      <c r="CF4" s="14">
        <f>'Timings&amp;Flags'!CF4</f>
        <v>2.9666666666666668</v>
      </c>
      <c r="CG4" s="14">
        <f>'Timings&amp;Flags'!CG4</f>
        <v>2.9666666666666668</v>
      </c>
      <c r="CH4" s="14">
        <f>'Timings&amp;Flags'!CH4</f>
        <v>3</v>
      </c>
      <c r="CI4" s="14">
        <f>'Timings&amp;Flags'!CI4</f>
        <v>3</v>
      </c>
      <c r="CJ4" s="14">
        <f>'Timings&amp;Flags'!CJ4</f>
        <v>2.9666666666666668</v>
      </c>
      <c r="CK4" s="14">
        <f>'Timings&amp;Flags'!CK4</f>
        <v>2.9666666666666668</v>
      </c>
      <c r="CL4" s="14">
        <f>'Timings&amp;Flags'!CL4</f>
        <v>3</v>
      </c>
      <c r="CM4" s="14">
        <f>'Timings&amp;Flags'!CM4</f>
        <v>3</v>
      </c>
      <c r="CN4" s="14">
        <f>'Timings&amp;Flags'!CN4</f>
        <v>2.9666666666666668</v>
      </c>
      <c r="CO4" s="14">
        <f>'Timings&amp;Flags'!CO4</f>
        <v>2.9666666666666668</v>
      </c>
      <c r="CP4" s="14">
        <f>'Timings&amp;Flags'!CP4</f>
        <v>3</v>
      </c>
      <c r="CQ4" s="14">
        <f>'Timings&amp;Flags'!CQ4</f>
        <v>3</v>
      </c>
      <c r="CR4" s="14">
        <f>'Timings&amp;Flags'!CR4</f>
        <v>2.9666666666666668</v>
      </c>
      <c r="CS4" s="14">
        <f>'Timings&amp;Flags'!CS4</f>
        <v>2.9666666666666668</v>
      </c>
      <c r="CT4" s="14">
        <f>'Timings&amp;Flags'!CT4</f>
        <v>3</v>
      </c>
      <c r="CU4" s="14">
        <f>'Timings&amp;Flags'!CU4</f>
        <v>3</v>
      </c>
      <c r="CV4" s="14">
        <f>'Timings&amp;Flags'!CV4</f>
        <v>2.9666666666666668</v>
      </c>
      <c r="CW4" s="14">
        <f>'Timings&amp;Flags'!CW4</f>
        <v>2.9666666666666668</v>
      </c>
      <c r="CX4" s="14">
        <f>'Timings&amp;Flags'!CX4</f>
        <v>3</v>
      </c>
      <c r="CY4" s="14">
        <f>'Timings&amp;Flags'!CY4</f>
        <v>3</v>
      </c>
      <c r="CZ4" s="14">
        <f>'Timings&amp;Flags'!CZ4</f>
        <v>2.9666666666666668</v>
      </c>
      <c r="DA4" s="14">
        <f>'Timings&amp;Flags'!DA4</f>
        <v>2.9666666666666668</v>
      </c>
      <c r="DB4" s="14">
        <f>'Timings&amp;Flags'!DB4</f>
        <v>3</v>
      </c>
      <c r="DC4" s="14">
        <f>'Timings&amp;Flags'!DC4</f>
        <v>3</v>
      </c>
      <c r="DD4" s="14">
        <f>'Timings&amp;Flags'!DD4</f>
        <v>2.9666666666666668</v>
      </c>
      <c r="DE4" s="14">
        <f>'Timings&amp;Flags'!DE4</f>
        <v>2.9666666666666668</v>
      </c>
      <c r="DF4" s="14">
        <f>'Timings&amp;Flags'!DF4</f>
        <v>3</v>
      </c>
      <c r="DG4" s="14">
        <f>'Timings&amp;Flags'!DG4</f>
        <v>3</v>
      </c>
      <c r="DH4" s="14">
        <f>'Timings&amp;Flags'!DH4</f>
        <v>2.9666666666666668</v>
      </c>
      <c r="DI4" s="14">
        <f>'Timings&amp;Flags'!DI4</f>
        <v>2.9666666666666668</v>
      </c>
      <c r="DJ4" s="14">
        <f>'Timings&amp;Flags'!DJ4</f>
        <v>3</v>
      </c>
      <c r="DK4" s="14">
        <f>'Timings&amp;Flags'!DK4</f>
        <v>3</v>
      </c>
      <c r="DL4" s="14">
        <f>'Timings&amp;Flags'!DL4</f>
        <v>2.9666666666666668</v>
      </c>
      <c r="DM4" s="14">
        <f>'Timings&amp;Flags'!DM4</f>
        <v>2.9666666666666668</v>
      </c>
      <c r="DN4" s="14">
        <f>'Timings&amp;Flags'!DN4</f>
        <v>3</v>
      </c>
      <c r="DO4" s="14">
        <f>'Timings&amp;Flags'!DO4</f>
        <v>3</v>
      </c>
      <c r="DP4" s="14">
        <f>'Timings&amp;Flags'!DP4</f>
        <v>2.9666666666666668</v>
      </c>
      <c r="DQ4" s="14">
        <f>'Timings&amp;Flags'!DQ4</f>
        <v>2.9666666666666668</v>
      </c>
      <c r="DR4" s="14">
        <f>'Timings&amp;Flags'!DR4</f>
        <v>3</v>
      </c>
      <c r="DS4" s="14">
        <f>'Timings&amp;Flags'!DS4</f>
        <v>3</v>
      </c>
    </row>
    <row r="5" spans="1:123" s="12" customFormat="1" ht="13" x14ac:dyDescent="0.3">
      <c r="A5" s="160" t="str">
        <f>'Revenue&amp;exepenses'!A5</f>
        <v>Pre WHT Equity IRR</v>
      </c>
      <c r="B5" s="14"/>
      <c r="C5" s="14"/>
      <c r="D5" s="14"/>
      <c r="E5" s="163">
        <f ca="1">'Revenue&amp;exepenses'!E5</f>
        <v>0.44146253466606133</v>
      </c>
      <c r="F5" s="47"/>
      <c r="G5" s="47"/>
      <c r="H5" s="14">
        <f>'Timings&amp;Flags'!H5</f>
        <v>91</v>
      </c>
      <c r="I5" s="14">
        <f>'Timings&amp;Flags'!I5</f>
        <v>92</v>
      </c>
      <c r="J5" s="14">
        <f>'Timings&amp;Flags'!J5</f>
        <v>92</v>
      </c>
      <c r="K5" s="14">
        <f>'Timings&amp;Flags'!K5</f>
        <v>90</v>
      </c>
      <c r="L5" s="14">
        <f>'Timings&amp;Flags'!L5</f>
        <v>91</v>
      </c>
      <c r="M5" s="14">
        <f>'Timings&amp;Flags'!M5</f>
        <v>92</v>
      </c>
      <c r="N5" s="14">
        <f>'Timings&amp;Flags'!N5</f>
        <v>92</v>
      </c>
      <c r="O5" s="14">
        <f>'Timings&amp;Flags'!O5</f>
        <v>90</v>
      </c>
      <c r="P5" s="14">
        <f>'Timings&amp;Flags'!P5</f>
        <v>91</v>
      </c>
      <c r="Q5" s="14">
        <f>'Timings&amp;Flags'!Q5</f>
        <v>92</v>
      </c>
      <c r="R5" s="14">
        <f>'Timings&amp;Flags'!R5</f>
        <v>92</v>
      </c>
      <c r="S5" s="14">
        <f>'Timings&amp;Flags'!S5</f>
        <v>90</v>
      </c>
      <c r="T5" s="14">
        <f>'Timings&amp;Flags'!T5</f>
        <v>91</v>
      </c>
      <c r="U5" s="14">
        <f>'Timings&amp;Flags'!U5</f>
        <v>92</v>
      </c>
      <c r="V5" s="14">
        <f>'Timings&amp;Flags'!V5</f>
        <v>92</v>
      </c>
      <c r="W5" s="14">
        <f>'Timings&amp;Flags'!W5</f>
        <v>91</v>
      </c>
      <c r="X5" s="14">
        <f>'Timings&amp;Flags'!X5</f>
        <v>91</v>
      </c>
      <c r="Y5" s="14">
        <f>'Timings&amp;Flags'!Y5</f>
        <v>92</v>
      </c>
      <c r="Z5" s="14">
        <f>'Timings&amp;Flags'!Z5</f>
        <v>92</v>
      </c>
      <c r="AA5" s="14">
        <f>'Timings&amp;Flags'!AA5</f>
        <v>90</v>
      </c>
      <c r="AB5" s="14">
        <f>'Timings&amp;Flags'!AB5</f>
        <v>91</v>
      </c>
      <c r="AC5" s="14">
        <f>'Timings&amp;Flags'!AC5</f>
        <v>92</v>
      </c>
      <c r="AD5" s="14">
        <f>'Timings&amp;Flags'!AD5</f>
        <v>92</v>
      </c>
      <c r="AE5" s="14">
        <f>'Timings&amp;Flags'!AE5</f>
        <v>90</v>
      </c>
      <c r="AF5" s="14">
        <f>'Timings&amp;Flags'!AF5</f>
        <v>91</v>
      </c>
      <c r="AG5" s="14">
        <f>'Timings&amp;Flags'!AG5</f>
        <v>92</v>
      </c>
      <c r="AH5" s="14">
        <f>'Timings&amp;Flags'!AH5</f>
        <v>92</v>
      </c>
      <c r="AI5" s="14">
        <f>'Timings&amp;Flags'!AI5</f>
        <v>90</v>
      </c>
      <c r="AJ5" s="14">
        <f>'Timings&amp;Flags'!AJ5</f>
        <v>91</v>
      </c>
      <c r="AK5" s="14">
        <f>'Timings&amp;Flags'!AK5</f>
        <v>92</v>
      </c>
      <c r="AL5" s="14">
        <f>'Timings&amp;Flags'!AL5</f>
        <v>92</v>
      </c>
      <c r="AM5" s="14">
        <f>'Timings&amp;Flags'!AM5</f>
        <v>91</v>
      </c>
      <c r="AN5" s="14">
        <f>'Timings&amp;Flags'!AN5</f>
        <v>91</v>
      </c>
      <c r="AO5" s="14">
        <f>'Timings&amp;Flags'!AO5</f>
        <v>92</v>
      </c>
      <c r="AP5" s="14">
        <f>'Timings&amp;Flags'!AP5</f>
        <v>92</v>
      </c>
      <c r="AQ5" s="14">
        <f>'Timings&amp;Flags'!AQ5</f>
        <v>90</v>
      </c>
      <c r="AR5" s="14">
        <f>'Timings&amp;Flags'!AR5</f>
        <v>91</v>
      </c>
      <c r="AS5" s="14">
        <f>'Timings&amp;Flags'!AS5</f>
        <v>92</v>
      </c>
      <c r="AT5" s="14">
        <f>'Timings&amp;Flags'!AT5</f>
        <v>92</v>
      </c>
      <c r="AU5" s="14">
        <f>'Timings&amp;Flags'!AU5</f>
        <v>90</v>
      </c>
      <c r="AV5" s="14">
        <f>'Timings&amp;Flags'!AV5</f>
        <v>91</v>
      </c>
      <c r="AW5" s="14">
        <f>'Timings&amp;Flags'!AW5</f>
        <v>92</v>
      </c>
      <c r="AX5" s="14">
        <f>'Timings&amp;Flags'!AX5</f>
        <v>92</v>
      </c>
      <c r="AY5" s="14">
        <f>'Timings&amp;Flags'!AY5</f>
        <v>90</v>
      </c>
      <c r="AZ5" s="14">
        <f>'Timings&amp;Flags'!AZ5</f>
        <v>91</v>
      </c>
      <c r="BA5" s="14">
        <f>'Timings&amp;Flags'!BA5</f>
        <v>92</v>
      </c>
      <c r="BB5" s="14">
        <f>'Timings&amp;Flags'!BB5</f>
        <v>92</v>
      </c>
      <c r="BC5" s="14">
        <f>'Timings&amp;Flags'!BC5</f>
        <v>91</v>
      </c>
      <c r="BD5" s="14">
        <f>'Timings&amp;Flags'!BD5</f>
        <v>91</v>
      </c>
      <c r="BE5" s="14">
        <f>'Timings&amp;Flags'!BE5</f>
        <v>92</v>
      </c>
      <c r="BF5" s="14">
        <f>'Timings&amp;Flags'!BF5</f>
        <v>92</v>
      </c>
      <c r="BG5" s="14">
        <f>'Timings&amp;Flags'!BG5</f>
        <v>90</v>
      </c>
      <c r="BH5" s="14">
        <f>'Timings&amp;Flags'!BH5</f>
        <v>91</v>
      </c>
      <c r="BI5" s="14">
        <f>'Timings&amp;Flags'!BI5</f>
        <v>92</v>
      </c>
      <c r="BJ5" s="14">
        <f>'Timings&amp;Flags'!BJ5</f>
        <v>92</v>
      </c>
      <c r="BK5" s="14">
        <f>'Timings&amp;Flags'!BK5</f>
        <v>90</v>
      </c>
      <c r="BL5" s="14">
        <f>'Timings&amp;Flags'!BL5</f>
        <v>91</v>
      </c>
      <c r="BM5" s="14">
        <f>'Timings&amp;Flags'!BM5</f>
        <v>92</v>
      </c>
      <c r="BN5" s="14">
        <f>'Timings&amp;Flags'!BN5</f>
        <v>92</v>
      </c>
      <c r="BO5" s="14">
        <f>'Timings&amp;Flags'!BO5</f>
        <v>90</v>
      </c>
      <c r="BP5" s="14">
        <f>'Timings&amp;Flags'!BP5</f>
        <v>91</v>
      </c>
      <c r="BQ5" s="14">
        <f>'Timings&amp;Flags'!BQ5</f>
        <v>92</v>
      </c>
      <c r="BR5" s="14">
        <f>'Timings&amp;Flags'!BR5</f>
        <v>92</v>
      </c>
      <c r="BS5" s="14">
        <f>'Timings&amp;Flags'!BS5</f>
        <v>91</v>
      </c>
      <c r="BT5" s="14">
        <f>'Timings&amp;Flags'!BT5</f>
        <v>91</v>
      </c>
      <c r="BU5" s="14">
        <f>'Timings&amp;Flags'!BU5</f>
        <v>92</v>
      </c>
      <c r="BV5" s="14">
        <f>'Timings&amp;Flags'!BV5</f>
        <v>92</v>
      </c>
      <c r="BW5" s="14">
        <f>'Timings&amp;Flags'!BW5</f>
        <v>90</v>
      </c>
      <c r="BX5" s="14">
        <f>'Timings&amp;Flags'!BX5</f>
        <v>91</v>
      </c>
      <c r="BY5" s="14">
        <f>'Timings&amp;Flags'!BY5</f>
        <v>92</v>
      </c>
      <c r="BZ5" s="14">
        <f>'Timings&amp;Flags'!BZ5</f>
        <v>92</v>
      </c>
      <c r="CA5" s="14">
        <f>'Timings&amp;Flags'!CA5</f>
        <v>90</v>
      </c>
      <c r="CB5" s="14">
        <f>'Timings&amp;Flags'!CB5</f>
        <v>91</v>
      </c>
      <c r="CC5" s="14">
        <f>'Timings&amp;Flags'!CC5</f>
        <v>92</v>
      </c>
      <c r="CD5" s="14">
        <f>'Timings&amp;Flags'!CD5</f>
        <v>92</v>
      </c>
      <c r="CE5" s="14">
        <f>'Timings&amp;Flags'!CE5</f>
        <v>90</v>
      </c>
      <c r="CF5" s="14">
        <f>'Timings&amp;Flags'!CF5</f>
        <v>91</v>
      </c>
      <c r="CG5" s="14">
        <f>'Timings&amp;Flags'!CG5</f>
        <v>92</v>
      </c>
      <c r="CH5" s="14">
        <f>'Timings&amp;Flags'!CH5</f>
        <v>92</v>
      </c>
      <c r="CI5" s="14">
        <f>'Timings&amp;Flags'!CI5</f>
        <v>91</v>
      </c>
      <c r="CJ5" s="14">
        <f>'Timings&amp;Flags'!CJ5</f>
        <v>91</v>
      </c>
      <c r="CK5" s="14">
        <f>'Timings&amp;Flags'!CK5</f>
        <v>92</v>
      </c>
      <c r="CL5" s="14">
        <f>'Timings&amp;Flags'!CL5</f>
        <v>92</v>
      </c>
      <c r="CM5" s="14">
        <f>'Timings&amp;Flags'!CM5</f>
        <v>90</v>
      </c>
      <c r="CN5" s="14">
        <f>'Timings&amp;Flags'!CN5</f>
        <v>91</v>
      </c>
      <c r="CO5" s="14">
        <f>'Timings&amp;Flags'!CO5</f>
        <v>92</v>
      </c>
      <c r="CP5" s="14">
        <f>'Timings&amp;Flags'!CP5</f>
        <v>92</v>
      </c>
      <c r="CQ5" s="14">
        <f>'Timings&amp;Flags'!CQ5</f>
        <v>90</v>
      </c>
      <c r="CR5" s="14">
        <f>'Timings&amp;Flags'!CR5</f>
        <v>91</v>
      </c>
      <c r="CS5" s="14">
        <f>'Timings&amp;Flags'!CS5</f>
        <v>92</v>
      </c>
      <c r="CT5" s="14">
        <f>'Timings&amp;Flags'!CT5</f>
        <v>92</v>
      </c>
      <c r="CU5" s="14">
        <f>'Timings&amp;Flags'!CU5</f>
        <v>90</v>
      </c>
      <c r="CV5" s="14">
        <f>'Timings&amp;Flags'!CV5</f>
        <v>91</v>
      </c>
      <c r="CW5" s="14">
        <f>'Timings&amp;Flags'!CW5</f>
        <v>92</v>
      </c>
      <c r="CX5" s="14">
        <f>'Timings&amp;Flags'!CX5</f>
        <v>92</v>
      </c>
      <c r="CY5" s="14">
        <f>'Timings&amp;Flags'!CY5</f>
        <v>91</v>
      </c>
      <c r="CZ5" s="14">
        <f>'Timings&amp;Flags'!CZ5</f>
        <v>91</v>
      </c>
      <c r="DA5" s="14">
        <f>'Timings&amp;Flags'!DA5</f>
        <v>92</v>
      </c>
      <c r="DB5" s="14">
        <f>'Timings&amp;Flags'!DB5</f>
        <v>92</v>
      </c>
      <c r="DC5" s="14">
        <f>'Timings&amp;Flags'!DC5</f>
        <v>90</v>
      </c>
      <c r="DD5" s="14">
        <f>'Timings&amp;Flags'!DD5</f>
        <v>91</v>
      </c>
      <c r="DE5" s="14">
        <f>'Timings&amp;Flags'!DE5</f>
        <v>92</v>
      </c>
      <c r="DF5" s="14">
        <f>'Timings&amp;Flags'!DF5</f>
        <v>92</v>
      </c>
      <c r="DG5" s="14">
        <f>'Timings&amp;Flags'!DG5</f>
        <v>90</v>
      </c>
      <c r="DH5" s="14">
        <f>'Timings&amp;Flags'!DH5</f>
        <v>91</v>
      </c>
      <c r="DI5" s="14">
        <f>'Timings&amp;Flags'!DI5</f>
        <v>92</v>
      </c>
      <c r="DJ5" s="14">
        <f>'Timings&amp;Flags'!DJ5</f>
        <v>92</v>
      </c>
      <c r="DK5" s="14">
        <f>'Timings&amp;Flags'!DK5</f>
        <v>90</v>
      </c>
      <c r="DL5" s="14">
        <f>'Timings&amp;Flags'!DL5</f>
        <v>91</v>
      </c>
      <c r="DM5" s="14">
        <f>'Timings&amp;Flags'!DM5</f>
        <v>92</v>
      </c>
      <c r="DN5" s="14">
        <f>'Timings&amp;Flags'!DN5</f>
        <v>92</v>
      </c>
      <c r="DO5" s="14">
        <f>'Timings&amp;Flags'!DO5</f>
        <v>91</v>
      </c>
      <c r="DP5" s="14">
        <f>'Timings&amp;Flags'!DP5</f>
        <v>91</v>
      </c>
      <c r="DQ5" s="14">
        <f>'Timings&amp;Flags'!DQ5</f>
        <v>92</v>
      </c>
      <c r="DR5" s="14">
        <f>'Timings&amp;Flags'!DR5</f>
        <v>92</v>
      </c>
      <c r="DS5" s="14">
        <f>'Timings&amp;Flags'!DS5</f>
        <v>90</v>
      </c>
    </row>
    <row r="6" spans="1:123" s="12" customFormat="1" ht="13" x14ac:dyDescent="0.3">
      <c r="A6" s="160" t="str">
        <f>'Revenue&amp;exepenses'!A6</f>
        <v>Post WHT Equity IRR</v>
      </c>
      <c r="B6" s="14"/>
      <c r="C6" s="14"/>
      <c r="D6" s="14"/>
      <c r="E6" s="163">
        <f ca="1">'Revenue&amp;exepenses'!E6</f>
        <v>0.44146253466606133</v>
      </c>
      <c r="F6" s="47"/>
      <c r="G6" s="47"/>
      <c r="H6" s="14">
        <f>'Timings&amp;Flags'!H6</f>
        <v>1</v>
      </c>
      <c r="I6" s="14">
        <f>'Timings&amp;Flags'!I6</f>
        <v>2</v>
      </c>
      <c r="J6" s="14">
        <f>'Timings&amp;Flags'!J6</f>
        <v>3</v>
      </c>
      <c r="K6" s="14">
        <f>'Timings&amp;Flags'!K6</f>
        <v>4</v>
      </c>
      <c r="L6" s="14">
        <f>'Timings&amp;Flags'!L6</f>
        <v>5</v>
      </c>
      <c r="M6" s="14">
        <f>'Timings&amp;Flags'!M6</f>
        <v>6</v>
      </c>
      <c r="N6" s="14">
        <f>'Timings&amp;Flags'!N6</f>
        <v>7</v>
      </c>
      <c r="O6" s="14">
        <f>'Timings&amp;Flags'!O6</f>
        <v>8</v>
      </c>
      <c r="P6" s="14">
        <f>'Timings&amp;Flags'!P6</f>
        <v>9</v>
      </c>
      <c r="Q6" s="14">
        <f>'Timings&amp;Flags'!Q6</f>
        <v>10</v>
      </c>
      <c r="R6" s="14">
        <f>'Timings&amp;Flags'!R6</f>
        <v>11</v>
      </c>
      <c r="S6" s="14">
        <f>'Timings&amp;Flags'!S6</f>
        <v>12</v>
      </c>
      <c r="T6" s="14">
        <f>'Timings&amp;Flags'!T6</f>
        <v>13</v>
      </c>
      <c r="U6" s="14">
        <f>'Timings&amp;Flags'!U6</f>
        <v>14</v>
      </c>
      <c r="V6" s="14">
        <f>'Timings&amp;Flags'!V6</f>
        <v>15</v>
      </c>
      <c r="W6" s="14">
        <f>'Timings&amp;Flags'!W6</f>
        <v>16</v>
      </c>
      <c r="X6" s="14">
        <f>'Timings&amp;Flags'!X6</f>
        <v>17</v>
      </c>
      <c r="Y6" s="14">
        <f>'Timings&amp;Flags'!Y6</f>
        <v>18</v>
      </c>
      <c r="Z6" s="14">
        <f>'Timings&amp;Flags'!Z6</f>
        <v>19</v>
      </c>
      <c r="AA6" s="14">
        <f>'Timings&amp;Flags'!AA6</f>
        <v>20</v>
      </c>
      <c r="AB6" s="14">
        <f>'Timings&amp;Flags'!AB6</f>
        <v>21</v>
      </c>
      <c r="AC6" s="14">
        <f>'Timings&amp;Flags'!AC6</f>
        <v>22</v>
      </c>
      <c r="AD6" s="14">
        <f>'Timings&amp;Flags'!AD6</f>
        <v>23</v>
      </c>
      <c r="AE6" s="14">
        <f>'Timings&amp;Flags'!AE6</f>
        <v>24</v>
      </c>
      <c r="AF6" s="14">
        <f>'Timings&amp;Flags'!AF6</f>
        <v>25</v>
      </c>
      <c r="AG6" s="14">
        <f>'Timings&amp;Flags'!AG6</f>
        <v>26</v>
      </c>
      <c r="AH6" s="14">
        <f>'Timings&amp;Flags'!AH6</f>
        <v>27</v>
      </c>
      <c r="AI6" s="14">
        <f>'Timings&amp;Flags'!AI6</f>
        <v>28</v>
      </c>
      <c r="AJ6" s="14">
        <f>'Timings&amp;Flags'!AJ6</f>
        <v>29</v>
      </c>
      <c r="AK6" s="14">
        <f>'Timings&amp;Flags'!AK6</f>
        <v>30</v>
      </c>
      <c r="AL6" s="14">
        <f>'Timings&amp;Flags'!AL6</f>
        <v>31</v>
      </c>
      <c r="AM6" s="14">
        <f>'Timings&amp;Flags'!AM6</f>
        <v>32</v>
      </c>
      <c r="AN6" s="14">
        <f>'Timings&amp;Flags'!AN6</f>
        <v>33</v>
      </c>
      <c r="AO6" s="14">
        <f>'Timings&amp;Flags'!AO6</f>
        <v>34</v>
      </c>
      <c r="AP6" s="14">
        <f>'Timings&amp;Flags'!AP6</f>
        <v>35</v>
      </c>
      <c r="AQ6" s="14">
        <f>'Timings&amp;Flags'!AQ6</f>
        <v>36</v>
      </c>
      <c r="AR6" s="14">
        <f>'Timings&amp;Flags'!AR6</f>
        <v>37</v>
      </c>
      <c r="AS6" s="14">
        <f>'Timings&amp;Flags'!AS6</f>
        <v>38</v>
      </c>
      <c r="AT6" s="14">
        <f>'Timings&amp;Flags'!AT6</f>
        <v>39</v>
      </c>
      <c r="AU6" s="14">
        <f>'Timings&amp;Flags'!AU6</f>
        <v>40</v>
      </c>
      <c r="AV6" s="14">
        <f>'Timings&amp;Flags'!AV6</f>
        <v>41</v>
      </c>
      <c r="AW6" s="14">
        <f>'Timings&amp;Flags'!AW6</f>
        <v>42</v>
      </c>
      <c r="AX6" s="14">
        <f>'Timings&amp;Flags'!AX6</f>
        <v>43</v>
      </c>
      <c r="AY6" s="14">
        <f>'Timings&amp;Flags'!AY6</f>
        <v>44</v>
      </c>
      <c r="AZ6" s="14">
        <f>'Timings&amp;Flags'!AZ6</f>
        <v>45</v>
      </c>
      <c r="BA6" s="14">
        <f>'Timings&amp;Flags'!BA6</f>
        <v>46</v>
      </c>
      <c r="BB6" s="14">
        <f>'Timings&amp;Flags'!BB6</f>
        <v>47</v>
      </c>
      <c r="BC6" s="14">
        <f>'Timings&amp;Flags'!BC6</f>
        <v>48</v>
      </c>
      <c r="BD6" s="14">
        <f>'Timings&amp;Flags'!BD6</f>
        <v>49</v>
      </c>
      <c r="BE6" s="14">
        <f>'Timings&amp;Flags'!BE6</f>
        <v>50</v>
      </c>
      <c r="BF6" s="14">
        <f>'Timings&amp;Flags'!BF6</f>
        <v>51</v>
      </c>
      <c r="BG6" s="14">
        <f>'Timings&amp;Flags'!BG6</f>
        <v>52</v>
      </c>
      <c r="BH6" s="14">
        <f>'Timings&amp;Flags'!BH6</f>
        <v>53</v>
      </c>
      <c r="BI6" s="14">
        <f>'Timings&amp;Flags'!BI6</f>
        <v>54</v>
      </c>
      <c r="BJ6" s="14">
        <f>'Timings&amp;Flags'!BJ6</f>
        <v>55</v>
      </c>
      <c r="BK6" s="14">
        <f>'Timings&amp;Flags'!BK6</f>
        <v>56</v>
      </c>
      <c r="BL6" s="14">
        <f>'Timings&amp;Flags'!BL6</f>
        <v>57</v>
      </c>
      <c r="BM6" s="14">
        <f>'Timings&amp;Flags'!BM6</f>
        <v>58</v>
      </c>
      <c r="BN6" s="14">
        <f>'Timings&amp;Flags'!BN6</f>
        <v>59</v>
      </c>
      <c r="BO6" s="14">
        <f>'Timings&amp;Flags'!BO6</f>
        <v>60</v>
      </c>
      <c r="BP6" s="14">
        <f>'Timings&amp;Flags'!BP6</f>
        <v>61</v>
      </c>
      <c r="BQ6" s="14">
        <f>'Timings&amp;Flags'!BQ6</f>
        <v>62</v>
      </c>
      <c r="BR6" s="14">
        <f>'Timings&amp;Flags'!BR6</f>
        <v>63</v>
      </c>
      <c r="BS6" s="14">
        <f>'Timings&amp;Flags'!BS6</f>
        <v>64</v>
      </c>
      <c r="BT6" s="14">
        <f>'Timings&amp;Flags'!BT6</f>
        <v>65</v>
      </c>
      <c r="BU6" s="14">
        <f>'Timings&amp;Flags'!BU6</f>
        <v>66</v>
      </c>
      <c r="BV6" s="14">
        <f>'Timings&amp;Flags'!BV6</f>
        <v>67</v>
      </c>
      <c r="BW6" s="14">
        <f>'Timings&amp;Flags'!BW6</f>
        <v>68</v>
      </c>
      <c r="BX6" s="14">
        <f>'Timings&amp;Flags'!BX6</f>
        <v>69</v>
      </c>
      <c r="BY6" s="14">
        <f>'Timings&amp;Flags'!BY6</f>
        <v>70</v>
      </c>
      <c r="BZ6" s="14">
        <f>'Timings&amp;Flags'!BZ6</f>
        <v>71</v>
      </c>
      <c r="CA6" s="14">
        <f>'Timings&amp;Flags'!CA6</f>
        <v>72</v>
      </c>
      <c r="CB6" s="14">
        <f>'Timings&amp;Flags'!CB6</f>
        <v>73</v>
      </c>
      <c r="CC6" s="14">
        <f>'Timings&amp;Flags'!CC6</f>
        <v>74</v>
      </c>
      <c r="CD6" s="14">
        <f>'Timings&amp;Flags'!CD6</f>
        <v>75</v>
      </c>
      <c r="CE6" s="14">
        <f>'Timings&amp;Flags'!CE6</f>
        <v>76</v>
      </c>
      <c r="CF6" s="14">
        <f>'Timings&amp;Flags'!CF6</f>
        <v>77</v>
      </c>
      <c r="CG6" s="14">
        <f>'Timings&amp;Flags'!CG6</f>
        <v>78</v>
      </c>
      <c r="CH6" s="14">
        <f>'Timings&amp;Flags'!CH6</f>
        <v>79</v>
      </c>
      <c r="CI6" s="14">
        <f>'Timings&amp;Flags'!CI6</f>
        <v>80</v>
      </c>
      <c r="CJ6" s="14">
        <f>'Timings&amp;Flags'!CJ6</f>
        <v>81</v>
      </c>
      <c r="CK6" s="14">
        <f>'Timings&amp;Flags'!CK6</f>
        <v>82</v>
      </c>
      <c r="CL6" s="14">
        <f>'Timings&amp;Flags'!CL6</f>
        <v>83</v>
      </c>
      <c r="CM6" s="14">
        <f>'Timings&amp;Flags'!CM6</f>
        <v>84</v>
      </c>
      <c r="CN6" s="14">
        <f>'Timings&amp;Flags'!CN6</f>
        <v>85</v>
      </c>
      <c r="CO6" s="14">
        <f>'Timings&amp;Flags'!CO6</f>
        <v>86</v>
      </c>
      <c r="CP6" s="14">
        <f>'Timings&amp;Flags'!CP6</f>
        <v>87</v>
      </c>
      <c r="CQ6" s="14">
        <f>'Timings&amp;Flags'!CQ6</f>
        <v>88</v>
      </c>
      <c r="CR6" s="14">
        <f>'Timings&amp;Flags'!CR6</f>
        <v>89</v>
      </c>
      <c r="CS6" s="14">
        <f>'Timings&amp;Flags'!CS6</f>
        <v>90</v>
      </c>
      <c r="CT6" s="14">
        <f>'Timings&amp;Flags'!CT6</f>
        <v>91</v>
      </c>
      <c r="CU6" s="14">
        <f>'Timings&amp;Flags'!CU6</f>
        <v>92</v>
      </c>
      <c r="CV6" s="14">
        <f>'Timings&amp;Flags'!CV6</f>
        <v>93</v>
      </c>
      <c r="CW6" s="14">
        <f>'Timings&amp;Flags'!CW6</f>
        <v>94</v>
      </c>
      <c r="CX6" s="14">
        <f>'Timings&amp;Flags'!CX6</f>
        <v>95</v>
      </c>
      <c r="CY6" s="14">
        <f>'Timings&amp;Flags'!CY6</f>
        <v>96</v>
      </c>
      <c r="CZ6" s="14">
        <f>'Timings&amp;Flags'!CZ6</f>
        <v>97</v>
      </c>
      <c r="DA6" s="14">
        <f>'Timings&amp;Flags'!DA6</f>
        <v>98</v>
      </c>
      <c r="DB6" s="14">
        <f>'Timings&amp;Flags'!DB6</f>
        <v>99</v>
      </c>
      <c r="DC6" s="14">
        <f>'Timings&amp;Flags'!DC6</f>
        <v>100</v>
      </c>
      <c r="DD6" s="14">
        <f>'Timings&amp;Flags'!DD6</f>
        <v>101</v>
      </c>
      <c r="DE6" s="14">
        <f>'Timings&amp;Flags'!DE6</f>
        <v>102</v>
      </c>
      <c r="DF6" s="14">
        <f>'Timings&amp;Flags'!DF6</f>
        <v>103</v>
      </c>
      <c r="DG6" s="14">
        <f>'Timings&amp;Flags'!DG6</f>
        <v>104</v>
      </c>
      <c r="DH6" s="14">
        <f>'Timings&amp;Flags'!DH6</f>
        <v>105</v>
      </c>
      <c r="DI6" s="14">
        <f>'Timings&amp;Flags'!DI6</f>
        <v>106</v>
      </c>
      <c r="DJ6" s="14">
        <f>'Timings&amp;Flags'!DJ6</f>
        <v>107</v>
      </c>
      <c r="DK6" s="14">
        <f>'Timings&amp;Flags'!DK6</f>
        <v>108</v>
      </c>
      <c r="DL6" s="14">
        <f>'Timings&amp;Flags'!DL6</f>
        <v>109</v>
      </c>
      <c r="DM6" s="14">
        <f>'Timings&amp;Flags'!DM6</f>
        <v>110</v>
      </c>
      <c r="DN6" s="14">
        <f>'Timings&amp;Flags'!DN6</f>
        <v>111</v>
      </c>
      <c r="DO6" s="14">
        <f>'Timings&amp;Flags'!DO6</f>
        <v>112</v>
      </c>
      <c r="DP6" s="14">
        <f>'Timings&amp;Flags'!DP6</f>
        <v>113</v>
      </c>
      <c r="DQ6" s="14">
        <f>'Timings&amp;Flags'!DQ6</f>
        <v>114</v>
      </c>
      <c r="DR6" s="14">
        <f>'Timings&amp;Flags'!DR6</f>
        <v>115</v>
      </c>
      <c r="DS6" s="14">
        <f>'Timings&amp;Flags'!DS6</f>
        <v>116</v>
      </c>
    </row>
    <row r="7" spans="1:123" x14ac:dyDescent="0.3"/>
    <row r="8" spans="1:123" s="7" customFormat="1" ht="15.5" x14ac:dyDescent="0.35">
      <c r="A8" s="7" t="s">
        <v>82</v>
      </c>
      <c r="D8" s="21"/>
      <c r="E8" s="21"/>
      <c r="F8" s="48"/>
      <c r="G8" s="48"/>
    </row>
    <row r="9" spans="1:123" x14ac:dyDescent="0.3"/>
    <row r="10" spans="1:123" x14ac:dyDescent="0.3">
      <c r="B10" s="6" t="s">
        <v>85</v>
      </c>
      <c r="I10" s="6" t="s">
        <v>97</v>
      </c>
    </row>
    <row r="11" spans="1:123" x14ac:dyDescent="0.3">
      <c r="D11" s="12" t="str">
        <f>Inputs!D57</f>
        <v>Plant &amp; Equipment</v>
      </c>
      <c r="F11" s="51" t="str">
        <f>Inputs!E11&amp;" "&amp; Inputs!E10</f>
        <v>INR Mn</v>
      </c>
      <c r="H11" s="57">
        <f>Inputs!G57*Exchng</f>
        <v>13542.32006</v>
      </c>
      <c r="I11" s="6">
        <f>Inputs!H58</f>
        <v>20</v>
      </c>
    </row>
    <row r="12" spans="1:123" x14ac:dyDescent="0.3">
      <c r="D12" s="12" t="str">
        <f>Inputs!D63</f>
        <v>Technological &amp; Service Fee</v>
      </c>
      <c r="F12" s="51" t="str">
        <f>F11</f>
        <v>INR Mn</v>
      </c>
      <c r="H12" s="57">
        <f>Inputs!G63*Exchng</f>
        <v>0</v>
      </c>
      <c r="I12" s="6">
        <f>Inputs!H64</f>
        <v>10</v>
      </c>
    </row>
    <row r="13" spans="1:123" x14ac:dyDescent="0.3">
      <c r="D13" s="12" t="str">
        <f>Inputs!D71</f>
        <v>Building</v>
      </c>
      <c r="F13" s="51" t="str">
        <f t="shared" ref="F13:F14" si="0">F12</f>
        <v>INR Mn</v>
      </c>
      <c r="H13" s="57">
        <f>Inputs!G71*Exchng</f>
        <v>1010.6209</v>
      </c>
      <c r="I13" s="6">
        <f>Inputs!H72</f>
        <v>40</v>
      </c>
    </row>
    <row r="14" spans="1:123" x14ac:dyDescent="0.3">
      <c r="D14" s="12" t="str">
        <f>Inputs!D53</f>
        <v>Effective Land cost</v>
      </c>
      <c r="F14" s="51" t="str">
        <f t="shared" si="0"/>
        <v>INR Mn</v>
      </c>
      <c r="H14" s="57">
        <f>Inputs!H53*Inputs!H51*Exchng</f>
        <v>45</v>
      </c>
    </row>
    <row r="15" spans="1:123" x14ac:dyDescent="0.3">
      <c r="D15" s="12" t="s">
        <v>258</v>
      </c>
      <c r="F15" s="51" t="str">
        <f>F14</f>
        <v>INR Mn</v>
      </c>
      <c r="H15" s="57"/>
      <c r="I15" s="6">
        <f>Inputs!H78*4</f>
        <v>40</v>
      </c>
    </row>
    <row r="16" spans="1:123" x14ac:dyDescent="0.3">
      <c r="D16" s="12" t="s">
        <v>259</v>
      </c>
      <c r="E16" s="68">
        <f>Inputs!H141</f>
        <v>1.2500000000000001E-2</v>
      </c>
      <c r="F16" s="51" t="str">
        <f>F15</f>
        <v>INR Mn</v>
      </c>
      <c r="H16" s="57"/>
      <c r="I16" s="6">
        <f>Inputs!H79*4</f>
        <v>40</v>
      </c>
    </row>
    <row r="17" spans="2:123" x14ac:dyDescent="0.3"/>
    <row r="18" spans="2:123" x14ac:dyDescent="0.3">
      <c r="B18" s="6" t="s">
        <v>86</v>
      </c>
    </row>
    <row r="19" spans="2:123" x14ac:dyDescent="0.3">
      <c r="D19" s="12" t="str">
        <f>D11</f>
        <v>Plant &amp; Equipment</v>
      </c>
      <c r="E19" s="59">
        <f>Inputs!H61</f>
        <v>0</v>
      </c>
      <c r="F19" s="51" t="s">
        <v>32</v>
      </c>
      <c r="G19" s="6"/>
      <c r="H19" s="58">
        <f>(1+$E19)^(H$6/4)</f>
        <v>1</v>
      </c>
      <c r="I19" s="58">
        <f t="shared" ref="I19:X22" si="1">(1+$E19)^(I$6/4)</f>
        <v>1</v>
      </c>
      <c r="J19" s="58">
        <f t="shared" si="1"/>
        <v>1</v>
      </c>
      <c r="K19" s="58">
        <f t="shared" si="1"/>
        <v>1</v>
      </c>
      <c r="L19" s="58">
        <f t="shared" si="1"/>
        <v>1</v>
      </c>
      <c r="M19" s="58">
        <f t="shared" si="1"/>
        <v>1</v>
      </c>
      <c r="N19" s="58">
        <f t="shared" si="1"/>
        <v>1</v>
      </c>
      <c r="O19" s="58">
        <f t="shared" si="1"/>
        <v>1</v>
      </c>
      <c r="P19" s="58">
        <f t="shared" si="1"/>
        <v>1</v>
      </c>
      <c r="Q19" s="58">
        <f t="shared" si="1"/>
        <v>1</v>
      </c>
      <c r="R19" s="58">
        <f t="shared" si="1"/>
        <v>1</v>
      </c>
      <c r="S19" s="58">
        <f t="shared" si="1"/>
        <v>1</v>
      </c>
      <c r="T19" s="58">
        <f t="shared" si="1"/>
        <v>1</v>
      </c>
      <c r="U19" s="58">
        <f t="shared" si="1"/>
        <v>1</v>
      </c>
      <c r="V19" s="58">
        <f t="shared" si="1"/>
        <v>1</v>
      </c>
      <c r="W19" s="58">
        <f t="shared" si="1"/>
        <v>1</v>
      </c>
      <c r="X19" s="58">
        <f t="shared" si="1"/>
        <v>1</v>
      </c>
      <c r="Y19" s="58">
        <f t="shared" ref="Y19:AN22" si="2">(1+$E19)^(Y$6/4)</f>
        <v>1</v>
      </c>
      <c r="Z19" s="58">
        <f t="shared" si="2"/>
        <v>1</v>
      </c>
      <c r="AA19" s="58">
        <f t="shared" si="2"/>
        <v>1</v>
      </c>
      <c r="AB19" s="58">
        <f t="shared" si="2"/>
        <v>1</v>
      </c>
      <c r="AC19" s="58">
        <f t="shared" si="2"/>
        <v>1</v>
      </c>
      <c r="AD19" s="58">
        <f t="shared" si="2"/>
        <v>1</v>
      </c>
      <c r="AE19" s="58">
        <f t="shared" si="2"/>
        <v>1</v>
      </c>
      <c r="AF19" s="58">
        <f t="shared" si="2"/>
        <v>1</v>
      </c>
      <c r="AG19" s="58">
        <f t="shared" si="2"/>
        <v>1</v>
      </c>
      <c r="AH19" s="58">
        <f t="shared" si="2"/>
        <v>1</v>
      </c>
      <c r="AI19" s="58">
        <f t="shared" si="2"/>
        <v>1</v>
      </c>
      <c r="AJ19" s="58">
        <f t="shared" si="2"/>
        <v>1</v>
      </c>
      <c r="AK19" s="58">
        <f t="shared" si="2"/>
        <v>1</v>
      </c>
      <c r="AL19" s="58">
        <f t="shared" si="2"/>
        <v>1</v>
      </c>
      <c r="AM19" s="58">
        <f t="shared" si="2"/>
        <v>1</v>
      </c>
      <c r="AN19" s="58">
        <f t="shared" si="2"/>
        <v>1</v>
      </c>
      <c r="AO19" s="58">
        <f t="shared" ref="AO19:BD22" si="3">(1+$E19)^(AO$6/4)</f>
        <v>1</v>
      </c>
      <c r="AP19" s="58">
        <f t="shared" si="3"/>
        <v>1</v>
      </c>
      <c r="AQ19" s="58">
        <f t="shared" si="3"/>
        <v>1</v>
      </c>
      <c r="AR19" s="58">
        <f t="shared" si="3"/>
        <v>1</v>
      </c>
      <c r="AS19" s="58">
        <f t="shared" si="3"/>
        <v>1</v>
      </c>
      <c r="AT19" s="58">
        <f t="shared" si="3"/>
        <v>1</v>
      </c>
      <c r="AU19" s="58">
        <f t="shared" si="3"/>
        <v>1</v>
      </c>
      <c r="AV19" s="58">
        <f t="shared" si="3"/>
        <v>1</v>
      </c>
      <c r="AW19" s="58">
        <f t="shared" si="3"/>
        <v>1</v>
      </c>
      <c r="AX19" s="58">
        <f t="shared" si="3"/>
        <v>1</v>
      </c>
      <c r="AY19" s="58">
        <f t="shared" si="3"/>
        <v>1</v>
      </c>
      <c r="AZ19" s="58">
        <f t="shared" si="3"/>
        <v>1</v>
      </c>
      <c r="BA19" s="58">
        <f t="shared" si="3"/>
        <v>1</v>
      </c>
      <c r="BB19" s="58">
        <f t="shared" si="3"/>
        <v>1</v>
      </c>
      <c r="BC19" s="58">
        <f t="shared" si="3"/>
        <v>1</v>
      </c>
      <c r="BD19" s="58">
        <f t="shared" si="3"/>
        <v>1</v>
      </c>
      <c r="BE19" s="58">
        <f t="shared" ref="BE19:BT22" si="4">(1+$E19)^(BE$6/4)</f>
        <v>1</v>
      </c>
      <c r="BF19" s="58">
        <f t="shared" si="4"/>
        <v>1</v>
      </c>
      <c r="BG19" s="58">
        <f t="shared" si="4"/>
        <v>1</v>
      </c>
      <c r="BH19" s="58">
        <f t="shared" si="4"/>
        <v>1</v>
      </c>
      <c r="BI19" s="58">
        <f t="shared" si="4"/>
        <v>1</v>
      </c>
      <c r="BJ19" s="58">
        <f t="shared" si="4"/>
        <v>1</v>
      </c>
      <c r="BK19" s="58">
        <f t="shared" si="4"/>
        <v>1</v>
      </c>
      <c r="BL19" s="58">
        <f t="shared" si="4"/>
        <v>1</v>
      </c>
      <c r="BM19" s="58">
        <f t="shared" si="4"/>
        <v>1</v>
      </c>
      <c r="BN19" s="58">
        <f t="shared" si="4"/>
        <v>1</v>
      </c>
      <c r="BO19" s="58">
        <f t="shared" si="4"/>
        <v>1</v>
      </c>
      <c r="BP19" s="58">
        <f t="shared" si="4"/>
        <v>1</v>
      </c>
      <c r="BQ19" s="58">
        <f t="shared" si="4"/>
        <v>1</v>
      </c>
      <c r="BR19" s="58">
        <f t="shared" si="4"/>
        <v>1</v>
      </c>
      <c r="BS19" s="58">
        <f t="shared" si="4"/>
        <v>1</v>
      </c>
      <c r="BT19" s="58">
        <f t="shared" si="4"/>
        <v>1</v>
      </c>
      <c r="BU19" s="58">
        <f t="shared" ref="BU19:CJ22" si="5">(1+$E19)^(BU$6/4)</f>
        <v>1</v>
      </c>
      <c r="BV19" s="58">
        <f t="shared" si="5"/>
        <v>1</v>
      </c>
      <c r="BW19" s="58">
        <f t="shared" si="5"/>
        <v>1</v>
      </c>
      <c r="BX19" s="58">
        <f t="shared" si="5"/>
        <v>1</v>
      </c>
      <c r="BY19" s="58">
        <f t="shared" si="5"/>
        <v>1</v>
      </c>
      <c r="BZ19" s="58">
        <f t="shared" si="5"/>
        <v>1</v>
      </c>
      <c r="CA19" s="58">
        <f t="shared" si="5"/>
        <v>1</v>
      </c>
      <c r="CB19" s="58">
        <f t="shared" si="5"/>
        <v>1</v>
      </c>
      <c r="CC19" s="58">
        <f t="shared" si="5"/>
        <v>1</v>
      </c>
      <c r="CD19" s="58">
        <f t="shared" si="5"/>
        <v>1</v>
      </c>
      <c r="CE19" s="58">
        <f t="shared" si="5"/>
        <v>1</v>
      </c>
      <c r="CF19" s="58">
        <f t="shared" si="5"/>
        <v>1</v>
      </c>
      <c r="CG19" s="58">
        <f t="shared" si="5"/>
        <v>1</v>
      </c>
      <c r="CH19" s="58">
        <f t="shared" si="5"/>
        <v>1</v>
      </c>
      <c r="CI19" s="58">
        <f t="shared" si="5"/>
        <v>1</v>
      </c>
      <c r="CJ19" s="58">
        <f t="shared" si="5"/>
        <v>1</v>
      </c>
      <c r="CK19" s="58">
        <f t="shared" ref="CK19:CZ22" si="6">(1+$E19)^(CK$6/4)</f>
        <v>1</v>
      </c>
      <c r="CL19" s="58">
        <f t="shared" si="6"/>
        <v>1</v>
      </c>
      <c r="CM19" s="58">
        <f t="shared" si="6"/>
        <v>1</v>
      </c>
      <c r="CN19" s="58">
        <f t="shared" si="6"/>
        <v>1</v>
      </c>
      <c r="CO19" s="58">
        <f t="shared" si="6"/>
        <v>1</v>
      </c>
      <c r="CP19" s="58">
        <f t="shared" si="6"/>
        <v>1</v>
      </c>
      <c r="CQ19" s="58">
        <f t="shared" si="6"/>
        <v>1</v>
      </c>
      <c r="CR19" s="58">
        <f t="shared" si="6"/>
        <v>1</v>
      </c>
      <c r="CS19" s="58">
        <f t="shared" si="6"/>
        <v>1</v>
      </c>
      <c r="CT19" s="58">
        <f t="shared" si="6"/>
        <v>1</v>
      </c>
      <c r="CU19" s="58">
        <f t="shared" si="6"/>
        <v>1</v>
      </c>
      <c r="CV19" s="58">
        <f t="shared" si="6"/>
        <v>1</v>
      </c>
      <c r="CW19" s="58">
        <f t="shared" si="6"/>
        <v>1</v>
      </c>
      <c r="CX19" s="58">
        <f t="shared" si="6"/>
        <v>1</v>
      </c>
      <c r="CY19" s="58">
        <f t="shared" si="6"/>
        <v>1</v>
      </c>
      <c r="CZ19" s="58">
        <f t="shared" si="6"/>
        <v>1</v>
      </c>
      <c r="DA19" s="58">
        <f t="shared" ref="DA19:DP22" si="7">(1+$E19)^(DA$6/4)</f>
        <v>1</v>
      </c>
      <c r="DB19" s="58">
        <f t="shared" si="7"/>
        <v>1</v>
      </c>
      <c r="DC19" s="58">
        <f t="shared" si="7"/>
        <v>1</v>
      </c>
      <c r="DD19" s="58">
        <f t="shared" si="7"/>
        <v>1</v>
      </c>
      <c r="DE19" s="58">
        <f t="shared" si="7"/>
        <v>1</v>
      </c>
      <c r="DF19" s="58">
        <f t="shared" si="7"/>
        <v>1</v>
      </c>
      <c r="DG19" s="58">
        <f t="shared" si="7"/>
        <v>1</v>
      </c>
      <c r="DH19" s="58">
        <f t="shared" si="7"/>
        <v>1</v>
      </c>
      <c r="DI19" s="58">
        <f t="shared" si="7"/>
        <v>1</v>
      </c>
      <c r="DJ19" s="58">
        <f t="shared" si="7"/>
        <v>1</v>
      </c>
      <c r="DK19" s="58">
        <f t="shared" si="7"/>
        <v>1</v>
      </c>
      <c r="DL19" s="58">
        <f t="shared" si="7"/>
        <v>1</v>
      </c>
      <c r="DM19" s="58">
        <f t="shared" si="7"/>
        <v>1</v>
      </c>
      <c r="DN19" s="58">
        <f t="shared" si="7"/>
        <v>1</v>
      </c>
      <c r="DO19" s="58">
        <f t="shared" si="7"/>
        <v>1</v>
      </c>
      <c r="DP19" s="58">
        <f t="shared" si="7"/>
        <v>1</v>
      </c>
      <c r="DQ19" s="58">
        <f t="shared" ref="DQ19:DS22" si="8">(1+$E19)^(DQ$6/4)</f>
        <v>1</v>
      </c>
      <c r="DR19" s="58">
        <f t="shared" si="8"/>
        <v>1</v>
      </c>
      <c r="DS19" s="58">
        <f t="shared" si="8"/>
        <v>1</v>
      </c>
    </row>
    <row r="20" spans="2:123" x14ac:dyDescent="0.3">
      <c r="D20" s="12" t="str">
        <f>D12</f>
        <v>Technological &amp; Service Fee</v>
      </c>
      <c r="E20" s="59">
        <f>Inputs!H67</f>
        <v>0</v>
      </c>
      <c r="F20" s="51" t="str">
        <f>F19</f>
        <v>%</v>
      </c>
      <c r="G20" s="6"/>
      <c r="H20" s="58">
        <f t="shared" ref="H20:H22" si="9">(1+$E20)^(H$6/4)</f>
        <v>1</v>
      </c>
      <c r="I20" s="58">
        <f t="shared" si="1"/>
        <v>1</v>
      </c>
      <c r="J20" s="58">
        <f t="shared" si="1"/>
        <v>1</v>
      </c>
      <c r="K20" s="58">
        <f t="shared" si="1"/>
        <v>1</v>
      </c>
      <c r="L20" s="58">
        <f t="shared" si="1"/>
        <v>1</v>
      </c>
      <c r="M20" s="58">
        <f t="shared" si="1"/>
        <v>1</v>
      </c>
      <c r="N20" s="58">
        <f t="shared" si="1"/>
        <v>1</v>
      </c>
      <c r="O20" s="58">
        <f t="shared" si="1"/>
        <v>1</v>
      </c>
      <c r="P20" s="58">
        <f t="shared" si="1"/>
        <v>1</v>
      </c>
      <c r="Q20" s="58">
        <f t="shared" si="1"/>
        <v>1</v>
      </c>
      <c r="R20" s="58">
        <f t="shared" si="1"/>
        <v>1</v>
      </c>
      <c r="S20" s="58">
        <f t="shared" si="1"/>
        <v>1</v>
      </c>
      <c r="T20" s="58">
        <f t="shared" si="1"/>
        <v>1</v>
      </c>
      <c r="U20" s="58">
        <f t="shared" si="1"/>
        <v>1</v>
      </c>
      <c r="V20" s="58">
        <f t="shared" si="1"/>
        <v>1</v>
      </c>
      <c r="W20" s="58">
        <f t="shared" si="1"/>
        <v>1</v>
      </c>
      <c r="X20" s="58">
        <f t="shared" si="1"/>
        <v>1</v>
      </c>
      <c r="Y20" s="58">
        <f t="shared" si="2"/>
        <v>1</v>
      </c>
      <c r="Z20" s="58">
        <f t="shared" si="2"/>
        <v>1</v>
      </c>
      <c r="AA20" s="58">
        <f t="shared" si="2"/>
        <v>1</v>
      </c>
      <c r="AB20" s="58">
        <f t="shared" si="2"/>
        <v>1</v>
      </c>
      <c r="AC20" s="58">
        <f t="shared" si="2"/>
        <v>1</v>
      </c>
      <c r="AD20" s="58">
        <f t="shared" si="2"/>
        <v>1</v>
      </c>
      <c r="AE20" s="58">
        <f t="shared" si="2"/>
        <v>1</v>
      </c>
      <c r="AF20" s="58">
        <f t="shared" si="2"/>
        <v>1</v>
      </c>
      <c r="AG20" s="58">
        <f t="shared" si="2"/>
        <v>1</v>
      </c>
      <c r="AH20" s="58">
        <f t="shared" si="2"/>
        <v>1</v>
      </c>
      <c r="AI20" s="58">
        <f t="shared" si="2"/>
        <v>1</v>
      </c>
      <c r="AJ20" s="58">
        <f t="shared" si="2"/>
        <v>1</v>
      </c>
      <c r="AK20" s="58">
        <f t="shared" si="2"/>
        <v>1</v>
      </c>
      <c r="AL20" s="58">
        <f t="shared" si="2"/>
        <v>1</v>
      </c>
      <c r="AM20" s="58">
        <f t="shared" si="2"/>
        <v>1</v>
      </c>
      <c r="AN20" s="58">
        <f t="shared" si="2"/>
        <v>1</v>
      </c>
      <c r="AO20" s="58">
        <f t="shared" si="3"/>
        <v>1</v>
      </c>
      <c r="AP20" s="58">
        <f t="shared" si="3"/>
        <v>1</v>
      </c>
      <c r="AQ20" s="58">
        <f t="shared" si="3"/>
        <v>1</v>
      </c>
      <c r="AR20" s="58">
        <f t="shared" si="3"/>
        <v>1</v>
      </c>
      <c r="AS20" s="58">
        <f t="shared" si="3"/>
        <v>1</v>
      </c>
      <c r="AT20" s="58">
        <f t="shared" si="3"/>
        <v>1</v>
      </c>
      <c r="AU20" s="58">
        <f t="shared" si="3"/>
        <v>1</v>
      </c>
      <c r="AV20" s="58">
        <f t="shared" si="3"/>
        <v>1</v>
      </c>
      <c r="AW20" s="58">
        <f t="shared" si="3"/>
        <v>1</v>
      </c>
      <c r="AX20" s="58">
        <f t="shared" si="3"/>
        <v>1</v>
      </c>
      <c r="AY20" s="58">
        <f t="shared" si="3"/>
        <v>1</v>
      </c>
      <c r="AZ20" s="58">
        <f t="shared" si="3"/>
        <v>1</v>
      </c>
      <c r="BA20" s="58">
        <f t="shared" si="3"/>
        <v>1</v>
      </c>
      <c r="BB20" s="58">
        <f t="shared" si="3"/>
        <v>1</v>
      </c>
      <c r="BC20" s="58">
        <f t="shared" si="3"/>
        <v>1</v>
      </c>
      <c r="BD20" s="58">
        <f t="shared" si="3"/>
        <v>1</v>
      </c>
      <c r="BE20" s="58">
        <f t="shared" si="4"/>
        <v>1</v>
      </c>
      <c r="BF20" s="58">
        <f t="shared" si="4"/>
        <v>1</v>
      </c>
      <c r="BG20" s="58">
        <f t="shared" si="4"/>
        <v>1</v>
      </c>
      <c r="BH20" s="58">
        <f t="shared" si="4"/>
        <v>1</v>
      </c>
      <c r="BI20" s="58">
        <f t="shared" si="4"/>
        <v>1</v>
      </c>
      <c r="BJ20" s="58">
        <f t="shared" si="4"/>
        <v>1</v>
      </c>
      <c r="BK20" s="58">
        <f t="shared" si="4"/>
        <v>1</v>
      </c>
      <c r="BL20" s="58">
        <f t="shared" si="4"/>
        <v>1</v>
      </c>
      <c r="BM20" s="58">
        <f t="shared" si="4"/>
        <v>1</v>
      </c>
      <c r="BN20" s="58">
        <f t="shared" si="4"/>
        <v>1</v>
      </c>
      <c r="BO20" s="58">
        <f t="shared" si="4"/>
        <v>1</v>
      </c>
      <c r="BP20" s="58">
        <f t="shared" si="4"/>
        <v>1</v>
      </c>
      <c r="BQ20" s="58">
        <f t="shared" si="4"/>
        <v>1</v>
      </c>
      <c r="BR20" s="58">
        <f t="shared" si="4"/>
        <v>1</v>
      </c>
      <c r="BS20" s="58">
        <f t="shared" si="4"/>
        <v>1</v>
      </c>
      <c r="BT20" s="58">
        <f t="shared" si="4"/>
        <v>1</v>
      </c>
      <c r="BU20" s="58">
        <f t="shared" si="5"/>
        <v>1</v>
      </c>
      <c r="BV20" s="58">
        <f t="shared" si="5"/>
        <v>1</v>
      </c>
      <c r="BW20" s="58">
        <f t="shared" si="5"/>
        <v>1</v>
      </c>
      <c r="BX20" s="58">
        <f t="shared" si="5"/>
        <v>1</v>
      </c>
      <c r="BY20" s="58">
        <f t="shared" si="5"/>
        <v>1</v>
      </c>
      <c r="BZ20" s="58">
        <f t="shared" si="5"/>
        <v>1</v>
      </c>
      <c r="CA20" s="58">
        <f t="shared" si="5"/>
        <v>1</v>
      </c>
      <c r="CB20" s="58">
        <f t="shared" si="5"/>
        <v>1</v>
      </c>
      <c r="CC20" s="58">
        <f t="shared" si="5"/>
        <v>1</v>
      </c>
      <c r="CD20" s="58">
        <f t="shared" si="5"/>
        <v>1</v>
      </c>
      <c r="CE20" s="58">
        <f t="shared" si="5"/>
        <v>1</v>
      </c>
      <c r="CF20" s="58">
        <f t="shared" si="5"/>
        <v>1</v>
      </c>
      <c r="CG20" s="58">
        <f t="shared" si="5"/>
        <v>1</v>
      </c>
      <c r="CH20" s="58">
        <f t="shared" si="5"/>
        <v>1</v>
      </c>
      <c r="CI20" s="58">
        <f t="shared" si="5"/>
        <v>1</v>
      </c>
      <c r="CJ20" s="58">
        <f t="shared" si="5"/>
        <v>1</v>
      </c>
      <c r="CK20" s="58">
        <f t="shared" si="6"/>
        <v>1</v>
      </c>
      <c r="CL20" s="58">
        <f t="shared" si="6"/>
        <v>1</v>
      </c>
      <c r="CM20" s="58">
        <f t="shared" si="6"/>
        <v>1</v>
      </c>
      <c r="CN20" s="58">
        <f t="shared" si="6"/>
        <v>1</v>
      </c>
      <c r="CO20" s="58">
        <f t="shared" si="6"/>
        <v>1</v>
      </c>
      <c r="CP20" s="58">
        <f t="shared" si="6"/>
        <v>1</v>
      </c>
      <c r="CQ20" s="58">
        <f t="shared" si="6"/>
        <v>1</v>
      </c>
      <c r="CR20" s="58">
        <f t="shared" si="6"/>
        <v>1</v>
      </c>
      <c r="CS20" s="58">
        <f t="shared" si="6"/>
        <v>1</v>
      </c>
      <c r="CT20" s="58">
        <f t="shared" si="6"/>
        <v>1</v>
      </c>
      <c r="CU20" s="58">
        <f t="shared" si="6"/>
        <v>1</v>
      </c>
      <c r="CV20" s="58">
        <f t="shared" si="6"/>
        <v>1</v>
      </c>
      <c r="CW20" s="58">
        <f t="shared" si="6"/>
        <v>1</v>
      </c>
      <c r="CX20" s="58">
        <f t="shared" si="6"/>
        <v>1</v>
      </c>
      <c r="CY20" s="58">
        <f t="shared" si="6"/>
        <v>1</v>
      </c>
      <c r="CZ20" s="58">
        <f t="shared" si="6"/>
        <v>1</v>
      </c>
      <c r="DA20" s="58">
        <f t="shared" si="7"/>
        <v>1</v>
      </c>
      <c r="DB20" s="58">
        <f t="shared" si="7"/>
        <v>1</v>
      </c>
      <c r="DC20" s="58">
        <f t="shared" si="7"/>
        <v>1</v>
      </c>
      <c r="DD20" s="58">
        <f t="shared" si="7"/>
        <v>1</v>
      </c>
      <c r="DE20" s="58">
        <f t="shared" si="7"/>
        <v>1</v>
      </c>
      <c r="DF20" s="58">
        <f t="shared" si="7"/>
        <v>1</v>
      </c>
      <c r="DG20" s="58">
        <f t="shared" si="7"/>
        <v>1</v>
      </c>
      <c r="DH20" s="58">
        <f t="shared" si="7"/>
        <v>1</v>
      </c>
      <c r="DI20" s="58">
        <f t="shared" si="7"/>
        <v>1</v>
      </c>
      <c r="DJ20" s="58">
        <f t="shared" si="7"/>
        <v>1</v>
      </c>
      <c r="DK20" s="58">
        <f t="shared" si="7"/>
        <v>1</v>
      </c>
      <c r="DL20" s="58">
        <f t="shared" si="7"/>
        <v>1</v>
      </c>
      <c r="DM20" s="58">
        <f t="shared" si="7"/>
        <v>1</v>
      </c>
      <c r="DN20" s="58">
        <f t="shared" si="7"/>
        <v>1</v>
      </c>
      <c r="DO20" s="58">
        <f t="shared" si="7"/>
        <v>1</v>
      </c>
      <c r="DP20" s="58">
        <f t="shared" si="7"/>
        <v>1</v>
      </c>
      <c r="DQ20" s="58">
        <f t="shared" si="8"/>
        <v>1</v>
      </c>
      <c r="DR20" s="58">
        <f t="shared" si="8"/>
        <v>1</v>
      </c>
      <c r="DS20" s="58">
        <f t="shared" si="8"/>
        <v>1</v>
      </c>
    </row>
    <row r="21" spans="2:123" x14ac:dyDescent="0.3">
      <c r="D21" s="12" t="str">
        <f>D13</f>
        <v>Building</v>
      </c>
      <c r="E21" s="59">
        <f>Inputs!H75</f>
        <v>0</v>
      </c>
      <c r="F21" s="51" t="str">
        <f t="shared" ref="F21:F22" si="10">F20</f>
        <v>%</v>
      </c>
      <c r="G21" s="6"/>
      <c r="H21" s="58">
        <f t="shared" si="9"/>
        <v>1</v>
      </c>
      <c r="I21" s="58">
        <f t="shared" si="1"/>
        <v>1</v>
      </c>
      <c r="J21" s="58">
        <f t="shared" si="1"/>
        <v>1</v>
      </c>
      <c r="K21" s="58">
        <f t="shared" si="1"/>
        <v>1</v>
      </c>
      <c r="L21" s="58">
        <f t="shared" si="1"/>
        <v>1</v>
      </c>
      <c r="M21" s="58">
        <f t="shared" si="1"/>
        <v>1</v>
      </c>
      <c r="N21" s="58">
        <f t="shared" si="1"/>
        <v>1</v>
      </c>
      <c r="O21" s="58">
        <f t="shared" si="1"/>
        <v>1</v>
      </c>
      <c r="P21" s="58">
        <f t="shared" si="1"/>
        <v>1</v>
      </c>
      <c r="Q21" s="58">
        <f t="shared" si="1"/>
        <v>1</v>
      </c>
      <c r="R21" s="58">
        <f t="shared" si="1"/>
        <v>1</v>
      </c>
      <c r="S21" s="58">
        <f t="shared" si="1"/>
        <v>1</v>
      </c>
      <c r="T21" s="58">
        <f t="shared" si="1"/>
        <v>1</v>
      </c>
      <c r="U21" s="58">
        <f t="shared" si="1"/>
        <v>1</v>
      </c>
      <c r="V21" s="58">
        <f t="shared" si="1"/>
        <v>1</v>
      </c>
      <c r="W21" s="58">
        <f t="shared" si="1"/>
        <v>1</v>
      </c>
      <c r="X21" s="58">
        <f t="shared" si="1"/>
        <v>1</v>
      </c>
      <c r="Y21" s="58">
        <f t="shared" si="2"/>
        <v>1</v>
      </c>
      <c r="Z21" s="58">
        <f t="shared" si="2"/>
        <v>1</v>
      </c>
      <c r="AA21" s="58">
        <f t="shared" si="2"/>
        <v>1</v>
      </c>
      <c r="AB21" s="58">
        <f t="shared" si="2"/>
        <v>1</v>
      </c>
      <c r="AC21" s="58">
        <f t="shared" si="2"/>
        <v>1</v>
      </c>
      <c r="AD21" s="58">
        <f t="shared" si="2"/>
        <v>1</v>
      </c>
      <c r="AE21" s="58">
        <f t="shared" si="2"/>
        <v>1</v>
      </c>
      <c r="AF21" s="58">
        <f t="shared" si="2"/>
        <v>1</v>
      </c>
      <c r="AG21" s="58">
        <f t="shared" si="2"/>
        <v>1</v>
      </c>
      <c r="AH21" s="58">
        <f t="shared" si="2"/>
        <v>1</v>
      </c>
      <c r="AI21" s="58">
        <f t="shared" si="2"/>
        <v>1</v>
      </c>
      <c r="AJ21" s="58">
        <f t="shared" si="2"/>
        <v>1</v>
      </c>
      <c r="AK21" s="58">
        <f t="shared" si="2"/>
        <v>1</v>
      </c>
      <c r="AL21" s="58">
        <f t="shared" si="2"/>
        <v>1</v>
      </c>
      <c r="AM21" s="58">
        <f t="shared" si="2"/>
        <v>1</v>
      </c>
      <c r="AN21" s="58">
        <f t="shared" si="2"/>
        <v>1</v>
      </c>
      <c r="AO21" s="58">
        <f t="shared" si="3"/>
        <v>1</v>
      </c>
      <c r="AP21" s="58">
        <f t="shared" si="3"/>
        <v>1</v>
      </c>
      <c r="AQ21" s="58">
        <f t="shared" si="3"/>
        <v>1</v>
      </c>
      <c r="AR21" s="58">
        <f t="shared" si="3"/>
        <v>1</v>
      </c>
      <c r="AS21" s="58">
        <f t="shared" si="3"/>
        <v>1</v>
      </c>
      <c r="AT21" s="58">
        <f t="shared" si="3"/>
        <v>1</v>
      </c>
      <c r="AU21" s="58">
        <f t="shared" si="3"/>
        <v>1</v>
      </c>
      <c r="AV21" s="58">
        <f t="shared" si="3"/>
        <v>1</v>
      </c>
      <c r="AW21" s="58">
        <f t="shared" si="3"/>
        <v>1</v>
      </c>
      <c r="AX21" s="58">
        <f t="shared" si="3"/>
        <v>1</v>
      </c>
      <c r="AY21" s="58">
        <f t="shared" si="3"/>
        <v>1</v>
      </c>
      <c r="AZ21" s="58">
        <f t="shared" si="3"/>
        <v>1</v>
      </c>
      <c r="BA21" s="58">
        <f t="shared" si="3"/>
        <v>1</v>
      </c>
      <c r="BB21" s="58">
        <f t="shared" si="3"/>
        <v>1</v>
      </c>
      <c r="BC21" s="58">
        <f t="shared" si="3"/>
        <v>1</v>
      </c>
      <c r="BD21" s="58">
        <f t="shared" si="3"/>
        <v>1</v>
      </c>
      <c r="BE21" s="58">
        <f t="shared" si="4"/>
        <v>1</v>
      </c>
      <c r="BF21" s="58">
        <f t="shared" si="4"/>
        <v>1</v>
      </c>
      <c r="BG21" s="58">
        <f t="shared" si="4"/>
        <v>1</v>
      </c>
      <c r="BH21" s="58">
        <f t="shared" si="4"/>
        <v>1</v>
      </c>
      <c r="BI21" s="58">
        <f t="shared" si="4"/>
        <v>1</v>
      </c>
      <c r="BJ21" s="58">
        <f t="shared" si="4"/>
        <v>1</v>
      </c>
      <c r="BK21" s="58">
        <f t="shared" si="4"/>
        <v>1</v>
      </c>
      <c r="BL21" s="58">
        <f t="shared" si="4"/>
        <v>1</v>
      </c>
      <c r="BM21" s="58">
        <f t="shared" si="4"/>
        <v>1</v>
      </c>
      <c r="BN21" s="58">
        <f t="shared" si="4"/>
        <v>1</v>
      </c>
      <c r="BO21" s="58">
        <f t="shared" si="4"/>
        <v>1</v>
      </c>
      <c r="BP21" s="58">
        <f t="shared" si="4"/>
        <v>1</v>
      </c>
      <c r="BQ21" s="58">
        <f t="shared" si="4"/>
        <v>1</v>
      </c>
      <c r="BR21" s="58">
        <f t="shared" si="4"/>
        <v>1</v>
      </c>
      <c r="BS21" s="58">
        <f t="shared" si="4"/>
        <v>1</v>
      </c>
      <c r="BT21" s="58">
        <f t="shared" si="4"/>
        <v>1</v>
      </c>
      <c r="BU21" s="58">
        <f t="shared" si="5"/>
        <v>1</v>
      </c>
      <c r="BV21" s="58">
        <f t="shared" si="5"/>
        <v>1</v>
      </c>
      <c r="BW21" s="58">
        <f t="shared" si="5"/>
        <v>1</v>
      </c>
      <c r="BX21" s="58">
        <f t="shared" si="5"/>
        <v>1</v>
      </c>
      <c r="BY21" s="58">
        <f t="shared" si="5"/>
        <v>1</v>
      </c>
      <c r="BZ21" s="58">
        <f t="shared" si="5"/>
        <v>1</v>
      </c>
      <c r="CA21" s="58">
        <f t="shared" si="5"/>
        <v>1</v>
      </c>
      <c r="CB21" s="58">
        <f t="shared" si="5"/>
        <v>1</v>
      </c>
      <c r="CC21" s="58">
        <f t="shared" si="5"/>
        <v>1</v>
      </c>
      <c r="CD21" s="58">
        <f t="shared" si="5"/>
        <v>1</v>
      </c>
      <c r="CE21" s="58">
        <f t="shared" si="5"/>
        <v>1</v>
      </c>
      <c r="CF21" s="58">
        <f t="shared" si="5"/>
        <v>1</v>
      </c>
      <c r="CG21" s="58">
        <f t="shared" si="5"/>
        <v>1</v>
      </c>
      <c r="CH21" s="58">
        <f t="shared" si="5"/>
        <v>1</v>
      </c>
      <c r="CI21" s="58">
        <f t="shared" si="5"/>
        <v>1</v>
      </c>
      <c r="CJ21" s="58">
        <f t="shared" si="5"/>
        <v>1</v>
      </c>
      <c r="CK21" s="58">
        <f t="shared" si="6"/>
        <v>1</v>
      </c>
      <c r="CL21" s="58">
        <f t="shared" si="6"/>
        <v>1</v>
      </c>
      <c r="CM21" s="58">
        <f t="shared" si="6"/>
        <v>1</v>
      </c>
      <c r="CN21" s="58">
        <f t="shared" si="6"/>
        <v>1</v>
      </c>
      <c r="CO21" s="58">
        <f t="shared" si="6"/>
        <v>1</v>
      </c>
      <c r="CP21" s="58">
        <f t="shared" si="6"/>
        <v>1</v>
      </c>
      <c r="CQ21" s="58">
        <f t="shared" si="6"/>
        <v>1</v>
      </c>
      <c r="CR21" s="58">
        <f t="shared" si="6"/>
        <v>1</v>
      </c>
      <c r="CS21" s="58">
        <f t="shared" si="6"/>
        <v>1</v>
      </c>
      <c r="CT21" s="58">
        <f t="shared" si="6"/>
        <v>1</v>
      </c>
      <c r="CU21" s="58">
        <f t="shared" si="6"/>
        <v>1</v>
      </c>
      <c r="CV21" s="58">
        <f t="shared" si="6"/>
        <v>1</v>
      </c>
      <c r="CW21" s="58">
        <f t="shared" si="6"/>
        <v>1</v>
      </c>
      <c r="CX21" s="58">
        <f t="shared" si="6"/>
        <v>1</v>
      </c>
      <c r="CY21" s="58">
        <f t="shared" si="6"/>
        <v>1</v>
      </c>
      <c r="CZ21" s="58">
        <f t="shared" si="6"/>
        <v>1</v>
      </c>
      <c r="DA21" s="58">
        <f t="shared" si="7"/>
        <v>1</v>
      </c>
      <c r="DB21" s="58">
        <f t="shared" si="7"/>
        <v>1</v>
      </c>
      <c r="DC21" s="58">
        <f t="shared" si="7"/>
        <v>1</v>
      </c>
      <c r="DD21" s="58">
        <f t="shared" si="7"/>
        <v>1</v>
      </c>
      <c r="DE21" s="58">
        <f t="shared" si="7"/>
        <v>1</v>
      </c>
      <c r="DF21" s="58">
        <f t="shared" si="7"/>
        <v>1</v>
      </c>
      <c r="DG21" s="58">
        <f t="shared" si="7"/>
        <v>1</v>
      </c>
      <c r="DH21" s="58">
        <f t="shared" si="7"/>
        <v>1</v>
      </c>
      <c r="DI21" s="58">
        <f t="shared" si="7"/>
        <v>1</v>
      </c>
      <c r="DJ21" s="58">
        <f t="shared" si="7"/>
        <v>1</v>
      </c>
      <c r="DK21" s="58">
        <f t="shared" si="7"/>
        <v>1</v>
      </c>
      <c r="DL21" s="58">
        <f t="shared" si="7"/>
        <v>1</v>
      </c>
      <c r="DM21" s="58">
        <f t="shared" si="7"/>
        <v>1</v>
      </c>
      <c r="DN21" s="58">
        <f t="shared" si="7"/>
        <v>1</v>
      </c>
      <c r="DO21" s="58">
        <f t="shared" si="7"/>
        <v>1</v>
      </c>
      <c r="DP21" s="58">
        <f t="shared" si="7"/>
        <v>1</v>
      </c>
      <c r="DQ21" s="58">
        <f t="shared" si="8"/>
        <v>1</v>
      </c>
      <c r="DR21" s="58">
        <f t="shared" si="8"/>
        <v>1</v>
      </c>
      <c r="DS21" s="58">
        <f t="shared" si="8"/>
        <v>1</v>
      </c>
    </row>
    <row r="22" spans="2:123" x14ac:dyDescent="0.3">
      <c r="D22" s="12" t="str">
        <f>D14</f>
        <v>Effective Land cost</v>
      </c>
      <c r="E22" s="59">
        <f>Inputs!H55</f>
        <v>0</v>
      </c>
      <c r="F22" s="51" t="str">
        <f t="shared" si="10"/>
        <v>%</v>
      </c>
      <c r="G22" s="6"/>
      <c r="H22" s="58">
        <f t="shared" si="9"/>
        <v>1</v>
      </c>
      <c r="I22" s="58">
        <f t="shared" si="1"/>
        <v>1</v>
      </c>
      <c r="J22" s="58">
        <f t="shared" si="1"/>
        <v>1</v>
      </c>
      <c r="K22" s="58">
        <f t="shared" si="1"/>
        <v>1</v>
      </c>
      <c r="L22" s="58">
        <f t="shared" si="1"/>
        <v>1</v>
      </c>
      <c r="M22" s="58">
        <f t="shared" si="1"/>
        <v>1</v>
      </c>
      <c r="N22" s="58">
        <f t="shared" si="1"/>
        <v>1</v>
      </c>
      <c r="O22" s="58">
        <f t="shared" si="1"/>
        <v>1</v>
      </c>
      <c r="P22" s="58">
        <f t="shared" si="1"/>
        <v>1</v>
      </c>
      <c r="Q22" s="58">
        <f t="shared" si="1"/>
        <v>1</v>
      </c>
      <c r="R22" s="58">
        <f t="shared" si="1"/>
        <v>1</v>
      </c>
      <c r="S22" s="58">
        <f t="shared" si="1"/>
        <v>1</v>
      </c>
      <c r="T22" s="58">
        <f t="shared" si="1"/>
        <v>1</v>
      </c>
      <c r="U22" s="58">
        <f t="shared" si="1"/>
        <v>1</v>
      </c>
      <c r="V22" s="58">
        <f t="shared" si="1"/>
        <v>1</v>
      </c>
      <c r="W22" s="58">
        <f t="shared" si="1"/>
        <v>1</v>
      </c>
      <c r="X22" s="58">
        <f t="shared" si="1"/>
        <v>1</v>
      </c>
      <c r="Y22" s="58">
        <f t="shared" si="2"/>
        <v>1</v>
      </c>
      <c r="Z22" s="58">
        <f t="shared" si="2"/>
        <v>1</v>
      </c>
      <c r="AA22" s="58">
        <f t="shared" si="2"/>
        <v>1</v>
      </c>
      <c r="AB22" s="58">
        <f t="shared" si="2"/>
        <v>1</v>
      </c>
      <c r="AC22" s="58">
        <f t="shared" si="2"/>
        <v>1</v>
      </c>
      <c r="AD22" s="58">
        <f t="shared" si="2"/>
        <v>1</v>
      </c>
      <c r="AE22" s="58">
        <f t="shared" si="2"/>
        <v>1</v>
      </c>
      <c r="AF22" s="58">
        <f t="shared" si="2"/>
        <v>1</v>
      </c>
      <c r="AG22" s="58">
        <f t="shared" si="2"/>
        <v>1</v>
      </c>
      <c r="AH22" s="58">
        <f t="shared" si="2"/>
        <v>1</v>
      </c>
      <c r="AI22" s="58">
        <f t="shared" si="2"/>
        <v>1</v>
      </c>
      <c r="AJ22" s="58">
        <f t="shared" si="2"/>
        <v>1</v>
      </c>
      <c r="AK22" s="58">
        <f t="shared" si="2"/>
        <v>1</v>
      </c>
      <c r="AL22" s="58">
        <f t="shared" si="2"/>
        <v>1</v>
      </c>
      <c r="AM22" s="58">
        <f t="shared" si="2"/>
        <v>1</v>
      </c>
      <c r="AN22" s="58">
        <f t="shared" si="2"/>
        <v>1</v>
      </c>
      <c r="AO22" s="58">
        <f t="shared" si="3"/>
        <v>1</v>
      </c>
      <c r="AP22" s="58">
        <f t="shared" si="3"/>
        <v>1</v>
      </c>
      <c r="AQ22" s="58">
        <f t="shared" si="3"/>
        <v>1</v>
      </c>
      <c r="AR22" s="58">
        <f t="shared" si="3"/>
        <v>1</v>
      </c>
      <c r="AS22" s="58">
        <f t="shared" si="3"/>
        <v>1</v>
      </c>
      <c r="AT22" s="58">
        <f t="shared" si="3"/>
        <v>1</v>
      </c>
      <c r="AU22" s="58">
        <f t="shared" si="3"/>
        <v>1</v>
      </c>
      <c r="AV22" s="58">
        <f t="shared" si="3"/>
        <v>1</v>
      </c>
      <c r="AW22" s="58">
        <f t="shared" si="3"/>
        <v>1</v>
      </c>
      <c r="AX22" s="58">
        <f t="shared" si="3"/>
        <v>1</v>
      </c>
      <c r="AY22" s="58">
        <f t="shared" si="3"/>
        <v>1</v>
      </c>
      <c r="AZ22" s="58">
        <f t="shared" si="3"/>
        <v>1</v>
      </c>
      <c r="BA22" s="58">
        <f t="shared" si="3"/>
        <v>1</v>
      </c>
      <c r="BB22" s="58">
        <f t="shared" si="3"/>
        <v>1</v>
      </c>
      <c r="BC22" s="58">
        <f t="shared" si="3"/>
        <v>1</v>
      </c>
      <c r="BD22" s="58">
        <f t="shared" si="3"/>
        <v>1</v>
      </c>
      <c r="BE22" s="58">
        <f t="shared" si="4"/>
        <v>1</v>
      </c>
      <c r="BF22" s="58">
        <f t="shared" si="4"/>
        <v>1</v>
      </c>
      <c r="BG22" s="58">
        <f t="shared" si="4"/>
        <v>1</v>
      </c>
      <c r="BH22" s="58">
        <f t="shared" si="4"/>
        <v>1</v>
      </c>
      <c r="BI22" s="58">
        <f t="shared" si="4"/>
        <v>1</v>
      </c>
      <c r="BJ22" s="58">
        <f t="shared" si="4"/>
        <v>1</v>
      </c>
      <c r="BK22" s="58">
        <f t="shared" si="4"/>
        <v>1</v>
      </c>
      <c r="BL22" s="58">
        <f t="shared" si="4"/>
        <v>1</v>
      </c>
      <c r="BM22" s="58">
        <f t="shared" si="4"/>
        <v>1</v>
      </c>
      <c r="BN22" s="58">
        <f t="shared" si="4"/>
        <v>1</v>
      </c>
      <c r="BO22" s="58">
        <f t="shared" si="4"/>
        <v>1</v>
      </c>
      <c r="BP22" s="58">
        <f t="shared" si="4"/>
        <v>1</v>
      </c>
      <c r="BQ22" s="58">
        <f t="shared" si="4"/>
        <v>1</v>
      </c>
      <c r="BR22" s="58">
        <f t="shared" si="4"/>
        <v>1</v>
      </c>
      <c r="BS22" s="58">
        <f t="shared" si="4"/>
        <v>1</v>
      </c>
      <c r="BT22" s="58">
        <f t="shared" si="4"/>
        <v>1</v>
      </c>
      <c r="BU22" s="58">
        <f t="shared" si="5"/>
        <v>1</v>
      </c>
      <c r="BV22" s="58">
        <f t="shared" si="5"/>
        <v>1</v>
      </c>
      <c r="BW22" s="58">
        <f t="shared" si="5"/>
        <v>1</v>
      </c>
      <c r="BX22" s="58">
        <f t="shared" si="5"/>
        <v>1</v>
      </c>
      <c r="BY22" s="58">
        <f t="shared" si="5"/>
        <v>1</v>
      </c>
      <c r="BZ22" s="58">
        <f t="shared" si="5"/>
        <v>1</v>
      </c>
      <c r="CA22" s="58">
        <f t="shared" si="5"/>
        <v>1</v>
      </c>
      <c r="CB22" s="58">
        <f t="shared" si="5"/>
        <v>1</v>
      </c>
      <c r="CC22" s="58">
        <f t="shared" si="5"/>
        <v>1</v>
      </c>
      <c r="CD22" s="58">
        <f t="shared" si="5"/>
        <v>1</v>
      </c>
      <c r="CE22" s="58">
        <f t="shared" si="5"/>
        <v>1</v>
      </c>
      <c r="CF22" s="58">
        <f t="shared" si="5"/>
        <v>1</v>
      </c>
      <c r="CG22" s="58">
        <f t="shared" si="5"/>
        <v>1</v>
      </c>
      <c r="CH22" s="58">
        <f t="shared" si="5"/>
        <v>1</v>
      </c>
      <c r="CI22" s="58">
        <f t="shared" si="5"/>
        <v>1</v>
      </c>
      <c r="CJ22" s="58">
        <f t="shared" si="5"/>
        <v>1</v>
      </c>
      <c r="CK22" s="58">
        <f t="shared" si="6"/>
        <v>1</v>
      </c>
      <c r="CL22" s="58">
        <f t="shared" si="6"/>
        <v>1</v>
      </c>
      <c r="CM22" s="58">
        <f t="shared" si="6"/>
        <v>1</v>
      </c>
      <c r="CN22" s="58">
        <f t="shared" si="6"/>
        <v>1</v>
      </c>
      <c r="CO22" s="58">
        <f t="shared" si="6"/>
        <v>1</v>
      </c>
      <c r="CP22" s="58">
        <f t="shared" si="6"/>
        <v>1</v>
      </c>
      <c r="CQ22" s="58">
        <f t="shared" si="6"/>
        <v>1</v>
      </c>
      <c r="CR22" s="58">
        <f t="shared" si="6"/>
        <v>1</v>
      </c>
      <c r="CS22" s="58">
        <f t="shared" si="6"/>
        <v>1</v>
      </c>
      <c r="CT22" s="58">
        <f t="shared" si="6"/>
        <v>1</v>
      </c>
      <c r="CU22" s="58">
        <f t="shared" si="6"/>
        <v>1</v>
      </c>
      <c r="CV22" s="58">
        <f t="shared" si="6"/>
        <v>1</v>
      </c>
      <c r="CW22" s="58">
        <f t="shared" si="6"/>
        <v>1</v>
      </c>
      <c r="CX22" s="58">
        <f t="shared" si="6"/>
        <v>1</v>
      </c>
      <c r="CY22" s="58">
        <f t="shared" si="6"/>
        <v>1</v>
      </c>
      <c r="CZ22" s="58">
        <f t="shared" si="6"/>
        <v>1</v>
      </c>
      <c r="DA22" s="58">
        <f t="shared" si="7"/>
        <v>1</v>
      </c>
      <c r="DB22" s="58">
        <f t="shared" si="7"/>
        <v>1</v>
      </c>
      <c r="DC22" s="58">
        <f t="shared" si="7"/>
        <v>1</v>
      </c>
      <c r="DD22" s="58">
        <f t="shared" si="7"/>
        <v>1</v>
      </c>
      <c r="DE22" s="58">
        <f t="shared" si="7"/>
        <v>1</v>
      </c>
      <c r="DF22" s="58">
        <f t="shared" si="7"/>
        <v>1</v>
      </c>
      <c r="DG22" s="58">
        <f t="shared" si="7"/>
        <v>1</v>
      </c>
      <c r="DH22" s="58">
        <f t="shared" si="7"/>
        <v>1</v>
      </c>
      <c r="DI22" s="58">
        <f t="shared" si="7"/>
        <v>1</v>
      </c>
      <c r="DJ22" s="58">
        <f t="shared" si="7"/>
        <v>1</v>
      </c>
      <c r="DK22" s="58">
        <f t="shared" si="7"/>
        <v>1</v>
      </c>
      <c r="DL22" s="58">
        <f t="shared" si="7"/>
        <v>1</v>
      </c>
      <c r="DM22" s="58">
        <f t="shared" si="7"/>
        <v>1</v>
      </c>
      <c r="DN22" s="58">
        <f t="shared" si="7"/>
        <v>1</v>
      </c>
      <c r="DO22" s="58">
        <f t="shared" si="7"/>
        <v>1</v>
      </c>
      <c r="DP22" s="58">
        <f t="shared" si="7"/>
        <v>1</v>
      </c>
      <c r="DQ22" s="58">
        <f t="shared" si="8"/>
        <v>1</v>
      </c>
      <c r="DR22" s="58">
        <f t="shared" si="8"/>
        <v>1</v>
      </c>
      <c r="DS22" s="58">
        <f t="shared" si="8"/>
        <v>1</v>
      </c>
    </row>
    <row r="23" spans="2:123" x14ac:dyDescent="0.3"/>
    <row r="24" spans="2:123" x14ac:dyDescent="0.3">
      <c r="B24" s="6" t="s">
        <v>84</v>
      </c>
    </row>
    <row r="25" spans="2:123" x14ac:dyDescent="0.3">
      <c r="D25" s="12" t="str">
        <f>D11</f>
        <v>Plant &amp; Equipment</v>
      </c>
      <c r="F25" s="51" t="s">
        <v>32</v>
      </c>
      <c r="H25" s="58">
        <f>Inputs!H60</f>
        <v>0.1</v>
      </c>
      <c r="I25" s="58">
        <f>Inputs!I60</f>
        <v>0.5</v>
      </c>
      <c r="J25" s="58">
        <f>Inputs!J60</f>
        <v>0.4</v>
      </c>
      <c r="K25" s="58">
        <f>Inputs!K60</f>
        <v>0</v>
      </c>
    </row>
    <row r="26" spans="2:123" x14ac:dyDescent="0.3">
      <c r="D26" s="12" t="str">
        <f>D12</f>
        <v>Technological &amp; Service Fee</v>
      </c>
      <c r="F26" s="51" t="str">
        <f>F25</f>
        <v>%</v>
      </c>
      <c r="H26" s="58">
        <f>Inputs!H66</f>
        <v>0.4</v>
      </c>
      <c r="I26" s="58">
        <f>Inputs!I66</f>
        <v>0.4</v>
      </c>
      <c r="J26" s="58">
        <f>Inputs!J66</f>
        <v>0.2</v>
      </c>
      <c r="K26" s="58">
        <f>Inputs!K66</f>
        <v>0</v>
      </c>
    </row>
    <row r="27" spans="2:123" x14ac:dyDescent="0.3">
      <c r="D27" s="12" t="str">
        <f>D13</f>
        <v>Building</v>
      </c>
      <c r="F27" s="51" t="str">
        <f t="shared" ref="F27:F28" si="11">F26</f>
        <v>%</v>
      </c>
      <c r="H27" s="58">
        <f>Inputs!H74</f>
        <v>0.5</v>
      </c>
      <c r="I27" s="58">
        <f>Inputs!I74</f>
        <v>0.4</v>
      </c>
      <c r="J27" s="58">
        <f>Inputs!J74</f>
        <v>0.1</v>
      </c>
      <c r="K27" s="58">
        <f>Inputs!K74</f>
        <v>0</v>
      </c>
    </row>
    <row r="28" spans="2:123" x14ac:dyDescent="0.3">
      <c r="D28" s="12" t="str">
        <f>D14</f>
        <v>Effective Land cost</v>
      </c>
      <c r="F28" s="51" t="str">
        <f t="shared" si="11"/>
        <v>%</v>
      </c>
      <c r="H28" s="58">
        <f>Inputs!H54</f>
        <v>1</v>
      </c>
      <c r="I28" s="58">
        <f>Inputs!I54</f>
        <v>0</v>
      </c>
      <c r="J28" s="58">
        <f>Inputs!J54</f>
        <v>0</v>
      </c>
      <c r="K28" s="58">
        <f>Inputs!K54</f>
        <v>0</v>
      </c>
    </row>
    <row r="29" spans="2:123" x14ac:dyDescent="0.3">
      <c r="H29" s="58"/>
    </row>
    <row r="30" spans="2:123" x14ac:dyDescent="0.3">
      <c r="B30" s="6" t="s">
        <v>83</v>
      </c>
      <c r="G30" s="51" t="s">
        <v>92</v>
      </c>
    </row>
    <row r="31" spans="2:123" x14ac:dyDescent="0.3">
      <c r="D31" s="12" t="s">
        <v>23</v>
      </c>
      <c r="F31" s="51" t="s">
        <v>14</v>
      </c>
      <c r="G31" s="51">
        <f t="array" ref="G31:G35">TRANSPOSE(Inputs!H28:L28)</f>
        <v>1</v>
      </c>
      <c r="H31" s="57">
        <f>'Timings&amp;Flags'!H46</f>
        <v>1</v>
      </c>
      <c r="I31" s="57">
        <f>'Timings&amp;Flags'!I46</f>
        <v>1</v>
      </c>
      <c r="J31" s="57">
        <f>'Timings&amp;Flags'!J46</f>
        <v>1</v>
      </c>
      <c r="K31" s="57">
        <f>'Timings&amp;Flags'!K46</f>
        <v>0</v>
      </c>
      <c r="L31" s="57">
        <f>'Timings&amp;Flags'!L46</f>
        <v>0</v>
      </c>
      <c r="M31" s="57">
        <f>'Timings&amp;Flags'!M46</f>
        <v>0</v>
      </c>
      <c r="N31" s="57">
        <f>'Timings&amp;Flags'!N46</f>
        <v>0</v>
      </c>
      <c r="O31" s="57">
        <f>'Timings&amp;Flags'!O46</f>
        <v>0</v>
      </c>
      <c r="P31" s="57">
        <f>'Timings&amp;Flags'!P46</f>
        <v>0</v>
      </c>
      <c r="Q31" s="57">
        <f>'Timings&amp;Flags'!Q46</f>
        <v>0</v>
      </c>
      <c r="R31" s="57">
        <f>'Timings&amp;Flags'!R46</f>
        <v>0</v>
      </c>
      <c r="S31" s="57">
        <f>'Timings&amp;Flags'!S46</f>
        <v>0</v>
      </c>
      <c r="T31" s="57">
        <f>'Timings&amp;Flags'!T46</f>
        <v>0</v>
      </c>
      <c r="U31" s="57">
        <f>'Timings&amp;Flags'!U46</f>
        <v>0</v>
      </c>
      <c r="V31" s="57">
        <f>'Timings&amp;Flags'!V46</f>
        <v>0</v>
      </c>
      <c r="W31" s="57">
        <f>'Timings&amp;Flags'!W46</f>
        <v>0</v>
      </c>
      <c r="X31" s="57">
        <f>'Timings&amp;Flags'!X46</f>
        <v>0</v>
      </c>
      <c r="Y31" s="57">
        <f>'Timings&amp;Flags'!Y46</f>
        <v>0</v>
      </c>
      <c r="Z31" s="57">
        <f>'Timings&amp;Flags'!Z46</f>
        <v>0</v>
      </c>
      <c r="AA31" s="57">
        <f>'Timings&amp;Flags'!AA46</f>
        <v>0</v>
      </c>
      <c r="AB31" s="57">
        <f>'Timings&amp;Flags'!AB46</f>
        <v>0</v>
      </c>
      <c r="AC31" s="57">
        <f>'Timings&amp;Flags'!AC46</f>
        <v>0</v>
      </c>
      <c r="AD31" s="57">
        <f>'Timings&amp;Flags'!AD46</f>
        <v>0</v>
      </c>
      <c r="AE31" s="57">
        <f>'Timings&amp;Flags'!AE46</f>
        <v>0</v>
      </c>
      <c r="AF31" s="57">
        <f>'Timings&amp;Flags'!AF46</f>
        <v>0</v>
      </c>
      <c r="AG31" s="57">
        <f>'Timings&amp;Flags'!AG46</f>
        <v>0</v>
      </c>
      <c r="AH31" s="57">
        <f>'Timings&amp;Flags'!AH46</f>
        <v>0</v>
      </c>
      <c r="AI31" s="57">
        <f>'Timings&amp;Flags'!AI46</f>
        <v>0</v>
      </c>
      <c r="AJ31" s="57">
        <f>'Timings&amp;Flags'!AJ46</f>
        <v>0</v>
      </c>
      <c r="AK31" s="57">
        <f>'Timings&amp;Flags'!AK46</f>
        <v>0</v>
      </c>
      <c r="AL31" s="57">
        <f>'Timings&amp;Flags'!AL46</f>
        <v>0</v>
      </c>
      <c r="AM31" s="57">
        <f>'Timings&amp;Flags'!AM46</f>
        <v>0</v>
      </c>
      <c r="AN31" s="57">
        <f>'Timings&amp;Flags'!AN46</f>
        <v>0</v>
      </c>
      <c r="AO31" s="57">
        <f>'Timings&amp;Flags'!AO46</f>
        <v>0</v>
      </c>
      <c r="AP31" s="57">
        <f>'Timings&amp;Flags'!AP46</f>
        <v>0</v>
      </c>
      <c r="AQ31" s="57">
        <f>'Timings&amp;Flags'!AQ46</f>
        <v>0</v>
      </c>
      <c r="AR31" s="57">
        <f>'Timings&amp;Flags'!AR46</f>
        <v>0</v>
      </c>
      <c r="AS31" s="57">
        <f>'Timings&amp;Flags'!AS46</f>
        <v>0</v>
      </c>
      <c r="AT31" s="57">
        <f>'Timings&amp;Flags'!AT46</f>
        <v>0</v>
      </c>
      <c r="AU31" s="57">
        <f>'Timings&amp;Flags'!AU46</f>
        <v>0</v>
      </c>
      <c r="AV31" s="57">
        <f>'Timings&amp;Flags'!AV46</f>
        <v>0</v>
      </c>
      <c r="AW31" s="57">
        <f>'Timings&amp;Flags'!AW46</f>
        <v>0</v>
      </c>
      <c r="AX31" s="57">
        <f>'Timings&amp;Flags'!AX46</f>
        <v>0</v>
      </c>
      <c r="AY31" s="57">
        <f>'Timings&amp;Flags'!AY46</f>
        <v>0</v>
      </c>
      <c r="AZ31" s="57">
        <f>'Timings&amp;Flags'!AZ46</f>
        <v>0</v>
      </c>
      <c r="BA31" s="57">
        <f>'Timings&amp;Flags'!BA46</f>
        <v>0</v>
      </c>
      <c r="BB31" s="57">
        <f>'Timings&amp;Flags'!BB46</f>
        <v>0</v>
      </c>
      <c r="BC31" s="57">
        <f>'Timings&amp;Flags'!BC46</f>
        <v>0</v>
      </c>
      <c r="BD31" s="57">
        <f>'Timings&amp;Flags'!BD46</f>
        <v>0</v>
      </c>
      <c r="BE31" s="57">
        <f>'Timings&amp;Flags'!BE46</f>
        <v>0</v>
      </c>
      <c r="BF31" s="57">
        <f>'Timings&amp;Flags'!BF46</f>
        <v>0</v>
      </c>
      <c r="BG31" s="57">
        <f>'Timings&amp;Flags'!BG46</f>
        <v>0</v>
      </c>
      <c r="BH31" s="57">
        <f>'Timings&amp;Flags'!BH46</f>
        <v>0</v>
      </c>
      <c r="BI31" s="57">
        <f>'Timings&amp;Flags'!BI46</f>
        <v>0</v>
      </c>
      <c r="BJ31" s="57">
        <f>'Timings&amp;Flags'!BJ46</f>
        <v>0</v>
      </c>
      <c r="BK31" s="57">
        <f>'Timings&amp;Flags'!BK46</f>
        <v>0</v>
      </c>
      <c r="BL31" s="57">
        <f>'Timings&amp;Flags'!BL46</f>
        <v>0</v>
      </c>
      <c r="BM31" s="57">
        <f>'Timings&amp;Flags'!BM46</f>
        <v>0</v>
      </c>
      <c r="BN31" s="57">
        <f>'Timings&amp;Flags'!BN46</f>
        <v>0</v>
      </c>
      <c r="BO31" s="57">
        <f>'Timings&amp;Flags'!BO46</f>
        <v>0</v>
      </c>
      <c r="BP31" s="57">
        <f>'Timings&amp;Flags'!BP46</f>
        <v>0</v>
      </c>
      <c r="BQ31" s="57">
        <f>'Timings&amp;Flags'!BQ46</f>
        <v>0</v>
      </c>
      <c r="BR31" s="57">
        <f>'Timings&amp;Flags'!BR46</f>
        <v>0</v>
      </c>
      <c r="BS31" s="57">
        <f>'Timings&amp;Flags'!BS46</f>
        <v>0</v>
      </c>
      <c r="BT31" s="57">
        <f>'Timings&amp;Flags'!BT46</f>
        <v>0</v>
      </c>
      <c r="BU31" s="57">
        <f>'Timings&amp;Flags'!BU46</f>
        <v>0</v>
      </c>
      <c r="BV31" s="57">
        <f>'Timings&amp;Flags'!BV46</f>
        <v>0</v>
      </c>
      <c r="BW31" s="57">
        <f>'Timings&amp;Flags'!BW46</f>
        <v>0</v>
      </c>
      <c r="BX31" s="57">
        <f>'Timings&amp;Flags'!BX46</f>
        <v>0</v>
      </c>
      <c r="BY31" s="57">
        <f>'Timings&amp;Flags'!BY46</f>
        <v>0</v>
      </c>
      <c r="BZ31" s="57">
        <f>'Timings&amp;Flags'!BZ46</f>
        <v>0</v>
      </c>
      <c r="CA31" s="57">
        <f>'Timings&amp;Flags'!CA46</f>
        <v>0</v>
      </c>
      <c r="CB31" s="57">
        <f>'Timings&amp;Flags'!CB46</f>
        <v>0</v>
      </c>
      <c r="CC31" s="57">
        <f>'Timings&amp;Flags'!CC46</f>
        <v>0</v>
      </c>
      <c r="CD31" s="57">
        <f>'Timings&amp;Flags'!CD46</f>
        <v>0</v>
      </c>
      <c r="CE31" s="57">
        <f>'Timings&amp;Flags'!CE46</f>
        <v>0</v>
      </c>
      <c r="CF31" s="57">
        <f>'Timings&amp;Flags'!CF46</f>
        <v>0</v>
      </c>
      <c r="CG31" s="57">
        <f>'Timings&amp;Flags'!CG46</f>
        <v>0</v>
      </c>
      <c r="CH31" s="57">
        <f>'Timings&amp;Flags'!CH46</f>
        <v>0</v>
      </c>
      <c r="CI31" s="57">
        <f>'Timings&amp;Flags'!CI46</f>
        <v>0</v>
      </c>
      <c r="CJ31" s="57">
        <f>'Timings&amp;Flags'!CJ46</f>
        <v>0</v>
      </c>
      <c r="CK31" s="57">
        <f>'Timings&amp;Flags'!CK46</f>
        <v>0</v>
      </c>
      <c r="CL31" s="57">
        <f>'Timings&amp;Flags'!CL46</f>
        <v>0</v>
      </c>
      <c r="CM31" s="57">
        <f>'Timings&amp;Flags'!CM46</f>
        <v>0</v>
      </c>
      <c r="CN31" s="57">
        <f>'Timings&amp;Flags'!CN46</f>
        <v>0</v>
      </c>
      <c r="CO31" s="57">
        <f>'Timings&amp;Flags'!CO46</f>
        <v>0</v>
      </c>
      <c r="CP31" s="57">
        <f>'Timings&amp;Flags'!CP46</f>
        <v>0</v>
      </c>
      <c r="CQ31" s="57">
        <f>'Timings&amp;Flags'!CQ46</f>
        <v>0</v>
      </c>
      <c r="CR31" s="57">
        <f>'Timings&amp;Flags'!CR46</f>
        <v>0</v>
      </c>
      <c r="CS31" s="57">
        <f>'Timings&amp;Flags'!CS46</f>
        <v>0</v>
      </c>
      <c r="CT31" s="57">
        <f>'Timings&amp;Flags'!CT46</f>
        <v>0</v>
      </c>
      <c r="CU31" s="57">
        <f>'Timings&amp;Flags'!CU46</f>
        <v>0</v>
      </c>
      <c r="CV31" s="57">
        <f>'Timings&amp;Flags'!CV46</f>
        <v>0</v>
      </c>
      <c r="CW31" s="57">
        <f>'Timings&amp;Flags'!CW46</f>
        <v>0</v>
      </c>
      <c r="CX31" s="57">
        <f>'Timings&amp;Flags'!CX46</f>
        <v>0</v>
      </c>
      <c r="CY31" s="57">
        <f>'Timings&amp;Flags'!CY46</f>
        <v>0</v>
      </c>
      <c r="CZ31" s="57">
        <f>'Timings&amp;Flags'!CZ46</f>
        <v>0</v>
      </c>
      <c r="DA31" s="57">
        <f>'Timings&amp;Flags'!DA46</f>
        <v>0</v>
      </c>
      <c r="DB31" s="57">
        <f>'Timings&amp;Flags'!DB46</f>
        <v>0</v>
      </c>
      <c r="DC31" s="57">
        <f>'Timings&amp;Flags'!DC46</f>
        <v>0</v>
      </c>
      <c r="DD31" s="57">
        <f>'Timings&amp;Flags'!DD46</f>
        <v>0</v>
      </c>
      <c r="DE31" s="57">
        <f>'Timings&amp;Flags'!DE46</f>
        <v>0</v>
      </c>
      <c r="DF31" s="57">
        <f>'Timings&amp;Flags'!DF46</f>
        <v>0</v>
      </c>
      <c r="DG31" s="57">
        <f>'Timings&amp;Flags'!DG46</f>
        <v>0</v>
      </c>
      <c r="DH31" s="57">
        <f>'Timings&amp;Flags'!DH46</f>
        <v>0</v>
      </c>
      <c r="DI31" s="57">
        <f>'Timings&amp;Flags'!DI46</f>
        <v>0</v>
      </c>
      <c r="DJ31" s="57">
        <f>'Timings&amp;Flags'!DJ46</f>
        <v>0</v>
      </c>
      <c r="DK31" s="57">
        <f>'Timings&amp;Flags'!DK46</f>
        <v>0</v>
      </c>
      <c r="DL31" s="57">
        <f>'Timings&amp;Flags'!DL46</f>
        <v>0</v>
      </c>
      <c r="DM31" s="57">
        <f>'Timings&amp;Flags'!DM46</f>
        <v>0</v>
      </c>
      <c r="DN31" s="57">
        <f>'Timings&amp;Flags'!DN46</f>
        <v>0</v>
      </c>
      <c r="DO31" s="57">
        <f>'Timings&amp;Flags'!DO46</f>
        <v>0</v>
      </c>
      <c r="DP31" s="57">
        <f>'Timings&amp;Flags'!DP46</f>
        <v>0</v>
      </c>
      <c r="DQ31" s="57">
        <f>'Timings&amp;Flags'!DQ46</f>
        <v>0</v>
      </c>
      <c r="DR31" s="57">
        <f>'Timings&amp;Flags'!DR46</f>
        <v>0</v>
      </c>
      <c r="DS31" s="57">
        <f>'Timings&amp;Flags'!DS46</f>
        <v>0</v>
      </c>
    </row>
    <row r="32" spans="2:123" x14ac:dyDescent="0.3">
      <c r="D32" s="12" t="s">
        <v>24</v>
      </c>
      <c r="F32" s="51" t="s">
        <v>14</v>
      </c>
      <c r="G32" s="51">
        <v>1</v>
      </c>
      <c r="H32" s="57">
        <f>'Timings&amp;Flags'!H53</f>
        <v>0</v>
      </c>
      <c r="I32" s="57">
        <f>'Timings&amp;Flags'!I53</f>
        <v>0</v>
      </c>
      <c r="J32" s="57">
        <f>'Timings&amp;Flags'!J53</f>
        <v>0</v>
      </c>
      <c r="K32" s="57">
        <f>'Timings&amp;Flags'!K53</f>
        <v>0</v>
      </c>
      <c r="L32" s="57">
        <f>'Timings&amp;Flags'!L53</f>
        <v>1</v>
      </c>
      <c r="M32" s="57">
        <f>'Timings&amp;Flags'!M53</f>
        <v>1</v>
      </c>
      <c r="N32" s="57">
        <f>'Timings&amp;Flags'!N53</f>
        <v>1</v>
      </c>
      <c r="O32" s="57">
        <f>'Timings&amp;Flags'!O53</f>
        <v>0</v>
      </c>
      <c r="P32" s="57">
        <f>'Timings&amp;Flags'!P53</f>
        <v>0</v>
      </c>
      <c r="Q32" s="57">
        <f>'Timings&amp;Flags'!Q53</f>
        <v>0</v>
      </c>
      <c r="R32" s="57">
        <f>'Timings&amp;Flags'!R53</f>
        <v>0</v>
      </c>
      <c r="S32" s="57">
        <f>'Timings&amp;Flags'!S53</f>
        <v>0</v>
      </c>
      <c r="T32" s="57">
        <f>'Timings&amp;Flags'!T53</f>
        <v>0</v>
      </c>
      <c r="U32" s="57">
        <f>'Timings&amp;Flags'!U53</f>
        <v>0</v>
      </c>
      <c r="V32" s="57">
        <f>'Timings&amp;Flags'!V53</f>
        <v>0</v>
      </c>
      <c r="W32" s="57">
        <f>'Timings&amp;Flags'!W53</f>
        <v>0</v>
      </c>
      <c r="X32" s="57">
        <f>'Timings&amp;Flags'!X53</f>
        <v>0</v>
      </c>
      <c r="Y32" s="57">
        <f>'Timings&amp;Flags'!Y53</f>
        <v>0</v>
      </c>
      <c r="Z32" s="57">
        <f>'Timings&amp;Flags'!Z53</f>
        <v>0</v>
      </c>
      <c r="AA32" s="57">
        <f>'Timings&amp;Flags'!AA53</f>
        <v>0</v>
      </c>
      <c r="AB32" s="57">
        <f>'Timings&amp;Flags'!AB53</f>
        <v>0</v>
      </c>
      <c r="AC32" s="57">
        <f>'Timings&amp;Flags'!AC53</f>
        <v>0</v>
      </c>
      <c r="AD32" s="57">
        <f>'Timings&amp;Flags'!AD53</f>
        <v>0</v>
      </c>
      <c r="AE32" s="57">
        <f>'Timings&amp;Flags'!AE53</f>
        <v>0</v>
      </c>
      <c r="AF32" s="57">
        <f>'Timings&amp;Flags'!AF53</f>
        <v>0</v>
      </c>
      <c r="AG32" s="57">
        <f>'Timings&amp;Flags'!AG53</f>
        <v>0</v>
      </c>
      <c r="AH32" s="57">
        <f>'Timings&amp;Flags'!AH53</f>
        <v>0</v>
      </c>
      <c r="AI32" s="57">
        <f>'Timings&amp;Flags'!AI53</f>
        <v>0</v>
      </c>
      <c r="AJ32" s="57">
        <f>'Timings&amp;Flags'!AJ53</f>
        <v>0</v>
      </c>
      <c r="AK32" s="57">
        <f>'Timings&amp;Flags'!AK53</f>
        <v>0</v>
      </c>
      <c r="AL32" s="57">
        <f>'Timings&amp;Flags'!AL53</f>
        <v>0</v>
      </c>
      <c r="AM32" s="57">
        <f>'Timings&amp;Flags'!AM53</f>
        <v>0</v>
      </c>
      <c r="AN32" s="57">
        <f>'Timings&amp;Flags'!AN53</f>
        <v>0</v>
      </c>
      <c r="AO32" s="57">
        <f>'Timings&amp;Flags'!AO53</f>
        <v>0</v>
      </c>
      <c r="AP32" s="57">
        <f>'Timings&amp;Flags'!AP53</f>
        <v>0</v>
      </c>
      <c r="AQ32" s="57">
        <f>'Timings&amp;Flags'!AQ53</f>
        <v>0</v>
      </c>
      <c r="AR32" s="57">
        <f>'Timings&amp;Flags'!AR53</f>
        <v>0</v>
      </c>
      <c r="AS32" s="57">
        <f>'Timings&amp;Flags'!AS53</f>
        <v>0</v>
      </c>
      <c r="AT32" s="57">
        <f>'Timings&amp;Flags'!AT53</f>
        <v>0</v>
      </c>
      <c r="AU32" s="57">
        <f>'Timings&amp;Flags'!AU53</f>
        <v>0</v>
      </c>
      <c r="AV32" s="57">
        <f>'Timings&amp;Flags'!AV53</f>
        <v>0</v>
      </c>
      <c r="AW32" s="57">
        <f>'Timings&amp;Flags'!AW53</f>
        <v>0</v>
      </c>
      <c r="AX32" s="57">
        <f>'Timings&amp;Flags'!AX53</f>
        <v>0</v>
      </c>
      <c r="AY32" s="57">
        <f>'Timings&amp;Flags'!AY53</f>
        <v>0</v>
      </c>
      <c r="AZ32" s="57">
        <f>'Timings&amp;Flags'!AZ53</f>
        <v>0</v>
      </c>
      <c r="BA32" s="57">
        <f>'Timings&amp;Flags'!BA53</f>
        <v>0</v>
      </c>
      <c r="BB32" s="57">
        <f>'Timings&amp;Flags'!BB53</f>
        <v>0</v>
      </c>
      <c r="BC32" s="57">
        <f>'Timings&amp;Flags'!BC53</f>
        <v>0</v>
      </c>
      <c r="BD32" s="57">
        <f>'Timings&amp;Flags'!BD53</f>
        <v>0</v>
      </c>
      <c r="BE32" s="57">
        <f>'Timings&amp;Flags'!BE53</f>
        <v>0</v>
      </c>
      <c r="BF32" s="57">
        <f>'Timings&amp;Flags'!BF53</f>
        <v>0</v>
      </c>
      <c r="BG32" s="57">
        <f>'Timings&amp;Flags'!BG53</f>
        <v>0</v>
      </c>
      <c r="BH32" s="57">
        <f>'Timings&amp;Flags'!BH53</f>
        <v>0</v>
      </c>
      <c r="BI32" s="57">
        <f>'Timings&amp;Flags'!BI53</f>
        <v>0</v>
      </c>
      <c r="BJ32" s="57">
        <f>'Timings&amp;Flags'!BJ53</f>
        <v>0</v>
      </c>
      <c r="BK32" s="57">
        <f>'Timings&amp;Flags'!BK53</f>
        <v>0</v>
      </c>
      <c r="BL32" s="57">
        <f>'Timings&amp;Flags'!BL53</f>
        <v>0</v>
      </c>
      <c r="BM32" s="57">
        <f>'Timings&amp;Flags'!BM53</f>
        <v>0</v>
      </c>
      <c r="BN32" s="57">
        <f>'Timings&amp;Flags'!BN53</f>
        <v>0</v>
      </c>
      <c r="BO32" s="57">
        <f>'Timings&amp;Flags'!BO53</f>
        <v>0</v>
      </c>
      <c r="BP32" s="57">
        <f>'Timings&amp;Flags'!BP53</f>
        <v>0</v>
      </c>
      <c r="BQ32" s="57">
        <f>'Timings&amp;Flags'!BQ53</f>
        <v>0</v>
      </c>
      <c r="BR32" s="57">
        <f>'Timings&amp;Flags'!BR53</f>
        <v>0</v>
      </c>
      <c r="BS32" s="57">
        <f>'Timings&amp;Flags'!BS53</f>
        <v>0</v>
      </c>
      <c r="BT32" s="57">
        <f>'Timings&amp;Flags'!BT53</f>
        <v>0</v>
      </c>
      <c r="BU32" s="57">
        <f>'Timings&amp;Flags'!BU53</f>
        <v>0</v>
      </c>
      <c r="BV32" s="57">
        <f>'Timings&amp;Flags'!BV53</f>
        <v>0</v>
      </c>
      <c r="BW32" s="57">
        <f>'Timings&amp;Flags'!BW53</f>
        <v>0</v>
      </c>
      <c r="BX32" s="57">
        <f>'Timings&amp;Flags'!BX53</f>
        <v>0</v>
      </c>
      <c r="BY32" s="57">
        <f>'Timings&amp;Flags'!BY53</f>
        <v>0</v>
      </c>
      <c r="BZ32" s="57">
        <f>'Timings&amp;Flags'!BZ53</f>
        <v>0</v>
      </c>
      <c r="CA32" s="57">
        <f>'Timings&amp;Flags'!CA53</f>
        <v>0</v>
      </c>
      <c r="CB32" s="57">
        <f>'Timings&amp;Flags'!CB53</f>
        <v>0</v>
      </c>
      <c r="CC32" s="57">
        <f>'Timings&amp;Flags'!CC53</f>
        <v>0</v>
      </c>
      <c r="CD32" s="57">
        <f>'Timings&amp;Flags'!CD53</f>
        <v>0</v>
      </c>
      <c r="CE32" s="57">
        <f>'Timings&amp;Flags'!CE53</f>
        <v>0</v>
      </c>
      <c r="CF32" s="57">
        <f>'Timings&amp;Flags'!CF53</f>
        <v>0</v>
      </c>
      <c r="CG32" s="57">
        <f>'Timings&amp;Flags'!CG53</f>
        <v>0</v>
      </c>
      <c r="CH32" s="57">
        <f>'Timings&amp;Flags'!CH53</f>
        <v>0</v>
      </c>
      <c r="CI32" s="57">
        <f>'Timings&amp;Flags'!CI53</f>
        <v>0</v>
      </c>
      <c r="CJ32" s="57">
        <f>'Timings&amp;Flags'!CJ53</f>
        <v>0</v>
      </c>
      <c r="CK32" s="57">
        <f>'Timings&amp;Flags'!CK53</f>
        <v>0</v>
      </c>
      <c r="CL32" s="57">
        <f>'Timings&amp;Flags'!CL53</f>
        <v>0</v>
      </c>
      <c r="CM32" s="57">
        <f>'Timings&amp;Flags'!CM53</f>
        <v>0</v>
      </c>
      <c r="CN32" s="57">
        <f>'Timings&amp;Flags'!CN53</f>
        <v>0</v>
      </c>
      <c r="CO32" s="57">
        <f>'Timings&amp;Flags'!CO53</f>
        <v>0</v>
      </c>
      <c r="CP32" s="57">
        <f>'Timings&amp;Flags'!CP53</f>
        <v>0</v>
      </c>
      <c r="CQ32" s="57">
        <f>'Timings&amp;Flags'!CQ53</f>
        <v>0</v>
      </c>
      <c r="CR32" s="57">
        <f>'Timings&amp;Flags'!CR53</f>
        <v>0</v>
      </c>
      <c r="CS32" s="57">
        <f>'Timings&amp;Flags'!CS53</f>
        <v>0</v>
      </c>
      <c r="CT32" s="57">
        <f>'Timings&amp;Flags'!CT53</f>
        <v>0</v>
      </c>
      <c r="CU32" s="57">
        <f>'Timings&amp;Flags'!CU53</f>
        <v>0</v>
      </c>
      <c r="CV32" s="57">
        <f>'Timings&amp;Flags'!CV53</f>
        <v>0</v>
      </c>
      <c r="CW32" s="57">
        <f>'Timings&amp;Flags'!CW53</f>
        <v>0</v>
      </c>
      <c r="CX32" s="57">
        <f>'Timings&amp;Flags'!CX53</f>
        <v>0</v>
      </c>
      <c r="CY32" s="57">
        <f>'Timings&amp;Flags'!CY53</f>
        <v>0</v>
      </c>
      <c r="CZ32" s="57">
        <f>'Timings&amp;Flags'!CZ53</f>
        <v>0</v>
      </c>
      <c r="DA32" s="57">
        <f>'Timings&amp;Flags'!DA53</f>
        <v>0</v>
      </c>
      <c r="DB32" s="57">
        <f>'Timings&amp;Flags'!DB53</f>
        <v>0</v>
      </c>
      <c r="DC32" s="57">
        <f>'Timings&amp;Flags'!DC53</f>
        <v>0</v>
      </c>
      <c r="DD32" s="57">
        <f>'Timings&amp;Flags'!DD53</f>
        <v>0</v>
      </c>
      <c r="DE32" s="57">
        <f>'Timings&amp;Flags'!DE53</f>
        <v>0</v>
      </c>
      <c r="DF32" s="57">
        <f>'Timings&amp;Flags'!DF53</f>
        <v>0</v>
      </c>
      <c r="DG32" s="57">
        <f>'Timings&amp;Flags'!DG53</f>
        <v>0</v>
      </c>
      <c r="DH32" s="57">
        <f>'Timings&amp;Flags'!DH53</f>
        <v>0</v>
      </c>
      <c r="DI32" s="57">
        <f>'Timings&amp;Flags'!DI53</f>
        <v>0</v>
      </c>
      <c r="DJ32" s="57">
        <f>'Timings&amp;Flags'!DJ53</f>
        <v>0</v>
      </c>
      <c r="DK32" s="57">
        <f>'Timings&amp;Flags'!DK53</f>
        <v>0</v>
      </c>
      <c r="DL32" s="57">
        <f>'Timings&amp;Flags'!DL53</f>
        <v>0</v>
      </c>
      <c r="DM32" s="57">
        <f>'Timings&amp;Flags'!DM53</f>
        <v>0</v>
      </c>
      <c r="DN32" s="57">
        <f>'Timings&amp;Flags'!DN53</f>
        <v>0</v>
      </c>
      <c r="DO32" s="57">
        <f>'Timings&amp;Flags'!DO53</f>
        <v>0</v>
      </c>
      <c r="DP32" s="57">
        <f>'Timings&amp;Flags'!DP53</f>
        <v>0</v>
      </c>
      <c r="DQ32" s="57">
        <f>'Timings&amp;Flags'!DQ53</f>
        <v>0</v>
      </c>
      <c r="DR32" s="57">
        <f>'Timings&amp;Flags'!DR53</f>
        <v>0</v>
      </c>
      <c r="DS32" s="57">
        <f>'Timings&amp;Flags'!DS53</f>
        <v>0</v>
      </c>
    </row>
    <row r="33" spans="1:123" x14ac:dyDescent="0.3">
      <c r="D33" s="12" t="s">
        <v>25</v>
      </c>
      <c r="F33" s="51" t="s">
        <v>14</v>
      </c>
      <c r="G33" s="51">
        <v>1</v>
      </c>
      <c r="H33" s="57">
        <f>'Timings&amp;Flags'!H60</f>
        <v>0</v>
      </c>
      <c r="I33" s="57">
        <f>'Timings&amp;Flags'!I60</f>
        <v>0</v>
      </c>
      <c r="J33" s="57">
        <f>'Timings&amp;Flags'!J60</f>
        <v>0</v>
      </c>
      <c r="K33" s="57">
        <f>'Timings&amp;Flags'!K60</f>
        <v>0</v>
      </c>
      <c r="L33" s="57">
        <f>'Timings&amp;Flags'!L60</f>
        <v>0</v>
      </c>
      <c r="M33" s="57">
        <f>'Timings&amp;Flags'!M60</f>
        <v>0</v>
      </c>
      <c r="N33" s="57">
        <f>'Timings&amp;Flags'!N60</f>
        <v>0</v>
      </c>
      <c r="O33" s="57">
        <f>'Timings&amp;Flags'!O60</f>
        <v>0</v>
      </c>
      <c r="P33" s="57">
        <f>'Timings&amp;Flags'!P60</f>
        <v>1</v>
      </c>
      <c r="Q33" s="57">
        <f>'Timings&amp;Flags'!Q60</f>
        <v>1</v>
      </c>
      <c r="R33" s="57">
        <f>'Timings&amp;Flags'!R60</f>
        <v>1</v>
      </c>
      <c r="S33" s="57">
        <f>'Timings&amp;Flags'!S60</f>
        <v>0</v>
      </c>
      <c r="T33" s="57">
        <f>'Timings&amp;Flags'!T60</f>
        <v>0</v>
      </c>
      <c r="U33" s="57">
        <f>'Timings&amp;Flags'!U60</f>
        <v>0</v>
      </c>
      <c r="V33" s="57">
        <f>'Timings&amp;Flags'!V60</f>
        <v>0</v>
      </c>
      <c r="W33" s="57">
        <f>'Timings&amp;Flags'!W60</f>
        <v>0</v>
      </c>
      <c r="X33" s="57">
        <f>'Timings&amp;Flags'!X60</f>
        <v>0</v>
      </c>
      <c r="Y33" s="57">
        <f>'Timings&amp;Flags'!Y60</f>
        <v>0</v>
      </c>
      <c r="Z33" s="57">
        <f>'Timings&amp;Flags'!Z60</f>
        <v>0</v>
      </c>
      <c r="AA33" s="57">
        <f>'Timings&amp;Flags'!AA60</f>
        <v>0</v>
      </c>
      <c r="AB33" s="57">
        <f>'Timings&amp;Flags'!AB60</f>
        <v>0</v>
      </c>
      <c r="AC33" s="57">
        <f>'Timings&amp;Flags'!AC60</f>
        <v>0</v>
      </c>
      <c r="AD33" s="57">
        <f>'Timings&amp;Flags'!AD60</f>
        <v>0</v>
      </c>
      <c r="AE33" s="57">
        <f>'Timings&amp;Flags'!AE60</f>
        <v>0</v>
      </c>
      <c r="AF33" s="57">
        <f>'Timings&amp;Flags'!AF60</f>
        <v>0</v>
      </c>
      <c r="AG33" s="57">
        <f>'Timings&amp;Flags'!AG60</f>
        <v>0</v>
      </c>
      <c r="AH33" s="57">
        <f>'Timings&amp;Flags'!AH60</f>
        <v>0</v>
      </c>
      <c r="AI33" s="57">
        <f>'Timings&amp;Flags'!AI60</f>
        <v>0</v>
      </c>
      <c r="AJ33" s="57">
        <f>'Timings&amp;Flags'!AJ60</f>
        <v>0</v>
      </c>
      <c r="AK33" s="57">
        <f>'Timings&amp;Flags'!AK60</f>
        <v>0</v>
      </c>
      <c r="AL33" s="57">
        <f>'Timings&amp;Flags'!AL60</f>
        <v>0</v>
      </c>
      <c r="AM33" s="57">
        <f>'Timings&amp;Flags'!AM60</f>
        <v>0</v>
      </c>
      <c r="AN33" s="57">
        <f>'Timings&amp;Flags'!AN60</f>
        <v>0</v>
      </c>
      <c r="AO33" s="57">
        <f>'Timings&amp;Flags'!AO60</f>
        <v>0</v>
      </c>
      <c r="AP33" s="57">
        <f>'Timings&amp;Flags'!AP60</f>
        <v>0</v>
      </c>
      <c r="AQ33" s="57">
        <f>'Timings&amp;Flags'!AQ60</f>
        <v>0</v>
      </c>
      <c r="AR33" s="57">
        <f>'Timings&amp;Flags'!AR60</f>
        <v>0</v>
      </c>
      <c r="AS33" s="57">
        <f>'Timings&amp;Flags'!AS60</f>
        <v>0</v>
      </c>
      <c r="AT33" s="57">
        <f>'Timings&amp;Flags'!AT60</f>
        <v>0</v>
      </c>
      <c r="AU33" s="57">
        <f>'Timings&amp;Flags'!AU60</f>
        <v>0</v>
      </c>
      <c r="AV33" s="57">
        <f>'Timings&amp;Flags'!AV60</f>
        <v>0</v>
      </c>
      <c r="AW33" s="57">
        <f>'Timings&amp;Flags'!AW60</f>
        <v>0</v>
      </c>
      <c r="AX33" s="57">
        <f>'Timings&amp;Flags'!AX60</f>
        <v>0</v>
      </c>
      <c r="AY33" s="57">
        <f>'Timings&amp;Flags'!AY60</f>
        <v>0</v>
      </c>
      <c r="AZ33" s="57">
        <f>'Timings&amp;Flags'!AZ60</f>
        <v>0</v>
      </c>
      <c r="BA33" s="57">
        <f>'Timings&amp;Flags'!BA60</f>
        <v>0</v>
      </c>
      <c r="BB33" s="57">
        <f>'Timings&amp;Flags'!BB60</f>
        <v>0</v>
      </c>
      <c r="BC33" s="57">
        <f>'Timings&amp;Flags'!BC60</f>
        <v>0</v>
      </c>
      <c r="BD33" s="57">
        <f>'Timings&amp;Flags'!BD60</f>
        <v>0</v>
      </c>
      <c r="BE33" s="57">
        <f>'Timings&amp;Flags'!BE60</f>
        <v>0</v>
      </c>
      <c r="BF33" s="57">
        <f>'Timings&amp;Flags'!BF60</f>
        <v>0</v>
      </c>
      <c r="BG33" s="57">
        <f>'Timings&amp;Flags'!BG60</f>
        <v>0</v>
      </c>
      <c r="BH33" s="57">
        <f>'Timings&amp;Flags'!BH60</f>
        <v>0</v>
      </c>
      <c r="BI33" s="57">
        <f>'Timings&amp;Flags'!BI60</f>
        <v>0</v>
      </c>
      <c r="BJ33" s="57">
        <f>'Timings&amp;Flags'!BJ60</f>
        <v>0</v>
      </c>
      <c r="BK33" s="57">
        <f>'Timings&amp;Flags'!BK60</f>
        <v>0</v>
      </c>
      <c r="BL33" s="57">
        <f>'Timings&amp;Flags'!BL60</f>
        <v>0</v>
      </c>
      <c r="BM33" s="57">
        <f>'Timings&amp;Flags'!BM60</f>
        <v>0</v>
      </c>
      <c r="BN33" s="57">
        <f>'Timings&amp;Flags'!BN60</f>
        <v>0</v>
      </c>
      <c r="BO33" s="57">
        <f>'Timings&amp;Flags'!BO60</f>
        <v>0</v>
      </c>
      <c r="BP33" s="57">
        <f>'Timings&amp;Flags'!BP60</f>
        <v>0</v>
      </c>
      <c r="BQ33" s="57">
        <f>'Timings&amp;Flags'!BQ60</f>
        <v>0</v>
      </c>
      <c r="BR33" s="57">
        <f>'Timings&amp;Flags'!BR60</f>
        <v>0</v>
      </c>
      <c r="BS33" s="57">
        <f>'Timings&amp;Flags'!BS60</f>
        <v>0</v>
      </c>
      <c r="BT33" s="57">
        <f>'Timings&amp;Flags'!BT60</f>
        <v>0</v>
      </c>
      <c r="BU33" s="57">
        <f>'Timings&amp;Flags'!BU60</f>
        <v>0</v>
      </c>
      <c r="BV33" s="57">
        <f>'Timings&amp;Flags'!BV60</f>
        <v>0</v>
      </c>
      <c r="BW33" s="57">
        <f>'Timings&amp;Flags'!BW60</f>
        <v>0</v>
      </c>
      <c r="BX33" s="57">
        <f>'Timings&amp;Flags'!BX60</f>
        <v>0</v>
      </c>
      <c r="BY33" s="57">
        <f>'Timings&amp;Flags'!BY60</f>
        <v>0</v>
      </c>
      <c r="BZ33" s="57">
        <f>'Timings&amp;Flags'!BZ60</f>
        <v>0</v>
      </c>
      <c r="CA33" s="57">
        <f>'Timings&amp;Flags'!CA60</f>
        <v>0</v>
      </c>
      <c r="CB33" s="57">
        <f>'Timings&amp;Flags'!CB60</f>
        <v>0</v>
      </c>
      <c r="CC33" s="57">
        <f>'Timings&amp;Flags'!CC60</f>
        <v>0</v>
      </c>
      <c r="CD33" s="57">
        <f>'Timings&amp;Flags'!CD60</f>
        <v>0</v>
      </c>
      <c r="CE33" s="57">
        <f>'Timings&amp;Flags'!CE60</f>
        <v>0</v>
      </c>
      <c r="CF33" s="57">
        <f>'Timings&amp;Flags'!CF60</f>
        <v>0</v>
      </c>
      <c r="CG33" s="57">
        <f>'Timings&amp;Flags'!CG60</f>
        <v>0</v>
      </c>
      <c r="CH33" s="57">
        <f>'Timings&amp;Flags'!CH60</f>
        <v>0</v>
      </c>
      <c r="CI33" s="57">
        <f>'Timings&amp;Flags'!CI60</f>
        <v>0</v>
      </c>
      <c r="CJ33" s="57">
        <f>'Timings&amp;Flags'!CJ60</f>
        <v>0</v>
      </c>
      <c r="CK33" s="57">
        <f>'Timings&amp;Flags'!CK60</f>
        <v>0</v>
      </c>
      <c r="CL33" s="57">
        <f>'Timings&amp;Flags'!CL60</f>
        <v>0</v>
      </c>
      <c r="CM33" s="57">
        <f>'Timings&amp;Flags'!CM60</f>
        <v>0</v>
      </c>
      <c r="CN33" s="57">
        <f>'Timings&amp;Flags'!CN60</f>
        <v>0</v>
      </c>
      <c r="CO33" s="57">
        <f>'Timings&amp;Flags'!CO60</f>
        <v>0</v>
      </c>
      <c r="CP33" s="57">
        <f>'Timings&amp;Flags'!CP60</f>
        <v>0</v>
      </c>
      <c r="CQ33" s="57">
        <f>'Timings&amp;Flags'!CQ60</f>
        <v>0</v>
      </c>
      <c r="CR33" s="57">
        <f>'Timings&amp;Flags'!CR60</f>
        <v>0</v>
      </c>
      <c r="CS33" s="57">
        <f>'Timings&amp;Flags'!CS60</f>
        <v>0</v>
      </c>
      <c r="CT33" s="57">
        <f>'Timings&amp;Flags'!CT60</f>
        <v>0</v>
      </c>
      <c r="CU33" s="57">
        <f>'Timings&amp;Flags'!CU60</f>
        <v>0</v>
      </c>
      <c r="CV33" s="57">
        <f>'Timings&amp;Flags'!CV60</f>
        <v>0</v>
      </c>
      <c r="CW33" s="57">
        <f>'Timings&amp;Flags'!CW60</f>
        <v>0</v>
      </c>
      <c r="CX33" s="57">
        <f>'Timings&amp;Flags'!CX60</f>
        <v>0</v>
      </c>
      <c r="CY33" s="57">
        <f>'Timings&amp;Flags'!CY60</f>
        <v>0</v>
      </c>
      <c r="CZ33" s="57">
        <f>'Timings&amp;Flags'!CZ60</f>
        <v>0</v>
      </c>
      <c r="DA33" s="57">
        <f>'Timings&amp;Flags'!DA60</f>
        <v>0</v>
      </c>
      <c r="DB33" s="57">
        <f>'Timings&amp;Flags'!DB60</f>
        <v>0</v>
      </c>
      <c r="DC33" s="57">
        <f>'Timings&amp;Flags'!DC60</f>
        <v>0</v>
      </c>
      <c r="DD33" s="57">
        <f>'Timings&amp;Flags'!DD60</f>
        <v>0</v>
      </c>
      <c r="DE33" s="57">
        <f>'Timings&amp;Flags'!DE60</f>
        <v>0</v>
      </c>
      <c r="DF33" s="57">
        <f>'Timings&amp;Flags'!DF60</f>
        <v>0</v>
      </c>
      <c r="DG33" s="57">
        <f>'Timings&amp;Flags'!DG60</f>
        <v>0</v>
      </c>
      <c r="DH33" s="57">
        <f>'Timings&amp;Flags'!DH60</f>
        <v>0</v>
      </c>
      <c r="DI33" s="57">
        <f>'Timings&amp;Flags'!DI60</f>
        <v>0</v>
      </c>
      <c r="DJ33" s="57">
        <f>'Timings&amp;Flags'!DJ60</f>
        <v>0</v>
      </c>
      <c r="DK33" s="57">
        <f>'Timings&amp;Flags'!DK60</f>
        <v>0</v>
      </c>
      <c r="DL33" s="57">
        <f>'Timings&amp;Flags'!DL60</f>
        <v>0</v>
      </c>
      <c r="DM33" s="57">
        <f>'Timings&amp;Flags'!DM60</f>
        <v>0</v>
      </c>
      <c r="DN33" s="57">
        <f>'Timings&amp;Flags'!DN60</f>
        <v>0</v>
      </c>
      <c r="DO33" s="57">
        <f>'Timings&amp;Flags'!DO60</f>
        <v>0</v>
      </c>
      <c r="DP33" s="57">
        <f>'Timings&amp;Flags'!DP60</f>
        <v>0</v>
      </c>
      <c r="DQ33" s="57">
        <f>'Timings&amp;Flags'!DQ60</f>
        <v>0</v>
      </c>
      <c r="DR33" s="57">
        <f>'Timings&amp;Flags'!DR60</f>
        <v>0</v>
      </c>
      <c r="DS33" s="57">
        <f>'Timings&amp;Flags'!DS60</f>
        <v>0</v>
      </c>
    </row>
    <row r="34" spans="1:123" x14ac:dyDescent="0.3">
      <c r="D34" s="12" t="s">
        <v>26</v>
      </c>
      <c r="F34" s="51" t="s">
        <v>14</v>
      </c>
      <c r="G34" s="51">
        <v>2</v>
      </c>
      <c r="H34" s="57">
        <f>'Timings&amp;Flags'!H67</f>
        <v>0</v>
      </c>
      <c r="I34" s="57">
        <f>'Timings&amp;Flags'!I67</f>
        <v>0</v>
      </c>
      <c r="J34" s="57">
        <f>'Timings&amp;Flags'!J67</f>
        <v>0</v>
      </c>
      <c r="K34" s="57">
        <f>'Timings&amp;Flags'!K67</f>
        <v>0</v>
      </c>
      <c r="L34" s="57">
        <f>'Timings&amp;Flags'!L67</f>
        <v>0</v>
      </c>
      <c r="M34" s="57">
        <f>'Timings&amp;Flags'!M67</f>
        <v>0</v>
      </c>
      <c r="N34" s="57">
        <f>'Timings&amp;Flags'!N67</f>
        <v>0</v>
      </c>
      <c r="O34" s="57">
        <f>'Timings&amp;Flags'!O67</f>
        <v>0</v>
      </c>
      <c r="P34" s="57">
        <f>'Timings&amp;Flags'!P67</f>
        <v>0</v>
      </c>
      <c r="Q34" s="57">
        <f>'Timings&amp;Flags'!Q67</f>
        <v>0</v>
      </c>
      <c r="R34" s="57">
        <f>'Timings&amp;Flags'!R67</f>
        <v>0</v>
      </c>
      <c r="S34" s="57">
        <f>'Timings&amp;Flags'!S67</f>
        <v>0</v>
      </c>
      <c r="T34" s="57">
        <f>'Timings&amp;Flags'!T67</f>
        <v>1</v>
      </c>
      <c r="U34" s="57">
        <f>'Timings&amp;Flags'!U67</f>
        <v>1</v>
      </c>
      <c r="V34" s="57">
        <f>'Timings&amp;Flags'!V67</f>
        <v>1</v>
      </c>
      <c r="W34" s="57">
        <f>'Timings&amp;Flags'!W67</f>
        <v>0</v>
      </c>
      <c r="X34" s="57">
        <f>'Timings&amp;Flags'!X67</f>
        <v>0</v>
      </c>
      <c r="Y34" s="57">
        <f>'Timings&amp;Flags'!Y67</f>
        <v>0</v>
      </c>
      <c r="Z34" s="57">
        <f>'Timings&amp;Flags'!Z67</f>
        <v>0</v>
      </c>
      <c r="AA34" s="57">
        <f>'Timings&amp;Flags'!AA67</f>
        <v>0</v>
      </c>
      <c r="AB34" s="57">
        <f>'Timings&amp;Flags'!AB67</f>
        <v>0</v>
      </c>
      <c r="AC34" s="57">
        <f>'Timings&amp;Flags'!AC67</f>
        <v>0</v>
      </c>
      <c r="AD34" s="57">
        <f>'Timings&amp;Flags'!AD67</f>
        <v>0</v>
      </c>
      <c r="AE34" s="57">
        <f>'Timings&amp;Flags'!AE67</f>
        <v>0</v>
      </c>
      <c r="AF34" s="57">
        <f>'Timings&amp;Flags'!AF67</f>
        <v>0</v>
      </c>
      <c r="AG34" s="57">
        <f>'Timings&amp;Flags'!AG67</f>
        <v>0</v>
      </c>
      <c r="AH34" s="57">
        <f>'Timings&amp;Flags'!AH67</f>
        <v>0</v>
      </c>
      <c r="AI34" s="57">
        <f>'Timings&amp;Flags'!AI67</f>
        <v>0</v>
      </c>
      <c r="AJ34" s="57">
        <f>'Timings&amp;Flags'!AJ67</f>
        <v>0</v>
      </c>
      <c r="AK34" s="57">
        <f>'Timings&amp;Flags'!AK67</f>
        <v>0</v>
      </c>
      <c r="AL34" s="57">
        <f>'Timings&amp;Flags'!AL67</f>
        <v>0</v>
      </c>
      <c r="AM34" s="57">
        <f>'Timings&amp;Flags'!AM67</f>
        <v>0</v>
      </c>
      <c r="AN34" s="57">
        <f>'Timings&amp;Flags'!AN67</f>
        <v>0</v>
      </c>
      <c r="AO34" s="57">
        <f>'Timings&amp;Flags'!AO67</f>
        <v>0</v>
      </c>
      <c r="AP34" s="57">
        <f>'Timings&amp;Flags'!AP67</f>
        <v>0</v>
      </c>
      <c r="AQ34" s="57">
        <f>'Timings&amp;Flags'!AQ67</f>
        <v>0</v>
      </c>
      <c r="AR34" s="57">
        <f>'Timings&amp;Flags'!AR67</f>
        <v>0</v>
      </c>
      <c r="AS34" s="57">
        <f>'Timings&amp;Flags'!AS67</f>
        <v>0</v>
      </c>
      <c r="AT34" s="57">
        <f>'Timings&amp;Flags'!AT67</f>
        <v>0</v>
      </c>
      <c r="AU34" s="57">
        <f>'Timings&amp;Flags'!AU67</f>
        <v>0</v>
      </c>
      <c r="AV34" s="57">
        <f>'Timings&amp;Flags'!AV67</f>
        <v>0</v>
      </c>
      <c r="AW34" s="57">
        <f>'Timings&amp;Flags'!AW67</f>
        <v>0</v>
      </c>
      <c r="AX34" s="57">
        <f>'Timings&amp;Flags'!AX67</f>
        <v>0</v>
      </c>
      <c r="AY34" s="57">
        <f>'Timings&amp;Flags'!AY67</f>
        <v>0</v>
      </c>
      <c r="AZ34" s="57">
        <f>'Timings&amp;Flags'!AZ67</f>
        <v>0</v>
      </c>
      <c r="BA34" s="57">
        <f>'Timings&amp;Flags'!BA67</f>
        <v>0</v>
      </c>
      <c r="BB34" s="57">
        <f>'Timings&amp;Flags'!BB67</f>
        <v>0</v>
      </c>
      <c r="BC34" s="57">
        <f>'Timings&amp;Flags'!BC67</f>
        <v>0</v>
      </c>
      <c r="BD34" s="57">
        <f>'Timings&amp;Flags'!BD67</f>
        <v>0</v>
      </c>
      <c r="BE34" s="57">
        <f>'Timings&amp;Flags'!BE67</f>
        <v>0</v>
      </c>
      <c r="BF34" s="57">
        <f>'Timings&amp;Flags'!BF67</f>
        <v>0</v>
      </c>
      <c r="BG34" s="57">
        <f>'Timings&amp;Flags'!BG67</f>
        <v>0</v>
      </c>
      <c r="BH34" s="57">
        <f>'Timings&amp;Flags'!BH67</f>
        <v>0</v>
      </c>
      <c r="BI34" s="57">
        <f>'Timings&amp;Flags'!BI67</f>
        <v>0</v>
      </c>
      <c r="BJ34" s="57">
        <f>'Timings&amp;Flags'!BJ67</f>
        <v>0</v>
      </c>
      <c r="BK34" s="57">
        <f>'Timings&amp;Flags'!BK67</f>
        <v>0</v>
      </c>
      <c r="BL34" s="57">
        <f>'Timings&amp;Flags'!BL67</f>
        <v>0</v>
      </c>
      <c r="BM34" s="57">
        <f>'Timings&amp;Flags'!BM67</f>
        <v>0</v>
      </c>
      <c r="BN34" s="57">
        <f>'Timings&amp;Flags'!BN67</f>
        <v>0</v>
      </c>
      <c r="BO34" s="57">
        <f>'Timings&amp;Flags'!BO67</f>
        <v>0</v>
      </c>
      <c r="BP34" s="57">
        <f>'Timings&amp;Flags'!BP67</f>
        <v>0</v>
      </c>
      <c r="BQ34" s="57">
        <f>'Timings&amp;Flags'!BQ67</f>
        <v>0</v>
      </c>
      <c r="BR34" s="57">
        <f>'Timings&amp;Flags'!BR67</f>
        <v>0</v>
      </c>
      <c r="BS34" s="57">
        <f>'Timings&amp;Flags'!BS67</f>
        <v>0</v>
      </c>
      <c r="BT34" s="57">
        <f>'Timings&amp;Flags'!BT67</f>
        <v>0</v>
      </c>
      <c r="BU34" s="57">
        <f>'Timings&amp;Flags'!BU67</f>
        <v>0</v>
      </c>
      <c r="BV34" s="57">
        <f>'Timings&amp;Flags'!BV67</f>
        <v>0</v>
      </c>
      <c r="BW34" s="57">
        <f>'Timings&amp;Flags'!BW67</f>
        <v>0</v>
      </c>
      <c r="BX34" s="57">
        <f>'Timings&amp;Flags'!BX67</f>
        <v>0</v>
      </c>
      <c r="BY34" s="57">
        <f>'Timings&amp;Flags'!BY67</f>
        <v>0</v>
      </c>
      <c r="BZ34" s="57">
        <f>'Timings&amp;Flags'!BZ67</f>
        <v>0</v>
      </c>
      <c r="CA34" s="57">
        <f>'Timings&amp;Flags'!CA67</f>
        <v>0</v>
      </c>
      <c r="CB34" s="57">
        <f>'Timings&amp;Flags'!CB67</f>
        <v>0</v>
      </c>
      <c r="CC34" s="57">
        <f>'Timings&amp;Flags'!CC67</f>
        <v>0</v>
      </c>
      <c r="CD34" s="57">
        <f>'Timings&amp;Flags'!CD67</f>
        <v>0</v>
      </c>
      <c r="CE34" s="57">
        <f>'Timings&amp;Flags'!CE67</f>
        <v>0</v>
      </c>
      <c r="CF34" s="57">
        <f>'Timings&amp;Flags'!CF67</f>
        <v>0</v>
      </c>
      <c r="CG34" s="57">
        <f>'Timings&amp;Flags'!CG67</f>
        <v>0</v>
      </c>
      <c r="CH34" s="57">
        <f>'Timings&amp;Flags'!CH67</f>
        <v>0</v>
      </c>
      <c r="CI34" s="57">
        <f>'Timings&amp;Flags'!CI67</f>
        <v>0</v>
      </c>
      <c r="CJ34" s="57">
        <f>'Timings&amp;Flags'!CJ67</f>
        <v>0</v>
      </c>
      <c r="CK34" s="57">
        <f>'Timings&amp;Flags'!CK67</f>
        <v>0</v>
      </c>
      <c r="CL34" s="57">
        <f>'Timings&amp;Flags'!CL67</f>
        <v>0</v>
      </c>
      <c r="CM34" s="57">
        <f>'Timings&amp;Flags'!CM67</f>
        <v>0</v>
      </c>
      <c r="CN34" s="57">
        <f>'Timings&amp;Flags'!CN67</f>
        <v>0</v>
      </c>
      <c r="CO34" s="57">
        <f>'Timings&amp;Flags'!CO67</f>
        <v>0</v>
      </c>
      <c r="CP34" s="57">
        <f>'Timings&amp;Flags'!CP67</f>
        <v>0</v>
      </c>
      <c r="CQ34" s="57">
        <f>'Timings&amp;Flags'!CQ67</f>
        <v>0</v>
      </c>
      <c r="CR34" s="57">
        <f>'Timings&amp;Flags'!CR67</f>
        <v>0</v>
      </c>
      <c r="CS34" s="57">
        <f>'Timings&amp;Flags'!CS67</f>
        <v>0</v>
      </c>
      <c r="CT34" s="57">
        <f>'Timings&amp;Flags'!CT67</f>
        <v>0</v>
      </c>
      <c r="CU34" s="57">
        <f>'Timings&amp;Flags'!CU67</f>
        <v>0</v>
      </c>
      <c r="CV34" s="57">
        <f>'Timings&amp;Flags'!CV67</f>
        <v>0</v>
      </c>
      <c r="CW34" s="57">
        <f>'Timings&amp;Flags'!CW67</f>
        <v>0</v>
      </c>
      <c r="CX34" s="57">
        <f>'Timings&amp;Flags'!CX67</f>
        <v>0</v>
      </c>
      <c r="CY34" s="57">
        <f>'Timings&amp;Flags'!CY67</f>
        <v>0</v>
      </c>
      <c r="CZ34" s="57">
        <f>'Timings&amp;Flags'!CZ67</f>
        <v>0</v>
      </c>
      <c r="DA34" s="57">
        <f>'Timings&amp;Flags'!DA67</f>
        <v>0</v>
      </c>
      <c r="DB34" s="57">
        <f>'Timings&amp;Flags'!DB67</f>
        <v>0</v>
      </c>
      <c r="DC34" s="57">
        <f>'Timings&amp;Flags'!DC67</f>
        <v>0</v>
      </c>
      <c r="DD34" s="57">
        <f>'Timings&amp;Flags'!DD67</f>
        <v>0</v>
      </c>
      <c r="DE34" s="57">
        <f>'Timings&amp;Flags'!DE67</f>
        <v>0</v>
      </c>
      <c r="DF34" s="57">
        <f>'Timings&amp;Flags'!DF67</f>
        <v>0</v>
      </c>
      <c r="DG34" s="57">
        <f>'Timings&amp;Flags'!DG67</f>
        <v>0</v>
      </c>
      <c r="DH34" s="57">
        <f>'Timings&amp;Flags'!DH67</f>
        <v>0</v>
      </c>
      <c r="DI34" s="57">
        <f>'Timings&amp;Flags'!DI67</f>
        <v>0</v>
      </c>
      <c r="DJ34" s="57">
        <f>'Timings&amp;Flags'!DJ67</f>
        <v>0</v>
      </c>
      <c r="DK34" s="57">
        <f>'Timings&amp;Flags'!DK67</f>
        <v>0</v>
      </c>
      <c r="DL34" s="57">
        <f>'Timings&amp;Flags'!DL67</f>
        <v>0</v>
      </c>
      <c r="DM34" s="57">
        <f>'Timings&amp;Flags'!DM67</f>
        <v>0</v>
      </c>
      <c r="DN34" s="57">
        <f>'Timings&amp;Flags'!DN67</f>
        <v>0</v>
      </c>
      <c r="DO34" s="57">
        <f>'Timings&amp;Flags'!DO67</f>
        <v>0</v>
      </c>
      <c r="DP34" s="57">
        <f>'Timings&amp;Flags'!DP67</f>
        <v>0</v>
      </c>
      <c r="DQ34" s="57">
        <f>'Timings&amp;Flags'!DQ67</f>
        <v>0</v>
      </c>
      <c r="DR34" s="57">
        <f>'Timings&amp;Flags'!DR67</f>
        <v>0</v>
      </c>
      <c r="DS34" s="57">
        <f>'Timings&amp;Flags'!DS67</f>
        <v>0</v>
      </c>
    </row>
    <row r="35" spans="1:123" x14ac:dyDescent="0.3">
      <c r="D35" s="12" t="s">
        <v>27</v>
      </c>
      <c r="F35" s="51" t="s">
        <v>14</v>
      </c>
      <c r="G35" s="51">
        <v>5</v>
      </c>
      <c r="H35" s="57">
        <f>'Timings&amp;Flags'!H74</f>
        <v>0</v>
      </c>
      <c r="I35" s="57">
        <f>'Timings&amp;Flags'!I74</f>
        <v>0</v>
      </c>
      <c r="J35" s="57">
        <f>'Timings&amp;Flags'!J74</f>
        <v>0</v>
      </c>
      <c r="K35" s="57">
        <f>'Timings&amp;Flags'!K74</f>
        <v>0</v>
      </c>
      <c r="L35" s="57">
        <f>'Timings&amp;Flags'!L74</f>
        <v>0</v>
      </c>
      <c r="M35" s="57">
        <f>'Timings&amp;Flags'!M74</f>
        <v>0</v>
      </c>
      <c r="N35" s="57">
        <f>'Timings&amp;Flags'!N74</f>
        <v>0</v>
      </c>
      <c r="O35" s="57">
        <f>'Timings&amp;Flags'!O74</f>
        <v>0</v>
      </c>
      <c r="P35" s="57">
        <f>'Timings&amp;Flags'!P74</f>
        <v>0</v>
      </c>
      <c r="Q35" s="57">
        <f>'Timings&amp;Flags'!Q74</f>
        <v>0</v>
      </c>
      <c r="R35" s="57">
        <f>'Timings&amp;Flags'!R74</f>
        <v>0</v>
      </c>
      <c r="S35" s="57">
        <f>'Timings&amp;Flags'!S74</f>
        <v>0</v>
      </c>
      <c r="T35" s="57">
        <f>'Timings&amp;Flags'!T74</f>
        <v>0</v>
      </c>
      <c r="U35" s="57">
        <f>'Timings&amp;Flags'!U74</f>
        <v>0</v>
      </c>
      <c r="V35" s="57">
        <f>'Timings&amp;Flags'!V74</f>
        <v>0</v>
      </c>
      <c r="W35" s="57">
        <f>'Timings&amp;Flags'!W74</f>
        <v>0</v>
      </c>
      <c r="X35" s="57">
        <f>'Timings&amp;Flags'!X74</f>
        <v>1</v>
      </c>
      <c r="Y35" s="57">
        <f>'Timings&amp;Flags'!Y74</f>
        <v>1</v>
      </c>
      <c r="Z35" s="57">
        <f>'Timings&amp;Flags'!Z74</f>
        <v>1</v>
      </c>
      <c r="AA35" s="57">
        <f>'Timings&amp;Flags'!AA74</f>
        <v>0</v>
      </c>
      <c r="AB35" s="57">
        <f>'Timings&amp;Flags'!AB74</f>
        <v>0</v>
      </c>
      <c r="AC35" s="57">
        <f>'Timings&amp;Flags'!AC74</f>
        <v>0</v>
      </c>
      <c r="AD35" s="57">
        <f>'Timings&amp;Flags'!AD74</f>
        <v>0</v>
      </c>
      <c r="AE35" s="57">
        <f>'Timings&amp;Flags'!AE74</f>
        <v>0</v>
      </c>
      <c r="AF35" s="57">
        <f>'Timings&amp;Flags'!AF74</f>
        <v>0</v>
      </c>
      <c r="AG35" s="57">
        <f>'Timings&amp;Flags'!AG74</f>
        <v>0</v>
      </c>
      <c r="AH35" s="57">
        <f>'Timings&amp;Flags'!AH74</f>
        <v>0</v>
      </c>
      <c r="AI35" s="57">
        <f>'Timings&amp;Flags'!AI74</f>
        <v>0</v>
      </c>
      <c r="AJ35" s="57">
        <f>'Timings&amp;Flags'!AJ74</f>
        <v>0</v>
      </c>
      <c r="AK35" s="57">
        <f>'Timings&amp;Flags'!AK74</f>
        <v>0</v>
      </c>
      <c r="AL35" s="57">
        <f>'Timings&amp;Flags'!AL74</f>
        <v>0</v>
      </c>
      <c r="AM35" s="57">
        <f>'Timings&amp;Flags'!AM74</f>
        <v>0</v>
      </c>
      <c r="AN35" s="57">
        <f>'Timings&amp;Flags'!AN74</f>
        <v>0</v>
      </c>
      <c r="AO35" s="57">
        <f>'Timings&amp;Flags'!AO74</f>
        <v>0</v>
      </c>
      <c r="AP35" s="57">
        <f>'Timings&amp;Flags'!AP74</f>
        <v>0</v>
      </c>
      <c r="AQ35" s="57">
        <f>'Timings&amp;Flags'!AQ74</f>
        <v>0</v>
      </c>
      <c r="AR35" s="57">
        <f>'Timings&amp;Flags'!AR74</f>
        <v>0</v>
      </c>
      <c r="AS35" s="57">
        <f>'Timings&amp;Flags'!AS74</f>
        <v>0</v>
      </c>
      <c r="AT35" s="57">
        <f>'Timings&amp;Flags'!AT74</f>
        <v>0</v>
      </c>
      <c r="AU35" s="57">
        <f>'Timings&amp;Flags'!AU74</f>
        <v>0</v>
      </c>
      <c r="AV35" s="57">
        <f>'Timings&amp;Flags'!AV74</f>
        <v>0</v>
      </c>
      <c r="AW35" s="57">
        <f>'Timings&amp;Flags'!AW74</f>
        <v>0</v>
      </c>
      <c r="AX35" s="57">
        <f>'Timings&amp;Flags'!AX74</f>
        <v>0</v>
      </c>
      <c r="AY35" s="57">
        <f>'Timings&amp;Flags'!AY74</f>
        <v>0</v>
      </c>
      <c r="AZ35" s="57">
        <f>'Timings&amp;Flags'!AZ74</f>
        <v>0</v>
      </c>
      <c r="BA35" s="57">
        <f>'Timings&amp;Flags'!BA74</f>
        <v>0</v>
      </c>
      <c r="BB35" s="57">
        <f>'Timings&amp;Flags'!BB74</f>
        <v>0</v>
      </c>
      <c r="BC35" s="57">
        <f>'Timings&amp;Flags'!BC74</f>
        <v>0</v>
      </c>
      <c r="BD35" s="57">
        <f>'Timings&amp;Flags'!BD74</f>
        <v>0</v>
      </c>
      <c r="BE35" s="57">
        <f>'Timings&amp;Flags'!BE74</f>
        <v>0</v>
      </c>
      <c r="BF35" s="57">
        <f>'Timings&amp;Flags'!BF74</f>
        <v>0</v>
      </c>
      <c r="BG35" s="57">
        <f>'Timings&amp;Flags'!BG74</f>
        <v>0</v>
      </c>
      <c r="BH35" s="57">
        <f>'Timings&amp;Flags'!BH74</f>
        <v>0</v>
      </c>
      <c r="BI35" s="57">
        <f>'Timings&amp;Flags'!BI74</f>
        <v>0</v>
      </c>
      <c r="BJ35" s="57">
        <f>'Timings&amp;Flags'!BJ74</f>
        <v>0</v>
      </c>
      <c r="BK35" s="57">
        <f>'Timings&amp;Flags'!BK74</f>
        <v>0</v>
      </c>
      <c r="BL35" s="57">
        <f>'Timings&amp;Flags'!BL74</f>
        <v>0</v>
      </c>
      <c r="BM35" s="57">
        <f>'Timings&amp;Flags'!BM74</f>
        <v>0</v>
      </c>
      <c r="BN35" s="57">
        <f>'Timings&amp;Flags'!BN74</f>
        <v>0</v>
      </c>
      <c r="BO35" s="57">
        <f>'Timings&amp;Flags'!BO74</f>
        <v>0</v>
      </c>
      <c r="BP35" s="57">
        <f>'Timings&amp;Flags'!BP74</f>
        <v>0</v>
      </c>
      <c r="BQ35" s="57">
        <f>'Timings&amp;Flags'!BQ74</f>
        <v>0</v>
      </c>
      <c r="BR35" s="57">
        <f>'Timings&amp;Flags'!BR74</f>
        <v>0</v>
      </c>
      <c r="BS35" s="57">
        <f>'Timings&amp;Flags'!BS74</f>
        <v>0</v>
      </c>
      <c r="BT35" s="57">
        <f>'Timings&amp;Flags'!BT74</f>
        <v>0</v>
      </c>
      <c r="BU35" s="57">
        <f>'Timings&amp;Flags'!BU74</f>
        <v>0</v>
      </c>
      <c r="BV35" s="57">
        <f>'Timings&amp;Flags'!BV74</f>
        <v>0</v>
      </c>
      <c r="BW35" s="57">
        <f>'Timings&amp;Flags'!BW74</f>
        <v>0</v>
      </c>
      <c r="BX35" s="57">
        <f>'Timings&amp;Flags'!BX74</f>
        <v>0</v>
      </c>
      <c r="BY35" s="57">
        <f>'Timings&amp;Flags'!BY74</f>
        <v>0</v>
      </c>
      <c r="BZ35" s="57">
        <f>'Timings&amp;Flags'!BZ74</f>
        <v>0</v>
      </c>
      <c r="CA35" s="57">
        <f>'Timings&amp;Flags'!CA74</f>
        <v>0</v>
      </c>
      <c r="CB35" s="57">
        <f>'Timings&amp;Flags'!CB74</f>
        <v>0</v>
      </c>
      <c r="CC35" s="57">
        <f>'Timings&amp;Flags'!CC74</f>
        <v>0</v>
      </c>
      <c r="CD35" s="57">
        <f>'Timings&amp;Flags'!CD74</f>
        <v>0</v>
      </c>
      <c r="CE35" s="57">
        <f>'Timings&amp;Flags'!CE74</f>
        <v>0</v>
      </c>
      <c r="CF35" s="57">
        <f>'Timings&amp;Flags'!CF74</f>
        <v>0</v>
      </c>
      <c r="CG35" s="57">
        <f>'Timings&amp;Flags'!CG74</f>
        <v>0</v>
      </c>
      <c r="CH35" s="57">
        <f>'Timings&amp;Flags'!CH74</f>
        <v>0</v>
      </c>
      <c r="CI35" s="57">
        <f>'Timings&amp;Flags'!CI74</f>
        <v>0</v>
      </c>
      <c r="CJ35" s="57">
        <f>'Timings&amp;Flags'!CJ74</f>
        <v>0</v>
      </c>
      <c r="CK35" s="57">
        <f>'Timings&amp;Flags'!CK74</f>
        <v>0</v>
      </c>
      <c r="CL35" s="57">
        <f>'Timings&amp;Flags'!CL74</f>
        <v>0</v>
      </c>
      <c r="CM35" s="57">
        <f>'Timings&amp;Flags'!CM74</f>
        <v>0</v>
      </c>
      <c r="CN35" s="57">
        <f>'Timings&amp;Flags'!CN74</f>
        <v>0</v>
      </c>
      <c r="CO35" s="57">
        <f>'Timings&amp;Flags'!CO74</f>
        <v>0</v>
      </c>
      <c r="CP35" s="57">
        <f>'Timings&amp;Flags'!CP74</f>
        <v>0</v>
      </c>
      <c r="CQ35" s="57">
        <f>'Timings&amp;Flags'!CQ74</f>
        <v>0</v>
      </c>
      <c r="CR35" s="57">
        <f>'Timings&amp;Flags'!CR74</f>
        <v>0</v>
      </c>
      <c r="CS35" s="57">
        <f>'Timings&amp;Flags'!CS74</f>
        <v>0</v>
      </c>
      <c r="CT35" s="57">
        <f>'Timings&amp;Flags'!CT74</f>
        <v>0</v>
      </c>
      <c r="CU35" s="57">
        <f>'Timings&amp;Flags'!CU74</f>
        <v>0</v>
      </c>
      <c r="CV35" s="57">
        <f>'Timings&amp;Flags'!CV74</f>
        <v>0</v>
      </c>
      <c r="CW35" s="57">
        <f>'Timings&amp;Flags'!CW74</f>
        <v>0</v>
      </c>
      <c r="CX35" s="57">
        <f>'Timings&amp;Flags'!CX74</f>
        <v>0</v>
      </c>
      <c r="CY35" s="57">
        <f>'Timings&amp;Flags'!CY74</f>
        <v>0</v>
      </c>
      <c r="CZ35" s="57">
        <f>'Timings&amp;Flags'!CZ74</f>
        <v>0</v>
      </c>
      <c r="DA35" s="57">
        <f>'Timings&amp;Flags'!DA74</f>
        <v>0</v>
      </c>
      <c r="DB35" s="57">
        <f>'Timings&amp;Flags'!DB74</f>
        <v>0</v>
      </c>
      <c r="DC35" s="57">
        <f>'Timings&amp;Flags'!DC74</f>
        <v>0</v>
      </c>
      <c r="DD35" s="57">
        <f>'Timings&amp;Flags'!DD74</f>
        <v>0</v>
      </c>
      <c r="DE35" s="57">
        <f>'Timings&amp;Flags'!DE74</f>
        <v>0</v>
      </c>
      <c r="DF35" s="57">
        <f>'Timings&amp;Flags'!DF74</f>
        <v>0</v>
      </c>
      <c r="DG35" s="57">
        <f>'Timings&amp;Flags'!DG74</f>
        <v>0</v>
      </c>
      <c r="DH35" s="57">
        <f>'Timings&amp;Flags'!DH74</f>
        <v>0</v>
      </c>
      <c r="DI35" s="57">
        <f>'Timings&amp;Flags'!DI74</f>
        <v>0</v>
      </c>
      <c r="DJ35" s="57">
        <f>'Timings&amp;Flags'!DJ74</f>
        <v>0</v>
      </c>
      <c r="DK35" s="57">
        <f>'Timings&amp;Flags'!DK74</f>
        <v>0</v>
      </c>
      <c r="DL35" s="57">
        <f>'Timings&amp;Flags'!DL74</f>
        <v>0</v>
      </c>
      <c r="DM35" s="57">
        <f>'Timings&amp;Flags'!DM74</f>
        <v>0</v>
      </c>
      <c r="DN35" s="57">
        <f>'Timings&amp;Flags'!DN74</f>
        <v>0</v>
      </c>
      <c r="DO35" s="57">
        <f>'Timings&amp;Flags'!DO74</f>
        <v>0</v>
      </c>
      <c r="DP35" s="57">
        <f>'Timings&amp;Flags'!DP74</f>
        <v>0</v>
      </c>
      <c r="DQ35" s="57">
        <f>'Timings&amp;Flags'!DQ74</f>
        <v>0</v>
      </c>
      <c r="DR35" s="57">
        <f>'Timings&amp;Flags'!DR74</f>
        <v>0</v>
      </c>
      <c r="DS35" s="57">
        <f>'Timings&amp;Flags'!DS74</f>
        <v>0</v>
      </c>
    </row>
    <row r="36" spans="1:123" x14ac:dyDescent="0.3"/>
    <row r="37" spans="1:123" x14ac:dyDescent="0.3">
      <c r="B37" s="6" t="s">
        <v>99</v>
      </c>
    </row>
    <row r="38" spans="1:123" x14ac:dyDescent="0.3">
      <c r="D38" s="12" t="str">
        <f>D31</f>
        <v>Phase I</v>
      </c>
      <c r="F38" s="51" t="str">
        <f>F31</f>
        <v>#</v>
      </c>
      <c r="H38" s="57">
        <f>'Timings&amp;Flags'!H48</f>
        <v>0</v>
      </c>
      <c r="I38" s="57">
        <f>'Timings&amp;Flags'!I48</f>
        <v>0</v>
      </c>
      <c r="J38" s="57">
        <f>'Timings&amp;Flags'!J48</f>
        <v>0</v>
      </c>
      <c r="K38" s="57">
        <f>'Timings&amp;Flags'!K48</f>
        <v>1</v>
      </c>
      <c r="L38" s="57">
        <f>'Timings&amp;Flags'!L48</f>
        <v>1</v>
      </c>
      <c r="M38" s="57">
        <f>'Timings&amp;Flags'!M48</f>
        <v>1</v>
      </c>
      <c r="N38" s="57">
        <f>'Timings&amp;Flags'!N48</f>
        <v>1</v>
      </c>
      <c r="O38" s="57">
        <f>'Timings&amp;Flags'!O48</f>
        <v>1</v>
      </c>
      <c r="P38" s="57">
        <f>'Timings&amp;Flags'!P48</f>
        <v>1</v>
      </c>
      <c r="Q38" s="57">
        <f>'Timings&amp;Flags'!Q48</f>
        <v>1</v>
      </c>
      <c r="R38" s="57">
        <f>'Timings&amp;Flags'!R48</f>
        <v>1</v>
      </c>
      <c r="S38" s="57">
        <f>'Timings&amp;Flags'!S48</f>
        <v>1</v>
      </c>
      <c r="T38" s="57">
        <f>'Timings&amp;Flags'!T48</f>
        <v>1</v>
      </c>
      <c r="U38" s="57">
        <f>'Timings&amp;Flags'!U48</f>
        <v>1</v>
      </c>
      <c r="V38" s="57">
        <f>'Timings&amp;Flags'!V48</f>
        <v>1</v>
      </c>
      <c r="W38" s="57">
        <f>'Timings&amp;Flags'!W48</f>
        <v>1</v>
      </c>
      <c r="X38" s="57">
        <f>'Timings&amp;Flags'!X48</f>
        <v>1</v>
      </c>
      <c r="Y38" s="57">
        <f>'Timings&amp;Flags'!Y48</f>
        <v>1</v>
      </c>
      <c r="Z38" s="57">
        <f>'Timings&amp;Flags'!Z48</f>
        <v>1</v>
      </c>
      <c r="AA38" s="57">
        <f>'Timings&amp;Flags'!AA48</f>
        <v>1</v>
      </c>
      <c r="AB38" s="57">
        <f>'Timings&amp;Flags'!AB48</f>
        <v>1</v>
      </c>
      <c r="AC38" s="57">
        <f>'Timings&amp;Flags'!AC48</f>
        <v>1</v>
      </c>
      <c r="AD38" s="57">
        <f>'Timings&amp;Flags'!AD48</f>
        <v>1</v>
      </c>
      <c r="AE38" s="57">
        <f>'Timings&amp;Flags'!AE48</f>
        <v>1</v>
      </c>
      <c r="AF38" s="57">
        <f>'Timings&amp;Flags'!AF48</f>
        <v>1</v>
      </c>
      <c r="AG38" s="57">
        <f>'Timings&amp;Flags'!AG48</f>
        <v>1</v>
      </c>
      <c r="AH38" s="57">
        <f>'Timings&amp;Flags'!AH48</f>
        <v>1</v>
      </c>
      <c r="AI38" s="57">
        <f>'Timings&amp;Flags'!AI48</f>
        <v>1</v>
      </c>
      <c r="AJ38" s="57">
        <f>'Timings&amp;Flags'!AJ48</f>
        <v>1</v>
      </c>
      <c r="AK38" s="57">
        <f>'Timings&amp;Flags'!AK48</f>
        <v>1</v>
      </c>
      <c r="AL38" s="57">
        <f>'Timings&amp;Flags'!AL48</f>
        <v>1</v>
      </c>
      <c r="AM38" s="57">
        <f>'Timings&amp;Flags'!AM48</f>
        <v>1</v>
      </c>
      <c r="AN38" s="57">
        <f>'Timings&amp;Flags'!AN48</f>
        <v>1</v>
      </c>
      <c r="AO38" s="57">
        <f>'Timings&amp;Flags'!AO48</f>
        <v>1</v>
      </c>
      <c r="AP38" s="57">
        <f>'Timings&amp;Flags'!AP48</f>
        <v>1</v>
      </c>
      <c r="AQ38" s="57">
        <f>'Timings&amp;Flags'!AQ48</f>
        <v>1</v>
      </c>
      <c r="AR38" s="57">
        <f>'Timings&amp;Flags'!AR48</f>
        <v>1</v>
      </c>
      <c r="AS38" s="57">
        <f>'Timings&amp;Flags'!AS48</f>
        <v>1</v>
      </c>
      <c r="AT38" s="57">
        <f>'Timings&amp;Flags'!AT48</f>
        <v>1</v>
      </c>
      <c r="AU38" s="57">
        <f>'Timings&amp;Flags'!AU48</f>
        <v>1</v>
      </c>
      <c r="AV38" s="57">
        <f>'Timings&amp;Flags'!AV48</f>
        <v>1</v>
      </c>
      <c r="AW38" s="57">
        <f>'Timings&amp;Flags'!AW48</f>
        <v>1</v>
      </c>
      <c r="AX38" s="57">
        <f>'Timings&amp;Flags'!AX48</f>
        <v>1</v>
      </c>
      <c r="AY38" s="57">
        <f>'Timings&amp;Flags'!AY48</f>
        <v>1</v>
      </c>
      <c r="AZ38" s="57">
        <f>'Timings&amp;Flags'!AZ48</f>
        <v>1</v>
      </c>
      <c r="BA38" s="57">
        <f>'Timings&amp;Flags'!BA48</f>
        <v>1</v>
      </c>
      <c r="BB38" s="57">
        <f>'Timings&amp;Flags'!BB48</f>
        <v>1</v>
      </c>
      <c r="BC38" s="57">
        <f>'Timings&amp;Flags'!BC48</f>
        <v>1</v>
      </c>
      <c r="BD38" s="57">
        <f>'Timings&amp;Flags'!BD48</f>
        <v>1</v>
      </c>
      <c r="BE38" s="57">
        <f>'Timings&amp;Flags'!BE48</f>
        <v>1</v>
      </c>
      <c r="BF38" s="57">
        <f>'Timings&amp;Flags'!BF48</f>
        <v>1</v>
      </c>
      <c r="BG38" s="57">
        <f>'Timings&amp;Flags'!BG48</f>
        <v>1</v>
      </c>
      <c r="BH38" s="57">
        <f>'Timings&amp;Flags'!BH48</f>
        <v>1</v>
      </c>
      <c r="BI38" s="57">
        <f>'Timings&amp;Flags'!BI48</f>
        <v>1</v>
      </c>
      <c r="BJ38" s="57">
        <f>'Timings&amp;Flags'!BJ48</f>
        <v>1</v>
      </c>
      <c r="BK38" s="57">
        <f>'Timings&amp;Flags'!BK48</f>
        <v>1</v>
      </c>
      <c r="BL38" s="57">
        <f>'Timings&amp;Flags'!BL48</f>
        <v>1</v>
      </c>
      <c r="BM38" s="57">
        <f>'Timings&amp;Flags'!BM48</f>
        <v>1</v>
      </c>
      <c r="BN38" s="57">
        <f>'Timings&amp;Flags'!BN48</f>
        <v>1</v>
      </c>
      <c r="BO38" s="57">
        <f>'Timings&amp;Flags'!BO48</f>
        <v>1</v>
      </c>
      <c r="BP38" s="57">
        <f>'Timings&amp;Flags'!BP48</f>
        <v>1</v>
      </c>
      <c r="BQ38" s="57">
        <f>'Timings&amp;Flags'!BQ48</f>
        <v>1</v>
      </c>
      <c r="BR38" s="57">
        <f>'Timings&amp;Flags'!BR48</f>
        <v>1</v>
      </c>
      <c r="BS38" s="57">
        <f>'Timings&amp;Flags'!BS48</f>
        <v>1</v>
      </c>
      <c r="BT38" s="57">
        <f>'Timings&amp;Flags'!BT48</f>
        <v>1</v>
      </c>
      <c r="BU38" s="57">
        <f>'Timings&amp;Flags'!BU48</f>
        <v>1</v>
      </c>
      <c r="BV38" s="57">
        <f>'Timings&amp;Flags'!BV48</f>
        <v>1</v>
      </c>
      <c r="BW38" s="57">
        <f>'Timings&amp;Flags'!BW48</f>
        <v>1</v>
      </c>
      <c r="BX38" s="57">
        <f>'Timings&amp;Flags'!BX48</f>
        <v>1</v>
      </c>
      <c r="BY38" s="57">
        <f>'Timings&amp;Flags'!BY48</f>
        <v>1</v>
      </c>
      <c r="BZ38" s="57">
        <f>'Timings&amp;Flags'!BZ48</f>
        <v>1</v>
      </c>
      <c r="CA38" s="57">
        <f>'Timings&amp;Flags'!CA48</f>
        <v>1</v>
      </c>
      <c r="CB38" s="57">
        <f>'Timings&amp;Flags'!CB48</f>
        <v>1</v>
      </c>
      <c r="CC38" s="57">
        <f>'Timings&amp;Flags'!CC48</f>
        <v>1</v>
      </c>
      <c r="CD38" s="57">
        <f>'Timings&amp;Flags'!CD48</f>
        <v>1</v>
      </c>
      <c r="CE38" s="57">
        <f>'Timings&amp;Flags'!CE48</f>
        <v>1</v>
      </c>
      <c r="CF38" s="57">
        <f>'Timings&amp;Flags'!CF48</f>
        <v>1</v>
      </c>
      <c r="CG38" s="57">
        <f>'Timings&amp;Flags'!CG48</f>
        <v>1</v>
      </c>
      <c r="CH38" s="57">
        <f>'Timings&amp;Flags'!CH48</f>
        <v>1</v>
      </c>
      <c r="CI38" s="57">
        <f>'Timings&amp;Flags'!CI48</f>
        <v>1</v>
      </c>
      <c r="CJ38" s="57">
        <f>'Timings&amp;Flags'!CJ48</f>
        <v>1</v>
      </c>
      <c r="CK38" s="57">
        <f>'Timings&amp;Flags'!CK48</f>
        <v>1</v>
      </c>
      <c r="CL38" s="57">
        <f>'Timings&amp;Flags'!CL48</f>
        <v>1</v>
      </c>
      <c r="CM38" s="57">
        <f>'Timings&amp;Flags'!CM48</f>
        <v>1</v>
      </c>
      <c r="CN38" s="57">
        <f>'Timings&amp;Flags'!CN48</f>
        <v>1</v>
      </c>
      <c r="CO38" s="57">
        <f>'Timings&amp;Flags'!CO48</f>
        <v>1</v>
      </c>
      <c r="CP38" s="57">
        <f>'Timings&amp;Flags'!CP48</f>
        <v>1</v>
      </c>
      <c r="CQ38" s="57">
        <f>'Timings&amp;Flags'!CQ48</f>
        <v>1</v>
      </c>
      <c r="CR38" s="57">
        <f>'Timings&amp;Flags'!CR48</f>
        <v>1</v>
      </c>
      <c r="CS38" s="57">
        <f>'Timings&amp;Flags'!CS48</f>
        <v>1</v>
      </c>
      <c r="CT38" s="57">
        <f>'Timings&amp;Flags'!CT48</f>
        <v>1</v>
      </c>
      <c r="CU38" s="57">
        <f>'Timings&amp;Flags'!CU48</f>
        <v>1</v>
      </c>
      <c r="CV38" s="57">
        <f>'Timings&amp;Flags'!CV48</f>
        <v>1</v>
      </c>
      <c r="CW38" s="57">
        <f>'Timings&amp;Flags'!CW48</f>
        <v>1</v>
      </c>
      <c r="CX38" s="57">
        <f>'Timings&amp;Flags'!CX48</f>
        <v>1</v>
      </c>
      <c r="CY38" s="57">
        <f>'Timings&amp;Flags'!CY48</f>
        <v>1</v>
      </c>
      <c r="CZ38" s="57">
        <f>'Timings&amp;Flags'!CZ48</f>
        <v>1</v>
      </c>
      <c r="DA38" s="57">
        <f>'Timings&amp;Flags'!DA48</f>
        <v>1</v>
      </c>
      <c r="DB38" s="57">
        <f>'Timings&amp;Flags'!DB48</f>
        <v>1</v>
      </c>
      <c r="DC38" s="57">
        <f>'Timings&amp;Flags'!DC48</f>
        <v>1</v>
      </c>
      <c r="DD38" s="57">
        <f>'Timings&amp;Flags'!DD48</f>
        <v>1</v>
      </c>
      <c r="DE38" s="57">
        <f>'Timings&amp;Flags'!DE48</f>
        <v>1</v>
      </c>
      <c r="DF38" s="57">
        <f>'Timings&amp;Flags'!DF48</f>
        <v>1</v>
      </c>
      <c r="DG38" s="57">
        <f>'Timings&amp;Flags'!DG48</f>
        <v>1</v>
      </c>
      <c r="DH38" s="57">
        <f>'Timings&amp;Flags'!DH48</f>
        <v>1</v>
      </c>
      <c r="DI38" s="57">
        <f>'Timings&amp;Flags'!DI48</f>
        <v>1</v>
      </c>
      <c r="DJ38" s="57">
        <f>'Timings&amp;Flags'!DJ48</f>
        <v>1</v>
      </c>
      <c r="DK38" s="57">
        <f>'Timings&amp;Flags'!DK48</f>
        <v>1</v>
      </c>
      <c r="DL38" s="57">
        <f>'Timings&amp;Flags'!DL48</f>
        <v>1</v>
      </c>
      <c r="DM38" s="57">
        <f>'Timings&amp;Flags'!DM48</f>
        <v>1</v>
      </c>
      <c r="DN38" s="57">
        <f>'Timings&amp;Flags'!DN48</f>
        <v>1</v>
      </c>
      <c r="DO38" s="57">
        <f>'Timings&amp;Flags'!DO48</f>
        <v>1</v>
      </c>
      <c r="DP38" s="57">
        <f>'Timings&amp;Flags'!DP48</f>
        <v>1</v>
      </c>
      <c r="DQ38" s="57">
        <f>'Timings&amp;Flags'!DQ48</f>
        <v>1</v>
      </c>
      <c r="DR38" s="57">
        <f>'Timings&amp;Flags'!DR48</f>
        <v>1</v>
      </c>
      <c r="DS38" s="57">
        <f>'Timings&amp;Flags'!DS48</f>
        <v>1</v>
      </c>
    </row>
    <row r="39" spans="1:123" x14ac:dyDescent="0.3">
      <c r="D39" s="12" t="str">
        <f t="shared" ref="D39:D42" si="12">D32</f>
        <v>Phase II</v>
      </c>
      <c r="F39" s="51" t="str">
        <f t="shared" ref="F39:F42" si="13">F32</f>
        <v>#</v>
      </c>
      <c r="H39" s="57">
        <f>'Timings&amp;Flags'!H55</f>
        <v>0</v>
      </c>
      <c r="I39" s="57">
        <f>'Timings&amp;Flags'!I55</f>
        <v>0</v>
      </c>
      <c r="J39" s="57">
        <f>'Timings&amp;Flags'!J55</f>
        <v>0</v>
      </c>
      <c r="K39" s="57">
        <f>'Timings&amp;Flags'!K55</f>
        <v>0</v>
      </c>
      <c r="L39" s="57">
        <f>'Timings&amp;Flags'!L55</f>
        <v>0</v>
      </c>
      <c r="M39" s="57">
        <f>'Timings&amp;Flags'!M55</f>
        <v>0</v>
      </c>
      <c r="N39" s="57">
        <f>'Timings&amp;Flags'!N55</f>
        <v>0</v>
      </c>
      <c r="O39" s="57">
        <f>'Timings&amp;Flags'!O55</f>
        <v>1</v>
      </c>
      <c r="P39" s="57">
        <f>'Timings&amp;Flags'!P55</f>
        <v>1</v>
      </c>
      <c r="Q39" s="57">
        <f>'Timings&amp;Flags'!Q55</f>
        <v>1</v>
      </c>
      <c r="R39" s="57">
        <f>'Timings&amp;Flags'!R55</f>
        <v>1</v>
      </c>
      <c r="S39" s="57">
        <f>'Timings&amp;Flags'!S55</f>
        <v>1</v>
      </c>
      <c r="T39" s="57">
        <f>'Timings&amp;Flags'!T55</f>
        <v>1</v>
      </c>
      <c r="U39" s="57">
        <f>'Timings&amp;Flags'!U55</f>
        <v>1</v>
      </c>
      <c r="V39" s="57">
        <f>'Timings&amp;Flags'!V55</f>
        <v>1</v>
      </c>
      <c r="W39" s="57">
        <f>'Timings&amp;Flags'!W55</f>
        <v>1</v>
      </c>
      <c r="X39" s="57">
        <f>'Timings&amp;Flags'!X55</f>
        <v>1</v>
      </c>
      <c r="Y39" s="57">
        <f>'Timings&amp;Flags'!Y55</f>
        <v>1</v>
      </c>
      <c r="Z39" s="57">
        <f>'Timings&amp;Flags'!Z55</f>
        <v>1</v>
      </c>
      <c r="AA39" s="57">
        <f>'Timings&amp;Flags'!AA55</f>
        <v>1</v>
      </c>
      <c r="AB39" s="57">
        <f>'Timings&amp;Flags'!AB55</f>
        <v>1</v>
      </c>
      <c r="AC39" s="57">
        <f>'Timings&amp;Flags'!AC55</f>
        <v>1</v>
      </c>
      <c r="AD39" s="57">
        <f>'Timings&amp;Flags'!AD55</f>
        <v>1</v>
      </c>
      <c r="AE39" s="57">
        <f>'Timings&amp;Flags'!AE55</f>
        <v>1</v>
      </c>
      <c r="AF39" s="57">
        <f>'Timings&amp;Flags'!AF55</f>
        <v>1</v>
      </c>
      <c r="AG39" s="57">
        <f>'Timings&amp;Flags'!AG55</f>
        <v>1</v>
      </c>
      <c r="AH39" s="57">
        <f>'Timings&amp;Flags'!AH55</f>
        <v>1</v>
      </c>
      <c r="AI39" s="57">
        <f>'Timings&amp;Flags'!AI55</f>
        <v>1</v>
      </c>
      <c r="AJ39" s="57">
        <f>'Timings&amp;Flags'!AJ55</f>
        <v>1</v>
      </c>
      <c r="AK39" s="57">
        <f>'Timings&amp;Flags'!AK55</f>
        <v>1</v>
      </c>
      <c r="AL39" s="57">
        <f>'Timings&amp;Flags'!AL55</f>
        <v>1</v>
      </c>
      <c r="AM39" s="57">
        <f>'Timings&amp;Flags'!AM55</f>
        <v>1</v>
      </c>
      <c r="AN39" s="57">
        <f>'Timings&amp;Flags'!AN55</f>
        <v>1</v>
      </c>
      <c r="AO39" s="57">
        <f>'Timings&amp;Flags'!AO55</f>
        <v>1</v>
      </c>
      <c r="AP39" s="57">
        <f>'Timings&amp;Flags'!AP55</f>
        <v>1</v>
      </c>
      <c r="AQ39" s="57">
        <f>'Timings&amp;Flags'!AQ55</f>
        <v>1</v>
      </c>
      <c r="AR39" s="57">
        <f>'Timings&amp;Flags'!AR55</f>
        <v>1</v>
      </c>
      <c r="AS39" s="57">
        <f>'Timings&amp;Flags'!AS55</f>
        <v>1</v>
      </c>
      <c r="AT39" s="57">
        <f>'Timings&amp;Flags'!AT55</f>
        <v>1</v>
      </c>
      <c r="AU39" s="57">
        <f>'Timings&amp;Flags'!AU55</f>
        <v>1</v>
      </c>
      <c r="AV39" s="57">
        <f>'Timings&amp;Flags'!AV55</f>
        <v>1</v>
      </c>
      <c r="AW39" s="57">
        <f>'Timings&amp;Flags'!AW55</f>
        <v>1</v>
      </c>
      <c r="AX39" s="57">
        <f>'Timings&amp;Flags'!AX55</f>
        <v>1</v>
      </c>
      <c r="AY39" s="57">
        <f>'Timings&amp;Flags'!AY55</f>
        <v>1</v>
      </c>
      <c r="AZ39" s="57">
        <f>'Timings&amp;Flags'!AZ55</f>
        <v>1</v>
      </c>
      <c r="BA39" s="57">
        <f>'Timings&amp;Flags'!BA55</f>
        <v>1</v>
      </c>
      <c r="BB39" s="57">
        <f>'Timings&amp;Flags'!BB55</f>
        <v>1</v>
      </c>
      <c r="BC39" s="57">
        <f>'Timings&amp;Flags'!BC55</f>
        <v>1</v>
      </c>
      <c r="BD39" s="57">
        <f>'Timings&amp;Flags'!BD55</f>
        <v>1</v>
      </c>
      <c r="BE39" s="57">
        <f>'Timings&amp;Flags'!BE55</f>
        <v>1</v>
      </c>
      <c r="BF39" s="57">
        <f>'Timings&amp;Flags'!BF55</f>
        <v>1</v>
      </c>
      <c r="BG39" s="57">
        <f>'Timings&amp;Flags'!BG55</f>
        <v>1</v>
      </c>
      <c r="BH39" s="57">
        <f>'Timings&amp;Flags'!BH55</f>
        <v>1</v>
      </c>
      <c r="BI39" s="57">
        <f>'Timings&amp;Flags'!BI55</f>
        <v>1</v>
      </c>
      <c r="BJ39" s="57">
        <f>'Timings&amp;Flags'!BJ55</f>
        <v>1</v>
      </c>
      <c r="BK39" s="57">
        <f>'Timings&amp;Flags'!BK55</f>
        <v>1</v>
      </c>
      <c r="BL39" s="57">
        <f>'Timings&amp;Flags'!BL55</f>
        <v>1</v>
      </c>
      <c r="BM39" s="57">
        <f>'Timings&amp;Flags'!BM55</f>
        <v>1</v>
      </c>
      <c r="BN39" s="57">
        <f>'Timings&amp;Flags'!BN55</f>
        <v>1</v>
      </c>
      <c r="BO39" s="57">
        <f>'Timings&amp;Flags'!BO55</f>
        <v>1</v>
      </c>
      <c r="BP39" s="57">
        <f>'Timings&amp;Flags'!BP55</f>
        <v>1</v>
      </c>
      <c r="BQ39" s="57">
        <f>'Timings&amp;Flags'!BQ55</f>
        <v>1</v>
      </c>
      <c r="BR39" s="57">
        <f>'Timings&amp;Flags'!BR55</f>
        <v>1</v>
      </c>
      <c r="BS39" s="57">
        <f>'Timings&amp;Flags'!BS55</f>
        <v>1</v>
      </c>
      <c r="BT39" s="57">
        <f>'Timings&amp;Flags'!BT55</f>
        <v>1</v>
      </c>
      <c r="BU39" s="57">
        <f>'Timings&amp;Flags'!BU55</f>
        <v>1</v>
      </c>
      <c r="BV39" s="57">
        <f>'Timings&amp;Flags'!BV55</f>
        <v>1</v>
      </c>
      <c r="BW39" s="57">
        <f>'Timings&amp;Flags'!BW55</f>
        <v>1</v>
      </c>
      <c r="BX39" s="57">
        <f>'Timings&amp;Flags'!BX55</f>
        <v>1</v>
      </c>
      <c r="BY39" s="57">
        <f>'Timings&amp;Flags'!BY55</f>
        <v>1</v>
      </c>
      <c r="BZ39" s="57">
        <f>'Timings&amp;Flags'!BZ55</f>
        <v>1</v>
      </c>
      <c r="CA39" s="57">
        <f>'Timings&amp;Flags'!CA55</f>
        <v>1</v>
      </c>
      <c r="CB39" s="57">
        <f>'Timings&amp;Flags'!CB55</f>
        <v>1</v>
      </c>
      <c r="CC39" s="57">
        <f>'Timings&amp;Flags'!CC55</f>
        <v>1</v>
      </c>
      <c r="CD39" s="57">
        <f>'Timings&amp;Flags'!CD55</f>
        <v>1</v>
      </c>
      <c r="CE39" s="57">
        <f>'Timings&amp;Flags'!CE55</f>
        <v>1</v>
      </c>
      <c r="CF39" s="57">
        <f>'Timings&amp;Flags'!CF55</f>
        <v>1</v>
      </c>
      <c r="CG39" s="57">
        <f>'Timings&amp;Flags'!CG55</f>
        <v>1</v>
      </c>
      <c r="CH39" s="57">
        <f>'Timings&amp;Flags'!CH55</f>
        <v>1</v>
      </c>
      <c r="CI39" s="57">
        <f>'Timings&amp;Flags'!CI55</f>
        <v>1</v>
      </c>
      <c r="CJ39" s="57">
        <f>'Timings&amp;Flags'!CJ55</f>
        <v>1</v>
      </c>
      <c r="CK39" s="57">
        <f>'Timings&amp;Flags'!CK55</f>
        <v>1</v>
      </c>
      <c r="CL39" s="57">
        <f>'Timings&amp;Flags'!CL55</f>
        <v>1</v>
      </c>
      <c r="CM39" s="57">
        <f>'Timings&amp;Flags'!CM55</f>
        <v>1</v>
      </c>
      <c r="CN39" s="57">
        <f>'Timings&amp;Flags'!CN55</f>
        <v>1</v>
      </c>
      <c r="CO39" s="57">
        <f>'Timings&amp;Flags'!CO55</f>
        <v>1</v>
      </c>
      <c r="CP39" s="57">
        <f>'Timings&amp;Flags'!CP55</f>
        <v>1</v>
      </c>
      <c r="CQ39" s="57">
        <f>'Timings&amp;Flags'!CQ55</f>
        <v>1</v>
      </c>
      <c r="CR39" s="57">
        <f>'Timings&amp;Flags'!CR55</f>
        <v>1</v>
      </c>
      <c r="CS39" s="57">
        <f>'Timings&amp;Flags'!CS55</f>
        <v>1</v>
      </c>
      <c r="CT39" s="57">
        <f>'Timings&amp;Flags'!CT55</f>
        <v>1</v>
      </c>
      <c r="CU39" s="57">
        <f>'Timings&amp;Flags'!CU55</f>
        <v>1</v>
      </c>
      <c r="CV39" s="57">
        <f>'Timings&amp;Flags'!CV55</f>
        <v>1</v>
      </c>
      <c r="CW39" s="57">
        <f>'Timings&amp;Flags'!CW55</f>
        <v>1</v>
      </c>
      <c r="CX39" s="57">
        <f>'Timings&amp;Flags'!CX55</f>
        <v>1</v>
      </c>
      <c r="CY39" s="57">
        <f>'Timings&amp;Flags'!CY55</f>
        <v>1</v>
      </c>
      <c r="CZ39" s="57">
        <f>'Timings&amp;Flags'!CZ55</f>
        <v>1</v>
      </c>
      <c r="DA39" s="57">
        <f>'Timings&amp;Flags'!DA55</f>
        <v>1</v>
      </c>
      <c r="DB39" s="57">
        <f>'Timings&amp;Flags'!DB55</f>
        <v>1</v>
      </c>
      <c r="DC39" s="57">
        <f>'Timings&amp;Flags'!DC55</f>
        <v>1</v>
      </c>
      <c r="DD39" s="57">
        <f>'Timings&amp;Flags'!DD55</f>
        <v>1</v>
      </c>
      <c r="DE39" s="57">
        <f>'Timings&amp;Flags'!DE55</f>
        <v>1</v>
      </c>
      <c r="DF39" s="57">
        <f>'Timings&amp;Flags'!DF55</f>
        <v>1</v>
      </c>
      <c r="DG39" s="57">
        <f>'Timings&amp;Flags'!DG55</f>
        <v>1</v>
      </c>
      <c r="DH39" s="57">
        <f>'Timings&amp;Flags'!DH55</f>
        <v>1</v>
      </c>
      <c r="DI39" s="57">
        <f>'Timings&amp;Flags'!DI55</f>
        <v>1</v>
      </c>
      <c r="DJ39" s="57">
        <f>'Timings&amp;Flags'!DJ55</f>
        <v>1</v>
      </c>
      <c r="DK39" s="57">
        <f>'Timings&amp;Flags'!DK55</f>
        <v>1</v>
      </c>
      <c r="DL39" s="57">
        <f>'Timings&amp;Flags'!DL55</f>
        <v>1</v>
      </c>
      <c r="DM39" s="57">
        <f>'Timings&amp;Flags'!DM55</f>
        <v>1</v>
      </c>
      <c r="DN39" s="57">
        <f>'Timings&amp;Flags'!DN55</f>
        <v>1</v>
      </c>
      <c r="DO39" s="57">
        <f>'Timings&amp;Flags'!DO55</f>
        <v>1</v>
      </c>
      <c r="DP39" s="57">
        <f>'Timings&amp;Flags'!DP55</f>
        <v>1</v>
      </c>
      <c r="DQ39" s="57">
        <f>'Timings&amp;Flags'!DQ55</f>
        <v>1</v>
      </c>
      <c r="DR39" s="57">
        <f>'Timings&amp;Flags'!DR55</f>
        <v>1</v>
      </c>
      <c r="DS39" s="57">
        <f>'Timings&amp;Flags'!DS55</f>
        <v>1</v>
      </c>
    </row>
    <row r="40" spans="1:123" x14ac:dyDescent="0.3">
      <c r="D40" s="12" t="str">
        <f t="shared" si="12"/>
        <v>Phase III</v>
      </c>
      <c r="F40" s="51" t="str">
        <f t="shared" si="13"/>
        <v>#</v>
      </c>
      <c r="H40" s="57">
        <f>'Timings&amp;Flags'!H62</f>
        <v>0</v>
      </c>
      <c r="I40" s="57">
        <f>'Timings&amp;Flags'!I62</f>
        <v>0</v>
      </c>
      <c r="J40" s="57">
        <f>'Timings&amp;Flags'!J62</f>
        <v>0</v>
      </c>
      <c r="K40" s="57">
        <f>'Timings&amp;Flags'!K62</f>
        <v>0</v>
      </c>
      <c r="L40" s="57">
        <f>'Timings&amp;Flags'!L62</f>
        <v>0</v>
      </c>
      <c r="M40" s="57">
        <f>'Timings&amp;Flags'!M62</f>
        <v>0</v>
      </c>
      <c r="N40" s="57">
        <f>'Timings&amp;Flags'!N62</f>
        <v>0</v>
      </c>
      <c r="O40" s="57">
        <f>'Timings&amp;Flags'!O62</f>
        <v>0</v>
      </c>
      <c r="P40" s="57">
        <f>'Timings&amp;Flags'!P62</f>
        <v>0</v>
      </c>
      <c r="Q40" s="57">
        <f>'Timings&amp;Flags'!Q62</f>
        <v>0</v>
      </c>
      <c r="R40" s="57">
        <f>'Timings&amp;Flags'!R62</f>
        <v>0</v>
      </c>
      <c r="S40" s="57">
        <f>'Timings&amp;Flags'!S62</f>
        <v>1</v>
      </c>
      <c r="T40" s="57">
        <f>'Timings&amp;Flags'!T62</f>
        <v>1</v>
      </c>
      <c r="U40" s="57">
        <f>'Timings&amp;Flags'!U62</f>
        <v>1</v>
      </c>
      <c r="V40" s="57">
        <f>'Timings&amp;Flags'!V62</f>
        <v>1</v>
      </c>
      <c r="W40" s="57">
        <f>'Timings&amp;Flags'!W62</f>
        <v>1</v>
      </c>
      <c r="X40" s="57">
        <f>'Timings&amp;Flags'!X62</f>
        <v>1</v>
      </c>
      <c r="Y40" s="57">
        <f>'Timings&amp;Flags'!Y62</f>
        <v>1</v>
      </c>
      <c r="Z40" s="57">
        <f>'Timings&amp;Flags'!Z62</f>
        <v>1</v>
      </c>
      <c r="AA40" s="57">
        <f>'Timings&amp;Flags'!AA62</f>
        <v>1</v>
      </c>
      <c r="AB40" s="57">
        <f>'Timings&amp;Flags'!AB62</f>
        <v>1</v>
      </c>
      <c r="AC40" s="57">
        <f>'Timings&amp;Flags'!AC62</f>
        <v>1</v>
      </c>
      <c r="AD40" s="57">
        <f>'Timings&amp;Flags'!AD62</f>
        <v>1</v>
      </c>
      <c r="AE40" s="57">
        <f>'Timings&amp;Flags'!AE62</f>
        <v>1</v>
      </c>
      <c r="AF40" s="57">
        <f>'Timings&amp;Flags'!AF62</f>
        <v>1</v>
      </c>
      <c r="AG40" s="57">
        <f>'Timings&amp;Flags'!AG62</f>
        <v>1</v>
      </c>
      <c r="AH40" s="57">
        <f>'Timings&amp;Flags'!AH62</f>
        <v>1</v>
      </c>
      <c r="AI40" s="57">
        <f>'Timings&amp;Flags'!AI62</f>
        <v>1</v>
      </c>
      <c r="AJ40" s="57">
        <f>'Timings&amp;Flags'!AJ62</f>
        <v>1</v>
      </c>
      <c r="AK40" s="57">
        <f>'Timings&amp;Flags'!AK62</f>
        <v>1</v>
      </c>
      <c r="AL40" s="57">
        <f>'Timings&amp;Flags'!AL62</f>
        <v>1</v>
      </c>
      <c r="AM40" s="57">
        <f>'Timings&amp;Flags'!AM62</f>
        <v>1</v>
      </c>
      <c r="AN40" s="57">
        <f>'Timings&amp;Flags'!AN62</f>
        <v>1</v>
      </c>
      <c r="AO40" s="57">
        <f>'Timings&amp;Flags'!AO62</f>
        <v>1</v>
      </c>
      <c r="AP40" s="57">
        <f>'Timings&amp;Flags'!AP62</f>
        <v>1</v>
      </c>
      <c r="AQ40" s="57">
        <f>'Timings&amp;Flags'!AQ62</f>
        <v>1</v>
      </c>
      <c r="AR40" s="57">
        <f>'Timings&amp;Flags'!AR62</f>
        <v>1</v>
      </c>
      <c r="AS40" s="57">
        <f>'Timings&amp;Flags'!AS62</f>
        <v>1</v>
      </c>
      <c r="AT40" s="57">
        <f>'Timings&amp;Flags'!AT62</f>
        <v>1</v>
      </c>
      <c r="AU40" s="57">
        <f>'Timings&amp;Flags'!AU62</f>
        <v>1</v>
      </c>
      <c r="AV40" s="57">
        <f>'Timings&amp;Flags'!AV62</f>
        <v>1</v>
      </c>
      <c r="AW40" s="57">
        <f>'Timings&amp;Flags'!AW62</f>
        <v>1</v>
      </c>
      <c r="AX40" s="57">
        <f>'Timings&amp;Flags'!AX62</f>
        <v>1</v>
      </c>
      <c r="AY40" s="57">
        <f>'Timings&amp;Flags'!AY62</f>
        <v>1</v>
      </c>
      <c r="AZ40" s="57">
        <f>'Timings&amp;Flags'!AZ62</f>
        <v>1</v>
      </c>
      <c r="BA40" s="57">
        <f>'Timings&amp;Flags'!BA62</f>
        <v>1</v>
      </c>
      <c r="BB40" s="57">
        <f>'Timings&amp;Flags'!BB62</f>
        <v>1</v>
      </c>
      <c r="BC40" s="57">
        <f>'Timings&amp;Flags'!BC62</f>
        <v>1</v>
      </c>
      <c r="BD40" s="57">
        <f>'Timings&amp;Flags'!BD62</f>
        <v>1</v>
      </c>
      <c r="BE40" s="57">
        <f>'Timings&amp;Flags'!BE62</f>
        <v>1</v>
      </c>
      <c r="BF40" s="57">
        <f>'Timings&amp;Flags'!BF62</f>
        <v>1</v>
      </c>
      <c r="BG40" s="57">
        <f>'Timings&amp;Flags'!BG62</f>
        <v>1</v>
      </c>
      <c r="BH40" s="57">
        <f>'Timings&amp;Flags'!BH62</f>
        <v>1</v>
      </c>
      <c r="BI40" s="57">
        <f>'Timings&amp;Flags'!BI62</f>
        <v>1</v>
      </c>
      <c r="BJ40" s="57">
        <f>'Timings&amp;Flags'!BJ62</f>
        <v>1</v>
      </c>
      <c r="BK40" s="57">
        <f>'Timings&amp;Flags'!BK62</f>
        <v>1</v>
      </c>
      <c r="BL40" s="57">
        <f>'Timings&amp;Flags'!BL62</f>
        <v>1</v>
      </c>
      <c r="BM40" s="57">
        <f>'Timings&amp;Flags'!BM62</f>
        <v>1</v>
      </c>
      <c r="BN40" s="57">
        <f>'Timings&amp;Flags'!BN62</f>
        <v>1</v>
      </c>
      <c r="BO40" s="57">
        <f>'Timings&amp;Flags'!BO62</f>
        <v>1</v>
      </c>
      <c r="BP40" s="57">
        <f>'Timings&amp;Flags'!BP62</f>
        <v>1</v>
      </c>
      <c r="BQ40" s="57">
        <f>'Timings&amp;Flags'!BQ62</f>
        <v>1</v>
      </c>
      <c r="BR40" s="57">
        <f>'Timings&amp;Flags'!BR62</f>
        <v>1</v>
      </c>
      <c r="BS40" s="57">
        <f>'Timings&amp;Flags'!BS62</f>
        <v>1</v>
      </c>
      <c r="BT40" s="57">
        <f>'Timings&amp;Flags'!BT62</f>
        <v>1</v>
      </c>
      <c r="BU40" s="57">
        <f>'Timings&amp;Flags'!BU62</f>
        <v>1</v>
      </c>
      <c r="BV40" s="57">
        <f>'Timings&amp;Flags'!BV62</f>
        <v>1</v>
      </c>
      <c r="BW40" s="57">
        <f>'Timings&amp;Flags'!BW62</f>
        <v>1</v>
      </c>
      <c r="BX40" s="57">
        <f>'Timings&amp;Flags'!BX62</f>
        <v>1</v>
      </c>
      <c r="BY40" s="57">
        <f>'Timings&amp;Flags'!BY62</f>
        <v>1</v>
      </c>
      <c r="BZ40" s="57">
        <f>'Timings&amp;Flags'!BZ62</f>
        <v>1</v>
      </c>
      <c r="CA40" s="57">
        <f>'Timings&amp;Flags'!CA62</f>
        <v>1</v>
      </c>
      <c r="CB40" s="57">
        <f>'Timings&amp;Flags'!CB62</f>
        <v>1</v>
      </c>
      <c r="CC40" s="57">
        <f>'Timings&amp;Flags'!CC62</f>
        <v>1</v>
      </c>
      <c r="CD40" s="57">
        <f>'Timings&amp;Flags'!CD62</f>
        <v>1</v>
      </c>
      <c r="CE40" s="57">
        <f>'Timings&amp;Flags'!CE62</f>
        <v>1</v>
      </c>
      <c r="CF40" s="57">
        <f>'Timings&amp;Flags'!CF62</f>
        <v>1</v>
      </c>
      <c r="CG40" s="57">
        <f>'Timings&amp;Flags'!CG62</f>
        <v>1</v>
      </c>
      <c r="CH40" s="57">
        <f>'Timings&amp;Flags'!CH62</f>
        <v>1</v>
      </c>
      <c r="CI40" s="57">
        <f>'Timings&amp;Flags'!CI62</f>
        <v>1</v>
      </c>
      <c r="CJ40" s="57">
        <f>'Timings&amp;Flags'!CJ62</f>
        <v>1</v>
      </c>
      <c r="CK40" s="57">
        <f>'Timings&amp;Flags'!CK62</f>
        <v>1</v>
      </c>
      <c r="CL40" s="57">
        <f>'Timings&amp;Flags'!CL62</f>
        <v>1</v>
      </c>
      <c r="CM40" s="57">
        <f>'Timings&amp;Flags'!CM62</f>
        <v>1</v>
      </c>
      <c r="CN40" s="57">
        <f>'Timings&amp;Flags'!CN62</f>
        <v>1</v>
      </c>
      <c r="CO40" s="57">
        <f>'Timings&amp;Flags'!CO62</f>
        <v>1</v>
      </c>
      <c r="CP40" s="57">
        <f>'Timings&amp;Flags'!CP62</f>
        <v>1</v>
      </c>
      <c r="CQ40" s="57">
        <f>'Timings&amp;Flags'!CQ62</f>
        <v>1</v>
      </c>
      <c r="CR40" s="57">
        <f>'Timings&amp;Flags'!CR62</f>
        <v>1</v>
      </c>
      <c r="CS40" s="57">
        <f>'Timings&amp;Flags'!CS62</f>
        <v>1</v>
      </c>
      <c r="CT40" s="57">
        <f>'Timings&amp;Flags'!CT62</f>
        <v>1</v>
      </c>
      <c r="CU40" s="57">
        <f>'Timings&amp;Flags'!CU62</f>
        <v>1</v>
      </c>
      <c r="CV40" s="57">
        <f>'Timings&amp;Flags'!CV62</f>
        <v>1</v>
      </c>
      <c r="CW40" s="57">
        <f>'Timings&amp;Flags'!CW62</f>
        <v>1</v>
      </c>
      <c r="CX40" s="57">
        <f>'Timings&amp;Flags'!CX62</f>
        <v>1</v>
      </c>
      <c r="CY40" s="57">
        <f>'Timings&amp;Flags'!CY62</f>
        <v>1</v>
      </c>
      <c r="CZ40" s="57">
        <f>'Timings&amp;Flags'!CZ62</f>
        <v>1</v>
      </c>
      <c r="DA40" s="57">
        <f>'Timings&amp;Flags'!DA62</f>
        <v>1</v>
      </c>
      <c r="DB40" s="57">
        <f>'Timings&amp;Flags'!DB62</f>
        <v>1</v>
      </c>
      <c r="DC40" s="57">
        <f>'Timings&amp;Flags'!DC62</f>
        <v>1</v>
      </c>
      <c r="DD40" s="57">
        <f>'Timings&amp;Flags'!DD62</f>
        <v>1</v>
      </c>
      <c r="DE40" s="57">
        <f>'Timings&amp;Flags'!DE62</f>
        <v>1</v>
      </c>
      <c r="DF40" s="57">
        <f>'Timings&amp;Flags'!DF62</f>
        <v>1</v>
      </c>
      <c r="DG40" s="57">
        <f>'Timings&amp;Flags'!DG62</f>
        <v>1</v>
      </c>
      <c r="DH40" s="57">
        <f>'Timings&amp;Flags'!DH62</f>
        <v>1</v>
      </c>
      <c r="DI40" s="57">
        <f>'Timings&amp;Flags'!DI62</f>
        <v>1</v>
      </c>
      <c r="DJ40" s="57">
        <f>'Timings&amp;Flags'!DJ62</f>
        <v>1</v>
      </c>
      <c r="DK40" s="57">
        <f>'Timings&amp;Flags'!DK62</f>
        <v>1</v>
      </c>
      <c r="DL40" s="57">
        <f>'Timings&amp;Flags'!DL62</f>
        <v>1</v>
      </c>
      <c r="DM40" s="57">
        <f>'Timings&amp;Flags'!DM62</f>
        <v>1</v>
      </c>
      <c r="DN40" s="57">
        <f>'Timings&amp;Flags'!DN62</f>
        <v>1</v>
      </c>
      <c r="DO40" s="57">
        <f>'Timings&amp;Flags'!DO62</f>
        <v>1</v>
      </c>
      <c r="DP40" s="57">
        <f>'Timings&amp;Flags'!DP62</f>
        <v>1</v>
      </c>
      <c r="DQ40" s="57">
        <f>'Timings&amp;Flags'!DQ62</f>
        <v>1</v>
      </c>
      <c r="DR40" s="57">
        <f>'Timings&amp;Flags'!DR62</f>
        <v>1</v>
      </c>
      <c r="DS40" s="57">
        <f>'Timings&amp;Flags'!DS62</f>
        <v>1</v>
      </c>
    </row>
    <row r="41" spans="1:123" x14ac:dyDescent="0.3">
      <c r="D41" s="12" t="str">
        <f t="shared" si="12"/>
        <v>Phase IV</v>
      </c>
      <c r="F41" s="51" t="str">
        <f t="shared" si="13"/>
        <v>#</v>
      </c>
      <c r="H41" s="57">
        <f>'Timings&amp;Flags'!H69</f>
        <v>0</v>
      </c>
      <c r="I41" s="57">
        <f>'Timings&amp;Flags'!I69</f>
        <v>0</v>
      </c>
      <c r="J41" s="57">
        <f>'Timings&amp;Flags'!J69</f>
        <v>0</v>
      </c>
      <c r="K41" s="57">
        <f>'Timings&amp;Flags'!K69</f>
        <v>0</v>
      </c>
      <c r="L41" s="57">
        <f>'Timings&amp;Flags'!L69</f>
        <v>0</v>
      </c>
      <c r="M41" s="57">
        <f>'Timings&amp;Flags'!M69</f>
        <v>0</v>
      </c>
      <c r="N41" s="57">
        <f>'Timings&amp;Flags'!N69</f>
        <v>0</v>
      </c>
      <c r="O41" s="57">
        <f>'Timings&amp;Flags'!O69</f>
        <v>0</v>
      </c>
      <c r="P41" s="57">
        <f>'Timings&amp;Flags'!P69</f>
        <v>0</v>
      </c>
      <c r="Q41" s="57">
        <f>'Timings&amp;Flags'!Q69</f>
        <v>0</v>
      </c>
      <c r="R41" s="57">
        <f>'Timings&amp;Flags'!R69</f>
        <v>0</v>
      </c>
      <c r="S41" s="57">
        <f>'Timings&amp;Flags'!S69</f>
        <v>0</v>
      </c>
      <c r="T41" s="57">
        <f>'Timings&amp;Flags'!T69</f>
        <v>0</v>
      </c>
      <c r="U41" s="57">
        <f>'Timings&amp;Flags'!U69</f>
        <v>0</v>
      </c>
      <c r="V41" s="57">
        <f>'Timings&amp;Flags'!V69</f>
        <v>0</v>
      </c>
      <c r="W41" s="57">
        <f>'Timings&amp;Flags'!W69</f>
        <v>1</v>
      </c>
      <c r="X41" s="57">
        <f>'Timings&amp;Flags'!X69</f>
        <v>1</v>
      </c>
      <c r="Y41" s="57">
        <f>'Timings&amp;Flags'!Y69</f>
        <v>1</v>
      </c>
      <c r="Z41" s="57">
        <f>'Timings&amp;Flags'!Z69</f>
        <v>1</v>
      </c>
      <c r="AA41" s="57">
        <f>'Timings&amp;Flags'!AA69</f>
        <v>1</v>
      </c>
      <c r="AB41" s="57">
        <f>'Timings&amp;Flags'!AB69</f>
        <v>1</v>
      </c>
      <c r="AC41" s="57">
        <f>'Timings&amp;Flags'!AC69</f>
        <v>1</v>
      </c>
      <c r="AD41" s="57">
        <f>'Timings&amp;Flags'!AD69</f>
        <v>1</v>
      </c>
      <c r="AE41" s="57">
        <f>'Timings&amp;Flags'!AE69</f>
        <v>1</v>
      </c>
      <c r="AF41" s="57">
        <f>'Timings&amp;Flags'!AF69</f>
        <v>1</v>
      </c>
      <c r="AG41" s="57">
        <f>'Timings&amp;Flags'!AG69</f>
        <v>1</v>
      </c>
      <c r="AH41" s="57">
        <f>'Timings&amp;Flags'!AH69</f>
        <v>1</v>
      </c>
      <c r="AI41" s="57">
        <f>'Timings&amp;Flags'!AI69</f>
        <v>1</v>
      </c>
      <c r="AJ41" s="57">
        <f>'Timings&amp;Flags'!AJ69</f>
        <v>1</v>
      </c>
      <c r="AK41" s="57">
        <f>'Timings&amp;Flags'!AK69</f>
        <v>1</v>
      </c>
      <c r="AL41" s="57">
        <f>'Timings&amp;Flags'!AL69</f>
        <v>1</v>
      </c>
      <c r="AM41" s="57">
        <f>'Timings&amp;Flags'!AM69</f>
        <v>1</v>
      </c>
      <c r="AN41" s="57">
        <f>'Timings&amp;Flags'!AN69</f>
        <v>1</v>
      </c>
      <c r="AO41" s="57">
        <f>'Timings&amp;Flags'!AO69</f>
        <v>1</v>
      </c>
      <c r="AP41" s="57">
        <f>'Timings&amp;Flags'!AP69</f>
        <v>1</v>
      </c>
      <c r="AQ41" s="57">
        <f>'Timings&amp;Flags'!AQ69</f>
        <v>1</v>
      </c>
      <c r="AR41" s="57">
        <f>'Timings&amp;Flags'!AR69</f>
        <v>1</v>
      </c>
      <c r="AS41" s="57">
        <f>'Timings&amp;Flags'!AS69</f>
        <v>1</v>
      </c>
      <c r="AT41" s="57">
        <f>'Timings&amp;Flags'!AT69</f>
        <v>1</v>
      </c>
      <c r="AU41" s="57">
        <f>'Timings&amp;Flags'!AU69</f>
        <v>1</v>
      </c>
      <c r="AV41" s="57">
        <f>'Timings&amp;Flags'!AV69</f>
        <v>1</v>
      </c>
      <c r="AW41" s="57">
        <f>'Timings&amp;Flags'!AW69</f>
        <v>1</v>
      </c>
      <c r="AX41" s="57">
        <f>'Timings&amp;Flags'!AX69</f>
        <v>1</v>
      </c>
      <c r="AY41" s="57">
        <f>'Timings&amp;Flags'!AY69</f>
        <v>1</v>
      </c>
      <c r="AZ41" s="57">
        <f>'Timings&amp;Flags'!AZ69</f>
        <v>1</v>
      </c>
      <c r="BA41" s="57">
        <f>'Timings&amp;Flags'!BA69</f>
        <v>1</v>
      </c>
      <c r="BB41" s="57">
        <f>'Timings&amp;Flags'!BB69</f>
        <v>1</v>
      </c>
      <c r="BC41" s="57">
        <f>'Timings&amp;Flags'!BC69</f>
        <v>1</v>
      </c>
      <c r="BD41" s="57">
        <f>'Timings&amp;Flags'!BD69</f>
        <v>1</v>
      </c>
      <c r="BE41" s="57">
        <f>'Timings&amp;Flags'!BE69</f>
        <v>1</v>
      </c>
      <c r="BF41" s="57">
        <f>'Timings&amp;Flags'!BF69</f>
        <v>1</v>
      </c>
      <c r="BG41" s="57">
        <f>'Timings&amp;Flags'!BG69</f>
        <v>1</v>
      </c>
      <c r="BH41" s="57">
        <f>'Timings&amp;Flags'!BH69</f>
        <v>1</v>
      </c>
      <c r="BI41" s="57">
        <f>'Timings&amp;Flags'!BI69</f>
        <v>1</v>
      </c>
      <c r="BJ41" s="57">
        <f>'Timings&amp;Flags'!BJ69</f>
        <v>1</v>
      </c>
      <c r="BK41" s="57">
        <f>'Timings&amp;Flags'!BK69</f>
        <v>1</v>
      </c>
      <c r="BL41" s="57">
        <f>'Timings&amp;Flags'!BL69</f>
        <v>1</v>
      </c>
      <c r="BM41" s="57">
        <f>'Timings&amp;Flags'!BM69</f>
        <v>1</v>
      </c>
      <c r="BN41" s="57">
        <f>'Timings&amp;Flags'!BN69</f>
        <v>1</v>
      </c>
      <c r="BO41" s="57">
        <f>'Timings&amp;Flags'!BO69</f>
        <v>1</v>
      </c>
      <c r="BP41" s="57">
        <f>'Timings&amp;Flags'!BP69</f>
        <v>1</v>
      </c>
      <c r="BQ41" s="57">
        <f>'Timings&amp;Flags'!BQ69</f>
        <v>1</v>
      </c>
      <c r="BR41" s="57">
        <f>'Timings&amp;Flags'!BR69</f>
        <v>1</v>
      </c>
      <c r="BS41" s="57">
        <f>'Timings&amp;Flags'!BS69</f>
        <v>1</v>
      </c>
      <c r="BT41" s="57">
        <f>'Timings&amp;Flags'!BT69</f>
        <v>1</v>
      </c>
      <c r="BU41" s="57">
        <f>'Timings&amp;Flags'!BU69</f>
        <v>1</v>
      </c>
      <c r="BV41" s="57">
        <f>'Timings&amp;Flags'!BV69</f>
        <v>1</v>
      </c>
      <c r="BW41" s="57">
        <f>'Timings&amp;Flags'!BW69</f>
        <v>1</v>
      </c>
      <c r="BX41" s="57">
        <f>'Timings&amp;Flags'!BX69</f>
        <v>1</v>
      </c>
      <c r="BY41" s="57">
        <f>'Timings&amp;Flags'!BY69</f>
        <v>1</v>
      </c>
      <c r="BZ41" s="57">
        <f>'Timings&amp;Flags'!BZ69</f>
        <v>1</v>
      </c>
      <c r="CA41" s="57">
        <f>'Timings&amp;Flags'!CA69</f>
        <v>1</v>
      </c>
      <c r="CB41" s="57">
        <f>'Timings&amp;Flags'!CB69</f>
        <v>1</v>
      </c>
      <c r="CC41" s="57">
        <f>'Timings&amp;Flags'!CC69</f>
        <v>1</v>
      </c>
      <c r="CD41" s="57">
        <f>'Timings&amp;Flags'!CD69</f>
        <v>1</v>
      </c>
      <c r="CE41" s="57">
        <f>'Timings&amp;Flags'!CE69</f>
        <v>1</v>
      </c>
      <c r="CF41" s="57">
        <f>'Timings&amp;Flags'!CF69</f>
        <v>1</v>
      </c>
      <c r="CG41" s="57">
        <f>'Timings&amp;Flags'!CG69</f>
        <v>1</v>
      </c>
      <c r="CH41" s="57">
        <f>'Timings&amp;Flags'!CH69</f>
        <v>1</v>
      </c>
      <c r="CI41" s="57">
        <f>'Timings&amp;Flags'!CI69</f>
        <v>1</v>
      </c>
      <c r="CJ41" s="57">
        <f>'Timings&amp;Flags'!CJ69</f>
        <v>1</v>
      </c>
      <c r="CK41" s="57">
        <f>'Timings&amp;Flags'!CK69</f>
        <v>1</v>
      </c>
      <c r="CL41" s="57">
        <f>'Timings&amp;Flags'!CL69</f>
        <v>1</v>
      </c>
      <c r="CM41" s="57">
        <f>'Timings&amp;Flags'!CM69</f>
        <v>1</v>
      </c>
      <c r="CN41" s="57">
        <f>'Timings&amp;Flags'!CN69</f>
        <v>1</v>
      </c>
      <c r="CO41" s="57">
        <f>'Timings&amp;Flags'!CO69</f>
        <v>1</v>
      </c>
      <c r="CP41" s="57">
        <f>'Timings&amp;Flags'!CP69</f>
        <v>1</v>
      </c>
      <c r="CQ41" s="57">
        <f>'Timings&amp;Flags'!CQ69</f>
        <v>1</v>
      </c>
      <c r="CR41" s="57">
        <f>'Timings&amp;Flags'!CR69</f>
        <v>1</v>
      </c>
      <c r="CS41" s="57">
        <f>'Timings&amp;Flags'!CS69</f>
        <v>1</v>
      </c>
      <c r="CT41" s="57">
        <f>'Timings&amp;Flags'!CT69</f>
        <v>1</v>
      </c>
      <c r="CU41" s="57">
        <f>'Timings&amp;Flags'!CU69</f>
        <v>1</v>
      </c>
      <c r="CV41" s="57">
        <f>'Timings&amp;Flags'!CV69</f>
        <v>1</v>
      </c>
      <c r="CW41" s="57">
        <f>'Timings&amp;Flags'!CW69</f>
        <v>1</v>
      </c>
      <c r="CX41" s="57">
        <f>'Timings&amp;Flags'!CX69</f>
        <v>1</v>
      </c>
      <c r="CY41" s="57">
        <f>'Timings&amp;Flags'!CY69</f>
        <v>1</v>
      </c>
      <c r="CZ41" s="57">
        <f>'Timings&amp;Flags'!CZ69</f>
        <v>1</v>
      </c>
      <c r="DA41" s="57">
        <f>'Timings&amp;Flags'!DA69</f>
        <v>1</v>
      </c>
      <c r="DB41" s="57">
        <f>'Timings&amp;Flags'!DB69</f>
        <v>1</v>
      </c>
      <c r="DC41" s="57">
        <f>'Timings&amp;Flags'!DC69</f>
        <v>1</v>
      </c>
      <c r="DD41" s="57">
        <f>'Timings&amp;Flags'!DD69</f>
        <v>1</v>
      </c>
      <c r="DE41" s="57">
        <f>'Timings&amp;Flags'!DE69</f>
        <v>1</v>
      </c>
      <c r="DF41" s="57">
        <f>'Timings&amp;Flags'!DF69</f>
        <v>1</v>
      </c>
      <c r="DG41" s="57">
        <f>'Timings&amp;Flags'!DG69</f>
        <v>1</v>
      </c>
      <c r="DH41" s="57">
        <f>'Timings&amp;Flags'!DH69</f>
        <v>1</v>
      </c>
      <c r="DI41" s="57">
        <f>'Timings&amp;Flags'!DI69</f>
        <v>1</v>
      </c>
      <c r="DJ41" s="57">
        <f>'Timings&amp;Flags'!DJ69</f>
        <v>1</v>
      </c>
      <c r="DK41" s="57">
        <f>'Timings&amp;Flags'!DK69</f>
        <v>1</v>
      </c>
      <c r="DL41" s="57">
        <f>'Timings&amp;Flags'!DL69</f>
        <v>1</v>
      </c>
      <c r="DM41" s="57">
        <f>'Timings&amp;Flags'!DM69</f>
        <v>1</v>
      </c>
      <c r="DN41" s="57">
        <f>'Timings&amp;Flags'!DN69</f>
        <v>1</v>
      </c>
      <c r="DO41" s="57">
        <f>'Timings&amp;Flags'!DO69</f>
        <v>1</v>
      </c>
      <c r="DP41" s="57">
        <f>'Timings&amp;Flags'!DP69</f>
        <v>1</v>
      </c>
      <c r="DQ41" s="57">
        <f>'Timings&amp;Flags'!DQ69</f>
        <v>1</v>
      </c>
      <c r="DR41" s="57">
        <f>'Timings&amp;Flags'!DR69</f>
        <v>1</v>
      </c>
      <c r="DS41" s="57">
        <f>'Timings&amp;Flags'!DS69</f>
        <v>1</v>
      </c>
    </row>
    <row r="42" spans="1:123" x14ac:dyDescent="0.3">
      <c r="D42" s="12" t="str">
        <f t="shared" si="12"/>
        <v>Phase V</v>
      </c>
      <c r="F42" s="51" t="str">
        <f t="shared" si="13"/>
        <v>#</v>
      </c>
      <c r="H42" s="57">
        <f>'Timings&amp;Flags'!H76</f>
        <v>0</v>
      </c>
      <c r="I42" s="57">
        <f>'Timings&amp;Flags'!I76</f>
        <v>0</v>
      </c>
      <c r="J42" s="57">
        <f>'Timings&amp;Flags'!J76</f>
        <v>0</v>
      </c>
      <c r="K42" s="57">
        <f>'Timings&amp;Flags'!K76</f>
        <v>0</v>
      </c>
      <c r="L42" s="57">
        <f>'Timings&amp;Flags'!L76</f>
        <v>0</v>
      </c>
      <c r="M42" s="57">
        <f>'Timings&amp;Flags'!M76</f>
        <v>0</v>
      </c>
      <c r="N42" s="57">
        <f>'Timings&amp;Flags'!N76</f>
        <v>0</v>
      </c>
      <c r="O42" s="57">
        <f>'Timings&amp;Flags'!O76</f>
        <v>0</v>
      </c>
      <c r="P42" s="57">
        <f>'Timings&amp;Flags'!P76</f>
        <v>0</v>
      </c>
      <c r="Q42" s="57">
        <f>'Timings&amp;Flags'!Q76</f>
        <v>0</v>
      </c>
      <c r="R42" s="57">
        <f>'Timings&amp;Flags'!R76</f>
        <v>0</v>
      </c>
      <c r="S42" s="57">
        <f>'Timings&amp;Flags'!S76</f>
        <v>0</v>
      </c>
      <c r="T42" s="57">
        <f>'Timings&amp;Flags'!T76</f>
        <v>0</v>
      </c>
      <c r="U42" s="57">
        <f>'Timings&amp;Flags'!U76</f>
        <v>0</v>
      </c>
      <c r="V42" s="57">
        <f>'Timings&amp;Flags'!V76</f>
        <v>0</v>
      </c>
      <c r="W42" s="57">
        <f>'Timings&amp;Flags'!W76</f>
        <v>0</v>
      </c>
      <c r="X42" s="57">
        <f>'Timings&amp;Flags'!X76</f>
        <v>0</v>
      </c>
      <c r="Y42" s="57">
        <f>'Timings&amp;Flags'!Y76</f>
        <v>0</v>
      </c>
      <c r="Z42" s="57">
        <f>'Timings&amp;Flags'!Z76</f>
        <v>0</v>
      </c>
      <c r="AA42" s="57">
        <f>'Timings&amp;Flags'!AA76</f>
        <v>1</v>
      </c>
      <c r="AB42" s="57">
        <f>'Timings&amp;Flags'!AB76</f>
        <v>1</v>
      </c>
      <c r="AC42" s="57">
        <f>'Timings&amp;Flags'!AC76</f>
        <v>1</v>
      </c>
      <c r="AD42" s="57">
        <f>'Timings&amp;Flags'!AD76</f>
        <v>1</v>
      </c>
      <c r="AE42" s="57">
        <f>'Timings&amp;Flags'!AE76</f>
        <v>1</v>
      </c>
      <c r="AF42" s="57">
        <f>'Timings&amp;Flags'!AF76</f>
        <v>1</v>
      </c>
      <c r="AG42" s="57">
        <f>'Timings&amp;Flags'!AG76</f>
        <v>1</v>
      </c>
      <c r="AH42" s="57">
        <f>'Timings&amp;Flags'!AH76</f>
        <v>1</v>
      </c>
      <c r="AI42" s="57">
        <f>'Timings&amp;Flags'!AI76</f>
        <v>1</v>
      </c>
      <c r="AJ42" s="57">
        <f>'Timings&amp;Flags'!AJ76</f>
        <v>1</v>
      </c>
      <c r="AK42" s="57">
        <f>'Timings&amp;Flags'!AK76</f>
        <v>1</v>
      </c>
      <c r="AL42" s="57">
        <f>'Timings&amp;Flags'!AL76</f>
        <v>1</v>
      </c>
      <c r="AM42" s="57">
        <f>'Timings&amp;Flags'!AM76</f>
        <v>1</v>
      </c>
      <c r="AN42" s="57">
        <f>'Timings&amp;Flags'!AN76</f>
        <v>1</v>
      </c>
      <c r="AO42" s="57">
        <f>'Timings&amp;Flags'!AO76</f>
        <v>1</v>
      </c>
      <c r="AP42" s="57">
        <f>'Timings&amp;Flags'!AP76</f>
        <v>1</v>
      </c>
      <c r="AQ42" s="57">
        <f>'Timings&amp;Flags'!AQ76</f>
        <v>1</v>
      </c>
      <c r="AR42" s="57">
        <f>'Timings&amp;Flags'!AR76</f>
        <v>1</v>
      </c>
      <c r="AS42" s="57">
        <f>'Timings&amp;Flags'!AS76</f>
        <v>1</v>
      </c>
      <c r="AT42" s="57">
        <f>'Timings&amp;Flags'!AT76</f>
        <v>1</v>
      </c>
      <c r="AU42" s="57">
        <f>'Timings&amp;Flags'!AU76</f>
        <v>1</v>
      </c>
      <c r="AV42" s="57">
        <f>'Timings&amp;Flags'!AV76</f>
        <v>1</v>
      </c>
      <c r="AW42" s="57">
        <f>'Timings&amp;Flags'!AW76</f>
        <v>1</v>
      </c>
      <c r="AX42" s="57">
        <f>'Timings&amp;Flags'!AX76</f>
        <v>1</v>
      </c>
      <c r="AY42" s="57">
        <f>'Timings&amp;Flags'!AY76</f>
        <v>1</v>
      </c>
      <c r="AZ42" s="57">
        <f>'Timings&amp;Flags'!AZ76</f>
        <v>1</v>
      </c>
      <c r="BA42" s="57">
        <f>'Timings&amp;Flags'!BA76</f>
        <v>1</v>
      </c>
      <c r="BB42" s="57">
        <f>'Timings&amp;Flags'!BB76</f>
        <v>1</v>
      </c>
      <c r="BC42" s="57">
        <f>'Timings&amp;Flags'!BC76</f>
        <v>1</v>
      </c>
      <c r="BD42" s="57">
        <f>'Timings&amp;Flags'!BD76</f>
        <v>1</v>
      </c>
      <c r="BE42" s="57">
        <f>'Timings&amp;Flags'!BE76</f>
        <v>1</v>
      </c>
      <c r="BF42" s="57">
        <f>'Timings&amp;Flags'!BF76</f>
        <v>1</v>
      </c>
      <c r="BG42" s="57">
        <f>'Timings&amp;Flags'!BG76</f>
        <v>1</v>
      </c>
      <c r="BH42" s="57">
        <f>'Timings&amp;Flags'!BH76</f>
        <v>1</v>
      </c>
      <c r="BI42" s="57">
        <f>'Timings&amp;Flags'!BI76</f>
        <v>1</v>
      </c>
      <c r="BJ42" s="57">
        <f>'Timings&amp;Flags'!BJ76</f>
        <v>1</v>
      </c>
      <c r="BK42" s="57">
        <f>'Timings&amp;Flags'!BK76</f>
        <v>1</v>
      </c>
      <c r="BL42" s="57">
        <f>'Timings&amp;Flags'!BL76</f>
        <v>1</v>
      </c>
      <c r="BM42" s="57">
        <f>'Timings&amp;Flags'!BM76</f>
        <v>1</v>
      </c>
      <c r="BN42" s="57">
        <f>'Timings&amp;Flags'!BN76</f>
        <v>1</v>
      </c>
      <c r="BO42" s="57">
        <f>'Timings&amp;Flags'!BO76</f>
        <v>1</v>
      </c>
      <c r="BP42" s="57">
        <f>'Timings&amp;Flags'!BP76</f>
        <v>1</v>
      </c>
      <c r="BQ42" s="57">
        <f>'Timings&amp;Flags'!BQ76</f>
        <v>1</v>
      </c>
      <c r="BR42" s="57">
        <f>'Timings&amp;Flags'!BR76</f>
        <v>1</v>
      </c>
      <c r="BS42" s="57">
        <f>'Timings&amp;Flags'!BS76</f>
        <v>1</v>
      </c>
      <c r="BT42" s="57">
        <f>'Timings&amp;Flags'!BT76</f>
        <v>1</v>
      </c>
      <c r="BU42" s="57">
        <f>'Timings&amp;Flags'!BU76</f>
        <v>1</v>
      </c>
      <c r="BV42" s="57">
        <f>'Timings&amp;Flags'!BV76</f>
        <v>1</v>
      </c>
      <c r="BW42" s="57">
        <f>'Timings&amp;Flags'!BW76</f>
        <v>1</v>
      </c>
      <c r="BX42" s="57">
        <f>'Timings&amp;Flags'!BX76</f>
        <v>1</v>
      </c>
      <c r="BY42" s="57">
        <f>'Timings&amp;Flags'!BY76</f>
        <v>1</v>
      </c>
      <c r="BZ42" s="57">
        <f>'Timings&amp;Flags'!BZ76</f>
        <v>1</v>
      </c>
      <c r="CA42" s="57">
        <f>'Timings&amp;Flags'!CA76</f>
        <v>1</v>
      </c>
      <c r="CB42" s="57">
        <f>'Timings&amp;Flags'!CB76</f>
        <v>1</v>
      </c>
      <c r="CC42" s="57">
        <f>'Timings&amp;Flags'!CC76</f>
        <v>1</v>
      </c>
      <c r="CD42" s="57">
        <f>'Timings&amp;Flags'!CD76</f>
        <v>1</v>
      </c>
      <c r="CE42" s="57">
        <f>'Timings&amp;Flags'!CE76</f>
        <v>1</v>
      </c>
      <c r="CF42" s="57">
        <f>'Timings&amp;Flags'!CF76</f>
        <v>1</v>
      </c>
      <c r="CG42" s="57">
        <f>'Timings&amp;Flags'!CG76</f>
        <v>1</v>
      </c>
      <c r="CH42" s="57">
        <f>'Timings&amp;Flags'!CH76</f>
        <v>1</v>
      </c>
      <c r="CI42" s="57">
        <f>'Timings&amp;Flags'!CI76</f>
        <v>1</v>
      </c>
      <c r="CJ42" s="57">
        <f>'Timings&amp;Flags'!CJ76</f>
        <v>1</v>
      </c>
      <c r="CK42" s="57">
        <f>'Timings&amp;Flags'!CK76</f>
        <v>1</v>
      </c>
      <c r="CL42" s="57">
        <f>'Timings&amp;Flags'!CL76</f>
        <v>1</v>
      </c>
      <c r="CM42" s="57">
        <f>'Timings&amp;Flags'!CM76</f>
        <v>1</v>
      </c>
      <c r="CN42" s="57">
        <f>'Timings&amp;Flags'!CN76</f>
        <v>1</v>
      </c>
      <c r="CO42" s="57">
        <f>'Timings&amp;Flags'!CO76</f>
        <v>1</v>
      </c>
      <c r="CP42" s="57">
        <f>'Timings&amp;Flags'!CP76</f>
        <v>1</v>
      </c>
      <c r="CQ42" s="57">
        <f>'Timings&amp;Flags'!CQ76</f>
        <v>1</v>
      </c>
      <c r="CR42" s="57">
        <f>'Timings&amp;Flags'!CR76</f>
        <v>1</v>
      </c>
      <c r="CS42" s="57">
        <f>'Timings&amp;Flags'!CS76</f>
        <v>1</v>
      </c>
      <c r="CT42" s="57">
        <f>'Timings&amp;Flags'!CT76</f>
        <v>1</v>
      </c>
      <c r="CU42" s="57">
        <f>'Timings&amp;Flags'!CU76</f>
        <v>1</v>
      </c>
      <c r="CV42" s="57">
        <f>'Timings&amp;Flags'!CV76</f>
        <v>1</v>
      </c>
      <c r="CW42" s="57">
        <f>'Timings&amp;Flags'!CW76</f>
        <v>1</v>
      </c>
      <c r="CX42" s="57">
        <f>'Timings&amp;Flags'!CX76</f>
        <v>1</v>
      </c>
      <c r="CY42" s="57">
        <f>'Timings&amp;Flags'!CY76</f>
        <v>1</v>
      </c>
      <c r="CZ42" s="57">
        <f>'Timings&amp;Flags'!CZ76</f>
        <v>1</v>
      </c>
      <c r="DA42" s="57">
        <f>'Timings&amp;Flags'!DA76</f>
        <v>1</v>
      </c>
      <c r="DB42" s="57">
        <f>'Timings&amp;Flags'!DB76</f>
        <v>1</v>
      </c>
      <c r="DC42" s="57">
        <f>'Timings&amp;Flags'!DC76</f>
        <v>1</v>
      </c>
      <c r="DD42" s="57">
        <f>'Timings&amp;Flags'!DD76</f>
        <v>1</v>
      </c>
      <c r="DE42" s="57">
        <f>'Timings&amp;Flags'!DE76</f>
        <v>1</v>
      </c>
      <c r="DF42" s="57">
        <f>'Timings&amp;Flags'!DF76</f>
        <v>1</v>
      </c>
      <c r="DG42" s="57">
        <f>'Timings&amp;Flags'!DG76</f>
        <v>1</v>
      </c>
      <c r="DH42" s="57">
        <f>'Timings&amp;Flags'!DH76</f>
        <v>1</v>
      </c>
      <c r="DI42" s="57">
        <f>'Timings&amp;Flags'!DI76</f>
        <v>1</v>
      </c>
      <c r="DJ42" s="57">
        <f>'Timings&amp;Flags'!DJ76</f>
        <v>1</v>
      </c>
      <c r="DK42" s="57">
        <f>'Timings&amp;Flags'!DK76</f>
        <v>1</v>
      </c>
      <c r="DL42" s="57">
        <f>'Timings&amp;Flags'!DL76</f>
        <v>1</v>
      </c>
      <c r="DM42" s="57">
        <f>'Timings&amp;Flags'!DM76</f>
        <v>1</v>
      </c>
      <c r="DN42" s="57">
        <f>'Timings&amp;Flags'!DN76</f>
        <v>1</v>
      </c>
      <c r="DO42" s="57">
        <f>'Timings&amp;Flags'!DO76</f>
        <v>1</v>
      </c>
      <c r="DP42" s="57">
        <f>'Timings&amp;Flags'!DP76</f>
        <v>1</v>
      </c>
      <c r="DQ42" s="57">
        <f>'Timings&amp;Flags'!DQ76</f>
        <v>1</v>
      </c>
      <c r="DR42" s="57">
        <f>'Timings&amp;Flags'!DR76</f>
        <v>1</v>
      </c>
      <c r="DS42" s="57">
        <f>'Timings&amp;Flags'!DS76</f>
        <v>1</v>
      </c>
    </row>
    <row r="43" spans="1:123" x14ac:dyDescent="0.3"/>
    <row r="44" spans="1:123" s="7" customFormat="1" ht="15.5" x14ac:dyDescent="0.35">
      <c r="A44" s="7" t="s">
        <v>81</v>
      </c>
      <c r="D44" s="21"/>
      <c r="E44" s="21"/>
      <c r="F44" s="48"/>
      <c r="G44" s="48"/>
    </row>
    <row r="45" spans="1:123" x14ac:dyDescent="0.3"/>
    <row r="46" spans="1:123" x14ac:dyDescent="0.3">
      <c r="B46" s="6" t="s">
        <v>23</v>
      </c>
    </row>
    <row r="47" spans="1:123" x14ac:dyDescent="0.3">
      <c r="D47" s="12" t="str">
        <f>D25</f>
        <v>Plant &amp; Equipment</v>
      </c>
      <c r="E47" s="264">
        <f t="shared" ref="E47:E50" si="14">G47/SUM($G$47:$G$50)</f>
        <v>0.92768700031788598</v>
      </c>
      <c r="F47" s="51" t="str">
        <f>F14</f>
        <v>INR Mn</v>
      </c>
      <c r="G47" s="60">
        <f>SUM(H47:DS47)</f>
        <v>13542.320060000002</v>
      </c>
      <c r="H47" s="57">
        <f>IFERROR($G$31*H$31*$H11*H19*(INDEX($H25:$K25,0,MATCH(SUM($H$31:H$31),$H$6:$DS$6,0))),0)</f>
        <v>1354.2320060000002</v>
      </c>
      <c r="I47" s="57">
        <f>IFERROR($G$31*I$31*$H11*I19*(INDEX($H25:$K25,0,MATCH(SUM($H$31:I$31),$H$6:$DS$6,0))),0)</f>
        <v>6771.16003</v>
      </c>
      <c r="J47" s="57">
        <f>IFERROR($G$31*J$31*$H11*J19*(INDEX($H25:$K25,0,MATCH(SUM($H$31:J$31),$H$6:$DS$6,0))),0)</f>
        <v>5416.9280240000007</v>
      </c>
      <c r="K47" s="57">
        <f>IFERROR($G$31*K$31*$H11*K19*(INDEX($H25:$K25,0,MATCH(SUM($H$31:K$31),$H$6:$DS$6,0))),0)</f>
        <v>0</v>
      </c>
      <c r="L47" s="57">
        <f>IFERROR($G$31*L$31*$H11*L19*(INDEX($H25:$K25,0,MATCH(SUM($H$31:L$31),$H$6:$DS$6,0))),0)</f>
        <v>0</v>
      </c>
      <c r="M47" s="57">
        <f>IFERROR($G$31*M$31*$H11*M19*(INDEX($H25:$K25,0,MATCH(SUM($H$31:M$31),$H$6:$DS$6,0))),0)</f>
        <v>0</v>
      </c>
      <c r="N47" s="57">
        <f>IFERROR($G$31*N$31*$H11*N19*(INDEX($H25:$K25,0,MATCH(SUM($H$31:N$31),$H$6:$DS$6,0))),0)</f>
        <v>0</v>
      </c>
      <c r="O47" s="57">
        <f>IFERROR($G$31*O$31*$H11*O19*(INDEX($H25:$K25,0,MATCH(SUM($H$31:O$31),$H$6:$DS$6,0))),0)</f>
        <v>0</v>
      </c>
      <c r="P47" s="57">
        <f>IFERROR($G$31*P$31*$H11*P19*(INDEX($H25:$K25,0,MATCH(SUM($H$31:P$31),$H$6:$DS$6,0))),0)</f>
        <v>0</v>
      </c>
      <c r="Q47" s="57">
        <f>IFERROR($G$31*Q$31*$H11*Q19*(INDEX($H25:$K25,0,MATCH(SUM($H$31:Q$31),$H$6:$DS$6,0))),0)</f>
        <v>0</v>
      </c>
      <c r="R47" s="57">
        <f>IFERROR($G$31*R$31*$H11*R19*(INDEX($H25:$K25,0,MATCH(SUM($H$31:R$31),$H$6:$DS$6,0))),0)</f>
        <v>0</v>
      </c>
      <c r="S47" s="57">
        <f>IFERROR($G$31*S$31*$H11*S19*(INDEX($H25:$K25,0,MATCH(SUM($H$31:S$31),$H$6:$DS$6,0))),0)</f>
        <v>0</v>
      </c>
      <c r="T47" s="57">
        <f>IFERROR($G$31*T$31*$H11*T19*(INDEX($H25:$K25,0,MATCH(SUM($H$31:T$31),$H$6:$DS$6,0))),0)</f>
        <v>0</v>
      </c>
      <c r="U47" s="57">
        <f>IFERROR($G$31*U$31*$H11*U19*(INDEX($H25:$K25,0,MATCH(SUM($H$31:U$31),$H$6:$DS$6,0))),0)</f>
        <v>0</v>
      </c>
      <c r="V47" s="57">
        <f>IFERROR($G$31*V$31*$H11*V19*(INDEX($H25:$K25,0,MATCH(SUM($H$31:V$31),$H$6:$DS$6,0))),0)</f>
        <v>0</v>
      </c>
      <c r="W47" s="57">
        <f>IFERROR($G$31*W$31*$H11*W19*(INDEX($H25:$K25,0,MATCH(SUM($H$31:W$31),$H$6:$DS$6,0))),0)</f>
        <v>0</v>
      </c>
      <c r="X47" s="57">
        <f>IFERROR($G$31*X$31*$H11*X19*(INDEX($H25:$K25,0,MATCH(SUM($H$31:X$31),$H$6:$DS$6,0))),0)</f>
        <v>0</v>
      </c>
      <c r="Y47" s="57">
        <f>IFERROR($G$31*Y$31*$H11*Y19*(INDEX($H25:$K25,0,MATCH(SUM($H$31:Y$31),$H$6:$DS$6,0))),0)</f>
        <v>0</v>
      </c>
      <c r="Z47" s="57">
        <f>IFERROR($G$31*Z$31*$H11*Z19*(INDEX($H25:$K25,0,MATCH(SUM($H$31:Z$31),$H$6:$DS$6,0))),0)</f>
        <v>0</v>
      </c>
      <c r="AA47" s="57">
        <f>IFERROR($G$31*AA$31*$H11*AA19*(INDEX($H25:$K25,0,MATCH(SUM($H$31:AA$31),$H$6:$DS$6,0))),0)</f>
        <v>0</v>
      </c>
      <c r="AB47" s="57">
        <f>IFERROR($G$31*AB$31*$H11*AB19*(INDEX($H25:$K25,0,MATCH(SUM($H$31:AB$31),$H$6:$DS$6,0))),0)</f>
        <v>0</v>
      </c>
      <c r="AC47" s="57">
        <f>IFERROR($G$31*AC$31*$H11*AC19*(INDEX($H25:$K25,0,MATCH(SUM($H$31:AC$31),$H$6:$DS$6,0))),0)</f>
        <v>0</v>
      </c>
      <c r="AD47" s="57">
        <f>IFERROR($G$31*AD$31*$H11*AD19*(INDEX($H25:$K25,0,MATCH(SUM($H$31:AD$31),$H$6:$DS$6,0))),0)</f>
        <v>0</v>
      </c>
      <c r="AE47" s="57">
        <f>IFERROR($G$31*AE$31*$H11*AE19*(INDEX($H25:$K25,0,MATCH(SUM($H$31:AE$31),$H$6:$DS$6,0))),0)</f>
        <v>0</v>
      </c>
      <c r="AF47" s="57">
        <f>IFERROR($G$31*AF$31*$H11*AF19*(INDEX($H25:$K25,0,MATCH(SUM($H$31:AF$31),$H$6:$DS$6,0))),0)</f>
        <v>0</v>
      </c>
      <c r="AG47" s="57">
        <f>IFERROR($G$31*AG$31*$H11*AG19*(INDEX($H25:$K25,0,MATCH(SUM($H$31:AG$31),$H$6:$DS$6,0))),0)</f>
        <v>0</v>
      </c>
      <c r="AH47" s="57">
        <f>IFERROR($G$31*AH$31*$H11*AH19*(INDEX($H25:$K25,0,MATCH(SUM($H$31:AH$31),$H$6:$DS$6,0))),0)</f>
        <v>0</v>
      </c>
      <c r="AI47" s="57">
        <f>IFERROR($G$31*AI$31*$H11*AI19*(INDEX($H25:$K25,0,MATCH(SUM($H$31:AI$31),$H$6:$DS$6,0))),0)</f>
        <v>0</v>
      </c>
      <c r="AJ47" s="57">
        <f>IFERROR($G$31*AJ$31*$H11*AJ19*(INDEX($H25:$K25,0,MATCH(SUM($H$31:AJ$31),$H$6:$DS$6,0))),0)</f>
        <v>0</v>
      </c>
      <c r="AK47" s="57">
        <f>IFERROR($G$31*AK$31*$H11*AK19*(INDEX($H25:$K25,0,MATCH(SUM($H$31:AK$31),$H$6:$DS$6,0))),0)</f>
        <v>0</v>
      </c>
      <c r="AL47" s="57">
        <f>IFERROR($G$31*AL$31*$H11*AL19*(INDEX($H25:$K25,0,MATCH(SUM($H$31:AL$31),$H$6:$DS$6,0))),0)</f>
        <v>0</v>
      </c>
      <c r="AM47" s="57">
        <f>IFERROR($G$31*AM$31*$H11*AM19*(INDEX($H25:$K25,0,MATCH(SUM($H$31:AM$31),$H$6:$DS$6,0))),0)</f>
        <v>0</v>
      </c>
      <c r="AN47" s="57">
        <f>IFERROR($G$31*AN$31*$H11*AN19*(INDEX($H25:$K25,0,MATCH(SUM($H$31:AN$31),$H$6:$DS$6,0))),0)</f>
        <v>0</v>
      </c>
      <c r="AO47" s="57">
        <f>IFERROR($G$31*AO$31*$H11*AO19*(INDEX($H25:$K25,0,MATCH(SUM($H$31:AO$31),$H$6:$DS$6,0))),0)</f>
        <v>0</v>
      </c>
      <c r="AP47" s="57">
        <f>IFERROR($G$31*AP$31*$H11*AP19*(INDEX($H25:$K25,0,MATCH(SUM($H$31:AP$31),$H$6:$DS$6,0))),0)</f>
        <v>0</v>
      </c>
      <c r="AQ47" s="57">
        <f>IFERROR($G$31*AQ$31*$H11*AQ19*(INDEX($H25:$K25,0,MATCH(SUM($H$31:AQ$31),$H$6:$DS$6,0))),0)</f>
        <v>0</v>
      </c>
      <c r="AR47" s="57">
        <f>IFERROR($G$31*AR$31*$H11*AR19*(INDEX($H25:$K25,0,MATCH(SUM($H$31:AR$31),$H$6:$DS$6,0))),0)</f>
        <v>0</v>
      </c>
      <c r="AS47" s="57">
        <f>IFERROR($G$31*AS$31*$H11*AS19*(INDEX($H25:$K25,0,MATCH(SUM($H$31:AS$31),$H$6:$DS$6,0))),0)</f>
        <v>0</v>
      </c>
      <c r="AT47" s="57">
        <f>IFERROR($G$31*AT$31*$H11*AT19*(INDEX($H25:$K25,0,MATCH(SUM($H$31:AT$31),$H$6:$DS$6,0))),0)</f>
        <v>0</v>
      </c>
      <c r="AU47" s="57">
        <f>IFERROR($G$31*AU$31*$H11*AU19*(INDEX($H25:$K25,0,MATCH(SUM($H$31:AU$31),$H$6:$DS$6,0))),0)</f>
        <v>0</v>
      </c>
      <c r="AV47" s="57">
        <f>IFERROR($G$31*AV$31*$H11*AV19*(INDEX($H25:$K25,0,MATCH(SUM($H$31:AV$31),$H$6:$DS$6,0))),0)</f>
        <v>0</v>
      </c>
      <c r="AW47" s="57">
        <f>IFERROR($G$31*AW$31*$H11*AW19*(INDEX($H25:$K25,0,MATCH(SUM($H$31:AW$31),$H$6:$DS$6,0))),0)</f>
        <v>0</v>
      </c>
      <c r="AX47" s="57">
        <f>IFERROR($G$31*AX$31*$H11*AX19*(INDEX($H25:$K25,0,MATCH(SUM($H$31:AX$31),$H$6:$DS$6,0))),0)</f>
        <v>0</v>
      </c>
      <c r="AY47" s="57">
        <f>IFERROR($G$31*AY$31*$H11*AY19*(INDEX($H25:$K25,0,MATCH(SUM($H$31:AY$31),$H$6:$DS$6,0))),0)</f>
        <v>0</v>
      </c>
      <c r="AZ47" s="57">
        <f>IFERROR($G$31*AZ$31*$H11*AZ19*(INDEX($H25:$K25,0,MATCH(SUM($H$31:AZ$31),$H$6:$DS$6,0))),0)</f>
        <v>0</v>
      </c>
      <c r="BA47" s="57">
        <f>IFERROR($G$31*BA$31*$H11*BA19*(INDEX($H25:$K25,0,MATCH(SUM($H$31:BA$31),$H$6:$DS$6,0))),0)</f>
        <v>0</v>
      </c>
      <c r="BB47" s="57">
        <f>IFERROR($G$31*BB$31*$H11*BB19*(INDEX($H25:$K25,0,MATCH(SUM($H$31:BB$31),$H$6:$DS$6,0))),0)</f>
        <v>0</v>
      </c>
      <c r="BC47" s="57">
        <f>IFERROR($G$31*BC$31*$H11*BC19*(INDEX($H25:$K25,0,MATCH(SUM($H$31:BC$31),$H$6:$DS$6,0))),0)</f>
        <v>0</v>
      </c>
      <c r="BD47" s="57">
        <f>IFERROR($G$31*BD$31*$H11*BD19*(INDEX($H25:$K25,0,MATCH(SUM($H$31:BD$31),$H$6:$DS$6,0))),0)</f>
        <v>0</v>
      </c>
      <c r="BE47" s="57">
        <f>IFERROR($G$31*BE$31*$H11*BE19*(INDEX($H25:$K25,0,MATCH(SUM($H$31:BE$31),$H$6:$DS$6,0))),0)</f>
        <v>0</v>
      </c>
      <c r="BF47" s="57">
        <f>IFERROR($G$31*BF$31*$H11*BF19*(INDEX($H25:$K25,0,MATCH(SUM($H$31:BF$31),$H$6:$DS$6,0))),0)</f>
        <v>0</v>
      </c>
      <c r="BG47" s="57">
        <f>IFERROR($G$31*BG$31*$H11*BG19*(INDEX($H25:$K25,0,MATCH(SUM($H$31:BG$31),$H$6:$DS$6,0))),0)</f>
        <v>0</v>
      </c>
      <c r="BH47" s="57">
        <f>IFERROR($G$31*BH$31*$H11*BH19*(INDEX($H25:$K25,0,MATCH(SUM($H$31:BH$31),$H$6:$DS$6,0))),0)</f>
        <v>0</v>
      </c>
      <c r="BI47" s="57">
        <f>IFERROR($G$31*BI$31*$H11*BI19*(INDEX($H25:$K25,0,MATCH(SUM($H$31:BI$31),$H$6:$DS$6,0))),0)</f>
        <v>0</v>
      </c>
      <c r="BJ47" s="57">
        <f>IFERROR($G$31*BJ$31*$H11*BJ19*(INDEX($H25:$K25,0,MATCH(SUM($H$31:BJ$31),$H$6:$DS$6,0))),0)</f>
        <v>0</v>
      </c>
      <c r="BK47" s="57">
        <f>IFERROR($G$31*BK$31*$H11*BK19*(INDEX($H25:$K25,0,MATCH(SUM($H$31:BK$31),$H$6:$DS$6,0))),0)</f>
        <v>0</v>
      </c>
      <c r="BL47" s="57">
        <f>IFERROR($G$31*BL$31*$H11*BL19*(INDEX($H25:$K25,0,MATCH(SUM($H$31:BL$31),$H$6:$DS$6,0))),0)</f>
        <v>0</v>
      </c>
      <c r="BM47" s="57">
        <f>IFERROR($G$31*BM$31*$H11*BM19*(INDEX($H25:$K25,0,MATCH(SUM($H$31:BM$31),$H$6:$DS$6,0))),0)</f>
        <v>0</v>
      </c>
      <c r="BN47" s="57">
        <f>IFERROR($G$31*BN$31*$H11*BN19*(INDEX($H25:$K25,0,MATCH(SUM($H$31:BN$31),$H$6:$DS$6,0))),0)</f>
        <v>0</v>
      </c>
      <c r="BO47" s="57">
        <f>IFERROR($G$31*BO$31*$H11*BO19*(INDEX($H25:$K25,0,MATCH(SUM($H$31:BO$31),$H$6:$DS$6,0))),0)</f>
        <v>0</v>
      </c>
      <c r="BP47" s="57">
        <f>IFERROR($G$31*BP$31*$H11*BP19*(INDEX($H25:$K25,0,MATCH(SUM($H$31:BP$31),$H$6:$DS$6,0))),0)</f>
        <v>0</v>
      </c>
      <c r="BQ47" s="57">
        <f>IFERROR($G$31*BQ$31*$H11*BQ19*(INDEX($H25:$K25,0,MATCH(SUM($H$31:BQ$31),$H$6:$DS$6,0))),0)</f>
        <v>0</v>
      </c>
      <c r="BR47" s="57">
        <f>IFERROR($G$31*BR$31*$H11*BR19*(INDEX($H25:$K25,0,MATCH(SUM($H$31:BR$31),$H$6:$DS$6,0))),0)</f>
        <v>0</v>
      </c>
      <c r="BS47" s="57">
        <f>IFERROR($G$31*BS$31*$H11*BS19*(INDEX($H25:$K25,0,MATCH(SUM($H$31:BS$31),$H$6:$DS$6,0))),0)</f>
        <v>0</v>
      </c>
      <c r="BT47" s="57">
        <f>IFERROR($G$31*BT$31*$H11*BT19*(INDEX($H25:$K25,0,MATCH(SUM($H$31:BT$31),$H$6:$DS$6,0))),0)</f>
        <v>0</v>
      </c>
      <c r="BU47" s="57">
        <f>IFERROR($G$31*BU$31*$H11*BU19*(INDEX($H25:$K25,0,MATCH(SUM($H$31:BU$31),$H$6:$DS$6,0))),0)</f>
        <v>0</v>
      </c>
      <c r="BV47" s="57">
        <f>IFERROR($G$31*BV$31*$H11*BV19*(INDEX($H25:$K25,0,MATCH(SUM($H$31:BV$31),$H$6:$DS$6,0))),0)</f>
        <v>0</v>
      </c>
      <c r="BW47" s="57">
        <f>IFERROR($G$31*BW$31*$H11*BW19*(INDEX($H25:$K25,0,MATCH(SUM($H$31:BW$31),$H$6:$DS$6,0))),0)</f>
        <v>0</v>
      </c>
      <c r="BX47" s="57">
        <f>IFERROR($G$31*BX$31*$H11*BX19*(INDEX($H25:$K25,0,MATCH(SUM($H$31:BX$31),$H$6:$DS$6,0))),0)</f>
        <v>0</v>
      </c>
      <c r="BY47" s="57">
        <f>IFERROR($G$31*BY$31*$H11*BY19*(INDEX($H25:$K25,0,MATCH(SUM($H$31:BY$31),$H$6:$DS$6,0))),0)</f>
        <v>0</v>
      </c>
      <c r="BZ47" s="57">
        <f>IFERROR($G$31*BZ$31*$H11*BZ19*(INDEX($H25:$K25,0,MATCH(SUM($H$31:BZ$31),$H$6:$DS$6,0))),0)</f>
        <v>0</v>
      </c>
      <c r="CA47" s="57">
        <f>IFERROR($G$31*CA$31*$H11*CA19*(INDEX($H25:$K25,0,MATCH(SUM($H$31:CA$31),$H$6:$DS$6,0))),0)</f>
        <v>0</v>
      </c>
      <c r="CB47" s="57">
        <f>IFERROR($G$31*CB$31*$H11*CB19*(INDEX($H25:$K25,0,MATCH(SUM($H$31:CB$31),$H$6:$DS$6,0))),0)</f>
        <v>0</v>
      </c>
      <c r="CC47" s="57">
        <f>IFERROR($G$31*CC$31*$H11*CC19*(INDEX($H25:$K25,0,MATCH(SUM($H$31:CC$31),$H$6:$DS$6,0))),0)</f>
        <v>0</v>
      </c>
      <c r="CD47" s="57">
        <f>IFERROR($G$31*CD$31*$H11*CD19*(INDEX($H25:$K25,0,MATCH(SUM($H$31:CD$31),$H$6:$DS$6,0))),0)</f>
        <v>0</v>
      </c>
      <c r="CE47" s="57">
        <f>IFERROR($G$31*CE$31*$H11*CE19*(INDEX($H25:$K25,0,MATCH(SUM($H$31:CE$31),$H$6:$DS$6,0))),0)</f>
        <v>0</v>
      </c>
      <c r="CF47" s="57">
        <f>IFERROR($G$31*CF$31*$H11*CF19*(INDEX($H25:$K25,0,MATCH(SUM($H$31:CF$31),$H$6:$DS$6,0))),0)</f>
        <v>0</v>
      </c>
      <c r="CG47" s="57">
        <f>IFERROR($G$31*CG$31*$H11*CG19*(INDEX($H25:$K25,0,MATCH(SUM($H$31:CG$31),$H$6:$DS$6,0))),0)</f>
        <v>0</v>
      </c>
      <c r="CH47" s="57">
        <f>IFERROR($G$31*CH$31*$H11*CH19*(INDEX($H25:$K25,0,MATCH(SUM($H$31:CH$31),$H$6:$DS$6,0))),0)</f>
        <v>0</v>
      </c>
      <c r="CI47" s="57">
        <f>IFERROR($G$31*CI$31*$H11*CI19*(INDEX($H25:$K25,0,MATCH(SUM($H$31:CI$31),$H$6:$DS$6,0))),0)</f>
        <v>0</v>
      </c>
      <c r="CJ47" s="57">
        <f>IFERROR($G$31*CJ$31*$H11*CJ19*(INDEX($H25:$K25,0,MATCH(SUM($H$31:CJ$31),$H$6:$DS$6,0))),0)</f>
        <v>0</v>
      </c>
      <c r="CK47" s="57">
        <f>IFERROR($G$31*CK$31*$H11*CK19*(INDEX($H25:$K25,0,MATCH(SUM($H$31:CK$31),$H$6:$DS$6,0))),0)</f>
        <v>0</v>
      </c>
      <c r="CL47" s="57">
        <f>IFERROR($G$31*CL$31*$H11*CL19*(INDEX($H25:$K25,0,MATCH(SUM($H$31:CL$31),$H$6:$DS$6,0))),0)</f>
        <v>0</v>
      </c>
      <c r="CM47" s="57">
        <f>IFERROR($G$31*CM$31*$H11*CM19*(INDEX($H25:$K25,0,MATCH(SUM($H$31:CM$31),$H$6:$DS$6,0))),0)</f>
        <v>0</v>
      </c>
      <c r="CN47" s="57">
        <f>IFERROR($G$31*CN$31*$H11*CN19*(INDEX($H25:$K25,0,MATCH(SUM($H$31:CN$31),$H$6:$DS$6,0))),0)</f>
        <v>0</v>
      </c>
      <c r="CO47" s="57">
        <f>IFERROR($G$31*CO$31*$H11*CO19*(INDEX($H25:$K25,0,MATCH(SUM($H$31:CO$31),$H$6:$DS$6,0))),0)</f>
        <v>0</v>
      </c>
      <c r="CP47" s="57">
        <f>IFERROR($G$31*CP$31*$H11*CP19*(INDEX($H25:$K25,0,MATCH(SUM($H$31:CP$31),$H$6:$DS$6,0))),0)</f>
        <v>0</v>
      </c>
      <c r="CQ47" s="57">
        <f>IFERROR($G$31*CQ$31*$H11*CQ19*(INDEX($H25:$K25,0,MATCH(SUM($H$31:CQ$31),$H$6:$DS$6,0))),0)</f>
        <v>0</v>
      </c>
      <c r="CR47" s="57">
        <f>IFERROR($G$31*CR$31*$H11*CR19*(INDEX($H25:$K25,0,MATCH(SUM($H$31:CR$31),$H$6:$DS$6,0))),0)</f>
        <v>0</v>
      </c>
      <c r="CS47" s="57">
        <f>IFERROR($G$31*CS$31*$H11*CS19*(INDEX($H25:$K25,0,MATCH(SUM($H$31:CS$31),$H$6:$DS$6,0))),0)</f>
        <v>0</v>
      </c>
      <c r="CT47" s="57">
        <f>IFERROR($G$31*CT$31*$H11*CT19*(INDEX($H25:$K25,0,MATCH(SUM($H$31:CT$31),$H$6:$DS$6,0))),0)</f>
        <v>0</v>
      </c>
      <c r="CU47" s="57">
        <f>IFERROR($G$31*CU$31*$H11*CU19*(INDEX($H25:$K25,0,MATCH(SUM($H$31:CU$31),$H$6:$DS$6,0))),0)</f>
        <v>0</v>
      </c>
      <c r="CV47" s="57">
        <f>IFERROR($G$31*CV$31*$H11*CV19*(INDEX($H25:$K25,0,MATCH(SUM($H$31:CV$31),$H$6:$DS$6,0))),0)</f>
        <v>0</v>
      </c>
      <c r="CW47" s="57">
        <f>IFERROR($G$31*CW$31*$H11*CW19*(INDEX($H25:$K25,0,MATCH(SUM($H$31:CW$31),$H$6:$DS$6,0))),0)</f>
        <v>0</v>
      </c>
      <c r="CX47" s="57">
        <f>IFERROR($G$31*CX$31*$H11*CX19*(INDEX($H25:$K25,0,MATCH(SUM($H$31:CX$31),$H$6:$DS$6,0))),0)</f>
        <v>0</v>
      </c>
      <c r="CY47" s="57">
        <f>IFERROR($G$31*CY$31*$H11*CY19*(INDEX($H25:$K25,0,MATCH(SUM($H$31:CY$31),$H$6:$DS$6,0))),0)</f>
        <v>0</v>
      </c>
      <c r="CZ47" s="57">
        <f>IFERROR($G$31*CZ$31*$H11*CZ19*(INDEX($H25:$K25,0,MATCH(SUM($H$31:CZ$31),$H$6:$DS$6,0))),0)</f>
        <v>0</v>
      </c>
      <c r="DA47" s="57">
        <f>IFERROR($G$31*DA$31*$H11*DA19*(INDEX($H25:$K25,0,MATCH(SUM($H$31:DA$31),$H$6:$DS$6,0))),0)</f>
        <v>0</v>
      </c>
      <c r="DB47" s="57">
        <f>IFERROR($G$31*DB$31*$H11*DB19*(INDEX($H25:$K25,0,MATCH(SUM($H$31:DB$31),$H$6:$DS$6,0))),0)</f>
        <v>0</v>
      </c>
      <c r="DC47" s="57">
        <f>IFERROR($G$31*DC$31*$H11*DC19*(INDEX($H25:$K25,0,MATCH(SUM($H$31:DC$31),$H$6:$DS$6,0))),0)</f>
        <v>0</v>
      </c>
      <c r="DD47" s="57">
        <f>IFERROR($G$31*DD$31*$H11*DD19*(INDEX($H25:$K25,0,MATCH(SUM($H$31:DD$31),$H$6:$DS$6,0))),0)</f>
        <v>0</v>
      </c>
      <c r="DE47" s="57">
        <f>IFERROR($G$31*DE$31*$H11*DE19*(INDEX($H25:$K25,0,MATCH(SUM($H$31:DE$31),$H$6:$DS$6,0))),0)</f>
        <v>0</v>
      </c>
      <c r="DF47" s="57">
        <f>IFERROR($G$31*DF$31*$H11*DF19*(INDEX($H25:$K25,0,MATCH(SUM($H$31:DF$31),$H$6:$DS$6,0))),0)</f>
        <v>0</v>
      </c>
      <c r="DG47" s="57">
        <f>IFERROR($G$31*DG$31*$H11*DG19*(INDEX($H25:$K25,0,MATCH(SUM($H$31:DG$31),$H$6:$DS$6,0))),0)</f>
        <v>0</v>
      </c>
      <c r="DH47" s="57">
        <f>IFERROR($G$31*DH$31*$H11*DH19*(INDEX($H25:$K25,0,MATCH(SUM($H$31:DH$31),$H$6:$DS$6,0))),0)</f>
        <v>0</v>
      </c>
      <c r="DI47" s="57">
        <f>IFERROR($G$31*DI$31*$H11*DI19*(INDEX($H25:$K25,0,MATCH(SUM($H$31:DI$31),$H$6:$DS$6,0))),0)</f>
        <v>0</v>
      </c>
      <c r="DJ47" s="57">
        <f>IFERROR($G$31*DJ$31*$H11*DJ19*(INDEX($H25:$K25,0,MATCH(SUM($H$31:DJ$31),$H$6:$DS$6,0))),0)</f>
        <v>0</v>
      </c>
      <c r="DK47" s="57">
        <f>IFERROR($G$31*DK$31*$H11*DK19*(INDEX($H25:$K25,0,MATCH(SUM($H$31:DK$31),$H$6:$DS$6,0))),0)</f>
        <v>0</v>
      </c>
      <c r="DL47" s="57">
        <f>IFERROR($G$31*DL$31*$H11*DL19*(INDEX($H25:$K25,0,MATCH(SUM($H$31:DL$31),$H$6:$DS$6,0))),0)</f>
        <v>0</v>
      </c>
      <c r="DM47" s="57">
        <f>IFERROR($G$31*DM$31*$H11*DM19*(INDEX($H25:$K25,0,MATCH(SUM($H$31:DM$31),$H$6:$DS$6,0))),0)</f>
        <v>0</v>
      </c>
      <c r="DN47" s="57">
        <f>IFERROR($G$31*DN$31*$H11*DN19*(INDEX($H25:$K25,0,MATCH(SUM($H$31:DN$31),$H$6:$DS$6,0))),0)</f>
        <v>0</v>
      </c>
      <c r="DO47" s="57">
        <f>IFERROR($G$31*DO$31*$H11*DO19*(INDEX($H25:$K25,0,MATCH(SUM($H$31:DO$31),$H$6:$DS$6,0))),0)</f>
        <v>0</v>
      </c>
      <c r="DP47" s="57">
        <f>IFERROR($G$31*DP$31*$H11*DP19*(INDEX($H25:$K25,0,MATCH(SUM($H$31:DP$31),$H$6:$DS$6,0))),0)</f>
        <v>0</v>
      </c>
      <c r="DQ47" s="57">
        <f>IFERROR($G$31*DQ$31*$H11*DQ19*(INDEX($H25:$K25,0,MATCH(SUM($H$31:DQ$31),$H$6:$DS$6,0))),0)</f>
        <v>0</v>
      </c>
      <c r="DR47" s="57">
        <f>IFERROR($G$31*DR$31*$H11*DR19*(INDEX($H25:$K25,0,MATCH(SUM($H$31:DR$31),$H$6:$DS$6,0))),0)</f>
        <v>0</v>
      </c>
      <c r="DS47" s="57">
        <f>IFERROR($G$31*DS$31*$H11*DS19*(INDEX($H25:$K25,0,MATCH(SUM($H$31:DS$31),$H$6:$DS$6,0))),0)</f>
        <v>0</v>
      </c>
    </row>
    <row r="48" spans="1:123" x14ac:dyDescent="0.3">
      <c r="D48" s="12" t="str">
        <f>D26</f>
        <v>Technological &amp; Service Fee</v>
      </c>
      <c r="E48" s="264">
        <f t="shared" si="14"/>
        <v>0</v>
      </c>
      <c r="F48" s="51" t="str">
        <f>F47</f>
        <v>INR Mn</v>
      </c>
      <c r="G48" s="60">
        <f t="shared" ref="G48:G50" si="15">SUM(H48:DS48)</f>
        <v>0</v>
      </c>
      <c r="H48" s="57">
        <f>IFERROR($G$31*H$31*$H12*H20*(INDEX($H26:$K26,0,MATCH(SUM($H$31:H$31),$H$6:$DS$6,0))),0)</f>
        <v>0</v>
      </c>
      <c r="I48" s="57">
        <f>IFERROR($G$31*I$31*$H12*I20*(INDEX($H26:$K26,0,MATCH(SUM($H$31:I$31),$H$6:$DS$6,0))),0)</f>
        <v>0</v>
      </c>
      <c r="J48" s="57">
        <f>IFERROR($G$31*J$31*$H12*J20*(INDEX($H26:$K26,0,MATCH(SUM($H$31:J$31),$H$6:$DS$6,0))),0)</f>
        <v>0</v>
      </c>
      <c r="K48" s="57">
        <f>IFERROR($G$31*K$31*$H12*K20*(INDEX($H26:$K26,0,MATCH(SUM($H$31:K$31),$H$6:$DS$6,0))),0)</f>
        <v>0</v>
      </c>
      <c r="L48" s="57">
        <f>IFERROR($G$31*L$31*$H12*L20*(INDEX($H26:$K26,0,MATCH(SUM($H$31:L$31),$H$6:$DS$6,0))),0)</f>
        <v>0</v>
      </c>
      <c r="M48" s="57">
        <f>IFERROR($G$31*M$31*$H12*M20*(INDEX($H26:$K26,0,MATCH(SUM($H$31:M$31),$H$6:$DS$6,0))),0)</f>
        <v>0</v>
      </c>
      <c r="N48" s="57">
        <f>IFERROR($G$31*N$31*$H12*N20*(INDEX($H26:$K26,0,MATCH(SUM($H$31:N$31),$H$6:$DS$6,0))),0)</f>
        <v>0</v>
      </c>
      <c r="O48" s="57">
        <f>IFERROR($G$31*O$31*$H12*O20*(INDEX($H26:$K26,0,MATCH(SUM($H$31:O$31),$H$6:$DS$6,0))),0)</f>
        <v>0</v>
      </c>
      <c r="P48" s="57">
        <f>IFERROR($G$31*P$31*$H12*P20*(INDEX($H26:$K26,0,MATCH(SUM($H$31:P$31),$H$6:$DS$6,0))),0)</f>
        <v>0</v>
      </c>
      <c r="Q48" s="57">
        <f>IFERROR($G$31*Q$31*$H12*Q20*(INDEX($H26:$K26,0,MATCH(SUM($H$31:Q$31),$H$6:$DS$6,0))),0)</f>
        <v>0</v>
      </c>
      <c r="R48" s="57">
        <f>IFERROR($G$31*R$31*$H12*R20*(INDEX($H26:$K26,0,MATCH(SUM($H$31:R$31),$H$6:$DS$6,0))),0)</f>
        <v>0</v>
      </c>
      <c r="S48" s="57">
        <f>IFERROR($G$31*S$31*$H12*S20*(INDEX($H26:$K26,0,MATCH(SUM($H$31:S$31),$H$6:$DS$6,0))),0)</f>
        <v>0</v>
      </c>
      <c r="T48" s="57">
        <f>IFERROR($G$31*T$31*$H12*T20*(INDEX($H26:$K26,0,MATCH(SUM($H$31:T$31),$H$6:$DS$6,0))),0)</f>
        <v>0</v>
      </c>
      <c r="U48" s="57">
        <f>IFERROR($G$31*U$31*$H12*U20*(INDEX($H26:$K26,0,MATCH(SUM($H$31:U$31),$H$6:$DS$6,0))),0)</f>
        <v>0</v>
      </c>
      <c r="V48" s="57">
        <f>IFERROR($G$31*V$31*$H12*V20*(INDEX($H26:$K26,0,MATCH(SUM($H$31:V$31),$H$6:$DS$6,0))),0)</f>
        <v>0</v>
      </c>
      <c r="W48" s="57">
        <f>IFERROR($G$31*W$31*$H12*W20*(INDEX($H26:$K26,0,MATCH(SUM($H$31:W$31),$H$6:$DS$6,0))),0)</f>
        <v>0</v>
      </c>
      <c r="X48" s="57">
        <f>IFERROR($G$31*X$31*$H12*X20*(INDEX($H26:$K26,0,MATCH(SUM($H$31:X$31),$H$6:$DS$6,0))),0)</f>
        <v>0</v>
      </c>
      <c r="Y48" s="57">
        <f>IFERROR($G$31*Y$31*$H12*Y20*(INDEX($H26:$K26,0,MATCH(SUM($H$31:Y$31),$H$6:$DS$6,0))),0)</f>
        <v>0</v>
      </c>
      <c r="Z48" s="57">
        <f>IFERROR($G$31*Z$31*$H12*Z20*(INDEX($H26:$K26,0,MATCH(SUM($H$31:Z$31),$H$6:$DS$6,0))),0)</f>
        <v>0</v>
      </c>
      <c r="AA48" s="57">
        <f>IFERROR($G$31*AA$31*$H12*AA20*(INDEX($H26:$K26,0,MATCH(SUM($H$31:AA$31),$H$6:$DS$6,0))),0)</f>
        <v>0</v>
      </c>
      <c r="AB48" s="57">
        <f>IFERROR($G$31*AB$31*$H12*AB20*(INDEX($H26:$K26,0,MATCH(SUM($H$31:AB$31),$H$6:$DS$6,0))),0)</f>
        <v>0</v>
      </c>
      <c r="AC48" s="57">
        <f>IFERROR($G$31*AC$31*$H12*AC20*(INDEX($H26:$K26,0,MATCH(SUM($H$31:AC$31),$H$6:$DS$6,0))),0)</f>
        <v>0</v>
      </c>
      <c r="AD48" s="57">
        <f>IFERROR($G$31*AD$31*$H12*AD20*(INDEX($H26:$K26,0,MATCH(SUM($H$31:AD$31),$H$6:$DS$6,0))),0)</f>
        <v>0</v>
      </c>
      <c r="AE48" s="57">
        <f>IFERROR($G$31*AE$31*$H12*AE20*(INDEX($H26:$K26,0,MATCH(SUM($H$31:AE$31),$H$6:$DS$6,0))),0)</f>
        <v>0</v>
      </c>
      <c r="AF48" s="57">
        <f>IFERROR($G$31*AF$31*$H12*AF20*(INDEX($H26:$K26,0,MATCH(SUM($H$31:AF$31),$H$6:$DS$6,0))),0)</f>
        <v>0</v>
      </c>
      <c r="AG48" s="57">
        <f>IFERROR($G$31*AG$31*$H12*AG20*(INDEX($H26:$K26,0,MATCH(SUM($H$31:AG$31),$H$6:$DS$6,0))),0)</f>
        <v>0</v>
      </c>
      <c r="AH48" s="57">
        <f>IFERROR($G$31*AH$31*$H12*AH20*(INDEX($H26:$K26,0,MATCH(SUM($H$31:AH$31),$H$6:$DS$6,0))),0)</f>
        <v>0</v>
      </c>
      <c r="AI48" s="57">
        <f>IFERROR($G$31*AI$31*$H12*AI20*(INDEX($H26:$K26,0,MATCH(SUM($H$31:AI$31),$H$6:$DS$6,0))),0)</f>
        <v>0</v>
      </c>
      <c r="AJ48" s="57">
        <f>IFERROR($G$31*AJ$31*$H12*AJ20*(INDEX($H26:$K26,0,MATCH(SUM($H$31:AJ$31),$H$6:$DS$6,0))),0)</f>
        <v>0</v>
      </c>
      <c r="AK48" s="57">
        <f>IFERROR($G$31*AK$31*$H12*AK20*(INDEX($H26:$K26,0,MATCH(SUM($H$31:AK$31),$H$6:$DS$6,0))),0)</f>
        <v>0</v>
      </c>
      <c r="AL48" s="57">
        <f>IFERROR($G$31*AL$31*$H12*AL20*(INDEX($H26:$K26,0,MATCH(SUM($H$31:AL$31),$H$6:$DS$6,0))),0)</f>
        <v>0</v>
      </c>
      <c r="AM48" s="57">
        <f>IFERROR($G$31*AM$31*$H12*AM20*(INDEX($H26:$K26,0,MATCH(SUM($H$31:AM$31),$H$6:$DS$6,0))),0)</f>
        <v>0</v>
      </c>
      <c r="AN48" s="57">
        <f>IFERROR($G$31*AN$31*$H12*AN20*(INDEX($H26:$K26,0,MATCH(SUM($H$31:AN$31),$H$6:$DS$6,0))),0)</f>
        <v>0</v>
      </c>
      <c r="AO48" s="57">
        <f>IFERROR($G$31*AO$31*$H12*AO20*(INDEX($H26:$K26,0,MATCH(SUM($H$31:AO$31),$H$6:$DS$6,0))),0)</f>
        <v>0</v>
      </c>
      <c r="AP48" s="57">
        <f>IFERROR($G$31*AP$31*$H12*AP20*(INDEX($H26:$K26,0,MATCH(SUM($H$31:AP$31),$H$6:$DS$6,0))),0)</f>
        <v>0</v>
      </c>
      <c r="AQ48" s="57">
        <f>IFERROR($G$31*AQ$31*$H12*AQ20*(INDEX($H26:$K26,0,MATCH(SUM($H$31:AQ$31),$H$6:$DS$6,0))),0)</f>
        <v>0</v>
      </c>
      <c r="AR48" s="57">
        <f>IFERROR($G$31*AR$31*$H12*AR20*(INDEX($H26:$K26,0,MATCH(SUM($H$31:AR$31),$H$6:$DS$6,0))),0)</f>
        <v>0</v>
      </c>
      <c r="AS48" s="57">
        <f>IFERROR($G$31*AS$31*$H12*AS20*(INDEX($H26:$K26,0,MATCH(SUM($H$31:AS$31),$H$6:$DS$6,0))),0)</f>
        <v>0</v>
      </c>
      <c r="AT48" s="57">
        <f>IFERROR($G$31*AT$31*$H12*AT20*(INDEX($H26:$K26,0,MATCH(SUM($H$31:AT$31),$H$6:$DS$6,0))),0)</f>
        <v>0</v>
      </c>
      <c r="AU48" s="57">
        <f>IFERROR($G$31*AU$31*$H12*AU20*(INDEX($H26:$K26,0,MATCH(SUM($H$31:AU$31),$H$6:$DS$6,0))),0)</f>
        <v>0</v>
      </c>
      <c r="AV48" s="57">
        <f>IFERROR($G$31*AV$31*$H12*AV20*(INDEX($H26:$K26,0,MATCH(SUM($H$31:AV$31),$H$6:$DS$6,0))),0)</f>
        <v>0</v>
      </c>
      <c r="AW48" s="57">
        <f>IFERROR($G$31*AW$31*$H12*AW20*(INDEX($H26:$K26,0,MATCH(SUM($H$31:AW$31),$H$6:$DS$6,0))),0)</f>
        <v>0</v>
      </c>
      <c r="AX48" s="57">
        <f>IFERROR($G$31*AX$31*$H12*AX20*(INDEX($H26:$K26,0,MATCH(SUM($H$31:AX$31),$H$6:$DS$6,0))),0)</f>
        <v>0</v>
      </c>
      <c r="AY48" s="57">
        <f>IFERROR($G$31*AY$31*$H12*AY20*(INDEX($H26:$K26,0,MATCH(SUM($H$31:AY$31),$H$6:$DS$6,0))),0)</f>
        <v>0</v>
      </c>
      <c r="AZ48" s="57">
        <f>IFERROR($G$31*AZ$31*$H12*AZ20*(INDEX($H26:$K26,0,MATCH(SUM($H$31:AZ$31),$H$6:$DS$6,0))),0)</f>
        <v>0</v>
      </c>
      <c r="BA48" s="57">
        <f>IFERROR($G$31*BA$31*$H12*BA20*(INDEX($H26:$K26,0,MATCH(SUM($H$31:BA$31),$H$6:$DS$6,0))),0)</f>
        <v>0</v>
      </c>
      <c r="BB48" s="57">
        <f>IFERROR($G$31*BB$31*$H12*BB20*(INDEX($H26:$K26,0,MATCH(SUM($H$31:BB$31),$H$6:$DS$6,0))),0)</f>
        <v>0</v>
      </c>
      <c r="BC48" s="57">
        <f>IFERROR($G$31*BC$31*$H12*BC20*(INDEX($H26:$K26,0,MATCH(SUM($H$31:BC$31),$H$6:$DS$6,0))),0)</f>
        <v>0</v>
      </c>
      <c r="BD48" s="57">
        <f>IFERROR($G$31*BD$31*$H12*BD20*(INDEX($H26:$K26,0,MATCH(SUM($H$31:BD$31),$H$6:$DS$6,0))),0)</f>
        <v>0</v>
      </c>
      <c r="BE48" s="57">
        <f>IFERROR($G$31*BE$31*$H12*BE20*(INDEX($H26:$K26,0,MATCH(SUM($H$31:BE$31),$H$6:$DS$6,0))),0)</f>
        <v>0</v>
      </c>
      <c r="BF48" s="57">
        <f>IFERROR($G$31*BF$31*$H12*BF20*(INDEX($H26:$K26,0,MATCH(SUM($H$31:BF$31),$H$6:$DS$6,0))),0)</f>
        <v>0</v>
      </c>
      <c r="BG48" s="57">
        <f>IFERROR($G$31*BG$31*$H12*BG20*(INDEX($H26:$K26,0,MATCH(SUM($H$31:BG$31),$H$6:$DS$6,0))),0)</f>
        <v>0</v>
      </c>
      <c r="BH48" s="57">
        <f>IFERROR($G$31*BH$31*$H12*BH20*(INDEX($H26:$K26,0,MATCH(SUM($H$31:BH$31),$H$6:$DS$6,0))),0)</f>
        <v>0</v>
      </c>
      <c r="BI48" s="57">
        <f>IFERROR($G$31*BI$31*$H12*BI20*(INDEX($H26:$K26,0,MATCH(SUM($H$31:BI$31),$H$6:$DS$6,0))),0)</f>
        <v>0</v>
      </c>
      <c r="BJ48" s="57">
        <f>IFERROR($G$31*BJ$31*$H12*BJ20*(INDEX($H26:$K26,0,MATCH(SUM($H$31:BJ$31),$H$6:$DS$6,0))),0)</f>
        <v>0</v>
      </c>
      <c r="BK48" s="57">
        <f>IFERROR($G$31*BK$31*$H12*BK20*(INDEX($H26:$K26,0,MATCH(SUM($H$31:BK$31),$H$6:$DS$6,0))),0)</f>
        <v>0</v>
      </c>
      <c r="BL48" s="57">
        <f>IFERROR($G$31*BL$31*$H12*BL20*(INDEX($H26:$K26,0,MATCH(SUM($H$31:BL$31),$H$6:$DS$6,0))),0)</f>
        <v>0</v>
      </c>
      <c r="BM48" s="57">
        <f>IFERROR($G$31*BM$31*$H12*BM20*(INDEX($H26:$K26,0,MATCH(SUM($H$31:BM$31),$H$6:$DS$6,0))),0)</f>
        <v>0</v>
      </c>
      <c r="BN48" s="57">
        <f>IFERROR($G$31*BN$31*$H12*BN20*(INDEX($H26:$K26,0,MATCH(SUM($H$31:BN$31),$H$6:$DS$6,0))),0)</f>
        <v>0</v>
      </c>
      <c r="BO48" s="57">
        <f>IFERROR($G$31*BO$31*$H12*BO20*(INDEX($H26:$K26,0,MATCH(SUM($H$31:BO$31),$H$6:$DS$6,0))),0)</f>
        <v>0</v>
      </c>
      <c r="BP48" s="57">
        <f>IFERROR($G$31*BP$31*$H12*BP20*(INDEX($H26:$K26,0,MATCH(SUM($H$31:BP$31),$H$6:$DS$6,0))),0)</f>
        <v>0</v>
      </c>
      <c r="BQ48" s="57">
        <f>IFERROR($G$31*BQ$31*$H12*BQ20*(INDEX($H26:$K26,0,MATCH(SUM($H$31:BQ$31),$H$6:$DS$6,0))),0)</f>
        <v>0</v>
      </c>
      <c r="BR48" s="57">
        <f>IFERROR($G$31*BR$31*$H12*BR20*(INDEX($H26:$K26,0,MATCH(SUM($H$31:BR$31),$H$6:$DS$6,0))),0)</f>
        <v>0</v>
      </c>
      <c r="BS48" s="57">
        <f>IFERROR($G$31*BS$31*$H12*BS20*(INDEX($H26:$K26,0,MATCH(SUM($H$31:BS$31),$H$6:$DS$6,0))),0)</f>
        <v>0</v>
      </c>
      <c r="BT48" s="57">
        <f>IFERROR($G$31*BT$31*$H12*BT20*(INDEX($H26:$K26,0,MATCH(SUM($H$31:BT$31),$H$6:$DS$6,0))),0)</f>
        <v>0</v>
      </c>
      <c r="BU48" s="57">
        <f>IFERROR($G$31*BU$31*$H12*BU20*(INDEX($H26:$K26,0,MATCH(SUM($H$31:BU$31),$H$6:$DS$6,0))),0)</f>
        <v>0</v>
      </c>
      <c r="BV48" s="57">
        <f>IFERROR($G$31*BV$31*$H12*BV20*(INDEX($H26:$K26,0,MATCH(SUM($H$31:BV$31),$H$6:$DS$6,0))),0)</f>
        <v>0</v>
      </c>
      <c r="BW48" s="57">
        <f>IFERROR($G$31*BW$31*$H12*BW20*(INDEX($H26:$K26,0,MATCH(SUM($H$31:BW$31),$H$6:$DS$6,0))),0)</f>
        <v>0</v>
      </c>
      <c r="BX48" s="57">
        <f>IFERROR($G$31*BX$31*$H12*BX20*(INDEX($H26:$K26,0,MATCH(SUM($H$31:BX$31),$H$6:$DS$6,0))),0)</f>
        <v>0</v>
      </c>
      <c r="BY48" s="57">
        <f>IFERROR($G$31*BY$31*$H12*BY20*(INDEX($H26:$K26,0,MATCH(SUM($H$31:BY$31),$H$6:$DS$6,0))),0)</f>
        <v>0</v>
      </c>
      <c r="BZ48" s="57">
        <f>IFERROR($G$31*BZ$31*$H12*BZ20*(INDEX($H26:$K26,0,MATCH(SUM($H$31:BZ$31),$H$6:$DS$6,0))),0)</f>
        <v>0</v>
      </c>
      <c r="CA48" s="57">
        <f>IFERROR($G$31*CA$31*$H12*CA20*(INDEX($H26:$K26,0,MATCH(SUM($H$31:CA$31),$H$6:$DS$6,0))),0)</f>
        <v>0</v>
      </c>
      <c r="CB48" s="57">
        <f>IFERROR($G$31*CB$31*$H12*CB20*(INDEX($H26:$K26,0,MATCH(SUM($H$31:CB$31),$H$6:$DS$6,0))),0)</f>
        <v>0</v>
      </c>
      <c r="CC48" s="57">
        <f>IFERROR($G$31*CC$31*$H12*CC20*(INDEX($H26:$K26,0,MATCH(SUM($H$31:CC$31),$H$6:$DS$6,0))),0)</f>
        <v>0</v>
      </c>
      <c r="CD48" s="57">
        <f>IFERROR($G$31*CD$31*$H12*CD20*(INDEX($H26:$K26,0,MATCH(SUM($H$31:CD$31),$H$6:$DS$6,0))),0)</f>
        <v>0</v>
      </c>
      <c r="CE48" s="57">
        <f>IFERROR($G$31*CE$31*$H12*CE20*(INDEX($H26:$K26,0,MATCH(SUM($H$31:CE$31),$H$6:$DS$6,0))),0)</f>
        <v>0</v>
      </c>
      <c r="CF48" s="57">
        <f>IFERROR($G$31*CF$31*$H12*CF20*(INDEX($H26:$K26,0,MATCH(SUM($H$31:CF$31),$H$6:$DS$6,0))),0)</f>
        <v>0</v>
      </c>
      <c r="CG48" s="57">
        <f>IFERROR($G$31*CG$31*$H12*CG20*(INDEX($H26:$K26,0,MATCH(SUM($H$31:CG$31),$H$6:$DS$6,0))),0)</f>
        <v>0</v>
      </c>
      <c r="CH48" s="57">
        <f>IFERROR($G$31*CH$31*$H12*CH20*(INDEX($H26:$K26,0,MATCH(SUM($H$31:CH$31),$H$6:$DS$6,0))),0)</f>
        <v>0</v>
      </c>
      <c r="CI48" s="57">
        <f>IFERROR($G$31*CI$31*$H12*CI20*(INDEX($H26:$K26,0,MATCH(SUM($H$31:CI$31),$H$6:$DS$6,0))),0)</f>
        <v>0</v>
      </c>
      <c r="CJ48" s="57">
        <f>IFERROR($G$31*CJ$31*$H12*CJ20*(INDEX($H26:$K26,0,MATCH(SUM($H$31:CJ$31),$H$6:$DS$6,0))),0)</f>
        <v>0</v>
      </c>
      <c r="CK48" s="57">
        <f>IFERROR($G$31*CK$31*$H12*CK20*(INDEX($H26:$K26,0,MATCH(SUM($H$31:CK$31),$H$6:$DS$6,0))),0)</f>
        <v>0</v>
      </c>
      <c r="CL48" s="57">
        <f>IFERROR($G$31*CL$31*$H12*CL20*(INDEX($H26:$K26,0,MATCH(SUM($H$31:CL$31),$H$6:$DS$6,0))),0)</f>
        <v>0</v>
      </c>
      <c r="CM48" s="57">
        <f>IFERROR($G$31*CM$31*$H12*CM20*(INDEX($H26:$K26,0,MATCH(SUM($H$31:CM$31),$H$6:$DS$6,0))),0)</f>
        <v>0</v>
      </c>
      <c r="CN48" s="57">
        <f>IFERROR($G$31*CN$31*$H12*CN20*(INDEX($H26:$K26,0,MATCH(SUM($H$31:CN$31),$H$6:$DS$6,0))),0)</f>
        <v>0</v>
      </c>
      <c r="CO48" s="57">
        <f>IFERROR($G$31*CO$31*$H12*CO20*(INDEX($H26:$K26,0,MATCH(SUM($H$31:CO$31),$H$6:$DS$6,0))),0)</f>
        <v>0</v>
      </c>
      <c r="CP48" s="57">
        <f>IFERROR($G$31*CP$31*$H12*CP20*(INDEX($H26:$K26,0,MATCH(SUM($H$31:CP$31),$H$6:$DS$6,0))),0)</f>
        <v>0</v>
      </c>
      <c r="CQ48" s="57">
        <f>IFERROR($G$31*CQ$31*$H12*CQ20*(INDEX($H26:$K26,0,MATCH(SUM($H$31:CQ$31),$H$6:$DS$6,0))),0)</f>
        <v>0</v>
      </c>
      <c r="CR48" s="57">
        <f>IFERROR($G$31*CR$31*$H12*CR20*(INDEX($H26:$K26,0,MATCH(SUM($H$31:CR$31),$H$6:$DS$6,0))),0)</f>
        <v>0</v>
      </c>
      <c r="CS48" s="57">
        <f>IFERROR($G$31*CS$31*$H12*CS20*(INDEX($H26:$K26,0,MATCH(SUM($H$31:CS$31),$H$6:$DS$6,0))),0)</f>
        <v>0</v>
      </c>
      <c r="CT48" s="57">
        <f>IFERROR($G$31*CT$31*$H12*CT20*(INDEX($H26:$K26,0,MATCH(SUM($H$31:CT$31),$H$6:$DS$6,0))),0)</f>
        <v>0</v>
      </c>
      <c r="CU48" s="57">
        <f>IFERROR($G$31*CU$31*$H12*CU20*(INDEX($H26:$K26,0,MATCH(SUM($H$31:CU$31),$H$6:$DS$6,0))),0)</f>
        <v>0</v>
      </c>
      <c r="CV48" s="57">
        <f>IFERROR($G$31*CV$31*$H12*CV20*(INDEX($H26:$K26,0,MATCH(SUM($H$31:CV$31),$H$6:$DS$6,0))),0)</f>
        <v>0</v>
      </c>
      <c r="CW48" s="57">
        <f>IFERROR($G$31*CW$31*$H12*CW20*(INDEX($H26:$K26,0,MATCH(SUM($H$31:CW$31),$H$6:$DS$6,0))),0)</f>
        <v>0</v>
      </c>
      <c r="CX48" s="57">
        <f>IFERROR($G$31*CX$31*$H12*CX20*(INDEX($H26:$K26,0,MATCH(SUM($H$31:CX$31),$H$6:$DS$6,0))),0)</f>
        <v>0</v>
      </c>
      <c r="CY48" s="57">
        <f>IFERROR($G$31*CY$31*$H12*CY20*(INDEX($H26:$K26,0,MATCH(SUM($H$31:CY$31),$H$6:$DS$6,0))),0)</f>
        <v>0</v>
      </c>
      <c r="CZ48" s="57">
        <f>IFERROR($G$31*CZ$31*$H12*CZ20*(INDEX($H26:$K26,0,MATCH(SUM($H$31:CZ$31),$H$6:$DS$6,0))),0)</f>
        <v>0</v>
      </c>
      <c r="DA48" s="57">
        <f>IFERROR($G$31*DA$31*$H12*DA20*(INDEX($H26:$K26,0,MATCH(SUM($H$31:DA$31),$H$6:$DS$6,0))),0)</f>
        <v>0</v>
      </c>
      <c r="DB48" s="57">
        <f>IFERROR($G$31*DB$31*$H12*DB20*(INDEX($H26:$K26,0,MATCH(SUM($H$31:DB$31),$H$6:$DS$6,0))),0)</f>
        <v>0</v>
      </c>
      <c r="DC48" s="57">
        <f>IFERROR($G$31*DC$31*$H12*DC20*(INDEX($H26:$K26,0,MATCH(SUM($H$31:DC$31),$H$6:$DS$6,0))),0)</f>
        <v>0</v>
      </c>
      <c r="DD48" s="57">
        <f>IFERROR($G$31*DD$31*$H12*DD20*(INDEX($H26:$K26,0,MATCH(SUM($H$31:DD$31),$H$6:$DS$6,0))),0)</f>
        <v>0</v>
      </c>
      <c r="DE48" s="57">
        <f>IFERROR($G$31*DE$31*$H12*DE20*(INDEX($H26:$K26,0,MATCH(SUM($H$31:DE$31),$H$6:$DS$6,0))),0)</f>
        <v>0</v>
      </c>
      <c r="DF48" s="57">
        <f>IFERROR($G$31*DF$31*$H12*DF20*(INDEX($H26:$K26,0,MATCH(SUM($H$31:DF$31),$H$6:$DS$6,0))),0)</f>
        <v>0</v>
      </c>
      <c r="DG48" s="57">
        <f>IFERROR($G$31*DG$31*$H12*DG20*(INDEX($H26:$K26,0,MATCH(SUM($H$31:DG$31),$H$6:$DS$6,0))),0)</f>
        <v>0</v>
      </c>
      <c r="DH48" s="57">
        <f>IFERROR($G$31*DH$31*$H12*DH20*(INDEX($H26:$K26,0,MATCH(SUM($H$31:DH$31),$H$6:$DS$6,0))),0)</f>
        <v>0</v>
      </c>
      <c r="DI48" s="57">
        <f>IFERROR($G$31*DI$31*$H12*DI20*(INDEX($H26:$K26,0,MATCH(SUM($H$31:DI$31),$H$6:$DS$6,0))),0)</f>
        <v>0</v>
      </c>
      <c r="DJ48" s="57">
        <f>IFERROR($G$31*DJ$31*$H12*DJ20*(INDEX($H26:$K26,0,MATCH(SUM($H$31:DJ$31),$H$6:$DS$6,0))),0)</f>
        <v>0</v>
      </c>
      <c r="DK48" s="57">
        <f>IFERROR($G$31*DK$31*$H12*DK20*(INDEX($H26:$K26,0,MATCH(SUM($H$31:DK$31),$H$6:$DS$6,0))),0)</f>
        <v>0</v>
      </c>
      <c r="DL48" s="57">
        <f>IFERROR($G$31*DL$31*$H12*DL20*(INDEX($H26:$K26,0,MATCH(SUM($H$31:DL$31),$H$6:$DS$6,0))),0)</f>
        <v>0</v>
      </c>
      <c r="DM48" s="57">
        <f>IFERROR($G$31*DM$31*$H12*DM20*(INDEX($H26:$K26,0,MATCH(SUM($H$31:DM$31),$H$6:$DS$6,0))),0)</f>
        <v>0</v>
      </c>
      <c r="DN48" s="57">
        <f>IFERROR($G$31*DN$31*$H12*DN20*(INDEX($H26:$K26,0,MATCH(SUM($H$31:DN$31),$H$6:$DS$6,0))),0)</f>
        <v>0</v>
      </c>
      <c r="DO48" s="57">
        <f>IFERROR($G$31*DO$31*$H12*DO20*(INDEX($H26:$K26,0,MATCH(SUM($H$31:DO$31),$H$6:$DS$6,0))),0)</f>
        <v>0</v>
      </c>
      <c r="DP48" s="57">
        <f>IFERROR($G$31*DP$31*$H12*DP20*(INDEX($H26:$K26,0,MATCH(SUM($H$31:DP$31),$H$6:$DS$6,0))),0)</f>
        <v>0</v>
      </c>
      <c r="DQ48" s="57">
        <f>IFERROR($G$31*DQ$31*$H12*DQ20*(INDEX($H26:$K26,0,MATCH(SUM($H$31:DQ$31),$H$6:$DS$6,0))),0)</f>
        <v>0</v>
      </c>
      <c r="DR48" s="57">
        <f>IFERROR($G$31*DR$31*$H12*DR20*(INDEX($H26:$K26,0,MATCH(SUM($H$31:DR$31),$H$6:$DS$6,0))),0)</f>
        <v>0</v>
      </c>
      <c r="DS48" s="57">
        <f>IFERROR($G$31*DS$31*$H12*DS20*(INDEX($H26:$K26,0,MATCH(SUM($H$31:DS$31),$H$6:$DS$6,0))),0)</f>
        <v>0</v>
      </c>
    </row>
    <row r="49" spans="3:124" x14ac:dyDescent="0.3">
      <c r="D49" s="12" t="str">
        <f>D27</f>
        <v>Building</v>
      </c>
      <c r="E49" s="264">
        <f t="shared" si="14"/>
        <v>6.9230373158051181E-2</v>
      </c>
      <c r="F49" s="51" t="str">
        <f t="shared" ref="F49:F50" si="16">F48</f>
        <v>INR Mn</v>
      </c>
      <c r="G49" s="60">
        <f t="shared" si="15"/>
        <v>1010.6209</v>
      </c>
      <c r="H49" s="57">
        <f>IFERROR($G$31*H$31*$H13*H21*(INDEX($H27:$K27,0,MATCH(SUM($H$31:H$31),$H$6:$DS$6,0))),0)</f>
        <v>505.31045</v>
      </c>
      <c r="I49" s="57">
        <f>IFERROR($G$31*I$31*$H13*I21*(INDEX($H27:$K27,0,MATCH(SUM($H$31:I$31),$H$6:$DS$6,0))),0)</f>
        <v>404.24836000000005</v>
      </c>
      <c r="J49" s="57">
        <f>IFERROR($G$31*J$31*$H13*J21*(INDEX($H27:$K27,0,MATCH(SUM($H$31:J$31),$H$6:$DS$6,0))),0)</f>
        <v>101.06209000000001</v>
      </c>
      <c r="K49" s="57">
        <f>IFERROR($G$31*K$31*$H13*K21*(INDEX($H27:$K27,0,MATCH(SUM($H$31:K$31),$H$6:$DS$6,0))),0)</f>
        <v>0</v>
      </c>
      <c r="L49" s="57">
        <f>IFERROR($G$31*L$31*$H13*L21*(INDEX($H27:$K27,0,MATCH(SUM($H$31:L$31),$H$6:$DS$6,0))),0)</f>
        <v>0</v>
      </c>
      <c r="M49" s="57">
        <f>IFERROR($G$31*M$31*$H13*M21*(INDEX($H27:$K27,0,MATCH(SUM($H$31:M$31),$H$6:$DS$6,0))),0)</f>
        <v>0</v>
      </c>
      <c r="N49" s="57">
        <f>IFERROR($G$31*N$31*$H13*N21*(INDEX($H27:$K27,0,MATCH(SUM($H$31:N$31),$H$6:$DS$6,0))),0)</f>
        <v>0</v>
      </c>
      <c r="O49" s="57">
        <f>IFERROR($G$31*O$31*$H13*O21*(INDEX($H27:$K27,0,MATCH(SUM($H$31:O$31),$H$6:$DS$6,0))),0)</f>
        <v>0</v>
      </c>
      <c r="P49" s="57">
        <f>IFERROR($G$31*P$31*$H13*P21*(INDEX($H27:$K27,0,MATCH(SUM($H$31:P$31),$H$6:$DS$6,0))),0)</f>
        <v>0</v>
      </c>
      <c r="Q49" s="57">
        <f>IFERROR($G$31*Q$31*$H13*Q21*(INDEX($H27:$K27,0,MATCH(SUM($H$31:Q$31),$H$6:$DS$6,0))),0)</f>
        <v>0</v>
      </c>
      <c r="R49" s="57">
        <f>IFERROR($G$31*R$31*$H13*R21*(INDEX($H27:$K27,0,MATCH(SUM($H$31:R$31),$H$6:$DS$6,0))),0)</f>
        <v>0</v>
      </c>
      <c r="S49" s="57">
        <f>IFERROR($G$31*S$31*$H13*S21*(INDEX($H27:$K27,0,MATCH(SUM($H$31:S$31),$H$6:$DS$6,0))),0)</f>
        <v>0</v>
      </c>
      <c r="T49" s="57">
        <f>IFERROR($G$31*T$31*$H13*T21*(INDEX($H27:$K27,0,MATCH(SUM($H$31:T$31),$H$6:$DS$6,0))),0)</f>
        <v>0</v>
      </c>
      <c r="U49" s="57">
        <f>IFERROR($G$31*U$31*$H13*U21*(INDEX($H27:$K27,0,MATCH(SUM($H$31:U$31),$H$6:$DS$6,0))),0)</f>
        <v>0</v>
      </c>
      <c r="V49" s="57">
        <f>IFERROR($G$31*V$31*$H13*V21*(INDEX($H27:$K27,0,MATCH(SUM($H$31:V$31),$H$6:$DS$6,0))),0)</f>
        <v>0</v>
      </c>
      <c r="W49" s="57">
        <f>IFERROR($G$31*W$31*$H13*W21*(INDEX($H27:$K27,0,MATCH(SUM($H$31:W$31),$H$6:$DS$6,0))),0)</f>
        <v>0</v>
      </c>
      <c r="X49" s="57">
        <f>IFERROR($G$31*X$31*$H13*X21*(INDEX($H27:$K27,0,MATCH(SUM($H$31:X$31),$H$6:$DS$6,0))),0)</f>
        <v>0</v>
      </c>
      <c r="Y49" s="57">
        <f>IFERROR($G$31*Y$31*$H13*Y21*(INDEX($H27:$K27,0,MATCH(SUM($H$31:Y$31),$H$6:$DS$6,0))),0)</f>
        <v>0</v>
      </c>
      <c r="Z49" s="57">
        <f>IFERROR($G$31*Z$31*$H13*Z21*(INDEX($H27:$K27,0,MATCH(SUM($H$31:Z$31),$H$6:$DS$6,0))),0)</f>
        <v>0</v>
      </c>
      <c r="AA49" s="57">
        <f>IFERROR($G$31*AA$31*$H13*AA21*(INDEX($H27:$K27,0,MATCH(SUM($H$31:AA$31),$H$6:$DS$6,0))),0)</f>
        <v>0</v>
      </c>
      <c r="AB49" s="57">
        <f>IFERROR($G$31*AB$31*$H13*AB21*(INDEX($H27:$K27,0,MATCH(SUM($H$31:AB$31),$H$6:$DS$6,0))),0)</f>
        <v>0</v>
      </c>
      <c r="AC49" s="57">
        <f>IFERROR($G$31*AC$31*$H13*AC21*(INDEX($H27:$K27,0,MATCH(SUM($H$31:AC$31),$H$6:$DS$6,0))),0)</f>
        <v>0</v>
      </c>
      <c r="AD49" s="57">
        <f>IFERROR($G$31*AD$31*$H13*AD21*(INDEX($H27:$K27,0,MATCH(SUM($H$31:AD$31),$H$6:$DS$6,0))),0)</f>
        <v>0</v>
      </c>
      <c r="AE49" s="57">
        <f>IFERROR($G$31*AE$31*$H13*AE21*(INDEX($H27:$K27,0,MATCH(SUM($H$31:AE$31),$H$6:$DS$6,0))),0)</f>
        <v>0</v>
      </c>
      <c r="AF49" s="57">
        <f>IFERROR($G$31*AF$31*$H13*AF21*(INDEX($H27:$K27,0,MATCH(SUM($H$31:AF$31),$H$6:$DS$6,0))),0)</f>
        <v>0</v>
      </c>
      <c r="AG49" s="57">
        <f>IFERROR($G$31*AG$31*$H13*AG21*(INDEX($H27:$K27,0,MATCH(SUM($H$31:AG$31),$H$6:$DS$6,0))),0)</f>
        <v>0</v>
      </c>
      <c r="AH49" s="57">
        <f>IFERROR($G$31*AH$31*$H13*AH21*(INDEX($H27:$K27,0,MATCH(SUM($H$31:AH$31),$H$6:$DS$6,0))),0)</f>
        <v>0</v>
      </c>
      <c r="AI49" s="57">
        <f>IFERROR($G$31*AI$31*$H13*AI21*(INDEX($H27:$K27,0,MATCH(SUM($H$31:AI$31),$H$6:$DS$6,0))),0)</f>
        <v>0</v>
      </c>
      <c r="AJ49" s="57">
        <f>IFERROR($G$31*AJ$31*$H13*AJ21*(INDEX($H27:$K27,0,MATCH(SUM($H$31:AJ$31),$H$6:$DS$6,0))),0)</f>
        <v>0</v>
      </c>
      <c r="AK49" s="57">
        <f>IFERROR($G$31*AK$31*$H13*AK21*(INDEX($H27:$K27,0,MATCH(SUM($H$31:AK$31),$H$6:$DS$6,0))),0)</f>
        <v>0</v>
      </c>
      <c r="AL49" s="57">
        <f>IFERROR($G$31*AL$31*$H13*AL21*(INDEX($H27:$K27,0,MATCH(SUM($H$31:AL$31),$H$6:$DS$6,0))),0)</f>
        <v>0</v>
      </c>
      <c r="AM49" s="57">
        <f>IFERROR($G$31*AM$31*$H13*AM21*(INDEX($H27:$K27,0,MATCH(SUM($H$31:AM$31),$H$6:$DS$6,0))),0)</f>
        <v>0</v>
      </c>
      <c r="AN49" s="57">
        <f>IFERROR($G$31*AN$31*$H13*AN21*(INDEX($H27:$K27,0,MATCH(SUM($H$31:AN$31),$H$6:$DS$6,0))),0)</f>
        <v>0</v>
      </c>
      <c r="AO49" s="57">
        <f>IFERROR($G$31*AO$31*$H13*AO21*(INDEX($H27:$K27,0,MATCH(SUM($H$31:AO$31),$H$6:$DS$6,0))),0)</f>
        <v>0</v>
      </c>
      <c r="AP49" s="57">
        <f>IFERROR($G$31*AP$31*$H13*AP21*(INDEX($H27:$K27,0,MATCH(SUM($H$31:AP$31),$H$6:$DS$6,0))),0)</f>
        <v>0</v>
      </c>
      <c r="AQ49" s="57">
        <f>IFERROR($G$31*AQ$31*$H13*AQ21*(INDEX($H27:$K27,0,MATCH(SUM($H$31:AQ$31),$H$6:$DS$6,0))),0)</f>
        <v>0</v>
      </c>
      <c r="AR49" s="57">
        <f>IFERROR($G$31*AR$31*$H13*AR21*(INDEX($H27:$K27,0,MATCH(SUM($H$31:AR$31),$H$6:$DS$6,0))),0)</f>
        <v>0</v>
      </c>
      <c r="AS49" s="57">
        <f>IFERROR($G$31*AS$31*$H13*AS21*(INDEX($H27:$K27,0,MATCH(SUM($H$31:AS$31),$H$6:$DS$6,0))),0)</f>
        <v>0</v>
      </c>
      <c r="AT49" s="57">
        <f>IFERROR($G$31*AT$31*$H13*AT21*(INDEX($H27:$K27,0,MATCH(SUM($H$31:AT$31),$H$6:$DS$6,0))),0)</f>
        <v>0</v>
      </c>
      <c r="AU49" s="57">
        <f>IFERROR($G$31*AU$31*$H13*AU21*(INDEX($H27:$K27,0,MATCH(SUM($H$31:AU$31),$H$6:$DS$6,0))),0)</f>
        <v>0</v>
      </c>
      <c r="AV49" s="57">
        <f>IFERROR($G$31*AV$31*$H13*AV21*(INDEX($H27:$K27,0,MATCH(SUM($H$31:AV$31),$H$6:$DS$6,0))),0)</f>
        <v>0</v>
      </c>
      <c r="AW49" s="57">
        <f>IFERROR($G$31*AW$31*$H13*AW21*(INDEX($H27:$K27,0,MATCH(SUM($H$31:AW$31),$H$6:$DS$6,0))),0)</f>
        <v>0</v>
      </c>
      <c r="AX49" s="57">
        <f>IFERROR($G$31*AX$31*$H13*AX21*(INDEX($H27:$K27,0,MATCH(SUM($H$31:AX$31),$H$6:$DS$6,0))),0)</f>
        <v>0</v>
      </c>
      <c r="AY49" s="57">
        <f>IFERROR($G$31*AY$31*$H13*AY21*(INDEX($H27:$K27,0,MATCH(SUM($H$31:AY$31),$H$6:$DS$6,0))),0)</f>
        <v>0</v>
      </c>
      <c r="AZ49" s="57">
        <f>IFERROR($G$31*AZ$31*$H13*AZ21*(INDEX($H27:$K27,0,MATCH(SUM($H$31:AZ$31),$H$6:$DS$6,0))),0)</f>
        <v>0</v>
      </c>
      <c r="BA49" s="57">
        <f>IFERROR($G$31*BA$31*$H13*BA21*(INDEX($H27:$K27,0,MATCH(SUM($H$31:BA$31),$H$6:$DS$6,0))),0)</f>
        <v>0</v>
      </c>
      <c r="BB49" s="57">
        <f>IFERROR($G$31*BB$31*$H13*BB21*(INDEX($H27:$K27,0,MATCH(SUM($H$31:BB$31),$H$6:$DS$6,0))),0)</f>
        <v>0</v>
      </c>
      <c r="BC49" s="57">
        <f>IFERROR($G$31*BC$31*$H13*BC21*(INDEX($H27:$K27,0,MATCH(SUM($H$31:BC$31),$H$6:$DS$6,0))),0)</f>
        <v>0</v>
      </c>
      <c r="BD49" s="57">
        <f>IFERROR($G$31*BD$31*$H13*BD21*(INDEX($H27:$K27,0,MATCH(SUM($H$31:BD$31),$H$6:$DS$6,0))),0)</f>
        <v>0</v>
      </c>
      <c r="BE49" s="57">
        <f>IFERROR($G$31*BE$31*$H13*BE21*(INDEX($H27:$K27,0,MATCH(SUM($H$31:BE$31),$H$6:$DS$6,0))),0)</f>
        <v>0</v>
      </c>
      <c r="BF49" s="57">
        <f>IFERROR($G$31*BF$31*$H13*BF21*(INDEX($H27:$K27,0,MATCH(SUM($H$31:BF$31),$H$6:$DS$6,0))),0)</f>
        <v>0</v>
      </c>
      <c r="BG49" s="57">
        <f>IFERROR($G$31*BG$31*$H13*BG21*(INDEX($H27:$K27,0,MATCH(SUM($H$31:BG$31),$H$6:$DS$6,0))),0)</f>
        <v>0</v>
      </c>
      <c r="BH49" s="57">
        <f>IFERROR($G$31*BH$31*$H13*BH21*(INDEX($H27:$K27,0,MATCH(SUM($H$31:BH$31),$H$6:$DS$6,0))),0)</f>
        <v>0</v>
      </c>
      <c r="BI49" s="57">
        <f>IFERROR($G$31*BI$31*$H13*BI21*(INDEX($H27:$K27,0,MATCH(SUM($H$31:BI$31),$H$6:$DS$6,0))),0)</f>
        <v>0</v>
      </c>
      <c r="BJ49" s="57">
        <f>IFERROR($G$31*BJ$31*$H13*BJ21*(INDEX($H27:$K27,0,MATCH(SUM($H$31:BJ$31),$H$6:$DS$6,0))),0)</f>
        <v>0</v>
      </c>
      <c r="BK49" s="57">
        <f>IFERROR($G$31*BK$31*$H13*BK21*(INDEX($H27:$K27,0,MATCH(SUM($H$31:BK$31),$H$6:$DS$6,0))),0)</f>
        <v>0</v>
      </c>
      <c r="BL49" s="57">
        <f>IFERROR($G$31*BL$31*$H13*BL21*(INDEX($H27:$K27,0,MATCH(SUM($H$31:BL$31),$H$6:$DS$6,0))),0)</f>
        <v>0</v>
      </c>
      <c r="BM49" s="57">
        <f>IFERROR($G$31*BM$31*$H13*BM21*(INDEX($H27:$K27,0,MATCH(SUM($H$31:BM$31),$H$6:$DS$6,0))),0)</f>
        <v>0</v>
      </c>
      <c r="BN49" s="57">
        <f>IFERROR($G$31*BN$31*$H13*BN21*(INDEX($H27:$K27,0,MATCH(SUM($H$31:BN$31),$H$6:$DS$6,0))),0)</f>
        <v>0</v>
      </c>
      <c r="BO49" s="57">
        <f>IFERROR($G$31*BO$31*$H13*BO21*(INDEX($H27:$K27,0,MATCH(SUM($H$31:BO$31),$H$6:$DS$6,0))),0)</f>
        <v>0</v>
      </c>
      <c r="BP49" s="57">
        <f>IFERROR($G$31*BP$31*$H13*BP21*(INDEX($H27:$K27,0,MATCH(SUM($H$31:BP$31),$H$6:$DS$6,0))),0)</f>
        <v>0</v>
      </c>
      <c r="BQ49" s="57">
        <f>IFERROR($G$31*BQ$31*$H13*BQ21*(INDEX($H27:$K27,0,MATCH(SUM($H$31:BQ$31),$H$6:$DS$6,0))),0)</f>
        <v>0</v>
      </c>
      <c r="BR49" s="57">
        <f>IFERROR($G$31*BR$31*$H13*BR21*(INDEX($H27:$K27,0,MATCH(SUM($H$31:BR$31),$H$6:$DS$6,0))),0)</f>
        <v>0</v>
      </c>
      <c r="BS49" s="57">
        <f>IFERROR($G$31*BS$31*$H13*BS21*(INDEX($H27:$K27,0,MATCH(SUM($H$31:BS$31),$H$6:$DS$6,0))),0)</f>
        <v>0</v>
      </c>
      <c r="BT49" s="57">
        <f>IFERROR($G$31*BT$31*$H13*BT21*(INDEX($H27:$K27,0,MATCH(SUM($H$31:BT$31),$H$6:$DS$6,0))),0)</f>
        <v>0</v>
      </c>
      <c r="BU49" s="57">
        <f>IFERROR($G$31*BU$31*$H13*BU21*(INDEX($H27:$K27,0,MATCH(SUM($H$31:BU$31),$H$6:$DS$6,0))),0)</f>
        <v>0</v>
      </c>
      <c r="BV49" s="57">
        <f>IFERROR($G$31*BV$31*$H13*BV21*(INDEX($H27:$K27,0,MATCH(SUM($H$31:BV$31),$H$6:$DS$6,0))),0)</f>
        <v>0</v>
      </c>
      <c r="BW49" s="57">
        <f>IFERROR($G$31*BW$31*$H13*BW21*(INDEX($H27:$K27,0,MATCH(SUM($H$31:BW$31),$H$6:$DS$6,0))),0)</f>
        <v>0</v>
      </c>
      <c r="BX49" s="57">
        <f>IFERROR($G$31*BX$31*$H13*BX21*(INDEX($H27:$K27,0,MATCH(SUM($H$31:BX$31),$H$6:$DS$6,0))),0)</f>
        <v>0</v>
      </c>
      <c r="BY49" s="57">
        <f>IFERROR($G$31*BY$31*$H13*BY21*(INDEX($H27:$K27,0,MATCH(SUM($H$31:BY$31),$H$6:$DS$6,0))),0)</f>
        <v>0</v>
      </c>
      <c r="BZ49" s="57">
        <f>IFERROR($G$31*BZ$31*$H13*BZ21*(INDEX($H27:$K27,0,MATCH(SUM($H$31:BZ$31),$H$6:$DS$6,0))),0)</f>
        <v>0</v>
      </c>
      <c r="CA49" s="57">
        <f>IFERROR($G$31*CA$31*$H13*CA21*(INDEX($H27:$K27,0,MATCH(SUM($H$31:CA$31),$H$6:$DS$6,0))),0)</f>
        <v>0</v>
      </c>
      <c r="CB49" s="57">
        <f>IFERROR($G$31*CB$31*$H13*CB21*(INDEX($H27:$K27,0,MATCH(SUM($H$31:CB$31),$H$6:$DS$6,0))),0)</f>
        <v>0</v>
      </c>
      <c r="CC49" s="57">
        <f>IFERROR($G$31*CC$31*$H13*CC21*(INDEX($H27:$K27,0,MATCH(SUM($H$31:CC$31),$H$6:$DS$6,0))),0)</f>
        <v>0</v>
      </c>
      <c r="CD49" s="57">
        <f>IFERROR($G$31*CD$31*$H13*CD21*(INDEX($H27:$K27,0,MATCH(SUM($H$31:CD$31),$H$6:$DS$6,0))),0)</f>
        <v>0</v>
      </c>
      <c r="CE49" s="57">
        <f>IFERROR($G$31*CE$31*$H13*CE21*(INDEX($H27:$K27,0,MATCH(SUM($H$31:CE$31),$H$6:$DS$6,0))),0)</f>
        <v>0</v>
      </c>
      <c r="CF49" s="57">
        <f>IFERROR($G$31*CF$31*$H13*CF21*(INDEX($H27:$K27,0,MATCH(SUM($H$31:CF$31),$H$6:$DS$6,0))),0)</f>
        <v>0</v>
      </c>
      <c r="CG49" s="57">
        <f>IFERROR($G$31*CG$31*$H13*CG21*(INDEX($H27:$K27,0,MATCH(SUM($H$31:CG$31),$H$6:$DS$6,0))),0)</f>
        <v>0</v>
      </c>
      <c r="CH49" s="57">
        <f>IFERROR($G$31*CH$31*$H13*CH21*(INDEX($H27:$K27,0,MATCH(SUM($H$31:CH$31),$H$6:$DS$6,0))),0)</f>
        <v>0</v>
      </c>
      <c r="CI49" s="57">
        <f>IFERROR($G$31*CI$31*$H13*CI21*(INDEX($H27:$K27,0,MATCH(SUM($H$31:CI$31),$H$6:$DS$6,0))),0)</f>
        <v>0</v>
      </c>
      <c r="CJ49" s="57">
        <f>IFERROR($G$31*CJ$31*$H13*CJ21*(INDEX($H27:$K27,0,MATCH(SUM($H$31:CJ$31),$H$6:$DS$6,0))),0)</f>
        <v>0</v>
      </c>
      <c r="CK49" s="57">
        <f>IFERROR($G$31*CK$31*$H13*CK21*(INDEX($H27:$K27,0,MATCH(SUM($H$31:CK$31),$H$6:$DS$6,0))),0)</f>
        <v>0</v>
      </c>
      <c r="CL49" s="57">
        <f>IFERROR($G$31*CL$31*$H13*CL21*(INDEX($H27:$K27,0,MATCH(SUM($H$31:CL$31),$H$6:$DS$6,0))),0)</f>
        <v>0</v>
      </c>
      <c r="CM49" s="57">
        <f>IFERROR($G$31*CM$31*$H13*CM21*(INDEX($H27:$K27,0,MATCH(SUM($H$31:CM$31),$H$6:$DS$6,0))),0)</f>
        <v>0</v>
      </c>
      <c r="CN49" s="57">
        <f>IFERROR($G$31*CN$31*$H13*CN21*(INDEX($H27:$K27,0,MATCH(SUM($H$31:CN$31),$H$6:$DS$6,0))),0)</f>
        <v>0</v>
      </c>
      <c r="CO49" s="57">
        <f>IFERROR($G$31*CO$31*$H13*CO21*(INDEX($H27:$K27,0,MATCH(SUM($H$31:CO$31),$H$6:$DS$6,0))),0)</f>
        <v>0</v>
      </c>
      <c r="CP49" s="57">
        <f>IFERROR($G$31*CP$31*$H13*CP21*(INDEX($H27:$K27,0,MATCH(SUM($H$31:CP$31),$H$6:$DS$6,0))),0)</f>
        <v>0</v>
      </c>
      <c r="CQ49" s="57">
        <f>IFERROR($G$31*CQ$31*$H13*CQ21*(INDEX($H27:$K27,0,MATCH(SUM($H$31:CQ$31),$H$6:$DS$6,0))),0)</f>
        <v>0</v>
      </c>
      <c r="CR49" s="57">
        <f>IFERROR($G$31*CR$31*$H13*CR21*(INDEX($H27:$K27,0,MATCH(SUM($H$31:CR$31),$H$6:$DS$6,0))),0)</f>
        <v>0</v>
      </c>
      <c r="CS49" s="57">
        <f>IFERROR($G$31*CS$31*$H13*CS21*(INDEX($H27:$K27,0,MATCH(SUM($H$31:CS$31),$H$6:$DS$6,0))),0)</f>
        <v>0</v>
      </c>
      <c r="CT49" s="57">
        <f>IFERROR($G$31*CT$31*$H13*CT21*(INDEX($H27:$K27,0,MATCH(SUM($H$31:CT$31),$H$6:$DS$6,0))),0)</f>
        <v>0</v>
      </c>
      <c r="CU49" s="57">
        <f>IFERROR($G$31*CU$31*$H13*CU21*(INDEX($H27:$K27,0,MATCH(SUM($H$31:CU$31),$H$6:$DS$6,0))),0)</f>
        <v>0</v>
      </c>
      <c r="CV49" s="57">
        <f>IFERROR($G$31*CV$31*$H13*CV21*(INDEX($H27:$K27,0,MATCH(SUM($H$31:CV$31),$H$6:$DS$6,0))),0)</f>
        <v>0</v>
      </c>
      <c r="CW49" s="57">
        <f>IFERROR($G$31*CW$31*$H13*CW21*(INDEX($H27:$K27,0,MATCH(SUM($H$31:CW$31),$H$6:$DS$6,0))),0)</f>
        <v>0</v>
      </c>
      <c r="CX49" s="57">
        <f>IFERROR($G$31*CX$31*$H13*CX21*(INDEX($H27:$K27,0,MATCH(SUM($H$31:CX$31),$H$6:$DS$6,0))),0)</f>
        <v>0</v>
      </c>
      <c r="CY49" s="57">
        <f>IFERROR($G$31*CY$31*$H13*CY21*(INDEX($H27:$K27,0,MATCH(SUM($H$31:CY$31),$H$6:$DS$6,0))),0)</f>
        <v>0</v>
      </c>
      <c r="CZ49" s="57">
        <f>IFERROR($G$31*CZ$31*$H13*CZ21*(INDEX($H27:$K27,0,MATCH(SUM($H$31:CZ$31),$H$6:$DS$6,0))),0)</f>
        <v>0</v>
      </c>
      <c r="DA49" s="57">
        <f>IFERROR($G$31*DA$31*$H13*DA21*(INDEX($H27:$K27,0,MATCH(SUM($H$31:DA$31),$H$6:$DS$6,0))),0)</f>
        <v>0</v>
      </c>
      <c r="DB49" s="57">
        <f>IFERROR($G$31*DB$31*$H13*DB21*(INDEX($H27:$K27,0,MATCH(SUM($H$31:DB$31),$H$6:$DS$6,0))),0)</f>
        <v>0</v>
      </c>
      <c r="DC49" s="57">
        <f>IFERROR($G$31*DC$31*$H13*DC21*(INDEX($H27:$K27,0,MATCH(SUM($H$31:DC$31),$H$6:$DS$6,0))),0)</f>
        <v>0</v>
      </c>
      <c r="DD49" s="57">
        <f>IFERROR($G$31*DD$31*$H13*DD21*(INDEX($H27:$K27,0,MATCH(SUM($H$31:DD$31),$H$6:$DS$6,0))),0)</f>
        <v>0</v>
      </c>
      <c r="DE49" s="57">
        <f>IFERROR($G$31*DE$31*$H13*DE21*(INDEX($H27:$K27,0,MATCH(SUM($H$31:DE$31),$H$6:$DS$6,0))),0)</f>
        <v>0</v>
      </c>
      <c r="DF49" s="57">
        <f>IFERROR($G$31*DF$31*$H13*DF21*(INDEX($H27:$K27,0,MATCH(SUM($H$31:DF$31),$H$6:$DS$6,0))),0)</f>
        <v>0</v>
      </c>
      <c r="DG49" s="57">
        <f>IFERROR($G$31*DG$31*$H13*DG21*(INDEX($H27:$K27,0,MATCH(SUM($H$31:DG$31),$H$6:$DS$6,0))),0)</f>
        <v>0</v>
      </c>
      <c r="DH49" s="57">
        <f>IFERROR($G$31*DH$31*$H13*DH21*(INDEX($H27:$K27,0,MATCH(SUM($H$31:DH$31),$H$6:$DS$6,0))),0)</f>
        <v>0</v>
      </c>
      <c r="DI49" s="57">
        <f>IFERROR($G$31*DI$31*$H13*DI21*(INDEX($H27:$K27,0,MATCH(SUM($H$31:DI$31),$H$6:$DS$6,0))),0)</f>
        <v>0</v>
      </c>
      <c r="DJ49" s="57">
        <f>IFERROR($G$31*DJ$31*$H13*DJ21*(INDEX($H27:$K27,0,MATCH(SUM($H$31:DJ$31),$H$6:$DS$6,0))),0)</f>
        <v>0</v>
      </c>
      <c r="DK49" s="57">
        <f>IFERROR($G$31*DK$31*$H13*DK21*(INDEX($H27:$K27,0,MATCH(SUM($H$31:DK$31),$H$6:$DS$6,0))),0)</f>
        <v>0</v>
      </c>
      <c r="DL49" s="57">
        <f>IFERROR($G$31*DL$31*$H13*DL21*(INDEX($H27:$K27,0,MATCH(SUM($H$31:DL$31),$H$6:$DS$6,0))),0)</f>
        <v>0</v>
      </c>
      <c r="DM49" s="57">
        <f>IFERROR($G$31*DM$31*$H13*DM21*(INDEX($H27:$K27,0,MATCH(SUM($H$31:DM$31),$H$6:$DS$6,0))),0)</f>
        <v>0</v>
      </c>
      <c r="DN49" s="57">
        <f>IFERROR($G$31*DN$31*$H13*DN21*(INDEX($H27:$K27,0,MATCH(SUM($H$31:DN$31),$H$6:$DS$6,0))),0)</f>
        <v>0</v>
      </c>
      <c r="DO49" s="57">
        <f>IFERROR($G$31*DO$31*$H13*DO21*(INDEX($H27:$K27,0,MATCH(SUM($H$31:DO$31),$H$6:$DS$6,0))),0)</f>
        <v>0</v>
      </c>
      <c r="DP49" s="57">
        <f>IFERROR($G$31*DP$31*$H13*DP21*(INDEX($H27:$K27,0,MATCH(SUM($H$31:DP$31),$H$6:$DS$6,0))),0)</f>
        <v>0</v>
      </c>
      <c r="DQ49" s="57">
        <f>IFERROR($G$31*DQ$31*$H13*DQ21*(INDEX($H27:$K27,0,MATCH(SUM($H$31:DQ$31),$H$6:$DS$6,0))),0)</f>
        <v>0</v>
      </c>
      <c r="DR49" s="57">
        <f>IFERROR($G$31*DR$31*$H13*DR21*(INDEX($H27:$K27,0,MATCH(SUM($H$31:DR$31),$H$6:$DS$6,0))),0)</f>
        <v>0</v>
      </c>
      <c r="DS49" s="57">
        <f>IFERROR($G$31*DS$31*$H13*DS21*(INDEX($H27:$K27,0,MATCH(SUM($H$31:DS$31),$H$6:$DS$6,0))),0)</f>
        <v>0</v>
      </c>
    </row>
    <row r="50" spans="3:124" x14ac:dyDescent="0.3">
      <c r="D50" s="12" t="str">
        <f>D28</f>
        <v>Effective Land cost</v>
      </c>
      <c r="E50" s="264">
        <f t="shared" si="14"/>
        <v>3.0826265240628836E-3</v>
      </c>
      <c r="F50" s="51" t="str">
        <f t="shared" si="16"/>
        <v>INR Mn</v>
      </c>
      <c r="G50" s="60">
        <f t="shared" si="15"/>
        <v>45</v>
      </c>
      <c r="H50" s="57">
        <f>IFERROR($G$31*H$31*$H14*H22*(INDEX($H28:$K28,0,MATCH(SUM($H$31:H$31),$H$6:$DS$6,0))),0)</f>
        <v>45</v>
      </c>
      <c r="I50" s="57">
        <f>IFERROR($G$31*I$31*$H14*I22*(INDEX($H28:$K28,0,MATCH(SUM($H$31:I$31),$H$6:$DS$6,0))),0)</f>
        <v>0</v>
      </c>
      <c r="J50" s="57">
        <f>IFERROR($G$31*J$31*$H14*J22*(INDEX($H28:$K28,0,MATCH(SUM($H$31:J$31),$H$6:$DS$6,0))),0)</f>
        <v>0</v>
      </c>
      <c r="K50" s="57">
        <f>IFERROR($G$31*K$31*$H14*K22*(INDEX($H28:$K28,0,MATCH(SUM($H$31:K$31),$H$6:$DS$6,0))),0)</f>
        <v>0</v>
      </c>
      <c r="L50" s="57">
        <f>IFERROR($G$31*L$31*$H14*L22*(INDEX($H28:$K28,0,MATCH(SUM($H$31:L$31),$H$6:$DS$6,0))),0)</f>
        <v>0</v>
      </c>
      <c r="M50" s="57">
        <f>IFERROR($G$31*M$31*$H14*M22*(INDEX($H28:$K28,0,MATCH(SUM($H$31:M$31),$H$6:$DS$6,0))),0)</f>
        <v>0</v>
      </c>
      <c r="N50" s="57">
        <f>IFERROR($G$31*N$31*$H14*N22*(INDEX($H28:$K28,0,MATCH(SUM($H$31:N$31),$H$6:$DS$6,0))),0)</f>
        <v>0</v>
      </c>
      <c r="O50" s="57">
        <f>IFERROR($G$31*O$31*$H14*O22*(INDEX($H28:$K28,0,MATCH(SUM($H$31:O$31),$H$6:$DS$6,0))),0)</f>
        <v>0</v>
      </c>
      <c r="P50" s="57">
        <f>IFERROR($G$31*P$31*$H14*P22*(INDEX($H28:$K28,0,MATCH(SUM($H$31:P$31),$H$6:$DS$6,0))),0)</f>
        <v>0</v>
      </c>
      <c r="Q50" s="57">
        <f>IFERROR($G$31*Q$31*$H14*Q22*(INDEX($H28:$K28,0,MATCH(SUM($H$31:Q$31),$H$6:$DS$6,0))),0)</f>
        <v>0</v>
      </c>
      <c r="R50" s="57">
        <f>IFERROR($G$31*R$31*$H14*R22*(INDEX($H28:$K28,0,MATCH(SUM($H$31:R$31),$H$6:$DS$6,0))),0)</f>
        <v>0</v>
      </c>
      <c r="S50" s="57">
        <f>IFERROR($G$31*S$31*$H14*S22*(INDEX($H28:$K28,0,MATCH(SUM($H$31:S$31),$H$6:$DS$6,0))),0)</f>
        <v>0</v>
      </c>
      <c r="T50" s="57">
        <f>IFERROR($G$31*T$31*$H14*T22*(INDEX($H28:$K28,0,MATCH(SUM($H$31:T$31),$H$6:$DS$6,0))),0)</f>
        <v>0</v>
      </c>
      <c r="U50" s="57">
        <f>IFERROR($G$31*U$31*$H14*U22*(INDEX($H28:$K28,0,MATCH(SUM($H$31:U$31),$H$6:$DS$6,0))),0)</f>
        <v>0</v>
      </c>
      <c r="V50" s="57">
        <f>IFERROR($G$31*V$31*$H14*V22*(INDEX($H28:$K28,0,MATCH(SUM($H$31:V$31),$H$6:$DS$6,0))),0)</f>
        <v>0</v>
      </c>
      <c r="W50" s="57">
        <f>IFERROR($G$31*W$31*$H14*W22*(INDEX($H28:$K28,0,MATCH(SUM($H$31:W$31),$H$6:$DS$6,0))),0)</f>
        <v>0</v>
      </c>
      <c r="X50" s="57">
        <f>IFERROR($G$31*X$31*$H14*X22*(INDEX($H28:$K28,0,MATCH(SUM($H$31:X$31),$H$6:$DS$6,0))),0)</f>
        <v>0</v>
      </c>
      <c r="Y50" s="57">
        <f>IFERROR($G$31*Y$31*$H14*Y22*(INDEX($H28:$K28,0,MATCH(SUM($H$31:Y$31),$H$6:$DS$6,0))),0)</f>
        <v>0</v>
      </c>
      <c r="Z50" s="57">
        <f>IFERROR($G$31*Z$31*$H14*Z22*(INDEX($H28:$K28,0,MATCH(SUM($H$31:Z$31),$H$6:$DS$6,0))),0)</f>
        <v>0</v>
      </c>
      <c r="AA50" s="57">
        <f>IFERROR($G$31*AA$31*$H14*AA22*(INDEX($H28:$K28,0,MATCH(SUM($H$31:AA$31),$H$6:$DS$6,0))),0)</f>
        <v>0</v>
      </c>
      <c r="AB50" s="57">
        <f>IFERROR($G$31*AB$31*$H14*AB22*(INDEX($H28:$K28,0,MATCH(SUM($H$31:AB$31),$H$6:$DS$6,0))),0)</f>
        <v>0</v>
      </c>
      <c r="AC50" s="57">
        <f>IFERROR($G$31*AC$31*$H14*AC22*(INDEX($H28:$K28,0,MATCH(SUM($H$31:AC$31),$H$6:$DS$6,0))),0)</f>
        <v>0</v>
      </c>
      <c r="AD50" s="57">
        <f>IFERROR($G$31*AD$31*$H14*AD22*(INDEX($H28:$K28,0,MATCH(SUM($H$31:AD$31),$H$6:$DS$6,0))),0)</f>
        <v>0</v>
      </c>
      <c r="AE50" s="57">
        <f>IFERROR($G$31*AE$31*$H14*AE22*(INDEX($H28:$K28,0,MATCH(SUM($H$31:AE$31),$H$6:$DS$6,0))),0)</f>
        <v>0</v>
      </c>
      <c r="AF50" s="57">
        <f>IFERROR($G$31*AF$31*$H14*AF22*(INDEX($H28:$K28,0,MATCH(SUM($H$31:AF$31),$H$6:$DS$6,0))),0)</f>
        <v>0</v>
      </c>
      <c r="AG50" s="57">
        <f>IFERROR($G$31*AG$31*$H14*AG22*(INDEX($H28:$K28,0,MATCH(SUM($H$31:AG$31),$H$6:$DS$6,0))),0)</f>
        <v>0</v>
      </c>
      <c r="AH50" s="57">
        <f>IFERROR($G$31*AH$31*$H14*AH22*(INDEX($H28:$K28,0,MATCH(SUM($H$31:AH$31),$H$6:$DS$6,0))),0)</f>
        <v>0</v>
      </c>
      <c r="AI50" s="57">
        <f>IFERROR($G$31*AI$31*$H14*AI22*(INDEX($H28:$K28,0,MATCH(SUM($H$31:AI$31),$H$6:$DS$6,0))),0)</f>
        <v>0</v>
      </c>
      <c r="AJ50" s="57">
        <f>IFERROR($G$31*AJ$31*$H14*AJ22*(INDEX($H28:$K28,0,MATCH(SUM($H$31:AJ$31),$H$6:$DS$6,0))),0)</f>
        <v>0</v>
      </c>
      <c r="AK50" s="57">
        <f>IFERROR($G$31*AK$31*$H14*AK22*(INDEX($H28:$K28,0,MATCH(SUM($H$31:AK$31),$H$6:$DS$6,0))),0)</f>
        <v>0</v>
      </c>
      <c r="AL50" s="57">
        <f>IFERROR($G$31*AL$31*$H14*AL22*(INDEX($H28:$K28,0,MATCH(SUM($H$31:AL$31),$H$6:$DS$6,0))),0)</f>
        <v>0</v>
      </c>
      <c r="AM50" s="57">
        <f>IFERROR($G$31*AM$31*$H14*AM22*(INDEX($H28:$K28,0,MATCH(SUM($H$31:AM$31),$H$6:$DS$6,0))),0)</f>
        <v>0</v>
      </c>
      <c r="AN50" s="57">
        <f>IFERROR($G$31*AN$31*$H14*AN22*(INDEX($H28:$K28,0,MATCH(SUM($H$31:AN$31),$H$6:$DS$6,0))),0)</f>
        <v>0</v>
      </c>
      <c r="AO50" s="57">
        <f>IFERROR($G$31*AO$31*$H14*AO22*(INDEX($H28:$K28,0,MATCH(SUM($H$31:AO$31),$H$6:$DS$6,0))),0)</f>
        <v>0</v>
      </c>
      <c r="AP50" s="57">
        <f>IFERROR($G$31*AP$31*$H14*AP22*(INDEX($H28:$K28,0,MATCH(SUM($H$31:AP$31),$H$6:$DS$6,0))),0)</f>
        <v>0</v>
      </c>
      <c r="AQ50" s="57">
        <f>IFERROR($G$31*AQ$31*$H14*AQ22*(INDEX($H28:$K28,0,MATCH(SUM($H$31:AQ$31),$H$6:$DS$6,0))),0)</f>
        <v>0</v>
      </c>
      <c r="AR50" s="57">
        <f>IFERROR($G$31*AR$31*$H14*AR22*(INDEX($H28:$K28,0,MATCH(SUM($H$31:AR$31),$H$6:$DS$6,0))),0)</f>
        <v>0</v>
      </c>
      <c r="AS50" s="57">
        <f>IFERROR($G$31*AS$31*$H14*AS22*(INDEX($H28:$K28,0,MATCH(SUM($H$31:AS$31),$H$6:$DS$6,0))),0)</f>
        <v>0</v>
      </c>
      <c r="AT50" s="57">
        <f>IFERROR($G$31*AT$31*$H14*AT22*(INDEX($H28:$K28,0,MATCH(SUM($H$31:AT$31),$H$6:$DS$6,0))),0)</f>
        <v>0</v>
      </c>
      <c r="AU50" s="57">
        <f>IFERROR($G$31*AU$31*$H14*AU22*(INDEX($H28:$K28,0,MATCH(SUM($H$31:AU$31),$H$6:$DS$6,0))),0)</f>
        <v>0</v>
      </c>
      <c r="AV50" s="57">
        <f>IFERROR($G$31*AV$31*$H14*AV22*(INDEX($H28:$K28,0,MATCH(SUM($H$31:AV$31),$H$6:$DS$6,0))),0)</f>
        <v>0</v>
      </c>
      <c r="AW50" s="57">
        <f>IFERROR($G$31*AW$31*$H14*AW22*(INDEX($H28:$K28,0,MATCH(SUM($H$31:AW$31),$H$6:$DS$6,0))),0)</f>
        <v>0</v>
      </c>
      <c r="AX50" s="57">
        <f>IFERROR($G$31*AX$31*$H14*AX22*(INDEX($H28:$K28,0,MATCH(SUM($H$31:AX$31),$H$6:$DS$6,0))),0)</f>
        <v>0</v>
      </c>
      <c r="AY50" s="57">
        <f>IFERROR($G$31*AY$31*$H14*AY22*(INDEX($H28:$K28,0,MATCH(SUM($H$31:AY$31),$H$6:$DS$6,0))),0)</f>
        <v>0</v>
      </c>
      <c r="AZ50" s="57">
        <f>IFERROR($G$31*AZ$31*$H14*AZ22*(INDEX($H28:$K28,0,MATCH(SUM($H$31:AZ$31),$H$6:$DS$6,0))),0)</f>
        <v>0</v>
      </c>
      <c r="BA50" s="57">
        <f>IFERROR($G$31*BA$31*$H14*BA22*(INDEX($H28:$K28,0,MATCH(SUM($H$31:BA$31),$H$6:$DS$6,0))),0)</f>
        <v>0</v>
      </c>
      <c r="BB50" s="57">
        <f>IFERROR($G$31*BB$31*$H14*BB22*(INDEX($H28:$K28,0,MATCH(SUM($H$31:BB$31),$H$6:$DS$6,0))),0)</f>
        <v>0</v>
      </c>
      <c r="BC50" s="57">
        <f>IFERROR($G$31*BC$31*$H14*BC22*(INDEX($H28:$K28,0,MATCH(SUM($H$31:BC$31),$H$6:$DS$6,0))),0)</f>
        <v>0</v>
      </c>
      <c r="BD50" s="57">
        <f>IFERROR($G$31*BD$31*$H14*BD22*(INDEX($H28:$K28,0,MATCH(SUM($H$31:BD$31),$H$6:$DS$6,0))),0)</f>
        <v>0</v>
      </c>
      <c r="BE50" s="57">
        <f>IFERROR($G$31*BE$31*$H14*BE22*(INDEX($H28:$K28,0,MATCH(SUM($H$31:BE$31),$H$6:$DS$6,0))),0)</f>
        <v>0</v>
      </c>
      <c r="BF50" s="57">
        <f>IFERROR($G$31*BF$31*$H14*BF22*(INDEX($H28:$K28,0,MATCH(SUM($H$31:BF$31),$H$6:$DS$6,0))),0)</f>
        <v>0</v>
      </c>
      <c r="BG50" s="57">
        <f>IFERROR($G$31*BG$31*$H14*BG22*(INDEX($H28:$K28,0,MATCH(SUM($H$31:BG$31),$H$6:$DS$6,0))),0)</f>
        <v>0</v>
      </c>
      <c r="BH50" s="57">
        <f>IFERROR($G$31*BH$31*$H14*BH22*(INDEX($H28:$K28,0,MATCH(SUM($H$31:BH$31),$H$6:$DS$6,0))),0)</f>
        <v>0</v>
      </c>
      <c r="BI50" s="57">
        <f>IFERROR($G$31*BI$31*$H14*BI22*(INDEX($H28:$K28,0,MATCH(SUM($H$31:BI$31),$H$6:$DS$6,0))),0)</f>
        <v>0</v>
      </c>
      <c r="BJ50" s="57">
        <f>IFERROR($G$31*BJ$31*$H14*BJ22*(INDEX($H28:$K28,0,MATCH(SUM($H$31:BJ$31),$H$6:$DS$6,0))),0)</f>
        <v>0</v>
      </c>
      <c r="BK50" s="57">
        <f>IFERROR($G$31*BK$31*$H14*BK22*(INDEX($H28:$K28,0,MATCH(SUM($H$31:BK$31),$H$6:$DS$6,0))),0)</f>
        <v>0</v>
      </c>
      <c r="BL50" s="57">
        <f>IFERROR($G$31*BL$31*$H14*BL22*(INDEX($H28:$K28,0,MATCH(SUM($H$31:BL$31),$H$6:$DS$6,0))),0)</f>
        <v>0</v>
      </c>
      <c r="BM50" s="57">
        <f>IFERROR($G$31*BM$31*$H14*BM22*(INDEX($H28:$K28,0,MATCH(SUM($H$31:BM$31),$H$6:$DS$6,0))),0)</f>
        <v>0</v>
      </c>
      <c r="BN50" s="57">
        <f>IFERROR($G$31*BN$31*$H14*BN22*(INDEX($H28:$K28,0,MATCH(SUM($H$31:BN$31),$H$6:$DS$6,0))),0)</f>
        <v>0</v>
      </c>
      <c r="BO50" s="57">
        <f>IFERROR($G$31*BO$31*$H14*BO22*(INDEX($H28:$K28,0,MATCH(SUM($H$31:BO$31),$H$6:$DS$6,0))),0)</f>
        <v>0</v>
      </c>
      <c r="BP50" s="57">
        <f>IFERROR($G$31*BP$31*$H14*BP22*(INDEX($H28:$K28,0,MATCH(SUM($H$31:BP$31),$H$6:$DS$6,0))),0)</f>
        <v>0</v>
      </c>
      <c r="BQ50" s="57">
        <f>IFERROR($G$31*BQ$31*$H14*BQ22*(INDEX($H28:$K28,0,MATCH(SUM($H$31:BQ$31),$H$6:$DS$6,0))),0)</f>
        <v>0</v>
      </c>
      <c r="BR50" s="57">
        <f>IFERROR($G$31*BR$31*$H14*BR22*(INDEX($H28:$K28,0,MATCH(SUM($H$31:BR$31),$H$6:$DS$6,0))),0)</f>
        <v>0</v>
      </c>
      <c r="BS50" s="57">
        <f>IFERROR($G$31*BS$31*$H14*BS22*(INDEX($H28:$K28,0,MATCH(SUM($H$31:BS$31),$H$6:$DS$6,0))),0)</f>
        <v>0</v>
      </c>
      <c r="BT50" s="57">
        <f>IFERROR($G$31*BT$31*$H14*BT22*(INDEX($H28:$K28,0,MATCH(SUM($H$31:BT$31),$H$6:$DS$6,0))),0)</f>
        <v>0</v>
      </c>
      <c r="BU50" s="57">
        <f>IFERROR($G$31*BU$31*$H14*BU22*(INDEX($H28:$K28,0,MATCH(SUM($H$31:BU$31),$H$6:$DS$6,0))),0)</f>
        <v>0</v>
      </c>
      <c r="BV50" s="57">
        <f>IFERROR($G$31*BV$31*$H14*BV22*(INDEX($H28:$K28,0,MATCH(SUM($H$31:BV$31),$H$6:$DS$6,0))),0)</f>
        <v>0</v>
      </c>
      <c r="BW50" s="57">
        <f>IFERROR($G$31*BW$31*$H14*BW22*(INDEX($H28:$K28,0,MATCH(SUM($H$31:BW$31),$H$6:$DS$6,0))),0)</f>
        <v>0</v>
      </c>
      <c r="BX50" s="57">
        <f>IFERROR($G$31*BX$31*$H14*BX22*(INDEX($H28:$K28,0,MATCH(SUM($H$31:BX$31),$H$6:$DS$6,0))),0)</f>
        <v>0</v>
      </c>
      <c r="BY50" s="57">
        <f>IFERROR($G$31*BY$31*$H14*BY22*(INDEX($H28:$K28,0,MATCH(SUM($H$31:BY$31),$H$6:$DS$6,0))),0)</f>
        <v>0</v>
      </c>
      <c r="BZ50" s="57">
        <f>IFERROR($G$31*BZ$31*$H14*BZ22*(INDEX($H28:$K28,0,MATCH(SUM($H$31:BZ$31),$H$6:$DS$6,0))),0)</f>
        <v>0</v>
      </c>
      <c r="CA50" s="57">
        <f>IFERROR($G$31*CA$31*$H14*CA22*(INDEX($H28:$K28,0,MATCH(SUM($H$31:CA$31),$H$6:$DS$6,0))),0)</f>
        <v>0</v>
      </c>
      <c r="CB50" s="57">
        <f>IFERROR($G$31*CB$31*$H14*CB22*(INDEX($H28:$K28,0,MATCH(SUM($H$31:CB$31),$H$6:$DS$6,0))),0)</f>
        <v>0</v>
      </c>
      <c r="CC50" s="57">
        <f>IFERROR($G$31*CC$31*$H14*CC22*(INDEX($H28:$K28,0,MATCH(SUM($H$31:CC$31),$H$6:$DS$6,0))),0)</f>
        <v>0</v>
      </c>
      <c r="CD50" s="57">
        <f>IFERROR($G$31*CD$31*$H14*CD22*(INDEX($H28:$K28,0,MATCH(SUM($H$31:CD$31),$H$6:$DS$6,0))),0)</f>
        <v>0</v>
      </c>
      <c r="CE50" s="57">
        <f>IFERROR($G$31*CE$31*$H14*CE22*(INDEX($H28:$K28,0,MATCH(SUM($H$31:CE$31),$H$6:$DS$6,0))),0)</f>
        <v>0</v>
      </c>
      <c r="CF50" s="57">
        <f>IFERROR($G$31*CF$31*$H14*CF22*(INDEX($H28:$K28,0,MATCH(SUM($H$31:CF$31),$H$6:$DS$6,0))),0)</f>
        <v>0</v>
      </c>
      <c r="CG50" s="57">
        <f>IFERROR($G$31*CG$31*$H14*CG22*(INDEX($H28:$K28,0,MATCH(SUM($H$31:CG$31),$H$6:$DS$6,0))),0)</f>
        <v>0</v>
      </c>
      <c r="CH50" s="57">
        <f>IFERROR($G$31*CH$31*$H14*CH22*(INDEX($H28:$K28,0,MATCH(SUM($H$31:CH$31),$H$6:$DS$6,0))),0)</f>
        <v>0</v>
      </c>
      <c r="CI50" s="57">
        <f>IFERROR($G$31*CI$31*$H14*CI22*(INDEX($H28:$K28,0,MATCH(SUM($H$31:CI$31),$H$6:$DS$6,0))),0)</f>
        <v>0</v>
      </c>
      <c r="CJ50" s="57">
        <f>IFERROR($G$31*CJ$31*$H14*CJ22*(INDEX($H28:$K28,0,MATCH(SUM($H$31:CJ$31),$H$6:$DS$6,0))),0)</f>
        <v>0</v>
      </c>
      <c r="CK50" s="57">
        <f>IFERROR($G$31*CK$31*$H14*CK22*(INDEX($H28:$K28,0,MATCH(SUM($H$31:CK$31),$H$6:$DS$6,0))),0)</f>
        <v>0</v>
      </c>
      <c r="CL50" s="57">
        <f>IFERROR($G$31*CL$31*$H14*CL22*(INDEX($H28:$K28,0,MATCH(SUM($H$31:CL$31),$H$6:$DS$6,0))),0)</f>
        <v>0</v>
      </c>
      <c r="CM50" s="57">
        <f>IFERROR($G$31*CM$31*$H14*CM22*(INDEX($H28:$K28,0,MATCH(SUM($H$31:CM$31),$H$6:$DS$6,0))),0)</f>
        <v>0</v>
      </c>
      <c r="CN50" s="57">
        <f>IFERROR($G$31*CN$31*$H14*CN22*(INDEX($H28:$K28,0,MATCH(SUM($H$31:CN$31),$H$6:$DS$6,0))),0)</f>
        <v>0</v>
      </c>
      <c r="CO50" s="57">
        <f>IFERROR($G$31*CO$31*$H14*CO22*(INDEX($H28:$K28,0,MATCH(SUM($H$31:CO$31),$H$6:$DS$6,0))),0)</f>
        <v>0</v>
      </c>
      <c r="CP50" s="57">
        <f>IFERROR($G$31*CP$31*$H14*CP22*(INDEX($H28:$K28,0,MATCH(SUM($H$31:CP$31),$H$6:$DS$6,0))),0)</f>
        <v>0</v>
      </c>
      <c r="CQ50" s="57">
        <f>IFERROR($G$31*CQ$31*$H14*CQ22*(INDEX($H28:$K28,0,MATCH(SUM($H$31:CQ$31),$H$6:$DS$6,0))),0)</f>
        <v>0</v>
      </c>
      <c r="CR50" s="57">
        <f>IFERROR($G$31*CR$31*$H14*CR22*(INDEX($H28:$K28,0,MATCH(SUM($H$31:CR$31),$H$6:$DS$6,0))),0)</f>
        <v>0</v>
      </c>
      <c r="CS50" s="57">
        <f>IFERROR($G$31*CS$31*$H14*CS22*(INDEX($H28:$K28,0,MATCH(SUM($H$31:CS$31),$H$6:$DS$6,0))),0)</f>
        <v>0</v>
      </c>
      <c r="CT50" s="57">
        <f>IFERROR($G$31*CT$31*$H14*CT22*(INDEX($H28:$K28,0,MATCH(SUM($H$31:CT$31),$H$6:$DS$6,0))),0)</f>
        <v>0</v>
      </c>
      <c r="CU50" s="57">
        <f>IFERROR($G$31*CU$31*$H14*CU22*(INDEX($H28:$K28,0,MATCH(SUM($H$31:CU$31),$H$6:$DS$6,0))),0)</f>
        <v>0</v>
      </c>
      <c r="CV50" s="57">
        <f>IFERROR($G$31*CV$31*$H14*CV22*(INDEX($H28:$K28,0,MATCH(SUM($H$31:CV$31),$H$6:$DS$6,0))),0)</f>
        <v>0</v>
      </c>
      <c r="CW50" s="57">
        <f>IFERROR($G$31*CW$31*$H14*CW22*(INDEX($H28:$K28,0,MATCH(SUM($H$31:CW$31),$H$6:$DS$6,0))),0)</f>
        <v>0</v>
      </c>
      <c r="CX50" s="57">
        <f>IFERROR($G$31*CX$31*$H14*CX22*(INDEX($H28:$K28,0,MATCH(SUM($H$31:CX$31),$H$6:$DS$6,0))),0)</f>
        <v>0</v>
      </c>
      <c r="CY50" s="57">
        <f>IFERROR($G$31*CY$31*$H14*CY22*(INDEX($H28:$K28,0,MATCH(SUM($H$31:CY$31),$H$6:$DS$6,0))),0)</f>
        <v>0</v>
      </c>
      <c r="CZ50" s="57">
        <f>IFERROR($G$31*CZ$31*$H14*CZ22*(INDEX($H28:$K28,0,MATCH(SUM($H$31:CZ$31),$H$6:$DS$6,0))),0)</f>
        <v>0</v>
      </c>
      <c r="DA50" s="57">
        <f>IFERROR($G$31*DA$31*$H14*DA22*(INDEX($H28:$K28,0,MATCH(SUM($H$31:DA$31),$H$6:$DS$6,0))),0)</f>
        <v>0</v>
      </c>
      <c r="DB50" s="57">
        <f>IFERROR($G$31*DB$31*$H14*DB22*(INDEX($H28:$K28,0,MATCH(SUM($H$31:DB$31),$H$6:$DS$6,0))),0)</f>
        <v>0</v>
      </c>
      <c r="DC50" s="57">
        <f>IFERROR($G$31*DC$31*$H14*DC22*(INDEX($H28:$K28,0,MATCH(SUM($H$31:DC$31),$H$6:$DS$6,0))),0)</f>
        <v>0</v>
      </c>
      <c r="DD50" s="57">
        <f>IFERROR($G$31*DD$31*$H14*DD22*(INDEX($H28:$K28,0,MATCH(SUM($H$31:DD$31),$H$6:$DS$6,0))),0)</f>
        <v>0</v>
      </c>
      <c r="DE50" s="57">
        <f>IFERROR($G$31*DE$31*$H14*DE22*(INDEX($H28:$K28,0,MATCH(SUM($H$31:DE$31),$H$6:$DS$6,0))),0)</f>
        <v>0</v>
      </c>
      <c r="DF50" s="57">
        <f>IFERROR($G$31*DF$31*$H14*DF22*(INDEX($H28:$K28,0,MATCH(SUM($H$31:DF$31),$H$6:$DS$6,0))),0)</f>
        <v>0</v>
      </c>
      <c r="DG50" s="57">
        <f>IFERROR($G$31*DG$31*$H14*DG22*(INDEX($H28:$K28,0,MATCH(SUM($H$31:DG$31),$H$6:$DS$6,0))),0)</f>
        <v>0</v>
      </c>
      <c r="DH50" s="57">
        <f>IFERROR($G$31*DH$31*$H14*DH22*(INDEX($H28:$K28,0,MATCH(SUM($H$31:DH$31),$H$6:$DS$6,0))),0)</f>
        <v>0</v>
      </c>
      <c r="DI50" s="57">
        <f>IFERROR($G$31*DI$31*$H14*DI22*(INDEX($H28:$K28,0,MATCH(SUM($H$31:DI$31),$H$6:$DS$6,0))),0)</f>
        <v>0</v>
      </c>
      <c r="DJ50" s="57">
        <f>IFERROR($G$31*DJ$31*$H14*DJ22*(INDEX($H28:$K28,0,MATCH(SUM($H$31:DJ$31),$H$6:$DS$6,0))),0)</f>
        <v>0</v>
      </c>
      <c r="DK50" s="57">
        <f>IFERROR($G$31*DK$31*$H14*DK22*(INDEX($H28:$K28,0,MATCH(SUM($H$31:DK$31),$H$6:$DS$6,0))),0)</f>
        <v>0</v>
      </c>
      <c r="DL50" s="57">
        <f>IFERROR($G$31*DL$31*$H14*DL22*(INDEX($H28:$K28,0,MATCH(SUM($H$31:DL$31),$H$6:$DS$6,0))),0)</f>
        <v>0</v>
      </c>
      <c r="DM50" s="57">
        <f>IFERROR($G$31*DM$31*$H14*DM22*(INDEX($H28:$K28,0,MATCH(SUM($H$31:DM$31),$H$6:$DS$6,0))),0)</f>
        <v>0</v>
      </c>
      <c r="DN50" s="57">
        <f>IFERROR($G$31*DN$31*$H14*DN22*(INDEX($H28:$K28,0,MATCH(SUM($H$31:DN$31),$H$6:$DS$6,0))),0)</f>
        <v>0</v>
      </c>
      <c r="DO50" s="57">
        <f>IFERROR($G$31*DO$31*$H14*DO22*(INDEX($H28:$K28,0,MATCH(SUM($H$31:DO$31),$H$6:$DS$6,0))),0)</f>
        <v>0</v>
      </c>
      <c r="DP50" s="57">
        <f>IFERROR($G$31*DP$31*$H14*DP22*(INDEX($H28:$K28,0,MATCH(SUM($H$31:DP$31),$H$6:$DS$6,0))),0)</f>
        <v>0</v>
      </c>
      <c r="DQ50" s="57">
        <f>IFERROR($G$31*DQ$31*$H14*DQ22*(INDEX($H28:$K28,0,MATCH(SUM($H$31:DQ$31),$H$6:$DS$6,0))),0)</f>
        <v>0</v>
      </c>
      <c r="DR50" s="57">
        <f>IFERROR($G$31*DR$31*$H14*DR22*(INDEX($H28:$K28,0,MATCH(SUM($H$31:DR$31),$H$6:$DS$6,0))),0)</f>
        <v>0</v>
      </c>
      <c r="DS50" s="57">
        <f>IFERROR($G$31*DS$31*$H14*DS22*(INDEX($H28:$K28,0,MATCH(SUM($H$31:DS$31),$H$6:$DS$6,0))),0)</f>
        <v>0</v>
      </c>
    </row>
    <row r="51" spans="3:124" x14ac:dyDescent="0.3">
      <c r="D51" s="12" t="s">
        <v>258</v>
      </c>
      <c r="F51" s="51" t="str">
        <f>F50</f>
        <v>INR Mn</v>
      </c>
      <c r="G51" s="60">
        <f>SUM(H51:DS51)</f>
        <v>424.90705899906055</v>
      </c>
      <c r="H51" s="57">
        <f t="shared" ref="H51" si="17">H292</f>
        <v>31.372176147363042</v>
      </c>
      <c r="I51" s="57">
        <f t="shared" ref="I51:BT51" si="18">I292</f>
        <v>150.08435747169884</v>
      </c>
      <c r="J51" s="57">
        <f t="shared" si="18"/>
        <v>243.45052537999868</v>
      </c>
      <c r="K51" s="57">
        <f t="shared" si="18"/>
        <v>0</v>
      </c>
      <c r="L51" s="57">
        <f t="shared" si="18"/>
        <v>0</v>
      </c>
      <c r="M51" s="57">
        <f t="shared" si="18"/>
        <v>0</v>
      </c>
      <c r="N51" s="57">
        <f t="shared" si="18"/>
        <v>0</v>
      </c>
      <c r="O51" s="57">
        <f t="shared" si="18"/>
        <v>0</v>
      </c>
      <c r="P51" s="57">
        <f t="shared" si="18"/>
        <v>0</v>
      </c>
      <c r="Q51" s="57">
        <f t="shared" si="18"/>
        <v>0</v>
      </c>
      <c r="R51" s="57">
        <f t="shared" si="18"/>
        <v>0</v>
      </c>
      <c r="S51" s="57">
        <f t="shared" si="18"/>
        <v>0</v>
      </c>
      <c r="T51" s="57">
        <f t="shared" si="18"/>
        <v>0</v>
      </c>
      <c r="U51" s="57">
        <f t="shared" si="18"/>
        <v>0</v>
      </c>
      <c r="V51" s="57">
        <f t="shared" si="18"/>
        <v>0</v>
      </c>
      <c r="W51" s="57">
        <f t="shared" si="18"/>
        <v>0</v>
      </c>
      <c r="X51" s="57">
        <f t="shared" si="18"/>
        <v>0</v>
      </c>
      <c r="Y51" s="57">
        <f t="shared" si="18"/>
        <v>0</v>
      </c>
      <c r="Z51" s="57">
        <f t="shared" si="18"/>
        <v>0</v>
      </c>
      <c r="AA51" s="57">
        <f t="shared" si="18"/>
        <v>0</v>
      </c>
      <c r="AB51" s="57">
        <f t="shared" si="18"/>
        <v>0</v>
      </c>
      <c r="AC51" s="57">
        <f t="shared" si="18"/>
        <v>0</v>
      </c>
      <c r="AD51" s="57">
        <f t="shared" si="18"/>
        <v>0</v>
      </c>
      <c r="AE51" s="57">
        <f t="shared" si="18"/>
        <v>0</v>
      </c>
      <c r="AF51" s="57">
        <f t="shared" si="18"/>
        <v>0</v>
      </c>
      <c r="AG51" s="57">
        <f t="shared" si="18"/>
        <v>0</v>
      </c>
      <c r="AH51" s="57">
        <f t="shared" si="18"/>
        <v>0</v>
      </c>
      <c r="AI51" s="57">
        <f t="shared" si="18"/>
        <v>0</v>
      </c>
      <c r="AJ51" s="57">
        <f t="shared" si="18"/>
        <v>0</v>
      </c>
      <c r="AK51" s="57">
        <f t="shared" si="18"/>
        <v>0</v>
      </c>
      <c r="AL51" s="57">
        <f t="shared" si="18"/>
        <v>0</v>
      </c>
      <c r="AM51" s="57">
        <f t="shared" si="18"/>
        <v>0</v>
      </c>
      <c r="AN51" s="57">
        <f t="shared" si="18"/>
        <v>0</v>
      </c>
      <c r="AO51" s="57">
        <f t="shared" si="18"/>
        <v>0</v>
      </c>
      <c r="AP51" s="57">
        <f t="shared" si="18"/>
        <v>0</v>
      </c>
      <c r="AQ51" s="57">
        <f t="shared" si="18"/>
        <v>0</v>
      </c>
      <c r="AR51" s="57">
        <f t="shared" si="18"/>
        <v>0</v>
      </c>
      <c r="AS51" s="57">
        <f t="shared" si="18"/>
        <v>0</v>
      </c>
      <c r="AT51" s="57">
        <f t="shared" si="18"/>
        <v>0</v>
      </c>
      <c r="AU51" s="57">
        <f t="shared" si="18"/>
        <v>0</v>
      </c>
      <c r="AV51" s="57">
        <f t="shared" si="18"/>
        <v>0</v>
      </c>
      <c r="AW51" s="57">
        <f t="shared" si="18"/>
        <v>0</v>
      </c>
      <c r="AX51" s="57">
        <f t="shared" si="18"/>
        <v>0</v>
      </c>
      <c r="AY51" s="57">
        <f t="shared" si="18"/>
        <v>0</v>
      </c>
      <c r="AZ51" s="57">
        <f t="shared" si="18"/>
        <v>0</v>
      </c>
      <c r="BA51" s="57">
        <f t="shared" si="18"/>
        <v>0</v>
      </c>
      <c r="BB51" s="57">
        <f t="shared" si="18"/>
        <v>0</v>
      </c>
      <c r="BC51" s="57">
        <f t="shared" si="18"/>
        <v>0</v>
      </c>
      <c r="BD51" s="57">
        <f t="shared" si="18"/>
        <v>0</v>
      </c>
      <c r="BE51" s="57">
        <f t="shared" si="18"/>
        <v>0</v>
      </c>
      <c r="BF51" s="57">
        <f t="shared" si="18"/>
        <v>0</v>
      </c>
      <c r="BG51" s="57">
        <f t="shared" si="18"/>
        <v>0</v>
      </c>
      <c r="BH51" s="57">
        <f t="shared" si="18"/>
        <v>0</v>
      </c>
      <c r="BI51" s="57">
        <f t="shared" si="18"/>
        <v>0</v>
      </c>
      <c r="BJ51" s="57">
        <f t="shared" si="18"/>
        <v>0</v>
      </c>
      <c r="BK51" s="57">
        <f t="shared" si="18"/>
        <v>0</v>
      </c>
      <c r="BL51" s="57">
        <f t="shared" si="18"/>
        <v>0</v>
      </c>
      <c r="BM51" s="57">
        <f t="shared" si="18"/>
        <v>0</v>
      </c>
      <c r="BN51" s="57">
        <f t="shared" si="18"/>
        <v>0</v>
      </c>
      <c r="BO51" s="57">
        <f t="shared" si="18"/>
        <v>0</v>
      </c>
      <c r="BP51" s="57">
        <f t="shared" si="18"/>
        <v>0</v>
      </c>
      <c r="BQ51" s="57">
        <f t="shared" si="18"/>
        <v>0</v>
      </c>
      <c r="BR51" s="57">
        <f t="shared" si="18"/>
        <v>0</v>
      </c>
      <c r="BS51" s="57">
        <f t="shared" si="18"/>
        <v>0</v>
      </c>
      <c r="BT51" s="57">
        <f t="shared" si="18"/>
        <v>0</v>
      </c>
      <c r="BU51" s="57">
        <f t="shared" ref="BU51:DS51" si="19">BU292</f>
        <v>0</v>
      </c>
      <c r="BV51" s="57">
        <f t="shared" si="19"/>
        <v>0</v>
      </c>
      <c r="BW51" s="57">
        <f t="shared" si="19"/>
        <v>0</v>
      </c>
      <c r="BX51" s="57">
        <f t="shared" si="19"/>
        <v>0</v>
      </c>
      <c r="BY51" s="57">
        <f t="shared" si="19"/>
        <v>0</v>
      </c>
      <c r="BZ51" s="57">
        <f t="shared" si="19"/>
        <v>0</v>
      </c>
      <c r="CA51" s="57">
        <f t="shared" si="19"/>
        <v>0</v>
      </c>
      <c r="CB51" s="57">
        <f t="shared" si="19"/>
        <v>0</v>
      </c>
      <c r="CC51" s="57">
        <f t="shared" si="19"/>
        <v>0</v>
      </c>
      <c r="CD51" s="57">
        <f t="shared" si="19"/>
        <v>0</v>
      </c>
      <c r="CE51" s="57">
        <f t="shared" si="19"/>
        <v>0</v>
      </c>
      <c r="CF51" s="57">
        <f t="shared" si="19"/>
        <v>0</v>
      </c>
      <c r="CG51" s="57">
        <f t="shared" si="19"/>
        <v>0</v>
      </c>
      <c r="CH51" s="57">
        <f t="shared" si="19"/>
        <v>0</v>
      </c>
      <c r="CI51" s="57">
        <f t="shared" si="19"/>
        <v>0</v>
      </c>
      <c r="CJ51" s="57">
        <f t="shared" si="19"/>
        <v>0</v>
      </c>
      <c r="CK51" s="57">
        <f t="shared" si="19"/>
        <v>0</v>
      </c>
      <c r="CL51" s="57">
        <f t="shared" si="19"/>
        <v>0</v>
      </c>
      <c r="CM51" s="57">
        <f t="shared" si="19"/>
        <v>0</v>
      </c>
      <c r="CN51" s="57">
        <f t="shared" si="19"/>
        <v>0</v>
      </c>
      <c r="CO51" s="57">
        <f t="shared" si="19"/>
        <v>0</v>
      </c>
      <c r="CP51" s="57">
        <f t="shared" si="19"/>
        <v>0</v>
      </c>
      <c r="CQ51" s="57">
        <f t="shared" si="19"/>
        <v>0</v>
      </c>
      <c r="CR51" s="57">
        <f t="shared" si="19"/>
        <v>0</v>
      </c>
      <c r="CS51" s="57">
        <f t="shared" si="19"/>
        <v>0</v>
      </c>
      <c r="CT51" s="57">
        <f t="shared" si="19"/>
        <v>0</v>
      </c>
      <c r="CU51" s="57">
        <f t="shared" si="19"/>
        <v>0</v>
      </c>
      <c r="CV51" s="57">
        <f t="shared" si="19"/>
        <v>0</v>
      </c>
      <c r="CW51" s="57">
        <f t="shared" si="19"/>
        <v>0</v>
      </c>
      <c r="CX51" s="57">
        <f t="shared" si="19"/>
        <v>0</v>
      </c>
      <c r="CY51" s="57">
        <f t="shared" si="19"/>
        <v>0</v>
      </c>
      <c r="CZ51" s="57">
        <f t="shared" si="19"/>
        <v>0</v>
      </c>
      <c r="DA51" s="57">
        <f t="shared" si="19"/>
        <v>0</v>
      </c>
      <c r="DB51" s="57">
        <f t="shared" si="19"/>
        <v>0</v>
      </c>
      <c r="DC51" s="57">
        <f t="shared" si="19"/>
        <v>0</v>
      </c>
      <c r="DD51" s="57">
        <f t="shared" si="19"/>
        <v>0</v>
      </c>
      <c r="DE51" s="57">
        <f t="shared" si="19"/>
        <v>0</v>
      </c>
      <c r="DF51" s="57">
        <f t="shared" si="19"/>
        <v>0</v>
      </c>
      <c r="DG51" s="57">
        <f t="shared" si="19"/>
        <v>0</v>
      </c>
      <c r="DH51" s="57">
        <f t="shared" si="19"/>
        <v>0</v>
      </c>
      <c r="DI51" s="57">
        <f t="shared" si="19"/>
        <v>0</v>
      </c>
      <c r="DJ51" s="57">
        <f t="shared" si="19"/>
        <v>0</v>
      </c>
      <c r="DK51" s="57">
        <f t="shared" si="19"/>
        <v>0</v>
      </c>
      <c r="DL51" s="57">
        <f t="shared" si="19"/>
        <v>0</v>
      </c>
      <c r="DM51" s="57">
        <f t="shared" si="19"/>
        <v>0</v>
      </c>
      <c r="DN51" s="57">
        <f t="shared" si="19"/>
        <v>0</v>
      </c>
      <c r="DO51" s="57">
        <f t="shared" si="19"/>
        <v>0</v>
      </c>
      <c r="DP51" s="57">
        <f t="shared" si="19"/>
        <v>0</v>
      </c>
      <c r="DQ51" s="57">
        <f t="shared" si="19"/>
        <v>0</v>
      </c>
      <c r="DR51" s="57">
        <f t="shared" si="19"/>
        <v>0</v>
      </c>
      <c r="DS51" s="57">
        <f t="shared" si="19"/>
        <v>0</v>
      </c>
    </row>
    <row r="52" spans="3:124" x14ac:dyDescent="0.3">
      <c r="D52" s="12" t="s">
        <v>259</v>
      </c>
      <c r="F52" s="51" t="str">
        <f>F51</f>
        <v>INR Mn</v>
      </c>
      <c r="G52" s="60">
        <f>SUM(H52:DS52)</f>
        <v>132.61025994072313</v>
      </c>
      <c r="H52" s="57">
        <f>'Revenue&amp;exepenses'!H383</f>
        <v>17.08877985502086</v>
      </c>
      <c r="I52" s="57">
        <f>'Revenue&amp;exepenses'!I383</f>
        <v>64.663870406433659</v>
      </c>
      <c r="J52" s="57">
        <f>'Revenue&amp;exepenses'!J383</f>
        <v>50.857609679268599</v>
      </c>
      <c r="K52" s="57">
        <f>'Revenue&amp;exepenses'!K383</f>
        <v>0</v>
      </c>
      <c r="L52" s="57">
        <f>'Revenue&amp;exepenses'!L383</f>
        <v>0</v>
      </c>
      <c r="M52" s="57">
        <f>'Revenue&amp;exepenses'!M383</f>
        <v>0</v>
      </c>
      <c r="N52" s="57">
        <f>'Revenue&amp;exepenses'!N383</f>
        <v>0</v>
      </c>
      <c r="O52" s="57">
        <f>'Revenue&amp;exepenses'!O383</f>
        <v>0</v>
      </c>
      <c r="P52" s="57">
        <f>'Revenue&amp;exepenses'!P383</f>
        <v>0</v>
      </c>
      <c r="Q52" s="57">
        <f>'Revenue&amp;exepenses'!Q383</f>
        <v>0</v>
      </c>
      <c r="R52" s="57">
        <f>'Revenue&amp;exepenses'!R383</f>
        <v>0</v>
      </c>
      <c r="S52" s="57">
        <f>'Revenue&amp;exepenses'!S383</f>
        <v>0</v>
      </c>
      <c r="T52" s="57">
        <f>'Revenue&amp;exepenses'!T383</f>
        <v>0</v>
      </c>
      <c r="U52" s="57">
        <f>'Revenue&amp;exepenses'!U383</f>
        <v>0</v>
      </c>
      <c r="V52" s="57">
        <f>'Revenue&amp;exepenses'!V383</f>
        <v>0</v>
      </c>
      <c r="W52" s="57">
        <f>'Revenue&amp;exepenses'!W383</f>
        <v>0</v>
      </c>
      <c r="X52" s="57">
        <f>'Revenue&amp;exepenses'!X383</f>
        <v>0</v>
      </c>
      <c r="Y52" s="57">
        <f>'Revenue&amp;exepenses'!Y383</f>
        <v>0</v>
      </c>
      <c r="Z52" s="57">
        <f>'Revenue&amp;exepenses'!Z383</f>
        <v>0</v>
      </c>
      <c r="AA52" s="57">
        <f>'Revenue&amp;exepenses'!AA383</f>
        <v>0</v>
      </c>
      <c r="AB52" s="57">
        <f>'Revenue&amp;exepenses'!AB383</f>
        <v>0</v>
      </c>
      <c r="AC52" s="57">
        <f>'Revenue&amp;exepenses'!AC383</f>
        <v>0</v>
      </c>
      <c r="AD52" s="57">
        <f>'Revenue&amp;exepenses'!AD383</f>
        <v>0</v>
      </c>
      <c r="AE52" s="57">
        <f>'Revenue&amp;exepenses'!AE383</f>
        <v>0</v>
      </c>
      <c r="AF52" s="57">
        <f>'Revenue&amp;exepenses'!AF383</f>
        <v>0</v>
      </c>
      <c r="AG52" s="57">
        <f>'Revenue&amp;exepenses'!AG383</f>
        <v>0</v>
      </c>
      <c r="AH52" s="57">
        <f>'Revenue&amp;exepenses'!AH383</f>
        <v>0</v>
      </c>
      <c r="AI52" s="57">
        <f>'Revenue&amp;exepenses'!AI383</f>
        <v>0</v>
      </c>
      <c r="AJ52" s="57">
        <f>'Revenue&amp;exepenses'!AJ383</f>
        <v>0</v>
      </c>
      <c r="AK52" s="57">
        <f>'Revenue&amp;exepenses'!AK383</f>
        <v>0</v>
      </c>
      <c r="AL52" s="57">
        <f>'Revenue&amp;exepenses'!AL383</f>
        <v>0</v>
      </c>
      <c r="AM52" s="57">
        <f>'Revenue&amp;exepenses'!AM383</f>
        <v>0</v>
      </c>
      <c r="AN52" s="57">
        <f>'Revenue&amp;exepenses'!AN383</f>
        <v>0</v>
      </c>
      <c r="AO52" s="57">
        <f>'Revenue&amp;exepenses'!AO383</f>
        <v>0</v>
      </c>
      <c r="AP52" s="57">
        <f>'Revenue&amp;exepenses'!AP383</f>
        <v>0</v>
      </c>
      <c r="AQ52" s="57">
        <f>'Revenue&amp;exepenses'!AQ383</f>
        <v>0</v>
      </c>
      <c r="AR52" s="57">
        <f>'Revenue&amp;exepenses'!AR383</f>
        <v>0</v>
      </c>
      <c r="AS52" s="57">
        <f>'Revenue&amp;exepenses'!AS383</f>
        <v>0</v>
      </c>
      <c r="AT52" s="57">
        <f>'Revenue&amp;exepenses'!AT383</f>
        <v>0</v>
      </c>
      <c r="AU52" s="57">
        <f>'Revenue&amp;exepenses'!AU383</f>
        <v>0</v>
      </c>
      <c r="AV52" s="57">
        <f>'Revenue&amp;exepenses'!AV383</f>
        <v>0</v>
      </c>
      <c r="AW52" s="57">
        <f>'Revenue&amp;exepenses'!AW383</f>
        <v>0</v>
      </c>
      <c r="AX52" s="57">
        <f>'Revenue&amp;exepenses'!AX383</f>
        <v>0</v>
      </c>
      <c r="AY52" s="57">
        <f>'Revenue&amp;exepenses'!AY383</f>
        <v>0</v>
      </c>
      <c r="AZ52" s="57">
        <f>'Revenue&amp;exepenses'!AZ383</f>
        <v>0</v>
      </c>
      <c r="BA52" s="57">
        <f>'Revenue&amp;exepenses'!BA383</f>
        <v>0</v>
      </c>
      <c r="BB52" s="57">
        <f>'Revenue&amp;exepenses'!BB383</f>
        <v>0</v>
      </c>
      <c r="BC52" s="57">
        <f>'Revenue&amp;exepenses'!BC383</f>
        <v>0</v>
      </c>
      <c r="BD52" s="57">
        <f>'Revenue&amp;exepenses'!BD383</f>
        <v>0</v>
      </c>
      <c r="BE52" s="57">
        <f>'Revenue&amp;exepenses'!BE383</f>
        <v>0</v>
      </c>
      <c r="BF52" s="57">
        <f>'Revenue&amp;exepenses'!BF383</f>
        <v>0</v>
      </c>
      <c r="BG52" s="57">
        <f>'Revenue&amp;exepenses'!BG383</f>
        <v>0</v>
      </c>
      <c r="BH52" s="57">
        <f>'Revenue&amp;exepenses'!BH383</f>
        <v>0</v>
      </c>
      <c r="BI52" s="57">
        <f>'Revenue&amp;exepenses'!BI383</f>
        <v>0</v>
      </c>
      <c r="BJ52" s="57">
        <f>'Revenue&amp;exepenses'!BJ383</f>
        <v>0</v>
      </c>
      <c r="BK52" s="57">
        <f>'Revenue&amp;exepenses'!BK383</f>
        <v>0</v>
      </c>
      <c r="BL52" s="57">
        <f>'Revenue&amp;exepenses'!BL383</f>
        <v>0</v>
      </c>
      <c r="BM52" s="57">
        <f>'Revenue&amp;exepenses'!BM383</f>
        <v>0</v>
      </c>
      <c r="BN52" s="57">
        <f>'Revenue&amp;exepenses'!BN383</f>
        <v>0</v>
      </c>
      <c r="BO52" s="57">
        <f>'Revenue&amp;exepenses'!BO383</f>
        <v>0</v>
      </c>
      <c r="BP52" s="57">
        <f>'Revenue&amp;exepenses'!BP383</f>
        <v>0</v>
      </c>
      <c r="BQ52" s="57">
        <f>'Revenue&amp;exepenses'!BQ383</f>
        <v>0</v>
      </c>
      <c r="BR52" s="57">
        <f>'Revenue&amp;exepenses'!BR383</f>
        <v>0</v>
      </c>
      <c r="BS52" s="57">
        <f>'Revenue&amp;exepenses'!BS383</f>
        <v>0</v>
      </c>
      <c r="BT52" s="57">
        <f>'Revenue&amp;exepenses'!BT383</f>
        <v>0</v>
      </c>
      <c r="BU52" s="57">
        <f>'Revenue&amp;exepenses'!BU383</f>
        <v>0</v>
      </c>
      <c r="BV52" s="57">
        <f>'Revenue&amp;exepenses'!BV383</f>
        <v>0</v>
      </c>
      <c r="BW52" s="57">
        <f>'Revenue&amp;exepenses'!BW383</f>
        <v>0</v>
      </c>
      <c r="BX52" s="57">
        <f>'Revenue&amp;exepenses'!BX383</f>
        <v>0</v>
      </c>
      <c r="BY52" s="57">
        <f>'Revenue&amp;exepenses'!BY383</f>
        <v>0</v>
      </c>
      <c r="BZ52" s="57">
        <f>'Revenue&amp;exepenses'!BZ383</f>
        <v>0</v>
      </c>
      <c r="CA52" s="57">
        <f>'Revenue&amp;exepenses'!CA383</f>
        <v>0</v>
      </c>
      <c r="CB52" s="57">
        <f>'Revenue&amp;exepenses'!CB383</f>
        <v>0</v>
      </c>
      <c r="CC52" s="57">
        <f>'Revenue&amp;exepenses'!CC383</f>
        <v>0</v>
      </c>
      <c r="CD52" s="57">
        <f>'Revenue&amp;exepenses'!CD383</f>
        <v>0</v>
      </c>
      <c r="CE52" s="57">
        <f>'Revenue&amp;exepenses'!CE383</f>
        <v>0</v>
      </c>
      <c r="CF52" s="57">
        <f>'Revenue&amp;exepenses'!CF383</f>
        <v>0</v>
      </c>
      <c r="CG52" s="57">
        <f>'Revenue&amp;exepenses'!CG383</f>
        <v>0</v>
      </c>
      <c r="CH52" s="57">
        <f>'Revenue&amp;exepenses'!CH383</f>
        <v>0</v>
      </c>
      <c r="CI52" s="57">
        <f>'Revenue&amp;exepenses'!CI383</f>
        <v>0</v>
      </c>
      <c r="CJ52" s="57">
        <f>'Revenue&amp;exepenses'!CJ383</f>
        <v>0</v>
      </c>
      <c r="CK52" s="57">
        <f>'Revenue&amp;exepenses'!CK383</f>
        <v>0</v>
      </c>
      <c r="CL52" s="57">
        <f>'Revenue&amp;exepenses'!CL383</f>
        <v>0</v>
      </c>
      <c r="CM52" s="57">
        <f>'Revenue&amp;exepenses'!CM383</f>
        <v>0</v>
      </c>
      <c r="CN52" s="57">
        <f>'Revenue&amp;exepenses'!CN383</f>
        <v>0</v>
      </c>
      <c r="CO52" s="57">
        <f>'Revenue&amp;exepenses'!CO383</f>
        <v>0</v>
      </c>
      <c r="CP52" s="57">
        <f>'Revenue&amp;exepenses'!CP383</f>
        <v>0</v>
      </c>
      <c r="CQ52" s="57">
        <f>'Revenue&amp;exepenses'!CQ383</f>
        <v>0</v>
      </c>
      <c r="CR52" s="57">
        <f>'Revenue&amp;exepenses'!CR383</f>
        <v>0</v>
      </c>
      <c r="CS52" s="57">
        <f>'Revenue&amp;exepenses'!CS383</f>
        <v>0</v>
      </c>
      <c r="CT52" s="57">
        <f>'Revenue&amp;exepenses'!CT383</f>
        <v>0</v>
      </c>
      <c r="CU52" s="57">
        <f>'Revenue&amp;exepenses'!CU383</f>
        <v>0</v>
      </c>
      <c r="CV52" s="57">
        <f>'Revenue&amp;exepenses'!CV383</f>
        <v>0</v>
      </c>
      <c r="CW52" s="57">
        <f>'Revenue&amp;exepenses'!CW383</f>
        <v>0</v>
      </c>
      <c r="CX52" s="57">
        <f>'Revenue&amp;exepenses'!CX383</f>
        <v>0</v>
      </c>
      <c r="CY52" s="57">
        <f>'Revenue&amp;exepenses'!CY383</f>
        <v>0</v>
      </c>
      <c r="CZ52" s="57">
        <f>'Revenue&amp;exepenses'!CZ383</f>
        <v>0</v>
      </c>
      <c r="DA52" s="57">
        <f>'Revenue&amp;exepenses'!DA383</f>
        <v>0</v>
      </c>
      <c r="DB52" s="57">
        <f>'Revenue&amp;exepenses'!DB383</f>
        <v>0</v>
      </c>
      <c r="DC52" s="57">
        <f>'Revenue&amp;exepenses'!DC383</f>
        <v>0</v>
      </c>
      <c r="DD52" s="57">
        <f>'Revenue&amp;exepenses'!DD383</f>
        <v>0</v>
      </c>
      <c r="DE52" s="57">
        <f>'Revenue&amp;exepenses'!DE383</f>
        <v>0</v>
      </c>
      <c r="DF52" s="57">
        <f>'Revenue&amp;exepenses'!DF383</f>
        <v>0</v>
      </c>
      <c r="DG52" s="57">
        <f>'Revenue&amp;exepenses'!DG383</f>
        <v>0</v>
      </c>
      <c r="DH52" s="57">
        <f>'Revenue&amp;exepenses'!DH383</f>
        <v>0</v>
      </c>
      <c r="DI52" s="57">
        <f>'Revenue&amp;exepenses'!DI383</f>
        <v>0</v>
      </c>
      <c r="DJ52" s="57">
        <f>'Revenue&amp;exepenses'!DJ383</f>
        <v>0</v>
      </c>
      <c r="DK52" s="57">
        <f>'Revenue&amp;exepenses'!DK383</f>
        <v>0</v>
      </c>
      <c r="DL52" s="57">
        <f>'Revenue&amp;exepenses'!DL383</f>
        <v>0</v>
      </c>
      <c r="DM52" s="57">
        <f>'Revenue&amp;exepenses'!DM383</f>
        <v>0</v>
      </c>
      <c r="DN52" s="57">
        <f>'Revenue&amp;exepenses'!DN383</f>
        <v>0</v>
      </c>
      <c r="DO52" s="57">
        <f>'Revenue&amp;exepenses'!DO383</f>
        <v>0</v>
      </c>
      <c r="DP52" s="57">
        <f>'Revenue&amp;exepenses'!DP383</f>
        <v>0</v>
      </c>
      <c r="DQ52" s="57">
        <f>'Revenue&amp;exepenses'!DQ383</f>
        <v>0</v>
      </c>
      <c r="DR52" s="57">
        <f>'Revenue&amp;exepenses'!DR383</f>
        <v>0</v>
      </c>
      <c r="DS52" s="57">
        <f>'Revenue&amp;exepenses'!DS383</f>
        <v>0</v>
      </c>
    </row>
    <row r="53" spans="3:124" x14ac:dyDescent="0.3">
      <c r="G53" s="60"/>
      <c r="H53" s="57"/>
      <c r="I53" s="57"/>
      <c r="J53" s="57"/>
      <c r="K53" s="57"/>
      <c r="L53" s="57"/>
      <c r="M53" s="57"/>
      <c r="N53" s="57"/>
      <c r="O53" s="57"/>
      <c r="P53" s="57"/>
      <c r="Q53" s="57"/>
      <c r="R53" s="57"/>
      <c r="S53" s="57"/>
      <c r="T53" s="57"/>
      <c r="U53" s="57"/>
      <c r="V53" s="57"/>
      <c r="W53" s="57"/>
      <c r="X53" s="57"/>
      <c r="Y53" s="57"/>
      <c r="Z53" s="57"/>
      <c r="AA53" s="57"/>
      <c r="AB53" s="57"/>
      <c r="AC53" s="57"/>
      <c r="AD53" s="57"/>
      <c r="AE53" s="57"/>
      <c r="AF53" s="57"/>
      <c r="AG53" s="57"/>
      <c r="AH53" s="57"/>
      <c r="AI53" s="57"/>
      <c r="AJ53" s="57"/>
      <c r="AK53" s="57"/>
      <c r="AL53" s="57"/>
      <c r="AM53" s="57"/>
      <c r="AN53" s="57"/>
      <c r="AO53" s="57"/>
      <c r="AP53" s="57"/>
      <c r="AQ53" s="57"/>
      <c r="AR53" s="57"/>
      <c r="AS53" s="57"/>
      <c r="AT53" s="57"/>
      <c r="AU53" s="57"/>
      <c r="AV53" s="57"/>
      <c r="AW53" s="57"/>
      <c r="AX53" s="57"/>
      <c r="AY53" s="57"/>
      <c r="AZ53" s="57"/>
      <c r="BA53" s="57"/>
      <c r="BB53" s="57"/>
      <c r="BC53" s="57"/>
      <c r="BD53" s="57"/>
      <c r="BE53" s="57"/>
      <c r="BF53" s="57"/>
      <c r="BG53" s="57"/>
      <c r="BH53" s="57"/>
      <c r="BI53" s="57"/>
      <c r="BJ53" s="57"/>
      <c r="BK53" s="57"/>
      <c r="BL53" s="57"/>
      <c r="BM53" s="57"/>
      <c r="BN53" s="57"/>
      <c r="BO53" s="57"/>
      <c r="BP53" s="57"/>
      <c r="BQ53" s="57"/>
      <c r="BR53" s="57"/>
      <c r="BS53" s="57"/>
      <c r="BT53" s="57"/>
      <c r="BU53" s="57"/>
      <c r="BV53" s="57"/>
      <c r="BW53" s="57"/>
      <c r="BX53" s="57"/>
      <c r="BY53" s="57"/>
      <c r="BZ53" s="57"/>
      <c r="CA53" s="57"/>
      <c r="CB53" s="57"/>
      <c r="CC53" s="57"/>
      <c r="CD53" s="57"/>
      <c r="CE53" s="57"/>
      <c r="CF53" s="57"/>
      <c r="CG53" s="57"/>
      <c r="CH53" s="57"/>
      <c r="CI53" s="57"/>
      <c r="CJ53" s="57"/>
      <c r="CK53" s="57"/>
      <c r="CL53" s="57"/>
      <c r="CM53" s="57"/>
      <c r="CN53" s="57"/>
      <c r="CO53" s="57"/>
      <c r="CP53" s="57"/>
      <c r="CQ53" s="57"/>
      <c r="CR53" s="57"/>
      <c r="CS53" s="57"/>
      <c r="CT53" s="57"/>
      <c r="CU53" s="57"/>
      <c r="CV53" s="57"/>
      <c r="CW53" s="57"/>
      <c r="CX53" s="57"/>
      <c r="CY53" s="57"/>
      <c r="CZ53" s="57"/>
      <c r="DA53" s="57"/>
      <c r="DB53" s="57"/>
      <c r="DC53" s="57"/>
      <c r="DD53" s="57"/>
      <c r="DE53" s="57"/>
      <c r="DF53" s="57"/>
      <c r="DG53" s="57"/>
      <c r="DH53" s="57"/>
      <c r="DI53" s="57"/>
      <c r="DJ53" s="57"/>
      <c r="DK53" s="57"/>
      <c r="DL53" s="57"/>
      <c r="DM53" s="57"/>
      <c r="DN53" s="57"/>
      <c r="DO53" s="57"/>
      <c r="DP53" s="57"/>
      <c r="DQ53" s="57"/>
      <c r="DR53" s="57"/>
      <c r="DS53" s="57"/>
    </row>
    <row r="54" spans="3:124" ht="14.5" thickBot="1" x14ac:dyDescent="0.35">
      <c r="D54" s="61" t="s">
        <v>90</v>
      </c>
      <c r="E54" s="61"/>
      <c r="F54" s="62" t="str">
        <f>F50</f>
        <v>INR Mn</v>
      </c>
      <c r="G54" s="62" t="b">
        <f>SUM(G47:G52)=SUM(H54:DS54)</f>
        <v>1</v>
      </c>
      <c r="H54" s="63">
        <f t="shared" ref="H54" si="20">SUM(H47:H52)</f>
        <v>1953.003412002384</v>
      </c>
      <c r="I54" s="63">
        <f t="shared" ref="I54:AN54" si="21">SUM(I47:I52)</f>
        <v>7390.1566178781331</v>
      </c>
      <c r="J54" s="63">
        <f t="shared" si="21"/>
        <v>5812.2982490592685</v>
      </c>
      <c r="K54" s="63">
        <f t="shared" si="21"/>
        <v>0</v>
      </c>
      <c r="L54" s="63">
        <f t="shared" si="21"/>
        <v>0</v>
      </c>
      <c r="M54" s="63">
        <f t="shared" si="21"/>
        <v>0</v>
      </c>
      <c r="N54" s="63">
        <f t="shared" si="21"/>
        <v>0</v>
      </c>
      <c r="O54" s="63">
        <f t="shared" si="21"/>
        <v>0</v>
      </c>
      <c r="P54" s="63">
        <f t="shared" si="21"/>
        <v>0</v>
      </c>
      <c r="Q54" s="63">
        <f t="shared" si="21"/>
        <v>0</v>
      </c>
      <c r="R54" s="63">
        <f t="shared" si="21"/>
        <v>0</v>
      </c>
      <c r="S54" s="63">
        <f t="shared" si="21"/>
        <v>0</v>
      </c>
      <c r="T54" s="63">
        <f t="shared" si="21"/>
        <v>0</v>
      </c>
      <c r="U54" s="63">
        <f t="shared" si="21"/>
        <v>0</v>
      </c>
      <c r="V54" s="63">
        <f t="shared" si="21"/>
        <v>0</v>
      </c>
      <c r="W54" s="63">
        <f t="shared" si="21"/>
        <v>0</v>
      </c>
      <c r="X54" s="63">
        <f t="shared" si="21"/>
        <v>0</v>
      </c>
      <c r="Y54" s="63">
        <f t="shared" si="21"/>
        <v>0</v>
      </c>
      <c r="Z54" s="63">
        <f t="shared" si="21"/>
        <v>0</v>
      </c>
      <c r="AA54" s="63">
        <f t="shared" si="21"/>
        <v>0</v>
      </c>
      <c r="AB54" s="63">
        <f t="shared" si="21"/>
        <v>0</v>
      </c>
      <c r="AC54" s="63">
        <f t="shared" si="21"/>
        <v>0</v>
      </c>
      <c r="AD54" s="63">
        <f t="shared" si="21"/>
        <v>0</v>
      </c>
      <c r="AE54" s="63">
        <f t="shared" si="21"/>
        <v>0</v>
      </c>
      <c r="AF54" s="63">
        <f t="shared" si="21"/>
        <v>0</v>
      </c>
      <c r="AG54" s="63">
        <f t="shared" si="21"/>
        <v>0</v>
      </c>
      <c r="AH54" s="63">
        <f t="shared" si="21"/>
        <v>0</v>
      </c>
      <c r="AI54" s="63">
        <f t="shared" si="21"/>
        <v>0</v>
      </c>
      <c r="AJ54" s="63">
        <f t="shared" si="21"/>
        <v>0</v>
      </c>
      <c r="AK54" s="63">
        <f t="shared" si="21"/>
        <v>0</v>
      </c>
      <c r="AL54" s="63">
        <f t="shared" si="21"/>
        <v>0</v>
      </c>
      <c r="AM54" s="63">
        <f t="shared" si="21"/>
        <v>0</v>
      </c>
      <c r="AN54" s="63">
        <f t="shared" si="21"/>
        <v>0</v>
      </c>
      <c r="AO54" s="63">
        <f t="shared" ref="AO54:BT54" si="22">SUM(AO47:AO52)</f>
        <v>0</v>
      </c>
      <c r="AP54" s="63">
        <f t="shared" si="22"/>
        <v>0</v>
      </c>
      <c r="AQ54" s="63">
        <f t="shared" si="22"/>
        <v>0</v>
      </c>
      <c r="AR54" s="63">
        <f t="shared" si="22"/>
        <v>0</v>
      </c>
      <c r="AS54" s="63">
        <f t="shared" si="22"/>
        <v>0</v>
      </c>
      <c r="AT54" s="63">
        <f t="shared" si="22"/>
        <v>0</v>
      </c>
      <c r="AU54" s="63">
        <f t="shared" si="22"/>
        <v>0</v>
      </c>
      <c r="AV54" s="63">
        <f t="shared" si="22"/>
        <v>0</v>
      </c>
      <c r="AW54" s="63">
        <f t="shared" si="22"/>
        <v>0</v>
      </c>
      <c r="AX54" s="63">
        <f t="shared" si="22"/>
        <v>0</v>
      </c>
      <c r="AY54" s="63">
        <f t="shared" si="22"/>
        <v>0</v>
      </c>
      <c r="AZ54" s="63">
        <f t="shared" si="22"/>
        <v>0</v>
      </c>
      <c r="BA54" s="63">
        <f t="shared" si="22"/>
        <v>0</v>
      </c>
      <c r="BB54" s="63">
        <f t="shared" si="22"/>
        <v>0</v>
      </c>
      <c r="BC54" s="63">
        <f t="shared" si="22"/>
        <v>0</v>
      </c>
      <c r="BD54" s="63">
        <f t="shared" si="22"/>
        <v>0</v>
      </c>
      <c r="BE54" s="63">
        <f t="shared" si="22"/>
        <v>0</v>
      </c>
      <c r="BF54" s="63">
        <f t="shared" si="22"/>
        <v>0</v>
      </c>
      <c r="BG54" s="63">
        <f t="shared" si="22"/>
        <v>0</v>
      </c>
      <c r="BH54" s="63">
        <f t="shared" si="22"/>
        <v>0</v>
      </c>
      <c r="BI54" s="63">
        <f t="shared" si="22"/>
        <v>0</v>
      </c>
      <c r="BJ54" s="63">
        <f t="shared" si="22"/>
        <v>0</v>
      </c>
      <c r="BK54" s="63">
        <f t="shared" si="22"/>
        <v>0</v>
      </c>
      <c r="BL54" s="63">
        <f t="shared" si="22"/>
        <v>0</v>
      </c>
      <c r="BM54" s="63">
        <f t="shared" si="22"/>
        <v>0</v>
      </c>
      <c r="BN54" s="63">
        <f t="shared" si="22"/>
        <v>0</v>
      </c>
      <c r="BO54" s="63">
        <f t="shared" si="22"/>
        <v>0</v>
      </c>
      <c r="BP54" s="63">
        <f t="shared" si="22"/>
        <v>0</v>
      </c>
      <c r="BQ54" s="63">
        <f t="shared" si="22"/>
        <v>0</v>
      </c>
      <c r="BR54" s="63">
        <f t="shared" si="22"/>
        <v>0</v>
      </c>
      <c r="BS54" s="63">
        <f t="shared" si="22"/>
        <v>0</v>
      </c>
      <c r="BT54" s="63">
        <f t="shared" si="22"/>
        <v>0</v>
      </c>
      <c r="BU54" s="63">
        <f t="shared" ref="BU54:CZ54" si="23">SUM(BU47:BU52)</f>
        <v>0</v>
      </c>
      <c r="BV54" s="63">
        <f t="shared" si="23"/>
        <v>0</v>
      </c>
      <c r="BW54" s="63">
        <f t="shared" si="23"/>
        <v>0</v>
      </c>
      <c r="BX54" s="63">
        <f t="shared" si="23"/>
        <v>0</v>
      </c>
      <c r="BY54" s="63">
        <f t="shared" si="23"/>
        <v>0</v>
      </c>
      <c r="BZ54" s="63">
        <f t="shared" si="23"/>
        <v>0</v>
      </c>
      <c r="CA54" s="63">
        <f t="shared" si="23"/>
        <v>0</v>
      </c>
      <c r="CB54" s="63">
        <f t="shared" si="23"/>
        <v>0</v>
      </c>
      <c r="CC54" s="63">
        <f t="shared" si="23"/>
        <v>0</v>
      </c>
      <c r="CD54" s="63">
        <f t="shared" si="23"/>
        <v>0</v>
      </c>
      <c r="CE54" s="63">
        <f t="shared" si="23"/>
        <v>0</v>
      </c>
      <c r="CF54" s="63">
        <f t="shared" si="23"/>
        <v>0</v>
      </c>
      <c r="CG54" s="63">
        <f t="shared" si="23"/>
        <v>0</v>
      </c>
      <c r="CH54" s="63">
        <f t="shared" si="23"/>
        <v>0</v>
      </c>
      <c r="CI54" s="63">
        <f t="shared" si="23"/>
        <v>0</v>
      </c>
      <c r="CJ54" s="63">
        <f t="shared" si="23"/>
        <v>0</v>
      </c>
      <c r="CK54" s="63">
        <f t="shared" si="23"/>
        <v>0</v>
      </c>
      <c r="CL54" s="63">
        <f t="shared" si="23"/>
        <v>0</v>
      </c>
      <c r="CM54" s="63">
        <f t="shared" si="23"/>
        <v>0</v>
      </c>
      <c r="CN54" s="63">
        <f t="shared" si="23"/>
        <v>0</v>
      </c>
      <c r="CO54" s="63">
        <f t="shared" si="23"/>
        <v>0</v>
      </c>
      <c r="CP54" s="63">
        <f t="shared" si="23"/>
        <v>0</v>
      </c>
      <c r="CQ54" s="63">
        <f t="shared" si="23"/>
        <v>0</v>
      </c>
      <c r="CR54" s="63">
        <f t="shared" si="23"/>
        <v>0</v>
      </c>
      <c r="CS54" s="63">
        <f t="shared" si="23"/>
        <v>0</v>
      </c>
      <c r="CT54" s="63">
        <f t="shared" si="23"/>
        <v>0</v>
      </c>
      <c r="CU54" s="63">
        <f t="shared" si="23"/>
        <v>0</v>
      </c>
      <c r="CV54" s="63">
        <f t="shared" si="23"/>
        <v>0</v>
      </c>
      <c r="CW54" s="63">
        <f t="shared" si="23"/>
        <v>0</v>
      </c>
      <c r="CX54" s="63">
        <f t="shared" si="23"/>
        <v>0</v>
      </c>
      <c r="CY54" s="63">
        <f t="shared" si="23"/>
        <v>0</v>
      </c>
      <c r="CZ54" s="63">
        <f t="shared" si="23"/>
        <v>0</v>
      </c>
      <c r="DA54" s="63">
        <f t="shared" ref="DA54:DS54" si="24">SUM(DA47:DA52)</f>
        <v>0</v>
      </c>
      <c r="DB54" s="63">
        <f t="shared" si="24"/>
        <v>0</v>
      </c>
      <c r="DC54" s="63">
        <f t="shared" si="24"/>
        <v>0</v>
      </c>
      <c r="DD54" s="63">
        <f t="shared" si="24"/>
        <v>0</v>
      </c>
      <c r="DE54" s="63">
        <f t="shared" si="24"/>
        <v>0</v>
      </c>
      <c r="DF54" s="63">
        <f t="shared" si="24"/>
        <v>0</v>
      </c>
      <c r="DG54" s="63">
        <f t="shared" si="24"/>
        <v>0</v>
      </c>
      <c r="DH54" s="63">
        <f t="shared" si="24"/>
        <v>0</v>
      </c>
      <c r="DI54" s="63">
        <f t="shared" si="24"/>
        <v>0</v>
      </c>
      <c r="DJ54" s="63">
        <f t="shared" si="24"/>
        <v>0</v>
      </c>
      <c r="DK54" s="63">
        <f t="shared" si="24"/>
        <v>0</v>
      </c>
      <c r="DL54" s="63">
        <f t="shared" si="24"/>
        <v>0</v>
      </c>
      <c r="DM54" s="63">
        <f t="shared" si="24"/>
        <v>0</v>
      </c>
      <c r="DN54" s="63">
        <f t="shared" si="24"/>
        <v>0</v>
      </c>
      <c r="DO54" s="63">
        <f t="shared" si="24"/>
        <v>0</v>
      </c>
      <c r="DP54" s="63">
        <f t="shared" si="24"/>
        <v>0</v>
      </c>
      <c r="DQ54" s="63">
        <f t="shared" si="24"/>
        <v>0</v>
      </c>
      <c r="DR54" s="63">
        <f t="shared" si="24"/>
        <v>0</v>
      </c>
      <c r="DS54" s="63">
        <f t="shared" si="24"/>
        <v>0</v>
      </c>
    </row>
    <row r="55" spans="3:124" ht="14.5" thickTop="1" x14ac:dyDescent="0.3"/>
    <row r="56" spans="3:124" x14ac:dyDescent="0.3">
      <c r="C56" s="279" t="s">
        <v>448</v>
      </c>
      <c r="D56" s="280"/>
      <c r="E56" s="280"/>
      <c r="F56" s="281"/>
      <c r="G56" s="282">
        <f>Inputs!$H$162*Capex!G31</f>
        <v>2000</v>
      </c>
      <c r="H56" s="279"/>
      <c r="I56" s="279"/>
      <c r="J56" s="279"/>
      <c r="K56" s="279"/>
      <c r="L56" s="279"/>
      <c r="M56" s="279"/>
      <c r="N56" s="279"/>
      <c r="O56" s="279"/>
      <c r="P56" s="279"/>
      <c r="Q56" s="279"/>
      <c r="R56" s="279"/>
      <c r="S56" s="279"/>
      <c r="T56" s="279"/>
      <c r="U56" s="279"/>
      <c r="V56" s="279"/>
      <c r="W56" s="279"/>
      <c r="X56" s="279"/>
      <c r="Y56" s="279"/>
      <c r="Z56" s="279"/>
      <c r="AA56" s="279"/>
      <c r="AB56" s="279"/>
      <c r="AC56" s="279"/>
      <c r="AD56" s="279"/>
      <c r="AE56" s="279"/>
      <c r="AF56" s="279"/>
      <c r="AG56" s="279"/>
      <c r="AH56" s="279"/>
      <c r="AI56" s="279"/>
      <c r="AJ56" s="279"/>
      <c r="AK56" s="279"/>
      <c r="AL56" s="279"/>
      <c r="AM56" s="279"/>
      <c r="AN56" s="279"/>
      <c r="AO56" s="279"/>
      <c r="AP56" s="279"/>
      <c r="AQ56" s="279"/>
      <c r="AR56" s="279"/>
      <c r="AS56" s="279"/>
      <c r="AT56" s="279"/>
      <c r="AU56" s="279"/>
      <c r="AV56" s="279"/>
      <c r="AW56" s="279"/>
      <c r="AX56" s="279"/>
      <c r="AY56" s="279"/>
      <c r="AZ56" s="279"/>
      <c r="BA56" s="279"/>
      <c r="BB56" s="279"/>
      <c r="BC56" s="279"/>
      <c r="BD56" s="279"/>
      <c r="BE56" s="279"/>
      <c r="BF56" s="279"/>
      <c r="BG56" s="279"/>
      <c r="BH56" s="279"/>
      <c r="BI56" s="279"/>
      <c r="BJ56" s="279"/>
      <c r="BK56" s="279"/>
      <c r="BL56" s="279"/>
      <c r="BM56" s="279"/>
      <c r="BN56" s="279"/>
      <c r="BO56" s="279"/>
      <c r="BP56" s="279"/>
      <c r="BQ56" s="279"/>
      <c r="BR56" s="279"/>
      <c r="BS56" s="279"/>
      <c r="BT56" s="279"/>
      <c r="BU56" s="279"/>
      <c r="BV56" s="279"/>
      <c r="BW56" s="279"/>
      <c r="BX56" s="279"/>
      <c r="BY56" s="279"/>
      <c r="BZ56" s="279"/>
      <c r="CA56" s="279"/>
      <c r="CB56" s="279"/>
      <c r="CC56" s="279"/>
      <c r="CD56" s="279"/>
      <c r="CE56" s="279"/>
      <c r="CF56" s="279"/>
      <c r="CG56" s="279"/>
      <c r="CH56" s="279"/>
      <c r="CI56" s="279"/>
      <c r="CJ56" s="279"/>
      <c r="CK56" s="279"/>
      <c r="CL56" s="279"/>
      <c r="CM56" s="279"/>
      <c r="CN56" s="279"/>
      <c r="CO56" s="279"/>
      <c r="CP56" s="279"/>
      <c r="CQ56" s="279"/>
      <c r="CR56" s="279"/>
      <c r="CS56" s="279"/>
      <c r="CT56" s="279"/>
      <c r="CU56" s="279"/>
      <c r="CV56" s="279"/>
      <c r="CW56" s="279"/>
      <c r="CX56" s="279"/>
      <c r="CY56" s="279"/>
      <c r="CZ56" s="279"/>
      <c r="DA56" s="279"/>
      <c r="DB56" s="279"/>
      <c r="DC56" s="279"/>
      <c r="DD56" s="279"/>
      <c r="DE56" s="279"/>
      <c r="DF56" s="279"/>
      <c r="DG56" s="279"/>
      <c r="DH56" s="279"/>
      <c r="DI56" s="279"/>
      <c r="DJ56" s="279"/>
      <c r="DK56" s="279"/>
      <c r="DL56" s="279"/>
      <c r="DM56" s="279"/>
      <c r="DN56" s="279"/>
      <c r="DO56" s="279"/>
      <c r="DP56" s="279"/>
      <c r="DQ56" s="279"/>
      <c r="DR56" s="279"/>
      <c r="DS56" s="279"/>
      <c r="DT56" s="279"/>
    </row>
    <row r="57" spans="3:124" x14ac:dyDescent="0.3">
      <c r="C57" s="279"/>
      <c r="D57" s="280" t="s">
        <v>450</v>
      </c>
      <c r="E57" s="280"/>
      <c r="F57" s="281" t="str">
        <f t="shared" ref="F57:F62" si="25">F47</f>
        <v>INR Mn</v>
      </c>
      <c r="G57" s="282">
        <f t="shared" ref="G57:G62" si="26">SUM(H57:DS57)</f>
        <v>1787.1211560548559</v>
      </c>
      <c r="H57" s="283">
        <f>IFERROR(IF(SUM($H$38:H$38)=1,$G$56*($G47/SUM($G$47:$G$52)),0),0)</f>
        <v>0</v>
      </c>
      <c r="I57" s="283">
        <f>IFERROR(IF(SUM($H$38:I$38)=1,$G$56*($G47/SUM($G$47:$G$52)),0),0)</f>
        <v>0</v>
      </c>
      <c r="J57" s="283">
        <f>IFERROR(IF(SUM($H$38:J$38)=1,$G$56*($G47/SUM($G$47:$G$52)),0),0)</f>
        <v>0</v>
      </c>
      <c r="K57" s="283">
        <f>IFERROR(IF(SUM($H$38:K$38)=1,$G$56*($G47/SUM($G$47:$G$52)),0),0)</f>
        <v>1787.1211560548559</v>
      </c>
      <c r="L57" s="283">
        <f>IFERROR(IF(SUM($H$38:L$38)=1,$G$56*($G47/SUM($G$47:$G$52)),0),0)</f>
        <v>0</v>
      </c>
      <c r="M57" s="283">
        <f>IFERROR(IF(SUM($H$38:M$38)=1,$G$56*($G47/SUM($G$47:$G$52)),0),0)</f>
        <v>0</v>
      </c>
      <c r="N57" s="283">
        <f>IFERROR(IF(SUM($H$38:N$38)=1,$G$56*($G47/SUM($G$47:$G$52)),0),0)</f>
        <v>0</v>
      </c>
      <c r="O57" s="283">
        <f>IFERROR(IF(SUM($H$38:O$38)=1,$G$56*($G47/SUM($G$47:$G$52)),0),0)</f>
        <v>0</v>
      </c>
      <c r="P57" s="283">
        <f>IFERROR(IF(SUM($H$38:P$38)=1,$G$56*($G47/SUM($G$47:$G$52)),0),0)</f>
        <v>0</v>
      </c>
      <c r="Q57" s="283">
        <f>IFERROR(IF(SUM($H$38:Q$38)=1,$G$56*($G47/SUM($G$47:$G$52)),0),0)</f>
        <v>0</v>
      </c>
      <c r="R57" s="283">
        <f>IFERROR(IF(SUM($H$38:R$38)=1,$G$56*($G47/SUM($G$47:$G$52)),0),0)</f>
        <v>0</v>
      </c>
      <c r="S57" s="283">
        <f>IFERROR(IF(SUM($H$38:S$38)=1,$G$56*($G47/SUM($G$47:$G$52)),0),0)</f>
        <v>0</v>
      </c>
      <c r="T57" s="283">
        <f>IFERROR(IF(SUM($H$38:T$38)=1,$G$56*($G47/SUM($G$47:$G$52)),0),0)</f>
        <v>0</v>
      </c>
      <c r="U57" s="283">
        <f>IFERROR(IF(SUM($H$38:U$38)=1,$G$56*($G47/SUM($G$47:$G$52)),0),0)</f>
        <v>0</v>
      </c>
      <c r="V57" s="283">
        <f>IFERROR(IF(SUM($H$38:V$38)=1,$G$56*($G47/SUM($G$47:$G$52)),0),0)</f>
        <v>0</v>
      </c>
      <c r="W57" s="283">
        <f>IFERROR(IF(SUM($H$38:W$38)=1,$G$56*($G47/SUM($G$47:$G$52)),0),0)</f>
        <v>0</v>
      </c>
      <c r="X57" s="283">
        <f>IFERROR(IF(SUM($H$38:X$38)=1,$G$56*($G47/SUM($G$47:$G$52)),0),0)</f>
        <v>0</v>
      </c>
      <c r="Y57" s="283">
        <f>IFERROR(IF(SUM($H$38:Y$38)=1,$G$56*($G47/SUM($G$47:$G$52)),0),0)</f>
        <v>0</v>
      </c>
      <c r="Z57" s="283">
        <f>IFERROR(IF(SUM($H$38:Z$38)=1,$G$56*($G47/SUM($G$47:$G$52)),0),0)</f>
        <v>0</v>
      </c>
      <c r="AA57" s="283">
        <f>IFERROR(IF(SUM($H$38:AA$38)=1,$G$56*($G47/SUM($G$47:$G$52)),0),0)</f>
        <v>0</v>
      </c>
      <c r="AB57" s="283">
        <f>IFERROR(IF(SUM($H$38:AB$38)=1,$G$56*($G47/SUM($G$47:$G$52)),0),0)</f>
        <v>0</v>
      </c>
      <c r="AC57" s="283">
        <f>IFERROR(IF(SUM($H$38:AC$38)=1,$G$56*($G47/SUM($G$47:$G$52)),0),0)</f>
        <v>0</v>
      </c>
      <c r="AD57" s="283">
        <f>IFERROR(IF(SUM($H$38:AD$38)=1,$G$56*($G47/SUM($G$47:$G$52)),0),0)</f>
        <v>0</v>
      </c>
      <c r="AE57" s="283">
        <f>IFERROR(IF(SUM($H$38:AE$38)=1,$G$56*($G47/SUM($G$47:$G$52)),0),0)</f>
        <v>0</v>
      </c>
      <c r="AF57" s="283">
        <f>IFERROR(IF(SUM($H$38:AF$38)=1,$G$56*($G47/SUM($G$47:$G$52)),0),0)</f>
        <v>0</v>
      </c>
      <c r="AG57" s="283">
        <f>IFERROR(IF(SUM($H$38:AG$38)=1,$G$56*($G47/SUM($G$47:$G$52)),0),0)</f>
        <v>0</v>
      </c>
      <c r="AH57" s="283">
        <f>IFERROR(IF(SUM($H$38:AH$38)=1,$G$56*($G47/SUM($G$47:$G$52)),0),0)</f>
        <v>0</v>
      </c>
      <c r="AI57" s="283">
        <f>IFERROR(IF(SUM($H$38:AI$38)=1,$G$56*($G47/SUM($G$47:$G$52)),0),0)</f>
        <v>0</v>
      </c>
      <c r="AJ57" s="283">
        <f>IFERROR(IF(SUM($H$38:AJ$38)=1,$G$56*($G47/SUM($G$47:$G$52)),0),0)</f>
        <v>0</v>
      </c>
      <c r="AK57" s="283">
        <f>IFERROR(IF(SUM($H$38:AK$38)=1,$G$56*($G47/SUM($G$47:$G$52)),0),0)</f>
        <v>0</v>
      </c>
      <c r="AL57" s="283">
        <f>IFERROR(IF(SUM($H$38:AL$38)=1,$G$56*($G47/SUM($G$47:$G$52)),0),0)</f>
        <v>0</v>
      </c>
      <c r="AM57" s="283">
        <f>IFERROR(IF(SUM($H$38:AM$38)=1,$G$56*($G47/SUM($G$47:$G$52)),0),0)</f>
        <v>0</v>
      </c>
      <c r="AN57" s="283">
        <f>IFERROR(IF(SUM($H$38:AN$38)=1,$G$56*($G47/SUM($G$47:$G$52)),0),0)</f>
        <v>0</v>
      </c>
      <c r="AO57" s="283">
        <f>IFERROR(IF(SUM($H$38:AO$38)=1,$G$56*($G47/SUM($G$47:$G$52)),0),0)</f>
        <v>0</v>
      </c>
      <c r="AP57" s="283">
        <f>IFERROR(IF(SUM($H$38:AP$38)=1,$G$56*($G47/SUM($G$47:$G$52)),0),0)</f>
        <v>0</v>
      </c>
      <c r="AQ57" s="283">
        <f>IFERROR(IF(SUM($H$38:AQ$38)=1,$G$56*($G47/SUM($G$47:$G$52)),0),0)</f>
        <v>0</v>
      </c>
      <c r="AR57" s="283">
        <f>IFERROR(IF(SUM($H$38:AR$38)=1,$G$56*($G47/SUM($G$47:$G$52)),0),0)</f>
        <v>0</v>
      </c>
      <c r="AS57" s="283">
        <f>IFERROR(IF(SUM($H$38:AS$38)=1,$G$56*($G47/SUM($G$47:$G$52)),0),0)</f>
        <v>0</v>
      </c>
      <c r="AT57" s="283">
        <f>IFERROR(IF(SUM($H$38:AT$38)=1,$G$56*($G47/SUM($G$47:$G$52)),0),0)</f>
        <v>0</v>
      </c>
      <c r="AU57" s="283">
        <f>IFERROR(IF(SUM($H$38:AU$38)=1,$G$56*($G47/SUM($G$47:$G$52)),0),0)</f>
        <v>0</v>
      </c>
      <c r="AV57" s="283">
        <f>IFERROR(IF(SUM($H$38:AV$38)=1,$G$56*($G47/SUM($G$47:$G$52)),0),0)</f>
        <v>0</v>
      </c>
      <c r="AW57" s="283">
        <f>IFERROR(IF(SUM($H$38:AW$38)=1,$G$56*($G47/SUM($G$47:$G$52)),0),0)</f>
        <v>0</v>
      </c>
      <c r="AX57" s="283">
        <f>IFERROR(IF(SUM($H$38:AX$38)=1,$G$56*($G47/SUM($G$47:$G$52)),0),0)</f>
        <v>0</v>
      </c>
      <c r="AY57" s="283">
        <f>IFERROR(IF(SUM($H$38:AY$38)=1,$G$56*($G47/SUM($G$47:$G$52)),0),0)</f>
        <v>0</v>
      </c>
      <c r="AZ57" s="283">
        <f>IFERROR(IF(SUM($H$38:AZ$38)=1,$G$56*($G47/SUM($G$47:$G$52)),0),0)</f>
        <v>0</v>
      </c>
      <c r="BA57" s="283">
        <f>IFERROR(IF(SUM($H$38:BA$38)=1,$G$56*($G47/SUM($G$47:$G$52)),0),0)</f>
        <v>0</v>
      </c>
      <c r="BB57" s="283">
        <f>IFERROR(IF(SUM($H$38:BB$38)=1,$G$56*($G47/SUM($G$47:$G$52)),0),0)</f>
        <v>0</v>
      </c>
      <c r="BC57" s="283">
        <f>IFERROR(IF(SUM($H$38:BC$38)=1,$G$56*($G47/SUM($G$47:$G$52)),0),0)</f>
        <v>0</v>
      </c>
      <c r="BD57" s="283">
        <f>IFERROR(IF(SUM($H$38:BD$38)=1,$G$56*($G47/SUM($G$47:$G$52)),0),0)</f>
        <v>0</v>
      </c>
      <c r="BE57" s="283">
        <f>IFERROR(IF(SUM($H$38:BE$38)=1,$G$56*($G47/SUM($G$47:$G$52)),0),0)</f>
        <v>0</v>
      </c>
      <c r="BF57" s="283">
        <f>IFERROR(IF(SUM($H$38:BF$38)=1,$G$56*($G47/SUM($G$47:$G$52)),0),0)</f>
        <v>0</v>
      </c>
      <c r="BG57" s="283">
        <f>IFERROR(IF(SUM($H$38:BG$38)=1,$G$56*($G47/SUM($G$47:$G$52)),0),0)</f>
        <v>0</v>
      </c>
      <c r="BH57" s="283">
        <f>IFERROR(IF(SUM($H$38:BH$38)=1,$G$56*($G47/SUM($G$47:$G$52)),0),0)</f>
        <v>0</v>
      </c>
      <c r="BI57" s="283">
        <f>IFERROR(IF(SUM($H$38:BI$38)=1,$G$56*($G47/SUM($G$47:$G$52)),0),0)</f>
        <v>0</v>
      </c>
      <c r="BJ57" s="283">
        <f>IFERROR(IF(SUM($H$38:BJ$38)=1,$G$56*($G47/SUM($G$47:$G$52)),0),0)</f>
        <v>0</v>
      </c>
      <c r="BK57" s="283">
        <f>IFERROR(IF(SUM($H$38:BK$38)=1,$G$56*($G47/SUM($G$47:$G$52)),0),0)</f>
        <v>0</v>
      </c>
      <c r="BL57" s="283">
        <f>IFERROR(IF(SUM($H$38:BL$38)=1,$G$56*($G47/SUM($G$47:$G$52)),0),0)</f>
        <v>0</v>
      </c>
      <c r="BM57" s="283">
        <f>IFERROR(IF(SUM($H$38:BM$38)=1,$G$56*($G47/SUM($G$47:$G$52)),0),0)</f>
        <v>0</v>
      </c>
      <c r="BN57" s="283">
        <f>IFERROR(IF(SUM($H$38:BN$38)=1,$G$56*($G47/SUM($G$47:$G$52)),0),0)</f>
        <v>0</v>
      </c>
      <c r="BO57" s="283">
        <f>IFERROR(IF(SUM($H$38:BO$38)=1,$G$56*($G47/SUM($G$47:$G$52)),0),0)</f>
        <v>0</v>
      </c>
      <c r="BP57" s="283">
        <f>IFERROR(IF(SUM($H$38:BP$38)=1,$G$56*($G47/SUM($G$47:$G$52)),0),0)</f>
        <v>0</v>
      </c>
      <c r="BQ57" s="283">
        <f>IFERROR(IF(SUM($H$38:BQ$38)=1,$G$56*($G47/SUM($G$47:$G$52)),0),0)</f>
        <v>0</v>
      </c>
      <c r="BR57" s="283">
        <f>IFERROR(IF(SUM($H$38:BR$38)=1,$G$56*($G47/SUM($G$47:$G$52)),0),0)</f>
        <v>0</v>
      </c>
      <c r="BS57" s="283">
        <f>IFERROR(IF(SUM($H$38:BS$38)=1,$G$56*($G47/SUM($G$47:$G$52)),0),0)</f>
        <v>0</v>
      </c>
      <c r="BT57" s="283">
        <f>IFERROR(IF(SUM($H$38:BT$38)=1,$G$56*($G47/SUM($G$47:$G$52)),0),0)</f>
        <v>0</v>
      </c>
      <c r="BU57" s="283">
        <f>IFERROR(IF(SUM($H$38:BU$38)=1,$G$56*($G47/SUM($G$47:$G$52)),0),0)</f>
        <v>0</v>
      </c>
      <c r="BV57" s="283">
        <f>IFERROR(IF(SUM($H$38:BV$38)=1,$G$56*($G47/SUM($G$47:$G$52)),0),0)</f>
        <v>0</v>
      </c>
      <c r="BW57" s="283">
        <f>IFERROR(IF(SUM($H$38:BW$38)=1,$G$56*($G47/SUM($G$47:$G$52)),0),0)</f>
        <v>0</v>
      </c>
      <c r="BX57" s="283">
        <f>IFERROR(IF(SUM($H$38:BX$38)=1,$G$56*($G47/SUM($G$47:$G$52)),0),0)</f>
        <v>0</v>
      </c>
      <c r="BY57" s="283">
        <f>IFERROR(IF(SUM($H$38:BY$38)=1,$G$56*($G47/SUM($G$47:$G$52)),0),0)</f>
        <v>0</v>
      </c>
      <c r="BZ57" s="283">
        <f>IFERROR(IF(SUM($H$38:BZ$38)=1,$G$56*($G47/SUM($G$47:$G$52)),0),0)</f>
        <v>0</v>
      </c>
      <c r="CA57" s="283">
        <f>IFERROR(IF(SUM($H$38:CA$38)=1,$G$56*($G47/SUM($G$47:$G$52)),0),0)</f>
        <v>0</v>
      </c>
      <c r="CB57" s="283">
        <f>IFERROR(IF(SUM($H$38:CB$38)=1,$G$56*($G47/SUM($G$47:$G$52)),0),0)</f>
        <v>0</v>
      </c>
      <c r="CC57" s="283">
        <f>IFERROR(IF(SUM($H$38:CC$38)=1,$G$56*($G47/SUM($G$47:$G$52)),0),0)</f>
        <v>0</v>
      </c>
      <c r="CD57" s="283">
        <f>IFERROR(IF(SUM($H$38:CD$38)=1,$G$56*($G47/SUM($G$47:$G$52)),0),0)</f>
        <v>0</v>
      </c>
      <c r="CE57" s="283">
        <f>IFERROR(IF(SUM($H$38:CE$38)=1,$G$56*($G47/SUM($G$47:$G$52)),0),0)</f>
        <v>0</v>
      </c>
      <c r="CF57" s="283">
        <f>IFERROR(IF(SUM($H$38:CF$38)=1,$G$56*($G47/SUM($G$47:$G$52)),0),0)</f>
        <v>0</v>
      </c>
      <c r="CG57" s="283">
        <f>IFERROR(IF(SUM($H$38:CG$38)=1,$G$56*($G47/SUM($G$47:$G$52)),0),0)</f>
        <v>0</v>
      </c>
      <c r="CH57" s="283">
        <f>IFERROR(IF(SUM($H$38:CH$38)=1,$G$56*($G47/SUM($G$47:$G$52)),0),0)</f>
        <v>0</v>
      </c>
      <c r="CI57" s="283">
        <f>IFERROR(IF(SUM($H$38:CI$38)=1,$G$56*($G47/SUM($G$47:$G$52)),0),0)</f>
        <v>0</v>
      </c>
      <c r="CJ57" s="283">
        <f>IFERROR(IF(SUM($H$38:CJ$38)=1,$G$56*($G47/SUM($G$47:$G$52)),0),0)</f>
        <v>0</v>
      </c>
      <c r="CK57" s="283">
        <f>IFERROR(IF(SUM($H$38:CK$38)=1,$G$56*($G47/SUM($G$47:$G$52)),0),0)</f>
        <v>0</v>
      </c>
      <c r="CL57" s="283">
        <f>IFERROR(IF(SUM($H$38:CL$38)=1,$G$56*($G47/SUM($G$47:$G$52)),0),0)</f>
        <v>0</v>
      </c>
      <c r="CM57" s="283">
        <f>IFERROR(IF(SUM($H$38:CM$38)=1,$G$56*($G47/SUM($G$47:$G$52)),0),0)</f>
        <v>0</v>
      </c>
      <c r="CN57" s="283">
        <f>IFERROR(IF(SUM($H$38:CN$38)=1,$G$56*($G47/SUM($G$47:$G$52)),0),0)</f>
        <v>0</v>
      </c>
      <c r="CO57" s="283">
        <f>IFERROR(IF(SUM($H$38:CO$38)=1,$G$56*($G47/SUM($G$47:$G$52)),0),0)</f>
        <v>0</v>
      </c>
      <c r="CP57" s="283">
        <f>IFERROR(IF(SUM($H$38:CP$38)=1,$G$56*($G47/SUM($G$47:$G$52)),0),0)</f>
        <v>0</v>
      </c>
      <c r="CQ57" s="283">
        <f>IFERROR(IF(SUM($H$38:CQ$38)=1,$G$56*($G47/SUM($G$47:$G$52)),0),0)</f>
        <v>0</v>
      </c>
      <c r="CR57" s="283">
        <f>IFERROR(IF(SUM($H$38:CR$38)=1,$G$56*($G47/SUM($G$47:$G$52)),0),0)</f>
        <v>0</v>
      </c>
      <c r="CS57" s="283">
        <f>IFERROR(IF(SUM($H$38:CS$38)=1,$G$56*($G47/SUM($G$47:$G$52)),0),0)</f>
        <v>0</v>
      </c>
      <c r="CT57" s="283">
        <f>IFERROR(IF(SUM($H$38:CT$38)=1,$G$56*($G47/SUM($G$47:$G$52)),0),0)</f>
        <v>0</v>
      </c>
      <c r="CU57" s="283">
        <f>IFERROR(IF(SUM($H$38:CU$38)=1,$G$56*($G47/SUM($G$47:$G$52)),0),0)</f>
        <v>0</v>
      </c>
      <c r="CV57" s="283">
        <f>IFERROR(IF(SUM($H$38:CV$38)=1,$G$56*($G47/SUM($G$47:$G$52)),0),0)</f>
        <v>0</v>
      </c>
      <c r="CW57" s="283">
        <f>IFERROR(IF(SUM($H$38:CW$38)=1,$G$56*($G47/SUM($G$47:$G$52)),0),0)</f>
        <v>0</v>
      </c>
      <c r="CX57" s="283">
        <f>IFERROR(IF(SUM($H$38:CX$38)=1,$G$56*($G47/SUM($G$47:$G$52)),0),0)</f>
        <v>0</v>
      </c>
      <c r="CY57" s="283">
        <f>IFERROR(IF(SUM($H$38:CY$38)=1,$G$56*($G47/SUM($G$47:$G$52)),0),0)</f>
        <v>0</v>
      </c>
      <c r="CZ57" s="283">
        <f>IFERROR(IF(SUM($H$38:CZ$38)=1,$G$56*($G47/SUM($G$47:$G$52)),0),0)</f>
        <v>0</v>
      </c>
      <c r="DA57" s="283">
        <f>IFERROR(IF(SUM($H$38:DA$38)=1,$G$56*($G47/SUM($G$47:$G$52)),0),0)</f>
        <v>0</v>
      </c>
      <c r="DB57" s="283">
        <f>IFERROR(IF(SUM($H$38:DB$38)=1,$G$56*($G47/SUM($G$47:$G$52)),0),0)</f>
        <v>0</v>
      </c>
      <c r="DC57" s="283">
        <f>IFERROR(IF(SUM($H$38:DC$38)=1,$G$56*($G47/SUM($G$47:$G$52)),0),0)</f>
        <v>0</v>
      </c>
      <c r="DD57" s="283">
        <f>IFERROR(IF(SUM($H$38:DD$38)=1,$G$56*($G47/SUM($G$47:$G$52)),0),0)</f>
        <v>0</v>
      </c>
      <c r="DE57" s="283">
        <f>IFERROR(IF(SUM($H$38:DE$38)=1,$G$56*($G47/SUM($G$47:$G$52)),0),0)</f>
        <v>0</v>
      </c>
      <c r="DF57" s="283">
        <f>IFERROR(IF(SUM($H$38:DF$38)=1,$G$56*($G47/SUM($G$47:$G$52)),0),0)</f>
        <v>0</v>
      </c>
      <c r="DG57" s="283">
        <f>IFERROR(IF(SUM($H$38:DG$38)=1,$G$56*($G47/SUM($G$47:$G$52)),0),0)</f>
        <v>0</v>
      </c>
      <c r="DH57" s="283">
        <f>IFERROR(IF(SUM($H$38:DH$38)=1,$G$56*($G47/SUM($G$47:$G$52)),0),0)</f>
        <v>0</v>
      </c>
      <c r="DI57" s="283">
        <f>IFERROR(IF(SUM($H$38:DI$38)=1,$G$56*($G47/SUM($G$47:$G$52)),0),0)</f>
        <v>0</v>
      </c>
      <c r="DJ57" s="283">
        <f>IFERROR(IF(SUM($H$38:DJ$38)=1,$G$56*($G47/SUM($G$47:$G$52)),0),0)</f>
        <v>0</v>
      </c>
      <c r="DK57" s="283">
        <f>IFERROR(IF(SUM($H$38:DK$38)=1,$G$56*($G47/SUM($G$47:$G$52)),0),0)</f>
        <v>0</v>
      </c>
      <c r="DL57" s="283">
        <f>IFERROR(IF(SUM($H$38:DL$38)=1,$G$56*($G47/SUM($G$47:$G$52)),0),0)</f>
        <v>0</v>
      </c>
      <c r="DM57" s="283">
        <f>IFERROR(IF(SUM($H$38:DM$38)=1,$G$56*($G47/SUM($G$47:$G$52)),0),0)</f>
        <v>0</v>
      </c>
      <c r="DN57" s="283">
        <f>IFERROR(IF(SUM($H$38:DN$38)=1,$G$56*($G47/SUM($G$47:$G$52)),0),0)</f>
        <v>0</v>
      </c>
      <c r="DO57" s="283">
        <f>IFERROR(IF(SUM($H$38:DO$38)=1,$G$56*($G47/SUM($G$47:$G$52)),0),0)</f>
        <v>0</v>
      </c>
      <c r="DP57" s="283">
        <f>IFERROR(IF(SUM($H$38:DP$38)=1,$G$56*($G47/SUM($G$47:$G$52)),0),0)</f>
        <v>0</v>
      </c>
      <c r="DQ57" s="283">
        <f>IFERROR(IF(SUM($H$38:DQ$38)=1,$G$56*($G47/SUM($G$47:$G$52)),0),0)</f>
        <v>0</v>
      </c>
      <c r="DR57" s="283">
        <f>IFERROR(IF(SUM($H$38:DR$38)=1,$G$56*($G47/SUM($G$47:$G$52)),0),0)</f>
        <v>0</v>
      </c>
      <c r="DS57" s="283">
        <f>IFERROR(IF(SUM($H$38:DS$38)=1,$G$56*($G47/SUM($G$47:$G$52)),0),0)</f>
        <v>0</v>
      </c>
      <c r="DT57" s="279"/>
    </row>
    <row r="58" spans="3:124" x14ac:dyDescent="0.3">
      <c r="C58" s="279"/>
      <c r="D58" s="280" t="s">
        <v>451</v>
      </c>
      <c r="E58" s="280"/>
      <c r="F58" s="281" t="str">
        <f t="shared" si="25"/>
        <v>INR Mn</v>
      </c>
      <c r="G58" s="282">
        <f t="shared" si="26"/>
        <v>0</v>
      </c>
      <c r="H58" s="283">
        <f>IFERROR(IF(SUM($H$38:H$38)=1,$G$56*($G48/SUM($G$47:$G$52)),0),0)</f>
        <v>0</v>
      </c>
      <c r="I58" s="283">
        <f>IFERROR(IF(SUM($H$38:I$38)=1,$G$56*($G48/SUM($G$47:$G$52)),0),0)</f>
        <v>0</v>
      </c>
      <c r="J58" s="283">
        <f>IFERROR(IF(SUM($H$38:J$38)=1,$G$56*($G48/SUM($G$47:$G$52)),0),0)</f>
        <v>0</v>
      </c>
      <c r="K58" s="283">
        <f>IFERROR(IF(SUM($H$38:K$38)=1,$G$56*($G48/SUM($G$47:$G$52)),0),0)</f>
        <v>0</v>
      </c>
      <c r="L58" s="283">
        <f>IFERROR(IF(SUM($H$38:L$38)=1,$G$56*($G48/SUM($G$47:$G$52)),0),0)</f>
        <v>0</v>
      </c>
      <c r="M58" s="283">
        <f>IFERROR(IF(SUM($H$38:M$38)=1,$G$56*($G48/SUM($G$47:$G$52)),0),0)</f>
        <v>0</v>
      </c>
      <c r="N58" s="283">
        <f>IFERROR(IF(SUM($H$38:N$38)=1,$G$56*($G48/SUM($G$47:$G$52)),0),0)</f>
        <v>0</v>
      </c>
      <c r="O58" s="283">
        <f>IFERROR(IF(SUM($H$38:O$38)=1,$G$56*($G48/SUM($G$47:$G$52)),0),0)</f>
        <v>0</v>
      </c>
      <c r="P58" s="283">
        <f>IFERROR(IF(SUM($H$38:P$38)=1,$G$56*($G48/SUM($G$47:$G$52)),0),0)</f>
        <v>0</v>
      </c>
      <c r="Q58" s="283">
        <f>IFERROR(IF(SUM($H$38:Q$38)=1,$G$56*($G48/SUM($G$47:$G$52)),0),0)</f>
        <v>0</v>
      </c>
      <c r="R58" s="283">
        <f>IFERROR(IF(SUM($H$38:R$38)=1,$G$56*($G48/SUM($G$47:$G$52)),0),0)</f>
        <v>0</v>
      </c>
      <c r="S58" s="283">
        <f>IFERROR(IF(SUM($H$38:S$38)=1,$G$56*($G48/SUM($G$47:$G$52)),0),0)</f>
        <v>0</v>
      </c>
      <c r="T58" s="283">
        <f>IFERROR(IF(SUM($H$38:T$38)=1,$G$56*($G48/SUM($G$47:$G$52)),0),0)</f>
        <v>0</v>
      </c>
      <c r="U58" s="283">
        <f>IFERROR(IF(SUM($H$38:U$38)=1,$G$56*($G48/SUM($G$47:$G$52)),0),0)</f>
        <v>0</v>
      </c>
      <c r="V58" s="283">
        <f>IFERROR(IF(SUM($H$38:V$38)=1,$G$56*($G48/SUM($G$47:$G$52)),0),0)</f>
        <v>0</v>
      </c>
      <c r="W58" s="283">
        <f>IFERROR(IF(SUM($H$38:W$38)=1,$G$56*($G48/SUM($G$47:$G$52)),0),0)</f>
        <v>0</v>
      </c>
      <c r="X58" s="283">
        <f>IFERROR(IF(SUM($H$38:X$38)=1,$G$56*($G48/SUM($G$47:$G$52)),0),0)</f>
        <v>0</v>
      </c>
      <c r="Y58" s="283">
        <f>IFERROR(IF(SUM($H$38:Y$38)=1,$G$56*($G48/SUM($G$47:$G$52)),0),0)</f>
        <v>0</v>
      </c>
      <c r="Z58" s="283">
        <f>IFERROR(IF(SUM($H$38:Z$38)=1,$G$56*($G48/SUM($G$47:$G$52)),0),0)</f>
        <v>0</v>
      </c>
      <c r="AA58" s="283">
        <f>IFERROR(IF(SUM($H$38:AA$38)=1,$G$56*($G48/SUM($G$47:$G$52)),0),0)</f>
        <v>0</v>
      </c>
      <c r="AB58" s="283">
        <f>IFERROR(IF(SUM($H$38:AB$38)=1,$G$56*($G48/SUM($G$47:$G$52)),0),0)</f>
        <v>0</v>
      </c>
      <c r="AC58" s="283">
        <f>IFERROR(IF(SUM($H$38:AC$38)=1,$G$56*($G48/SUM($G$47:$G$52)),0),0)</f>
        <v>0</v>
      </c>
      <c r="AD58" s="283">
        <f>IFERROR(IF(SUM($H$38:AD$38)=1,$G$56*($G48/SUM($G$47:$G$52)),0),0)</f>
        <v>0</v>
      </c>
      <c r="AE58" s="283">
        <f>IFERROR(IF(SUM($H$38:AE$38)=1,$G$56*($G48/SUM($G$47:$G$52)),0),0)</f>
        <v>0</v>
      </c>
      <c r="AF58" s="283">
        <f>IFERROR(IF(SUM($H$38:AF$38)=1,$G$56*($G48/SUM($G$47:$G$52)),0),0)</f>
        <v>0</v>
      </c>
      <c r="AG58" s="283">
        <f>IFERROR(IF(SUM($H$38:AG$38)=1,$G$56*($G48/SUM($G$47:$G$52)),0),0)</f>
        <v>0</v>
      </c>
      <c r="AH58" s="283">
        <f>IFERROR(IF(SUM($H$38:AH$38)=1,$G$56*($G48/SUM($G$47:$G$52)),0),0)</f>
        <v>0</v>
      </c>
      <c r="AI58" s="283">
        <f>IFERROR(IF(SUM($H$38:AI$38)=1,$G$56*($G48/SUM($G$47:$G$52)),0),0)</f>
        <v>0</v>
      </c>
      <c r="AJ58" s="283">
        <f>IFERROR(IF(SUM($H$38:AJ$38)=1,$G$56*($G48/SUM($G$47:$G$52)),0),0)</f>
        <v>0</v>
      </c>
      <c r="AK58" s="283">
        <f>IFERROR(IF(SUM($H$38:AK$38)=1,$G$56*($G48/SUM($G$47:$G$52)),0),0)</f>
        <v>0</v>
      </c>
      <c r="AL58" s="283">
        <f>IFERROR(IF(SUM($H$38:AL$38)=1,$G$56*($G48/SUM($G$47:$G$52)),0),0)</f>
        <v>0</v>
      </c>
      <c r="AM58" s="283">
        <f>IFERROR(IF(SUM($H$38:AM$38)=1,$G$56*($G48/SUM($G$47:$G$52)),0),0)</f>
        <v>0</v>
      </c>
      <c r="AN58" s="283">
        <f>IFERROR(IF(SUM($H$38:AN$38)=1,$G$56*($G48/SUM($G$47:$G$52)),0),0)</f>
        <v>0</v>
      </c>
      <c r="AO58" s="283">
        <f>IFERROR(IF(SUM($H$38:AO$38)=1,$G$56*($G48/SUM($G$47:$G$52)),0),0)</f>
        <v>0</v>
      </c>
      <c r="AP58" s="283">
        <f>IFERROR(IF(SUM($H$38:AP$38)=1,$G$56*($G48/SUM($G$47:$G$52)),0),0)</f>
        <v>0</v>
      </c>
      <c r="AQ58" s="283">
        <f>IFERROR(IF(SUM($H$38:AQ$38)=1,$G$56*($G48/SUM($G$47:$G$52)),0),0)</f>
        <v>0</v>
      </c>
      <c r="AR58" s="283">
        <f>IFERROR(IF(SUM($H$38:AR$38)=1,$G$56*($G48/SUM($G$47:$G$52)),0),0)</f>
        <v>0</v>
      </c>
      <c r="AS58" s="283">
        <f>IFERROR(IF(SUM($H$38:AS$38)=1,$G$56*($G48/SUM($G$47:$G$52)),0),0)</f>
        <v>0</v>
      </c>
      <c r="AT58" s="283">
        <f>IFERROR(IF(SUM($H$38:AT$38)=1,$G$56*($G48/SUM($G$47:$G$52)),0),0)</f>
        <v>0</v>
      </c>
      <c r="AU58" s="283">
        <f>IFERROR(IF(SUM($H$38:AU$38)=1,$G$56*($G48/SUM($G$47:$G$52)),0),0)</f>
        <v>0</v>
      </c>
      <c r="AV58" s="283">
        <f>IFERROR(IF(SUM($H$38:AV$38)=1,$G$56*($G48/SUM($G$47:$G$52)),0),0)</f>
        <v>0</v>
      </c>
      <c r="AW58" s="283">
        <f>IFERROR(IF(SUM($H$38:AW$38)=1,$G$56*($G48/SUM($G$47:$G$52)),0),0)</f>
        <v>0</v>
      </c>
      <c r="AX58" s="283">
        <f>IFERROR(IF(SUM($H$38:AX$38)=1,$G$56*($G48/SUM($G$47:$G$52)),0),0)</f>
        <v>0</v>
      </c>
      <c r="AY58" s="283">
        <f>IFERROR(IF(SUM($H$38:AY$38)=1,$G$56*($G48/SUM($G$47:$G$52)),0),0)</f>
        <v>0</v>
      </c>
      <c r="AZ58" s="283">
        <f>IFERROR(IF(SUM($H$38:AZ$38)=1,$G$56*($G48/SUM($G$47:$G$52)),0),0)</f>
        <v>0</v>
      </c>
      <c r="BA58" s="283">
        <f>IFERROR(IF(SUM($H$38:BA$38)=1,$G$56*($G48/SUM($G$47:$G$52)),0),0)</f>
        <v>0</v>
      </c>
      <c r="BB58" s="283">
        <f>IFERROR(IF(SUM($H$38:BB$38)=1,$G$56*($G48/SUM($G$47:$G$52)),0),0)</f>
        <v>0</v>
      </c>
      <c r="BC58" s="283">
        <f>IFERROR(IF(SUM($H$38:BC$38)=1,$G$56*($G48/SUM($G$47:$G$52)),0),0)</f>
        <v>0</v>
      </c>
      <c r="BD58" s="283">
        <f>IFERROR(IF(SUM($H$38:BD$38)=1,$G$56*($G48/SUM($G$47:$G$52)),0),0)</f>
        <v>0</v>
      </c>
      <c r="BE58" s="283">
        <f>IFERROR(IF(SUM($H$38:BE$38)=1,$G$56*($G48/SUM($G$47:$G$52)),0),0)</f>
        <v>0</v>
      </c>
      <c r="BF58" s="283">
        <f>IFERROR(IF(SUM($H$38:BF$38)=1,$G$56*($G48/SUM($G$47:$G$52)),0),0)</f>
        <v>0</v>
      </c>
      <c r="BG58" s="283">
        <f>IFERROR(IF(SUM($H$38:BG$38)=1,$G$56*($G48/SUM($G$47:$G$52)),0),0)</f>
        <v>0</v>
      </c>
      <c r="BH58" s="283">
        <f>IFERROR(IF(SUM($H$38:BH$38)=1,$G$56*($G48/SUM($G$47:$G$52)),0),0)</f>
        <v>0</v>
      </c>
      <c r="BI58" s="283">
        <f>IFERROR(IF(SUM($H$38:BI$38)=1,$G$56*($G48/SUM($G$47:$G$52)),0),0)</f>
        <v>0</v>
      </c>
      <c r="BJ58" s="283">
        <f>IFERROR(IF(SUM($H$38:BJ$38)=1,$G$56*($G48/SUM($G$47:$G$52)),0),0)</f>
        <v>0</v>
      </c>
      <c r="BK58" s="283">
        <f>IFERROR(IF(SUM($H$38:BK$38)=1,$G$56*($G48/SUM($G$47:$G$52)),0),0)</f>
        <v>0</v>
      </c>
      <c r="BL58" s="283">
        <f>IFERROR(IF(SUM($H$38:BL$38)=1,$G$56*($G48/SUM($G$47:$G$52)),0),0)</f>
        <v>0</v>
      </c>
      <c r="BM58" s="283">
        <f>IFERROR(IF(SUM($H$38:BM$38)=1,$G$56*($G48/SUM($G$47:$G$52)),0),0)</f>
        <v>0</v>
      </c>
      <c r="BN58" s="283">
        <f>IFERROR(IF(SUM($H$38:BN$38)=1,$G$56*($G48/SUM($G$47:$G$52)),0),0)</f>
        <v>0</v>
      </c>
      <c r="BO58" s="283">
        <f>IFERROR(IF(SUM($H$38:BO$38)=1,$G$56*($G48/SUM($G$47:$G$52)),0),0)</f>
        <v>0</v>
      </c>
      <c r="BP58" s="283">
        <f>IFERROR(IF(SUM($H$38:BP$38)=1,$G$56*($G48/SUM($G$47:$G$52)),0),0)</f>
        <v>0</v>
      </c>
      <c r="BQ58" s="283">
        <f>IFERROR(IF(SUM($H$38:BQ$38)=1,$G$56*($G48/SUM($G$47:$G$52)),0),0)</f>
        <v>0</v>
      </c>
      <c r="BR58" s="283">
        <f>IFERROR(IF(SUM($H$38:BR$38)=1,$G$56*($G48/SUM($G$47:$G$52)),0),0)</f>
        <v>0</v>
      </c>
      <c r="BS58" s="283">
        <f>IFERROR(IF(SUM($H$38:BS$38)=1,$G$56*($G48/SUM($G$47:$G$52)),0),0)</f>
        <v>0</v>
      </c>
      <c r="BT58" s="283">
        <f>IFERROR(IF(SUM($H$38:BT$38)=1,$G$56*($G48/SUM($G$47:$G$52)),0),0)</f>
        <v>0</v>
      </c>
      <c r="BU58" s="283">
        <f>IFERROR(IF(SUM($H$38:BU$38)=1,$G$56*($G48/SUM($G$47:$G$52)),0),0)</f>
        <v>0</v>
      </c>
      <c r="BV58" s="283">
        <f>IFERROR(IF(SUM($H$38:BV$38)=1,$G$56*($G48/SUM($G$47:$G$52)),0),0)</f>
        <v>0</v>
      </c>
      <c r="BW58" s="283">
        <f>IFERROR(IF(SUM($H$38:BW$38)=1,$G$56*($G48/SUM($G$47:$G$52)),0),0)</f>
        <v>0</v>
      </c>
      <c r="BX58" s="283">
        <f>IFERROR(IF(SUM($H$38:BX$38)=1,$G$56*($G48/SUM($G$47:$G$52)),0),0)</f>
        <v>0</v>
      </c>
      <c r="BY58" s="283">
        <f>IFERROR(IF(SUM($H$38:BY$38)=1,$G$56*($G48/SUM($G$47:$G$52)),0),0)</f>
        <v>0</v>
      </c>
      <c r="BZ58" s="283">
        <f>IFERROR(IF(SUM($H$38:BZ$38)=1,$G$56*($G48/SUM($G$47:$G$52)),0),0)</f>
        <v>0</v>
      </c>
      <c r="CA58" s="283">
        <f>IFERROR(IF(SUM($H$38:CA$38)=1,$G$56*($G48/SUM($G$47:$G$52)),0),0)</f>
        <v>0</v>
      </c>
      <c r="CB58" s="283">
        <f>IFERROR(IF(SUM($H$38:CB$38)=1,$G$56*($G48/SUM($G$47:$G$52)),0),0)</f>
        <v>0</v>
      </c>
      <c r="CC58" s="283">
        <f>IFERROR(IF(SUM($H$38:CC$38)=1,$G$56*($G48/SUM($G$47:$G$52)),0),0)</f>
        <v>0</v>
      </c>
      <c r="CD58" s="283">
        <f>IFERROR(IF(SUM($H$38:CD$38)=1,$G$56*($G48/SUM($G$47:$G$52)),0),0)</f>
        <v>0</v>
      </c>
      <c r="CE58" s="283">
        <f>IFERROR(IF(SUM($H$38:CE$38)=1,$G$56*($G48/SUM($G$47:$G$52)),0),0)</f>
        <v>0</v>
      </c>
      <c r="CF58" s="283">
        <f>IFERROR(IF(SUM($H$38:CF$38)=1,$G$56*($G48/SUM($G$47:$G$52)),0),0)</f>
        <v>0</v>
      </c>
      <c r="CG58" s="283">
        <f>IFERROR(IF(SUM($H$38:CG$38)=1,$G$56*($G48/SUM($G$47:$G$52)),0),0)</f>
        <v>0</v>
      </c>
      <c r="CH58" s="283">
        <f>IFERROR(IF(SUM($H$38:CH$38)=1,$G$56*($G48/SUM($G$47:$G$52)),0),0)</f>
        <v>0</v>
      </c>
      <c r="CI58" s="283">
        <f>IFERROR(IF(SUM($H$38:CI$38)=1,$G$56*($G48/SUM($G$47:$G$52)),0),0)</f>
        <v>0</v>
      </c>
      <c r="CJ58" s="283">
        <f>IFERROR(IF(SUM($H$38:CJ$38)=1,$G$56*($G48/SUM($G$47:$G$52)),0),0)</f>
        <v>0</v>
      </c>
      <c r="CK58" s="283">
        <f>IFERROR(IF(SUM($H$38:CK$38)=1,$G$56*($G48/SUM($G$47:$G$52)),0),0)</f>
        <v>0</v>
      </c>
      <c r="CL58" s="283">
        <f>IFERROR(IF(SUM($H$38:CL$38)=1,$G$56*($G48/SUM($G$47:$G$52)),0),0)</f>
        <v>0</v>
      </c>
      <c r="CM58" s="283">
        <f>IFERROR(IF(SUM($H$38:CM$38)=1,$G$56*($G48/SUM($G$47:$G$52)),0),0)</f>
        <v>0</v>
      </c>
      <c r="CN58" s="283">
        <f>IFERROR(IF(SUM($H$38:CN$38)=1,$G$56*($G48/SUM($G$47:$G$52)),0),0)</f>
        <v>0</v>
      </c>
      <c r="CO58" s="283">
        <f>IFERROR(IF(SUM($H$38:CO$38)=1,$G$56*($G48/SUM($G$47:$G$52)),0),0)</f>
        <v>0</v>
      </c>
      <c r="CP58" s="283">
        <f>IFERROR(IF(SUM($H$38:CP$38)=1,$G$56*($G48/SUM($G$47:$G$52)),0),0)</f>
        <v>0</v>
      </c>
      <c r="CQ58" s="283">
        <f>IFERROR(IF(SUM($H$38:CQ$38)=1,$G$56*($G48/SUM($G$47:$G$52)),0),0)</f>
        <v>0</v>
      </c>
      <c r="CR58" s="283">
        <f>IFERROR(IF(SUM($H$38:CR$38)=1,$G$56*($G48/SUM($G$47:$G$52)),0),0)</f>
        <v>0</v>
      </c>
      <c r="CS58" s="283">
        <f>IFERROR(IF(SUM($H$38:CS$38)=1,$G$56*($G48/SUM($G$47:$G$52)),0),0)</f>
        <v>0</v>
      </c>
      <c r="CT58" s="283">
        <f>IFERROR(IF(SUM($H$38:CT$38)=1,$G$56*($G48/SUM($G$47:$G$52)),0),0)</f>
        <v>0</v>
      </c>
      <c r="CU58" s="283">
        <f>IFERROR(IF(SUM($H$38:CU$38)=1,$G$56*($G48/SUM($G$47:$G$52)),0),0)</f>
        <v>0</v>
      </c>
      <c r="CV58" s="283">
        <f>IFERROR(IF(SUM($H$38:CV$38)=1,$G$56*($G48/SUM($G$47:$G$52)),0),0)</f>
        <v>0</v>
      </c>
      <c r="CW58" s="283">
        <f>IFERROR(IF(SUM($H$38:CW$38)=1,$G$56*($G48/SUM($G$47:$G$52)),0),0)</f>
        <v>0</v>
      </c>
      <c r="CX58" s="283">
        <f>IFERROR(IF(SUM($H$38:CX$38)=1,$G$56*($G48/SUM($G$47:$G$52)),0),0)</f>
        <v>0</v>
      </c>
      <c r="CY58" s="283">
        <f>IFERROR(IF(SUM($H$38:CY$38)=1,$G$56*($G48/SUM($G$47:$G$52)),0),0)</f>
        <v>0</v>
      </c>
      <c r="CZ58" s="283">
        <f>IFERROR(IF(SUM($H$38:CZ$38)=1,$G$56*($G48/SUM($G$47:$G$52)),0),0)</f>
        <v>0</v>
      </c>
      <c r="DA58" s="283">
        <f>IFERROR(IF(SUM($H$38:DA$38)=1,$G$56*($G48/SUM($G$47:$G$52)),0),0)</f>
        <v>0</v>
      </c>
      <c r="DB58" s="283">
        <f>IFERROR(IF(SUM($H$38:DB$38)=1,$G$56*($G48/SUM($G$47:$G$52)),0),0)</f>
        <v>0</v>
      </c>
      <c r="DC58" s="283">
        <f>IFERROR(IF(SUM($H$38:DC$38)=1,$G$56*($G48/SUM($G$47:$G$52)),0),0)</f>
        <v>0</v>
      </c>
      <c r="DD58" s="283">
        <f>IFERROR(IF(SUM($H$38:DD$38)=1,$G$56*($G48/SUM($G$47:$G$52)),0),0)</f>
        <v>0</v>
      </c>
      <c r="DE58" s="283">
        <f>IFERROR(IF(SUM($H$38:DE$38)=1,$G$56*($G48/SUM($G$47:$G$52)),0),0)</f>
        <v>0</v>
      </c>
      <c r="DF58" s="283">
        <f>IFERROR(IF(SUM($H$38:DF$38)=1,$G$56*($G48/SUM($G$47:$G$52)),0),0)</f>
        <v>0</v>
      </c>
      <c r="DG58" s="283">
        <f>IFERROR(IF(SUM($H$38:DG$38)=1,$G$56*($G48/SUM($G$47:$G$52)),0),0)</f>
        <v>0</v>
      </c>
      <c r="DH58" s="283">
        <f>IFERROR(IF(SUM($H$38:DH$38)=1,$G$56*($G48/SUM($G$47:$G$52)),0),0)</f>
        <v>0</v>
      </c>
      <c r="DI58" s="283">
        <f>IFERROR(IF(SUM($H$38:DI$38)=1,$G$56*($G48/SUM($G$47:$G$52)),0),0)</f>
        <v>0</v>
      </c>
      <c r="DJ58" s="283">
        <f>IFERROR(IF(SUM($H$38:DJ$38)=1,$G$56*($G48/SUM($G$47:$G$52)),0),0)</f>
        <v>0</v>
      </c>
      <c r="DK58" s="283">
        <f>IFERROR(IF(SUM($H$38:DK$38)=1,$G$56*($G48/SUM($G$47:$G$52)),0),0)</f>
        <v>0</v>
      </c>
      <c r="DL58" s="283">
        <f>IFERROR(IF(SUM($H$38:DL$38)=1,$G$56*($G48/SUM($G$47:$G$52)),0),0)</f>
        <v>0</v>
      </c>
      <c r="DM58" s="283">
        <f>IFERROR(IF(SUM($H$38:DM$38)=1,$G$56*($G48/SUM($G$47:$G$52)),0),0)</f>
        <v>0</v>
      </c>
      <c r="DN58" s="283">
        <f>IFERROR(IF(SUM($H$38:DN$38)=1,$G$56*($G48/SUM($G$47:$G$52)),0),0)</f>
        <v>0</v>
      </c>
      <c r="DO58" s="283">
        <f>IFERROR(IF(SUM($H$38:DO$38)=1,$G$56*($G48/SUM($G$47:$G$52)),0),0)</f>
        <v>0</v>
      </c>
      <c r="DP58" s="283">
        <f>IFERROR(IF(SUM($H$38:DP$38)=1,$G$56*($G48/SUM($G$47:$G$52)),0),0)</f>
        <v>0</v>
      </c>
      <c r="DQ58" s="283">
        <f>IFERROR(IF(SUM($H$38:DQ$38)=1,$G$56*($G48/SUM($G$47:$G$52)),0),0)</f>
        <v>0</v>
      </c>
      <c r="DR58" s="283">
        <f>IFERROR(IF(SUM($H$38:DR$38)=1,$G$56*($G48/SUM($G$47:$G$52)),0),0)</f>
        <v>0</v>
      </c>
      <c r="DS58" s="283">
        <f>IFERROR(IF(SUM($H$38:DS$38)=1,$G$56*($G48/SUM($G$47:$G$52)),0),0)</f>
        <v>0</v>
      </c>
      <c r="DT58" s="279"/>
    </row>
    <row r="59" spans="3:124" x14ac:dyDescent="0.3">
      <c r="C59" s="279"/>
      <c r="D59" s="280" t="s">
        <v>452</v>
      </c>
      <c r="E59" s="280"/>
      <c r="F59" s="281" t="str">
        <f t="shared" si="25"/>
        <v>INR Mn</v>
      </c>
      <c r="G59" s="282">
        <f t="shared" si="26"/>
        <v>133.36725045185491</v>
      </c>
      <c r="H59" s="283">
        <f>IFERROR(IF(SUM($H$38:H$38)=1,$G$56*($G49/SUM($G$47:$G$52)),0),0)</f>
        <v>0</v>
      </c>
      <c r="I59" s="283">
        <f>IFERROR(IF(SUM($H$38:I$38)=1,$G$56*($G49/SUM($G$47:$G$52)),0),0)</f>
        <v>0</v>
      </c>
      <c r="J59" s="283">
        <f>IFERROR(IF(SUM($H$38:J$38)=1,$G$56*($G49/SUM($G$47:$G$52)),0),0)</f>
        <v>0</v>
      </c>
      <c r="K59" s="283">
        <f>IFERROR(IF(SUM($H$38:K$38)=1,$G$56*($G49/SUM($G$47:$G$52)),0),0)</f>
        <v>133.36725045185491</v>
      </c>
      <c r="L59" s="283">
        <f>IFERROR(IF(SUM($H$38:L$38)=1,$G$56*($G49/SUM($G$47:$G$52)),0),0)</f>
        <v>0</v>
      </c>
      <c r="M59" s="283">
        <f>IFERROR(IF(SUM($H$38:M$38)=1,$G$56*($G49/SUM($G$47:$G$52)),0),0)</f>
        <v>0</v>
      </c>
      <c r="N59" s="283">
        <f>IFERROR(IF(SUM($H$38:N$38)=1,$G$56*($G49/SUM($G$47:$G$52)),0),0)</f>
        <v>0</v>
      </c>
      <c r="O59" s="283">
        <f>IFERROR(IF(SUM($H$38:O$38)=1,$G$56*($G49/SUM($G$47:$G$52)),0),0)</f>
        <v>0</v>
      </c>
      <c r="P59" s="283">
        <f>IFERROR(IF(SUM($H$38:P$38)=1,$G$56*($G49/SUM($G$47:$G$52)),0),0)</f>
        <v>0</v>
      </c>
      <c r="Q59" s="283">
        <f>IFERROR(IF(SUM($H$38:Q$38)=1,$G$56*($G49/SUM($G$47:$G$52)),0),0)</f>
        <v>0</v>
      </c>
      <c r="R59" s="283">
        <f>IFERROR(IF(SUM($H$38:R$38)=1,$G$56*($G49/SUM($G$47:$G$52)),0),0)</f>
        <v>0</v>
      </c>
      <c r="S59" s="283">
        <f>IFERROR(IF(SUM($H$38:S$38)=1,$G$56*($G49/SUM($G$47:$G$52)),0),0)</f>
        <v>0</v>
      </c>
      <c r="T59" s="283">
        <f>IFERROR(IF(SUM($H$38:T$38)=1,$G$56*($G49/SUM($G$47:$G$52)),0),0)</f>
        <v>0</v>
      </c>
      <c r="U59" s="283">
        <f>IFERROR(IF(SUM($H$38:U$38)=1,$G$56*($G49/SUM($G$47:$G$52)),0),0)</f>
        <v>0</v>
      </c>
      <c r="V59" s="283">
        <f>IFERROR(IF(SUM($H$38:V$38)=1,$G$56*($G49/SUM($G$47:$G$52)),0),0)</f>
        <v>0</v>
      </c>
      <c r="W59" s="283">
        <f>IFERROR(IF(SUM($H$38:W$38)=1,$G$56*($G49/SUM($G$47:$G$52)),0),0)</f>
        <v>0</v>
      </c>
      <c r="X59" s="283">
        <f>IFERROR(IF(SUM($H$38:X$38)=1,$G$56*($G49/SUM($G$47:$G$52)),0),0)</f>
        <v>0</v>
      </c>
      <c r="Y59" s="283">
        <f>IFERROR(IF(SUM($H$38:Y$38)=1,$G$56*($G49/SUM($G$47:$G$52)),0),0)</f>
        <v>0</v>
      </c>
      <c r="Z59" s="283">
        <f>IFERROR(IF(SUM($H$38:Z$38)=1,$G$56*($G49/SUM($G$47:$G$52)),0),0)</f>
        <v>0</v>
      </c>
      <c r="AA59" s="283">
        <f>IFERROR(IF(SUM($H$38:AA$38)=1,$G$56*($G49/SUM($G$47:$G$52)),0),0)</f>
        <v>0</v>
      </c>
      <c r="AB59" s="283">
        <f>IFERROR(IF(SUM($H$38:AB$38)=1,$G$56*($G49/SUM($G$47:$G$52)),0),0)</f>
        <v>0</v>
      </c>
      <c r="AC59" s="283">
        <f>IFERROR(IF(SUM($H$38:AC$38)=1,$G$56*($G49/SUM($G$47:$G$52)),0),0)</f>
        <v>0</v>
      </c>
      <c r="AD59" s="283">
        <f>IFERROR(IF(SUM($H$38:AD$38)=1,$G$56*($G49/SUM($G$47:$G$52)),0),0)</f>
        <v>0</v>
      </c>
      <c r="AE59" s="283">
        <f>IFERROR(IF(SUM($H$38:AE$38)=1,$G$56*($G49/SUM($G$47:$G$52)),0),0)</f>
        <v>0</v>
      </c>
      <c r="AF59" s="283">
        <f>IFERROR(IF(SUM($H$38:AF$38)=1,$G$56*($G49/SUM($G$47:$G$52)),0),0)</f>
        <v>0</v>
      </c>
      <c r="AG59" s="283">
        <f>IFERROR(IF(SUM($H$38:AG$38)=1,$G$56*($G49/SUM($G$47:$G$52)),0),0)</f>
        <v>0</v>
      </c>
      <c r="AH59" s="283">
        <f>IFERROR(IF(SUM($H$38:AH$38)=1,$G$56*($G49/SUM($G$47:$G$52)),0),0)</f>
        <v>0</v>
      </c>
      <c r="AI59" s="283">
        <f>IFERROR(IF(SUM($H$38:AI$38)=1,$G$56*($G49/SUM($G$47:$G$52)),0),0)</f>
        <v>0</v>
      </c>
      <c r="AJ59" s="283">
        <f>IFERROR(IF(SUM($H$38:AJ$38)=1,$G$56*($G49/SUM($G$47:$G$52)),0),0)</f>
        <v>0</v>
      </c>
      <c r="AK59" s="283">
        <f>IFERROR(IF(SUM($H$38:AK$38)=1,$G$56*($G49/SUM($G$47:$G$52)),0),0)</f>
        <v>0</v>
      </c>
      <c r="AL59" s="283">
        <f>IFERROR(IF(SUM($H$38:AL$38)=1,$G$56*($G49/SUM($G$47:$G$52)),0),0)</f>
        <v>0</v>
      </c>
      <c r="AM59" s="283">
        <f>IFERROR(IF(SUM($H$38:AM$38)=1,$G$56*($G49/SUM($G$47:$G$52)),0),0)</f>
        <v>0</v>
      </c>
      <c r="AN59" s="283">
        <f>IFERROR(IF(SUM($H$38:AN$38)=1,$G$56*($G49/SUM($G$47:$G$52)),0),0)</f>
        <v>0</v>
      </c>
      <c r="AO59" s="283">
        <f>IFERROR(IF(SUM($H$38:AO$38)=1,$G$56*($G49/SUM($G$47:$G$52)),0),0)</f>
        <v>0</v>
      </c>
      <c r="AP59" s="283">
        <f>IFERROR(IF(SUM($H$38:AP$38)=1,$G$56*($G49/SUM($G$47:$G$52)),0),0)</f>
        <v>0</v>
      </c>
      <c r="AQ59" s="283">
        <f>IFERROR(IF(SUM($H$38:AQ$38)=1,$G$56*($G49/SUM($G$47:$G$52)),0),0)</f>
        <v>0</v>
      </c>
      <c r="AR59" s="283">
        <f>IFERROR(IF(SUM($H$38:AR$38)=1,$G$56*($G49/SUM($G$47:$G$52)),0),0)</f>
        <v>0</v>
      </c>
      <c r="AS59" s="283">
        <f>IFERROR(IF(SUM($H$38:AS$38)=1,$G$56*($G49/SUM($G$47:$G$52)),0),0)</f>
        <v>0</v>
      </c>
      <c r="AT59" s="283">
        <f>IFERROR(IF(SUM($H$38:AT$38)=1,$G$56*($G49/SUM($G$47:$G$52)),0),0)</f>
        <v>0</v>
      </c>
      <c r="AU59" s="283">
        <f>IFERROR(IF(SUM($H$38:AU$38)=1,$G$56*($G49/SUM($G$47:$G$52)),0),0)</f>
        <v>0</v>
      </c>
      <c r="AV59" s="283">
        <f>IFERROR(IF(SUM($H$38:AV$38)=1,$G$56*($G49/SUM($G$47:$G$52)),0),0)</f>
        <v>0</v>
      </c>
      <c r="AW59" s="283">
        <f>IFERROR(IF(SUM($H$38:AW$38)=1,$G$56*($G49/SUM($G$47:$G$52)),0),0)</f>
        <v>0</v>
      </c>
      <c r="AX59" s="283">
        <f>IFERROR(IF(SUM($H$38:AX$38)=1,$G$56*($G49/SUM($G$47:$G$52)),0),0)</f>
        <v>0</v>
      </c>
      <c r="AY59" s="283">
        <f>IFERROR(IF(SUM($H$38:AY$38)=1,$G$56*($G49/SUM($G$47:$G$52)),0),0)</f>
        <v>0</v>
      </c>
      <c r="AZ59" s="283">
        <f>IFERROR(IF(SUM($H$38:AZ$38)=1,$G$56*($G49/SUM($G$47:$G$52)),0),0)</f>
        <v>0</v>
      </c>
      <c r="BA59" s="283">
        <f>IFERROR(IF(SUM($H$38:BA$38)=1,$G$56*($G49/SUM($G$47:$G$52)),0),0)</f>
        <v>0</v>
      </c>
      <c r="BB59" s="283">
        <f>IFERROR(IF(SUM($H$38:BB$38)=1,$G$56*($G49/SUM($G$47:$G$52)),0),0)</f>
        <v>0</v>
      </c>
      <c r="BC59" s="283">
        <f>IFERROR(IF(SUM($H$38:BC$38)=1,$G$56*($G49/SUM($G$47:$G$52)),0),0)</f>
        <v>0</v>
      </c>
      <c r="BD59" s="283">
        <f>IFERROR(IF(SUM($H$38:BD$38)=1,$G$56*($G49/SUM($G$47:$G$52)),0),0)</f>
        <v>0</v>
      </c>
      <c r="BE59" s="283">
        <f>IFERROR(IF(SUM($H$38:BE$38)=1,$G$56*($G49/SUM($G$47:$G$52)),0),0)</f>
        <v>0</v>
      </c>
      <c r="BF59" s="283">
        <f>IFERROR(IF(SUM($H$38:BF$38)=1,$G$56*($G49/SUM($G$47:$G$52)),0),0)</f>
        <v>0</v>
      </c>
      <c r="BG59" s="283">
        <f>IFERROR(IF(SUM($H$38:BG$38)=1,$G$56*($G49/SUM($G$47:$G$52)),0),0)</f>
        <v>0</v>
      </c>
      <c r="BH59" s="283">
        <f>IFERROR(IF(SUM($H$38:BH$38)=1,$G$56*($G49/SUM($G$47:$G$52)),0),0)</f>
        <v>0</v>
      </c>
      <c r="BI59" s="283">
        <f>IFERROR(IF(SUM($H$38:BI$38)=1,$G$56*($G49/SUM($G$47:$G$52)),0),0)</f>
        <v>0</v>
      </c>
      <c r="BJ59" s="283">
        <f>IFERROR(IF(SUM($H$38:BJ$38)=1,$G$56*($G49/SUM($G$47:$G$52)),0),0)</f>
        <v>0</v>
      </c>
      <c r="BK59" s="283">
        <f>IFERROR(IF(SUM($H$38:BK$38)=1,$G$56*($G49/SUM($G$47:$G$52)),0),0)</f>
        <v>0</v>
      </c>
      <c r="BL59" s="283">
        <f>IFERROR(IF(SUM($H$38:BL$38)=1,$G$56*($G49/SUM($G$47:$G$52)),0),0)</f>
        <v>0</v>
      </c>
      <c r="BM59" s="283">
        <f>IFERROR(IF(SUM($H$38:BM$38)=1,$G$56*($G49/SUM($G$47:$G$52)),0),0)</f>
        <v>0</v>
      </c>
      <c r="BN59" s="283">
        <f>IFERROR(IF(SUM($H$38:BN$38)=1,$G$56*($G49/SUM($G$47:$G$52)),0),0)</f>
        <v>0</v>
      </c>
      <c r="BO59" s="283">
        <f>IFERROR(IF(SUM($H$38:BO$38)=1,$G$56*($G49/SUM($G$47:$G$52)),0),0)</f>
        <v>0</v>
      </c>
      <c r="BP59" s="283">
        <f>IFERROR(IF(SUM($H$38:BP$38)=1,$G$56*($G49/SUM($G$47:$G$52)),0),0)</f>
        <v>0</v>
      </c>
      <c r="BQ59" s="283">
        <f>IFERROR(IF(SUM($H$38:BQ$38)=1,$G$56*($G49/SUM($G$47:$G$52)),0),0)</f>
        <v>0</v>
      </c>
      <c r="BR59" s="283">
        <f>IFERROR(IF(SUM($H$38:BR$38)=1,$G$56*($G49/SUM($G$47:$G$52)),0),0)</f>
        <v>0</v>
      </c>
      <c r="BS59" s="283">
        <f>IFERROR(IF(SUM($H$38:BS$38)=1,$G$56*($G49/SUM($G$47:$G$52)),0),0)</f>
        <v>0</v>
      </c>
      <c r="BT59" s="283">
        <f>IFERROR(IF(SUM($H$38:BT$38)=1,$G$56*($G49/SUM($G$47:$G$52)),0),0)</f>
        <v>0</v>
      </c>
      <c r="BU59" s="283">
        <f>IFERROR(IF(SUM($H$38:BU$38)=1,$G$56*($G49/SUM($G$47:$G$52)),0),0)</f>
        <v>0</v>
      </c>
      <c r="BV59" s="283">
        <f>IFERROR(IF(SUM($H$38:BV$38)=1,$G$56*($G49/SUM($G$47:$G$52)),0),0)</f>
        <v>0</v>
      </c>
      <c r="BW59" s="283">
        <f>IFERROR(IF(SUM($H$38:BW$38)=1,$G$56*($G49/SUM($G$47:$G$52)),0),0)</f>
        <v>0</v>
      </c>
      <c r="BX59" s="283">
        <f>IFERROR(IF(SUM($H$38:BX$38)=1,$G$56*($G49/SUM($G$47:$G$52)),0),0)</f>
        <v>0</v>
      </c>
      <c r="BY59" s="283">
        <f>IFERROR(IF(SUM($H$38:BY$38)=1,$G$56*($G49/SUM($G$47:$G$52)),0),0)</f>
        <v>0</v>
      </c>
      <c r="BZ59" s="283">
        <f>IFERROR(IF(SUM($H$38:BZ$38)=1,$G$56*($G49/SUM($G$47:$G$52)),0),0)</f>
        <v>0</v>
      </c>
      <c r="CA59" s="283">
        <f>IFERROR(IF(SUM($H$38:CA$38)=1,$G$56*($G49/SUM($G$47:$G$52)),0),0)</f>
        <v>0</v>
      </c>
      <c r="CB59" s="283">
        <f>IFERROR(IF(SUM($H$38:CB$38)=1,$G$56*($G49/SUM($G$47:$G$52)),0),0)</f>
        <v>0</v>
      </c>
      <c r="CC59" s="283">
        <f>IFERROR(IF(SUM($H$38:CC$38)=1,$G$56*($G49/SUM($G$47:$G$52)),0),0)</f>
        <v>0</v>
      </c>
      <c r="CD59" s="283">
        <f>IFERROR(IF(SUM($H$38:CD$38)=1,$G$56*($G49/SUM($G$47:$G$52)),0),0)</f>
        <v>0</v>
      </c>
      <c r="CE59" s="283">
        <f>IFERROR(IF(SUM($H$38:CE$38)=1,$G$56*($G49/SUM($G$47:$G$52)),0),0)</f>
        <v>0</v>
      </c>
      <c r="CF59" s="283">
        <f>IFERROR(IF(SUM($H$38:CF$38)=1,$G$56*($G49/SUM($G$47:$G$52)),0),0)</f>
        <v>0</v>
      </c>
      <c r="CG59" s="283">
        <f>IFERROR(IF(SUM($H$38:CG$38)=1,$G$56*($G49/SUM($G$47:$G$52)),0),0)</f>
        <v>0</v>
      </c>
      <c r="CH59" s="283">
        <f>IFERROR(IF(SUM($H$38:CH$38)=1,$G$56*($G49/SUM($G$47:$G$52)),0),0)</f>
        <v>0</v>
      </c>
      <c r="CI59" s="283">
        <f>IFERROR(IF(SUM($H$38:CI$38)=1,$G$56*($G49/SUM($G$47:$G$52)),0),0)</f>
        <v>0</v>
      </c>
      <c r="CJ59" s="283">
        <f>IFERROR(IF(SUM($H$38:CJ$38)=1,$G$56*($G49/SUM($G$47:$G$52)),0),0)</f>
        <v>0</v>
      </c>
      <c r="CK59" s="283">
        <f>IFERROR(IF(SUM($H$38:CK$38)=1,$G$56*($G49/SUM($G$47:$G$52)),0),0)</f>
        <v>0</v>
      </c>
      <c r="CL59" s="283">
        <f>IFERROR(IF(SUM($H$38:CL$38)=1,$G$56*($G49/SUM($G$47:$G$52)),0),0)</f>
        <v>0</v>
      </c>
      <c r="CM59" s="283">
        <f>IFERROR(IF(SUM($H$38:CM$38)=1,$G$56*($G49/SUM($G$47:$G$52)),0),0)</f>
        <v>0</v>
      </c>
      <c r="CN59" s="283">
        <f>IFERROR(IF(SUM($H$38:CN$38)=1,$G$56*($G49/SUM($G$47:$G$52)),0),0)</f>
        <v>0</v>
      </c>
      <c r="CO59" s="283">
        <f>IFERROR(IF(SUM($H$38:CO$38)=1,$G$56*($G49/SUM($G$47:$G$52)),0),0)</f>
        <v>0</v>
      </c>
      <c r="CP59" s="283">
        <f>IFERROR(IF(SUM($H$38:CP$38)=1,$G$56*($G49/SUM($G$47:$G$52)),0),0)</f>
        <v>0</v>
      </c>
      <c r="CQ59" s="283">
        <f>IFERROR(IF(SUM($H$38:CQ$38)=1,$G$56*($G49/SUM($G$47:$G$52)),0),0)</f>
        <v>0</v>
      </c>
      <c r="CR59" s="283">
        <f>IFERROR(IF(SUM($H$38:CR$38)=1,$G$56*($G49/SUM($G$47:$G$52)),0),0)</f>
        <v>0</v>
      </c>
      <c r="CS59" s="283">
        <f>IFERROR(IF(SUM($H$38:CS$38)=1,$G$56*($G49/SUM($G$47:$G$52)),0),0)</f>
        <v>0</v>
      </c>
      <c r="CT59" s="283">
        <f>IFERROR(IF(SUM($H$38:CT$38)=1,$G$56*($G49/SUM($G$47:$G$52)),0),0)</f>
        <v>0</v>
      </c>
      <c r="CU59" s="283">
        <f>IFERROR(IF(SUM($H$38:CU$38)=1,$G$56*($G49/SUM($G$47:$G$52)),0),0)</f>
        <v>0</v>
      </c>
      <c r="CV59" s="283">
        <f>IFERROR(IF(SUM($H$38:CV$38)=1,$G$56*($G49/SUM($G$47:$G$52)),0),0)</f>
        <v>0</v>
      </c>
      <c r="CW59" s="283">
        <f>IFERROR(IF(SUM($H$38:CW$38)=1,$G$56*($G49/SUM($G$47:$G$52)),0),0)</f>
        <v>0</v>
      </c>
      <c r="CX59" s="283">
        <f>IFERROR(IF(SUM($H$38:CX$38)=1,$G$56*($G49/SUM($G$47:$G$52)),0),0)</f>
        <v>0</v>
      </c>
      <c r="CY59" s="283">
        <f>IFERROR(IF(SUM($H$38:CY$38)=1,$G$56*($G49/SUM($G$47:$G$52)),0),0)</f>
        <v>0</v>
      </c>
      <c r="CZ59" s="283">
        <f>IFERROR(IF(SUM($H$38:CZ$38)=1,$G$56*($G49/SUM($G$47:$G$52)),0),0)</f>
        <v>0</v>
      </c>
      <c r="DA59" s="283">
        <f>IFERROR(IF(SUM($H$38:DA$38)=1,$G$56*($G49/SUM($G$47:$G$52)),0),0)</f>
        <v>0</v>
      </c>
      <c r="DB59" s="283">
        <f>IFERROR(IF(SUM($H$38:DB$38)=1,$G$56*($G49/SUM($G$47:$G$52)),0),0)</f>
        <v>0</v>
      </c>
      <c r="DC59" s="283">
        <f>IFERROR(IF(SUM($H$38:DC$38)=1,$G$56*($G49/SUM($G$47:$G$52)),0),0)</f>
        <v>0</v>
      </c>
      <c r="DD59" s="283">
        <f>IFERROR(IF(SUM($H$38:DD$38)=1,$G$56*($G49/SUM($G$47:$G$52)),0),0)</f>
        <v>0</v>
      </c>
      <c r="DE59" s="283">
        <f>IFERROR(IF(SUM($H$38:DE$38)=1,$G$56*($G49/SUM($G$47:$G$52)),0),0)</f>
        <v>0</v>
      </c>
      <c r="DF59" s="283">
        <f>IFERROR(IF(SUM($H$38:DF$38)=1,$G$56*($G49/SUM($G$47:$G$52)),0),0)</f>
        <v>0</v>
      </c>
      <c r="DG59" s="283">
        <f>IFERROR(IF(SUM($H$38:DG$38)=1,$G$56*($G49/SUM($G$47:$G$52)),0),0)</f>
        <v>0</v>
      </c>
      <c r="DH59" s="283">
        <f>IFERROR(IF(SUM($H$38:DH$38)=1,$G$56*($G49/SUM($G$47:$G$52)),0),0)</f>
        <v>0</v>
      </c>
      <c r="DI59" s="283">
        <f>IFERROR(IF(SUM($H$38:DI$38)=1,$G$56*($G49/SUM($G$47:$G$52)),0),0)</f>
        <v>0</v>
      </c>
      <c r="DJ59" s="283">
        <f>IFERROR(IF(SUM($H$38:DJ$38)=1,$G$56*($G49/SUM($G$47:$G$52)),0),0)</f>
        <v>0</v>
      </c>
      <c r="DK59" s="283">
        <f>IFERROR(IF(SUM($H$38:DK$38)=1,$G$56*($G49/SUM($G$47:$G$52)),0),0)</f>
        <v>0</v>
      </c>
      <c r="DL59" s="283">
        <f>IFERROR(IF(SUM($H$38:DL$38)=1,$G$56*($G49/SUM($G$47:$G$52)),0),0)</f>
        <v>0</v>
      </c>
      <c r="DM59" s="283">
        <f>IFERROR(IF(SUM($H$38:DM$38)=1,$G$56*($G49/SUM($G$47:$G$52)),0),0)</f>
        <v>0</v>
      </c>
      <c r="DN59" s="283">
        <f>IFERROR(IF(SUM($H$38:DN$38)=1,$G$56*($G49/SUM($G$47:$G$52)),0),0)</f>
        <v>0</v>
      </c>
      <c r="DO59" s="283">
        <f>IFERROR(IF(SUM($H$38:DO$38)=1,$G$56*($G49/SUM($G$47:$G$52)),0),0)</f>
        <v>0</v>
      </c>
      <c r="DP59" s="283">
        <f>IFERROR(IF(SUM($H$38:DP$38)=1,$G$56*($G49/SUM($G$47:$G$52)),0),0)</f>
        <v>0</v>
      </c>
      <c r="DQ59" s="283">
        <f>IFERROR(IF(SUM($H$38:DQ$38)=1,$G$56*($G49/SUM($G$47:$G$52)),0),0)</f>
        <v>0</v>
      </c>
      <c r="DR59" s="283">
        <f>IFERROR(IF(SUM($H$38:DR$38)=1,$G$56*($G49/SUM($G$47:$G$52)),0),0)</f>
        <v>0</v>
      </c>
      <c r="DS59" s="283">
        <f>IFERROR(IF(SUM($H$38:DS$38)=1,$G$56*($G49/SUM($G$47:$G$52)),0),0)</f>
        <v>0</v>
      </c>
      <c r="DT59" s="279"/>
    </row>
    <row r="60" spans="3:124" x14ac:dyDescent="0.3">
      <c r="C60" s="279"/>
      <c r="D60" s="280" t="s">
        <v>453</v>
      </c>
      <c r="E60" s="280"/>
      <c r="F60" s="281" t="str">
        <f t="shared" si="25"/>
        <v>INR Mn</v>
      </c>
      <c r="G60" s="282">
        <f t="shared" si="26"/>
        <v>5.9384545385252467</v>
      </c>
      <c r="H60" s="283">
        <f>IFERROR(IF(SUM($H$38:H$38)=1,$G$56*($G50/SUM($G$47:$G$52)),0),0)</f>
        <v>0</v>
      </c>
      <c r="I60" s="283">
        <f>IFERROR(IF(SUM($H$38:I$38)=1,$G$56*($G50/SUM($G$47:$G$52)),0),0)</f>
        <v>0</v>
      </c>
      <c r="J60" s="283">
        <f>IFERROR(IF(SUM($H$38:J$38)=1,$G$56*($G50/SUM($G$47:$G$52)),0),0)</f>
        <v>0</v>
      </c>
      <c r="K60" s="283">
        <f>IFERROR(IF(SUM($H$38:K$38)=1,$G$56*($G50/SUM($G$47:$G$52)),0),0)</f>
        <v>5.9384545385252467</v>
      </c>
      <c r="L60" s="283">
        <f>IFERROR(IF(SUM($H$38:L$38)=1,$G$56*($G50/SUM($G$47:$G$52)),0),0)</f>
        <v>0</v>
      </c>
      <c r="M60" s="283">
        <f>IFERROR(IF(SUM($H$38:M$38)=1,$G$56*($G50/SUM($G$47:$G$52)),0),0)</f>
        <v>0</v>
      </c>
      <c r="N60" s="283">
        <f>IFERROR(IF(SUM($H$38:N$38)=1,$G$56*($G50/SUM($G$47:$G$52)),0),0)</f>
        <v>0</v>
      </c>
      <c r="O60" s="283">
        <f>IFERROR(IF(SUM($H$38:O$38)=1,$G$56*($G50/SUM($G$47:$G$52)),0),0)</f>
        <v>0</v>
      </c>
      <c r="P60" s="283">
        <f>IFERROR(IF(SUM($H$38:P$38)=1,$G$56*($G50/SUM($G$47:$G$52)),0),0)</f>
        <v>0</v>
      </c>
      <c r="Q60" s="283">
        <f>IFERROR(IF(SUM($H$38:Q$38)=1,$G$56*($G50/SUM($G$47:$G$52)),0),0)</f>
        <v>0</v>
      </c>
      <c r="R60" s="283">
        <f>IFERROR(IF(SUM($H$38:R$38)=1,$G$56*($G50/SUM($G$47:$G$52)),0),0)</f>
        <v>0</v>
      </c>
      <c r="S60" s="283">
        <f>IFERROR(IF(SUM($H$38:S$38)=1,$G$56*($G50/SUM($G$47:$G$52)),0),0)</f>
        <v>0</v>
      </c>
      <c r="T60" s="283">
        <f>IFERROR(IF(SUM($H$38:T$38)=1,$G$56*($G50/SUM($G$47:$G$52)),0),0)</f>
        <v>0</v>
      </c>
      <c r="U60" s="283">
        <f>IFERROR(IF(SUM($H$38:U$38)=1,$G$56*($G50/SUM($G$47:$G$52)),0),0)</f>
        <v>0</v>
      </c>
      <c r="V60" s="283">
        <f>IFERROR(IF(SUM($H$38:V$38)=1,$G$56*($G50/SUM($G$47:$G$52)),0),0)</f>
        <v>0</v>
      </c>
      <c r="W60" s="283">
        <f>IFERROR(IF(SUM($H$38:W$38)=1,$G$56*($G50/SUM($G$47:$G$52)),0),0)</f>
        <v>0</v>
      </c>
      <c r="X60" s="283">
        <f>IFERROR(IF(SUM($H$38:X$38)=1,$G$56*($G50/SUM($G$47:$G$52)),0),0)</f>
        <v>0</v>
      </c>
      <c r="Y60" s="283">
        <f>IFERROR(IF(SUM($H$38:Y$38)=1,$G$56*($G50/SUM($G$47:$G$52)),0),0)</f>
        <v>0</v>
      </c>
      <c r="Z60" s="283">
        <f>IFERROR(IF(SUM($H$38:Z$38)=1,$G$56*($G50/SUM($G$47:$G$52)),0),0)</f>
        <v>0</v>
      </c>
      <c r="AA60" s="283">
        <f>IFERROR(IF(SUM($H$38:AA$38)=1,$G$56*($G50/SUM($G$47:$G$52)),0),0)</f>
        <v>0</v>
      </c>
      <c r="AB60" s="283">
        <f>IFERROR(IF(SUM($H$38:AB$38)=1,$G$56*($G50/SUM($G$47:$G$52)),0),0)</f>
        <v>0</v>
      </c>
      <c r="AC60" s="283">
        <f>IFERROR(IF(SUM($H$38:AC$38)=1,$G$56*($G50/SUM($G$47:$G$52)),0),0)</f>
        <v>0</v>
      </c>
      <c r="AD60" s="283">
        <f>IFERROR(IF(SUM($H$38:AD$38)=1,$G$56*($G50/SUM($G$47:$G$52)),0),0)</f>
        <v>0</v>
      </c>
      <c r="AE60" s="283">
        <f>IFERROR(IF(SUM($H$38:AE$38)=1,$G$56*($G50/SUM($G$47:$G$52)),0),0)</f>
        <v>0</v>
      </c>
      <c r="AF60" s="283">
        <f>IFERROR(IF(SUM($H$38:AF$38)=1,$G$56*($G50/SUM($G$47:$G$52)),0),0)</f>
        <v>0</v>
      </c>
      <c r="AG60" s="283">
        <f>IFERROR(IF(SUM($H$38:AG$38)=1,$G$56*($G50/SUM($G$47:$G$52)),0),0)</f>
        <v>0</v>
      </c>
      <c r="AH60" s="283">
        <f>IFERROR(IF(SUM($H$38:AH$38)=1,$G$56*($G50/SUM($G$47:$G$52)),0),0)</f>
        <v>0</v>
      </c>
      <c r="AI60" s="283">
        <f>IFERROR(IF(SUM($H$38:AI$38)=1,$G$56*($G50/SUM($G$47:$G$52)),0),0)</f>
        <v>0</v>
      </c>
      <c r="AJ60" s="283">
        <f>IFERROR(IF(SUM($H$38:AJ$38)=1,$G$56*($G50/SUM($G$47:$G$52)),0),0)</f>
        <v>0</v>
      </c>
      <c r="AK60" s="283">
        <f>IFERROR(IF(SUM($H$38:AK$38)=1,$G$56*($G50/SUM($G$47:$G$52)),0),0)</f>
        <v>0</v>
      </c>
      <c r="AL60" s="283">
        <f>IFERROR(IF(SUM($H$38:AL$38)=1,$G$56*($G50/SUM($G$47:$G$52)),0),0)</f>
        <v>0</v>
      </c>
      <c r="AM60" s="283">
        <f>IFERROR(IF(SUM($H$38:AM$38)=1,$G$56*($G50/SUM($G$47:$G$52)),0),0)</f>
        <v>0</v>
      </c>
      <c r="AN60" s="283">
        <f>IFERROR(IF(SUM($H$38:AN$38)=1,$G$56*($G50/SUM($G$47:$G$52)),0),0)</f>
        <v>0</v>
      </c>
      <c r="AO60" s="283">
        <f>IFERROR(IF(SUM($H$38:AO$38)=1,$G$56*($G50/SUM($G$47:$G$52)),0),0)</f>
        <v>0</v>
      </c>
      <c r="AP60" s="283">
        <f>IFERROR(IF(SUM($H$38:AP$38)=1,$G$56*($G50/SUM($G$47:$G$52)),0),0)</f>
        <v>0</v>
      </c>
      <c r="AQ60" s="283">
        <f>IFERROR(IF(SUM($H$38:AQ$38)=1,$G$56*($G50/SUM($G$47:$G$52)),0),0)</f>
        <v>0</v>
      </c>
      <c r="AR60" s="283">
        <f>IFERROR(IF(SUM($H$38:AR$38)=1,$G$56*($G50/SUM($G$47:$G$52)),0),0)</f>
        <v>0</v>
      </c>
      <c r="AS60" s="283">
        <f>IFERROR(IF(SUM($H$38:AS$38)=1,$G$56*($G50/SUM($G$47:$G$52)),0),0)</f>
        <v>0</v>
      </c>
      <c r="AT60" s="283">
        <f>IFERROR(IF(SUM($H$38:AT$38)=1,$G$56*($G50/SUM($G$47:$G$52)),0),0)</f>
        <v>0</v>
      </c>
      <c r="AU60" s="283">
        <f>IFERROR(IF(SUM($H$38:AU$38)=1,$G$56*($G50/SUM($G$47:$G$52)),0),0)</f>
        <v>0</v>
      </c>
      <c r="AV60" s="283">
        <f>IFERROR(IF(SUM($H$38:AV$38)=1,$G$56*($G50/SUM($G$47:$G$52)),0),0)</f>
        <v>0</v>
      </c>
      <c r="AW60" s="283">
        <f>IFERROR(IF(SUM($H$38:AW$38)=1,$G$56*($G50/SUM($G$47:$G$52)),0),0)</f>
        <v>0</v>
      </c>
      <c r="AX60" s="283">
        <f>IFERROR(IF(SUM($H$38:AX$38)=1,$G$56*($G50/SUM($G$47:$G$52)),0),0)</f>
        <v>0</v>
      </c>
      <c r="AY60" s="283">
        <f>IFERROR(IF(SUM($H$38:AY$38)=1,$G$56*($G50/SUM($G$47:$G$52)),0),0)</f>
        <v>0</v>
      </c>
      <c r="AZ60" s="283">
        <f>IFERROR(IF(SUM($H$38:AZ$38)=1,$G$56*($G50/SUM($G$47:$G$52)),0),0)</f>
        <v>0</v>
      </c>
      <c r="BA60" s="283">
        <f>IFERROR(IF(SUM($H$38:BA$38)=1,$G$56*($G50/SUM($G$47:$G$52)),0),0)</f>
        <v>0</v>
      </c>
      <c r="BB60" s="283">
        <f>IFERROR(IF(SUM($H$38:BB$38)=1,$G$56*($G50/SUM($G$47:$G$52)),0),0)</f>
        <v>0</v>
      </c>
      <c r="BC60" s="283">
        <f>IFERROR(IF(SUM($H$38:BC$38)=1,$G$56*($G50/SUM($G$47:$G$52)),0),0)</f>
        <v>0</v>
      </c>
      <c r="BD60" s="283">
        <f>IFERROR(IF(SUM($H$38:BD$38)=1,$G$56*($G50/SUM($G$47:$G$52)),0),0)</f>
        <v>0</v>
      </c>
      <c r="BE60" s="283">
        <f>IFERROR(IF(SUM($H$38:BE$38)=1,$G$56*($G50/SUM($G$47:$G$52)),0),0)</f>
        <v>0</v>
      </c>
      <c r="BF60" s="283">
        <f>IFERROR(IF(SUM($H$38:BF$38)=1,$G$56*($G50/SUM($G$47:$G$52)),0),0)</f>
        <v>0</v>
      </c>
      <c r="BG60" s="283">
        <f>IFERROR(IF(SUM($H$38:BG$38)=1,$G$56*($G50/SUM($G$47:$G$52)),0),0)</f>
        <v>0</v>
      </c>
      <c r="BH60" s="283">
        <f>IFERROR(IF(SUM($H$38:BH$38)=1,$G$56*($G50/SUM($G$47:$G$52)),0),0)</f>
        <v>0</v>
      </c>
      <c r="BI60" s="283">
        <f>IFERROR(IF(SUM($H$38:BI$38)=1,$G$56*($G50/SUM($G$47:$G$52)),0),0)</f>
        <v>0</v>
      </c>
      <c r="BJ60" s="283">
        <f>IFERROR(IF(SUM($H$38:BJ$38)=1,$G$56*($G50/SUM($G$47:$G$52)),0),0)</f>
        <v>0</v>
      </c>
      <c r="BK60" s="283">
        <f>IFERROR(IF(SUM($H$38:BK$38)=1,$G$56*($G50/SUM($G$47:$G$52)),0),0)</f>
        <v>0</v>
      </c>
      <c r="BL60" s="283">
        <f>IFERROR(IF(SUM($H$38:BL$38)=1,$G$56*($G50/SUM($G$47:$G$52)),0),0)</f>
        <v>0</v>
      </c>
      <c r="BM60" s="283">
        <f>IFERROR(IF(SUM($H$38:BM$38)=1,$G$56*($G50/SUM($G$47:$G$52)),0),0)</f>
        <v>0</v>
      </c>
      <c r="BN60" s="283">
        <f>IFERROR(IF(SUM($H$38:BN$38)=1,$G$56*($G50/SUM($G$47:$G$52)),0),0)</f>
        <v>0</v>
      </c>
      <c r="BO60" s="283">
        <f>IFERROR(IF(SUM($H$38:BO$38)=1,$G$56*($G50/SUM($G$47:$G$52)),0),0)</f>
        <v>0</v>
      </c>
      <c r="BP60" s="283">
        <f>IFERROR(IF(SUM($H$38:BP$38)=1,$G$56*($G50/SUM($G$47:$G$52)),0),0)</f>
        <v>0</v>
      </c>
      <c r="BQ60" s="283">
        <f>IFERROR(IF(SUM($H$38:BQ$38)=1,$G$56*($G50/SUM($G$47:$G$52)),0),0)</f>
        <v>0</v>
      </c>
      <c r="BR60" s="283">
        <f>IFERROR(IF(SUM($H$38:BR$38)=1,$G$56*($G50/SUM($G$47:$G$52)),0),0)</f>
        <v>0</v>
      </c>
      <c r="BS60" s="283">
        <f>IFERROR(IF(SUM($H$38:BS$38)=1,$G$56*($G50/SUM($G$47:$G$52)),0),0)</f>
        <v>0</v>
      </c>
      <c r="BT60" s="283">
        <f>IFERROR(IF(SUM($H$38:BT$38)=1,$G$56*($G50/SUM($G$47:$G$52)),0),0)</f>
        <v>0</v>
      </c>
      <c r="BU60" s="283">
        <f>IFERROR(IF(SUM($H$38:BU$38)=1,$G$56*($G50/SUM($G$47:$G$52)),0),0)</f>
        <v>0</v>
      </c>
      <c r="BV60" s="283">
        <f>IFERROR(IF(SUM($H$38:BV$38)=1,$G$56*($G50/SUM($G$47:$G$52)),0),0)</f>
        <v>0</v>
      </c>
      <c r="BW60" s="283">
        <f>IFERROR(IF(SUM($H$38:BW$38)=1,$G$56*($G50/SUM($G$47:$G$52)),0),0)</f>
        <v>0</v>
      </c>
      <c r="BX60" s="283">
        <f>IFERROR(IF(SUM($H$38:BX$38)=1,$G$56*($G50/SUM($G$47:$G$52)),0),0)</f>
        <v>0</v>
      </c>
      <c r="BY60" s="283">
        <f>IFERROR(IF(SUM($H$38:BY$38)=1,$G$56*($G50/SUM($G$47:$G$52)),0),0)</f>
        <v>0</v>
      </c>
      <c r="BZ60" s="283">
        <f>IFERROR(IF(SUM($H$38:BZ$38)=1,$G$56*($G50/SUM($G$47:$G$52)),0),0)</f>
        <v>0</v>
      </c>
      <c r="CA60" s="283">
        <f>IFERROR(IF(SUM($H$38:CA$38)=1,$G$56*($G50/SUM($G$47:$G$52)),0),0)</f>
        <v>0</v>
      </c>
      <c r="CB60" s="283">
        <f>IFERROR(IF(SUM($H$38:CB$38)=1,$G$56*($G50/SUM($G$47:$G$52)),0),0)</f>
        <v>0</v>
      </c>
      <c r="CC60" s="283">
        <f>IFERROR(IF(SUM($H$38:CC$38)=1,$G$56*($G50/SUM($G$47:$G$52)),0),0)</f>
        <v>0</v>
      </c>
      <c r="CD60" s="283">
        <f>IFERROR(IF(SUM($H$38:CD$38)=1,$G$56*($G50/SUM($G$47:$G$52)),0),0)</f>
        <v>0</v>
      </c>
      <c r="CE60" s="283">
        <f>IFERROR(IF(SUM($H$38:CE$38)=1,$G$56*($G50/SUM($G$47:$G$52)),0),0)</f>
        <v>0</v>
      </c>
      <c r="CF60" s="283">
        <f>IFERROR(IF(SUM($H$38:CF$38)=1,$G$56*($G50/SUM($G$47:$G$52)),0),0)</f>
        <v>0</v>
      </c>
      <c r="CG60" s="283">
        <f>IFERROR(IF(SUM($H$38:CG$38)=1,$G$56*($G50/SUM($G$47:$G$52)),0),0)</f>
        <v>0</v>
      </c>
      <c r="CH60" s="283">
        <f>IFERROR(IF(SUM($H$38:CH$38)=1,$G$56*($G50/SUM($G$47:$G$52)),0),0)</f>
        <v>0</v>
      </c>
      <c r="CI60" s="283">
        <f>IFERROR(IF(SUM($H$38:CI$38)=1,$G$56*($G50/SUM($G$47:$G$52)),0),0)</f>
        <v>0</v>
      </c>
      <c r="CJ60" s="283">
        <f>IFERROR(IF(SUM($H$38:CJ$38)=1,$G$56*($G50/SUM($G$47:$G$52)),0),0)</f>
        <v>0</v>
      </c>
      <c r="CK60" s="283">
        <f>IFERROR(IF(SUM($H$38:CK$38)=1,$G$56*($G50/SUM($G$47:$G$52)),0),0)</f>
        <v>0</v>
      </c>
      <c r="CL60" s="283">
        <f>IFERROR(IF(SUM($H$38:CL$38)=1,$G$56*($G50/SUM($G$47:$G$52)),0),0)</f>
        <v>0</v>
      </c>
      <c r="CM60" s="283">
        <f>IFERROR(IF(SUM($H$38:CM$38)=1,$G$56*($G50/SUM($G$47:$G$52)),0),0)</f>
        <v>0</v>
      </c>
      <c r="CN60" s="283">
        <f>IFERROR(IF(SUM($H$38:CN$38)=1,$G$56*($G50/SUM($G$47:$G$52)),0),0)</f>
        <v>0</v>
      </c>
      <c r="CO60" s="283">
        <f>IFERROR(IF(SUM($H$38:CO$38)=1,$G$56*($G50/SUM($G$47:$G$52)),0),0)</f>
        <v>0</v>
      </c>
      <c r="CP60" s="283">
        <f>IFERROR(IF(SUM($H$38:CP$38)=1,$G$56*($G50/SUM($G$47:$G$52)),0),0)</f>
        <v>0</v>
      </c>
      <c r="CQ60" s="283">
        <f>IFERROR(IF(SUM($H$38:CQ$38)=1,$G$56*($G50/SUM($G$47:$G$52)),0),0)</f>
        <v>0</v>
      </c>
      <c r="CR60" s="283">
        <f>IFERROR(IF(SUM($H$38:CR$38)=1,$G$56*($G50/SUM($G$47:$G$52)),0),0)</f>
        <v>0</v>
      </c>
      <c r="CS60" s="283">
        <f>IFERROR(IF(SUM($H$38:CS$38)=1,$G$56*($G50/SUM($G$47:$G$52)),0),0)</f>
        <v>0</v>
      </c>
      <c r="CT60" s="283">
        <f>IFERROR(IF(SUM($H$38:CT$38)=1,$G$56*($G50/SUM($G$47:$G$52)),0),0)</f>
        <v>0</v>
      </c>
      <c r="CU60" s="283">
        <f>IFERROR(IF(SUM($H$38:CU$38)=1,$G$56*($G50/SUM($G$47:$G$52)),0),0)</f>
        <v>0</v>
      </c>
      <c r="CV60" s="283">
        <f>IFERROR(IF(SUM($H$38:CV$38)=1,$G$56*($G50/SUM($G$47:$G$52)),0),0)</f>
        <v>0</v>
      </c>
      <c r="CW60" s="283">
        <f>IFERROR(IF(SUM($H$38:CW$38)=1,$G$56*($G50/SUM($G$47:$G$52)),0),0)</f>
        <v>0</v>
      </c>
      <c r="CX60" s="283">
        <f>IFERROR(IF(SUM($H$38:CX$38)=1,$G$56*($G50/SUM($G$47:$G$52)),0),0)</f>
        <v>0</v>
      </c>
      <c r="CY60" s="283">
        <f>IFERROR(IF(SUM($H$38:CY$38)=1,$G$56*($G50/SUM($G$47:$G$52)),0),0)</f>
        <v>0</v>
      </c>
      <c r="CZ60" s="283">
        <f>IFERROR(IF(SUM($H$38:CZ$38)=1,$G$56*($G50/SUM($G$47:$G$52)),0),0)</f>
        <v>0</v>
      </c>
      <c r="DA60" s="283">
        <f>IFERROR(IF(SUM($H$38:DA$38)=1,$G$56*($G50/SUM($G$47:$G$52)),0),0)</f>
        <v>0</v>
      </c>
      <c r="DB60" s="283">
        <f>IFERROR(IF(SUM($H$38:DB$38)=1,$G$56*($G50/SUM($G$47:$G$52)),0),0)</f>
        <v>0</v>
      </c>
      <c r="DC60" s="283">
        <f>IFERROR(IF(SUM($H$38:DC$38)=1,$G$56*($G50/SUM($G$47:$G$52)),0),0)</f>
        <v>0</v>
      </c>
      <c r="DD60" s="283">
        <f>IFERROR(IF(SUM($H$38:DD$38)=1,$G$56*($G50/SUM($G$47:$G$52)),0),0)</f>
        <v>0</v>
      </c>
      <c r="DE60" s="283">
        <f>IFERROR(IF(SUM($H$38:DE$38)=1,$G$56*($G50/SUM($G$47:$G$52)),0),0)</f>
        <v>0</v>
      </c>
      <c r="DF60" s="283">
        <f>IFERROR(IF(SUM($H$38:DF$38)=1,$G$56*($G50/SUM($G$47:$G$52)),0),0)</f>
        <v>0</v>
      </c>
      <c r="DG60" s="283">
        <f>IFERROR(IF(SUM($H$38:DG$38)=1,$G$56*($G50/SUM($G$47:$G$52)),0),0)</f>
        <v>0</v>
      </c>
      <c r="DH60" s="283">
        <f>IFERROR(IF(SUM($H$38:DH$38)=1,$G$56*($G50/SUM($G$47:$G$52)),0),0)</f>
        <v>0</v>
      </c>
      <c r="DI60" s="283">
        <f>IFERROR(IF(SUM($H$38:DI$38)=1,$G$56*($G50/SUM($G$47:$G$52)),0),0)</f>
        <v>0</v>
      </c>
      <c r="DJ60" s="283">
        <f>IFERROR(IF(SUM($H$38:DJ$38)=1,$G$56*($G50/SUM($G$47:$G$52)),0),0)</f>
        <v>0</v>
      </c>
      <c r="DK60" s="283">
        <f>IFERROR(IF(SUM($H$38:DK$38)=1,$G$56*($G50/SUM($G$47:$G$52)),0),0)</f>
        <v>0</v>
      </c>
      <c r="DL60" s="283">
        <f>IFERROR(IF(SUM($H$38:DL$38)=1,$G$56*($G50/SUM($G$47:$G$52)),0),0)</f>
        <v>0</v>
      </c>
      <c r="DM60" s="283">
        <f>IFERROR(IF(SUM($H$38:DM$38)=1,$G$56*($G50/SUM($G$47:$G$52)),0),0)</f>
        <v>0</v>
      </c>
      <c r="DN60" s="283">
        <f>IFERROR(IF(SUM($H$38:DN$38)=1,$G$56*($G50/SUM($G$47:$G$52)),0),0)</f>
        <v>0</v>
      </c>
      <c r="DO60" s="283">
        <f>IFERROR(IF(SUM($H$38:DO$38)=1,$G$56*($G50/SUM($G$47:$G$52)),0),0)</f>
        <v>0</v>
      </c>
      <c r="DP60" s="283">
        <f>IFERROR(IF(SUM($H$38:DP$38)=1,$G$56*($G50/SUM($G$47:$G$52)),0),0)</f>
        <v>0</v>
      </c>
      <c r="DQ60" s="283">
        <f>IFERROR(IF(SUM($H$38:DQ$38)=1,$G$56*($G50/SUM($G$47:$G$52)),0),0)</f>
        <v>0</v>
      </c>
      <c r="DR60" s="283">
        <f>IFERROR(IF(SUM($H$38:DR$38)=1,$G$56*($G50/SUM($G$47:$G$52)),0),0)</f>
        <v>0</v>
      </c>
      <c r="DS60" s="283">
        <f>IFERROR(IF(SUM($H$38:DS$38)=1,$G$56*($G50/SUM($G$47:$G$52)),0),0)</f>
        <v>0</v>
      </c>
      <c r="DT60" s="279"/>
    </row>
    <row r="61" spans="3:124" x14ac:dyDescent="0.3">
      <c r="C61" s="279"/>
      <c r="D61" s="280" t="s">
        <v>454</v>
      </c>
      <c r="E61" s="280"/>
      <c r="F61" s="281" t="str">
        <f t="shared" si="25"/>
        <v>INR Mn</v>
      </c>
      <c r="G61" s="282">
        <f t="shared" si="26"/>
        <v>56.07313895476414</v>
      </c>
      <c r="H61" s="283">
        <f>IFERROR(IF(SUM($H$38:H$38)=1,$G$56*($G51/SUM($G$47:$G$52)),0),0)</f>
        <v>0</v>
      </c>
      <c r="I61" s="283">
        <f>IFERROR(IF(SUM($H$38:I$38)=1,$G$56*($G51/SUM($G$47:$G$52)),0),0)</f>
        <v>0</v>
      </c>
      <c r="J61" s="283">
        <f>IFERROR(IF(SUM($H$38:J$38)=1,$G$56*($G51/SUM($G$47:$G$52)),0),0)</f>
        <v>0</v>
      </c>
      <c r="K61" s="283">
        <f>IFERROR(IF(SUM($H$38:K$38)=1,$G$56*($G51/SUM($G$47:$G$52)),0),0)</f>
        <v>56.07313895476414</v>
      </c>
      <c r="L61" s="283">
        <f>IFERROR(IF(SUM($H$38:L$38)=1,$G$56*($G51/SUM($G$47:$G$52)),0),0)</f>
        <v>0</v>
      </c>
      <c r="M61" s="283">
        <f>IFERROR(IF(SUM($H$38:M$38)=1,$G$56*($G51/SUM($G$47:$G$52)),0),0)</f>
        <v>0</v>
      </c>
      <c r="N61" s="283">
        <f>IFERROR(IF(SUM($H$38:N$38)=1,$G$56*($G51/SUM($G$47:$G$52)),0),0)</f>
        <v>0</v>
      </c>
      <c r="O61" s="283">
        <f>IFERROR(IF(SUM($H$38:O$38)=1,$G$56*($G51/SUM($G$47:$G$52)),0),0)</f>
        <v>0</v>
      </c>
      <c r="P61" s="283">
        <f>IFERROR(IF(SUM($H$38:P$38)=1,$G$56*($G51/SUM($G$47:$G$52)),0),0)</f>
        <v>0</v>
      </c>
      <c r="Q61" s="283">
        <f>IFERROR(IF(SUM($H$38:Q$38)=1,$G$56*($G51/SUM($G$47:$G$52)),0),0)</f>
        <v>0</v>
      </c>
      <c r="R61" s="283">
        <f>IFERROR(IF(SUM($H$38:R$38)=1,$G$56*($G51/SUM($G$47:$G$52)),0),0)</f>
        <v>0</v>
      </c>
      <c r="S61" s="283">
        <f>IFERROR(IF(SUM($H$38:S$38)=1,$G$56*($G51/SUM($G$47:$G$52)),0),0)</f>
        <v>0</v>
      </c>
      <c r="T61" s="283">
        <f>IFERROR(IF(SUM($H$38:T$38)=1,$G$56*($G51/SUM($G$47:$G$52)),0),0)</f>
        <v>0</v>
      </c>
      <c r="U61" s="283">
        <f>IFERROR(IF(SUM($H$38:U$38)=1,$G$56*($G51/SUM($G$47:$G$52)),0),0)</f>
        <v>0</v>
      </c>
      <c r="V61" s="283">
        <f>IFERROR(IF(SUM($H$38:V$38)=1,$G$56*($G51/SUM($G$47:$G$52)),0),0)</f>
        <v>0</v>
      </c>
      <c r="W61" s="283">
        <f>IFERROR(IF(SUM($H$38:W$38)=1,$G$56*($G51/SUM($G$47:$G$52)),0),0)</f>
        <v>0</v>
      </c>
      <c r="X61" s="283">
        <f>IFERROR(IF(SUM($H$38:X$38)=1,$G$56*($G51/SUM($G$47:$G$52)),0),0)</f>
        <v>0</v>
      </c>
      <c r="Y61" s="283">
        <f>IFERROR(IF(SUM($H$38:Y$38)=1,$G$56*($G51/SUM($G$47:$G$52)),0),0)</f>
        <v>0</v>
      </c>
      <c r="Z61" s="283">
        <f>IFERROR(IF(SUM($H$38:Z$38)=1,$G$56*($G51/SUM($G$47:$G$52)),0),0)</f>
        <v>0</v>
      </c>
      <c r="AA61" s="283">
        <f>IFERROR(IF(SUM($H$38:AA$38)=1,$G$56*($G51/SUM($G$47:$G$52)),0),0)</f>
        <v>0</v>
      </c>
      <c r="AB61" s="283">
        <f>IFERROR(IF(SUM($H$38:AB$38)=1,$G$56*($G51/SUM($G$47:$G$52)),0),0)</f>
        <v>0</v>
      </c>
      <c r="AC61" s="283">
        <f>IFERROR(IF(SUM($H$38:AC$38)=1,$G$56*($G51/SUM($G$47:$G$52)),0),0)</f>
        <v>0</v>
      </c>
      <c r="AD61" s="283">
        <f>IFERROR(IF(SUM($H$38:AD$38)=1,$G$56*($G51/SUM($G$47:$G$52)),0),0)</f>
        <v>0</v>
      </c>
      <c r="AE61" s="283">
        <f>IFERROR(IF(SUM($H$38:AE$38)=1,$G$56*($G51/SUM($G$47:$G$52)),0),0)</f>
        <v>0</v>
      </c>
      <c r="AF61" s="283">
        <f>IFERROR(IF(SUM($H$38:AF$38)=1,$G$56*($G51/SUM($G$47:$G$52)),0),0)</f>
        <v>0</v>
      </c>
      <c r="AG61" s="283">
        <f>IFERROR(IF(SUM($H$38:AG$38)=1,$G$56*($G51/SUM($G$47:$G$52)),0),0)</f>
        <v>0</v>
      </c>
      <c r="AH61" s="283">
        <f>IFERROR(IF(SUM($H$38:AH$38)=1,$G$56*($G51/SUM($G$47:$G$52)),0),0)</f>
        <v>0</v>
      </c>
      <c r="AI61" s="283">
        <f>IFERROR(IF(SUM($H$38:AI$38)=1,$G$56*($G51/SUM($G$47:$G$52)),0),0)</f>
        <v>0</v>
      </c>
      <c r="AJ61" s="283">
        <f>IFERROR(IF(SUM($H$38:AJ$38)=1,$G$56*($G51/SUM($G$47:$G$52)),0),0)</f>
        <v>0</v>
      </c>
      <c r="AK61" s="283">
        <f>IFERROR(IF(SUM($H$38:AK$38)=1,$G$56*($G51/SUM($G$47:$G$52)),0),0)</f>
        <v>0</v>
      </c>
      <c r="AL61" s="283">
        <f>IFERROR(IF(SUM($H$38:AL$38)=1,$G$56*($G51/SUM($G$47:$G$52)),0),0)</f>
        <v>0</v>
      </c>
      <c r="AM61" s="283">
        <f>IFERROR(IF(SUM($H$38:AM$38)=1,$G$56*($G51/SUM($G$47:$G$52)),0),0)</f>
        <v>0</v>
      </c>
      <c r="AN61" s="283">
        <f>IFERROR(IF(SUM($H$38:AN$38)=1,$G$56*($G51/SUM($G$47:$G$52)),0),0)</f>
        <v>0</v>
      </c>
      <c r="AO61" s="283">
        <f>IFERROR(IF(SUM($H$38:AO$38)=1,$G$56*($G51/SUM($G$47:$G$52)),0),0)</f>
        <v>0</v>
      </c>
      <c r="AP61" s="283">
        <f>IFERROR(IF(SUM($H$38:AP$38)=1,$G$56*($G51/SUM($G$47:$G$52)),0),0)</f>
        <v>0</v>
      </c>
      <c r="AQ61" s="283">
        <f>IFERROR(IF(SUM($H$38:AQ$38)=1,$G$56*($G51/SUM($G$47:$G$52)),0),0)</f>
        <v>0</v>
      </c>
      <c r="AR61" s="283">
        <f>IFERROR(IF(SUM($H$38:AR$38)=1,$G$56*($G51/SUM($G$47:$G$52)),0),0)</f>
        <v>0</v>
      </c>
      <c r="AS61" s="283">
        <f>IFERROR(IF(SUM($H$38:AS$38)=1,$G$56*($G51/SUM($G$47:$G$52)),0),0)</f>
        <v>0</v>
      </c>
      <c r="AT61" s="283">
        <f>IFERROR(IF(SUM($H$38:AT$38)=1,$G$56*($G51/SUM($G$47:$G$52)),0),0)</f>
        <v>0</v>
      </c>
      <c r="AU61" s="283">
        <f>IFERROR(IF(SUM($H$38:AU$38)=1,$G$56*($G51/SUM($G$47:$G$52)),0),0)</f>
        <v>0</v>
      </c>
      <c r="AV61" s="283">
        <f>IFERROR(IF(SUM($H$38:AV$38)=1,$G$56*($G51/SUM($G$47:$G$52)),0),0)</f>
        <v>0</v>
      </c>
      <c r="AW61" s="283">
        <f>IFERROR(IF(SUM($H$38:AW$38)=1,$G$56*($G51/SUM($G$47:$G$52)),0),0)</f>
        <v>0</v>
      </c>
      <c r="AX61" s="283">
        <f>IFERROR(IF(SUM($H$38:AX$38)=1,$G$56*($G51/SUM($G$47:$G$52)),0),0)</f>
        <v>0</v>
      </c>
      <c r="AY61" s="283">
        <f>IFERROR(IF(SUM($H$38:AY$38)=1,$G$56*($G51/SUM($G$47:$G$52)),0),0)</f>
        <v>0</v>
      </c>
      <c r="AZ61" s="283">
        <f>IFERROR(IF(SUM($H$38:AZ$38)=1,$G$56*($G51/SUM($G$47:$G$52)),0),0)</f>
        <v>0</v>
      </c>
      <c r="BA61" s="283">
        <f>IFERROR(IF(SUM($H$38:BA$38)=1,$G$56*($G51/SUM($G$47:$G$52)),0),0)</f>
        <v>0</v>
      </c>
      <c r="BB61" s="283">
        <f>IFERROR(IF(SUM($H$38:BB$38)=1,$G$56*($G51/SUM($G$47:$G$52)),0),0)</f>
        <v>0</v>
      </c>
      <c r="BC61" s="283">
        <f>IFERROR(IF(SUM($H$38:BC$38)=1,$G$56*($G51/SUM($G$47:$G$52)),0),0)</f>
        <v>0</v>
      </c>
      <c r="BD61" s="283">
        <f>IFERROR(IF(SUM($H$38:BD$38)=1,$G$56*($G51/SUM($G$47:$G$52)),0),0)</f>
        <v>0</v>
      </c>
      <c r="BE61" s="283">
        <f>IFERROR(IF(SUM($H$38:BE$38)=1,$G$56*($G51/SUM($G$47:$G$52)),0),0)</f>
        <v>0</v>
      </c>
      <c r="BF61" s="283">
        <f>IFERROR(IF(SUM($H$38:BF$38)=1,$G$56*($G51/SUM($G$47:$G$52)),0),0)</f>
        <v>0</v>
      </c>
      <c r="BG61" s="283">
        <f>IFERROR(IF(SUM($H$38:BG$38)=1,$G$56*($G51/SUM($G$47:$G$52)),0),0)</f>
        <v>0</v>
      </c>
      <c r="BH61" s="283">
        <f>IFERROR(IF(SUM($H$38:BH$38)=1,$G$56*($G51/SUM($G$47:$G$52)),0),0)</f>
        <v>0</v>
      </c>
      <c r="BI61" s="283">
        <f>IFERROR(IF(SUM($H$38:BI$38)=1,$G$56*($G51/SUM($G$47:$G$52)),0),0)</f>
        <v>0</v>
      </c>
      <c r="BJ61" s="283">
        <f>IFERROR(IF(SUM($H$38:BJ$38)=1,$G$56*($G51/SUM($G$47:$G$52)),0),0)</f>
        <v>0</v>
      </c>
      <c r="BK61" s="283">
        <f>IFERROR(IF(SUM($H$38:BK$38)=1,$G$56*($G51/SUM($G$47:$G$52)),0),0)</f>
        <v>0</v>
      </c>
      <c r="BL61" s="283">
        <f>IFERROR(IF(SUM($H$38:BL$38)=1,$G$56*($G51/SUM($G$47:$G$52)),0),0)</f>
        <v>0</v>
      </c>
      <c r="BM61" s="283">
        <f>IFERROR(IF(SUM($H$38:BM$38)=1,$G$56*($G51/SUM($G$47:$G$52)),0),0)</f>
        <v>0</v>
      </c>
      <c r="BN61" s="283">
        <f>IFERROR(IF(SUM($H$38:BN$38)=1,$G$56*($G51/SUM($G$47:$G$52)),0),0)</f>
        <v>0</v>
      </c>
      <c r="BO61" s="283">
        <f>IFERROR(IF(SUM($H$38:BO$38)=1,$G$56*($G51/SUM($G$47:$G$52)),0),0)</f>
        <v>0</v>
      </c>
      <c r="BP61" s="283">
        <f>IFERROR(IF(SUM($H$38:BP$38)=1,$G$56*($G51/SUM($G$47:$G$52)),0),0)</f>
        <v>0</v>
      </c>
      <c r="BQ61" s="283">
        <f>IFERROR(IF(SUM($H$38:BQ$38)=1,$G$56*($G51/SUM($G$47:$G$52)),0),0)</f>
        <v>0</v>
      </c>
      <c r="BR61" s="283">
        <f>IFERROR(IF(SUM($H$38:BR$38)=1,$G$56*($G51/SUM($G$47:$G$52)),0),0)</f>
        <v>0</v>
      </c>
      <c r="BS61" s="283">
        <f>IFERROR(IF(SUM($H$38:BS$38)=1,$G$56*($G51/SUM($G$47:$G$52)),0),0)</f>
        <v>0</v>
      </c>
      <c r="BT61" s="283">
        <f>IFERROR(IF(SUM($H$38:BT$38)=1,$G$56*($G51/SUM($G$47:$G$52)),0),0)</f>
        <v>0</v>
      </c>
      <c r="BU61" s="283">
        <f>IFERROR(IF(SUM($H$38:BU$38)=1,$G$56*($G51/SUM($G$47:$G$52)),0),0)</f>
        <v>0</v>
      </c>
      <c r="BV61" s="283">
        <f>IFERROR(IF(SUM($H$38:BV$38)=1,$G$56*($G51/SUM($G$47:$G$52)),0),0)</f>
        <v>0</v>
      </c>
      <c r="BW61" s="283">
        <f>IFERROR(IF(SUM($H$38:BW$38)=1,$G$56*($G51/SUM($G$47:$G$52)),0),0)</f>
        <v>0</v>
      </c>
      <c r="BX61" s="283">
        <f>IFERROR(IF(SUM($H$38:BX$38)=1,$G$56*($G51/SUM($G$47:$G$52)),0),0)</f>
        <v>0</v>
      </c>
      <c r="BY61" s="283">
        <f>IFERROR(IF(SUM($H$38:BY$38)=1,$G$56*($G51/SUM($G$47:$G$52)),0),0)</f>
        <v>0</v>
      </c>
      <c r="BZ61" s="283">
        <f>IFERROR(IF(SUM($H$38:BZ$38)=1,$G$56*($G51/SUM($G$47:$G$52)),0),0)</f>
        <v>0</v>
      </c>
      <c r="CA61" s="283">
        <f>IFERROR(IF(SUM($H$38:CA$38)=1,$G$56*($G51/SUM($G$47:$G$52)),0),0)</f>
        <v>0</v>
      </c>
      <c r="CB61" s="283">
        <f>IFERROR(IF(SUM($H$38:CB$38)=1,$G$56*($G51/SUM($G$47:$G$52)),0),0)</f>
        <v>0</v>
      </c>
      <c r="CC61" s="283">
        <f>IFERROR(IF(SUM($H$38:CC$38)=1,$G$56*($G51/SUM($G$47:$G$52)),0),0)</f>
        <v>0</v>
      </c>
      <c r="CD61" s="283">
        <f>IFERROR(IF(SUM($H$38:CD$38)=1,$G$56*($G51/SUM($G$47:$G$52)),0),0)</f>
        <v>0</v>
      </c>
      <c r="CE61" s="283">
        <f>IFERROR(IF(SUM($H$38:CE$38)=1,$G$56*($G51/SUM($G$47:$G$52)),0),0)</f>
        <v>0</v>
      </c>
      <c r="CF61" s="283">
        <f>IFERROR(IF(SUM($H$38:CF$38)=1,$G$56*($G51/SUM($G$47:$G$52)),0),0)</f>
        <v>0</v>
      </c>
      <c r="CG61" s="283">
        <f>IFERROR(IF(SUM($H$38:CG$38)=1,$G$56*($G51/SUM($G$47:$G$52)),0),0)</f>
        <v>0</v>
      </c>
      <c r="CH61" s="283">
        <f>IFERROR(IF(SUM($H$38:CH$38)=1,$G$56*($G51/SUM($G$47:$G$52)),0),0)</f>
        <v>0</v>
      </c>
      <c r="CI61" s="283">
        <f>IFERROR(IF(SUM($H$38:CI$38)=1,$G$56*($G51/SUM($G$47:$G$52)),0),0)</f>
        <v>0</v>
      </c>
      <c r="CJ61" s="283">
        <f>IFERROR(IF(SUM($H$38:CJ$38)=1,$G$56*($G51/SUM($G$47:$G$52)),0),0)</f>
        <v>0</v>
      </c>
      <c r="CK61" s="283">
        <f>IFERROR(IF(SUM($H$38:CK$38)=1,$G$56*($G51/SUM($G$47:$G$52)),0),0)</f>
        <v>0</v>
      </c>
      <c r="CL61" s="283">
        <f>IFERROR(IF(SUM($H$38:CL$38)=1,$G$56*($G51/SUM($G$47:$G$52)),0),0)</f>
        <v>0</v>
      </c>
      <c r="CM61" s="283">
        <f>IFERROR(IF(SUM($H$38:CM$38)=1,$G$56*($G51/SUM($G$47:$G$52)),0),0)</f>
        <v>0</v>
      </c>
      <c r="CN61" s="283">
        <f>IFERROR(IF(SUM($H$38:CN$38)=1,$G$56*($G51/SUM($G$47:$G$52)),0),0)</f>
        <v>0</v>
      </c>
      <c r="CO61" s="283">
        <f>IFERROR(IF(SUM($H$38:CO$38)=1,$G$56*($G51/SUM($G$47:$G$52)),0),0)</f>
        <v>0</v>
      </c>
      <c r="CP61" s="283">
        <f>IFERROR(IF(SUM($H$38:CP$38)=1,$G$56*($G51/SUM($G$47:$G$52)),0),0)</f>
        <v>0</v>
      </c>
      <c r="CQ61" s="283">
        <f>IFERROR(IF(SUM($H$38:CQ$38)=1,$G$56*($G51/SUM($G$47:$G$52)),0),0)</f>
        <v>0</v>
      </c>
      <c r="CR61" s="283">
        <f>IFERROR(IF(SUM($H$38:CR$38)=1,$G$56*($G51/SUM($G$47:$G$52)),0),0)</f>
        <v>0</v>
      </c>
      <c r="CS61" s="283">
        <f>IFERROR(IF(SUM($H$38:CS$38)=1,$G$56*($G51/SUM($G$47:$G$52)),0),0)</f>
        <v>0</v>
      </c>
      <c r="CT61" s="283">
        <f>IFERROR(IF(SUM($H$38:CT$38)=1,$G$56*($G51/SUM($G$47:$G$52)),0),0)</f>
        <v>0</v>
      </c>
      <c r="CU61" s="283">
        <f>IFERROR(IF(SUM($H$38:CU$38)=1,$G$56*($G51/SUM($G$47:$G$52)),0),0)</f>
        <v>0</v>
      </c>
      <c r="CV61" s="283">
        <f>IFERROR(IF(SUM($H$38:CV$38)=1,$G$56*($G51/SUM($G$47:$G$52)),0),0)</f>
        <v>0</v>
      </c>
      <c r="CW61" s="283">
        <f>IFERROR(IF(SUM($H$38:CW$38)=1,$G$56*($G51/SUM($G$47:$G$52)),0),0)</f>
        <v>0</v>
      </c>
      <c r="CX61" s="283">
        <f>IFERROR(IF(SUM($H$38:CX$38)=1,$G$56*($G51/SUM($G$47:$G$52)),0),0)</f>
        <v>0</v>
      </c>
      <c r="CY61" s="283">
        <f>IFERROR(IF(SUM($H$38:CY$38)=1,$G$56*($G51/SUM($G$47:$G$52)),0),0)</f>
        <v>0</v>
      </c>
      <c r="CZ61" s="283">
        <f>IFERROR(IF(SUM($H$38:CZ$38)=1,$G$56*($G51/SUM($G$47:$G$52)),0),0)</f>
        <v>0</v>
      </c>
      <c r="DA61" s="283">
        <f>IFERROR(IF(SUM($H$38:DA$38)=1,$G$56*($G51/SUM($G$47:$G$52)),0),0)</f>
        <v>0</v>
      </c>
      <c r="DB61" s="283">
        <f>IFERROR(IF(SUM($H$38:DB$38)=1,$G$56*($G51/SUM($G$47:$G$52)),0),0)</f>
        <v>0</v>
      </c>
      <c r="DC61" s="283">
        <f>IFERROR(IF(SUM($H$38:DC$38)=1,$G$56*($G51/SUM($G$47:$G$52)),0),0)</f>
        <v>0</v>
      </c>
      <c r="DD61" s="283">
        <f>IFERROR(IF(SUM($H$38:DD$38)=1,$G$56*($G51/SUM($G$47:$G$52)),0),0)</f>
        <v>0</v>
      </c>
      <c r="DE61" s="283">
        <f>IFERROR(IF(SUM($H$38:DE$38)=1,$G$56*($G51/SUM($G$47:$G$52)),0),0)</f>
        <v>0</v>
      </c>
      <c r="DF61" s="283">
        <f>IFERROR(IF(SUM($H$38:DF$38)=1,$G$56*($G51/SUM($G$47:$G$52)),0),0)</f>
        <v>0</v>
      </c>
      <c r="DG61" s="283">
        <f>IFERROR(IF(SUM($H$38:DG$38)=1,$G$56*($G51/SUM($G$47:$G$52)),0),0)</f>
        <v>0</v>
      </c>
      <c r="DH61" s="283">
        <f>IFERROR(IF(SUM($H$38:DH$38)=1,$G$56*($G51/SUM($G$47:$G$52)),0),0)</f>
        <v>0</v>
      </c>
      <c r="DI61" s="283">
        <f>IFERROR(IF(SUM($H$38:DI$38)=1,$G$56*($G51/SUM($G$47:$G$52)),0),0)</f>
        <v>0</v>
      </c>
      <c r="DJ61" s="283">
        <f>IFERROR(IF(SUM($H$38:DJ$38)=1,$G$56*($G51/SUM($G$47:$G$52)),0),0)</f>
        <v>0</v>
      </c>
      <c r="DK61" s="283">
        <f>IFERROR(IF(SUM($H$38:DK$38)=1,$G$56*($G51/SUM($G$47:$G$52)),0),0)</f>
        <v>0</v>
      </c>
      <c r="DL61" s="283">
        <f>IFERROR(IF(SUM($H$38:DL$38)=1,$G$56*($G51/SUM($G$47:$G$52)),0),0)</f>
        <v>0</v>
      </c>
      <c r="DM61" s="283">
        <f>IFERROR(IF(SUM($H$38:DM$38)=1,$G$56*($G51/SUM($G$47:$G$52)),0),0)</f>
        <v>0</v>
      </c>
      <c r="DN61" s="283">
        <f>IFERROR(IF(SUM($H$38:DN$38)=1,$G$56*($G51/SUM($G$47:$G$52)),0),0)</f>
        <v>0</v>
      </c>
      <c r="DO61" s="283">
        <f>IFERROR(IF(SUM($H$38:DO$38)=1,$G$56*($G51/SUM($G$47:$G$52)),0),0)</f>
        <v>0</v>
      </c>
      <c r="DP61" s="283">
        <f>IFERROR(IF(SUM($H$38:DP$38)=1,$G$56*($G51/SUM($G$47:$G$52)),0),0)</f>
        <v>0</v>
      </c>
      <c r="DQ61" s="283">
        <f>IFERROR(IF(SUM($H$38:DQ$38)=1,$G$56*($G51/SUM($G$47:$G$52)),0),0)</f>
        <v>0</v>
      </c>
      <c r="DR61" s="283">
        <f>IFERROR(IF(SUM($H$38:DR$38)=1,$G$56*($G51/SUM($G$47:$G$52)),0),0)</f>
        <v>0</v>
      </c>
      <c r="DS61" s="283">
        <f>IFERROR(IF(SUM($H$38:DS$38)=1,$G$56*($G51/SUM($G$47:$G$52)),0),0)</f>
        <v>0</v>
      </c>
      <c r="DT61" s="279"/>
    </row>
    <row r="62" spans="3:124" x14ac:dyDescent="0.3">
      <c r="C62" s="279"/>
      <c r="D62" s="280" t="s">
        <v>455</v>
      </c>
      <c r="E62" s="280"/>
      <c r="F62" s="281" t="str">
        <f t="shared" si="25"/>
        <v>INR Mn</v>
      </c>
      <c r="G62" s="282">
        <f t="shared" si="26"/>
        <v>17.5</v>
      </c>
      <c r="H62" s="283">
        <f>IFERROR(IF(SUM($H$38:H$38)=1,$G$56*($G52/SUM($G$47:$G$52)),0),0)</f>
        <v>0</v>
      </c>
      <c r="I62" s="283">
        <f>IFERROR(IF(SUM($H$38:I$38)=1,$G$56*($G52/SUM($G$47:$G$52)),0),0)</f>
        <v>0</v>
      </c>
      <c r="J62" s="283">
        <f>IFERROR(IF(SUM($H$38:J$38)=1,$G$56*($G52/SUM($G$47:$G$52)),0),0)</f>
        <v>0</v>
      </c>
      <c r="K62" s="283">
        <f>IFERROR(IF(SUM($H$38:K$38)=1,$G$56*($G52/SUM($G$47:$G$52)),0),0)</f>
        <v>17.5</v>
      </c>
      <c r="L62" s="283">
        <f>IFERROR(IF(SUM($H$38:L$38)=1,$G$56*($G52/SUM($G$47:$G$52)),0),0)</f>
        <v>0</v>
      </c>
      <c r="M62" s="283">
        <f>IFERROR(IF(SUM($H$38:M$38)=1,$G$56*($G52/SUM($G$47:$G$52)),0),0)</f>
        <v>0</v>
      </c>
      <c r="N62" s="283">
        <f>IFERROR(IF(SUM($H$38:N$38)=1,$G$56*($G52/SUM($G$47:$G$52)),0),0)</f>
        <v>0</v>
      </c>
      <c r="O62" s="283">
        <f>IFERROR(IF(SUM($H$38:O$38)=1,$G$56*($G52/SUM($G$47:$G$52)),0),0)</f>
        <v>0</v>
      </c>
      <c r="P62" s="283">
        <f>IFERROR(IF(SUM($H$38:P$38)=1,$G$56*($G52/SUM($G$47:$G$52)),0),0)</f>
        <v>0</v>
      </c>
      <c r="Q62" s="283">
        <f>IFERROR(IF(SUM($H$38:Q$38)=1,$G$56*($G52/SUM($G$47:$G$52)),0),0)</f>
        <v>0</v>
      </c>
      <c r="R62" s="283">
        <f>IFERROR(IF(SUM($H$38:R$38)=1,$G$56*($G52/SUM($G$47:$G$52)),0),0)</f>
        <v>0</v>
      </c>
      <c r="S62" s="283">
        <f>IFERROR(IF(SUM($H$38:S$38)=1,$G$56*($G52/SUM($G$47:$G$52)),0),0)</f>
        <v>0</v>
      </c>
      <c r="T62" s="283">
        <f>IFERROR(IF(SUM($H$38:T$38)=1,$G$56*($G52/SUM($G$47:$G$52)),0),0)</f>
        <v>0</v>
      </c>
      <c r="U62" s="283">
        <f>IFERROR(IF(SUM($H$38:U$38)=1,$G$56*($G52/SUM($G$47:$G$52)),0),0)</f>
        <v>0</v>
      </c>
      <c r="V62" s="283">
        <f>IFERROR(IF(SUM($H$38:V$38)=1,$G$56*($G52/SUM($G$47:$G$52)),0),0)</f>
        <v>0</v>
      </c>
      <c r="W62" s="283">
        <f>IFERROR(IF(SUM($H$38:W$38)=1,$G$56*($G52/SUM($G$47:$G$52)),0),0)</f>
        <v>0</v>
      </c>
      <c r="X62" s="283">
        <f>IFERROR(IF(SUM($H$38:X$38)=1,$G$56*($G52/SUM($G$47:$G$52)),0),0)</f>
        <v>0</v>
      </c>
      <c r="Y62" s="283">
        <f>IFERROR(IF(SUM($H$38:Y$38)=1,$G$56*($G52/SUM($G$47:$G$52)),0),0)</f>
        <v>0</v>
      </c>
      <c r="Z62" s="283">
        <f>IFERROR(IF(SUM($H$38:Z$38)=1,$G$56*($G52/SUM($G$47:$G$52)),0),0)</f>
        <v>0</v>
      </c>
      <c r="AA62" s="283">
        <f>IFERROR(IF(SUM($H$38:AA$38)=1,$G$56*($G52/SUM($G$47:$G$52)),0),0)</f>
        <v>0</v>
      </c>
      <c r="AB62" s="283">
        <f>IFERROR(IF(SUM($H$38:AB$38)=1,$G$56*($G52/SUM($G$47:$G$52)),0),0)</f>
        <v>0</v>
      </c>
      <c r="AC62" s="283">
        <f>IFERROR(IF(SUM($H$38:AC$38)=1,$G$56*($G52/SUM($G$47:$G$52)),0),0)</f>
        <v>0</v>
      </c>
      <c r="AD62" s="283">
        <f>IFERROR(IF(SUM($H$38:AD$38)=1,$G$56*($G52/SUM($G$47:$G$52)),0),0)</f>
        <v>0</v>
      </c>
      <c r="AE62" s="283">
        <f>IFERROR(IF(SUM($H$38:AE$38)=1,$G$56*($G52/SUM($G$47:$G$52)),0),0)</f>
        <v>0</v>
      </c>
      <c r="AF62" s="283">
        <f>IFERROR(IF(SUM($H$38:AF$38)=1,$G$56*($G52/SUM($G$47:$G$52)),0),0)</f>
        <v>0</v>
      </c>
      <c r="AG62" s="283">
        <f>IFERROR(IF(SUM($H$38:AG$38)=1,$G$56*($G52/SUM($G$47:$G$52)),0),0)</f>
        <v>0</v>
      </c>
      <c r="AH62" s="283">
        <f>IFERROR(IF(SUM($H$38:AH$38)=1,$G$56*($G52/SUM($G$47:$G$52)),0),0)</f>
        <v>0</v>
      </c>
      <c r="AI62" s="283">
        <f>IFERROR(IF(SUM($H$38:AI$38)=1,$G$56*($G52/SUM($G$47:$G$52)),0),0)</f>
        <v>0</v>
      </c>
      <c r="AJ62" s="283">
        <f>IFERROR(IF(SUM($H$38:AJ$38)=1,$G$56*($G52/SUM($G$47:$G$52)),0),0)</f>
        <v>0</v>
      </c>
      <c r="AK62" s="283">
        <f>IFERROR(IF(SUM($H$38:AK$38)=1,$G$56*($G52/SUM($G$47:$G$52)),0),0)</f>
        <v>0</v>
      </c>
      <c r="AL62" s="283">
        <f>IFERROR(IF(SUM($H$38:AL$38)=1,$G$56*($G52/SUM($G$47:$G$52)),0),0)</f>
        <v>0</v>
      </c>
      <c r="AM62" s="283">
        <f>IFERROR(IF(SUM($H$38:AM$38)=1,$G$56*($G52/SUM($G$47:$G$52)),0),0)</f>
        <v>0</v>
      </c>
      <c r="AN62" s="283">
        <f>IFERROR(IF(SUM($H$38:AN$38)=1,$G$56*($G52/SUM($G$47:$G$52)),0),0)</f>
        <v>0</v>
      </c>
      <c r="AO62" s="283">
        <f>IFERROR(IF(SUM($H$38:AO$38)=1,$G$56*($G52/SUM($G$47:$G$52)),0),0)</f>
        <v>0</v>
      </c>
      <c r="AP62" s="283">
        <f>IFERROR(IF(SUM($H$38:AP$38)=1,$G$56*($G52/SUM($G$47:$G$52)),0),0)</f>
        <v>0</v>
      </c>
      <c r="AQ62" s="283">
        <f>IFERROR(IF(SUM($H$38:AQ$38)=1,$G$56*($G52/SUM($G$47:$G$52)),0),0)</f>
        <v>0</v>
      </c>
      <c r="AR62" s="283">
        <f>IFERROR(IF(SUM($H$38:AR$38)=1,$G$56*($G52/SUM($G$47:$G$52)),0),0)</f>
        <v>0</v>
      </c>
      <c r="AS62" s="283">
        <f>IFERROR(IF(SUM($H$38:AS$38)=1,$G$56*($G52/SUM($G$47:$G$52)),0),0)</f>
        <v>0</v>
      </c>
      <c r="AT62" s="283">
        <f>IFERROR(IF(SUM($H$38:AT$38)=1,$G$56*($G52/SUM($G$47:$G$52)),0),0)</f>
        <v>0</v>
      </c>
      <c r="AU62" s="283">
        <f>IFERROR(IF(SUM($H$38:AU$38)=1,$G$56*($G52/SUM($G$47:$G$52)),0),0)</f>
        <v>0</v>
      </c>
      <c r="AV62" s="283">
        <f>IFERROR(IF(SUM($H$38:AV$38)=1,$G$56*($G52/SUM($G$47:$G$52)),0),0)</f>
        <v>0</v>
      </c>
      <c r="AW62" s="283">
        <f>IFERROR(IF(SUM($H$38:AW$38)=1,$G$56*($G52/SUM($G$47:$G$52)),0),0)</f>
        <v>0</v>
      </c>
      <c r="AX62" s="283">
        <f>IFERROR(IF(SUM($H$38:AX$38)=1,$G$56*($G52/SUM($G$47:$G$52)),0),0)</f>
        <v>0</v>
      </c>
      <c r="AY62" s="283">
        <f>IFERROR(IF(SUM($H$38:AY$38)=1,$G$56*($G52/SUM($G$47:$G$52)),0),0)</f>
        <v>0</v>
      </c>
      <c r="AZ62" s="283">
        <f>IFERROR(IF(SUM($H$38:AZ$38)=1,$G$56*($G52/SUM($G$47:$G$52)),0),0)</f>
        <v>0</v>
      </c>
      <c r="BA62" s="283">
        <f>IFERROR(IF(SUM($H$38:BA$38)=1,$G$56*($G52/SUM($G$47:$G$52)),0),0)</f>
        <v>0</v>
      </c>
      <c r="BB62" s="283">
        <f>IFERROR(IF(SUM($H$38:BB$38)=1,$G$56*($G52/SUM($G$47:$G$52)),0),0)</f>
        <v>0</v>
      </c>
      <c r="BC62" s="283">
        <f>IFERROR(IF(SUM($H$38:BC$38)=1,$G$56*($G52/SUM($G$47:$G$52)),0),0)</f>
        <v>0</v>
      </c>
      <c r="BD62" s="283">
        <f>IFERROR(IF(SUM($H$38:BD$38)=1,$G$56*($G52/SUM($G$47:$G$52)),0),0)</f>
        <v>0</v>
      </c>
      <c r="BE62" s="283">
        <f>IFERROR(IF(SUM($H$38:BE$38)=1,$G$56*($G52/SUM($G$47:$G$52)),0),0)</f>
        <v>0</v>
      </c>
      <c r="BF62" s="283">
        <f>IFERROR(IF(SUM($H$38:BF$38)=1,$G$56*($G52/SUM($G$47:$G$52)),0),0)</f>
        <v>0</v>
      </c>
      <c r="BG62" s="283">
        <f>IFERROR(IF(SUM($H$38:BG$38)=1,$G$56*($G52/SUM($G$47:$G$52)),0),0)</f>
        <v>0</v>
      </c>
      <c r="BH62" s="283">
        <f>IFERROR(IF(SUM($H$38:BH$38)=1,$G$56*($G52/SUM($G$47:$G$52)),0),0)</f>
        <v>0</v>
      </c>
      <c r="BI62" s="283">
        <f>IFERROR(IF(SUM($H$38:BI$38)=1,$G$56*($G52/SUM($G$47:$G$52)),0),0)</f>
        <v>0</v>
      </c>
      <c r="BJ62" s="283">
        <f>IFERROR(IF(SUM($H$38:BJ$38)=1,$G$56*($G52/SUM($G$47:$G$52)),0),0)</f>
        <v>0</v>
      </c>
      <c r="BK62" s="283">
        <f>IFERROR(IF(SUM($H$38:BK$38)=1,$G$56*($G52/SUM($G$47:$G$52)),0),0)</f>
        <v>0</v>
      </c>
      <c r="BL62" s="283">
        <f>IFERROR(IF(SUM($H$38:BL$38)=1,$G$56*($G52/SUM($G$47:$G$52)),0),0)</f>
        <v>0</v>
      </c>
      <c r="BM62" s="283">
        <f>IFERROR(IF(SUM($H$38:BM$38)=1,$G$56*($G52/SUM($G$47:$G$52)),0),0)</f>
        <v>0</v>
      </c>
      <c r="BN62" s="283">
        <f>IFERROR(IF(SUM($H$38:BN$38)=1,$G$56*($G52/SUM($G$47:$G$52)),0),0)</f>
        <v>0</v>
      </c>
      <c r="BO62" s="283">
        <f>IFERROR(IF(SUM($H$38:BO$38)=1,$G$56*($G52/SUM($G$47:$G$52)),0),0)</f>
        <v>0</v>
      </c>
      <c r="BP62" s="283">
        <f>IFERROR(IF(SUM($H$38:BP$38)=1,$G$56*($G52/SUM($G$47:$G$52)),0),0)</f>
        <v>0</v>
      </c>
      <c r="BQ62" s="283">
        <f>IFERROR(IF(SUM($H$38:BQ$38)=1,$G$56*($G52/SUM($G$47:$G$52)),0),0)</f>
        <v>0</v>
      </c>
      <c r="BR62" s="283">
        <f>IFERROR(IF(SUM($H$38:BR$38)=1,$G$56*($G52/SUM($G$47:$G$52)),0),0)</f>
        <v>0</v>
      </c>
      <c r="BS62" s="283">
        <f>IFERROR(IF(SUM($H$38:BS$38)=1,$G$56*($G52/SUM($G$47:$G$52)),0),0)</f>
        <v>0</v>
      </c>
      <c r="BT62" s="283">
        <f>IFERROR(IF(SUM($H$38:BT$38)=1,$G$56*($G52/SUM($G$47:$G$52)),0),0)</f>
        <v>0</v>
      </c>
      <c r="BU62" s="283">
        <f>IFERROR(IF(SUM($H$38:BU$38)=1,$G$56*($G52/SUM($G$47:$G$52)),0),0)</f>
        <v>0</v>
      </c>
      <c r="BV62" s="283">
        <f>IFERROR(IF(SUM($H$38:BV$38)=1,$G$56*($G52/SUM($G$47:$G$52)),0),0)</f>
        <v>0</v>
      </c>
      <c r="BW62" s="283">
        <f>IFERROR(IF(SUM($H$38:BW$38)=1,$G$56*($G52/SUM($G$47:$G$52)),0),0)</f>
        <v>0</v>
      </c>
      <c r="BX62" s="283">
        <f>IFERROR(IF(SUM($H$38:BX$38)=1,$G$56*($G52/SUM($G$47:$G$52)),0),0)</f>
        <v>0</v>
      </c>
      <c r="BY62" s="283">
        <f>IFERROR(IF(SUM($H$38:BY$38)=1,$G$56*($G52/SUM($G$47:$G$52)),0),0)</f>
        <v>0</v>
      </c>
      <c r="BZ62" s="283">
        <f>IFERROR(IF(SUM($H$38:BZ$38)=1,$G$56*($G52/SUM($G$47:$G$52)),0),0)</f>
        <v>0</v>
      </c>
      <c r="CA62" s="283">
        <f>IFERROR(IF(SUM($H$38:CA$38)=1,$G$56*($G52/SUM($G$47:$G$52)),0),0)</f>
        <v>0</v>
      </c>
      <c r="CB62" s="283">
        <f>IFERROR(IF(SUM($H$38:CB$38)=1,$G$56*($G52/SUM($G$47:$G$52)),0),0)</f>
        <v>0</v>
      </c>
      <c r="CC62" s="283">
        <f>IFERROR(IF(SUM($H$38:CC$38)=1,$G$56*($G52/SUM($G$47:$G$52)),0),0)</f>
        <v>0</v>
      </c>
      <c r="CD62" s="283">
        <f>IFERROR(IF(SUM($H$38:CD$38)=1,$G$56*($G52/SUM($G$47:$G$52)),0),0)</f>
        <v>0</v>
      </c>
      <c r="CE62" s="283">
        <f>IFERROR(IF(SUM($H$38:CE$38)=1,$G$56*($G52/SUM($G$47:$G$52)),0),0)</f>
        <v>0</v>
      </c>
      <c r="CF62" s="283">
        <f>IFERROR(IF(SUM($H$38:CF$38)=1,$G$56*($G52/SUM($G$47:$G$52)),0),0)</f>
        <v>0</v>
      </c>
      <c r="CG62" s="283">
        <f>IFERROR(IF(SUM($H$38:CG$38)=1,$G$56*($G52/SUM($G$47:$G$52)),0),0)</f>
        <v>0</v>
      </c>
      <c r="CH62" s="283">
        <f>IFERROR(IF(SUM($H$38:CH$38)=1,$G$56*($G52/SUM($G$47:$G$52)),0),0)</f>
        <v>0</v>
      </c>
      <c r="CI62" s="283">
        <f>IFERROR(IF(SUM($H$38:CI$38)=1,$G$56*($G52/SUM($G$47:$G$52)),0),0)</f>
        <v>0</v>
      </c>
      <c r="CJ62" s="283">
        <f>IFERROR(IF(SUM($H$38:CJ$38)=1,$G$56*($G52/SUM($G$47:$G$52)),0),0)</f>
        <v>0</v>
      </c>
      <c r="CK62" s="283">
        <f>IFERROR(IF(SUM($H$38:CK$38)=1,$G$56*($G52/SUM($G$47:$G$52)),0),0)</f>
        <v>0</v>
      </c>
      <c r="CL62" s="283">
        <f>IFERROR(IF(SUM($H$38:CL$38)=1,$G$56*($G52/SUM($G$47:$G$52)),0),0)</f>
        <v>0</v>
      </c>
      <c r="CM62" s="283">
        <f>IFERROR(IF(SUM($H$38:CM$38)=1,$G$56*($G52/SUM($G$47:$G$52)),0),0)</f>
        <v>0</v>
      </c>
      <c r="CN62" s="283">
        <f>IFERROR(IF(SUM($H$38:CN$38)=1,$G$56*($G52/SUM($G$47:$G$52)),0),0)</f>
        <v>0</v>
      </c>
      <c r="CO62" s="283">
        <f>IFERROR(IF(SUM($H$38:CO$38)=1,$G$56*($G52/SUM($G$47:$G$52)),0),0)</f>
        <v>0</v>
      </c>
      <c r="CP62" s="283">
        <f>IFERROR(IF(SUM($H$38:CP$38)=1,$G$56*($G52/SUM($G$47:$G$52)),0),0)</f>
        <v>0</v>
      </c>
      <c r="CQ62" s="283">
        <f>IFERROR(IF(SUM($H$38:CQ$38)=1,$G$56*($G52/SUM($G$47:$G$52)),0),0)</f>
        <v>0</v>
      </c>
      <c r="CR62" s="283">
        <f>IFERROR(IF(SUM($H$38:CR$38)=1,$G$56*($G52/SUM($G$47:$G$52)),0),0)</f>
        <v>0</v>
      </c>
      <c r="CS62" s="283">
        <f>IFERROR(IF(SUM($H$38:CS$38)=1,$G$56*($G52/SUM($G$47:$G$52)),0),0)</f>
        <v>0</v>
      </c>
      <c r="CT62" s="283">
        <f>IFERROR(IF(SUM($H$38:CT$38)=1,$G$56*($G52/SUM($G$47:$G$52)),0),0)</f>
        <v>0</v>
      </c>
      <c r="CU62" s="283">
        <f>IFERROR(IF(SUM($H$38:CU$38)=1,$G$56*($G52/SUM($G$47:$G$52)),0),0)</f>
        <v>0</v>
      </c>
      <c r="CV62" s="283">
        <f>IFERROR(IF(SUM($H$38:CV$38)=1,$G$56*($G52/SUM($G$47:$G$52)),0),0)</f>
        <v>0</v>
      </c>
      <c r="CW62" s="283">
        <f>IFERROR(IF(SUM($H$38:CW$38)=1,$G$56*($G52/SUM($G$47:$G$52)),0),0)</f>
        <v>0</v>
      </c>
      <c r="CX62" s="283">
        <f>IFERROR(IF(SUM($H$38:CX$38)=1,$G$56*($G52/SUM($G$47:$G$52)),0),0)</f>
        <v>0</v>
      </c>
      <c r="CY62" s="283">
        <f>IFERROR(IF(SUM($H$38:CY$38)=1,$G$56*($G52/SUM($G$47:$G$52)),0),0)</f>
        <v>0</v>
      </c>
      <c r="CZ62" s="283">
        <f>IFERROR(IF(SUM($H$38:CZ$38)=1,$G$56*($G52/SUM($G$47:$G$52)),0),0)</f>
        <v>0</v>
      </c>
      <c r="DA62" s="283">
        <f>IFERROR(IF(SUM($H$38:DA$38)=1,$G$56*($G52/SUM($G$47:$G$52)),0),0)</f>
        <v>0</v>
      </c>
      <c r="DB62" s="283">
        <f>IFERROR(IF(SUM($H$38:DB$38)=1,$G$56*($G52/SUM($G$47:$G$52)),0),0)</f>
        <v>0</v>
      </c>
      <c r="DC62" s="283">
        <f>IFERROR(IF(SUM($H$38:DC$38)=1,$G$56*($G52/SUM($G$47:$G$52)),0),0)</f>
        <v>0</v>
      </c>
      <c r="DD62" s="283">
        <f>IFERROR(IF(SUM($H$38:DD$38)=1,$G$56*($G52/SUM($G$47:$G$52)),0),0)</f>
        <v>0</v>
      </c>
      <c r="DE62" s="283">
        <f>IFERROR(IF(SUM($H$38:DE$38)=1,$G$56*($G52/SUM($G$47:$G$52)),0),0)</f>
        <v>0</v>
      </c>
      <c r="DF62" s="283">
        <f>IFERROR(IF(SUM($H$38:DF$38)=1,$G$56*($G52/SUM($G$47:$G$52)),0),0)</f>
        <v>0</v>
      </c>
      <c r="DG62" s="283">
        <f>IFERROR(IF(SUM($H$38:DG$38)=1,$G$56*($G52/SUM($G$47:$G$52)),0),0)</f>
        <v>0</v>
      </c>
      <c r="DH62" s="283">
        <f>IFERROR(IF(SUM($H$38:DH$38)=1,$G$56*($G52/SUM($G$47:$G$52)),0),0)</f>
        <v>0</v>
      </c>
      <c r="DI62" s="283">
        <f>IFERROR(IF(SUM($H$38:DI$38)=1,$G$56*($G52/SUM($G$47:$G$52)),0),0)</f>
        <v>0</v>
      </c>
      <c r="DJ62" s="283">
        <f>IFERROR(IF(SUM($H$38:DJ$38)=1,$G$56*($G52/SUM($G$47:$G$52)),0),0)</f>
        <v>0</v>
      </c>
      <c r="DK62" s="283">
        <f>IFERROR(IF(SUM($H$38:DK$38)=1,$G$56*($G52/SUM($G$47:$G$52)),0),0)</f>
        <v>0</v>
      </c>
      <c r="DL62" s="283">
        <f>IFERROR(IF(SUM($H$38:DL$38)=1,$G$56*($G52/SUM($G$47:$G$52)),0),0)</f>
        <v>0</v>
      </c>
      <c r="DM62" s="283">
        <f>IFERROR(IF(SUM($H$38:DM$38)=1,$G$56*($G52/SUM($G$47:$G$52)),0),0)</f>
        <v>0</v>
      </c>
      <c r="DN62" s="283">
        <f>IFERROR(IF(SUM($H$38:DN$38)=1,$G$56*($G52/SUM($G$47:$G$52)),0),0)</f>
        <v>0</v>
      </c>
      <c r="DO62" s="283">
        <f>IFERROR(IF(SUM($H$38:DO$38)=1,$G$56*($G52/SUM($G$47:$G$52)),0),0)</f>
        <v>0</v>
      </c>
      <c r="DP62" s="283">
        <f>IFERROR(IF(SUM($H$38:DP$38)=1,$G$56*($G52/SUM($G$47:$G$52)),0),0)</f>
        <v>0</v>
      </c>
      <c r="DQ62" s="283">
        <f>IFERROR(IF(SUM($H$38:DQ$38)=1,$G$56*($G52/SUM($G$47:$G$52)),0),0)</f>
        <v>0</v>
      </c>
      <c r="DR62" s="283">
        <f>IFERROR(IF(SUM($H$38:DR$38)=1,$G$56*($G52/SUM($G$47:$G$52)),0),0)</f>
        <v>0</v>
      </c>
      <c r="DS62" s="283">
        <f>IFERROR(IF(SUM($H$38:DS$38)=1,$G$56*($G52/SUM($G$47:$G$52)),0),0)</f>
        <v>0</v>
      </c>
      <c r="DT62" s="279"/>
    </row>
    <row r="63" spans="3:124" x14ac:dyDescent="0.3">
      <c r="C63" s="279"/>
      <c r="D63" s="280"/>
      <c r="E63" s="280"/>
      <c r="F63" s="281"/>
      <c r="G63" s="281"/>
      <c r="H63" s="279"/>
      <c r="I63" s="279"/>
      <c r="J63" s="279"/>
      <c r="K63" s="279"/>
      <c r="L63" s="279"/>
      <c r="M63" s="279"/>
      <c r="N63" s="279"/>
      <c r="O63" s="279"/>
      <c r="P63" s="279"/>
      <c r="Q63" s="279"/>
      <c r="R63" s="279"/>
      <c r="S63" s="279"/>
      <c r="T63" s="279"/>
      <c r="U63" s="279"/>
      <c r="V63" s="279"/>
      <c r="W63" s="279"/>
      <c r="X63" s="279"/>
      <c r="Y63" s="279"/>
      <c r="Z63" s="279"/>
      <c r="AA63" s="279"/>
      <c r="AB63" s="279"/>
      <c r="AC63" s="279"/>
      <c r="AD63" s="279"/>
      <c r="AE63" s="279"/>
      <c r="AF63" s="279"/>
      <c r="AG63" s="279"/>
      <c r="AH63" s="279"/>
      <c r="AI63" s="279"/>
      <c r="AJ63" s="279"/>
      <c r="AK63" s="279"/>
      <c r="AL63" s="279"/>
      <c r="AM63" s="279"/>
      <c r="AN63" s="279"/>
      <c r="AO63" s="279"/>
      <c r="AP63" s="279"/>
      <c r="AQ63" s="279"/>
      <c r="AR63" s="279"/>
      <c r="AS63" s="279"/>
      <c r="AT63" s="279"/>
      <c r="AU63" s="279"/>
      <c r="AV63" s="279"/>
      <c r="AW63" s="279"/>
      <c r="AX63" s="279"/>
      <c r="AY63" s="279"/>
      <c r="AZ63" s="279"/>
      <c r="BA63" s="279"/>
      <c r="BB63" s="279"/>
      <c r="BC63" s="279"/>
      <c r="BD63" s="279"/>
      <c r="BE63" s="279"/>
      <c r="BF63" s="279"/>
      <c r="BG63" s="279"/>
      <c r="BH63" s="279"/>
      <c r="BI63" s="279"/>
      <c r="BJ63" s="279"/>
      <c r="BK63" s="279"/>
      <c r="BL63" s="279"/>
      <c r="BM63" s="279"/>
      <c r="BN63" s="279"/>
      <c r="BO63" s="279"/>
      <c r="BP63" s="279"/>
      <c r="BQ63" s="279"/>
      <c r="BR63" s="279"/>
      <c r="BS63" s="279"/>
      <c r="BT63" s="279"/>
      <c r="BU63" s="279"/>
      <c r="BV63" s="279"/>
      <c r="BW63" s="279"/>
      <c r="BX63" s="279"/>
      <c r="BY63" s="279"/>
      <c r="BZ63" s="279"/>
      <c r="CA63" s="279"/>
      <c r="CB63" s="279"/>
      <c r="CC63" s="279"/>
      <c r="CD63" s="279"/>
      <c r="CE63" s="279"/>
      <c r="CF63" s="279"/>
      <c r="CG63" s="279"/>
      <c r="CH63" s="279"/>
      <c r="CI63" s="279"/>
      <c r="CJ63" s="279"/>
      <c r="CK63" s="279"/>
      <c r="CL63" s="279"/>
      <c r="CM63" s="279"/>
      <c r="CN63" s="279"/>
      <c r="CO63" s="279"/>
      <c r="CP63" s="279"/>
      <c r="CQ63" s="279"/>
      <c r="CR63" s="279"/>
      <c r="CS63" s="279"/>
      <c r="CT63" s="279"/>
      <c r="CU63" s="279"/>
      <c r="CV63" s="279"/>
      <c r="CW63" s="279"/>
      <c r="CX63" s="279"/>
      <c r="CY63" s="279"/>
      <c r="CZ63" s="279"/>
      <c r="DA63" s="279"/>
      <c r="DB63" s="279"/>
      <c r="DC63" s="279"/>
      <c r="DD63" s="279"/>
      <c r="DE63" s="279"/>
      <c r="DF63" s="279"/>
      <c r="DG63" s="279"/>
      <c r="DH63" s="279"/>
      <c r="DI63" s="279"/>
      <c r="DJ63" s="279"/>
      <c r="DK63" s="279"/>
      <c r="DL63" s="279"/>
      <c r="DM63" s="279"/>
      <c r="DN63" s="279"/>
      <c r="DO63" s="279"/>
      <c r="DP63" s="279"/>
      <c r="DQ63" s="279"/>
      <c r="DR63" s="279"/>
      <c r="DS63" s="279"/>
      <c r="DT63" s="279"/>
    </row>
    <row r="64" spans="3:124" ht="14.5" thickBot="1" x14ac:dyDescent="0.35">
      <c r="C64" s="279"/>
      <c r="D64" s="284" t="s">
        <v>449</v>
      </c>
      <c r="E64" s="284"/>
      <c r="F64" s="285" t="str">
        <f>F62</f>
        <v>INR Mn</v>
      </c>
      <c r="G64" s="285"/>
      <c r="H64" s="286">
        <f t="shared" ref="H64" si="27">SUM(H57:H62)</f>
        <v>0</v>
      </c>
      <c r="I64" s="286">
        <f t="shared" ref="I64:AN64" si="28">SUM(I57:I62)</f>
        <v>0</v>
      </c>
      <c r="J64" s="286">
        <f t="shared" si="28"/>
        <v>0</v>
      </c>
      <c r="K64" s="286">
        <f t="shared" si="28"/>
        <v>2000.0000000000002</v>
      </c>
      <c r="L64" s="286">
        <f t="shared" si="28"/>
        <v>0</v>
      </c>
      <c r="M64" s="286">
        <f t="shared" si="28"/>
        <v>0</v>
      </c>
      <c r="N64" s="286">
        <f t="shared" si="28"/>
        <v>0</v>
      </c>
      <c r="O64" s="286">
        <f t="shared" si="28"/>
        <v>0</v>
      </c>
      <c r="P64" s="286">
        <f t="shared" si="28"/>
        <v>0</v>
      </c>
      <c r="Q64" s="286">
        <f t="shared" si="28"/>
        <v>0</v>
      </c>
      <c r="R64" s="286">
        <f t="shared" si="28"/>
        <v>0</v>
      </c>
      <c r="S64" s="286">
        <f t="shared" si="28"/>
        <v>0</v>
      </c>
      <c r="T64" s="286">
        <f t="shared" si="28"/>
        <v>0</v>
      </c>
      <c r="U64" s="286">
        <f t="shared" si="28"/>
        <v>0</v>
      </c>
      <c r="V64" s="286">
        <f t="shared" si="28"/>
        <v>0</v>
      </c>
      <c r="W64" s="286">
        <f t="shared" si="28"/>
        <v>0</v>
      </c>
      <c r="X64" s="286">
        <f t="shared" si="28"/>
        <v>0</v>
      </c>
      <c r="Y64" s="286">
        <f t="shared" si="28"/>
        <v>0</v>
      </c>
      <c r="Z64" s="286">
        <f t="shared" si="28"/>
        <v>0</v>
      </c>
      <c r="AA64" s="286">
        <f t="shared" si="28"/>
        <v>0</v>
      </c>
      <c r="AB64" s="286">
        <f t="shared" si="28"/>
        <v>0</v>
      </c>
      <c r="AC64" s="286">
        <f t="shared" si="28"/>
        <v>0</v>
      </c>
      <c r="AD64" s="286">
        <f t="shared" si="28"/>
        <v>0</v>
      </c>
      <c r="AE64" s="286">
        <f t="shared" si="28"/>
        <v>0</v>
      </c>
      <c r="AF64" s="286">
        <f t="shared" si="28"/>
        <v>0</v>
      </c>
      <c r="AG64" s="286">
        <f t="shared" si="28"/>
        <v>0</v>
      </c>
      <c r="AH64" s="286">
        <f t="shared" si="28"/>
        <v>0</v>
      </c>
      <c r="AI64" s="286">
        <f t="shared" si="28"/>
        <v>0</v>
      </c>
      <c r="AJ64" s="286">
        <f t="shared" si="28"/>
        <v>0</v>
      </c>
      <c r="AK64" s="286">
        <f t="shared" si="28"/>
        <v>0</v>
      </c>
      <c r="AL64" s="286">
        <f t="shared" si="28"/>
        <v>0</v>
      </c>
      <c r="AM64" s="286">
        <f t="shared" si="28"/>
        <v>0</v>
      </c>
      <c r="AN64" s="286">
        <f t="shared" si="28"/>
        <v>0</v>
      </c>
      <c r="AO64" s="286">
        <f t="shared" ref="AO64:BT64" si="29">SUM(AO57:AO62)</f>
        <v>0</v>
      </c>
      <c r="AP64" s="286">
        <f t="shared" si="29"/>
        <v>0</v>
      </c>
      <c r="AQ64" s="286">
        <f t="shared" si="29"/>
        <v>0</v>
      </c>
      <c r="AR64" s="286">
        <f t="shared" si="29"/>
        <v>0</v>
      </c>
      <c r="AS64" s="286">
        <f t="shared" si="29"/>
        <v>0</v>
      </c>
      <c r="AT64" s="286">
        <f t="shared" si="29"/>
        <v>0</v>
      </c>
      <c r="AU64" s="286">
        <f t="shared" si="29"/>
        <v>0</v>
      </c>
      <c r="AV64" s="286">
        <f t="shared" si="29"/>
        <v>0</v>
      </c>
      <c r="AW64" s="286">
        <f t="shared" si="29"/>
        <v>0</v>
      </c>
      <c r="AX64" s="286">
        <f t="shared" si="29"/>
        <v>0</v>
      </c>
      <c r="AY64" s="286">
        <f t="shared" si="29"/>
        <v>0</v>
      </c>
      <c r="AZ64" s="286">
        <f t="shared" si="29"/>
        <v>0</v>
      </c>
      <c r="BA64" s="286">
        <f t="shared" si="29"/>
        <v>0</v>
      </c>
      <c r="BB64" s="286">
        <f t="shared" si="29"/>
        <v>0</v>
      </c>
      <c r="BC64" s="286">
        <f t="shared" si="29"/>
        <v>0</v>
      </c>
      <c r="BD64" s="286">
        <f t="shared" si="29"/>
        <v>0</v>
      </c>
      <c r="BE64" s="286">
        <f t="shared" si="29"/>
        <v>0</v>
      </c>
      <c r="BF64" s="286">
        <f t="shared" si="29"/>
        <v>0</v>
      </c>
      <c r="BG64" s="286">
        <f t="shared" si="29"/>
        <v>0</v>
      </c>
      <c r="BH64" s="286">
        <f t="shared" si="29"/>
        <v>0</v>
      </c>
      <c r="BI64" s="286">
        <f t="shared" si="29"/>
        <v>0</v>
      </c>
      <c r="BJ64" s="286">
        <f t="shared" si="29"/>
        <v>0</v>
      </c>
      <c r="BK64" s="286">
        <f t="shared" si="29"/>
        <v>0</v>
      </c>
      <c r="BL64" s="286">
        <f t="shared" si="29"/>
        <v>0</v>
      </c>
      <c r="BM64" s="286">
        <f t="shared" si="29"/>
        <v>0</v>
      </c>
      <c r="BN64" s="286">
        <f t="shared" si="29"/>
        <v>0</v>
      </c>
      <c r="BO64" s="286">
        <f t="shared" si="29"/>
        <v>0</v>
      </c>
      <c r="BP64" s="286">
        <f t="shared" si="29"/>
        <v>0</v>
      </c>
      <c r="BQ64" s="286">
        <f t="shared" si="29"/>
        <v>0</v>
      </c>
      <c r="BR64" s="286">
        <f t="shared" si="29"/>
        <v>0</v>
      </c>
      <c r="BS64" s="286">
        <f t="shared" si="29"/>
        <v>0</v>
      </c>
      <c r="BT64" s="286">
        <f t="shared" si="29"/>
        <v>0</v>
      </c>
      <c r="BU64" s="286">
        <f t="shared" ref="BU64:CZ64" si="30">SUM(BU57:BU62)</f>
        <v>0</v>
      </c>
      <c r="BV64" s="286">
        <f t="shared" si="30"/>
        <v>0</v>
      </c>
      <c r="BW64" s="286">
        <f t="shared" si="30"/>
        <v>0</v>
      </c>
      <c r="BX64" s="286">
        <f t="shared" si="30"/>
        <v>0</v>
      </c>
      <c r="BY64" s="286">
        <f t="shared" si="30"/>
        <v>0</v>
      </c>
      <c r="BZ64" s="286">
        <f t="shared" si="30"/>
        <v>0</v>
      </c>
      <c r="CA64" s="286">
        <f t="shared" si="30"/>
        <v>0</v>
      </c>
      <c r="CB64" s="286">
        <f t="shared" si="30"/>
        <v>0</v>
      </c>
      <c r="CC64" s="286">
        <f t="shared" si="30"/>
        <v>0</v>
      </c>
      <c r="CD64" s="286">
        <f t="shared" si="30"/>
        <v>0</v>
      </c>
      <c r="CE64" s="286">
        <f t="shared" si="30"/>
        <v>0</v>
      </c>
      <c r="CF64" s="286">
        <f t="shared" si="30"/>
        <v>0</v>
      </c>
      <c r="CG64" s="286">
        <f t="shared" si="30"/>
        <v>0</v>
      </c>
      <c r="CH64" s="286">
        <f t="shared" si="30"/>
        <v>0</v>
      </c>
      <c r="CI64" s="286">
        <f t="shared" si="30"/>
        <v>0</v>
      </c>
      <c r="CJ64" s="286">
        <f t="shared" si="30"/>
        <v>0</v>
      </c>
      <c r="CK64" s="286">
        <f t="shared" si="30"/>
        <v>0</v>
      </c>
      <c r="CL64" s="286">
        <f t="shared" si="30"/>
        <v>0</v>
      </c>
      <c r="CM64" s="286">
        <f t="shared" si="30"/>
        <v>0</v>
      </c>
      <c r="CN64" s="286">
        <f t="shared" si="30"/>
        <v>0</v>
      </c>
      <c r="CO64" s="286">
        <f t="shared" si="30"/>
        <v>0</v>
      </c>
      <c r="CP64" s="286">
        <f t="shared" si="30"/>
        <v>0</v>
      </c>
      <c r="CQ64" s="286">
        <f t="shared" si="30"/>
        <v>0</v>
      </c>
      <c r="CR64" s="286">
        <f t="shared" si="30"/>
        <v>0</v>
      </c>
      <c r="CS64" s="286">
        <f t="shared" si="30"/>
        <v>0</v>
      </c>
      <c r="CT64" s="286">
        <f t="shared" si="30"/>
        <v>0</v>
      </c>
      <c r="CU64" s="286">
        <f t="shared" si="30"/>
        <v>0</v>
      </c>
      <c r="CV64" s="286">
        <f t="shared" si="30"/>
        <v>0</v>
      </c>
      <c r="CW64" s="286">
        <f t="shared" si="30"/>
        <v>0</v>
      </c>
      <c r="CX64" s="286">
        <f t="shared" si="30"/>
        <v>0</v>
      </c>
      <c r="CY64" s="286">
        <f t="shared" si="30"/>
        <v>0</v>
      </c>
      <c r="CZ64" s="286">
        <f t="shared" si="30"/>
        <v>0</v>
      </c>
      <c r="DA64" s="286">
        <f t="shared" ref="DA64:DS64" si="31">SUM(DA57:DA62)</f>
        <v>0</v>
      </c>
      <c r="DB64" s="286">
        <f t="shared" si="31"/>
        <v>0</v>
      </c>
      <c r="DC64" s="286">
        <f t="shared" si="31"/>
        <v>0</v>
      </c>
      <c r="DD64" s="286">
        <f t="shared" si="31"/>
        <v>0</v>
      </c>
      <c r="DE64" s="286">
        <f t="shared" si="31"/>
        <v>0</v>
      </c>
      <c r="DF64" s="286">
        <f t="shared" si="31"/>
        <v>0</v>
      </c>
      <c r="DG64" s="286">
        <f t="shared" si="31"/>
        <v>0</v>
      </c>
      <c r="DH64" s="286">
        <f t="shared" si="31"/>
        <v>0</v>
      </c>
      <c r="DI64" s="286">
        <f t="shared" si="31"/>
        <v>0</v>
      </c>
      <c r="DJ64" s="286">
        <f t="shared" si="31"/>
        <v>0</v>
      </c>
      <c r="DK64" s="286">
        <f t="shared" si="31"/>
        <v>0</v>
      </c>
      <c r="DL64" s="286">
        <f t="shared" si="31"/>
        <v>0</v>
      </c>
      <c r="DM64" s="286">
        <f t="shared" si="31"/>
        <v>0</v>
      </c>
      <c r="DN64" s="286">
        <f t="shared" si="31"/>
        <v>0</v>
      </c>
      <c r="DO64" s="286">
        <f t="shared" si="31"/>
        <v>0</v>
      </c>
      <c r="DP64" s="286">
        <f t="shared" si="31"/>
        <v>0</v>
      </c>
      <c r="DQ64" s="286">
        <f t="shared" si="31"/>
        <v>0</v>
      </c>
      <c r="DR64" s="286">
        <f t="shared" si="31"/>
        <v>0</v>
      </c>
      <c r="DS64" s="286">
        <f t="shared" si="31"/>
        <v>0</v>
      </c>
      <c r="DT64" s="279"/>
    </row>
    <row r="65" spans="2:124" ht="14.5" thickTop="1" x14ac:dyDescent="0.3">
      <c r="C65" s="279"/>
      <c r="D65" s="280"/>
      <c r="E65" s="280"/>
      <c r="F65" s="281"/>
      <c r="G65" s="281"/>
      <c r="H65" s="279"/>
      <c r="I65" s="279"/>
      <c r="J65" s="279"/>
      <c r="K65" s="279"/>
      <c r="L65" s="279"/>
      <c r="M65" s="279"/>
      <c r="N65" s="279"/>
      <c r="O65" s="279"/>
      <c r="P65" s="279"/>
      <c r="Q65" s="279"/>
      <c r="R65" s="279"/>
      <c r="S65" s="279"/>
      <c r="T65" s="279"/>
      <c r="U65" s="279"/>
      <c r="V65" s="279"/>
      <c r="W65" s="279"/>
      <c r="X65" s="279"/>
      <c r="Y65" s="279"/>
      <c r="Z65" s="279"/>
      <c r="AA65" s="279"/>
      <c r="AB65" s="279"/>
      <c r="AC65" s="279"/>
      <c r="AD65" s="279"/>
      <c r="AE65" s="279"/>
      <c r="AF65" s="279"/>
      <c r="AG65" s="279"/>
      <c r="AH65" s="279"/>
      <c r="AI65" s="279"/>
      <c r="AJ65" s="279"/>
      <c r="AK65" s="279"/>
      <c r="AL65" s="279"/>
      <c r="AM65" s="279"/>
      <c r="AN65" s="279"/>
      <c r="AO65" s="279"/>
      <c r="AP65" s="279"/>
      <c r="AQ65" s="279"/>
      <c r="AR65" s="279"/>
      <c r="AS65" s="279"/>
      <c r="AT65" s="279"/>
      <c r="AU65" s="279"/>
      <c r="AV65" s="279"/>
      <c r="AW65" s="279"/>
      <c r="AX65" s="279"/>
      <c r="AY65" s="279"/>
      <c r="AZ65" s="279"/>
      <c r="BA65" s="279"/>
      <c r="BB65" s="279"/>
      <c r="BC65" s="279"/>
      <c r="BD65" s="279"/>
      <c r="BE65" s="279"/>
      <c r="BF65" s="279"/>
      <c r="BG65" s="279"/>
      <c r="BH65" s="279"/>
      <c r="BI65" s="279"/>
      <c r="BJ65" s="279"/>
      <c r="BK65" s="279"/>
      <c r="BL65" s="279"/>
      <c r="BM65" s="279"/>
      <c r="BN65" s="279"/>
      <c r="BO65" s="279"/>
      <c r="BP65" s="279"/>
      <c r="BQ65" s="279"/>
      <c r="BR65" s="279"/>
      <c r="BS65" s="279"/>
      <c r="BT65" s="279"/>
      <c r="BU65" s="279"/>
      <c r="BV65" s="279"/>
      <c r="BW65" s="279"/>
      <c r="BX65" s="279"/>
      <c r="BY65" s="279"/>
      <c r="BZ65" s="279"/>
      <c r="CA65" s="279"/>
      <c r="CB65" s="279"/>
      <c r="CC65" s="279"/>
      <c r="CD65" s="279"/>
      <c r="CE65" s="279"/>
      <c r="CF65" s="279"/>
      <c r="CG65" s="279"/>
      <c r="CH65" s="279"/>
      <c r="CI65" s="279"/>
      <c r="CJ65" s="279"/>
      <c r="CK65" s="279"/>
      <c r="CL65" s="279"/>
      <c r="CM65" s="279"/>
      <c r="CN65" s="279"/>
      <c r="CO65" s="279"/>
      <c r="CP65" s="279"/>
      <c r="CQ65" s="279"/>
      <c r="CR65" s="279"/>
      <c r="CS65" s="279"/>
      <c r="CT65" s="279"/>
      <c r="CU65" s="279"/>
      <c r="CV65" s="279"/>
      <c r="CW65" s="279"/>
      <c r="CX65" s="279"/>
      <c r="CY65" s="279"/>
      <c r="CZ65" s="279"/>
      <c r="DA65" s="279"/>
      <c r="DB65" s="279"/>
      <c r="DC65" s="279"/>
      <c r="DD65" s="279"/>
      <c r="DE65" s="279"/>
      <c r="DF65" s="279"/>
      <c r="DG65" s="279"/>
      <c r="DH65" s="279"/>
      <c r="DI65" s="279"/>
      <c r="DJ65" s="279"/>
      <c r="DK65" s="279"/>
      <c r="DL65" s="279"/>
      <c r="DM65" s="279"/>
      <c r="DN65" s="279"/>
      <c r="DO65" s="279"/>
      <c r="DP65" s="279"/>
      <c r="DQ65" s="279"/>
      <c r="DR65" s="279"/>
      <c r="DS65" s="279"/>
      <c r="DT65" s="279"/>
    </row>
    <row r="66" spans="2:124" x14ac:dyDescent="0.3">
      <c r="B66" s="6" t="s">
        <v>24</v>
      </c>
      <c r="C66" s="279"/>
      <c r="D66" s="280"/>
      <c r="E66" s="280"/>
      <c r="F66" s="281"/>
      <c r="G66" s="281"/>
      <c r="H66" s="279"/>
      <c r="I66" s="279"/>
      <c r="J66" s="279"/>
      <c r="K66" s="279"/>
      <c r="L66" s="279"/>
      <c r="M66" s="279"/>
      <c r="N66" s="279"/>
      <c r="O66" s="279"/>
      <c r="P66" s="279"/>
      <c r="Q66" s="279"/>
      <c r="R66" s="279"/>
      <c r="S66" s="279"/>
      <c r="T66" s="279"/>
      <c r="U66" s="279"/>
      <c r="V66" s="279"/>
      <c r="W66" s="279"/>
      <c r="X66" s="279"/>
      <c r="Y66" s="279"/>
      <c r="Z66" s="279"/>
      <c r="AA66" s="279"/>
      <c r="AB66" s="279"/>
      <c r="AC66" s="279"/>
      <c r="AD66" s="279"/>
      <c r="AE66" s="279"/>
      <c r="AF66" s="279"/>
      <c r="AG66" s="279"/>
      <c r="AH66" s="279"/>
      <c r="AI66" s="279"/>
      <c r="AJ66" s="279"/>
      <c r="AK66" s="279"/>
      <c r="AL66" s="279"/>
      <c r="AM66" s="279"/>
      <c r="AN66" s="279"/>
      <c r="AO66" s="279"/>
      <c r="AP66" s="279"/>
      <c r="AQ66" s="279"/>
      <c r="AR66" s="279"/>
      <c r="AS66" s="279"/>
      <c r="AT66" s="279"/>
      <c r="AU66" s="279"/>
      <c r="AV66" s="279"/>
      <c r="AW66" s="279"/>
      <c r="AX66" s="279"/>
      <c r="AY66" s="279"/>
      <c r="AZ66" s="279"/>
      <c r="BA66" s="279"/>
      <c r="BB66" s="279"/>
      <c r="BC66" s="279"/>
      <c r="BD66" s="279"/>
      <c r="BE66" s="279"/>
      <c r="BF66" s="279"/>
      <c r="BG66" s="279"/>
      <c r="BH66" s="279"/>
      <c r="BI66" s="279"/>
      <c r="BJ66" s="279"/>
      <c r="BK66" s="279"/>
      <c r="BL66" s="279"/>
      <c r="BM66" s="279"/>
      <c r="BN66" s="279"/>
      <c r="BO66" s="279"/>
      <c r="BP66" s="279"/>
      <c r="BQ66" s="279"/>
      <c r="BR66" s="279"/>
      <c r="BS66" s="279"/>
      <c r="BT66" s="279"/>
      <c r="BU66" s="279"/>
      <c r="BV66" s="279"/>
      <c r="BW66" s="279"/>
      <c r="BX66" s="279"/>
      <c r="BY66" s="279"/>
      <c r="BZ66" s="279"/>
      <c r="CA66" s="279"/>
      <c r="CB66" s="279"/>
      <c r="CC66" s="279"/>
      <c r="CD66" s="279"/>
      <c r="CE66" s="279"/>
      <c r="CF66" s="279"/>
      <c r="CG66" s="279"/>
      <c r="CH66" s="279"/>
      <c r="CI66" s="279"/>
      <c r="CJ66" s="279"/>
      <c r="CK66" s="279"/>
      <c r="CL66" s="279"/>
      <c r="CM66" s="279"/>
      <c r="CN66" s="279"/>
      <c r="CO66" s="279"/>
      <c r="CP66" s="279"/>
      <c r="CQ66" s="279"/>
      <c r="CR66" s="279"/>
      <c r="CS66" s="279"/>
      <c r="CT66" s="279"/>
      <c r="CU66" s="279"/>
      <c r="CV66" s="279"/>
      <c r="CW66" s="279"/>
      <c r="CX66" s="279"/>
      <c r="CY66" s="279"/>
      <c r="CZ66" s="279"/>
      <c r="DA66" s="279"/>
      <c r="DB66" s="279"/>
      <c r="DC66" s="279"/>
      <c r="DD66" s="279"/>
      <c r="DE66" s="279"/>
      <c r="DF66" s="279"/>
      <c r="DG66" s="279"/>
      <c r="DH66" s="279"/>
      <c r="DI66" s="279"/>
      <c r="DJ66" s="279"/>
      <c r="DK66" s="279"/>
      <c r="DL66" s="279"/>
      <c r="DM66" s="279"/>
      <c r="DN66" s="279"/>
      <c r="DO66" s="279"/>
      <c r="DP66" s="279"/>
      <c r="DQ66" s="279"/>
      <c r="DR66" s="279"/>
      <c r="DS66" s="279"/>
      <c r="DT66" s="279"/>
    </row>
    <row r="67" spans="2:124" x14ac:dyDescent="0.3">
      <c r="C67" s="279"/>
      <c r="D67" s="280" t="str">
        <f>D47</f>
        <v>Plant &amp; Equipment</v>
      </c>
      <c r="E67" s="280"/>
      <c r="F67" s="281" t="str">
        <f>F47</f>
        <v>INR Mn</v>
      </c>
      <c r="G67" s="282">
        <f>SUM(H67:DS67)</f>
        <v>13542.320060000002</v>
      </c>
      <c r="H67" s="283">
        <f>IFERROR($G$32*H$32*$H11*H19*(INDEX($H25:$K25,0,MATCH(SUM($H$32:H$32),$H$6:$DS$6,0))),0)</f>
        <v>0</v>
      </c>
      <c r="I67" s="283">
        <f>IFERROR($G$32*I$32*$H11*I19*(INDEX($H25:$K25,0,MATCH(SUM($H$32:I$32),$H$6:$DS$6,0))),0)</f>
        <v>0</v>
      </c>
      <c r="J67" s="283">
        <f>IFERROR($G$32*J$32*$H11*J19*(INDEX($H25:$K25,0,MATCH(SUM($H$32:J$32),$H$6:$DS$6,0))),0)</f>
        <v>0</v>
      </c>
      <c r="K67" s="283">
        <f>IFERROR($G$32*K$32*$H11*K19*(INDEX($H25:$K25,0,MATCH(SUM($H$32:K$32),$H$6:$DS$6,0))),0)</f>
        <v>0</v>
      </c>
      <c r="L67" s="283">
        <f>IFERROR($G$32*L$32*$H11*L19*(INDEX($H25:$K25,0,MATCH(SUM($H$32:L$32),$H$6:$DS$6,0))),0)</f>
        <v>1354.2320060000002</v>
      </c>
      <c r="M67" s="283">
        <f>IFERROR($G$32*M$32*$H11*M19*(INDEX($H25:$K25,0,MATCH(SUM($H$32:M$32),$H$6:$DS$6,0))),0)</f>
        <v>6771.16003</v>
      </c>
      <c r="N67" s="283">
        <f>IFERROR($G$32*N$32*$H11*N19*(INDEX($H25:$K25,0,MATCH(SUM($H$32:N$32),$H$6:$DS$6,0))),0)</f>
        <v>5416.9280240000007</v>
      </c>
      <c r="O67" s="283">
        <f>IFERROR($G$32*O$32*$H11*O19*(INDEX($H25:$K25,0,MATCH(SUM($H$32:O$32),$H$6:$DS$6,0))),0)</f>
        <v>0</v>
      </c>
      <c r="P67" s="283">
        <f>IFERROR($G$32*P$32*$H11*P19*(INDEX($H25:$K25,0,MATCH(SUM($H$32:P$32),$H$6:$DS$6,0))),0)</f>
        <v>0</v>
      </c>
      <c r="Q67" s="283">
        <f>IFERROR($G$32*Q$32*$H11*Q19*(INDEX($H25:$K25,0,MATCH(SUM($H$32:Q$32),$H$6:$DS$6,0))),0)</f>
        <v>0</v>
      </c>
      <c r="R67" s="283">
        <f>IFERROR($G$32*R$32*$H11*R19*(INDEX($H25:$K25,0,MATCH(SUM($H$32:R$32),$H$6:$DS$6,0))),0)</f>
        <v>0</v>
      </c>
      <c r="S67" s="283">
        <f>IFERROR($G$32*S$32*$H11*S19*(INDEX($H25:$K25,0,MATCH(SUM($H$32:S$32),$H$6:$DS$6,0))),0)</f>
        <v>0</v>
      </c>
      <c r="T67" s="283">
        <f>IFERROR($G$32*T$32*$H11*T19*(INDEX($H25:$K25,0,MATCH(SUM($H$32:T$32),$H$6:$DS$6,0))),0)</f>
        <v>0</v>
      </c>
      <c r="U67" s="283">
        <f>IFERROR($G$32*U$32*$H11*U19*(INDEX($H25:$K25,0,MATCH(SUM($H$32:U$32),$H$6:$DS$6,0))),0)</f>
        <v>0</v>
      </c>
      <c r="V67" s="283">
        <f>IFERROR($G$32*V$32*$H11*V19*(INDEX($H25:$K25,0,MATCH(SUM($H$32:V$32),$H$6:$DS$6,0))),0)</f>
        <v>0</v>
      </c>
      <c r="W67" s="283">
        <f>IFERROR($G$32*W$32*$H11*W19*(INDEX($H25:$K25,0,MATCH(SUM($H$32:W$32),$H$6:$DS$6,0))),0)</f>
        <v>0</v>
      </c>
      <c r="X67" s="283">
        <f>IFERROR($G$32*X$32*$H11*X19*(INDEX($H25:$K25,0,MATCH(SUM($H$32:X$32),$H$6:$DS$6,0))),0)</f>
        <v>0</v>
      </c>
      <c r="Y67" s="283">
        <f>IFERROR($G$32*Y$32*$H11*Y19*(INDEX($H25:$K25,0,MATCH(SUM($H$32:Y$32),$H$6:$DS$6,0))),0)</f>
        <v>0</v>
      </c>
      <c r="Z67" s="283">
        <f>IFERROR($G$32*Z$32*$H11*Z19*(INDEX($H25:$K25,0,MATCH(SUM($H$32:Z$32),$H$6:$DS$6,0))),0)</f>
        <v>0</v>
      </c>
      <c r="AA67" s="283">
        <f>IFERROR($G$32*AA$32*$H11*AA19*(INDEX($H25:$K25,0,MATCH(SUM($H$32:AA$32),$H$6:$DS$6,0))),0)</f>
        <v>0</v>
      </c>
      <c r="AB67" s="283">
        <f>IFERROR($G$32*AB$32*$H11*AB19*(INDEX($H25:$K25,0,MATCH(SUM($H$32:AB$32),$H$6:$DS$6,0))),0)</f>
        <v>0</v>
      </c>
      <c r="AC67" s="283">
        <f>IFERROR($G$32*AC$32*$H11*AC19*(INDEX($H25:$K25,0,MATCH(SUM($H$32:AC$32),$H$6:$DS$6,0))),0)</f>
        <v>0</v>
      </c>
      <c r="AD67" s="283">
        <f>IFERROR($G$32*AD$32*$H11*AD19*(INDEX($H25:$K25,0,MATCH(SUM($H$32:AD$32),$H$6:$DS$6,0))),0)</f>
        <v>0</v>
      </c>
      <c r="AE67" s="283">
        <f>IFERROR($G$32*AE$32*$H11*AE19*(INDEX($H25:$K25,0,MATCH(SUM($H$32:AE$32),$H$6:$DS$6,0))),0)</f>
        <v>0</v>
      </c>
      <c r="AF67" s="283">
        <f>IFERROR($G$32*AF$32*$H11*AF19*(INDEX($H25:$K25,0,MATCH(SUM($H$32:AF$32),$H$6:$DS$6,0))),0)</f>
        <v>0</v>
      </c>
      <c r="AG67" s="283">
        <f>IFERROR($G$32*AG$32*$H11*AG19*(INDEX($H25:$K25,0,MATCH(SUM($H$32:AG$32),$H$6:$DS$6,0))),0)</f>
        <v>0</v>
      </c>
      <c r="AH67" s="283">
        <f>IFERROR($G$32*AH$32*$H11*AH19*(INDEX($H25:$K25,0,MATCH(SUM($H$32:AH$32),$H$6:$DS$6,0))),0)</f>
        <v>0</v>
      </c>
      <c r="AI67" s="283">
        <f>IFERROR($G$32*AI$32*$H11*AI19*(INDEX($H25:$K25,0,MATCH(SUM($H$32:AI$32),$H$6:$DS$6,0))),0)</f>
        <v>0</v>
      </c>
      <c r="AJ67" s="283">
        <f>IFERROR($G$32*AJ$32*$H11*AJ19*(INDEX($H25:$K25,0,MATCH(SUM($H$32:AJ$32),$H$6:$DS$6,0))),0)</f>
        <v>0</v>
      </c>
      <c r="AK67" s="283">
        <f>IFERROR($G$32*AK$32*$H11*AK19*(INDEX($H25:$K25,0,MATCH(SUM($H$32:AK$32),$H$6:$DS$6,0))),0)</f>
        <v>0</v>
      </c>
      <c r="AL67" s="283">
        <f>IFERROR($G$32*AL$32*$H11*AL19*(INDEX($H25:$K25,0,MATCH(SUM($H$32:AL$32),$H$6:$DS$6,0))),0)</f>
        <v>0</v>
      </c>
      <c r="AM67" s="283">
        <f>IFERROR($G$32*AM$32*$H11*AM19*(INDEX($H25:$K25,0,MATCH(SUM($H$32:AM$32),$H$6:$DS$6,0))),0)</f>
        <v>0</v>
      </c>
      <c r="AN67" s="283">
        <f>IFERROR($G$32*AN$32*$H11*AN19*(INDEX($H25:$K25,0,MATCH(SUM($H$32:AN$32),$H$6:$DS$6,0))),0)</f>
        <v>0</v>
      </c>
      <c r="AO67" s="283">
        <f>IFERROR($G$32*AO$32*$H11*AO19*(INDEX($H25:$K25,0,MATCH(SUM($H$32:AO$32),$H$6:$DS$6,0))),0)</f>
        <v>0</v>
      </c>
      <c r="AP67" s="283">
        <f>IFERROR($G$32*AP$32*$H11*AP19*(INDEX($H25:$K25,0,MATCH(SUM($H$32:AP$32),$H$6:$DS$6,0))),0)</f>
        <v>0</v>
      </c>
      <c r="AQ67" s="283">
        <f>IFERROR($G$32*AQ$32*$H11*AQ19*(INDEX($H25:$K25,0,MATCH(SUM($H$32:AQ$32),$H$6:$DS$6,0))),0)</f>
        <v>0</v>
      </c>
      <c r="AR67" s="283">
        <f>IFERROR($G$32*AR$32*$H11*AR19*(INDEX($H25:$K25,0,MATCH(SUM($H$32:AR$32),$H$6:$DS$6,0))),0)</f>
        <v>0</v>
      </c>
      <c r="AS67" s="283">
        <f>IFERROR($G$32*AS$32*$H11*AS19*(INDEX($H25:$K25,0,MATCH(SUM($H$32:AS$32),$H$6:$DS$6,0))),0)</f>
        <v>0</v>
      </c>
      <c r="AT67" s="283">
        <f>IFERROR($G$32*AT$32*$H11*AT19*(INDEX($H25:$K25,0,MATCH(SUM($H$32:AT$32),$H$6:$DS$6,0))),0)</f>
        <v>0</v>
      </c>
      <c r="AU67" s="283">
        <f>IFERROR($G$32*AU$32*$H11*AU19*(INDEX($H25:$K25,0,MATCH(SUM($H$32:AU$32),$H$6:$DS$6,0))),0)</f>
        <v>0</v>
      </c>
      <c r="AV67" s="283">
        <f>IFERROR($G$32*AV$32*$H11*AV19*(INDEX($H25:$K25,0,MATCH(SUM($H$32:AV$32),$H$6:$DS$6,0))),0)</f>
        <v>0</v>
      </c>
      <c r="AW67" s="283">
        <f>IFERROR($G$32*AW$32*$H11*AW19*(INDEX($H25:$K25,0,MATCH(SUM($H$32:AW$32),$H$6:$DS$6,0))),0)</f>
        <v>0</v>
      </c>
      <c r="AX67" s="283">
        <f>IFERROR($G$32*AX$32*$H11*AX19*(INDEX($H25:$K25,0,MATCH(SUM($H$32:AX$32),$H$6:$DS$6,0))),0)</f>
        <v>0</v>
      </c>
      <c r="AY67" s="283">
        <f>IFERROR($G$32*AY$32*$H11*AY19*(INDEX($H25:$K25,0,MATCH(SUM($H$32:AY$32),$H$6:$DS$6,0))),0)</f>
        <v>0</v>
      </c>
      <c r="AZ67" s="283">
        <f>IFERROR($G$32*AZ$32*$H11*AZ19*(INDEX($H25:$K25,0,MATCH(SUM($H$32:AZ$32),$H$6:$DS$6,0))),0)</f>
        <v>0</v>
      </c>
      <c r="BA67" s="283">
        <f>IFERROR($G$32*BA$32*$H11*BA19*(INDEX($H25:$K25,0,MATCH(SUM($H$32:BA$32),$H$6:$DS$6,0))),0)</f>
        <v>0</v>
      </c>
      <c r="BB67" s="283">
        <f>IFERROR($G$32*BB$32*$H11*BB19*(INDEX($H25:$K25,0,MATCH(SUM($H$32:BB$32),$H$6:$DS$6,0))),0)</f>
        <v>0</v>
      </c>
      <c r="BC67" s="283">
        <f>IFERROR($G$32*BC$32*$H11*BC19*(INDEX($H25:$K25,0,MATCH(SUM($H$32:BC$32),$H$6:$DS$6,0))),0)</f>
        <v>0</v>
      </c>
      <c r="BD67" s="283">
        <f>IFERROR($G$32*BD$32*$H11*BD19*(INDEX($H25:$K25,0,MATCH(SUM($H$32:BD$32),$H$6:$DS$6,0))),0)</f>
        <v>0</v>
      </c>
      <c r="BE67" s="283">
        <f>IFERROR($G$32*BE$32*$H11*BE19*(INDEX($H25:$K25,0,MATCH(SUM($H$32:BE$32),$H$6:$DS$6,0))),0)</f>
        <v>0</v>
      </c>
      <c r="BF67" s="283">
        <f>IFERROR($G$32*BF$32*$H11*BF19*(INDEX($H25:$K25,0,MATCH(SUM($H$32:BF$32),$H$6:$DS$6,0))),0)</f>
        <v>0</v>
      </c>
      <c r="BG67" s="283">
        <f>IFERROR($G$32*BG$32*$H11*BG19*(INDEX($H25:$K25,0,MATCH(SUM($H$32:BG$32),$H$6:$DS$6,0))),0)</f>
        <v>0</v>
      </c>
      <c r="BH67" s="283">
        <f>IFERROR($G$32*BH$32*$H11*BH19*(INDEX($H25:$K25,0,MATCH(SUM($H$32:BH$32),$H$6:$DS$6,0))),0)</f>
        <v>0</v>
      </c>
      <c r="BI67" s="283">
        <f>IFERROR($G$32*BI$32*$H11*BI19*(INDEX($H25:$K25,0,MATCH(SUM($H$32:BI$32),$H$6:$DS$6,0))),0)</f>
        <v>0</v>
      </c>
      <c r="BJ67" s="283">
        <f>IFERROR($G$32*BJ$32*$H11*BJ19*(INDEX($H25:$K25,0,MATCH(SUM($H$32:BJ$32),$H$6:$DS$6,0))),0)</f>
        <v>0</v>
      </c>
      <c r="BK67" s="283">
        <f>IFERROR($G$32*BK$32*$H11*BK19*(INDEX($H25:$K25,0,MATCH(SUM($H$32:BK$32),$H$6:$DS$6,0))),0)</f>
        <v>0</v>
      </c>
      <c r="BL67" s="283">
        <f>IFERROR($G$32*BL$32*$H11*BL19*(INDEX($H25:$K25,0,MATCH(SUM($H$32:BL$32),$H$6:$DS$6,0))),0)</f>
        <v>0</v>
      </c>
      <c r="BM67" s="283">
        <f>IFERROR($G$32*BM$32*$H11*BM19*(INDEX($H25:$K25,0,MATCH(SUM($H$32:BM$32),$H$6:$DS$6,0))),0)</f>
        <v>0</v>
      </c>
      <c r="BN67" s="283">
        <f>IFERROR($G$32*BN$32*$H11*BN19*(INDEX($H25:$K25,0,MATCH(SUM($H$32:BN$32),$H$6:$DS$6,0))),0)</f>
        <v>0</v>
      </c>
      <c r="BO67" s="283">
        <f>IFERROR($G$32*BO$32*$H11*BO19*(INDEX($H25:$K25,0,MATCH(SUM($H$32:BO$32),$H$6:$DS$6,0))),0)</f>
        <v>0</v>
      </c>
      <c r="BP67" s="283">
        <f>IFERROR($G$32*BP$32*$H11*BP19*(INDEX($H25:$K25,0,MATCH(SUM($H$32:BP$32),$H$6:$DS$6,0))),0)</f>
        <v>0</v>
      </c>
      <c r="BQ67" s="283">
        <f>IFERROR($G$32*BQ$32*$H11*BQ19*(INDEX($H25:$K25,0,MATCH(SUM($H$32:BQ$32),$H$6:$DS$6,0))),0)</f>
        <v>0</v>
      </c>
      <c r="BR67" s="283">
        <f>IFERROR($G$32*BR$32*$H11*BR19*(INDEX($H25:$K25,0,MATCH(SUM($H$32:BR$32),$H$6:$DS$6,0))),0)</f>
        <v>0</v>
      </c>
      <c r="BS67" s="283">
        <f>IFERROR($G$32*BS$32*$H11*BS19*(INDEX($H25:$K25,0,MATCH(SUM($H$32:BS$32),$H$6:$DS$6,0))),0)</f>
        <v>0</v>
      </c>
      <c r="BT67" s="283">
        <f>IFERROR($G$32*BT$32*$H11*BT19*(INDEX($H25:$K25,0,MATCH(SUM($H$32:BT$32),$H$6:$DS$6,0))),0)</f>
        <v>0</v>
      </c>
      <c r="BU67" s="283">
        <f>IFERROR($G$32*BU$32*$H11*BU19*(INDEX($H25:$K25,0,MATCH(SUM($H$32:BU$32),$H$6:$DS$6,0))),0)</f>
        <v>0</v>
      </c>
      <c r="BV67" s="283">
        <f>IFERROR($G$32*BV$32*$H11*BV19*(INDEX($H25:$K25,0,MATCH(SUM($H$32:BV$32),$H$6:$DS$6,0))),0)</f>
        <v>0</v>
      </c>
      <c r="BW67" s="283">
        <f>IFERROR($G$32*BW$32*$H11*BW19*(INDEX($H25:$K25,0,MATCH(SUM($H$32:BW$32),$H$6:$DS$6,0))),0)</f>
        <v>0</v>
      </c>
      <c r="BX67" s="283">
        <f>IFERROR($G$32*BX$32*$H11*BX19*(INDEX($H25:$K25,0,MATCH(SUM($H$32:BX$32),$H$6:$DS$6,0))),0)</f>
        <v>0</v>
      </c>
      <c r="BY67" s="283">
        <f>IFERROR($G$32*BY$32*$H11*BY19*(INDEX($H25:$K25,0,MATCH(SUM($H$32:BY$32),$H$6:$DS$6,0))),0)</f>
        <v>0</v>
      </c>
      <c r="BZ67" s="283">
        <f>IFERROR($G$32*BZ$32*$H11*BZ19*(INDEX($H25:$K25,0,MATCH(SUM($H$32:BZ$32),$H$6:$DS$6,0))),0)</f>
        <v>0</v>
      </c>
      <c r="CA67" s="283">
        <f>IFERROR($G$32*CA$32*$H11*CA19*(INDEX($H25:$K25,0,MATCH(SUM($H$32:CA$32),$H$6:$DS$6,0))),0)</f>
        <v>0</v>
      </c>
      <c r="CB67" s="283">
        <f>IFERROR($G$32*CB$32*$H11*CB19*(INDEX($H25:$K25,0,MATCH(SUM($H$32:CB$32),$H$6:$DS$6,0))),0)</f>
        <v>0</v>
      </c>
      <c r="CC67" s="283">
        <f>IFERROR($G$32*CC$32*$H11*CC19*(INDEX($H25:$K25,0,MATCH(SUM($H$32:CC$32),$H$6:$DS$6,0))),0)</f>
        <v>0</v>
      </c>
      <c r="CD67" s="283">
        <f>IFERROR($G$32*CD$32*$H11*CD19*(INDEX($H25:$K25,0,MATCH(SUM($H$32:CD$32),$H$6:$DS$6,0))),0)</f>
        <v>0</v>
      </c>
      <c r="CE67" s="283">
        <f>IFERROR($G$32*CE$32*$H11*CE19*(INDEX($H25:$K25,0,MATCH(SUM($H$32:CE$32),$H$6:$DS$6,0))),0)</f>
        <v>0</v>
      </c>
      <c r="CF67" s="283">
        <f>IFERROR($G$32*CF$32*$H11*CF19*(INDEX($H25:$K25,0,MATCH(SUM($H$32:CF$32),$H$6:$DS$6,0))),0)</f>
        <v>0</v>
      </c>
      <c r="CG67" s="283">
        <f>IFERROR($G$32*CG$32*$H11*CG19*(INDEX($H25:$K25,0,MATCH(SUM($H$32:CG$32),$H$6:$DS$6,0))),0)</f>
        <v>0</v>
      </c>
      <c r="CH67" s="283">
        <f>IFERROR($G$32*CH$32*$H11*CH19*(INDEX($H25:$K25,0,MATCH(SUM($H$32:CH$32),$H$6:$DS$6,0))),0)</f>
        <v>0</v>
      </c>
      <c r="CI67" s="283">
        <f>IFERROR($G$32*CI$32*$H11*CI19*(INDEX($H25:$K25,0,MATCH(SUM($H$32:CI$32),$H$6:$DS$6,0))),0)</f>
        <v>0</v>
      </c>
      <c r="CJ67" s="283">
        <f>IFERROR($G$32*CJ$32*$H11*CJ19*(INDEX($H25:$K25,0,MATCH(SUM($H$32:CJ$32),$H$6:$DS$6,0))),0)</f>
        <v>0</v>
      </c>
      <c r="CK67" s="283">
        <f>IFERROR($G$32*CK$32*$H11*CK19*(INDEX($H25:$K25,0,MATCH(SUM($H$32:CK$32),$H$6:$DS$6,0))),0)</f>
        <v>0</v>
      </c>
      <c r="CL67" s="283">
        <f>IFERROR($G$32*CL$32*$H11*CL19*(INDEX($H25:$K25,0,MATCH(SUM($H$32:CL$32),$H$6:$DS$6,0))),0)</f>
        <v>0</v>
      </c>
      <c r="CM67" s="283">
        <f>IFERROR($G$32*CM$32*$H11*CM19*(INDEX($H25:$K25,0,MATCH(SUM($H$32:CM$32),$H$6:$DS$6,0))),0)</f>
        <v>0</v>
      </c>
      <c r="CN67" s="283">
        <f>IFERROR($G$32*CN$32*$H11*CN19*(INDEX($H25:$K25,0,MATCH(SUM($H$32:CN$32),$H$6:$DS$6,0))),0)</f>
        <v>0</v>
      </c>
      <c r="CO67" s="283">
        <f>IFERROR($G$32*CO$32*$H11*CO19*(INDEX($H25:$K25,0,MATCH(SUM($H$32:CO$32),$H$6:$DS$6,0))),0)</f>
        <v>0</v>
      </c>
      <c r="CP67" s="283">
        <f>IFERROR($G$32*CP$32*$H11*CP19*(INDEX($H25:$K25,0,MATCH(SUM($H$32:CP$32),$H$6:$DS$6,0))),0)</f>
        <v>0</v>
      </c>
      <c r="CQ67" s="283">
        <f>IFERROR($G$32*CQ$32*$H11*CQ19*(INDEX($H25:$K25,0,MATCH(SUM($H$32:CQ$32),$H$6:$DS$6,0))),0)</f>
        <v>0</v>
      </c>
      <c r="CR67" s="283">
        <f>IFERROR($G$32*CR$32*$H11*CR19*(INDEX($H25:$K25,0,MATCH(SUM($H$32:CR$32),$H$6:$DS$6,0))),0)</f>
        <v>0</v>
      </c>
      <c r="CS67" s="283">
        <f>IFERROR($G$32*CS$32*$H11*CS19*(INDEX($H25:$K25,0,MATCH(SUM($H$32:CS$32),$H$6:$DS$6,0))),0)</f>
        <v>0</v>
      </c>
      <c r="CT67" s="283">
        <f>IFERROR($G$32*CT$32*$H11*CT19*(INDEX($H25:$K25,0,MATCH(SUM($H$32:CT$32),$H$6:$DS$6,0))),0)</f>
        <v>0</v>
      </c>
      <c r="CU67" s="283">
        <f>IFERROR($G$32*CU$32*$H11*CU19*(INDEX($H25:$K25,0,MATCH(SUM($H$32:CU$32),$H$6:$DS$6,0))),0)</f>
        <v>0</v>
      </c>
      <c r="CV67" s="283">
        <f>IFERROR($G$32*CV$32*$H11*CV19*(INDEX($H25:$K25,0,MATCH(SUM($H$32:CV$32),$H$6:$DS$6,0))),0)</f>
        <v>0</v>
      </c>
      <c r="CW67" s="283">
        <f>IFERROR($G$32*CW$32*$H11*CW19*(INDEX($H25:$K25,0,MATCH(SUM($H$32:CW$32),$H$6:$DS$6,0))),0)</f>
        <v>0</v>
      </c>
      <c r="CX67" s="283">
        <f>IFERROR($G$32*CX$32*$H11*CX19*(INDEX($H25:$K25,0,MATCH(SUM($H$32:CX$32),$H$6:$DS$6,0))),0)</f>
        <v>0</v>
      </c>
      <c r="CY67" s="283">
        <f>IFERROR($G$32*CY$32*$H11*CY19*(INDEX($H25:$K25,0,MATCH(SUM($H$32:CY$32),$H$6:$DS$6,0))),0)</f>
        <v>0</v>
      </c>
      <c r="CZ67" s="283">
        <f>IFERROR($G$32*CZ$32*$H11*CZ19*(INDEX($H25:$K25,0,MATCH(SUM($H$32:CZ$32),$H$6:$DS$6,0))),0)</f>
        <v>0</v>
      </c>
      <c r="DA67" s="283">
        <f>IFERROR($G$32*DA$32*$H11*DA19*(INDEX($H25:$K25,0,MATCH(SUM($H$32:DA$32),$H$6:$DS$6,0))),0)</f>
        <v>0</v>
      </c>
      <c r="DB67" s="283">
        <f>IFERROR($G$32*DB$32*$H11*DB19*(INDEX($H25:$K25,0,MATCH(SUM($H$32:DB$32),$H$6:$DS$6,0))),0)</f>
        <v>0</v>
      </c>
      <c r="DC67" s="283">
        <f>IFERROR($G$32*DC$32*$H11*DC19*(INDEX($H25:$K25,0,MATCH(SUM($H$32:DC$32),$H$6:$DS$6,0))),0)</f>
        <v>0</v>
      </c>
      <c r="DD67" s="283">
        <f>IFERROR($G$32*DD$32*$H11*DD19*(INDEX($H25:$K25,0,MATCH(SUM($H$32:DD$32),$H$6:$DS$6,0))),0)</f>
        <v>0</v>
      </c>
      <c r="DE67" s="283">
        <f>IFERROR($G$32*DE$32*$H11*DE19*(INDEX($H25:$K25,0,MATCH(SUM($H$32:DE$32),$H$6:$DS$6,0))),0)</f>
        <v>0</v>
      </c>
      <c r="DF67" s="283">
        <f>IFERROR($G$32*DF$32*$H11*DF19*(INDEX($H25:$K25,0,MATCH(SUM($H$32:DF$32),$H$6:$DS$6,0))),0)</f>
        <v>0</v>
      </c>
      <c r="DG67" s="283">
        <f>IFERROR($G$32*DG$32*$H11*DG19*(INDEX($H25:$K25,0,MATCH(SUM($H$32:DG$32),$H$6:$DS$6,0))),0)</f>
        <v>0</v>
      </c>
      <c r="DH67" s="283">
        <f>IFERROR($G$32*DH$32*$H11*DH19*(INDEX($H25:$K25,0,MATCH(SUM($H$32:DH$32),$H$6:$DS$6,0))),0)</f>
        <v>0</v>
      </c>
      <c r="DI67" s="283">
        <f>IFERROR($G$32*DI$32*$H11*DI19*(INDEX($H25:$K25,0,MATCH(SUM($H$32:DI$32),$H$6:$DS$6,0))),0)</f>
        <v>0</v>
      </c>
      <c r="DJ67" s="283">
        <f>IFERROR($G$32*DJ$32*$H11*DJ19*(INDEX($H25:$K25,0,MATCH(SUM($H$32:DJ$32),$H$6:$DS$6,0))),0)</f>
        <v>0</v>
      </c>
      <c r="DK67" s="283">
        <f>IFERROR($G$32*DK$32*$H11*DK19*(INDEX($H25:$K25,0,MATCH(SUM($H$32:DK$32),$H$6:$DS$6,0))),0)</f>
        <v>0</v>
      </c>
      <c r="DL67" s="283">
        <f>IFERROR($G$32*DL$32*$H11*DL19*(INDEX($H25:$K25,0,MATCH(SUM($H$32:DL$32),$H$6:$DS$6,0))),0)</f>
        <v>0</v>
      </c>
      <c r="DM67" s="283">
        <f>IFERROR($G$32*DM$32*$H11*DM19*(INDEX($H25:$K25,0,MATCH(SUM($H$32:DM$32),$H$6:$DS$6,0))),0)</f>
        <v>0</v>
      </c>
      <c r="DN67" s="283">
        <f>IFERROR($G$32*DN$32*$H11*DN19*(INDEX($H25:$K25,0,MATCH(SUM($H$32:DN$32),$H$6:$DS$6,0))),0)</f>
        <v>0</v>
      </c>
      <c r="DO67" s="283">
        <f>IFERROR($G$32*DO$32*$H11*DO19*(INDEX($H25:$K25,0,MATCH(SUM($H$32:DO$32),$H$6:$DS$6,0))),0)</f>
        <v>0</v>
      </c>
      <c r="DP67" s="283">
        <f>IFERROR($G$32*DP$32*$H11*DP19*(INDEX($H25:$K25,0,MATCH(SUM($H$32:DP$32),$H$6:$DS$6,0))),0)</f>
        <v>0</v>
      </c>
      <c r="DQ67" s="283">
        <f>IFERROR($G$32*DQ$32*$H11*DQ19*(INDEX($H25:$K25,0,MATCH(SUM($H$32:DQ$32),$H$6:$DS$6,0))),0)</f>
        <v>0</v>
      </c>
      <c r="DR67" s="283">
        <f>IFERROR($G$32*DR$32*$H11*DR19*(INDEX($H25:$K25,0,MATCH(SUM($H$32:DR$32),$H$6:$DS$6,0))),0)</f>
        <v>0</v>
      </c>
      <c r="DS67" s="283">
        <f>IFERROR($G$32*DS$32*$H11*DS19*(INDEX($H25:$K25,0,MATCH(SUM($H$32:DS$32),$H$6:$DS$6,0))),0)</f>
        <v>0</v>
      </c>
      <c r="DT67" s="279"/>
    </row>
    <row r="68" spans="2:124" x14ac:dyDescent="0.3">
      <c r="C68" s="279"/>
      <c r="D68" s="280" t="str">
        <f>D48</f>
        <v>Technological &amp; Service Fee</v>
      </c>
      <c r="E68" s="280"/>
      <c r="F68" s="281" t="str">
        <f>F48</f>
        <v>INR Mn</v>
      </c>
      <c r="G68" s="282">
        <f t="shared" ref="G68:G70" si="32">SUM(H68:DS68)</f>
        <v>0</v>
      </c>
      <c r="H68" s="283">
        <f>IFERROR($G$32*H$32*$H12*H20*(INDEX($H26:$K26,0,MATCH(SUM($H$32:H$32),$H$6:$DS$6,0))),0)</f>
        <v>0</v>
      </c>
      <c r="I68" s="283">
        <f>IFERROR($G$32*I$32*$H12*I20*(INDEX($H26:$K26,0,MATCH(SUM($H$32:I$32),$H$6:$DS$6,0))),0)</f>
        <v>0</v>
      </c>
      <c r="J68" s="283">
        <f>IFERROR($G$32*J$32*$H12*J20*(INDEX($H26:$K26,0,MATCH(SUM($H$32:J$32),$H$6:$DS$6,0))),0)</f>
        <v>0</v>
      </c>
      <c r="K68" s="283">
        <f>IFERROR($G$32*K$32*$H12*K20*(INDEX($H26:$K26,0,MATCH(SUM($H$32:K$32),$H$6:$DS$6,0))),0)</f>
        <v>0</v>
      </c>
      <c r="L68" s="283">
        <f>IFERROR($G$32*L$32*$H12*L20*(INDEX($H26:$K26,0,MATCH(SUM($H$32:L$32),$H$6:$DS$6,0))),0)</f>
        <v>0</v>
      </c>
      <c r="M68" s="283">
        <f>IFERROR($G$32*M$32*$H12*M20*(INDEX($H26:$K26,0,MATCH(SUM($H$32:M$32),$H$6:$DS$6,0))),0)</f>
        <v>0</v>
      </c>
      <c r="N68" s="283">
        <f>IFERROR($G$32*N$32*$H12*N20*(INDEX($H26:$K26,0,MATCH(SUM($H$32:N$32),$H$6:$DS$6,0))),0)</f>
        <v>0</v>
      </c>
      <c r="O68" s="283">
        <f>IFERROR($G$32*O$32*$H12*O20*(INDEX($H26:$K26,0,MATCH(SUM($H$32:O$32),$H$6:$DS$6,0))),0)</f>
        <v>0</v>
      </c>
      <c r="P68" s="283">
        <f>IFERROR($G$32*P$32*$H12*P20*(INDEX($H26:$K26,0,MATCH(SUM($H$32:P$32),$H$6:$DS$6,0))),0)</f>
        <v>0</v>
      </c>
      <c r="Q68" s="283">
        <f>IFERROR($G$32*Q$32*$H12*Q20*(INDEX($H26:$K26,0,MATCH(SUM($H$32:Q$32),$H$6:$DS$6,0))),0)</f>
        <v>0</v>
      </c>
      <c r="R68" s="283">
        <f>IFERROR($G$32*R$32*$H12*R20*(INDEX($H26:$K26,0,MATCH(SUM($H$32:R$32),$H$6:$DS$6,0))),0)</f>
        <v>0</v>
      </c>
      <c r="S68" s="283">
        <f>IFERROR($G$32*S$32*$H12*S20*(INDEX($H26:$K26,0,MATCH(SUM($H$32:S$32),$H$6:$DS$6,0))),0)</f>
        <v>0</v>
      </c>
      <c r="T68" s="283">
        <f>IFERROR($G$32*T$32*$H12*T20*(INDEX($H26:$K26,0,MATCH(SUM($H$32:T$32),$H$6:$DS$6,0))),0)</f>
        <v>0</v>
      </c>
      <c r="U68" s="283">
        <f>IFERROR($G$32*U$32*$H12*U20*(INDEX($H26:$K26,0,MATCH(SUM($H$32:U$32),$H$6:$DS$6,0))),0)</f>
        <v>0</v>
      </c>
      <c r="V68" s="283">
        <f>IFERROR($G$32*V$32*$H12*V20*(INDEX($H26:$K26,0,MATCH(SUM($H$32:V$32),$H$6:$DS$6,0))),0)</f>
        <v>0</v>
      </c>
      <c r="W68" s="283">
        <f>IFERROR($G$32*W$32*$H12*W20*(INDEX($H26:$K26,0,MATCH(SUM($H$32:W$32),$H$6:$DS$6,0))),0)</f>
        <v>0</v>
      </c>
      <c r="X68" s="283">
        <f>IFERROR($G$32*X$32*$H12*X20*(INDEX($H26:$K26,0,MATCH(SUM($H$32:X$32),$H$6:$DS$6,0))),0)</f>
        <v>0</v>
      </c>
      <c r="Y68" s="283">
        <f>IFERROR($G$32*Y$32*$H12*Y20*(INDEX($H26:$K26,0,MATCH(SUM($H$32:Y$32),$H$6:$DS$6,0))),0)</f>
        <v>0</v>
      </c>
      <c r="Z68" s="283">
        <f>IFERROR($G$32*Z$32*$H12*Z20*(INDEX($H26:$K26,0,MATCH(SUM($H$32:Z$32),$H$6:$DS$6,0))),0)</f>
        <v>0</v>
      </c>
      <c r="AA68" s="283">
        <f>IFERROR($G$32*AA$32*$H12*AA20*(INDEX($H26:$K26,0,MATCH(SUM($H$32:AA$32),$H$6:$DS$6,0))),0)</f>
        <v>0</v>
      </c>
      <c r="AB68" s="283">
        <f>IFERROR($G$32*AB$32*$H12*AB20*(INDEX($H26:$K26,0,MATCH(SUM($H$32:AB$32),$H$6:$DS$6,0))),0)</f>
        <v>0</v>
      </c>
      <c r="AC68" s="283">
        <f>IFERROR($G$32*AC$32*$H12*AC20*(INDEX($H26:$K26,0,MATCH(SUM($H$32:AC$32),$H$6:$DS$6,0))),0)</f>
        <v>0</v>
      </c>
      <c r="AD68" s="283">
        <f>IFERROR($G$32*AD$32*$H12*AD20*(INDEX($H26:$K26,0,MATCH(SUM($H$32:AD$32),$H$6:$DS$6,0))),0)</f>
        <v>0</v>
      </c>
      <c r="AE68" s="283">
        <f>IFERROR($G$32*AE$32*$H12*AE20*(INDEX($H26:$K26,0,MATCH(SUM($H$32:AE$32),$H$6:$DS$6,0))),0)</f>
        <v>0</v>
      </c>
      <c r="AF68" s="283">
        <f>IFERROR($G$32*AF$32*$H12*AF20*(INDEX($H26:$K26,0,MATCH(SUM($H$32:AF$32),$H$6:$DS$6,0))),0)</f>
        <v>0</v>
      </c>
      <c r="AG68" s="283">
        <f>IFERROR($G$32*AG$32*$H12*AG20*(INDEX($H26:$K26,0,MATCH(SUM($H$32:AG$32),$H$6:$DS$6,0))),0)</f>
        <v>0</v>
      </c>
      <c r="AH68" s="283">
        <f>IFERROR($G$32*AH$32*$H12*AH20*(INDEX($H26:$K26,0,MATCH(SUM($H$32:AH$32),$H$6:$DS$6,0))),0)</f>
        <v>0</v>
      </c>
      <c r="AI68" s="283">
        <f>IFERROR($G$32*AI$32*$H12*AI20*(INDEX($H26:$K26,0,MATCH(SUM($H$32:AI$32),$H$6:$DS$6,0))),0)</f>
        <v>0</v>
      </c>
      <c r="AJ68" s="283">
        <f>IFERROR($G$32*AJ$32*$H12*AJ20*(INDEX($H26:$K26,0,MATCH(SUM($H$32:AJ$32),$H$6:$DS$6,0))),0)</f>
        <v>0</v>
      </c>
      <c r="AK68" s="283">
        <f>IFERROR($G$32*AK$32*$H12*AK20*(INDEX($H26:$K26,0,MATCH(SUM($H$32:AK$32),$H$6:$DS$6,0))),0)</f>
        <v>0</v>
      </c>
      <c r="AL68" s="283">
        <f>IFERROR($G$32*AL$32*$H12*AL20*(INDEX($H26:$K26,0,MATCH(SUM($H$32:AL$32),$H$6:$DS$6,0))),0)</f>
        <v>0</v>
      </c>
      <c r="AM68" s="283">
        <f>IFERROR($G$32*AM$32*$H12*AM20*(INDEX($H26:$K26,0,MATCH(SUM($H$32:AM$32),$H$6:$DS$6,0))),0)</f>
        <v>0</v>
      </c>
      <c r="AN68" s="283">
        <f>IFERROR($G$32*AN$32*$H12*AN20*(INDEX($H26:$K26,0,MATCH(SUM($H$32:AN$32),$H$6:$DS$6,0))),0)</f>
        <v>0</v>
      </c>
      <c r="AO68" s="283">
        <f>IFERROR($G$32*AO$32*$H12*AO20*(INDEX($H26:$K26,0,MATCH(SUM($H$32:AO$32),$H$6:$DS$6,0))),0)</f>
        <v>0</v>
      </c>
      <c r="AP68" s="283">
        <f>IFERROR($G$32*AP$32*$H12*AP20*(INDEX($H26:$K26,0,MATCH(SUM($H$32:AP$32),$H$6:$DS$6,0))),0)</f>
        <v>0</v>
      </c>
      <c r="AQ68" s="283">
        <f>IFERROR($G$32*AQ$32*$H12*AQ20*(INDEX($H26:$K26,0,MATCH(SUM($H$32:AQ$32),$H$6:$DS$6,0))),0)</f>
        <v>0</v>
      </c>
      <c r="AR68" s="283">
        <f>IFERROR($G$32*AR$32*$H12*AR20*(INDEX($H26:$K26,0,MATCH(SUM($H$32:AR$32),$H$6:$DS$6,0))),0)</f>
        <v>0</v>
      </c>
      <c r="AS68" s="283">
        <f>IFERROR($G$32*AS$32*$H12*AS20*(INDEX($H26:$K26,0,MATCH(SUM($H$32:AS$32),$H$6:$DS$6,0))),0)</f>
        <v>0</v>
      </c>
      <c r="AT68" s="283">
        <f>IFERROR($G$32*AT$32*$H12*AT20*(INDEX($H26:$K26,0,MATCH(SUM($H$32:AT$32),$H$6:$DS$6,0))),0)</f>
        <v>0</v>
      </c>
      <c r="AU68" s="283">
        <f>IFERROR($G$32*AU$32*$H12*AU20*(INDEX($H26:$K26,0,MATCH(SUM($H$32:AU$32),$H$6:$DS$6,0))),0)</f>
        <v>0</v>
      </c>
      <c r="AV68" s="283">
        <f>IFERROR($G$32*AV$32*$H12*AV20*(INDEX($H26:$K26,0,MATCH(SUM($H$32:AV$32),$H$6:$DS$6,0))),0)</f>
        <v>0</v>
      </c>
      <c r="AW68" s="283">
        <f>IFERROR($G$32*AW$32*$H12*AW20*(INDEX($H26:$K26,0,MATCH(SUM($H$32:AW$32),$H$6:$DS$6,0))),0)</f>
        <v>0</v>
      </c>
      <c r="AX68" s="283">
        <f>IFERROR($G$32*AX$32*$H12*AX20*(INDEX($H26:$K26,0,MATCH(SUM($H$32:AX$32),$H$6:$DS$6,0))),0)</f>
        <v>0</v>
      </c>
      <c r="AY68" s="283">
        <f>IFERROR($G$32*AY$32*$H12*AY20*(INDEX($H26:$K26,0,MATCH(SUM($H$32:AY$32),$H$6:$DS$6,0))),0)</f>
        <v>0</v>
      </c>
      <c r="AZ68" s="283">
        <f>IFERROR($G$32*AZ$32*$H12*AZ20*(INDEX($H26:$K26,0,MATCH(SUM($H$32:AZ$32),$H$6:$DS$6,0))),0)</f>
        <v>0</v>
      </c>
      <c r="BA68" s="283">
        <f>IFERROR($G$32*BA$32*$H12*BA20*(INDEX($H26:$K26,0,MATCH(SUM($H$32:BA$32),$H$6:$DS$6,0))),0)</f>
        <v>0</v>
      </c>
      <c r="BB68" s="283">
        <f>IFERROR($G$32*BB$32*$H12*BB20*(INDEX($H26:$K26,0,MATCH(SUM($H$32:BB$32),$H$6:$DS$6,0))),0)</f>
        <v>0</v>
      </c>
      <c r="BC68" s="283">
        <f>IFERROR($G$32*BC$32*$H12*BC20*(INDEX($H26:$K26,0,MATCH(SUM($H$32:BC$32),$H$6:$DS$6,0))),0)</f>
        <v>0</v>
      </c>
      <c r="BD68" s="283">
        <f>IFERROR($G$32*BD$32*$H12*BD20*(INDEX($H26:$K26,0,MATCH(SUM($H$32:BD$32),$H$6:$DS$6,0))),0)</f>
        <v>0</v>
      </c>
      <c r="BE68" s="283">
        <f>IFERROR($G$32*BE$32*$H12*BE20*(INDEX($H26:$K26,0,MATCH(SUM($H$32:BE$32),$H$6:$DS$6,0))),0)</f>
        <v>0</v>
      </c>
      <c r="BF68" s="283">
        <f>IFERROR($G$32*BF$32*$H12*BF20*(INDEX($H26:$K26,0,MATCH(SUM($H$32:BF$32),$H$6:$DS$6,0))),0)</f>
        <v>0</v>
      </c>
      <c r="BG68" s="283">
        <f>IFERROR($G$32*BG$32*$H12*BG20*(INDEX($H26:$K26,0,MATCH(SUM($H$32:BG$32),$H$6:$DS$6,0))),0)</f>
        <v>0</v>
      </c>
      <c r="BH68" s="283">
        <f>IFERROR($G$32*BH$32*$H12*BH20*(INDEX($H26:$K26,0,MATCH(SUM($H$32:BH$32),$H$6:$DS$6,0))),0)</f>
        <v>0</v>
      </c>
      <c r="BI68" s="283">
        <f>IFERROR($G$32*BI$32*$H12*BI20*(INDEX($H26:$K26,0,MATCH(SUM($H$32:BI$32),$H$6:$DS$6,0))),0)</f>
        <v>0</v>
      </c>
      <c r="BJ68" s="283">
        <f>IFERROR($G$32*BJ$32*$H12*BJ20*(INDEX($H26:$K26,0,MATCH(SUM($H$32:BJ$32),$H$6:$DS$6,0))),0)</f>
        <v>0</v>
      </c>
      <c r="BK68" s="283">
        <f>IFERROR($G$32*BK$32*$H12*BK20*(INDEX($H26:$K26,0,MATCH(SUM($H$32:BK$32),$H$6:$DS$6,0))),0)</f>
        <v>0</v>
      </c>
      <c r="BL68" s="283">
        <f>IFERROR($G$32*BL$32*$H12*BL20*(INDEX($H26:$K26,0,MATCH(SUM($H$32:BL$32),$H$6:$DS$6,0))),0)</f>
        <v>0</v>
      </c>
      <c r="BM68" s="283">
        <f>IFERROR($G$32*BM$32*$H12*BM20*(INDEX($H26:$K26,0,MATCH(SUM($H$32:BM$32),$H$6:$DS$6,0))),0)</f>
        <v>0</v>
      </c>
      <c r="BN68" s="283">
        <f>IFERROR($G$32*BN$32*$H12*BN20*(INDEX($H26:$K26,0,MATCH(SUM($H$32:BN$32),$H$6:$DS$6,0))),0)</f>
        <v>0</v>
      </c>
      <c r="BO68" s="283">
        <f>IFERROR($G$32*BO$32*$H12*BO20*(INDEX($H26:$K26,0,MATCH(SUM($H$32:BO$32),$H$6:$DS$6,0))),0)</f>
        <v>0</v>
      </c>
      <c r="BP68" s="283">
        <f>IFERROR($G$32*BP$32*$H12*BP20*(INDEX($H26:$K26,0,MATCH(SUM($H$32:BP$32),$H$6:$DS$6,0))),0)</f>
        <v>0</v>
      </c>
      <c r="BQ68" s="283">
        <f>IFERROR($G$32*BQ$32*$H12*BQ20*(INDEX($H26:$K26,0,MATCH(SUM($H$32:BQ$32),$H$6:$DS$6,0))),0)</f>
        <v>0</v>
      </c>
      <c r="BR68" s="283">
        <f>IFERROR($G$32*BR$32*$H12*BR20*(INDEX($H26:$K26,0,MATCH(SUM($H$32:BR$32),$H$6:$DS$6,0))),0)</f>
        <v>0</v>
      </c>
      <c r="BS68" s="283">
        <f>IFERROR($G$32*BS$32*$H12*BS20*(INDEX($H26:$K26,0,MATCH(SUM($H$32:BS$32),$H$6:$DS$6,0))),0)</f>
        <v>0</v>
      </c>
      <c r="BT68" s="283">
        <f>IFERROR($G$32*BT$32*$H12*BT20*(INDEX($H26:$K26,0,MATCH(SUM($H$32:BT$32),$H$6:$DS$6,0))),0)</f>
        <v>0</v>
      </c>
      <c r="BU68" s="283">
        <f>IFERROR($G$32*BU$32*$H12*BU20*(INDEX($H26:$K26,0,MATCH(SUM($H$32:BU$32),$H$6:$DS$6,0))),0)</f>
        <v>0</v>
      </c>
      <c r="BV68" s="283">
        <f>IFERROR($G$32*BV$32*$H12*BV20*(INDEX($H26:$K26,0,MATCH(SUM($H$32:BV$32),$H$6:$DS$6,0))),0)</f>
        <v>0</v>
      </c>
      <c r="BW68" s="283">
        <f>IFERROR($G$32*BW$32*$H12*BW20*(INDEX($H26:$K26,0,MATCH(SUM($H$32:BW$32),$H$6:$DS$6,0))),0)</f>
        <v>0</v>
      </c>
      <c r="BX68" s="283">
        <f>IFERROR($G$32*BX$32*$H12*BX20*(INDEX($H26:$K26,0,MATCH(SUM($H$32:BX$32),$H$6:$DS$6,0))),0)</f>
        <v>0</v>
      </c>
      <c r="BY68" s="283">
        <f>IFERROR($G$32*BY$32*$H12*BY20*(INDEX($H26:$K26,0,MATCH(SUM($H$32:BY$32),$H$6:$DS$6,0))),0)</f>
        <v>0</v>
      </c>
      <c r="BZ68" s="283">
        <f>IFERROR($G$32*BZ$32*$H12*BZ20*(INDEX($H26:$K26,0,MATCH(SUM($H$32:BZ$32),$H$6:$DS$6,0))),0)</f>
        <v>0</v>
      </c>
      <c r="CA68" s="283">
        <f>IFERROR($G$32*CA$32*$H12*CA20*(INDEX($H26:$K26,0,MATCH(SUM($H$32:CA$32),$H$6:$DS$6,0))),0)</f>
        <v>0</v>
      </c>
      <c r="CB68" s="283">
        <f>IFERROR($G$32*CB$32*$H12*CB20*(INDEX($H26:$K26,0,MATCH(SUM($H$32:CB$32),$H$6:$DS$6,0))),0)</f>
        <v>0</v>
      </c>
      <c r="CC68" s="283">
        <f>IFERROR($G$32*CC$32*$H12*CC20*(INDEX($H26:$K26,0,MATCH(SUM($H$32:CC$32),$H$6:$DS$6,0))),0)</f>
        <v>0</v>
      </c>
      <c r="CD68" s="283">
        <f>IFERROR($G$32*CD$32*$H12*CD20*(INDEX($H26:$K26,0,MATCH(SUM($H$32:CD$32),$H$6:$DS$6,0))),0)</f>
        <v>0</v>
      </c>
      <c r="CE68" s="283">
        <f>IFERROR($G$32*CE$32*$H12*CE20*(INDEX($H26:$K26,0,MATCH(SUM($H$32:CE$32),$H$6:$DS$6,0))),0)</f>
        <v>0</v>
      </c>
      <c r="CF68" s="283">
        <f>IFERROR($G$32*CF$32*$H12*CF20*(INDEX($H26:$K26,0,MATCH(SUM($H$32:CF$32),$H$6:$DS$6,0))),0)</f>
        <v>0</v>
      </c>
      <c r="CG68" s="283">
        <f>IFERROR($G$32*CG$32*$H12*CG20*(INDEX($H26:$K26,0,MATCH(SUM($H$32:CG$32),$H$6:$DS$6,0))),0)</f>
        <v>0</v>
      </c>
      <c r="CH68" s="283">
        <f>IFERROR($G$32*CH$32*$H12*CH20*(INDEX($H26:$K26,0,MATCH(SUM($H$32:CH$32),$H$6:$DS$6,0))),0)</f>
        <v>0</v>
      </c>
      <c r="CI68" s="283">
        <f>IFERROR($G$32*CI$32*$H12*CI20*(INDEX($H26:$K26,0,MATCH(SUM($H$32:CI$32),$H$6:$DS$6,0))),0)</f>
        <v>0</v>
      </c>
      <c r="CJ68" s="283">
        <f>IFERROR($G$32*CJ$32*$H12*CJ20*(INDEX($H26:$K26,0,MATCH(SUM($H$32:CJ$32),$H$6:$DS$6,0))),0)</f>
        <v>0</v>
      </c>
      <c r="CK68" s="283">
        <f>IFERROR($G$32*CK$32*$H12*CK20*(INDEX($H26:$K26,0,MATCH(SUM($H$32:CK$32),$H$6:$DS$6,0))),0)</f>
        <v>0</v>
      </c>
      <c r="CL68" s="283">
        <f>IFERROR($G$32*CL$32*$H12*CL20*(INDEX($H26:$K26,0,MATCH(SUM($H$32:CL$32),$H$6:$DS$6,0))),0)</f>
        <v>0</v>
      </c>
      <c r="CM68" s="283">
        <f>IFERROR($G$32*CM$32*$H12*CM20*(INDEX($H26:$K26,0,MATCH(SUM($H$32:CM$32),$H$6:$DS$6,0))),0)</f>
        <v>0</v>
      </c>
      <c r="CN68" s="283">
        <f>IFERROR($G$32*CN$32*$H12*CN20*(INDEX($H26:$K26,0,MATCH(SUM($H$32:CN$32),$H$6:$DS$6,0))),0)</f>
        <v>0</v>
      </c>
      <c r="CO68" s="283">
        <f>IFERROR($G$32*CO$32*$H12*CO20*(INDEX($H26:$K26,0,MATCH(SUM($H$32:CO$32),$H$6:$DS$6,0))),0)</f>
        <v>0</v>
      </c>
      <c r="CP68" s="283">
        <f>IFERROR($G$32*CP$32*$H12*CP20*(INDEX($H26:$K26,0,MATCH(SUM($H$32:CP$32),$H$6:$DS$6,0))),0)</f>
        <v>0</v>
      </c>
      <c r="CQ68" s="283">
        <f>IFERROR($G$32*CQ$32*$H12*CQ20*(INDEX($H26:$K26,0,MATCH(SUM($H$32:CQ$32),$H$6:$DS$6,0))),0)</f>
        <v>0</v>
      </c>
      <c r="CR68" s="283">
        <f>IFERROR($G$32*CR$32*$H12*CR20*(INDEX($H26:$K26,0,MATCH(SUM($H$32:CR$32),$H$6:$DS$6,0))),0)</f>
        <v>0</v>
      </c>
      <c r="CS68" s="283">
        <f>IFERROR($G$32*CS$32*$H12*CS20*(INDEX($H26:$K26,0,MATCH(SUM($H$32:CS$32),$H$6:$DS$6,0))),0)</f>
        <v>0</v>
      </c>
      <c r="CT68" s="283">
        <f>IFERROR($G$32*CT$32*$H12*CT20*(INDEX($H26:$K26,0,MATCH(SUM($H$32:CT$32),$H$6:$DS$6,0))),0)</f>
        <v>0</v>
      </c>
      <c r="CU68" s="283">
        <f>IFERROR($G$32*CU$32*$H12*CU20*(INDEX($H26:$K26,0,MATCH(SUM($H$32:CU$32),$H$6:$DS$6,0))),0)</f>
        <v>0</v>
      </c>
      <c r="CV68" s="283">
        <f>IFERROR($G$32*CV$32*$H12*CV20*(INDEX($H26:$K26,0,MATCH(SUM($H$32:CV$32),$H$6:$DS$6,0))),0)</f>
        <v>0</v>
      </c>
      <c r="CW68" s="283">
        <f>IFERROR($G$32*CW$32*$H12*CW20*(INDEX($H26:$K26,0,MATCH(SUM($H$32:CW$32),$H$6:$DS$6,0))),0)</f>
        <v>0</v>
      </c>
      <c r="CX68" s="283">
        <f>IFERROR($G$32*CX$32*$H12*CX20*(INDEX($H26:$K26,0,MATCH(SUM($H$32:CX$32),$H$6:$DS$6,0))),0)</f>
        <v>0</v>
      </c>
      <c r="CY68" s="283">
        <f>IFERROR($G$32*CY$32*$H12*CY20*(INDEX($H26:$K26,0,MATCH(SUM($H$32:CY$32),$H$6:$DS$6,0))),0)</f>
        <v>0</v>
      </c>
      <c r="CZ68" s="283">
        <f>IFERROR($G$32*CZ$32*$H12*CZ20*(INDEX($H26:$K26,0,MATCH(SUM($H$32:CZ$32),$H$6:$DS$6,0))),0)</f>
        <v>0</v>
      </c>
      <c r="DA68" s="283">
        <f>IFERROR($G$32*DA$32*$H12*DA20*(INDEX($H26:$K26,0,MATCH(SUM($H$32:DA$32),$H$6:$DS$6,0))),0)</f>
        <v>0</v>
      </c>
      <c r="DB68" s="283">
        <f>IFERROR($G$32*DB$32*$H12*DB20*(INDEX($H26:$K26,0,MATCH(SUM($H$32:DB$32),$H$6:$DS$6,0))),0)</f>
        <v>0</v>
      </c>
      <c r="DC68" s="283">
        <f>IFERROR($G$32*DC$32*$H12*DC20*(INDEX($H26:$K26,0,MATCH(SUM($H$32:DC$32),$H$6:$DS$6,0))),0)</f>
        <v>0</v>
      </c>
      <c r="DD68" s="283">
        <f>IFERROR($G$32*DD$32*$H12*DD20*(INDEX($H26:$K26,0,MATCH(SUM($H$32:DD$32),$H$6:$DS$6,0))),0)</f>
        <v>0</v>
      </c>
      <c r="DE68" s="283">
        <f>IFERROR($G$32*DE$32*$H12*DE20*(INDEX($H26:$K26,0,MATCH(SUM($H$32:DE$32),$H$6:$DS$6,0))),0)</f>
        <v>0</v>
      </c>
      <c r="DF68" s="283">
        <f>IFERROR($G$32*DF$32*$H12*DF20*(INDEX($H26:$K26,0,MATCH(SUM($H$32:DF$32),$H$6:$DS$6,0))),0)</f>
        <v>0</v>
      </c>
      <c r="DG68" s="283">
        <f>IFERROR($G$32*DG$32*$H12*DG20*(INDEX($H26:$K26,0,MATCH(SUM($H$32:DG$32),$H$6:$DS$6,0))),0)</f>
        <v>0</v>
      </c>
      <c r="DH68" s="283">
        <f>IFERROR($G$32*DH$32*$H12*DH20*(INDEX($H26:$K26,0,MATCH(SUM($H$32:DH$32),$H$6:$DS$6,0))),0)</f>
        <v>0</v>
      </c>
      <c r="DI68" s="283">
        <f>IFERROR($G$32*DI$32*$H12*DI20*(INDEX($H26:$K26,0,MATCH(SUM($H$32:DI$32),$H$6:$DS$6,0))),0)</f>
        <v>0</v>
      </c>
      <c r="DJ68" s="283">
        <f>IFERROR($G$32*DJ$32*$H12*DJ20*(INDEX($H26:$K26,0,MATCH(SUM($H$32:DJ$32),$H$6:$DS$6,0))),0)</f>
        <v>0</v>
      </c>
      <c r="DK68" s="283">
        <f>IFERROR($G$32*DK$32*$H12*DK20*(INDEX($H26:$K26,0,MATCH(SUM($H$32:DK$32),$H$6:$DS$6,0))),0)</f>
        <v>0</v>
      </c>
      <c r="DL68" s="283">
        <f>IFERROR($G$32*DL$32*$H12*DL20*(INDEX($H26:$K26,0,MATCH(SUM($H$32:DL$32),$H$6:$DS$6,0))),0)</f>
        <v>0</v>
      </c>
      <c r="DM68" s="283">
        <f>IFERROR($G$32*DM$32*$H12*DM20*(INDEX($H26:$K26,0,MATCH(SUM($H$32:DM$32),$H$6:$DS$6,0))),0)</f>
        <v>0</v>
      </c>
      <c r="DN68" s="283">
        <f>IFERROR($G$32*DN$32*$H12*DN20*(INDEX($H26:$K26,0,MATCH(SUM($H$32:DN$32),$H$6:$DS$6,0))),0)</f>
        <v>0</v>
      </c>
      <c r="DO68" s="283">
        <f>IFERROR($G$32*DO$32*$H12*DO20*(INDEX($H26:$K26,0,MATCH(SUM($H$32:DO$32),$H$6:$DS$6,0))),0)</f>
        <v>0</v>
      </c>
      <c r="DP68" s="283">
        <f>IFERROR($G$32*DP$32*$H12*DP20*(INDEX($H26:$K26,0,MATCH(SUM($H$32:DP$32),$H$6:$DS$6,0))),0)</f>
        <v>0</v>
      </c>
      <c r="DQ68" s="283">
        <f>IFERROR($G$32*DQ$32*$H12*DQ20*(INDEX($H26:$K26,0,MATCH(SUM($H$32:DQ$32),$H$6:$DS$6,0))),0)</f>
        <v>0</v>
      </c>
      <c r="DR68" s="283">
        <f>IFERROR($G$32*DR$32*$H12*DR20*(INDEX($H26:$K26,0,MATCH(SUM($H$32:DR$32),$H$6:$DS$6,0))),0)</f>
        <v>0</v>
      </c>
      <c r="DS68" s="283">
        <f>IFERROR($G$32*DS$32*$H12*DS20*(INDEX($H26:$K26,0,MATCH(SUM($H$32:DS$32),$H$6:$DS$6,0))),0)</f>
        <v>0</v>
      </c>
      <c r="DT68" s="279"/>
    </row>
    <row r="69" spans="2:124" x14ac:dyDescent="0.3">
      <c r="C69" s="279"/>
      <c r="D69" s="280" t="str">
        <f>D49</f>
        <v>Building</v>
      </c>
      <c r="E69" s="280"/>
      <c r="F69" s="281" t="str">
        <f>F49</f>
        <v>INR Mn</v>
      </c>
      <c r="G69" s="282">
        <f t="shared" si="32"/>
        <v>1010.6209</v>
      </c>
      <c r="H69" s="283">
        <f>IFERROR($G$32*H$32*$H13*H21*(INDEX($H27:$K27,0,MATCH(SUM($H$32:H$32),$H$6:$DS$6,0))),0)</f>
        <v>0</v>
      </c>
      <c r="I69" s="283">
        <f>IFERROR($G$32*I$32*$H13*I21*(INDEX($H27:$K27,0,MATCH(SUM($H$32:I$32),$H$6:$DS$6,0))),0)</f>
        <v>0</v>
      </c>
      <c r="J69" s="283">
        <f>IFERROR($G$32*J$32*$H13*J21*(INDEX($H27:$K27,0,MATCH(SUM($H$32:J$32),$H$6:$DS$6,0))),0)</f>
        <v>0</v>
      </c>
      <c r="K69" s="283">
        <f>IFERROR($G$32*K$32*$H13*K21*(INDEX($H27:$K27,0,MATCH(SUM($H$32:K$32),$H$6:$DS$6,0))),0)</f>
        <v>0</v>
      </c>
      <c r="L69" s="283">
        <f>IFERROR($G$32*L$32*$H13*L21*(INDEX($H27:$K27,0,MATCH(SUM($H$32:L$32),$H$6:$DS$6,0))),0)</f>
        <v>505.31045</v>
      </c>
      <c r="M69" s="283">
        <f>IFERROR($G$32*M$32*$H13*M21*(INDEX($H27:$K27,0,MATCH(SUM($H$32:M$32),$H$6:$DS$6,0))),0)</f>
        <v>404.24836000000005</v>
      </c>
      <c r="N69" s="283">
        <f>IFERROR($G$32*N$32*$H13*N21*(INDEX($H27:$K27,0,MATCH(SUM($H$32:N$32),$H$6:$DS$6,0))),0)</f>
        <v>101.06209000000001</v>
      </c>
      <c r="O69" s="283">
        <f>IFERROR($G$32*O$32*$H13*O21*(INDEX($H27:$K27,0,MATCH(SUM($H$32:O$32),$H$6:$DS$6,0))),0)</f>
        <v>0</v>
      </c>
      <c r="P69" s="283">
        <f>IFERROR($G$32*P$32*$H13*P21*(INDEX($H27:$K27,0,MATCH(SUM($H$32:P$32),$H$6:$DS$6,0))),0)</f>
        <v>0</v>
      </c>
      <c r="Q69" s="283">
        <f>IFERROR($G$32*Q$32*$H13*Q21*(INDEX($H27:$K27,0,MATCH(SUM($H$32:Q$32),$H$6:$DS$6,0))),0)</f>
        <v>0</v>
      </c>
      <c r="R69" s="283">
        <f>IFERROR($G$32*R$32*$H13*R21*(INDEX($H27:$K27,0,MATCH(SUM($H$32:R$32),$H$6:$DS$6,0))),0)</f>
        <v>0</v>
      </c>
      <c r="S69" s="283">
        <f>IFERROR($G$32*S$32*$H13*S21*(INDEX($H27:$K27,0,MATCH(SUM($H$32:S$32),$H$6:$DS$6,0))),0)</f>
        <v>0</v>
      </c>
      <c r="T69" s="283">
        <f>IFERROR($G$32*T$32*$H13*T21*(INDEX($H27:$K27,0,MATCH(SUM($H$32:T$32),$H$6:$DS$6,0))),0)</f>
        <v>0</v>
      </c>
      <c r="U69" s="283">
        <f>IFERROR($G$32*U$32*$H13*U21*(INDEX($H27:$K27,0,MATCH(SUM($H$32:U$32),$H$6:$DS$6,0))),0)</f>
        <v>0</v>
      </c>
      <c r="V69" s="283">
        <f>IFERROR($G$32*V$32*$H13*V21*(INDEX($H27:$K27,0,MATCH(SUM($H$32:V$32),$H$6:$DS$6,0))),0)</f>
        <v>0</v>
      </c>
      <c r="W69" s="283">
        <f>IFERROR($G$32*W$32*$H13*W21*(INDEX($H27:$K27,0,MATCH(SUM($H$32:W$32),$H$6:$DS$6,0))),0)</f>
        <v>0</v>
      </c>
      <c r="X69" s="283">
        <f>IFERROR($G$32*X$32*$H13*X21*(INDEX($H27:$K27,0,MATCH(SUM($H$32:X$32),$H$6:$DS$6,0))),0)</f>
        <v>0</v>
      </c>
      <c r="Y69" s="283">
        <f>IFERROR($G$32*Y$32*$H13*Y21*(INDEX($H27:$K27,0,MATCH(SUM($H$32:Y$32),$H$6:$DS$6,0))),0)</f>
        <v>0</v>
      </c>
      <c r="Z69" s="283">
        <f>IFERROR($G$32*Z$32*$H13*Z21*(INDEX($H27:$K27,0,MATCH(SUM($H$32:Z$32),$H$6:$DS$6,0))),0)</f>
        <v>0</v>
      </c>
      <c r="AA69" s="283">
        <f>IFERROR($G$32*AA$32*$H13*AA21*(INDEX($H27:$K27,0,MATCH(SUM($H$32:AA$32),$H$6:$DS$6,0))),0)</f>
        <v>0</v>
      </c>
      <c r="AB69" s="283">
        <f>IFERROR($G$32*AB$32*$H13*AB21*(INDEX($H27:$K27,0,MATCH(SUM($H$32:AB$32),$H$6:$DS$6,0))),0)</f>
        <v>0</v>
      </c>
      <c r="AC69" s="283">
        <f>IFERROR($G$32*AC$32*$H13*AC21*(INDEX($H27:$K27,0,MATCH(SUM($H$32:AC$32),$H$6:$DS$6,0))),0)</f>
        <v>0</v>
      </c>
      <c r="AD69" s="283">
        <f>IFERROR($G$32*AD$32*$H13*AD21*(INDEX($H27:$K27,0,MATCH(SUM($H$32:AD$32),$H$6:$DS$6,0))),0)</f>
        <v>0</v>
      </c>
      <c r="AE69" s="283">
        <f>IFERROR($G$32*AE$32*$H13*AE21*(INDEX($H27:$K27,0,MATCH(SUM($H$32:AE$32),$H$6:$DS$6,0))),0)</f>
        <v>0</v>
      </c>
      <c r="AF69" s="283">
        <f>IFERROR($G$32*AF$32*$H13*AF21*(INDEX($H27:$K27,0,MATCH(SUM($H$32:AF$32),$H$6:$DS$6,0))),0)</f>
        <v>0</v>
      </c>
      <c r="AG69" s="283">
        <f>IFERROR($G$32*AG$32*$H13*AG21*(INDEX($H27:$K27,0,MATCH(SUM($H$32:AG$32),$H$6:$DS$6,0))),0)</f>
        <v>0</v>
      </c>
      <c r="AH69" s="283">
        <f>IFERROR($G$32*AH$32*$H13*AH21*(INDEX($H27:$K27,0,MATCH(SUM($H$32:AH$32),$H$6:$DS$6,0))),0)</f>
        <v>0</v>
      </c>
      <c r="AI69" s="283">
        <f>IFERROR($G$32*AI$32*$H13*AI21*(INDEX($H27:$K27,0,MATCH(SUM($H$32:AI$32),$H$6:$DS$6,0))),0)</f>
        <v>0</v>
      </c>
      <c r="AJ69" s="283">
        <f>IFERROR($G$32*AJ$32*$H13*AJ21*(INDEX($H27:$K27,0,MATCH(SUM($H$32:AJ$32),$H$6:$DS$6,0))),0)</f>
        <v>0</v>
      </c>
      <c r="AK69" s="283">
        <f>IFERROR($G$32*AK$32*$H13*AK21*(INDEX($H27:$K27,0,MATCH(SUM($H$32:AK$32),$H$6:$DS$6,0))),0)</f>
        <v>0</v>
      </c>
      <c r="AL69" s="283">
        <f>IFERROR($G$32*AL$32*$H13*AL21*(INDEX($H27:$K27,0,MATCH(SUM($H$32:AL$32),$H$6:$DS$6,0))),0)</f>
        <v>0</v>
      </c>
      <c r="AM69" s="283">
        <f>IFERROR($G$32*AM$32*$H13*AM21*(INDEX($H27:$K27,0,MATCH(SUM($H$32:AM$32),$H$6:$DS$6,0))),0)</f>
        <v>0</v>
      </c>
      <c r="AN69" s="283">
        <f>IFERROR($G$32*AN$32*$H13*AN21*(INDEX($H27:$K27,0,MATCH(SUM($H$32:AN$32),$H$6:$DS$6,0))),0)</f>
        <v>0</v>
      </c>
      <c r="AO69" s="283">
        <f>IFERROR($G$32*AO$32*$H13*AO21*(INDEX($H27:$K27,0,MATCH(SUM($H$32:AO$32),$H$6:$DS$6,0))),0)</f>
        <v>0</v>
      </c>
      <c r="AP69" s="283">
        <f>IFERROR($G$32*AP$32*$H13*AP21*(INDEX($H27:$K27,0,MATCH(SUM($H$32:AP$32),$H$6:$DS$6,0))),0)</f>
        <v>0</v>
      </c>
      <c r="AQ69" s="283">
        <f>IFERROR($G$32*AQ$32*$H13*AQ21*(INDEX($H27:$K27,0,MATCH(SUM($H$32:AQ$32),$H$6:$DS$6,0))),0)</f>
        <v>0</v>
      </c>
      <c r="AR69" s="283">
        <f>IFERROR($G$32*AR$32*$H13*AR21*(INDEX($H27:$K27,0,MATCH(SUM($H$32:AR$32),$H$6:$DS$6,0))),0)</f>
        <v>0</v>
      </c>
      <c r="AS69" s="283">
        <f>IFERROR($G$32*AS$32*$H13*AS21*(INDEX($H27:$K27,0,MATCH(SUM($H$32:AS$32),$H$6:$DS$6,0))),0)</f>
        <v>0</v>
      </c>
      <c r="AT69" s="283">
        <f>IFERROR($G$32*AT$32*$H13*AT21*(INDEX($H27:$K27,0,MATCH(SUM($H$32:AT$32),$H$6:$DS$6,0))),0)</f>
        <v>0</v>
      </c>
      <c r="AU69" s="283">
        <f>IFERROR($G$32*AU$32*$H13*AU21*(INDEX($H27:$K27,0,MATCH(SUM($H$32:AU$32),$H$6:$DS$6,0))),0)</f>
        <v>0</v>
      </c>
      <c r="AV69" s="283">
        <f>IFERROR($G$32*AV$32*$H13*AV21*(INDEX($H27:$K27,0,MATCH(SUM($H$32:AV$32),$H$6:$DS$6,0))),0)</f>
        <v>0</v>
      </c>
      <c r="AW69" s="283">
        <f>IFERROR($G$32*AW$32*$H13*AW21*(INDEX($H27:$K27,0,MATCH(SUM($H$32:AW$32),$H$6:$DS$6,0))),0)</f>
        <v>0</v>
      </c>
      <c r="AX69" s="283">
        <f>IFERROR($G$32*AX$32*$H13*AX21*(INDEX($H27:$K27,0,MATCH(SUM($H$32:AX$32),$H$6:$DS$6,0))),0)</f>
        <v>0</v>
      </c>
      <c r="AY69" s="283">
        <f>IFERROR($G$32*AY$32*$H13*AY21*(INDEX($H27:$K27,0,MATCH(SUM($H$32:AY$32),$H$6:$DS$6,0))),0)</f>
        <v>0</v>
      </c>
      <c r="AZ69" s="283">
        <f>IFERROR($G$32*AZ$32*$H13*AZ21*(INDEX($H27:$K27,0,MATCH(SUM($H$32:AZ$32),$H$6:$DS$6,0))),0)</f>
        <v>0</v>
      </c>
      <c r="BA69" s="283">
        <f>IFERROR($G$32*BA$32*$H13*BA21*(INDEX($H27:$K27,0,MATCH(SUM($H$32:BA$32),$H$6:$DS$6,0))),0)</f>
        <v>0</v>
      </c>
      <c r="BB69" s="283">
        <f>IFERROR($G$32*BB$32*$H13*BB21*(INDEX($H27:$K27,0,MATCH(SUM($H$32:BB$32),$H$6:$DS$6,0))),0)</f>
        <v>0</v>
      </c>
      <c r="BC69" s="283">
        <f>IFERROR($G$32*BC$32*$H13*BC21*(INDEX($H27:$K27,0,MATCH(SUM($H$32:BC$32),$H$6:$DS$6,0))),0)</f>
        <v>0</v>
      </c>
      <c r="BD69" s="283">
        <f>IFERROR($G$32*BD$32*$H13*BD21*(INDEX($H27:$K27,0,MATCH(SUM($H$32:BD$32),$H$6:$DS$6,0))),0)</f>
        <v>0</v>
      </c>
      <c r="BE69" s="283">
        <f>IFERROR($G$32*BE$32*$H13*BE21*(INDEX($H27:$K27,0,MATCH(SUM($H$32:BE$32),$H$6:$DS$6,0))),0)</f>
        <v>0</v>
      </c>
      <c r="BF69" s="283">
        <f>IFERROR($G$32*BF$32*$H13*BF21*(INDEX($H27:$K27,0,MATCH(SUM($H$32:BF$32),$H$6:$DS$6,0))),0)</f>
        <v>0</v>
      </c>
      <c r="BG69" s="283">
        <f>IFERROR($G$32*BG$32*$H13*BG21*(INDEX($H27:$K27,0,MATCH(SUM($H$32:BG$32),$H$6:$DS$6,0))),0)</f>
        <v>0</v>
      </c>
      <c r="BH69" s="283">
        <f>IFERROR($G$32*BH$32*$H13*BH21*(INDEX($H27:$K27,0,MATCH(SUM($H$32:BH$32),$H$6:$DS$6,0))),0)</f>
        <v>0</v>
      </c>
      <c r="BI69" s="283">
        <f>IFERROR($G$32*BI$32*$H13*BI21*(INDEX($H27:$K27,0,MATCH(SUM($H$32:BI$32),$H$6:$DS$6,0))),0)</f>
        <v>0</v>
      </c>
      <c r="BJ69" s="283">
        <f>IFERROR($G$32*BJ$32*$H13*BJ21*(INDEX($H27:$K27,0,MATCH(SUM($H$32:BJ$32),$H$6:$DS$6,0))),0)</f>
        <v>0</v>
      </c>
      <c r="BK69" s="283">
        <f>IFERROR($G$32*BK$32*$H13*BK21*(INDEX($H27:$K27,0,MATCH(SUM($H$32:BK$32),$H$6:$DS$6,0))),0)</f>
        <v>0</v>
      </c>
      <c r="BL69" s="283">
        <f>IFERROR($G$32*BL$32*$H13*BL21*(INDEX($H27:$K27,0,MATCH(SUM($H$32:BL$32),$H$6:$DS$6,0))),0)</f>
        <v>0</v>
      </c>
      <c r="BM69" s="283">
        <f>IFERROR($G$32*BM$32*$H13*BM21*(INDEX($H27:$K27,0,MATCH(SUM($H$32:BM$32),$H$6:$DS$6,0))),0)</f>
        <v>0</v>
      </c>
      <c r="BN69" s="283">
        <f>IFERROR($G$32*BN$32*$H13*BN21*(INDEX($H27:$K27,0,MATCH(SUM($H$32:BN$32),$H$6:$DS$6,0))),0)</f>
        <v>0</v>
      </c>
      <c r="BO69" s="283">
        <f>IFERROR($G$32*BO$32*$H13*BO21*(INDEX($H27:$K27,0,MATCH(SUM($H$32:BO$32),$H$6:$DS$6,0))),0)</f>
        <v>0</v>
      </c>
      <c r="BP69" s="283">
        <f>IFERROR($G$32*BP$32*$H13*BP21*(INDEX($H27:$K27,0,MATCH(SUM($H$32:BP$32),$H$6:$DS$6,0))),0)</f>
        <v>0</v>
      </c>
      <c r="BQ69" s="283">
        <f>IFERROR($G$32*BQ$32*$H13*BQ21*(INDEX($H27:$K27,0,MATCH(SUM($H$32:BQ$32),$H$6:$DS$6,0))),0)</f>
        <v>0</v>
      </c>
      <c r="BR69" s="283">
        <f>IFERROR($G$32*BR$32*$H13*BR21*(INDEX($H27:$K27,0,MATCH(SUM($H$32:BR$32),$H$6:$DS$6,0))),0)</f>
        <v>0</v>
      </c>
      <c r="BS69" s="283">
        <f>IFERROR($G$32*BS$32*$H13*BS21*(INDEX($H27:$K27,0,MATCH(SUM($H$32:BS$32),$H$6:$DS$6,0))),0)</f>
        <v>0</v>
      </c>
      <c r="BT69" s="283">
        <f>IFERROR($G$32*BT$32*$H13*BT21*(INDEX($H27:$K27,0,MATCH(SUM($H$32:BT$32),$H$6:$DS$6,0))),0)</f>
        <v>0</v>
      </c>
      <c r="BU69" s="283">
        <f>IFERROR($G$32*BU$32*$H13*BU21*(INDEX($H27:$K27,0,MATCH(SUM($H$32:BU$32),$H$6:$DS$6,0))),0)</f>
        <v>0</v>
      </c>
      <c r="BV69" s="283">
        <f>IFERROR($G$32*BV$32*$H13*BV21*(INDEX($H27:$K27,0,MATCH(SUM($H$32:BV$32),$H$6:$DS$6,0))),0)</f>
        <v>0</v>
      </c>
      <c r="BW69" s="283">
        <f>IFERROR($G$32*BW$32*$H13*BW21*(INDEX($H27:$K27,0,MATCH(SUM($H$32:BW$32),$H$6:$DS$6,0))),0)</f>
        <v>0</v>
      </c>
      <c r="BX69" s="283">
        <f>IFERROR($G$32*BX$32*$H13*BX21*(INDEX($H27:$K27,0,MATCH(SUM($H$32:BX$32),$H$6:$DS$6,0))),0)</f>
        <v>0</v>
      </c>
      <c r="BY69" s="283">
        <f>IFERROR($G$32*BY$32*$H13*BY21*(INDEX($H27:$K27,0,MATCH(SUM($H$32:BY$32),$H$6:$DS$6,0))),0)</f>
        <v>0</v>
      </c>
      <c r="BZ69" s="283">
        <f>IFERROR($G$32*BZ$32*$H13*BZ21*(INDEX($H27:$K27,0,MATCH(SUM($H$32:BZ$32),$H$6:$DS$6,0))),0)</f>
        <v>0</v>
      </c>
      <c r="CA69" s="283">
        <f>IFERROR($G$32*CA$32*$H13*CA21*(INDEX($H27:$K27,0,MATCH(SUM($H$32:CA$32),$H$6:$DS$6,0))),0)</f>
        <v>0</v>
      </c>
      <c r="CB69" s="283">
        <f>IFERROR($G$32*CB$32*$H13*CB21*(INDEX($H27:$K27,0,MATCH(SUM($H$32:CB$32),$H$6:$DS$6,0))),0)</f>
        <v>0</v>
      </c>
      <c r="CC69" s="283">
        <f>IFERROR($G$32*CC$32*$H13*CC21*(INDEX($H27:$K27,0,MATCH(SUM($H$32:CC$32),$H$6:$DS$6,0))),0)</f>
        <v>0</v>
      </c>
      <c r="CD69" s="283">
        <f>IFERROR($G$32*CD$32*$H13*CD21*(INDEX($H27:$K27,0,MATCH(SUM($H$32:CD$32),$H$6:$DS$6,0))),0)</f>
        <v>0</v>
      </c>
      <c r="CE69" s="283">
        <f>IFERROR($G$32*CE$32*$H13*CE21*(INDEX($H27:$K27,0,MATCH(SUM($H$32:CE$32),$H$6:$DS$6,0))),0)</f>
        <v>0</v>
      </c>
      <c r="CF69" s="283">
        <f>IFERROR($G$32*CF$32*$H13*CF21*(INDEX($H27:$K27,0,MATCH(SUM($H$32:CF$32),$H$6:$DS$6,0))),0)</f>
        <v>0</v>
      </c>
      <c r="CG69" s="283">
        <f>IFERROR($G$32*CG$32*$H13*CG21*(INDEX($H27:$K27,0,MATCH(SUM($H$32:CG$32),$H$6:$DS$6,0))),0)</f>
        <v>0</v>
      </c>
      <c r="CH69" s="283">
        <f>IFERROR($G$32*CH$32*$H13*CH21*(INDEX($H27:$K27,0,MATCH(SUM($H$32:CH$32),$H$6:$DS$6,0))),0)</f>
        <v>0</v>
      </c>
      <c r="CI69" s="283">
        <f>IFERROR($G$32*CI$32*$H13*CI21*(INDEX($H27:$K27,0,MATCH(SUM($H$32:CI$32),$H$6:$DS$6,0))),0)</f>
        <v>0</v>
      </c>
      <c r="CJ69" s="283">
        <f>IFERROR($G$32*CJ$32*$H13*CJ21*(INDEX($H27:$K27,0,MATCH(SUM($H$32:CJ$32),$H$6:$DS$6,0))),0)</f>
        <v>0</v>
      </c>
      <c r="CK69" s="283">
        <f>IFERROR($G$32*CK$32*$H13*CK21*(INDEX($H27:$K27,0,MATCH(SUM($H$32:CK$32),$H$6:$DS$6,0))),0)</f>
        <v>0</v>
      </c>
      <c r="CL69" s="283">
        <f>IFERROR($G$32*CL$32*$H13*CL21*(INDEX($H27:$K27,0,MATCH(SUM($H$32:CL$32),$H$6:$DS$6,0))),0)</f>
        <v>0</v>
      </c>
      <c r="CM69" s="283">
        <f>IFERROR($G$32*CM$32*$H13*CM21*(INDEX($H27:$K27,0,MATCH(SUM($H$32:CM$32),$H$6:$DS$6,0))),0)</f>
        <v>0</v>
      </c>
      <c r="CN69" s="283">
        <f>IFERROR($G$32*CN$32*$H13*CN21*(INDEX($H27:$K27,0,MATCH(SUM($H$32:CN$32),$H$6:$DS$6,0))),0)</f>
        <v>0</v>
      </c>
      <c r="CO69" s="283">
        <f>IFERROR($G$32*CO$32*$H13*CO21*(INDEX($H27:$K27,0,MATCH(SUM($H$32:CO$32),$H$6:$DS$6,0))),0)</f>
        <v>0</v>
      </c>
      <c r="CP69" s="283">
        <f>IFERROR($G$32*CP$32*$H13*CP21*(INDEX($H27:$K27,0,MATCH(SUM($H$32:CP$32),$H$6:$DS$6,0))),0)</f>
        <v>0</v>
      </c>
      <c r="CQ69" s="283">
        <f>IFERROR($G$32*CQ$32*$H13*CQ21*(INDEX($H27:$K27,0,MATCH(SUM($H$32:CQ$32),$H$6:$DS$6,0))),0)</f>
        <v>0</v>
      </c>
      <c r="CR69" s="283">
        <f>IFERROR($G$32*CR$32*$H13*CR21*(INDEX($H27:$K27,0,MATCH(SUM($H$32:CR$32),$H$6:$DS$6,0))),0)</f>
        <v>0</v>
      </c>
      <c r="CS69" s="283">
        <f>IFERROR($G$32*CS$32*$H13*CS21*(INDEX($H27:$K27,0,MATCH(SUM($H$32:CS$32),$H$6:$DS$6,0))),0)</f>
        <v>0</v>
      </c>
      <c r="CT69" s="283">
        <f>IFERROR($G$32*CT$32*$H13*CT21*(INDEX($H27:$K27,0,MATCH(SUM($H$32:CT$32),$H$6:$DS$6,0))),0)</f>
        <v>0</v>
      </c>
      <c r="CU69" s="283">
        <f>IFERROR($G$32*CU$32*$H13*CU21*(INDEX($H27:$K27,0,MATCH(SUM($H$32:CU$32),$H$6:$DS$6,0))),0)</f>
        <v>0</v>
      </c>
      <c r="CV69" s="283">
        <f>IFERROR($G$32*CV$32*$H13*CV21*(INDEX($H27:$K27,0,MATCH(SUM($H$32:CV$32),$H$6:$DS$6,0))),0)</f>
        <v>0</v>
      </c>
      <c r="CW69" s="283">
        <f>IFERROR($G$32*CW$32*$H13*CW21*(INDEX($H27:$K27,0,MATCH(SUM($H$32:CW$32),$H$6:$DS$6,0))),0)</f>
        <v>0</v>
      </c>
      <c r="CX69" s="283">
        <f>IFERROR($G$32*CX$32*$H13*CX21*(INDEX($H27:$K27,0,MATCH(SUM($H$32:CX$32),$H$6:$DS$6,0))),0)</f>
        <v>0</v>
      </c>
      <c r="CY69" s="283">
        <f>IFERROR($G$32*CY$32*$H13*CY21*(INDEX($H27:$K27,0,MATCH(SUM($H$32:CY$32),$H$6:$DS$6,0))),0)</f>
        <v>0</v>
      </c>
      <c r="CZ69" s="283">
        <f>IFERROR($G$32*CZ$32*$H13*CZ21*(INDEX($H27:$K27,0,MATCH(SUM($H$32:CZ$32),$H$6:$DS$6,0))),0)</f>
        <v>0</v>
      </c>
      <c r="DA69" s="283">
        <f>IFERROR($G$32*DA$32*$H13*DA21*(INDEX($H27:$K27,0,MATCH(SUM($H$32:DA$32),$H$6:$DS$6,0))),0)</f>
        <v>0</v>
      </c>
      <c r="DB69" s="283">
        <f>IFERROR($G$32*DB$32*$H13*DB21*(INDEX($H27:$K27,0,MATCH(SUM($H$32:DB$32),$H$6:$DS$6,0))),0)</f>
        <v>0</v>
      </c>
      <c r="DC69" s="283">
        <f>IFERROR($G$32*DC$32*$H13*DC21*(INDEX($H27:$K27,0,MATCH(SUM($H$32:DC$32),$H$6:$DS$6,0))),0)</f>
        <v>0</v>
      </c>
      <c r="DD69" s="283">
        <f>IFERROR($G$32*DD$32*$H13*DD21*(INDEX($H27:$K27,0,MATCH(SUM($H$32:DD$32),$H$6:$DS$6,0))),0)</f>
        <v>0</v>
      </c>
      <c r="DE69" s="283">
        <f>IFERROR($G$32*DE$32*$H13*DE21*(INDEX($H27:$K27,0,MATCH(SUM($H$32:DE$32),$H$6:$DS$6,0))),0)</f>
        <v>0</v>
      </c>
      <c r="DF69" s="283">
        <f>IFERROR($G$32*DF$32*$H13*DF21*(INDEX($H27:$K27,0,MATCH(SUM($H$32:DF$32),$H$6:$DS$6,0))),0)</f>
        <v>0</v>
      </c>
      <c r="DG69" s="283">
        <f>IFERROR($G$32*DG$32*$H13*DG21*(INDEX($H27:$K27,0,MATCH(SUM($H$32:DG$32),$H$6:$DS$6,0))),0)</f>
        <v>0</v>
      </c>
      <c r="DH69" s="283">
        <f>IFERROR($G$32*DH$32*$H13*DH21*(INDEX($H27:$K27,0,MATCH(SUM($H$32:DH$32),$H$6:$DS$6,0))),0)</f>
        <v>0</v>
      </c>
      <c r="DI69" s="283">
        <f>IFERROR($G$32*DI$32*$H13*DI21*(INDEX($H27:$K27,0,MATCH(SUM($H$32:DI$32),$H$6:$DS$6,0))),0)</f>
        <v>0</v>
      </c>
      <c r="DJ69" s="283">
        <f>IFERROR($G$32*DJ$32*$H13*DJ21*(INDEX($H27:$K27,0,MATCH(SUM($H$32:DJ$32),$H$6:$DS$6,0))),0)</f>
        <v>0</v>
      </c>
      <c r="DK69" s="283">
        <f>IFERROR($G$32*DK$32*$H13*DK21*(INDEX($H27:$K27,0,MATCH(SUM($H$32:DK$32),$H$6:$DS$6,0))),0)</f>
        <v>0</v>
      </c>
      <c r="DL69" s="283">
        <f>IFERROR($G$32*DL$32*$H13*DL21*(INDEX($H27:$K27,0,MATCH(SUM($H$32:DL$32),$H$6:$DS$6,0))),0)</f>
        <v>0</v>
      </c>
      <c r="DM69" s="283">
        <f>IFERROR($G$32*DM$32*$H13*DM21*(INDEX($H27:$K27,0,MATCH(SUM($H$32:DM$32),$H$6:$DS$6,0))),0)</f>
        <v>0</v>
      </c>
      <c r="DN69" s="283">
        <f>IFERROR($G$32*DN$32*$H13*DN21*(INDEX($H27:$K27,0,MATCH(SUM($H$32:DN$32),$H$6:$DS$6,0))),0)</f>
        <v>0</v>
      </c>
      <c r="DO69" s="283">
        <f>IFERROR($G$32*DO$32*$H13*DO21*(INDEX($H27:$K27,0,MATCH(SUM($H$32:DO$32),$H$6:$DS$6,0))),0)</f>
        <v>0</v>
      </c>
      <c r="DP69" s="283">
        <f>IFERROR($G$32*DP$32*$H13*DP21*(INDEX($H27:$K27,0,MATCH(SUM($H$32:DP$32),$H$6:$DS$6,0))),0)</f>
        <v>0</v>
      </c>
      <c r="DQ69" s="283">
        <f>IFERROR($G$32*DQ$32*$H13*DQ21*(INDEX($H27:$K27,0,MATCH(SUM($H$32:DQ$32),$H$6:$DS$6,0))),0)</f>
        <v>0</v>
      </c>
      <c r="DR69" s="283">
        <f>IFERROR($G$32*DR$32*$H13*DR21*(INDEX($H27:$K27,0,MATCH(SUM($H$32:DR$32),$H$6:$DS$6,0))),0)</f>
        <v>0</v>
      </c>
      <c r="DS69" s="283">
        <f>IFERROR($G$32*DS$32*$H13*DS21*(INDEX($H27:$K27,0,MATCH(SUM($H$32:DS$32),$H$6:$DS$6,0))),0)</f>
        <v>0</v>
      </c>
      <c r="DT69" s="279"/>
    </row>
    <row r="70" spans="2:124" x14ac:dyDescent="0.3">
      <c r="C70" s="279"/>
      <c r="D70" s="280" t="str">
        <f>D50</f>
        <v>Effective Land cost</v>
      </c>
      <c r="E70" s="280"/>
      <c r="F70" s="281" t="str">
        <f>F50</f>
        <v>INR Mn</v>
      </c>
      <c r="G70" s="282">
        <f t="shared" si="32"/>
        <v>45</v>
      </c>
      <c r="H70" s="283">
        <f>IFERROR($G$32*H$32*$H14*H22*(INDEX($H28:$K28,0,MATCH(SUM($H$32:H$32),$H$6:$DS$6,0))),0)</f>
        <v>0</v>
      </c>
      <c r="I70" s="283">
        <f>IFERROR($G$32*I$32*$H14*I22*(INDEX($H28:$K28,0,MATCH(SUM($H$32:I$32),$H$6:$DS$6,0))),0)</f>
        <v>0</v>
      </c>
      <c r="J70" s="283">
        <f>IFERROR($G$32*J$32*$H14*J22*(INDEX($H28:$K28,0,MATCH(SUM($H$32:J$32),$H$6:$DS$6,0))),0)</f>
        <v>0</v>
      </c>
      <c r="K70" s="283">
        <f>IFERROR($G$32*K$32*$H14*K22*(INDEX($H28:$K28,0,MATCH(SUM($H$32:K$32),$H$6:$DS$6,0))),0)</f>
        <v>0</v>
      </c>
      <c r="L70" s="283">
        <f>IFERROR($G$32*L$32*$H14*L22*(INDEX($H28:$K28,0,MATCH(SUM($H$32:L$32),$H$6:$DS$6,0))),0)</f>
        <v>45</v>
      </c>
      <c r="M70" s="283">
        <f>IFERROR($G$32*M$32*$H14*M22*(INDEX($H28:$K28,0,MATCH(SUM($H$32:M$32),$H$6:$DS$6,0))),0)</f>
        <v>0</v>
      </c>
      <c r="N70" s="283">
        <f>IFERROR($G$32*N$32*$H14*N22*(INDEX($H28:$K28,0,MATCH(SUM($H$32:N$32),$H$6:$DS$6,0))),0)</f>
        <v>0</v>
      </c>
      <c r="O70" s="283">
        <f>IFERROR($G$32*O$32*$H14*O22*(INDEX($H28:$K28,0,MATCH(SUM($H$32:O$32),$H$6:$DS$6,0))),0)</f>
        <v>0</v>
      </c>
      <c r="P70" s="283">
        <f>IFERROR($G$32*P$32*$H14*P22*(INDEX($H28:$K28,0,MATCH(SUM($H$32:P$32),$H$6:$DS$6,0))),0)</f>
        <v>0</v>
      </c>
      <c r="Q70" s="283">
        <f>IFERROR($G$32*Q$32*$H14*Q22*(INDEX($H28:$K28,0,MATCH(SUM($H$32:Q$32),$H$6:$DS$6,0))),0)</f>
        <v>0</v>
      </c>
      <c r="R70" s="283">
        <f>IFERROR($G$32*R$32*$H14*R22*(INDEX($H28:$K28,0,MATCH(SUM($H$32:R$32),$H$6:$DS$6,0))),0)</f>
        <v>0</v>
      </c>
      <c r="S70" s="283">
        <f>IFERROR($G$32*S$32*$H14*S22*(INDEX($H28:$K28,0,MATCH(SUM($H$32:S$32),$H$6:$DS$6,0))),0)</f>
        <v>0</v>
      </c>
      <c r="T70" s="283">
        <f>IFERROR($G$32*T$32*$H14*T22*(INDEX($H28:$K28,0,MATCH(SUM($H$32:T$32),$H$6:$DS$6,0))),0)</f>
        <v>0</v>
      </c>
      <c r="U70" s="283">
        <f>IFERROR($G$32*U$32*$H14*U22*(INDEX($H28:$K28,0,MATCH(SUM($H$32:U$32),$H$6:$DS$6,0))),0)</f>
        <v>0</v>
      </c>
      <c r="V70" s="283">
        <f>IFERROR($G$32*V$32*$H14*V22*(INDEX($H28:$K28,0,MATCH(SUM($H$32:V$32),$H$6:$DS$6,0))),0)</f>
        <v>0</v>
      </c>
      <c r="W70" s="283">
        <f>IFERROR($G$32*W$32*$H14*W22*(INDEX($H28:$K28,0,MATCH(SUM($H$32:W$32),$H$6:$DS$6,0))),0)</f>
        <v>0</v>
      </c>
      <c r="X70" s="283">
        <f>IFERROR($G$32*X$32*$H14*X22*(INDEX($H28:$K28,0,MATCH(SUM($H$32:X$32),$H$6:$DS$6,0))),0)</f>
        <v>0</v>
      </c>
      <c r="Y70" s="283">
        <f>IFERROR($G$32*Y$32*$H14*Y22*(INDEX($H28:$K28,0,MATCH(SUM($H$32:Y$32),$H$6:$DS$6,0))),0)</f>
        <v>0</v>
      </c>
      <c r="Z70" s="283">
        <f>IFERROR($G$32*Z$32*$H14*Z22*(INDEX($H28:$K28,0,MATCH(SUM($H$32:Z$32),$H$6:$DS$6,0))),0)</f>
        <v>0</v>
      </c>
      <c r="AA70" s="283">
        <f>IFERROR($G$32*AA$32*$H14*AA22*(INDEX($H28:$K28,0,MATCH(SUM($H$32:AA$32),$H$6:$DS$6,0))),0)</f>
        <v>0</v>
      </c>
      <c r="AB70" s="283">
        <f>IFERROR($G$32*AB$32*$H14*AB22*(INDEX($H28:$K28,0,MATCH(SUM($H$32:AB$32),$H$6:$DS$6,0))),0)</f>
        <v>0</v>
      </c>
      <c r="AC70" s="283">
        <f>IFERROR($G$32*AC$32*$H14*AC22*(INDEX($H28:$K28,0,MATCH(SUM($H$32:AC$32),$H$6:$DS$6,0))),0)</f>
        <v>0</v>
      </c>
      <c r="AD70" s="283">
        <f>IFERROR($G$32*AD$32*$H14*AD22*(INDEX($H28:$K28,0,MATCH(SUM($H$32:AD$32),$H$6:$DS$6,0))),0)</f>
        <v>0</v>
      </c>
      <c r="AE70" s="283">
        <f>IFERROR($G$32*AE$32*$H14*AE22*(INDEX($H28:$K28,0,MATCH(SUM($H$32:AE$32),$H$6:$DS$6,0))),0)</f>
        <v>0</v>
      </c>
      <c r="AF70" s="283">
        <f>IFERROR($G$32*AF$32*$H14*AF22*(INDEX($H28:$K28,0,MATCH(SUM($H$32:AF$32),$H$6:$DS$6,0))),0)</f>
        <v>0</v>
      </c>
      <c r="AG70" s="283">
        <f>IFERROR($G$32*AG$32*$H14*AG22*(INDEX($H28:$K28,0,MATCH(SUM($H$32:AG$32),$H$6:$DS$6,0))),0)</f>
        <v>0</v>
      </c>
      <c r="AH70" s="283">
        <f>IFERROR($G$32*AH$32*$H14*AH22*(INDEX($H28:$K28,0,MATCH(SUM($H$32:AH$32),$H$6:$DS$6,0))),0)</f>
        <v>0</v>
      </c>
      <c r="AI70" s="283">
        <f>IFERROR($G$32*AI$32*$H14*AI22*(INDEX($H28:$K28,0,MATCH(SUM($H$32:AI$32),$H$6:$DS$6,0))),0)</f>
        <v>0</v>
      </c>
      <c r="AJ70" s="283">
        <f>IFERROR($G$32*AJ$32*$H14*AJ22*(INDEX($H28:$K28,0,MATCH(SUM($H$32:AJ$32),$H$6:$DS$6,0))),0)</f>
        <v>0</v>
      </c>
      <c r="AK70" s="283">
        <f>IFERROR($G$32*AK$32*$H14*AK22*(INDEX($H28:$K28,0,MATCH(SUM($H$32:AK$32),$H$6:$DS$6,0))),0)</f>
        <v>0</v>
      </c>
      <c r="AL70" s="283">
        <f>IFERROR($G$32*AL$32*$H14*AL22*(INDEX($H28:$K28,0,MATCH(SUM($H$32:AL$32),$H$6:$DS$6,0))),0)</f>
        <v>0</v>
      </c>
      <c r="AM70" s="283">
        <f>IFERROR($G$32*AM$32*$H14*AM22*(INDEX($H28:$K28,0,MATCH(SUM($H$32:AM$32),$H$6:$DS$6,0))),0)</f>
        <v>0</v>
      </c>
      <c r="AN70" s="283">
        <f>IFERROR($G$32*AN$32*$H14*AN22*(INDEX($H28:$K28,0,MATCH(SUM($H$32:AN$32),$H$6:$DS$6,0))),0)</f>
        <v>0</v>
      </c>
      <c r="AO70" s="283">
        <f>IFERROR($G$32*AO$32*$H14*AO22*(INDEX($H28:$K28,0,MATCH(SUM($H$32:AO$32),$H$6:$DS$6,0))),0)</f>
        <v>0</v>
      </c>
      <c r="AP70" s="283">
        <f>IFERROR($G$32*AP$32*$H14*AP22*(INDEX($H28:$K28,0,MATCH(SUM($H$32:AP$32),$H$6:$DS$6,0))),0)</f>
        <v>0</v>
      </c>
      <c r="AQ70" s="283">
        <f>IFERROR($G$32*AQ$32*$H14*AQ22*(INDEX($H28:$K28,0,MATCH(SUM($H$32:AQ$32),$H$6:$DS$6,0))),0)</f>
        <v>0</v>
      </c>
      <c r="AR70" s="283">
        <f>IFERROR($G$32*AR$32*$H14*AR22*(INDEX($H28:$K28,0,MATCH(SUM($H$32:AR$32),$H$6:$DS$6,0))),0)</f>
        <v>0</v>
      </c>
      <c r="AS70" s="283">
        <f>IFERROR($G$32*AS$32*$H14*AS22*(INDEX($H28:$K28,0,MATCH(SUM($H$32:AS$32),$H$6:$DS$6,0))),0)</f>
        <v>0</v>
      </c>
      <c r="AT70" s="283">
        <f>IFERROR($G$32*AT$32*$H14*AT22*(INDEX($H28:$K28,0,MATCH(SUM($H$32:AT$32),$H$6:$DS$6,0))),0)</f>
        <v>0</v>
      </c>
      <c r="AU70" s="283">
        <f>IFERROR($G$32*AU$32*$H14*AU22*(INDEX($H28:$K28,0,MATCH(SUM($H$32:AU$32),$H$6:$DS$6,0))),0)</f>
        <v>0</v>
      </c>
      <c r="AV70" s="283">
        <f>IFERROR($G$32*AV$32*$H14*AV22*(INDEX($H28:$K28,0,MATCH(SUM($H$32:AV$32),$H$6:$DS$6,0))),0)</f>
        <v>0</v>
      </c>
      <c r="AW70" s="283">
        <f>IFERROR($G$32*AW$32*$H14*AW22*(INDEX($H28:$K28,0,MATCH(SUM($H$32:AW$32),$H$6:$DS$6,0))),0)</f>
        <v>0</v>
      </c>
      <c r="AX70" s="283">
        <f>IFERROR($G$32*AX$32*$H14*AX22*(INDEX($H28:$K28,0,MATCH(SUM($H$32:AX$32),$H$6:$DS$6,0))),0)</f>
        <v>0</v>
      </c>
      <c r="AY70" s="283">
        <f>IFERROR($G$32*AY$32*$H14*AY22*(INDEX($H28:$K28,0,MATCH(SUM($H$32:AY$32),$H$6:$DS$6,0))),0)</f>
        <v>0</v>
      </c>
      <c r="AZ70" s="283">
        <f>IFERROR($G$32*AZ$32*$H14*AZ22*(INDEX($H28:$K28,0,MATCH(SUM($H$32:AZ$32),$H$6:$DS$6,0))),0)</f>
        <v>0</v>
      </c>
      <c r="BA70" s="283">
        <f>IFERROR($G$32*BA$32*$H14*BA22*(INDEX($H28:$K28,0,MATCH(SUM($H$32:BA$32),$H$6:$DS$6,0))),0)</f>
        <v>0</v>
      </c>
      <c r="BB70" s="283">
        <f>IFERROR($G$32*BB$32*$H14*BB22*(INDEX($H28:$K28,0,MATCH(SUM($H$32:BB$32),$H$6:$DS$6,0))),0)</f>
        <v>0</v>
      </c>
      <c r="BC70" s="283">
        <f>IFERROR($G$32*BC$32*$H14*BC22*(INDEX($H28:$K28,0,MATCH(SUM($H$32:BC$32),$H$6:$DS$6,0))),0)</f>
        <v>0</v>
      </c>
      <c r="BD70" s="283">
        <f>IFERROR($G$32*BD$32*$H14*BD22*(INDEX($H28:$K28,0,MATCH(SUM($H$32:BD$32),$H$6:$DS$6,0))),0)</f>
        <v>0</v>
      </c>
      <c r="BE70" s="283">
        <f>IFERROR($G$32*BE$32*$H14*BE22*(INDEX($H28:$K28,0,MATCH(SUM($H$32:BE$32),$H$6:$DS$6,0))),0)</f>
        <v>0</v>
      </c>
      <c r="BF70" s="283">
        <f>IFERROR($G$32*BF$32*$H14*BF22*(INDEX($H28:$K28,0,MATCH(SUM($H$32:BF$32),$H$6:$DS$6,0))),0)</f>
        <v>0</v>
      </c>
      <c r="BG70" s="283">
        <f>IFERROR($G$32*BG$32*$H14*BG22*(INDEX($H28:$K28,0,MATCH(SUM($H$32:BG$32),$H$6:$DS$6,0))),0)</f>
        <v>0</v>
      </c>
      <c r="BH70" s="283">
        <f>IFERROR($G$32*BH$32*$H14*BH22*(INDEX($H28:$K28,0,MATCH(SUM($H$32:BH$32),$H$6:$DS$6,0))),0)</f>
        <v>0</v>
      </c>
      <c r="BI70" s="283">
        <f>IFERROR($G$32*BI$32*$H14*BI22*(INDEX($H28:$K28,0,MATCH(SUM($H$32:BI$32),$H$6:$DS$6,0))),0)</f>
        <v>0</v>
      </c>
      <c r="BJ70" s="283">
        <f>IFERROR($G$32*BJ$32*$H14*BJ22*(INDEX($H28:$K28,0,MATCH(SUM($H$32:BJ$32),$H$6:$DS$6,0))),0)</f>
        <v>0</v>
      </c>
      <c r="BK70" s="283">
        <f>IFERROR($G$32*BK$32*$H14*BK22*(INDEX($H28:$K28,0,MATCH(SUM($H$32:BK$32),$H$6:$DS$6,0))),0)</f>
        <v>0</v>
      </c>
      <c r="BL70" s="283">
        <f>IFERROR($G$32*BL$32*$H14*BL22*(INDEX($H28:$K28,0,MATCH(SUM($H$32:BL$32),$H$6:$DS$6,0))),0)</f>
        <v>0</v>
      </c>
      <c r="BM70" s="283">
        <f>IFERROR($G$32*BM$32*$H14*BM22*(INDEX($H28:$K28,0,MATCH(SUM($H$32:BM$32),$H$6:$DS$6,0))),0)</f>
        <v>0</v>
      </c>
      <c r="BN70" s="283">
        <f>IFERROR($G$32*BN$32*$H14*BN22*(INDEX($H28:$K28,0,MATCH(SUM($H$32:BN$32),$H$6:$DS$6,0))),0)</f>
        <v>0</v>
      </c>
      <c r="BO70" s="283">
        <f>IFERROR($G$32*BO$32*$H14*BO22*(INDEX($H28:$K28,0,MATCH(SUM($H$32:BO$32),$H$6:$DS$6,0))),0)</f>
        <v>0</v>
      </c>
      <c r="BP70" s="283">
        <f>IFERROR($G$32*BP$32*$H14*BP22*(INDEX($H28:$K28,0,MATCH(SUM($H$32:BP$32),$H$6:$DS$6,0))),0)</f>
        <v>0</v>
      </c>
      <c r="BQ70" s="283">
        <f>IFERROR($G$32*BQ$32*$H14*BQ22*(INDEX($H28:$K28,0,MATCH(SUM($H$32:BQ$32),$H$6:$DS$6,0))),0)</f>
        <v>0</v>
      </c>
      <c r="BR70" s="283">
        <f>IFERROR($G$32*BR$32*$H14*BR22*(INDEX($H28:$K28,0,MATCH(SUM($H$32:BR$32),$H$6:$DS$6,0))),0)</f>
        <v>0</v>
      </c>
      <c r="BS70" s="283">
        <f>IFERROR($G$32*BS$32*$H14*BS22*(INDEX($H28:$K28,0,MATCH(SUM($H$32:BS$32),$H$6:$DS$6,0))),0)</f>
        <v>0</v>
      </c>
      <c r="BT70" s="283">
        <f>IFERROR($G$32*BT$32*$H14*BT22*(INDEX($H28:$K28,0,MATCH(SUM($H$32:BT$32),$H$6:$DS$6,0))),0)</f>
        <v>0</v>
      </c>
      <c r="BU70" s="283">
        <f>IFERROR($G$32*BU$32*$H14*BU22*(INDEX($H28:$K28,0,MATCH(SUM($H$32:BU$32),$H$6:$DS$6,0))),0)</f>
        <v>0</v>
      </c>
      <c r="BV70" s="283">
        <f>IFERROR($G$32*BV$32*$H14*BV22*(INDEX($H28:$K28,0,MATCH(SUM($H$32:BV$32),$H$6:$DS$6,0))),0)</f>
        <v>0</v>
      </c>
      <c r="BW70" s="283">
        <f>IFERROR($G$32*BW$32*$H14*BW22*(INDEX($H28:$K28,0,MATCH(SUM($H$32:BW$32),$H$6:$DS$6,0))),0)</f>
        <v>0</v>
      </c>
      <c r="BX70" s="283">
        <f>IFERROR($G$32*BX$32*$H14*BX22*(INDEX($H28:$K28,0,MATCH(SUM($H$32:BX$32),$H$6:$DS$6,0))),0)</f>
        <v>0</v>
      </c>
      <c r="BY70" s="283">
        <f>IFERROR($G$32*BY$32*$H14*BY22*(INDEX($H28:$K28,0,MATCH(SUM($H$32:BY$32),$H$6:$DS$6,0))),0)</f>
        <v>0</v>
      </c>
      <c r="BZ70" s="283">
        <f>IFERROR($G$32*BZ$32*$H14*BZ22*(INDEX($H28:$K28,0,MATCH(SUM($H$32:BZ$32),$H$6:$DS$6,0))),0)</f>
        <v>0</v>
      </c>
      <c r="CA70" s="283">
        <f>IFERROR($G$32*CA$32*$H14*CA22*(INDEX($H28:$K28,0,MATCH(SUM($H$32:CA$32),$H$6:$DS$6,0))),0)</f>
        <v>0</v>
      </c>
      <c r="CB70" s="283">
        <f>IFERROR($G$32*CB$32*$H14*CB22*(INDEX($H28:$K28,0,MATCH(SUM($H$32:CB$32),$H$6:$DS$6,0))),0)</f>
        <v>0</v>
      </c>
      <c r="CC70" s="283">
        <f>IFERROR($G$32*CC$32*$H14*CC22*(INDEX($H28:$K28,0,MATCH(SUM($H$32:CC$32),$H$6:$DS$6,0))),0)</f>
        <v>0</v>
      </c>
      <c r="CD70" s="283">
        <f>IFERROR($G$32*CD$32*$H14*CD22*(INDEX($H28:$K28,0,MATCH(SUM($H$32:CD$32),$H$6:$DS$6,0))),0)</f>
        <v>0</v>
      </c>
      <c r="CE70" s="283">
        <f>IFERROR($G$32*CE$32*$H14*CE22*(INDEX($H28:$K28,0,MATCH(SUM($H$32:CE$32),$H$6:$DS$6,0))),0)</f>
        <v>0</v>
      </c>
      <c r="CF70" s="283">
        <f>IFERROR($G$32*CF$32*$H14*CF22*(INDEX($H28:$K28,0,MATCH(SUM($H$32:CF$32),$H$6:$DS$6,0))),0)</f>
        <v>0</v>
      </c>
      <c r="CG70" s="283">
        <f>IFERROR($G$32*CG$32*$H14*CG22*(INDEX($H28:$K28,0,MATCH(SUM($H$32:CG$32),$H$6:$DS$6,0))),0)</f>
        <v>0</v>
      </c>
      <c r="CH70" s="283">
        <f>IFERROR($G$32*CH$32*$H14*CH22*(INDEX($H28:$K28,0,MATCH(SUM($H$32:CH$32),$H$6:$DS$6,0))),0)</f>
        <v>0</v>
      </c>
      <c r="CI70" s="283">
        <f>IFERROR($G$32*CI$32*$H14*CI22*(INDEX($H28:$K28,0,MATCH(SUM($H$32:CI$32),$H$6:$DS$6,0))),0)</f>
        <v>0</v>
      </c>
      <c r="CJ70" s="283">
        <f>IFERROR($G$32*CJ$32*$H14*CJ22*(INDEX($H28:$K28,0,MATCH(SUM($H$32:CJ$32),$H$6:$DS$6,0))),0)</f>
        <v>0</v>
      </c>
      <c r="CK70" s="283">
        <f>IFERROR($G$32*CK$32*$H14*CK22*(INDEX($H28:$K28,0,MATCH(SUM($H$32:CK$32),$H$6:$DS$6,0))),0)</f>
        <v>0</v>
      </c>
      <c r="CL70" s="283">
        <f>IFERROR($G$32*CL$32*$H14*CL22*(INDEX($H28:$K28,0,MATCH(SUM($H$32:CL$32),$H$6:$DS$6,0))),0)</f>
        <v>0</v>
      </c>
      <c r="CM70" s="283">
        <f>IFERROR($G$32*CM$32*$H14*CM22*(INDEX($H28:$K28,0,MATCH(SUM($H$32:CM$32),$H$6:$DS$6,0))),0)</f>
        <v>0</v>
      </c>
      <c r="CN70" s="283">
        <f>IFERROR($G$32*CN$32*$H14*CN22*(INDEX($H28:$K28,0,MATCH(SUM($H$32:CN$32),$H$6:$DS$6,0))),0)</f>
        <v>0</v>
      </c>
      <c r="CO70" s="283">
        <f>IFERROR($G$32*CO$32*$H14*CO22*(INDEX($H28:$K28,0,MATCH(SUM($H$32:CO$32),$H$6:$DS$6,0))),0)</f>
        <v>0</v>
      </c>
      <c r="CP70" s="283">
        <f>IFERROR($G$32*CP$32*$H14*CP22*(INDEX($H28:$K28,0,MATCH(SUM($H$32:CP$32),$H$6:$DS$6,0))),0)</f>
        <v>0</v>
      </c>
      <c r="CQ70" s="283">
        <f>IFERROR($G$32*CQ$32*$H14*CQ22*(INDEX($H28:$K28,0,MATCH(SUM($H$32:CQ$32),$H$6:$DS$6,0))),0)</f>
        <v>0</v>
      </c>
      <c r="CR70" s="283">
        <f>IFERROR($G$32*CR$32*$H14*CR22*(INDEX($H28:$K28,0,MATCH(SUM($H$32:CR$32),$H$6:$DS$6,0))),0)</f>
        <v>0</v>
      </c>
      <c r="CS70" s="283">
        <f>IFERROR($G$32*CS$32*$H14*CS22*(INDEX($H28:$K28,0,MATCH(SUM($H$32:CS$32),$H$6:$DS$6,0))),0)</f>
        <v>0</v>
      </c>
      <c r="CT70" s="283">
        <f>IFERROR($G$32*CT$32*$H14*CT22*(INDEX($H28:$K28,0,MATCH(SUM($H$32:CT$32),$H$6:$DS$6,0))),0)</f>
        <v>0</v>
      </c>
      <c r="CU70" s="283">
        <f>IFERROR($G$32*CU$32*$H14*CU22*(INDEX($H28:$K28,0,MATCH(SUM($H$32:CU$32),$H$6:$DS$6,0))),0)</f>
        <v>0</v>
      </c>
      <c r="CV70" s="283">
        <f>IFERROR($G$32*CV$32*$H14*CV22*(INDEX($H28:$K28,0,MATCH(SUM($H$32:CV$32),$H$6:$DS$6,0))),0)</f>
        <v>0</v>
      </c>
      <c r="CW70" s="283">
        <f>IFERROR($G$32*CW$32*$H14*CW22*(INDEX($H28:$K28,0,MATCH(SUM($H$32:CW$32),$H$6:$DS$6,0))),0)</f>
        <v>0</v>
      </c>
      <c r="CX70" s="283">
        <f>IFERROR($G$32*CX$32*$H14*CX22*(INDEX($H28:$K28,0,MATCH(SUM($H$32:CX$32),$H$6:$DS$6,0))),0)</f>
        <v>0</v>
      </c>
      <c r="CY70" s="283">
        <f>IFERROR($G$32*CY$32*$H14*CY22*(INDEX($H28:$K28,0,MATCH(SUM($H$32:CY$32),$H$6:$DS$6,0))),0)</f>
        <v>0</v>
      </c>
      <c r="CZ70" s="283">
        <f>IFERROR($G$32*CZ$32*$H14*CZ22*(INDEX($H28:$K28,0,MATCH(SUM($H$32:CZ$32),$H$6:$DS$6,0))),0)</f>
        <v>0</v>
      </c>
      <c r="DA70" s="283">
        <f>IFERROR($G$32*DA$32*$H14*DA22*(INDEX($H28:$K28,0,MATCH(SUM($H$32:DA$32),$H$6:$DS$6,0))),0)</f>
        <v>0</v>
      </c>
      <c r="DB70" s="283">
        <f>IFERROR($G$32*DB$32*$H14*DB22*(INDEX($H28:$K28,0,MATCH(SUM($H$32:DB$32),$H$6:$DS$6,0))),0)</f>
        <v>0</v>
      </c>
      <c r="DC70" s="283">
        <f>IFERROR($G$32*DC$32*$H14*DC22*(INDEX($H28:$K28,0,MATCH(SUM($H$32:DC$32),$H$6:$DS$6,0))),0)</f>
        <v>0</v>
      </c>
      <c r="DD70" s="283">
        <f>IFERROR($G$32*DD$32*$H14*DD22*(INDEX($H28:$K28,0,MATCH(SUM($H$32:DD$32),$H$6:$DS$6,0))),0)</f>
        <v>0</v>
      </c>
      <c r="DE70" s="283">
        <f>IFERROR($G$32*DE$32*$H14*DE22*(INDEX($H28:$K28,0,MATCH(SUM($H$32:DE$32),$H$6:$DS$6,0))),0)</f>
        <v>0</v>
      </c>
      <c r="DF70" s="283">
        <f>IFERROR($G$32*DF$32*$H14*DF22*(INDEX($H28:$K28,0,MATCH(SUM($H$32:DF$32),$H$6:$DS$6,0))),0)</f>
        <v>0</v>
      </c>
      <c r="DG70" s="283">
        <f>IFERROR($G$32*DG$32*$H14*DG22*(INDEX($H28:$K28,0,MATCH(SUM($H$32:DG$32),$H$6:$DS$6,0))),0)</f>
        <v>0</v>
      </c>
      <c r="DH70" s="283">
        <f>IFERROR($G$32*DH$32*$H14*DH22*(INDEX($H28:$K28,0,MATCH(SUM($H$32:DH$32),$H$6:$DS$6,0))),0)</f>
        <v>0</v>
      </c>
      <c r="DI70" s="283">
        <f>IFERROR($G$32*DI$32*$H14*DI22*(INDEX($H28:$K28,0,MATCH(SUM($H$32:DI$32),$H$6:$DS$6,0))),0)</f>
        <v>0</v>
      </c>
      <c r="DJ70" s="283">
        <f>IFERROR($G$32*DJ$32*$H14*DJ22*(INDEX($H28:$K28,0,MATCH(SUM($H$32:DJ$32),$H$6:$DS$6,0))),0)</f>
        <v>0</v>
      </c>
      <c r="DK70" s="283">
        <f>IFERROR($G$32*DK$32*$H14*DK22*(INDEX($H28:$K28,0,MATCH(SUM($H$32:DK$32),$H$6:$DS$6,0))),0)</f>
        <v>0</v>
      </c>
      <c r="DL70" s="283">
        <f>IFERROR($G$32*DL$32*$H14*DL22*(INDEX($H28:$K28,0,MATCH(SUM($H$32:DL$32),$H$6:$DS$6,0))),0)</f>
        <v>0</v>
      </c>
      <c r="DM70" s="283">
        <f>IFERROR($G$32*DM$32*$H14*DM22*(INDEX($H28:$K28,0,MATCH(SUM($H$32:DM$32),$H$6:$DS$6,0))),0)</f>
        <v>0</v>
      </c>
      <c r="DN70" s="283">
        <f>IFERROR($G$32*DN$32*$H14*DN22*(INDEX($H28:$K28,0,MATCH(SUM($H$32:DN$32),$H$6:$DS$6,0))),0)</f>
        <v>0</v>
      </c>
      <c r="DO70" s="283">
        <f>IFERROR($G$32*DO$32*$H14*DO22*(INDEX($H28:$K28,0,MATCH(SUM($H$32:DO$32),$H$6:$DS$6,0))),0)</f>
        <v>0</v>
      </c>
      <c r="DP70" s="283">
        <f>IFERROR($G$32*DP$32*$H14*DP22*(INDEX($H28:$K28,0,MATCH(SUM($H$32:DP$32),$H$6:$DS$6,0))),0)</f>
        <v>0</v>
      </c>
      <c r="DQ70" s="283">
        <f>IFERROR($G$32*DQ$32*$H14*DQ22*(INDEX($H28:$K28,0,MATCH(SUM($H$32:DQ$32),$H$6:$DS$6,0))),0)</f>
        <v>0</v>
      </c>
      <c r="DR70" s="283">
        <f>IFERROR($G$32*DR$32*$H14*DR22*(INDEX($H28:$K28,0,MATCH(SUM($H$32:DR$32),$H$6:$DS$6,0))),0)</f>
        <v>0</v>
      </c>
      <c r="DS70" s="283">
        <f>IFERROR($G$32*DS$32*$H14*DS22*(INDEX($H28:$K28,0,MATCH(SUM($H$32:DS$32),$H$6:$DS$6,0))),0)</f>
        <v>0</v>
      </c>
      <c r="DT70" s="279"/>
    </row>
    <row r="71" spans="2:124" x14ac:dyDescent="0.3">
      <c r="C71" s="279"/>
      <c r="D71" s="280" t="str">
        <f>D51</f>
        <v>IDC</v>
      </c>
      <c r="E71" s="280"/>
      <c r="F71" s="281" t="str">
        <f>F51</f>
        <v>INR Mn</v>
      </c>
      <c r="G71" s="282">
        <f>SUM(H71:DS71)</f>
        <v>424.90705899906055</v>
      </c>
      <c r="H71" s="283">
        <f t="shared" ref="H71" si="33">H317</f>
        <v>0</v>
      </c>
      <c r="I71" s="283">
        <f t="shared" ref="I71:BT71" si="34">I317</f>
        <v>0</v>
      </c>
      <c r="J71" s="283">
        <f t="shared" si="34"/>
        <v>0</v>
      </c>
      <c r="K71" s="283">
        <f t="shared" si="34"/>
        <v>0</v>
      </c>
      <c r="L71" s="283">
        <f t="shared" si="34"/>
        <v>31.372176147363042</v>
      </c>
      <c r="M71" s="283">
        <f t="shared" si="34"/>
        <v>150.08435747169884</v>
      </c>
      <c r="N71" s="283">
        <f t="shared" si="34"/>
        <v>243.45052537999868</v>
      </c>
      <c r="O71" s="283">
        <f t="shared" si="34"/>
        <v>0</v>
      </c>
      <c r="P71" s="283">
        <f t="shared" si="34"/>
        <v>0</v>
      </c>
      <c r="Q71" s="283">
        <f t="shared" si="34"/>
        <v>0</v>
      </c>
      <c r="R71" s="283">
        <f t="shared" si="34"/>
        <v>0</v>
      </c>
      <c r="S71" s="283">
        <f t="shared" si="34"/>
        <v>0</v>
      </c>
      <c r="T71" s="283">
        <f t="shared" si="34"/>
        <v>0</v>
      </c>
      <c r="U71" s="283">
        <f t="shared" si="34"/>
        <v>0</v>
      </c>
      <c r="V71" s="283">
        <f t="shared" si="34"/>
        <v>0</v>
      </c>
      <c r="W71" s="283">
        <f t="shared" si="34"/>
        <v>0</v>
      </c>
      <c r="X71" s="283">
        <f t="shared" si="34"/>
        <v>0</v>
      </c>
      <c r="Y71" s="283">
        <f t="shared" si="34"/>
        <v>0</v>
      </c>
      <c r="Z71" s="283">
        <f t="shared" si="34"/>
        <v>0</v>
      </c>
      <c r="AA71" s="283">
        <f t="shared" si="34"/>
        <v>0</v>
      </c>
      <c r="AB71" s="283">
        <f t="shared" si="34"/>
        <v>0</v>
      </c>
      <c r="AC71" s="283">
        <f t="shared" si="34"/>
        <v>0</v>
      </c>
      <c r="AD71" s="283">
        <f t="shared" si="34"/>
        <v>0</v>
      </c>
      <c r="AE71" s="283">
        <f t="shared" si="34"/>
        <v>0</v>
      </c>
      <c r="AF71" s="283">
        <f t="shared" si="34"/>
        <v>0</v>
      </c>
      <c r="AG71" s="283">
        <f t="shared" si="34"/>
        <v>0</v>
      </c>
      <c r="AH71" s="283">
        <f t="shared" si="34"/>
        <v>0</v>
      </c>
      <c r="AI71" s="283">
        <f t="shared" si="34"/>
        <v>0</v>
      </c>
      <c r="AJ71" s="283">
        <f t="shared" si="34"/>
        <v>0</v>
      </c>
      <c r="AK71" s="283">
        <f t="shared" si="34"/>
        <v>0</v>
      </c>
      <c r="AL71" s="283">
        <f t="shared" si="34"/>
        <v>0</v>
      </c>
      <c r="AM71" s="283">
        <f t="shared" si="34"/>
        <v>0</v>
      </c>
      <c r="AN71" s="283">
        <f t="shared" si="34"/>
        <v>0</v>
      </c>
      <c r="AO71" s="283">
        <f t="shared" si="34"/>
        <v>0</v>
      </c>
      <c r="AP71" s="283">
        <f t="shared" si="34"/>
        <v>0</v>
      </c>
      <c r="AQ71" s="283">
        <f t="shared" si="34"/>
        <v>0</v>
      </c>
      <c r="AR71" s="283">
        <f t="shared" si="34"/>
        <v>0</v>
      </c>
      <c r="AS71" s="283">
        <f t="shared" si="34"/>
        <v>0</v>
      </c>
      <c r="AT71" s="283">
        <f t="shared" si="34"/>
        <v>0</v>
      </c>
      <c r="AU71" s="283">
        <f t="shared" si="34"/>
        <v>0</v>
      </c>
      <c r="AV71" s="283">
        <f t="shared" si="34"/>
        <v>0</v>
      </c>
      <c r="AW71" s="283">
        <f t="shared" si="34"/>
        <v>0</v>
      </c>
      <c r="AX71" s="283">
        <f t="shared" si="34"/>
        <v>0</v>
      </c>
      <c r="AY71" s="283">
        <f t="shared" si="34"/>
        <v>0</v>
      </c>
      <c r="AZ71" s="283">
        <f t="shared" si="34"/>
        <v>0</v>
      </c>
      <c r="BA71" s="283">
        <f t="shared" si="34"/>
        <v>0</v>
      </c>
      <c r="BB71" s="283">
        <f t="shared" si="34"/>
        <v>0</v>
      </c>
      <c r="BC71" s="283">
        <f t="shared" si="34"/>
        <v>0</v>
      </c>
      <c r="BD71" s="283">
        <f t="shared" si="34"/>
        <v>0</v>
      </c>
      <c r="BE71" s="283">
        <f t="shared" si="34"/>
        <v>0</v>
      </c>
      <c r="BF71" s="283">
        <f t="shared" si="34"/>
        <v>0</v>
      </c>
      <c r="BG71" s="283">
        <f t="shared" si="34"/>
        <v>0</v>
      </c>
      <c r="BH71" s="283">
        <f t="shared" si="34"/>
        <v>0</v>
      </c>
      <c r="BI71" s="283">
        <f t="shared" si="34"/>
        <v>0</v>
      </c>
      <c r="BJ71" s="283">
        <f t="shared" si="34"/>
        <v>0</v>
      </c>
      <c r="BK71" s="283">
        <f t="shared" si="34"/>
        <v>0</v>
      </c>
      <c r="BL71" s="283">
        <f t="shared" si="34"/>
        <v>0</v>
      </c>
      <c r="BM71" s="283">
        <f t="shared" si="34"/>
        <v>0</v>
      </c>
      <c r="BN71" s="283">
        <f t="shared" si="34"/>
        <v>0</v>
      </c>
      <c r="BO71" s="283">
        <f t="shared" si="34"/>
        <v>0</v>
      </c>
      <c r="BP71" s="283">
        <f t="shared" si="34"/>
        <v>0</v>
      </c>
      <c r="BQ71" s="283">
        <f t="shared" si="34"/>
        <v>0</v>
      </c>
      <c r="BR71" s="283">
        <f t="shared" si="34"/>
        <v>0</v>
      </c>
      <c r="BS71" s="283">
        <f t="shared" si="34"/>
        <v>0</v>
      </c>
      <c r="BT71" s="283">
        <f t="shared" si="34"/>
        <v>0</v>
      </c>
      <c r="BU71" s="283">
        <f t="shared" ref="BU71:DS71" si="35">BU317</f>
        <v>0</v>
      </c>
      <c r="BV71" s="283">
        <f t="shared" si="35"/>
        <v>0</v>
      </c>
      <c r="BW71" s="283">
        <f t="shared" si="35"/>
        <v>0</v>
      </c>
      <c r="BX71" s="283">
        <f t="shared" si="35"/>
        <v>0</v>
      </c>
      <c r="BY71" s="283">
        <f t="shared" si="35"/>
        <v>0</v>
      </c>
      <c r="BZ71" s="283">
        <f t="shared" si="35"/>
        <v>0</v>
      </c>
      <c r="CA71" s="283">
        <f t="shared" si="35"/>
        <v>0</v>
      </c>
      <c r="CB71" s="283">
        <f t="shared" si="35"/>
        <v>0</v>
      </c>
      <c r="CC71" s="283">
        <f t="shared" si="35"/>
        <v>0</v>
      </c>
      <c r="CD71" s="283">
        <f t="shared" si="35"/>
        <v>0</v>
      </c>
      <c r="CE71" s="283">
        <f t="shared" si="35"/>
        <v>0</v>
      </c>
      <c r="CF71" s="283">
        <f t="shared" si="35"/>
        <v>0</v>
      </c>
      <c r="CG71" s="283">
        <f t="shared" si="35"/>
        <v>0</v>
      </c>
      <c r="CH71" s="283">
        <f t="shared" si="35"/>
        <v>0</v>
      </c>
      <c r="CI71" s="283">
        <f t="shared" si="35"/>
        <v>0</v>
      </c>
      <c r="CJ71" s="283">
        <f t="shared" si="35"/>
        <v>0</v>
      </c>
      <c r="CK71" s="283">
        <f t="shared" si="35"/>
        <v>0</v>
      </c>
      <c r="CL71" s="283">
        <f t="shared" si="35"/>
        <v>0</v>
      </c>
      <c r="CM71" s="283">
        <f t="shared" si="35"/>
        <v>0</v>
      </c>
      <c r="CN71" s="283">
        <f t="shared" si="35"/>
        <v>0</v>
      </c>
      <c r="CO71" s="283">
        <f t="shared" si="35"/>
        <v>0</v>
      </c>
      <c r="CP71" s="283">
        <f t="shared" si="35"/>
        <v>0</v>
      </c>
      <c r="CQ71" s="283">
        <f t="shared" si="35"/>
        <v>0</v>
      </c>
      <c r="CR71" s="283">
        <f t="shared" si="35"/>
        <v>0</v>
      </c>
      <c r="CS71" s="283">
        <f t="shared" si="35"/>
        <v>0</v>
      </c>
      <c r="CT71" s="283">
        <f t="shared" si="35"/>
        <v>0</v>
      </c>
      <c r="CU71" s="283">
        <f t="shared" si="35"/>
        <v>0</v>
      </c>
      <c r="CV71" s="283">
        <f t="shared" si="35"/>
        <v>0</v>
      </c>
      <c r="CW71" s="283">
        <f t="shared" si="35"/>
        <v>0</v>
      </c>
      <c r="CX71" s="283">
        <f t="shared" si="35"/>
        <v>0</v>
      </c>
      <c r="CY71" s="283">
        <f t="shared" si="35"/>
        <v>0</v>
      </c>
      <c r="CZ71" s="283">
        <f t="shared" si="35"/>
        <v>0</v>
      </c>
      <c r="DA71" s="283">
        <f t="shared" si="35"/>
        <v>0</v>
      </c>
      <c r="DB71" s="283">
        <f t="shared" si="35"/>
        <v>0</v>
      </c>
      <c r="DC71" s="283">
        <f t="shared" si="35"/>
        <v>0</v>
      </c>
      <c r="DD71" s="283">
        <f t="shared" si="35"/>
        <v>0</v>
      </c>
      <c r="DE71" s="283">
        <f t="shared" si="35"/>
        <v>0</v>
      </c>
      <c r="DF71" s="283">
        <f t="shared" si="35"/>
        <v>0</v>
      </c>
      <c r="DG71" s="283">
        <f t="shared" si="35"/>
        <v>0</v>
      </c>
      <c r="DH71" s="283">
        <f t="shared" si="35"/>
        <v>0</v>
      </c>
      <c r="DI71" s="283">
        <f t="shared" si="35"/>
        <v>0</v>
      </c>
      <c r="DJ71" s="283">
        <f t="shared" si="35"/>
        <v>0</v>
      </c>
      <c r="DK71" s="283">
        <f t="shared" si="35"/>
        <v>0</v>
      </c>
      <c r="DL71" s="283">
        <f t="shared" si="35"/>
        <v>0</v>
      </c>
      <c r="DM71" s="283">
        <f t="shared" si="35"/>
        <v>0</v>
      </c>
      <c r="DN71" s="283">
        <f t="shared" si="35"/>
        <v>0</v>
      </c>
      <c r="DO71" s="283">
        <f t="shared" si="35"/>
        <v>0</v>
      </c>
      <c r="DP71" s="283">
        <f t="shared" si="35"/>
        <v>0</v>
      </c>
      <c r="DQ71" s="283">
        <f t="shared" si="35"/>
        <v>0</v>
      </c>
      <c r="DR71" s="283">
        <f t="shared" si="35"/>
        <v>0</v>
      </c>
      <c r="DS71" s="283">
        <f t="shared" si="35"/>
        <v>0</v>
      </c>
      <c r="DT71" s="279"/>
    </row>
    <row r="72" spans="2:124" x14ac:dyDescent="0.3">
      <c r="C72" s="279"/>
      <c r="D72" s="280" t="str">
        <f t="shared" ref="D72:F72" si="36">D52</f>
        <v>Financing costs</v>
      </c>
      <c r="E72" s="280"/>
      <c r="F72" s="281" t="str">
        <f t="shared" si="36"/>
        <v>INR Mn</v>
      </c>
      <c r="G72" s="282">
        <f>SUM(H72:DS72)</f>
        <v>132.61025994072313</v>
      </c>
      <c r="H72" s="283">
        <f>'Revenue&amp;exepenses'!H384</f>
        <v>0</v>
      </c>
      <c r="I72" s="283">
        <f>'Revenue&amp;exepenses'!I384</f>
        <v>0</v>
      </c>
      <c r="J72" s="283">
        <f>'Revenue&amp;exepenses'!J384</f>
        <v>0</v>
      </c>
      <c r="K72" s="283">
        <f>'Revenue&amp;exepenses'!K384</f>
        <v>0</v>
      </c>
      <c r="L72" s="283">
        <f>'Revenue&amp;exepenses'!L384</f>
        <v>17.08877985502086</v>
      </c>
      <c r="M72" s="283">
        <f>'Revenue&amp;exepenses'!M384</f>
        <v>64.663870406433659</v>
      </c>
      <c r="N72" s="283">
        <f>'Revenue&amp;exepenses'!N384</f>
        <v>50.857609679268599</v>
      </c>
      <c r="O72" s="283">
        <f>'Revenue&amp;exepenses'!O384</f>
        <v>0</v>
      </c>
      <c r="P72" s="283">
        <f>'Revenue&amp;exepenses'!P384</f>
        <v>0</v>
      </c>
      <c r="Q72" s="283">
        <f>'Revenue&amp;exepenses'!Q384</f>
        <v>0</v>
      </c>
      <c r="R72" s="283">
        <f>'Revenue&amp;exepenses'!R384</f>
        <v>0</v>
      </c>
      <c r="S72" s="283">
        <f>'Revenue&amp;exepenses'!S384</f>
        <v>0</v>
      </c>
      <c r="T72" s="283">
        <f>'Revenue&amp;exepenses'!T384</f>
        <v>0</v>
      </c>
      <c r="U72" s="283">
        <f>'Revenue&amp;exepenses'!U384</f>
        <v>0</v>
      </c>
      <c r="V72" s="283">
        <f>'Revenue&amp;exepenses'!V384</f>
        <v>0</v>
      </c>
      <c r="W72" s="283">
        <f>'Revenue&amp;exepenses'!W384</f>
        <v>0</v>
      </c>
      <c r="X72" s="283">
        <f>'Revenue&amp;exepenses'!X384</f>
        <v>0</v>
      </c>
      <c r="Y72" s="283">
        <f>'Revenue&amp;exepenses'!Y384</f>
        <v>0</v>
      </c>
      <c r="Z72" s="283">
        <f>'Revenue&amp;exepenses'!Z384</f>
        <v>0</v>
      </c>
      <c r="AA72" s="283">
        <f>'Revenue&amp;exepenses'!AA384</f>
        <v>0</v>
      </c>
      <c r="AB72" s="283">
        <f>'Revenue&amp;exepenses'!AB384</f>
        <v>0</v>
      </c>
      <c r="AC72" s="283">
        <f>'Revenue&amp;exepenses'!AC384</f>
        <v>0</v>
      </c>
      <c r="AD72" s="283">
        <f>'Revenue&amp;exepenses'!AD384</f>
        <v>0</v>
      </c>
      <c r="AE72" s="283">
        <f>'Revenue&amp;exepenses'!AE384</f>
        <v>0</v>
      </c>
      <c r="AF72" s="283">
        <f>'Revenue&amp;exepenses'!AF384</f>
        <v>0</v>
      </c>
      <c r="AG72" s="283">
        <f>'Revenue&amp;exepenses'!AG384</f>
        <v>0</v>
      </c>
      <c r="AH72" s="283">
        <f>'Revenue&amp;exepenses'!AH384</f>
        <v>0</v>
      </c>
      <c r="AI72" s="283">
        <f>'Revenue&amp;exepenses'!AI384</f>
        <v>0</v>
      </c>
      <c r="AJ72" s="283">
        <f>'Revenue&amp;exepenses'!AJ384</f>
        <v>0</v>
      </c>
      <c r="AK72" s="283">
        <f>'Revenue&amp;exepenses'!AK384</f>
        <v>0</v>
      </c>
      <c r="AL72" s="283">
        <f>'Revenue&amp;exepenses'!AL384</f>
        <v>0</v>
      </c>
      <c r="AM72" s="283">
        <f>'Revenue&amp;exepenses'!AM384</f>
        <v>0</v>
      </c>
      <c r="AN72" s="283">
        <f>'Revenue&amp;exepenses'!AN384</f>
        <v>0</v>
      </c>
      <c r="AO72" s="283">
        <f>'Revenue&amp;exepenses'!AO384</f>
        <v>0</v>
      </c>
      <c r="AP72" s="283">
        <f>'Revenue&amp;exepenses'!AP384</f>
        <v>0</v>
      </c>
      <c r="AQ72" s="283">
        <f>'Revenue&amp;exepenses'!AQ384</f>
        <v>0</v>
      </c>
      <c r="AR72" s="283">
        <f>'Revenue&amp;exepenses'!AR384</f>
        <v>0</v>
      </c>
      <c r="AS72" s="283">
        <f>'Revenue&amp;exepenses'!AS384</f>
        <v>0</v>
      </c>
      <c r="AT72" s="283">
        <f>'Revenue&amp;exepenses'!AT384</f>
        <v>0</v>
      </c>
      <c r="AU72" s="283">
        <f>'Revenue&amp;exepenses'!AU384</f>
        <v>0</v>
      </c>
      <c r="AV72" s="283">
        <f>'Revenue&amp;exepenses'!AV384</f>
        <v>0</v>
      </c>
      <c r="AW72" s="283">
        <f>'Revenue&amp;exepenses'!AW384</f>
        <v>0</v>
      </c>
      <c r="AX72" s="283">
        <f>'Revenue&amp;exepenses'!AX384</f>
        <v>0</v>
      </c>
      <c r="AY72" s="283">
        <f>'Revenue&amp;exepenses'!AY384</f>
        <v>0</v>
      </c>
      <c r="AZ72" s="283">
        <f>'Revenue&amp;exepenses'!AZ384</f>
        <v>0</v>
      </c>
      <c r="BA72" s="283">
        <f>'Revenue&amp;exepenses'!BA384</f>
        <v>0</v>
      </c>
      <c r="BB72" s="283">
        <f>'Revenue&amp;exepenses'!BB384</f>
        <v>0</v>
      </c>
      <c r="BC72" s="283">
        <f>'Revenue&amp;exepenses'!BC384</f>
        <v>0</v>
      </c>
      <c r="BD72" s="283">
        <f>'Revenue&amp;exepenses'!BD384</f>
        <v>0</v>
      </c>
      <c r="BE72" s="283">
        <f>'Revenue&amp;exepenses'!BE384</f>
        <v>0</v>
      </c>
      <c r="BF72" s="283">
        <f>'Revenue&amp;exepenses'!BF384</f>
        <v>0</v>
      </c>
      <c r="BG72" s="283">
        <f>'Revenue&amp;exepenses'!BG384</f>
        <v>0</v>
      </c>
      <c r="BH72" s="283">
        <f>'Revenue&amp;exepenses'!BH384</f>
        <v>0</v>
      </c>
      <c r="BI72" s="283">
        <f>'Revenue&amp;exepenses'!BI384</f>
        <v>0</v>
      </c>
      <c r="BJ72" s="283">
        <f>'Revenue&amp;exepenses'!BJ384</f>
        <v>0</v>
      </c>
      <c r="BK72" s="283">
        <f>'Revenue&amp;exepenses'!BK384</f>
        <v>0</v>
      </c>
      <c r="BL72" s="283">
        <f>'Revenue&amp;exepenses'!BL384</f>
        <v>0</v>
      </c>
      <c r="BM72" s="283">
        <f>'Revenue&amp;exepenses'!BM384</f>
        <v>0</v>
      </c>
      <c r="BN72" s="283">
        <f>'Revenue&amp;exepenses'!BN384</f>
        <v>0</v>
      </c>
      <c r="BO72" s="283">
        <f>'Revenue&amp;exepenses'!BO384</f>
        <v>0</v>
      </c>
      <c r="BP72" s="283">
        <f>'Revenue&amp;exepenses'!BP384</f>
        <v>0</v>
      </c>
      <c r="BQ72" s="283">
        <f>'Revenue&amp;exepenses'!BQ384</f>
        <v>0</v>
      </c>
      <c r="BR72" s="283">
        <f>'Revenue&amp;exepenses'!BR384</f>
        <v>0</v>
      </c>
      <c r="BS72" s="283">
        <f>'Revenue&amp;exepenses'!BS384</f>
        <v>0</v>
      </c>
      <c r="BT72" s="283">
        <f>'Revenue&amp;exepenses'!BT384</f>
        <v>0</v>
      </c>
      <c r="BU72" s="283">
        <f>'Revenue&amp;exepenses'!BU384</f>
        <v>0</v>
      </c>
      <c r="BV72" s="283">
        <f>'Revenue&amp;exepenses'!BV384</f>
        <v>0</v>
      </c>
      <c r="BW72" s="283">
        <f>'Revenue&amp;exepenses'!BW384</f>
        <v>0</v>
      </c>
      <c r="BX72" s="283">
        <f>'Revenue&amp;exepenses'!BX384</f>
        <v>0</v>
      </c>
      <c r="BY72" s="283">
        <f>'Revenue&amp;exepenses'!BY384</f>
        <v>0</v>
      </c>
      <c r="BZ72" s="283">
        <f>'Revenue&amp;exepenses'!BZ384</f>
        <v>0</v>
      </c>
      <c r="CA72" s="283">
        <f>'Revenue&amp;exepenses'!CA384</f>
        <v>0</v>
      </c>
      <c r="CB72" s="283">
        <f>'Revenue&amp;exepenses'!CB384</f>
        <v>0</v>
      </c>
      <c r="CC72" s="283">
        <f>'Revenue&amp;exepenses'!CC384</f>
        <v>0</v>
      </c>
      <c r="CD72" s="283">
        <f>'Revenue&amp;exepenses'!CD384</f>
        <v>0</v>
      </c>
      <c r="CE72" s="283">
        <f>'Revenue&amp;exepenses'!CE384</f>
        <v>0</v>
      </c>
      <c r="CF72" s="283">
        <f>'Revenue&amp;exepenses'!CF384</f>
        <v>0</v>
      </c>
      <c r="CG72" s="283">
        <f>'Revenue&amp;exepenses'!CG384</f>
        <v>0</v>
      </c>
      <c r="CH72" s="283">
        <f>'Revenue&amp;exepenses'!CH384</f>
        <v>0</v>
      </c>
      <c r="CI72" s="283">
        <f>'Revenue&amp;exepenses'!CI384</f>
        <v>0</v>
      </c>
      <c r="CJ72" s="283">
        <f>'Revenue&amp;exepenses'!CJ384</f>
        <v>0</v>
      </c>
      <c r="CK72" s="283">
        <f>'Revenue&amp;exepenses'!CK384</f>
        <v>0</v>
      </c>
      <c r="CL72" s="283">
        <f>'Revenue&amp;exepenses'!CL384</f>
        <v>0</v>
      </c>
      <c r="CM72" s="283">
        <f>'Revenue&amp;exepenses'!CM384</f>
        <v>0</v>
      </c>
      <c r="CN72" s="283">
        <f>'Revenue&amp;exepenses'!CN384</f>
        <v>0</v>
      </c>
      <c r="CO72" s="283">
        <f>'Revenue&amp;exepenses'!CO384</f>
        <v>0</v>
      </c>
      <c r="CP72" s="283">
        <f>'Revenue&amp;exepenses'!CP384</f>
        <v>0</v>
      </c>
      <c r="CQ72" s="283">
        <f>'Revenue&amp;exepenses'!CQ384</f>
        <v>0</v>
      </c>
      <c r="CR72" s="283">
        <f>'Revenue&amp;exepenses'!CR384</f>
        <v>0</v>
      </c>
      <c r="CS72" s="283">
        <f>'Revenue&amp;exepenses'!CS384</f>
        <v>0</v>
      </c>
      <c r="CT72" s="283">
        <f>'Revenue&amp;exepenses'!CT384</f>
        <v>0</v>
      </c>
      <c r="CU72" s="283">
        <f>'Revenue&amp;exepenses'!CU384</f>
        <v>0</v>
      </c>
      <c r="CV72" s="283">
        <f>'Revenue&amp;exepenses'!CV384</f>
        <v>0</v>
      </c>
      <c r="CW72" s="283">
        <f>'Revenue&amp;exepenses'!CW384</f>
        <v>0</v>
      </c>
      <c r="CX72" s="283">
        <f>'Revenue&amp;exepenses'!CX384</f>
        <v>0</v>
      </c>
      <c r="CY72" s="283">
        <f>'Revenue&amp;exepenses'!CY384</f>
        <v>0</v>
      </c>
      <c r="CZ72" s="283">
        <f>'Revenue&amp;exepenses'!CZ384</f>
        <v>0</v>
      </c>
      <c r="DA72" s="283">
        <f>'Revenue&amp;exepenses'!DA384</f>
        <v>0</v>
      </c>
      <c r="DB72" s="283">
        <f>'Revenue&amp;exepenses'!DB384</f>
        <v>0</v>
      </c>
      <c r="DC72" s="283">
        <f>'Revenue&amp;exepenses'!DC384</f>
        <v>0</v>
      </c>
      <c r="DD72" s="283">
        <f>'Revenue&amp;exepenses'!DD384</f>
        <v>0</v>
      </c>
      <c r="DE72" s="283">
        <f>'Revenue&amp;exepenses'!DE384</f>
        <v>0</v>
      </c>
      <c r="DF72" s="283">
        <f>'Revenue&amp;exepenses'!DF384</f>
        <v>0</v>
      </c>
      <c r="DG72" s="283">
        <f>'Revenue&amp;exepenses'!DG384</f>
        <v>0</v>
      </c>
      <c r="DH72" s="283">
        <f>'Revenue&amp;exepenses'!DH384</f>
        <v>0</v>
      </c>
      <c r="DI72" s="283">
        <f>'Revenue&amp;exepenses'!DI384</f>
        <v>0</v>
      </c>
      <c r="DJ72" s="283">
        <f>'Revenue&amp;exepenses'!DJ384</f>
        <v>0</v>
      </c>
      <c r="DK72" s="283">
        <f>'Revenue&amp;exepenses'!DK384</f>
        <v>0</v>
      </c>
      <c r="DL72" s="283">
        <f>'Revenue&amp;exepenses'!DL384</f>
        <v>0</v>
      </c>
      <c r="DM72" s="283">
        <f>'Revenue&amp;exepenses'!DM384</f>
        <v>0</v>
      </c>
      <c r="DN72" s="283">
        <f>'Revenue&amp;exepenses'!DN384</f>
        <v>0</v>
      </c>
      <c r="DO72" s="283">
        <f>'Revenue&amp;exepenses'!DO384</f>
        <v>0</v>
      </c>
      <c r="DP72" s="283">
        <f>'Revenue&amp;exepenses'!DP384</f>
        <v>0</v>
      </c>
      <c r="DQ72" s="283">
        <f>'Revenue&amp;exepenses'!DQ384</f>
        <v>0</v>
      </c>
      <c r="DR72" s="283">
        <f>'Revenue&amp;exepenses'!DR384</f>
        <v>0</v>
      </c>
      <c r="DS72" s="283">
        <f>'Revenue&amp;exepenses'!DS384</f>
        <v>0</v>
      </c>
      <c r="DT72" s="279"/>
    </row>
    <row r="73" spans="2:124" x14ac:dyDescent="0.3">
      <c r="C73" s="279"/>
      <c r="D73" s="280"/>
      <c r="E73" s="280"/>
      <c r="F73" s="281"/>
      <c r="G73" s="282"/>
      <c r="H73" s="283"/>
      <c r="I73" s="283"/>
      <c r="J73" s="283"/>
      <c r="K73" s="283"/>
      <c r="L73" s="283"/>
      <c r="M73" s="283"/>
      <c r="N73" s="283"/>
      <c r="O73" s="283"/>
      <c r="P73" s="283"/>
      <c r="Q73" s="283"/>
      <c r="R73" s="283"/>
      <c r="S73" s="283"/>
      <c r="T73" s="283"/>
      <c r="U73" s="283"/>
      <c r="V73" s="283"/>
      <c r="W73" s="283"/>
      <c r="X73" s="283"/>
      <c r="Y73" s="283"/>
      <c r="Z73" s="283"/>
      <c r="AA73" s="283"/>
      <c r="AB73" s="283"/>
      <c r="AC73" s="283"/>
      <c r="AD73" s="283"/>
      <c r="AE73" s="283"/>
      <c r="AF73" s="283"/>
      <c r="AG73" s="283"/>
      <c r="AH73" s="283"/>
      <c r="AI73" s="283"/>
      <c r="AJ73" s="283"/>
      <c r="AK73" s="283"/>
      <c r="AL73" s="283"/>
      <c r="AM73" s="283"/>
      <c r="AN73" s="283"/>
      <c r="AO73" s="283"/>
      <c r="AP73" s="283"/>
      <c r="AQ73" s="283"/>
      <c r="AR73" s="283"/>
      <c r="AS73" s="283"/>
      <c r="AT73" s="283"/>
      <c r="AU73" s="283"/>
      <c r="AV73" s="283"/>
      <c r="AW73" s="283"/>
      <c r="AX73" s="283"/>
      <c r="AY73" s="283"/>
      <c r="AZ73" s="283"/>
      <c r="BA73" s="283"/>
      <c r="BB73" s="283"/>
      <c r="BC73" s="283"/>
      <c r="BD73" s="283"/>
      <c r="BE73" s="283"/>
      <c r="BF73" s="283"/>
      <c r="BG73" s="283"/>
      <c r="BH73" s="283"/>
      <c r="BI73" s="283"/>
      <c r="BJ73" s="283"/>
      <c r="BK73" s="283"/>
      <c r="BL73" s="283"/>
      <c r="BM73" s="283"/>
      <c r="BN73" s="283"/>
      <c r="BO73" s="283"/>
      <c r="BP73" s="283"/>
      <c r="BQ73" s="283"/>
      <c r="BR73" s="283"/>
      <c r="BS73" s="283"/>
      <c r="BT73" s="283"/>
      <c r="BU73" s="283"/>
      <c r="BV73" s="283"/>
      <c r="BW73" s="283"/>
      <c r="BX73" s="283"/>
      <c r="BY73" s="283"/>
      <c r="BZ73" s="283"/>
      <c r="CA73" s="283"/>
      <c r="CB73" s="283"/>
      <c r="CC73" s="283"/>
      <c r="CD73" s="283"/>
      <c r="CE73" s="283"/>
      <c r="CF73" s="283"/>
      <c r="CG73" s="283"/>
      <c r="CH73" s="283"/>
      <c r="CI73" s="283"/>
      <c r="CJ73" s="283"/>
      <c r="CK73" s="283"/>
      <c r="CL73" s="283"/>
      <c r="CM73" s="283"/>
      <c r="CN73" s="283"/>
      <c r="CO73" s="283"/>
      <c r="CP73" s="283"/>
      <c r="CQ73" s="283"/>
      <c r="CR73" s="283"/>
      <c r="CS73" s="283"/>
      <c r="CT73" s="283"/>
      <c r="CU73" s="283"/>
      <c r="CV73" s="283"/>
      <c r="CW73" s="283"/>
      <c r="CX73" s="283"/>
      <c r="CY73" s="283"/>
      <c r="CZ73" s="283"/>
      <c r="DA73" s="283"/>
      <c r="DB73" s="283"/>
      <c r="DC73" s="283"/>
      <c r="DD73" s="283"/>
      <c r="DE73" s="283"/>
      <c r="DF73" s="283"/>
      <c r="DG73" s="283"/>
      <c r="DH73" s="283"/>
      <c r="DI73" s="283"/>
      <c r="DJ73" s="283"/>
      <c r="DK73" s="283"/>
      <c r="DL73" s="283"/>
      <c r="DM73" s="283"/>
      <c r="DN73" s="283"/>
      <c r="DO73" s="283"/>
      <c r="DP73" s="283"/>
      <c r="DQ73" s="283"/>
      <c r="DR73" s="283"/>
      <c r="DS73" s="283"/>
      <c r="DT73" s="279"/>
    </row>
    <row r="74" spans="2:124" ht="14.5" thickBot="1" x14ac:dyDescent="0.35">
      <c r="C74" s="279"/>
      <c r="D74" s="284" t="s">
        <v>91</v>
      </c>
      <c r="E74" s="284"/>
      <c r="F74" s="285" t="str">
        <f>F70</f>
        <v>INR Mn</v>
      </c>
      <c r="G74" s="285" t="b">
        <f>SUM(G67:G72)=SUM(H74:DS74)</f>
        <v>1</v>
      </c>
      <c r="H74" s="286">
        <f t="shared" ref="H74:AM74" si="37">SUM(H67:H72)</f>
        <v>0</v>
      </c>
      <c r="I74" s="286">
        <f t="shared" si="37"/>
        <v>0</v>
      </c>
      <c r="J74" s="286">
        <f t="shared" si="37"/>
        <v>0</v>
      </c>
      <c r="K74" s="286">
        <f t="shared" si="37"/>
        <v>0</v>
      </c>
      <c r="L74" s="286">
        <f t="shared" si="37"/>
        <v>1953.003412002384</v>
      </c>
      <c r="M74" s="286">
        <f t="shared" si="37"/>
        <v>7390.1566178781331</v>
      </c>
      <c r="N74" s="286">
        <f t="shared" si="37"/>
        <v>5812.2982490592685</v>
      </c>
      <c r="O74" s="286">
        <f t="shared" si="37"/>
        <v>0</v>
      </c>
      <c r="P74" s="286">
        <f t="shared" si="37"/>
        <v>0</v>
      </c>
      <c r="Q74" s="286">
        <f t="shared" si="37"/>
        <v>0</v>
      </c>
      <c r="R74" s="286">
        <f t="shared" si="37"/>
        <v>0</v>
      </c>
      <c r="S74" s="286">
        <f t="shared" si="37"/>
        <v>0</v>
      </c>
      <c r="T74" s="286">
        <f t="shared" si="37"/>
        <v>0</v>
      </c>
      <c r="U74" s="286">
        <f t="shared" si="37"/>
        <v>0</v>
      </c>
      <c r="V74" s="286">
        <f t="shared" si="37"/>
        <v>0</v>
      </c>
      <c r="W74" s="286">
        <f t="shared" si="37"/>
        <v>0</v>
      </c>
      <c r="X74" s="286">
        <f t="shared" si="37"/>
        <v>0</v>
      </c>
      <c r="Y74" s="286">
        <f t="shared" si="37"/>
        <v>0</v>
      </c>
      <c r="Z74" s="286">
        <f t="shared" si="37"/>
        <v>0</v>
      </c>
      <c r="AA74" s="286">
        <f t="shared" si="37"/>
        <v>0</v>
      </c>
      <c r="AB74" s="286">
        <f t="shared" si="37"/>
        <v>0</v>
      </c>
      <c r="AC74" s="286">
        <f t="shared" si="37"/>
        <v>0</v>
      </c>
      <c r="AD74" s="286">
        <f t="shared" si="37"/>
        <v>0</v>
      </c>
      <c r="AE74" s="286">
        <f t="shared" si="37"/>
        <v>0</v>
      </c>
      <c r="AF74" s="286">
        <f t="shared" si="37"/>
        <v>0</v>
      </c>
      <c r="AG74" s="286">
        <f t="shared" si="37"/>
        <v>0</v>
      </c>
      <c r="AH74" s="286">
        <f t="shared" si="37"/>
        <v>0</v>
      </c>
      <c r="AI74" s="286">
        <f t="shared" si="37"/>
        <v>0</v>
      </c>
      <c r="AJ74" s="286">
        <f t="shared" si="37"/>
        <v>0</v>
      </c>
      <c r="AK74" s="286">
        <f t="shared" si="37"/>
        <v>0</v>
      </c>
      <c r="AL74" s="286">
        <f t="shared" si="37"/>
        <v>0</v>
      </c>
      <c r="AM74" s="286">
        <f t="shared" si="37"/>
        <v>0</v>
      </c>
      <c r="AN74" s="286">
        <f t="shared" ref="AN74:BR74" si="38">SUM(AN67:AN72)</f>
        <v>0</v>
      </c>
      <c r="AO74" s="286">
        <f t="shared" si="38"/>
        <v>0</v>
      </c>
      <c r="AP74" s="286">
        <f t="shared" si="38"/>
        <v>0</v>
      </c>
      <c r="AQ74" s="286">
        <f t="shared" si="38"/>
        <v>0</v>
      </c>
      <c r="AR74" s="286">
        <f t="shared" si="38"/>
        <v>0</v>
      </c>
      <c r="AS74" s="286">
        <f t="shared" si="38"/>
        <v>0</v>
      </c>
      <c r="AT74" s="286">
        <f t="shared" si="38"/>
        <v>0</v>
      </c>
      <c r="AU74" s="286">
        <f t="shared" si="38"/>
        <v>0</v>
      </c>
      <c r="AV74" s="286">
        <f t="shared" si="38"/>
        <v>0</v>
      </c>
      <c r="AW74" s="286">
        <f t="shared" si="38"/>
        <v>0</v>
      </c>
      <c r="AX74" s="286">
        <f t="shared" si="38"/>
        <v>0</v>
      </c>
      <c r="AY74" s="286">
        <f t="shared" si="38"/>
        <v>0</v>
      </c>
      <c r="AZ74" s="286">
        <f t="shared" si="38"/>
        <v>0</v>
      </c>
      <c r="BA74" s="286">
        <f t="shared" si="38"/>
        <v>0</v>
      </c>
      <c r="BB74" s="286">
        <f t="shared" si="38"/>
        <v>0</v>
      </c>
      <c r="BC74" s="286">
        <f t="shared" si="38"/>
        <v>0</v>
      </c>
      <c r="BD74" s="286">
        <f t="shared" si="38"/>
        <v>0</v>
      </c>
      <c r="BE74" s="286">
        <f t="shared" si="38"/>
        <v>0</v>
      </c>
      <c r="BF74" s="286">
        <f t="shared" si="38"/>
        <v>0</v>
      </c>
      <c r="BG74" s="286">
        <f t="shared" si="38"/>
        <v>0</v>
      </c>
      <c r="BH74" s="286">
        <f t="shared" si="38"/>
        <v>0</v>
      </c>
      <c r="BI74" s="286">
        <f t="shared" si="38"/>
        <v>0</v>
      </c>
      <c r="BJ74" s="286">
        <f t="shared" si="38"/>
        <v>0</v>
      </c>
      <c r="BK74" s="286">
        <f t="shared" si="38"/>
        <v>0</v>
      </c>
      <c r="BL74" s="286">
        <f t="shared" si="38"/>
        <v>0</v>
      </c>
      <c r="BM74" s="286">
        <f t="shared" si="38"/>
        <v>0</v>
      </c>
      <c r="BN74" s="286">
        <f t="shared" si="38"/>
        <v>0</v>
      </c>
      <c r="BO74" s="286">
        <f t="shared" si="38"/>
        <v>0</v>
      </c>
      <c r="BP74" s="286">
        <f t="shared" si="38"/>
        <v>0</v>
      </c>
      <c r="BQ74" s="286">
        <f t="shared" si="38"/>
        <v>0</v>
      </c>
      <c r="BR74" s="286">
        <f t="shared" si="38"/>
        <v>0</v>
      </c>
      <c r="BS74" s="286">
        <f t="shared" ref="BS74:DS74" si="39">SUM(BS67:BS72)</f>
        <v>0</v>
      </c>
      <c r="BT74" s="286">
        <f t="shared" si="39"/>
        <v>0</v>
      </c>
      <c r="BU74" s="286">
        <f t="shared" si="39"/>
        <v>0</v>
      </c>
      <c r="BV74" s="286">
        <f t="shared" si="39"/>
        <v>0</v>
      </c>
      <c r="BW74" s="286">
        <f t="shared" si="39"/>
        <v>0</v>
      </c>
      <c r="BX74" s="286">
        <f t="shared" si="39"/>
        <v>0</v>
      </c>
      <c r="BY74" s="286">
        <f t="shared" si="39"/>
        <v>0</v>
      </c>
      <c r="BZ74" s="286">
        <f t="shared" si="39"/>
        <v>0</v>
      </c>
      <c r="CA74" s="286">
        <f t="shared" si="39"/>
        <v>0</v>
      </c>
      <c r="CB74" s="286">
        <f t="shared" si="39"/>
        <v>0</v>
      </c>
      <c r="CC74" s="286">
        <f t="shared" si="39"/>
        <v>0</v>
      </c>
      <c r="CD74" s="286">
        <f t="shared" si="39"/>
        <v>0</v>
      </c>
      <c r="CE74" s="286">
        <f t="shared" si="39"/>
        <v>0</v>
      </c>
      <c r="CF74" s="286">
        <f t="shared" si="39"/>
        <v>0</v>
      </c>
      <c r="CG74" s="286">
        <f t="shared" si="39"/>
        <v>0</v>
      </c>
      <c r="CH74" s="286">
        <f t="shared" si="39"/>
        <v>0</v>
      </c>
      <c r="CI74" s="286">
        <f t="shared" si="39"/>
        <v>0</v>
      </c>
      <c r="CJ74" s="286">
        <f t="shared" si="39"/>
        <v>0</v>
      </c>
      <c r="CK74" s="286">
        <f t="shared" si="39"/>
        <v>0</v>
      </c>
      <c r="CL74" s="286">
        <f t="shared" si="39"/>
        <v>0</v>
      </c>
      <c r="CM74" s="286">
        <f t="shared" si="39"/>
        <v>0</v>
      </c>
      <c r="CN74" s="286">
        <f t="shared" si="39"/>
        <v>0</v>
      </c>
      <c r="CO74" s="286">
        <f t="shared" si="39"/>
        <v>0</v>
      </c>
      <c r="CP74" s="286">
        <f t="shared" si="39"/>
        <v>0</v>
      </c>
      <c r="CQ74" s="286">
        <f t="shared" si="39"/>
        <v>0</v>
      </c>
      <c r="CR74" s="286">
        <f t="shared" si="39"/>
        <v>0</v>
      </c>
      <c r="CS74" s="286">
        <f t="shared" si="39"/>
        <v>0</v>
      </c>
      <c r="CT74" s="286">
        <f t="shared" si="39"/>
        <v>0</v>
      </c>
      <c r="CU74" s="286">
        <f t="shared" si="39"/>
        <v>0</v>
      </c>
      <c r="CV74" s="286">
        <f t="shared" si="39"/>
        <v>0</v>
      </c>
      <c r="CW74" s="286">
        <f t="shared" si="39"/>
        <v>0</v>
      </c>
      <c r="CX74" s="286">
        <f t="shared" si="39"/>
        <v>0</v>
      </c>
      <c r="CY74" s="286">
        <f t="shared" si="39"/>
        <v>0</v>
      </c>
      <c r="CZ74" s="286">
        <f t="shared" si="39"/>
        <v>0</v>
      </c>
      <c r="DA74" s="286">
        <f t="shared" si="39"/>
        <v>0</v>
      </c>
      <c r="DB74" s="286">
        <f t="shared" si="39"/>
        <v>0</v>
      </c>
      <c r="DC74" s="286">
        <f t="shared" si="39"/>
        <v>0</v>
      </c>
      <c r="DD74" s="286">
        <f t="shared" si="39"/>
        <v>0</v>
      </c>
      <c r="DE74" s="286">
        <f t="shared" si="39"/>
        <v>0</v>
      </c>
      <c r="DF74" s="286">
        <f t="shared" si="39"/>
        <v>0</v>
      </c>
      <c r="DG74" s="286">
        <f t="shared" si="39"/>
        <v>0</v>
      </c>
      <c r="DH74" s="286">
        <f t="shared" si="39"/>
        <v>0</v>
      </c>
      <c r="DI74" s="286">
        <f t="shared" si="39"/>
        <v>0</v>
      </c>
      <c r="DJ74" s="286">
        <f t="shared" si="39"/>
        <v>0</v>
      </c>
      <c r="DK74" s="286">
        <f t="shared" si="39"/>
        <v>0</v>
      </c>
      <c r="DL74" s="286">
        <f t="shared" si="39"/>
        <v>0</v>
      </c>
      <c r="DM74" s="286">
        <f t="shared" si="39"/>
        <v>0</v>
      </c>
      <c r="DN74" s="286">
        <f t="shared" si="39"/>
        <v>0</v>
      </c>
      <c r="DO74" s="286">
        <f t="shared" si="39"/>
        <v>0</v>
      </c>
      <c r="DP74" s="286">
        <f t="shared" si="39"/>
        <v>0</v>
      </c>
      <c r="DQ74" s="286">
        <f t="shared" si="39"/>
        <v>0</v>
      </c>
      <c r="DR74" s="286">
        <f t="shared" si="39"/>
        <v>0</v>
      </c>
      <c r="DS74" s="286">
        <f t="shared" si="39"/>
        <v>0</v>
      </c>
      <c r="DT74" s="279"/>
    </row>
    <row r="75" spans="2:124" ht="14.5" thickTop="1" x14ac:dyDescent="0.3">
      <c r="C75" s="279"/>
      <c r="D75" s="280"/>
      <c r="E75" s="280"/>
      <c r="F75" s="281"/>
      <c r="G75" s="281"/>
      <c r="H75" s="279"/>
      <c r="I75" s="279"/>
      <c r="J75" s="279"/>
      <c r="K75" s="279"/>
      <c r="L75" s="279"/>
      <c r="M75" s="279"/>
      <c r="N75" s="279"/>
      <c r="O75" s="279"/>
      <c r="P75" s="279"/>
      <c r="Q75" s="279"/>
      <c r="R75" s="279"/>
      <c r="S75" s="279"/>
      <c r="T75" s="279"/>
      <c r="U75" s="279"/>
      <c r="V75" s="279"/>
      <c r="W75" s="279"/>
      <c r="X75" s="279"/>
      <c r="Y75" s="279"/>
      <c r="Z75" s="279"/>
      <c r="AA75" s="279"/>
      <c r="AB75" s="279"/>
      <c r="AC75" s="279"/>
      <c r="AD75" s="279"/>
      <c r="AE75" s="279"/>
      <c r="AF75" s="279"/>
      <c r="AG75" s="279"/>
      <c r="AH75" s="279"/>
      <c r="AI75" s="279"/>
      <c r="AJ75" s="279"/>
      <c r="AK75" s="279"/>
      <c r="AL75" s="279"/>
      <c r="AM75" s="279"/>
      <c r="AN75" s="279"/>
      <c r="AO75" s="279"/>
      <c r="AP75" s="279"/>
      <c r="AQ75" s="279"/>
      <c r="AR75" s="279"/>
      <c r="AS75" s="279"/>
      <c r="AT75" s="279"/>
      <c r="AU75" s="279"/>
      <c r="AV75" s="279"/>
      <c r="AW75" s="279"/>
      <c r="AX75" s="279"/>
      <c r="AY75" s="279"/>
      <c r="AZ75" s="279"/>
      <c r="BA75" s="279"/>
      <c r="BB75" s="279"/>
      <c r="BC75" s="279"/>
      <c r="BD75" s="279"/>
      <c r="BE75" s="279"/>
      <c r="BF75" s="279"/>
      <c r="BG75" s="279"/>
      <c r="BH75" s="279"/>
      <c r="BI75" s="279"/>
      <c r="BJ75" s="279"/>
      <c r="BK75" s="279"/>
      <c r="BL75" s="279"/>
      <c r="BM75" s="279"/>
      <c r="BN75" s="279"/>
      <c r="BO75" s="279"/>
      <c r="BP75" s="279"/>
      <c r="BQ75" s="279"/>
      <c r="BR75" s="279"/>
      <c r="BS75" s="279"/>
      <c r="BT75" s="279"/>
      <c r="BU75" s="279"/>
      <c r="BV75" s="279"/>
      <c r="BW75" s="279"/>
      <c r="BX75" s="279"/>
      <c r="BY75" s="279"/>
      <c r="BZ75" s="279"/>
      <c r="CA75" s="279"/>
      <c r="CB75" s="279"/>
      <c r="CC75" s="279"/>
      <c r="CD75" s="279"/>
      <c r="CE75" s="279"/>
      <c r="CF75" s="279"/>
      <c r="CG75" s="279"/>
      <c r="CH75" s="279"/>
      <c r="CI75" s="279"/>
      <c r="CJ75" s="279"/>
      <c r="CK75" s="279"/>
      <c r="CL75" s="279"/>
      <c r="CM75" s="279"/>
      <c r="CN75" s="279"/>
      <c r="CO75" s="279"/>
      <c r="CP75" s="279"/>
      <c r="CQ75" s="279"/>
      <c r="CR75" s="279"/>
      <c r="CS75" s="279"/>
      <c r="CT75" s="279"/>
      <c r="CU75" s="279"/>
      <c r="CV75" s="279"/>
      <c r="CW75" s="279"/>
      <c r="CX75" s="279"/>
      <c r="CY75" s="279"/>
      <c r="CZ75" s="279"/>
      <c r="DA75" s="279"/>
      <c r="DB75" s="279"/>
      <c r="DC75" s="279"/>
      <c r="DD75" s="279"/>
      <c r="DE75" s="279"/>
      <c r="DF75" s="279"/>
      <c r="DG75" s="279"/>
      <c r="DH75" s="279"/>
      <c r="DI75" s="279"/>
      <c r="DJ75" s="279"/>
      <c r="DK75" s="279"/>
      <c r="DL75" s="279"/>
      <c r="DM75" s="279"/>
      <c r="DN75" s="279"/>
      <c r="DO75" s="279"/>
      <c r="DP75" s="279"/>
      <c r="DQ75" s="279"/>
      <c r="DR75" s="279"/>
      <c r="DS75" s="279"/>
      <c r="DT75" s="279"/>
    </row>
    <row r="76" spans="2:124" x14ac:dyDescent="0.3">
      <c r="C76" s="279" t="s">
        <v>448</v>
      </c>
      <c r="D76" s="280"/>
      <c r="E76" s="280"/>
      <c r="F76" s="281"/>
      <c r="G76" s="282">
        <f>Inputs!$H$162*Capex!G32</f>
        <v>2000</v>
      </c>
      <c r="H76" s="279"/>
      <c r="I76" s="279"/>
      <c r="J76" s="279"/>
      <c r="K76" s="279"/>
      <c r="L76" s="279"/>
      <c r="M76" s="279"/>
      <c r="N76" s="279"/>
      <c r="O76" s="279"/>
      <c r="P76" s="279"/>
      <c r="Q76" s="279"/>
      <c r="R76" s="279"/>
      <c r="S76" s="279"/>
      <c r="T76" s="279"/>
      <c r="U76" s="279"/>
      <c r="V76" s="279"/>
      <c r="W76" s="279"/>
      <c r="X76" s="279"/>
      <c r="Y76" s="279"/>
      <c r="Z76" s="279"/>
      <c r="AA76" s="279"/>
      <c r="AB76" s="279"/>
      <c r="AC76" s="279"/>
      <c r="AD76" s="279"/>
      <c r="AE76" s="279"/>
      <c r="AF76" s="279"/>
      <c r="AG76" s="279"/>
      <c r="AH76" s="279"/>
      <c r="AI76" s="279"/>
      <c r="AJ76" s="279"/>
      <c r="AK76" s="279"/>
      <c r="AL76" s="279"/>
      <c r="AM76" s="279"/>
      <c r="AN76" s="279"/>
      <c r="AO76" s="279"/>
      <c r="AP76" s="279"/>
      <c r="AQ76" s="279"/>
      <c r="AR76" s="279"/>
      <c r="AS76" s="279"/>
      <c r="AT76" s="279"/>
      <c r="AU76" s="279"/>
      <c r="AV76" s="279"/>
      <c r="AW76" s="279"/>
      <c r="AX76" s="279"/>
      <c r="AY76" s="279"/>
      <c r="AZ76" s="279"/>
      <c r="BA76" s="279"/>
      <c r="BB76" s="279"/>
      <c r="BC76" s="279"/>
      <c r="BD76" s="279"/>
      <c r="BE76" s="279"/>
      <c r="BF76" s="279"/>
      <c r="BG76" s="279"/>
      <c r="BH76" s="279"/>
      <c r="BI76" s="279"/>
      <c r="BJ76" s="279"/>
      <c r="BK76" s="279"/>
      <c r="BL76" s="279"/>
      <c r="BM76" s="279"/>
      <c r="BN76" s="279"/>
      <c r="BO76" s="279"/>
      <c r="BP76" s="279"/>
      <c r="BQ76" s="279"/>
      <c r="BR76" s="279"/>
      <c r="BS76" s="279"/>
      <c r="BT76" s="279"/>
      <c r="BU76" s="279"/>
      <c r="BV76" s="279"/>
      <c r="BW76" s="279"/>
      <c r="BX76" s="279"/>
      <c r="BY76" s="279"/>
      <c r="BZ76" s="279"/>
      <c r="CA76" s="279"/>
      <c r="CB76" s="279"/>
      <c r="CC76" s="279"/>
      <c r="CD76" s="279"/>
      <c r="CE76" s="279"/>
      <c r="CF76" s="279"/>
      <c r="CG76" s="279"/>
      <c r="CH76" s="279"/>
      <c r="CI76" s="279"/>
      <c r="CJ76" s="279"/>
      <c r="CK76" s="279"/>
      <c r="CL76" s="279"/>
      <c r="CM76" s="279"/>
      <c r="CN76" s="279"/>
      <c r="CO76" s="279"/>
      <c r="CP76" s="279"/>
      <c r="CQ76" s="279"/>
      <c r="CR76" s="279"/>
      <c r="CS76" s="279"/>
      <c r="CT76" s="279"/>
      <c r="CU76" s="279"/>
      <c r="CV76" s="279"/>
      <c r="CW76" s="279"/>
      <c r="CX76" s="279"/>
      <c r="CY76" s="279"/>
      <c r="CZ76" s="279"/>
      <c r="DA76" s="279"/>
      <c r="DB76" s="279"/>
      <c r="DC76" s="279"/>
      <c r="DD76" s="279"/>
      <c r="DE76" s="279"/>
      <c r="DF76" s="279"/>
      <c r="DG76" s="279"/>
      <c r="DH76" s="279"/>
      <c r="DI76" s="279"/>
      <c r="DJ76" s="279"/>
      <c r="DK76" s="279"/>
      <c r="DL76" s="279"/>
      <c r="DM76" s="279"/>
      <c r="DN76" s="279"/>
      <c r="DO76" s="279"/>
      <c r="DP76" s="279"/>
      <c r="DQ76" s="279"/>
      <c r="DR76" s="279"/>
      <c r="DS76" s="279"/>
      <c r="DT76" s="279"/>
    </row>
    <row r="77" spans="2:124" x14ac:dyDescent="0.3">
      <c r="C77" s="279"/>
      <c r="D77" s="280" t="s">
        <v>450</v>
      </c>
      <c r="E77" s="280"/>
      <c r="F77" s="281" t="str">
        <f t="shared" ref="F77:F82" si="40">F67</f>
        <v>INR Mn</v>
      </c>
      <c r="G77" s="282">
        <f t="shared" ref="G77:G82" si="41">SUM(H77:DS77)</f>
        <v>1787.1211560548559</v>
      </c>
      <c r="H77" s="283">
        <f>IFERROR(IF(SUM($H$39:H$39)=1,$G$76*($G67/SUM($G$67:$G$72)),0),0)</f>
        <v>0</v>
      </c>
      <c r="I77" s="283">
        <f>IFERROR(IF(SUM($H$39:I$39)=1,$G$76*($G67/SUM($G$67:$G$72)),0),0)</f>
        <v>0</v>
      </c>
      <c r="J77" s="283">
        <f>IFERROR(IF(SUM($H$39:J$39)=1,$G$76*($G67/SUM($G$67:$G$72)),0),0)</f>
        <v>0</v>
      </c>
      <c r="K77" s="283">
        <f>IFERROR(IF(SUM($H$39:K$39)=1,$G$76*($G67/SUM($G$67:$G$72)),0),0)</f>
        <v>0</v>
      </c>
      <c r="L77" s="283">
        <f>IFERROR(IF(SUM($H$39:L$39)=1,$G$76*($G67/SUM($G$67:$G$72)),0),0)</f>
        <v>0</v>
      </c>
      <c r="M77" s="283">
        <f>IFERROR(IF(SUM($H$39:M$39)=1,$G$76*($G67/SUM($G$67:$G$72)),0),0)</f>
        <v>0</v>
      </c>
      <c r="N77" s="283">
        <f>IFERROR(IF(SUM($H$39:N$39)=1,$G$76*($G67/SUM($G$67:$G$72)),0),0)</f>
        <v>0</v>
      </c>
      <c r="O77" s="283">
        <f>IFERROR(IF(SUM($H$39:O$39)=1,$G$76*($G67/SUM($G$67:$G$72)),0),0)</f>
        <v>1787.1211560548559</v>
      </c>
      <c r="P77" s="283">
        <f>IFERROR(IF(SUM($H$39:P$39)=1,$G$76*($G67/SUM($G$67:$G$72)),0),0)</f>
        <v>0</v>
      </c>
      <c r="Q77" s="283">
        <f>IFERROR(IF(SUM($H$39:Q$39)=1,$G$76*($G67/SUM($G$67:$G$72)),0),0)</f>
        <v>0</v>
      </c>
      <c r="R77" s="283">
        <f>IFERROR(IF(SUM($H$39:R$39)=1,$G$76*($G67/SUM($G$67:$G$72)),0),0)</f>
        <v>0</v>
      </c>
      <c r="S77" s="283">
        <f>IFERROR(IF(SUM($H$39:S$39)=1,$G$76*($G67/SUM($G$67:$G$72)),0),0)</f>
        <v>0</v>
      </c>
      <c r="T77" s="283">
        <f>IFERROR(IF(SUM($H$39:T$39)=1,$G$76*($G67/SUM($G$67:$G$72)),0),0)</f>
        <v>0</v>
      </c>
      <c r="U77" s="283">
        <f>IFERROR(IF(SUM($H$39:U$39)=1,$G$76*($G67/SUM($G$67:$G$72)),0),0)</f>
        <v>0</v>
      </c>
      <c r="V77" s="283">
        <f>IFERROR(IF(SUM($H$39:V$39)=1,$G$76*($G67/SUM($G$67:$G$72)),0),0)</f>
        <v>0</v>
      </c>
      <c r="W77" s="283">
        <f>IFERROR(IF(SUM($H$39:W$39)=1,$G$76*($G67/SUM($G$67:$G$72)),0),0)</f>
        <v>0</v>
      </c>
      <c r="X77" s="283">
        <f>IFERROR(IF(SUM($H$39:X$39)=1,$G$76*($G67/SUM($G$67:$G$72)),0),0)</f>
        <v>0</v>
      </c>
      <c r="Y77" s="283">
        <f>IFERROR(IF(SUM($H$39:Y$39)=1,$G$76*($G67/SUM($G$67:$G$72)),0),0)</f>
        <v>0</v>
      </c>
      <c r="Z77" s="283">
        <f>IFERROR(IF(SUM($H$39:Z$39)=1,$G$76*($G67/SUM($G$67:$G$72)),0),0)</f>
        <v>0</v>
      </c>
      <c r="AA77" s="283">
        <f>IFERROR(IF(SUM($H$39:AA$39)=1,$G$76*($G67/SUM($G$67:$G$72)),0),0)</f>
        <v>0</v>
      </c>
      <c r="AB77" s="283">
        <f>IFERROR(IF(SUM($H$39:AB$39)=1,$G$76*($G67/SUM($G$67:$G$72)),0),0)</f>
        <v>0</v>
      </c>
      <c r="AC77" s="283">
        <f>IFERROR(IF(SUM($H$39:AC$39)=1,$G$76*($G67/SUM($G$67:$G$72)),0),0)</f>
        <v>0</v>
      </c>
      <c r="AD77" s="283">
        <f>IFERROR(IF(SUM($H$39:AD$39)=1,$G$76*($G67/SUM($G$67:$G$72)),0),0)</f>
        <v>0</v>
      </c>
      <c r="AE77" s="283">
        <f>IFERROR(IF(SUM($H$39:AE$39)=1,$G$76*($G67/SUM($G$67:$G$72)),0),0)</f>
        <v>0</v>
      </c>
      <c r="AF77" s="283">
        <f>IFERROR(IF(SUM($H$39:AF$39)=1,$G$76*($G67/SUM($G$67:$G$72)),0),0)</f>
        <v>0</v>
      </c>
      <c r="AG77" s="283">
        <f>IFERROR(IF(SUM($H$39:AG$39)=1,$G$76*($G67/SUM($G$67:$G$72)),0),0)</f>
        <v>0</v>
      </c>
      <c r="AH77" s="283">
        <f>IFERROR(IF(SUM($H$39:AH$39)=1,$G$76*($G67/SUM($G$67:$G$72)),0),0)</f>
        <v>0</v>
      </c>
      <c r="AI77" s="283">
        <f>IFERROR(IF(SUM($H$39:AI$39)=1,$G$76*($G67/SUM($G$67:$G$72)),0),0)</f>
        <v>0</v>
      </c>
      <c r="AJ77" s="283">
        <f>IFERROR(IF(SUM($H$39:AJ$39)=1,$G$76*($G67/SUM($G$67:$G$72)),0),0)</f>
        <v>0</v>
      </c>
      <c r="AK77" s="283">
        <f>IFERROR(IF(SUM($H$39:AK$39)=1,$G$76*($G67/SUM($G$67:$G$72)),0),0)</f>
        <v>0</v>
      </c>
      <c r="AL77" s="283">
        <f>IFERROR(IF(SUM($H$39:AL$39)=1,$G$76*($G67/SUM($G$67:$G$72)),0),0)</f>
        <v>0</v>
      </c>
      <c r="AM77" s="283">
        <f>IFERROR(IF(SUM($H$39:AM$39)=1,$G$76*($G67/SUM($G$67:$G$72)),0),0)</f>
        <v>0</v>
      </c>
      <c r="AN77" s="283">
        <f>IFERROR(IF(SUM($H$39:AN$39)=1,$G$76*($G67/SUM($G$67:$G$72)),0),0)</f>
        <v>0</v>
      </c>
      <c r="AO77" s="283">
        <f>IFERROR(IF(SUM($H$39:AO$39)=1,$G$76*($G67/SUM($G$67:$G$72)),0),0)</f>
        <v>0</v>
      </c>
      <c r="AP77" s="283">
        <f>IFERROR(IF(SUM($H$39:AP$39)=1,$G$76*($G67/SUM($G$67:$G$72)),0),0)</f>
        <v>0</v>
      </c>
      <c r="AQ77" s="283">
        <f>IFERROR(IF(SUM($H$39:AQ$39)=1,$G$76*($G67/SUM($G$67:$G$72)),0),0)</f>
        <v>0</v>
      </c>
      <c r="AR77" s="283">
        <f>IFERROR(IF(SUM($H$39:AR$39)=1,$G$76*($G67/SUM($G$67:$G$72)),0),0)</f>
        <v>0</v>
      </c>
      <c r="AS77" s="283">
        <f>IFERROR(IF(SUM($H$39:AS$39)=1,$G$76*($G67/SUM($G$67:$G$72)),0),0)</f>
        <v>0</v>
      </c>
      <c r="AT77" s="283">
        <f>IFERROR(IF(SUM($H$39:AT$39)=1,$G$76*($G67/SUM($G$67:$G$72)),0),0)</f>
        <v>0</v>
      </c>
      <c r="AU77" s="283">
        <f>IFERROR(IF(SUM($H$39:AU$39)=1,$G$76*($G67/SUM($G$67:$G$72)),0),0)</f>
        <v>0</v>
      </c>
      <c r="AV77" s="283">
        <f>IFERROR(IF(SUM($H$39:AV$39)=1,$G$76*($G67/SUM($G$67:$G$72)),0),0)</f>
        <v>0</v>
      </c>
      <c r="AW77" s="283">
        <f>IFERROR(IF(SUM($H$39:AW$39)=1,$G$76*($G67/SUM($G$67:$G$72)),0),0)</f>
        <v>0</v>
      </c>
      <c r="AX77" s="283">
        <f>IFERROR(IF(SUM($H$39:AX$39)=1,$G$76*($G67/SUM($G$67:$G$72)),0),0)</f>
        <v>0</v>
      </c>
      <c r="AY77" s="283">
        <f>IFERROR(IF(SUM($H$39:AY$39)=1,$G$76*($G67/SUM($G$67:$G$72)),0),0)</f>
        <v>0</v>
      </c>
      <c r="AZ77" s="283">
        <f>IFERROR(IF(SUM($H$39:AZ$39)=1,$G$76*($G67/SUM($G$67:$G$72)),0),0)</f>
        <v>0</v>
      </c>
      <c r="BA77" s="283">
        <f>IFERROR(IF(SUM($H$39:BA$39)=1,$G$76*($G67/SUM($G$67:$G$72)),0),0)</f>
        <v>0</v>
      </c>
      <c r="BB77" s="283">
        <f>IFERROR(IF(SUM($H$39:BB$39)=1,$G$76*($G67/SUM($G$67:$G$72)),0),0)</f>
        <v>0</v>
      </c>
      <c r="BC77" s="283">
        <f>IFERROR(IF(SUM($H$39:BC$39)=1,$G$76*($G67/SUM($G$67:$G$72)),0),0)</f>
        <v>0</v>
      </c>
      <c r="BD77" s="283">
        <f>IFERROR(IF(SUM($H$39:BD$39)=1,$G$76*($G67/SUM($G$67:$G$72)),0),0)</f>
        <v>0</v>
      </c>
      <c r="BE77" s="283">
        <f>IFERROR(IF(SUM($H$39:BE$39)=1,$G$76*($G67/SUM($G$67:$G$72)),0),0)</f>
        <v>0</v>
      </c>
      <c r="BF77" s="283">
        <f>IFERROR(IF(SUM($H$39:BF$39)=1,$G$76*($G67/SUM($G$67:$G$72)),0),0)</f>
        <v>0</v>
      </c>
      <c r="BG77" s="283">
        <f>IFERROR(IF(SUM($H$39:BG$39)=1,$G$76*($G67/SUM($G$67:$G$72)),0),0)</f>
        <v>0</v>
      </c>
      <c r="BH77" s="283">
        <f>IFERROR(IF(SUM($H$39:BH$39)=1,$G$76*($G67/SUM($G$67:$G$72)),0),0)</f>
        <v>0</v>
      </c>
      <c r="BI77" s="283">
        <f>IFERROR(IF(SUM($H$39:BI$39)=1,$G$76*($G67/SUM($G$67:$G$72)),0),0)</f>
        <v>0</v>
      </c>
      <c r="BJ77" s="283">
        <f>IFERROR(IF(SUM($H$39:BJ$39)=1,$G$76*($G67/SUM($G$67:$G$72)),0),0)</f>
        <v>0</v>
      </c>
      <c r="BK77" s="283">
        <f>IFERROR(IF(SUM($H$39:BK$39)=1,$G$76*($G67/SUM($G$67:$G$72)),0),0)</f>
        <v>0</v>
      </c>
      <c r="BL77" s="283">
        <f>IFERROR(IF(SUM($H$39:BL$39)=1,$G$76*($G67/SUM($G$67:$G$72)),0),0)</f>
        <v>0</v>
      </c>
      <c r="BM77" s="283">
        <f>IFERROR(IF(SUM($H$39:BM$39)=1,$G$76*($G67/SUM($G$67:$G$72)),0),0)</f>
        <v>0</v>
      </c>
      <c r="BN77" s="283">
        <f>IFERROR(IF(SUM($H$39:BN$39)=1,$G$76*($G67/SUM($G$67:$G$72)),0),0)</f>
        <v>0</v>
      </c>
      <c r="BO77" s="283">
        <f>IFERROR(IF(SUM($H$39:BO$39)=1,$G$76*($G67/SUM($G$67:$G$72)),0),0)</f>
        <v>0</v>
      </c>
      <c r="BP77" s="283">
        <f>IFERROR(IF(SUM($H$39:BP$39)=1,$G$76*($G67/SUM($G$67:$G$72)),0),0)</f>
        <v>0</v>
      </c>
      <c r="BQ77" s="283">
        <f>IFERROR(IF(SUM($H$39:BQ$39)=1,$G$76*($G67/SUM($G$67:$G$72)),0),0)</f>
        <v>0</v>
      </c>
      <c r="BR77" s="283">
        <f>IFERROR(IF(SUM($H$39:BR$39)=1,$G$76*($G67/SUM($G$67:$G$72)),0),0)</f>
        <v>0</v>
      </c>
      <c r="BS77" s="283">
        <f>IFERROR(IF(SUM($H$39:BS$39)=1,$G$76*($G67/SUM($G$67:$G$72)),0),0)</f>
        <v>0</v>
      </c>
      <c r="BT77" s="283">
        <f>IFERROR(IF(SUM($H$39:BT$39)=1,$G$76*($G67/SUM($G$67:$G$72)),0),0)</f>
        <v>0</v>
      </c>
      <c r="BU77" s="283">
        <f>IFERROR(IF(SUM($H$39:BU$39)=1,$G$76*($G67/SUM($G$67:$G$72)),0),0)</f>
        <v>0</v>
      </c>
      <c r="BV77" s="283">
        <f>IFERROR(IF(SUM($H$39:BV$39)=1,$G$76*($G67/SUM($G$67:$G$72)),0),0)</f>
        <v>0</v>
      </c>
      <c r="BW77" s="283">
        <f>IFERROR(IF(SUM($H$39:BW$39)=1,$G$76*($G67/SUM($G$67:$G$72)),0),0)</f>
        <v>0</v>
      </c>
      <c r="BX77" s="283">
        <f>IFERROR(IF(SUM($H$39:BX$39)=1,$G$76*($G67/SUM($G$67:$G$72)),0),0)</f>
        <v>0</v>
      </c>
      <c r="BY77" s="283">
        <f>IFERROR(IF(SUM($H$39:BY$39)=1,$G$76*($G67/SUM($G$67:$G$72)),0),0)</f>
        <v>0</v>
      </c>
      <c r="BZ77" s="283">
        <f>IFERROR(IF(SUM($H$39:BZ$39)=1,$G$76*($G67/SUM($G$67:$G$72)),0),0)</f>
        <v>0</v>
      </c>
      <c r="CA77" s="283">
        <f>IFERROR(IF(SUM($H$39:CA$39)=1,$G$76*($G67/SUM($G$67:$G$72)),0),0)</f>
        <v>0</v>
      </c>
      <c r="CB77" s="283">
        <f>IFERROR(IF(SUM($H$39:CB$39)=1,$G$76*($G67/SUM($G$67:$G$72)),0),0)</f>
        <v>0</v>
      </c>
      <c r="CC77" s="283">
        <f>IFERROR(IF(SUM($H$39:CC$39)=1,$G$76*($G67/SUM($G$67:$G$72)),0),0)</f>
        <v>0</v>
      </c>
      <c r="CD77" s="283">
        <f>IFERROR(IF(SUM($H$39:CD$39)=1,$G$76*($G67/SUM($G$67:$G$72)),0),0)</f>
        <v>0</v>
      </c>
      <c r="CE77" s="283">
        <f>IFERROR(IF(SUM($H$39:CE$39)=1,$G$76*($G67/SUM($G$67:$G$72)),0),0)</f>
        <v>0</v>
      </c>
      <c r="CF77" s="283">
        <f>IFERROR(IF(SUM($H$39:CF$39)=1,$G$76*($G67/SUM($G$67:$G$72)),0),0)</f>
        <v>0</v>
      </c>
      <c r="CG77" s="283">
        <f>IFERROR(IF(SUM($H$39:CG$39)=1,$G$76*($G67/SUM($G$67:$G$72)),0),0)</f>
        <v>0</v>
      </c>
      <c r="CH77" s="283">
        <f>IFERROR(IF(SUM($H$39:CH$39)=1,$G$76*($G67/SUM($G$67:$G$72)),0),0)</f>
        <v>0</v>
      </c>
      <c r="CI77" s="283">
        <f>IFERROR(IF(SUM($H$39:CI$39)=1,$G$76*($G67/SUM($G$67:$G$72)),0),0)</f>
        <v>0</v>
      </c>
      <c r="CJ77" s="283">
        <f>IFERROR(IF(SUM($H$39:CJ$39)=1,$G$76*($G67/SUM($G$67:$G$72)),0),0)</f>
        <v>0</v>
      </c>
      <c r="CK77" s="283">
        <f>IFERROR(IF(SUM($H$39:CK$39)=1,$G$76*($G67/SUM($G$67:$G$72)),0),0)</f>
        <v>0</v>
      </c>
      <c r="CL77" s="283">
        <f>IFERROR(IF(SUM($H$39:CL$39)=1,$G$76*($G67/SUM($G$67:$G$72)),0),0)</f>
        <v>0</v>
      </c>
      <c r="CM77" s="283">
        <f>IFERROR(IF(SUM($H$39:CM$39)=1,$G$76*($G67/SUM($G$67:$G$72)),0),0)</f>
        <v>0</v>
      </c>
      <c r="CN77" s="283">
        <f>IFERROR(IF(SUM($H$39:CN$39)=1,$G$76*($G67/SUM($G$67:$G$72)),0),0)</f>
        <v>0</v>
      </c>
      <c r="CO77" s="283">
        <f>IFERROR(IF(SUM($H$39:CO$39)=1,$G$76*($G67/SUM($G$67:$G$72)),0),0)</f>
        <v>0</v>
      </c>
      <c r="CP77" s="283">
        <f>IFERROR(IF(SUM($H$39:CP$39)=1,$G$76*($G67/SUM($G$67:$G$72)),0),0)</f>
        <v>0</v>
      </c>
      <c r="CQ77" s="283">
        <f>IFERROR(IF(SUM($H$39:CQ$39)=1,$G$76*($G67/SUM($G$67:$G$72)),0),0)</f>
        <v>0</v>
      </c>
      <c r="CR77" s="283">
        <f>IFERROR(IF(SUM($H$39:CR$39)=1,$G$76*($G67/SUM($G$67:$G$72)),0),0)</f>
        <v>0</v>
      </c>
      <c r="CS77" s="283">
        <f>IFERROR(IF(SUM($H$39:CS$39)=1,$G$76*($G67/SUM($G$67:$G$72)),0),0)</f>
        <v>0</v>
      </c>
      <c r="CT77" s="283">
        <f>IFERROR(IF(SUM($H$39:CT$39)=1,$G$76*($G67/SUM($G$67:$G$72)),0),0)</f>
        <v>0</v>
      </c>
      <c r="CU77" s="283">
        <f>IFERROR(IF(SUM($H$39:CU$39)=1,$G$76*($G67/SUM($G$67:$G$72)),0),0)</f>
        <v>0</v>
      </c>
      <c r="CV77" s="283">
        <f>IFERROR(IF(SUM($H$39:CV$39)=1,$G$76*($G67/SUM($G$67:$G$72)),0),0)</f>
        <v>0</v>
      </c>
      <c r="CW77" s="283">
        <f>IFERROR(IF(SUM($H$39:CW$39)=1,$G$76*($G67/SUM($G$67:$G$72)),0),0)</f>
        <v>0</v>
      </c>
      <c r="CX77" s="283">
        <f>IFERROR(IF(SUM($H$39:CX$39)=1,$G$76*($G67/SUM($G$67:$G$72)),0),0)</f>
        <v>0</v>
      </c>
      <c r="CY77" s="283">
        <f>IFERROR(IF(SUM($H$39:CY$39)=1,$G$76*($G67/SUM($G$67:$G$72)),0),0)</f>
        <v>0</v>
      </c>
      <c r="CZ77" s="283">
        <f>IFERROR(IF(SUM($H$39:CZ$39)=1,$G$76*($G67/SUM($G$67:$G$72)),0),0)</f>
        <v>0</v>
      </c>
      <c r="DA77" s="283">
        <f>IFERROR(IF(SUM($H$39:DA$39)=1,$G$76*($G67/SUM($G$67:$G$72)),0),0)</f>
        <v>0</v>
      </c>
      <c r="DB77" s="283">
        <f>IFERROR(IF(SUM($H$39:DB$39)=1,$G$76*($G67/SUM($G$67:$G$72)),0),0)</f>
        <v>0</v>
      </c>
      <c r="DC77" s="283">
        <f>IFERROR(IF(SUM($H$39:DC$39)=1,$G$76*($G67/SUM($G$67:$G$72)),0),0)</f>
        <v>0</v>
      </c>
      <c r="DD77" s="283">
        <f>IFERROR(IF(SUM($H$39:DD$39)=1,$G$76*($G67/SUM($G$67:$G$72)),0),0)</f>
        <v>0</v>
      </c>
      <c r="DE77" s="283">
        <f>IFERROR(IF(SUM($H$39:DE$39)=1,$G$76*($G67/SUM($G$67:$G$72)),0),0)</f>
        <v>0</v>
      </c>
      <c r="DF77" s="283">
        <f>IFERROR(IF(SUM($H$39:DF$39)=1,$G$76*($G67/SUM($G$67:$G$72)),0),0)</f>
        <v>0</v>
      </c>
      <c r="DG77" s="283">
        <f>IFERROR(IF(SUM($H$39:DG$39)=1,$G$76*($G67/SUM($G$67:$G$72)),0),0)</f>
        <v>0</v>
      </c>
      <c r="DH77" s="283">
        <f>IFERROR(IF(SUM($H$39:DH$39)=1,$G$76*($G67/SUM($G$67:$G$72)),0),0)</f>
        <v>0</v>
      </c>
      <c r="DI77" s="283">
        <f>IFERROR(IF(SUM($H$39:DI$39)=1,$G$76*($G67/SUM($G$67:$G$72)),0),0)</f>
        <v>0</v>
      </c>
      <c r="DJ77" s="283">
        <f>IFERROR(IF(SUM($H$39:DJ$39)=1,$G$76*($G67/SUM($G$67:$G$72)),0),0)</f>
        <v>0</v>
      </c>
      <c r="DK77" s="283">
        <f>IFERROR(IF(SUM($H$39:DK$39)=1,$G$76*($G67/SUM($G$67:$G$72)),0),0)</f>
        <v>0</v>
      </c>
      <c r="DL77" s="283">
        <f>IFERROR(IF(SUM($H$39:DL$39)=1,$G$76*($G67/SUM($G$67:$G$72)),0),0)</f>
        <v>0</v>
      </c>
      <c r="DM77" s="283">
        <f>IFERROR(IF(SUM($H$39:DM$39)=1,$G$76*($G67/SUM($G$67:$G$72)),0),0)</f>
        <v>0</v>
      </c>
      <c r="DN77" s="283">
        <f>IFERROR(IF(SUM($H$39:DN$39)=1,$G$76*($G67/SUM($G$67:$G$72)),0),0)</f>
        <v>0</v>
      </c>
      <c r="DO77" s="283">
        <f>IFERROR(IF(SUM($H$39:DO$39)=1,$G$76*($G67/SUM($G$67:$G$72)),0),0)</f>
        <v>0</v>
      </c>
      <c r="DP77" s="283">
        <f>IFERROR(IF(SUM($H$39:DP$39)=1,$G$76*($G67/SUM($G$67:$G$72)),0),0)</f>
        <v>0</v>
      </c>
      <c r="DQ77" s="283">
        <f>IFERROR(IF(SUM($H$39:DQ$39)=1,$G$76*($G67/SUM($G$67:$G$72)),0),0)</f>
        <v>0</v>
      </c>
      <c r="DR77" s="283">
        <f>IFERROR(IF(SUM($H$39:DR$39)=1,$G$76*($G67/SUM($G$67:$G$72)),0),0)</f>
        <v>0</v>
      </c>
      <c r="DS77" s="283">
        <f>IFERROR(IF(SUM($H$39:DS$39)=1,$G$76*($G67/SUM($G$67:$G$72)),0),0)</f>
        <v>0</v>
      </c>
      <c r="DT77" s="279"/>
    </row>
    <row r="78" spans="2:124" x14ac:dyDescent="0.3">
      <c r="C78" s="279"/>
      <c r="D78" s="280" t="s">
        <v>451</v>
      </c>
      <c r="E78" s="280"/>
      <c r="F78" s="281" t="str">
        <f t="shared" si="40"/>
        <v>INR Mn</v>
      </c>
      <c r="G78" s="282">
        <f t="shared" si="41"/>
        <v>0</v>
      </c>
      <c r="H78" s="283">
        <f>IFERROR(IF(SUM($H$39:H$39)=1,$G$76*($G68/SUM($G$67:$G$72)),0),0)</f>
        <v>0</v>
      </c>
      <c r="I78" s="283">
        <f>IFERROR(IF(SUM($H$39:I$39)=1,$G$76*($G68/SUM($G$67:$G$72)),0),0)</f>
        <v>0</v>
      </c>
      <c r="J78" s="283">
        <f>IFERROR(IF(SUM($H$39:J$39)=1,$G$76*($G68/SUM($G$67:$G$72)),0),0)</f>
        <v>0</v>
      </c>
      <c r="K78" s="283">
        <f>IFERROR(IF(SUM($H$39:K$39)=1,$G$76*($G68/SUM($G$67:$G$72)),0),0)</f>
        <v>0</v>
      </c>
      <c r="L78" s="283">
        <f>IFERROR(IF(SUM($H$39:L$39)=1,$G$76*($G68/SUM($G$67:$G$72)),0),0)</f>
        <v>0</v>
      </c>
      <c r="M78" s="283">
        <f>IFERROR(IF(SUM($H$39:M$39)=1,$G$76*($G68/SUM($G$67:$G$72)),0),0)</f>
        <v>0</v>
      </c>
      <c r="N78" s="283">
        <f>IFERROR(IF(SUM($H$39:N$39)=1,$G$76*($G68/SUM($G$67:$G$72)),0),0)</f>
        <v>0</v>
      </c>
      <c r="O78" s="283">
        <f>IFERROR(IF(SUM($H$39:O$39)=1,$G$76*($G68/SUM($G$67:$G$72)),0),0)</f>
        <v>0</v>
      </c>
      <c r="P78" s="283">
        <f>IFERROR(IF(SUM($H$39:P$39)=1,$G$76*($G68/SUM($G$67:$G$72)),0),0)</f>
        <v>0</v>
      </c>
      <c r="Q78" s="283">
        <f>IFERROR(IF(SUM($H$39:Q$39)=1,$G$76*($G68/SUM($G$67:$G$72)),0),0)</f>
        <v>0</v>
      </c>
      <c r="R78" s="283">
        <f>IFERROR(IF(SUM($H$39:R$39)=1,$G$76*($G68/SUM($G$67:$G$72)),0),0)</f>
        <v>0</v>
      </c>
      <c r="S78" s="283">
        <f>IFERROR(IF(SUM($H$39:S$39)=1,$G$76*($G68/SUM($G$67:$G$72)),0),0)</f>
        <v>0</v>
      </c>
      <c r="T78" s="283">
        <f>IFERROR(IF(SUM($H$39:T$39)=1,$G$76*($G68/SUM($G$67:$G$72)),0),0)</f>
        <v>0</v>
      </c>
      <c r="U78" s="283">
        <f>IFERROR(IF(SUM($H$39:U$39)=1,$G$76*($G68/SUM($G$67:$G$72)),0),0)</f>
        <v>0</v>
      </c>
      <c r="V78" s="283">
        <f>IFERROR(IF(SUM($H$39:V$39)=1,$G$76*($G68/SUM($G$67:$G$72)),0),0)</f>
        <v>0</v>
      </c>
      <c r="W78" s="283">
        <f>IFERROR(IF(SUM($H$39:W$39)=1,$G$76*($G68/SUM($G$67:$G$72)),0),0)</f>
        <v>0</v>
      </c>
      <c r="X78" s="283">
        <f>IFERROR(IF(SUM($H$39:X$39)=1,$G$76*($G68/SUM($G$67:$G$72)),0),0)</f>
        <v>0</v>
      </c>
      <c r="Y78" s="283">
        <f>IFERROR(IF(SUM($H$39:Y$39)=1,$G$76*($G68/SUM($G$67:$G$72)),0),0)</f>
        <v>0</v>
      </c>
      <c r="Z78" s="283">
        <f>IFERROR(IF(SUM($H$39:Z$39)=1,$G$76*($G68/SUM($G$67:$G$72)),0),0)</f>
        <v>0</v>
      </c>
      <c r="AA78" s="283">
        <f>IFERROR(IF(SUM($H$39:AA$39)=1,$G$76*($G68/SUM($G$67:$G$72)),0),0)</f>
        <v>0</v>
      </c>
      <c r="AB78" s="283">
        <f>IFERROR(IF(SUM($H$39:AB$39)=1,$G$76*($G68/SUM($G$67:$G$72)),0),0)</f>
        <v>0</v>
      </c>
      <c r="AC78" s="283">
        <f>IFERROR(IF(SUM($H$39:AC$39)=1,$G$76*($G68/SUM($G$67:$G$72)),0),0)</f>
        <v>0</v>
      </c>
      <c r="AD78" s="283">
        <f>IFERROR(IF(SUM($H$39:AD$39)=1,$G$76*($G68/SUM($G$67:$G$72)),0),0)</f>
        <v>0</v>
      </c>
      <c r="AE78" s="283">
        <f>IFERROR(IF(SUM($H$39:AE$39)=1,$G$76*($G68/SUM($G$67:$G$72)),0),0)</f>
        <v>0</v>
      </c>
      <c r="AF78" s="283">
        <f>IFERROR(IF(SUM($H$39:AF$39)=1,$G$76*($G68/SUM($G$67:$G$72)),0),0)</f>
        <v>0</v>
      </c>
      <c r="AG78" s="283">
        <f>IFERROR(IF(SUM($H$39:AG$39)=1,$G$76*($G68/SUM($G$67:$G$72)),0),0)</f>
        <v>0</v>
      </c>
      <c r="AH78" s="283">
        <f>IFERROR(IF(SUM($H$39:AH$39)=1,$G$76*($G68/SUM($G$67:$G$72)),0),0)</f>
        <v>0</v>
      </c>
      <c r="AI78" s="283">
        <f>IFERROR(IF(SUM($H$39:AI$39)=1,$G$76*($G68/SUM($G$67:$G$72)),0),0)</f>
        <v>0</v>
      </c>
      <c r="AJ78" s="283">
        <f>IFERROR(IF(SUM($H$39:AJ$39)=1,$G$76*($G68/SUM($G$67:$G$72)),0),0)</f>
        <v>0</v>
      </c>
      <c r="AK78" s="283">
        <f>IFERROR(IF(SUM($H$39:AK$39)=1,$G$76*($G68/SUM($G$67:$G$72)),0),0)</f>
        <v>0</v>
      </c>
      <c r="AL78" s="283">
        <f>IFERROR(IF(SUM($H$39:AL$39)=1,$G$76*($G68/SUM($G$67:$G$72)),0),0)</f>
        <v>0</v>
      </c>
      <c r="AM78" s="283">
        <f>IFERROR(IF(SUM($H$39:AM$39)=1,$G$76*($G68/SUM($G$67:$G$72)),0),0)</f>
        <v>0</v>
      </c>
      <c r="AN78" s="283">
        <f>IFERROR(IF(SUM($H$39:AN$39)=1,$G$76*($G68/SUM($G$67:$G$72)),0),0)</f>
        <v>0</v>
      </c>
      <c r="AO78" s="283">
        <f>IFERROR(IF(SUM($H$39:AO$39)=1,$G$76*($G68/SUM($G$67:$G$72)),0),0)</f>
        <v>0</v>
      </c>
      <c r="AP78" s="283">
        <f>IFERROR(IF(SUM($H$39:AP$39)=1,$G$76*($G68/SUM($G$67:$G$72)),0),0)</f>
        <v>0</v>
      </c>
      <c r="AQ78" s="283">
        <f>IFERROR(IF(SUM($H$39:AQ$39)=1,$G$76*($G68/SUM($G$67:$G$72)),0),0)</f>
        <v>0</v>
      </c>
      <c r="AR78" s="283">
        <f>IFERROR(IF(SUM($H$39:AR$39)=1,$G$76*($G68/SUM($G$67:$G$72)),0),0)</f>
        <v>0</v>
      </c>
      <c r="AS78" s="283">
        <f>IFERROR(IF(SUM($H$39:AS$39)=1,$G$76*($G68/SUM($G$67:$G$72)),0),0)</f>
        <v>0</v>
      </c>
      <c r="AT78" s="283">
        <f>IFERROR(IF(SUM($H$39:AT$39)=1,$G$76*($G68/SUM($G$67:$G$72)),0),0)</f>
        <v>0</v>
      </c>
      <c r="AU78" s="283">
        <f>IFERROR(IF(SUM($H$39:AU$39)=1,$G$76*($G68/SUM($G$67:$G$72)),0),0)</f>
        <v>0</v>
      </c>
      <c r="AV78" s="283">
        <f>IFERROR(IF(SUM($H$39:AV$39)=1,$G$76*($G68/SUM($G$67:$G$72)),0),0)</f>
        <v>0</v>
      </c>
      <c r="AW78" s="283">
        <f>IFERROR(IF(SUM($H$39:AW$39)=1,$G$76*($G68/SUM($G$67:$G$72)),0),0)</f>
        <v>0</v>
      </c>
      <c r="AX78" s="283">
        <f>IFERROR(IF(SUM($H$39:AX$39)=1,$G$76*($G68/SUM($G$67:$G$72)),0),0)</f>
        <v>0</v>
      </c>
      <c r="AY78" s="283">
        <f>IFERROR(IF(SUM($H$39:AY$39)=1,$G$76*($G68/SUM($G$67:$G$72)),0),0)</f>
        <v>0</v>
      </c>
      <c r="AZ78" s="283">
        <f>IFERROR(IF(SUM($H$39:AZ$39)=1,$G$76*($G68/SUM($G$67:$G$72)),0),0)</f>
        <v>0</v>
      </c>
      <c r="BA78" s="283">
        <f>IFERROR(IF(SUM($H$39:BA$39)=1,$G$76*($G68/SUM($G$67:$G$72)),0),0)</f>
        <v>0</v>
      </c>
      <c r="BB78" s="283">
        <f>IFERROR(IF(SUM($H$39:BB$39)=1,$G$76*($G68/SUM($G$67:$G$72)),0),0)</f>
        <v>0</v>
      </c>
      <c r="BC78" s="283">
        <f>IFERROR(IF(SUM($H$39:BC$39)=1,$G$76*($G68/SUM($G$67:$G$72)),0),0)</f>
        <v>0</v>
      </c>
      <c r="BD78" s="283">
        <f>IFERROR(IF(SUM($H$39:BD$39)=1,$G$76*($G68/SUM($G$67:$G$72)),0),0)</f>
        <v>0</v>
      </c>
      <c r="BE78" s="283">
        <f>IFERROR(IF(SUM($H$39:BE$39)=1,$G$76*($G68/SUM($G$67:$G$72)),0),0)</f>
        <v>0</v>
      </c>
      <c r="BF78" s="283">
        <f>IFERROR(IF(SUM($H$39:BF$39)=1,$G$76*($G68/SUM($G$67:$G$72)),0),0)</f>
        <v>0</v>
      </c>
      <c r="BG78" s="283">
        <f>IFERROR(IF(SUM($H$39:BG$39)=1,$G$76*($G68/SUM($G$67:$G$72)),0),0)</f>
        <v>0</v>
      </c>
      <c r="BH78" s="283">
        <f>IFERROR(IF(SUM($H$39:BH$39)=1,$G$76*($G68/SUM($G$67:$G$72)),0),0)</f>
        <v>0</v>
      </c>
      <c r="BI78" s="283">
        <f>IFERROR(IF(SUM($H$39:BI$39)=1,$G$76*($G68/SUM($G$67:$G$72)),0),0)</f>
        <v>0</v>
      </c>
      <c r="BJ78" s="283">
        <f>IFERROR(IF(SUM($H$39:BJ$39)=1,$G$76*($G68/SUM($G$67:$G$72)),0),0)</f>
        <v>0</v>
      </c>
      <c r="BK78" s="283">
        <f>IFERROR(IF(SUM($H$39:BK$39)=1,$G$76*($G68/SUM($G$67:$G$72)),0),0)</f>
        <v>0</v>
      </c>
      <c r="BL78" s="283">
        <f>IFERROR(IF(SUM($H$39:BL$39)=1,$G$76*($G68/SUM($G$67:$G$72)),0),0)</f>
        <v>0</v>
      </c>
      <c r="BM78" s="283">
        <f>IFERROR(IF(SUM($H$39:BM$39)=1,$G$76*($G68/SUM($G$67:$G$72)),0),0)</f>
        <v>0</v>
      </c>
      <c r="BN78" s="283">
        <f>IFERROR(IF(SUM($H$39:BN$39)=1,$G$76*($G68/SUM($G$67:$G$72)),0),0)</f>
        <v>0</v>
      </c>
      <c r="BO78" s="283">
        <f>IFERROR(IF(SUM($H$39:BO$39)=1,$G$76*($G68/SUM($G$67:$G$72)),0),0)</f>
        <v>0</v>
      </c>
      <c r="BP78" s="283">
        <f>IFERROR(IF(SUM($H$39:BP$39)=1,$G$76*($G68/SUM($G$67:$G$72)),0),0)</f>
        <v>0</v>
      </c>
      <c r="BQ78" s="283">
        <f>IFERROR(IF(SUM($H$39:BQ$39)=1,$G$76*($G68/SUM($G$67:$G$72)),0),0)</f>
        <v>0</v>
      </c>
      <c r="BR78" s="283">
        <f>IFERROR(IF(SUM($H$39:BR$39)=1,$G$76*($G68/SUM($G$67:$G$72)),0),0)</f>
        <v>0</v>
      </c>
      <c r="BS78" s="283">
        <f>IFERROR(IF(SUM($H$39:BS$39)=1,$G$76*($G68/SUM($G$67:$G$72)),0),0)</f>
        <v>0</v>
      </c>
      <c r="BT78" s="283">
        <f>IFERROR(IF(SUM($H$39:BT$39)=1,$G$76*($G68/SUM($G$67:$G$72)),0),0)</f>
        <v>0</v>
      </c>
      <c r="BU78" s="283">
        <f>IFERROR(IF(SUM($H$39:BU$39)=1,$G$76*($G68/SUM($G$67:$G$72)),0),0)</f>
        <v>0</v>
      </c>
      <c r="BV78" s="283">
        <f>IFERROR(IF(SUM($H$39:BV$39)=1,$G$76*($G68/SUM($G$67:$G$72)),0),0)</f>
        <v>0</v>
      </c>
      <c r="BW78" s="283">
        <f>IFERROR(IF(SUM($H$39:BW$39)=1,$G$76*($G68/SUM($G$67:$G$72)),0),0)</f>
        <v>0</v>
      </c>
      <c r="BX78" s="283">
        <f>IFERROR(IF(SUM($H$39:BX$39)=1,$G$76*($G68/SUM($G$67:$G$72)),0),0)</f>
        <v>0</v>
      </c>
      <c r="BY78" s="283">
        <f>IFERROR(IF(SUM($H$39:BY$39)=1,$G$76*($G68/SUM($G$67:$G$72)),0),0)</f>
        <v>0</v>
      </c>
      <c r="BZ78" s="283">
        <f>IFERROR(IF(SUM($H$39:BZ$39)=1,$G$76*($G68/SUM($G$67:$G$72)),0),0)</f>
        <v>0</v>
      </c>
      <c r="CA78" s="283">
        <f>IFERROR(IF(SUM($H$39:CA$39)=1,$G$76*($G68/SUM($G$67:$G$72)),0),0)</f>
        <v>0</v>
      </c>
      <c r="CB78" s="283">
        <f>IFERROR(IF(SUM($H$39:CB$39)=1,$G$76*($G68/SUM($G$67:$G$72)),0),0)</f>
        <v>0</v>
      </c>
      <c r="CC78" s="283">
        <f>IFERROR(IF(SUM($H$39:CC$39)=1,$G$76*($G68/SUM($G$67:$G$72)),0),0)</f>
        <v>0</v>
      </c>
      <c r="CD78" s="283">
        <f>IFERROR(IF(SUM($H$39:CD$39)=1,$G$76*($G68/SUM($G$67:$G$72)),0),0)</f>
        <v>0</v>
      </c>
      <c r="CE78" s="283">
        <f>IFERROR(IF(SUM($H$39:CE$39)=1,$G$76*($G68/SUM($G$67:$G$72)),0),0)</f>
        <v>0</v>
      </c>
      <c r="CF78" s="283">
        <f>IFERROR(IF(SUM($H$39:CF$39)=1,$G$76*($G68/SUM($G$67:$G$72)),0),0)</f>
        <v>0</v>
      </c>
      <c r="CG78" s="283">
        <f>IFERROR(IF(SUM($H$39:CG$39)=1,$G$76*($G68/SUM($G$67:$G$72)),0),0)</f>
        <v>0</v>
      </c>
      <c r="CH78" s="283">
        <f>IFERROR(IF(SUM($H$39:CH$39)=1,$G$76*($G68/SUM($G$67:$G$72)),0),0)</f>
        <v>0</v>
      </c>
      <c r="CI78" s="283">
        <f>IFERROR(IF(SUM($H$39:CI$39)=1,$G$76*($G68/SUM($G$67:$G$72)),0),0)</f>
        <v>0</v>
      </c>
      <c r="CJ78" s="283">
        <f>IFERROR(IF(SUM($H$39:CJ$39)=1,$G$76*($G68/SUM($G$67:$G$72)),0),0)</f>
        <v>0</v>
      </c>
      <c r="CK78" s="283">
        <f>IFERROR(IF(SUM($H$39:CK$39)=1,$G$76*($G68/SUM($G$67:$G$72)),0),0)</f>
        <v>0</v>
      </c>
      <c r="CL78" s="283">
        <f>IFERROR(IF(SUM($H$39:CL$39)=1,$G$76*($G68/SUM($G$67:$G$72)),0),0)</f>
        <v>0</v>
      </c>
      <c r="CM78" s="283">
        <f>IFERROR(IF(SUM($H$39:CM$39)=1,$G$76*($G68/SUM($G$67:$G$72)),0),0)</f>
        <v>0</v>
      </c>
      <c r="CN78" s="283">
        <f>IFERROR(IF(SUM($H$39:CN$39)=1,$G$76*($G68/SUM($G$67:$G$72)),0),0)</f>
        <v>0</v>
      </c>
      <c r="CO78" s="283">
        <f>IFERROR(IF(SUM($H$39:CO$39)=1,$G$76*($G68/SUM($G$67:$G$72)),0),0)</f>
        <v>0</v>
      </c>
      <c r="CP78" s="283">
        <f>IFERROR(IF(SUM($H$39:CP$39)=1,$G$76*($G68/SUM($G$67:$G$72)),0),0)</f>
        <v>0</v>
      </c>
      <c r="CQ78" s="283">
        <f>IFERROR(IF(SUM($H$39:CQ$39)=1,$G$76*($G68/SUM($G$67:$G$72)),0),0)</f>
        <v>0</v>
      </c>
      <c r="CR78" s="283">
        <f>IFERROR(IF(SUM($H$39:CR$39)=1,$G$76*($G68/SUM($G$67:$G$72)),0),0)</f>
        <v>0</v>
      </c>
      <c r="CS78" s="283">
        <f>IFERROR(IF(SUM($H$39:CS$39)=1,$G$76*($G68/SUM($G$67:$G$72)),0),0)</f>
        <v>0</v>
      </c>
      <c r="CT78" s="283">
        <f>IFERROR(IF(SUM($H$39:CT$39)=1,$G$76*($G68/SUM($G$67:$G$72)),0),0)</f>
        <v>0</v>
      </c>
      <c r="CU78" s="283">
        <f>IFERROR(IF(SUM($H$39:CU$39)=1,$G$76*($G68/SUM($G$67:$G$72)),0),0)</f>
        <v>0</v>
      </c>
      <c r="CV78" s="283">
        <f>IFERROR(IF(SUM($H$39:CV$39)=1,$G$76*($G68/SUM($G$67:$G$72)),0),0)</f>
        <v>0</v>
      </c>
      <c r="CW78" s="283">
        <f>IFERROR(IF(SUM($H$39:CW$39)=1,$G$76*($G68/SUM($G$67:$G$72)),0),0)</f>
        <v>0</v>
      </c>
      <c r="CX78" s="283">
        <f>IFERROR(IF(SUM($H$39:CX$39)=1,$G$76*($G68/SUM($G$67:$G$72)),0),0)</f>
        <v>0</v>
      </c>
      <c r="CY78" s="283">
        <f>IFERROR(IF(SUM($H$39:CY$39)=1,$G$76*($G68/SUM($G$67:$G$72)),0),0)</f>
        <v>0</v>
      </c>
      <c r="CZ78" s="283">
        <f>IFERROR(IF(SUM($H$39:CZ$39)=1,$G$76*($G68/SUM($G$67:$G$72)),0),0)</f>
        <v>0</v>
      </c>
      <c r="DA78" s="283">
        <f>IFERROR(IF(SUM($H$39:DA$39)=1,$G$76*($G68/SUM($G$67:$G$72)),0),0)</f>
        <v>0</v>
      </c>
      <c r="DB78" s="283">
        <f>IFERROR(IF(SUM($H$39:DB$39)=1,$G$76*($G68/SUM($G$67:$G$72)),0),0)</f>
        <v>0</v>
      </c>
      <c r="DC78" s="283">
        <f>IFERROR(IF(SUM($H$39:DC$39)=1,$G$76*($G68/SUM($G$67:$G$72)),0),0)</f>
        <v>0</v>
      </c>
      <c r="DD78" s="283">
        <f>IFERROR(IF(SUM($H$39:DD$39)=1,$G$76*($G68/SUM($G$67:$G$72)),0),0)</f>
        <v>0</v>
      </c>
      <c r="DE78" s="283">
        <f>IFERROR(IF(SUM($H$39:DE$39)=1,$G$76*($G68/SUM($G$67:$G$72)),0),0)</f>
        <v>0</v>
      </c>
      <c r="DF78" s="283">
        <f>IFERROR(IF(SUM($H$39:DF$39)=1,$G$76*($G68/SUM($G$67:$G$72)),0),0)</f>
        <v>0</v>
      </c>
      <c r="DG78" s="283">
        <f>IFERROR(IF(SUM($H$39:DG$39)=1,$G$76*($G68/SUM($G$67:$G$72)),0),0)</f>
        <v>0</v>
      </c>
      <c r="DH78" s="283">
        <f>IFERROR(IF(SUM($H$39:DH$39)=1,$G$76*($G68/SUM($G$67:$G$72)),0),0)</f>
        <v>0</v>
      </c>
      <c r="DI78" s="283">
        <f>IFERROR(IF(SUM($H$39:DI$39)=1,$G$76*($G68/SUM($G$67:$G$72)),0),0)</f>
        <v>0</v>
      </c>
      <c r="DJ78" s="283">
        <f>IFERROR(IF(SUM($H$39:DJ$39)=1,$G$76*($G68/SUM($G$67:$G$72)),0),0)</f>
        <v>0</v>
      </c>
      <c r="DK78" s="283">
        <f>IFERROR(IF(SUM($H$39:DK$39)=1,$G$76*($G68/SUM($G$67:$G$72)),0),0)</f>
        <v>0</v>
      </c>
      <c r="DL78" s="283">
        <f>IFERROR(IF(SUM($H$39:DL$39)=1,$G$76*($G68/SUM($G$67:$G$72)),0),0)</f>
        <v>0</v>
      </c>
      <c r="DM78" s="283">
        <f>IFERROR(IF(SUM($H$39:DM$39)=1,$G$76*($G68/SUM($G$67:$G$72)),0),0)</f>
        <v>0</v>
      </c>
      <c r="DN78" s="283">
        <f>IFERROR(IF(SUM($H$39:DN$39)=1,$G$76*($G68/SUM($G$67:$G$72)),0),0)</f>
        <v>0</v>
      </c>
      <c r="DO78" s="283">
        <f>IFERROR(IF(SUM($H$39:DO$39)=1,$G$76*($G68/SUM($G$67:$G$72)),0),0)</f>
        <v>0</v>
      </c>
      <c r="DP78" s="283">
        <f>IFERROR(IF(SUM($H$39:DP$39)=1,$G$76*($G68/SUM($G$67:$G$72)),0),0)</f>
        <v>0</v>
      </c>
      <c r="DQ78" s="283">
        <f>IFERROR(IF(SUM($H$39:DQ$39)=1,$G$76*($G68/SUM($G$67:$G$72)),0),0)</f>
        <v>0</v>
      </c>
      <c r="DR78" s="283">
        <f>IFERROR(IF(SUM($H$39:DR$39)=1,$G$76*($G68/SUM($G$67:$G$72)),0),0)</f>
        <v>0</v>
      </c>
      <c r="DS78" s="283">
        <f>IFERROR(IF(SUM($H$39:DS$39)=1,$G$76*($G68/SUM($G$67:$G$72)),0),0)</f>
        <v>0</v>
      </c>
      <c r="DT78" s="279"/>
    </row>
    <row r="79" spans="2:124" x14ac:dyDescent="0.3">
      <c r="C79" s="279"/>
      <c r="D79" s="280" t="s">
        <v>452</v>
      </c>
      <c r="E79" s="280"/>
      <c r="F79" s="281" t="str">
        <f t="shared" si="40"/>
        <v>INR Mn</v>
      </c>
      <c r="G79" s="282">
        <f t="shared" si="41"/>
        <v>133.36725045185491</v>
      </c>
      <c r="H79" s="283">
        <f>IFERROR(IF(SUM($H$39:H$39)=1,$G$76*($G69/SUM($G$67:$G$72)),0),0)</f>
        <v>0</v>
      </c>
      <c r="I79" s="283">
        <f>IFERROR(IF(SUM($H$39:I$39)=1,$G$76*($G69/SUM($G$67:$G$72)),0),0)</f>
        <v>0</v>
      </c>
      <c r="J79" s="283">
        <f>IFERROR(IF(SUM($H$39:J$39)=1,$G$76*($G69/SUM($G$67:$G$72)),0),0)</f>
        <v>0</v>
      </c>
      <c r="K79" s="283">
        <f>IFERROR(IF(SUM($H$39:K$39)=1,$G$76*($G69/SUM($G$67:$G$72)),0),0)</f>
        <v>0</v>
      </c>
      <c r="L79" s="283">
        <f>IFERROR(IF(SUM($H$39:L$39)=1,$G$76*($G69/SUM($G$67:$G$72)),0),0)</f>
        <v>0</v>
      </c>
      <c r="M79" s="283">
        <f>IFERROR(IF(SUM($H$39:M$39)=1,$G$76*($G69/SUM($G$67:$G$72)),0),0)</f>
        <v>0</v>
      </c>
      <c r="N79" s="283">
        <f>IFERROR(IF(SUM($H$39:N$39)=1,$G$76*($G69/SUM($G$67:$G$72)),0),0)</f>
        <v>0</v>
      </c>
      <c r="O79" s="283">
        <f>IFERROR(IF(SUM($H$39:O$39)=1,$G$76*($G69/SUM($G$67:$G$72)),0),0)</f>
        <v>133.36725045185491</v>
      </c>
      <c r="P79" s="283">
        <f>IFERROR(IF(SUM($H$39:P$39)=1,$G$76*($G69/SUM($G$67:$G$72)),0),0)</f>
        <v>0</v>
      </c>
      <c r="Q79" s="283">
        <f>IFERROR(IF(SUM($H$39:Q$39)=1,$G$76*($G69/SUM($G$67:$G$72)),0),0)</f>
        <v>0</v>
      </c>
      <c r="R79" s="283">
        <f>IFERROR(IF(SUM($H$39:R$39)=1,$G$76*($G69/SUM($G$67:$G$72)),0),0)</f>
        <v>0</v>
      </c>
      <c r="S79" s="283">
        <f>IFERROR(IF(SUM($H$39:S$39)=1,$G$76*($G69/SUM($G$67:$G$72)),0),0)</f>
        <v>0</v>
      </c>
      <c r="T79" s="283">
        <f>IFERROR(IF(SUM($H$39:T$39)=1,$G$76*($G69/SUM($G$67:$G$72)),0),0)</f>
        <v>0</v>
      </c>
      <c r="U79" s="283">
        <f>IFERROR(IF(SUM($H$39:U$39)=1,$G$76*($G69/SUM($G$67:$G$72)),0),0)</f>
        <v>0</v>
      </c>
      <c r="V79" s="283">
        <f>IFERROR(IF(SUM($H$39:V$39)=1,$G$76*($G69/SUM($G$67:$G$72)),0),0)</f>
        <v>0</v>
      </c>
      <c r="W79" s="283">
        <f>IFERROR(IF(SUM($H$39:W$39)=1,$G$76*($G69/SUM($G$67:$G$72)),0),0)</f>
        <v>0</v>
      </c>
      <c r="X79" s="283">
        <f>IFERROR(IF(SUM($H$39:X$39)=1,$G$76*($G69/SUM($G$67:$G$72)),0),0)</f>
        <v>0</v>
      </c>
      <c r="Y79" s="283">
        <f>IFERROR(IF(SUM($H$39:Y$39)=1,$G$76*($G69/SUM($G$67:$G$72)),0),0)</f>
        <v>0</v>
      </c>
      <c r="Z79" s="283">
        <f>IFERROR(IF(SUM($H$39:Z$39)=1,$G$76*($G69/SUM($G$67:$G$72)),0),0)</f>
        <v>0</v>
      </c>
      <c r="AA79" s="283">
        <f>IFERROR(IF(SUM($H$39:AA$39)=1,$G$76*($G69/SUM($G$67:$G$72)),0),0)</f>
        <v>0</v>
      </c>
      <c r="AB79" s="283">
        <f>IFERROR(IF(SUM($H$39:AB$39)=1,$G$76*($G69/SUM($G$67:$G$72)),0),0)</f>
        <v>0</v>
      </c>
      <c r="AC79" s="283">
        <f>IFERROR(IF(SUM($H$39:AC$39)=1,$G$76*($G69/SUM($G$67:$G$72)),0),0)</f>
        <v>0</v>
      </c>
      <c r="AD79" s="283">
        <f>IFERROR(IF(SUM($H$39:AD$39)=1,$G$76*($G69/SUM($G$67:$G$72)),0),0)</f>
        <v>0</v>
      </c>
      <c r="AE79" s="283">
        <f>IFERROR(IF(SUM($H$39:AE$39)=1,$G$76*($G69/SUM($G$67:$G$72)),0),0)</f>
        <v>0</v>
      </c>
      <c r="AF79" s="283">
        <f>IFERROR(IF(SUM($H$39:AF$39)=1,$G$76*($G69/SUM($G$67:$G$72)),0),0)</f>
        <v>0</v>
      </c>
      <c r="AG79" s="283">
        <f>IFERROR(IF(SUM($H$39:AG$39)=1,$G$76*($G69/SUM($G$67:$G$72)),0),0)</f>
        <v>0</v>
      </c>
      <c r="AH79" s="283">
        <f>IFERROR(IF(SUM($H$39:AH$39)=1,$G$76*($G69/SUM($G$67:$G$72)),0),0)</f>
        <v>0</v>
      </c>
      <c r="AI79" s="283">
        <f>IFERROR(IF(SUM($H$39:AI$39)=1,$G$76*($G69/SUM($G$67:$G$72)),0),0)</f>
        <v>0</v>
      </c>
      <c r="AJ79" s="283">
        <f>IFERROR(IF(SUM($H$39:AJ$39)=1,$G$76*($G69/SUM($G$67:$G$72)),0),0)</f>
        <v>0</v>
      </c>
      <c r="AK79" s="283">
        <f>IFERROR(IF(SUM($H$39:AK$39)=1,$G$76*($G69/SUM($G$67:$G$72)),0),0)</f>
        <v>0</v>
      </c>
      <c r="AL79" s="283">
        <f>IFERROR(IF(SUM($H$39:AL$39)=1,$G$76*($G69/SUM($G$67:$G$72)),0),0)</f>
        <v>0</v>
      </c>
      <c r="AM79" s="283">
        <f>IFERROR(IF(SUM($H$39:AM$39)=1,$G$76*($G69/SUM($G$67:$G$72)),0),0)</f>
        <v>0</v>
      </c>
      <c r="AN79" s="283">
        <f>IFERROR(IF(SUM($H$39:AN$39)=1,$G$76*($G69/SUM($G$67:$G$72)),0),0)</f>
        <v>0</v>
      </c>
      <c r="AO79" s="283">
        <f>IFERROR(IF(SUM($H$39:AO$39)=1,$G$76*($G69/SUM($G$67:$G$72)),0),0)</f>
        <v>0</v>
      </c>
      <c r="AP79" s="283">
        <f>IFERROR(IF(SUM($H$39:AP$39)=1,$G$76*($G69/SUM($G$67:$G$72)),0),0)</f>
        <v>0</v>
      </c>
      <c r="AQ79" s="283">
        <f>IFERROR(IF(SUM($H$39:AQ$39)=1,$G$76*($G69/SUM($G$67:$G$72)),0),0)</f>
        <v>0</v>
      </c>
      <c r="AR79" s="283">
        <f>IFERROR(IF(SUM($H$39:AR$39)=1,$G$76*($G69/SUM($G$67:$G$72)),0),0)</f>
        <v>0</v>
      </c>
      <c r="AS79" s="283">
        <f>IFERROR(IF(SUM($H$39:AS$39)=1,$G$76*($G69/SUM($G$67:$G$72)),0),0)</f>
        <v>0</v>
      </c>
      <c r="AT79" s="283">
        <f>IFERROR(IF(SUM($H$39:AT$39)=1,$G$76*($G69/SUM($G$67:$G$72)),0),0)</f>
        <v>0</v>
      </c>
      <c r="AU79" s="283">
        <f>IFERROR(IF(SUM($H$39:AU$39)=1,$G$76*($G69/SUM($G$67:$G$72)),0),0)</f>
        <v>0</v>
      </c>
      <c r="AV79" s="283">
        <f>IFERROR(IF(SUM($H$39:AV$39)=1,$G$76*($G69/SUM($G$67:$G$72)),0),0)</f>
        <v>0</v>
      </c>
      <c r="AW79" s="283">
        <f>IFERROR(IF(SUM($H$39:AW$39)=1,$G$76*($G69/SUM($G$67:$G$72)),0),0)</f>
        <v>0</v>
      </c>
      <c r="AX79" s="283">
        <f>IFERROR(IF(SUM($H$39:AX$39)=1,$G$76*($G69/SUM($G$67:$G$72)),0),0)</f>
        <v>0</v>
      </c>
      <c r="AY79" s="283">
        <f>IFERROR(IF(SUM($H$39:AY$39)=1,$G$76*($G69/SUM($G$67:$G$72)),0),0)</f>
        <v>0</v>
      </c>
      <c r="AZ79" s="283">
        <f>IFERROR(IF(SUM($H$39:AZ$39)=1,$G$76*($G69/SUM($G$67:$G$72)),0),0)</f>
        <v>0</v>
      </c>
      <c r="BA79" s="283">
        <f>IFERROR(IF(SUM($H$39:BA$39)=1,$G$76*($G69/SUM($G$67:$G$72)),0),0)</f>
        <v>0</v>
      </c>
      <c r="BB79" s="283">
        <f>IFERROR(IF(SUM($H$39:BB$39)=1,$G$76*($G69/SUM($G$67:$G$72)),0),0)</f>
        <v>0</v>
      </c>
      <c r="BC79" s="283">
        <f>IFERROR(IF(SUM($H$39:BC$39)=1,$G$76*($G69/SUM($G$67:$G$72)),0),0)</f>
        <v>0</v>
      </c>
      <c r="BD79" s="283">
        <f>IFERROR(IF(SUM($H$39:BD$39)=1,$G$76*($G69/SUM($G$67:$G$72)),0),0)</f>
        <v>0</v>
      </c>
      <c r="BE79" s="283">
        <f>IFERROR(IF(SUM($H$39:BE$39)=1,$G$76*($G69/SUM($G$67:$G$72)),0),0)</f>
        <v>0</v>
      </c>
      <c r="BF79" s="283">
        <f>IFERROR(IF(SUM($H$39:BF$39)=1,$G$76*($G69/SUM($G$67:$G$72)),0),0)</f>
        <v>0</v>
      </c>
      <c r="BG79" s="283">
        <f>IFERROR(IF(SUM($H$39:BG$39)=1,$G$76*($G69/SUM($G$67:$G$72)),0),0)</f>
        <v>0</v>
      </c>
      <c r="BH79" s="283">
        <f>IFERROR(IF(SUM($H$39:BH$39)=1,$G$76*($G69/SUM($G$67:$G$72)),0),0)</f>
        <v>0</v>
      </c>
      <c r="BI79" s="283">
        <f>IFERROR(IF(SUM($H$39:BI$39)=1,$G$76*($G69/SUM($G$67:$G$72)),0),0)</f>
        <v>0</v>
      </c>
      <c r="BJ79" s="283">
        <f>IFERROR(IF(SUM($H$39:BJ$39)=1,$G$76*($G69/SUM($G$67:$G$72)),0),0)</f>
        <v>0</v>
      </c>
      <c r="BK79" s="283">
        <f>IFERROR(IF(SUM($H$39:BK$39)=1,$G$76*($G69/SUM($G$67:$G$72)),0),0)</f>
        <v>0</v>
      </c>
      <c r="BL79" s="283">
        <f>IFERROR(IF(SUM($H$39:BL$39)=1,$G$76*($G69/SUM($G$67:$G$72)),0),0)</f>
        <v>0</v>
      </c>
      <c r="BM79" s="283">
        <f>IFERROR(IF(SUM($H$39:BM$39)=1,$G$76*($G69/SUM($G$67:$G$72)),0),0)</f>
        <v>0</v>
      </c>
      <c r="BN79" s="283">
        <f>IFERROR(IF(SUM($H$39:BN$39)=1,$G$76*($G69/SUM($G$67:$G$72)),0),0)</f>
        <v>0</v>
      </c>
      <c r="BO79" s="283">
        <f>IFERROR(IF(SUM($H$39:BO$39)=1,$G$76*($G69/SUM($G$67:$G$72)),0),0)</f>
        <v>0</v>
      </c>
      <c r="BP79" s="283">
        <f>IFERROR(IF(SUM($H$39:BP$39)=1,$G$76*($G69/SUM($G$67:$G$72)),0),0)</f>
        <v>0</v>
      </c>
      <c r="BQ79" s="283">
        <f>IFERROR(IF(SUM($H$39:BQ$39)=1,$G$76*($G69/SUM($G$67:$G$72)),0),0)</f>
        <v>0</v>
      </c>
      <c r="BR79" s="283">
        <f>IFERROR(IF(SUM($H$39:BR$39)=1,$G$76*($G69/SUM($G$67:$G$72)),0),0)</f>
        <v>0</v>
      </c>
      <c r="BS79" s="283">
        <f>IFERROR(IF(SUM($H$39:BS$39)=1,$G$76*($G69/SUM($G$67:$G$72)),0),0)</f>
        <v>0</v>
      </c>
      <c r="BT79" s="283">
        <f>IFERROR(IF(SUM($H$39:BT$39)=1,$G$76*($G69/SUM($G$67:$G$72)),0),0)</f>
        <v>0</v>
      </c>
      <c r="BU79" s="283">
        <f>IFERROR(IF(SUM($H$39:BU$39)=1,$G$76*($G69/SUM($G$67:$G$72)),0),0)</f>
        <v>0</v>
      </c>
      <c r="BV79" s="283">
        <f>IFERROR(IF(SUM($H$39:BV$39)=1,$G$76*($G69/SUM($G$67:$G$72)),0),0)</f>
        <v>0</v>
      </c>
      <c r="BW79" s="283">
        <f>IFERROR(IF(SUM($H$39:BW$39)=1,$G$76*($G69/SUM($G$67:$G$72)),0),0)</f>
        <v>0</v>
      </c>
      <c r="BX79" s="283">
        <f>IFERROR(IF(SUM($H$39:BX$39)=1,$G$76*($G69/SUM($G$67:$G$72)),0),0)</f>
        <v>0</v>
      </c>
      <c r="BY79" s="283">
        <f>IFERROR(IF(SUM($H$39:BY$39)=1,$G$76*($G69/SUM($G$67:$G$72)),0),0)</f>
        <v>0</v>
      </c>
      <c r="BZ79" s="283">
        <f>IFERROR(IF(SUM($H$39:BZ$39)=1,$G$76*($G69/SUM($G$67:$G$72)),0),0)</f>
        <v>0</v>
      </c>
      <c r="CA79" s="283">
        <f>IFERROR(IF(SUM($H$39:CA$39)=1,$G$76*($G69/SUM($G$67:$G$72)),0),0)</f>
        <v>0</v>
      </c>
      <c r="CB79" s="283">
        <f>IFERROR(IF(SUM($H$39:CB$39)=1,$G$76*($G69/SUM($G$67:$G$72)),0),0)</f>
        <v>0</v>
      </c>
      <c r="CC79" s="283">
        <f>IFERROR(IF(SUM($H$39:CC$39)=1,$G$76*($G69/SUM($G$67:$G$72)),0),0)</f>
        <v>0</v>
      </c>
      <c r="CD79" s="283">
        <f>IFERROR(IF(SUM($H$39:CD$39)=1,$G$76*($G69/SUM($G$67:$G$72)),0),0)</f>
        <v>0</v>
      </c>
      <c r="CE79" s="283">
        <f>IFERROR(IF(SUM($H$39:CE$39)=1,$G$76*($G69/SUM($G$67:$G$72)),0),0)</f>
        <v>0</v>
      </c>
      <c r="CF79" s="283">
        <f>IFERROR(IF(SUM($H$39:CF$39)=1,$G$76*($G69/SUM($G$67:$G$72)),0),0)</f>
        <v>0</v>
      </c>
      <c r="CG79" s="283">
        <f>IFERROR(IF(SUM($H$39:CG$39)=1,$G$76*($G69/SUM($G$67:$G$72)),0),0)</f>
        <v>0</v>
      </c>
      <c r="CH79" s="283">
        <f>IFERROR(IF(SUM($H$39:CH$39)=1,$G$76*($G69/SUM($G$67:$G$72)),0),0)</f>
        <v>0</v>
      </c>
      <c r="CI79" s="283">
        <f>IFERROR(IF(SUM($H$39:CI$39)=1,$G$76*($G69/SUM($G$67:$G$72)),0),0)</f>
        <v>0</v>
      </c>
      <c r="CJ79" s="283">
        <f>IFERROR(IF(SUM($H$39:CJ$39)=1,$G$76*($G69/SUM($G$67:$G$72)),0),0)</f>
        <v>0</v>
      </c>
      <c r="CK79" s="283">
        <f>IFERROR(IF(SUM($H$39:CK$39)=1,$G$76*($G69/SUM($G$67:$G$72)),0),0)</f>
        <v>0</v>
      </c>
      <c r="CL79" s="283">
        <f>IFERROR(IF(SUM($H$39:CL$39)=1,$G$76*($G69/SUM($G$67:$G$72)),0),0)</f>
        <v>0</v>
      </c>
      <c r="CM79" s="283">
        <f>IFERROR(IF(SUM($H$39:CM$39)=1,$G$76*($G69/SUM($G$67:$G$72)),0),0)</f>
        <v>0</v>
      </c>
      <c r="CN79" s="283">
        <f>IFERROR(IF(SUM($H$39:CN$39)=1,$G$76*($G69/SUM($G$67:$G$72)),0),0)</f>
        <v>0</v>
      </c>
      <c r="CO79" s="283">
        <f>IFERROR(IF(SUM($H$39:CO$39)=1,$G$76*($G69/SUM($G$67:$G$72)),0),0)</f>
        <v>0</v>
      </c>
      <c r="CP79" s="283">
        <f>IFERROR(IF(SUM($H$39:CP$39)=1,$G$76*($G69/SUM($G$67:$G$72)),0),0)</f>
        <v>0</v>
      </c>
      <c r="CQ79" s="283">
        <f>IFERROR(IF(SUM($H$39:CQ$39)=1,$G$76*($G69/SUM($G$67:$G$72)),0),0)</f>
        <v>0</v>
      </c>
      <c r="CR79" s="283">
        <f>IFERROR(IF(SUM($H$39:CR$39)=1,$G$76*($G69/SUM($G$67:$G$72)),0),0)</f>
        <v>0</v>
      </c>
      <c r="CS79" s="283">
        <f>IFERROR(IF(SUM($H$39:CS$39)=1,$G$76*($G69/SUM($G$67:$G$72)),0),0)</f>
        <v>0</v>
      </c>
      <c r="CT79" s="283">
        <f>IFERROR(IF(SUM($H$39:CT$39)=1,$G$76*($G69/SUM($G$67:$G$72)),0),0)</f>
        <v>0</v>
      </c>
      <c r="CU79" s="283">
        <f>IFERROR(IF(SUM($H$39:CU$39)=1,$G$76*($G69/SUM($G$67:$G$72)),0),0)</f>
        <v>0</v>
      </c>
      <c r="CV79" s="283">
        <f>IFERROR(IF(SUM($H$39:CV$39)=1,$G$76*($G69/SUM($G$67:$G$72)),0),0)</f>
        <v>0</v>
      </c>
      <c r="CW79" s="283">
        <f>IFERROR(IF(SUM($H$39:CW$39)=1,$G$76*($G69/SUM($G$67:$G$72)),0),0)</f>
        <v>0</v>
      </c>
      <c r="CX79" s="283">
        <f>IFERROR(IF(SUM($H$39:CX$39)=1,$G$76*($G69/SUM($G$67:$G$72)),0),0)</f>
        <v>0</v>
      </c>
      <c r="CY79" s="283">
        <f>IFERROR(IF(SUM($H$39:CY$39)=1,$G$76*($G69/SUM($G$67:$G$72)),0),0)</f>
        <v>0</v>
      </c>
      <c r="CZ79" s="283">
        <f>IFERROR(IF(SUM($H$39:CZ$39)=1,$G$76*($G69/SUM($G$67:$G$72)),0),0)</f>
        <v>0</v>
      </c>
      <c r="DA79" s="283">
        <f>IFERROR(IF(SUM($H$39:DA$39)=1,$G$76*($G69/SUM($G$67:$G$72)),0),0)</f>
        <v>0</v>
      </c>
      <c r="DB79" s="283">
        <f>IFERROR(IF(SUM($H$39:DB$39)=1,$G$76*($G69/SUM($G$67:$G$72)),0),0)</f>
        <v>0</v>
      </c>
      <c r="DC79" s="283">
        <f>IFERROR(IF(SUM($H$39:DC$39)=1,$G$76*($G69/SUM($G$67:$G$72)),0),0)</f>
        <v>0</v>
      </c>
      <c r="DD79" s="283">
        <f>IFERROR(IF(SUM($H$39:DD$39)=1,$G$76*($G69/SUM($G$67:$G$72)),0),0)</f>
        <v>0</v>
      </c>
      <c r="DE79" s="283">
        <f>IFERROR(IF(SUM($H$39:DE$39)=1,$G$76*($G69/SUM($G$67:$G$72)),0),0)</f>
        <v>0</v>
      </c>
      <c r="DF79" s="283">
        <f>IFERROR(IF(SUM($H$39:DF$39)=1,$G$76*($G69/SUM($G$67:$G$72)),0),0)</f>
        <v>0</v>
      </c>
      <c r="DG79" s="283">
        <f>IFERROR(IF(SUM($H$39:DG$39)=1,$G$76*($G69/SUM($G$67:$G$72)),0),0)</f>
        <v>0</v>
      </c>
      <c r="DH79" s="283">
        <f>IFERROR(IF(SUM($H$39:DH$39)=1,$G$76*($G69/SUM($G$67:$G$72)),0),0)</f>
        <v>0</v>
      </c>
      <c r="DI79" s="283">
        <f>IFERROR(IF(SUM($H$39:DI$39)=1,$G$76*($G69/SUM($G$67:$G$72)),0),0)</f>
        <v>0</v>
      </c>
      <c r="DJ79" s="283">
        <f>IFERROR(IF(SUM($H$39:DJ$39)=1,$G$76*($G69/SUM($G$67:$G$72)),0),0)</f>
        <v>0</v>
      </c>
      <c r="DK79" s="283">
        <f>IFERROR(IF(SUM($H$39:DK$39)=1,$G$76*($G69/SUM($G$67:$G$72)),0),0)</f>
        <v>0</v>
      </c>
      <c r="DL79" s="283">
        <f>IFERROR(IF(SUM($H$39:DL$39)=1,$G$76*($G69/SUM($G$67:$G$72)),0),0)</f>
        <v>0</v>
      </c>
      <c r="DM79" s="283">
        <f>IFERROR(IF(SUM($H$39:DM$39)=1,$G$76*($G69/SUM($G$67:$G$72)),0),0)</f>
        <v>0</v>
      </c>
      <c r="DN79" s="283">
        <f>IFERROR(IF(SUM($H$39:DN$39)=1,$G$76*($G69/SUM($G$67:$G$72)),0),0)</f>
        <v>0</v>
      </c>
      <c r="DO79" s="283">
        <f>IFERROR(IF(SUM($H$39:DO$39)=1,$G$76*($G69/SUM($G$67:$G$72)),0),0)</f>
        <v>0</v>
      </c>
      <c r="DP79" s="283">
        <f>IFERROR(IF(SUM($H$39:DP$39)=1,$G$76*($G69/SUM($G$67:$G$72)),0),0)</f>
        <v>0</v>
      </c>
      <c r="DQ79" s="283">
        <f>IFERROR(IF(SUM($H$39:DQ$39)=1,$G$76*($G69/SUM($G$67:$G$72)),0),0)</f>
        <v>0</v>
      </c>
      <c r="DR79" s="283">
        <f>IFERROR(IF(SUM($H$39:DR$39)=1,$G$76*($G69/SUM($G$67:$G$72)),0),0)</f>
        <v>0</v>
      </c>
      <c r="DS79" s="283">
        <f>IFERROR(IF(SUM($H$39:DS$39)=1,$G$76*($G69/SUM($G$67:$G$72)),0),0)</f>
        <v>0</v>
      </c>
      <c r="DT79" s="279"/>
    </row>
    <row r="80" spans="2:124" x14ac:dyDescent="0.3">
      <c r="C80" s="279"/>
      <c r="D80" s="280" t="s">
        <v>453</v>
      </c>
      <c r="E80" s="280"/>
      <c r="F80" s="281" t="str">
        <f t="shared" si="40"/>
        <v>INR Mn</v>
      </c>
      <c r="G80" s="282">
        <f t="shared" si="41"/>
        <v>5.9384545385252467</v>
      </c>
      <c r="H80" s="283">
        <f>IFERROR(IF(SUM($H$39:H$39)=1,$G$76*($G70/SUM($G$67:$G$72)),0),0)</f>
        <v>0</v>
      </c>
      <c r="I80" s="283">
        <f>IFERROR(IF(SUM($H$39:I$39)=1,$G$76*($G70/SUM($G$67:$G$72)),0),0)</f>
        <v>0</v>
      </c>
      <c r="J80" s="283">
        <f>IFERROR(IF(SUM($H$39:J$39)=1,$G$76*($G70/SUM($G$67:$G$72)),0),0)</f>
        <v>0</v>
      </c>
      <c r="K80" s="283">
        <f>IFERROR(IF(SUM($H$39:K$39)=1,$G$76*($G70/SUM($G$67:$G$72)),0),0)</f>
        <v>0</v>
      </c>
      <c r="L80" s="283">
        <f>IFERROR(IF(SUM($H$39:L$39)=1,$G$76*($G70/SUM($G$67:$G$72)),0),0)</f>
        <v>0</v>
      </c>
      <c r="M80" s="283">
        <f>IFERROR(IF(SUM($H$39:M$39)=1,$G$76*($G70/SUM($G$67:$G$72)),0),0)</f>
        <v>0</v>
      </c>
      <c r="N80" s="283">
        <f>IFERROR(IF(SUM($H$39:N$39)=1,$G$76*($G70/SUM($G$67:$G$72)),0),0)</f>
        <v>0</v>
      </c>
      <c r="O80" s="283">
        <f>IFERROR(IF(SUM($H$39:O$39)=1,$G$76*($G70/SUM($G$67:$G$72)),0),0)</f>
        <v>5.9384545385252467</v>
      </c>
      <c r="P80" s="283">
        <f>IFERROR(IF(SUM($H$39:P$39)=1,$G$76*($G70/SUM($G$67:$G$72)),0),0)</f>
        <v>0</v>
      </c>
      <c r="Q80" s="283">
        <f>IFERROR(IF(SUM($H$39:Q$39)=1,$G$76*($G70/SUM($G$67:$G$72)),0),0)</f>
        <v>0</v>
      </c>
      <c r="R80" s="283">
        <f>IFERROR(IF(SUM($H$39:R$39)=1,$G$76*($G70/SUM($G$67:$G$72)),0),0)</f>
        <v>0</v>
      </c>
      <c r="S80" s="283">
        <f>IFERROR(IF(SUM($H$39:S$39)=1,$G$76*($G70/SUM($G$67:$G$72)),0),0)</f>
        <v>0</v>
      </c>
      <c r="T80" s="283">
        <f>IFERROR(IF(SUM($H$39:T$39)=1,$G$76*($G70/SUM($G$67:$G$72)),0),0)</f>
        <v>0</v>
      </c>
      <c r="U80" s="283">
        <f>IFERROR(IF(SUM($H$39:U$39)=1,$G$76*($G70/SUM($G$67:$G$72)),0),0)</f>
        <v>0</v>
      </c>
      <c r="V80" s="283">
        <f>IFERROR(IF(SUM($H$39:V$39)=1,$G$76*($G70/SUM($G$67:$G$72)),0),0)</f>
        <v>0</v>
      </c>
      <c r="W80" s="283">
        <f>IFERROR(IF(SUM($H$39:W$39)=1,$G$76*($G70/SUM($G$67:$G$72)),0),0)</f>
        <v>0</v>
      </c>
      <c r="X80" s="283">
        <f>IFERROR(IF(SUM($H$39:X$39)=1,$G$76*($G70/SUM($G$67:$G$72)),0),0)</f>
        <v>0</v>
      </c>
      <c r="Y80" s="283">
        <f>IFERROR(IF(SUM($H$39:Y$39)=1,$G$76*($G70/SUM($G$67:$G$72)),0),0)</f>
        <v>0</v>
      </c>
      <c r="Z80" s="283">
        <f>IFERROR(IF(SUM($H$39:Z$39)=1,$G$76*($G70/SUM($G$67:$G$72)),0),0)</f>
        <v>0</v>
      </c>
      <c r="AA80" s="283">
        <f>IFERROR(IF(SUM($H$39:AA$39)=1,$G$76*($G70/SUM($G$67:$G$72)),0),0)</f>
        <v>0</v>
      </c>
      <c r="AB80" s="283">
        <f>IFERROR(IF(SUM($H$39:AB$39)=1,$G$76*($G70/SUM($G$67:$G$72)),0),0)</f>
        <v>0</v>
      </c>
      <c r="AC80" s="283">
        <f>IFERROR(IF(SUM($H$39:AC$39)=1,$G$76*($G70/SUM($G$67:$G$72)),0),0)</f>
        <v>0</v>
      </c>
      <c r="AD80" s="283">
        <f>IFERROR(IF(SUM($H$39:AD$39)=1,$G$76*($G70/SUM($G$67:$G$72)),0),0)</f>
        <v>0</v>
      </c>
      <c r="AE80" s="283">
        <f>IFERROR(IF(SUM($H$39:AE$39)=1,$G$76*($G70/SUM($G$67:$G$72)),0),0)</f>
        <v>0</v>
      </c>
      <c r="AF80" s="283">
        <f>IFERROR(IF(SUM($H$39:AF$39)=1,$G$76*($G70/SUM($G$67:$G$72)),0),0)</f>
        <v>0</v>
      </c>
      <c r="AG80" s="283">
        <f>IFERROR(IF(SUM($H$39:AG$39)=1,$G$76*($G70/SUM($G$67:$G$72)),0),0)</f>
        <v>0</v>
      </c>
      <c r="AH80" s="283">
        <f>IFERROR(IF(SUM($H$39:AH$39)=1,$G$76*($G70/SUM($G$67:$G$72)),0),0)</f>
        <v>0</v>
      </c>
      <c r="AI80" s="283">
        <f>IFERROR(IF(SUM($H$39:AI$39)=1,$G$76*($G70/SUM($G$67:$G$72)),0),0)</f>
        <v>0</v>
      </c>
      <c r="AJ80" s="283">
        <f>IFERROR(IF(SUM($H$39:AJ$39)=1,$G$76*($G70/SUM($G$67:$G$72)),0),0)</f>
        <v>0</v>
      </c>
      <c r="AK80" s="283">
        <f>IFERROR(IF(SUM($H$39:AK$39)=1,$G$76*($G70/SUM($G$67:$G$72)),0),0)</f>
        <v>0</v>
      </c>
      <c r="AL80" s="283">
        <f>IFERROR(IF(SUM($H$39:AL$39)=1,$G$76*($G70/SUM($G$67:$G$72)),0),0)</f>
        <v>0</v>
      </c>
      <c r="AM80" s="283">
        <f>IFERROR(IF(SUM($H$39:AM$39)=1,$G$76*($G70/SUM($G$67:$G$72)),0),0)</f>
        <v>0</v>
      </c>
      <c r="AN80" s="283">
        <f>IFERROR(IF(SUM($H$39:AN$39)=1,$G$76*($G70/SUM($G$67:$G$72)),0),0)</f>
        <v>0</v>
      </c>
      <c r="AO80" s="283">
        <f>IFERROR(IF(SUM($H$39:AO$39)=1,$G$76*($G70/SUM($G$67:$G$72)),0),0)</f>
        <v>0</v>
      </c>
      <c r="AP80" s="283">
        <f>IFERROR(IF(SUM($H$39:AP$39)=1,$G$76*($G70/SUM($G$67:$G$72)),0),0)</f>
        <v>0</v>
      </c>
      <c r="AQ80" s="283">
        <f>IFERROR(IF(SUM($H$39:AQ$39)=1,$G$76*($G70/SUM($G$67:$G$72)),0),0)</f>
        <v>0</v>
      </c>
      <c r="AR80" s="283">
        <f>IFERROR(IF(SUM($H$39:AR$39)=1,$G$76*($G70/SUM($G$67:$G$72)),0),0)</f>
        <v>0</v>
      </c>
      <c r="AS80" s="283">
        <f>IFERROR(IF(SUM($H$39:AS$39)=1,$G$76*($G70/SUM($G$67:$G$72)),0),0)</f>
        <v>0</v>
      </c>
      <c r="AT80" s="283">
        <f>IFERROR(IF(SUM($H$39:AT$39)=1,$G$76*($G70/SUM($G$67:$G$72)),0),0)</f>
        <v>0</v>
      </c>
      <c r="AU80" s="283">
        <f>IFERROR(IF(SUM($H$39:AU$39)=1,$G$76*($G70/SUM($G$67:$G$72)),0),0)</f>
        <v>0</v>
      </c>
      <c r="AV80" s="283">
        <f>IFERROR(IF(SUM($H$39:AV$39)=1,$G$76*($G70/SUM($G$67:$G$72)),0),0)</f>
        <v>0</v>
      </c>
      <c r="AW80" s="283">
        <f>IFERROR(IF(SUM($H$39:AW$39)=1,$G$76*($G70/SUM($G$67:$G$72)),0),0)</f>
        <v>0</v>
      </c>
      <c r="AX80" s="283">
        <f>IFERROR(IF(SUM($H$39:AX$39)=1,$G$76*($G70/SUM($G$67:$G$72)),0),0)</f>
        <v>0</v>
      </c>
      <c r="AY80" s="283">
        <f>IFERROR(IF(SUM($H$39:AY$39)=1,$G$76*($G70/SUM($G$67:$G$72)),0),0)</f>
        <v>0</v>
      </c>
      <c r="AZ80" s="283">
        <f>IFERROR(IF(SUM($H$39:AZ$39)=1,$G$76*($G70/SUM($G$67:$G$72)),0),0)</f>
        <v>0</v>
      </c>
      <c r="BA80" s="283">
        <f>IFERROR(IF(SUM($H$39:BA$39)=1,$G$76*($G70/SUM($G$67:$G$72)),0),0)</f>
        <v>0</v>
      </c>
      <c r="BB80" s="283">
        <f>IFERROR(IF(SUM($H$39:BB$39)=1,$G$76*($G70/SUM($G$67:$G$72)),0),0)</f>
        <v>0</v>
      </c>
      <c r="BC80" s="283">
        <f>IFERROR(IF(SUM($H$39:BC$39)=1,$G$76*($G70/SUM($G$67:$G$72)),0),0)</f>
        <v>0</v>
      </c>
      <c r="BD80" s="283">
        <f>IFERROR(IF(SUM($H$39:BD$39)=1,$G$76*($G70/SUM($G$67:$G$72)),0),0)</f>
        <v>0</v>
      </c>
      <c r="BE80" s="283">
        <f>IFERROR(IF(SUM($H$39:BE$39)=1,$G$76*($G70/SUM($G$67:$G$72)),0),0)</f>
        <v>0</v>
      </c>
      <c r="BF80" s="283">
        <f>IFERROR(IF(SUM($H$39:BF$39)=1,$G$76*($G70/SUM($G$67:$G$72)),0),0)</f>
        <v>0</v>
      </c>
      <c r="BG80" s="283">
        <f>IFERROR(IF(SUM($H$39:BG$39)=1,$G$76*($G70/SUM($G$67:$G$72)),0),0)</f>
        <v>0</v>
      </c>
      <c r="BH80" s="283">
        <f>IFERROR(IF(SUM($H$39:BH$39)=1,$G$76*($G70/SUM($G$67:$G$72)),0),0)</f>
        <v>0</v>
      </c>
      <c r="BI80" s="283">
        <f>IFERROR(IF(SUM($H$39:BI$39)=1,$G$76*($G70/SUM($G$67:$G$72)),0),0)</f>
        <v>0</v>
      </c>
      <c r="BJ80" s="283">
        <f>IFERROR(IF(SUM($H$39:BJ$39)=1,$G$76*($G70/SUM($G$67:$G$72)),0),0)</f>
        <v>0</v>
      </c>
      <c r="BK80" s="283">
        <f>IFERROR(IF(SUM($H$39:BK$39)=1,$G$76*($G70/SUM($G$67:$G$72)),0),0)</f>
        <v>0</v>
      </c>
      <c r="BL80" s="283">
        <f>IFERROR(IF(SUM($H$39:BL$39)=1,$G$76*($G70/SUM($G$67:$G$72)),0),0)</f>
        <v>0</v>
      </c>
      <c r="BM80" s="283">
        <f>IFERROR(IF(SUM($H$39:BM$39)=1,$G$76*($G70/SUM($G$67:$G$72)),0),0)</f>
        <v>0</v>
      </c>
      <c r="BN80" s="283">
        <f>IFERROR(IF(SUM($H$39:BN$39)=1,$G$76*($G70/SUM($G$67:$G$72)),0),0)</f>
        <v>0</v>
      </c>
      <c r="BO80" s="283">
        <f>IFERROR(IF(SUM($H$39:BO$39)=1,$G$76*($G70/SUM($G$67:$G$72)),0),0)</f>
        <v>0</v>
      </c>
      <c r="BP80" s="283">
        <f>IFERROR(IF(SUM($H$39:BP$39)=1,$G$76*($G70/SUM($G$67:$G$72)),0),0)</f>
        <v>0</v>
      </c>
      <c r="BQ80" s="283">
        <f>IFERROR(IF(SUM($H$39:BQ$39)=1,$G$76*($G70/SUM($G$67:$G$72)),0),0)</f>
        <v>0</v>
      </c>
      <c r="BR80" s="283">
        <f>IFERROR(IF(SUM($H$39:BR$39)=1,$G$76*($G70/SUM($G$67:$G$72)),0),0)</f>
        <v>0</v>
      </c>
      <c r="BS80" s="283">
        <f>IFERROR(IF(SUM($H$39:BS$39)=1,$G$76*($G70/SUM($G$67:$G$72)),0),0)</f>
        <v>0</v>
      </c>
      <c r="BT80" s="283">
        <f>IFERROR(IF(SUM($H$39:BT$39)=1,$G$76*($G70/SUM($G$67:$G$72)),0),0)</f>
        <v>0</v>
      </c>
      <c r="BU80" s="283">
        <f>IFERROR(IF(SUM($H$39:BU$39)=1,$G$76*($G70/SUM($G$67:$G$72)),0),0)</f>
        <v>0</v>
      </c>
      <c r="BV80" s="283">
        <f>IFERROR(IF(SUM($H$39:BV$39)=1,$G$76*($G70/SUM($G$67:$G$72)),0),0)</f>
        <v>0</v>
      </c>
      <c r="BW80" s="283">
        <f>IFERROR(IF(SUM($H$39:BW$39)=1,$G$76*($G70/SUM($G$67:$G$72)),0),0)</f>
        <v>0</v>
      </c>
      <c r="BX80" s="283">
        <f>IFERROR(IF(SUM($H$39:BX$39)=1,$G$76*($G70/SUM($G$67:$G$72)),0),0)</f>
        <v>0</v>
      </c>
      <c r="BY80" s="283">
        <f>IFERROR(IF(SUM($H$39:BY$39)=1,$G$76*($G70/SUM($G$67:$G$72)),0),0)</f>
        <v>0</v>
      </c>
      <c r="BZ80" s="283">
        <f>IFERROR(IF(SUM($H$39:BZ$39)=1,$G$76*($G70/SUM($G$67:$G$72)),0),0)</f>
        <v>0</v>
      </c>
      <c r="CA80" s="283">
        <f>IFERROR(IF(SUM($H$39:CA$39)=1,$G$76*($G70/SUM($G$67:$G$72)),0),0)</f>
        <v>0</v>
      </c>
      <c r="CB80" s="283">
        <f>IFERROR(IF(SUM($H$39:CB$39)=1,$G$76*($G70/SUM($G$67:$G$72)),0),0)</f>
        <v>0</v>
      </c>
      <c r="CC80" s="283">
        <f>IFERROR(IF(SUM($H$39:CC$39)=1,$G$76*($G70/SUM($G$67:$G$72)),0),0)</f>
        <v>0</v>
      </c>
      <c r="CD80" s="283">
        <f>IFERROR(IF(SUM($H$39:CD$39)=1,$G$76*($G70/SUM($G$67:$G$72)),0),0)</f>
        <v>0</v>
      </c>
      <c r="CE80" s="283">
        <f>IFERROR(IF(SUM($H$39:CE$39)=1,$G$76*($G70/SUM($G$67:$G$72)),0),0)</f>
        <v>0</v>
      </c>
      <c r="CF80" s="283">
        <f>IFERROR(IF(SUM($H$39:CF$39)=1,$G$76*($G70/SUM($G$67:$G$72)),0),0)</f>
        <v>0</v>
      </c>
      <c r="CG80" s="283">
        <f>IFERROR(IF(SUM($H$39:CG$39)=1,$G$76*($G70/SUM($G$67:$G$72)),0),0)</f>
        <v>0</v>
      </c>
      <c r="CH80" s="283">
        <f>IFERROR(IF(SUM($H$39:CH$39)=1,$G$76*($G70/SUM($G$67:$G$72)),0),0)</f>
        <v>0</v>
      </c>
      <c r="CI80" s="283">
        <f>IFERROR(IF(SUM($H$39:CI$39)=1,$G$76*($G70/SUM($G$67:$G$72)),0),0)</f>
        <v>0</v>
      </c>
      <c r="CJ80" s="283">
        <f>IFERROR(IF(SUM($H$39:CJ$39)=1,$G$76*($G70/SUM($G$67:$G$72)),0),0)</f>
        <v>0</v>
      </c>
      <c r="CK80" s="283">
        <f>IFERROR(IF(SUM($H$39:CK$39)=1,$G$76*($G70/SUM($G$67:$G$72)),0),0)</f>
        <v>0</v>
      </c>
      <c r="CL80" s="283">
        <f>IFERROR(IF(SUM($H$39:CL$39)=1,$G$76*($G70/SUM($G$67:$G$72)),0),0)</f>
        <v>0</v>
      </c>
      <c r="CM80" s="283">
        <f>IFERROR(IF(SUM($H$39:CM$39)=1,$G$76*($G70/SUM($G$67:$G$72)),0),0)</f>
        <v>0</v>
      </c>
      <c r="CN80" s="283">
        <f>IFERROR(IF(SUM($H$39:CN$39)=1,$G$76*($G70/SUM($G$67:$G$72)),0),0)</f>
        <v>0</v>
      </c>
      <c r="CO80" s="283">
        <f>IFERROR(IF(SUM($H$39:CO$39)=1,$G$76*($G70/SUM($G$67:$G$72)),0),0)</f>
        <v>0</v>
      </c>
      <c r="CP80" s="283">
        <f>IFERROR(IF(SUM($H$39:CP$39)=1,$G$76*($G70/SUM($G$67:$G$72)),0),0)</f>
        <v>0</v>
      </c>
      <c r="CQ80" s="283">
        <f>IFERROR(IF(SUM($H$39:CQ$39)=1,$G$76*($G70/SUM($G$67:$G$72)),0),0)</f>
        <v>0</v>
      </c>
      <c r="CR80" s="283">
        <f>IFERROR(IF(SUM($H$39:CR$39)=1,$G$76*($G70/SUM($G$67:$G$72)),0),0)</f>
        <v>0</v>
      </c>
      <c r="CS80" s="283">
        <f>IFERROR(IF(SUM($H$39:CS$39)=1,$G$76*($G70/SUM($G$67:$G$72)),0),0)</f>
        <v>0</v>
      </c>
      <c r="CT80" s="283">
        <f>IFERROR(IF(SUM($H$39:CT$39)=1,$G$76*($G70/SUM($G$67:$G$72)),0),0)</f>
        <v>0</v>
      </c>
      <c r="CU80" s="283">
        <f>IFERROR(IF(SUM($H$39:CU$39)=1,$G$76*($G70/SUM($G$67:$G$72)),0),0)</f>
        <v>0</v>
      </c>
      <c r="CV80" s="283">
        <f>IFERROR(IF(SUM($H$39:CV$39)=1,$G$76*($G70/SUM($G$67:$G$72)),0),0)</f>
        <v>0</v>
      </c>
      <c r="CW80" s="283">
        <f>IFERROR(IF(SUM($H$39:CW$39)=1,$G$76*($G70/SUM($G$67:$G$72)),0),0)</f>
        <v>0</v>
      </c>
      <c r="CX80" s="283">
        <f>IFERROR(IF(SUM($H$39:CX$39)=1,$G$76*($G70/SUM($G$67:$G$72)),0),0)</f>
        <v>0</v>
      </c>
      <c r="CY80" s="283">
        <f>IFERROR(IF(SUM($H$39:CY$39)=1,$G$76*($G70/SUM($G$67:$G$72)),0),0)</f>
        <v>0</v>
      </c>
      <c r="CZ80" s="283">
        <f>IFERROR(IF(SUM($H$39:CZ$39)=1,$G$76*($G70/SUM($G$67:$G$72)),0),0)</f>
        <v>0</v>
      </c>
      <c r="DA80" s="283">
        <f>IFERROR(IF(SUM($H$39:DA$39)=1,$G$76*($G70/SUM($G$67:$G$72)),0),0)</f>
        <v>0</v>
      </c>
      <c r="DB80" s="283">
        <f>IFERROR(IF(SUM($H$39:DB$39)=1,$G$76*($G70/SUM($G$67:$G$72)),0),0)</f>
        <v>0</v>
      </c>
      <c r="DC80" s="283">
        <f>IFERROR(IF(SUM($H$39:DC$39)=1,$G$76*($G70/SUM($G$67:$G$72)),0),0)</f>
        <v>0</v>
      </c>
      <c r="DD80" s="283">
        <f>IFERROR(IF(SUM($H$39:DD$39)=1,$G$76*($G70/SUM($G$67:$G$72)),0),0)</f>
        <v>0</v>
      </c>
      <c r="DE80" s="283">
        <f>IFERROR(IF(SUM($H$39:DE$39)=1,$G$76*($G70/SUM($G$67:$G$72)),0),0)</f>
        <v>0</v>
      </c>
      <c r="DF80" s="283">
        <f>IFERROR(IF(SUM($H$39:DF$39)=1,$G$76*($G70/SUM($G$67:$G$72)),0),0)</f>
        <v>0</v>
      </c>
      <c r="DG80" s="283">
        <f>IFERROR(IF(SUM($H$39:DG$39)=1,$G$76*($G70/SUM($G$67:$G$72)),0),0)</f>
        <v>0</v>
      </c>
      <c r="DH80" s="283">
        <f>IFERROR(IF(SUM($H$39:DH$39)=1,$G$76*($G70/SUM($G$67:$G$72)),0),0)</f>
        <v>0</v>
      </c>
      <c r="DI80" s="283">
        <f>IFERROR(IF(SUM($H$39:DI$39)=1,$G$76*($G70/SUM($G$67:$G$72)),0),0)</f>
        <v>0</v>
      </c>
      <c r="DJ80" s="283">
        <f>IFERROR(IF(SUM($H$39:DJ$39)=1,$G$76*($G70/SUM($G$67:$G$72)),0),0)</f>
        <v>0</v>
      </c>
      <c r="DK80" s="283">
        <f>IFERROR(IF(SUM($H$39:DK$39)=1,$G$76*($G70/SUM($G$67:$G$72)),0),0)</f>
        <v>0</v>
      </c>
      <c r="DL80" s="283">
        <f>IFERROR(IF(SUM($H$39:DL$39)=1,$G$76*($G70/SUM($G$67:$G$72)),0),0)</f>
        <v>0</v>
      </c>
      <c r="DM80" s="283">
        <f>IFERROR(IF(SUM($H$39:DM$39)=1,$G$76*($G70/SUM($G$67:$G$72)),0),0)</f>
        <v>0</v>
      </c>
      <c r="DN80" s="283">
        <f>IFERROR(IF(SUM($H$39:DN$39)=1,$G$76*($G70/SUM($G$67:$G$72)),0),0)</f>
        <v>0</v>
      </c>
      <c r="DO80" s="283">
        <f>IFERROR(IF(SUM($H$39:DO$39)=1,$G$76*($G70/SUM($G$67:$G$72)),0),0)</f>
        <v>0</v>
      </c>
      <c r="DP80" s="283">
        <f>IFERROR(IF(SUM($H$39:DP$39)=1,$G$76*($G70/SUM($G$67:$G$72)),0),0)</f>
        <v>0</v>
      </c>
      <c r="DQ80" s="283">
        <f>IFERROR(IF(SUM($H$39:DQ$39)=1,$G$76*($G70/SUM($G$67:$G$72)),0),0)</f>
        <v>0</v>
      </c>
      <c r="DR80" s="283">
        <f>IFERROR(IF(SUM($H$39:DR$39)=1,$G$76*($G70/SUM($G$67:$G$72)),0),0)</f>
        <v>0</v>
      </c>
      <c r="DS80" s="283">
        <f>IFERROR(IF(SUM($H$39:DS$39)=1,$G$76*($G70/SUM($G$67:$G$72)),0),0)</f>
        <v>0</v>
      </c>
      <c r="DT80" s="279"/>
    </row>
    <row r="81" spans="2:124" x14ac:dyDescent="0.3">
      <c r="C81" s="279"/>
      <c r="D81" s="280" t="s">
        <v>454</v>
      </c>
      <c r="E81" s="280"/>
      <c r="F81" s="281" t="str">
        <f t="shared" si="40"/>
        <v>INR Mn</v>
      </c>
      <c r="G81" s="282">
        <f t="shared" si="41"/>
        <v>56.07313895476414</v>
      </c>
      <c r="H81" s="283">
        <f>IFERROR(IF(SUM($H$39:H$39)=1,$G$76*($G71/SUM($G$67:$G$72)),0),0)</f>
        <v>0</v>
      </c>
      <c r="I81" s="283">
        <f>IFERROR(IF(SUM($H$39:I$39)=1,$G$76*($G71/SUM($G$67:$G$72)),0),0)</f>
        <v>0</v>
      </c>
      <c r="J81" s="283">
        <f>IFERROR(IF(SUM($H$39:J$39)=1,$G$76*($G71/SUM($G$67:$G$72)),0),0)</f>
        <v>0</v>
      </c>
      <c r="K81" s="283">
        <f>IFERROR(IF(SUM($H$39:K$39)=1,$G$76*($G71/SUM($G$67:$G$72)),0),0)</f>
        <v>0</v>
      </c>
      <c r="L81" s="283">
        <f>IFERROR(IF(SUM($H$39:L$39)=1,$G$76*($G71/SUM($G$67:$G$72)),0),0)</f>
        <v>0</v>
      </c>
      <c r="M81" s="283">
        <f>IFERROR(IF(SUM($H$39:M$39)=1,$G$76*($G71/SUM($G$67:$G$72)),0),0)</f>
        <v>0</v>
      </c>
      <c r="N81" s="283">
        <f>IFERROR(IF(SUM($H$39:N$39)=1,$G$76*($G71/SUM($G$67:$G$72)),0),0)</f>
        <v>0</v>
      </c>
      <c r="O81" s="283">
        <f>IFERROR(IF(SUM($H$39:O$39)=1,$G$76*($G71/SUM($G$67:$G$72)),0),0)</f>
        <v>56.07313895476414</v>
      </c>
      <c r="P81" s="283">
        <f>IFERROR(IF(SUM($H$39:P$39)=1,$G$76*($G71/SUM($G$67:$G$72)),0),0)</f>
        <v>0</v>
      </c>
      <c r="Q81" s="283">
        <f>IFERROR(IF(SUM($H$39:Q$39)=1,$G$76*($G71/SUM($G$67:$G$72)),0),0)</f>
        <v>0</v>
      </c>
      <c r="R81" s="283">
        <f>IFERROR(IF(SUM($H$39:R$39)=1,$G$76*($G71/SUM($G$67:$G$72)),0),0)</f>
        <v>0</v>
      </c>
      <c r="S81" s="283">
        <f>IFERROR(IF(SUM($H$39:S$39)=1,$G$76*($G71/SUM($G$67:$G$72)),0),0)</f>
        <v>0</v>
      </c>
      <c r="T81" s="283">
        <f>IFERROR(IF(SUM($H$39:T$39)=1,$G$76*($G71/SUM($G$67:$G$72)),0),0)</f>
        <v>0</v>
      </c>
      <c r="U81" s="283">
        <f>IFERROR(IF(SUM($H$39:U$39)=1,$G$76*($G71/SUM($G$67:$G$72)),0),0)</f>
        <v>0</v>
      </c>
      <c r="V81" s="283">
        <f>IFERROR(IF(SUM($H$39:V$39)=1,$G$76*($G71/SUM($G$67:$G$72)),0),0)</f>
        <v>0</v>
      </c>
      <c r="W81" s="283">
        <f>IFERROR(IF(SUM($H$39:W$39)=1,$G$76*($G71/SUM($G$67:$G$72)),0),0)</f>
        <v>0</v>
      </c>
      <c r="X81" s="283">
        <f>IFERROR(IF(SUM($H$39:X$39)=1,$G$76*($G71/SUM($G$67:$G$72)),0),0)</f>
        <v>0</v>
      </c>
      <c r="Y81" s="283">
        <f>IFERROR(IF(SUM($H$39:Y$39)=1,$G$76*($G71/SUM($G$67:$G$72)),0),0)</f>
        <v>0</v>
      </c>
      <c r="Z81" s="283">
        <f>IFERROR(IF(SUM($H$39:Z$39)=1,$G$76*($G71/SUM($G$67:$G$72)),0),0)</f>
        <v>0</v>
      </c>
      <c r="AA81" s="283">
        <f>IFERROR(IF(SUM($H$39:AA$39)=1,$G$76*($G71/SUM($G$67:$G$72)),0),0)</f>
        <v>0</v>
      </c>
      <c r="AB81" s="283">
        <f>IFERROR(IF(SUM($H$39:AB$39)=1,$G$76*($G71/SUM($G$67:$G$72)),0),0)</f>
        <v>0</v>
      </c>
      <c r="AC81" s="283">
        <f>IFERROR(IF(SUM($H$39:AC$39)=1,$G$76*($G71/SUM($G$67:$G$72)),0),0)</f>
        <v>0</v>
      </c>
      <c r="AD81" s="283">
        <f>IFERROR(IF(SUM($H$39:AD$39)=1,$G$76*($G71/SUM($G$67:$G$72)),0),0)</f>
        <v>0</v>
      </c>
      <c r="AE81" s="283">
        <f>IFERROR(IF(SUM($H$39:AE$39)=1,$G$76*($G71/SUM($G$67:$G$72)),0),0)</f>
        <v>0</v>
      </c>
      <c r="AF81" s="283">
        <f>IFERROR(IF(SUM($H$39:AF$39)=1,$G$76*($G71/SUM($G$67:$G$72)),0),0)</f>
        <v>0</v>
      </c>
      <c r="AG81" s="283">
        <f>IFERROR(IF(SUM($H$39:AG$39)=1,$G$76*($G71/SUM($G$67:$G$72)),0),0)</f>
        <v>0</v>
      </c>
      <c r="AH81" s="283">
        <f>IFERROR(IF(SUM($H$39:AH$39)=1,$G$76*($G71/SUM($G$67:$G$72)),0),0)</f>
        <v>0</v>
      </c>
      <c r="AI81" s="283">
        <f>IFERROR(IF(SUM($H$39:AI$39)=1,$G$76*($G71/SUM($G$67:$G$72)),0),0)</f>
        <v>0</v>
      </c>
      <c r="AJ81" s="283">
        <f>IFERROR(IF(SUM($H$39:AJ$39)=1,$G$76*($G71/SUM($G$67:$G$72)),0),0)</f>
        <v>0</v>
      </c>
      <c r="AK81" s="283">
        <f>IFERROR(IF(SUM($H$39:AK$39)=1,$G$76*($G71/SUM($G$67:$G$72)),0),0)</f>
        <v>0</v>
      </c>
      <c r="AL81" s="283">
        <f>IFERROR(IF(SUM($H$39:AL$39)=1,$G$76*($G71/SUM($G$67:$G$72)),0),0)</f>
        <v>0</v>
      </c>
      <c r="AM81" s="283">
        <f>IFERROR(IF(SUM($H$39:AM$39)=1,$G$76*($G71/SUM($G$67:$G$72)),0),0)</f>
        <v>0</v>
      </c>
      <c r="AN81" s="283">
        <f>IFERROR(IF(SUM($H$39:AN$39)=1,$G$76*($G71/SUM($G$67:$G$72)),0),0)</f>
        <v>0</v>
      </c>
      <c r="AO81" s="283">
        <f>IFERROR(IF(SUM($H$39:AO$39)=1,$G$76*($G71/SUM($G$67:$G$72)),0),0)</f>
        <v>0</v>
      </c>
      <c r="AP81" s="283">
        <f>IFERROR(IF(SUM($H$39:AP$39)=1,$G$76*($G71/SUM($G$67:$G$72)),0),0)</f>
        <v>0</v>
      </c>
      <c r="AQ81" s="283">
        <f>IFERROR(IF(SUM($H$39:AQ$39)=1,$G$76*($G71/SUM($G$67:$G$72)),0),0)</f>
        <v>0</v>
      </c>
      <c r="AR81" s="283">
        <f>IFERROR(IF(SUM($H$39:AR$39)=1,$G$76*($G71/SUM($G$67:$G$72)),0),0)</f>
        <v>0</v>
      </c>
      <c r="AS81" s="283">
        <f>IFERROR(IF(SUM($H$39:AS$39)=1,$G$76*($G71/SUM($G$67:$G$72)),0),0)</f>
        <v>0</v>
      </c>
      <c r="AT81" s="283">
        <f>IFERROR(IF(SUM($H$39:AT$39)=1,$G$76*($G71/SUM($G$67:$G$72)),0),0)</f>
        <v>0</v>
      </c>
      <c r="AU81" s="283">
        <f>IFERROR(IF(SUM($H$39:AU$39)=1,$G$76*($G71/SUM($G$67:$G$72)),0),0)</f>
        <v>0</v>
      </c>
      <c r="AV81" s="283">
        <f>IFERROR(IF(SUM($H$39:AV$39)=1,$G$76*($G71/SUM($G$67:$G$72)),0),0)</f>
        <v>0</v>
      </c>
      <c r="AW81" s="283">
        <f>IFERROR(IF(SUM($H$39:AW$39)=1,$G$76*($G71/SUM($G$67:$G$72)),0),0)</f>
        <v>0</v>
      </c>
      <c r="AX81" s="283">
        <f>IFERROR(IF(SUM($H$39:AX$39)=1,$G$76*($G71/SUM($G$67:$G$72)),0),0)</f>
        <v>0</v>
      </c>
      <c r="AY81" s="283">
        <f>IFERROR(IF(SUM($H$39:AY$39)=1,$G$76*($G71/SUM($G$67:$G$72)),0),0)</f>
        <v>0</v>
      </c>
      <c r="AZ81" s="283">
        <f>IFERROR(IF(SUM($H$39:AZ$39)=1,$G$76*($G71/SUM($G$67:$G$72)),0),0)</f>
        <v>0</v>
      </c>
      <c r="BA81" s="283">
        <f>IFERROR(IF(SUM($H$39:BA$39)=1,$G$76*($G71/SUM($G$67:$G$72)),0),0)</f>
        <v>0</v>
      </c>
      <c r="BB81" s="283">
        <f>IFERROR(IF(SUM($H$39:BB$39)=1,$G$76*($G71/SUM($G$67:$G$72)),0),0)</f>
        <v>0</v>
      </c>
      <c r="BC81" s="283">
        <f>IFERROR(IF(SUM($H$39:BC$39)=1,$G$76*($G71/SUM($G$67:$G$72)),0),0)</f>
        <v>0</v>
      </c>
      <c r="BD81" s="283">
        <f>IFERROR(IF(SUM($H$39:BD$39)=1,$G$76*($G71/SUM($G$67:$G$72)),0),0)</f>
        <v>0</v>
      </c>
      <c r="BE81" s="283">
        <f>IFERROR(IF(SUM($H$39:BE$39)=1,$G$76*($G71/SUM($G$67:$G$72)),0),0)</f>
        <v>0</v>
      </c>
      <c r="BF81" s="283">
        <f>IFERROR(IF(SUM($H$39:BF$39)=1,$G$76*($G71/SUM($G$67:$G$72)),0),0)</f>
        <v>0</v>
      </c>
      <c r="BG81" s="283">
        <f>IFERROR(IF(SUM($H$39:BG$39)=1,$G$76*($G71/SUM($G$67:$G$72)),0),0)</f>
        <v>0</v>
      </c>
      <c r="BH81" s="283">
        <f>IFERROR(IF(SUM($H$39:BH$39)=1,$G$76*($G71/SUM($G$67:$G$72)),0),0)</f>
        <v>0</v>
      </c>
      <c r="BI81" s="283">
        <f>IFERROR(IF(SUM($H$39:BI$39)=1,$G$76*($G71/SUM($G$67:$G$72)),0),0)</f>
        <v>0</v>
      </c>
      <c r="BJ81" s="283">
        <f>IFERROR(IF(SUM($H$39:BJ$39)=1,$G$76*($G71/SUM($G$67:$G$72)),0),0)</f>
        <v>0</v>
      </c>
      <c r="BK81" s="283">
        <f>IFERROR(IF(SUM($H$39:BK$39)=1,$G$76*($G71/SUM($G$67:$G$72)),0),0)</f>
        <v>0</v>
      </c>
      <c r="BL81" s="283">
        <f>IFERROR(IF(SUM($H$39:BL$39)=1,$G$76*($G71/SUM($G$67:$G$72)),0),0)</f>
        <v>0</v>
      </c>
      <c r="BM81" s="283">
        <f>IFERROR(IF(SUM($H$39:BM$39)=1,$G$76*($G71/SUM($G$67:$G$72)),0),0)</f>
        <v>0</v>
      </c>
      <c r="BN81" s="283">
        <f>IFERROR(IF(SUM($H$39:BN$39)=1,$G$76*($G71/SUM($G$67:$G$72)),0),0)</f>
        <v>0</v>
      </c>
      <c r="BO81" s="283">
        <f>IFERROR(IF(SUM($H$39:BO$39)=1,$G$76*($G71/SUM($G$67:$G$72)),0),0)</f>
        <v>0</v>
      </c>
      <c r="BP81" s="283">
        <f>IFERROR(IF(SUM($H$39:BP$39)=1,$G$76*($G71/SUM($G$67:$G$72)),0),0)</f>
        <v>0</v>
      </c>
      <c r="BQ81" s="283">
        <f>IFERROR(IF(SUM($H$39:BQ$39)=1,$G$76*($G71/SUM($G$67:$G$72)),0),0)</f>
        <v>0</v>
      </c>
      <c r="BR81" s="283">
        <f>IFERROR(IF(SUM($H$39:BR$39)=1,$G$76*($G71/SUM($G$67:$G$72)),0),0)</f>
        <v>0</v>
      </c>
      <c r="BS81" s="283">
        <f>IFERROR(IF(SUM($H$39:BS$39)=1,$G$76*($G71/SUM($G$67:$G$72)),0),0)</f>
        <v>0</v>
      </c>
      <c r="BT81" s="283">
        <f>IFERROR(IF(SUM($H$39:BT$39)=1,$G$76*($G71/SUM($G$67:$G$72)),0),0)</f>
        <v>0</v>
      </c>
      <c r="BU81" s="283">
        <f>IFERROR(IF(SUM($H$39:BU$39)=1,$G$76*($G71/SUM($G$67:$G$72)),0),0)</f>
        <v>0</v>
      </c>
      <c r="BV81" s="283">
        <f>IFERROR(IF(SUM($H$39:BV$39)=1,$G$76*($G71/SUM($G$67:$G$72)),0),0)</f>
        <v>0</v>
      </c>
      <c r="BW81" s="283">
        <f>IFERROR(IF(SUM($H$39:BW$39)=1,$G$76*($G71/SUM($G$67:$G$72)),0),0)</f>
        <v>0</v>
      </c>
      <c r="BX81" s="283">
        <f>IFERROR(IF(SUM($H$39:BX$39)=1,$G$76*($G71/SUM($G$67:$G$72)),0),0)</f>
        <v>0</v>
      </c>
      <c r="BY81" s="283">
        <f>IFERROR(IF(SUM($H$39:BY$39)=1,$G$76*($G71/SUM($G$67:$G$72)),0),0)</f>
        <v>0</v>
      </c>
      <c r="BZ81" s="283">
        <f>IFERROR(IF(SUM($H$39:BZ$39)=1,$G$76*($G71/SUM($G$67:$G$72)),0),0)</f>
        <v>0</v>
      </c>
      <c r="CA81" s="283">
        <f>IFERROR(IF(SUM($H$39:CA$39)=1,$G$76*($G71/SUM($G$67:$G$72)),0),0)</f>
        <v>0</v>
      </c>
      <c r="CB81" s="283">
        <f>IFERROR(IF(SUM($H$39:CB$39)=1,$G$76*($G71/SUM($G$67:$G$72)),0),0)</f>
        <v>0</v>
      </c>
      <c r="CC81" s="283">
        <f>IFERROR(IF(SUM($H$39:CC$39)=1,$G$76*($G71/SUM($G$67:$G$72)),0),0)</f>
        <v>0</v>
      </c>
      <c r="CD81" s="283">
        <f>IFERROR(IF(SUM($H$39:CD$39)=1,$G$76*($G71/SUM($G$67:$G$72)),0),0)</f>
        <v>0</v>
      </c>
      <c r="CE81" s="283">
        <f>IFERROR(IF(SUM($H$39:CE$39)=1,$G$76*($G71/SUM($G$67:$G$72)),0),0)</f>
        <v>0</v>
      </c>
      <c r="CF81" s="283">
        <f>IFERROR(IF(SUM($H$39:CF$39)=1,$G$76*($G71/SUM($G$67:$G$72)),0),0)</f>
        <v>0</v>
      </c>
      <c r="CG81" s="283">
        <f>IFERROR(IF(SUM($H$39:CG$39)=1,$G$76*($G71/SUM($G$67:$G$72)),0),0)</f>
        <v>0</v>
      </c>
      <c r="CH81" s="283">
        <f>IFERROR(IF(SUM($H$39:CH$39)=1,$G$76*($G71/SUM($G$67:$G$72)),0),0)</f>
        <v>0</v>
      </c>
      <c r="CI81" s="283">
        <f>IFERROR(IF(SUM($H$39:CI$39)=1,$G$76*($G71/SUM($G$67:$G$72)),0),0)</f>
        <v>0</v>
      </c>
      <c r="CJ81" s="283">
        <f>IFERROR(IF(SUM($H$39:CJ$39)=1,$G$76*($G71/SUM($G$67:$G$72)),0),0)</f>
        <v>0</v>
      </c>
      <c r="CK81" s="283">
        <f>IFERROR(IF(SUM($H$39:CK$39)=1,$G$76*($G71/SUM($G$67:$G$72)),0),0)</f>
        <v>0</v>
      </c>
      <c r="CL81" s="283">
        <f>IFERROR(IF(SUM($H$39:CL$39)=1,$G$76*($G71/SUM($G$67:$G$72)),0),0)</f>
        <v>0</v>
      </c>
      <c r="CM81" s="283">
        <f>IFERROR(IF(SUM($H$39:CM$39)=1,$G$76*($G71/SUM($G$67:$G$72)),0),0)</f>
        <v>0</v>
      </c>
      <c r="CN81" s="283">
        <f>IFERROR(IF(SUM($H$39:CN$39)=1,$G$76*($G71/SUM($G$67:$G$72)),0),0)</f>
        <v>0</v>
      </c>
      <c r="CO81" s="283">
        <f>IFERROR(IF(SUM($H$39:CO$39)=1,$G$76*($G71/SUM($G$67:$G$72)),0),0)</f>
        <v>0</v>
      </c>
      <c r="CP81" s="283">
        <f>IFERROR(IF(SUM($H$39:CP$39)=1,$G$76*($G71/SUM($G$67:$G$72)),0),0)</f>
        <v>0</v>
      </c>
      <c r="CQ81" s="283">
        <f>IFERROR(IF(SUM($H$39:CQ$39)=1,$G$76*($G71/SUM($G$67:$G$72)),0),0)</f>
        <v>0</v>
      </c>
      <c r="CR81" s="283">
        <f>IFERROR(IF(SUM($H$39:CR$39)=1,$G$76*($G71/SUM($G$67:$G$72)),0),0)</f>
        <v>0</v>
      </c>
      <c r="CS81" s="283">
        <f>IFERROR(IF(SUM($H$39:CS$39)=1,$G$76*($G71/SUM($G$67:$G$72)),0),0)</f>
        <v>0</v>
      </c>
      <c r="CT81" s="283">
        <f>IFERROR(IF(SUM($H$39:CT$39)=1,$G$76*($G71/SUM($G$67:$G$72)),0),0)</f>
        <v>0</v>
      </c>
      <c r="CU81" s="283">
        <f>IFERROR(IF(SUM($H$39:CU$39)=1,$G$76*($G71/SUM($G$67:$G$72)),0),0)</f>
        <v>0</v>
      </c>
      <c r="CV81" s="283">
        <f>IFERROR(IF(SUM($H$39:CV$39)=1,$G$76*($G71/SUM($G$67:$G$72)),0),0)</f>
        <v>0</v>
      </c>
      <c r="CW81" s="283">
        <f>IFERROR(IF(SUM($H$39:CW$39)=1,$G$76*($G71/SUM($G$67:$G$72)),0),0)</f>
        <v>0</v>
      </c>
      <c r="CX81" s="283">
        <f>IFERROR(IF(SUM($H$39:CX$39)=1,$G$76*($G71/SUM($G$67:$G$72)),0),0)</f>
        <v>0</v>
      </c>
      <c r="CY81" s="283">
        <f>IFERROR(IF(SUM($H$39:CY$39)=1,$G$76*($G71/SUM($G$67:$G$72)),0),0)</f>
        <v>0</v>
      </c>
      <c r="CZ81" s="283">
        <f>IFERROR(IF(SUM($H$39:CZ$39)=1,$G$76*($G71/SUM($G$67:$G$72)),0),0)</f>
        <v>0</v>
      </c>
      <c r="DA81" s="283">
        <f>IFERROR(IF(SUM($H$39:DA$39)=1,$G$76*($G71/SUM($G$67:$G$72)),0),0)</f>
        <v>0</v>
      </c>
      <c r="DB81" s="283">
        <f>IFERROR(IF(SUM($H$39:DB$39)=1,$G$76*($G71/SUM($G$67:$G$72)),0),0)</f>
        <v>0</v>
      </c>
      <c r="DC81" s="283">
        <f>IFERROR(IF(SUM($H$39:DC$39)=1,$G$76*($G71/SUM($G$67:$G$72)),0),0)</f>
        <v>0</v>
      </c>
      <c r="DD81" s="283">
        <f>IFERROR(IF(SUM($H$39:DD$39)=1,$G$76*($G71/SUM($G$67:$G$72)),0),0)</f>
        <v>0</v>
      </c>
      <c r="DE81" s="283">
        <f>IFERROR(IF(SUM($H$39:DE$39)=1,$G$76*($G71/SUM($G$67:$G$72)),0),0)</f>
        <v>0</v>
      </c>
      <c r="DF81" s="283">
        <f>IFERROR(IF(SUM($H$39:DF$39)=1,$G$76*($G71/SUM($G$67:$G$72)),0),0)</f>
        <v>0</v>
      </c>
      <c r="DG81" s="283">
        <f>IFERROR(IF(SUM($H$39:DG$39)=1,$G$76*($G71/SUM($G$67:$G$72)),0),0)</f>
        <v>0</v>
      </c>
      <c r="DH81" s="283">
        <f>IFERROR(IF(SUM($H$39:DH$39)=1,$G$76*($G71/SUM($G$67:$G$72)),0),0)</f>
        <v>0</v>
      </c>
      <c r="DI81" s="283">
        <f>IFERROR(IF(SUM($H$39:DI$39)=1,$G$76*($G71/SUM($G$67:$G$72)),0),0)</f>
        <v>0</v>
      </c>
      <c r="DJ81" s="283">
        <f>IFERROR(IF(SUM($H$39:DJ$39)=1,$G$76*($G71/SUM($G$67:$G$72)),0),0)</f>
        <v>0</v>
      </c>
      <c r="DK81" s="283">
        <f>IFERROR(IF(SUM($H$39:DK$39)=1,$G$76*($G71/SUM($G$67:$G$72)),0),0)</f>
        <v>0</v>
      </c>
      <c r="DL81" s="283">
        <f>IFERROR(IF(SUM($H$39:DL$39)=1,$G$76*($G71/SUM($G$67:$G$72)),0),0)</f>
        <v>0</v>
      </c>
      <c r="DM81" s="283">
        <f>IFERROR(IF(SUM($H$39:DM$39)=1,$G$76*($G71/SUM($G$67:$G$72)),0),0)</f>
        <v>0</v>
      </c>
      <c r="DN81" s="283">
        <f>IFERROR(IF(SUM($H$39:DN$39)=1,$G$76*($G71/SUM($G$67:$G$72)),0),0)</f>
        <v>0</v>
      </c>
      <c r="DO81" s="283">
        <f>IFERROR(IF(SUM($H$39:DO$39)=1,$G$76*($G71/SUM($G$67:$G$72)),0),0)</f>
        <v>0</v>
      </c>
      <c r="DP81" s="283">
        <f>IFERROR(IF(SUM($H$39:DP$39)=1,$G$76*($G71/SUM($G$67:$G$72)),0),0)</f>
        <v>0</v>
      </c>
      <c r="DQ81" s="283">
        <f>IFERROR(IF(SUM($H$39:DQ$39)=1,$G$76*($G71/SUM($G$67:$G$72)),0),0)</f>
        <v>0</v>
      </c>
      <c r="DR81" s="283">
        <f>IFERROR(IF(SUM($H$39:DR$39)=1,$G$76*($G71/SUM($G$67:$G$72)),0),0)</f>
        <v>0</v>
      </c>
      <c r="DS81" s="283">
        <f>IFERROR(IF(SUM($H$39:DS$39)=1,$G$76*($G71/SUM($G$67:$G$72)),0),0)</f>
        <v>0</v>
      </c>
      <c r="DT81" s="279"/>
    </row>
    <row r="82" spans="2:124" x14ac:dyDescent="0.3">
      <c r="C82" s="279"/>
      <c r="D82" s="280" t="s">
        <v>455</v>
      </c>
      <c r="E82" s="280"/>
      <c r="F82" s="281" t="str">
        <f t="shared" si="40"/>
        <v>INR Mn</v>
      </c>
      <c r="G82" s="282">
        <f t="shared" si="41"/>
        <v>17.5</v>
      </c>
      <c r="H82" s="283">
        <f>IFERROR(IF(SUM($H$39:H$39)=1,$G$76*($G72/SUM($G$67:$G$72)),0),0)</f>
        <v>0</v>
      </c>
      <c r="I82" s="283">
        <f>IFERROR(IF(SUM($H$39:I$39)=1,$G$76*($G72/SUM($G$67:$G$72)),0),0)</f>
        <v>0</v>
      </c>
      <c r="J82" s="283">
        <f>IFERROR(IF(SUM($H$39:J$39)=1,$G$76*($G72/SUM($G$67:$G$72)),0),0)</f>
        <v>0</v>
      </c>
      <c r="K82" s="283">
        <f>IFERROR(IF(SUM($H$39:K$39)=1,$G$76*($G72/SUM($G$67:$G$72)),0),0)</f>
        <v>0</v>
      </c>
      <c r="L82" s="283">
        <f>IFERROR(IF(SUM($H$39:L$39)=1,$G$76*($G72/SUM($G$67:$G$72)),0),0)</f>
        <v>0</v>
      </c>
      <c r="M82" s="283">
        <f>IFERROR(IF(SUM($H$39:M$39)=1,$G$76*($G72/SUM($G$67:$G$72)),0),0)</f>
        <v>0</v>
      </c>
      <c r="N82" s="283">
        <f>IFERROR(IF(SUM($H$39:N$39)=1,$G$76*($G72/SUM($G$67:$G$72)),0),0)</f>
        <v>0</v>
      </c>
      <c r="O82" s="283">
        <f>IFERROR(IF(SUM($H$39:O$39)=1,$G$76*($G72/SUM($G$67:$G$72)),0),0)</f>
        <v>17.5</v>
      </c>
      <c r="P82" s="283">
        <f>IFERROR(IF(SUM($H$39:P$39)=1,$G$76*($G72/SUM($G$67:$G$72)),0),0)</f>
        <v>0</v>
      </c>
      <c r="Q82" s="283">
        <f>IFERROR(IF(SUM($H$39:Q$39)=1,$G$76*($G72/SUM($G$67:$G$72)),0),0)</f>
        <v>0</v>
      </c>
      <c r="R82" s="283">
        <f>IFERROR(IF(SUM($H$39:R$39)=1,$G$76*($G72/SUM($G$67:$G$72)),0),0)</f>
        <v>0</v>
      </c>
      <c r="S82" s="283">
        <f>IFERROR(IF(SUM($H$39:S$39)=1,$G$76*($G72/SUM($G$67:$G$72)),0),0)</f>
        <v>0</v>
      </c>
      <c r="T82" s="283">
        <f>IFERROR(IF(SUM($H$39:T$39)=1,$G$76*($G72/SUM($G$67:$G$72)),0),0)</f>
        <v>0</v>
      </c>
      <c r="U82" s="283">
        <f>IFERROR(IF(SUM($H$39:U$39)=1,$G$76*($G72/SUM($G$67:$G$72)),0),0)</f>
        <v>0</v>
      </c>
      <c r="V82" s="283">
        <f>IFERROR(IF(SUM($H$39:V$39)=1,$G$76*($G72/SUM($G$67:$G$72)),0),0)</f>
        <v>0</v>
      </c>
      <c r="W82" s="283">
        <f>IFERROR(IF(SUM($H$39:W$39)=1,$G$76*($G72/SUM($G$67:$G$72)),0),0)</f>
        <v>0</v>
      </c>
      <c r="X82" s="283">
        <f>IFERROR(IF(SUM($H$39:X$39)=1,$G$76*($G72/SUM($G$67:$G$72)),0),0)</f>
        <v>0</v>
      </c>
      <c r="Y82" s="283">
        <f>IFERROR(IF(SUM($H$39:Y$39)=1,$G$76*($G72/SUM($G$67:$G$72)),0),0)</f>
        <v>0</v>
      </c>
      <c r="Z82" s="283">
        <f>IFERROR(IF(SUM($H$39:Z$39)=1,$G$76*($G72/SUM($G$67:$G$72)),0),0)</f>
        <v>0</v>
      </c>
      <c r="AA82" s="283">
        <f>IFERROR(IF(SUM($H$39:AA$39)=1,$G$76*($G72/SUM($G$67:$G$72)),0),0)</f>
        <v>0</v>
      </c>
      <c r="AB82" s="283">
        <f>IFERROR(IF(SUM($H$39:AB$39)=1,$G$76*($G72/SUM($G$67:$G$72)),0),0)</f>
        <v>0</v>
      </c>
      <c r="AC82" s="283">
        <f>IFERROR(IF(SUM($H$39:AC$39)=1,$G$76*($G72/SUM($G$67:$G$72)),0),0)</f>
        <v>0</v>
      </c>
      <c r="AD82" s="283">
        <f>IFERROR(IF(SUM($H$39:AD$39)=1,$G$76*($G72/SUM($G$67:$G$72)),0),0)</f>
        <v>0</v>
      </c>
      <c r="AE82" s="283">
        <f>IFERROR(IF(SUM($H$39:AE$39)=1,$G$76*($G72/SUM($G$67:$G$72)),0),0)</f>
        <v>0</v>
      </c>
      <c r="AF82" s="283">
        <f>IFERROR(IF(SUM($H$39:AF$39)=1,$G$76*($G72/SUM($G$67:$G$72)),0),0)</f>
        <v>0</v>
      </c>
      <c r="AG82" s="283">
        <f>IFERROR(IF(SUM($H$39:AG$39)=1,$G$76*($G72/SUM($G$67:$G$72)),0),0)</f>
        <v>0</v>
      </c>
      <c r="AH82" s="283">
        <f>IFERROR(IF(SUM($H$39:AH$39)=1,$G$76*($G72/SUM($G$67:$G$72)),0),0)</f>
        <v>0</v>
      </c>
      <c r="AI82" s="283">
        <f>IFERROR(IF(SUM($H$39:AI$39)=1,$G$76*($G72/SUM($G$67:$G$72)),0),0)</f>
        <v>0</v>
      </c>
      <c r="AJ82" s="283">
        <f>IFERROR(IF(SUM($H$39:AJ$39)=1,$G$76*($G72/SUM($G$67:$G$72)),0),0)</f>
        <v>0</v>
      </c>
      <c r="AK82" s="283">
        <f>IFERROR(IF(SUM($H$39:AK$39)=1,$G$76*($G72/SUM($G$67:$G$72)),0),0)</f>
        <v>0</v>
      </c>
      <c r="AL82" s="283">
        <f>IFERROR(IF(SUM($H$39:AL$39)=1,$G$76*($G72/SUM($G$67:$G$72)),0),0)</f>
        <v>0</v>
      </c>
      <c r="AM82" s="283">
        <f>IFERROR(IF(SUM($H$39:AM$39)=1,$G$76*($G72/SUM($G$67:$G$72)),0),0)</f>
        <v>0</v>
      </c>
      <c r="AN82" s="283">
        <f>IFERROR(IF(SUM($H$39:AN$39)=1,$G$76*($G72/SUM($G$67:$G$72)),0),0)</f>
        <v>0</v>
      </c>
      <c r="AO82" s="283">
        <f>IFERROR(IF(SUM($H$39:AO$39)=1,$G$76*($G72/SUM($G$67:$G$72)),0),0)</f>
        <v>0</v>
      </c>
      <c r="AP82" s="283">
        <f>IFERROR(IF(SUM($H$39:AP$39)=1,$G$76*($G72/SUM($G$67:$G$72)),0),0)</f>
        <v>0</v>
      </c>
      <c r="AQ82" s="283">
        <f>IFERROR(IF(SUM($H$39:AQ$39)=1,$G$76*($G72/SUM($G$67:$G$72)),0),0)</f>
        <v>0</v>
      </c>
      <c r="AR82" s="283">
        <f>IFERROR(IF(SUM($H$39:AR$39)=1,$G$76*($G72/SUM($G$67:$G$72)),0),0)</f>
        <v>0</v>
      </c>
      <c r="AS82" s="283">
        <f>IFERROR(IF(SUM($H$39:AS$39)=1,$G$76*($G72/SUM($G$67:$G$72)),0),0)</f>
        <v>0</v>
      </c>
      <c r="AT82" s="283">
        <f>IFERROR(IF(SUM($H$39:AT$39)=1,$G$76*($G72/SUM($G$67:$G$72)),0),0)</f>
        <v>0</v>
      </c>
      <c r="AU82" s="283">
        <f>IFERROR(IF(SUM($H$39:AU$39)=1,$G$76*($G72/SUM($G$67:$G$72)),0),0)</f>
        <v>0</v>
      </c>
      <c r="AV82" s="283">
        <f>IFERROR(IF(SUM($H$39:AV$39)=1,$G$76*($G72/SUM($G$67:$G$72)),0),0)</f>
        <v>0</v>
      </c>
      <c r="AW82" s="283">
        <f>IFERROR(IF(SUM($H$39:AW$39)=1,$G$76*($G72/SUM($G$67:$G$72)),0),0)</f>
        <v>0</v>
      </c>
      <c r="AX82" s="283">
        <f>IFERROR(IF(SUM($H$39:AX$39)=1,$G$76*($G72/SUM($G$67:$G$72)),0),0)</f>
        <v>0</v>
      </c>
      <c r="AY82" s="283">
        <f>IFERROR(IF(SUM($H$39:AY$39)=1,$G$76*($G72/SUM($G$67:$G$72)),0),0)</f>
        <v>0</v>
      </c>
      <c r="AZ82" s="283">
        <f>IFERROR(IF(SUM($H$39:AZ$39)=1,$G$76*($G72/SUM($G$67:$G$72)),0),0)</f>
        <v>0</v>
      </c>
      <c r="BA82" s="283">
        <f>IFERROR(IF(SUM($H$39:BA$39)=1,$G$76*($G72/SUM($G$67:$G$72)),0),0)</f>
        <v>0</v>
      </c>
      <c r="BB82" s="283">
        <f>IFERROR(IF(SUM($H$39:BB$39)=1,$G$76*($G72/SUM($G$67:$G$72)),0),0)</f>
        <v>0</v>
      </c>
      <c r="BC82" s="283">
        <f>IFERROR(IF(SUM($H$39:BC$39)=1,$G$76*($G72/SUM($G$67:$G$72)),0),0)</f>
        <v>0</v>
      </c>
      <c r="BD82" s="283">
        <f>IFERROR(IF(SUM($H$39:BD$39)=1,$G$76*($G72/SUM($G$67:$G$72)),0),0)</f>
        <v>0</v>
      </c>
      <c r="BE82" s="283">
        <f>IFERROR(IF(SUM($H$39:BE$39)=1,$G$76*($G72/SUM($G$67:$G$72)),0),0)</f>
        <v>0</v>
      </c>
      <c r="BF82" s="283">
        <f>IFERROR(IF(SUM($H$39:BF$39)=1,$G$76*($G72/SUM($G$67:$G$72)),0),0)</f>
        <v>0</v>
      </c>
      <c r="BG82" s="283">
        <f>IFERROR(IF(SUM($H$39:BG$39)=1,$G$76*($G72/SUM($G$67:$G$72)),0),0)</f>
        <v>0</v>
      </c>
      <c r="BH82" s="283">
        <f>IFERROR(IF(SUM($H$39:BH$39)=1,$G$76*($G72/SUM($G$67:$G$72)),0),0)</f>
        <v>0</v>
      </c>
      <c r="BI82" s="283">
        <f>IFERROR(IF(SUM($H$39:BI$39)=1,$G$76*($G72/SUM($G$67:$G$72)),0),0)</f>
        <v>0</v>
      </c>
      <c r="BJ82" s="283">
        <f>IFERROR(IF(SUM($H$39:BJ$39)=1,$G$76*($G72/SUM($G$67:$G$72)),0),0)</f>
        <v>0</v>
      </c>
      <c r="BK82" s="283">
        <f>IFERROR(IF(SUM($H$39:BK$39)=1,$G$76*($G72/SUM($G$67:$G$72)),0),0)</f>
        <v>0</v>
      </c>
      <c r="BL82" s="283">
        <f>IFERROR(IF(SUM($H$39:BL$39)=1,$G$76*($G72/SUM($G$67:$G$72)),0),0)</f>
        <v>0</v>
      </c>
      <c r="BM82" s="283">
        <f>IFERROR(IF(SUM($H$39:BM$39)=1,$G$76*($G72/SUM($G$67:$G$72)),0),0)</f>
        <v>0</v>
      </c>
      <c r="BN82" s="283">
        <f>IFERROR(IF(SUM($H$39:BN$39)=1,$G$76*($G72/SUM($G$67:$G$72)),0),0)</f>
        <v>0</v>
      </c>
      <c r="BO82" s="283">
        <f>IFERROR(IF(SUM($H$39:BO$39)=1,$G$76*($G72/SUM($G$67:$G$72)),0),0)</f>
        <v>0</v>
      </c>
      <c r="BP82" s="283">
        <f>IFERROR(IF(SUM($H$39:BP$39)=1,$G$76*($G72/SUM($G$67:$G$72)),0),0)</f>
        <v>0</v>
      </c>
      <c r="BQ82" s="283">
        <f>IFERROR(IF(SUM($H$39:BQ$39)=1,$G$76*($G72/SUM($G$67:$G$72)),0),0)</f>
        <v>0</v>
      </c>
      <c r="BR82" s="283">
        <f>IFERROR(IF(SUM($H$39:BR$39)=1,$G$76*($G72/SUM($G$67:$G$72)),0),0)</f>
        <v>0</v>
      </c>
      <c r="BS82" s="283">
        <f>IFERROR(IF(SUM($H$39:BS$39)=1,$G$76*($G72/SUM($G$67:$G$72)),0),0)</f>
        <v>0</v>
      </c>
      <c r="BT82" s="283">
        <f>IFERROR(IF(SUM($H$39:BT$39)=1,$G$76*($G72/SUM($G$67:$G$72)),0),0)</f>
        <v>0</v>
      </c>
      <c r="BU82" s="283">
        <f>IFERROR(IF(SUM($H$39:BU$39)=1,$G$76*($G72/SUM($G$67:$G$72)),0),0)</f>
        <v>0</v>
      </c>
      <c r="BV82" s="283">
        <f>IFERROR(IF(SUM($H$39:BV$39)=1,$G$76*($G72/SUM($G$67:$G$72)),0),0)</f>
        <v>0</v>
      </c>
      <c r="BW82" s="283">
        <f>IFERROR(IF(SUM($H$39:BW$39)=1,$G$76*($G72/SUM($G$67:$G$72)),0),0)</f>
        <v>0</v>
      </c>
      <c r="BX82" s="283">
        <f>IFERROR(IF(SUM($H$39:BX$39)=1,$G$76*($G72/SUM($G$67:$G$72)),0),0)</f>
        <v>0</v>
      </c>
      <c r="BY82" s="283">
        <f>IFERROR(IF(SUM($H$39:BY$39)=1,$G$76*($G72/SUM($G$67:$G$72)),0),0)</f>
        <v>0</v>
      </c>
      <c r="BZ82" s="283">
        <f>IFERROR(IF(SUM($H$39:BZ$39)=1,$G$76*($G72/SUM($G$67:$G$72)),0),0)</f>
        <v>0</v>
      </c>
      <c r="CA82" s="283">
        <f>IFERROR(IF(SUM($H$39:CA$39)=1,$G$76*($G72/SUM($G$67:$G$72)),0),0)</f>
        <v>0</v>
      </c>
      <c r="CB82" s="283">
        <f>IFERROR(IF(SUM($H$39:CB$39)=1,$G$76*($G72/SUM($G$67:$G$72)),0),0)</f>
        <v>0</v>
      </c>
      <c r="CC82" s="283">
        <f>IFERROR(IF(SUM($H$39:CC$39)=1,$G$76*($G72/SUM($G$67:$G$72)),0),0)</f>
        <v>0</v>
      </c>
      <c r="CD82" s="283">
        <f>IFERROR(IF(SUM($H$39:CD$39)=1,$G$76*($G72/SUM($G$67:$G$72)),0),0)</f>
        <v>0</v>
      </c>
      <c r="CE82" s="283">
        <f>IFERROR(IF(SUM($H$39:CE$39)=1,$G$76*($G72/SUM($G$67:$G$72)),0),0)</f>
        <v>0</v>
      </c>
      <c r="CF82" s="283">
        <f>IFERROR(IF(SUM($H$39:CF$39)=1,$G$76*($G72/SUM($G$67:$G$72)),0),0)</f>
        <v>0</v>
      </c>
      <c r="CG82" s="283">
        <f>IFERROR(IF(SUM($H$39:CG$39)=1,$G$76*($G72/SUM($G$67:$G$72)),0),0)</f>
        <v>0</v>
      </c>
      <c r="CH82" s="283">
        <f>IFERROR(IF(SUM($H$39:CH$39)=1,$G$76*($G72/SUM($G$67:$G$72)),0),0)</f>
        <v>0</v>
      </c>
      <c r="CI82" s="283">
        <f>IFERROR(IF(SUM($H$39:CI$39)=1,$G$76*($G72/SUM($G$67:$G$72)),0),0)</f>
        <v>0</v>
      </c>
      <c r="CJ82" s="283">
        <f>IFERROR(IF(SUM($H$39:CJ$39)=1,$G$76*($G72/SUM($G$67:$G$72)),0),0)</f>
        <v>0</v>
      </c>
      <c r="CK82" s="283">
        <f>IFERROR(IF(SUM($H$39:CK$39)=1,$G$76*($G72/SUM($G$67:$G$72)),0),0)</f>
        <v>0</v>
      </c>
      <c r="CL82" s="283">
        <f>IFERROR(IF(SUM($H$39:CL$39)=1,$G$76*($G72/SUM($G$67:$G$72)),0),0)</f>
        <v>0</v>
      </c>
      <c r="CM82" s="283">
        <f>IFERROR(IF(SUM($H$39:CM$39)=1,$G$76*($G72/SUM($G$67:$G$72)),0),0)</f>
        <v>0</v>
      </c>
      <c r="CN82" s="283">
        <f>IFERROR(IF(SUM($H$39:CN$39)=1,$G$76*($G72/SUM($G$67:$G$72)),0),0)</f>
        <v>0</v>
      </c>
      <c r="CO82" s="283">
        <f>IFERROR(IF(SUM($H$39:CO$39)=1,$G$76*($G72/SUM($G$67:$G$72)),0),0)</f>
        <v>0</v>
      </c>
      <c r="CP82" s="283">
        <f>IFERROR(IF(SUM($H$39:CP$39)=1,$G$76*($G72/SUM($G$67:$G$72)),0),0)</f>
        <v>0</v>
      </c>
      <c r="CQ82" s="283">
        <f>IFERROR(IF(SUM($H$39:CQ$39)=1,$G$76*($G72/SUM($G$67:$G$72)),0),0)</f>
        <v>0</v>
      </c>
      <c r="CR82" s="283">
        <f>IFERROR(IF(SUM($H$39:CR$39)=1,$G$76*($G72/SUM($G$67:$G$72)),0),0)</f>
        <v>0</v>
      </c>
      <c r="CS82" s="283">
        <f>IFERROR(IF(SUM($H$39:CS$39)=1,$G$76*($G72/SUM($G$67:$G$72)),0),0)</f>
        <v>0</v>
      </c>
      <c r="CT82" s="283">
        <f>IFERROR(IF(SUM($H$39:CT$39)=1,$G$76*($G72/SUM($G$67:$G$72)),0),0)</f>
        <v>0</v>
      </c>
      <c r="CU82" s="283">
        <f>IFERROR(IF(SUM($H$39:CU$39)=1,$G$76*($G72/SUM($G$67:$G$72)),0),0)</f>
        <v>0</v>
      </c>
      <c r="CV82" s="283">
        <f>IFERROR(IF(SUM($H$39:CV$39)=1,$G$76*($G72/SUM($G$67:$G$72)),0),0)</f>
        <v>0</v>
      </c>
      <c r="CW82" s="283">
        <f>IFERROR(IF(SUM($H$39:CW$39)=1,$G$76*($G72/SUM($G$67:$G$72)),0),0)</f>
        <v>0</v>
      </c>
      <c r="CX82" s="283">
        <f>IFERROR(IF(SUM($H$39:CX$39)=1,$G$76*($G72/SUM($G$67:$G$72)),0),0)</f>
        <v>0</v>
      </c>
      <c r="CY82" s="283">
        <f>IFERROR(IF(SUM($H$39:CY$39)=1,$G$76*($G72/SUM($G$67:$G$72)),0),0)</f>
        <v>0</v>
      </c>
      <c r="CZ82" s="283">
        <f>IFERROR(IF(SUM($H$39:CZ$39)=1,$G$76*($G72/SUM($G$67:$G$72)),0),0)</f>
        <v>0</v>
      </c>
      <c r="DA82" s="283">
        <f>IFERROR(IF(SUM($H$39:DA$39)=1,$G$76*($G72/SUM($G$67:$G$72)),0),0)</f>
        <v>0</v>
      </c>
      <c r="DB82" s="283">
        <f>IFERROR(IF(SUM($H$39:DB$39)=1,$G$76*($G72/SUM($G$67:$G$72)),0),0)</f>
        <v>0</v>
      </c>
      <c r="DC82" s="283">
        <f>IFERROR(IF(SUM($H$39:DC$39)=1,$G$76*($G72/SUM($G$67:$G$72)),0),0)</f>
        <v>0</v>
      </c>
      <c r="DD82" s="283">
        <f>IFERROR(IF(SUM($H$39:DD$39)=1,$G$76*($G72/SUM($G$67:$G$72)),0),0)</f>
        <v>0</v>
      </c>
      <c r="DE82" s="283">
        <f>IFERROR(IF(SUM($H$39:DE$39)=1,$G$76*($G72/SUM($G$67:$G$72)),0),0)</f>
        <v>0</v>
      </c>
      <c r="DF82" s="283">
        <f>IFERROR(IF(SUM($H$39:DF$39)=1,$G$76*($G72/SUM($G$67:$G$72)),0),0)</f>
        <v>0</v>
      </c>
      <c r="DG82" s="283">
        <f>IFERROR(IF(SUM($H$39:DG$39)=1,$G$76*($G72/SUM($G$67:$G$72)),0),0)</f>
        <v>0</v>
      </c>
      <c r="DH82" s="283">
        <f>IFERROR(IF(SUM($H$39:DH$39)=1,$G$76*($G72/SUM($G$67:$G$72)),0),0)</f>
        <v>0</v>
      </c>
      <c r="DI82" s="283">
        <f>IFERROR(IF(SUM($H$39:DI$39)=1,$G$76*($G72/SUM($G$67:$G$72)),0),0)</f>
        <v>0</v>
      </c>
      <c r="DJ82" s="283">
        <f>IFERROR(IF(SUM($H$39:DJ$39)=1,$G$76*($G72/SUM($G$67:$G$72)),0),0)</f>
        <v>0</v>
      </c>
      <c r="DK82" s="283">
        <f>IFERROR(IF(SUM($H$39:DK$39)=1,$G$76*($G72/SUM($G$67:$G$72)),0),0)</f>
        <v>0</v>
      </c>
      <c r="DL82" s="283">
        <f>IFERROR(IF(SUM($H$39:DL$39)=1,$G$76*($G72/SUM($G$67:$G$72)),0),0)</f>
        <v>0</v>
      </c>
      <c r="DM82" s="283">
        <f>IFERROR(IF(SUM($H$39:DM$39)=1,$G$76*($G72/SUM($G$67:$G$72)),0),0)</f>
        <v>0</v>
      </c>
      <c r="DN82" s="283">
        <f>IFERROR(IF(SUM($H$39:DN$39)=1,$G$76*($G72/SUM($G$67:$G$72)),0),0)</f>
        <v>0</v>
      </c>
      <c r="DO82" s="283">
        <f>IFERROR(IF(SUM($H$39:DO$39)=1,$G$76*($G72/SUM($G$67:$G$72)),0),0)</f>
        <v>0</v>
      </c>
      <c r="DP82" s="283">
        <f>IFERROR(IF(SUM($H$39:DP$39)=1,$G$76*($G72/SUM($G$67:$G$72)),0),0)</f>
        <v>0</v>
      </c>
      <c r="DQ82" s="283">
        <f>IFERROR(IF(SUM($H$39:DQ$39)=1,$G$76*($G72/SUM($G$67:$G$72)),0),0)</f>
        <v>0</v>
      </c>
      <c r="DR82" s="283">
        <f>IFERROR(IF(SUM($H$39:DR$39)=1,$G$76*($G72/SUM($G$67:$G$72)),0),0)</f>
        <v>0</v>
      </c>
      <c r="DS82" s="283">
        <f>IFERROR(IF(SUM($H$39:DS$39)=1,$G$76*($G72/SUM($G$67:$G$72)),0),0)</f>
        <v>0</v>
      </c>
      <c r="DT82" s="279"/>
    </row>
    <row r="83" spans="2:124" x14ac:dyDescent="0.3">
      <c r="C83" s="279"/>
      <c r="D83" s="280"/>
      <c r="E83" s="280"/>
      <c r="F83" s="281"/>
      <c r="G83" s="281"/>
      <c r="H83" s="279"/>
      <c r="I83" s="279"/>
      <c r="J83" s="279"/>
      <c r="K83" s="279"/>
      <c r="L83" s="279"/>
      <c r="M83" s="279"/>
      <c r="N83" s="279"/>
      <c r="O83" s="279"/>
      <c r="P83" s="279"/>
      <c r="Q83" s="279"/>
      <c r="R83" s="279"/>
      <c r="S83" s="279"/>
      <c r="T83" s="279"/>
      <c r="U83" s="279"/>
      <c r="V83" s="279"/>
      <c r="W83" s="279"/>
      <c r="X83" s="279"/>
      <c r="Y83" s="279"/>
      <c r="Z83" s="279"/>
      <c r="AA83" s="279"/>
      <c r="AB83" s="279"/>
      <c r="AC83" s="279"/>
      <c r="AD83" s="279"/>
      <c r="AE83" s="279"/>
      <c r="AF83" s="279"/>
      <c r="AG83" s="279"/>
      <c r="AH83" s="279"/>
      <c r="AI83" s="279"/>
      <c r="AJ83" s="279"/>
      <c r="AK83" s="279"/>
      <c r="AL83" s="279"/>
      <c r="AM83" s="279"/>
      <c r="AN83" s="279"/>
      <c r="AO83" s="279"/>
      <c r="AP83" s="279"/>
      <c r="AQ83" s="279"/>
      <c r="AR83" s="279"/>
      <c r="AS83" s="279"/>
      <c r="AT83" s="279"/>
      <c r="AU83" s="279"/>
      <c r="AV83" s="279"/>
      <c r="AW83" s="279"/>
      <c r="AX83" s="279"/>
      <c r="AY83" s="279"/>
      <c r="AZ83" s="279"/>
      <c r="BA83" s="279"/>
      <c r="BB83" s="279"/>
      <c r="BC83" s="279"/>
      <c r="BD83" s="279"/>
      <c r="BE83" s="279"/>
      <c r="BF83" s="279"/>
      <c r="BG83" s="279"/>
      <c r="BH83" s="279"/>
      <c r="BI83" s="279"/>
      <c r="BJ83" s="279"/>
      <c r="BK83" s="279"/>
      <c r="BL83" s="279"/>
      <c r="BM83" s="279"/>
      <c r="BN83" s="279"/>
      <c r="BO83" s="279"/>
      <c r="BP83" s="279"/>
      <c r="BQ83" s="279"/>
      <c r="BR83" s="279"/>
      <c r="BS83" s="279"/>
      <c r="BT83" s="279"/>
      <c r="BU83" s="279"/>
      <c r="BV83" s="279"/>
      <c r="BW83" s="279"/>
      <c r="BX83" s="279"/>
      <c r="BY83" s="279"/>
      <c r="BZ83" s="279"/>
      <c r="CA83" s="279"/>
      <c r="CB83" s="279"/>
      <c r="CC83" s="279"/>
      <c r="CD83" s="279"/>
      <c r="CE83" s="279"/>
      <c r="CF83" s="279"/>
      <c r="CG83" s="279"/>
      <c r="CH83" s="279"/>
      <c r="CI83" s="279"/>
      <c r="CJ83" s="279"/>
      <c r="CK83" s="279"/>
      <c r="CL83" s="279"/>
      <c r="CM83" s="279"/>
      <c r="CN83" s="279"/>
      <c r="CO83" s="279"/>
      <c r="CP83" s="279"/>
      <c r="CQ83" s="279"/>
      <c r="CR83" s="279"/>
      <c r="CS83" s="279"/>
      <c r="CT83" s="279"/>
      <c r="CU83" s="279"/>
      <c r="CV83" s="279"/>
      <c r="CW83" s="279"/>
      <c r="CX83" s="279"/>
      <c r="CY83" s="279"/>
      <c r="CZ83" s="279"/>
      <c r="DA83" s="279"/>
      <c r="DB83" s="279"/>
      <c r="DC83" s="279"/>
      <c r="DD83" s="279"/>
      <c r="DE83" s="279"/>
      <c r="DF83" s="279"/>
      <c r="DG83" s="279"/>
      <c r="DH83" s="279"/>
      <c r="DI83" s="279"/>
      <c r="DJ83" s="279"/>
      <c r="DK83" s="279"/>
      <c r="DL83" s="279"/>
      <c r="DM83" s="279"/>
      <c r="DN83" s="279"/>
      <c r="DO83" s="279"/>
      <c r="DP83" s="279"/>
      <c r="DQ83" s="279"/>
      <c r="DR83" s="279"/>
      <c r="DS83" s="279"/>
      <c r="DT83" s="279"/>
    </row>
    <row r="84" spans="2:124" ht="14.5" thickBot="1" x14ac:dyDescent="0.35">
      <c r="C84" s="279"/>
      <c r="D84" s="284" t="s">
        <v>449</v>
      </c>
      <c r="E84" s="284"/>
      <c r="F84" s="285" t="str">
        <f>F82</f>
        <v>INR Mn</v>
      </c>
      <c r="G84" s="285"/>
      <c r="H84" s="286">
        <f t="shared" ref="H84:AM84" si="42">SUM(H77:H82)</f>
        <v>0</v>
      </c>
      <c r="I84" s="286">
        <f t="shared" si="42"/>
        <v>0</v>
      </c>
      <c r="J84" s="286">
        <f t="shared" si="42"/>
        <v>0</v>
      </c>
      <c r="K84" s="286">
        <f t="shared" si="42"/>
        <v>0</v>
      </c>
      <c r="L84" s="286">
        <f t="shared" si="42"/>
        <v>0</v>
      </c>
      <c r="M84" s="286">
        <f t="shared" si="42"/>
        <v>0</v>
      </c>
      <c r="N84" s="286">
        <f t="shared" si="42"/>
        <v>0</v>
      </c>
      <c r="O84" s="286">
        <f t="shared" si="42"/>
        <v>2000.0000000000002</v>
      </c>
      <c r="P84" s="286">
        <f t="shared" si="42"/>
        <v>0</v>
      </c>
      <c r="Q84" s="286">
        <f t="shared" si="42"/>
        <v>0</v>
      </c>
      <c r="R84" s="286">
        <f t="shared" si="42"/>
        <v>0</v>
      </c>
      <c r="S84" s="286">
        <f t="shared" si="42"/>
        <v>0</v>
      </c>
      <c r="T84" s="286">
        <f t="shared" si="42"/>
        <v>0</v>
      </c>
      <c r="U84" s="286">
        <f t="shared" si="42"/>
        <v>0</v>
      </c>
      <c r="V84" s="286">
        <f t="shared" si="42"/>
        <v>0</v>
      </c>
      <c r="W84" s="286">
        <f t="shared" si="42"/>
        <v>0</v>
      </c>
      <c r="X84" s="286">
        <f t="shared" si="42"/>
        <v>0</v>
      </c>
      <c r="Y84" s="286">
        <f t="shared" si="42"/>
        <v>0</v>
      </c>
      <c r="Z84" s="286">
        <f t="shared" si="42"/>
        <v>0</v>
      </c>
      <c r="AA84" s="286">
        <f t="shared" si="42"/>
        <v>0</v>
      </c>
      <c r="AB84" s="286">
        <f t="shared" si="42"/>
        <v>0</v>
      </c>
      <c r="AC84" s="286">
        <f t="shared" si="42"/>
        <v>0</v>
      </c>
      <c r="AD84" s="286">
        <f t="shared" si="42"/>
        <v>0</v>
      </c>
      <c r="AE84" s="286">
        <f t="shared" si="42"/>
        <v>0</v>
      </c>
      <c r="AF84" s="286">
        <f t="shared" si="42"/>
        <v>0</v>
      </c>
      <c r="AG84" s="286">
        <f t="shared" si="42"/>
        <v>0</v>
      </c>
      <c r="AH84" s="286">
        <f t="shared" si="42"/>
        <v>0</v>
      </c>
      <c r="AI84" s="286">
        <f t="shared" si="42"/>
        <v>0</v>
      </c>
      <c r="AJ84" s="286">
        <f t="shared" si="42"/>
        <v>0</v>
      </c>
      <c r="AK84" s="286">
        <f t="shared" si="42"/>
        <v>0</v>
      </c>
      <c r="AL84" s="286">
        <f t="shared" si="42"/>
        <v>0</v>
      </c>
      <c r="AM84" s="286">
        <f t="shared" si="42"/>
        <v>0</v>
      </c>
      <c r="AN84" s="286">
        <f t="shared" ref="AN84:CY84" si="43">SUM(AN77:AN82)</f>
        <v>0</v>
      </c>
      <c r="AO84" s="286">
        <f t="shared" si="43"/>
        <v>0</v>
      </c>
      <c r="AP84" s="286">
        <f t="shared" si="43"/>
        <v>0</v>
      </c>
      <c r="AQ84" s="286">
        <f t="shared" si="43"/>
        <v>0</v>
      </c>
      <c r="AR84" s="286">
        <f t="shared" si="43"/>
        <v>0</v>
      </c>
      <c r="AS84" s="286">
        <f t="shared" si="43"/>
        <v>0</v>
      </c>
      <c r="AT84" s="286">
        <f t="shared" si="43"/>
        <v>0</v>
      </c>
      <c r="AU84" s="286">
        <f t="shared" si="43"/>
        <v>0</v>
      </c>
      <c r="AV84" s="286">
        <f t="shared" si="43"/>
        <v>0</v>
      </c>
      <c r="AW84" s="286">
        <f t="shared" si="43"/>
        <v>0</v>
      </c>
      <c r="AX84" s="286">
        <f t="shared" si="43"/>
        <v>0</v>
      </c>
      <c r="AY84" s="286">
        <f t="shared" si="43"/>
        <v>0</v>
      </c>
      <c r="AZ84" s="286">
        <f t="shared" si="43"/>
        <v>0</v>
      </c>
      <c r="BA84" s="286">
        <f t="shared" si="43"/>
        <v>0</v>
      </c>
      <c r="BB84" s="286">
        <f t="shared" si="43"/>
        <v>0</v>
      </c>
      <c r="BC84" s="286">
        <f t="shared" si="43"/>
        <v>0</v>
      </c>
      <c r="BD84" s="286">
        <f t="shared" si="43"/>
        <v>0</v>
      </c>
      <c r="BE84" s="286">
        <f t="shared" si="43"/>
        <v>0</v>
      </c>
      <c r="BF84" s="286">
        <f t="shared" si="43"/>
        <v>0</v>
      </c>
      <c r="BG84" s="286">
        <f t="shared" si="43"/>
        <v>0</v>
      </c>
      <c r="BH84" s="286">
        <f t="shared" si="43"/>
        <v>0</v>
      </c>
      <c r="BI84" s="286">
        <f t="shared" si="43"/>
        <v>0</v>
      </c>
      <c r="BJ84" s="286">
        <f t="shared" si="43"/>
        <v>0</v>
      </c>
      <c r="BK84" s="286">
        <f t="shared" si="43"/>
        <v>0</v>
      </c>
      <c r="BL84" s="286">
        <f t="shared" si="43"/>
        <v>0</v>
      </c>
      <c r="BM84" s="286">
        <f t="shared" si="43"/>
        <v>0</v>
      </c>
      <c r="BN84" s="286">
        <f t="shared" si="43"/>
        <v>0</v>
      </c>
      <c r="BO84" s="286">
        <f t="shared" si="43"/>
        <v>0</v>
      </c>
      <c r="BP84" s="286">
        <f t="shared" si="43"/>
        <v>0</v>
      </c>
      <c r="BQ84" s="286">
        <f t="shared" si="43"/>
        <v>0</v>
      </c>
      <c r="BR84" s="286">
        <f t="shared" si="43"/>
        <v>0</v>
      </c>
      <c r="BS84" s="286">
        <f t="shared" si="43"/>
        <v>0</v>
      </c>
      <c r="BT84" s="286">
        <f t="shared" si="43"/>
        <v>0</v>
      </c>
      <c r="BU84" s="286">
        <f t="shared" si="43"/>
        <v>0</v>
      </c>
      <c r="BV84" s="286">
        <f t="shared" si="43"/>
        <v>0</v>
      </c>
      <c r="BW84" s="286">
        <f t="shared" si="43"/>
        <v>0</v>
      </c>
      <c r="BX84" s="286">
        <f t="shared" si="43"/>
        <v>0</v>
      </c>
      <c r="BY84" s="286">
        <f t="shared" si="43"/>
        <v>0</v>
      </c>
      <c r="BZ84" s="286">
        <f t="shared" si="43"/>
        <v>0</v>
      </c>
      <c r="CA84" s="286">
        <f t="shared" si="43"/>
        <v>0</v>
      </c>
      <c r="CB84" s="286">
        <f t="shared" si="43"/>
        <v>0</v>
      </c>
      <c r="CC84" s="286">
        <f t="shared" si="43"/>
        <v>0</v>
      </c>
      <c r="CD84" s="286">
        <f t="shared" si="43"/>
        <v>0</v>
      </c>
      <c r="CE84" s="286">
        <f t="shared" si="43"/>
        <v>0</v>
      </c>
      <c r="CF84" s="286">
        <f t="shared" si="43"/>
        <v>0</v>
      </c>
      <c r="CG84" s="286">
        <f t="shared" si="43"/>
        <v>0</v>
      </c>
      <c r="CH84" s="286">
        <f t="shared" si="43"/>
        <v>0</v>
      </c>
      <c r="CI84" s="286">
        <f t="shared" si="43"/>
        <v>0</v>
      </c>
      <c r="CJ84" s="286">
        <f t="shared" si="43"/>
        <v>0</v>
      </c>
      <c r="CK84" s="286">
        <f t="shared" si="43"/>
        <v>0</v>
      </c>
      <c r="CL84" s="286">
        <f t="shared" si="43"/>
        <v>0</v>
      </c>
      <c r="CM84" s="286">
        <f t="shared" si="43"/>
        <v>0</v>
      </c>
      <c r="CN84" s="286">
        <f t="shared" si="43"/>
        <v>0</v>
      </c>
      <c r="CO84" s="286">
        <f t="shared" si="43"/>
        <v>0</v>
      </c>
      <c r="CP84" s="286">
        <f t="shared" si="43"/>
        <v>0</v>
      </c>
      <c r="CQ84" s="286">
        <f t="shared" si="43"/>
        <v>0</v>
      </c>
      <c r="CR84" s="286">
        <f t="shared" si="43"/>
        <v>0</v>
      </c>
      <c r="CS84" s="286">
        <f t="shared" si="43"/>
        <v>0</v>
      </c>
      <c r="CT84" s="286">
        <f t="shared" si="43"/>
        <v>0</v>
      </c>
      <c r="CU84" s="286">
        <f t="shared" si="43"/>
        <v>0</v>
      </c>
      <c r="CV84" s="286">
        <f t="shared" si="43"/>
        <v>0</v>
      </c>
      <c r="CW84" s="286">
        <f t="shared" si="43"/>
        <v>0</v>
      </c>
      <c r="CX84" s="286">
        <f t="shared" si="43"/>
        <v>0</v>
      </c>
      <c r="CY84" s="286">
        <f t="shared" si="43"/>
        <v>0</v>
      </c>
      <c r="CZ84" s="286">
        <f t="shared" ref="CZ84:DS84" si="44">SUM(CZ77:CZ82)</f>
        <v>0</v>
      </c>
      <c r="DA84" s="286">
        <f t="shared" si="44"/>
        <v>0</v>
      </c>
      <c r="DB84" s="286">
        <f t="shared" si="44"/>
        <v>0</v>
      </c>
      <c r="DC84" s="286">
        <f t="shared" si="44"/>
        <v>0</v>
      </c>
      <c r="DD84" s="286">
        <f t="shared" si="44"/>
        <v>0</v>
      </c>
      <c r="DE84" s="286">
        <f t="shared" si="44"/>
        <v>0</v>
      </c>
      <c r="DF84" s="286">
        <f t="shared" si="44"/>
        <v>0</v>
      </c>
      <c r="DG84" s="286">
        <f t="shared" si="44"/>
        <v>0</v>
      </c>
      <c r="DH84" s="286">
        <f t="shared" si="44"/>
        <v>0</v>
      </c>
      <c r="DI84" s="286">
        <f t="shared" si="44"/>
        <v>0</v>
      </c>
      <c r="DJ84" s="286">
        <f t="shared" si="44"/>
        <v>0</v>
      </c>
      <c r="DK84" s="286">
        <f t="shared" si="44"/>
        <v>0</v>
      </c>
      <c r="DL84" s="286">
        <f t="shared" si="44"/>
        <v>0</v>
      </c>
      <c r="DM84" s="286">
        <f t="shared" si="44"/>
        <v>0</v>
      </c>
      <c r="DN84" s="286">
        <f t="shared" si="44"/>
        <v>0</v>
      </c>
      <c r="DO84" s="286">
        <f t="shared" si="44"/>
        <v>0</v>
      </c>
      <c r="DP84" s="286">
        <f t="shared" si="44"/>
        <v>0</v>
      </c>
      <c r="DQ84" s="286">
        <f t="shared" si="44"/>
        <v>0</v>
      </c>
      <c r="DR84" s="286">
        <f t="shared" si="44"/>
        <v>0</v>
      </c>
      <c r="DS84" s="286">
        <f t="shared" si="44"/>
        <v>0</v>
      </c>
      <c r="DT84" s="279"/>
    </row>
    <row r="85" spans="2:124" ht="14.5" thickTop="1" x14ac:dyDescent="0.3">
      <c r="C85" s="279"/>
      <c r="D85" s="280"/>
      <c r="E85" s="280"/>
      <c r="F85" s="281"/>
      <c r="G85" s="281"/>
      <c r="H85" s="279"/>
      <c r="I85" s="279"/>
      <c r="J85" s="279"/>
      <c r="K85" s="279"/>
      <c r="L85" s="279"/>
      <c r="M85" s="279"/>
      <c r="N85" s="279"/>
      <c r="O85" s="279"/>
      <c r="P85" s="279"/>
      <c r="Q85" s="279"/>
      <c r="R85" s="279"/>
      <c r="S85" s="279"/>
      <c r="T85" s="279"/>
      <c r="U85" s="279"/>
      <c r="V85" s="279"/>
      <c r="W85" s="279"/>
      <c r="X85" s="279"/>
      <c r="Y85" s="279"/>
      <c r="Z85" s="279"/>
      <c r="AA85" s="279"/>
      <c r="AB85" s="279"/>
      <c r="AC85" s="279"/>
      <c r="AD85" s="279"/>
      <c r="AE85" s="279"/>
      <c r="AF85" s="279"/>
      <c r="AG85" s="279"/>
      <c r="AH85" s="279"/>
      <c r="AI85" s="279"/>
      <c r="AJ85" s="279"/>
      <c r="AK85" s="279"/>
      <c r="AL85" s="279"/>
      <c r="AM85" s="279"/>
      <c r="AN85" s="279"/>
      <c r="AO85" s="279"/>
      <c r="AP85" s="279"/>
      <c r="AQ85" s="279"/>
      <c r="AR85" s="279"/>
      <c r="AS85" s="279"/>
      <c r="AT85" s="279"/>
      <c r="AU85" s="279"/>
      <c r="AV85" s="279"/>
      <c r="AW85" s="279"/>
      <c r="AX85" s="279"/>
      <c r="AY85" s="279"/>
      <c r="AZ85" s="279"/>
      <c r="BA85" s="279"/>
      <c r="BB85" s="279"/>
      <c r="BC85" s="279"/>
      <c r="BD85" s="279"/>
      <c r="BE85" s="279"/>
      <c r="BF85" s="279"/>
      <c r="BG85" s="279"/>
      <c r="BH85" s="279"/>
      <c r="BI85" s="279"/>
      <c r="BJ85" s="279"/>
      <c r="BK85" s="279"/>
      <c r="BL85" s="279"/>
      <c r="BM85" s="279"/>
      <c r="BN85" s="279"/>
      <c r="BO85" s="279"/>
      <c r="BP85" s="279"/>
      <c r="BQ85" s="279"/>
      <c r="BR85" s="279"/>
      <c r="BS85" s="279"/>
      <c r="BT85" s="279"/>
      <c r="BU85" s="279"/>
      <c r="BV85" s="279"/>
      <c r="BW85" s="279"/>
      <c r="BX85" s="279"/>
      <c r="BY85" s="279"/>
      <c r="BZ85" s="279"/>
      <c r="CA85" s="279"/>
      <c r="CB85" s="279"/>
      <c r="CC85" s="279"/>
      <c r="CD85" s="279"/>
      <c r="CE85" s="279"/>
      <c r="CF85" s="279"/>
      <c r="CG85" s="279"/>
      <c r="CH85" s="279"/>
      <c r="CI85" s="279"/>
      <c r="CJ85" s="279"/>
      <c r="CK85" s="279"/>
      <c r="CL85" s="279"/>
      <c r="CM85" s="279"/>
      <c r="CN85" s="279"/>
      <c r="CO85" s="279"/>
      <c r="CP85" s="279"/>
      <c r="CQ85" s="279"/>
      <c r="CR85" s="279"/>
      <c r="CS85" s="279"/>
      <c r="CT85" s="279"/>
      <c r="CU85" s="279"/>
      <c r="CV85" s="279"/>
      <c r="CW85" s="279"/>
      <c r="CX85" s="279"/>
      <c r="CY85" s="279"/>
      <c r="CZ85" s="279"/>
      <c r="DA85" s="279"/>
      <c r="DB85" s="279"/>
      <c r="DC85" s="279"/>
      <c r="DD85" s="279"/>
      <c r="DE85" s="279"/>
      <c r="DF85" s="279"/>
      <c r="DG85" s="279"/>
      <c r="DH85" s="279"/>
      <c r="DI85" s="279"/>
      <c r="DJ85" s="279"/>
      <c r="DK85" s="279"/>
      <c r="DL85" s="279"/>
      <c r="DM85" s="279"/>
      <c r="DN85" s="279"/>
      <c r="DO85" s="279"/>
      <c r="DP85" s="279"/>
      <c r="DQ85" s="279"/>
      <c r="DR85" s="279"/>
      <c r="DS85" s="279"/>
      <c r="DT85" s="279"/>
    </row>
    <row r="86" spans="2:124" x14ac:dyDescent="0.3">
      <c r="B86" s="6" t="s">
        <v>25</v>
      </c>
      <c r="C86" s="279"/>
      <c r="D86" s="280"/>
      <c r="E86" s="280"/>
      <c r="F86" s="281"/>
      <c r="G86" s="281"/>
      <c r="H86" s="279"/>
      <c r="I86" s="279"/>
      <c r="J86" s="279"/>
      <c r="K86" s="279"/>
      <c r="L86" s="279"/>
      <c r="M86" s="279"/>
      <c r="N86" s="279"/>
      <c r="O86" s="279"/>
      <c r="P86" s="279"/>
      <c r="Q86" s="279"/>
      <c r="R86" s="279"/>
      <c r="S86" s="279"/>
      <c r="T86" s="279"/>
      <c r="U86" s="279"/>
      <c r="V86" s="279"/>
      <c r="W86" s="279"/>
      <c r="X86" s="279"/>
      <c r="Y86" s="279"/>
      <c r="Z86" s="279"/>
      <c r="AA86" s="279"/>
      <c r="AB86" s="279"/>
      <c r="AC86" s="279"/>
      <c r="AD86" s="279"/>
      <c r="AE86" s="279"/>
      <c r="AF86" s="279"/>
      <c r="AG86" s="279"/>
      <c r="AH86" s="279"/>
      <c r="AI86" s="279"/>
      <c r="AJ86" s="279"/>
      <c r="AK86" s="279"/>
      <c r="AL86" s="279"/>
      <c r="AM86" s="279"/>
      <c r="AN86" s="279"/>
      <c r="AO86" s="279"/>
      <c r="AP86" s="279"/>
      <c r="AQ86" s="279"/>
      <c r="AR86" s="279"/>
      <c r="AS86" s="279"/>
      <c r="AT86" s="279"/>
      <c r="AU86" s="279"/>
      <c r="AV86" s="279"/>
      <c r="AW86" s="279"/>
      <c r="AX86" s="279"/>
      <c r="AY86" s="279"/>
      <c r="AZ86" s="279"/>
      <c r="BA86" s="279"/>
      <c r="BB86" s="279"/>
      <c r="BC86" s="279"/>
      <c r="BD86" s="279"/>
      <c r="BE86" s="279"/>
      <c r="BF86" s="279"/>
      <c r="BG86" s="279"/>
      <c r="BH86" s="279"/>
      <c r="BI86" s="279"/>
      <c r="BJ86" s="279"/>
      <c r="BK86" s="279"/>
      <c r="BL86" s="279"/>
      <c r="BM86" s="279"/>
      <c r="BN86" s="279"/>
      <c r="BO86" s="279"/>
      <c r="BP86" s="279"/>
      <c r="BQ86" s="279"/>
      <c r="BR86" s="279"/>
      <c r="BS86" s="279"/>
      <c r="BT86" s="279"/>
      <c r="BU86" s="279"/>
      <c r="BV86" s="279"/>
      <c r="BW86" s="279"/>
      <c r="BX86" s="279"/>
      <c r="BY86" s="279"/>
      <c r="BZ86" s="279"/>
      <c r="CA86" s="279"/>
      <c r="CB86" s="279"/>
      <c r="CC86" s="279"/>
      <c r="CD86" s="279"/>
      <c r="CE86" s="279"/>
      <c r="CF86" s="279"/>
      <c r="CG86" s="279"/>
      <c r="CH86" s="279"/>
      <c r="CI86" s="279"/>
      <c r="CJ86" s="279"/>
      <c r="CK86" s="279"/>
      <c r="CL86" s="279"/>
      <c r="CM86" s="279"/>
      <c r="CN86" s="279"/>
      <c r="CO86" s="279"/>
      <c r="CP86" s="279"/>
      <c r="CQ86" s="279"/>
      <c r="CR86" s="279"/>
      <c r="CS86" s="279"/>
      <c r="CT86" s="279"/>
      <c r="CU86" s="279"/>
      <c r="CV86" s="279"/>
      <c r="CW86" s="279"/>
      <c r="CX86" s="279"/>
      <c r="CY86" s="279"/>
      <c r="CZ86" s="279"/>
      <c r="DA86" s="279"/>
      <c r="DB86" s="279"/>
      <c r="DC86" s="279"/>
      <c r="DD86" s="279"/>
      <c r="DE86" s="279"/>
      <c r="DF86" s="279"/>
      <c r="DG86" s="279"/>
      <c r="DH86" s="279"/>
      <c r="DI86" s="279"/>
      <c r="DJ86" s="279"/>
      <c r="DK86" s="279"/>
      <c r="DL86" s="279"/>
      <c r="DM86" s="279"/>
      <c r="DN86" s="279"/>
      <c r="DO86" s="279"/>
      <c r="DP86" s="279"/>
      <c r="DQ86" s="279"/>
      <c r="DR86" s="279"/>
      <c r="DS86" s="279"/>
      <c r="DT86" s="279"/>
    </row>
    <row r="87" spans="2:124" x14ac:dyDescent="0.3">
      <c r="C87" s="279"/>
      <c r="D87" s="280" t="str">
        <f t="shared" ref="D87:D92" si="45">D67</f>
        <v>Plant &amp; Equipment</v>
      </c>
      <c r="E87" s="280"/>
      <c r="F87" s="281" t="str">
        <f t="shared" ref="F87:F92" si="46">F67</f>
        <v>INR Mn</v>
      </c>
      <c r="G87" s="282">
        <f>SUM(H87:DS87)</f>
        <v>13542.320060000002</v>
      </c>
      <c r="H87" s="283">
        <f>IFERROR($G$33*H$33*$H11*H19*(INDEX($H25:$K25,0,MATCH(SUM($H$33:H$33),$H$6:$DS$6,0))),0)</f>
        <v>0</v>
      </c>
      <c r="I87" s="283">
        <f>IFERROR($G$33*I$33*$H11*I19*(INDEX($H25:$K25,0,MATCH(SUM($H$33:I$33),$H$6:$DS$6,0))),0)</f>
        <v>0</v>
      </c>
      <c r="J87" s="283">
        <f>IFERROR($G$33*J$33*$H11*J19*(INDEX($H25:$K25,0,MATCH(SUM($H$33:J$33),$H$6:$DS$6,0))),0)</f>
        <v>0</v>
      </c>
      <c r="K87" s="283">
        <f>IFERROR($G$33*K$33*$H11*K19*(INDEX($H25:$K25,0,MATCH(SUM($H$33:K$33),$H$6:$DS$6,0))),0)</f>
        <v>0</v>
      </c>
      <c r="L87" s="283">
        <f>IFERROR($G$33*L$33*$H11*L19*(INDEX($H25:$K25,0,MATCH(SUM($H$33:L$33),$H$6:$DS$6,0))),0)</f>
        <v>0</v>
      </c>
      <c r="M87" s="283">
        <f>IFERROR($G$33*M$33*$H11*M19*(INDEX($H25:$K25,0,MATCH(SUM($H$33:M$33),$H$6:$DS$6,0))),0)</f>
        <v>0</v>
      </c>
      <c r="N87" s="283">
        <f>IFERROR($G$33*N$33*$H11*N19*(INDEX($H25:$K25,0,MATCH(SUM($H$33:N$33),$H$6:$DS$6,0))),0)</f>
        <v>0</v>
      </c>
      <c r="O87" s="283">
        <f>IFERROR($G$33*O$33*$H11*O19*(INDEX($H25:$K25,0,MATCH(SUM($H$33:O$33),$H$6:$DS$6,0))),0)</f>
        <v>0</v>
      </c>
      <c r="P87" s="283">
        <f>IFERROR($G$33*P$33*$H11*P19*(INDEX($H25:$K25,0,MATCH(SUM($H$33:P$33),$H$6:$DS$6,0))),0)</f>
        <v>1354.2320060000002</v>
      </c>
      <c r="Q87" s="283">
        <f>IFERROR($G$33*Q$33*$H11*Q19*(INDEX($H25:$K25,0,MATCH(SUM($H$33:Q$33),$H$6:$DS$6,0))),0)</f>
        <v>6771.16003</v>
      </c>
      <c r="R87" s="283">
        <f>IFERROR($G$33*R$33*$H11*R19*(INDEX($H25:$K25,0,MATCH(SUM($H$33:R$33),$H$6:$DS$6,0))),0)</f>
        <v>5416.9280240000007</v>
      </c>
      <c r="S87" s="283">
        <f>IFERROR($G$33*S$33*$H11*S19*(INDEX($H25:$K25,0,MATCH(SUM($H$33:S$33),$H$6:$DS$6,0))),0)</f>
        <v>0</v>
      </c>
      <c r="T87" s="283">
        <f>IFERROR($G$33*T$33*$H11*T19*(INDEX($H25:$K25,0,MATCH(SUM($H$33:T$33),$H$6:$DS$6,0))),0)</f>
        <v>0</v>
      </c>
      <c r="U87" s="283">
        <f>IFERROR($G$33*U$33*$H11*U19*(INDEX($H25:$K25,0,MATCH(SUM($H$33:U$33),$H$6:$DS$6,0))),0)</f>
        <v>0</v>
      </c>
      <c r="V87" s="283">
        <f>IFERROR($G$33*V$33*$H11*V19*(INDEX($H25:$K25,0,MATCH(SUM($H$33:V$33),$H$6:$DS$6,0))),0)</f>
        <v>0</v>
      </c>
      <c r="W87" s="283">
        <f>IFERROR($G$33*W$33*$H11*W19*(INDEX($H25:$K25,0,MATCH(SUM($H$33:W$33),$H$6:$DS$6,0))),0)</f>
        <v>0</v>
      </c>
      <c r="X87" s="283">
        <f>IFERROR($G$33*X$33*$H11*X19*(INDEX($H25:$K25,0,MATCH(SUM($H$33:X$33),$H$6:$DS$6,0))),0)</f>
        <v>0</v>
      </c>
      <c r="Y87" s="283">
        <f>IFERROR($G$33*Y$33*$H11*Y19*(INDEX($H25:$K25,0,MATCH(SUM($H$33:Y$33),$H$6:$DS$6,0))),0)</f>
        <v>0</v>
      </c>
      <c r="Z87" s="283">
        <f>IFERROR($G$33*Z$33*$H11*Z19*(INDEX($H25:$K25,0,MATCH(SUM($H$33:Z$33),$H$6:$DS$6,0))),0)</f>
        <v>0</v>
      </c>
      <c r="AA87" s="283">
        <f>IFERROR($G$33*AA$33*$H11*AA19*(INDEX($H25:$K25,0,MATCH(SUM($H$33:AA$33),$H$6:$DS$6,0))),0)</f>
        <v>0</v>
      </c>
      <c r="AB87" s="283">
        <f>IFERROR($G$33*AB$33*$H11*AB19*(INDEX($H25:$K25,0,MATCH(SUM($H$33:AB$33),$H$6:$DS$6,0))),0)</f>
        <v>0</v>
      </c>
      <c r="AC87" s="283">
        <f>IFERROR($G$33*AC$33*$H11*AC19*(INDEX($H25:$K25,0,MATCH(SUM($H$33:AC$33),$H$6:$DS$6,0))),0)</f>
        <v>0</v>
      </c>
      <c r="AD87" s="283">
        <f>IFERROR($G$33*AD$33*$H11*AD19*(INDEX($H25:$K25,0,MATCH(SUM($H$33:AD$33),$H$6:$DS$6,0))),0)</f>
        <v>0</v>
      </c>
      <c r="AE87" s="283">
        <f>IFERROR($G$33*AE$33*$H11*AE19*(INDEX($H25:$K25,0,MATCH(SUM($H$33:AE$33),$H$6:$DS$6,0))),0)</f>
        <v>0</v>
      </c>
      <c r="AF87" s="283">
        <f>IFERROR($G$33*AF$33*$H11*AF19*(INDEX($H25:$K25,0,MATCH(SUM($H$33:AF$33),$H$6:$DS$6,0))),0)</f>
        <v>0</v>
      </c>
      <c r="AG87" s="283">
        <f>IFERROR($G$33*AG$33*$H11*AG19*(INDEX($H25:$K25,0,MATCH(SUM($H$33:AG$33),$H$6:$DS$6,0))),0)</f>
        <v>0</v>
      </c>
      <c r="AH87" s="283">
        <f>IFERROR($G$33*AH$33*$H11*AH19*(INDEX($H25:$K25,0,MATCH(SUM($H$33:AH$33),$H$6:$DS$6,0))),0)</f>
        <v>0</v>
      </c>
      <c r="AI87" s="283">
        <f>IFERROR($G$33*AI$33*$H11*AI19*(INDEX($H25:$K25,0,MATCH(SUM($H$33:AI$33),$H$6:$DS$6,0))),0)</f>
        <v>0</v>
      </c>
      <c r="AJ87" s="283">
        <f>IFERROR($G$33*AJ$33*$H11*AJ19*(INDEX($H25:$K25,0,MATCH(SUM($H$33:AJ$33),$H$6:$DS$6,0))),0)</f>
        <v>0</v>
      </c>
      <c r="AK87" s="283">
        <f>IFERROR($G$33*AK$33*$H11*AK19*(INDEX($H25:$K25,0,MATCH(SUM($H$33:AK$33),$H$6:$DS$6,0))),0)</f>
        <v>0</v>
      </c>
      <c r="AL87" s="283">
        <f>IFERROR($G$33*AL$33*$H11*AL19*(INDEX($H25:$K25,0,MATCH(SUM($H$33:AL$33),$H$6:$DS$6,0))),0)</f>
        <v>0</v>
      </c>
      <c r="AM87" s="283">
        <f>IFERROR($G$33*AM$33*$H11*AM19*(INDEX($H25:$K25,0,MATCH(SUM($H$33:AM$33),$H$6:$DS$6,0))),0)</f>
        <v>0</v>
      </c>
      <c r="AN87" s="283">
        <f>IFERROR($G$33*AN$33*$H11*AN19*(INDEX($H25:$K25,0,MATCH(SUM($H$33:AN$33),$H$6:$DS$6,0))),0)</f>
        <v>0</v>
      </c>
      <c r="AO87" s="283">
        <f>IFERROR($G$33*AO$33*$H11*AO19*(INDEX($H25:$K25,0,MATCH(SUM($H$33:AO$33),$H$6:$DS$6,0))),0)</f>
        <v>0</v>
      </c>
      <c r="AP87" s="283">
        <f>IFERROR($G$33*AP$33*$H11*AP19*(INDEX($H25:$K25,0,MATCH(SUM($H$33:AP$33),$H$6:$DS$6,0))),0)</f>
        <v>0</v>
      </c>
      <c r="AQ87" s="283">
        <f>IFERROR($G$33*AQ$33*$H11*AQ19*(INDEX($H25:$K25,0,MATCH(SUM($H$33:AQ$33),$H$6:$DS$6,0))),0)</f>
        <v>0</v>
      </c>
      <c r="AR87" s="283">
        <f>IFERROR($G$33*AR$33*$H11*AR19*(INDEX($H25:$K25,0,MATCH(SUM($H$33:AR$33),$H$6:$DS$6,0))),0)</f>
        <v>0</v>
      </c>
      <c r="AS87" s="283">
        <f>IFERROR($G$33*AS$33*$H11*AS19*(INDEX($H25:$K25,0,MATCH(SUM($H$33:AS$33),$H$6:$DS$6,0))),0)</f>
        <v>0</v>
      </c>
      <c r="AT87" s="283">
        <f>IFERROR($G$33*AT$33*$H11*AT19*(INDEX($H25:$K25,0,MATCH(SUM($H$33:AT$33),$H$6:$DS$6,0))),0)</f>
        <v>0</v>
      </c>
      <c r="AU87" s="283">
        <f>IFERROR($G$33*AU$33*$H11*AU19*(INDEX($H25:$K25,0,MATCH(SUM($H$33:AU$33),$H$6:$DS$6,0))),0)</f>
        <v>0</v>
      </c>
      <c r="AV87" s="283">
        <f>IFERROR($G$33*AV$33*$H11*AV19*(INDEX($H25:$K25,0,MATCH(SUM($H$33:AV$33),$H$6:$DS$6,0))),0)</f>
        <v>0</v>
      </c>
      <c r="AW87" s="283">
        <f>IFERROR($G$33*AW$33*$H11*AW19*(INDEX($H25:$K25,0,MATCH(SUM($H$33:AW$33),$H$6:$DS$6,0))),0)</f>
        <v>0</v>
      </c>
      <c r="AX87" s="283">
        <f>IFERROR($G$33*AX$33*$H11*AX19*(INDEX($H25:$K25,0,MATCH(SUM($H$33:AX$33),$H$6:$DS$6,0))),0)</f>
        <v>0</v>
      </c>
      <c r="AY87" s="283">
        <f>IFERROR($G$33*AY$33*$H11*AY19*(INDEX($H25:$K25,0,MATCH(SUM($H$33:AY$33),$H$6:$DS$6,0))),0)</f>
        <v>0</v>
      </c>
      <c r="AZ87" s="283">
        <f>IFERROR($G$33*AZ$33*$H11*AZ19*(INDEX($H25:$K25,0,MATCH(SUM($H$33:AZ$33),$H$6:$DS$6,0))),0)</f>
        <v>0</v>
      </c>
      <c r="BA87" s="283">
        <f>IFERROR($G$33*BA$33*$H11*BA19*(INDEX($H25:$K25,0,MATCH(SUM($H$33:BA$33),$H$6:$DS$6,0))),0)</f>
        <v>0</v>
      </c>
      <c r="BB87" s="283">
        <f>IFERROR($G$33*BB$33*$H11*BB19*(INDEX($H25:$K25,0,MATCH(SUM($H$33:BB$33),$H$6:$DS$6,0))),0)</f>
        <v>0</v>
      </c>
      <c r="BC87" s="283">
        <f>IFERROR($G$33*BC$33*$H11*BC19*(INDEX($H25:$K25,0,MATCH(SUM($H$33:BC$33),$H$6:$DS$6,0))),0)</f>
        <v>0</v>
      </c>
      <c r="BD87" s="283">
        <f>IFERROR($G$33*BD$33*$H11*BD19*(INDEX($H25:$K25,0,MATCH(SUM($H$33:BD$33),$H$6:$DS$6,0))),0)</f>
        <v>0</v>
      </c>
      <c r="BE87" s="283">
        <f>IFERROR($G$33*BE$33*$H11*BE19*(INDEX($H25:$K25,0,MATCH(SUM($H$33:BE$33),$H$6:$DS$6,0))),0)</f>
        <v>0</v>
      </c>
      <c r="BF87" s="283">
        <f>IFERROR($G$33*BF$33*$H11*BF19*(INDEX($H25:$K25,0,MATCH(SUM($H$33:BF$33),$H$6:$DS$6,0))),0)</f>
        <v>0</v>
      </c>
      <c r="BG87" s="283">
        <f>IFERROR($G$33*BG$33*$H11*BG19*(INDEX($H25:$K25,0,MATCH(SUM($H$33:BG$33),$H$6:$DS$6,0))),0)</f>
        <v>0</v>
      </c>
      <c r="BH87" s="283">
        <f>IFERROR($G$33*BH$33*$H11*BH19*(INDEX($H25:$K25,0,MATCH(SUM($H$33:BH$33),$H$6:$DS$6,0))),0)</f>
        <v>0</v>
      </c>
      <c r="BI87" s="283">
        <f>IFERROR($G$33*BI$33*$H11*BI19*(INDEX($H25:$K25,0,MATCH(SUM($H$33:BI$33),$H$6:$DS$6,0))),0)</f>
        <v>0</v>
      </c>
      <c r="BJ87" s="283">
        <f>IFERROR($G$33*BJ$33*$H11*BJ19*(INDEX($H25:$K25,0,MATCH(SUM($H$33:BJ$33),$H$6:$DS$6,0))),0)</f>
        <v>0</v>
      </c>
      <c r="BK87" s="283">
        <f>IFERROR($G$33*BK$33*$H11*BK19*(INDEX($H25:$K25,0,MATCH(SUM($H$33:BK$33),$H$6:$DS$6,0))),0)</f>
        <v>0</v>
      </c>
      <c r="BL87" s="283">
        <f>IFERROR($G$33*BL$33*$H11*BL19*(INDEX($H25:$K25,0,MATCH(SUM($H$33:BL$33),$H$6:$DS$6,0))),0)</f>
        <v>0</v>
      </c>
      <c r="BM87" s="283">
        <f>IFERROR($G$33*BM$33*$H11*BM19*(INDEX($H25:$K25,0,MATCH(SUM($H$33:BM$33),$H$6:$DS$6,0))),0)</f>
        <v>0</v>
      </c>
      <c r="BN87" s="283">
        <f>IFERROR($G$33*BN$33*$H11*BN19*(INDEX($H25:$K25,0,MATCH(SUM($H$33:BN$33),$H$6:$DS$6,0))),0)</f>
        <v>0</v>
      </c>
      <c r="BO87" s="283">
        <f>IFERROR($G$33*BO$33*$H11*BO19*(INDEX($H25:$K25,0,MATCH(SUM($H$33:BO$33),$H$6:$DS$6,0))),0)</f>
        <v>0</v>
      </c>
      <c r="BP87" s="283">
        <f>IFERROR($G$33*BP$33*$H11*BP19*(INDEX($H25:$K25,0,MATCH(SUM($H$33:BP$33),$H$6:$DS$6,0))),0)</f>
        <v>0</v>
      </c>
      <c r="BQ87" s="283">
        <f>IFERROR($G$33*BQ$33*$H11*BQ19*(INDEX($H25:$K25,0,MATCH(SUM($H$33:BQ$33),$H$6:$DS$6,0))),0)</f>
        <v>0</v>
      </c>
      <c r="BR87" s="283">
        <f>IFERROR($G$33*BR$33*$H11*BR19*(INDEX($H25:$K25,0,MATCH(SUM($H$33:BR$33),$H$6:$DS$6,0))),0)</f>
        <v>0</v>
      </c>
      <c r="BS87" s="283">
        <f>IFERROR($G$33*BS$33*$H11*BS19*(INDEX($H25:$K25,0,MATCH(SUM($H$33:BS$33),$H$6:$DS$6,0))),0)</f>
        <v>0</v>
      </c>
      <c r="BT87" s="283">
        <f>IFERROR($G$33*BT$33*$H11*BT19*(INDEX($H25:$K25,0,MATCH(SUM($H$33:BT$33),$H$6:$DS$6,0))),0)</f>
        <v>0</v>
      </c>
      <c r="BU87" s="283">
        <f>IFERROR($G$33*BU$33*$H11*BU19*(INDEX($H25:$K25,0,MATCH(SUM($H$33:BU$33),$H$6:$DS$6,0))),0)</f>
        <v>0</v>
      </c>
      <c r="BV87" s="283">
        <f>IFERROR($G$33*BV$33*$H11*BV19*(INDEX($H25:$K25,0,MATCH(SUM($H$33:BV$33),$H$6:$DS$6,0))),0)</f>
        <v>0</v>
      </c>
      <c r="BW87" s="283">
        <f>IFERROR($G$33*BW$33*$H11*BW19*(INDEX($H25:$K25,0,MATCH(SUM($H$33:BW$33),$H$6:$DS$6,0))),0)</f>
        <v>0</v>
      </c>
      <c r="BX87" s="283">
        <f>IFERROR($G$33*BX$33*$H11*BX19*(INDEX($H25:$K25,0,MATCH(SUM($H$33:BX$33),$H$6:$DS$6,0))),0)</f>
        <v>0</v>
      </c>
      <c r="BY87" s="283">
        <f>IFERROR($G$33*BY$33*$H11*BY19*(INDEX($H25:$K25,0,MATCH(SUM($H$33:BY$33),$H$6:$DS$6,0))),0)</f>
        <v>0</v>
      </c>
      <c r="BZ87" s="283">
        <f>IFERROR($G$33*BZ$33*$H11*BZ19*(INDEX($H25:$K25,0,MATCH(SUM($H$33:BZ$33),$H$6:$DS$6,0))),0)</f>
        <v>0</v>
      </c>
      <c r="CA87" s="283">
        <f>IFERROR($G$33*CA$33*$H11*CA19*(INDEX($H25:$K25,0,MATCH(SUM($H$33:CA$33),$H$6:$DS$6,0))),0)</f>
        <v>0</v>
      </c>
      <c r="CB87" s="283">
        <f>IFERROR($G$33*CB$33*$H11*CB19*(INDEX($H25:$K25,0,MATCH(SUM($H$33:CB$33),$H$6:$DS$6,0))),0)</f>
        <v>0</v>
      </c>
      <c r="CC87" s="283">
        <f>IFERROR($G$33*CC$33*$H11*CC19*(INDEX($H25:$K25,0,MATCH(SUM($H$33:CC$33),$H$6:$DS$6,0))),0)</f>
        <v>0</v>
      </c>
      <c r="CD87" s="283">
        <f>IFERROR($G$33*CD$33*$H11*CD19*(INDEX($H25:$K25,0,MATCH(SUM($H$33:CD$33),$H$6:$DS$6,0))),0)</f>
        <v>0</v>
      </c>
      <c r="CE87" s="283">
        <f>IFERROR($G$33*CE$33*$H11*CE19*(INDEX($H25:$K25,0,MATCH(SUM($H$33:CE$33),$H$6:$DS$6,0))),0)</f>
        <v>0</v>
      </c>
      <c r="CF87" s="283">
        <f>IFERROR($G$33*CF$33*$H11*CF19*(INDEX($H25:$K25,0,MATCH(SUM($H$33:CF$33),$H$6:$DS$6,0))),0)</f>
        <v>0</v>
      </c>
      <c r="CG87" s="283">
        <f>IFERROR($G$33*CG$33*$H11*CG19*(INDEX($H25:$K25,0,MATCH(SUM($H$33:CG$33),$H$6:$DS$6,0))),0)</f>
        <v>0</v>
      </c>
      <c r="CH87" s="283">
        <f>IFERROR($G$33*CH$33*$H11*CH19*(INDEX($H25:$K25,0,MATCH(SUM($H$33:CH$33),$H$6:$DS$6,0))),0)</f>
        <v>0</v>
      </c>
      <c r="CI87" s="283">
        <f>IFERROR($G$33*CI$33*$H11*CI19*(INDEX($H25:$K25,0,MATCH(SUM($H$33:CI$33),$H$6:$DS$6,0))),0)</f>
        <v>0</v>
      </c>
      <c r="CJ87" s="283">
        <f>IFERROR($G$33*CJ$33*$H11*CJ19*(INDEX($H25:$K25,0,MATCH(SUM($H$33:CJ$33),$H$6:$DS$6,0))),0)</f>
        <v>0</v>
      </c>
      <c r="CK87" s="283">
        <f>IFERROR($G$33*CK$33*$H11*CK19*(INDEX($H25:$K25,0,MATCH(SUM($H$33:CK$33),$H$6:$DS$6,0))),0)</f>
        <v>0</v>
      </c>
      <c r="CL87" s="283">
        <f>IFERROR($G$33*CL$33*$H11*CL19*(INDEX($H25:$K25,0,MATCH(SUM($H$33:CL$33),$H$6:$DS$6,0))),0)</f>
        <v>0</v>
      </c>
      <c r="CM87" s="283">
        <f>IFERROR($G$33*CM$33*$H11*CM19*(INDEX($H25:$K25,0,MATCH(SUM($H$33:CM$33),$H$6:$DS$6,0))),0)</f>
        <v>0</v>
      </c>
      <c r="CN87" s="283">
        <f>IFERROR($G$33*CN$33*$H11*CN19*(INDEX($H25:$K25,0,MATCH(SUM($H$33:CN$33),$H$6:$DS$6,0))),0)</f>
        <v>0</v>
      </c>
      <c r="CO87" s="283">
        <f>IFERROR($G$33*CO$33*$H11*CO19*(INDEX($H25:$K25,0,MATCH(SUM($H$33:CO$33),$H$6:$DS$6,0))),0)</f>
        <v>0</v>
      </c>
      <c r="CP87" s="283">
        <f>IFERROR($G$33*CP$33*$H11*CP19*(INDEX($H25:$K25,0,MATCH(SUM($H$33:CP$33),$H$6:$DS$6,0))),0)</f>
        <v>0</v>
      </c>
      <c r="CQ87" s="283">
        <f>IFERROR($G$33*CQ$33*$H11*CQ19*(INDEX($H25:$K25,0,MATCH(SUM($H$33:CQ$33),$H$6:$DS$6,0))),0)</f>
        <v>0</v>
      </c>
      <c r="CR87" s="283">
        <f>IFERROR($G$33*CR$33*$H11*CR19*(INDEX($H25:$K25,0,MATCH(SUM($H$33:CR$33),$H$6:$DS$6,0))),0)</f>
        <v>0</v>
      </c>
      <c r="CS87" s="283">
        <f>IFERROR($G$33*CS$33*$H11*CS19*(INDEX($H25:$K25,0,MATCH(SUM($H$33:CS$33),$H$6:$DS$6,0))),0)</f>
        <v>0</v>
      </c>
      <c r="CT87" s="283">
        <f>IFERROR($G$33*CT$33*$H11*CT19*(INDEX($H25:$K25,0,MATCH(SUM($H$33:CT$33),$H$6:$DS$6,0))),0)</f>
        <v>0</v>
      </c>
      <c r="CU87" s="283">
        <f>IFERROR($G$33*CU$33*$H11*CU19*(INDEX($H25:$K25,0,MATCH(SUM($H$33:CU$33),$H$6:$DS$6,0))),0)</f>
        <v>0</v>
      </c>
      <c r="CV87" s="283">
        <f>IFERROR($G$33*CV$33*$H11*CV19*(INDEX($H25:$K25,0,MATCH(SUM($H$33:CV$33),$H$6:$DS$6,0))),0)</f>
        <v>0</v>
      </c>
      <c r="CW87" s="283">
        <f>IFERROR($G$33*CW$33*$H11*CW19*(INDEX($H25:$K25,0,MATCH(SUM($H$33:CW$33),$H$6:$DS$6,0))),0)</f>
        <v>0</v>
      </c>
      <c r="CX87" s="283">
        <f>IFERROR($G$33*CX$33*$H11*CX19*(INDEX($H25:$K25,0,MATCH(SUM($H$33:CX$33),$H$6:$DS$6,0))),0)</f>
        <v>0</v>
      </c>
      <c r="CY87" s="283">
        <f>IFERROR($G$33*CY$33*$H11*CY19*(INDEX($H25:$K25,0,MATCH(SUM($H$33:CY$33),$H$6:$DS$6,0))),0)</f>
        <v>0</v>
      </c>
      <c r="CZ87" s="283">
        <f>IFERROR($G$33*CZ$33*$H11*CZ19*(INDEX($H25:$K25,0,MATCH(SUM($H$33:CZ$33),$H$6:$DS$6,0))),0)</f>
        <v>0</v>
      </c>
      <c r="DA87" s="283">
        <f>IFERROR($G$33*DA$33*$H11*DA19*(INDEX($H25:$K25,0,MATCH(SUM($H$33:DA$33),$H$6:$DS$6,0))),0)</f>
        <v>0</v>
      </c>
      <c r="DB87" s="283">
        <f>IFERROR($G$33*DB$33*$H11*DB19*(INDEX($H25:$K25,0,MATCH(SUM($H$33:DB$33),$H$6:$DS$6,0))),0)</f>
        <v>0</v>
      </c>
      <c r="DC87" s="283">
        <f>IFERROR($G$33*DC$33*$H11*DC19*(INDEX($H25:$K25,0,MATCH(SUM($H$33:DC$33),$H$6:$DS$6,0))),0)</f>
        <v>0</v>
      </c>
      <c r="DD87" s="283">
        <f>IFERROR($G$33*DD$33*$H11*DD19*(INDEX($H25:$K25,0,MATCH(SUM($H$33:DD$33),$H$6:$DS$6,0))),0)</f>
        <v>0</v>
      </c>
      <c r="DE87" s="283">
        <f>IFERROR($G$33*DE$33*$H11*DE19*(INDEX($H25:$K25,0,MATCH(SUM($H$33:DE$33),$H$6:$DS$6,0))),0)</f>
        <v>0</v>
      </c>
      <c r="DF87" s="283">
        <f>IFERROR($G$33*DF$33*$H11*DF19*(INDEX($H25:$K25,0,MATCH(SUM($H$33:DF$33),$H$6:$DS$6,0))),0)</f>
        <v>0</v>
      </c>
      <c r="DG87" s="283">
        <f>IFERROR($G$33*DG$33*$H11*DG19*(INDEX($H25:$K25,0,MATCH(SUM($H$33:DG$33),$H$6:$DS$6,0))),0)</f>
        <v>0</v>
      </c>
      <c r="DH87" s="283">
        <f>IFERROR($G$33*DH$33*$H11*DH19*(INDEX($H25:$K25,0,MATCH(SUM($H$33:DH$33),$H$6:$DS$6,0))),0)</f>
        <v>0</v>
      </c>
      <c r="DI87" s="283">
        <f>IFERROR($G$33*DI$33*$H11*DI19*(INDEX($H25:$K25,0,MATCH(SUM($H$33:DI$33),$H$6:$DS$6,0))),0)</f>
        <v>0</v>
      </c>
      <c r="DJ87" s="283">
        <f>IFERROR($G$33*DJ$33*$H11*DJ19*(INDEX($H25:$K25,0,MATCH(SUM($H$33:DJ$33),$H$6:$DS$6,0))),0)</f>
        <v>0</v>
      </c>
      <c r="DK87" s="283">
        <f>IFERROR($G$33*DK$33*$H11*DK19*(INDEX($H25:$K25,0,MATCH(SUM($H$33:DK$33),$H$6:$DS$6,0))),0)</f>
        <v>0</v>
      </c>
      <c r="DL87" s="283">
        <f>IFERROR($G$33*DL$33*$H11*DL19*(INDEX($H25:$K25,0,MATCH(SUM($H$33:DL$33),$H$6:$DS$6,0))),0)</f>
        <v>0</v>
      </c>
      <c r="DM87" s="283">
        <f>IFERROR($G$33*DM$33*$H11*DM19*(INDEX($H25:$K25,0,MATCH(SUM($H$33:DM$33),$H$6:$DS$6,0))),0)</f>
        <v>0</v>
      </c>
      <c r="DN87" s="283">
        <f>IFERROR($G$33*DN$33*$H11*DN19*(INDEX($H25:$K25,0,MATCH(SUM($H$33:DN$33),$H$6:$DS$6,0))),0)</f>
        <v>0</v>
      </c>
      <c r="DO87" s="283">
        <f>IFERROR($G$33*DO$33*$H11*DO19*(INDEX($H25:$K25,0,MATCH(SUM($H$33:DO$33),$H$6:$DS$6,0))),0)</f>
        <v>0</v>
      </c>
      <c r="DP87" s="283">
        <f>IFERROR($G$33*DP$33*$H11*DP19*(INDEX($H25:$K25,0,MATCH(SUM($H$33:DP$33),$H$6:$DS$6,0))),0)</f>
        <v>0</v>
      </c>
      <c r="DQ87" s="283">
        <f>IFERROR($G$33*DQ$33*$H11*DQ19*(INDEX($H25:$K25,0,MATCH(SUM($H$33:DQ$33),$H$6:$DS$6,0))),0)</f>
        <v>0</v>
      </c>
      <c r="DR87" s="283">
        <f>IFERROR($G$33*DR$33*$H11*DR19*(INDEX($H25:$K25,0,MATCH(SUM($H$33:DR$33),$H$6:$DS$6,0))),0)</f>
        <v>0</v>
      </c>
      <c r="DS87" s="283">
        <f>IFERROR($G$33*DS$33*$H11*DS19*(INDEX($H25:$K25,0,MATCH(SUM($H$33:DS$33),$H$6:$DS$6,0))),0)</f>
        <v>0</v>
      </c>
      <c r="DT87" s="279"/>
    </row>
    <row r="88" spans="2:124" x14ac:dyDescent="0.3">
      <c r="C88" s="279"/>
      <c r="D88" s="280" t="str">
        <f t="shared" si="45"/>
        <v>Technological &amp; Service Fee</v>
      </c>
      <c r="E88" s="280"/>
      <c r="F88" s="281" t="str">
        <f t="shared" si="46"/>
        <v>INR Mn</v>
      </c>
      <c r="G88" s="282">
        <f t="shared" ref="G88:G90" si="47">SUM(H88:DS88)</f>
        <v>0</v>
      </c>
      <c r="H88" s="283">
        <f>IFERROR($G$33*H$33*$H12*H20*(INDEX($H26:$K26,0,MATCH(SUM($H$33:H$33),$H$6:$DS$6,0))),0)</f>
        <v>0</v>
      </c>
      <c r="I88" s="283">
        <f>IFERROR($G$33*I$33*$H12*I20*(INDEX($H26:$K26,0,MATCH(SUM($H$33:I$33),$H$6:$DS$6,0))),0)</f>
        <v>0</v>
      </c>
      <c r="J88" s="283">
        <f>IFERROR($G$33*J$33*$H12*J20*(INDEX($H26:$K26,0,MATCH(SUM($H$33:J$33),$H$6:$DS$6,0))),0)</f>
        <v>0</v>
      </c>
      <c r="K88" s="283">
        <f>IFERROR($G$33*K$33*$H12*K20*(INDEX($H26:$K26,0,MATCH(SUM($H$33:K$33),$H$6:$DS$6,0))),0)</f>
        <v>0</v>
      </c>
      <c r="L88" s="283">
        <f>IFERROR($G$33*L$33*$H12*L20*(INDEX($H26:$K26,0,MATCH(SUM($H$33:L$33),$H$6:$DS$6,0))),0)</f>
        <v>0</v>
      </c>
      <c r="M88" s="283">
        <f>IFERROR($G$33*M$33*$H12*M20*(INDEX($H26:$K26,0,MATCH(SUM($H$33:M$33),$H$6:$DS$6,0))),0)</f>
        <v>0</v>
      </c>
      <c r="N88" s="283">
        <f>IFERROR($G$33*N$33*$H12*N20*(INDEX($H26:$K26,0,MATCH(SUM($H$33:N$33),$H$6:$DS$6,0))),0)</f>
        <v>0</v>
      </c>
      <c r="O88" s="283">
        <f>IFERROR($G$33*O$33*$H12*O20*(INDEX($H26:$K26,0,MATCH(SUM($H$33:O$33),$H$6:$DS$6,0))),0)</f>
        <v>0</v>
      </c>
      <c r="P88" s="283">
        <f>IFERROR($G$33*P$33*$H12*P20*(INDEX($H26:$K26,0,MATCH(SUM($H$33:P$33),$H$6:$DS$6,0))),0)</f>
        <v>0</v>
      </c>
      <c r="Q88" s="283">
        <f>IFERROR($G$33*Q$33*$H12*Q20*(INDEX($H26:$K26,0,MATCH(SUM($H$33:Q$33),$H$6:$DS$6,0))),0)</f>
        <v>0</v>
      </c>
      <c r="R88" s="283">
        <f>IFERROR($G$33*R$33*$H12*R20*(INDEX($H26:$K26,0,MATCH(SUM($H$33:R$33),$H$6:$DS$6,0))),0)</f>
        <v>0</v>
      </c>
      <c r="S88" s="283">
        <f>IFERROR($G$33*S$33*$H12*S20*(INDEX($H26:$K26,0,MATCH(SUM($H$33:S$33),$H$6:$DS$6,0))),0)</f>
        <v>0</v>
      </c>
      <c r="T88" s="283">
        <f>IFERROR($G$33*T$33*$H12*T20*(INDEX($H26:$K26,0,MATCH(SUM($H$33:T$33),$H$6:$DS$6,0))),0)</f>
        <v>0</v>
      </c>
      <c r="U88" s="283">
        <f>IFERROR($G$33*U$33*$H12*U20*(INDEX($H26:$K26,0,MATCH(SUM($H$33:U$33),$H$6:$DS$6,0))),0)</f>
        <v>0</v>
      </c>
      <c r="V88" s="283">
        <f>IFERROR($G$33*V$33*$H12*V20*(INDEX($H26:$K26,0,MATCH(SUM($H$33:V$33),$H$6:$DS$6,0))),0)</f>
        <v>0</v>
      </c>
      <c r="W88" s="283">
        <f>IFERROR($G$33*W$33*$H12*W20*(INDEX($H26:$K26,0,MATCH(SUM($H$33:W$33),$H$6:$DS$6,0))),0)</f>
        <v>0</v>
      </c>
      <c r="X88" s="283">
        <f>IFERROR($G$33*X$33*$H12*X20*(INDEX($H26:$K26,0,MATCH(SUM($H$33:X$33),$H$6:$DS$6,0))),0)</f>
        <v>0</v>
      </c>
      <c r="Y88" s="283">
        <f>IFERROR($G$33*Y$33*$H12*Y20*(INDEX($H26:$K26,0,MATCH(SUM($H$33:Y$33),$H$6:$DS$6,0))),0)</f>
        <v>0</v>
      </c>
      <c r="Z88" s="283">
        <f>IFERROR($G$33*Z$33*$H12*Z20*(INDEX($H26:$K26,0,MATCH(SUM($H$33:Z$33),$H$6:$DS$6,0))),0)</f>
        <v>0</v>
      </c>
      <c r="AA88" s="283">
        <f>IFERROR($G$33*AA$33*$H12*AA20*(INDEX($H26:$K26,0,MATCH(SUM($H$33:AA$33),$H$6:$DS$6,0))),0)</f>
        <v>0</v>
      </c>
      <c r="AB88" s="283">
        <f>IFERROR($G$33*AB$33*$H12*AB20*(INDEX($H26:$K26,0,MATCH(SUM($H$33:AB$33),$H$6:$DS$6,0))),0)</f>
        <v>0</v>
      </c>
      <c r="AC88" s="283">
        <f>IFERROR($G$33*AC$33*$H12*AC20*(INDEX($H26:$K26,0,MATCH(SUM($H$33:AC$33),$H$6:$DS$6,0))),0)</f>
        <v>0</v>
      </c>
      <c r="AD88" s="283">
        <f>IFERROR($G$33*AD$33*$H12*AD20*(INDEX($H26:$K26,0,MATCH(SUM($H$33:AD$33),$H$6:$DS$6,0))),0)</f>
        <v>0</v>
      </c>
      <c r="AE88" s="283">
        <f>IFERROR($G$33*AE$33*$H12*AE20*(INDEX($H26:$K26,0,MATCH(SUM($H$33:AE$33),$H$6:$DS$6,0))),0)</f>
        <v>0</v>
      </c>
      <c r="AF88" s="283">
        <f>IFERROR($G$33*AF$33*$H12*AF20*(INDEX($H26:$K26,0,MATCH(SUM($H$33:AF$33),$H$6:$DS$6,0))),0)</f>
        <v>0</v>
      </c>
      <c r="AG88" s="283">
        <f>IFERROR($G$33*AG$33*$H12*AG20*(INDEX($H26:$K26,0,MATCH(SUM($H$33:AG$33),$H$6:$DS$6,0))),0)</f>
        <v>0</v>
      </c>
      <c r="AH88" s="283">
        <f>IFERROR($G$33*AH$33*$H12*AH20*(INDEX($H26:$K26,0,MATCH(SUM($H$33:AH$33),$H$6:$DS$6,0))),0)</f>
        <v>0</v>
      </c>
      <c r="AI88" s="283">
        <f>IFERROR($G$33*AI$33*$H12*AI20*(INDEX($H26:$K26,0,MATCH(SUM($H$33:AI$33),$H$6:$DS$6,0))),0)</f>
        <v>0</v>
      </c>
      <c r="AJ88" s="283">
        <f>IFERROR($G$33*AJ$33*$H12*AJ20*(INDEX($H26:$K26,0,MATCH(SUM($H$33:AJ$33),$H$6:$DS$6,0))),0)</f>
        <v>0</v>
      </c>
      <c r="AK88" s="283">
        <f>IFERROR($G$33*AK$33*$H12*AK20*(INDEX($H26:$K26,0,MATCH(SUM($H$33:AK$33),$H$6:$DS$6,0))),0)</f>
        <v>0</v>
      </c>
      <c r="AL88" s="283">
        <f>IFERROR($G$33*AL$33*$H12*AL20*(INDEX($H26:$K26,0,MATCH(SUM($H$33:AL$33),$H$6:$DS$6,0))),0)</f>
        <v>0</v>
      </c>
      <c r="AM88" s="283">
        <f>IFERROR($G$33*AM$33*$H12*AM20*(INDEX($H26:$K26,0,MATCH(SUM($H$33:AM$33),$H$6:$DS$6,0))),0)</f>
        <v>0</v>
      </c>
      <c r="AN88" s="283">
        <f>IFERROR($G$33*AN$33*$H12*AN20*(INDEX($H26:$K26,0,MATCH(SUM($H$33:AN$33),$H$6:$DS$6,0))),0)</f>
        <v>0</v>
      </c>
      <c r="AO88" s="283">
        <f>IFERROR($G$33*AO$33*$H12*AO20*(INDEX($H26:$K26,0,MATCH(SUM($H$33:AO$33),$H$6:$DS$6,0))),0)</f>
        <v>0</v>
      </c>
      <c r="AP88" s="283">
        <f>IFERROR($G$33*AP$33*$H12*AP20*(INDEX($H26:$K26,0,MATCH(SUM($H$33:AP$33),$H$6:$DS$6,0))),0)</f>
        <v>0</v>
      </c>
      <c r="AQ88" s="283">
        <f>IFERROR($G$33*AQ$33*$H12*AQ20*(INDEX($H26:$K26,0,MATCH(SUM($H$33:AQ$33),$H$6:$DS$6,0))),0)</f>
        <v>0</v>
      </c>
      <c r="AR88" s="283">
        <f>IFERROR($G$33*AR$33*$H12*AR20*(INDEX($H26:$K26,0,MATCH(SUM($H$33:AR$33),$H$6:$DS$6,0))),0)</f>
        <v>0</v>
      </c>
      <c r="AS88" s="283">
        <f>IFERROR($G$33*AS$33*$H12*AS20*(INDEX($H26:$K26,0,MATCH(SUM($H$33:AS$33),$H$6:$DS$6,0))),0)</f>
        <v>0</v>
      </c>
      <c r="AT88" s="283">
        <f>IFERROR($G$33*AT$33*$H12*AT20*(INDEX($H26:$K26,0,MATCH(SUM($H$33:AT$33),$H$6:$DS$6,0))),0)</f>
        <v>0</v>
      </c>
      <c r="AU88" s="283">
        <f>IFERROR($G$33*AU$33*$H12*AU20*(INDEX($H26:$K26,0,MATCH(SUM($H$33:AU$33),$H$6:$DS$6,0))),0)</f>
        <v>0</v>
      </c>
      <c r="AV88" s="283">
        <f>IFERROR($G$33*AV$33*$H12*AV20*(INDEX($H26:$K26,0,MATCH(SUM($H$33:AV$33),$H$6:$DS$6,0))),0)</f>
        <v>0</v>
      </c>
      <c r="AW88" s="283">
        <f>IFERROR($G$33*AW$33*$H12*AW20*(INDEX($H26:$K26,0,MATCH(SUM($H$33:AW$33),$H$6:$DS$6,0))),0)</f>
        <v>0</v>
      </c>
      <c r="AX88" s="283">
        <f>IFERROR($G$33*AX$33*$H12*AX20*(INDEX($H26:$K26,0,MATCH(SUM($H$33:AX$33),$H$6:$DS$6,0))),0)</f>
        <v>0</v>
      </c>
      <c r="AY88" s="283">
        <f>IFERROR($G$33*AY$33*$H12*AY20*(INDEX($H26:$K26,0,MATCH(SUM($H$33:AY$33),$H$6:$DS$6,0))),0)</f>
        <v>0</v>
      </c>
      <c r="AZ88" s="283">
        <f>IFERROR($G$33*AZ$33*$H12*AZ20*(INDEX($H26:$K26,0,MATCH(SUM($H$33:AZ$33),$H$6:$DS$6,0))),0)</f>
        <v>0</v>
      </c>
      <c r="BA88" s="283">
        <f>IFERROR($G$33*BA$33*$H12*BA20*(INDEX($H26:$K26,0,MATCH(SUM($H$33:BA$33),$H$6:$DS$6,0))),0)</f>
        <v>0</v>
      </c>
      <c r="BB88" s="283">
        <f>IFERROR($G$33*BB$33*$H12*BB20*(INDEX($H26:$K26,0,MATCH(SUM($H$33:BB$33),$H$6:$DS$6,0))),0)</f>
        <v>0</v>
      </c>
      <c r="BC88" s="283">
        <f>IFERROR($G$33*BC$33*$H12*BC20*(INDEX($H26:$K26,0,MATCH(SUM($H$33:BC$33),$H$6:$DS$6,0))),0)</f>
        <v>0</v>
      </c>
      <c r="BD88" s="283">
        <f>IFERROR($G$33*BD$33*$H12*BD20*(INDEX($H26:$K26,0,MATCH(SUM($H$33:BD$33),$H$6:$DS$6,0))),0)</f>
        <v>0</v>
      </c>
      <c r="BE88" s="283">
        <f>IFERROR($G$33*BE$33*$H12*BE20*(INDEX($H26:$K26,0,MATCH(SUM($H$33:BE$33),$H$6:$DS$6,0))),0)</f>
        <v>0</v>
      </c>
      <c r="BF88" s="283">
        <f>IFERROR($G$33*BF$33*$H12*BF20*(INDEX($H26:$K26,0,MATCH(SUM($H$33:BF$33),$H$6:$DS$6,0))),0)</f>
        <v>0</v>
      </c>
      <c r="BG88" s="283">
        <f>IFERROR($G$33*BG$33*$H12*BG20*(INDEX($H26:$K26,0,MATCH(SUM($H$33:BG$33),$H$6:$DS$6,0))),0)</f>
        <v>0</v>
      </c>
      <c r="BH88" s="283">
        <f>IFERROR($G$33*BH$33*$H12*BH20*(INDEX($H26:$K26,0,MATCH(SUM($H$33:BH$33),$H$6:$DS$6,0))),0)</f>
        <v>0</v>
      </c>
      <c r="BI88" s="283">
        <f>IFERROR($G$33*BI$33*$H12*BI20*(INDEX($H26:$K26,0,MATCH(SUM($H$33:BI$33),$H$6:$DS$6,0))),0)</f>
        <v>0</v>
      </c>
      <c r="BJ88" s="283">
        <f>IFERROR($G$33*BJ$33*$H12*BJ20*(INDEX($H26:$K26,0,MATCH(SUM($H$33:BJ$33),$H$6:$DS$6,0))),0)</f>
        <v>0</v>
      </c>
      <c r="BK88" s="283">
        <f>IFERROR($G$33*BK$33*$H12*BK20*(INDEX($H26:$K26,0,MATCH(SUM($H$33:BK$33),$H$6:$DS$6,0))),0)</f>
        <v>0</v>
      </c>
      <c r="BL88" s="283">
        <f>IFERROR($G$33*BL$33*$H12*BL20*(INDEX($H26:$K26,0,MATCH(SUM($H$33:BL$33),$H$6:$DS$6,0))),0)</f>
        <v>0</v>
      </c>
      <c r="BM88" s="283">
        <f>IFERROR($G$33*BM$33*$H12*BM20*(INDEX($H26:$K26,0,MATCH(SUM($H$33:BM$33),$H$6:$DS$6,0))),0)</f>
        <v>0</v>
      </c>
      <c r="BN88" s="283">
        <f>IFERROR($G$33*BN$33*$H12*BN20*(INDEX($H26:$K26,0,MATCH(SUM($H$33:BN$33),$H$6:$DS$6,0))),0)</f>
        <v>0</v>
      </c>
      <c r="BO88" s="283">
        <f>IFERROR($G$33*BO$33*$H12*BO20*(INDEX($H26:$K26,0,MATCH(SUM($H$33:BO$33),$H$6:$DS$6,0))),0)</f>
        <v>0</v>
      </c>
      <c r="BP88" s="283">
        <f>IFERROR($G$33*BP$33*$H12*BP20*(INDEX($H26:$K26,0,MATCH(SUM($H$33:BP$33),$H$6:$DS$6,0))),0)</f>
        <v>0</v>
      </c>
      <c r="BQ88" s="283">
        <f>IFERROR($G$33*BQ$33*$H12*BQ20*(INDEX($H26:$K26,0,MATCH(SUM($H$33:BQ$33),$H$6:$DS$6,0))),0)</f>
        <v>0</v>
      </c>
      <c r="BR88" s="283">
        <f>IFERROR($G$33*BR$33*$H12*BR20*(INDEX($H26:$K26,0,MATCH(SUM($H$33:BR$33),$H$6:$DS$6,0))),0)</f>
        <v>0</v>
      </c>
      <c r="BS88" s="283">
        <f>IFERROR($G$33*BS$33*$H12*BS20*(INDEX($H26:$K26,0,MATCH(SUM($H$33:BS$33),$H$6:$DS$6,0))),0)</f>
        <v>0</v>
      </c>
      <c r="BT88" s="283">
        <f>IFERROR($G$33*BT$33*$H12*BT20*(INDEX($H26:$K26,0,MATCH(SUM($H$33:BT$33),$H$6:$DS$6,0))),0)</f>
        <v>0</v>
      </c>
      <c r="BU88" s="283">
        <f>IFERROR($G$33*BU$33*$H12*BU20*(INDEX($H26:$K26,0,MATCH(SUM($H$33:BU$33),$H$6:$DS$6,0))),0)</f>
        <v>0</v>
      </c>
      <c r="BV88" s="283">
        <f>IFERROR($G$33*BV$33*$H12*BV20*(INDEX($H26:$K26,0,MATCH(SUM($H$33:BV$33),$H$6:$DS$6,0))),0)</f>
        <v>0</v>
      </c>
      <c r="BW88" s="283">
        <f>IFERROR($G$33*BW$33*$H12*BW20*(INDEX($H26:$K26,0,MATCH(SUM($H$33:BW$33),$H$6:$DS$6,0))),0)</f>
        <v>0</v>
      </c>
      <c r="BX88" s="283">
        <f>IFERROR($G$33*BX$33*$H12*BX20*(INDEX($H26:$K26,0,MATCH(SUM($H$33:BX$33),$H$6:$DS$6,0))),0)</f>
        <v>0</v>
      </c>
      <c r="BY88" s="283">
        <f>IFERROR($G$33*BY$33*$H12*BY20*(INDEX($H26:$K26,0,MATCH(SUM($H$33:BY$33),$H$6:$DS$6,0))),0)</f>
        <v>0</v>
      </c>
      <c r="BZ88" s="283">
        <f>IFERROR($G$33*BZ$33*$H12*BZ20*(INDEX($H26:$K26,0,MATCH(SUM($H$33:BZ$33),$H$6:$DS$6,0))),0)</f>
        <v>0</v>
      </c>
      <c r="CA88" s="283">
        <f>IFERROR($G$33*CA$33*$H12*CA20*(INDEX($H26:$K26,0,MATCH(SUM($H$33:CA$33),$H$6:$DS$6,0))),0)</f>
        <v>0</v>
      </c>
      <c r="CB88" s="283">
        <f>IFERROR($G$33*CB$33*$H12*CB20*(INDEX($H26:$K26,0,MATCH(SUM($H$33:CB$33),$H$6:$DS$6,0))),0)</f>
        <v>0</v>
      </c>
      <c r="CC88" s="283">
        <f>IFERROR($G$33*CC$33*$H12*CC20*(INDEX($H26:$K26,0,MATCH(SUM($H$33:CC$33),$H$6:$DS$6,0))),0)</f>
        <v>0</v>
      </c>
      <c r="CD88" s="283">
        <f>IFERROR($G$33*CD$33*$H12*CD20*(INDEX($H26:$K26,0,MATCH(SUM($H$33:CD$33),$H$6:$DS$6,0))),0)</f>
        <v>0</v>
      </c>
      <c r="CE88" s="283">
        <f>IFERROR($G$33*CE$33*$H12*CE20*(INDEX($H26:$K26,0,MATCH(SUM($H$33:CE$33),$H$6:$DS$6,0))),0)</f>
        <v>0</v>
      </c>
      <c r="CF88" s="283">
        <f>IFERROR($G$33*CF$33*$H12*CF20*(INDEX($H26:$K26,0,MATCH(SUM($H$33:CF$33),$H$6:$DS$6,0))),0)</f>
        <v>0</v>
      </c>
      <c r="CG88" s="283">
        <f>IFERROR($G$33*CG$33*$H12*CG20*(INDEX($H26:$K26,0,MATCH(SUM($H$33:CG$33),$H$6:$DS$6,0))),0)</f>
        <v>0</v>
      </c>
      <c r="CH88" s="283">
        <f>IFERROR($G$33*CH$33*$H12*CH20*(INDEX($H26:$K26,0,MATCH(SUM($H$33:CH$33),$H$6:$DS$6,0))),0)</f>
        <v>0</v>
      </c>
      <c r="CI88" s="283">
        <f>IFERROR($G$33*CI$33*$H12*CI20*(INDEX($H26:$K26,0,MATCH(SUM($H$33:CI$33),$H$6:$DS$6,0))),0)</f>
        <v>0</v>
      </c>
      <c r="CJ88" s="283">
        <f>IFERROR($G$33*CJ$33*$H12*CJ20*(INDEX($H26:$K26,0,MATCH(SUM($H$33:CJ$33),$H$6:$DS$6,0))),0)</f>
        <v>0</v>
      </c>
      <c r="CK88" s="283">
        <f>IFERROR($G$33*CK$33*$H12*CK20*(INDEX($H26:$K26,0,MATCH(SUM($H$33:CK$33),$H$6:$DS$6,0))),0)</f>
        <v>0</v>
      </c>
      <c r="CL88" s="283">
        <f>IFERROR($G$33*CL$33*$H12*CL20*(INDEX($H26:$K26,0,MATCH(SUM($H$33:CL$33),$H$6:$DS$6,0))),0)</f>
        <v>0</v>
      </c>
      <c r="CM88" s="283">
        <f>IFERROR($G$33*CM$33*$H12*CM20*(INDEX($H26:$K26,0,MATCH(SUM($H$33:CM$33),$H$6:$DS$6,0))),0)</f>
        <v>0</v>
      </c>
      <c r="CN88" s="283">
        <f>IFERROR($G$33*CN$33*$H12*CN20*(INDEX($H26:$K26,0,MATCH(SUM($H$33:CN$33),$H$6:$DS$6,0))),0)</f>
        <v>0</v>
      </c>
      <c r="CO88" s="283">
        <f>IFERROR($G$33*CO$33*$H12*CO20*(INDEX($H26:$K26,0,MATCH(SUM($H$33:CO$33),$H$6:$DS$6,0))),0)</f>
        <v>0</v>
      </c>
      <c r="CP88" s="283">
        <f>IFERROR($G$33*CP$33*$H12*CP20*(INDEX($H26:$K26,0,MATCH(SUM($H$33:CP$33),$H$6:$DS$6,0))),0)</f>
        <v>0</v>
      </c>
      <c r="CQ88" s="283">
        <f>IFERROR($G$33*CQ$33*$H12*CQ20*(INDEX($H26:$K26,0,MATCH(SUM($H$33:CQ$33),$H$6:$DS$6,0))),0)</f>
        <v>0</v>
      </c>
      <c r="CR88" s="283">
        <f>IFERROR($G$33*CR$33*$H12*CR20*(INDEX($H26:$K26,0,MATCH(SUM($H$33:CR$33),$H$6:$DS$6,0))),0)</f>
        <v>0</v>
      </c>
      <c r="CS88" s="283">
        <f>IFERROR($G$33*CS$33*$H12*CS20*(INDEX($H26:$K26,0,MATCH(SUM($H$33:CS$33),$H$6:$DS$6,0))),0)</f>
        <v>0</v>
      </c>
      <c r="CT88" s="283">
        <f>IFERROR($G$33*CT$33*$H12*CT20*(INDEX($H26:$K26,0,MATCH(SUM($H$33:CT$33),$H$6:$DS$6,0))),0)</f>
        <v>0</v>
      </c>
      <c r="CU88" s="283">
        <f>IFERROR($G$33*CU$33*$H12*CU20*(INDEX($H26:$K26,0,MATCH(SUM($H$33:CU$33),$H$6:$DS$6,0))),0)</f>
        <v>0</v>
      </c>
      <c r="CV88" s="283">
        <f>IFERROR($G$33*CV$33*$H12*CV20*(INDEX($H26:$K26,0,MATCH(SUM($H$33:CV$33),$H$6:$DS$6,0))),0)</f>
        <v>0</v>
      </c>
      <c r="CW88" s="283">
        <f>IFERROR($G$33*CW$33*$H12*CW20*(INDEX($H26:$K26,0,MATCH(SUM($H$33:CW$33),$H$6:$DS$6,0))),0)</f>
        <v>0</v>
      </c>
      <c r="CX88" s="283">
        <f>IFERROR($G$33*CX$33*$H12*CX20*(INDEX($H26:$K26,0,MATCH(SUM($H$33:CX$33),$H$6:$DS$6,0))),0)</f>
        <v>0</v>
      </c>
      <c r="CY88" s="283">
        <f>IFERROR($G$33*CY$33*$H12*CY20*(INDEX($H26:$K26,0,MATCH(SUM($H$33:CY$33),$H$6:$DS$6,0))),0)</f>
        <v>0</v>
      </c>
      <c r="CZ88" s="283">
        <f>IFERROR($G$33*CZ$33*$H12*CZ20*(INDEX($H26:$K26,0,MATCH(SUM($H$33:CZ$33),$H$6:$DS$6,0))),0)</f>
        <v>0</v>
      </c>
      <c r="DA88" s="283">
        <f>IFERROR($G$33*DA$33*$H12*DA20*(INDEX($H26:$K26,0,MATCH(SUM($H$33:DA$33),$H$6:$DS$6,0))),0)</f>
        <v>0</v>
      </c>
      <c r="DB88" s="283">
        <f>IFERROR($G$33*DB$33*$H12*DB20*(INDEX($H26:$K26,0,MATCH(SUM($H$33:DB$33),$H$6:$DS$6,0))),0)</f>
        <v>0</v>
      </c>
      <c r="DC88" s="283">
        <f>IFERROR($G$33*DC$33*$H12*DC20*(INDEX($H26:$K26,0,MATCH(SUM($H$33:DC$33),$H$6:$DS$6,0))),0)</f>
        <v>0</v>
      </c>
      <c r="DD88" s="283">
        <f>IFERROR($G$33*DD$33*$H12*DD20*(INDEX($H26:$K26,0,MATCH(SUM($H$33:DD$33),$H$6:$DS$6,0))),0)</f>
        <v>0</v>
      </c>
      <c r="DE88" s="283">
        <f>IFERROR($G$33*DE$33*$H12*DE20*(INDEX($H26:$K26,0,MATCH(SUM($H$33:DE$33),$H$6:$DS$6,0))),0)</f>
        <v>0</v>
      </c>
      <c r="DF88" s="283">
        <f>IFERROR($G$33*DF$33*$H12*DF20*(INDEX($H26:$K26,0,MATCH(SUM($H$33:DF$33),$H$6:$DS$6,0))),0)</f>
        <v>0</v>
      </c>
      <c r="DG88" s="283">
        <f>IFERROR($G$33*DG$33*$H12*DG20*(INDEX($H26:$K26,0,MATCH(SUM($H$33:DG$33),$H$6:$DS$6,0))),0)</f>
        <v>0</v>
      </c>
      <c r="DH88" s="283">
        <f>IFERROR($G$33*DH$33*$H12*DH20*(INDEX($H26:$K26,0,MATCH(SUM($H$33:DH$33),$H$6:$DS$6,0))),0)</f>
        <v>0</v>
      </c>
      <c r="DI88" s="283">
        <f>IFERROR($G$33*DI$33*$H12*DI20*(INDEX($H26:$K26,0,MATCH(SUM($H$33:DI$33),$H$6:$DS$6,0))),0)</f>
        <v>0</v>
      </c>
      <c r="DJ88" s="283">
        <f>IFERROR($G$33*DJ$33*$H12*DJ20*(INDEX($H26:$K26,0,MATCH(SUM($H$33:DJ$33),$H$6:$DS$6,0))),0)</f>
        <v>0</v>
      </c>
      <c r="DK88" s="283">
        <f>IFERROR($G$33*DK$33*$H12*DK20*(INDEX($H26:$K26,0,MATCH(SUM($H$33:DK$33),$H$6:$DS$6,0))),0)</f>
        <v>0</v>
      </c>
      <c r="DL88" s="283">
        <f>IFERROR($G$33*DL$33*$H12*DL20*(INDEX($H26:$K26,0,MATCH(SUM($H$33:DL$33),$H$6:$DS$6,0))),0)</f>
        <v>0</v>
      </c>
      <c r="DM88" s="283">
        <f>IFERROR($G$33*DM$33*$H12*DM20*(INDEX($H26:$K26,0,MATCH(SUM($H$33:DM$33),$H$6:$DS$6,0))),0)</f>
        <v>0</v>
      </c>
      <c r="DN88" s="283">
        <f>IFERROR($G$33*DN$33*$H12*DN20*(INDEX($H26:$K26,0,MATCH(SUM($H$33:DN$33),$H$6:$DS$6,0))),0)</f>
        <v>0</v>
      </c>
      <c r="DO88" s="283">
        <f>IFERROR($G$33*DO$33*$H12*DO20*(INDEX($H26:$K26,0,MATCH(SUM($H$33:DO$33),$H$6:$DS$6,0))),0)</f>
        <v>0</v>
      </c>
      <c r="DP88" s="283">
        <f>IFERROR($G$33*DP$33*$H12*DP20*(INDEX($H26:$K26,0,MATCH(SUM($H$33:DP$33),$H$6:$DS$6,0))),0)</f>
        <v>0</v>
      </c>
      <c r="DQ88" s="283">
        <f>IFERROR($G$33*DQ$33*$H12*DQ20*(INDEX($H26:$K26,0,MATCH(SUM($H$33:DQ$33),$H$6:$DS$6,0))),0)</f>
        <v>0</v>
      </c>
      <c r="DR88" s="283">
        <f>IFERROR($G$33*DR$33*$H12*DR20*(INDEX($H26:$K26,0,MATCH(SUM($H$33:DR$33),$H$6:$DS$6,0))),0)</f>
        <v>0</v>
      </c>
      <c r="DS88" s="283">
        <f>IFERROR($G$33*DS$33*$H12*DS20*(INDEX($H26:$K26,0,MATCH(SUM($H$33:DS$33),$H$6:$DS$6,0))),0)</f>
        <v>0</v>
      </c>
      <c r="DT88" s="279"/>
    </row>
    <row r="89" spans="2:124" x14ac:dyDescent="0.3">
      <c r="C89" s="279"/>
      <c r="D89" s="280" t="str">
        <f t="shared" si="45"/>
        <v>Building</v>
      </c>
      <c r="E89" s="280"/>
      <c r="F89" s="281" t="str">
        <f t="shared" si="46"/>
        <v>INR Mn</v>
      </c>
      <c r="G89" s="282">
        <f t="shared" si="47"/>
        <v>1010.6209</v>
      </c>
      <c r="H89" s="283">
        <f>IFERROR($G$33*H$33*$H13*H21*(INDEX($H27:$K27,0,MATCH(SUM($H$33:H$33),$H$6:$DS$6,0))),0)</f>
        <v>0</v>
      </c>
      <c r="I89" s="283">
        <f>IFERROR($G$33*I$33*$H13*I21*(INDEX($H27:$K27,0,MATCH(SUM($H$33:I$33),$H$6:$DS$6,0))),0)</f>
        <v>0</v>
      </c>
      <c r="J89" s="283">
        <f>IFERROR($G$33*J$33*$H13*J21*(INDEX($H27:$K27,0,MATCH(SUM($H$33:J$33),$H$6:$DS$6,0))),0)</f>
        <v>0</v>
      </c>
      <c r="K89" s="283">
        <f>IFERROR($G$33*K$33*$H13*K21*(INDEX($H27:$K27,0,MATCH(SUM($H$33:K$33),$H$6:$DS$6,0))),0)</f>
        <v>0</v>
      </c>
      <c r="L89" s="283">
        <f>IFERROR($G$33*L$33*$H13*L21*(INDEX($H27:$K27,0,MATCH(SUM($H$33:L$33),$H$6:$DS$6,0))),0)</f>
        <v>0</v>
      </c>
      <c r="M89" s="283">
        <f>IFERROR($G$33*M$33*$H13*M21*(INDEX($H27:$K27,0,MATCH(SUM($H$33:M$33),$H$6:$DS$6,0))),0)</f>
        <v>0</v>
      </c>
      <c r="N89" s="283">
        <f>IFERROR($G$33*N$33*$H13*N21*(INDEX($H27:$K27,0,MATCH(SUM($H$33:N$33),$H$6:$DS$6,0))),0)</f>
        <v>0</v>
      </c>
      <c r="O89" s="283">
        <f>IFERROR($G$33*O$33*$H13*O21*(INDEX($H27:$K27,0,MATCH(SUM($H$33:O$33),$H$6:$DS$6,0))),0)</f>
        <v>0</v>
      </c>
      <c r="P89" s="283">
        <f>IFERROR($G$33*P$33*$H13*P21*(INDEX($H27:$K27,0,MATCH(SUM($H$33:P$33),$H$6:$DS$6,0))),0)</f>
        <v>505.31045</v>
      </c>
      <c r="Q89" s="283">
        <f>IFERROR($G$33*Q$33*$H13*Q21*(INDEX($H27:$K27,0,MATCH(SUM($H$33:Q$33),$H$6:$DS$6,0))),0)</f>
        <v>404.24836000000005</v>
      </c>
      <c r="R89" s="283">
        <f>IFERROR($G$33*R$33*$H13*R21*(INDEX($H27:$K27,0,MATCH(SUM($H$33:R$33),$H$6:$DS$6,0))),0)</f>
        <v>101.06209000000001</v>
      </c>
      <c r="S89" s="283">
        <f>IFERROR($G$33*S$33*$H13*S21*(INDEX($H27:$K27,0,MATCH(SUM($H$33:S$33),$H$6:$DS$6,0))),0)</f>
        <v>0</v>
      </c>
      <c r="T89" s="283">
        <f>IFERROR($G$33*T$33*$H13*T21*(INDEX($H27:$K27,0,MATCH(SUM($H$33:T$33),$H$6:$DS$6,0))),0)</f>
        <v>0</v>
      </c>
      <c r="U89" s="283">
        <f>IFERROR($G$33*U$33*$H13*U21*(INDEX($H27:$K27,0,MATCH(SUM($H$33:U$33),$H$6:$DS$6,0))),0)</f>
        <v>0</v>
      </c>
      <c r="V89" s="283">
        <f>IFERROR($G$33*V$33*$H13*V21*(INDEX($H27:$K27,0,MATCH(SUM($H$33:V$33),$H$6:$DS$6,0))),0)</f>
        <v>0</v>
      </c>
      <c r="W89" s="283">
        <f>IFERROR($G$33*W$33*$H13*W21*(INDEX($H27:$K27,0,MATCH(SUM($H$33:W$33),$H$6:$DS$6,0))),0)</f>
        <v>0</v>
      </c>
      <c r="X89" s="283">
        <f>IFERROR($G$33*X$33*$H13*X21*(INDEX($H27:$K27,0,MATCH(SUM($H$33:X$33),$H$6:$DS$6,0))),0)</f>
        <v>0</v>
      </c>
      <c r="Y89" s="283">
        <f>IFERROR($G$33*Y$33*$H13*Y21*(INDEX($H27:$K27,0,MATCH(SUM($H$33:Y$33),$H$6:$DS$6,0))),0)</f>
        <v>0</v>
      </c>
      <c r="Z89" s="283">
        <f>IFERROR($G$33*Z$33*$H13*Z21*(INDEX($H27:$K27,0,MATCH(SUM($H$33:Z$33),$H$6:$DS$6,0))),0)</f>
        <v>0</v>
      </c>
      <c r="AA89" s="283">
        <f>IFERROR($G$33*AA$33*$H13*AA21*(INDEX($H27:$K27,0,MATCH(SUM($H$33:AA$33),$H$6:$DS$6,0))),0)</f>
        <v>0</v>
      </c>
      <c r="AB89" s="283">
        <f>IFERROR($G$33*AB$33*$H13*AB21*(INDEX($H27:$K27,0,MATCH(SUM($H$33:AB$33),$H$6:$DS$6,0))),0)</f>
        <v>0</v>
      </c>
      <c r="AC89" s="283">
        <f>IFERROR($G$33*AC$33*$H13*AC21*(INDEX($H27:$K27,0,MATCH(SUM($H$33:AC$33),$H$6:$DS$6,0))),0)</f>
        <v>0</v>
      </c>
      <c r="AD89" s="283">
        <f>IFERROR($G$33*AD$33*$H13*AD21*(INDEX($H27:$K27,0,MATCH(SUM($H$33:AD$33),$H$6:$DS$6,0))),0)</f>
        <v>0</v>
      </c>
      <c r="AE89" s="283">
        <f>IFERROR($G$33*AE$33*$H13*AE21*(INDEX($H27:$K27,0,MATCH(SUM($H$33:AE$33),$H$6:$DS$6,0))),0)</f>
        <v>0</v>
      </c>
      <c r="AF89" s="283">
        <f>IFERROR($G$33*AF$33*$H13*AF21*(INDEX($H27:$K27,0,MATCH(SUM($H$33:AF$33),$H$6:$DS$6,0))),0)</f>
        <v>0</v>
      </c>
      <c r="AG89" s="283">
        <f>IFERROR($G$33*AG$33*$H13*AG21*(INDEX($H27:$K27,0,MATCH(SUM($H$33:AG$33),$H$6:$DS$6,0))),0)</f>
        <v>0</v>
      </c>
      <c r="AH89" s="283">
        <f>IFERROR($G$33*AH$33*$H13*AH21*(INDEX($H27:$K27,0,MATCH(SUM($H$33:AH$33),$H$6:$DS$6,0))),0)</f>
        <v>0</v>
      </c>
      <c r="AI89" s="283">
        <f>IFERROR($G$33*AI$33*$H13*AI21*(INDEX($H27:$K27,0,MATCH(SUM($H$33:AI$33),$H$6:$DS$6,0))),0)</f>
        <v>0</v>
      </c>
      <c r="AJ89" s="283">
        <f>IFERROR($G$33*AJ$33*$H13*AJ21*(INDEX($H27:$K27,0,MATCH(SUM($H$33:AJ$33),$H$6:$DS$6,0))),0)</f>
        <v>0</v>
      </c>
      <c r="AK89" s="283">
        <f>IFERROR($G$33*AK$33*$H13*AK21*(INDEX($H27:$K27,0,MATCH(SUM($H$33:AK$33),$H$6:$DS$6,0))),0)</f>
        <v>0</v>
      </c>
      <c r="AL89" s="283">
        <f>IFERROR($G$33*AL$33*$H13*AL21*(INDEX($H27:$K27,0,MATCH(SUM($H$33:AL$33),$H$6:$DS$6,0))),0)</f>
        <v>0</v>
      </c>
      <c r="AM89" s="283">
        <f>IFERROR($G$33*AM$33*$H13*AM21*(INDEX($H27:$K27,0,MATCH(SUM($H$33:AM$33),$H$6:$DS$6,0))),0)</f>
        <v>0</v>
      </c>
      <c r="AN89" s="283">
        <f>IFERROR($G$33*AN$33*$H13*AN21*(INDEX($H27:$K27,0,MATCH(SUM($H$33:AN$33),$H$6:$DS$6,0))),0)</f>
        <v>0</v>
      </c>
      <c r="AO89" s="283">
        <f>IFERROR($G$33*AO$33*$H13*AO21*(INDEX($H27:$K27,0,MATCH(SUM($H$33:AO$33),$H$6:$DS$6,0))),0)</f>
        <v>0</v>
      </c>
      <c r="AP89" s="283">
        <f>IFERROR($G$33*AP$33*$H13*AP21*(INDEX($H27:$K27,0,MATCH(SUM($H$33:AP$33),$H$6:$DS$6,0))),0)</f>
        <v>0</v>
      </c>
      <c r="AQ89" s="283">
        <f>IFERROR($G$33*AQ$33*$H13*AQ21*(INDEX($H27:$K27,0,MATCH(SUM($H$33:AQ$33),$H$6:$DS$6,0))),0)</f>
        <v>0</v>
      </c>
      <c r="AR89" s="283">
        <f>IFERROR($G$33*AR$33*$H13*AR21*(INDEX($H27:$K27,0,MATCH(SUM($H$33:AR$33),$H$6:$DS$6,0))),0)</f>
        <v>0</v>
      </c>
      <c r="AS89" s="283">
        <f>IFERROR($G$33*AS$33*$H13*AS21*(INDEX($H27:$K27,0,MATCH(SUM($H$33:AS$33),$H$6:$DS$6,0))),0)</f>
        <v>0</v>
      </c>
      <c r="AT89" s="283">
        <f>IFERROR($G$33*AT$33*$H13*AT21*(INDEX($H27:$K27,0,MATCH(SUM($H$33:AT$33),$H$6:$DS$6,0))),0)</f>
        <v>0</v>
      </c>
      <c r="AU89" s="283">
        <f>IFERROR($G$33*AU$33*$H13*AU21*(INDEX($H27:$K27,0,MATCH(SUM($H$33:AU$33),$H$6:$DS$6,0))),0)</f>
        <v>0</v>
      </c>
      <c r="AV89" s="283">
        <f>IFERROR($G$33*AV$33*$H13*AV21*(INDEX($H27:$K27,0,MATCH(SUM($H$33:AV$33),$H$6:$DS$6,0))),0)</f>
        <v>0</v>
      </c>
      <c r="AW89" s="283">
        <f>IFERROR($G$33*AW$33*$H13*AW21*(INDEX($H27:$K27,0,MATCH(SUM($H$33:AW$33),$H$6:$DS$6,0))),0)</f>
        <v>0</v>
      </c>
      <c r="AX89" s="283">
        <f>IFERROR($G$33*AX$33*$H13*AX21*(INDEX($H27:$K27,0,MATCH(SUM($H$33:AX$33),$H$6:$DS$6,0))),0)</f>
        <v>0</v>
      </c>
      <c r="AY89" s="283">
        <f>IFERROR($G$33*AY$33*$H13*AY21*(INDEX($H27:$K27,0,MATCH(SUM($H$33:AY$33),$H$6:$DS$6,0))),0)</f>
        <v>0</v>
      </c>
      <c r="AZ89" s="283">
        <f>IFERROR($G$33*AZ$33*$H13*AZ21*(INDEX($H27:$K27,0,MATCH(SUM($H$33:AZ$33),$H$6:$DS$6,0))),0)</f>
        <v>0</v>
      </c>
      <c r="BA89" s="283">
        <f>IFERROR($G$33*BA$33*$H13*BA21*(INDEX($H27:$K27,0,MATCH(SUM($H$33:BA$33),$H$6:$DS$6,0))),0)</f>
        <v>0</v>
      </c>
      <c r="BB89" s="283">
        <f>IFERROR($G$33*BB$33*$H13*BB21*(INDEX($H27:$K27,0,MATCH(SUM($H$33:BB$33),$H$6:$DS$6,0))),0)</f>
        <v>0</v>
      </c>
      <c r="BC89" s="283">
        <f>IFERROR($G$33*BC$33*$H13*BC21*(INDEX($H27:$K27,0,MATCH(SUM($H$33:BC$33),$H$6:$DS$6,0))),0)</f>
        <v>0</v>
      </c>
      <c r="BD89" s="283">
        <f>IFERROR($G$33*BD$33*$H13*BD21*(INDEX($H27:$K27,0,MATCH(SUM($H$33:BD$33),$H$6:$DS$6,0))),0)</f>
        <v>0</v>
      </c>
      <c r="BE89" s="283">
        <f>IFERROR($G$33*BE$33*$H13*BE21*(INDEX($H27:$K27,0,MATCH(SUM($H$33:BE$33),$H$6:$DS$6,0))),0)</f>
        <v>0</v>
      </c>
      <c r="BF89" s="283">
        <f>IFERROR($G$33*BF$33*$H13*BF21*(INDEX($H27:$K27,0,MATCH(SUM($H$33:BF$33),$H$6:$DS$6,0))),0)</f>
        <v>0</v>
      </c>
      <c r="BG89" s="283">
        <f>IFERROR($G$33*BG$33*$H13*BG21*(INDEX($H27:$K27,0,MATCH(SUM($H$33:BG$33),$H$6:$DS$6,0))),0)</f>
        <v>0</v>
      </c>
      <c r="BH89" s="283">
        <f>IFERROR($G$33*BH$33*$H13*BH21*(INDEX($H27:$K27,0,MATCH(SUM($H$33:BH$33),$H$6:$DS$6,0))),0)</f>
        <v>0</v>
      </c>
      <c r="BI89" s="283">
        <f>IFERROR($G$33*BI$33*$H13*BI21*(INDEX($H27:$K27,0,MATCH(SUM($H$33:BI$33),$H$6:$DS$6,0))),0)</f>
        <v>0</v>
      </c>
      <c r="BJ89" s="283">
        <f>IFERROR($G$33*BJ$33*$H13*BJ21*(INDEX($H27:$K27,0,MATCH(SUM($H$33:BJ$33),$H$6:$DS$6,0))),0)</f>
        <v>0</v>
      </c>
      <c r="BK89" s="283">
        <f>IFERROR($G$33*BK$33*$H13*BK21*(INDEX($H27:$K27,0,MATCH(SUM($H$33:BK$33),$H$6:$DS$6,0))),0)</f>
        <v>0</v>
      </c>
      <c r="BL89" s="283">
        <f>IFERROR($G$33*BL$33*$H13*BL21*(INDEX($H27:$K27,0,MATCH(SUM($H$33:BL$33),$H$6:$DS$6,0))),0)</f>
        <v>0</v>
      </c>
      <c r="BM89" s="283">
        <f>IFERROR($G$33*BM$33*$H13*BM21*(INDEX($H27:$K27,0,MATCH(SUM($H$33:BM$33),$H$6:$DS$6,0))),0)</f>
        <v>0</v>
      </c>
      <c r="BN89" s="283">
        <f>IFERROR($G$33*BN$33*$H13*BN21*(INDEX($H27:$K27,0,MATCH(SUM($H$33:BN$33),$H$6:$DS$6,0))),0)</f>
        <v>0</v>
      </c>
      <c r="BO89" s="283">
        <f>IFERROR($G$33*BO$33*$H13*BO21*(INDEX($H27:$K27,0,MATCH(SUM($H$33:BO$33),$H$6:$DS$6,0))),0)</f>
        <v>0</v>
      </c>
      <c r="BP89" s="283">
        <f>IFERROR($G$33*BP$33*$H13*BP21*(INDEX($H27:$K27,0,MATCH(SUM($H$33:BP$33),$H$6:$DS$6,0))),0)</f>
        <v>0</v>
      </c>
      <c r="BQ89" s="283">
        <f>IFERROR($G$33*BQ$33*$H13*BQ21*(INDEX($H27:$K27,0,MATCH(SUM($H$33:BQ$33),$H$6:$DS$6,0))),0)</f>
        <v>0</v>
      </c>
      <c r="BR89" s="283">
        <f>IFERROR($G$33*BR$33*$H13*BR21*(INDEX($H27:$K27,0,MATCH(SUM($H$33:BR$33),$H$6:$DS$6,0))),0)</f>
        <v>0</v>
      </c>
      <c r="BS89" s="283">
        <f>IFERROR($G$33*BS$33*$H13*BS21*(INDEX($H27:$K27,0,MATCH(SUM($H$33:BS$33),$H$6:$DS$6,0))),0)</f>
        <v>0</v>
      </c>
      <c r="BT89" s="283">
        <f>IFERROR($G$33*BT$33*$H13*BT21*(INDEX($H27:$K27,0,MATCH(SUM($H$33:BT$33),$H$6:$DS$6,0))),0)</f>
        <v>0</v>
      </c>
      <c r="BU89" s="283">
        <f>IFERROR($G$33*BU$33*$H13*BU21*(INDEX($H27:$K27,0,MATCH(SUM($H$33:BU$33),$H$6:$DS$6,0))),0)</f>
        <v>0</v>
      </c>
      <c r="BV89" s="283">
        <f>IFERROR($G$33*BV$33*$H13*BV21*(INDEX($H27:$K27,0,MATCH(SUM($H$33:BV$33),$H$6:$DS$6,0))),0)</f>
        <v>0</v>
      </c>
      <c r="BW89" s="283">
        <f>IFERROR($G$33*BW$33*$H13*BW21*(INDEX($H27:$K27,0,MATCH(SUM($H$33:BW$33),$H$6:$DS$6,0))),0)</f>
        <v>0</v>
      </c>
      <c r="BX89" s="283">
        <f>IFERROR($G$33*BX$33*$H13*BX21*(INDEX($H27:$K27,0,MATCH(SUM($H$33:BX$33),$H$6:$DS$6,0))),0)</f>
        <v>0</v>
      </c>
      <c r="BY89" s="283">
        <f>IFERROR($G$33*BY$33*$H13*BY21*(INDEX($H27:$K27,0,MATCH(SUM($H$33:BY$33),$H$6:$DS$6,0))),0)</f>
        <v>0</v>
      </c>
      <c r="BZ89" s="283">
        <f>IFERROR($G$33*BZ$33*$H13*BZ21*(INDEX($H27:$K27,0,MATCH(SUM($H$33:BZ$33),$H$6:$DS$6,0))),0)</f>
        <v>0</v>
      </c>
      <c r="CA89" s="283">
        <f>IFERROR($G$33*CA$33*$H13*CA21*(INDEX($H27:$K27,0,MATCH(SUM($H$33:CA$33),$H$6:$DS$6,0))),0)</f>
        <v>0</v>
      </c>
      <c r="CB89" s="283">
        <f>IFERROR($G$33*CB$33*$H13*CB21*(INDEX($H27:$K27,0,MATCH(SUM($H$33:CB$33),$H$6:$DS$6,0))),0)</f>
        <v>0</v>
      </c>
      <c r="CC89" s="283">
        <f>IFERROR($G$33*CC$33*$H13*CC21*(INDEX($H27:$K27,0,MATCH(SUM($H$33:CC$33),$H$6:$DS$6,0))),0)</f>
        <v>0</v>
      </c>
      <c r="CD89" s="283">
        <f>IFERROR($G$33*CD$33*$H13*CD21*(INDEX($H27:$K27,0,MATCH(SUM($H$33:CD$33),$H$6:$DS$6,0))),0)</f>
        <v>0</v>
      </c>
      <c r="CE89" s="283">
        <f>IFERROR($G$33*CE$33*$H13*CE21*(INDEX($H27:$K27,0,MATCH(SUM($H$33:CE$33),$H$6:$DS$6,0))),0)</f>
        <v>0</v>
      </c>
      <c r="CF89" s="283">
        <f>IFERROR($G$33*CF$33*$H13*CF21*(INDEX($H27:$K27,0,MATCH(SUM($H$33:CF$33),$H$6:$DS$6,0))),0)</f>
        <v>0</v>
      </c>
      <c r="CG89" s="283">
        <f>IFERROR($G$33*CG$33*$H13*CG21*(INDEX($H27:$K27,0,MATCH(SUM($H$33:CG$33),$H$6:$DS$6,0))),0)</f>
        <v>0</v>
      </c>
      <c r="CH89" s="283">
        <f>IFERROR($G$33*CH$33*$H13*CH21*(INDEX($H27:$K27,0,MATCH(SUM($H$33:CH$33),$H$6:$DS$6,0))),0)</f>
        <v>0</v>
      </c>
      <c r="CI89" s="283">
        <f>IFERROR($G$33*CI$33*$H13*CI21*(INDEX($H27:$K27,0,MATCH(SUM($H$33:CI$33),$H$6:$DS$6,0))),0)</f>
        <v>0</v>
      </c>
      <c r="CJ89" s="283">
        <f>IFERROR($G$33*CJ$33*$H13*CJ21*(INDEX($H27:$K27,0,MATCH(SUM($H$33:CJ$33),$H$6:$DS$6,0))),0)</f>
        <v>0</v>
      </c>
      <c r="CK89" s="283">
        <f>IFERROR($G$33*CK$33*$H13*CK21*(INDEX($H27:$K27,0,MATCH(SUM($H$33:CK$33),$H$6:$DS$6,0))),0)</f>
        <v>0</v>
      </c>
      <c r="CL89" s="283">
        <f>IFERROR($G$33*CL$33*$H13*CL21*(INDEX($H27:$K27,0,MATCH(SUM($H$33:CL$33),$H$6:$DS$6,0))),0)</f>
        <v>0</v>
      </c>
      <c r="CM89" s="283">
        <f>IFERROR($G$33*CM$33*$H13*CM21*(INDEX($H27:$K27,0,MATCH(SUM($H$33:CM$33),$H$6:$DS$6,0))),0)</f>
        <v>0</v>
      </c>
      <c r="CN89" s="283">
        <f>IFERROR($G$33*CN$33*$H13*CN21*(INDEX($H27:$K27,0,MATCH(SUM($H$33:CN$33),$H$6:$DS$6,0))),0)</f>
        <v>0</v>
      </c>
      <c r="CO89" s="283">
        <f>IFERROR($G$33*CO$33*$H13*CO21*(INDEX($H27:$K27,0,MATCH(SUM($H$33:CO$33),$H$6:$DS$6,0))),0)</f>
        <v>0</v>
      </c>
      <c r="CP89" s="283">
        <f>IFERROR($G$33*CP$33*$H13*CP21*(INDEX($H27:$K27,0,MATCH(SUM($H$33:CP$33),$H$6:$DS$6,0))),0)</f>
        <v>0</v>
      </c>
      <c r="CQ89" s="283">
        <f>IFERROR($G$33*CQ$33*$H13*CQ21*(INDEX($H27:$K27,0,MATCH(SUM($H$33:CQ$33),$H$6:$DS$6,0))),0)</f>
        <v>0</v>
      </c>
      <c r="CR89" s="283">
        <f>IFERROR($G$33*CR$33*$H13*CR21*(INDEX($H27:$K27,0,MATCH(SUM($H$33:CR$33),$H$6:$DS$6,0))),0)</f>
        <v>0</v>
      </c>
      <c r="CS89" s="283">
        <f>IFERROR($G$33*CS$33*$H13*CS21*(INDEX($H27:$K27,0,MATCH(SUM($H$33:CS$33),$H$6:$DS$6,0))),0)</f>
        <v>0</v>
      </c>
      <c r="CT89" s="283">
        <f>IFERROR($G$33*CT$33*$H13*CT21*(INDEX($H27:$K27,0,MATCH(SUM($H$33:CT$33),$H$6:$DS$6,0))),0)</f>
        <v>0</v>
      </c>
      <c r="CU89" s="283">
        <f>IFERROR($G$33*CU$33*$H13*CU21*(INDEX($H27:$K27,0,MATCH(SUM($H$33:CU$33),$H$6:$DS$6,0))),0)</f>
        <v>0</v>
      </c>
      <c r="CV89" s="283">
        <f>IFERROR($G$33*CV$33*$H13*CV21*(INDEX($H27:$K27,0,MATCH(SUM($H$33:CV$33),$H$6:$DS$6,0))),0)</f>
        <v>0</v>
      </c>
      <c r="CW89" s="283">
        <f>IFERROR($G$33*CW$33*$H13*CW21*(INDEX($H27:$K27,0,MATCH(SUM($H$33:CW$33),$H$6:$DS$6,0))),0)</f>
        <v>0</v>
      </c>
      <c r="CX89" s="283">
        <f>IFERROR($G$33*CX$33*$H13*CX21*(INDEX($H27:$K27,0,MATCH(SUM($H$33:CX$33),$H$6:$DS$6,0))),0)</f>
        <v>0</v>
      </c>
      <c r="CY89" s="283">
        <f>IFERROR($G$33*CY$33*$H13*CY21*(INDEX($H27:$K27,0,MATCH(SUM($H$33:CY$33),$H$6:$DS$6,0))),0)</f>
        <v>0</v>
      </c>
      <c r="CZ89" s="283">
        <f>IFERROR($G$33*CZ$33*$H13*CZ21*(INDEX($H27:$K27,0,MATCH(SUM($H$33:CZ$33),$H$6:$DS$6,0))),0)</f>
        <v>0</v>
      </c>
      <c r="DA89" s="283">
        <f>IFERROR($G$33*DA$33*$H13*DA21*(INDEX($H27:$K27,0,MATCH(SUM($H$33:DA$33),$H$6:$DS$6,0))),0)</f>
        <v>0</v>
      </c>
      <c r="DB89" s="283">
        <f>IFERROR($G$33*DB$33*$H13*DB21*(INDEX($H27:$K27,0,MATCH(SUM($H$33:DB$33),$H$6:$DS$6,0))),0)</f>
        <v>0</v>
      </c>
      <c r="DC89" s="283">
        <f>IFERROR($G$33*DC$33*$H13*DC21*(INDEX($H27:$K27,0,MATCH(SUM($H$33:DC$33),$H$6:$DS$6,0))),0)</f>
        <v>0</v>
      </c>
      <c r="DD89" s="283">
        <f>IFERROR($G$33*DD$33*$H13*DD21*(INDEX($H27:$K27,0,MATCH(SUM($H$33:DD$33),$H$6:$DS$6,0))),0)</f>
        <v>0</v>
      </c>
      <c r="DE89" s="283">
        <f>IFERROR($G$33*DE$33*$H13*DE21*(INDEX($H27:$K27,0,MATCH(SUM($H$33:DE$33),$H$6:$DS$6,0))),0)</f>
        <v>0</v>
      </c>
      <c r="DF89" s="283">
        <f>IFERROR($G$33*DF$33*$H13*DF21*(INDEX($H27:$K27,0,MATCH(SUM($H$33:DF$33),$H$6:$DS$6,0))),0)</f>
        <v>0</v>
      </c>
      <c r="DG89" s="283">
        <f>IFERROR($G$33*DG$33*$H13*DG21*(INDEX($H27:$K27,0,MATCH(SUM($H$33:DG$33),$H$6:$DS$6,0))),0)</f>
        <v>0</v>
      </c>
      <c r="DH89" s="283">
        <f>IFERROR($G$33*DH$33*$H13*DH21*(INDEX($H27:$K27,0,MATCH(SUM($H$33:DH$33),$H$6:$DS$6,0))),0)</f>
        <v>0</v>
      </c>
      <c r="DI89" s="283">
        <f>IFERROR($G$33*DI$33*$H13*DI21*(INDEX($H27:$K27,0,MATCH(SUM($H$33:DI$33),$H$6:$DS$6,0))),0)</f>
        <v>0</v>
      </c>
      <c r="DJ89" s="283">
        <f>IFERROR($G$33*DJ$33*$H13*DJ21*(INDEX($H27:$K27,0,MATCH(SUM($H$33:DJ$33),$H$6:$DS$6,0))),0)</f>
        <v>0</v>
      </c>
      <c r="DK89" s="283">
        <f>IFERROR($G$33*DK$33*$H13*DK21*(INDEX($H27:$K27,0,MATCH(SUM($H$33:DK$33),$H$6:$DS$6,0))),0)</f>
        <v>0</v>
      </c>
      <c r="DL89" s="283">
        <f>IFERROR($G$33*DL$33*$H13*DL21*(INDEX($H27:$K27,0,MATCH(SUM($H$33:DL$33),$H$6:$DS$6,0))),0)</f>
        <v>0</v>
      </c>
      <c r="DM89" s="283">
        <f>IFERROR($G$33*DM$33*$H13*DM21*(INDEX($H27:$K27,0,MATCH(SUM($H$33:DM$33),$H$6:$DS$6,0))),0)</f>
        <v>0</v>
      </c>
      <c r="DN89" s="283">
        <f>IFERROR($G$33*DN$33*$H13*DN21*(INDEX($H27:$K27,0,MATCH(SUM($H$33:DN$33),$H$6:$DS$6,0))),0)</f>
        <v>0</v>
      </c>
      <c r="DO89" s="283">
        <f>IFERROR($G$33*DO$33*$H13*DO21*(INDEX($H27:$K27,0,MATCH(SUM($H$33:DO$33),$H$6:$DS$6,0))),0)</f>
        <v>0</v>
      </c>
      <c r="DP89" s="283">
        <f>IFERROR($G$33*DP$33*$H13*DP21*(INDEX($H27:$K27,0,MATCH(SUM($H$33:DP$33),$H$6:$DS$6,0))),0)</f>
        <v>0</v>
      </c>
      <c r="DQ89" s="283">
        <f>IFERROR($G$33*DQ$33*$H13*DQ21*(INDEX($H27:$K27,0,MATCH(SUM($H$33:DQ$33),$H$6:$DS$6,0))),0)</f>
        <v>0</v>
      </c>
      <c r="DR89" s="283">
        <f>IFERROR($G$33*DR$33*$H13*DR21*(INDEX($H27:$K27,0,MATCH(SUM($H$33:DR$33),$H$6:$DS$6,0))),0)</f>
        <v>0</v>
      </c>
      <c r="DS89" s="283">
        <f>IFERROR($G$33*DS$33*$H13*DS21*(INDEX($H27:$K27,0,MATCH(SUM($H$33:DS$33),$H$6:$DS$6,0))),0)</f>
        <v>0</v>
      </c>
      <c r="DT89" s="279"/>
    </row>
    <row r="90" spans="2:124" x14ac:dyDescent="0.3">
      <c r="C90" s="279"/>
      <c r="D90" s="280" t="str">
        <f t="shared" si="45"/>
        <v>Effective Land cost</v>
      </c>
      <c r="E90" s="280"/>
      <c r="F90" s="281" t="str">
        <f t="shared" si="46"/>
        <v>INR Mn</v>
      </c>
      <c r="G90" s="282">
        <f t="shared" si="47"/>
        <v>45</v>
      </c>
      <c r="H90" s="283">
        <f>IFERROR($G$33*H$33*$H14*H22*(INDEX($H28:$K28,0,MATCH(SUM($H$33:H$33),$H$6:$DS$6,0))),0)</f>
        <v>0</v>
      </c>
      <c r="I90" s="283">
        <f>IFERROR($G$33*I$33*$H14*I22*(INDEX($H28:$K28,0,MATCH(SUM($H$33:I$33),$H$6:$DS$6,0))),0)</f>
        <v>0</v>
      </c>
      <c r="J90" s="283">
        <f>IFERROR($G$33*J$33*$H14*J22*(INDEX($H28:$K28,0,MATCH(SUM($H$33:J$33),$H$6:$DS$6,0))),0)</f>
        <v>0</v>
      </c>
      <c r="K90" s="283">
        <f>IFERROR($G$33*K$33*$H14*K22*(INDEX($H28:$K28,0,MATCH(SUM($H$33:K$33),$H$6:$DS$6,0))),0)</f>
        <v>0</v>
      </c>
      <c r="L90" s="283">
        <f>IFERROR($G$33*L$33*$H14*L22*(INDEX($H28:$K28,0,MATCH(SUM($H$33:L$33),$H$6:$DS$6,0))),0)</f>
        <v>0</v>
      </c>
      <c r="M90" s="283">
        <f>IFERROR($G$33*M$33*$H14*M22*(INDEX($H28:$K28,0,MATCH(SUM($H$33:M$33),$H$6:$DS$6,0))),0)</f>
        <v>0</v>
      </c>
      <c r="N90" s="283">
        <f>IFERROR($G$33*N$33*$H14*N22*(INDEX($H28:$K28,0,MATCH(SUM($H$33:N$33),$H$6:$DS$6,0))),0)</f>
        <v>0</v>
      </c>
      <c r="O90" s="283">
        <f>IFERROR($G$33*O$33*$H14*O22*(INDEX($H28:$K28,0,MATCH(SUM($H$33:O$33),$H$6:$DS$6,0))),0)</f>
        <v>0</v>
      </c>
      <c r="P90" s="283">
        <f>IFERROR($G$33*P$33*$H14*P22*(INDEX($H28:$K28,0,MATCH(SUM($H$33:P$33),$H$6:$DS$6,0))),0)</f>
        <v>45</v>
      </c>
      <c r="Q90" s="283">
        <f>IFERROR($G$33*Q$33*$H14*Q22*(INDEX($H28:$K28,0,MATCH(SUM($H$33:Q$33),$H$6:$DS$6,0))),0)</f>
        <v>0</v>
      </c>
      <c r="R90" s="283">
        <f>IFERROR($G$33*R$33*$H14*R22*(INDEX($H28:$K28,0,MATCH(SUM($H$33:R$33),$H$6:$DS$6,0))),0)</f>
        <v>0</v>
      </c>
      <c r="S90" s="283">
        <f>IFERROR($G$33*S$33*$H14*S22*(INDEX($H28:$K28,0,MATCH(SUM($H$33:S$33),$H$6:$DS$6,0))),0)</f>
        <v>0</v>
      </c>
      <c r="T90" s="283">
        <f>IFERROR($G$33*T$33*$H14*T22*(INDEX($H28:$K28,0,MATCH(SUM($H$33:T$33),$H$6:$DS$6,0))),0)</f>
        <v>0</v>
      </c>
      <c r="U90" s="283">
        <f>IFERROR($G$33*U$33*$H14*U22*(INDEX($H28:$K28,0,MATCH(SUM($H$33:U$33),$H$6:$DS$6,0))),0)</f>
        <v>0</v>
      </c>
      <c r="V90" s="283">
        <f>IFERROR($G$33*V$33*$H14*V22*(INDEX($H28:$K28,0,MATCH(SUM($H$33:V$33),$H$6:$DS$6,0))),0)</f>
        <v>0</v>
      </c>
      <c r="W90" s="283">
        <f>IFERROR($G$33*W$33*$H14*W22*(INDEX($H28:$K28,0,MATCH(SUM($H$33:W$33),$H$6:$DS$6,0))),0)</f>
        <v>0</v>
      </c>
      <c r="X90" s="283">
        <f>IFERROR($G$33*X$33*$H14*X22*(INDEX($H28:$K28,0,MATCH(SUM($H$33:X$33),$H$6:$DS$6,0))),0)</f>
        <v>0</v>
      </c>
      <c r="Y90" s="283">
        <f>IFERROR($G$33*Y$33*$H14*Y22*(INDEX($H28:$K28,0,MATCH(SUM($H$33:Y$33),$H$6:$DS$6,0))),0)</f>
        <v>0</v>
      </c>
      <c r="Z90" s="283">
        <f>IFERROR($G$33*Z$33*$H14*Z22*(INDEX($H28:$K28,0,MATCH(SUM($H$33:Z$33),$H$6:$DS$6,0))),0)</f>
        <v>0</v>
      </c>
      <c r="AA90" s="283">
        <f>IFERROR($G$33*AA$33*$H14*AA22*(INDEX($H28:$K28,0,MATCH(SUM($H$33:AA$33),$H$6:$DS$6,0))),0)</f>
        <v>0</v>
      </c>
      <c r="AB90" s="283">
        <f>IFERROR($G$33*AB$33*$H14*AB22*(INDEX($H28:$K28,0,MATCH(SUM($H$33:AB$33),$H$6:$DS$6,0))),0)</f>
        <v>0</v>
      </c>
      <c r="AC90" s="283">
        <f>IFERROR($G$33*AC$33*$H14*AC22*(INDEX($H28:$K28,0,MATCH(SUM($H$33:AC$33),$H$6:$DS$6,0))),0)</f>
        <v>0</v>
      </c>
      <c r="AD90" s="283">
        <f>IFERROR($G$33*AD$33*$H14*AD22*(INDEX($H28:$K28,0,MATCH(SUM($H$33:AD$33),$H$6:$DS$6,0))),0)</f>
        <v>0</v>
      </c>
      <c r="AE90" s="283">
        <f>IFERROR($G$33*AE$33*$H14*AE22*(INDEX($H28:$K28,0,MATCH(SUM($H$33:AE$33),$H$6:$DS$6,0))),0)</f>
        <v>0</v>
      </c>
      <c r="AF90" s="283">
        <f>IFERROR($G$33*AF$33*$H14*AF22*(INDEX($H28:$K28,0,MATCH(SUM($H$33:AF$33),$H$6:$DS$6,0))),0)</f>
        <v>0</v>
      </c>
      <c r="AG90" s="283">
        <f>IFERROR($G$33*AG$33*$H14*AG22*(INDEX($H28:$K28,0,MATCH(SUM($H$33:AG$33),$H$6:$DS$6,0))),0)</f>
        <v>0</v>
      </c>
      <c r="AH90" s="283">
        <f>IFERROR($G$33*AH$33*$H14*AH22*(INDEX($H28:$K28,0,MATCH(SUM($H$33:AH$33),$H$6:$DS$6,0))),0)</f>
        <v>0</v>
      </c>
      <c r="AI90" s="283">
        <f>IFERROR($G$33*AI$33*$H14*AI22*(INDEX($H28:$K28,0,MATCH(SUM($H$33:AI$33),$H$6:$DS$6,0))),0)</f>
        <v>0</v>
      </c>
      <c r="AJ90" s="283">
        <f>IFERROR($G$33*AJ$33*$H14*AJ22*(INDEX($H28:$K28,0,MATCH(SUM($H$33:AJ$33),$H$6:$DS$6,0))),0)</f>
        <v>0</v>
      </c>
      <c r="AK90" s="283">
        <f>IFERROR($G$33*AK$33*$H14*AK22*(INDEX($H28:$K28,0,MATCH(SUM($H$33:AK$33),$H$6:$DS$6,0))),0)</f>
        <v>0</v>
      </c>
      <c r="AL90" s="283">
        <f>IFERROR($G$33*AL$33*$H14*AL22*(INDEX($H28:$K28,0,MATCH(SUM($H$33:AL$33),$H$6:$DS$6,0))),0)</f>
        <v>0</v>
      </c>
      <c r="AM90" s="283">
        <f>IFERROR($G$33*AM$33*$H14*AM22*(INDEX($H28:$K28,0,MATCH(SUM($H$33:AM$33),$H$6:$DS$6,0))),0)</f>
        <v>0</v>
      </c>
      <c r="AN90" s="283">
        <f>IFERROR($G$33*AN$33*$H14*AN22*(INDEX($H28:$K28,0,MATCH(SUM($H$33:AN$33),$H$6:$DS$6,0))),0)</f>
        <v>0</v>
      </c>
      <c r="AO90" s="283">
        <f>IFERROR($G$33*AO$33*$H14*AO22*(INDEX($H28:$K28,0,MATCH(SUM($H$33:AO$33),$H$6:$DS$6,0))),0)</f>
        <v>0</v>
      </c>
      <c r="AP90" s="283">
        <f>IFERROR($G$33*AP$33*$H14*AP22*(INDEX($H28:$K28,0,MATCH(SUM($H$33:AP$33),$H$6:$DS$6,0))),0)</f>
        <v>0</v>
      </c>
      <c r="AQ90" s="283">
        <f>IFERROR($G$33*AQ$33*$H14*AQ22*(INDEX($H28:$K28,0,MATCH(SUM($H$33:AQ$33),$H$6:$DS$6,0))),0)</f>
        <v>0</v>
      </c>
      <c r="AR90" s="283">
        <f>IFERROR($G$33*AR$33*$H14*AR22*(INDEX($H28:$K28,0,MATCH(SUM($H$33:AR$33),$H$6:$DS$6,0))),0)</f>
        <v>0</v>
      </c>
      <c r="AS90" s="283">
        <f>IFERROR($G$33*AS$33*$H14*AS22*(INDEX($H28:$K28,0,MATCH(SUM($H$33:AS$33),$H$6:$DS$6,0))),0)</f>
        <v>0</v>
      </c>
      <c r="AT90" s="283">
        <f>IFERROR($G$33*AT$33*$H14*AT22*(INDEX($H28:$K28,0,MATCH(SUM($H$33:AT$33),$H$6:$DS$6,0))),0)</f>
        <v>0</v>
      </c>
      <c r="AU90" s="283">
        <f>IFERROR($G$33*AU$33*$H14*AU22*(INDEX($H28:$K28,0,MATCH(SUM($H$33:AU$33),$H$6:$DS$6,0))),0)</f>
        <v>0</v>
      </c>
      <c r="AV90" s="283">
        <f>IFERROR($G$33*AV$33*$H14*AV22*(INDEX($H28:$K28,0,MATCH(SUM($H$33:AV$33),$H$6:$DS$6,0))),0)</f>
        <v>0</v>
      </c>
      <c r="AW90" s="283">
        <f>IFERROR($G$33*AW$33*$H14*AW22*(INDEX($H28:$K28,0,MATCH(SUM($H$33:AW$33),$H$6:$DS$6,0))),0)</f>
        <v>0</v>
      </c>
      <c r="AX90" s="283">
        <f>IFERROR($G$33*AX$33*$H14*AX22*(INDEX($H28:$K28,0,MATCH(SUM($H$33:AX$33),$H$6:$DS$6,0))),0)</f>
        <v>0</v>
      </c>
      <c r="AY90" s="283">
        <f>IFERROR($G$33*AY$33*$H14*AY22*(INDEX($H28:$K28,0,MATCH(SUM($H$33:AY$33),$H$6:$DS$6,0))),0)</f>
        <v>0</v>
      </c>
      <c r="AZ90" s="283">
        <f>IFERROR($G$33*AZ$33*$H14*AZ22*(INDEX($H28:$K28,0,MATCH(SUM($H$33:AZ$33),$H$6:$DS$6,0))),0)</f>
        <v>0</v>
      </c>
      <c r="BA90" s="283">
        <f>IFERROR($G$33*BA$33*$H14*BA22*(INDEX($H28:$K28,0,MATCH(SUM($H$33:BA$33),$H$6:$DS$6,0))),0)</f>
        <v>0</v>
      </c>
      <c r="BB90" s="283">
        <f>IFERROR($G$33*BB$33*$H14*BB22*(INDEX($H28:$K28,0,MATCH(SUM($H$33:BB$33),$H$6:$DS$6,0))),0)</f>
        <v>0</v>
      </c>
      <c r="BC90" s="283">
        <f>IFERROR($G$33*BC$33*$H14*BC22*(INDEX($H28:$K28,0,MATCH(SUM($H$33:BC$33),$H$6:$DS$6,0))),0)</f>
        <v>0</v>
      </c>
      <c r="BD90" s="283">
        <f>IFERROR($G$33*BD$33*$H14*BD22*(INDEX($H28:$K28,0,MATCH(SUM($H$33:BD$33),$H$6:$DS$6,0))),0)</f>
        <v>0</v>
      </c>
      <c r="BE90" s="283">
        <f>IFERROR($G$33*BE$33*$H14*BE22*(INDEX($H28:$K28,0,MATCH(SUM($H$33:BE$33),$H$6:$DS$6,0))),0)</f>
        <v>0</v>
      </c>
      <c r="BF90" s="283">
        <f>IFERROR($G$33*BF$33*$H14*BF22*(INDEX($H28:$K28,0,MATCH(SUM($H$33:BF$33),$H$6:$DS$6,0))),0)</f>
        <v>0</v>
      </c>
      <c r="BG90" s="283">
        <f>IFERROR($G$33*BG$33*$H14*BG22*(INDEX($H28:$K28,0,MATCH(SUM($H$33:BG$33),$H$6:$DS$6,0))),0)</f>
        <v>0</v>
      </c>
      <c r="BH90" s="283">
        <f>IFERROR($G$33*BH$33*$H14*BH22*(INDEX($H28:$K28,0,MATCH(SUM($H$33:BH$33),$H$6:$DS$6,0))),0)</f>
        <v>0</v>
      </c>
      <c r="BI90" s="283">
        <f>IFERROR($G$33*BI$33*$H14*BI22*(INDEX($H28:$K28,0,MATCH(SUM($H$33:BI$33),$H$6:$DS$6,0))),0)</f>
        <v>0</v>
      </c>
      <c r="BJ90" s="283">
        <f>IFERROR($G$33*BJ$33*$H14*BJ22*(INDEX($H28:$K28,0,MATCH(SUM($H$33:BJ$33),$H$6:$DS$6,0))),0)</f>
        <v>0</v>
      </c>
      <c r="BK90" s="283">
        <f>IFERROR($G$33*BK$33*$H14*BK22*(INDEX($H28:$K28,0,MATCH(SUM($H$33:BK$33),$H$6:$DS$6,0))),0)</f>
        <v>0</v>
      </c>
      <c r="BL90" s="283">
        <f>IFERROR($G$33*BL$33*$H14*BL22*(INDEX($H28:$K28,0,MATCH(SUM($H$33:BL$33),$H$6:$DS$6,0))),0)</f>
        <v>0</v>
      </c>
      <c r="BM90" s="283">
        <f>IFERROR($G$33*BM$33*$H14*BM22*(INDEX($H28:$K28,0,MATCH(SUM($H$33:BM$33),$H$6:$DS$6,0))),0)</f>
        <v>0</v>
      </c>
      <c r="BN90" s="283">
        <f>IFERROR($G$33*BN$33*$H14*BN22*(INDEX($H28:$K28,0,MATCH(SUM($H$33:BN$33),$H$6:$DS$6,0))),0)</f>
        <v>0</v>
      </c>
      <c r="BO90" s="283">
        <f>IFERROR($G$33*BO$33*$H14*BO22*(INDEX($H28:$K28,0,MATCH(SUM($H$33:BO$33),$H$6:$DS$6,0))),0)</f>
        <v>0</v>
      </c>
      <c r="BP90" s="283">
        <f>IFERROR($G$33*BP$33*$H14*BP22*(INDEX($H28:$K28,0,MATCH(SUM($H$33:BP$33),$H$6:$DS$6,0))),0)</f>
        <v>0</v>
      </c>
      <c r="BQ90" s="283">
        <f>IFERROR($G$33*BQ$33*$H14*BQ22*(INDEX($H28:$K28,0,MATCH(SUM($H$33:BQ$33),$H$6:$DS$6,0))),0)</f>
        <v>0</v>
      </c>
      <c r="BR90" s="283">
        <f>IFERROR($G$33*BR$33*$H14*BR22*(INDEX($H28:$K28,0,MATCH(SUM($H$33:BR$33),$H$6:$DS$6,0))),0)</f>
        <v>0</v>
      </c>
      <c r="BS90" s="283">
        <f>IFERROR($G$33*BS$33*$H14*BS22*(INDEX($H28:$K28,0,MATCH(SUM($H$33:BS$33),$H$6:$DS$6,0))),0)</f>
        <v>0</v>
      </c>
      <c r="BT90" s="283">
        <f>IFERROR($G$33*BT$33*$H14*BT22*(INDEX($H28:$K28,0,MATCH(SUM($H$33:BT$33),$H$6:$DS$6,0))),0)</f>
        <v>0</v>
      </c>
      <c r="BU90" s="283">
        <f>IFERROR($G$33*BU$33*$H14*BU22*(INDEX($H28:$K28,0,MATCH(SUM($H$33:BU$33),$H$6:$DS$6,0))),0)</f>
        <v>0</v>
      </c>
      <c r="BV90" s="283">
        <f>IFERROR($G$33*BV$33*$H14*BV22*(INDEX($H28:$K28,0,MATCH(SUM($H$33:BV$33),$H$6:$DS$6,0))),0)</f>
        <v>0</v>
      </c>
      <c r="BW90" s="283">
        <f>IFERROR($G$33*BW$33*$H14*BW22*(INDEX($H28:$K28,0,MATCH(SUM($H$33:BW$33),$H$6:$DS$6,0))),0)</f>
        <v>0</v>
      </c>
      <c r="BX90" s="283">
        <f>IFERROR($G$33*BX$33*$H14*BX22*(INDEX($H28:$K28,0,MATCH(SUM($H$33:BX$33),$H$6:$DS$6,0))),0)</f>
        <v>0</v>
      </c>
      <c r="BY90" s="283">
        <f>IFERROR($G$33*BY$33*$H14*BY22*(INDEX($H28:$K28,0,MATCH(SUM($H$33:BY$33),$H$6:$DS$6,0))),0)</f>
        <v>0</v>
      </c>
      <c r="BZ90" s="283">
        <f>IFERROR($G$33*BZ$33*$H14*BZ22*(INDEX($H28:$K28,0,MATCH(SUM($H$33:BZ$33),$H$6:$DS$6,0))),0)</f>
        <v>0</v>
      </c>
      <c r="CA90" s="283">
        <f>IFERROR($G$33*CA$33*$H14*CA22*(INDEX($H28:$K28,0,MATCH(SUM($H$33:CA$33),$H$6:$DS$6,0))),0)</f>
        <v>0</v>
      </c>
      <c r="CB90" s="283">
        <f>IFERROR($G$33*CB$33*$H14*CB22*(INDEX($H28:$K28,0,MATCH(SUM($H$33:CB$33),$H$6:$DS$6,0))),0)</f>
        <v>0</v>
      </c>
      <c r="CC90" s="283">
        <f>IFERROR($G$33*CC$33*$H14*CC22*(INDEX($H28:$K28,0,MATCH(SUM($H$33:CC$33),$H$6:$DS$6,0))),0)</f>
        <v>0</v>
      </c>
      <c r="CD90" s="283">
        <f>IFERROR($G$33*CD$33*$H14*CD22*(INDEX($H28:$K28,0,MATCH(SUM($H$33:CD$33),$H$6:$DS$6,0))),0)</f>
        <v>0</v>
      </c>
      <c r="CE90" s="283">
        <f>IFERROR($G$33*CE$33*$H14*CE22*(INDEX($H28:$K28,0,MATCH(SUM($H$33:CE$33),$H$6:$DS$6,0))),0)</f>
        <v>0</v>
      </c>
      <c r="CF90" s="283">
        <f>IFERROR($G$33*CF$33*$H14*CF22*(INDEX($H28:$K28,0,MATCH(SUM($H$33:CF$33),$H$6:$DS$6,0))),0)</f>
        <v>0</v>
      </c>
      <c r="CG90" s="283">
        <f>IFERROR($G$33*CG$33*$H14*CG22*(INDEX($H28:$K28,0,MATCH(SUM($H$33:CG$33),$H$6:$DS$6,0))),0)</f>
        <v>0</v>
      </c>
      <c r="CH90" s="283">
        <f>IFERROR($G$33*CH$33*$H14*CH22*(INDEX($H28:$K28,0,MATCH(SUM($H$33:CH$33),$H$6:$DS$6,0))),0)</f>
        <v>0</v>
      </c>
      <c r="CI90" s="283">
        <f>IFERROR($G$33*CI$33*$H14*CI22*(INDEX($H28:$K28,0,MATCH(SUM($H$33:CI$33),$H$6:$DS$6,0))),0)</f>
        <v>0</v>
      </c>
      <c r="CJ90" s="283">
        <f>IFERROR($G$33*CJ$33*$H14*CJ22*(INDEX($H28:$K28,0,MATCH(SUM($H$33:CJ$33),$H$6:$DS$6,0))),0)</f>
        <v>0</v>
      </c>
      <c r="CK90" s="283">
        <f>IFERROR($G$33*CK$33*$H14*CK22*(INDEX($H28:$K28,0,MATCH(SUM($H$33:CK$33),$H$6:$DS$6,0))),0)</f>
        <v>0</v>
      </c>
      <c r="CL90" s="283">
        <f>IFERROR($G$33*CL$33*$H14*CL22*(INDEX($H28:$K28,0,MATCH(SUM($H$33:CL$33),$H$6:$DS$6,0))),0)</f>
        <v>0</v>
      </c>
      <c r="CM90" s="283">
        <f>IFERROR($G$33*CM$33*$H14*CM22*(INDEX($H28:$K28,0,MATCH(SUM($H$33:CM$33),$H$6:$DS$6,0))),0)</f>
        <v>0</v>
      </c>
      <c r="CN90" s="283">
        <f>IFERROR($G$33*CN$33*$H14*CN22*(INDEX($H28:$K28,0,MATCH(SUM($H$33:CN$33),$H$6:$DS$6,0))),0)</f>
        <v>0</v>
      </c>
      <c r="CO90" s="283">
        <f>IFERROR($G$33*CO$33*$H14*CO22*(INDEX($H28:$K28,0,MATCH(SUM($H$33:CO$33),$H$6:$DS$6,0))),0)</f>
        <v>0</v>
      </c>
      <c r="CP90" s="283">
        <f>IFERROR($G$33*CP$33*$H14*CP22*(INDEX($H28:$K28,0,MATCH(SUM($H$33:CP$33),$H$6:$DS$6,0))),0)</f>
        <v>0</v>
      </c>
      <c r="CQ90" s="283">
        <f>IFERROR($G$33*CQ$33*$H14*CQ22*(INDEX($H28:$K28,0,MATCH(SUM($H$33:CQ$33),$H$6:$DS$6,0))),0)</f>
        <v>0</v>
      </c>
      <c r="CR90" s="283">
        <f>IFERROR($G$33*CR$33*$H14*CR22*(INDEX($H28:$K28,0,MATCH(SUM($H$33:CR$33),$H$6:$DS$6,0))),0)</f>
        <v>0</v>
      </c>
      <c r="CS90" s="283">
        <f>IFERROR($G$33*CS$33*$H14*CS22*(INDEX($H28:$K28,0,MATCH(SUM($H$33:CS$33),$H$6:$DS$6,0))),0)</f>
        <v>0</v>
      </c>
      <c r="CT90" s="283">
        <f>IFERROR($G$33*CT$33*$H14*CT22*(INDEX($H28:$K28,0,MATCH(SUM($H$33:CT$33),$H$6:$DS$6,0))),0)</f>
        <v>0</v>
      </c>
      <c r="CU90" s="283">
        <f>IFERROR($G$33*CU$33*$H14*CU22*(INDEX($H28:$K28,0,MATCH(SUM($H$33:CU$33),$H$6:$DS$6,0))),0)</f>
        <v>0</v>
      </c>
      <c r="CV90" s="283">
        <f>IFERROR($G$33*CV$33*$H14*CV22*(INDEX($H28:$K28,0,MATCH(SUM($H$33:CV$33),$H$6:$DS$6,0))),0)</f>
        <v>0</v>
      </c>
      <c r="CW90" s="283">
        <f>IFERROR($G$33*CW$33*$H14*CW22*(INDEX($H28:$K28,0,MATCH(SUM($H$33:CW$33),$H$6:$DS$6,0))),0)</f>
        <v>0</v>
      </c>
      <c r="CX90" s="283">
        <f>IFERROR($G$33*CX$33*$H14*CX22*(INDEX($H28:$K28,0,MATCH(SUM($H$33:CX$33),$H$6:$DS$6,0))),0)</f>
        <v>0</v>
      </c>
      <c r="CY90" s="283">
        <f>IFERROR($G$33*CY$33*$H14*CY22*(INDEX($H28:$K28,0,MATCH(SUM($H$33:CY$33),$H$6:$DS$6,0))),0)</f>
        <v>0</v>
      </c>
      <c r="CZ90" s="283">
        <f>IFERROR($G$33*CZ$33*$H14*CZ22*(INDEX($H28:$K28,0,MATCH(SUM($H$33:CZ$33),$H$6:$DS$6,0))),0)</f>
        <v>0</v>
      </c>
      <c r="DA90" s="283">
        <f>IFERROR($G$33*DA$33*$H14*DA22*(INDEX($H28:$K28,0,MATCH(SUM($H$33:DA$33),$H$6:$DS$6,0))),0)</f>
        <v>0</v>
      </c>
      <c r="DB90" s="283">
        <f>IFERROR($G$33*DB$33*$H14*DB22*(INDEX($H28:$K28,0,MATCH(SUM($H$33:DB$33),$H$6:$DS$6,0))),0)</f>
        <v>0</v>
      </c>
      <c r="DC90" s="283">
        <f>IFERROR($G$33*DC$33*$H14*DC22*(INDEX($H28:$K28,0,MATCH(SUM($H$33:DC$33),$H$6:$DS$6,0))),0)</f>
        <v>0</v>
      </c>
      <c r="DD90" s="283">
        <f>IFERROR($G$33*DD$33*$H14*DD22*(INDEX($H28:$K28,0,MATCH(SUM($H$33:DD$33),$H$6:$DS$6,0))),0)</f>
        <v>0</v>
      </c>
      <c r="DE90" s="283">
        <f>IFERROR($G$33*DE$33*$H14*DE22*(INDEX($H28:$K28,0,MATCH(SUM($H$33:DE$33),$H$6:$DS$6,0))),0)</f>
        <v>0</v>
      </c>
      <c r="DF90" s="283">
        <f>IFERROR($G$33*DF$33*$H14*DF22*(INDEX($H28:$K28,0,MATCH(SUM($H$33:DF$33),$H$6:$DS$6,0))),0)</f>
        <v>0</v>
      </c>
      <c r="DG90" s="283">
        <f>IFERROR($G$33*DG$33*$H14*DG22*(INDEX($H28:$K28,0,MATCH(SUM($H$33:DG$33),$H$6:$DS$6,0))),0)</f>
        <v>0</v>
      </c>
      <c r="DH90" s="283">
        <f>IFERROR($G$33*DH$33*$H14*DH22*(INDEX($H28:$K28,0,MATCH(SUM($H$33:DH$33),$H$6:$DS$6,0))),0)</f>
        <v>0</v>
      </c>
      <c r="DI90" s="283">
        <f>IFERROR($G$33*DI$33*$H14*DI22*(INDEX($H28:$K28,0,MATCH(SUM($H$33:DI$33),$H$6:$DS$6,0))),0)</f>
        <v>0</v>
      </c>
      <c r="DJ90" s="283">
        <f>IFERROR($G$33*DJ$33*$H14*DJ22*(INDEX($H28:$K28,0,MATCH(SUM($H$33:DJ$33),$H$6:$DS$6,0))),0)</f>
        <v>0</v>
      </c>
      <c r="DK90" s="283">
        <f>IFERROR($G$33*DK$33*$H14*DK22*(INDEX($H28:$K28,0,MATCH(SUM($H$33:DK$33),$H$6:$DS$6,0))),0)</f>
        <v>0</v>
      </c>
      <c r="DL90" s="283">
        <f>IFERROR($G$33*DL$33*$H14*DL22*(INDEX($H28:$K28,0,MATCH(SUM($H$33:DL$33),$H$6:$DS$6,0))),0)</f>
        <v>0</v>
      </c>
      <c r="DM90" s="283">
        <f>IFERROR($G$33*DM$33*$H14*DM22*(INDEX($H28:$K28,0,MATCH(SUM($H$33:DM$33),$H$6:$DS$6,0))),0)</f>
        <v>0</v>
      </c>
      <c r="DN90" s="283">
        <f>IFERROR($G$33*DN$33*$H14*DN22*(INDEX($H28:$K28,0,MATCH(SUM($H$33:DN$33),$H$6:$DS$6,0))),0)</f>
        <v>0</v>
      </c>
      <c r="DO90" s="283">
        <f>IFERROR($G$33*DO$33*$H14*DO22*(INDEX($H28:$K28,0,MATCH(SUM($H$33:DO$33),$H$6:$DS$6,0))),0)</f>
        <v>0</v>
      </c>
      <c r="DP90" s="283">
        <f>IFERROR($G$33*DP$33*$H14*DP22*(INDEX($H28:$K28,0,MATCH(SUM($H$33:DP$33),$H$6:$DS$6,0))),0)</f>
        <v>0</v>
      </c>
      <c r="DQ90" s="283">
        <f>IFERROR($G$33*DQ$33*$H14*DQ22*(INDEX($H28:$K28,0,MATCH(SUM($H$33:DQ$33),$H$6:$DS$6,0))),0)</f>
        <v>0</v>
      </c>
      <c r="DR90" s="283">
        <f>IFERROR($G$33*DR$33*$H14*DR22*(INDEX($H28:$K28,0,MATCH(SUM($H$33:DR$33),$H$6:$DS$6,0))),0)</f>
        <v>0</v>
      </c>
      <c r="DS90" s="283">
        <f>IFERROR($G$33*DS$33*$H14*DS22*(INDEX($H28:$K28,0,MATCH(SUM($H$33:DS$33),$H$6:$DS$6,0))),0)</f>
        <v>0</v>
      </c>
      <c r="DT90" s="279"/>
    </row>
    <row r="91" spans="2:124" x14ac:dyDescent="0.3">
      <c r="C91" s="279"/>
      <c r="D91" s="280" t="str">
        <f t="shared" si="45"/>
        <v>IDC</v>
      </c>
      <c r="E91" s="280"/>
      <c r="F91" s="281" t="str">
        <f t="shared" si="46"/>
        <v>INR Mn</v>
      </c>
      <c r="G91" s="282">
        <f>SUM(H91:DS91)</f>
        <v>424.90705899906055</v>
      </c>
      <c r="H91" s="283">
        <f t="shared" ref="H91:AM91" si="48">H342</f>
        <v>0</v>
      </c>
      <c r="I91" s="283">
        <f t="shared" si="48"/>
        <v>0</v>
      </c>
      <c r="J91" s="283">
        <f t="shared" si="48"/>
        <v>0</v>
      </c>
      <c r="K91" s="283">
        <f t="shared" si="48"/>
        <v>0</v>
      </c>
      <c r="L91" s="283">
        <f t="shared" si="48"/>
        <v>0</v>
      </c>
      <c r="M91" s="283">
        <f t="shared" si="48"/>
        <v>0</v>
      </c>
      <c r="N91" s="283">
        <f t="shared" si="48"/>
        <v>0</v>
      </c>
      <c r="O91" s="283">
        <f t="shared" si="48"/>
        <v>0</v>
      </c>
      <c r="P91" s="283">
        <f t="shared" si="48"/>
        <v>31.372176147363042</v>
      </c>
      <c r="Q91" s="283">
        <f t="shared" si="48"/>
        <v>150.08435747169884</v>
      </c>
      <c r="R91" s="283">
        <f t="shared" si="48"/>
        <v>243.45052537999868</v>
      </c>
      <c r="S91" s="283">
        <f t="shared" si="48"/>
        <v>0</v>
      </c>
      <c r="T91" s="283">
        <f t="shared" si="48"/>
        <v>0</v>
      </c>
      <c r="U91" s="283">
        <f t="shared" si="48"/>
        <v>0</v>
      </c>
      <c r="V91" s="283">
        <f t="shared" si="48"/>
        <v>0</v>
      </c>
      <c r="W91" s="283">
        <f t="shared" si="48"/>
        <v>0</v>
      </c>
      <c r="X91" s="283">
        <f t="shared" si="48"/>
        <v>0</v>
      </c>
      <c r="Y91" s="283">
        <f t="shared" si="48"/>
        <v>0</v>
      </c>
      <c r="Z91" s="283">
        <f t="shared" si="48"/>
        <v>0</v>
      </c>
      <c r="AA91" s="283">
        <f t="shared" si="48"/>
        <v>0</v>
      </c>
      <c r="AB91" s="283">
        <f t="shared" si="48"/>
        <v>0</v>
      </c>
      <c r="AC91" s="283">
        <f t="shared" si="48"/>
        <v>0</v>
      </c>
      <c r="AD91" s="283">
        <f t="shared" si="48"/>
        <v>0</v>
      </c>
      <c r="AE91" s="283">
        <f t="shared" si="48"/>
        <v>0</v>
      </c>
      <c r="AF91" s="283">
        <f t="shared" si="48"/>
        <v>0</v>
      </c>
      <c r="AG91" s="283">
        <f t="shared" si="48"/>
        <v>0</v>
      </c>
      <c r="AH91" s="283">
        <f t="shared" si="48"/>
        <v>0</v>
      </c>
      <c r="AI91" s="283">
        <f t="shared" si="48"/>
        <v>0</v>
      </c>
      <c r="AJ91" s="283">
        <f t="shared" si="48"/>
        <v>0</v>
      </c>
      <c r="AK91" s="283">
        <f t="shared" si="48"/>
        <v>0</v>
      </c>
      <c r="AL91" s="283">
        <f t="shared" si="48"/>
        <v>0</v>
      </c>
      <c r="AM91" s="283">
        <f t="shared" si="48"/>
        <v>0</v>
      </c>
      <c r="AN91" s="283">
        <f t="shared" ref="AN91:BS91" si="49">AN342</f>
        <v>0</v>
      </c>
      <c r="AO91" s="283">
        <f t="shared" si="49"/>
        <v>0</v>
      </c>
      <c r="AP91" s="283">
        <f t="shared" si="49"/>
        <v>0</v>
      </c>
      <c r="AQ91" s="283">
        <f t="shared" si="49"/>
        <v>0</v>
      </c>
      <c r="AR91" s="283">
        <f t="shared" si="49"/>
        <v>0</v>
      </c>
      <c r="AS91" s="283">
        <f t="shared" si="49"/>
        <v>0</v>
      </c>
      <c r="AT91" s="283">
        <f t="shared" si="49"/>
        <v>0</v>
      </c>
      <c r="AU91" s="283">
        <f t="shared" si="49"/>
        <v>0</v>
      </c>
      <c r="AV91" s="283">
        <f t="shared" si="49"/>
        <v>0</v>
      </c>
      <c r="AW91" s="283">
        <f t="shared" si="49"/>
        <v>0</v>
      </c>
      <c r="AX91" s="283">
        <f t="shared" si="49"/>
        <v>0</v>
      </c>
      <c r="AY91" s="283">
        <f t="shared" si="49"/>
        <v>0</v>
      </c>
      <c r="AZ91" s="283">
        <f t="shared" si="49"/>
        <v>0</v>
      </c>
      <c r="BA91" s="283">
        <f t="shared" si="49"/>
        <v>0</v>
      </c>
      <c r="BB91" s="283">
        <f t="shared" si="49"/>
        <v>0</v>
      </c>
      <c r="BC91" s="283">
        <f t="shared" si="49"/>
        <v>0</v>
      </c>
      <c r="BD91" s="283">
        <f t="shared" si="49"/>
        <v>0</v>
      </c>
      <c r="BE91" s="283">
        <f t="shared" si="49"/>
        <v>0</v>
      </c>
      <c r="BF91" s="283">
        <f t="shared" si="49"/>
        <v>0</v>
      </c>
      <c r="BG91" s="283">
        <f t="shared" si="49"/>
        <v>0</v>
      </c>
      <c r="BH91" s="283">
        <f t="shared" si="49"/>
        <v>0</v>
      </c>
      <c r="BI91" s="283">
        <f t="shared" si="49"/>
        <v>0</v>
      </c>
      <c r="BJ91" s="283">
        <f t="shared" si="49"/>
        <v>0</v>
      </c>
      <c r="BK91" s="283">
        <f t="shared" si="49"/>
        <v>0</v>
      </c>
      <c r="BL91" s="283">
        <f t="shared" si="49"/>
        <v>0</v>
      </c>
      <c r="BM91" s="283">
        <f t="shared" si="49"/>
        <v>0</v>
      </c>
      <c r="BN91" s="283">
        <f t="shared" si="49"/>
        <v>0</v>
      </c>
      <c r="BO91" s="283">
        <f t="shared" si="49"/>
        <v>0</v>
      </c>
      <c r="BP91" s="283">
        <f t="shared" si="49"/>
        <v>0</v>
      </c>
      <c r="BQ91" s="283">
        <f t="shared" si="49"/>
        <v>0</v>
      </c>
      <c r="BR91" s="283">
        <f t="shared" si="49"/>
        <v>0</v>
      </c>
      <c r="BS91" s="283">
        <f t="shared" si="49"/>
        <v>0</v>
      </c>
      <c r="BT91" s="283">
        <f t="shared" ref="BT91:CY91" si="50">BT342</f>
        <v>0</v>
      </c>
      <c r="BU91" s="283">
        <f t="shared" si="50"/>
        <v>0</v>
      </c>
      <c r="BV91" s="283">
        <f t="shared" si="50"/>
        <v>0</v>
      </c>
      <c r="BW91" s="283">
        <f t="shared" si="50"/>
        <v>0</v>
      </c>
      <c r="BX91" s="283">
        <f t="shared" si="50"/>
        <v>0</v>
      </c>
      <c r="BY91" s="283">
        <f t="shared" si="50"/>
        <v>0</v>
      </c>
      <c r="BZ91" s="283">
        <f t="shared" si="50"/>
        <v>0</v>
      </c>
      <c r="CA91" s="283">
        <f t="shared" si="50"/>
        <v>0</v>
      </c>
      <c r="CB91" s="283">
        <f t="shared" si="50"/>
        <v>0</v>
      </c>
      <c r="CC91" s="283">
        <f t="shared" si="50"/>
        <v>0</v>
      </c>
      <c r="CD91" s="283">
        <f t="shared" si="50"/>
        <v>0</v>
      </c>
      <c r="CE91" s="283">
        <f t="shared" si="50"/>
        <v>0</v>
      </c>
      <c r="CF91" s="283">
        <f t="shared" si="50"/>
        <v>0</v>
      </c>
      <c r="CG91" s="283">
        <f t="shared" si="50"/>
        <v>0</v>
      </c>
      <c r="CH91" s="283">
        <f t="shared" si="50"/>
        <v>0</v>
      </c>
      <c r="CI91" s="283">
        <f t="shared" si="50"/>
        <v>0</v>
      </c>
      <c r="CJ91" s="283">
        <f t="shared" si="50"/>
        <v>0</v>
      </c>
      <c r="CK91" s="283">
        <f t="shared" si="50"/>
        <v>0</v>
      </c>
      <c r="CL91" s="283">
        <f t="shared" si="50"/>
        <v>0</v>
      </c>
      <c r="CM91" s="283">
        <f t="shared" si="50"/>
        <v>0</v>
      </c>
      <c r="CN91" s="283">
        <f t="shared" si="50"/>
        <v>0</v>
      </c>
      <c r="CO91" s="283">
        <f t="shared" si="50"/>
        <v>0</v>
      </c>
      <c r="CP91" s="283">
        <f t="shared" si="50"/>
        <v>0</v>
      </c>
      <c r="CQ91" s="283">
        <f t="shared" si="50"/>
        <v>0</v>
      </c>
      <c r="CR91" s="283">
        <f t="shared" si="50"/>
        <v>0</v>
      </c>
      <c r="CS91" s="283">
        <f t="shared" si="50"/>
        <v>0</v>
      </c>
      <c r="CT91" s="283">
        <f t="shared" si="50"/>
        <v>0</v>
      </c>
      <c r="CU91" s="283">
        <f t="shared" si="50"/>
        <v>0</v>
      </c>
      <c r="CV91" s="283">
        <f t="shared" si="50"/>
        <v>0</v>
      </c>
      <c r="CW91" s="283">
        <f t="shared" si="50"/>
        <v>0</v>
      </c>
      <c r="CX91" s="283">
        <f t="shared" si="50"/>
        <v>0</v>
      </c>
      <c r="CY91" s="283">
        <f t="shared" si="50"/>
        <v>0</v>
      </c>
      <c r="CZ91" s="283">
        <f t="shared" ref="CZ91:DS91" si="51">CZ342</f>
        <v>0</v>
      </c>
      <c r="DA91" s="283">
        <f t="shared" si="51"/>
        <v>0</v>
      </c>
      <c r="DB91" s="283">
        <f t="shared" si="51"/>
        <v>0</v>
      </c>
      <c r="DC91" s="283">
        <f t="shared" si="51"/>
        <v>0</v>
      </c>
      <c r="DD91" s="283">
        <f t="shared" si="51"/>
        <v>0</v>
      </c>
      <c r="DE91" s="283">
        <f t="shared" si="51"/>
        <v>0</v>
      </c>
      <c r="DF91" s="283">
        <f t="shared" si="51"/>
        <v>0</v>
      </c>
      <c r="DG91" s="283">
        <f t="shared" si="51"/>
        <v>0</v>
      </c>
      <c r="DH91" s="283">
        <f t="shared" si="51"/>
        <v>0</v>
      </c>
      <c r="DI91" s="283">
        <f t="shared" si="51"/>
        <v>0</v>
      </c>
      <c r="DJ91" s="283">
        <f t="shared" si="51"/>
        <v>0</v>
      </c>
      <c r="DK91" s="283">
        <f t="shared" si="51"/>
        <v>0</v>
      </c>
      <c r="DL91" s="283">
        <f t="shared" si="51"/>
        <v>0</v>
      </c>
      <c r="DM91" s="283">
        <f t="shared" si="51"/>
        <v>0</v>
      </c>
      <c r="DN91" s="283">
        <f t="shared" si="51"/>
        <v>0</v>
      </c>
      <c r="DO91" s="283">
        <f t="shared" si="51"/>
        <v>0</v>
      </c>
      <c r="DP91" s="283">
        <f t="shared" si="51"/>
        <v>0</v>
      </c>
      <c r="DQ91" s="283">
        <f t="shared" si="51"/>
        <v>0</v>
      </c>
      <c r="DR91" s="283">
        <f t="shared" si="51"/>
        <v>0</v>
      </c>
      <c r="DS91" s="283">
        <f t="shared" si="51"/>
        <v>0</v>
      </c>
      <c r="DT91" s="279"/>
    </row>
    <row r="92" spans="2:124" x14ac:dyDescent="0.3">
      <c r="C92" s="279"/>
      <c r="D92" s="280" t="str">
        <f t="shared" si="45"/>
        <v>Financing costs</v>
      </c>
      <c r="E92" s="280"/>
      <c r="F92" s="281" t="str">
        <f t="shared" si="46"/>
        <v>INR Mn</v>
      </c>
      <c r="G92" s="282">
        <f>SUM(H92:DS92)</f>
        <v>132.61025994072313</v>
      </c>
      <c r="H92" s="283">
        <f>'Revenue&amp;exepenses'!H385</f>
        <v>0</v>
      </c>
      <c r="I92" s="283">
        <f>'Revenue&amp;exepenses'!I385</f>
        <v>0</v>
      </c>
      <c r="J92" s="283">
        <f>'Revenue&amp;exepenses'!J385</f>
        <v>0</v>
      </c>
      <c r="K92" s="283">
        <f>'Revenue&amp;exepenses'!K385</f>
        <v>0</v>
      </c>
      <c r="L92" s="283">
        <f>'Revenue&amp;exepenses'!L385</f>
        <v>0</v>
      </c>
      <c r="M92" s="283">
        <f>'Revenue&amp;exepenses'!M385</f>
        <v>0</v>
      </c>
      <c r="N92" s="283">
        <f>'Revenue&amp;exepenses'!N385</f>
        <v>0</v>
      </c>
      <c r="O92" s="283">
        <f>'Revenue&amp;exepenses'!O385</f>
        <v>0</v>
      </c>
      <c r="P92" s="283">
        <f>'Revenue&amp;exepenses'!P385</f>
        <v>17.08877985502086</v>
      </c>
      <c r="Q92" s="283">
        <f>'Revenue&amp;exepenses'!Q385</f>
        <v>64.663870406433659</v>
      </c>
      <c r="R92" s="283">
        <f>'Revenue&amp;exepenses'!R385</f>
        <v>50.857609679268599</v>
      </c>
      <c r="S92" s="283">
        <f>'Revenue&amp;exepenses'!S385</f>
        <v>0</v>
      </c>
      <c r="T92" s="283">
        <f>'Revenue&amp;exepenses'!T385</f>
        <v>0</v>
      </c>
      <c r="U92" s="283">
        <f>'Revenue&amp;exepenses'!U385</f>
        <v>0</v>
      </c>
      <c r="V92" s="283">
        <f>'Revenue&amp;exepenses'!V385</f>
        <v>0</v>
      </c>
      <c r="W92" s="283">
        <f>'Revenue&amp;exepenses'!W385</f>
        <v>0</v>
      </c>
      <c r="X92" s="283">
        <f>'Revenue&amp;exepenses'!X385</f>
        <v>0</v>
      </c>
      <c r="Y92" s="283">
        <f>'Revenue&amp;exepenses'!Y385</f>
        <v>0</v>
      </c>
      <c r="Z92" s="283">
        <f>'Revenue&amp;exepenses'!Z385</f>
        <v>0</v>
      </c>
      <c r="AA92" s="283">
        <f>'Revenue&amp;exepenses'!AA385</f>
        <v>0</v>
      </c>
      <c r="AB92" s="283">
        <f>'Revenue&amp;exepenses'!AB385</f>
        <v>0</v>
      </c>
      <c r="AC92" s="283">
        <f>'Revenue&amp;exepenses'!AC385</f>
        <v>0</v>
      </c>
      <c r="AD92" s="283">
        <f>'Revenue&amp;exepenses'!AD385</f>
        <v>0</v>
      </c>
      <c r="AE92" s="283">
        <f>'Revenue&amp;exepenses'!AE385</f>
        <v>0</v>
      </c>
      <c r="AF92" s="283">
        <f>'Revenue&amp;exepenses'!AF385</f>
        <v>0</v>
      </c>
      <c r="AG92" s="283">
        <f>'Revenue&amp;exepenses'!AG385</f>
        <v>0</v>
      </c>
      <c r="AH92" s="283">
        <f>'Revenue&amp;exepenses'!AH385</f>
        <v>0</v>
      </c>
      <c r="AI92" s="283">
        <f>'Revenue&amp;exepenses'!AI385</f>
        <v>0</v>
      </c>
      <c r="AJ92" s="283">
        <f>'Revenue&amp;exepenses'!AJ385</f>
        <v>0</v>
      </c>
      <c r="AK92" s="283">
        <f>'Revenue&amp;exepenses'!AK385</f>
        <v>0</v>
      </c>
      <c r="AL92" s="283">
        <f>'Revenue&amp;exepenses'!AL385</f>
        <v>0</v>
      </c>
      <c r="AM92" s="283">
        <f>'Revenue&amp;exepenses'!AM385</f>
        <v>0</v>
      </c>
      <c r="AN92" s="283">
        <f>'Revenue&amp;exepenses'!AN385</f>
        <v>0</v>
      </c>
      <c r="AO92" s="283">
        <f>'Revenue&amp;exepenses'!AO385</f>
        <v>0</v>
      </c>
      <c r="AP92" s="283">
        <f>'Revenue&amp;exepenses'!AP385</f>
        <v>0</v>
      </c>
      <c r="AQ92" s="283">
        <f>'Revenue&amp;exepenses'!AQ385</f>
        <v>0</v>
      </c>
      <c r="AR92" s="283">
        <f>'Revenue&amp;exepenses'!AR385</f>
        <v>0</v>
      </c>
      <c r="AS92" s="283">
        <f>'Revenue&amp;exepenses'!AS385</f>
        <v>0</v>
      </c>
      <c r="AT92" s="283">
        <f>'Revenue&amp;exepenses'!AT385</f>
        <v>0</v>
      </c>
      <c r="AU92" s="283">
        <f>'Revenue&amp;exepenses'!AU385</f>
        <v>0</v>
      </c>
      <c r="AV92" s="283">
        <f>'Revenue&amp;exepenses'!AV385</f>
        <v>0</v>
      </c>
      <c r="AW92" s="283">
        <f>'Revenue&amp;exepenses'!AW385</f>
        <v>0</v>
      </c>
      <c r="AX92" s="283">
        <f>'Revenue&amp;exepenses'!AX385</f>
        <v>0</v>
      </c>
      <c r="AY92" s="283">
        <f>'Revenue&amp;exepenses'!AY385</f>
        <v>0</v>
      </c>
      <c r="AZ92" s="283">
        <f>'Revenue&amp;exepenses'!AZ385</f>
        <v>0</v>
      </c>
      <c r="BA92" s="283">
        <f>'Revenue&amp;exepenses'!BA385</f>
        <v>0</v>
      </c>
      <c r="BB92" s="283">
        <f>'Revenue&amp;exepenses'!BB385</f>
        <v>0</v>
      </c>
      <c r="BC92" s="283">
        <f>'Revenue&amp;exepenses'!BC385</f>
        <v>0</v>
      </c>
      <c r="BD92" s="283">
        <f>'Revenue&amp;exepenses'!BD385</f>
        <v>0</v>
      </c>
      <c r="BE92" s="283">
        <f>'Revenue&amp;exepenses'!BE385</f>
        <v>0</v>
      </c>
      <c r="BF92" s="283">
        <f>'Revenue&amp;exepenses'!BF385</f>
        <v>0</v>
      </c>
      <c r="BG92" s="283">
        <f>'Revenue&amp;exepenses'!BG385</f>
        <v>0</v>
      </c>
      <c r="BH92" s="283">
        <f>'Revenue&amp;exepenses'!BH385</f>
        <v>0</v>
      </c>
      <c r="BI92" s="283">
        <f>'Revenue&amp;exepenses'!BI385</f>
        <v>0</v>
      </c>
      <c r="BJ92" s="283">
        <f>'Revenue&amp;exepenses'!BJ385</f>
        <v>0</v>
      </c>
      <c r="BK92" s="283">
        <f>'Revenue&amp;exepenses'!BK385</f>
        <v>0</v>
      </c>
      <c r="BL92" s="283">
        <f>'Revenue&amp;exepenses'!BL385</f>
        <v>0</v>
      </c>
      <c r="BM92" s="283">
        <f>'Revenue&amp;exepenses'!BM385</f>
        <v>0</v>
      </c>
      <c r="BN92" s="283">
        <f>'Revenue&amp;exepenses'!BN385</f>
        <v>0</v>
      </c>
      <c r="BO92" s="283">
        <f>'Revenue&amp;exepenses'!BO385</f>
        <v>0</v>
      </c>
      <c r="BP92" s="283">
        <f>'Revenue&amp;exepenses'!BP385</f>
        <v>0</v>
      </c>
      <c r="BQ92" s="283">
        <f>'Revenue&amp;exepenses'!BQ385</f>
        <v>0</v>
      </c>
      <c r="BR92" s="283">
        <f>'Revenue&amp;exepenses'!BR385</f>
        <v>0</v>
      </c>
      <c r="BS92" s="283">
        <f>'Revenue&amp;exepenses'!BS385</f>
        <v>0</v>
      </c>
      <c r="BT92" s="283">
        <f>'Revenue&amp;exepenses'!BT385</f>
        <v>0</v>
      </c>
      <c r="BU92" s="283">
        <f>'Revenue&amp;exepenses'!BU385</f>
        <v>0</v>
      </c>
      <c r="BV92" s="283">
        <f>'Revenue&amp;exepenses'!BV385</f>
        <v>0</v>
      </c>
      <c r="BW92" s="283">
        <f>'Revenue&amp;exepenses'!BW385</f>
        <v>0</v>
      </c>
      <c r="BX92" s="283">
        <f>'Revenue&amp;exepenses'!BX385</f>
        <v>0</v>
      </c>
      <c r="BY92" s="283">
        <f>'Revenue&amp;exepenses'!BY385</f>
        <v>0</v>
      </c>
      <c r="BZ92" s="283">
        <f>'Revenue&amp;exepenses'!BZ385</f>
        <v>0</v>
      </c>
      <c r="CA92" s="283">
        <f>'Revenue&amp;exepenses'!CA385</f>
        <v>0</v>
      </c>
      <c r="CB92" s="283">
        <f>'Revenue&amp;exepenses'!CB385</f>
        <v>0</v>
      </c>
      <c r="CC92" s="283">
        <f>'Revenue&amp;exepenses'!CC385</f>
        <v>0</v>
      </c>
      <c r="CD92" s="283">
        <f>'Revenue&amp;exepenses'!CD385</f>
        <v>0</v>
      </c>
      <c r="CE92" s="283">
        <f>'Revenue&amp;exepenses'!CE385</f>
        <v>0</v>
      </c>
      <c r="CF92" s="283">
        <f>'Revenue&amp;exepenses'!CF385</f>
        <v>0</v>
      </c>
      <c r="CG92" s="283">
        <f>'Revenue&amp;exepenses'!CG385</f>
        <v>0</v>
      </c>
      <c r="CH92" s="283">
        <f>'Revenue&amp;exepenses'!CH385</f>
        <v>0</v>
      </c>
      <c r="CI92" s="283">
        <f>'Revenue&amp;exepenses'!CI385</f>
        <v>0</v>
      </c>
      <c r="CJ92" s="283">
        <f>'Revenue&amp;exepenses'!CJ385</f>
        <v>0</v>
      </c>
      <c r="CK92" s="283">
        <f>'Revenue&amp;exepenses'!CK385</f>
        <v>0</v>
      </c>
      <c r="CL92" s="283">
        <f>'Revenue&amp;exepenses'!CL385</f>
        <v>0</v>
      </c>
      <c r="CM92" s="283">
        <f>'Revenue&amp;exepenses'!CM385</f>
        <v>0</v>
      </c>
      <c r="CN92" s="283">
        <f>'Revenue&amp;exepenses'!CN385</f>
        <v>0</v>
      </c>
      <c r="CO92" s="283">
        <f>'Revenue&amp;exepenses'!CO385</f>
        <v>0</v>
      </c>
      <c r="CP92" s="283">
        <f>'Revenue&amp;exepenses'!CP385</f>
        <v>0</v>
      </c>
      <c r="CQ92" s="283">
        <f>'Revenue&amp;exepenses'!CQ385</f>
        <v>0</v>
      </c>
      <c r="CR92" s="283">
        <f>'Revenue&amp;exepenses'!CR385</f>
        <v>0</v>
      </c>
      <c r="CS92" s="283">
        <f>'Revenue&amp;exepenses'!CS385</f>
        <v>0</v>
      </c>
      <c r="CT92" s="283">
        <f>'Revenue&amp;exepenses'!CT385</f>
        <v>0</v>
      </c>
      <c r="CU92" s="283">
        <f>'Revenue&amp;exepenses'!CU385</f>
        <v>0</v>
      </c>
      <c r="CV92" s="283">
        <f>'Revenue&amp;exepenses'!CV385</f>
        <v>0</v>
      </c>
      <c r="CW92" s="283">
        <f>'Revenue&amp;exepenses'!CW385</f>
        <v>0</v>
      </c>
      <c r="CX92" s="283">
        <f>'Revenue&amp;exepenses'!CX385</f>
        <v>0</v>
      </c>
      <c r="CY92" s="283">
        <f>'Revenue&amp;exepenses'!CY385</f>
        <v>0</v>
      </c>
      <c r="CZ92" s="283">
        <f>'Revenue&amp;exepenses'!CZ385</f>
        <v>0</v>
      </c>
      <c r="DA92" s="283">
        <f>'Revenue&amp;exepenses'!DA385</f>
        <v>0</v>
      </c>
      <c r="DB92" s="283">
        <f>'Revenue&amp;exepenses'!DB385</f>
        <v>0</v>
      </c>
      <c r="DC92" s="283">
        <f>'Revenue&amp;exepenses'!DC385</f>
        <v>0</v>
      </c>
      <c r="DD92" s="283">
        <f>'Revenue&amp;exepenses'!DD385</f>
        <v>0</v>
      </c>
      <c r="DE92" s="283">
        <f>'Revenue&amp;exepenses'!DE385</f>
        <v>0</v>
      </c>
      <c r="DF92" s="283">
        <f>'Revenue&amp;exepenses'!DF385</f>
        <v>0</v>
      </c>
      <c r="DG92" s="283">
        <f>'Revenue&amp;exepenses'!DG385</f>
        <v>0</v>
      </c>
      <c r="DH92" s="283">
        <f>'Revenue&amp;exepenses'!DH385</f>
        <v>0</v>
      </c>
      <c r="DI92" s="283">
        <f>'Revenue&amp;exepenses'!DI385</f>
        <v>0</v>
      </c>
      <c r="DJ92" s="283">
        <f>'Revenue&amp;exepenses'!DJ385</f>
        <v>0</v>
      </c>
      <c r="DK92" s="283">
        <f>'Revenue&amp;exepenses'!DK385</f>
        <v>0</v>
      </c>
      <c r="DL92" s="283">
        <f>'Revenue&amp;exepenses'!DL385</f>
        <v>0</v>
      </c>
      <c r="DM92" s="283">
        <f>'Revenue&amp;exepenses'!DM385</f>
        <v>0</v>
      </c>
      <c r="DN92" s="283">
        <f>'Revenue&amp;exepenses'!DN385</f>
        <v>0</v>
      </c>
      <c r="DO92" s="283">
        <f>'Revenue&amp;exepenses'!DO385</f>
        <v>0</v>
      </c>
      <c r="DP92" s="283">
        <f>'Revenue&amp;exepenses'!DP385</f>
        <v>0</v>
      </c>
      <c r="DQ92" s="283">
        <f>'Revenue&amp;exepenses'!DQ385</f>
        <v>0</v>
      </c>
      <c r="DR92" s="283">
        <f>'Revenue&amp;exepenses'!DR385</f>
        <v>0</v>
      </c>
      <c r="DS92" s="283">
        <f>'Revenue&amp;exepenses'!DS385</f>
        <v>0</v>
      </c>
      <c r="DT92" s="279"/>
    </row>
    <row r="93" spans="2:124" x14ac:dyDescent="0.3">
      <c r="C93" s="279"/>
      <c r="D93" s="280"/>
      <c r="E93" s="280"/>
      <c r="F93" s="281"/>
      <c r="G93" s="282"/>
      <c r="H93" s="283"/>
      <c r="I93" s="283"/>
      <c r="J93" s="283"/>
      <c r="K93" s="283"/>
      <c r="L93" s="283"/>
      <c r="M93" s="283"/>
      <c r="N93" s="283"/>
      <c r="O93" s="283"/>
      <c r="P93" s="283"/>
      <c r="Q93" s="283"/>
      <c r="R93" s="283"/>
      <c r="S93" s="283"/>
      <c r="T93" s="283"/>
      <c r="U93" s="283"/>
      <c r="V93" s="283"/>
      <c r="W93" s="283"/>
      <c r="X93" s="283"/>
      <c r="Y93" s="283"/>
      <c r="Z93" s="283"/>
      <c r="AA93" s="283"/>
      <c r="AB93" s="283"/>
      <c r="AC93" s="283"/>
      <c r="AD93" s="283"/>
      <c r="AE93" s="283"/>
      <c r="AF93" s="283"/>
      <c r="AG93" s="283"/>
      <c r="AH93" s="283"/>
      <c r="AI93" s="283"/>
      <c r="AJ93" s="283"/>
      <c r="AK93" s="283"/>
      <c r="AL93" s="283"/>
      <c r="AM93" s="283"/>
      <c r="AN93" s="283"/>
      <c r="AO93" s="283"/>
      <c r="AP93" s="283"/>
      <c r="AQ93" s="283"/>
      <c r="AR93" s="283"/>
      <c r="AS93" s="283"/>
      <c r="AT93" s="283"/>
      <c r="AU93" s="283"/>
      <c r="AV93" s="283"/>
      <c r="AW93" s="283"/>
      <c r="AX93" s="283"/>
      <c r="AY93" s="283"/>
      <c r="AZ93" s="283"/>
      <c r="BA93" s="283"/>
      <c r="BB93" s="283"/>
      <c r="BC93" s="283"/>
      <c r="BD93" s="283"/>
      <c r="BE93" s="283"/>
      <c r="BF93" s="283"/>
      <c r="BG93" s="283"/>
      <c r="BH93" s="283"/>
      <c r="BI93" s="283"/>
      <c r="BJ93" s="283"/>
      <c r="BK93" s="283"/>
      <c r="BL93" s="283"/>
      <c r="BM93" s="283"/>
      <c r="BN93" s="283"/>
      <c r="BO93" s="283"/>
      <c r="BP93" s="283"/>
      <c r="BQ93" s="283"/>
      <c r="BR93" s="283"/>
      <c r="BS93" s="283"/>
      <c r="BT93" s="283"/>
      <c r="BU93" s="283"/>
      <c r="BV93" s="283"/>
      <c r="BW93" s="283"/>
      <c r="BX93" s="283"/>
      <c r="BY93" s="283"/>
      <c r="BZ93" s="283"/>
      <c r="CA93" s="283"/>
      <c r="CB93" s="283"/>
      <c r="CC93" s="283"/>
      <c r="CD93" s="283"/>
      <c r="CE93" s="283"/>
      <c r="CF93" s="283"/>
      <c r="CG93" s="283"/>
      <c r="CH93" s="283"/>
      <c r="CI93" s="283"/>
      <c r="CJ93" s="283"/>
      <c r="CK93" s="283"/>
      <c r="CL93" s="283"/>
      <c r="CM93" s="283"/>
      <c r="CN93" s="283"/>
      <c r="CO93" s="283"/>
      <c r="CP93" s="283"/>
      <c r="CQ93" s="283"/>
      <c r="CR93" s="283"/>
      <c r="CS93" s="283"/>
      <c r="CT93" s="283"/>
      <c r="CU93" s="283"/>
      <c r="CV93" s="283"/>
      <c r="CW93" s="283"/>
      <c r="CX93" s="283"/>
      <c r="CY93" s="283"/>
      <c r="CZ93" s="283"/>
      <c r="DA93" s="283"/>
      <c r="DB93" s="283"/>
      <c r="DC93" s="283"/>
      <c r="DD93" s="283"/>
      <c r="DE93" s="283"/>
      <c r="DF93" s="283"/>
      <c r="DG93" s="283"/>
      <c r="DH93" s="283"/>
      <c r="DI93" s="283"/>
      <c r="DJ93" s="283"/>
      <c r="DK93" s="283"/>
      <c r="DL93" s="283"/>
      <c r="DM93" s="283"/>
      <c r="DN93" s="283"/>
      <c r="DO93" s="283"/>
      <c r="DP93" s="283"/>
      <c r="DQ93" s="283"/>
      <c r="DR93" s="283"/>
      <c r="DS93" s="283"/>
      <c r="DT93" s="279"/>
    </row>
    <row r="94" spans="2:124" ht="14.5" thickBot="1" x14ac:dyDescent="0.35">
      <c r="C94" s="279"/>
      <c r="D94" s="284" t="s">
        <v>93</v>
      </c>
      <c r="E94" s="284"/>
      <c r="F94" s="285" t="str">
        <f>F90</f>
        <v>INR Mn</v>
      </c>
      <c r="G94" s="285" t="b">
        <f>SUM(G85:G92)=SUM(H94:DS94)</f>
        <v>1</v>
      </c>
      <c r="H94" s="286">
        <f t="shared" ref="H94:AM94" si="52">SUM(H87:H92)</f>
        <v>0</v>
      </c>
      <c r="I94" s="286">
        <f t="shared" si="52"/>
        <v>0</v>
      </c>
      <c r="J94" s="286">
        <f t="shared" si="52"/>
        <v>0</v>
      </c>
      <c r="K94" s="286">
        <f t="shared" si="52"/>
        <v>0</v>
      </c>
      <c r="L94" s="286">
        <f t="shared" si="52"/>
        <v>0</v>
      </c>
      <c r="M94" s="286">
        <f t="shared" si="52"/>
        <v>0</v>
      </c>
      <c r="N94" s="286">
        <f t="shared" si="52"/>
        <v>0</v>
      </c>
      <c r="O94" s="286">
        <f t="shared" si="52"/>
        <v>0</v>
      </c>
      <c r="P94" s="286">
        <f t="shared" si="52"/>
        <v>1953.003412002384</v>
      </c>
      <c r="Q94" s="286">
        <f t="shared" si="52"/>
        <v>7390.1566178781331</v>
      </c>
      <c r="R94" s="286">
        <f t="shared" si="52"/>
        <v>5812.2982490592685</v>
      </c>
      <c r="S94" s="286">
        <f t="shared" si="52"/>
        <v>0</v>
      </c>
      <c r="T94" s="286">
        <f t="shared" si="52"/>
        <v>0</v>
      </c>
      <c r="U94" s="286">
        <f t="shared" si="52"/>
        <v>0</v>
      </c>
      <c r="V94" s="286">
        <f t="shared" si="52"/>
        <v>0</v>
      </c>
      <c r="W94" s="286">
        <f t="shared" si="52"/>
        <v>0</v>
      </c>
      <c r="X94" s="286">
        <f t="shared" si="52"/>
        <v>0</v>
      </c>
      <c r="Y94" s="286">
        <f t="shared" si="52"/>
        <v>0</v>
      </c>
      <c r="Z94" s="286">
        <f t="shared" si="52"/>
        <v>0</v>
      </c>
      <c r="AA94" s="286">
        <f t="shared" si="52"/>
        <v>0</v>
      </c>
      <c r="AB94" s="286">
        <f t="shared" si="52"/>
        <v>0</v>
      </c>
      <c r="AC94" s="286">
        <f t="shared" si="52"/>
        <v>0</v>
      </c>
      <c r="AD94" s="286">
        <f t="shared" si="52"/>
        <v>0</v>
      </c>
      <c r="AE94" s="286">
        <f t="shared" si="52"/>
        <v>0</v>
      </c>
      <c r="AF94" s="286">
        <f t="shared" si="52"/>
        <v>0</v>
      </c>
      <c r="AG94" s="286">
        <f t="shared" si="52"/>
        <v>0</v>
      </c>
      <c r="AH94" s="286">
        <f t="shared" si="52"/>
        <v>0</v>
      </c>
      <c r="AI94" s="286">
        <f t="shared" si="52"/>
        <v>0</v>
      </c>
      <c r="AJ94" s="286">
        <f t="shared" si="52"/>
        <v>0</v>
      </c>
      <c r="AK94" s="286">
        <f t="shared" si="52"/>
        <v>0</v>
      </c>
      <c r="AL94" s="286">
        <f t="shared" si="52"/>
        <v>0</v>
      </c>
      <c r="AM94" s="286">
        <f t="shared" si="52"/>
        <v>0</v>
      </c>
      <c r="AN94" s="286">
        <f t="shared" ref="AN94:CY94" si="53">SUM(AN87:AN92)</f>
        <v>0</v>
      </c>
      <c r="AO94" s="286">
        <f t="shared" si="53"/>
        <v>0</v>
      </c>
      <c r="AP94" s="286">
        <f t="shared" si="53"/>
        <v>0</v>
      </c>
      <c r="AQ94" s="286">
        <f t="shared" si="53"/>
        <v>0</v>
      </c>
      <c r="AR94" s="286">
        <f t="shared" si="53"/>
        <v>0</v>
      </c>
      <c r="AS94" s="286">
        <f t="shared" si="53"/>
        <v>0</v>
      </c>
      <c r="AT94" s="286">
        <f t="shared" si="53"/>
        <v>0</v>
      </c>
      <c r="AU94" s="286">
        <f t="shared" si="53"/>
        <v>0</v>
      </c>
      <c r="AV94" s="286">
        <f t="shared" si="53"/>
        <v>0</v>
      </c>
      <c r="AW94" s="286">
        <f t="shared" si="53"/>
        <v>0</v>
      </c>
      <c r="AX94" s="286">
        <f t="shared" si="53"/>
        <v>0</v>
      </c>
      <c r="AY94" s="286">
        <f t="shared" si="53"/>
        <v>0</v>
      </c>
      <c r="AZ94" s="286">
        <f t="shared" si="53"/>
        <v>0</v>
      </c>
      <c r="BA94" s="286">
        <f t="shared" si="53"/>
        <v>0</v>
      </c>
      <c r="BB94" s="286">
        <f t="shared" si="53"/>
        <v>0</v>
      </c>
      <c r="BC94" s="286">
        <f t="shared" si="53"/>
        <v>0</v>
      </c>
      <c r="BD94" s="286">
        <f t="shared" si="53"/>
        <v>0</v>
      </c>
      <c r="BE94" s="286">
        <f t="shared" si="53"/>
        <v>0</v>
      </c>
      <c r="BF94" s="286">
        <f t="shared" si="53"/>
        <v>0</v>
      </c>
      <c r="BG94" s="286">
        <f t="shared" si="53"/>
        <v>0</v>
      </c>
      <c r="BH94" s="286">
        <f t="shared" si="53"/>
        <v>0</v>
      </c>
      <c r="BI94" s="286">
        <f t="shared" si="53"/>
        <v>0</v>
      </c>
      <c r="BJ94" s="286">
        <f t="shared" si="53"/>
        <v>0</v>
      </c>
      <c r="BK94" s="286">
        <f t="shared" si="53"/>
        <v>0</v>
      </c>
      <c r="BL94" s="286">
        <f t="shared" si="53"/>
        <v>0</v>
      </c>
      <c r="BM94" s="286">
        <f t="shared" si="53"/>
        <v>0</v>
      </c>
      <c r="BN94" s="286">
        <f t="shared" si="53"/>
        <v>0</v>
      </c>
      <c r="BO94" s="286">
        <f t="shared" si="53"/>
        <v>0</v>
      </c>
      <c r="BP94" s="286">
        <f t="shared" si="53"/>
        <v>0</v>
      </c>
      <c r="BQ94" s="286">
        <f t="shared" si="53"/>
        <v>0</v>
      </c>
      <c r="BR94" s="286">
        <f t="shared" si="53"/>
        <v>0</v>
      </c>
      <c r="BS94" s="286">
        <f t="shared" si="53"/>
        <v>0</v>
      </c>
      <c r="BT94" s="286">
        <f t="shared" si="53"/>
        <v>0</v>
      </c>
      <c r="BU94" s="286">
        <f t="shared" si="53"/>
        <v>0</v>
      </c>
      <c r="BV94" s="286">
        <f t="shared" si="53"/>
        <v>0</v>
      </c>
      <c r="BW94" s="286">
        <f t="shared" si="53"/>
        <v>0</v>
      </c>
      <c r="BX94" s="286">
        <f t="shared" si="53"/>
        <v>0</v>
      </c>
      <c r="BY94" s="286">
        <f t="shared" si="53"/>
        <v>0</v>
      </c>
      <c r="BZ94" s="286">
        <f t="shared" si="53"/>
        <v>0</v>
      </c>
      <c r="CA94" s="286">
        <f t="shared" si="53"/>
        <v>0</v>
      </c>
      <c r="CB94" s="286">
        <f t="shared" si="53"/>
        <v>0</v>
      </c>
      <c r="CC94" s="286">
        <f t="shared" si="53"/>
        <v>0</v>
      </c>
      <c r="CD94" s="286">
        <f t="shared" si="53"/>
        <v>0</v>
      </c>
      <c r="CE94" s="286">
        <f t="shared" si="53"/>
        <v>0</v>
      </c>
      <c r="CF94" s="286">
        <f t="shared" si="53"/>
        <v>0</v>
      </c>
      <c r="CG94" s="286">
        <f t="shared" si="53"/>
        <v>0</v>
      </c>
      <c r="CH94" s="286">
        <f t="shared" si="53"/>
        <v>0</v>
      </c>
      <c r="CI94" s="286">
        <f t="shared" si="53"/>
        <v>0</v>
      </c>
      <c r="CJ94" s="286">
        <f t="shared" si="53"/>
        <v>0</v>
      </c>
      <c r="CK94" s="286">
        <f t="shared" si="53"/>
        <v>0</v>
      </c>
      <c r="CL94" s="286">
        <f t="shared" si="53"/>
        <v>0</v>
      </c>
      <c r="CM94" s="286">
        <f t="shared" si="53"/>
        <v>0</v>
      </c>
      <c r="CN94" s="286">
        <f t="shared" si="53"/>
        <v>0</v>
      </c>
      <c r="CO94" s="286">
        <f t="shared" si="53"/>
        <v>0</v>
      </c>
      <c r="CP94" s="286">
        <f t="shared" si="53"/>
        <v>0</v>
      </c>
      <c r="CQ94" s="286">
        <f t="shared" si="53"/>
        <v>0</v>
      </c>
      <c r="CR94" s="286">
        <f t="shared" si="53"/>
        <v>0</v>
      </c>
      <c r="CS94" s="286">
        <f t="shared" si="53"/>
        <v>0</v>
      </c>
      <c r="CT94" s="286">
        <f t="shared" si="53"/>
        <v>0</v>
      </c>
      <c r="CU94" s="286">
        <f t="shared" si="53"/>
        <v>0</v>
      </c>
      <c r="CV94" s="286">
        <f t="shared" si="53"/>
        <v>0</v>
      </c>
      <c r="CW94" s="286">
        <f t="shared" si="53"/>
        <v>0</v>
      </c>
      <c r="CX94" s="286">
        <f t="shared" si="53"/>
        <v>0</v>
      </c>
      <c r="CY94" s="286">
        <f t="shared" si="53"/>
        <v>0</v>
      </c>
      <c r="CZ94" s="286">
        <f t="shared" ref="CZ94:DS94" si="54">SUM(CZ87:CZ92)</f>
        <v>0</v>
      </c>
      <c r="DA94" s="286">
        <f t="shared" si="54"/>
        <v>0</v>
      </c>
      <c r="DB94" s="286">
        <f t="shared" si="54"/>
        <v>0</v>
      </c>
      <c r="DC94" s="286">
        <f t="shared" si="54"/>
        <v>0</v>
      </c>
      <c r="DD94" s="286">
        <f t="shared" si="54"/>
        <v>0</v>
      </c>
      <c r="DE94" s="286">
        <f t="shared" si="54"/>
        <v>0</v>
      </c>
      <c r="DF94" s="286">
        <f t="shared" si="54"/>
        <v>0</v>
      </c>
      <c r="DG94" s="286">
        <f t="shared" si="54"/>
        <v>0</v>
      </c>
      <c r="DH94" s="286">
        <f t="shared" si="54"/>
        <v>0</v>
      </c>
      <c r="DI94" s="286">
        <f t="shared" si="54"/>
        <v>0</v>
      </c>
      <c r="DJ94" s="286">
        <f t="shared" si="54"/>
        <v>0</v>
      </c>
      <c r="DK94" s="286">
        <f t="shared" si="54"/>
        <v>0</v>
      </c>
      <c r="DL94" s="286">
        <f t="shared" si="54"/>
        <v>0</v>
      </c>
      <c r="DM94" s="286">
        <f t="shared" si="54"/>
        <v>0</v>
      </c>
      <c r="DN94" s="286">
        <f t="shared" si="54"/>
        <v>0</v>
      </c>
      <c r="DO94" s="286">
        <f t="shared" si="54"/>
        <v>0</v>
      </c>
      <c r="DP94" s="286">
        <f t="shared" si="54"/>
        <v>0</v>
      </c>
      <c r="DQ94" s="286">
        <f t="shared" si="54"/>
        <v>0</v>
      </c>
      <c r="DR94" s="286">
        <f t="shared" si="54"/>
        <v>0</v>
      </c>
      <c r="DS94" s="286">
        <f t="shared" si="54"/>
        <v>0</v>
      </c>
      <c r="DT94" s="279"/>
    </row>
    <row r="95" spans="2:124" ht="14.5" thickTop="1" x14ac:dyDescent="0.3">
      <c r="C95" s="279"/>
      <c r="D95" s="280"/>
      <c r="E95" s="280"/>
      <c r="F95" s="281"/>
      <c r="G95" s="282"/>
      <c r="H95" s="283"/>
      <c r="I95" s="283"/>
      <c r="J95" s="283"/>
      <c r="K95" s="283"/>
      <c r="L95" s="283"/>
      <c r="M95" s="283"/>
      <c r="N95" s="283"/>
      <c r="O95" s="283"/>
      <c r="P95" s="283"/>
      <c r="Q95" s="283"/>
      <c r="R95" s="283"/>
      <c r="S95" s="283"/>
      <c r="T95" s="283"/>
      <c r="U95" s="283"/>
      <c r="V95" s="283"/>
      <c r="W95" s="283"/>
      <c r="X95" s="283"/>
      <c r="Y95" s="283"/>
      <c r="Z95" s="283"/>
      <c r="AA95" s="283"/>
      <c r="AB95" s="283"/>
      <c r="AC95" s="283"/>
      <c r="AD95" s="283"/>
      <c r="AE95" s="283"/>
      <c r="AF95" s="283"/>
      <c r="AG95" s="283"/>
      <c r="AH95" s="283"/>
      <c r="AI95" s="283"/>
      <c r="AJ95" s="283"/>
      <c r="AK95" s="283"/>
      <c r="AL95" s="283"/>
      <c r="AM95" s="283"/>
      <c r="AN95" s="283"/>
      <c r="AO95" s="283"/>
      <c r="AP95" s="283"/>
      <c r="AQ95" s="283"/>
      <c r="AR95" s="283"/>
      <c r="AS95" s="283"/>
      <c r="AT95" s="283"/>
      <c r="AU95" s="283"/>
      <c r="AV95" s="283"/>
      <c r="AW95" s="283"/>
      <c r="AX95" s="283"/>
      <c r="AY95" s="283"/>
      <c r="AZ95" s="283"/>
      <c r="BA95" s="283"/>
      <c r="BB95" s="283"/>
      <c r="BC95" s="283"/>
      <c r="BD95" s="283"/>
      <c r="BE95" s="283"/>
      <c r="BF95" s="283"/>
      <c r="BG95" s="283"/>
      <c r="BH95" s="283"/>
      <c r="BI95" s="283"/>
      <c r="BJ95" s="283"/>
      <c r="BK95" s="283"/>
      <c r="BL95" s="283"/>
      <c r="BM95" s="283"/>
      <c r="BN95" s="283"/>
      <c r="BO95" s="283"/>
      <c r="BP95" s="283"/>
      <c r="BQ95" s="283"/>
      <c r="BR95" s="283"/>
      <c r="BS95" s="283"/>
      <c r="BT95" s="283"/>
      <c r="BU95" s="283"/>
      <c r="BV95" s="283"/>
      <c r="BW95" s="283"/>
      <c r="BX95" s="283"/>
      <c r="BY95" s="283"/>
      <c r="BZ95" s="283"/>
      <c r="CA95" s="283"/>
      <c r="CB95" s="283"/>
      <c r="CC95" s="283"/>
      <c r="CD95" s="283"/>
      <c r="CE95" s="283"/>
      <c r="CF95" s="283"/>
      <c r="CG95" s="283"/>
      <c r="CH95" s="283"/>
      <c r="CI95" s="283"/>
      <c r="CJ95" s="283"/>
      <c r="CK95" s="283"/>
      <c r="CL95" s="283"/>
      <c r="CM95" s="283"/>
      <c r="CN95" s="283"/>
      <c r="CO95" s="283"/>
      <c r="CP95" s="283"/>
      <c r="CQ95" s="283"/>
      <c r="CR95" s="283"/>
      <c r="CS95" s="283"/>
      <c r="CT95" s="283"/>
      <c r="CU95" s="283"/>
      <c r="CV95" s="283"/>
      <c r="CW95" s="283"/>
      <c r="CX95" s="283"/>
      <c r="CY95" s="283"/>
      <c r="CZ95" s="283"/>
      <c r="DA95" s="283"/>
      <c r="DB95" s="283"/>
      <c r="DC95" s="283"/>
      <c r="DD95" s="283"/>
      <c r="DE95" s="283"/>
      <c r="DF95" s="283"/>
      <c r="DG95" s="283"/>
      <c r="DH95" s="283"/>
      <c r="DI95" s="283"/>
      <c r="DJ95" s="283"/>
      <c r="DK95" s="283"/>
      <c r="DL95" s="283"/>
      <c r="DM95" s="283"/>
      <c r="DN95" s="283"/>
      <c r="DO95" s="283"/>
      <c r="DP95" s="283"/>
      <c r="DQ95" s="283"/>
      <c r="DR95" s="283"/>
      <c r="DS95" s="283"/>
      <c r="DT95" s="279"/>
    </row>
    <row r="96" spans="2:124" x14ac:dyDescent="0.3">
      <c r="C96" s="279" t="s">
        <v>448</v>
      </c>
      <c r="D96" s="280"/>
      <c r="E96" s="280"/>
      <c r="F96" s="281"/>
      <c r="G96" s="282">
        <f>Inputs!$H$162*Capex!G33</f>
        <v>2000</v>
      </c>
      <c r="H96" s="283"/>
      <c r="I96" s="283"/>
      <c r="J96" s="283"/>
      <c r="K96" s="283"/>
      <c r="L96" s="283"/>
      <c r="M96" s="283"/>
      <c r="N96" s="283"/>
      <c r="O96" s="283"/>
      <c r="P96" s="283"/>
      <c r="Q96" s="283"/>
      <c r="R96" s="283"/>
      <c r="S96" s="283"/>
      <c r="T96" s="283"/>
      <c r="U96" s="283"/>
      <c r="V96" s="283"/>
      <c r="W96" s="283"/>
      <c r="X96" s="283"/>
      <c r="Y96" s="283"/>
      <c r="Z96" s="283"/>
      <c r="AA96" s="283"/>
      <c r="AB96" s="283"/>
      <c r="AC96" s="283"/>
      <c r="AD96" s="283"/>
      <c r="AE96" s="283"/>
      <c r="AF96" s="283"/>
      <c r="AG96" s="283"/>
      <c r="AH96" s="283"/>
      <c r="AI96" s="283"/>
      <c r="AJ96" s="283"/>
      <c r="AK96" s="283"/>
      <c r="AL96" s="283"/>
      <c r="AM96" s="283"/>
      <c r="AN96" s="283"/>
      <c r="AO96" s="283"/>
      <c r="AP96" s="283"/>
      <c r="AQ96" s="283"/>
      <c r="AR96" s="283"/>
      <c r="AS96" s="283"/>
      <c r="AT96" s="283"/>
      <c r="AU96" s="283"/>
      <c r="AV96" s="283"/>
      <c r="AW96" s="283"/>
      <c r="AX96" s="283"/>
      <c r="AY96" s="283"/>
      <c r="AZ96" s="283"/>
      <c r="BA96" s="283"/>
      <c r="BB96" s="283"/>
      <c r="BC96" s="283"/>
      <c r="BD96" s="283"/>
      <c r="BE96" s="283"/>
      <c r="BF96" s="283"/>
      <c r="BG96" s="283"/>
      <c r="BH96" s="283"/>
      <c r="BI96" s="283"/>
      <c r="BJ96" s="283"/>
      <c r="BK96" s="283"/>
      <c r="BL96" s="283"/>
      <c r="BM96" s="283"/>
      <c r="BN96" s="283"/>
      <c r="BO96" s="283"/>
      <c r="BP96" s="283"/>
      <c r="BQ96" s="283"/>
      <c r="BR96" s="283"/>
      <c r="BS96" s="283"/>
      <c r="BT96" s="283"/>
      <c r="BU96" s="283"/>
      <c r="BV96" s="283"/>
      <c r="BW96" s="283"/>
      <c r="BX96" s="283"/>
      <c r="BY96" s="283"/>
      <c r="BZ96" s="283"/>
      <c r="CA96" s="283"/>
      <c r="CB96" s="283"/>
      <c r="CC96" s="283"/>
      <c r="CD96" s="283"/>
      <c r="CE96" s="283"/>
      <c r="CF96" s="283"/>
      <c r="CG96" s="283"/>
      <c r="CH96" s="283"/>
      <c r="CI96" s="283"/>
      <c r="CJ96" s="283"/>
      <c r="CK96" s="283"/>
      <c r="CL96" s="283"/>
      <c r="CM96" s="283"/>
      <c r="CN96" s="283"/>
      <c r="CO96" s="283"/>
      <c r="CP96" s="283"/>
      <c r="CQ96" s="283"/>
      <c r="CR96" s="283"/>
      <c r="CS96" s="283"/>
      <c r="CT96" s="283"/>
      <c r="CU96" s="283"/>
      <c r="CV96" s="283"/>
      <c r="CW96" s="283"/>
      <c r="CX96" s="283"/>
      <c r="CY96" s="283"/>
      <c r="CZ96" s="283"/>
      <c r="DA96" s="283"/>
      <c r="DB96" s="283"/>
      <c r="DC96" s="283"/>
      <c r="DD96" s="283"/>
      <c r="DE96" s="283"/>
      <c r="DF96" s="283"/>
      <c r="DG96" s="283"/>
      <c r="DH96" s="283"/>
      <c r="DI96" s="283"/>
      <c r="DJ96" s="283"/>
      <c r="DK96" s="283"/>
      <c r="DL96" s="283"/>
      <c r="DM96" s="283"/>
      <c r="DN96" s="283"/>
      <c r="DO96" s="283"/>
      <c r="DP96" s="283"/>
      <c r="DQ96" s="283"/>
      <c r="DR96" s="283"/>
      <c r="DS96" s="283"/>
      <c r="DT96" s="279"/>
    </row>
    <row r="97" spans="2:124" x14ac:dyDescent="0.3">
      <c r="C97" s="279"/>
      <c r="D97" s="280" t="s">
        <v>450</v>
      </c>
      <c r="E97" s="280"/>
      <c r="F97" s="281" t="str">
        <f t="shared" ref="F97:F102" si="55">F87</f>
        <v>INR Mn</v>
      </c>
      <c r="G97" s="282">
        <f t="shared" ref="G97:G102" si="56">SUM(H97:DS97)</f>
        <v>1787.1211560548559</v>
      </c>
      <c r="H97" s="283">
        <f>IFERROR(IF(SUM($H$40:H$40)=1,$G$96*($G87/SUM($G$87:$G$92)),0),0)</f>
        <v>0</v>
      </c>
      <c r="I97" s="283">
        <f>IFERROR(IF(SUM($H$40:I$40)=1,$G$96*($G87/SUM($G$87:$G$92)),0),0)</f>
        <v>0</v>
      </c>
      <c r="J97" s="283">
        <f>IFERROR(IF(SUM($H$40:J$40)=1,$G$96*($G87/SUM($G$87:$G$92)),0),0)</f>
        <v>0</v>
      </c>
      <c r="K97" s="283">
        <f>IFERROR(IF(SUM($H$40:K$40)=1,$G$96*($G87/SUM($G$87:$G$92)),0),0)</f>
        <v>0</v>
      </c>
      <c r="L97" s="283">
        <f>IFERROR(IF(SUM($H$40:L$40)=1,$G$96*($G87/SUM($G$87:$G$92)),0),0)</f>
        <v>0</v>
      </c>
      <c r="M97" s="283">
        <f>IFERROR(IF(SUM($H$40:M$40)=1,$G$96*($G87/SUM($G$87:$G$92)),0),0)</f>
        <v>0</v>
      </c>
      <c r="N97" s="283">
        <f>IFERROR(IF(SUM($H$40:N$40)=1,$G$96*($G87/SUM($G$87:$G$92)),0),0)</f>
        <v>0</v>
      </c>
      <c r="O97" s="283">
        <f>IFERROR(IF(SUM($H$40:O$40)=1,$G$96*($G87/SUM($G$87:$G$92)),0),0)</f>
        <v>0</v>
      </c>
      <c r="P97" s="283">
        <f>IFERROR(IF(SUM($H$40:P$40)=1,$G$96*($G87/SUM($G$87:$G$92)),0),0)</f>
        <v>0</v>
      </c>
      <c r="Q97" s="283">
        <f>IFERROR(IF(SUM($H$40:Q$40)=1,$G$96*($G87/SUM($G$87:$G$92)),0),0)</f>
        <v>0</v>
      </c>
      <c r="R97" s="283">
        <f>IFERROR(IF(SUM($H$40:R$40)=1,$G$96*($G87/SUM($G$87:$G$92)),0),0)</f>
        <v>0</v>
      </c>
      <c r="S97" s="283">
        <f>IFERROR(IF(SUM($H$40:S$40)=1,$G$96*($G87/SUM($G$87:$G$92)),0),0)</f>
        <v>1787.1211560548559</v>
      </c>
      <c r="T97" s="283">
        <f>IFERROR(IF(SUM($H$40:T$40)=1,$G$96*($G87/SUM($G$87:$G$92)),0),0)</f>
        <v>0</v>
      </c>
      <c r="U97" s="283">
        <f>IFERROR(IF(SUM($H$40:U$40)=1,$G$96*($G87/SUM($G$87:$G$92)),0),0)</f>
        <v>0</v>
      </c>
      <c r="V97" s="283">
        <f>IFERROR(IF(SUM($H$40:V$40)=1,$G$96*($G87/SUM($G$87:$G$92)),0),0)</f>
        <v>0</v>
      </c>
      <c r="W97" s="283">
        <f>IFERROR(IF(SUM($H$40:W$40)=1,$G$96*($G87/SUM($G$87:$G$92)),0),0)</f>
        <v>0</v>
      </c>
      <c r="X97" s="283">
        <f>IFERROR(IF(SUM($H$40:X$40)=1,$G$96*($G87/SUM($G$87:$G$92)),0),0)</f>
        <v>0</v>
      </c>
      <c r="Y97" s="283">
        <f>IFERROR(IF(SUM($H$40:Y$40)=1,$G$96*($G87/SUM($G$87:$G$92)),0),0)</f>
        <v>0</v>
      </c>
      <c r="Z97" s="283">
        <f>IFERROR(IF(SUM($H$40:Z$40)=1,$G$96*($G87/SUM($G$87:$G$92)),0),0)</f>
        <v>0</v>
      </c>
      <c r="AA97" s="283">
        <f>IFERROR(IF(SUM($H$40:AA$40)=1,$G$96*($G87/SUM($G$87:$G$92)),0),0)</f>
        <v>0</v>
      </c>
      <c r="AB97" s="283">
        <f>IFERROR(IF(SUM($H$40:AB$40)=1,$G$96*($G87/SUM($G$87:$G$92)),0),0)</f>
        <v>0</v>
      </c>
      <c r="AC97" s="283">
        <f>IFERROR(IF(SUM($H$40:AC$40)=1,$G$96*($G87/SUM($G$87:$G$92)),0),0)</f>
        <v>0</v>
      </c>
      <c r="AD97" s="283">
        <f>IFERROR(IF(SUM($H$40:AD$40)=1,$G$96*($G87/SUM($G$87:$G$92)),0),0)</f>
        <v>0</v>
      </c>
      <c r="AE97" s="283">
        <f>IFERROR(IF(SUM($H$40:AE$40)=1,$G$96*($G87/SUM($G$87:$G$92)),0),0)</f>
        <v>0</v>
      </c>
      <c r="AF97" s="283">
        <f>IFERROR(IF(SUM($H$40:AF$40)=1,$G$96*($G87/SUM($G$87:$G$92)),0),0)</f>
        <v>0</v>
      </c>
      <c r="AG97" s="283">
        <f>IFERROR(IF(SUM($H$40:AG$40)=1,$G$96*($G87/SUM($G$87:$G$92)),0),0)</f>
        <v>0</v>
      </c>
      <c r="AH97" s="283">
        <f>IFERROR(IF(SUM($H$40:AH$40)=1,$G$96*($G87/SUM($G$87:$G$92)),0),0)</f>
        <v>0</v>
      </c>
      <c r="AI97" s="283">
        <f>IFERROR(IF(SUM($H$40:AI$40)=1,$G$96*($G87/SUM($G$87:$G$92)),0),0)</f>
        <v>0</v>
      </c>
      <c r="AJ97" s="283">
        <f>IFERROR(IF(SUM($H$40:AJ$40)=1,$G$96*($G87/SUM($G$87:$G$92)),0),0)</f>
        <v>0</v>
      </c>
      <c r="AK97" s="283">
        <f>IFERROR(IF(SUM($H$40:AK$40)=1,$G$96*($G87/SUM($G$87:$G$92)),0),0)</f>
        <v>0</v>
      </c>
      <c r="AL97" s="283">
        <f>IFERROR(IF(SUM($H$40:AL$40)=1,$G$96*($G87/SUM($G$87:$G$92)),0),0)</f>
        <v>0</v>
      </c>
      <c r="AM97" s="283">
        <f>IFERROR(IF(SUM($H$40:AM$40)=1,$G$96*($G87/SUM($G$87:$G$92)),0),0)</f>
        <v>0</v>
      </c>
      <c r="AN97" s="283">
        <f>IFERROR(IF(SUM($H$40:AN$40)=1,$G$96*($G87/SUM($G$87:$G$92)),0),0)</f>
        <v>0</v>
      </c>
      <c r="AO97" s="283">
        <f>IFERROR(IF(SUM($H$40:AO$40)=1,$G$96*($G87/SUM($G$87:$G$92)),0),0)</f>
        <v>0</v>
      </c>
      <c r="AP97" s="283">
        <f>IFERROR(IF(SUM($H$40:AP$40)=1,$G$96*($G87/SUM($G$87:$G$92)),0),0)</f>
        <v>0</v>
      </c>
      <c r="AQ97" s="283">
        <f>IFERROR(IF(SUM($H$40:AQ$40)=1,$G$96*($G87/SUM($G$87:$G$92)),0),0)</f>
        <v>0</v>
      </c>
      <c r="AR97" s="283">
        <f>IFERROR(IF(SUM($H$40:AR$40)=1,$G$96*($G87/SUM($G$87:$G$92)),0),0)</f>
        <v>0</v>
      </c>
      <c r="AS97" s="283">
        <f>IFERROR(IF(SUM($H$40:AS$40)=1,$G$96*($G87/SUM($G$87:$G$92)),0),0)</f>
        <v>0</v>
      </c>
      <c r="AT97" s="283">
        <f>IFERROR(IF(SUM($H$40:AT$40)=1,$G$96*($G87/SUM($G$87:$G$92)),0),0)</f>
        <v>0</v>
      </c>
      <c r="AU97" s="283">
        <f>IFERROR(IF(SUM($H$40:AU$40)=1,$G$96*($G87/SUM($G$87:$G$92)),0),0)</f>
        <v>0</v>
      </c>
      <c r="AV97" s="283">
        <f>IFERROR(IF(SUM($H$40:AV$40)=1,$G$96*($G87/SUM($G$87:$G$92)),0),0)</f>
        <v>0</v>
      </c>
      <c r="AW97" s="283">
        <f>IFERROR(IF(SUM($H$40:AW$40)=1,$G$96*($G87/SUM($G$87:$G$92)),0),0)</f>
        <v>0</v>
      </c>
      <c r="AX97" s="283">
        <f>IFERROR(IF(SUM($H$40:AX$40)=1,$G$96*($G87/SUM($G$87:$G$92)),0),0)</f>
        <v>0</v>
      </c>
      <c r="AY97" s="283">
        <f>IFERROR(IF(SUM($H$40:AY$40)=1,$G$96*($G87/SUM($G$87:$G$92)),0),0)</f>
        <v>0</v>
      </c>
      <c r="AZ97" s="283">
        <f>IFERROR(IF(SUM($H$40:AZ$40)=1,$G$96*($G87/SUM($G$87:$G$92)),0),0)</f>
        <v>0</v>
      </c>
      <c r="BA97" s="283">
        <f>IFERROR(IF(SUM($H$40:BA$40)=1,$G$96*($G87/SUM($G$87:$G$92)),0),0)</f>
        <v>0</v>
      </c>
      <c r="BB97" s="283">
        <f>IFERROR(IF(SUM($H$40:BB$40)=1,$G$96*($G87/SUM($G$87:$G$92)),0),0)</f>
        <v>0</v>
      </c>
      <c r="BC97" s="283">
        <f>IFERROR(IF(SUM($H$40:BC$40)=1,$G$96*($G87/SUM($G$87:$G$92)),0),0)</f>
        <v>0</v>
      </c>
      <c r="BD97" s="283">
        <f>IFERROR(IF(SUM($H$40:BD$40)=1,$G$96*($G87/SUM($G$87:$G$92)),0),0)</f>
        <v>0</v>
      </c>
      <c r="BE97" s="283">
        <f>IFERROR(IF(SUM($H$40:BE$40)=1,$G$96*($G87/SUM($G$87:$G$92)),0),0)</f>
        <v>0</v>
      </c>
      <c r="BF97" s="283">
        <f>IFERROR(IF(SUM($H$40:BF$40)=1,$G$96*($G87/SUM($G$87:$G$92)),0),0)</f>
        <v>0</v>
      </c>
      <c r="BG97" s="283">
        <f>IFERROR(IF(SUM($H$40:BG$40)=1,$G$96*($G87/SUM($G$87:$G$92)),0),0)</f>
        <v>0</v>
      </c>
      <c r="BH97" s="283">
        <f>IFERROR(IF(SUM($H$40:BH$40)=1,$G$96*($G87/SUM($G$87:$G$92)),0),0)</f>
        <v>0</v>
      </c>
      <c r="BI97" s="283">
        <f>IFERROR(IF(SUM($H$40:BI$40)=1,$G$96*($G87/SUM($G$87:$G$92)),0),0)</f>
        <v>0</v>
      </c>
      <c r="BJ97" s="283">
        <f>IFERROR(IF(SUM($H$40:BJ$40)=1,$G$96*($G87/SUM($G$87:$G$92)),0),0)</f>
        <v>0</v>
      </c>
      <c r="BK97" s="283">
        <f>IFERROR(IF(SUM($H$40:BK$40)=1,$G$96*($G87/SUM($G$87:$G$92)),0),0)</f>
        <v>0</v>
      </c>
      <c r="BL97" s="283">
        <f>IFERROR(IF(SUM($H$40:BL$40)=1,$G$96*($G87/SUM($G$87:$G$92)),0),0)</f>
        <v>0</v>
      </c>
      <c r="BM97" s="283">
        <f>IFERROR(IF(SUM($H$40:BM$40)=1,$G$96*($G87/SUM($G$87:$G$92)),0),0)</f>
        <v>0</v>
      </c>
      <c r="BN97" s="283">
        <f>IFERROR(IF(SUM($H$40:BN$40)=1,$G$96*($G87/SUM($G$87:$G$92)),0),0)</f>
        <v>0</v>
      </c>
      <c r="BO97" s="283">
        <f>IFERROR(IF(SUM($H$40:BO$40)=1,$G$96*($G87/SUM($G$87:$G$92)),0),0)</f>
        <v>0</v>
      </c>
      <c r="BP97" s="283">
        <f>IFERROR(IF(SUM($H$40:BP$40)=1,$G$96*($G87/SUM($G$87:$G$92)),0),0)</f>
        <v>0</v>
      </c>
      <c r="BQ97" s="283">
        <f>IFERROR(IF(SUM($H$40:BQ$40)=1,$G$96*($G87/SUM($G$87:$G$92)),0),0)</f>
        <v>0</v>
      </c>
      <c r="BR97" s="283">
        <f>IFERROR(IF(SUM($H$40:BR$40)=1,$G$96*($G87/SUM($G$87:$G$92)),0),0)</f>
        <v>0</v>
      </c>
      <c r="BS97" s="283">
        <f>IFERROR(IF(SUM($H$40:BS$40)=1,$G$96*($G87/SUM($G$87:$G$92)),0),0)</f>
        <v>0</v>
      </c>
      <c r="BT97" s="283">
        <f>IFERROR(IF(SUM($H$40:BT$40)=1,$G$96*($G87/SUM($G$87:$G$92)),0),0)</f>
        <v>0</v>
      </c>
      <c r="BU97" s="283">
        <f>IFERROR(IF(SUM($H$40:BU$40)=1,$G$96*($G87/SUM($G$87:$G$92)),0),0)</f>
        <v>0</v>
      </c>
      <c r="BV97" s="283">
        <f>IFERROR(IF(SUM($H$40:BV$40)=1,$G$96*($G87/SUM($G$87:$G$92)),0),0)</f>
        <v>0</v>
      </c>
      <c r="BW97" s="283">
        <f>IFERROR(IF(SUM($H$40:BW$40)=1,$G$96*($G87/SUM($G$87:$G$92)),0),0)</f>
        <v>0</v>
      </c>
      <c r="BX97" s="283">
        <f>IFERROR(IF(SUM($H$40:BX$40)=1,$G$96*($G87/SUM($G$87:$G$92)),0),0)</f>
        <v>0</v>
      </c>
      <c r="BY97" s="283">
        <f>IFERROR(IF(SUM($H$40:BY$40)=1,$G$96*($G87/SUM($G$87:$G$92)),0),0)</f>
        <v>0</v>
      </c>
      <c r="BZ97" s="283">
        <f>IFERROR(IF(SUM($H$40:BZ$40)=1,$G$96*($G87/SUM($G$87:$G$92)),0),0)</f>
        <v>0</v>
      </c>
      <c r="CA97" s="283">
        <f>IFERROR(IF(SUM($H$40:CA$40)=1,$G$96*($G87/SUM($G$87:$G$92)),0),0)</f>
        <v>0</v>
      </c>
      <c r="CB97" s="283">
        <f>IFERROR(IF(SUM($H$40:CB$40)=1,$G$96*($G87/SUM($G$87:$G$92)),0),0)</f>
        <v>0</v>
      </c>
      <c r="CC97" s="283">
        <f>IFERROR(IF(SUM($H$40:CC$40)=1,$G$96*($G87/SUM($G$87:$G$92)),0),0)</f>
        <v>0</v>
      </c>
      <c r="CD97" s="283">
        <f>IFERROR(IF(SUM($H$40:CD$40)=1,$G$96*($G87/SUM($G$87:$G$92)),0),0)</f>
        <v>0</v>
      </c>
      <c r="CE97" s="283">
        <f>IFERROR(IF(SUM($H$40:CE$40)=1,$G$96*($G87/SUM($G$87:$G$92)),0),0)</f>
        <v>0</v>
      </c>
      <c r="CF97" s="283">
        <f>IFERROR(IF(SUM($H$40:CF$40)=1,$G$96*($G87/SUM($G$87:$G$92)),0),0)</f>
        <v>0</v>
      </c>
      <c r="CG97" s="283">
        <f>IFERROR(IF(SUM($H$40:CG$40)=1,$G$96*($G87/SUM($G$87:$G$92)),0),0)</f>
        <v>0</v>
      </c>
      <c r="CH97" s="283">
        <f>IFERROR(IF(SUM($H$40:CH$40)=1,$G$96*($G87/SUM($G$87:$G$92)),0),0)</f>
        <v>0</v>
      </c>
      <c r="CI97" s="283">
        <f>IFERROR(IF(SUM($H$40:CI$40)=1,$G$96*($G87/SUM($G$87:$G$92)),0),0)</f>
        <v>0</v>
      </c>
      <c r="CJ97" s="283">
        <f>IFERROR(IF(SUM($H$40:CJ$40)=1,$G$96*($G87/SUM($G$87:$G$92)),0),0)</f>
        <v>0</v>
      </c>
      <c r="CK97" s="283">
        <f>IFERROR(IF(SUM($H$40:CK$40)=1,$G$96*($G87/SUM($G$87:$G$92)),0),0)</f>
        <v>0</v>
      </c>
      <c r="CL97" s="283">
        <f>IFERROR(IF(SUM($H$40:CL$40)=1,$G$96*($G87/SUM($G$87:$G$92)),0),0)</f>
        <v>0</v>
      </c>
      <c r="CM97" s="283">
        <f>IFERROR(IF(SUM($H$40:CM$40)=1,$G$96*($G87/SUM($G$87:$G$92)),0),0)</f>
        <v>0</v>
      </c>
      <c r="CN97" s="283">
        <f>IFERROR(IF(SUM($H$40:CN$40)=1,$G$96*($G87/SUM($G$87:$G$92)),0),0)</f>
        <v>0</v>
      </c>
      <c r="CO97" s="283">
        <f>IFERROR(IF(SUM($H$40:CO$40)=1,$G$96*($G87/SUM($G$87:$G$92)),0),0)</f>
        <v>0</v>
      </c>
      <c r="CP97" s="283">
        <f>IFERROR(IF(SUM($H$40:CP$40)=1,$G$96*($G87/SUM($G$87:$G$92)),0),0)</f>
        <v>0</v>
      </c>
      <c r="CQ97" s="283">
        <f>IFERROR(IF(SUM($H$40:CQ$40)=1,$G$96*($G87/SUM($G$87:$G$92)),0),0)</f>
        <v>0</v>
      </c>
      <c r="CR97" s="283">
        <f>IFERROR(IF(SUM($H$40:CR$40)=1,$G$96*($G87/SUM($G$87:$G$92)),0),0)</f>
        <v>0</v>
      </c>
      <c r="CS97" s="283">
        <f>IFERROR(IF(SUM($H$40:CS$40)=1,$G$96*($G87/SUM($G$87:$G$92)),0),0)</f>
        <v>0</v>
      </c>
      <c r="CT97" s="283">
        <f>IFERROR(IF(SUM($H$40:CT$40)=1,$G$96*($G87/SUM($G$87:$G$92)),0),0)</f>
        <v>0</v>
      </c>
      <c r="CU97" s="283">
        <f>IFERROR(IF(SUM($H$40:CU$40)=1,$G$96*($G87/SUM($G$87:$G$92)),0),0)</f>
        <v>0</v>
      </c>
      <c r="CV97" s="283">
        <f>IFERROR(IF(SUM($H$40:CV$40)=1,$G$96*($G87/SUM($G$87:$G$92)),0),0)</f>
        <v>0</v>
      </c>
      <c r="CW97" s="283">
        <f>IFERROR(IF(SUM($H$40:CW$40)=1,$G$96*($G87/SUM($G$87:$G$92)),0),0)</f>
        <v>0</v>
      </c>
      <c r="CX97" s="283">
        <f>IFERROR(IF(SUM($H$40:CX$40)=1,$G$96*($G87/SUM($G$87:$G$92)),0),0)</f>
        <v>0</v>
      </c>
      <c r="CY97" s="283">
        <f>IFERROR(IF(SUM($H$40:CY$40)=1,$G$96*($G87/SUM($G$87:$G$92)),0),0)</f>
        <v>0</v>
      </c>
      <c r="CZ97" s="283">
        <f>IFERROR(IF(SUM($H$40:CZ$40)=1,$G$96*($G87/SUM($G$87:$G$92)),0),0)</f>
        <v>0</v>
      </c>
      <c r="DA97" s="283">
        <f>IFERROR(IF(SUM($H$40:DA$40)=1,$G$96*($G87/SUM($G$87:$G$92)),0),0)</f>
        <v>0</v>
      </c>
      <c r="DB97" s="283">
        <f>IFERROR(IF(SUM($H$40:DB$40)=1,$G$96*($G87/SUM($G$87:$G$92)),0),0)</f>
        <v>0</v>
      </c>
      <c r="DC97" s="283">
        <f>IFERROR(IF(SUM($H$40:DC$40)=1,$G$96*($G87/SUM($G$87:$G$92)),0),0)</f>
        <v>0</v>
      </c>
      <c r="DD97" s="283">
        <f>IFERROR(IF(SUM($H$40:DD$40)=1,$G$96*($G87/SUM($G$87:$G$92)),0),0)</f>
        <v>0</v>
      </c>
      <c r="DE97" s="283">
        <f>IFERROR(IF(SUM($H$40:DE$40)=1,$G$96*($G87/SUM($G$87:$G$92)),0),0)</f>
        <v>0</v>
      </c>
      <c r="DF97" s="283">
        <f>IFERROR(IF(SUM($H$40:DF$40)=1,$G$96*($G87/SUM($G$87:$G$92)),0),0)</f>
        <v>0</v>
      </c>
      <c r="DG97" s="283">
        <f>IFERROR(IF(SUM($H$40:DG$40)=1,$G$96*($G87/SUM($G$87:$G$92)),0),0)</f>
        <v>0</v>
      </c>
      <c r="DH97" s="283">
        <f>IFERROR(IF(SUM($H$40:DH$40)=1,$G$96*($G87/SUM($G$87:$G$92)),0),0)</f>
        <v>0</v>
      </c>
      <c r="DI97" s="283">
        <f>IFERROR(IF(SUM($H$40:DI$40)=1,$G$96*($G87/SUM($G$87:$G$92)),0),0)</f>
        <v>0</v>
      </c>
      <c r="DJ97" s="283">
        <f>IFERROR(IF(SUM($H$40:DJ$40)=1,$G$96*($G87/SUM($G$87:$G$92)),0),0)</f>
        <v>0</v>
      </c>
      <c r="DK97" s="283">
        <f>IFERROR(IF(SUM($H$40:DK$40)=1,$G$96*($G87/SUM($G$87:$G$92)),0),0)</f>
        <v>0</v>
      </c>
      <c r="DL97" s="283">
        <f>IFERROR(IF(SUM($H$40:DL$40)=1,$G$96*($G87/SUM($G$87:$G$92)),0),0)</f>
        <v>0</v>
      </c>
      <c r="DM97" s="283">
        <f>IFERROR(IF(SUM($H$40:DM$40)=1,$G$96*($G87/SUM($G$87:$G$92)),0),0)</f>
        <v>0</v>
      </c>
      <c r="DN97" s="283">
        <f>IFERROR(IF(SUM($H$40:DN$40)=1,$G$96*($G87/SUM($G$87:$G$92)),0),0)</f>
        <v>0</v>
      </c>
      <c r="DO97" s="283">
        <f>IFERROR(IF(SUM($H$40:DO$40)=1,$G$96*($G87/SUM($G$87:$G$92)),0),0)</f>
        <v>0</v>
      </c>
      <c r="DP97" s="283">
        <f>IFERROR(IF(SUM($H$40:DP$40)=1,$G$96*($G87/SUM($G$87:$G$92)),0),0)</f>
        <v>0</v>
      </c>
      <c r="DQ97" s="283">
        <f>IFERROR(IF(SUM($H$40:DQ$40)=1,$G$96*($G87/SUM($G$87:$G$92)),0),0)</f>
        <v>0</v>
      </c>
      <c r="DR97" s="283">
        <f>IFERROR(IF(SUM($H$40:DR$40)=1,$G$96*($G87/SUM($G$87:$G$92)),0),0)</f>
        <v>0</v>
      </c>
      <c r="DS97" s="283">
        <f>IFERROR(IF(SUM($H$40:DS$40)=1,$G$96*($G87/SUM($G$87:$G$92)),0),0)</f>
        <v>0</v>
      </c>
      <c r="DT97" s="279"/>
    </row>
    <row r="98" spans="2:124" x14ac:dyDescent="0.3">
      <c r="C98" s="279"/>
      <c r="D98" s="280" t="s">
        <v>451</v>
      </c>
      <c r="E98" s="280"/>
      <c r="F98" s="281" t="str">
        <f t="shared" si="55"/>
        <v>INR Mn</v>
      </c>
      <c r="G98" s="282">
        <f t="shared" si="56"/>
        <v>0</v>
      </c>
      <c r="H98" s="283">
        <f>IFERROR(IF(SUM($H$40:H$40)=1,$G$96*($G88/SUM($G$87:$G$92)),0),0)</f>
        <v>0</v>
      </c>
      <c r="I98" s="283">
        <f>IFERROR(IF(SUM($H$40:I$40)=1,$G$96*($G88/SUM($G$87:$G$92)),0),0)</f>
        <v>0</v>
      </c>
      <c r="J98" s="283">
        <f>IFERROR(IF(SUM($H$40:J$40)=1,$G$96*($G88/SUM($G$87:$G$92)),0),0)</f>
        <v>0</v>
      </c>
      <c r="K98" s="283">
        <f>IFERROR(IF(SUM($H$40:K$40)=1,$G$96*($G88/SUM($G$87:$G$92)),0),0)</f>
        <v>0</v>
      </c>
      <c r="L98" s="283">
        <f>IFERROR(IF(SUM($H$40:L$40)=1,$G$96*($G88/SUM($G$87:$G$92)),0),0)</f>
        <v>0</v>
      </c>
      <c r="M98" s="283">
        <f>IFERROR(IF(SUM($H$40:M$40)=1,$G$96*($G88/SUM($G$87:$G$92)),0),0)</f>
        <v>0</v>
      </c>
      <c r="N98" s="283">
        <f>IFERROR(IF(SUM($H$40:N$40)=1,$G$96*($G88/SUM($G$87:$G$92)),0),0)</f>
        <v>0</v>
      </c>
      <c r="O98" s="283">
        <f>IFERROR(IF(SUM($H$40:O$40)=1,$G$96*($G88/SUM($G$87:$G$92)),0),0)</f>
        <v>0</v>
      </c>
      <c r="P98" s="283">
        <f>IFERROR(IF(SUM($H$40:P$40)=1,$G$96*($G88/SUM($G$87:$G$92)),0),0)</f>
        <v>0</v>
      </c>
      <c r="Q98" s="283">
        <f>IFERROR(IF(SUM($H$40:Q$40)=1,$G$96*($G88/SUM($G$87:$G$92)),0),0)</f>
        <v>0</v>
      </c>
      <c r="R98" s="283">
        <f>IFERROR(IF(SUM($H$40:R$40)=1,$G$96*($G88/SUM($G$87:$G$92)),0),0)</f>
        <v>0</v>
      </c>
      <c r="S98" s="283">
        <f>IFERROR(IF(SUM($H$40:S$40)=1,$G$96*($G88/SUM($G$87:$G$92)),0),0)</f>
        <v>0</v>
      </c>
      <c r="T98" s="283">
        <f>IFERROR(IF(SUM($H$40:T$40)=1,$G$96*($G88/SUM($G$87:$G$92)),0),0)</f>
        <v>0</v>
      </c>
      <c r="U98" s="283">
        <f>IFERROR(IF(SUM($H$40:U$40)=1,$G$96*($G88/SUM($G$87:$G$92)),0),0)</f>
        <v>0</v>
      </c>
      <c r="V98" s="283">
        <f>IFERROR(IF(SUM($H$40:V$40)=1,$G$96*($G88/SUM($G$87:$G$92)),0),0)</f>
        <v>0</v>
      </c>
      <c r="W98" s="283">
        <f>IFERROR(IF(SUM($H$40:W$40)=1,$G$96*($G88/SUM($G$87:$G$92)),0),0)</f>
        <v>0</v>
      </c>
      <c r="X98" s="283">
        <f>IFERROR(IF(SUM($H$40:X$40)=1,$G$96*($G88/SUM($G$87:$G$92)),0),0)</f>
        <v>0</v>
      </c>
      <c r="Y98" s="283">
        <f>IFERROR(IF(SUM($H$40:Y$40)=1,$G$96*($G88/SUM($G$87:$G$92)),0),0)</f>
        <v>0</v>
      </c>
      <c r="Z98" s="283">
        <f>IFERROR(IF(SUM($H$40:Z$40)=1,$G$96*($G88/SUM($G$87:$G$92)),0),0)</f>
        <v>0</v>
      </c>
      <c r="AA98" s="283">
        <f>IFERROR(IF(SUM($H$40:AA$40)=1,$G$96*($G88/SUM($G$87:$G$92)),0),0)</f>
        <v>0</v>
      </c>
      <c r="AB98" s="283">
        <f>IFERROR(IF(SUM($H$40:AB$40)=1,$G$96*($G88/SUM($G$87:$G$92)),0),0)</f>
        <v>0</v>
      </c>
      <c r="AC98" s="283">
        <f>IFERROR(IF(SUM($H$40:AC$40)=1,$G$96*($G88/SUM($G$87:$G$92)),0),0)</f>
        <v>0</v>
      </c>
      <c r="AD98" s="283">
        <f>IFERROR(IF(SUM($H$40:AD$40)=1,$G$96*($G88/SUM($G$87:$G$92)),0),0)</f>
        <v>0</v>
      </c>
      <c r="AE98" s="283">
        <f>IFERROR(IF(SUM($H$40:AE$40)=1,$G$96*($G88/SUM($G$87:$G$92)),0),0)</f>
        <v>0</v>
      </c>
      <c r="AF98" s="283">
        <f>IFERROR(IF(SUM($H$40:AF$40)=1,$G$96*($G88/SUM($G$87:$G$92)),0),0)</f>
        <v>0</v>
      </c>
      <c r="AG98" s="283">
        <f>IFERROR(IF(SUM($H$40:AG$40)=1,$G$96*($G88/SUM($G$87:$G$92)),0),0)</f>
        <v>0</v>
      </c>
      <c r="AH98" s="283">
        <f>IFERROR(IF(SUM($H$40:AH$40)=1,$G$96*($G88/SUM($G$87:$G$92)),0),0)</f>
        <v>0</v>
      </c>
      <c r="AI98" s="283">
        <f>IFERROR(IF(SUM($H$40:AI$40)=1,$G$96*($G88/SUM($G$87:$G$92)),0),0)</f>
        <v>0</v>
      </c>
      <c r="AJ98" s="283">
        <f>IFERROR(IF(SUM($H$40:AJ$40)=1,$G$96*($G88/SUM($G$87:$G$92)),0),0)</f>
        <v>0</v>
      </c>
      <c r="AK98" s="283">
        <f>IFERROR(IF(SUM($H$40:AK$40)=1,$G$96*($G88/SUM($G$87:$G$92)),0),0)</f>
        <v>0</v>
      </c>
      <c r="AL98" s="283">
        <f>IFERROR(IF(SUM($H$40:AL$40)=1,$G$96*($G88/SUM($G$87:$G$92)),0),0)</f>
        <v>0</v>
      </c>
      <c r="AM98" s="283">
        <f>IFERROR(IF(SUM($H$40:AM$40)=1,$G$96*($G88/SUM($G$87:$G$92)),0),0)</f>
        <v>0</v>
      </c>
      <c r="AN98" s="283">
        <f>IFERROR(IF(SUM($H$40:AN$40)=1,$G$96*($G88/SUM($G$87:$G$92)),0),0)</f>
        <v>0</v>
      </c>
      <c r="AO98" s="283">
        <f>IFERROR(IF(SUM($H$40:AO$40)=1,$G$96*($G88/SUM($G$87:$G$92)),0),0)</f>
        <v>0</v>
      </c>
      <c r="AP98" s="283">
        <f>IFERROR(IF(SUM($H$40:AP$40)=1,$G$96*($G88/SUM($G$87:$G$92)),0),0)</f>
        <v>0</v>
      </c>
      <c r="AQ98" s="283">
        <f>IFERROR(IF(SUM($H$40:AQ$40)=1,$G$96*($G88/SUM($G$87:$G$92)),0),0)</f>
        <v>0</v>
      </c>
      <c r="AR98" s="283">
        <f>IFERROR(IF(SUM($H$40:AR$40)=1,$G$96*($G88/SUM($G$87:$G$92)),0),0)</f>
        <v>0</v>
      </c>
      <c r="AS98" s="283">
        <f>IFERROR(IF(SUM($H$40:AS$40)=1,$G$96*($G88/SUM($G$87:$G$92)),0),0)</f>
        <v>0</v>
      </c>
      <c r="AT98" s="283">
        <f>IFERROR(IF(SUM($H$40:AT$40)=1,$G$96*($G88/SUM($G$87:$G$92)),0),0)</f>
        <v>0</v>
      </c>
      <c r="AU98" s="283">
        <f>IFERROR(IF(SUM($H$40:AU$40)=1,$G$96*($G88/SUM($G$87:$G$92)),0),0)</f>
        <v>0</v>
      </c>
      <c r="AV98" s="283">
        <f>IFERROR(IF(SUM($H$40:AV$40)=1,$G$96*($G88/SUM($G$87:$G$92)),0),0)</f>
        <v>0</v>
      </c>
      <c r="AW98" s="283">
        <f>IFERROR(IF(SUM($H$40:AW$40)=1,$G$96*($G88/SUM($G$87:$G$92)),0),0)</f>
        <v>0</v>
      </c>
      <c r="AX98" s="283">
        <f>IFERROR(IF(SUM($H$40:AX$40)=1,$G$96*($G88/SUM($G$87:$G$92)),0),0)</f>
        <v>0</v>
      </c>
      <c r="AY98" s="283">
        <f>IFERROR(IF(SUM($H$40:AY$40)=1,$G$96*($G88/SUM($G$87:$G$92)),0),0)</f>
        <v>0</v>
      </c>
      <c r="AZ98" s="283">
        <f>IFERROR(IF(SUM($H$40:AZ$40)=1,$G$96*($G88/SUM($G$87:$G$92)),0),0)</f>
        <v>0</v>
      </c>
      <c r="BA98" s="283">
        <f>IFERROR(IF(SUM($H$40:BA$40)=1,$G$96*($G88/SUM($G$87:$G$92)),0),0)</f>
        <v>0</v>
      </c>
      <c r="BB98" s="283">
        <f>IFERROR(IF(SUM($H$40:BB$40)=1,$G$96*($G88/SUM($G$87:$G$92)),0),0)</f>
        <v>0</v>
      </c>
      <c r="BC98" s="283">
        <f>IFERROR(IF(SUM($H$40:BC$40)=1,$G$96*($G88/SUM($G$87:$G$92)),0),0)</f>
        <v>0</v>
      </c>
      <c r="BD98" s="283">
        <f>IFERROR(IF(SUM($H$40:BD$40)=1,$G$96*($G88/SUM($G$87:$G$92)),0),0)</f>
        <v>0</v>
      </c>
      <c r="BE98" s="283">
        <f>IFERROR(IF(SUM($H$40:BE$40)=1,$G$96*($G88/SUM($G$87:$G$92)),0),0)</f>
        <v>0</v>
      </c>
      <c r="BF98" s="283">
        <f>IFERROR(IF(SUM($H$40:BF$40)=1,$G$96*($G88/SUM($G$87:$G$92)),0),0)</f>
        <v>0</v>
      </c>
      <c r="BG98" s="283">
        <f>IFERROR(IF(SUM($H$40:BG$40)=1,$G$96*($G88/SUM($G$87:$G$92)),0),0)</f>
        <v>0</v>
      </c>
      <c r="BH98" s="283">
        <f>IFERROR(IF(SUM($H$40:BH$40)=1,$G$96*($G88/SUM($G$87:$G$92)),0),0)</f>
        <v>0</v>
      </c>
      <c r="BI98" s="283">
        <f>IFERROR(IF(SUM($H$40:BI$40)=1,$G$96*($G88/SUM($G$87:$G$92)),0),0)</f>
        <v>0</v>
      </c>
      <c r="BJ98" s="283">
        <f>IFERROR(IF(SUM($H$40:BJ$40)=1,$G$96*($G88/SUM($G$87:$G$92)),0),0)</f>
        <v>0</v>
      </c>
      <c r="BK98" s="283">
        <f>IFERROR(IF(SUM($H$40:BK$40)=1,$G$96*($G88/SUM($G$87:$G$92)),0),0)</f>
        <v>0</v>
      </c>
      <c r="BL98" s="283">
        <f>IFERROR(IF(SUM($H$40:BL$40)=1,$G$96*($G88/SUM($G$87:$G$92)),0),0)</f>
        <v>0</v>
      </c>
      <c r="BM98" s="283">
        <f>IFERROR(IF(SUM($H$40:BM$40)=1,$G$96*($G88/SUM($G$87:$G$92)),0),0)</f>
        <v>0</v>
      </c>
      <c r="BN98" s="283">
        <f>IFERROR(IF(SUM($H$40:BN$40)=1,$G$96*($G88/SUM($G$87:$G$92)),0),0)</f>
        <v>0</v>
      </c>
      <c r="BO98" s="283">
        <f>IFERROR(IF(SUM($H$40:BO$40)=1,$G$96*($G88/SUM($G$87:$G$92)),0),0)</f>
        <v>0</v>
      </c>
      <c r="BP98" s="283">
        <f>IFERROR(IF(SUM($H$40:BP$40)=1,$G$96*($G88/SUM($G$87:$G$92)),0),0)</f>
        <v>0</v>
      </c>
      <c r="BQ98" s="283">
        <f>IFERROR(IF(SUM($H$40:BQ$40)=1,$G$96*($G88/SUM($G$87:$G$92)),0),0)</f>
        <v>0</v>
      </c>
      <c r="BR98" s="283">
        <f>IFERROR(IF(SUM($H$40:BR$40)=1,$G$96*($G88/SUM($G$87:$G$92)),0),0)</f>
        <v>0</v>
      </c>
      <c r="BS98" s="283">
        <f>IFERROR(IF(SUM($H$40:BS$40)=1,$G$96*($G88/SUM($G$87:$G$92)),0),0)</f>
        <v>0</v>
      </c>
      <c r="BT98" s="283">
        <f>IFERROR(IF(SUM($H$40:BT$40)=1,$G$96*($G88/SUM($G$87:$G$92)),0),0)</f>
        <v>0</v>
      </c>
      <c r="BU98" s="283">
        <f>IFERROR(IF(SUM($H$40:BU$40)=1,$G$96*($G88/SUM($G$87:$G$92)),0),0)</f>
        <v>0</v>
      </c>
      <c r="BV98" s="283">
        <f>IFERROR(IF(SUM($H$40:BV$40)=1,$G$96*($G88/SUM($G$87:$G$92)),0),0)</f>
        <v>0</v>
      </c>
      <c r="BW98" s="283">
        <f>IFERROR(IF(SUM($H$40:BW$40)=1,$G$96*($G88/SUM($G$87:$G$92)),0),0)</f>
        <v>0</v>
      </c>
      <c r="BX98" s="283">
        <f>IFERROR(IF(SUM($H$40:BX$40)=1,$G$96*($G88/SUM($G$87:$G$92)),0),0)</f>
        <v>0</v>
      </c>
      <c r="BY98" s="283">
        <f>IFERROR(IF(SUM($H$40:BY$40)=1,$G$96*($G88/SUM($G$87:$G$92)),0),0)</f>
        <v>0</v>
      </c>
      <c r="BZ98" s="283">
        <f>IFERROR(IF(SUM($H$40:BZ$40)=1,$G$96*($G88/SUM($G$87:$G$92)),0),0)</f>
        <v>0</v>
      </c>
      <c r="CA98" s="283">
        <f>IFERROR(IF(SUM($H$40:CA$40)=1,$G$96*($G88/SUM($G$87:$G$92)),0),0)</f>
        <v>0</v>
      </c>
      <c r="CB98" s="283">
        <f>IFERROR(IF(SUM($H$40:CB$40)=1,$G$96*($G88/SUM($G$87:$G$92)),0),0)</f>
        <v>0</v>
      </c>
      <c r="CC98" s="283">
        <f>IFERROR(IF(SUM($H$40:CC$40)=1,$G$96*($G88/SUM($G$87:$G$92)),0),0)</f>
        <v>0</v>
      </c>
      <c r="CD98" s="283">
        <f>IFERROR(IF(SUM($H$40:CD$40)=1,$G$96*($G88/SUM($G$87:$G$92)),0),0)</f>
        <v>0</v>
      </c>
      <c r="CE98" s="283">
        <f>IFERROR(IF(SUM($H$40:CE$40)=1,$G$96*($G88/SUM($G$87:$G$92)),0),0)</f>
        <v>0</v>
      </c>
      <c r="CF98" s="283">
        <f>IFERROR(IF(SUM($H$40:CF$40)=1,$G$96*($G88/SUM($G$87:$G$92)),0),0)</f>
        <v>0</v>
      </c>
      <c r="CG98" s="283">
        <f>IFERROR(IF(SUM($H$40:CG$40)=1,$G$96*($G88/SUM($G$87:$G$92)),0),0)</f>
        <v>0</v>
      </c>
      <c r="CH98" s="283">
        <f>IFERROR(IF(SUM($H$40:CH$40)=1,$G$96*($G88/SUM($G$87:$G$92)),0),0)</f>
        <v>0</v>
      </c>
      <c r="CI98" s="283">
        <f>IFERROR(IF(SUM($H$40:CI$40)=1,$G$96*($G88/SUM($G$87:$G$92)),0),0)</f>
        <v>0</v>
      </c>
      <c r="CJ98" s="283">
        <f>IFERROR(IF(SUM($H$40:CJ$40)=1,$G$96*($G88/SUM($G$87:$G$92)),0),0)</f>
        <v>0</v>
      </c>
      <c r="CK98" s="283">
        <f>IFERROR(IF(SUM($H$40:CK$40)=1,$G$96*($G88/SUM($G$87:$G$92)),0),0)</f>
        <v>0</v>
      </c>
      <c r="CL98" s="283">
        <f>IFERROR(IF(SUM($H$40:CL$40)=1,$G$96*($G88/SUM($G$87:$G$92)),0),0)</f>
        <v>0</v>
      </c>
      <c r="CM98" s="283">
        <f>IFERROR(IF(SUM($H$40:CM$40)=1,$G$96*($G88/SUM($G$87:$G$92)),0),0)</f>
        <v>0</v>
      </c>
      <c r="CN98" s="283">
        <f>IFERROR(IF(SUM($H$40:CN$40)=1,$G$96*($G88/SUM($G$87:$G$92)),0),0)</f>
        <v>0</v>
      </c>
      <c r="CO98" s="283">
        <f>IFERROR(IF(SUM($H$40:CO$40)=1,$G$96*($G88/SUM($G$87:$G$92)),0),0)</f>
        <v>0</v>
      </c>
      <c r="CP98" s="283">
        <f>IFERROR(IF(SUM($H$40:CP$40)=1,$G$96*($G88/SUM($G$87:$G$92)),0),0)</f>
        <v>0</v>
      </c>
      <c r="CQ98" s="283">
        <f>IFERROR(IF(SUM($H$40:CQ$40)=1,$G$96*($G88/SUM($G$87:$G$92)),0),0)</f>
        <v>0</v>
      </c>
      <c r="CR98" s="283">
        <f>IFERROR(IF(SUM($H$40:CR$40)=1,$G$96*($G88/SUM($G$87:$G$92)),0),0)</f>
        <v>0</v>
      </c>
      <c r="CS98" s="283">
        <f>IFERROR(IF(SUM($H$40:CS$40)=1,$G$96*($G88/SUM($G$87:$G$92)),0),0)</f>
        <v>0</v>
      </c>
      <c r="CT98" s="283">
        <f>IFERROR(IF(SUM($H$40:CT$40)=1,$G$96*($G88/SUM($G$87:$G$92)),0),0)</f>
        <v>0</v>
      </c>
      <c r="CU98" s="283">
        <f>IFERROR(IF(SUM($H$40:CU$40)=1,$G$96*($G88/SUM($G$87:$G$92)),0),0)</f>
        <v>0</v>
      </c>
      <c r="CV98" s="283">
        <f>IFERROR(IF(SUM($H$40:CV$40)=1,$G$96*($G88/SUM($G$87:$G$92)),0),0)</f>
        <v>0</v>
      </c>
      <c r="CW98" s="283">
        <f>IFERROR(IF(SUM($H$40:CW$40)=1,$G$96*($G88/SUM($G$87:$G$92)),0),0)</f>
        <v>0</v>
      </c>
      <c r="CX98" s="283">
        <f>IFERROR(IF(SUM($H$40:CX$40)=1,$G$96*($G88/SUM($G$87:$G$92)),0),0)</f>
        <v>0</v>
      </c>
      <c r="CY98" s="283">
        <f>IFERROR(IF(SUM($H$40:CY$40)=1,$G$96*($G88/SUM($G$87:$G$92)),0),0)</f>
        <v>0</v>
      </c>
      <c r="CZ98" s="283">
        <f>IFERROR(IF(SUM($H$40:CZ$40)=1,$G$96*($G88/SUM($G$87:$G$92)),0),0)</f>
        <v>0</v>
      </c>
      <c r="DA98" s="283">
        <f>IFERROR(IF(SUM($H$40:DA$40)=1,$G$96*($G88/SUM($G$87:$G$92)),0),0)</f>
        <v>0</v>
      </c>
      <c r="DB98" s="283">
        <f>IFERROR(IF(SUM($H$40:DB$40)=1,$G$96*($G88/SUM($G$87:$G$92)),0),0)</f>
        <v>0</v>
      </c>
      <c r="DC98" s="283">
        <f>IFERROR(IF(SUM($H$40:DC$40)=1,$G$96*($G88/SUM($G$87:$G$92)),0),0)</f>
        <v>0</v>
      </c>
      <c r="DD98" s="283">
        <f>IFERROR(IF(SUM($H$40:DD$40)=1,$G$96*($G88/SUM($G$87:$G$92)),0),0)</f>
        <v>0</v>
      </c>
      <c r="DE98" s="283">
        <f>IFERROR(IF(SUM($H$40:DE$40)=1,$G$96*($G88/SUM($G$87:$G$92)),0),0)</f>
        <v>0</v>
      </c>
      <c r="DF98" s="283">
        <f>IFERROR(IF(SUM($H$40:DF$40)=1,$G$96*($G88/SUM($G$87:$G$92)),0),0)</f>
        <v>0</v>
      </c>
      <c r="DG98" s="283">
        <f>IFERROR(IF(SUM($H$40:DG$40)=1,$G$96*($G88/SUM($G$87:$G$92)),0),0)</f>
        <v>0</v>
      </c>
      <c r="DH98" s="283">
        <f>IFERROR(IF(SUM($H$40:DH$40)=1,$G$96*($G88/SUM($G$87:$G$92)),0),0)</f>
        <v>0</v>
      </c>
      <c r="DI98" s="283">
        <f>IFERROR(IF(SUM($H$40:DI$40)=1,$G$96*($G88/SUM($G$87:$G$92)),0),0)</f>
        <v>0</v>
      </c>
      <c r="DJ98" s="283">
        <f>IFERROR(IF(SUM($H$40:DJ$40)=1,$G$96*($G88/SUM($G$87:$G$92)),0),0)</f>
        <v>0</v>
      </c>
      <c r="DK98" s="283">
        <f>IFERROR(IF(SUM($H$40:DK$40)=1,$G$96*($G88/SUM($G$87:$G$92)),0),0)</f>
        <v>0</v>
      </c>
      <c r="DL98" s="283">
        <f>IFERROR(IF(SUM($H$40:DL$40)=1,$G$96*($G88/SUM($G$87:$G$92)),0),0)</f>
        <v>0</v>
      </c>
      <c r="DM98" s="283">
        <f>IFERROR(IF(SUM($H$40:DM$40)=1,$G$96*($G88/SUM($G$87:$G$92)),0),0)</f>
        <v>0</v>
      </c>
      <c r="DN98" s="283">
        <f>IFERROR(IF(SUM($H$40:DN$40)=1,$G$96*($G88/SUM($G$87:$G$92)),0),0)</f>
        <v>0</v>
      </c>
      <c r="DO98" s="283">
        <f>IFERROR(IF(SUM($H$40:DO$40)=1,$G$96*($G88/SUM($G$87:$G$92)),0),0)</f>
        <v>0</v>
      </c>
      <c r="DP98" s="283">
        <f>IFERROR(IF(SUM($H$40:DP$40)=1,$G$96*($G88/SUM($G$87:$G$92)),0),0)</f>
        <v>0</v>
      </c>
      <c r="DQ98" s="283">
        <f>IFERROR(IF(SUM($H$40:DQ$40)=1,$G$96*($G88/SUM($G$87:$G$92)),0),0)</f>
        <v>0</v>
      </c>
      <c r="DR98" s="283">
        <f>IFERROR(IF(SUM($H$40:DR$40)=1,$G$96*($G88/SUM($G$87:$G$92)),0),0)</f>
        <v>0</v>
      </c>
      <c r="DS98" s="283">
        <f>IFERROR(IF(SUM($H$40:DS$40)=1,$G$96*($G88/SUM($G$87:$G$92)),0),0)</f>
        <v>0</v>
      </c>
      <c r="DT98" s="279"/>
    </row>
    <row r="99" spans="2:124" x14ac:dyDescent="0.3">
      <c r="C99" s="279"/>
      <c r="D99" s="280" t="s">
        <v>452</v>
      </c>
      <c r="E99" s="280"/>
      <c r="F99" s="281" t="str">
        <f t="shared" si="55"/>
        <v>INR Mn</v>
      </c>
      <c r="G99" s="282">
        <f t="shared" si="56"/>
        <v>133.36725045185491</v>
      </c>
      <c r="H99" s="283">
        <f>IFERROR(IF(SUM($H$40:H$40)=1,$G$96*($G89/SUM($G$87:$G$92)),0),0)</f>
        <v>0</v>
      </c>
      <c r="I99" s="283">
        <f>IFERROR(IF(SUM($H$40:I$40)=1,$G$96*($G89/SUM($G$87:$G$92)),0),0)</f>
        <v>0</v>
      </c>
      <c r="J99" s="283">
        <f>IFERROR(IF(SUM($H$40:J$40)=1,$G$96*($G89/SUM($G$87:$G$92)),0),0)</f>
        <v>0</v>
      </c>
      <c r="K99" s="283">
        <f>IFERROR(IF(SUM($H$40:K$40)=1,$G$96*($G89/SUM($G$87:$G$92)),0),0)</f>
        <v>0</v>
      </c>
      <c r="L99" s="283">
        <f>IFERROR(IF(SUM($H$40:L$40)=1,$G$96*($G89/SUM($G$87:$G$92)),0),0)</f>
        <v>0</v>
      </c>
      <c r="M99" s="283">
        <f>IFERROR(IF(SUM($H$40:M$40)=1,$G$96*($G89/SUM($G$87:$G$92)),0),0)</f>
        <v>0</v>
      </c>
      <c r="N99" s="283">
        <f>IFERROR(IF(SUM($H$40:N$40)=1,$G$96*($G89/SUM($G$87:$G$92)),0),0)</f>
        <v>0</v>
      </c>
      <c r="O99" s="283">
        <f>IFERROR(IF(SUM($H$40:O$40)=1,$G$96*($G89/SUM($G$87:$G$92)),0),0)</f>
        <v>0</v>
      </c>
      <c r="P99" s="283">
        <f>IFERROR(IF(SUM($H$40:P$40)=1,$G$96*($G89/SUM($G$87:$G$92)),0),0)</f>
        <v>0</v>
      </c>
      <c r="Q99" s="283">
        <f>IFERROR(IF(SUM($H$40:Q$40)=1,$G$96*($G89/SUM($G$87:$G$92)),0),0)</f>
        <v>0</v>
      </c>
      <c r="R99" s="283">
        <f>IFERROR(IF(SUM($H$40:R$40)=1,$G$96*($G89/SUM($G$87:$G$92)),0),0)</f>
        <v>0</v>
      </c>
      <c r="S99" s="283">
        <f>IFERROR(IF(SUM($H$40:S$40)=1,$G$96*($G89/SUM($G$87:$G$92)),0),0)</f>
        <v>133.36725045185491</v>
      </c>
      <c r="T99" s="283">
        <f>IFERROR(IF(SUM($H$40:T$40)=1,$G$96*($G89/SUM($G$87:$G$92)),0),0)</f>
        <v>0</v>
      </c>
      <c r="U99" s="283">
        <f>IFERROR(IF(SUM($H$40:U$40)=1,$G$96*($G89/SUM($G$87:$G$92)),0),0)</f>
        <v>0</v>
      </c>
      <c r="V99" s="283">
        <f>IFERROR(IF(SUM($H$40:V$40)=1,$G$96*($G89/SUM($G$87:$G$92)),0),0)</f>
        <v>0</v>
      </c>
      <c r="W99" s="283">
        <f>IFERROR(IF(SUM($H$40:W$40)=1,$G$96*($G89/SUM($G$87:$G$92)),0),0)</f>
        <v>0</v>
      </c>
      <c r="X99" s="283">
        <f>IFERROR(IF(SUM($H$40:X$40)=1,$G$96*($G89/SUM($G$87:$G$92)),0),0)</f>
        <v>0</v>
      </c>
      <c r="Y99" s="283">
        <f>IFERROR(IF(SUM($H$40:Y$40)=1,$G$96*($G89/SUM($G$87:$G$92)),0),0)</f>
        <v>0</v>
      </c>
      <c r="Z99" s="283">
        <f>IFERROR(IF(SUM($H$40:Z$40)=1,$G$96*($G89/SUM($G$87:$G$92)),0),0)</f>
        <v>0</v>
      </c>
      <c r="AA99" s="283">
        <f>IFERROR(IF(SUM($H$40:AA$40)=1,$G$96*($G89/SUM($G$87:$G$92)),0),0)</f>
        <v>0</v>
      </c>
      <c r="AB99" s="283">
        <f>IFERROR(IF(SUM($H$40:AB$40)=1,$G$96*($G89/SUM($G$87:$G$92)),0),0)</f>
        <v>0</v>
      </c>
      <c r="AC99" s="283">
        <f>IFERROR(IF(SUM($H$40:AC$40)=1,$G$96*($G89/SUM($G$87:$G$92)),0),0)</f>
        <v>0</v>
      </c>
      <c r="AD99" s="283">
        <f>IFERROR(IF(SUM($H$40:AD$40)=1,$G$96*($G89/SUM($G$87:$G$92)),0),0)</f>
        <v>0</v>
      </c>
      <c r="AE99" s="283">
        <f>IFERROR(IF(SUM($H$40:AE$40)=1,$G$96*($G89/SUM($G$87:$G$92)),0),0)</f>
        <v>0</v>
      </c>
      <c r="AF99" s="283">
        <f>IFERROR(IF(SUM($H$40:AF$40)=1,$G$96*($G89/SUM($G$87:$G$92)),0),0)</f>
        <v>0</v>
      </c>
      <c r="AG99" s="283">
        <f>IFERROR(IF(SUM($H$40:AG$40)=1,$G$96*($G89/SUM($G$87:$G$92)),0),0)</f>
        <v>0</v>
      </c>
      <c r="AH99" s="283">
        <f>IFERROR(IF(SUM($H$40:AH$40)=1,$G$96*($G89/SUM($G$87:$G$92)),0),0)</f>
        <v>0</v>
      </c>
      <c r="AI99" s="283">
        <f>IFERROR(IF(SUM($H$40:AI$40)=1,$G$96*($G89/SUM($G$87:$G$92)),0),0)</f>
        <v>0</v>
      </c>
      <c r="AJ99" s="283">
        <f>IFERROR(IF(SUM($H$40:AJ$40)=1,$G$96*($G89/SUM($G$87:$G$92)),0),0)</f>
        <v>0</v>
      </c>
      <c r="AK99" s="283">
        <f>IFERROR(IF(SUM($H$40:AK$40)=1,$G$96*($G89/SUM($G$87:$G$92)),0),0)</f>
        <v>0</v>
      </c>
      <c r="AL99" s="283">
        <f>IFERROR(IF(SUM($H$40:AL$40)=1,$G$96*($G89/SUM($G$87:$G$92)),0),0)</f>
        <v>0</v>
      </c>
      <c r="AM99" s="283">
        <f>IFERROR(IF(SUM($H$40:AM$40)=1,$G$96*($G89/SUM($G$87:$G$92)),0),0)</f>
        <v>0</v>
      </c>
      <c r="AN99" s="283">
        <f>IFERROR(IF(SUM($H$40:AN$40)=1,$G$96*($G89/SUM($G$87:$G$92)),0),0)</f>
        <v>0</v>
      </c>
      <c r="AO99" s="283">
        <f>IFERROR(IF(SUM($H$40:AO$40)=1,$G$96*($G89/SUM($G$87:$G$92)),0),0)</f>
        <v>0</v>
      </c>
      <c r="AP99" s="283">
        <f>IFERROR(IF(SUM($H$40:AP$40)=1,$G$96*($G89/SUM($G$87:$G$92)),0),0)</f>
        <v>0</v>
      </c>
      <c r="AQ99" s="283">
        <f>IFERROR(IF(SUM($H$40:AQ$40)=1,$G$96*($G89/SUM($G$87:$G$92)),0),0)</f>
        <v>0</v>
      </c>
      <c r="AR99" s="283">
        <f>IFERROR(IF(SUM($H$40:AR$40)=1,$G$96*($G89/SUM($G$87:$G$92)),0),0)</f>
        <v>0</v>
      </c>
      <c r="AS99" s="283">
        <f>IFERROR(IF(SUM($H$40:AS$40)=1,$G$96*($G89/SUM($G$87:$G$92)),0),0)</f>
        <v>0</v>
      </c>
      <c r="AT99" s="283">
        <f>IFERROR(IF(SUM($H$40:AT$40)=1,$G$96*($G89/SUM($G$87:$G$92)),0),0)</f>
        <v>0</v>
      </c>
      <c r="AU99" s="283">
        <f>IFERROR(IF(SUM($H$40:AU$40)=1,$G$96*($G89/SUM($G$87:$G$92)),0),0)</f>
        <v>0</v>
      </c>
      <c r="AV99" s="283">
        <f>IFERROR(IF(SUM($H$40:AV$40)=1,$G$96*($G89/SUM($G$87:$G$92)),0),0)</f>
        <v>0</v>
      </c>
      <c r="AW99" s="283">
        <f>IFERROR(IF(SUM($H$40:AW$40)=1,$G$96*($G89/SUM($G$87:$G$92)),0),0)</f>
        <v>0</v>
      </c>
      <c r="AX99" s="283">
        <f>IFERROR(IF(SUM($H$40:AX$40)=1,$G$96*($G89/SUM($G$87:$G$92)),0),0)</f>
        <v>0</v>
      </c>
      <c r="AY99" s="283">
        <f>IFERROR(IF(SUM($H$40:AY$40)=1,$G$96*($G89/SUM($G$87:$G$92)),0),0)</f>
        <v>0</v>
      </c>
      <c r="AZ99" s="283">
        <f>IFERROR(IF(SUM($H$40:AZ$40)=1,$G$96*($G89/SUM($G$87:$G$92)),0),0)</f>
        <v>0</v>
      </c>
      <c r="BA99" s="283">
        <f>IFERROR(IF(SUM($H$40:BA$40)=1,$G$96*($G89/SUM($G$87:$G$92)),0),0)</f>
        <v>0</v>
      </c>
      <c r="BB99" s="283">
        <f>IFERROR(IF(SUM($H$40:BB$40)=1,$G$96*($G89/SUM($G$87:$G$92)),0),0)</f>
        <v>0</v>
      </c>
      <c r="BC99" s="283">
        <f>IFERROR(IF(SUM($H$40:BC$40)=1,$G$96*($G89/SUM($G$87:$G$92)),0),0)</f>
        <v>0</v>
      </c>
      <c r="BD99" s="283">
        <f>IFERROR(IF(SUM($H$40:BD$40)=1,$G$96*($G89/SUM($G$87:$G$92)),0),0)</f>
        <v>0</v>
      </c>
      <c r="BE99" s="283">
        <f>IFERROR(IF(SUM($H$40:BE$40)=1,$G$96*($G89/SUM($G$87:$G$92)),0),0)</f>
        <v>0</v>
      </c>
      <c r="BF99" s="283">
        <f>IFERROR(IF(SUM($H$40:BF$40)=1,$G$96*($G89/SUM($G$87:$G$92)),0),0)</f>
        <v>0</v>
      </c>
      <c r="BG99" s="283">
        <f>IFERROR(IF(SUM($H$40:BG$40)=1,$G$96*($G89/SUM($G$87:$G$92)),0),0)</f>
        <v>0</v>
      </c>
      <c r="BH99" s="283">
        <f>IFERROR(IF(SUM($H$40:BH$40)=1,$G$96*($G89/SUM($G$87:$G$92)),0),0)</f>
        <v>0</v>
      </c>
      <c r="BI99" s="283">
        <f>IFERROR(IF(SUM($H$40:BI$40)=1,$G$96*($G89/SUM($G$87:$G$92)),0),0)</f>
        <v>0</v>
      </c>
      <c r="BJ99" s="283">
        <f>IFERROR(IF(SUM($H$40:BJ$40)=1,$G$96*($G89/SUM($G$87:$G$92)),0),0)</f>
        <v>0</v>
      </c>
      <c r="BK99" s="283">
        <f>IFERROR(IF(SUM($H$40:BK$40)=1,$G$96*($G89/SUM($G$87:$G$92)),0),0)</f>
        <v>0</v>
      </c>
      <c r="BL99" s="283">
        <f>IFERROR(IF(SUM($H$40:BL$40)=1,$G$96*($G89/SUM($G$87:$G$92)),0),0)</f>
        <v>0</v>
      </c>
      <c r="BM99" s="283">
        <f>IFERROR(IF(SUM($H$40:BM$40)=1,$G$96*($G89/SUM($G$87:$G$92)),0),0)</f>
        <v>0</v>
      </c>
      <c r="BN99" s="283">
        <f>IFERROR(IF(SUM($H$40:BN$40)=1,$G$96*($G89/SUM($G$87:$G$92)),0),0)</f>
        <v>0</v>
      </c>
      <c r="BO99" s="283">
        <f>IFERROR(IF(SUM($H$40:BO$40)=1,$G$96*($G89/SUM($G$87:$G$92)),0),0)</f>
        <v>0</v>
      </c>
      <c r="BP99" s="283">
        <f>IFERROR(IF(SUM($H$40:BP$40)=1,$G$96*($G89/SUM($G$87:$G$92)),0),0)</f>
        <v>0</v>
      </c>
      <c r="BQ99" s="283">
        <f>IFERROR(IF(SUM($H$40:BQ$40)=1,$G$96*($G89/SUM($G$87:$G$92)),0),0)</f>
        <v>0</v>
      </c>
      <c r="BR99" s="283">
        <f>IFERROR(IF(SUM($H$40:BR$40)=1,$G$96*($G89/SUM($G$87:$G$92)),0),0)</f>
        <v>0</v>
      </c>
      <c r="BS99" s="283">
        <f>IFERROR(IF(SUM($H$40:BS$40)=1,$G$96*($G89/SUM($G$87:$G$92)),0),0)</f>
        <v>0</v>
      </c>
      <c r="BT99" s="283">
        <f>IFERROR(IF(SUM($H$40:BT$40)=1,$G$96*($G89/SUM($G$87:$G$92)),0),0)</f>
        <v>0</v>
      </c>
      <c r="BU99" s="283">
        <f>IFERROR(IF(SUM($H$40:BU$40)=1,$G$96*($G89/SUM($G$87:$G$92)),0),0)</f>
        <v>0</v>
      </c>
      <c r="BV99" s="283">
        <f>IFERROR(IF(SUM($H$40:BV$40)=1,$G$96*($G89/SUM($G$87:$G$92)),0),0)</f>
        <v>0</v>
      </c>
      <c r="BW99" s="283">
        <f>IFERROR(IF(SUM($H$40:BW$40)=1,$G$96*($G89/SUM($G$87:$G$92)),0),0)</f>
        <v>0</v>
      </c>
      <c r="BX99" s="283">
        <f>IFERROR(IF(SUM($H$40:BX$40)=1,$G$96*($G89/SUM($G$87:$G$92)),0),0)</f>
        <v>0</v>
      </c>
      <c r="BY99" s="283">
        <f>IFERROR(IF(SUM($H$40:BY$40)=1,$G$96*($G89/SUM($G$87:$G$92)),0),0)</f>
        <v>0</v>
      </c>
      <c r="BZ99" s="283">
        <f>IFERROR(IF(SUM($H$40:BZ$40)=1,$G$96*($G89/SUM($G$87:$G$92)),0),0)</f>
        <v>0</v>
      </c>
      <c r="CA99" s="283">
        <f>IFERROR(IF(SUM($H$40:CA$40)=1,$G$96*($G89/SUM($G$87:$G$92)),0),0)</f>
        <v>0</v>
      </c>
      <c r="CB99" s="283">
        <f>IFERROR(IF(SUM($H$40:CB$40)=1,$G$96*($G89/SUM($G$87:$G$92)),0),0)</f>
        <v>0</v>
      </c>
      <c r="CC99" s="283">
        <f>IFERROR(IF(SUM($H$40:CC$40)=1,$G$96*($G89/SUM($G$87:$G$92)),0),0)</f>
        <v>0</v>
      </c>
      <c r="CD99" s="283">
        <f>IFERROR(IF(SUM($H$40:CD$40)=1,$G$96*($G89/SUM($G$87:$G$92)),0),0)</f>
        <v>0</v>
      </c>
      <c r="CE99" s="283">
        <f>IFERROR(IF(SUM($H$40:CE$40)=1,$G$96*($G89/SUM($G$87:$G$92)),0),0)</f>
        <v>0</v>
      </c>
      <c r="CF99" s="283">
        <f>IFERROR(IF(SUM($H$40:CF$40)=1,$G$96*($G89/SUM($G$87:$G$92)),0),0)</f>
        <v>0</v>
      </c>
      <c r="CG99" s="283">
        <f>IFERROR(IF(SUM($H$40:CG$40)=1,$G$96*($G89/SUM($G$87:$G$92)),0),0)</f>
        <v>0</v>
      </c>
      <c r="CH99" s="283">
        <f>IFERROR(IF(SUM($H$40:CH$40)=1,$G$96*($G89/SUM($G$87:$G$92)),0),0)</f>
        <v>0</v>
      </c>
      <c r="CI99" s="283">
        <f>IFERROR(IF(SUM($H$40:CI$40)=1,$G$96*($G89/SUM($G$87:$G$92)),0),0)</f>
        <v>0</v>
      </c>
      <c r="CJ99" s="283">
        <f>IFERROR(IF(SUM($H$40:CJ$40)=1,$G$96*($G89/SUM($G$87:$G$92)),0),0)</f>
        <v>0</v>
      </c>
      <c r="CK99" s="283">
        <f>IFERROR(IF(SUM($H$40:CK$40)=1,$G$96*($G89/SUM($G$87:$G$92)),0),0)</f>
        <v>0</v>
      </c>
      <c r="CL99" s="283">
        <f>IFERROR(IF(SUM($H$40:CL$40)=1,$G$96*($G89/SUM($G$87:$G$92)),0),0)</f>
        <v>0</v>
      </c>
      <c r="CM99" s="283">
        <f>IFERROR(IF(SUM($H$40:CM$40)=1,$G$96*($G89/SUM($G$87:$G$92)),0),0)</f>
        <v>0</v>
      </c>
      <c r="CN99" s="283">
        <f>IFERROR(IF(SUM($H$40:CN$40)=1,$G$96*($G89/SUM($G$87:$G$92)),0),0)</f>
        <v>0</v>
      </c>
      <c r="CO99" s="283">
        <f>IFERROR(IF(SUM($H$40:CO$40)=1,$G$96*($G89/SUM($G$87:$G$92)),0),0)</f>
        <v>0</v>
      </c>
      <c r="CP99" s="283">
        <f>IFERROR(IF(SUM($H$40:CP$40)=1,$G$96*($G89/SUM($G$87:$G$92)),0),0)</f>
        <v>0</v>
      </c>
      <c r="CQ99" s="283">
        <f>IFERROR(IF(SUM($H$40:CQ$40)=1,$G$96*($G89/SUM($G$87:$G$92)),0),0)</f>
        <v>0</v>
      </c>
      <c r="CR99" s="283">
        <f>IFERROR(IF(SUM($H$40:CR$40)=1,$G$96*($G89/SUM($G$87:$G$92)),0),0)</f>
        <v>0</v>
      </c>
      <c r="CS99" s="283">
        <f>IFERROR(IF(SUM($H$40:CS$40)=1,$G$96*($G89/SUM($G$87:$G$92)),0),0)</f>
        <v>0</v>
      </c>
      <c r="CT99" s="283">
        <f>IFERROR(IF(SUM($H$40:CT$40)=1,$G$96*($G89/SUM($G$87:$G$92)),0),0)</f>
        <v>0</v>
      </c>
      <c r="CU99" s="283">
        <f>IFERROR(IF(SUM($H$40:CU$40)=1,$G$96*($G89/SUM($G$87:$G$92)),0),0)</f>
        <v>0</v>
      </c>
      <c r="CV99" s="283">
        <f>IFERROR(IF(SUM($H$40:CV$40)=1,$G$96*($G89/SUM($G$87:$G$92)),0),0)</f>
        <v>0</v>
      </c>
      <c r="CW99" s="283">
        <f>IFERROR(IF(SUM($H$40:CW$40)=1,$G$96*($G89/SUM($G$87:$G$92)),0),0)</f>
        <v>0</v>
      </c>
      <c r="CX99" s="283">
        <f>IFERROR(IF(SUM($H$40:CX$40)=1,$G$96*($G89/SUM($G$87:$G$92)),0),0)</f>
        <v>0</v>
      </c>
      <c r="CY99" s="283">
        <f>IFERROR(IF(SUM($H$40:CY$40)=1,$G$96*($G89/SUM($G$87:$G$92)),0),0)</f>
        <v>0</v>
      </c>
      <c r="CZ99" s="283">
        <f>IFERROR(IF(SUM($H$40:CZ$40)=1,$G$96*($G89/SUM($G$87:$G$92)),0),0)</f>
        <v>0</v>
      </c>
      <c r="DA99" s="283">
        <f>IFERROR(IF(SUM($H$40:DA$40)=1,$G$96*($G89/SUM($G$87:$G$92)),0),0)</f>
        <v>0</v>
      </c>
      <c r="DB99" s="283">
        <f>IFERROR(IF(SUM($H$40:DB$40)=1,$G$96*($G89/SUM($G$87:$G$92)),0),0)</f>
        <v>0</v>
      </c>
      <c r="DC99" s="283">
        <f>IFERROR(IF(SUM($H$40:DC$40)=1,$G$96*($G89/SUM($G$87:$G$92)),0),0)</f>
        <v>0</v>
      </c>
      <c r="DD99" s="283">
        <f>IFERROR(IF(SUM($H$40:DD$40)=1,$G$96*($G89/SUM($G$87:$G$92)),0),0)</f>
        <v>0</v>
      </c>
      <c r="DE99" s="283">
        <f>IFERROR(IF(SUM($H$40:DE$40)=1,$G$96*($G89/SUM($G$87:$G$92)),0),0)</f>
        <v>0</v>
      </c>
      <c r="DF99" s="283">
        <f>IFERROR(IF(SUM($H$40:DF$40)=1,$G$96*($G89/SUM($G$87:$G$92)),0),0)</f>
        <v>0</v>
      </c>
      <c r="DG99" s="283">
        <f>IFERROR(IF(SUM($H$40:DG$40)=1,$G$96*($G89/SUM($G$87:$G$92)),0),0)</f>
        <v>0</v>
      </c>
      <c r="DH99" s="283">
        <f>IFERROR(IF(SUM($H$40:DH$40)=1,$G$96*($G89/SUM($G$87:$G$92)),0),0)</f>
        <v>0</v>
      </c>
      <c r="DI99" s="283">
        <f>IFERROR(IF(SUM($H$40:DI$40)=1,$G$96*($G89/SUM($G$87:$G$92)),0),0)</f>
        <v>0</v>
      </c>
      <c r="DJ99" s="283">
        <f>IFERROR(IF(SUM($H$40:DJ$40)=1,$G$96*($G89/SUM($G$87:$G$92)),0),0)</f>
        <v>0</v>
      </c>
      <c r="DK99" s="283">
        <f>IFERROR(IF(SUM($H$40:DK$40)=1,$G$96*($G89/SUM($G$87:$G$92)),0),0)</f>
        <v>0</v>
      </c>
      <c r="DL99" s="283">
        <f>IFERROR(IF(SUM($H$40:DL$40)=1,$G$96*($G89/SUM($G$87:$G$92)),0),0)</f>
        <v>0</v>
      </c>
      <c r="DM99" s="283">
        <f>IFERROR(IF(SUM($H$40:DM$40)=1,$G$96*($G89/SUM($G$87:$G$92)),0),0)</f>
        <v>0</v>
      </c>
      <c r="DN99" s="283">
        <f>IFERROR(IF(SUM($H$40:DN$40)=1,$G$96*($G89/SUM($G$87:$G$92)),0),0)</f>
        <v>0</v>
      </c>
      <c r="DO99" s="283">
        <f>IFERROR(IF(SUM($H$40:DO$40)=1,$G$96*($G89/SUM($G$87:$G$92)),0),0)</f>
        <v>0</v>
      </c>
      <c r="DP99" s="283">
        <f>IFERROR(IF(SUM($H$40:DP$40)=1,$G$96*($G89/SUM($G$87:$G$92)),0),0)</f>
        <v>0</v>
      </c>
      <c r="DQ99" s="283">
        <f>IFERROR(IF(SUM($H$40:DQ$40)=1,$G$96*($G89/SUM($G$87:$G$92)),0),0)</f>
        <v>0</v>
      </c>
      <c r="DR99" s="283">
        <f>IFERROR(IF(SUM($H$40:DR$40)=1,$G$96*($G89/SUM($G$87:$G$92)),0),0)</f>
        <v>0</v>
      </c>
      <c r="DS99" s="283">
        <f>IFERROR(IF(SUM($H$40:DS$40)=1,$G$96*($G89/SUM($G$87:$G$92)),0),0)</f>
        <v>0</v>
      </c>
      <c r="DT99" s="279"/>
    </row>
    <row r="100" spans="2:124" x14ac:dyDescent="0.3">
      <c r="C100" s="279"/>
      <c r="D100" s="280" t="s">
        <v>453</v>
      </c>
      <c r="E100" s="280"/>
      <c r="F100" s="281" t="str">
        <f t="shared" si="55"/>
        <v>INR Mn</v>
      </c>
      <c r="G100" s="282">
        <f t="shared" si="56"/>
        <v>5.9384545385252467</v>
      </c>
      <c r="H100" s="283">
        <f>IFERROR(IF(SUM($H$40:H$40)=1,$G$96*($G90/SUM($G$87:$G$92)),0),0)</f>
        <v>0</v>
      </c>
      <c r="I100" s="283">
        <f>IFERROR(IF(SUM($H$40:I$40)=1,$G$96*($G90/SUM($G$87:$G$92)),0),0)</f>
        <v>0</v>
      </c>
      <c r="J100" s="283">
        <f>IFERROR(IF(SUM($H$40:J$40)=1,$G$96*($G90/SUM($G$87:$G$92)),0),0)</f>
        <v>0</v>
      </c>
      <c r="K100" s="283">
        <f>IFERROR(IF(SUM($H$40:K$40)=1,$G$96*($G90/SUM($G$87:$G$92)),0),0)</f>
        <v>0</v>
      </c>
      <c r="L100" s="283">
        <f>IFERROR(IF(SUM($H$40:L$40)=1,$G$96*($G90/SUM($G$87:$G$92)),0),0)</f>
        <v>0</v>
      </c>
      <c r="M100" s="283">
        <f>IFERROR(IF(SUM($H$40:M$40)=1,$G$96*($G90/SUM($G$87:$G$92)),0),0)</f>
        <v>0</v>
      </c>
      <c r="N100" s="283">
        <f>IFERROR(IF(SUM($H$40:N$40)=1,$G$96*($G90/SUM($G$87:$G$92)),0),0)</f>
        <v>0</v>
      </c>
      <c r="O100" s="283">
        <f>IFERROR(IF(SUM($H$40:O$40)=1,$G$96*($G90/SUM($G$87:$G$92)),0),0)</f>
        <v>0</v>
      </c>
      <c r="P100" s="283">
        <f>IFERROR(IF(SUM($H$40:P$40)=1,$G$96*($G90/SUM($G$87:$G$92)),0),0)</f>
        <v>0</v>
      </c>
      <c r="Q100" s="283">
        <f>IFERROR(IF(SUM($H$40:Q$40)=1,$G$96*($G90/SUM($G$87:$G$92)),0),0)</f>
        <v>0</v>
      </c>
      <c r="R100" s="283">
        <f>IFERROR(IF(SUM($H$40:R$40)=1,$G$96*($G90/SUM($G$87:$G$92)),0),0)</f>
        <v>0</v>
      </c>
      <c r="S100" s="283">
        <f>IFERROR(IF(SUM($H$40:S$40)=1,$G$96*($G90/SUM($G$87:$G$92)),0),0)</f>
        <v>5.9384545385252467</v>
      </c>
      <c r="T100" s="283">
        <f>IFERROR(IF(SUM($H$40:T$40)=1,$G$96*($G90/SUM($G$87:$G$92)),0),0)</f>
        <v>0</v>
      </c>
      <c r="U100" s="283">
        <f>IFERROR(IF(SUM($H$40:U$40)=1,$G$96*($G90/SUM($G$87:$G$92)),0),0)</f>
        <v>0</v>
      </c>
      <c r="V100" s="283">
        <f>IFERROR(IF(SUM($H$40:V$40)=1,$G$96*($G90/SUM($G$87:$G$92)),0),0)</f>
        <v>0</v>
      </c>
      <c r="W100" s="283">
        <f>IFERROR(IF(SUM($H$40:W$40)=1,$G$96*($G90/SUM($G$87:$G$92)),0),0)</f>
        <v>0</v>
      </c>
      <c r="X100" s="283">
        <f>IFERROR(IF(SUM($H$40:X$40)=1,$G$96*($G90/SUM($G$87:$G$92)),0),0)</f>
        <v>0</v>
      </c>
      <c r="Y100" s="283">
        <f>IFERROR(IF(SUM($H$40:Y$40)=1,$G$96*($G90/SUM($G$87:$G$92)),0),0)</f>
        <v>0</v>
      </c>
      <c r="Z100" s="283">
        <f>IFERROR(IF(SUM($H$40:Z$40)=1,$G$96*($G90/SUM($G$87:$G$92)),0),0)</f>
        <v>0</v>
      </c>
      <c r="AA100" s="283">
        <f>IFERROR(IF(SUM($H$40:AA$40)=1,$G$96*($G90/SUM($G$87:$G$92)),0),0)</f>
        <v>0</v>
      </c>
      <c r="AB100" s="283">
        <f>IFERROR(IF(SUM($H$40:AB$40)=1,$G$96*($G90/SUM($G$87:$G$92)),0),0)</f>
        <v>0</v>
      </c>
      <c r="AC100" s="283">
        <f>IFERROR(IF(SUM($H$40:AC$40)=1,$G$96*($G90/SUM($G$87:$G$92)),0),0)</f>
        <v>0</v>
      </c>
      <c r="AD100" s="283">
        <f>IFERROR(IF(SUM($H$40:AD$40)=1,$G$96*($G90/SUM($G$87:$G$92)),0),0)</f>
        <v>0</v>
      </c>
      <c r="AE100" s="283">
        <f>IFERROR(IF(SUM($H$40:AE$40)=1,$G$96*($G90/SUM($G$87:$G$92)),0),0)</f>
        <v>0</v>
      </c>
      <c r="AF100" s="283">
        <f>IFERROR(IF(SUM($H$40:AF$40)=1,$G$96*($G90/SUM($G$87:$G$92)),0),0)</f>
        <v>0</v>
      </c>
      <c r="AG100" s="283">
        <f>IFERROR(IF(SUM($H$40:AG$40)=1,$G$96*($G90/SUM($G$87:$G$92)),0),0)</f>
        <v>0</v>
      </c>
      <c r="AH100" s="283">
        <f>IFERROR(IF(SUM($H$40:AH$40)=1,$G$96*($G90/SUM($G$87:$G$92)),0),0)</f>
        <v>0</v>
      </c>
      <c r="AI100" s="283">
        <f>IFERROR(IF(SUM($H$40:AI$40)=1,$G$96*($G90/SUM($G$87:$G$92)),0),0)</f>
        <v>0</v>
      </c>
      <c r="AJ100" s="283">
        <f>IFERROR(IF(SUM($H$40:AJ$40)=1,$G$96*($G90/SUM($G$87:$G$92)),0),0)</f>
        <v>0</v>
      </c>
      <c r="AK100" s="283">
        <f>IFERROR(IF(SUM($H$40:AK$40)=1,$G$96*($G90/SUM($G$87:$G$92)),0),0)</f>
        <v>0</v>
      </c>
      <c r="AL100" s="283">
        <f>IFERROR(IF(SUM($H$40:AL$40)=1,$G$96*($G90/SUM($G$87:$G$92)),0),0)</f>
        <v>0</v>
      </c>
      <c r="AM100" s="283">
        <f>IFERROR(IF(SUM($H$40:AM$40)=1,$G$96*($G90/SUM($G$87:$G$92)),0),0)</f>
        <v>0</v>
      </c>
      <c r="AN100" s="283">
        <f>IFERROR(IF(SUM($H$40:AN$40)=1,$G$96*($G90/SUM($G$87:$G$92)),0),0)</f>
        <v>0</v>
      </c>
      <c r="AO100" s="283">
        <f>IFERROR(IF(SUM($H$40:AO$40)=1,$G$96*($G90/SUM($G$87:$G$92)),0),0)</f>
        <v>0</v>
      </c>
      <c r="AP100" s="283">
        <f>IFERROR(IF(SUM($H$40:AP$40)=1,$G$96*($G90/SUM($G$87:$G$92)),0),0)</f>
        <v>0</v>
      </c>
      <c r="AQ100" s="283">
        <f>IFERROR(IF(SUM($H$40:AQ$40)=1,$G$96*($G90/SUM($G$87:$G$92)),0),0)</f>
        <v>0</v>
      </c>
      <c r="AR100" s="283">
        <f>IFERROR(IF(SUM($H$40:AR$40)=1,$G$96*($G90/SUM($G$87:$G$92)),0),0)</f>
        <v>0</v>
      </c>
      <c r="AS100" s="283">
        <f>IFERROR(IF(SUM($H$40:AS$40)=1,$G$96*($G90/SUM($G$87:$G$92)),0),0)</f>
        <v>0</v>
      </c>
      <c r="AT100" s="283">
        <f>IFERROR(IF(SUM($H$40:AT$40)=1,$G$96*($G90/SUM($G$87:$G$92)),0),0)</f>
        <v>0</v>
      </c>
      <c r="AU100" s="283">
        <f>IFERROR(IF(SUM($H$40:AU$40)=1,$G$96*($G90/SUM($G$87:$G$92)),0),0)</f>
        <v>0</v>
      </c>
      <c r="AV100" s="283">
        <f>IFERROR(IF(SUM($H$40:AV$40)=1,$G$96*($G90/SUM($G$87:$G$92)),0),0)</f>
        <v>0</v>
      </c>
      <c r="AW100" s="283">
        <f>IFERROR(IF(SUM($H$40:AW$40)=1,$G$96*($G90/SUM($G$87:$G$92)),0),0)</f>
        <v>0</v>
      </c>
      <c r="AX100" s="283">
        <f>IFERROR(IF(SUM($H$40:AX$40)=1,$G$96*($G90/SUM($G$87:$G$92)),0),0)</f>
        <v>0</v>
      </c>
      <c r="AY100" s="283">
        <f>IFERROR(IF(SUM($H$40:AY$40)=1,$G$96*($G90/SUM($G$87:$G$92)),0),0)</f>
        <v>0</v>
      </c>
      <c r="AZ100" s="283">
        <f>IFERROR(IF(SUM($H$40:AZ$40)=1,$G$96*($G90/SUM($G$87:$G$92)),0),0)</f>
        <v>0</v>
      </c>
      <c r="BA100" s="283">
        <f>IFERROR(IF(SUM($H$40:BA$40)=1,$G$96*($G90/SUM($G$87:$G$92)),0),0)</f>
        <v>0</v>
      </c>
      <c r="BB100" s="283">
        <f>IFERROR(IF(SUM($H$40:BB$40)=1,$G$96*($G90/SUM($G$87:$G$92)),0),0)</f>
        <v>0</v>
      </c>
      <c r="BC100" s="283">
        <f>IFERROR(IF(SUM($H$40:BC$40)=1,$G$96*($G90/SUM($G$87:$G$92)),0),0)</f>
        <v>0</v>
      </c>
      <c r="BD100" s="283">
        <f>IFERROR(IF(SUM($H$40:BD$40)=1,$G$96*($G90/SUM($G$87:$G$92)),0),0)</f>
        <v>0</v>
      </c>
      <c r="BE100" s="283">
        <f>IFERROR(IF(SUM($H$40:BE$40)=1,$G$96*($G90/SUM($G$87:$G$92)),0),0)</f>
        <v>0</v>
      </c>
      <c r="BF100" s="283">
        <f>IFERROR(IF(SUM($H$40:BF$40)=1,$G$96*($G90/SUM($G$87:$G$92)),0),0)</f>
        <v>0</v>
      </c>
      <c r="BG100" s="283">
        <f>IFERROR(IF(SUM($H$40:BG$40)=1,$G$96*($G90/SUM($G$87:$G$92)),0),0)</f>
        <v>0</v>
      </c>
      <c r="BH100" s="283">
        <f>IFERROR(IF(SUM($H$40:BH$40)=1,$G$96*($G90/SUM($G$87:$G$92)),0),0)</f>
        <v>0</v>
      </c>
      <c r="BI100" s="283">
        <f>IFERROR(IF(SUM($H$40:BI$40)=1,$G$96*($G90/SUM($G$87:$G$92)),0),0)</f>
        <v>0</v>
      </c>
      <c r="BJ100" s="283">
        <f>IFERROR(IF(SUM($H$40:BJ$40)=1,$G$96*($G90/SUM($G$87:$G$92)),0),0)</f>
        <v>0</v>
      </c>
      <c r="BK100" s="283">
        <f>IFERROR(IF(SUM($H$40:BK$40)=1,$G$96*($G90/SUM($G$87:$G$92)),0),0)</f>
        <v>0</v>
      </c>
      <c r="BL100" s="283">
        <f>IFERROR(IF(SUM($H$40:BL$40)=1,$G$96*($G90/SUM($G$87:$G$92)),0),0)</f>
        <v>0</v>
      </c>
      <c r="BM100" s="283">
        <f>IFERROR(IF(SUM($H$40:BM$40)=1,$G$96*($G90/SUM($G$87:$G$92)),0),0)</f>
        <v>0</v>
      </c>
      <c r="BN100" s="283">
        <f>IFERROR(IF(SUM($H$40:BN$40)=1,$G$96*($G90/SUM($G$87:$G$92)),0),0)</f>
        <v>0</v>
      </c>
      <c r="BO100" s="283">
        <f>IFERROR(IF(SUM($H$40:BO$40)=1,$G$96*($G90/SUM($G$87:$G$92)),0),0)</f>
        <v>0</v>
      </c>
      <c r="BP100" s="283">
        <f>IFERROR(IF(SUM($H$40:BP$40)=1,$G$96*($G90/SUM($G$87:$G$92)),0),0)</f>
        <v>0</v>
      </c>
      <c r="BQ100" s="283">
        <f>IFERROR(IF(SUM($H$40:BQ$40)=1,$G$96*($G90/SUM($G$87:$G$92)),0),0)</f>
        <v>0</v>
      </c>
      <c r="BR100" s="283">
        <f>IFERROR(IF(SUM($H$40:BR$40)=1,$G$96*($G90/SUM($G$87:$G$92)),0),0)</f>
        <v>0</v>
      </c>
      <c r="BS100" s="283">
        <f>IFERROR(IF(SUM($H$40:BS$40)=1,$G$96*($G90/SUM($G$87:$G$92)),0),0)</f>
        <v>0</v>
      </c>
      <c r="BT100" s="283">
        <f>IFERROR(IF(SUM($H$40:BT$40)=1,$G$96*($G90/SUM($G$87:$G$92)),0),0)</f>
        <v>0</v>
      </c>
      <c r="BU100" s="283">
        <f>IFERROR(IF(SUM($H$40:BU$40)=1,$G$96*($G90/SUM($G$87:$G$92)),0),0)</f>
        <v>0</v>
      </c>
      <c r="BV100" s="283">
        <f>IFERROR(IF(SUM($H$40:BV$40)=1,$G$96*($G90/SUM($G$87:$G$92)),0),0)</f>
        <v>0</v>
      </c>
      <c r="BW100" s="283">
        <f>IFERROR(IF(SUM($H$40:BW$40)=1,$G$96*($G90/SUM($G$87:$G$92)),0),0)</f>
        <v>0</v>
      </c>
      <c r="BX100" s="283">
        <f>IFERROR(IF(SUM($H$40:BX$40)=1,$G$96*($G90/SUM($G$87:$G$92)),0),0)</f>
        <v>0</v>
      </c>
      <c r="BY100" s="283">
        <f>IFERROR(IF(SUM($H$40:BY$40)=1,$G$96*($G90/SUM($G$87:$G$92)),0),0)</f>
        <v>0</v>
      </c>
      <c r="BZ100" s="283">
        <f>IFERROR(IF(SUM($H$40:BZ$40)=1,$G$96*($G90/SUM($G$87:$G$92)),0),0)</f>
        <v>0</v>
      </c>
      <c r="CA100" s="283">
        <f>IFERROR(IF(SUM($H$40:CA$40)=1,$G$96*($G90/SUM($G$87:$G$92)),0),0)</f>
        <v>0</v>
      </c>
      <c r="CB100" s="283">
        <f>IFERROR(IF(SUM($H$40:CB$40)=1,$G$96*($G90/SUM($G$87:$G$92)),0),0)</f>
        <v>0</v>
      </c>
      <c r="CC100" s="283">
        <f>IFERROR(IF(SUM($H$40:CC$40)=1,$G$96*($G90/SUM($G$87:$G$92)),0),0)</f>
        <v>0</v>
      </c>
      <c r="CD100" s="283">
        <f>IFERROR(IF(SUM($H$40:CD$40)=1,$G$96*($G90/SUM($G$87:$G$92)),0),0)</f>
        <v>0</v>
      </c>
      <c r="CE100" s="283">
        <f>IFERROR(IF(SUM($H$40:CE$40)=1,$G$96*($G90/SUM($G$87:$G$92)),0),0)</f>
        <v>0</v>
      </c>
      <c r="CF100" s="283">
        <f>IFERROR(IF(SUM($H$40:CF$40)=1,$G$96*($G90/SUM($G$87:$G$92)),0),0)</f>
        <v>0</v>
      </c>
      <c r="CG100" s="283">
        <f>IFERROR(IF(SUM($H$40:CG$40)=1,$G$96*($G90/SUM($G$87:$G$92)),0),0)</f>
        <v>0</v>
      </c>
      <c r="CH100" s="283">
        <f>IFERROR(IF(SUM($H$40:CH$40)=1,$G$96*($G90/SUM($G$87:$G$92)),0),0)</f>
        <v>0</v>
      </c>
      <c r="CI100" s="283">
        <f>IFERROR(IF(SUM($H$40:CI$40)=1,$G$96*($G90/SUM($G$87:$G$92)),0),0)</f>
        <v>0</v>
      </c>
      <c r="CJ100" s="283">
        <f>IFERROR(IF(SUM($H$40:CJ$40)=1,$G$96*($G90/SUM($G$87:$G$92)),0),0)</f>
        <v>0</v>
      </c>
      <c r="CK100" s="283">
        <f>IFERROR(IF(SUM($H$40:CK$40)=1,$G$96*($G90/SUM($G$87:$G$92)),0),0)</f>
        <v>0</v>
      </c>
      <c r="CL100" s="283">
        <f>IFERROR(IF(SUM($H$40:CL$40)=1,$G$96*($G90/SUM($G$87:$G$92)),0),0)</f>
        <v>0</v>
      </c>
      <c r="CM100" s="283">
        <f>IFERROR(IF(SUM($H$40:CM$40)=1,$G$96*($G90/SUM($G$87:$G$92)),0),0)</f>
        <v>0</v>
      </c>
      <c r="CN100" s="283">
        <f>IFERROR(IF(SUM($H$40:CN$40)=1,$G$96*($G90/SUM($G$87:$G$92)),0),0)</f>
        <v>0</v>
      </c>
      <c r="CO100" s="283">
        <f>IFERROR(IF(SUM($H$40:CO$40)=1,$G$96*($G90/SUM($G$87:$G$92)),0),0)</f>
        <v>0</v>
      </c>
      <c r="CP100" s="283">
        <f>IFERROR(IF(SUM($H$40:CP$40)=1,$G$96*($G90/SUM($G$87:$G$92)),0),0)</f>
        <v>0</v>
      </c>
      <c r="CQ100" s="283">
        <f>IFERROR(IF(SUM($H$40:CQ$40)=1,$G$96*($G90/SUM($G$87:$G$92)),0),0)</f>
        <v>0</v>
      </c>
      <c r="CR100" s="283">
        <f>IFERROR(IF(SUM($H$40:CR$40)=1,$G$96*($G90/SUM($G$87:$G$92)),0),0)</f>
        <v>0</v>
      </c>
      <c r="CS100" s="283">
        <f>IFERROR(IF(SUM($H$40:CS$40)=1,$G$96*($G90/SUM($G$87:$G$92)),0),0)</f>
        <v>0</v>
      </c>
      <c r="CT100" s="283">
        <f>IFERROR(IF(SUM($H$40:CT$40)=1,$G$96*($G90/SUM($G$87:$G$92)),0),0)</f>
        <v>0</v>
      </c>
      <c r="CU100" s="283">
        <f>IFERROR(IF(SUM($H$40:CU$40)=1,$G$96*($G90/SUM($G$87:$G$92)),0),0)</f>
        <v>0</v>
      </c>
      <c r="CV100" s="283">
        <f>IFERROR(IF(SUM($H$40:CV$40)=1,$G$96*($G90/SUM($G$87:$G$92)),0),0)</f>
        <v>0</v>
      </c>
      <c r="CW100" s="283">
        <f>IFERROR(IF(SUM($H$40:CW$40)=1,$G$96*($G90/SUM($G$87:$G$92)),0),0)</f>
        <v>0</v>
      </c>
      <c r="CX100" s="283">
        <f>IFERROR(IF(SUM($H$40:CX$40)=1,$G$96*($G90/SUM($G$87:$G$92)),0),0)</f>
        <v>0</v>
      </c>
      <c r="CY100" s="283">
        <f>IFERROR(IF(SUM($H$40:CY$40)=1,$G$96*($G90/SUM($G$87:$G$92)),0),0)</f>
        <v>0</v>
      </c>
      <c r="CZ100" s="283">
        <f>IFERROR(IF(SUM($H$40:CZ$40)=1,$G$96*($G90/SUM($G$87:$G$92)),0),0)</f>
        <v>0</v>
      </c>
      <c r="DA100" s="283">
        <f>IFERROR(IF(SUM($H$40:DA$40)=1,$G$96*($G90/SUM($G$87:$G$92)),0),0)</f>
        <v>0</v>
      </c>
      <c r="DB100" s="283">
        <f>IFERROR(IF(SUM($H$40:DB$40)=1,$G$96*($G90/SUM($G$87:$G$92)),0),0)</f>
        <v>0</v>
      </c>
      <c r="DC100" s="283">
        <f>IFERROR(IF(SUM($H$40:DC$40)=1,$G$96*($G90/SUM($G$87:$G$92)),0),0)</f>
        <v>0</v>
      </c>
      <c r="DD100" s="283">
        <f>IFERROR(IF(SUM($H$40:DD$40)=1,$G$96*($G90/SUM($G$87:$G$92)),0),0)</f>
        <v>0</v>
      </c>
      <c r="DE100" s="283">
        <f>IFERROR(IF(SUM($H$40:DE$40)=1,$G$96*($G90/SUM($G$87:$G$92)),0),0)</f>
        <v>0</v>
      </c>
      <c r="DF100" s="283">
        <f>IFERROR(IF(SUM($H$40:DF$40)=1,$G$96*($G90/SUM($G$87:$G$92)),0),0)</f>
        <v>0</v>
      </c>
      <c r="DG100" s="283">
        <f>IFERROR(IF(SUM($H$40:DG$40)=1,$G$96*($G90/SUM($G$87:$G$92)),0),0)</f>
        <v>0</v>
      </c>
      <c r="DH100" s="283">
        <f>IFERROR(IF(SUM($H$40:DH$40)=1,$G$96*($G90/SUM($G$87:$G$92)),0),0)</f>
        <v>0</v>
      </c>
      <c r="DI100" s="283">
        <f>IFERROR(IF(SUM($H$40:DI$40)=1,$G$96*($G90/SUM($G$87:$G$92)),0),0)</f>
        <v>0</v>
      </c>
      <c r="DJ100" s="283">
        <f>IFERROR(IF(SUM($H$40:DJ$40)=1,$G$96*($G90/SUM($G$87:$G$92)),0),0)</f>
        <v>0</v>
      </c>
      <c r="DK100" s="283">
        <f>IFERROR(IF(SUM($H$40:DK$40)=1,$G$96*($G90/SUM($G$87:$G$92)),0),0)</f>
        <v>0</v>
      </c>
      <c r="DL100" s="283">
        <f>IFERROR(IF(SUM($H$40:DL$40)=1,$G$96*($G90/SUM($G$87:$G$92)),0),0)</f>
        <v>0</v>
      </c>
      <c r="DM100" s="283">
        <f>IFERROR(IF(SUM($H$40:DM$40)=1,$G$96*($G90/SUM($G$87:$G$92)),0),0)</f>
        <v>0</v>
      </c>
      <c r="DN100" s="283">
        <f>IFERROR(IF(SUM($H$40:DN$40)=1,$G$96*($G90/SUM($G$87:$G$92)),0),0)</f>
        <v>0</v>
      </c>
      <c r="DO100" s="283">
        <f>IFERROR(IF(SUM($H$40:DO$40)=1,$G$96*($G90/SUM($G$87:$G$92)),0),0)</f>
        <v>0</v>
      </c>
      <c r="DP100" s="283">
        <f>IFERROR(IF(SUM($H$40:DP$40)=1,$G$96*($G90/SUM($G$87:$G$92)),0),0)</f>
        <v>0</v>
      </c>
      <c r="DQ100" s="283">
        <f>IFERROR(IF(SUM($H$40:DQ$40)=1,$G$96*($G90/SUM($G$87:$G$92)),0),0)</f>
        <v>0</v>
      </c>
      <c r="DR100" s="283">
        <f>IFERROR(IF(SUM($H$40:DR$40)=1,$G$96*($G90/SUM($G$87:$G$92)),0),0)</f>
        <v>0</v>
      </c>
      <c r="DS100" s="283">
        <f>IFERROR(IF(SUM($H$40:DS$40)=1,$G$96*($G90/SUM($G$87:$G$92)),0),0)</f>
        <v>0</v>
      </c>
      <c r="DT100" s="279"/>
    </row>
    <row r="101" spans="2:124" x14ac:dyDescent="0.3">
      <c r="C101" s="279"/>
      <c r="D101" s="280" t="s">
        <v>454</v>
      </c>
      <c r="E101" s="280"/>
      <c r="F101" s="281" t="str">
        <f t="shared" si="55"/>
        <v>INR Mn</v>
      </c>
      <c r="G101" s="282">
        <f t="shared" si="56"/>
        <v>56.07313895476414</v>
      </c>
      <c r="H101" s="283">
        <f>IFERROR(IF(SUM($H$40:H$40)=1,$G$96*($G91/SUM($G$87:$G$92)),0),0)</f>
        <v>0</v>
      </c>
      <c r="I101" s="283">
        <f>IFERROR(IF(SUM($H$40:I$40)=1,$G$96*($G91/SUM($G$87:$G$92)),0),0)</f>
        <v>0</v>
      </c>
      <c r="J101" s="283">
        <f>IFERROR(IF(SUM($H$40:J$40)=1,$G$96*($G91/SUM($G$87:$G$92)),0),0)</f>
        <v>0</v>
      </c>
      <c r="K101" s="283">
        <f>IFERROR(IF(SUM($H$40:K$40)=1,$G$96*($G91/SUM($G$87:$G$92)),0),0)</f>
        <v>0</v>
      </c>
      <c r="L101" s="283">
        <f>IFERROR(IF(SUM($H$40:L$40)=1,$G$96*($G91/SUM($G$87:$G$92)),0),0)</f>
        <v>0</v>
      </c>
      <c r="M101" s="283">
        <f>IFERROR(IF(SUM($H$40:M$40)=1,$G$96*($G91/SUM($G$87:$G$92)),0),0)</f>
        <v>0</v>
      </c>
      <c r="N101" s="283">
        <f>IFERROR(IF(SUM($H$40:N$40)=1,$G$96*($G91/SUM($G$87:$G$92)),0),0)</f>
        <v>0</v>
      </c>
      <c r="O101" s="283">
        <f>IFERROR(IF(SUM($H$40:O$40)=1,$G$96*($G91/SUM($G$87:$G$92)),0),0)</f>
        <v>0</v>
      </c>
      <c r="P101" s="283">
        <f>IFERROR(IF(SUM($H$40:P$40)=1,$G$96*($G91/SUM($G$87:$G$92)),0),0)</f>
        <v>0</v>
      </c>
      <c r="Q101" s="283">
        <f>IFERROR(IF(SUM($H$40:Q$40)=1,$G$96*($G91/SUM($G$87:$G$92)),0),0)</f>
        <v>0</v>
      </c>
      <c r="R101" s="283">
        <f>IFERROR(IF(SUM($H$40:R$40)=1,$G$96*($G91/SUM($G$87:$G$92)),0),0)</f>
        <v>0</v>
      </c>
      <c r="S101" s="283">
        <f>IFERROR(IF(SUM($H$40:S$40)=1,$G$96*($G91/SUM($G$87:$G$92)),0),0)</f>
        <v>56.07313895476414</v>
      </c>
      <c r="T101" s="283">
        <f>IFERROR(IF(SUM($H$40:T$40)=1,$G$96*($G91/SUM($G$87:$G$92)),0),0)</f>
        <v>0</v>
      </c>
      <c r="U101" s="283">
        <f>IFERROR(IF(SUM($H$40:U$40)=1,$G$96*($G91/SUM($G$87:$G$92)),0),0)</f>
        <v>0</v>
      </c>
      <c r="V101" s="283">
        <f>IFERROR(IF(SUM($H$40:V$40)=1,$G$96*($G91/SUM($G$87:$G$92)),0),0)</f>
        <v>0</v>
      </c>
      <c r="W101" s="283">
        <f>IFERROR(IF(SUM($H$40:W$40)=1,$G$96*($G91/SUM($G$87:$G$92)),0),0)</f>
        <v>0</v>
      </c>
      <c r="X101" s="283">
        <f>IFERROR(IF(SUM($H$40:X$40)=1,$G$96*($G91/SUM($G$87:$G$92)),0),0)</f>
        <v>0</v>
      </c>
      <c r="Y101" s="283">
        <f>IFERROR(IF(SUM($H$40:Y$40)=1,$G$96*($G91/SUM($G$87:$G$92)),0),0)</f>
        <v>0</v>
      </c>
      <c r="Z101" s="283">
        <f>IFERROR(IF(SUM($H$40:Z$40)=1,$G$96*($G91/SUM($G$87:$G$92)),0),0)</f>
        <v>0</v>
      </c>
      <c r="AA101" s="283">
        <f>IFERROR(IF(SUM($H$40:AA$40)=1,$G$96*($G91/SUM($G$87:$G$92)),0),0)</f>
        <v>0</v>
      </c>
      <c r="AB101" s="283">
        <f>IFERROR(IF(SUM($H$40:AB$40)=1,$G$96*($G91/SUM($G$87:$G$92)),0),0)</f>
        <v>0</v>
      </c>
      <c r="AC101" s="283">
        <f>IFERROR(IF(SUM($H$40:AC$40)=1,$G$96*($G91/SUM($G$87:$G$92)),0),0)</f>
        <v>0</v>
      </c>
      <c r="AD101" s="283">
        <f>IFERROR(IF(SUM($H$40:AD$40)=1,$G$96*($G91/SUM($G$87:$G$92)),0),0)</f>
        <v>0</v>
      </c>
      <c r="AE101" s="283">
        <f>IFERROR(IF(SUM($H$40:AE$40)=1,$G$96*($G91/SUM($G$87:$G$92)),0),0)</f>
        <v>0</v>
      </c>
      <c r="AF101" s="283">
        <f>IFERROR(IF(SUM($H$40:AF$40)=1,$G$96*($G91/SUM($G$87:$G$92)),0),0)</f>
        <v>0</v>
      </c>
      <c r="AG101" s="283">
        <f>IFERROR(IF(SUM($H$40:AG$40)=1,$G$96*($G91/SUM($G$87:$G$92)),0),0)</f>
        <v>0</v>
      </c>
      <c r="AH101" s="283">
        <f>IFERROR(IF(SUM($H$40:AH$40)=1,$G$96*($G91/SUM($G$87:$G$92)),0),0)</f>
        <v>0</v>
      </c>
      <c r="AI101" s="283">
        <f>IFERROR(IF(SUM($H$40:AI$40)=1,$G$96*($G91/SUM($G$87:$G$92)),0),0)</f>
        <v>0</v>
      </c>
      <c r="AJ101" s="283">
        <f>IFERROR(IF(SUM($H$40:AJ$40)=1,$G$96*($G91/SUM($G$87:$G$92)),0),0)</f>
        <v>0</v>
      </c>
      <c r="AK101" s="283">
        <f>IFERROR(IF(SUM($H$40:AK$40)=1,$G$96*($G91/SUM($G$87:$G$92)),0),0)</f>
        <v>0</v>
      </c>
      <c r="AL101" s="283">
        <f>IFERROR(IF(SUM($H$40:AL$40)=1,$G$96*($G91/SUM($G$87:$G$92)),0),0)</f>
        <v>0</v>
      </c>
      <c r="AM101" s="283">
        <f>IFERROR(IF(SUM($H$40:AM$40)=1,$G$96*($G91/SUM($G$87:$G$92)),0),0)</f>
        <v>0</v>
      </c>
      <c r="AN101" s="283">
        <f>IFERROR(IF(SUM($H$40:AN$40)=1,$G$96*($G91/SUM($G$87:$G$92)),0),0)</f>
        <v>0</v>
      </c>
      <c r="AO101" s="283">
        <f>IFERROR(IF(SUM($H$40:AO$40)=1,$G$96*($G91/SUM($G$87:$G$92)),0),0)</f>
        <v>0</v>
      </c>
      <c r="AP101" s="283">
        <f>IFERROR(IF(SUM($H$40:AP$40)=1,$G$96*($G91/SUM($G$87:$G$92)),0),0)</f>
        <v>0</v>
      </c>
      <c r="AQ101" s="283">
        <f>IFERROR(IF(SUM($H$40:AQ$40)=1,$G$96*($G91/SUM($G$87:$G$92)),0),0)</f>
        <v>0</v>
      </c>
      <c r="AR101" s="283">
        <f>IFERROR(IF(SUM($H$40:AR$40)=1,$G$96*($G91/SUM($G$87:$G$92)),0),0)</f>
        <v>0</v>
      </c>
      <c r="AS101" s="283">
        <f>IFERROR(IF(SUM($H$40:AS$40)=1,$G$96*($G91/SUM($G$87:$G$92)),0),0)</f>
        <v>0</v>
      </c>
      <c r="AT101" s="283">
        <f>IFERROR(IF(SUM($H$40:AT$40)=1,$G$96*($G91/SUM($G$87:$G$92)),0),0)</f>
        <v>0</v>
      </c>
      <c r="AU101" s="283">
        <f>IFERROR(IF(SUM($H$40:AU$40)=1,$G$96*($G91/SUM($G$87:$G$92)),0),0)</f>
        <v>0</v>
      </c>
      <c r="AV101" s="283">
        <f>IFERROR(IF(SUM($H$40:AV$40)=1,$G$96*($G91/SUM($G$87:$G$92)),0),0)</f>
        <v>0</v>
      </c>
      <c r="AW101" s="283">
        <f>IFERROR(IF(SUM($H$40:AW$40)=1,$G$96*($G91/SUM($G$87:$G$92)),0),0)</f>
        <v>0</v>
      </c>
      <c r="AX101" s="283">
        <f>IFERROR(IF(SUM($H$40:AX$40)=1,$G$96*($G91/SUM($G$87:$G$92)),0),0)</f>
        <v>0</v>
      </c>
      <c r="AY101" s="283">
        <f>IFERROR(IF(SUM($H$40:AY$40)=1,$G$96*($G91/SUM($G$87:$G$92)),0),0)</f>
        <v>0</v>
      </c>
      <c r="AZ101" s="283">
        <f>IFERROR(IF(SUM($H$40:AZ$40)=1,$G$96*($G91/SUM($G$87:$G$92)),0),0)</f>
        <v>0</v>
      </c>
      <c r="BA101" s="283">
        <f>IFERROR(IF(SUM($H$40:BA$40)=1,$G$96*($G91/SUM($G$87:$G$92)),0),0)</f>
        <v>0</v>
      </c>
      <c r="BB101" s="283">
        <f>IFERROR(IF(SUM($H$40:BB$40)=1,$G$96*($G91/SUM($G$87:$G$92)),0),0)</f>
        <v>0</v>
      </c>
      <c r="BC101" s="283">
        <f>IFERROR(IF(SUM($H$40:BC$40)=1,$G$96*($G91/SUM($G$87:$G$92)),0),0)</f>
        <v>0</v>
      </c>
      <c r="BD101" s="283">
        <f>IFERROR(IF(SUM($H$40:BD$40)=1,$G$96*($G91/SUM($G$87:$G$92)),0),0)</f>
        <v>0</v>
      </c>
      <c r="BE101" s="283">
        <f>IFERROR(IF(SUM($H$40:BE$40)=1,$G$96*($G91/SUM($G$87:$G$92)),0),0)</f>
        <v>0</v>
      </c>
      <c r="BF101" s="283">
        <f>IFERROR(IF(SUM($H$40:BF$40)=1,$G$96*($G91/SUM($G$87:$G$92)),0),0)</f>
        <v>0</v>
      </c>
      <c r="BG101" s="283">
        <f>IFERROR(IF(SUM($H$40:BG$40)=1,$G$96*($G91/SUM($G$87:$G$92)),0),0)</f>
        <v>0</v>
      </c>
      <c r="BH101" s="283">
        <f>IFERROR(IF(SUM($H$40:BH$40)=1,$G$96*($G91/SUM($G$87:$G$92)),0),0)</f>
        <v>0</v>
      </c>
      <c r="BI101" s="283">
        <f>IFERROR(IF(SUM($H$40:BI$40)=1,$G$96*($G91/SUM($G$87:$G$92)),0),0)</f>
        <v>0</v>
      </c>
      <c r="BJ101" s="283">
        <f>IFERROR(IF(SUM($H$40:BJ$40)=1,$G$96*($G91/SUM($G$87:$G$92)),0),0)</f>
        <v>0</v>
      </c>
      <c r="BK101" s="283">
        <f>IFERROR(IF(SUM($H$40:BK$40)=1,$G$96*($G91/SUM($G$87:$G$92)),0),0)</f>
        <v>0</v>
      </c>
      <c r="BL101" s="283">
        <f>IFERROR(IF(SUM($H$40:BL$40)=1,$G$96*($G91/SUM($G$87:$G$92)),0),0)</f>
        <v>0</v>
      </c>
      <c r="BM101" s="283">
        <f>IFERROR(IF(SUM($H$40:BM$40)=1,$G$96*($G91/SUM($G$87:$G$92)),0),0)</f>
        <v>0</v>
      </c>
      <c r="BN101" s="283">
        <f>IFERROR(IF(SUM($H$40:BN$40)=1,$G$96*($G91/SUM($G$87:$G$92)),0),0)</f>
        <v>0</v>
      </c>
      <c r="BO101" s="283">
        <f>IFERROR(IF(SUM($H$40:BO$40)=1,$G$96*($G91/SUM($G$87:$G$92)),0),0)</f>
        <v>0</v>
      </c>
      <c r="BP101" s="283">
        <f>IFERROR(IF(SUM($H$40:BP$40)=1,$G$96*($G91/SUM($G$87:$G$92)),0),0)</f>
        <v>0</v>
      </c>
      <c r="BQ101" s="283">
        <f>IFERROR(IF(SUM($H$40:BQ$40)=1,$G$96*($G91/SUM($G$87:$G$92)),0),0)</f>
        <v>0</v>
      </c>
      <c r="BR101" s="283">
        <f>IFERROR(IF(SUM($H$40:BR$40)=1,$G$96*($G91/SUM($G$87:$G$92)),0),0)</f>
        <v>0</v>
      </c>
      <c r="BS101" s="283">
        <f>IFERROR(IF(SUM($H$40:BS$40)=1,$G$96*($G91/SUM($G$87:$G$92)),0),0)</f>
        <v>0</v>
      </c>
      <c r="BT101" s="283">
        <f>IFERROR(IF(SUM($H$40:BT$40)=1,$G$96*($G91/SUM($G$87:$G$92)),0),0)</f>
        <v>0</v>
      </c>
      <c r="BU101" s="283">
        <f>IFERROR(IF(SUM($H$40:BU$40)=1,$G$96*($G91/SUM($G$87:$G$92)),0),0)</f>
        <v>0</v>
      </c>
      <c r="BV101" s="283">
        <f>IFERROR(IF(SUM($H$40:BV$40)=1,$G$96*($G91/SUM($G$87:$G$92)),0),0)</f>
        <v>0</v>
      </c>
      <c r="BW101" s="283">
        <f>IFERROR(IF(SUM($H$40:BW$40)=1,$G$96*($G91/SUM($G$87:$G$92)),0),0)</f>
        <v>0</v>
      </c>
      <c r="BX101" s="283">
        <f>IFERROR(IF(SUM($H$40:BX$40)=1,$G$96*($G91/SUM($G$87:$G$92)),0),0)</f>
        <v>0</v>
      </c>
      <c r="BY101" s="283">
        <f>IFERROR(IF(SUM($H$40:BY$40)=1,$G$96*($G91/SUM($G$87:$G$92)),0),0)</f>
        <v>0</v>
      </c>
      <c r="BZ101" s="283">
        <f>IFERROR(IF(SUM($H$40:BZ$40)=1,$G$96*($G91/SUM($G$87:$G$92)),0),0)</f>
        <v>0</v>
      </c>
      <c r="CA101" s="283">
        <f>IFERROR(IF(SUM($H$40:CA$40)=1,$G$96*($G91/SUM($G$87:$G$92)),0),0)</f>
        <v>0</v>
      </c>
      <c r="CB101" s="283">
        <f>IFERROR(IF(SUM($H$40:CB$40)=1,$G$96*($G91/SUM($G$87:$G$92)),0),0)</f>
        <v>0</v>
      </c>
      <c r="CC101" s="283">
        <f>IFERROR(IF(SUM($H$40:CC$40)=1,$G$96*($G91/SUM($G$87:$G$92)),0),0)</f>
        <v>0</v>
      </c>
      <c r="CD101" s="283">
        <f>IFERROR(IF(SUM($H$40:CD$40)=1,$G$96*($G91/SUM($G$87:$G$92)),0),0)</f>
        <v>0</v>
      </c>
      <c r="CE101" s="283">
        <f>IFERROR(IF(SUM($H$40:CE$40)=1,$G$96*($G91/SUM($G$87:$G$92)),0),0)</f>
        <v>0</v>
      </c>
      <c r="CF101" s="283">
        <f>IFERROR(IF(SUM($H$40:CF$40)=1,$G$96*($G91/SUM($G$87:$G$92)),0),0)</f>
        <v>0</v>
      </c>
      <c r="CG101" s="283">
        <f>IFERROR(IF(SUM($H$40:CG$40)=1,$G$96*($G91/SUM($G$87:$G$92)),0),0)</f>
        <v>0</v>
      </c>
      <c r="CH101" s="283">
        <f>IFERROR(IF(SUM($H$40:CH$40)=1,$G$96*($G91/SUM($G$87:$G$92)),0),0)</f>
        <v>0</v>
      </c>
      <c r="CI101" s="283">
        <f>IFERROR(IF(SUM($H$40:CI$40)=1,$G$96*($G91/SUM($G$87:$G$92)),0),0)</f>
        <v>0</v>
      </c>
      <c r="CJ101" s="283">
        <f>IFERROR(IF(SUM($H$40:CJ$40)=1,$G$96*($G91/SUM($G$87:$G$92)),0),0)</f>
        <v>0</v>
      </c>
      <c r="CK101" s="283">
        <f>IFERROR(IF(SUM($H$40:CK$40)=1,$G$96*($G91/SUM($G$87:$G$92)),0),0)</f>
        <v>0</v>
      </c>
      <c r="CL101" s="283">
        <f>IFERROR(IF(SUM($H$40:CL$40)=1,$G$96*($G91/SUM($G$87:$G$92)),0),0)</f>
        <v>0</v>
      </c>
      <c r="CM101" s="283">
        <f>IFERROR(IF(SUM($H$40:CM$40)=1,$G$96*($G91/SUM($G$87:$G$92)),0),0)</f>
        <v>0</v>
      </c>
      <c r="CN101" s="283">
        <f>IFERROR(IF(SUM($H$40:CN$40)=1,$G$96*($G91/SUM($G$87:$G$92)),0),0)</f>
        <v>0</v>
      </c>
      <c r="CO101" s="283">
        <f>IFERROR(IF(SUM($H$40:CO$40)=1,$G$96*($G91/SUM($G$87:$G$92)),0),0)</f>
        <v>0</v>
      </c>
      <c r="CP101" s="283">
        <f>IFERROR(IF(SUM($H$40:CP$40)=1,$G$96*($G91/SUM($G$87:$G$92)),0),0)</f>
        <v>0</v>
      </c>
      <c r="CQ101" s="283">
        <f>IFERROR(IF(SUM($H$40:CQ$40)=1,$G$96*($G91/SUM($G$87:$G$92)),0),0)</f>
        <v>0</v>
      </c>
      <c r="CR101" s="283">
        <f>IFERROR(IF(SUM($H$40:CR$40)=1,$G$96*($G91/SUM($G$87:$G$92)),0),0)</f>
        <v>0</v>
      </c>
      <c r="CS101" s="283">
        <f>IFERROR(IF(SUM($H$40:CS$40)=1,$G$96*($G91/SUM($G$87:$G$92)),0),0)</f>
        <v>0</v>
      </c>
      <c r="CT101" s="283">
        <f>IFERROR(IF(SUM($H$40:CT$40)=1,$G$96*($G91/SUM($G$87:$G$92)),0),0)</f>
        <v>0</v>
      </c>
      <c r="CU101" s="283">
        <f>IFERROR(IF(SUM($H$40:CU$40)=1,$G$96*($G91/SUM($G$87:$G$92)),0),0)</f>
        <v>0</v>
      </c>
      <c r="CV101" s="283">
        <f>IFERROR(IF(SUM($H$40:CV$40)=1,$G$96*($G91/SUM($G$87:$G$92)),0),0)</f>
        <v>0</v>
      </c>
      <c r="CW101" s="283">
        <f>IFERROR(IF(SUM($H$40:CW$40)=1,$G$96*($G91/SUM($G$87:$G$92)),0),0)</f>
        <v>0</v>
      </c>
      <c r="CX101" s="283">
        <f>IFERROR(IF(SUM($H$40:CX$40)=1,$G$96*($G91/SUM($G$87:$G$92)),0),0)</f>
        <v>0</v>
      </c>
      <c r="CY101" s="283">
        <f>IFERROR(IF(SUM($H$40:CY$40)=1,$G$96*($G91/SUM($G$87:$G$92)),0),0)</f>
        <v>0</v>
      </c>
      <c r="CZ101" s="283">
        <f>IFERROR(IF(SUM($H$40:CZ$40)=1,$G$96*($G91/SUM($G$87:$G$92)),0),0)</f>
        <v>0</v>
      </c>
      <c r="DA101" s="283">
        <f>IFERROR(IF(SUM($H$40:DA$40)=1,$G$96*($G91/SUM($G$87:$G$92)),0),0)</f>
        <v>0</v>
      </c>
      <c r="DB101" s="283">
        <f>IFERROR(IF(SUM($H$40:DB$40)=1,$G$96*($G91/SUM($G$87:$G$92)),0),0)</f>
        <v>0</v>
      </c>
      <c r="DC101" s="283">
        <f>IFERROR(IF(SUM($H$40:DC$40)=1,$G$96*($G91/SUM($G$87:$G$92)),0),0)</f>
        <v>0</v>
      </c>
      <c r="DD101" s="283">
        <f>IFERROR(IF(SUM($H$40:DD$40)=1,$G$96*($G91/SUM($G$87:$G$92)),0),0)</f>
        <v>0</v>
      </c>
      <c r="DE101" s="283">
        <f>IFERROR(IF(SUM($H$40:DE$40)=1,$G$96*($G91/SUM($G$87:$G$92)),0),0)</f>
        <v>0</v>
      </c>
      <c r="DF101" s="283">
        <f>IFERROR(IF(SUM($H$40:DF$40)=1,$G$96*($G91/SUM($G$87:$G$92)),0),0)</f>
        <v>0</v>
      </c>
      <c r="DG101" s="283">
        <f>IFERROR(IF(SUM($H$40:DG$40)=1,$G$96*($G91/SUM($G$87:$G$92)),0),0)</f>
        <v>0</v>
      </c>
      <c r="DH101" s="283">
        <f>IFERROR(IF(SUM($H$40:DH$40)=1,$G$96*($G91/SUM($G$87:$G$92)),0),0)</f>
        <v>0</v>
      </c>
      <c r="DI101" s="283">
        <f>IFERROR(IF(SUM($H$40:DI$40)=1,$G$96*($G91/SUM($G$87:$G$92)),0),0)</f>
        <v>0</v>
      </c>
      <c r="DJ101" s="283">
        <f>IFERROR(IF(SUM($H$40:DJ$40)=1,$G$96*($G91/SUM($G$87:$G$92)),0),0)</f>
        <v>0</v>
      </c>
      <c r="DK101" s="283">
        <f>IFERROR(IF(SUM($H$40:DK$40)=1,$G$96*($G91/SUM($G$87:$G$92)),0),0)</f>
        <v>0</v>
      </c>
      <c r="DL101" s="283">
        <f>IFERROR(IF(SUM($H$40:DL$40)=1,$G$96*($G91/SUM($G$87:$G$92)),0),0)</f>
        <v>0</v>
      </c>
      <c r="DM101" s="283">
        <f>IFERROR(IF(SUM($H$40:DM$40)=1,$G$96*($G91/SUM($G$87:$G$92)),0),0)</f>
        <v>0</v>
      </c>
      <c r="DN101" s="283">
        <f>IFERROR(IF(SUM($H$40:DN$40)=1,$G$96*($G91/SUM($G$87:$G$92)),0),0)</f>
        <v>0</v>
      </c>
      <c r="DO101" s="283">
        <f>IFERROR(IF(SUM($H$40:DO$40)=1,$G$96*($G91/SUM($G$87:$G$92)),0),0)</f>
        <v>0</v>
      </c>
      <c r="DP101" s="283">
        <f>IFERROR(IF(SUM($H$40:DP$40)=1,$G$96*($G91/SUM($G$87:$G$92)),0),0)</f>
        <v>0</v>
      </c>
      <c r="DQ101" s="283">
        <f>IFERROR(IF(SUM($H$40:DQ$40)=1,$G$96*($G91/SUM($G$87:$G$92)),0),0)</f>
        <v>0</v>
      </c>
      <c r="DR101" s="283">
        <f>IFERROR(IF(SUM($H$40:DR$40)=1,$G$96*($G91/SUM($G$87:$G$92)),0),0)</f>
        <v>0</v>
      </c>
      <c r="DS101" s="283">
        <f>IFERROR(IF(SUM($H$40:DS$40)=1,$G$96*($G91/SUM($G$87:$G$92)),0),0)</f>
        <v>0</v>
      </c>
      <c r="DT101" s="279"/>
    </row>
    <row r="102" spans="2:124" x14ac:dyDescent="0.3">
      <c r="C102" s="279"/>
      <c r="D102" s="280" t="s">
        <v>455</v>
      </c>
      <c r="E102" s="280"/>
      <c r="F102" s="281" t="str">
        <f t="shared" si="55"/>
        <v>INR Mn</v>
      </c>
      <c r="G102" s="282">
        <f t="shared" si="56"/>
        <v>17.5</v>
      </c>
      <c r="H102" s="283">
        <f>IFERROR(IF(SUM($H$40:H$40)=1,$G$96*($G92/SUM($G$87:$G$92)),0),0)</f>
        <v>0</v>
      </c>
      <c r="I102" s="283">
        <f>IFERROR(IF(SUM($H$40:I$40)=1,$G$96*($G92/SUM($G$87:$G$92)),0),0)</f>
        <v>0</v>
      </c>
      <c r="J102" s="283">
        <f>IFERROR(IF(SUM($H$40:J$40)=1,$G$96*($G92/SUM($G$87:$G$92)),0),0)</f>
        <v>0</v>
      </c>
      <c r="K102" s="283">
        <f>IFERROR(IF(SUM($H$40:K$40)=1,$G$96*($G92/SUM($G$87:$G$92)),0),0)</f>
        <v>0</v>
      </c>
      <c r="L102" s="283">
        <f>IFERROR(IF(SUM($H$40:L$40)=1,$G$96*($G92/SUM($G$87:$G$92)),0),0)</f>
        <v>0</v>
      </c>
      <c r="M102" s="283">
        <f>IFERROR(IF(SUM($H$40:M$40)=1,$G$96*($G92/SUM($G$87:$G$92)),0),0)</f>
        <v>0</v>
      </c>
      <c r="N102" s="283">
        <f>IFERROR(IF(SUM($H$40:N$40)=1,$G$96*($G92/SUM($G$87:$G$92)),0),0)</f>
        <v>0</v>
      </c>
      <c r="O102" s="283">
        <f>IFERROR(IF(SUM($H$40:O$40)=1,$G$96*($G92/SUM($G$87:$G$92)),0),0)</f>
        <v>0</v>
      </c>
      <c r="P102" s="283">
        <f>IFERROR(IF(SUM($H$40:P$40)=1,$G$96*($G92/SUM($G$87:$G$92)),0),0)</f>
        <v>0</v>
      </c>
      <c r="Q102" s="283">
        <f>IFERROR(IF(SUM($H$40:Q$40)=1,$G$96*($G92/SUM($G$87:$G$92)),0),0)</f>
        <v>0</v>
      </c>
      <c r="R102" s="283">
        <f>IFERROR(IF(SUM($H$40:R$40)=1,$G$96*($G92/SUM($G$87:$G$92)),0),0)</f>
        <v>0</v>
      </c>
      <c r="S102" s="283">
        <f>IFERROR(IF(SUM($H$40:S$40)=1,$G$96*($G92/SUM($G$87:$G$92)),0),0)</f>
        <v>17.5</v>
      </c>
      <c r="T102" s="283">
        <f>IFERROR(IF(SUM($H$40:T$40)=1,$G$96*($G92/SUM($G$87:$G$92)),0),0)</f>
        <v>0</v>
      </c>
      <c r="U102" s="283">
        <f>IFERROR(IF(SUM($H$40:U$40)=1,$G$96*($G92/SUM($G$87:$G$92)),0),0)</f>
        <v>0</v>
      </c>
      <c r="V102" s="283">
        <f>IFERROR(IF(SUM($H$40:V$40)=1,$G$96*($G92/SUM($G$87:$G$92)),0),0)</f>
        <v>0</v>
      </c>
      <c r="W102" s="283">
        <f>IFERROR(IF(SUM($H$40:W$40)=1,$G$96*($G92/SUM($G$87:$G$92)),0),0)</f>
        <v>0</v>
      </c>
      <c r="X102" s="283">
        <f>IFERROR(IF(SUM($H$40:X$40)=1,$G$96*($G92/SUM($G$87:$G$92)),0),0)</f>
        <v>0</v>
      </c>
      <c r="Y102" s="283">
        <f>IFERROR(IF(SUM($H$40:Y$40)=1,$G$96*($G92/SUM($G$87:$G$92)),0),0)</f>
        <v>0</v>
      </c>
      <c r="Z102" s="283">
        <f>IFERROR(IF(SUM($H$40:Z$40)=1,$G$96*($G92/SUM($G$87:$G$92)),0),0)</f>
        <v>0</v>
      </c>
      <c r="AA102" s="283">
        <f>IFERROR(IF(SUM($H$40:AA$40)=1,$G$96*($G92/SUM($G$87:$G$92)),0),0)</f>
        <v>0</v>
      </c>
      <c r="AB102" s="283">
        <f>IFERROR(IF(SUM($H$40:AB$40)=1,$G$96*($G92/SUM($G$87:$G$92)),0),0)</f>
        <v>0</v>
      </c>
      <c r="AC102" s="283">
        <f>IFERROR(IF(SUM($H$40:AC$40)=1,$G$96*($G92/SUM($G$87:$G$92)),0),0)</f>
        <v>0</v>
      </c>
      <c r="AD102" s="283">
        <f>IFERROR(IF(SUM($H$40:AD$40)=1,$G$96*($G92/SUM($G$87:$G$92)),0),0)</f>
        <v>0</v>
      </c>
      <c r="AE102" s="283">
        <f>IFERROR(IF(SUM($H$40:AE$40)=1,$G$96*($G92/SUM($G$87:$G$92)),0),0)</f>
        <v>0</v>
      </c>
      <c r="AF102" s="283">
        <f>IFERROR(IF(SUM($H$40:AF$40)=1,$G$96*($G92/SUM($G$87:$G$92)),0),0)</f>
        <v>0</v>
      </c>
      <c r="AG102" s="283">
        <f>IFERROR(IF(SUM($H$40:AG$40)=1,$G$96*($G92/SUM($G$87:$G$92)),0),0)</f>
        <v>0</v>
      </c>
      <c r="AH102" s="283">
        <f>IFERROR(IF(SUM($H$40:AH$40)=1,$G$96*($G92/SUM($G$87:$G$92)),0),0)</f>
        <v>0</v>
      </c>
      <c r="AI102" s="283">
        <f>IFERROR(IF(SUM($H$40:AI$40)=1,$G$96*($G92/SUM($G$87:$G$92)),0),0)</f>
        <v>0</v>
      </c>
      <c r="AJ102" s="283">
        <f>IFERROR(IF(SUM($H$40:AJ$40)=1,$G$96*($G92/SUM($G$87:$G$92)),0),0)</f>
        <v>0</v>
      </c>
      <c r="AK102" s="283">
        <f>IFERROR(IF(SUM($H$40:AK$40)=1,$G$96*($G92/SUM($G$87:$G$92)),0),0)</f>
        <v>0</v>
      </c>
      <c r="AL102" s="283">
        <f>IFERROR(IF(SUM($H$40:AL$40)=1,$G$96*($G92/SUM($G$87:$G$92)),0),0)</f>
        <v>0</v>
      </c>
      <c r="AM102" s="283">
        <f>IFERROR(IF(SUM($H$40:AM$40)=1,$G$96*($G92/SUM($G$87:$G$92)),0),0)</f>
        <v>0</v>
      </c>
      <c r="AN102" s="283">
        <f>IFERROR(IF(SUM($H$40:AN$40)=1,$G$96*($G92/SUM($G$87:$G$92)),0),0)</f>
        <v>0</v>
      </c>
      <c r="AO102" s="283">
        <f>IFERROR(IF(SUM($H$40:AO$40)=1,$G$96*($G92/SUM($G$87:$G$92)),0),0)</f>
        <v>0</v>
      </c>
      <c r="AP102" s="283">
        <f>IFERROR(IF(SUM($H$40:AP$40)=1,$G$96*($G92/SUM($G$87:$G$92)),0),0)</f>
        <v>0</v>
      </c>
      <c r="AQ102" s="283">
        <f>IFERROR(IF(SUM($H$40:AQ$40)=1,$G$96*($G92/SUM($G$87:$G$92)),0),0)</f>
        <v>0</v>
      </c>
      <c r="AR102" s="283">
        <f>IFERROR(IF(SUM($H$40:AR$40)=1,$G$96*($G92/SUM($G$87:$G$92)),0),0)</f>
        <v>0</v>
      </c>
      <c r="AS102" s="283">
        <f>IFERROR(IF(SUM($H$40:AS$40)=1,$G$96*($G92/SUM($G$87:$G$92)),0),0)</f>
        <v>0</v>
      </c>
      <c r="AT102" s="283">
        <f>IFERROR(IF(SUM($H$40:AT$40)=1,$G$96*($G92/SUM($G$87:$G$92)),0),0)</f>
        <v>0</v>
      </c>
      <c r="AU102" s="283">
        <f>IFERROR(IF(SUM($H$40:AU$40)=1,$G$96*($G92/SUM($G$87:$G$92)),0),0)</f>
        <v>0</v>
      </c>
      <c r="AV102" s="283">
        <f>IFERROR(IF(SUM($H$40:AV$40)=1,$G$96*($G92/SUM($G$87:$G$92)),0),0)</f>
        <v>0</v>
      </c>
      <c r="AW102" s="283">
        <f>IFERROR(IF(SUM($H$40:AW$40)=1,$G$96*($G92/SUM($G$87:$G$92)),0),0)</f>
        <v>0</v>
      </c>
      <c r="AX102" s="283">
        <f>IFERROR(IF(SUM($H$40:AX$40)=1,$G$96*($G92/SUM($G$87:$G$92)),0),0)</f>
        <v>0</v>
      </c>
      <c r="AY102" s="283">
        <f>IFERROR(IF(SUM($H$40:AY$40)=1,$G$96*($G92/SUM($G$87:$G$92)),0),0)</f>
        <v>0</v>
      </c>
      <c r="AZ102" s="283">
        <f>IFERROR(IF(SUM($H$40:AZ$40)=1,$G$96*($G92/SUM($G$87:$G$92)),0),0)</f>
        <v>0</v>
      </c>
      <c r="BA102" s="283">
        <f>IFERROR(IF(SUM($H$40:BA$40)=1,$G$96*($G92/SUM($G$87:$G$92)),0),0)</f>
        <v>0</v>
      </c>
      <c r="BB102" s="283">
        <f>IFERROR(IF(SUM($H$40:BB$40)=1,$G$96*($G92/SUM($G$87:$G$92)),0),0)</f>
        <v>0</v>
      </c>
      <c r="BC102" s="283">
        <f>IFERROR(IF(SUM($H$40:BC$40)=1,$G$96*($G92/SUM($G$87:$G$92)),0),0)</f>
        <v>0</v>
      </c>
      <c r="BD102" s="283">
        <f>IFERROR(IF(SUM($H$40:BD$40)=1,$G$96*($G92/SUM($G$87:$G$92)),0),0)</f>
        <v>0</v>
      </c>
      <c r="BE102" s="283">
        <f>IFERROR(IF(SUM($H$40:BE$40)=1,$G$96*($G92/SUM($G$87:$G$92)),0),0)</f>
        <v>0</v>
      </c>
      <c r="BF102" s="283">
        <f>IFERROR(IF(SUM($H$40:BF$40)=1,$G$96*($G92/SUM($G$87:$G$92)),0),0)</f>
        <v>0</v>
      </c>
      <c r="BG102" s="283">
        <f>IFERROR(IF(SUM($H$40:BG$40)=1,$G$96*($G92/SUM($G$87:$G$92)),0),0)</f>
        <v>0</v>
      </c>
      <c r="BH102" s="283">
        <f>IFERROR(IF(SUM($H$40:BH$40)=1,$G$96*($G92/SUM($G$87:$G$92)),0),0)</f>
        <v>0</v>
      </c>
      <c r="BI102" s="283">
        <f>IFERROR(IF(SUM($H$40:BI$40)=1,$G$96*($G92/SUM($G$87:$G$92)),0),0)</f>
        <v>0</v>
      </c>
      <c r="BJ102" s="283">
        <f>IFERROR(IF(SUM($H$40:BJ$40)=1,$G$96*($G92/SUM($G$87:$G$92)),0),0)</f>
        <v>0</v>
      </c>
      <c r="BK102" s="283">
        <f>IFERROR(IF(SUM($H$40:BK$40)=1,$G$96*($G92/SUM($G$87:$G$92)),0),0)</f>
        <v>0</v>
      </c>
      <c r="BL102" s="283">
        <f>IFERROR(IF(SUM($H$40:BL$40)=1,$G$96*($G92/SUM($G$87:$G$92)),0),0)</f>
        <v>0</v>
      </c>
      <c r="BM102" s="283">
        <f>IFERROR(IF(SUM($H$40:BM$40)=1,$G$96*($G92/SUM($G$87:$G$92)),0),0)</f>
        <v>0</v>
      </c>
      <c r="BN102" s="283">
        <f>IFERROR(IF(SUM($H$40:BN$40)=1,$G$96*($G92/SUM($G$87:$G$92)),0),0)</f>
        <v>0</v>
      </c>
      <c r="BO102" s="283">
        <f>IFERROR(IF(SUM($H$40:BO$40)=1,$G$96*($G92/SUM($G$87:$G$92)),0),0)</f>
        <v>0</v>
      </c>
      <c r="BP102" s="283">
        <f>IFERROR(IF(SUM($H$40:BP$40)=1,$G$96*($G92/SUM($G$87:$G$92)),0),0)</f>
        <v>0</v>
      </c>
      <c r="BQ102" s="283">
        <f>IFERROR(IF(SUM($H$40:BQ$40)=1,$G$96*($G92/SUM($G$87:$G$92)),0),0)</f>
        <v>0</v>
      </c>
      <c r="BR102" s="283">
        <f>IFERROR(IF(SUM($H$40:BR$40)=1,$G$96*($G92/SUM($G$87:$G$92)),0),0)</f>
        <v>0</v>
      </c>
      <c r="BS102" s="283">
        <f>IFERROR(IF(SUM($H$40:BS$40)=1,$G$96*($G92/SUM($G$87:$G$92)),0),0)</f>
        <v>0</v>
      </c>
      <c r="BT102" s="283">
        <f>IFERROR(IF(SUM($H$40:BT$40)=1,$G$96*($G92/SUM($G$87:$G$92)),0),0)</f>
        <v>0</v>
      </c>
      <c r="BU102" s="283">
        <f>IFERROR(IF(SUM($H$40:BU$40)=1,$G$96*($G92/SUM($G$87:$G$92)),0),0)</f>
        <v>0</v>
      </c>
      <c r="BV102" s="283">
        <f>IFERROR(IF(SUM($H$40:BV$40)=1,$G$96*($G92/SUM($G$87:$G$92)),0),0)</f>
        <v>0</v>
      </c>
      <c r="BW102" s="283">
        <f>IFERROR(IF(SUM($H$40:BW$40)=1,$G$96*($G92/SUM($G$87:$G$92)),0),0)</f>
        <v>0</v>
      </c>
      <c r="BX102" s="283">
        <f>IFERROR(IF(SUM($H$40:BX$40)=1,$G$96*($G92/SUM($G$87:$G$92)),0),0)</f>
        <v>0</v>
      </c>
      <c r="BY102" s="283">
        <f>IFERROR(IF(SUM($H$40:BY$40)=1,$G$96*($G92/SUM($G$87:$G$92)),0),0)</f>
        <v>0</v>
      </c>
      <c r="BZ102" s="283">
        <f>IFERROR(IF(SUM($H$40:BZ$40)=1,$G$96*($G92/SUM($G$87:$G$92)),0),0)</f>
        <v>0</v>
      </c>
      <c r="CA102" s="283">
        <f>IFERROR(IF(SUM($H$40:CA$40)=1,$G$96*($G92/SUM($G$87:$G$92)),0),0)</f>
        <v>0</v>
      </c>
      <c r="CB102" s="283">
        <f>IFERROR(IF(SUM($H$40:CB$40)=1,$G$96*($G92/SUM($G$87:$G$92)),0),0)</f>
        <v>0</v>
      </c>
      <c r="CC102" s="283">
        <f>IFERROR(IF(SUM($H$40:CC$40)=1,$G$96*($G92/SUM($G$87:$G$92)),0),0)</f>
        <v>0</v>
      </c>
      <c r="CD102" s="283">
        <f>IFERROR(IF(SUM($H$40:CD$40)=1,$G$96*($G92/SUM($G$87:$G$92)),0),0)</f>
        <v>0</v>
      </c>
      <c r="CE102" s="283">
        <f>IFERROR(IF(SUM($H$40:CE$40)=1,$G$96*($G92/SUM($G$87:$G$92)),0),0)</f>
        <v>0</v>
      </c>
      <c r="CF102" s="283">
        <f>IFERROR(IF(SUM($H$40:CF$40)=1,$G$96*($G92/SUM($G$87:$G$92)),0),0)</f>
        <v>0</v>
      </c>
      <c r="CG102" s="283">
        <f>IFERROR(IF(SUM($H$40:CG$40)=1,$G$96*($G92/SUM($G$87:$G$92)),0),0)</f>
        <v>0</v>
      </c>
      <c r="CH102" s="283">
        <f>IFERROR(IF(SUM($H$40:CH$40)=1,$G$96*($G92/SUM($G$87:$G$92)),0),0)</f>
        <v>0</v>
      </c>
      <c r="CI102" s="283">
        <f>IFERROR(IF(SUM($H$40:CI$40)=1,$G$96*($G92/SUM($G$87:$G$92)),0),0)</f>
        <v>0</v>
      </c>
      <c r="CJ102" s="283">
        <f>IFERROR(IF(SUM($H$40:CJ$40)=1,$G$96*($G92/SUM($G$87:$G$92)),0),0)</f>
        <v>0</v>
      </c>
      <c r="CK102" s="283">
        <f>IFERROR(IF(SUM($H$40:CK$40)=1,$G$96*($G92/SUM($G$87:$G$92)),0),0)</f>
        <v>0</v>
      </c>
      <c r="CL102" s="283">
        <f>IFERROR(IF(SUM($H$40:CL$40)=1,$G$96*($G92/SUM($G$87:$G$92)),0),0)</f>
        <v>0</v>
      </c>
      <c r="CM102" s="283">
        <f>IFERROR(IF(SUM($H$40:CM$40)=1,$G$96*($G92/SUM($G$87:$G$92)),0),0)</f>
        <v>0</v>
      </c>
      <c r="CN102" s="283">
        <f>IFERROR(IF(SUM($H$40:CN$40)=1,$G$96*($G92/SUM($G$87:$G$92)),0),0)</f>
        <v>0</v>
      </c>
      <c r="CO102" s="283">
        <f>IFERROR(IF(SUM($H$40:CO$40)=1,$G$96*($G92/SUM($G$87:$G$92)),0),0)</f>
        <v>0</v>
      </c>
      <c r="CP102" s="283">
        <f>IFERROR(IF(SUM($H$40:CP$40)=1,$G$96*($G92/SUM($G$87:$G$92)),0),0)</f>
        <v>0</v>
      </c>
      <c r="CQ102" s="283">
        <f>IFERROR(IF(SUM($H$40:CQ$40)=1,$G$96*($G92/SUM($G$87:$G$92)),0),0)</f>
        <v>0</v>
      </c>
      <c r="CR102" s="283">
        <f>IFERROR(IF(SUM($H$40:CR$40)=1,$G$96*($G92/SUM($G$87:$G$92)),0),0)</f>
        <v>0</v>
      </c>
      <c r="CS102" s="283">
        <f>IFERROR(IF(SUM($H$40:CS$40)=1,$G$96*($G92/SUM($G$87:$G$92)),0),0)</f>
        <v>0</v>
      </c>
      <c r="CT102" s="283">
        <f>IFERROR(IF(SUM($H$40:CT$40)=1,$G$96*($G92/SUM($G$87:$G$92)),0),0)</f>
        <v>0</v>
      </c>
      <c r="CU102" s="283">
        <f>IFERROR(IF(SUM($H$40:CU$40)=1,$G$96*($G92/SUM($G$87:$G$92)),0),0)</f>
        <v>0</v>
      </c>
      <c r="CV102" s="283">
        <f>IFERROR(IF(SUM($H$40:CV$40)=1,$G$96*($G92/SUM($G$87:$G$92)),0),0)</f>
        <v>0</v>
      </c>
      <c r="CW102" s="283">
        <f>IFERROR(IF(SUM($H$40:CW$40)=1,$G$96*($G92/SUM($G$87:$G$92)),0),0)</f>
        <v>0</v>
      </c>
      <c r="CX102" s="283">
        <f>IFERROR(IF(SUM($H$40:CX$40)=1,$G$96*($G92/SUM($G$87:$G$92)),0),0)</f>
        <v>0</v>
      </c>
      <c r="CY102" s="283">
        <f>IFERROR(IF(SUM($H$40:CY$40)=1,$G$96*($G92/SUM($G$87:$G$92)),0),0)</f>
        <v>0</v>
      </c>
      <c r="CZ102" s="283">
        <f>IFERROR(IF(SUM($H$40:CZ$40)=1,$G$96*($G92/SUM($G$87:$G$92)),0),0)</f>
        <v>0</v>
      </c>
      <c r="DA102" s="283">
        <f>IFERROR(IF(SUM($H$40:DA$40)=1,$G$96*($G92/SUM($G$87:$G$92)),0),0)</f>
        <v>0</v>
      </c>
      <c r="DB102" s="283">
        <f>IFERROR(IF(SUM($H$40:DB$40)=1,$G$96*($G92/SUM($G$87:$G$92)),0),0)</f>
        <v>0</v>
      </c>
      <c r="DC102" s="283">
        <f>IFERROR(IF(SUM($H$40:DC$40)=1,$G$96*($G92/SUM($G$87:$G$92)),0),0)</f>
        <v>0</v>
      </c>
      <c r="DD102" s="283">
        <f>IFERROR(IF(SUM($H$40:DD$40)=1,$G$96*($G92/SUM($G$87:$G$92)),0),0)</f>
        <v>0</v>
      </c>
      <c r="DE102" s="283">
        <f>IFERROR(IF(SUM($H$40:DE$40)=1,$G$96*($G92/SUM($G$87:$G$92)),0),0)</f>
        <v>0</v>
      </c>
      <c r="DF102" s="283">
        <f>IFERROR(IF(SUM($H$40:DF$40)=1,$G$96*($G92/SUM($G$87:$G$92)),0),0)</f>
        <v>0</v>
      </c>
      <c r="DG102" s="283">
        <f>IFERROR(IF(SUM($H$40:DG$40)=1,$G$96*($G92/SUM($G$87:$G$92)),0),0)</f>
        <v>0</v>
      </c>
      <c r="DH102" s="283">
        <f>IFERROR(IF(SUM($H$40:DH$40)=1,$G$96*($G92/SUM($G$87:$G$92)),0),0)</f>
        <v>0</v>
      </c>
      <c r="DI102" s="283">
        <f>IFERROR(IF(SUM($H$40:DI$40)=1,$G$96*($G92/SUM($G$87:$G$92)),0),0)</f>
        <v>0</v>
      </c>
      <c r="DJ102" s="283">
        <f>IFERROR(IF(SUM($H$40:DJ$40)=1,$G$96*($G92/SUM($G$87:$G$92)),0),0)</f>
        <v>0</v>
      </c>
      <c r="DK102" s="283">
        <f>IFERROR(IF(SUM($H$40:DK$40)=1,$G$96*($G92/SUM($G$87:$G$92)),0),0)</f>
        <v>0</v>
      </c>
      <c r="DL102" s="283">
        <f>IFERROR(IF(SUM($H$40:DL$40)=1,$G$96*($G92/SUM($G$87:$G$92)),0),0)</f>
        <v>0</v>
      </c>
      <c r="DM102" s="283">
        <f>IFERROR(IF(SUM($H$40:DM$40)=1,$G$96*($G92/SUM($G$87:$G$92)),0),0)</f>
        <v>0</v>
      </c>
      <c r="DN102" s="283">
        <f>IFERROR(IF(SUM($H$40:DN$40)=1,$G$96*($G92/SUM($G$87:$G$92)),0),0)</f>
        <v>0</v>
      </c>
      <c r="DO102" s="283">
        <f>IFERROR(IF(SUM($H$40:DO$40)=1,$G$96*($G92/SUM($G$87:$G$92)),0),0)</f>
        <v>0</v>
      </c>
      <c r="DP102" s="283">
        <f>IFERROR(IF(SUM($H$40:DP$40)=1,$G$96*($G92/SUM($G$87:$G$92)),0),0)</f>
        <v>0</v>
      </c>
      <c r="DQ102" s="283">
        <f>IFERROR(IF(SUM($H$40:DQ$40)=1,$G$96*($G92/SUM($G$87:$G$92)),0),0)</f>
        <v>0</v>
      </c>
      <c r="DR102" s="283">
        <f>IFERROR(IF(SUM($H$40:DR$40)=1,$G$96*($G92/SUM($G$87:$G$92)),0),0)</f>
        <v>0</v>
      </c>
      <c r="DS102" s="283">
        <f>IFERROR(IF(SUM($H$40:DS$40)=1,$G$96*($G92/SUM($G$87:$G$92)),0),0)</f>
        <v>0</v>
      </c>
      <c r="DT102" s="279"/>
    </row>
    <row r="103" spans="2:124" x14ac:dyDescent="0.3">
      <c r="C103" s="279"/>
      <c r="D103" s="280"/>
      <c r="E103" s="280"/>
      <c r="F103" s="281"/>
      <c r="G103" s="281"/>
      <c r="H103" s="279"/>
      <c r="I103" s="279"/>
      <c r="J103" s="279"/>
      <c r="K103" s="279"/>
      <c r="L103" s="279"/>
      <c r="M103" s="279"/>
      <c r="N103" s="279"/>
      <c r="O103" s="279"/>
      <c r="P103" s="279"/>
      <c r="Q103" s="279"/>
      <c r="R103" s="279"/>
      <c r="S103" s="279"/>
      <c r="T103" s="279"/>
      <c r="U103" s="279"/>
      <c r="V103" s="279"/>
      <c r="W103" s="279"/>
      <c r="X103" s="279"/>
      <c r="Y103" s="279"/>
      <c r="Z103" s="279"/>
      <c r="AA103" s="279"/>
      <c r="AB103" s="279"/>
      <c r="AC103" s="279"/>
      <c r="AD103" s="279"/>
      <c r="AE103" s="279"/>
      <c r="AF103" s="279"/>
      <c r="AG103" s="279"/>
      <c r="AH103" s="279"/>
      <c r="AI103" s="279"/>
      <c r="AJ103" s="279"/>
      <c r="AK103" s="279"/>
      <c r="AL103" s="279"/>
      <c r="AM103" s="279"/>
      <c r="AN103" s="279"/>
      <c r="AO103" s="279"/>
      <c r="AP103" s="279"/>
      <c r="AQ103" s="279"/>
      <c r="AR103" s="279"/>
      <c r="AS103" s="279"/>
      <c r="AT103" s="279"/>
      <c r="AU103" s="279"/>
      <c r="AV103" s="279"/>
      <c r="AW103" s="279"/>
      <c r="AX103" s="279"/>
      <c r="AY103" s="279"/>
      <c r="AZ103" s="279"/>
      <c r="BA103" s="279"/>
      <c r="BB103" s="279"/>
      <c r="BC103" s="279"/>
      <c r="BD103" s="279"/>
      <c r="BE103" s="279"/>
      <c r="BF103" s="279"/>
      <c r="BG103" s="279"/>
      <c r="BH103" s="279"/>
      <c r="BI103" s="279"/>
      <c r="BJ103" s="279"/>
      <c r="BK103" s="279"/>
      <c r="BL103" s="279"/>
      <c r="BM103" s="279"/>
      <c r="BN103" s="279"/>
      <c r="BO103" s="279"/>
      <c r="BP103" s="279"/>
      <c r="BQ103" s="279"/>
      <c r="BR103" s="279"/>
      <c r="BS103" s="279"/>
      <c r="BT103" s="279"/>
      <c r="BU103" s="279"/>
      <c r="BV103" s="279"/>
      <c r="BW103" s="279"/>
      <c r="BX103" s="279"/>
      <c r="BY103" s="279"/>
      <c r="BZ103" s="279"/>
      <c r="CA103" s="279"/>
      <c r="CB103" s="279"/>
      <c r="CC103" s="279"/>
      <c r="CD103" s="279"/>
      <c r="CE103" s="279"/>
      <c r="CF103" s="279"/>
      <c r="CG103" s="279"/>
      <c r="CH103" s="279"/>
      <c r="CI103" s="279"/>
      <c r="CJ103" s="279"/>
      <c r="CK103" s="279"/>
      <c r="CL103" s="279"/>
      <c r="CM103" s="279"/>
      <c r="CN103" s="279"/>
      <c r="CO103" s="279"/>
      <c r="CP103" s="279"/>
      <c r="CQ103" s="279"/>
      <c r="CR103" s="279"/>
      <c r="CS103" s="279"/>
      <c r="CT103" s="279"/>
      <c r="CU103" s="279"/>
      <c r="CV103" s="279"/>
      <c r="CW103" s="279"/>
      <c r="CX103" s="279"/>
      <c r="CY103" s="279"/>
      <c r="CZ103" s="279"/>
      <c r="DA103" s="279"/>
      <c r="DB103" s="279"/>
      <c r="DC103" s="279"/>
      <c r="DD103" s="279"/>
      <c r="DE103" s="279"/>
      <c r="DF103" s="279"/>
      <c r="DG103" s="279"/>
      <c r="DH103" s="279"/>
      <c r="DI103" s="279"/>
      <c r="DJ103" s="279"/>
      <c r="DK103" s="279"/>
      <c r="DL103" s="279"/>
      <c r="DM103" s="279"/>
      <c r="DN103" s="279"/>
      <c r="DO103" s="279"/>
      <c r="DP103" s="279"/>
      <c r="DQ103" s="279"/>
      <c r="DR103" s="279"/>
      <c r="DS103" s="279"/>
      <c r="DT103" s="279"/>
    </row>
    <row r="104" spans="2:124" ht="14.5" thickBot="1" x14ac:dyDescent="0.35">
      <c r="C104" s="279"/>
      <c r="D104" s="284" t="s">
        <v>449</v>
      </c>
      <c r="E104" s="284"/>
      <c r="F104" s="285" t="str">
        <f>F102</f>
        <v>INR Mn</v>
      </c>
      <c r="G104" s="285"/>
      <c r="H104" s="286">
        <f t="shared" ref="H104:AM104" si="57">SUM(H97:H102)</f>
        <v>0</v>
      </c>
      <c r="I104" s="286">
        <f t="shared" si="57"/>
        <v>0</v>
      </c>
      <c r="J104" s="286">
        <f t="shared" si="57"/>
        <v>0</v>
      </c>
      <c r="K104" s="286">
        <f t="shared" si="57"/>
        <v>0</v>
      </c>
      <c r="L104" s="286">
        <f t="shared" si="57"/>
        <v>0</v>
      </c>
      <c r="M104" s="286">
        <f t="shared" si="57"/>
        <v>0</v>
      </c>
      <c r="N104" s="286">
        <f t="shared" si="57"/>
        <v>0</v>
      </c>
      <c r="O104" s="286">
        <f t="shared" si="57"/>
        <v>0</v>
      </c>
      <c r="P104" s="286">
        <f t="shared" si="57"/>
        <v>0</v>
      </c>
      <c r="Q104" s="286">
        <f t="shared" si="57"/>
        <v>0</v>
      </c>
      <c r="R104" s="286">
        <f t="shared" si="57"/>
        <v>0</v>
      </c>
      <c r="S104" s="286">
        <f t="shared" si="57"/>
        <v>2000.0000000000002</v>
      </c>
      <c r="T104" s="286">
        <f t="shared" si="57"/>
        <v>0</v>
      </c>
      <c r="U104" s="286">
        <f t="shared" si="57"/>
        <v>0</v>
      </c>
      <c r="V104" s="286">
        <f t="shared" si="57"/>
        <v>0</v>
      </c>
      <c r="W104" s="286">
        <f t="shared" si="57"/>
        <v>0</v>
      </c>
      <c r="X104" s="286">
        <f t="shared" si="57"/>
        <v>0</v>
      </c>
      <c r="Y104" s="286">
        <f t="shared" si="57"/>
        <v>0</v>
      </c>
      <c r="Z104" s="286">
        <f t="shared" si="57"/>
        <v>0</v>
      </c>
      <c r="AA104" s="286">
        <f t="shared" si="57"/>
        <v>0</v>
      </c>
      <c r="AB104" s="286">
        <f t="shared" si="57"/>
        <v>0</v>
      </c>
      <c r="AC104" s="286">
        <f t="shared" si="57"/>
        <v>0</v>
      </c>
      <c r="AD104" s="286">
        <f t="shared" si="57"/>
        <v>0</v>
      </c>
      <c r="AE104" s="286">
        <f t="shared" si="57"/>
        <v>0</v>
      </c>
      <c r="AF104" s="286">
        <f t="shared" si="57"/>
        <v>0</v>
      </c>
      <c r="AG104" s="286">
        <f t="shared" si="57"/>
        <v>0</v>
      </c>
      <c r="AH104" s="286">
        <f t="shared" si="57"/>
        <v>0</v>
      </c>
      <c r="AI104" s="286">
        <f t="shared" si="57"/>
        <v>0</v>
      </c>
      <c r="AJ104" s="286">
        <f t="shared" si="57"/>
        <v>0</v>
      </c>
      <c r="AK104" s="286">
        <f t="shared" si="57"/>
        <v>0</v>
      </c>
      <c r="AL104" s="286">
        <f t="shared" si="57"/>
        <v>0</v>
      </c>
      <c r="AM104" s="286">
        <f t="shared" si="57"/>
        <v>0</v>
      </c>
      <c r="AN104" s="286">
        <f t="shared" ref="AN104:CY104" si="58">SUM(AN97:AN102)</f>
        <v>0</v>
      </c>
      <c r="AO104" s="286">
        <f t="shared" si="58"/>
        <v>0</v>
      </c>
      <c r="AP104" s="286">
        <f t="shared" si="58"/>
        <v>0</v>
      </c>
      <c r="AQ104" s="286">
        <f t="shared" si="58"/>
        <v>0</v>
      </c>
      <c r="AR104" s="286">
        <f t="shared" si="58"/>
        <v>0</v>
      </c>
      <c r="AS104" s="286">
        <f t="shared" si="58"/>
        <v>0</v>
      </c>
      <c r="AT104" s="286">
        <f t="shared" si="58"/>
        <v>0</v>
      </c>
      <c r="AU104" s="286">
        <f t="shared" si="58"/>
        <v>0</v>
      </c>
      <c r="AV104" s="286">
        <f t="shared" si="58"/>
        <v>0</v>
      </c>
      <c r="AW104" s="286">
        <f t="shared" si="58"/>
        <v>0</v>
      </c>
      <c r="AX104" s="286">
        <f t="shared" si="58"/>
        <v>0</v>
      </c>
      <c r="AY104" s="286">
        <f t="shared" si="58"/>
        <v>0</v>
      </c>
      <c r="AZ104" s="286">
        <f t="shared" si="58"/>
        <v>0</v>
      </c>
      <c r="BA104" s="286">
        <f t="shared" si="58"/>
        <v>0</v>
      </c>
      <c r="BB104" s="286">
        <f t="shared" si="58"/>
        <v>0</v>
      </c>
      <c r="BC104" s="286">
        <f t="shared" si="58"/>
        <v>0</v>
      </c>
      <c r="BD104" s="286">
        <f t="shared" si="58"/>
        <v>0</v>
      </c>
      <c r="BE104" s="286">
        <f t="shared" si="58"/>
        <v>0</v>
      </c>
      <c r="BF104" s="286">
        <f t="shared" si="58"/>
        <v>0</v>
      </c>
      <c r="BG104" s="286">
        <f t="shared" si="58"/>
        <v>0</v>
      </c>
      <c r="BH104" s="286">
        <f t="shared" si="58"/>
        <v>0</v>
      </c>
      <c r="BI104" s="286">
        <f t="shared" si="58"/>
        <v>0</v>
      </c>
      <c r="BJ104" s="286">
        <f t="shared" si="58"/>
        <v>0</v>
      </c>
      <c r="BK104" s="286">
        <f t="shared" si="58"/>
        <v>0</v>
      </c>
      <c r="BL104" s="286">
        <f t="shared" si="58"/>
        <v>0</v>
      </c>
      <c r="BM104" s="286">
        <f t="shared" si="58"/>
        <v>0</v>
      </c>
      <c r="BN104" s="286">
        <f t="shared" si="58"/>
        <v>0</v>
      </c>
      <c r="BO104" s="286">
        <f t="shared" si="58"/>
        <v>0</v>
      </c>
      <c r="BP104" s="286">
        <f t="shared" si="58"/>
        <v>0</v>
      </c>
      <c r="BQ104" s="286">
        <f t="shared" si="58"/>
        <v>0</v>
      </c>
      <c r="BR104" s="286">
        <f t="shared" si="58"/>
        <v>0</v>
      </c>
      <c r="BS104" s="286">
        <f t="shared" si="58"/>
        <v>0</v>
      </c>
      <c r="BT104" s="286">
        <f t="shared" si="58"/>
        <v>0</v>
      </c>
      <c r="BU104" s="286">
        <f t="shared" si="58"/>
        <v>0</v>
      </c>
      <c r="BV104" s="286">
        <f t="shared" si="58"/>
        <v>0</v>
      </c>
      <c r="BW104" s="286">
        <f t="shared" si="58"/>
        <v>0</v>
      </c>
      <c r="BX104" s="286">
        <f t="shared" si="58"/>
        <v>0</v>
      </c>
      <c r="BY104" s="286">
        <f t="shared" si="58"/>
        <v>0</v>
      </c>
      <c r="BZ104" s="286">
        <f t="shared" si="58"/>
        <v>0</v>
      </c>
      <c r="CA104" s="286">
        <f t="shared" si="58"/>
        <v>0</v>
      </c>
      <c r="CB104" s="286">
        <f t="shared" si="58"/>
        <v>0</v>
      </c>
      <c r="CC104" s="286">
        <f t="shared" si="58"/>
        <v>0</v>
      </c>
      <c r="CD104" s="286">
        <f t="shared" si="58"/>
        <v>0</v>
      </c>
      <c r="CE104" s="286">
        <f t="shared" si="58"/>
        <v>0</v>
      </c>
      <c r="CF104" s="286">
        <f t="shared" si="58"/>
        <v>0</v>
      </c>
      <c r="CG104" s="286">
        <f t="shared" si="58"/>
        <v>0</v>
      </c>
      <c r="CH104" s="286">
        <f t="shared" si="58"/>
        <v>0</v>
      </c>
      <c r="CI104" s="286">
        <f t="shared" si="58"/>
        <v>0</v>
      </c>
      <c r="CJ104" s="286">
        <f t="shared" si="58"/>
        <v>0</v>
      </c>
      <c r="CK104" s="286">
        <f t="shared" si="58"/>
        <v>0</v>
      </c>
      <c r="CL104" s="286">
        <f t="shared" si="58"/>
        <v>0</v>
      </c>
      <c r="CM104" s="286">
        <f t="shared" si="58"/>
        <v>0</v>
      </c>
      <c r="CN104" s="286">
        <f t="shared" si="58"/>
        <v>0</v>
      </c>
      <c r="CO104" s="286">
        <f t="shared" si="58"/>
        <v>0</v>
      </c>
      <c r="CP104" s="286">
        <f t="shared" si="58"/>
        <v>0</v>
      </c>
      <c r="CQ104" s="286">
        <f t="shared" si="58"/>
        <v>0</v>
      </c>
      <c r="CR104" s="286">
        <f t="shared" si="58"/>
        <v>0</v>
      </c>
      <c r="CS104" s="286">
        <f t="shared" si="58"/>
        <v>0</v>
      </c>
      <c r="CT104" s="286">
        <f t="shared" si="58"/>
        <v>0</v>
      </c>
      <c r="CU104" s="286">
        <f t="shared" si="58"/>
        <v>0</v>
      </c>
      <c r="CV104" s="286">
        <f t="shared" si="58"/>
        <v>0</v>
      </c>
      <c r="CW104" s="286">
        <f t="shared" si="58"/>
        <v>0</v>
      </c>
      <c r="CX104" s="286">
        <f t="shared" si="58"/>
        <v>0</v>
      </c>
      <c r="CY104" s="286">
        <f t="shared" si="58"/>
        <v>0</v>
      </c>
      <c r="CZ104" s="286">
        <f t="shared" ref="CZ104:DS104" si="59">SUM(CZ97:CZ102)</f>
        <v>0</v>
      </c>
      <c r="DA104" s="286">
        <f t="shared" si="59"/>
        <v>0</v>
      </c>
      <c r="DB104" s="286">
        <f t="shared" si="59"/>
        <v>0</v>
      </c>
      <c r="DC104" s="286">
        <f t="shared" si="59"/>
        <v>0</v>
      </c>
      <c r="DD104" s="286">
        <f t="shared" si="59"/>
        <v>0</v>
      </c>
      <c r="DE104" s="286">
        <f t="shared" si="59"/>
        <v>0</v>
      </c>
      <c r="DF104" s="286">
        <f t="shared" si="59"/>
        <v>0</v>
      </c>
      <c r="DG104" s="286">
        <f t="shared" si="59"/>
        <v>0</v>
      </c>
      <c r="DH104" s="286">
        <f t="shared" si="59"/>
        <v>0</v>
      </c>
      <c r="DI104" s="286">
        <f t="shared" si="59"/>
        <v>0</v>
      </c>
      <c r="DJ104" s="286">
        <f t="shared" si="59"/>
        <v>0</v>
      </c>
      <c r="DK104" s="286">
        <f t="shared" si="59"/>
        <v>0</v>
      </c>
      <c r="DL104" s="286">
        <f t="shared" si="59"/>
        <v>0</v>
      </c>
      <c r="DM104" s="286">
        <f t="shared" si="59"/>
        <v>0</v>
      </c>
      <c r="DN104" s="286">
        <f t="shared" si="59"/>
        <v>0</v>
      </c>
      <c r="DO104" s="286">
        <f t="shared" si="59"/>
        <v>0</v>
      </c>
      <c r="DP104" s="286">
        <f t="shared" si="59"/>
        <v>0</v>
      </c>
      <c r="DQ104" s="286">
        <f t="shared" si="59"/>
        <v>0</v>
      </c>
      <c r="DR104" s="286">
        <f t="shared" si="59"/>
        <v>0</v>
      </c>
      <c r="DS104" s="286">
        <f t="shared" si="59"/>
        <v>0</v>
      </c>
      <c r="DT104" s="279"/>
    </row>
    <row r="105" spans="2:124" ht="14.5" thickTop="1" x14ac:dyDescent="0.3">
      <c r="C105" s="279"/>
      <c r="D105" s="280"/>
      <c r="E105" s="280"/>
      <c r="F105" s="281"/>
      <c r="G105" s="281"/>
      <c r="H105" s="279"/>
      <c r="I105" s="279"/>
      <c r="J105" s="279"/>
      <c r="K105" s="279"/>
      <c r="L105" s="279"/>
      <c r="M105" s="279"/>
      <c r="N105" s="279"/>
      <c r="O105" s="279"/>
      <c r="P105" s="279"/>
      <c r="Q105" s="279"/>
      <c r="R105" s="279"/>
      <c r="S105" s="279"/>
      <c r="T105" s="279"/>
      <c r="U105" s="279"/>
      <c r="V105" s="279"/>
      <c r="W105" s="279"/>
      <c r="X105" s="279"/>
      <c r="Y105" s="279"/>
      <c r="Z105" s="279"/>
      <c r="AA105" s="279"/>
      <c r="AB105" s="279"/>
      <c r="AC105" s="279"/>
      <c r="AD105" s="279"/>
      <c r="AE105" s="279"/>
      <c r="AF105" s="279"/>
      <c r="AG105" s="279"/>
      <c r="AH105" s="279"/>
      <c r="AI105" s="279"/>
      <c r="AJ105" s="279"/>
      <c r="AK105" s="279"/>
      <c r="AL105" s="279"/>
      <c r="AM105" s="279"/>
      <c r="AN105" s="279"/>
      <c r="AO105" s="279"/>
      <c r="AP105" s="279"/>
      <c r="AQ105" s="279"/>
      <c r="AR105" s="279"/>
      <c r="AS105" s="279"/>
      <c r="AT105" s="279"/>
      <c r="AU105" s="279"/>
      <c r="AV105" s="279"/>
      <c r="AW105" s="279"/>
      <c r="AX105" s="279"/>
      <c r="AY105" s="279"/>
      <c r="AZ105" s="279"/>
      <c r="BA105" s="279"/>
      <c r="BB105" s="279"/>
      <c r="BC105" s="279"/>
      <c r="BD105" s="279"/>
      <c r="BE105" s="279"/>
      <c r="BF105" s="279"/>
      <c r="BG105" s="279"/>
      <c r="BH105" s="279"/>
      <c r="BI105" s="279"/>
      <c r="BJ105" s="279"/>
      <c r="BK105" s="279"/>
      <c r="BL105" s="279"/>
      <c r="BM105" s="279"/>
      <c r="BN105" s="279"/>
      <c r="BO105" s="279"/>
      <c r="BP105" s="279"/>
      <c r="BQ105" s="279"/>
      <c r="BR105" s="279"/>
      <c r="BS105" s="279"/>
      <c r="BT105" s="279"/>
      <c r="BU105" s="279"/>
      <c r="BV105" s="279"/>
      <c r="BW105" s="279"/>
      <c r="BX105" s="279"/>
      <c r="BY105" s="279"/>
      <c r="BZ105" s="279"/>
      <c r="CA105" s="279"/>
      <c r="CB105" s="279"/>
      <c r="CC105" s="279"/>
      <c r="CD105" s="279"/>
      <c r="CE105" s="279"/>
      <c r="CF105" s="279"/>
      <c r="CG105" s="279"/>
      <c r="CH105" s="279"/>
      <c r="CI105" s="279"/>
      <c r="CJ105" s="279"/>
      <c r="CK105" s="279"/>
      <c r="CL105" s="279"/>
      <c r="CM105" s="279"/>
      <c r="CN105" s="279"/>
      <c r="CO105" s="279"/>
      <c r="CP105" s="279"/>
      <c r="CQ105" s="279"/>
      <c r="CR105" s="279"/>
      <c r="CS105" s="279"/>
      <c r="CT105" s="279"/>
      <c r="CU105" s="279"/>
      <c r="CV105" s="279"/>
      <c r="CW105" s="279"/>
      <c r="CX105" s="279"/>
      <c r="CY105" s="279"/>
      <c r="CZ105" s="279"/>
      <c r="DA105" s="279"/>
      <c r="DB105" s="279"/>
      <c r="DC105" s="279"/>
      <c r="DD105" s="279"/>
      <c r="DE105" s="279"/>
      <c r="DF105" s="279"/>
      <c r="DG105" s="279"/>
      <c r="DH105" s="279"/>
      <c r="DI105" s="279"/>
      <c r="DJ105" s="279"/>
      <c r="DK105" s="279"/>
      <c r="DL105" s="279"/>
      <c r="DM105" s="279"/>
      <c r="DN105" s="279"/>
      <c r="DO105" s="279"/>
      <c r="DP105" s="279"/>
      <c r="DQ105" s="279"/>
      <c r="DR105" s="279"/>
      <c r="DS105" s="279"/>
      <c r="DT105" s="279"/>
    </row>
    <row r="106" spans="2:124" x14ac:dyDescent="0.3">
      <c r="B106" s="6" t="s">
        <v>26</v>
      </c>
      <c r="C106" s="279"/>
      <c r="D106" s="280"/>
      <c r="E106" s="280"/>
      <c r="F106" s="281"/>
      <c r="G106" s="281"/>
      <c r="H106" s="279"/>
      <c r="I106" s="279"/>
      <c r="J106" s="279"/>
      <c r="K106" s="279"/>
      <c r="L106" s="279"/>
      <c r="M106" s="279"/>
      <c r="N106" s="279"/>
      <c r="O106" s="279"/>
      <c r="P106" s="279"/>
      <c r="Q106" s="279"/>
      <c r="R106" s="279"/>
      <c r="S106" s="279"/>
      <c r="T106" s="279"/>
      <c r="U106" s="279"/>
      <c r="V106" s="279"/>
      <c r="W106" s="279"/>
      <c r="X106" s="279"/>
      <c r="Y106" s="279"/>
      <c r="Z106" s="279"/>
      <c r="AA106" s="279"/>
      <c r="AB106" s="279"/>
      <c r="AC106" s="279"/>
      <c r="AD106" s="279"/>
      <c r="AE106" s="279"/>
      <c r="AF106" s="279"/>
      <c r="AG106" s="279"/>
      <c r="AH106" s="279"/>
      <c r="AI106" s="279"/>
      <c r="AJ106" s="279"/>
      <c r="AK106" s="279"/>
      <c r="AL106" s="279"/>
      <c r="AM106" s="279"/>
      <c r="AN106" s="279"/>
      <c r="AO106" s="279"/>
      <c r="AP106" s="279"/>
      <c r="AQ106" s="279"/>
      <c r="AR106" s="279"/>
      <c r="AS106" s="279"/>
      <c r="AT106" s="279"/>
      <c r="AU106" s="279"/>
      <c r="AV106" s="279"/>
      <c r="AW106" s="279"/>
      <c r="AX106" s="279"/>
      <c r="AY106" s="279"/>
      <c r="AZ106" s="279"/>
      <c r="BA106" s="279"/>
      <c r="BB106" s="279"/>
      <c r="BC106" s="279"/>
      <c r="BD106" s="279"/>
      <c r="BE106" s="279"/>
      <c r="BF106" s="279"/>
      <c r="BG106" s="279"/>
      <c r="BH106" s="279"/>
      <c r="BI106" s="279"/>
      <c r="BJ106" s="279"/>
      <c r="BK106" s="279"/>
      <c r="BL106" s="279"/>
      <c r="BM106" s="279"/>
      <c r="BN106" s="279"/>
      <c r="BO106" s="279"/>
      <c r="BP106" s="279"/>
      <c r="BQ106" s="279"/>
      <c r="BR106" s="279"/>
      <c r="BS106" s="279"/>
      <c r="BT106" s="279"/>
      <c r="BU106" s="279"/>
      <c r="BV106" s="279"/>
      <c r="BW106" s="279"/>
      <c r="BX106" s="279"/>
      <c r="BY106" s="279"/>
      <c r="BZ106" s="279"/>
      <c r="CA106" s="279"/>
      <c r="CB106" s="279"/>
      <c r="CC106" s="279"/>
      <c r="CD106" s="279"/>
      <c r="CE106" s="279"/>
      <c r="CF106" s="279"/>
      <c r="CG106" s="279"/>
      <c r="CH106" s="279"/>
      <c r="CI106" s="279"/>
      <c r="CJ106" s="279"/>
      <c r="CK106" s="279"/>
      <c r="CL106" s="279"/>
      <c r="CM106" s="279"/>
      <c r="CN106" s="279"/>
      <c r="CO106" s="279"/>
      <c r="CP106" s="279"/>
      <c r="CQ106" s="279"/>
      <c r="CR106" s="279"/>
      <c r="CS106" s="279"/>
      <c r="CT106" s="279"/>
      <c r="CU106" s="279"/>
      <c r="CV106" s="279"/>
      <c r="CW106" s="279"/>
      <c r="CX106" s="279"/>
      <c r="CY106" s="279"/>
      <c r="CZ106" s="279"/>
      <c r="DA106" s="279"/>
      <c r="DB106" s="279"/>
      <c r="DC106" s="279"/>
      <c r="DD106" s="279"/>
      <c r="DE106" s="279"/>
      <c r="DF106" s="279"/>
      <c r="DG106" s="279"/>
      <c r="DH106" s="279"/>
      <c r="DI106" s="279"/>
      <c r="DJ106" s="279"/>
      <c r="DK106" s="279"/>
      <c r="DL106" s="279"/>
      <c r="DM106" s="279"/>
      <c r="DN106" s="279"/>
      <c r="DO106" s="279"/>
      <c r="DP106" s="279"/>
      <c r="DQ106" s="279"/>
      <c r="DR106" s="279"/>
      <c r="DS106" s="279"/>
      <c r="DT106" s="279"/>
    </row>
    <row r="107" spans="2:124" x14ac:dyDescent="0.3">
      <c r="C107" s="279"/>
      <c r="D107" s="280" t="str">
        <f t="shared" ref="D107:D112" si="60">D87</f>
        <v>Plant &amp; Equipment</v>
      </c>
      <c r="E107" s="280"/>
      <c r="F107" s="281" t="str">
        <f t="shared" ref="F107:F112" si="61">F87</f>
        <v>INR Mn</v>
      </c>
      <c r="G107" s="282">
        <f>SUM(H107:DS107)</f>
        <v>27084.640120000004</v>
      </c>
      <c r="H107" s="283">
        <f>IFERROR($G$34*H$34*$H11*H19*(INDEX($H25:$K25,0,MATCH(SUM($H$34:H$34),$H$6:$DS$6,0))),0)</f>
        <v>0</v>
      </c>
      <c r="I107" s="283">
        <f>IFERROR($G$34*I$34*$H11*I19*(INDEX($H25:$K25,0,MATCH(SUM($H$34:I$34),$H$6:$DS$6,0))),0)</f>
        <v>0</v>
      </c>
      <c r="J107" s="283">
        <f>IFERROR($G$34*J$34*$H11*J19*(INDEX($H25:$K25,0,MATCH(SUM($H$34:J$34),$H$6:$DS$6,0))),0)</f>
        <v>0</v>
      </c>
      <c r="K107" s="283">
        <f>IFERROR($G$34*K$34*$H11*K19*(INDEX($H25:$K25,0,MATCH(SUM($H$34:K$34),$H$6:$DS$6,0))),0)</f>
        <v>0</v>
      </c>
      <c r="L107" s="283">
        <f>IFERROR($G$34*L$34*$H11*L19*(INDEX($H25:$K25,0,MATCH(SUM($H$34:L$34),$H$6:$DS$6,0))),0)</f>
        <v>0</v>
      </c>
      <c r="M107" s="283">
        <f>IFERROR($G$34*M$34*$H11*M19*(INDEX($H25:$K25,0,MATCH(SUM($H$34:M$34),$H$6:$DS$6,0))),0)</f>
        <v>0</v>
      </c>
      <c r="N107" s="283">
        <f>IFERROR($G$34*N$34*$H11*N19*(INDEX($H25:$K25,0,MATCH(SUM($H$34:N$34),$H$6:$DS$6,0))),0)</f>
        <v>0</v>
      </c>
      <c r="O107" s="283">
        <f>IFERROR($G$34*O$34*$H11*O19*(INDEX($H25:$K25,0,MATCH(SUM($H$34:O$34),$H$6:$DS$6,0))),0)</f>
        <v>0</v>
      </c>
      <c r="P107" s="283">
        <f>IFERROR($G$34*P$34*$H11*P19*(INDEX($H25:$K25,0,MATCH(SUM($H$34:P$34),$H$6:$DS$6,0))),0)</f>
        <v>0</v>
      </c>
      <c r="Q107" s="283">
        <f>IFERROR($G$34*Q$34*$H11*Q19*(INDEX($H25:$K25,0,MATCH(SUM($H$34:Q$34),$H$6:$DS$6,0))),0)</f>
        <v>0</v>
      </c>
      <c r="R107" s="283">
        <f>IFERROR($G$34*R$34*$H11*R19*(INDEX($H25:$K25,0,MATCH(SUM($H$34:R$34),$H$6:$DS$6,0))),0)</f>
        <v>0</v>
      </c>
      <c r="S107" s="283">
        <f>IFERROR($G$34*S$34*$H11*S19*(INDEX($H25:$K25,0,MATCH(SUM($H$34:S$34),$H$6:$DS$6,0))),0)</f>
        <v>0</v>
      </c>
      <c r="T107" s="283">
        <f>IFERROR($G$34*T$34*$H11*T19*(INDEX($H25:$K25,0,MATCH(SUM($H$34:T$34),$H$6:$DS$6,0))),0)</f>
        <v>2708.4640120000004</v>
      </c>
      <c r="U107" s="283">
        <f>IFERROR($G$34*U$34*$H11*U19*(INDEX($H25:$K25,0,MATCH(SUM($H$34:U$34),$H$6:$DS$6,0))),0)</f>
        <v>13542.32006</v>
      </c>
      <c r="V107" s="283">
        <f>IFERROR($G$34*V$34*$H11*V19*(INDEX($H25:$K25,0,MATCH(SUM($H$34:V$34),$H$6:$DS$6,0))),0)</f>
        <v>10833.856048000001</v>
      </c>
      <c r="W107" s="283">
        <f>IFERROR($G$34*W$34*$H11*W19*(INDEX($H25:$K25,0,MATCH(SUM($H$34:W$34),$H$6:$DS$6,0))),0)</f>
        <v>0</v>
      </c>
      <c r="X107" s="283">
        <f>IFERROR($G$34*X$34*$H11*X19*(INDEX($H25:$K25,0,MATCH(SUM($H$34:X$34),$H$6:$DS$6,0))),0)</f>
        <v>0</v>
      </c>
      <c r="Y107" s="283">
        <f>IFERROR($G$34*Y$34*$H11*Y19*(INDEX($H25:$K25,0,MATCH(SUM($H$34:Y$34),$H$6:$DS$6,0))),0)</f>
        <v>0</v>
      </c>
      <c r="Z107" s="283">
        <f>IFERROR($G$34*Z$34*$H11*Z19*(INDEX($H25:$K25,0,MATCH(SUM($H$34:Z$34),$H$6:$DS$6,0))),0)</f>
        <v>0</v>
      </c>
      <c r="AA107" s="283">
        <f>IFERROR($G$34*AA$34*$H11*AA19*(INDEX($H25:$K25,0,MATCH(SUM($H$34:AA$34),$H$6:$DS$6,0))),0)</f>
        <v>0</v>
      </c>
      <c r="AB107" s="283">
        <f>IFERROR($G$34*AB$34*$H11*AB19*(INDEX($H25:$K25,0,MATCH(SUM($H$34:AB$34),$H$6:$DS$6,0))),0)</f>
        <v>0</v>
      </c>
      <c r="AC107" s="283">
        <f>IFERROR($G$34*AC$34*$H11*AC19*(INDEX($H25:$K25,0,MATCH(SUM($H$34:AC$34),$H$6:$DS$6,0))),0)</f>
        <v>0</v>
      </c>
      <c r="AD107" s="283">
        <f>IFERROR($G$34*AD$34*$H11*AD19*(INDEX($H25:$K25,0,MATCH(SUM($H$34:AD$34),$H$6:$DS$6,0))),0)</f>
        <v>0</v>
      </c>
      <c r="AE107" s="283">
        <f>IFERROR($G$34*AE$34*$H11*AE19*(INDEX($H25:$K25,0,MATCH(SUM($H$34:AE$34),$H$6:$DS$6,0))),0)</f>
        <v>0</v>
      </c>
      <c r="AF107" s="283">
        <f>IFERROR($G$34*AF$34*$H11*AF19*(INDEX($H25:$K25,0,MATCH(SUM($H$34:AF$34),$H$6:$DS$6,0))),0)</f>
        <v>0</v>
      </c>
      <c r="AG107" s="283">
        <f>IFERROR($G$34*AG$34*$H11*AG19*(INDEX($H25:$K25,0,MATCH(SUM($H$34:AG$34),$H$6:$DS$6,0))),0)</f>
        <v>0</v>
      </c>
      <c r="AH107" s="283">
        <f>IFERROR($G$34*AH$34*$H11*AH19*(INDEX($H25:$K25,0,MATCH(SUM($H$34:AH$34),$H$6:$DS$6,0))),0)</f>
        <v>0</v>
      </c>
      <c r="AI107" s="283">
        <f>IFERROR($G$34*AI$34*$H11*AI19*(INDEX($H25:$K25,0,MATCH(SUM($H$34:AI$34),$H$6:$DS$6,0))),0)</f>
        <v>0</v>
      </c>
      <c r="AJ107" s="283">
        <f>IFERROR($G$34*AJ$34*$H11*AJ19*(INDEX($H25:$K25,0,MATCH(SUM($H$34:AJ$34),$H$6:$DS$6,0))),0)</f>
        <v>0</v>
      </c>
      <c r="AK107" s="283">
        <f>IFERROR($G$34*AK$34*$H11*AK19*(INDEX($H25:$K25,0,MATCH(SUM($H$34:AK$34),$H$6:$DS$6,0))),0)</f>
        <v>0</v>
      </c>
      <c r="AL107" s="283">
        <f>IFERROR($G$34*AL$34*$H11*AL19*(INDEX($H25:$K25,0,MATCH(SUM($H$34:AL$34),$H$6:$DS$6,0))),0)</f>
        <v>0</v>
      </c>
      <c r="AM107" s="283">
        <f>IFERROR($G$34*AM$34*$H11*AM19*(INDEX($H25:$K25,0,MATCH(SUM($H$34:AM$34),$H$6:$DS$6,0))),0)</f>
        <v>0</v>
      </c>
      <c r="AN107" s="283">
        <f>IFERROR($G$34*AN$34*$H11*AN19*(INDEX($H25:$K25,0,MATCH(SUM($H$34:AN$34),$H$6:$DS$6,0))),0)</f>
        <v>0</v>
      </c>
      <c r="AO107" s="283">
        <f>IFERROR($G$34*AO$34*$H11*AO19*(INDEX($H25:$K25,0,MATCH(SUM($H$34:AO$34),$H$6:$DS$6,0))),0)</f>
        <v>0</v>
      </c>
      <c r="AP107" s="283">
        <f>IFERROR($G$34*AP$34*$H11*AP19*(INDEX($H25:$K25,0,MATCH(SUM($H$34:AP$34),$H$6:$DS$6,0))),0)</f>
        <v>0</v>
      </c>
      <c r="AQ107" s="283">
        <f>IFERROR($G$34*AQ$34*$H11*AQ19*(INDEX($H25:$K25,0,MATCH(SUM($H$34:AQ$34),$H$6:$DS$6,0))),0)</f>
        <v>0</v>
      </c>
      <c r="AR107" s="283">
        <f>IFERROR($G$34*AR$34*$H11*AR19*(INDEX($H25:$K25,0,MATCH(SUM($H$34:AR$34),$H$6:$DS$6,0))),0)</f>
        <v>0</v>
      </c>
      <c r="AS107" s="283">
        <f>IFERROR($G$34*AS$34*$H11*AS19*(INDEX($H25:$K25,0,MATCH(SUM($H$34:AS$34),$H$6:$DS$6,0))),0)</f>
        <v>0</v>
      </c>
      <c r="AT107" s="283">
        <f>IFERROR($G$34*AT$34*$H11*AT19*(INDEX($H25:$K25,0,MATCH(SUM($H$34:AT$34),$H$6:$DS$6,0))),0)</f>
        <v>0</v>
      </c>
      <c r="AU107" s="283">
        <f>IFERROR($G$34*AU$34*$H11*AU19*(INDEX($H25:$K25,0,MATCH(SUM($H$34:AU$34),$H$6:$DS$6,0))),0)</f>
        <v>0</v>
      </c>
      <c r="AV107" s="283">
        <f>IFERROR($G$34*AV$34*$H11*AV19*(INDEX($H25:$K25,0,MATCH(SUM($H$34:AV$34),$H$6:$DS$6,0))),0)</f>
        <v>0</v>
      </c>
      <c r="AW107" s="283">
        <f>IFERROR($G$34*AW$34*$H11*AW19*(INDEX($H25:$K25,0,MATCH(SUM($H$34:AW$34),$H$6:$DS$6,0))),0)</f>
        <v>0</v>
      </c>
      <c r="AX107" s="283">
        <f>IFERROR($G$34*AX$34*$H11*AX19*(INDEX($H25:$K25,0,MATCH(SUM($H$34:AX$34),$H$6:$DS$6,0))),0)</f>
        <v>0</v>
      </c>
      <c r="AY107" s="283">
        <f>IFERROR($G$34*AY$34*$H11*AY19*(INDEX($H25:$K25,0,MATCH(SUM($H$34:AY$34),$H$6:$DS$6,0))),0)</f>
        <v>0</v>
      </c>
      <c r="AZ107" s="283">
        <f>IFERROR($G$34*AZ$34*$H11*AZ19*(INDEX($H25:$K25,0,MATCH(SUM($H$34:AZ$34),$H$6:$DS$6,0))),0)</f>
        <v>0</v>
      </c>
      <c r="BA107" s="283">
        <f>IFERROR($G$34*BA$34*$H11*BA19*(INDEX($H25:$K25,0,MATCH(SUM($H$34:BA$34),$H$6:$DS$6,0))),0)</f>
        <v>0</v>
      </c>
      <c r="BB107" s="283">
        <f>IFERROR($G$34*BB$34*$H11*BB19*(INDEX($H25:$K25,0,MATCH(SUM($H$34:BB$34),$H$6:$DS$6,0))),0)</f>
        <v>0</v>
      </c>
      <c r="BC107" s="283">
        <f>IFERROR($G$34*BC$34*$H11*BC19*(INDEX($H25:$K25,0,MATCH(SUM($H$34:BC$34),$H$6:$DS$6,0))),0)</f>
        <v>0</v>
      </c>
      <c r="BD107" s="283">
        <f>IFERROR($G$34*BD$34*$H11*BD19*(INDEX($H25:$K25,0,MATCH(SUM($H$34:BD$34),$H$6:$DS$6,0))),0)</f>
        <v>0</v>
      </c>
      <c r="BE107" s="283">
        <f>IFERROR($G$34*BE$34*$H11*BE19*(INDEX($H25:$K25,0,MATCH(SUM($H$34:BE$34),$H$6:$DS$6,0))),0)</f>
        <v>0</v>
      </c>
      <c r="BF107" s="283">
        <f>IFERROR($G$34*BF$34*$H11*BF19*(INDEX($H25:$K25,0,MATCH(SUM($H$34:BF$34),$H$6:$DS$6,0))),0)</f>
        <v>0</v>
      </c>
      <c r="BG107" s="283">
        <f>IFERROR($G$34*BG$34*$H11*BG19*(INDEX($H25:$K25,0,MATCH(SUM($H$34:BG$34),$H$6:$DS$6,0))),0)</f>
        <v>0</v>
      </c>
      <c r="BH107" s="283">
        <f>IFERROR($G$34*BH$34*$H11*BH19*(INDEX($H25:$K25,0,MATCH(SUM($H$34:BH$34),$H$6:$DS$6,0))),0)</f>
        <v>0</v>
      </c>
      <c r="BI107" s="283">
        <f>IFERROR($G$34*BI$34*$H11*BI19*(INDEX($H25:$K25,0,MATCH(SUM($H$34:BI$34),$H$6:$DS$6,0))),0)</f>
        <v>0</v>
      </c>
      <c r="BJ107" s="283">
        <f>IFERROR($G$34*BJ$34*$H11*BJ19*(INDEX($H25:$K25,0,MATCH(SUM($H$34:BJ$34),$H$6:$DS$6,0))),0)</f>
        <v>0</v>
      </c>
      <c r="BK107" s="283">
        <f>IFERROR($G$34*BK$34*$H11*BK19*(INDEX($H25:$K25,0,MATCH(SUM($H$34:BK$34),$H$6:$DS$6,0))),0)</f>
        <v>0</v>
      </c>
      <c r="BL107" s="283">
        <f>IFERROR($G$34*BL$34*$H11*BL19*(INDEX($H25:$K25,0,MATCH(SUM($H$34:BL$34),$H$6:$DS$6,0))),0)</f>
        <v>0</v>
      </c>
      <c r="BM107" s="283">
        <f>IFERROR($G$34*BM$34*$H11*BM19*(INDEX($H25:$K25,0,MATCH(SUM($H$34:BM$34),$H$6:$DS$6,0))),0)</f>
        <v>0</v>
      </c>
      <c r="BN107" s="283">
        <f>IFERROR($G$34*BN$34*$H11*BN19*(INDEX($H25:$K25,0,MATCH(SUM($H$34:BN$34),$H$6:$DS$6,0))),0)</f>
        <v>0</v>
      </c>
      <c r="BO107" s="283">
        <f>IFERROR($G$34*BO$34*$H11*BO19*(INDEX($H25:$K25,0,MATCH(SUM($H$34:BO$34),$H$6:$DS$6,0))),0)</f>
        <v>0</v>
      </c>
      <c r="BP107" s="283">
        <f>IFERROR($G$34*BP$34*$H11*BP19*(INDEX($H25:$K25,0,MATCH(SUM($H$34:BP$34),$H$6:$DS$6,0))),0)</f>
        <v>0</v>
      </c>
      <c r="BQ107" s="283">
        <f>IFERROR($G$34*BQ$34*$H11*BQ19*(INDEX($H25:$K25,0,MATCH(SUM($H$34:BQ$34),$H$6:$DS$6,0))),0)</f>
        <v>0</v>
      </c>
      <c r="BR107" s="283">
        <f>IFERROR($G$34*BR$34*$H11*BR19*(INDEX($H25:$K25,0,MATCH(SUM($H$34:BR$34),$H$6:$DS$6,0))),0)</f>
        <v>0</v>
      </c>
      <c r="BS107" s="283">
        <f>IFERROR($G$34*BS$34*$H11*BS19*(INDEX($H25:$K25,0,MATCH(SUM($H$34:BS$34),$H$6:$DS$6,0))),0)</f>
        <v>0</v>
      </c>
      <c r="BT107" s="283">
        <f>IFERROR($G$34*BT$34*$H11*BT19*(INDEX($H25:$K25,0,MATCH(SUM($H$34:BT$34),$H$6:$DS$6,0))),0)</f>
        <v>0</v>
      </c>
      <c r="BU107" s="283">
        <f>IFERROR($G$34*BU$34*$H11*BU19*(INDEX($H25:$K25,0,MATCH(SUM($H$34:BU$34),$H$6:$DS$6,0))),0)</f>
        <v>0</v>
      </c>
      <c r="BV107" s="283">
        <f>IFERROR($G$34*BV$34*$H11*BV19*(INDEX($H25:$K25,0,MATCH(SUM($H$34:BV$34),$H$6:$DS$6,0))),0)</f>
        <v>0</v>
      </c>
      <c r="BW107" s="283">
        <f>IFERROR($G$34*BW$34*$H11*BW19*(INDEX($H25:$K25,0,MATCH(SUM($H$34:BW$34),$H$6:$DS$6,0))),0)</f>
        <v>0</v>
      </c>
      <c r="BX107" s="283">
        <f>IFERROR($G$34*BX$34*$H11*BX19*(INDEX($H25:$K25,0,MATCH(SUM($H$34:BX$34),$H$6:$DS$6,0))),0)</f>
        <v>0</v>
      </c>
      <c r="BY107" s="283">
        <f>IFERROR($G$34*BY$34*$H11*BY19*(INDEX($H25:$K25,0,MATCH(SUM($H$34:BY$34),$H$6:$DS$6,0))),0)</f>
        <v>0</v>
      </c>
      <c r="BZ107" s="283">
        <f>IFERROR($G$34*BZ$34*$H11*BZ19*(INDEX($H25:$K25,0,MATCH(SUM($H$34:BZ$34),$H$6:$DS$6,0))),0)</f>
        <v>0</v>
      </c>
      <c r="CA107" s="283">
        <f>IFERROR($G$34*CA$34*$H11*CA19*(INDEX($H25:$K25,0,MATCH(SUM($H$34:CA$34),$H$6:$DS$6,0))),0)</f>
        <v>0</v>
      </c>
      <c r="CB107" s="283">
        <f>IFERROR($G$34*CB$34*$H11*CB19*(INDEX($H25:$K25,0,MATCH(SUM($H$34:CB$34),$H$6:$DS$6,0))),0)</f>
        <v>0</v>
      </c>
      <c r="CC107" s="283">
        <f>IFERROR($G$34*CC$34*$H11*CC19*(INDEX($H25:$K25,0,MATCH(SUM($H$34:CC$34),$H$6:$DS$6,0))),0)</f>
        <v>0</v>
      </c>
      <c r="CD107" s="283">
        <f>IFERROR($G$34*CD$34*$H11*CD19*(INDEX($H25:$K25,0,MATCH(SUM($H$34:CD$34),$H$6:$DS$6,0))),0)</f>
        <v>0</v>
      </c>
      <c r="CE107" s="283">
        <f>IFERROR($G$34*CE$34*$H11*CE19*(INDEX($H25:$K25,0,MATCH(SUM($H$34:CE$34),$H$6:$DS$6,0))),0)</f>
        <v>0</v>
      </c>
      <c r="CF107" s="283">
        <f>IFERROR($G$34*CF$34*$H11*CF19*(INDEX($H25:$K25,0,MATCH(SUM($H$34:CF$34),$H$6:$DS$6,0))),0)</f>
        <v>0</v>
      </c>
      <c r="CG107" s="283">
        <f>IFERROR($G$34*CG$34*$H11*CG19*(INDEX($H25:$K25,0,MATCH(SUM($H$34:CG$34),$H$6:$DS$6,0))),0)</f>
        <v>0</v>
      </c>
      <c r="CH107" s="283">
        <f>IFERROR($G$34*CH$34*$H11*CH19*(INDEX($H25:$K25,0,MATCH(SUM($H$34:CH$34),$H$6:$DS$6,0))),0)</f>
        <v>0</v>
      </c>
      <c r="CI107" s="283">
        <f>IFERROR($G$34*CI$34*$H11*CI19*(INDEX($H25:$K25,0,MATCH(SUM($H$34:CI$34),$H$6:$DS$6,0))),0)</f>
        <v>0</v>
      </c>
      <c r="CJ107" s="283">
        <f>IFERROR($G$34*CJ$34*$H11*CJ19*(INDEX($H25:$K25,0,MATCH(SUM($H$34:CJ$34),$H$6:$DS$6,0))),0)</f>
        <v>0</v>
      </c>
      <c r="CK107" s="283">
        <f>IFERROR($G$34*CK$34*$H11*CK19*(INDEX($H25:$K25,0,MATCH(SUM($H$34:CK$34),$H$6:$DS$6,0))),0)</f>
        <v>0</v>
      </c>
      <c r="CL107" s="283">
        <f>IFERROR($G$34*CL$34*$H11*CL19*(INDEX($H25:$K25,0,MATCH(SUM($H$34:CL$34),$H$6:$DS$6,0))),0)</f>
        <v>0</v>
      </c>
      <c r="CM107" s="283">
        <f>IFERROR($G$34*CM$34*$H11*CM19*(INDEX($H25:$K25,0,MATCH(SUM($H$34:CM$34),$H$6:$DS$6,0))),0)</f>
        <v>0</v>
      </c>
      <c r="CN107" s="283">
        <f>IFERROR($G$34*CN$34*$H11*CN19*(INDEX($H25:$K25,0,MATCH(SUM($H$34:CN$34),$H$6:$DS$6,0))),0)</f>
        <v>0</v>
      </c>
      <c r="CO107" s="283">
        <f>IFERROR($G$34*CO$34*$H11*CO19*(INDEX($H25:$K25,0,MATCH(SUM($H$34:CO$34),$H$6:$DS$6,0))),0)</f>
        <v>0</v>
      </c>
      <c r="CP107" s="283">
        <f>IFERROR($G$34*CP$34*$H11*CP19*(INDEX($H25:$K25,0,MATCH(SUM($H$34:CP$34),$H$6:$DS$6,0))),0)</f>
        <v>0</v>
      </c>
      <c r="CQ107" s="283">
        <f>IFERROR($G$34*CQ$34*$H11*CQ19*(INDEX($H25:$K25,0,MATCH(SUM($H$34:CQ$34),$H$6:$DS$6,0))),0)</f>
        <v>0</v>
      </c>
      <c r="CR107" s="283">
        <f>IFERROR($G$34*CR$34*$H11*CR19*(INDEX($H25:$K25,0,MATCH(SUM($H$34:CR$34),$H$6:$DS$6,0))),0)</f>
        <v>0</v>
      </c>
      <c r="CS107" s="283">
        <f>IFERROR($G$34*CS$34*$H11*CS19*(INDEX($H25:$K25,0,MATCH(SUM($H$34:CS$34),$H$6:$DS$6,0))),0)</f>
        <v>0</v>
      </c>
      <c r="CT107" s="283">
        <f>IFERROR($G$34*CT$34*$H11*CT19*(INDEX($H25:$K25,0,MATCH(SUM($H$34:CT$34),$H$6:$DS$6,0))),0)</f>
        <v>0</v>
      </c>
      <c r="CU107" s="283">
        <f>IFERROR($G$34*CU$34*$H11*CU19*(INDEX($H25:$K25,0,MATCH(SUM($H$34:CU$34),$H$6:$DS$6,0))),0)</f>
        <v>0</v>
      </c>
      <c r="CV107" s="283">
        <f>IFERROR($G$34*CV$34*$H11*CV19*(INDEX($H25:$K25,0,MATCH(SUM($H$34:CV$34),$H$6:$DS$6,0))),0)</f>
        <v>0</v>
      </c>
      <c r="CW107" s="283">
        <f>IFERROR($G$34*CW$34*$H11*CW19*(INDEX($H25:$K25,0,MATCH(SUM($H$34:CW$34),$H$6:$DS$6,0))),0)</f>
        <v>0</v>
      </c>
      <c r="CX107" s="283">
        <f>IFERROR($G$34*CX$34*$H11*CX19*(INDEX($H25:$K25,0,MATCH(SUM($H$34:CX$34),$H$6:$DS$6,0))),0)</f>
        <v>0</v>
      </c>
      <c r="CY107" s="283">
        <f>IFERROR($G$34*CY$34*$H11*CY19*(INDEX($H25:$K25,0,MATCH(SUM($H$34:CY$34),$H$6:$DS$6,0))),0)</f>
        <v>0</v>
      </c>
      <c r="CZ107" s="283">
        <f>IFERROR($G$34*CZ$34*$H11*CZ19*(INDEX($H25:$K25,0,MATCH(SUM($H$34:CZ$34),$H$6:$DS$6,0))),0)</f>
        <v>0</v>
      </c>
      <c r="DA107" s="283">
        <f>IFERROR($G$34*DA$34*$H11*DA19*(INDEX($H25:$K25,0,MATCH(SUM($H$34:DA$34),$H$6:$DS$6,0))),0)</f>
        <v>0</v>
      </c>
      <c r="DB107" s="283">
        <f>IFERROR($G$34*DB$34*$H11*DB19*(INDEX($H25:$K25,0,MATCH(SUM($H$34:DB$34),$H$6:$DS$6,0))),0)</f>
        <v>0</v>
      </c>
      <c r="DC107" s="283">
        <f>IFERROR($G$34*DC$34*$H11*DC19*(INDEX($H25:$K25,0,MATCH(SUM($H$34:DC$34),$H$6:$DS$6,0))),0)</f>
        <v>0</v>
      </c>
      <c r="DD107" s="283">
        <f>IFERROR($G$34*DD$34*$H11*DD19*(INDEX($H25:$K25,0,MATCH(SUM($H$34:DD$34),$H$6:$DS$6,0))),0)</f>
        <v>0</v>
      </c>
      <c r="DE107" s="283">
        <f>IFERROR($G$34*DE$34*$H11*DE19*(INDEX($H25:$K25,0,MATCH(SUM($H$34:DE$34),$H$6:$DS$6,0))),0)</f>
        <v>0</v>
      </c>
      <c r="DF107" s="283">
        <f>IFERROR($G$34*DF$34*$H11*DF19*(INDEX($H25:$K25,0,MATCH(SUM($H$34:DF$34),$H$6:$DS$6,0))),0)</f>
        <v>0</v>
      </c>
      <c r="DG107" s="283">
        <f>IFERROR($G$34*DG$34*$H11*DG19*(INDEX($H25:$K25,0,MATCH(SUM($H$34:DG$34),$H$6:$DS$6,0))),0)</f>
        <v>0</v>
      </c>
      <c r="DH107" s="283">
        <f>IFERROR($G$34*DH$34*$H11*DH19*(INDEX($H25:$K25,0,MATCH(SUM($H$34:DH$34),$H$6:$DS$6,0))),0)</f>
        <v>0</v>
      </c>
      <c r="DI107" s="283">
        <f>IFERROR($G$34*DI$34*$H11*DI19*(INDEX($H25:$K25,0,MATCH(SUM($H$34:DI$34),$H$6:$DS$6,0))),0)</f>
        <v>0</v>
      </c>
      <c r="DJ107" s="283">
        <f>IFERROR($G$34*DJ$34*$H11*DJ19*(INDEX($H25:$K25,0,MATCH(SUM($H$34:DJ$34),$H$6:$DS$6,0))),0)</f>
        <v>0</v>
      </c>
      <c r="DK107" s="283">
        <f>IFERROR($G$34*DK$34*$H11*DK19*(INDEX($H25:$K25,0,MATCH(SUM($H$34:DK$34),$H$6:$DS$6,0))),0)</f>
        <v>0</v>
      </c>
      <c r="DL107" s="283">
        <f>IFERROR($G$34*DL$34*$H11*DL19*(INDEX($H25:$K25,0,MATCH(SUM($H$34:DL$34),$H$6:$DS$6,0))),0)</f>
        <v>0</v>
      </c>
      <c r="DM107" s="283">
        <f>IFERROR($G$34*DM$34*$H11*DM19*(INDEX($H25:$K25,0,MATCH(SUM($H$34:DM$34),$H$6:$DS$6,0))),0)</f>
        <v>0</v>
      </c>
      <c r="DN107" s="283">
        <f>IFERROR($G$34*DN$34*$H11*DN19*(INDEX($H25:$K25,0,MATCH(SUM($H$34:DN$34),$H$6:$DS$6,0))),0)</f>
        <v>0</v>
      </c>
      <c r="DO107" s="283">
        <f>IFERROR($G$34*DO$34*$H11*DO19*(INDEX($H25:$K25,0,MATCH(SUM($H$34:DO$34),$H$6:$DS$6,0))),0)</f>
        <v>0</v>
      </c>
      <c r="DP107" s="283">
        <f>IFERROR($G$34*DP$34*$H11*DP19*(INDEX($H25:$K25,0,MATCH(SUM($H$34:DP$34),$H$6:$DS$6,0))),0)</f>
        <v>0</v>
      </c>
      <c r="DQ107" s="283">
        <f>IFERROR($G$34*DQ$34*$H11*DQ19*(INDEX($H25:$K25,0,MATCH(SUM($H$34:DQ$34),$H$6:$DS$6,0))),0)</f>
        <v>0</v>
      </c>
      <c r="DR107" s="283">
        <f>IFERROR($G$34*DR$34*$H11*DR19*(INDEX($H25:$K25,0,MATCH(SUM($H$34:DR$34),$H$6:$DS$6,0))),0)</f>
        <v>0</v>
      </c>
      <c r="DS107" s="283">
        <f>IFERROR($G$34*DS$34*$H11*DS19*(INDEX($H25:$K25,0,MATCH(SUM($H$34:DS$34),$H$6:$DS$6,0))),0)</f>
        <v>0</v>
      </c>
      <c r="DT107" s="279"/>
    </row>
    <row r="108" spans="2:124" x14ac:dyDescent="0.3">
      <c r="C108" s="279"/>
      <c r="D108" s="280" t="str">
        <f t="shared" si="60"/>
        <v>Technological &amp; Service Fee</v>
      </c>
      <c r="E108" s="280"/>
      <c r="F108" s="281" t="str">
        <f t="shared" si="61"/>
        <v>INR Mn</v>
      </c>
      <c r="G108" s="282">
        <f t="shared" ref="G108:G110" si="62">SUM(H108:DS108)</f>
        <v>0</v>
      </c>
      <c r="H108" s="283">
        <f>IFERROR($G$34*H$34*$H12*H20*(INDEX($H26:$K26,0,MATCH(SUM($H$34:H$34),$H$6:$DS$6,0))),0)</f>
        <v>0</v>
      </c>
      <c r="I108" s="283">
        <f>IFERROR($G$34*I$34*$H12*I20*(INDEX($H26:$K26,0,MATCH(SUM($H$34:I$34),$H$6:$DS$6,0))),0)</f>
        <v>0</v>
      </c>
      <c r="J108" s="283">
        <f>IFERROR($G$34*J$34*$H12*J20*(INDEX($H26:$K26,0,MATCH(SUM($H$34:J$34),$H$6:$DS$6,0))),0)</f>
        <v>0</v>
      </c>
      <c r="K108" s="283">
        <f>IFERROR($G$34*K$34*$H12*K20*(INDEX($H26:$K26,0,MATCH(SUM($H$34:K$34),$H$6:$DS$6,0))),0)</f>
        <v>0</v>
      </c>
      <c r="L108" s="283">
        <f>IFERROR($G$34*L$34*$H12*L20*(INDEX($H26:$K26,0,MATCH(SUM($H$34:L$34),$H$6:$DS$6,0))),0)</f>
        <v>0</v>
      </c>
      <c r="M108" s="283">
        <f>IFERROR($G$34*M$34*$H12*M20*(INDEX($H26:$K26,0,MATCH(SUM($H$34:M$34),$H$6:$DS$6,0))),0)</f>
        <v>0</v>
      </c>
      <c r="N108" s="283">
        <f>IFERROR($G$34*N$34*$H12*N20*(INDEX($H26:$K26,0,MATCH(SUM($H$34:N$34),$H$6:$DS$6,0))),0)</f>
        <v>0</v>
      </c>
      <c r="O108" s="283">
        <f>IFERROR($G$34*O$34*$H12*O20*(INDEX($H26:$K26,0,MATCH(SUM($H$34:O$34),$H$6:$DS$6,0))),0)</f>
        <v>0</v>
      </c>
      <c r="P108" s="283">
        <f>IFERROR($G$34*P$34*$H12*P20*(INDEX($H26:$K26,0,MATCH(SUM($H$34:P$34),$H$6:$DS$6,0))),0)</f>
        <v>0</v>
      </c>
      <c r="Q108" s="283">
        <f>IFERROR($G$34*Q$34*$H12*Q20*(INDEX($H26:$K26,0,MATCH(SUM($H$34:Q$34),$H$6:$DS$6,0))),0)</f>
        <v>0</v>
      </c>
      <c r="R108" s="283">
        <f>IFERROR($G$34*R$34*$H12*R20*(INDEX($H26:$K26,0,MATCH(SUM($H$34:R$34),$H$6:$DS$6,0))),0)</f>
        <v>0</v>
      </c>
      <c r="S108" s="283">
        <f>IFERROR($G$34*S$34*$H12*S20*(INDEX($H26:$K26,0,MATCH(SUM($H$34:S$34),$H$6:$DS$6,0))),0)</f>
        <v>0</v>
      </c>
      <c r="T108" s="283">
        <f>IFERROR($G$34*T$34*$H12*T20*(INDEX($H26:$K26,0,MATCH(SUM($H$34:T$34),$H$6:$DS$6,0))),0)</f>
        <v>0</v>
      </c>
      <c r="U108" s="283">
        <f>IFERROR($G$34*U$34*$H12*U20*(INDEX($H26:$K26,0,MATCH(SUM($H$34:U$34),$H$6:$DS$6,0))),0)</f>
        <v>0</v>
      </c>
      <c r="V108" s="283">
        <f>IFERROR($G$34*V$34*$H12*V20*(INDEX($H26:$K26,0,MATCH(SUM($H$34:V$34),$H$6:$DS$6,0))),0)</f>
        <v>0</v>
      </c>
      <c r="W108" s="283">
        <f>IFERROR($G$34*W$34*$H12*W20*(INDEX($H26:$K26,0,MATCH(SUM($H$34:W$34),$H$6:$DS$6,0))),0)</f>
        <v>0</v>
      </c>
      <c r="X108" s="283">
        <f>IFERROR($G$34*X$34*$H12*X20*(INDEX($H26:$K26,0,MATCH(SUM($H$34:X$34),$H$6:$DS$6,0))),0)</f>
        <v>0</v>
      </c>
      <c r="Y108" s="283">
        <f>IFERROR($G$34*Y$34*$H12*Y20*(INDEX($H26:$K26,0,MATCH(SUM($H$34:Y$34),$H$6:$DS$6,0))),0)</f>
        <v>0</v>
      </c>
      <c r="Z108" s="283">
        <f>IFERROR($G$34*Z$34*$H12*Z20*(INDEX($H26:$K26,0,MATCH(SUM($H$34:Z$34),$H$6:$DS$6,0))),0)</f>
        <v>0</v>
      </c>
      <c r="AA108" s="283">
        <f>IFERROR($G$34*AA$34*$H12*AA20*(INDEX($H26:$K26,0,MATCH(SUM($H$34:AA$34),$H$6:$DS$6,0))),0)</f>
        <v>0</v>
      </c>
      <c r="AB108" s="283">
        <f>IFERROR($G$34*AB$34*$H12*AB20*(INDEX($H26:$K26,0,MATCH(SUM($H$34:AB$34),$H$6:$DS$6,0))),0)</f>
        <v>0</v>
      </c>
      <c r="AC108" s="283">
        <f>IFERROR($G$34*AC$34*$H12*AC20*(INDEX($H26:$K26,0,MATCH(SUM($H$34:AC$34),$H$6:$DS$6,0))),0)</f>
        <v>0</v>
      </c>
      <c r="AD108" s="283">
        <f>IFERROR($G$34*AD$34*$H12*AD20*(INDEX($H26:$K26,0,MATCH(SUM($H$34:AD$34),$H$6:$DS$6,0))),0)</f>
        <v>0</v>
      </c>
      <c r="AE108" s="283">
        <f>IFERROR($G$34*AE$34*$H12*AE20*(INDEX($H26:$K26,0,MATCH(SUM($H$34:AE$34),$H$6:$DS$6,0))),0)</f>
        <v>0</v>
      </c>
      <c r="AF108" s="283">
        <f>IFERROR($G$34*AF$34*$H12*AF20*(INDEX($H26:$K26,0,MATCH(SUM($H$34:AF$34),$H$6:$DS$6,0))),0)</f>
        <v>0</v>
      </c>
      <c r="AG108" s="283">
        <f>IFERROR($G$34*AG$34*$H12*AG20*(INDEX($H26:$K26,0,MATCH(SUM($H$34:AG$34),$H$6:$DS$6,0))),0)</f>
        <v>0</v>
      </c>
      <c r="AH108" s="283">
        <f>IFERROR($G$34*AH$34*$H12*AH20*(INDEX($H26:$K26,0,MATCH(SUM($H$34:AH$34),$H$6:$DS$6,0))),0)</f>
        <v>0</v>
      </c>
      <c r="AI108" s="283">
        <f>IFERROR($G$34*AI$34*$H12*AI20*(INDEX($H26:$K26,0,MATCH(SUM($H$34:AI$34),$H$6:$DS$6,0))),0)</f>
        <v>0</v>
      </c>
      <c r="AJ108" s="283">
        <f>IFERROR($G$34*AJ$34*$H12*AJ20*(INDEX($H26:$K26,0,MATCH(SUM($H$34:AJ$34),$H$6:$DS$6,0))),0)</f>
        <v>0</v>
      </c>
      <c r="AK108" s="283">
        <f>IFERROR($G$34*AK$34*$H12*AK20*(INDEX($H26:$K26,0,MATCH(SUM($H$34:AK$34),$H$6:$DS$6,0))),0)</f>
        <v>0</v>
      </c>
      <c r="AL108" s="283">
        <f>IFERROR($G$34*AL$34*$H12*AL20*(INDEX($H26:$K26,0,MATCH(SUM($H$34:AL$34),$H$6:$DS$6,0))),0)</f>
        <v>0</v>
      </c>
      <c r="AM108" s="283">
        <f>IFERROR($G$34*AM$34*$H12*AM20*(INDEX($H26:$K26,0,MATCH(SUM($H$34:AM$34),$H$6:$DS$6,0))),0)</f>
        <v>0</v>
      </c>
      <c r="AN108" s="283">
        <f>IFERROR($G$34*AN$34*$H12*AN20*(INDEX($H26:$K26,0,MATCH(SUM($H$34:AN$34),$H$6:$DS$6,0))),0)</f>
        <v>0</v>
      </c>
      <c r="AO108" s="283">
        <f>IFERROR($G$34*AO$34*$H12*AO20*(INDEX($H26:$K26,0,MATCH(SUM($H$34:AO$34),$H$6:$DS$6,0))),0)</f>
        <v>0</v>
      </c>
      <c r="AP108" s="283">
        <f>IFERROR($G$34*AP$34*$H12*AP20*(INDEX($H26:$K26,0,MATCH(SUM($H$34:AP$34),$H$6:$DS$6,0))),0)</f>
        <v>0</v>
      </c>
      <c r="AQ108" s="283">
        <f>IFERROR($G$34*AQ$34*$H12*AQ20*(INDEX($H26:$K26,0,MATCH(SUM($H$34:AQ$34),$H$6:$DS$6,0))),0)</f>
        <v>0</v>
      </c>
      <c r="AR108" s="283">
        <f>IFERROR($G$34*AR$34*$H12*AR20*(INDEX($H26:$K26,0,MATCH(SUM($H$34:AR$34),$H$6:$DS$6,0))),0)</f>
        <v>0</v>
      </c>
      <c r="AS108" s="283">
        <f>IFERROR($G$34*AS$34*$H12*AS20*(INDEX($H26:$K26,0,MATCH(SUM($H$34:AS$34),$H$6:$DS$6,0))),0)</f>
        <v>0</v>
      </c>
      <c r="AT108" s="283">
        <f>IFERROR($G$34*AT$34*$H12*AT20*(INDEX($H26:$K26,0,MATCH(SUM($H$34:AT$34),$H$6:$DS$6,0))),0)</f>
        <v>0</v>
      </c>
      <c r="AU108" s="283">
        <f>IFERROR($G$34*AU$34*$H12*AU20*(INDEX($H26:$K26,0,MATCH(SUM($H$34:AU$34),$H$6:$DS$6,0))),0)</f>
        <v>0</v>
      </c>
      <c r="AV108" s="283">
        <f>IFERROR($G$34*AV$34*$H12*AV20*(INDEX($H26:$K26,0,MATCH(SUM($H$34:AV$34),$H$6:$DS$6,0))),0)</f>
        <v>0</v>
      </c>
      <c r="AW108" s="283">
        <f>IFERROR($G$34*AW$34*$H12*AW20*(INDEX($H26:$K26,0,MATCH(SUM($H$34:AW$34),$H$6:$DS$6,0))),0)</f>
        <v>0</v>
      </c>
      <c r="AX108" s="283">
        <f>IFERROR($G$34*AX$34*$H12*AX20*(INDEX($H26:$K26,0,MATCH(SUM($H$34:AX$34),$H$6:$DS$6,0))),0)</f>
        <v>0</v>
      </c>
      <c r="AY108" s="283">
        <f>IFERROR($G$34*AY$34*$H12*AY20*(INDEX($H26:$K26,0,MATCH(SUM($H$34:AY$34),$H$6:$DS$6,0))),0)</f>
        <v>0</v>
      </c>
      <c r="AZ108" s="283">
        <f>IFERROR($G$34*AZ$34*$H12*AZ20*(INDEX($H26:$K26,0,MATCH(SUM($H$34:AZ$34),$H$6:$DS$6,0))),0)</f>
        <v>0</v>
      </c>
      <c r="BA108" s="283">
        <f>IFERROR($G$34*BA$34*$H12*BA20*(INDEX($H26:$K26,0,MATCH(SUM($H$34:BA$34),$H$6:$DS$6,0))),0)</f>
        <v>0</v>
      </c>
      <c r="BB108" s="283">
        <f>IFERROR($G$34*BB$34*$H12*BB20*(INDEX($H26:$K26,0,MATCH(SUM($H$34:BB$34),$H$6:$DS$6,0))),0)</f>
        <v>0</v>
      </c>
      <c r="BC108" s="283">
        <f>IFERROR($G$34*BC$34*$H12*BC20*(INDEX($H26:$K26,0,MATCH(SUM($H$34:BC$34),$H$6:$DS$6,0))),0)</f>
        <v>0</v>
      </c>
      <c r="BD108" s="283">
        <f>IFERROR($G$34*BD$34*$H12*BD20*(INDEX($H26:$K26,0,MATCH(SUM($H$34:BD$34),$H$6:$DS$6,0))),0)</f>
        <v>0</v>
      </c>
      <c r="BE108" s="283">
        <f>IFERROR($G$34*BE$34*$H12*BE20*(INDEX($H26:$K26,0,MATCH(SUM($H$34:BE$34),$H$6:$DS$6,0))),0)</f>
        <v>0</v>
      </c>
      <c r="BF108" s="283">
        <f>IFERROR($G$34*BF$34*$H12*BF20*(INDEX($H26:$K26,0,MATCH(SUM($H$34:BF$34),$H$6:$DS$6,0))),0)</f>
        <v>0</v>
      </c>
      <c r="BG108" s="283">
        <f>IFERROR($G$34*BG$34*$H12*BG20*(INDEX($H26:$K26,0,MATCH(SUM($H$34:BG$34),$H$6:$DS$6,0))),0)</f>
        <v>0</v>
      </c>
      <c r="BH108" s="283">
        <f>IFERROR($G$34*BH$34*$H12*BH20*(INDEX($H26:$K26,0,MATCH(SUM($H$34:BH$34),$H$6:$DS$6,0))),0)</f>
        <v>0</v>
      </c>
      <c r="BI108" s="283">
        <f>IFERROR($G$34*BI$34*$H12*BI20*(INDEX($H26:$K26,0,MATCH(SUM($H$34:BI$34),$H$6:$DS$6,0))),0)</f>
        <v>0</v>
      </c>
      <c r="BJ108" s="283">
        <f>IFERROR($G$34*BJ$34*$H12*BJ20*(INDEX($H26:$K26,0,MATCH(SUM($H$34:BJ$34),$H$6:$DS$6,0))),0)</f>
        <v>0</v>
      </c>
      <c r="BK108" s="283">
        <f>IFERROR($G$34*BK$34*$H12*BK20*(INDEX($H26:$K26,0,MATCH(SUM($H$34:BK$34),$H$6:$DS$6,0))),0)</f>
        <v>0</v>
      </c>
      <c r="BL108" s="283">
        <f>IFERROR($G$34*BL$34*$H12*BL20*(INDEX($H26:$K26,0,MATCH(SUM($H$34:BL$34),$H$6:$DS$6,0))),0)</f>
        <v>0</v>
      </c>
      <c r="BM108" s="283">
        <f>IFERROR($G$34*BM$34*$H12*BM20*(INDEX($H26:$K26,0,MATCH(SUM($H$34:BM$34),$H$6:$DS$6,0))),0)</f>
        <v>0</v>
      </c>
      <c r="BN108" s="283">
        <f>IFERROR($G$34*BN$34*$H12*BN20*(INDEX($H26:$K26,0,MATCH(SUM($H$34:BN$34),$H$6:$DS$6,0))),0)</f>
        <v>0</v>
      </c>
      <c r="BO108" s="283">
        <f>IFERROR($G$34*BO$34*$H12*BO20*(INDEX($H26:$K26,0,MATCH(SUM($H$34:BO$34),$H$6:$DS$6,0))),0)</f>
        <v>0</v>
      </c>
      <c r="BP108" s="283">
        <f>IFERROR($G$34*BP$34*$H12*BP20*(INDEX($H26:$K26,0,MATCH(SUM($H$34:BP$34),$H$6:$DS$6,0))),0)</f>
        <v>0</v>
      </c>
      <c r="BQ108" s="283">
        <f>IFERROR($G$34*BQ$34*$H12*BQ20*(INDEX($H26:$K26,0,MATCH(SUM($H$34:BQ$34),$H$6:$DS$6,0))),0)</f>
        <v>0</v>
      </c>
      <c r="BR108" s="283">
        <f>IFERROR($G$34*BR$34*$H12*BR20*(INDEX($H26:$K26,0,MATCH(SUM($H$34:BR$34),$H$6:$DS$6,0))),0)</f>
        <v>0</v>
      </c>
      <c r="BS108" s="283">
        <f>IFERROR($G$34*BS$34*$H12*BS20*(INDEX($H26:$K26,0,MATCH(SUM($H$34:BS$34),$H$6:$DS$6,0))),0)</f>
        <v>0</v>
      </c>
      <c r="BT108" s="283">
        <f>IFERROR($G$34*BT$34*$H12*BT20*(INDEX($H26:$K26,0,MATCH(SUM($H$34:BT$34),$H$6:$DS$6,0))),0)</f>
        <v>0</v>
      </c>
      <c r="BU108" s="283">
        <f>IFERROR($G$34*BU$34*$H12*BU20*(INDEX($H26:$K26,0,MATCH(SUM($H$34:BU$34),$H$6:$DS$6,0))),0)</f>
        <v>0</v>
      </c>
      <c r="BV108" s="283">
        <f>IFERROR($G$34*BV$34*$H12*BV20*(INDEX($H26:$K26,0,MATCH(SUM($H$34:BV$34),$H$6:$DS$6,0))),0)</f>
        <v>0</v>
      </c>
      <c r="BW108" s="283">
        <f>IFERROR($G$34*BW$34*$H12*BW20*(INDEX($H26:$K26,0,MATCH(SUM($H$34:BW$34),$H$6:$DS$6,0))),0)</f>
        <v>0</v>
      </c>
      <c r="BX108" s="283">
        <f>IFERROR($G$34*BX$34*$H12*BX20*(INDEX($H26:$K26,0,MATCH(SUM($H$34:BX$34),$H$6:$DS$6,0))),0)</f>
        <v>0</v>
      </c>
      <c r="BY108" s="283">
        <f>IFERROR($G$34*BY$34*$H12*BY20*(INDEX($H26:$K26,0,MATCH(SUM($H$34:BY$34),$H$6:$DS$6,0))),0)</f>
        <v>0</v>
      </c>
      <c r="BZ108" s="283">
        <f>IFERROR($G$34*BZ$34*$H12*BZ20*(INDEX($H26:$K26,0,MATCH(SUM($H$34:BZ$34),$H$6:$DS$6,0))),0)</f>
        <v>0</v>
      </c>
      <c r="CA108" s="283">
        <f>IFERROR($G$34*CA$34*$H12*CA20*(INDEX($H26:$K26,0,MATCH(SUM($H$34:CA$34),$H$6:$DS$6,0))),0)</f>
        <v>0</v>
      </c>
      <c r="CB108" s="283">
        <f>IFERROR($G$34*CB$34*$H12*CB20*(INDEX($H26:$K26,0,MATCH(SUM($H$34:CB$34),$H$6:$DS$6,0))),0)</f>
        <v>0</v>
      </c>
      <c r="CC108" s="283">
        <f>IFERROR($G$34*CC$34*$H12*CC20*(INDEX($H26:$K26,0,MATCH(SUM($H$34:CC$34),$H$6:$DS$6,0))),0)</f>
        <v>0</v>
      </c>
      <c r="CD108" s="283">
        <f>IFERROR($G$34*CD$34*$H12*CD20*(INDEX($H26:$K26,0,MATCH(SUM($H$34:CD$34),$H$6:$DS$6,0))),0)</f>
        <v>0</v>
      </c>
      <c r="CE108" s="283">
        <f>IFERROR($G$34*CE$34*$H12*CE20*(INDEX($H26:$K26,0,MATCH(SUM($H$34:CE$34),$H$6:$DS$6,0))),0)</f>
        <v>0</v>
      </c>
      <c r="CF108" s="283">
        <f>IFERROR($G$34*CF$34*$H12*CF20*(INDEX($H26:$K26,0,MATCH(SUM($H$34:CF$34),$H$6:$DS$6,0))),0)</f>
        <v>0</v>
      </c>
      <c r="CG108" s="283">
        <f>IFERROR($G$34*CG$34*$H12*CG20*(INDEX($H26:$K26,0,MATCH(SUM($H$34:CG$34),$H$6:$DS$6,0))),0)</f>
        <v>0</v>
      </c>
      <c r="CH108" s="283">
        <f>IFERROR($G$34*CH$34*$H12*CH20*(INDEX($H26:$K26,0,MATCH(SUM($H$34:CH$34),$H$6:$DS$6,0))),0)</f>
        <v>0</v>
      </c>
      <c r="CI108" s="283">
        <f>IFERROR($G$34*CI$34*$H12*CI20*(INDEX($H26:$K26,0,MATCH(SUM($H$34:CI$34),$H$6:$DS$6,0))),0)</f>
        <v>0</v>
      </c>
      <c r="CJ108" s="283">
        <f>IFERROR($G$34*CJ$34*$H12*CJ20*(INDEX($H26:$K26,0,MATCH(SUM($H$34:CJ$34),$H$6:$DS$6,0))),0)</f>
        <v>0</v>
      </c>
      <c r="CK108" s="283">
        <f>IFERROR($G$34*CK$34*$H12*CK20*(INDEX($H26:$K26,0,MATCH(SUM($H$34:CK$34),$H$6:$DS$6,0))),0)</f>
        <v>0</v>
      </c>
      <c r="CL108" s="283">
        <f>IFERROR($G$34*CL$34*$H12*CL20*(INDEX($H26:$K26,0,MATCH(SUM($H$34:CL$34),$H$6:$DS$6,0))),0)</f>
        <v>0</v>
      </c>
      <c r="CM108" s="283">
        <f>IFERROR($G$34*CM$34*$H12*CM20*(INDEX($H26:$K26,0,MATCH(SUM($H$34:CM$34),$H$6:$DS$6,0))),0)</f>
        <v>0</v>
      </c>
      <c r="CN108" s="283">
        <f>IFERROR($G$34*CN$34*$H12*CN20*(INDEX($H26:$K26,0,MATCH(SUM($H$34:CN$34),$H$6:$DS$6,0))),0)</f>
        <v>0</v>
      </c>
      <c r="CO108" s="283">
        <f>IFERROR($G$34*CO$34*$H12*CO20*(INDEX($H26:$K26,0,MATCH(SUM($H$34:CO$34),$H$6:$DS$6,0))),0)</f>
        <v>0</v>
      </c>
      <c r="CP108" s="283">
        <f>IFERROR($G$34*CP$34*$H12*CP20*(INDEX($H26:$K26,0,MATCH(SUM($H$34:CP$34),$H$6:$DS$6,0))),0)</f>
        <v>0</v>
      </c>
      <c r="CQ108" s="283">
        <f>IFERROR($G$34*CQ$34*$H12*CQ20*(INDEX($H26:$K26,0,MATCH(SUM($H$34:CQ$34),$H$6:$DS$6,0))),0)</f>
        <v>0</v>
      </c>
      <c r="CR108" s="283">
        <f>IFERROR($G$34*CR$34*$H12*CR20*(INDEX($H26:$K26,0,MATCH(SUM($H$34:CR$34),$H$6:$DS$6,0))),0)</f>
        <v>0</v>
      </c>
      <c r="CS108" s="283">
        <f>IFERROR($G$34*CS$34*$H12*CS20*(INDEX($H26:$K26,0,MATCH(SUM($H$34:CS$34),$H$6:$DS$6,0))),0)</f>
        <v>0</v>
      </c>
      <c r="CT108" s="283">
        <f>IFERROR($G$34*CT$34*$H12*CT20*(INDEX($H26:$K26,0,MATCH(SUM($H$34:CT$34),$H$6:$DS$6,0))),0)</f>
        <v>0</v>
      </c>
      <c r="CU108" s="283">
        <f>IFERROR($G$34*CU$34*$H12*CU20*(INDEX($H26:$K26,0,MATCH(SUM($H$34:CU$34),$H$6:$DS$6,0))),0)</f>
        <v>0</v>
      </c>
      <c r="CV108" s="283">
        <f>IFERROR($G$34*CV$34*$H12*CV20*(INDEX($H26:$K26,0,MATCH(SUM($H$34:CV$34),$H$6:$DS$6,0))),0)</f>
        <v>0</v>
      </c>
      <c r="CW108" s="283">
        <f>IFERROR($G$34*CW$34*$H12*CW20*(INDEX($H26:$K26,0,MATCH(SUM($H$34:CW$34),$H$6:$DS$6,0))),0)</f>
        <v>0</v>
      </c>
      <c r="CX108" s="283">
        <f>IFERROR($G$34*CX$34*$H12*CX20*(INDEX($H26:$K26,0,MATCH(SUM($H$34:CX$34),$H$6:$DS$6,0))),0)</f>
        <v>0</v>
      </c>
      <c r="CY108" s="283">
        <f>IFERROR($G$34*CY$34*$H12*CY20*(INDEX($H26:$K26,0,MATCH(SUM($H$34:CY$34),$H$6:$DS$6,0))),0)</f>
        <v>0</v>
      </c>
      <c r="CZ108" s="283">
        <f>IFERROR($G$34*CZ$34*$H12*CZ20*(INDEX($H26:$K26,0,MATCH(SUM($H$34:CZ$34),$H$6:$DS$6,0))),0)</f>
        <v>0</v>
      </c>
      <c r="DA108" s="283">
        <f>IFERROR($G$34*DA$34*$H12*DA20*(INDEX($H26:$K26,0,MATCH(SUM($H$34:DA$34),$H$6:$DS$6,0))),0)</f>
        <v>0</v>
      </c>
      <c r="DB108" s="283">
        <f>IFERROR($G$34*DB$34*$H12*DB20*(INDEX($H26:$K26,0,MATCH(SUM($H$34:DB$34),$H$6:$DS$6,0))),0)</f>
        <v>0</v>
      </c>
      <c r="DC108" s="283">
        <f>IFERROR($G$34*DC$34*$H12*DC20*(INDEX($H26:$K26,0,MATCH(SUM($H$34:DC$34),$H$6:$DS$6,0))),0)</f>
        <v>0</v>
      </c>
      <c r="DD108" s="283">
        <f>IFERROR($G$34*DD$34*$H12*DD20*(INDEX($H26:$K26,0,MATCH(SUM($H$34:DD$34),$H$6:$DS$6,0))),0)</f>
        <v>0</v>
      </c>
      <c r="DE108" s="283">
        <f>IFERROR($G$34*DE$34*$H12*DE20*(INDEX($H26:$K26,0,MATCH(SUM($H$34:DE$34),$H$6:$DS$6,0))),0)</f>
        <v>0</v>
      </c>
      <c r="DF108" s="283">
        <f>IFERROR($G$34*DF$34*$H12*DF20*(INDEX($H26:$K26,0,MATCH(SUM($H$34:DF$34),$H$6:$DS$6,0))),0)</f>
        <v>0</v>
      </c>
      <c r="DG108" s="283">
        <f>IFERROR($G$34*DG$34*$H12*DG20*(INDEX($H26:$K26,0,MATCH(SUM($H$34:DG$34),$H$6:$DS$6,0))),0)</f>
        <v>0</v>
      </c>
      <c r="DH108" s="283">
        <f>IFERROR($G$34*DH$34*$H12*DH20*(INDEX($H26:$K26,0,MATCH(SUM($H$34:DH$34),$H$6:$DS$6,0))),0)</f>
        <v>0</v>
      </c>
      <c r="DI108" s="283">
        <f>IFERROR($G$34*DI$34*$H12*DI20*(INDEX($H26:$K26,0,MATCH(SUM($H$34:DI$34),$H$6:$DS$6,0))),0)</f>
        <v>0</v>
      </c>
      <c r="DJ108" s="283">
        <f>IFERROR($G$34*DJ$34*$H12*DJ20*(INDEX($H26:$K26,0,MATCH(SUM($H$34:DJ$34),$H$6:$DS$6,0))),0)</f>
        <v>0</v>
      </c>
      <c r="DK108" s="283">
        <f>IFERROR($G$34*DK$34*$H12*DK20*(INDEX($H26:$K26,0,MATCH(SUM($H$34:DK$34),$H$6:$DS$6,0))),0)</f>
        <v>0</v>
      </c>
      <c r="DL108" s="283">
        <f>IFERROR($G$34*DL$34*$H12*DL20*(INDEX($H26:$K26,0,MATCH(SUM($H$34:DL$34),$H$6:$DS$6,0))),0)</f>
        <v>0</v>
      </c>
      <c r="DM108" s="283">
        <f>IFERROR($G$34*DM$34*$H12*DM20*(INDEX($H26:$K26,0,MATCH(SUM($H$34:DM$34),$H$6:$DS$6,0))),0)</f>
        <v>0</v>
      </c>
      <c r="DN108" s="283">
        <f>IFERROR($G$34*DN$34*$H12*DN20*(INDEX($H26:$K26,0,MATCH(SUM($H$34:DN$34),$H$6:$DS$6,0))),0)</f>
        <v>0</v>
      </c>
      <c r="DO108" s="283">
        <f>IFERROR($G$34*DO$34*$H12*DO20*(INDEX($H26:$K26,0,MATCH(SUM($H$34:DO$34),$H$6:$DS$6,0))),0)</f>
        <v>0</v>
      </c>
      <c r="DP108" s="283">
        <f>IFERROR($G$34*DP$34*$H12*DP20*(INDEX($H26:$K26,0,MATCH(SUM($H$34:DP$34),$H$6:$DS$6,0))),0)</f>
        <v>0</v>
      </c>
      <c r="DQ108" s="283">
        <f>IFERROR($G$34*DQ$34*$H12*DQ20*(INDEX($H26:$K26,0,MATCH(SUM($H$34:DQ$34),$H$6:$DS$6,0))),0)</f>
        <v>0</v>
      </c>
      <c r="DR108" s="283">
        <f>IFERROR($G$34*DR$34*$H12*DR20*(INDEX($H26:$K26,0,MATCH(SUM($H$34:DR$34),$H$6:$DS$6,0))),0)</f>
        <v>0</v>
      </c>
      <c r="DS108" s="283">
        <f>IFERROR($G$34*DS$34*$H12*DS20*(INDEX($H26:$K26,0,MATCH(SUM($H$34:DS$34),$H$6:$DS$6,0))),0)</f>
        <v>0</v>
      </c>
      <c r="DT108" s="279"/>
    </row>
    <row r="109" spans="2:124" x14ac:dyDescent="0.3">
      <c r="C109" s="279"/>
      <c r="D109" s="280" t="str">
        <f t="shared" si="60"/>
        <v>Building</v>
      </c>
      <c r="E109" s="280"/>
      <c r="F109" s="281" t="str">
        <f t="shared" si="61"/>
        <v>INR Mn</v>
      </c>
      <c r="G109" s="282">
        <f t="shared" si="62"/>
        <v>2021.2418</v>
      </c>
      <c r="H109" s="283">
        <f>IFERROR($G$34*H$34*$H13*H21*(INDEX($H27:$K27,0,MATCH(SUM($H$34:H$34),$H$6:$DS$6,0))),0)</f>
        <v>0</v>
      </c>
      <c r="I109" s="283">
        <f>IFERROR($G$34*I$34*$H13*I21*(INDEX($H27:$K27,0,MATCH(SUM($H$34:I$34),$H$6:$DS$6,0))),0)</f>
        <v>0</v>
      </c>
      <c r="J109" s="283">
        <f>IFERROR($G$34*J$34*$H13*J21*(INDEX($H27:$K27,0,MATCH(SUM($H$34:J$34),$H$6:$DS$6,0))),0)</f>
        <v>0</v>
      </c>
      <c r="K109" s="283">
        <f>IFERROR($G$34*K$34*$H13*K21*(INDEX($H27:$K27,0,MATCH(SUM($H$34:K$34),$H$6:$DS$6,0))),0)</f>
        <v>0</v>
      </c>
      <c r="L109" s="283">
        <f>IFERROR($G$34*L$34*$H13*L21*(INDEX($H27:$K27,0,MATCH(SUM($H$34:L$34),$H$6:$DS$6,0))),0)</f>
        <v>0</v>
      </c>
      <c r="M109" s="283">
        <f>IFERROR($G$34*M$34*$H13*M21*(INDEX($H27:$K27,0,MATCH(SUM($H$34:M$34),$H$6:$DS$6,0))),0)</f>
        <v>0</v>
      </c>
      <c r="N109" s="283">
        <f>IFERROR($G$34*N$34*$H13*N21*(INDEX($H27:$K27,0,MATCH(SUM($H$34:N$34),$H$6:$DS$6,0))),0)</f>
        <v>0</v>
      </c>
      <c r="O109" s="283">
        <f>IFERROR($G$34*O$34*$H13*O21*(INDEX($H27:$K27,0,MATCH(SUM($H$34:O$34),$H$6:$DS$6,0))),0)</f>
        <v>0</v>
      </c>
      <c r="P109" s="283">
        <f>IFERROR($G$34*P$34*$H13*P21*(INDEX($H27:$K27,0,MATCH(SUM($H$34:P$34),$H$6:$DS$6,0))),0)</f>
        <v>0</v>
      </c>
      <c r="Q109" s="283">
        <f>IFERROR($G$34*Q$34*$H13*Q21*(INDEX($H27:$K27,0,MATCH(SUM($H$34:Q$34),$H$6:$DS$6,0))),0)</f>
        <v>0</v>
      </c>
      <c r="R109" s="283">
        <f>IFERROR($G$34*R$34*$H13*R21*(INDEX($H27:$K27,0,MATCH(SUM($H$34:R$34),$H$6:$DS$6,0))),0)</f>
        <v>0</v>
      </c>
      <c r="S109" s="283">
        <f>IFERROR($G$34*S$34*$H13*S21*(INDEX($H27:$K27,0,MATCH(SUM($H$34:S$34),$H$6:$DS$6,0))),0)</f>
        <v>0</v>
      </c>
      <c r="T109" s="283">
        <f>IFERROR($G$34*T$34*$H13*T21*(INDEX($H27:$K27,0,MATCH(SUM($H$34:T$34),$H$6:$DS$6,0))),0)</f>
        <v>1010.6209</v>
      </c>
      <c r="U109" s="283">
        <f>IFERROR($G$34*U$34*$H13*U21*(INDEX($H27:$K27,0,MATCH(SUM($H$34:U$34),$H$6:$DS$6,0))),0)</f>
        <v>808.4967200000001</v>
      </c>
      <c r="V109" s="283">
        <f>IFERROR($G$34*V$34*$H13*V21*(INDEX($H27:$K27,0,MATCH(SUM($H$34:V$34),$H$6:$DS$6,0))),0)</f>
        <v>202.12418000000002</v>
      </c>
      <c r="W109" s="283">
        <f>IFERROR($G$34*W$34*$H13*W21*(INDEX($H27:$K27,0,MATCH(SUM($H$34:W$34),$H$6:$DS$6,0))),0)</f>
        <v>0</v>
      </c>
      <c r="X109" s="283">
        <f>IFERROR($G$34*X$34*$H13*X21*(INDEX($H27:$K27,0,MATCH(SUM($H$34:X$34),$H$6:$DS$6,0))),0)</f>
        <v>0</v>
      </c>
      <c r="Y109" s="283">
        <f>IFERROR($G$34*Y$34*$H13*Y21*(INDEX($H27:$K27,0,MATCH(SUM($H$34:Y$34),$H$6:$DS$6,0))),0)</f>
        <v>0</v>
      </c>
      <c r="Z109" s="283">
        <f>IFERROR($G$34*Z$34*$H13*Z21*(INDEX($H27:$K27,0,MATCH(SUM($H$34:Z$34),$H$6:$DS$6,0))),0)</f>
        <v>0</v>
      </c>
      <c r="AA109" s="283">
        <f>IFERROR($G$34*AA$34*$H13*AA21*(INDEX($H27:$K27,0,MATCH(SUM($H$34:AA$34),$H$6:$DS$6,0))),0)</f>
        <v>0</v>
      </c>
      <c r="AB109" s="283">
        <f>IFERROR($G$34*AB$34*$H13*AB21*(INDEX($H27:$K27,0,MATCH(SUM($H$34:AB$34),$H$6:$DS$6,0))),0)</f>
        <v>0</v>
      </c>
      <c r="AC109" s="283">
        <f>IFERROR($G$34*AC$34*$H13*AC21*(INDEX($H27:$K27,0,MATCH(SUM($H$34:AC$34),$H$6:$DS$6,0))),0)</f>
        <v>0</v>
      </c>
      <c r="AD109" s="283">
        <f>IFERROR($G$34*AD$34*$H13*AD21*(INDEX($H27:$K27,0,MATCH(SUM($H$34:AD$34),$H$6:$DS$6,0))),0)</f>
        <v>0</v>
      </c>
      <c r="AE109" s="283">
        <f>IFERROR($G$34*AE$34*$H13*AE21*(INDEX($H27:$K27,0,MATCH(SUM($H$34:AE$34),$H$6:$DS$6,0))),0)</f>
        <v>0</v>
      </c>
      <c r="AF109" s="283">
        <f>IFERROR($G$34*AF$34*$H13*AF21*(INDEX($H27:$K27,0,MATCH(SUM($H$34:AF$34),$H$6:$DS$6,0))),0)</f>
        <v>0</v>
      </c>
      <c r="AG109" s="283">
        <f>IFERROR($G$34*AG$34*$H13*AG21*(INDEX($H27:$K27,0,MATCH(SUM($H$34:AG$34),$H$6:$DS$6,0))),0)</f>
        <v>0</v>
      </c>
      <c r="AH109" s="283">
        <f>IFERROR($G$34*AH$34*$H13*AH21*(INDEX($H27:$K27,0,MATCH(SUM($H$34:AH$34),$H$6:$DS$6,0))),0)</f>
        <v>0</v>
      </c>
      <c r="AI109" s="283">
        <f>IFERROR($G$34*AI$34*$H13*AI21*(INDEX($H27:$K27,0,MATCH(SUM($H$34:AI$34),$H$6:$DS$6,0))),0)</f>
        <v>0</v>
      </c>
      <c r="AJ109" s="283">
        <f>IFERROR($G$34*AJ$34*$H13*AJ21*(INDEX($H27:$K27,0,MATCH(SUM($H$34:AJ$34),$H$6:$DS$6,0))),0)</f>
        <v>0</v>
      </c>
      <c r="AK109" s="283">
        <f>IFERROR($G$34*AK$34*$H13*AK21*(INDEX($H27:$K27,0,MATCH(SUM($H$34:AK$34),$H$6:$DS$6,0))),0)</f>
        <v>0</v>
      </c>
      <c r="AL109" s="283">
        <f>IFERROR($G$34*AL$34*$H13*AL21*(INDEX($H27:$K27,0,MATCH(SUM($H$34:AL$34),$H$6:$DS$6,0))),0)</f>
        <v>0</v>
      </c>
      <c r="AM109" s="283">
        <f>IFERROR($G$34*AM$34*$H13*AM21*(INDEX($H27:$K27,0,MATCH(SUM($H$34:AM$34),$H$6:$DS$6,0))),0)</f>
        <v>0</v>
      </c>
      <c r="AN109" s="283">
        <f>IFERROR($G$34*AN$34*$H13*AN21*(INDEX($H27:$K27,0,MATCH(SUM($H$34:AN$34),$H$6:$DS$6,0))),0)</f>
        <v>0</v>
      </c>
      <c r="AO109" s="283">
        <f>IFERROR($G$34*AO$34*$H13*AO21*(INDEX($H27:$K27,0,MATCH(SUM($H$34:AO$34),$H$6:$DS$6,0))),0)</f>
        <v>0</v>
      </c>
      <c r="AP109" s="283">
        <f>IFERROR($G$34*AP$34*$H13*AP21*(INDEX($H27:$K27,0,MATCH(SUM($H$34:AP$34),$H$6:$DS$6,0))),0)</f>
        <v>0</v>
      </c>
      <c r="AQ109" s="283">
        <f>IFERROR($G$34*AQ$34*$H13*AQ21*(INDEX($H27:$K27,0,MATCH(SUM($H$34:AQ$34),$H$6:$DS$6,0))),0)</f>
        <v>0</v>
      </c>
      <c r="AR109" s="283">
        <f>IFERROR($G$34*AR$34*$H13*AR21*(INDEX($H27:$K27,0,MATCH(SUM($H$34:AR$34),$H$6:$DS$6,0))),0)</f>
        <v>0</v>
      </c>
      <c r="AS109" s="283">
        <f>IFERROR($G$34*AS$34*$H13*AS21*(INDEX($H27:$K27,0,MATCH(SUM($H$34:AS$34),$H$6:$DS$6,0))),0)</f>
        <v>0</v>
      </c>
      <c r="AT109" s="283">
        <f>IFERROR($G$34*AT$34*$H13*AT21*(INDEX($H27:$K27,0,MATCH(SUM($H$34:AT$34),$H$6:$DS$6,0))),0)</f>
        <v>0</v>
      </c>
      <c r="AU109" s="283">
        <f>IFERROR($G$34*AU$34*$H13*AU21*(INDEX($H27:$K27,0,MATCH(SUM($H$34:AU$34),$H$6:$DS$6,0))),0)</f>
        <v>0</v>
      </c>
      <c r="AV109" s="283">
        <f>IFERROR($G$34*AV$34*$H13*AV21*(INDEX($H27:$K27,0,MATCH(SUM($H$34:AV$34),$H$6:$DS$6,0))),0)</f>
        <v>0</v>
      </c>
      <c r="AW109" s="283">
        <f>IFERROR($G$34*AW$34*$H13*AW21*(INDEX($H27:$K27,0,MATCH(SUM($H$34:AW$34),$H$6:$DS$6,0))),0)</f>
        <v>0</v>
      </c>
      <c r="AX109" s="283">
        <f>IFERROR($G$34*AX$34*$H13*AX21*(INDEX($H27:$K27,0,MATCH(SUM($H$34:AX$34),$H$6:$DS$6,0))),0)</f>
        <v>0</v>
      </c>
      <c r="AY109" s="283">
        <f>IFERROR($G$34*AY$34*$H13*AY21*(INDEX($H27:$K27,0,MATCH(SUM($H$34:AY$34),$H$6:$DS$6,0))),0)</f>
        <v>0</v>
      </c>
      <c r="AZ109" s="283">
        <f>IFERROR($G$34*AZ$34*$H13*AZ21*(INDEX($H27:$K27,0,MATCH(SUM($H$34:AZ$34),$H$6:$DS$6,0))),0)</f>
        <v>0</v>
      </c>
      <c r="BA109" s="283">
        <f>IFERROR($G$34*BA$34*$H13*BA21*(INDEX($H27:$K27,0,MATCH(SUM($H$34:BA$34),$H$6:$DS$6,0))),0)</f>
        <v>0</v>
      </c>
      <c r="BB109" s="283">
        <f>IFERROR($G$34*BB$34*$H13*BB21*(INDEX($H27:$K27,0,MATCH(SUM($H$34:BB$34),$H$6:$DS$6,0))),0)</f>
        <v>0</v>
      </c>
      <c r="BC109" s="283">
        <f>IFERROR($G$34*BC$34*$H13*BC21*(INDEX($H27:$K27,0,MATCH(SUM($H$34:BC$34),$H$6:$DS$6,0))),0)</f>
        <v>0</v>
      </c>
      <c r="BD109" s="283">
        <f>IFERROR($G$34*BD$34*$H13*BD21*(INDEX($H27:$K27,0,MATCH(SUM($H$34:BD$34),$H$6:$DS$6,0))),0)</f>
        <v>0</v>
      </c>
      <c r="BE109" s="283">
        <f>IFERROR($G$34*BE$34*$H13*BE21*(INDEX($H27:$K27,0,MATCH(SUM($H$34:BE$34),$H$6:$DS$6,0))),0)</f>
        <v>0</v>
      </c>
      <c r="BF109" s="283">
        <f>IFERROR($G$34*BF$34*$H13*BF21*(INDEX($H27:$K27,0,MATCH(SUM($H$34:BF$34),$H$6:$DS$6,0))),0)</f>
        <v>0</v>
      </c>
      <c r="BG109" s="283">
        <f>IFERROR($G$34*BG$34*$H13*BG21*(INDEX($H27:$K27,0,MATCH(SUM($H$34:BG$34),$H$6:$DS$6,0))),0)</f>
        <v>0</v>
      </c>
      <c r="BH109" s="283">
        <f>IFERROR($G$34*BH$34*$H13*BH21*(INDEX($H27:$K27,0,MATCH(SUM($H$34:BH$34),$H$6:$DS$6,0))),0)</f>
        <v>0</v>
      </c>
      <c r="BI109" s="283">
        <f>IFERROR($G$34*BI$34*$H13*BI21*(INDEX($H27:$K27,0,MATCH(SUM($H$34:BI$34),$H$6:$DS$6,0))),0)</f>
        <v>0</v>
      </c>
      <c r="BJ109" s="283">
        <f>IFERROR($G$34*BJ$34*$H13*BJ21*(INDEX($H27:$K27,0,MATCH(SUM($H$34:BJ$34),$H$6:$DS$6,0))),0)</f>
        <v>0</v>
      </c>
      <c r="BK109" s="283">
        <f>IFERROR($G$34*BK$34*$H13*BK21*(INDEX($H27:$K27,0,MATCH(SUM($H$34:BK$34),$H$6:$DS$6,0))),0)</f>
        <v>0</v>
      </c>
      <c r="BL109" s="283">
        <f>IFERROR($G$34*BL$34*$H13*BL21*(INDEX($H27:$K27,0,MATCH(SUM($H$34:BL$34),$H$6:$DS$6,0))),0)</f>
        <v>0</v>
      </c>
      <c r="BM109" s="283">
        <f>IFERROR($G$34*BM$34*$H13*BM21*(INDEX($H27:$K27,0,MATCH(SUM($H$34:BM$34),$H$6:$DS$6,0))),0)</f>
        <v>0</v>
      </c>
      <c r="BN109" s="283">
        <f>IFERROR($G$34*BN$34*$H13*BN21*(INDEX($H27:$K27,0,MATCH(SUM($H$34:BN$34),$H$6:$DS$6,0))),0)</f>
        <v>0</v>
      </c>
      <c r="BO109" s="283">
        <f>IFERROR($G$34*BO$34*$H13*BO21*(INDEX($H27:$K27,0,MATCH(SUM($H$34:BO$34),$H$6:$DS$6,0))),0)</f>
        <v>0</v>
      </c>
      <c r="BP109" s="283">
        <f>IFERROR($G$34*BP$34*$H13*BP21*(INDEX($H27:$K27,0,MATCH(SUM($H$34:BP$34),$H$6:$DS$6,0))),0)</f>
        <v>0</v>
      </c>
      <c r="BQ109" s="283">
        <f>IFERROR($G$34*BQ$34*$H13*BQ21*(INDEX($H27:$K27,0,MATCH(SUM($H$34:BQ$34),$H$6:$DS$6,0))),0)</f>
        <v>0</v>
      </c>
      <c r="BR109" s="283">
        <f>IFERROR($G$34*BR$34*$H13*BR21*(INDEX($H27:$K27,0,MATCH(SUM($H$34:BR$34),$H$6:$DS$6,0))),0)</f>
        <v>0</v>
      </c>
      <c r="BS109" s="283">
        <f>IFERROR($G$34*BS$34*$H13*BS21*(INDEX($H27:$K27,0,MATCH(SUM($H$34:BS$34),$H$6:$DS$6,0))),0)</f>
        <v>0</v>
      </c>
      <c r="BT109" s="283">
        <f>IFERROR($G$34*BT$34*$H13*BT21*(INDEX($H27:$K27,0,MATCH(SUM($H$34:BT$34),$H$6:$DS$6,0))),0)</f>
        <v>0</v>
      </c>
      <c r="BU109" s="283">
        <f>IFERROR($G$34*BU$34*$H13*BU21*(INDEX($H27:$K27,0,MATCH(SUM($H$34:BU$34),$H$6:$DS$6,0))),0)</f>
        <v>0</v>
      </c>
      <c r="BV109" s="283">
        <f>IFERROR($G$34*BV$34*$H13*BV21*(INDEX($H27:$K27,0,MATCH(SUM($H$34:BV$34),$H$6:$DS$6,0))),0)</f>
        <v>0</v>
      </c>
      <c r="BW109" s="283">
        <f>IFERROR($G$34*BW$34*$H13*BW21*(INDEX($H27:$K27,0,MATCH(SUM($H$34:BW$34),$H$6:$DS$6,0))),0)</f>
        <v>0</v>
      </c>
      <c r="BX109" s="283">
        <f>IFERROR($G$34*BX$34*$H13*BX21*(INDEX($H27:$K27,0,MATCH(SUM($H$34:BX$34),$H$6:$DS$6,0))),0)</f>
        <v>0</v>
      </c>
      <c r="BY109" s="283">
        <f>IFERROR($G$34*BY$34*$H13*BY21*(INDEX($H27:$K27,0,MATCH(SUM($H$34:BY$34),$H$6:$DS$6,0))),0)</f>
        <v>0</v>
      </c>
      <c r="BZ109" s="283">
        <f>IFERROR($G$34*BZ$34*$H13*BZ21*(INDEX($H27:$K27,0,MATCH(SUM($H$34:BZ$34),$H$6:$DS$6,0))),0)</f>
        <v>0</v>
      </c>
      <c r="CA109" s="283">
        <f>IFERROR($G$34*CA$34*$H13*CA21*(INDEX($H27:$K27,0,MATCH(SUM($H$34:CA$34),$H$6:$DS$6,0))),0)</f>
        <v>0</v>
      </c>
      <c r="CB109" s="283">
        <f>IFERROR($G$34*CB$34*$H13*CB21*(INDEX($H27:$K27,0,MATCH(SUM($H$34:CB$34),$H$6:$DS$6,0))),0)</f>
        <v>0</v>
      </c>
      <c r="CC109" s="283">
        <f>IFERROR($G$34*CC$34*$H13*CC21*(INDEX($H27:$K27,0,MATCH(SUM($H$34:CC$34),$H$6:$DS$6,0))),0)</f>
        <v>0</v>
      </c>
      <c r="CD109" s="283">
        <f>IFERROR($G$34*CD$34*$H13*CD21*(INDEX($H27:$K27,0,MATCH(SUM($H$34:CD$34),$H$6:$DS$6,0))),0)</f>
        <v>0</v>
      </c>
      <c r="CE109" s="283">
        <f>IFERROR($G$34*CE$34*$H13*CE21*(INDEX($H27:$K27,0,MATCH(SUM($H$34:CE$34),$H$6:$DS$6,0))),0)</f>
        <v>0</v>
      </c>
      <c r="CF109" s="283">
        <f>IFERROR($G$34*CF$34*$H13*CF21*(INDEX($H27:$K27,0,MATCH(SUM($H$34:CF$34),$H$6:$DS$6,0))),0)</f>
        <v>0</v>
      </c>
      <c r="CG109" s="283">
        <f>IFERROR($G$34*CG$34*$H13*CG21*(INDEX($H27:$K27,0,MATCH(SUM($H$34:CG$34),$H$6:$DS$6,0))),0)</f>
        <v>0</v>
      </c>
      <c r="CH109" s="283">
        <f>IFERROR($G$34*CH$34*$H13*CH21*(INDEX($H27:$K27,0,MATCH(SUM($H$34:CH$34),$H$6:$DS$6,0))),0)</f>
        <v>0</v>
      </c>
      <c r="CI109" s="283">
        <f>IFERROR($G$34*CI$34*$H13*CI21*(INDEX($H27:$K27,0,MATCH(SUM($H$34:CI$34),$H$6:$DS$6,0))),0)</f>
        <v>0</v>
      </c>
      <c r="CJ109" s="283">
        <f>IFERROR($G$34*CJ$34*$H13*CJ21*(INDEX($H27:$K27,0,MATCH(SUM($H$34:CJ$34),$H$6:$DS$6,0))),0)</f>
        <v>0</v>
      </c>
      <c r="CK109" s="283">
        <f>IFERROR($G$34*CK$34*$H13*CK21*(INDEX($H27:$K27,0,MATCH(SUM($H$34:CK$34),$H$6:$DS$6,0))),0)</f>
        <v>0</v>
      </c>
      <c r="CL109" s="283">
        <f>IFERROR($G$34*CL$34*$H13*CL21*(INDEX($H27:$K27,0,MATCH(SUM($H$34:CL$34),$H$6:$DS$6,0))),0)</f>
        <v>0</v>
      </c>
      <c r="CM109" s="283">
        <f>IFERROR($G$34*CM$34*$H13*CM21*(INDEX($H27:$K27,0,MATCH(SUM($H$34:CM$34),$H$6:$DS$6,0))),0)</f>
        <v>0</v>
      </c>
      <c r="CN109" s="283">
        <f>IFERROR($G$34*CN$34*$H13*CN21*(INDEX($H27:$K27,0,MATCH(SUM($H$34:CN$34),$H$6:$DS$6,0))),0)</f>
        <v>0</v>
      </c>
      <c r="CO109" s="283">
        <f>IFERROR($G$34*CO$34*$H13*CO21*(INDEX($H27:$K27,0,MATCH(SUM($H$34:CO$34),$H$6:$DS$6,0))),0)</f>
        <v>0</v>
      </c>
      <c r="CP109" s="283">
        <f>IFERROR($G$34*CP$34*$H13*CP21*(INDEX($H27:$K27,0,MATCH(SUM($H$34:CP$34),$H$6:$DS$6,0))),0)</f>
        <v>0</v>
      </c>
      <c r="CQ109" s="283">
        <f>IFERROR($G$34*CQ$34*$H13*CQ21*(INDEX($H27:$K27,0,MATCH(SUM($H$34:CQ$34),$H$6:$DS$6,0))),0)</f>
        <v>0</v>
      </c>
      <c r="CR109" s="283">
        <f>IFERROR($G$34*CR$34*$H13*CR21*(INDEX($H27:$K27,0,MATCH(SUM($H$34:CR$34),$H$6:$DS$6,0))),0)</f>
        <v>0</v>
      </c>
      <c r="CS109" s="283">
        <f>IFERROR($G$34*CS$34*$H13*CS21*(INDEX($H27:$K27,0,MATCH(SUM($H$34:CS$34),$H$6:$DS$6,0))),0)</f>
        <v>0</v>
      </c>
      <c r="CT109" s="283">
        <f>IFERROR($G$34*CT$34*$H13*CT21*(INDEX($H27:$K27,0,MATCH(SUM($H$34:CT$34),$H$6:$DS$6,0))),0)</f>
        <v>0</v>
      </c>
      <c r="CU109" s="283">
        <f>IFERROR($G$34*CU$34*$H13*CU21*(INDEX($H27:$K27,0,MATCH(SUM($H$34:CU$34),$H$6:$DS$6,0))),0)</f>
        <v>0</v>
      </c>
      <c r="CV109" s="283">
        <f>IFERROR($G$34*CV$34*$H13*CV21*(INDEX($H27:$K27,0,MATCH(SUM($H$34:CV$34),$H$6:$DS$6,0))),0)</f>
        <v>0</v>
      </c>
      <c r="CW109" s="283">
        <f>IFERROR($G$34*CW$34*$H13*CW21*(INDEX($H27:$K27,0,MATCH(SUM($H$34:CW$34),$H$6:$DS$6,0))),0)</f>
        <v>0</v>
      </c>
      <c r="CX109" s="283">
        <f>IFERROR($G$34*CX$34*$H13*CX21*(INDEX($H27:$K27,0,MATCH(SUM($H$34:CX$34),$H$6:$DS$6,0))),0)</f>
        <v>0</v>
      </c>
      <c r="CY109" s="283">
        <f>IFERROR($G$34*CY$34*$H13*CY21*(INDEX($H27:$K27,0,MATCH(SUM($H$34:CY$34),$H$6:$DS$6,0))),0)</f>
        <v>0</v>
      </c>
      <c r="CZ109" s="283">
        <f>IFERROR($G$34*CZ$34*$H13*CZ21*(INDEX($H27:$K27,0,MATCH(SUM($H$34:CZ$34),$H$6:$DS$6,0))),0)</f>
        <v>0</v>
      </c>
      <c r="DA109" s="283">
        <f>IFERROR($G$34*DA$34*$H13*DA21*(INDEX($H27:$K27,0,MATCH(SUM($H$34:DA$34),$H$6:$DS$6,0))),0)</f>
        <v>0</v>
      </c>
      <c r="DB109" s="283">
        <f>IFERROR($G$34*DB$34*$H13*DB21*(INDEX($H27:$K27,0,MATCH(SUM($H$34:DB$34),$H$6:$DS$6,0))),0)</f>
        <v>0</v>
      </c>
      <c r="DC109" s="283">
        <f>IFERROR($G$34*DC$34*$H13*DC21*(INDEX($H27:$K27,0,MATCH(SUM($H$34:DC$34),$H$6:$DS$6,0))),0)</f>
        <v>0</v>
      </c>
      <c r="DD109" s="283">
        <f>IFERROR($G$34*DD$34*$H13*DD21*(INDEX($H27:$K27,0,MATCH(SUM($H$34:DD$34),$H$6:$DS$6,0))),0)</f>
        <v>0</v>
      </c>
      <c r="DE109" s="283">
        <f>IFERROR($G$34*DE$34*$H13*DE21*(INDEX($H27:$K27,0,MATCH(SUM($H$34:DE$34),$H$6:$DS$6,0))),0)</f>
        <v>0</v>
      </c>
      <c r="DF109" s="283">
        <f>IFERROR($G$34*DF$34*$H13*DF21*(INDEX($H27:$K27,0,MATCH(SUM($H$34:DF$34),$H$6:$DS$6,0))),0)</f>
        <v>0</v>
      </c>
      <c r="DG109" s="283">
        <f>IFERROR($G$34*DG$34*$H13*DG21*(INDEX($H27:$K27,0,MATCH(SUM($H$34:DG$34),$H$6:$DS$6,0))),0)</f>
        <v>0</v>
      </c>
      <c r="DH109" s="283">
        <f>IFERROR($G$34*DH$34*$H13*DH21*(INDEX($H27:$K27,0,MATCH(SUM($H$34:DH$34),$H$6:$DS$6,0))),0)</f>
        <v>0</v>
      </c>
      <c r="DI109" s="283">
        <f>IFERROR($G$34*DI$34*$H13*DI21*(INDEX($H27:$K27,0,MATCH(SUM($H$34:DI$34),$H$6:$DS$6,0))),0)</f>
        <v>0</v>
      </c>
      <c r="DJ109" s="283">
        <f>IFERROR($G$34*DJ$34*$H13*DJ21*(INDEX($H27:$K27,0,MATCH(SUM($H$34:DJ$34),$H$6:$DS$6,0))),0)</f>
        <v>0</v>
      </c>
      <c r="DK109" s="283">
        <f>IFERROR($G$34*DK$34*$H13*DK21*(INDEX($H27:$K27,0,MATCH(SUM($H$34:DK$34),$H$6:$DS$6,0))),0)</f>
        <v>0</v>
      </c>
      <c r="DL109" s="283">
        <f>IFERROR($G$34*DL$34*$H13*DL21*(INDEX($H27:$K27,0,MATCH(SUM($H$34:DL$34),$H$6:$DS$6,0))),0)</f>
        <v>0</v>
      </c>
      <c r="DM109" s="283">
        <f>IFERROR($G$34*DM$34*$H13*DM21*(INDEX($H27:$K27,0,MATCH(SUM($H$34:DM$34),$H$6:$DS$6,0))),0)</f>
        <v>0</v>
      </c>
      <c r="DN109" s="283">
        <f>IFERROR($G$34*DN$34*$H13*DN21*(INDEX($H27:$K27,0,MATCH(SUM($H$34:DN$34),$H$6:$DS$6,0))),0)</f>
        <v>0</v>
      </c>
      <c r="DO109" s="283">
        <f>IFERROR($G$34*DO$34*$H13*DO21*(INDEX($H27:$K27,0,MATCH(SUM($H$34:DO$34),$H$6:$DS$6,0))),0)</f>
        <v>0</v>
      </c>
      <c r="DP109" s="283">
        <f>IFERROR($G$34*DP$34*$H13*DP21*(INDEX($H27:$K27,0,MATCH(SUM($H$34:DP$34),$H$6:$DS$6,0))),0)</f>
        <v>0</v>
      </c>
      <c r="DQ109" s="283">
        <f>IFERROR($G$34*DQ$34*$H13*DQ21*(INDEX($H27:$K27,0,MATCH(SUM($H$34:DQ$34),$H$6:$DS$6,0))),0)</f>
        <v>0</v>
      </c>
      <c r="DR109" s="283">
        <f>IFERROR($G$34*DR$34*$H13*DR21*(INDEX($H27:$K27,0,MATCH(SUM($H$34:DR$34),$H$6:$DS$6,0))),0)</f>
        <v>0</v>
      </c>
      <c r="DS109" s="283">
        <f>IFERROR($G$34*DS$34*$H13*DS21*(INDEX($H27:$K27,0,MATCH(SUM($H$34:DS$34),$H$6:$DS$6,0))),0)</f>
        <v>0</v>
      </c>
      <c r="DT109" s="279"/>
    </row>
    <row r="110" spans="2:124" x14ac:dyDescent="0.3">
      <c r="C110" s="279"/>
      <c r="D110" s="280" t="str">
        <f t="shared" si="60"/>
        <v>Effective Land cost</v>
      </c>
      <c r="E110" s="280"/>
      <c r="F110" s="281" t="str">
        <f t="shared" si="61"/>
        <v>INR Mn</v>
      </c>
      <c r="G110" s="282">
        <f t="shared" si="62"/>
        <v>90</v>
      </c>
      <c r="H110" s="283">
        <f>IFERROR($G$34*H$34*$H14*H22*(INDEX($H28:$K28,0,MATCH(SUM($H$34:H$34),$H$6:$DS$6,0))),0)</f>
        <v>0</v>
      </c>
      <c r="I110" s="283">
        <f>IFERROR($G$34*I$34*$H14*I22*(INDEX($H28:$K28,0,MATCH(SUM($H$34:I$34),$H$6:$DS$6,0))),0)</f>
        <v>0</v>
      </c>
      <c r="J110" s="283">
        <f>IFERROR($G$34*J$34*$H14*J22*(INDEX($H28:$K28,0,MATCH(SUM($H$34:J$34),$H$6:$DS$6,0))),0)</f>
        <v>0</v>
      </c>
      <c r="K110" s="283">
        <f>IFERROR($G$34*K$34*$H14*K22*(INDEX($H28:$K28,0,MATCH(SUM($H$34:K$34),$H$6:$DS$6,0))),0)</f>
        <v>0</v>
      </c>
      <c r="L110" s="283">
        <f>IFERROR($G$34*L$34*$H14*L22*(INDEX($H28:$K28,0,MATCH(SUM($H$34:L$34),$H$6:$DS$6,0))),0)</f>
        <v>0</v>
      </c>
      <c r="M110" s="283">
        <f>IFERROR($G$34*M$34*$H14*M22*(INDEX($H28:$K28,0,MATCH(SUM($H$34:M$34),$H$6:$DS$6,0))),0)</f>
        <v>0</v>
      </c>
      <c r="N110" s="283">
        <f>IFERROR($G$34*N$34*$H14*N22*(INDEX($H28:$K28,0,MATCH(SUM($H$34:N$34),$H$6:$DS$6,0))),0)</f>
        <v>0</v>
      </c>
      <c r="O110" s="283">
        <f>IFERROR($G$34*O$34*$H14*O22*(INDEX($H28:$K28,0,MATCH(SUM($H$34:O$34),$H$6:$DS$6,0))),0)</f>
        <v>0</v>
      </c>
      <c r="P110" s="283">
        <f>IFERROR($G$34*P$34*$H14*P22*(INDEX($H28:$K28,0,MATCH(SUM($H$34:P$34),$H$6:$DS$6,0))),0)</f>
        <v>0</v>
      </c>
      <c r="Q110" s="283">
        <f>IFERROR($G$34*Q$34*$H14*Q22*(INDEX($H28:$K28,0,MATCH(SUM($H$34:Q$34),$H$6:$DS$6,0))),0)</f>
        <v>0</v>
      </c>
      <c r="R110" s="283">
        <f>IFERROR($G$34*R$34*$H14*R22*(INDEX($H28:$K28,0,MATCH(SUM($H$34:R$34),$H$6:$DS$6,0))),0)</f>
        <v>0</v>
      </c>
      <c r="S110" s="283">
        <f>IFERROR($G$34*S$34*$H14*S22*(INDEX($H28:$K28,0,MATCH(SUM($H$34:S$34),$H$6:$DS$6,0))),0)</f>
        <v>0</v>
      </c>
      <c r="T110" s="283">
        <f>IFERROR($G$34*T$34*$H14*T22*(INDEX($H28:$K28,0,MATCH(SUM($H$34:T$34),$H$6:$DS$6,0))),0)</f>
        <v>90</v>
      </c>
      <c r="U110" s="283">
        <f>IFERROR($G$34*U$34*$H14*U22*(INDEX($H28:$K28,0,MATCH(SUM($H$34:U$34),$H$6:$DS$6,0))),0)</f>
        <v>0</v>
      </c>
      <c r="V110" s="283">
        <f>IFERROR($G$34*V$34*$H14*V22*(INDEX($H28:$K28,0,MATCH(SUM($H$34:V$34),$H$6:$DS$6,0))),0)</f>
        <v>0</v>
      </c>
      <c r="W110" s="283">
        <f>IFERROR($G$34*W$34*$H14*W22*(INDEX($H28:$K28,0,MATCH(SUM($H$34:W$34),$H$6:$DS$6,0))),0)</f>
        <v>0</v>
      </c>
      <c r="X110" s="283">
        <f>IFERROR($G$34*X$34*$H14*X22*(INDEX($H28:$K28,0,MATCH(SUM($H$34:X$34),$H$6:$DS$6,0))),0)</f>
        <v>0</v>
      </c>
      <c r="Y110" s="283">
        <f>IFERROR($G$34*Y$34*$H14*Y22*(INDEX($H28:$K28,0,MATCH(SUM($H$34:Y$34),$H$6:$DS$6,0))),0)</f>
        <v>0</v>
      </c>
      <c r="Z110" s="283">
        <f>IFERROR($G$34*Z$34*$H14*Z22*(INDEX($H28:$K28,0,MATCH(SUM($H$34:Z$34),$H$6:$DS$6,0))),0)</f>
        <v>0</v>
      </c>
      <c r="AA110" s="283">
        <f>IFERROR($G$34*AA$34*$H14*AA22*(INDEX($H28:$K28,0,MATCH(SUM($H$34:AA$34),$H$6:$DS$6,0))),0)</f>
        <v>0</v>
      </c>
      <c r="AB110" s="283">
        <f>IFERROR($G$34*AB$34*$H14*AB22*(INDEX($H28:$K28,0,MATCH(SUM($H$34:AB$34),$H$6:$DS$6,0))),0)</f>
        <v>0</v>
      </c>
      <c r="AC110" s="283">
        <f>IFERROR($G$34*AC$34*$H14*AC22*(INDEX($H28:$K28,0,MATCH(SUM($H$34:AC$34),$H$6:$DS$6,0))),0)</f>
        <v>0</v>
      </c>
      <c r="AD110" s="283">
        <f>IFERROR($G$34*AD$34*$H14*AD22*(INDEX($H28:$K28,0,MATCH(SUM($H$34:AD$34),$H$6:$DS$6,0))),0)</f>
        <v>0</v>
      </c>
      <c r="AE110" s="283">
        <f>IFERROR($G$34*AE$34*$H14*AE22*(INDEX($H28:$K28,0,MATCH(SUM($H$34:AE$34),$H$6:$DS$6,0))),0)</f>
        <v>0</v>
      </c>
      <c r="AF110" s="283">
        <f>IFERROR($G$34*AF$34*$H14*AF22*(INDEX($H28:$K28,0,MATCH(SUM($H$34:AF$34),$H$6:$DS$6,0))),0)</f>
        <v>0</v>
      </c>
      <c r="AG110" s="283">
        <f>IFERROR($G$34*AG$34*$H14*AG22*(INDEX($H28:$K28,0,MATCH(SUM($H$34:AG$34),$H$6:$DS$6,0))),0)</f>
        <v>0</v>
      </c>
      <c r="AH110" s="283">
        <f>IFERROR($G$34*AH$34*$H14*AH22*(INDEX($H28:$K28,0,MATCH(SUM($H$34:AH$34),$H$6:$DS$6,0))),0)</f>
        <v>0</v>
      </c>
      <c r="AI110" s="283">
        <f>IFERROR($G$34*AI$34*$H14*AI22*(INDEX($H28:$K28,0,MATCH(SUM($H$34:AI$34),$H$6:$DS$6,0))),0)</f>
        <v>0</v>
      </c>
      <c r="AJ110" s="283">
        <f>IFERROR($G$34*AJ$34*$H14*AJ22*(INDEX($H28:$K28,0,MATCH(SUM($H$34:AJ$34),$H$6:$DS$6,0))),0)</f>
        <v>0</v>
      </c>
      <c r="AK110" s="283">
        <f>IFERROR($G$34*AK$34*$H14*AK22*(INDEX($H28:$K28,0,MATCH(SUM($H$34:AK$34),$H$6:$DS$6,0))),0)</f>
        <v>0</v>
      </c>
      <c r="AL110" s="283">
        <f>IFERROR($G$34*AL$34*$H14*AL22*(INDEX($H28:$K28,0,MATCH(SUM($H$34:AL$34),$H$6:$DS$6,0))),0)</f>
        <v>0</v>
      </c>
      <c r="AM110" s="283">
        <f>IFERROR($G$34*AM$34*$H14*AM22*(INDEX($H28:$K28,0,MATCH(SUM($H$34:AM$34),$H$6:$DS$6,0))),0)</f>
        <v>0</v>
      </c>
      <c r="AN110" s="283">
        <f>IFERROR($G$34*AN$34*$H14*AN22*(INDEX($H28:$K28,0,MATCH(SUM($H$34:AN$34),$H$6:$DS$6,0))),0)</f>
        <v>0</v>
      </c>
      <c r="AO110" s="283">
        <f>IFERROR($G$34*AO$34*$H14*AO22*(INDEX($H28:$K28,0,MATCH(SUM($H$34:AO$34),$H$6:$DS$6,0))),0)</f>
        <v>0</v>
      </c>
      <c r="AP110" s="283">
        <f>IFERROR($G$34*AP$34*$H14*AP22*(INDEX($H28:$K28,0,MATCH(SUM($H$34:AP$34),$H$6:$DS$6,0))),0)</f>
        <v>0</v>
      </c>
      <c r="AQ110" s="283">
        <f>IFERROR($G$34*AQ$34*$H14*AQ22*(INDEX($H28:$K28,0,MATCH(SUM($H$34:AQ$34),$H$6:$DS$6,0))),0)</f>
        <v>0</v>
      </c>
      <c r="AR110" s="283">
        <f>IFERROR($G$34*AR$34*$H14*AR22*(INDEX($H28:$K28,0,MATCH(SUM($H$34:AR$34),$H$6:$DS$6,0))),0)</f>
        <v>0</v>
      </c>
      <c r="AS110" s="283">
        <f>IFERROR($G$34*AS$34*$H14*AS22*(INDEX($H28:$K28,0,MATCH(SUM($H$34:AS$34),$H$6:$DS$6,0))),0)</f>
        <v>0</v>
      </c>
      <c r="AT110" s="283">
        <f>IFERROR($G$34*AT$34*$H14*AT22*(INDEX($H28:$K28,0,MATCH(SUM($H$34:AT$34),$H$6:$DS$6,0))),0)</f>
        <v>0</v>
      </c>
      <c r="AU110" s="283">
        <f>IFERROR($G$34*AU$34*$H14*AU22*(INDEX($H28:$K28,0,MATCH(SUM($H$34:AU$34),$H$6:$DS$6,0))),0)</f>
        <v>0</v>
      </c>
      <c r="AV110" s="283">
        <f>IFERROR($G$34*AV$34*$H14*AV22*(INDEX($H28:$K28,0,MATCH(SUM($H$34:AV$34),$H$6:$DS$6,0))),0)</f>
        <v>0</v>
      </c>
      <c r="AW110" s="283">
        <f>IFERROR($G$34*AW$34*$H14*AW22*(INDEX($H28:$K28,0,MATCH(SUM($H$34:AW$34),$H$6:$DS$6,0))),0)</f>
        <v>0</v>
      </c>
      <c r="AX110" s="283">
        <f>IFERROR($G$34*AX$34*$H14*AX22*(INDEX($H28:$K28,0,MATCH(SUM($H$34:AX$34),$H$6:$DS$6,0))),0)</f>
        <v>0</v>
      </c>
      <c r="AY110" s="283">
        <f>IFERROR($G$34*AY$34*$H14*AY22*(INDEX($H28:$K28,0,MATCH(SUM($H$34:AY$34),$H$6:$DS$6,0))),0)</f>
        <v>0</v>
      </c>
      <c r="AZ110" s="283">
        <f>IFERROR($G$34*AZ$34*$H14*AZ22*(INDEX($H28:$K28,0,MATCH(SUM($H$34:AZ$34),$H$6:$DS$6,0))),0)</f>
        <v>0</v>
      </c>
      <c r="BA110" s="283">
        <f>IFERROR($G$34*BA$34*$H14*BA22*(INDEX($H28:$K28,0,MATCH(SUM($H$34:BA$34),$H$6:$DS$6,0))),0)</f>
        <v>0</v>
      </c>
      <c r="BB110" s="283">
        <f>IFERROR($G$34*BB$34*$H14*BB22*(INDEX($H28:$K28,0,MATCH(SUM($H$34:BB$34),$H$6:$DS$6,0))),0)</f>
        <v>0</v>
      </c>
      <c r="BC110" s="283">
        <f>IFERROR($G$34*BC$34*$H14*BC22*(INDEX($H28:$K28,0,MATCH(SUM($H$34:BC$34),$H$6:$DS$6,0))),0)</f>
        <v>0</v>
      </c>
      <c r="BD110" s="283">
        <f>IFERROR($G$34*BD$34*$H14*BD22*(INDEX($H28:$K28,0,MATCH(SUM($H$34:BD$34),$H$6:$DS$6,0))),0)</f>
        <v>0</v>
      </c>
      <c r="BE110" s="283">
        <f>IFERROR($G$34*BE$34*$H14*BE22*(INDEX($H28:$K28,0,MATCH(SUM($H$34:BE$34),$H$6:$DS$6,0))),0)</f>
        <v>0</v>
      </c>
      <c r="BF110" s="283">
        <f>IFERROR($G$34*BF$34*$H14*BF22*(INDEX($H28:$K28,0,MATCH(SUM($H$34:BF$34),$H$6:$DS$6,0))),0)</f>
        <v>0</v>
      </c>
      <c r="BG110" s="283">
        <f>IFERROR($G$34*BG$34*$H14*BG22*(INDEX($H28:$K28,0,MATCH(SUM($H$34:BG$34),$H$6:$DS$6,0))),0)</f>
        <v>0</v>
      </c>
      <c r="BH110" s="283">
        <f>IFERROR($G$34*BH$34*$H14*BH22*(INDEX($H28:$K28,0,MATCH(SUM($H$34:BH$34),$H$6:$DS$6,0))),0)</f>
        <v>0</v>
      </c>
      <c r="BI110" s="283">
        <f>IFERROR($G$34*BI$34*$H14*BI22*(INDEX($H28:$K28,0,MATCH(SUM($H$34:BI$34),$H$6:$DS$6,0))),0)</f>
        <v>0</v>
      </c>
      <c r="BJ110" s="283">
        <f>IFERROR($G$34*BJ$34*$H14*BJ22*(INDEX($H28:$K28,0,MATCH(SUM($H$34:BJ$34),$H$6:$DS$6,0))),0)</f>
        <v>0</v>
      </c>
      <c r="BK110" s="283">
        <f>IFERROR($G$34*BK$34*$H14*BK22*(INDEX($H28:$K28,0,MATCH(SUM($H$34:BK$34),$H$6:$DS$6,0))),0)</f>
        <v>0</v>
      </c>
      <c r="BL110" s="283">
        <f>IFERROR($G$34*BL$34*$H14*BL22*(INDEX($H28:$K28,0,MATCH(SUM($H$34:BL$34),$H$6:$DS$6,0))),0)</f>
        <v>0</v>
      </c>
      <c r="BM110" s="283">
        <f>IFERROR($G$34*BM$34*$H14*BM22*(INDEX($H28:$K28,0,MATCH(SUM($H$34:BM$34),$H$6:$DS$6,0))),0)</f>
        <v>0</v>
      </c>
      <c r="BN110" s="283">
        <f>IFERROR($G$34*BN$34*$H14*BN22*(INDEX($H28:$K28,0,MATCH(SUM($H$34:BN$34),$H$6:$DS$6,0))),0)</f>
        <v>0</v>
      </c>
      <c r="BO110" s="283">
        <f>IFERROR($G$34*BO$34*$H14*BO22*(INDEX($H28:$K28,0,MATCH(SUM($H$34:BO$34),$H$6:$DS$6,0))),0)</f>
        <v>0</v>
      </c>
      <c r="BP110" s="283">
        <f>IFERROR($G$34*BP$34*$H14*BP22*(INDEX($H28:$K28,0,MATCH(SUM($H$34:BP$34),$H$6:$DS$6,0))),0)</f>
        <v>0</v>
      </c>
      <c r="BQ110" s="283">
        <f>IFERROR($G$34*BQ$34*$H14*BQ22*(INDEX($H28:$K28,0,MATCH(SUM($H$34:BQ$34),$H$6:$DS$6,0))),0)</f>
        <v>0</v>
      </c>
      <c r="BR110" s="283">
        <f>IFERROR($G$34*BR$34*$H14*BR22*(INDEX($H28:$K28,0,MATCH(SUM($H$34:BR$34),$H$6:$DS$6,0))),0)</f>
        <v>0</v>
      </c>
      <c r="BS110" s="283">
        <f>IFERROR($G$34*BS$34*$H14*BS22*(INDEX($H28:$K28,0,MATCH(SUM($H$34:BS$34),$H$6:$DS$6,0))),0)</f>
        <v>0</v>
      </c>
      <c r="BT110" s="283">
        <f>IFERROR($G$34*BT$34*$H14*BT22*(INDEX($H28:$K28,0,MATCH(SUM($H$34:BT$34),$H$6:$DS$6,0))),0)</f>
        <v>0</v>
      </c>
      <c r="BU110" s="283">
        <f>IFERROR($G$34*BU$34*$H14*BU22*(INDEX($H28:$K28,0,MATCH(SUM($H$34:BU$34),$H$6:$DS$6,0))),0)</f>
        <v>0</v>
      </c>
      <c r="BV110" s="283">
        <f>IFERROR($G$34*BV$34*$H14*BV22*(INDEX($H28:$K28,0,MATCH(SUM($H$34:BV$34),$H$6:$DS$6,0))),0)</f>
        <v>0</v>
      </c>
      <c r="BW110" s="283">
        <f>IFERROR($G$34*BW$34*$H14*BW22*(INDEX($H28:$K28,0,MATCH(SUM($H$34:BW$34),$H$6:$DS$6,0))),0)</f>
        <v>0</v>
      </c>
      <c r="BX110" s="283">
        <f>IFERROR($G$34*BX$34*$H14*BX22*(INDEX($H28:$K28,0,MATCH(SUM($H$34:BX$34),$H$6:$DS$6,0))),0)</f>
        <v>0</v>
      </c>
      <c r="BY110" s="283">
        <f>IFERROR($G$34*BY$34*$H14*BY22*(INDEX($H28:$K28,0,MATCH(SUM($H$34:BY$34),$H$6:$DS$6,0))),0)</f>
        <v>0</v>
      </c>
      <c r="BZ110" s="283">
        <f>IFERROR($G$34*BZ$34*$H14*BZ22*(INDEX($H28:$K28,0,MATCH(SUM($H$34:BZ$34),$H$6:$DS$6,0))),0)</f>
        <v>0</v>
      </c>
      <c r="CA110" s="283">
        <f>IFERROR($G$34*CA$34*$H14*CA22*(INDEX($H28:$K28,0,MATCH(SUM($H$34:CA$34),$H$6:$DS$6,0))),0)</f>
        <v>0</v>
      </c>
      <c r="CB110" s="283">
        <f>IFERROR($G$34*CB$34*$H14*CB22*(INDEX($H28:$K28,0,MATCH(SUM($H$34:CB$34),$H$6:$DS$6,0))),0)</f>
        <v>0</v>
      </c>
      <c r="CC110" s="283">
        <f>IFERROR($G$34*CC$34*$H14*CC22*(INDEX($H28:$K28,0,MATCH(SUM($H$34:CC$34),$H$6:$DS$6,0))),0)</f>
        <v>0</v>
      </c>
      <c r="CD110" s="283">
        <f>IFERROR($G$34*CD$34*$H14*CD22*(INDEX($H28:$K28,0,MATCH(SUM($H$34:CD$34),$H$6:$DS$6,0))),0)</f>
        <v>0</v>
      </c>
      <c r="CE110" s="283">
        <f>IFERROR($G$34*CE$34*$H14*CE22*(INDEX($H28:$K28,0,MATCH(SUM($H$34:CE$34),$H$6:$DS$6,0))),0)</f>
        <v>0</v>
      </c>
      <c r="CF110" s="283">
        <f>IFERROR($G$34*CF$34*$H14*CF22*(INDEX($H28:$K28,0,MATCH(SUM($H$34:CF$34),$H$6:$DS$6,0))),0)</f>
        <v>0</v>
      </c>
      <c r="CG110" s="283">
        <f>IFERROR($G$34*CG$34*$H14*CG22*(INDEX($H28:$K28,0,MATCH(SUM($H$34:CG$34),$H$6:$DS$6,0))),0)</f>
        <v>0</v>
      </c>
      <c r="CH110" s="283">
        <f>IFERROR($G$34*CH$34*$H14*CH22*(INDEX($H28:$K28,0,MATCH(SUM($H$34:CH$34),$H$6:$DS$6,0))),0)</f>
        <v>0</v>
      </c>
      <c r="CI110" s="283">
        <f>IFERROR($G$34*CI$34*$H14*CI22*(INDEX($H28:$K28,0,MATCH(SUM($H$34:CI$34),$H$6:$DS$6,0))),0)</f>
        <v>0</v>
      </c>
      <c r="CJ110" s="283">
        <f>IFERROR($G$34*CJ$34*$H14*CJ22*(INDEX($H28:$K28,0,MATCH(SUM($H$34:CJ$34),$H$6:$DS$6,0))),0)</f>
        <v>0</v>
      </c>
      <c r="CK110" s="283">
        <f>IFERROR($G$34*CK$34*$H14*CK22*(INDEX($H28:$K28,0,MATCH(SUM($H$34:CK$34),$H$6:$DS$6,0))),0)</f>
        <v>0</v>
      </c>
      <c r="CL110" s="283">
        <f>IFERROR($G$34*CL$34*$H14*CL22*(INDEX($H28:$K28,0,MATCH(SUM($H$34:CL$34),$H$6:$DS$6,0))),0)</f>
        <v>0</v>
      </c>
      <c r="CM110" s="283">
        <f>IFERROR($G$34*CM$34*$H14*CM22*(INDEX($H28:$K28,0,MATCH(SUM($H$34:CM$34),$H$6:$DS$6,0))),0)</f>
        <v>0</v>
      </c>
      <c r="CN110" s="283">
        <f>IFERROR($G$34*CN$34*$H14*CN22*(INDEX($H28:$K28,0,MATCH(SUM($H$34:CN$34),$H$6:$DS$6,0))),0)</f>
        <v>0</v>
      </c>
      <c r="CO110" s="283">
        <f>IFERROR($G$34*CO$34*$H14*CO22*(INDEX($H28:$K28,0,MATCH(SUM($H$34:CO$34),$H$6:$DS$6,0))),0)</f>
        <v>0</v>
      </c>
      <c r="CP110" s="283">
        <f>IFERROR($G$34*CP$34*$H14*CP22*(INDEX($H28:$K28,0,MATCH(SUM($H$34:CP$34),$H$6:$DS$6,0))),0)</f>
        <v>0</v>
      </c>
      <c r="CQ110" s="283">
        <f>IFERROR($G$34*CQ$34*$H14*CQ22*(INDEX($H28:$K28,0,MATCH(SUM($H$34:CQ$34),$H$6:$DS$6,0))),0)</f>
        <v>0</v>
      </c>
      <c r="CR110" s="283">
        <f>IFERROR($G$34*CR$34*$H14*CR22*(INDEX($H28:$K28,0,MATCH(SUM($H$34:CR$34),$H$6:$DS$6,0))),0)</f>
        <v>0</v>
      </c>
      <c r="CS110" s="283">
        <f>IFERROR($G$34*CS$34*$H14*CS22*(INDEX($H28:$K28,0,MATCH(SUM($H$34:CS$34),$H$6:$DS$6,0))),0)</f>
        <v>0</v>
      </c>
      <c r="CT110" s="283">
        <f>IFERROR($G$34*CT$34*$H14*CT22*(INDEX($H28:$K28,0,MATCH(SUM($H$34:CT$34),$H$6:$DS$6,0))),0)</f>
        <v>0</v>
      </c>
      <c r="CU110" s="283">
        <f>IFERROR($G$34*CU$34*$H14*CU22*(INDEX($H28:$K28,0,MATCH(SUM($H$34:CU$34),$H$6:$DS$6,0))),0)</f>
        <v>0</v>
      </c>
      <c r="CV110" s="283">
        <f>IFERROR($G$34*CV$34*$H14*CV22*(INDEX($H28:$K28,0,MATCH(SUM($H$34:CV$34),$H$6:$DS$6,0))),0)</f>
        <v>0</v>
      </c>
      <c r="CW110" s="283">
        <f>IFERROR($G$34*CW$34*$H14*CW22*(INDEX($H28:$K28,0,MATCH(SUM($H$34:CW$34),$H$6:$DS$6,0))),0)</f>
        <v>0</v>
      </c>
      <c r="CX110" s="283">
        <f>IFERROR($G$34*CX$34*$H14*CX22*(INDEX($H28:$K28,0,MATCH(SUM($H$34:CX$34),$H$6:$DS$6,0))),0)</f>
        <v>0</v>
      </c>
      <c r="CY110" s="283">
        <f>IFERROR($G$34*CY$34*$H14*CY22*(INDEX($H28:$K28,0,MATCH(SUM($H$34:CY$34),$H$6:$DS$6,0))),0)</f>
        <v>0</v>
      </c>
      <c r="CZ110" s="283">
        <f>IFERROR($G$34*CZ$34*$H14*CZ22*(INDEX($H28:$K28,0,MATCH(SUM($H$34:CZ$34),$H$6:$DS$6,0))),0)</f>
        <v>0</v>
      </c>
      <c r="DA110" s="283">
        <f>IFERROR($G$34*DA$34*$H14*DA22*(INDEX($H28:$K28,0,MATCH(SUM($H$34:DA$34),$H$6:$DS$6,0))),0)</f>
        <v>0</v>
      </c>
      <c r="DB110" s="283">
        <f>IFERROR($G$34*DB$34*$H14*DB22*(INDEX($H28:$K28,0,MATCH(SUM($H$34:DB$34),$H$6:$DS$6,0))),0)</f>
        <v>0</v>
      </c>
      <c r="DC110" s="283">
        <f>IFERROR($G$34*DC$34*$H14*DC22*(INDEX($H28:$K28,0,MATCH(SUM($H$34:DC$34),$H$6:$DS$6,0))),0)</f>
        <v>0</v>
      </c>
      <c r="DD110" s="283">
        <f>IFERROR($G$34*DD$34*$H14*DD22*(INDEX($H28:$K28,0,MATCH(SUM($H$34:DD$34),$H$6:$DS$6,0))),0)</f>
        <v>0</v>
      </c>
      <c r="DE110" s="283">
        <f>IFERROR($G$34*DE$34*$H14*DE22*(INDEX($H28:$K28,0,MATCH(SUM($H$34:DE$34),$H$6:$DS$6,0))),0)</f>
        <v>0</v>
      </c>
      <c r="DF110" s="283">
        <f>IFERROR($G$34*DF$34*$H14*DF22*(INDEX($H28:$K28,0,MATCH(SUM($H$34:DF$34),$H$6:$DS$6,0))),0)</f>
        <v>0</v>
      </c>
      <c r="DG110" s="283">
        <f>IFERROR($G$34*DG$34*$H14*DG22*(INDEX($H28:$K28,0,MATCH(SUM($H$34:DG$34),$H$6:$DS$6,0))),0)</f>
        <v>0</v>
      </c>
      <c r="DH110" s="283">
        <f>IFERROR($G$34*DH$34*$H14*DH22*(INDEX($H28:$K28,0,MATCH(SUM($H$34:DH$34),$H$6:$DS$6,0))),0)</f>
        <v>0</v>
      </c>
      <c r="DI110" s="283">
        <f>IFERROR($G$34*DI$34*$H14*DI22*(INDEX($H28:$K28,0,MATCH(SUM($H$34:DI$34),$H$6:$DS$6,0))),0)</f>
        <v>0</v>
      </c>
      <c r="DJ110" s="283">
        <f>IFERROR($G$34*DJ$34*$H14*DJ22*(INDEX($H28:$K28,0,MATCH(SUM($H$34:DJ$34),$H$6:$DS$6,0))),0)</f>
        <v>0</v>
      </c>
      <c r="DK110" s="283">
        <f>IFERROR($G$34*DK$34*$H14*DK22*(INDEX($H28:$K28,0,MATCH(SUM($H$34:DK$34),$H$6:$DS$6,0))),0)</f>
        <v>0</v>
      </c>
      <c r="DL110" s="283">
        <f>IFERROR($G$34*DL$34*$H14*DL22*(INDEX($H28:$K28,0,MATCH(SUM($H$34:DL$34),$H$6:$DS$6,0))),0)</f>
        <v>0</v>
      </c>
      <c r="DM110" s="283">
        <f>IFERROR($G$34*DM$34*$H14*DM22*(INDEX($H28:$K28,0,MATCH(SUM($H$34:DM$34),$H$6:$DS$6,0))),0)</f>
        <v>0</v>
      </c>
      <c r="DN110" s="283">
        <f>IFERROR($G$34*DN$34*$H14*DN22*(INDEX($H28:$K28,0,MATCH(SUM($H$34:DN$34),$H$6:$DS$6,0))),0)</f>
        <v>0</v>
      </c>
      <c r="DO110" s="283">
        <f>IFERROR($G$34*DO$34*$H14*DO22*(INDEX($H28:$K28,0,MATCH(SUM($H$34:DO$34),$H$6:$DS$6,0))),0)</f>
        <v>0</v>
      </c>
      <c r="DP110" s="283">
        <f>IFERROR($G$34*DP$34*$H14*DP22*(INDEX($H28:$K28,0,MATCH(SUM($H$34:DP$34),$H$6:$DS$6,0))),0)</f>
        <v>0</v>
      </c>
      <c r="DQ110" s="283">
        <f>IFERROR($G$34*DQ$34*$H14*DQ22*(INDEX($H28:$K28,0,MATCH(SUM($H$34:DQ$34),$H$6:$DS$6,0))),0)</f>
        <v>0</v>
      </c>
      <c r="DR110" s="283">
        <f>IFERROR($G$34*DR$34*$H14*DR22*(INDEX($H28:$K28,0,MATCH(SUM($H$34:DR$34),$H$6:$DS$6,0))),0)</f>
        <v>0</v>
      </c>
      <c r="DS110" s="283">
        <f>IFERROR($G$34*DS$34*$H14*DS22*(INDEX($H28:$K28,0,MATCH(SUM($H$34:DS$34),$H$6:$DS$6,0))),0)</f>
        <v>0</v>
      </c>
      <c r="DT110" s="279"/>
    </row>
    <row r="111" spans="2:124" x14ac:dyDescent="0.3">
      <c r="C111" s="279"/>
      <c r="D111" s="280" t="str">
        <f t="shared" si="60"/>
        <v>IDC</v>
      </c>
      <c r="E111" s="280"/>
      <c r="F111" s="281" t="str">
        <f t="shared" si="61"/>
        <v>INR Mn</v>
      </c>
      <c r="G111" s="282">
        <f>SUM(H111:DS111)</f>
        <v>849.81411799812111</v>
      </c>
      <c r="H111" s="283">
        <f t="shared" ref="H111:AM111" si="63">H367</f>
        <v>0</v>
      </c>
      <c r="I111" s="283">
        <f t="shared" si="63"/>
        <v>0</v>
      </c>
      <c r="J111" s="283">
        <f t="shared" si="63"/>
        <v>0</v>
      </c>
      <c r="K111" s="283">
        <f t="shared" si="63"/>
        <v>0</v>
      </c>
      <c r="L111" s="283">
        <f t="shared" si="63"/>
        <v>0</v>
      </c>
      <c r="M111" s="283">
        <f t="shared" si="63"/>
        <v>0</v>
      </c>
      <c r="N111" s="283">
        <f t="shared" si="63"/>
        <v>0</v>
      </c>
      <c r="O111" s="283">
        <f t="shared" si="63"/>
        <v>0</v>
      </c>
      <c r="P111" s="283">
        <f t="shared" si="63"/>
        <v>0</v>
      </c>
      <c r="Q111" s="283">
        <f t="shared" si="63"/>
        <v>0</v>
      </c>
      <c r="R111" s="283">
        <f t="shared" si="63"/>
        <v>0</v>
      </c>
      <c r="S111" s="283">
        <f t="shared" si="63"/>
        <v>0</v>
      </c>
      <c r="T111" s="283">
        <f t="shared" si="63"/>
        <v>62.744352294726085</v>
      </c>
      <c r="U111" s="283">
        <f t="shared" si="63"/>
        <v>300.16871494339767</v>
      </c>
      <c r="V111" s="283">
        <f t="shared" si="63"/>
        <v>486.90105075999736</v>
      </c>
      <c r="W111" s="283">
        <f t="shared" si="63"/>
        <v>0</v>
      </c>
      <c r="X111" s="283">
        <f t="shared" si="63"/>
        <v>0</v>
      </c>
      <c r="Y111" s="283">
        <f t="shared" si="63"/>
        <v>0</v>
      </c>
      <c r="Z111" s="283">
        <f t="shared" si="63"/>
        <v>0</v>
      </c>
      <c r="AA111" s="283">
        <f t="shared" si="63"/>
        <v>0</v>
      </c>
      <c r="AB111" s="283">
        <f t="shared" si="63"/>
        <v>0</v>
      </c>
      <c r="AC111" s="283">
        <f t="shared" si="63"/>
        <v>0</v>
      </c>
      <c r="AD111" s="283">
        <f t="shared" si="63"/>
        <v>0</v>
      </c>
      <c r="AE111" s="283">
        <f t="shared" si="63"/>
        <v>0</v>
      </c>
      <c r="AF111" s="283">
        <f t="shared" si="63"/>
        <v>0</v>
      </c>
      <c r="AG111" s="283">
        <f t="shared" si="63"/>
        <v>0</v>
      </c>
      <c r="AH111" s="283">
        <f t="shared" si="63"/>
        <v>0</v>
      </c>
      <c r="AI111" s="283">
        <f t="shared" si="63"/>
        <v>0</v>
      </c>
      <c r="AJ111" s="283">
        <f t="shared" si="63"/>
        <v>0</v>
      </c>
      <c r="AK111" s="283">
        <f t="shared" si="63"/>
        <v>0</v>
      </c>
      <c r="AL111" s="283">
        <f t="shared" si="63"/>
        <v>0</v>
      </c>
      <c r="AM111" s="283">
        <f t="shared" si="63"/>
        <v>0</v>
      </c>
      <c r="AN111" s="283">
        <f t="shared" ref="AN111:BS111" si="64">AN367</f>
        <v>0</v>
      </c>
      <c r="AO111" s="283">
        <f t="shared" si="64"/>
        <v>0</v>
      </c>
      <c r="AP111" s="283">
        <f t="shared" si="64"/>
        <v>0</v>
      </c>
      <c r="AQ111" s="283">
        <f t="shared" si="64"/>
        <v>0</v>
      </c>
      <c r="AR111" s="283">
        <f t="shared" si="64"/>
        <v>0</v>
      </c>
      <c r="AS111" s="283">
        <f t="shared" si="64"/>
        <v>0</v>
      </c>
      <c r="AT111" s="283">
        <f t="shared" si="64"/>
        <v>0</v>
      </c>
      <c r="AU111" s="283">
        <f t="shared" si="64"/>
        <v>0</v>
      </c>
      <c r="AV111" s="283">
        <f t="shared" si="64"/>
        <v>0</v>
      </c>
      <c r="AW111" s="283">
        <f t="shared" si="64"/>
        <v>0</v>
      </c>
      <c r="AX111" s="283">
        <f t="shared" si="64"/>
        <v>0</v>
      </c>
      <c r="AY111" s="283">
        <f t="shared" si="64"/>
        <v>0</v>
      </c>
      <c r="AZ111" s="283">
        <f t="shared" si="64"/>
        <v>0</v>
      </c>
      <c r="BA111" s="283">
        <f t="shared" si="64"/>
        <v>0</v>
      </c>
      <c r="BB111" s="283">
        <f t="shared" si="64"/>
        <v>0</v>
      </c>
      <c r="BC111" s="283">
        <f t="shared" si="64"/>
        <v>0</v>
      </c>
      <c r="BD111" s="283">
        <f t="shared" si="64"/>
        <v>0</v>
      </c>
      <c r="BE111" s="283">
        <f t="shared" si="64"/>
        <v>0</v>
      </c>
      <c r="BF111" s="283">
        <f t="shared" si="64"/>
        <v>0</v>
      </c>
      <c r="BG111" s="283">
        <f t="shared" si="64"/>
        <v>0</v>
      </c>
      <c r="BH111" s="283">
        <f t="shared" si="64"/>
        <v>0</v>
      </c>
      <c r="BI111" s="283">
        <f t="shared" si="64"/>
        <v>0</v>
      </c>
      <c r="BJ111" s="283">
        <f t="shared" si="64"/>
        <v>0</v>
      </c>
      <c r="BK111" s="283">
        <f t="shared" si="64"/>
        <v>0</v>
      </c>
      <c r="BL111" s="283">
        <f t="shared" si="64"/>
        <v>0</v>
      </c>
      <c r="BM111" s="283">
        <f t="shared" si="64"/>
        <v>0</v>
      </c>
      <c r="BN111" s="283">
        <f t="shared" si="64"/>
        <v>0</v>
      </c>
      <c r="BO111" s="283">
        <f t="shared" si="64"/>
        <v>0</v>
      </c>
      <c r="BP111" s="283">
        <f t="shared" si="64"/>
        <v>0</v>
      </c>
      <c r="BQ111" s="283">
        <f t="shared" si="64"/>
        <v>0</v>
      </c>
      <c r="BR111" s="283">
        <f t="shared" si="64"/>
        <v>0</v>
      </c>
      <c r="BS111" s="283">
        <f t="shared" si="64"/>
        <v>0</v>
      </c>
      <c r="BT111" s="283">
        <f t="shared" ref="BT111:CY111" si="65">BT367</f>
        <v>0</v>
      </c>
      <c r="BU111" s="283">
        <f t="shared" si="65"/>
        <v>0</v>
      </c>
      <c r="BV111" s="283">
        <f t="shared" si="65"/>
        <v>0</v>
      </c>
      <c r="BW111" s="283">
        <f t="shared" si="65"/>
        <v>0</v>
      </c>
      <c r="BX111" s="283">
        <f t="shared" si="65"/>
        <v>0</v>
      </c>
      <c r="BY111" s="283">
        <f t="shared" si="65"/>
        <v>0</v>
      </c>
      <c r="BZ111" s="283">
        <f t="shared" si="65"/>
        <v>0</v>
      </c>
      <c r="CA111" s="283">
        <f t="shared" si="65"/>
        <v>0</v>
      </c>
      <c r="CB111" s="283">
        <f t="shared" si="65"/>
        <v>0</v>
      </c>
      <c r="CC111" s="283">
        <f t="shared" si="65"/>
        <v>0</v>
      </c>
      <c r="CD111" s="283">
        <f t="shared" si="65"/>
        <v>0</v>
      </c>
      <c r="CE111" s="283">
        <f t="shared" si="65"/>
        <v>0</v>
      </c>
      <c r="CF111" s="283">
        <f t="shared" si="65"/>
        <v>0</v>
      </c>
      <c r="CG111" s="283">
        <f t="shared" si="65"/>
        <v>0</v>
      </c>
      <c r="CH111" s="283">
        <f t="shared" si="65"/>
        <v>0</v>
      </c>
      <c r="CI111" s="283">
        <f t="shared" si="65"/>
        <v>0</v>
      </c>
      <c r="CJ111" s="283">
        <f t="shared" si="65"/>
        <v>0</v>
      </c>
      <c r="CK111" s="283">
        <f t="shared" si="65"/>
        <v>0</v>
      </c>
      <c r="CL111" s="283">
        <f t="shared" si="65"/>
        <v>0</v>
      </c>
      <c r="CM111" s="283">
        <f t="shared" si="65"/>
        <v>0</v>
      </c>
      <c r="CN111" s="283">
        <f t="shared" si="65"/>
        <v>0</v>
      </c>
      <c r="CO111" s="283">
        <f t="shared" si="65"/>
        <v>0</v>
      </c>
      <c r="CP111" s="283">
        <f t="shared" si="65"/>
        <v>0</v>
      </c>
      <c r="CQ111" s="283">
        <f t="shared" si="65"/>
        <v>0</v>
      </c>
      <c r="CR111" s="283">
        <f t="shared" si="65"/>
        <v>0</v>
      </c>
      <c r="CS111" s="283">
        <f t="shared" si="65"/>
        <v>0</v>
      </c>
      <c r="CT111" s="283">
        <f t="shared" si="65"/>
        <v>0</v>
      </c>
      <c r="CU111" s="283">
        <f t="shared" si="65"/>
        <v>0</v>
      </c>
      <c r="CV111" s="283">
        <f t="shared" si="65"/>
        <v>0</v>
      </c>
      <c r="CW111" s="283">
        <f t="shared" si="65"/>
        <v>0</v>
      </c>
      <c r="CX111" s="283">
        <f t="shared" si="65"/>
        <v>0</v>
      </c>
      <c r="CY111" s="283">
        <f t="shared" si="65"/>
        <v>0</v>
      </c>
      <c r="CZ111" s="283">
        <f t="shared" ref="CZ111:DS111" si="66">CZ367</f>
        <v>0</v>
      </c>
      <c r="DA111" s="283">
        <f t="shared" si="66"/>
        <v>0</v>
      </c>
      <c r="DB111" s="283">
        <f t="shared" si="66"/>
        <v>0</v>
      </c>
      <c r="DC111" s="283">
        <f t="shared" si="66"/>
        <v>0</v>
      </c>
      <c r="DD111" s="283">
        <f t="shared" si="66"/>
        <v>0</v>
      </c>
      <c r="DE111" s="283">
        <f t="shared" si="66"/>
        <v>0</v>
      </c>
      <c r="DF111" s="283">
        <f t="shared" si="66"/>
        <v>0</v>
      </c>
      <c r="DG111" s="283">
        <f t="shared" si="66"/>
        <v>0</v>
      </c>
      <c r="DH111" s="283">
        <f t="shared" si="66"/>
        <v>0</v>
      </c>
      <c r="DI111" s="283">
        <f t="shared" si="66"/>
        <v>0</v>
      </c>
      <c r="DJ111" s="283">
        <f t="shared" si="66"/>
        <v>0</v>
      </c>
      <c r="DK111" s="283">
        <f t="shared" si="66"/>
        <v>0</v>
      </c>
      <c r="DL111" s="283">
        <f t="shared" si="66"/>
        <v>0</v>
      </c>
      <c r="DM111" s="283">
        <f t="shared" si="66"/>
        <v>0</v>
      </c>
      <c r="DN111" s="283">
        <f t="shared" si="66"/>
        <v>0</v>
      </c>
      <c r="DO111" s="283">
        <f t="shared" si="66"/>
        <v>0</v>
      </c>
      <c r="DP111" s="283">
        <f t="shared" si="66"/>
        <v>0</v>
      </c>
      <c r="DQ111" s="283">
        <f t="shared" si="66"/>
        <v>0</v>
      </c>
      <c r="DR111" s="283">
        <f t="shared" si="66"/>
        <v>0</v>
      </c>
      <c r="DS111" s="283">
        <f t="shared" si="66"/>
        <v>0</v>
      </c>
      <c r="DT111" s="279"/>
    </row>
    <row r="112" spans="2:124" x14ac:dyDescent="0.3">
      <c r="C112" s="279"/>
      <c r="D112" s="280" t="str">
        <f t="shared" si="60"/>
        <v>Financing costs</v>
      </c>
      <c r="E112" s="280"/>
      <c r="F112" s="281" t="str">
        <f t="shared" si="61"/>
        <v>INR Mn</v>
      </c>
      <c r="G112" s="282">
        <f>SUM(H112:DS112)</f>
        <v>265.22051988144625</v>
      </c>
      <c r="H112" s="283">
        <f>'Revenue&amp;exepenses'!H386</f>
        <v>0</v>
      </c>
      <c r="I112" s="283">
        <f>'Revenue&amp;exepenses'!I386</f>
        <v>0</v>
      </c>
      <c r="J112" s="283">
        <f>'Revenue&amp;exepenses'!J386</f>
        <v>0</v>
      </c>
      <c r="K112" s="283">
        <f>'Revenue&amp;exepenses'!K386</f>
        <v>0</v>
      </c>
      <c r="L112" s="283">
        <f>'Revenue&amp;exepenses'!L386</f>
        <v>0</v>
      </c>
      <c r="M112" s="283">
        <f>'Revenue&amp;exepenses'!M386</f>
        <v>0</v>
      </c>
      <c r="N112" s="283">
        <f>'Revenue&amp;exepenses'!N386</f>
        <v>0</v>
      </c>
      <c r="O112" s="283">
        <f>'Revenue&amp;exepenses'!O386</f>
        <v>0</v>
      </c>
      <c r="P112" s="283">
        <f>'Revenue&amp;exepenses'!P386</f>
        <v>0</v>
      </c>
      <c r="Q112" s="283">
        <f>'Revenue&amp;exepenses'!Q386</f>
        <v>0</v>
      </c>
      <c r="R112" s="283">
        <f>'Revenue&amp;exepenses'!R386</f>
        <v>0</v>
      </c>
      <c r="S112" s="283">
        <f>'Revenue&amp;exepenses'!S386</f>
        <v>0</v>
      </c>
      <c r="T112" s="283">
        <f>'Revenue&amp;exepenses'!T386</f>
        <v>34.17755971004172</v>
      </c>
      <c r="U112" s="283">
        <f>'Revenue&amp;exepenses'!U386</f>
        <v>129.32774081286732</v>
      </c>
      <c r="V112" s="283">
        <f>'Revenue&amp;exepenses'!V386</f>
        <v>101.7152193585372</v>
      </c>
      <c r="W112" s="283">
        <f>'Revenue&amp;exepenses'!W386</f>
        <v>0</v>
      </c>
      <c r="X112" s="283">
        <f>'Revenue&amp;exepenses'!X386</f>
        <v>0</v>
      </c>
      <c r="Y112" s="283">
        <f>'Revenue&amp;exepenses'!Y386</f>
        <v>0</v>
      </c>
      <c r="Z112" s="283">
        <f>'Revenue&amp;exepenses'!Z386</f>
        <v>0</v>
      </c>
      <c r="AA112" s="283">
        <f>'Revenue&amp;exepenses'!AA386</f>
        <v>0</v>
      </c>
      <c r="AB112" s="283">
        <f>'Revenue&amp;exepenses'!AB386</f>
        <v>0</v>
      </c>
      <c r="AC112" s="283">
        <f>'Revenue&amp;exepenses'!AC386</f>
        <v>0</v>
      </c>
      <c r="AD112" s="283">
        <f>'Revenue&amp;exepenses'!AD386</f>
        <v>0</v>
      </c>
      <c r="AE112" s="283">
        <f>'Revenue&amp;exepenses'!AE386</f>
        <v>0</v>
      </c>
      <c r="AF112" s="283">
        <f>'Revenue&amp;exepenses'!AF386</f>
        <v>0</v>
      </c>
      <c r="AG112" s="283">
        <f>'Revenue&amp;exepenses'!AG386</f>
        <v>0</v>
      </c>
      <c r="AH112" s="283">
        <f>'Revenue&amp;exepenses'!AH386</f>
        <v>0</v>
      </c>
      <c r="AI112" s="283">
        <f>'Revenue&amp;exepenses'!AI386</f>
        <v>0</v>
      </c>
      <c r="AJ112" s="283">
        <f>'Revenue&amp;exepenses'!AJ386</f>
        <v>0</v>
      </c>
      <c r="AK112" s="283">
        <f>'Revenue&amp;exepenses'!AK386</f>
        <v>0</v>
      </c>
      <c r="AL112" s="283">
        <f>'Revenue&amp;exepenses'!AL386</f>
        <v>0</v>
      </c>
      <c r="AM112" s="283">
        <f>'Revenue&amp;exepenses'!AM386</f>
        <v>0</v>
      </c>
      <c r="AN112" s="283">
        <f>'Revenue&amp;exepenses'!AN386</f>
        <v>0</v>
      </c>
      <c r="AO112" s="283">
        <f>'Revenue&amp;exepenses'!AO386</f>
        <v>0</v>
      </c>
      <c r="AP112" s="283">
        <f>'Revenue&amp;exepenses'!AP386</f>
        <v>0</v>
      </c>
      <c r="AQ112" s="283">
        <f>'Revenue&amp;exepenses'!AQ386</f>
        <v>0</v>
      </c>
      <c r="AR112" s="283">
        <f>'Revenue&amp;exepenses'!AR386</f>
        <v>0</v>
      </c>
      <c r="AS112" s="283">
        <f>'Revenue&amp;exepenses'!AS386</f>
        <v>0</v>
      </c>
      <c r="AT112" s="283">
        <f>'Revenue&amp;exepenses'!AT386</f>
        <v>0</v>
      </c>
      <c r="AU112" s="283">
        <f>'Revenue&amp;exepenses'!AU386</f>
        <v>0</v>
      </c>
      <c r="AV112" s="283">
        <f>'Revenue&amp;exepenses'!AV386</f>
        <v>0</v>
      </c>
      <c r="AW112" s="283">
        <f>'Revenue&amp;exepenses'!AW386</f>
        <v>0</v>
      </c>
      <c r="AX112" s="283">
        <f>'Revenue&amp;exepenses'!AX386</f>
        <v>0</v>
      </c>
      <c r="AY112" s="283">
        <f>'Revenue&amp;exepenses'!AY386</f>
        <v>0</v>
      </c>
      <c r="AZ112" s="283">
        <f>'Revenue&amp;exepenses'!AZ386</f>
        <v>0</v>
      </c>
      <c r="BA112" s="283">
        <f>'Revenue&amp;exepenses'!BA386</f>
        <v>0</v>
      </c>
      <c r="BB112" s="283">
        <f>'Revenue&amp;exepenses'!BB386</f>
        <v>0</v>
      </c>
      <c r="BC112" s="283">
        <f>'Revenue&amp;exepenses'!BC386</f>
        <v>0</v>
      </c>
      <c r="BD112" s="283">
        <f>'Revenue&amp;exepenses'!BD386</f>
        <v>0</v>
      </c>
      <c r="BE112" s="283">
        <f>'Revenue&amp;exepenses'!BE386</f>
        <v>0</v>
      </c>
      <c r="BF112" s="283">
        <f>'Revenue&amp;exepenses'!BF386</f>
        <v>0</v>
      </c>
      <c r="BG112" s="283">
        <f>'Revenue&amp;exepenses'!BG386</f>
        <v>0</v>
      </c>
      <c r="BH112" s="283">
        <f>'Revenue&amp;exepenses'!BH386</f>
        <v>0</v>
      </c>
      <c r="BI112" s="283">
        <f>'Revenue&amp;exepenses'!BI386</f>
        <v>0</v>
      </c>
      <c r="BJ112" s="283">
        <f>'Revenue&amp;exepenses'!BJ386</f>
        <v>0</v>
      </c>
      <c r="BK112" s="283">
        <f>'Revenue&amp;exepenses'!BK386</f>
        <v>0</v>
      </c>
      <c r="BL112" s="283">
        <f>'Revenue&amp;exepenses'!BL386</f>
        <v>0</v>
      </c>
      <c r="BM112" s="283">
        <f>'Revenue&amp;exepenses'!BM386</f>
        <v>0</v>
      </c>
      <c r="BN112" s="283">
        <f>'Revenue&amp;exepenses'!BN386</f>
        <v>0</v>
      </c>
      <c r="BO112" s="283">
        <f>'Revenue&amp;exepenses'!BO386</f>
        <v>0</v>
      </c>
      <c r="BP112" s="283">
        <f>'Revenue&amp;exepenses'!BP386</f>
        <v>0</v>
      </c>
      <c r="BQ112" s="283">
        <f>'Revenue&amp;exepenses'!BQ386</f>
        <v>0</v>
      </c>
      <c r="BR112" s="283">
        <f>'Revenue&amp;exepenses'!BR386</f>
        <v>0</v>
      </c>
      <c r="BS112" s="283">
        <f>'Revenue&amp;exepenses'!BS386</f>
        <v>0</v>
      </c>
      <c r="BT112" s="283">
        <f>'Revenue&amp;exepenses'!BT386</f>
        <v>0</v>
      </c>
      <c r="BU112" s="283">
        <f>'Revenue&amp;exepenses'!BU386</f>
        <v>0</v>
      </c>
      <c r="BV112" s="283">
        <f>'Revenue&amp;exepenses'!BV386</f>
        <v>0</v>
      </c>
      <c r="BW112" s="283">
        <f>'Revenue&amp;exepenses'!BW386</f>
        <v>0</v>
      </c>
      <c r="BX112" s="283">
        <f>'Revenue&amp;exepenses'!BX386</f>
        <v>0</v>
      </c>
      <c r="BY112" s="283">
        <f>'Revenue&amp;exepenses'!BY386</f>
        <v>0</v>
      </c>
      <c r="BZ112" s="283">
        <f>'Revenue&amp;exepenses'!BZ386</f>
        <v>0</v>
      </c>
      <c r="CA112" s="283">
        <f>'Revenue&amp;exepenses'!CA386</f>
        <v>0</v>
      </c>
      <c r="CB112" s="283">
        <f>'Revenue&amp;exepenses'!CB386</f>
        <v>0</v>
      </c>
      <c r="CC112" s="283">
        <f>'Revenue&amp;exepenses'!CC386</f>
        <v>0</v>
      </c>
      <c r="CD112" s="283">
        <f>'Revenue&amp;exepenses'!CD386</f>
        <v>0</v>
      </c>
      <c r="CE112" s="283">
        <f>'Revenue&amp;exepenses'!CE386</f>
        <v>0</v>
      </c>
      <c r="CF112" s="283">
        <f>'Revenue&amp;exepenses'!CF386</f>
        <v>0</v>
      </c>
      <c r="CG112" s="283">
        <f>'Revenue&amp;exepenses'!CG386</f>
        <v>0</v>
      </c>
      <c r="CH112" s="283">
        <f>'Revenue&amp;exepenses'!CH386</f>
        <v>0</v>
      </c>
      <c r="CI112" s="283">
        <f>'Revenue&amp;exepenses'!CI386</f>
        <v>0</v>
      </c>
      <c r="CJ112" s="283">
        <f>'Revenue&amp;exepenses'!CJ386</f>
        <v>0</v>
      </c>
      <c r="CK112" s="283">
        <f>'Revenue&amp;exepenses'!CK386</f>
        <v>0</v>
      </c>
      <c r="CL112" s="283">
        <f>'Revenue&amp;exepenses'!CL386</f>
        <v>0</v>
      </c>
      <c r="CM112" s="283">
        <f>'Revenue&amp;exepenses'!CM386</f>
        <v>0</v>
      </c>
      <c r="CN112" s="283">
        <f>'Revenue&amp;exepenses'!CN386</f>
        <v>0</v>
      </c>
      <c r="CO112" s="283">
        <f>'Revenue&amp;exepenses'!CO386</f>
        <v>0</v>
      </c>
      <c r="CP112" s="283">
        <f>'Revenue&amp;exepenses'!CP386</f>
        <v>0</v>
      </c>
      <c r="CQ112" s="283">
        <f>'Revenue&amp;exepenses'!CQ386</f>
        <v>0</v>
      </c>
      <c r="CR112" s="283">
        <f>'Revenue&amp;exepenses'!CR386</f>
        <v>0</v>
      </c>
      <c r="CS112" s="283">
        <f>'Revenue&amp;exepenses'!CS386</f>
        <v>0</v>
      </c>
      <c r="CT112" s="283">
        <f>'Revenue&amp;exepenses'!CT386</f>
        <v>0</v>
      </c>
      <c r="CU112" s="283">
        <f>'Revenue&amp;exepenses'!CU386</f>
        <v>0</v>
      </c>
      <c r="CV112" s="283">
        <f>'Revenue&amp;exepenses'!CV386</f>
        <v>0</v>
      </c>
      <c r="CW112" s="283">
        <f>'Revenue&amp;exepenses'!CW386</f>
        <v>0</v>
      </c>
      <c r="CX112" s="283">
        <f>'Revenue&amp;exepenses'!CX386</f>
        <v>0</v>
      </c>
      <c r="CY112" s="283">
        <f>'Revenue&amp;exepenses'!CY386</f>
        <v>0</v>
      </c>
      <c r="CZ112" s="283">
        <f>'Revenue&amp;exepenses'!CZ386</f>
        <v>0</v>
      </c>
      <c r="DA112" s="283">
        <f>'Revenue&amp;exepenses'!DA386</f>
        <v>0</v>
      </c>
      <c r="DB112" s="283">
        <f>'Revenue&amp;exepenses'!DB386</f>
        <v>0</v>
      </c>
      <c r="DC112" s="283">
        <f>'Revenue&amp;exepenses'!DC386</f>
        <v>0</v>
      </c>
      <c r="DD112" s="283">
        <f>'Revenue&amp;exepenses'!DD386</f>
        <v>0</v>
      </c>
      <c r="DE112" s="283">
        <f>'Revenue&amp;exepenses'!DE386</f>
        <v>0</v>
      </c>
      <c r="DF112" s="283">
        <f>'Revenue&amp;exepenses'!DF386</f>
        <v>0</v>
      </c>
      <c r="DG112" s="283">
        <f>'Revenue&amp;exepenses'!DG386</f>
        <v>0</v>
      </c>
      <c r="DH112" s="283">
        <f>'Revenue&amp;exepenses'!DH386</f>
        <v>0</v>
      </c>
      <c r="DI112" s="283">
        <f>'Revenue&amp;exepenses'!DI386</f>
        <v>0</v>
      </c>
      <c r="DJ112" s="283">
        <f>'Revenue&amp;exepenses'!DJ386</f>
        <v>0</v>
      </c>
      <c r="DK112" s="283">
        <f>'Revenue&amp;exepenses'!DK386</f>
        <v>0</v>
      </c>
      <c r="DL112" s="283">
        <f>'Revenue&amp;exepenses'!DL386</f>
        <v>0</v>
      </c>
      <c r="DM112" s="283">
        <f>'Revenue&amp;exepenses'!DM386</f>
        <v>0</v>
      </c>
      <c r="DN112" s="283">
        <f>'Revenue&amp;exepenses'!DN386</f>
        <v>0</v>
      </c>
      <c r="DO112" s="283">
        <f>'Revenue&amp;exepenses'!DO386</f>
        <v>0</v>
      </c>
      <c r="DP112" s="283">
        <f>'Revenue&amp;exepenses'!DP386</f>
        <v>0</v>
      </c>
      <c r="DQ112" s="283">
        <f>'Revenue&amp;exepenses'!DQ386</f>
        <v>0</v>
      </c>
      <c r="DR112" s="283">
        <f>'Revenue&amp;exepenses'!DR386</f>
        <v>0</v>
      </c>
      <c r="DS112" s="283">
        <f>'Revenue&amp;exepenses'!DS386</f>
        <v>0</v>
      </c>
      <c r="DT112" s="279"/>
    </row>
    <row r="113" spans="2:124" x14ac:dyDescent="0.3">
      <c r="C113" s="279"/>
      <c r="D113" s="280"/>
      <c r="E113" s="280"/>
      <c r="F113" s="281"/>
      <c r="G113" s="282"/>
      <c r="H113" s="283"/>
      <c r="I113" s="283"/>
      <c r="J113" s="283"/>
      <c r="K113" s="283"/>
      <c r="L113" s="283"/>
      <c r="M113" s="283"/>
      <c r="N113" s="283"/>
      <c r="O113" s="283"/>
      <c r="P113" s="283"/>
      <c r="Q113" s="283"/>
      <c r="R113" s="283"/>
      <c r="S113" s="283"/>
      <c r="T113" s="283"/>
      <c r="U113" s="283"/>
      <c r="V113" s="283"/>
      <c r="W113" s="283"/>
      <c r="X113" s="283"/>
      <c r="Y113" s="283"/>
      <c r="Z113" s="283"/>
      <c r="AA113" s="283"/>
      <c r="AB113" s="283"/>
      <c r="AC113" s="283"/>
      <c r="AD113" s="283"/>
      <c r="AE113" s="283"/>
      <c r="AF113" s="283"/>
      <c r="AG113" s="283"/>
      <c r="AH113" s="283"/>
      <c r="AI113" s="283"/>
      <c r="AJ113" s="283"/>
      <c r="AK113" s="283"/>
      <c r="AL113" s="283"/>
      <c r="AM113" s="283"/>
      <c r="AN113" s="283"/>
      <c r="AO113" s="283"/>
      <c r="AP113" s="283"/>
      <c r="AQ113" s="283"/>
      <c r="AR113" s="283"/>
      <c r="AS113" s="283"/>
      <c r="AT113" s="283"/>
      <c r="AU113" s="283"/>
      <c r="AV113" s="283"/>
      <c r="AW113" s="283"/>
      <c r="AX113" s="283"/>
      <c r="AY113" s="283"/>
      <c r="AZ113" s="283"/>
      <c r="BA113" s="283"/>
      <c r="BB113" s="283"/>
      <c r="BC113" s="283"/>
      <c r="BD113" s="283"/>
      <c r="BE113" s="283"/>
      <c r="BF113" s="283"/>
      <c r="BG113" s="283"/>
      <c r="BH113" s="283"/>
      <c r="BI113" s="283"/>
      <c r="BJ113" s="283"/>
      <c r="BK113" s="283"/>
      <c r="BL113" s="283"/>
      <c r="BM113" s="283"/>
      <c r="BN113" s="283"/>
      <c r="BO113" s="283"/>
      <c r="BP113" s="283"/>
      <c r="BQ113" s="283"/>
      <c r="BR113" s="283"/>
      <c r="BS113" s="283"/>
      <c r="BT113" s="283"/>
      <c r="BU113" s="283"/>
      <c r="BV113" s="283"/>
      <c r="BW113" s="283"/>
      <c r="BX113" s="283"/>
      <c r="BY113" s="283"/>
      <c r="BZ113" s="283"/>
      <c r="CA113" s="283"/>
      <c r="CB113" s="283"/>
      <c r="CC113" s="283"/>
      <c r="CD113" s="283"/>
      <c r="CE113" s="283"/>
      <c r="CF113" s="283"/>
      <c r="CG113" s="283"/>
      <c r="CH113" s="283"/>
      <c r="CI113" s="283"/>
      <c r="CJ113" s="283"/>
      <c r="CK113" s="283"/>
      <c r="CL113" s="283"/>
      <c r="CM113" s="283"/>
      <c r="CN113" s="283"/>
      <c r="CO113" s="283"/>
      <c r="CP113" s="283"/>
      <c r="CQ113" s="283"/>
      <c r="CR113" s="283"/>
      <c r="CS113" s="283"/>
      <c r="CT113" s="283"/>
      <c r="CU113" s="283"/>
      <c r="CV113" s="283"/>
      <c r="CW113" s="283"/>
      <c r="CX113" s="283"/>
      <c r="CY113" s="283"/>
      <c r="CZ113" s="283"/>
      <c r="DA113" s="283"/>
      <c r="DB113" s="283"/>
      <c r="DC113" s="283"/>
      <c r="DD113" s="283"/>
      <c r="DE113" s="283"/>
      <c r="DF113" s="283"/>
      <c r="DG113" s="283"/>
      <c r="DH113" s="283"/>
      <c r="DI113" s="283"/>
      <c r="DJ113" s="283"/>
      <c r="DK113" s="283"/>
      <c r="DL113" s="283"/>
      <c r="DM113" s="283"/>
      <c r="DN113" s="283"/>
      <c r="DO113" s="283"/>
      <c r="DP113" s="283"/>
      <c r="DQ113" s="283"/>
      <c r="DR113" s="283"/>
      <c r="DS113" s="283"/>
      <c r="DT113" s="279"/>
    </row>
    <row r="114" spans="2:124" ht="14.5" thickBot="1" x14ac:dyDescent="0.35">
      <c r="C114" s="279"/>
      <c r="D114" s="284" t="s">
        <v>94</v>
      </c>
      <c r="E114" s="284"/>
      <c r="F114" s="285" t="str">
        <f>F110</f>
        <v>INR Mn</v>
      </c>
      <c r="G114" s="285" t="b">
        <f>SUM(G105:G112)=SUM(H114:DS114)</f>
        <v>1</v>
      </c>
      <c r="H114" s="286">
        <f t="shared" ref="H114:AM114" si="67">SUM(H107:H112)</f>
        <v>0</v>
      </c>
      <c r="I114" s="286">
        <f t="shared" si="67"/>
        <v>0</v>
      </c>
      <c r="J114" s="286">
        <f t="shared" si="67"/>
        <v>0</v>
      </c>
      <c r="K114" s="286">
        <f t="shared" si="67"/>
        <v>0</v>
      </c>
      <c r="L114" s="286">
        <f t="shared" si="67"/>
        <v>0</v>
      </c>
      <c r="M114" s="286">
        <f t="shared" si="67"/>
        <v>0</v>
      </c>
      <c r="N114" s="286">
        <f t="shared" si="67"/>
        <v>0</v>
      </c>
      <c r="O114" s="286">
        <f t="shared" si="67"/>
        <v>0</v>
      </c>
      <c r="P114" s="286">
        <f t="shared" si="67"/>
        <v>0</v>
      </c>
      <c r="Q114" s="286">
        <f t="shared" si="67"/>
        <v>0</v>
      </c>
      <c r="R114" s="286">
        <f t="shared" si="67"/>
        <v>0</v>
      </c>
      <c r="S114" s="286">
        <f t="shared" si="67"/>
        <v>0</v>
      </c>
      <c r="T114" s="286">
        <f t="shared" si="67"/>
        <v>3906.0068240047681</v>
      </c>
      <c r="U114" s="286">
        <f t="shared" si="67"/>
        <v>14780.313235756266</v>
      </c>
      <c r="V114" s="286">
        <f t="shared" si="67"/>
        <v>11624.596498118537</v>
      </c>
      <c r="W114" s="286">
        <f t="shared" si="67"/>
        <v>0</v>
      </c>
      <c r="X114" s="286">
        <f t="shared" si="67"/>
        <v>0</v>
      </c>
      <c r="Y114" s="286">
        <f t="shared" si="67"/>
        <v>0</v>
      </c>
      <c r="Z114" s="286">
        <f t="shared" si="67"/>
        <v>0</v>
      </c>
      <c r="AA114" s="286">
        <f t="shared" si="67"/>
        <v>0</v>
      </c>
      <c r="AB114" s="286">
        <f t="shared" si="67"/>
        <v>0</v>
      </c>
      <c r="AC114" s="286">
        <f t="shared" si="67"/>
        <v>0</v>
      </c>
      <c r="AD114" s="286">
        <f t="shared" si="67"/>
        <v>0</v>
      </c>
      <c r="AE114" s="286">
        <f t="shared" si="67"/>
        <v>0</v>
      </c>
      <c r="AF114" s="286">
        <f t="shared" si="67"/>
        <v>0</v>
      </c>
      <c r="AG114" s="286">
        <f t="shared" si="67"/>
        <v>0</v>
      </c>
      <c r="AH114" s="286">
        <f t="shared" si="67"/>
        <v>0</v>
      </c>
      <c r="AI114" s="286">
        <f t="shared" si="67"/>
        <v>0</v>
      </c>
      <c r="AJ114" s="286">
        <f t="shared" si="67"/>
        <v>0</v>
      </c>
      <c r="AK114" s="286">
        <f t="shared" si="67"/>
        <v>0</v>
      </c>
      <c r="AL114" s="286">
        <f t="shared" si="67"/>
        <v>0</v>
      </c>
      <c r="AM114" s="286">
        <f t="shared" si="67"/>
        <v>0</v>
      </c>
      <c r="AN114" s="286">
        <f t="shared" ref="AN114:CY114" si="68">SUM(AN107:AN112)</f>
        <v>0</v>
      </c>
      <c r="AO114" s="286">
        <f t="shared" si="68"/>
        <v>0</v>
      </c>
      <c r="AP114" s="286">
        <f t="shared" si="68"/>
        <v>0</v>
      </c>
      <c r="AQ114" s="286">
        <f t="shared" si="68"/>
        <v>0</v>
      </c>
      <c r="AR114" s="286">
        <f t="shared" si="68"/>
        <v>0</v>
      </c>
      <c r="AS114" s="286">
        <f t="shared" si="68"/>
        <v>0</v>
      </c>
      <c r="AT114" s="286">
        <f t="shared" si="68"/>
        <v>0</v>
      </c>
      <c r="AU114" s="286">
        <f t="shared" si="68"/>
        <v>0</v>
      </c>
      <c r="AV114" s="286">
        <f t="shared" si="68"/>
        <v>0</v>
      </c>
      <c r="AW114" s="286">
        <f t="shared" si="68"/>
        <v>0</v>
      </c>
      <c r="AX114" s="286">
        <f t="shared" si="68"/>
        <v>0</v>
      </c>
      <c r="AY114" s="286">
        <f t="shared" si="68"/>
        <v>0</v>
      </c>
      <c r="AZ114" s="286">
        <f t="shared" si="68"/>
        <v>0</v>
      </c>
      <c r="BA114" s="286">
        <f t="shared" si="68"/>
        <v>0</v>
      </c>
      <c r="BB114" s="286">
        <f t="shared" si="68"/>
        <v>0</v>
      </c>
      <c r="BC114" s="286">
        <f t="shared" si="68"/>
        <v>0</v>
      </c>
      <c r="BD114" s="286">
        <f t="shared" si="68"/>
        <v>0</v>
      </c>
      <c r="BE114" s="286">
        <f t="shared" si="68"/>
        <v>0</v>
      </c>
      <c r="BF114" s="286">
        <f t="shared" si="68"/>
        <v>0</v>
      </c>
      <c r="BG114" s="286">
        <f t="shared" si="68"/>
        <v>0</v>
      </c>
      <c r="BH114" s="286">
        <f t="shared" si="68"/>
        <v>0</v>
      </c>
      <c r="BI114" s="286">
        <f t="shared" si="68"/>
        <v>0</v>
      </c>
      <c r="BJ114" s="286">
        <f t="shared" si="68"/>
        <v>0</v>
      </c>
      <c r="BK114" s="286">
        <f t="shared" si="68"/>
        <v>0</v>
      </c>
      <c r="BL114" s="286">
        <f t="shared" si="68"/>
        <v>0</v>
      </c>
      <c r="BM114" s="286">
        <f t="shared" si="68"/>
        <v>0</v>
      </c>
      <c r="BN114" s="286">
        <f t="shared" si="68"/>
        <v>0</v>
      </c>
      <c r="BO114" s="286">
        <f t="shared" si="68"/>
        <v>0</v>
      </c>
      <c r="BP114" s="286">
        <f t="shared" si="68"/>
        <v>0</v>
      </c>
      <c r="BQ114" s="286">
        <f t="shared" si="68"/>
        <v>0</v>
      </c>
      <c r="BR114" s="286">
        <f t="shared" si="68"/>
        <v>0</v>
      </c>
      <c r="BS114" s="286">
        <f t="shared" si="68"/>
        <v>0</v>
      </c>
      <c r="BT114" s="286">
        <f t="shared" si="68"/>
        <v>0</v>
      </c>
      <c r="BU114" s="286">
        <f t="shared" si="68"/>
        <v>0</v>
      </c>
      <c r="BV114" s="286">
        <f t="shared" si="68"/>
        <v>0</v>
      </c>
      <c r="BW114" s="286">
        <f t="shared" si="68"/>
        <v>0</v>
      </c>
      <c r="BX114" s="286">
        <f t="shared" si="68"/>
        <v>0</v>
      </c>
      <c r="BY114" s="286">
        <f t="shared" si="68"/>
        <v>0</v>
      </c>
      <c r="BZ114" s="286">
        <f t="shared" si="68"/>
        <v>0</v>
      </c>
      <c r="CA114" s="286">
        <f t="shared" si="68"/>
        <v>0</v>
      </c>
      <c r="CB114" s="286">
        <f t="shared" si="68"/>
        <v>0</v>
      </c>
      <c r="CC114" s="286">
        <f t="shared" si="68"/>
        <v>0</v>
      </c>
      <c r="CD114" s="286">
        <f t="shared" si="68"/>
        <v>0</v>
      </c>
      <c r="CE114" s="286">
        <f t="shared" si="68"/>
        <v>0</v>
      </c>
      <c r="CF114" s="286">
        <f t="shared" si="68"/>
        <v>0</v>
      </c>
      <c r="CG114" s="286">
        <f t="shared" si="68"/>
        <v>0</v>
      </c>
      <c r="CH114" s="286">
        <f t="shared" si="68"/>
        <v>0</v>
      </c>
      <c r="CI114" s="286">
        <f t="shared" si="68"/>
        <v>0</v>
      </c>
      <c r="CJ114" s="286">
        <f t="shared" si="68"/>
        <v>0</v>
      </c>
      <c r="CK114" s="286">
        <f t="shared" si="68"/>
        <v>0</v>
      </c>
      <c r="CL114" s="286">
        <f t="shared" si="68"/>
        <v>0</v>
      </c>
      <c r="CM114" s="286">
        <f t="shared" si="68"/>
        <v>0</v>
      </c>
      <c r="CN114" s="286">
        <f t="shared" si="68"/>
        <v>0</v>
      </c>
      <c r="CO114" s="286">
        <f t="shared" si="68"/>
        <v>0</v>
      </c>
      <c r="CP114" s="286">
        <f t="shared" si="68"/>
        <v>0</v>
      </c>
      <c r="CQ114" s="286">
        <f t="shared" si="68"/>
        <v>0</v>
      </c>
      <c r="CR114" s="286">
        <f t="shared" si="68"/>
        <v>0</v>
      </c>
      <c r="CS114" s="286">
        <f t="shared" si="68"/>
        <v>0</v>
      </c>
      <c r="CT114" s="286">
        <f t="shared" si="68"/>
        <v>0</v>
      </c>
      <c r="CU114" s="286">
        <f t="shared" si="68"/>
        <v>0</v>
      </c>
      <c r="CV114" s="286">
        <f t="shared" si="68"/>
        <v>0</v>
      </c>
      <c r="CW114" s="286">
        <f t="shared" si="68"/>
        <v>0</v>
      </c>
      <c r="CX114" s="286">
        <f t="shared" si="68"/>
        <v>0</v>
      </c>
      <c r="CY114" s="286">
        <f t="shared" si="68"/>
        <v>0</v>
      </c>
      <c r="CZ114" s="286">
        <f t="shared" ref="CZ114:DS114" si="69">SUM(CZ107:CZ112)</f>
        <v>0</v>
      </c>
      <c r="DA114" s="286">
        <f t="shared" si="69"/>
        <v>0</v>
      </c>
      <c r="DB114" s="286">
        <f t="shared" si="69"/>
        <v>0</v>
      </c>
      <c r="DC114" s="286">
        <f t="shared" si="69"/>
        <v>0</v>
      </c>
      <c r="DD114" s="286">
        <f t="shared" si="69"/>
        <v>0</v>
      </c>
      <c r="DE114" s="286">
        <f t="shared" si="69"/>
        <v>0</v>
      </c>
      <c r="DF114" s="286">
        <f t="shared" si="69"/>
        <v>0</v>
      </c>
      <c r="DG114" s="286">
        <f t="shared" si="69"/>
        <v>0</v>
      </c>
      <c r="DH114" s="286">
        <f t="shared" si="69"/>
        <v>0</v>
      </c>
      <c r="DI114" s="286">
        <f t="shared" si="69"/>
        <v>0</v>
      </c>
      <c r="DJ114" s="286">
        <f t="shared" si="69"/>
        <v>0</v>
      </c>
      <c r="DK114" s="286">
        <f t="shared" si="69"/>
        <v>0</v>
      </c>
      <c r="DL114" s="286">
        <f t="shared" si="69"/>
        <v>0</v>
      </c>
      <c r="DM114" s="286">
        <f t="shared" si="69"/>
        <v>0</v>
      </c>
      <c r="DN114" s="286">
        <f t="shared" si="69"/>
        <v>0</v>
      </c>
      <c r="DO114" s="286">
        <f t="shared" si="69"/>
        <v>0</v>
      </c>
      <c r="DP114" s="286">
        <f t="shared" si="69"/>
        <v>0</v>
      </c>
      <c r="DQ114" s="286">
        <f t="shared" si="69"/>
        <v>0</v>
      </c>
      <c r="DR114" s="286">
        <f t="shared" si="69"/>
        <v>0</v>
      </c>
      <c r="DS114" s="286">
        <f t="shared" si="69"/>
        <v>0</v>
      </c>
      <c r="DT114" s="279"/>
    </row>
    <row r="115" spans="2:124" ht="14.5" thickTop="1" x14ac:dyDescent="0.3">
      <c r="C115" s="279"/>
      <c r="D115" s="280"/>
      <c r="E115" s="280"/>
      <c r="F115" s="281"/>
      <c r="G115" s="282"/>
      <c r="H115" s="283"/>
      <c r="I115" s="283"/>
      <c r="J115" s="283"/>
      <c r="K115" s="283"/>
      <c r="L115" s="283"/>
      <c r="M115" s="283"/>
      <c r="N115" s="283"/>
      <c r="O115" s="283"/>
      <c r="P115" s="283"/>
      <c r="Q115" s="283"/>
      <c r="R115" s="283"/>
      <c r="S115" s="283"/>
      <c r="T115" s="283"/>
      <c r="U115" s="283"/>
      <c r="V115" s="283"/>
      <c r="W115" s="283"/>
      <c r="X115" s="283"/>
      <c r="Y115" s="283"/>
      <c r="Z115" s="283"/>
      <c r="AA115" s="283"/>
      <c r="AB115" s="283"/>
      <c r="AC115" s="283"/>
      <c r="AD115" s="283"/>
      <c r="AE115" s="283"/>
      <c r="AF115" s="283"/>
      <c r="AG115" s="283"/>
      <c r="AH115" s="283"/>
      <c r="AI115" s="283"/>
      <c r="AJ115" s="283"/>
      <c r="AK115" s="283"/>
      <c r="AL115" s="283"/>
      <c r="AM115" s="283"/>
      <c r="AN115" s="283"/>
      <c r="AO115" s="283"/>
      <c r="AP115" s="283"/>
      <c r="AQ115" s="283"/>
      <c r="AR115" s="283"/>
      <c r="AS115" s="283"/>
      <c r="AT115" s="283"/>
      <c r="AU115" s="283"/>
      <c r="AV115" s="283"/>
      <c r="AW115" s="283"/>
      <c r="AX115" s="283"/>
      <c r="AY115" s="283"/>
      <c r="AZ115" s="283"/>
      <c r="BA115" s="283"/>
      <c r="BB115" s="283"/>
      <c r="BC115" s="283"/>
      <c r="BD115" s="283"/>
      <c r="BE115" s="283"/>
      <c r="BF115" s="283"/>
      <c r="BG115" s="283"/>
      <c r="BH115" s="283"/>
      <c r="BI115" s="283"/>
      <c r="BJ115" s="283"/>
      <c r="BK115" s="283"/>
      <c r="BL115" s="283"/>
      <c r="BM115" s="283"/>
      <c r="BN115" s="283"/>
      <c r="BO115" s="283"/>
      <c r="BP115" s="283"/>
      <c r="BQ115" s="283"/>
      <c r="BR115" s="283"/>
      <c r="BS115" s="283"/>
      <c r="BT115" s="283"/>
      <c r="BU115" s="283"/>
      <c r="BV115" s="283"/>
      <c r="BW115" s="283"/>
      <c r="BX115" s="283"/>
      <c r="BY115" s="283"/>
      <c r="BZ115" s="283"/>
      <c r="CA115" s="283"/>
      <c r="CB115" s="283"/>
      <c r="CC115" s="283"/>
      <c r="CD115" s="283"/>
      <c r="CE115" s="283"/>
      <c r="CF115" s="283"/>
      <c r="CG115" s="283"/>
      <c r="CH115" s="283"/>
      <c r="CI115" s="283"/>
      <c r="CJ115" s="283"/>
      <c r="CK115" s="283"/>
      <c r="CL115" s="283"/>
      <c r="CM115" s="283"/>
      <c r="CN115" s="283"/>
      <c r="CO115" s="283"/>
      <c r="CP115" s="283"/>
      <c r="CQ115" s="283"/>
      <c r="CR115" s="283"/>
      <c r="CS115" s="283"/>
      <c r="CT115" s="283"/>
      <c r="CU115" s="283"/>
      <c r="CV115" s="283"/>
      <c r="CW115" s="283"/>
      <c r="CX115" s="283"/>
      <c r="CY115" s="283"/>
      <c r="CZ115" s="283"/>
      <c r="DA115" s="283"/>
      <c r="DB115" s="283"/>
      <c r="DC115" s="283"/>
      <c r="DD115" s="283"/>
      <c r="DE115" s="283"/>
      <c r="DF115" s="283"/>
      <c r="DG115" s="283"/>
      <c r="DH115" s="283"/>
      <c r="DI115" s="283"/>
      <c r="DJ115" s="283"/>
      <c r="DK115" s="283"/>
      <c r="DL115" s="283"/>
      <c r="DM115" s="283"/>
      <c r="DN115" s="283"/>
      <c r="DO115" s="283"/>
      <c r="DP115" s="283"/>
      <c r="DQ115" s="283"/>
      <c r="DR115" s="283"/>
      <c r="DS115" s="283"/>
      <c r="DT115" s="279"/>
    </row>
    <row r="116" spans="2:124" x14ac:dyDescent="0.3">
      <c r="C116" s="279" t="s">
        <v>448</v>
      </c>
      <c r="D116" s="280"/>
      <c r="E116" s="280"/>
      <c r="F116" s="281"/>
      <c r="G116" s="282">
        <f>Inputs!$H$162*Capex!G34</f>
        <v>4000</v>
      </c>
      <c r="H116" s="283"/>
      <c r="I116" s="283"/>
      <c r="J116" s="283"/>
      <c r="K116" s="283"/>
      <c r="L116" s="283"/>
      <c r="M116" s="283"/>
      <c r="N116" s="283"/>
      <c r="O116" s="283"/>
      <c r="P116" s="283"/>
      <c r="Q116" s="283"/>
      <c r="R116" s="283"/>
      <c r="S116" s="283"/>
      <c r="T116" s="283"/>
      <c r="U116" s="283"/>
      <c r="V116" s="283"/>
      <c r="W116" s="283"/>
      <c r="X116" s="283"/>
      <c r="Y116" s="283"/>
      <c r="Z116" s="283"/>
      <c r="AA116" s="283"/>
      <c r="AB116" s="283"/>
      <c r="AC116" s="283"/>
      <c r="AD116" s="283"/>
      <c r="AE116" s="283"/>
      <c r="AF116" s="283"/>
      <c r="AG116" s="283"/>
      <c r="AH116" s="283"/>
      <c r="AI116" s="283"/>
      <c r="AJ116" s="283"/>
      <c r="AK116" s="283"/>
      <c r="AL116" s="283"/>
      <c r="AM116" s="283"/>
      <c r="AN116" s="283"/>
      <c r="AO116" s="283"/>
      <c r="AP116" s="283"/>
      <c r="AQ116" s="283"/>
      <c r="AR116" s="283"/>
      <c r="AS116" s="283"/>
      <c r="AT116" s="283"/>
      <c r="AU116" s="283"/>
      <c r="AV116" s="283"/>
      <c r="AW116" s="283"/>
      <c r="AX116" s="283"/>
      <c r="AY116" s="283"/>
      <c r="AZ116" s="283"/>
      <c r="BA116" s="283"/>
      <c r="BB116" s="283"/>
      <c r="BC116" s="283"/>
      <c r="BD116" s="283"/>
      <c r="BE116" s="283"/>
      <c r="BF116" s="283"/>
      <c r="BG116" s="283"/>
      <c r="BH116" s="283"/>
      <c r="BI116" s="283"/>
      <c r="BJ116" s="283"/>
      <c r="BK116" s="283"/>
      <c r="BL116" s="283"/>
      <c r="BM116" s="283"/>
      <c r="BN116" s="283"/>
      <c r="BO116" s="283"/>
      <c r="BP116" s="283"/>
      <c r="BQ116" s="283"/>
      <c r="BR116" s="283"/>
      <c r="BS116" s="283"/>
      <c r="BT116" s="283"/>
      <c r="BU116" s="283"/>
      <c r="BV116" s="283"/>
      <c r="BW116" s="283"/>
      <c r="BX116" s="283"/>
      <c r="BY116" s="283"/>
      <c r="BZ116" s="283"/>
      <c r="CA116" s="283"/>
      <c r="CB116" s="283"/>
      <c r="CC116" s="283"/>
      <c r="CD116" s="283"/>
      <c r="CE116" s="283"/>
      <c r="CF116" s="283"/>
      <c r="CG116" s="283"/>
      <c r="CH116" s="283"/>
      <c r="CI116" s="283"/>
      <c r="CJ116" s="283"/>
      <c r="CK116" s="283"/>
      <c r="CL116" s="283"/>
      <c r="CM116" s="283"/>
      <c r="CN116" s="283"/>
      <c r="CO116" s="283"/>
      <c r="CP116" s="283"/>
      <c r="CQ116" s="283"/>
      <c r="CR116" s="283"/>
      <c r="CS116" s="283"/>
      <c r="CT116" s="283"/>
      <c r="CU116" s="283"/>
      <c r="CV116" s="283"/>
      <c r="CW116" s="283"/>
      <c r="CX116" s="283"/>
      <c r="CY116" s="283"/>
      <c r="CZ116" s="283"/>
      <c r="DA116" s="283"/>
      <c r="DB116" s="283"/>
      <c r="DC116" s="283"/>
      <c r="DD116" s="283"/>
      <c r="DE116" s="283"/>
      <c r="DF116" s="283"/>
      <c r="DG116" s="283"/>
      <c r="DH116" s="283"/>
      <c r="DI116" s="283"/>
      <c r="DJ116" s="283"/>
      <c r="DK116" s="283"/>
      <c r="DL116" s="283"/>
      <c r="DM116" s="283"/>
      <c r="DN116" s="283"/>
      <c r="DO116" s="283"/>
      <c r="DP116" s="283"/>
      <c r="DQ116" s="283"/>
      <c r="DR116" s="283"/>
      <c r="DS116" s="283"/>
      <c r="DT116" s="279"/>
    </row>
    <row r="117" spans="2:124" x14ac:dyDescent="0.3">
      <c r="C117" s="279"/>
      <c r="D117" s="280" t="s">
        <v>450</v>
      </c>
      <c r="E117" s="280"/>
      <c r="F117" s="281" t="str">
        <f t="shared" ref="F117:F122" si="70">F107</f>
        <v>INR Mn</v>
      </c>
      <c r="G117" s="282">
        <f>SUM(H117:DS117)</f>
        <v>3574.2423121097117</v>
      </c>
      <c r="H117" s="283">
        <f>IFERROR(IF(SUM($H$41:H$41)=1,$G$116*($G107/SUM($G$107:$G$112)),0),0)</f>
        <v>0</v>
      </c>
      <c r="I117" s="283">
        <f>IFERROR(IF(SUM($H$41:I$41)=1,$G$116*($G107/SUM($G$107:$G$112)),0),0)</f>
        <v>0</v>
      </c>
      <c r="J117" s="283">
        <f>IFERROR(IF(SUM($H$41:J$41)=1,$G$116*($G107/SUM($G$107:$G$112)),0),0)</f>
        <v>0</v>
      </c>
      <c r="K117" s="283">
        <f>IFERROR(IF(SUM($H$41:K$41)=1,$G$116*($G107/SUM($G$107:$G$112)),0),0)</f>
        <v>0</v>
      </c>
      <c r="L117" s="283">
        <f>IFERROR(IF(SUM($H$41:L$41)=1,$G$116*($G107/SUM($G$107:$G$112)),0),0)</f>
        <v>0</v>
      </c>
      <c r="M117" s="283">
        <f>IFERROR(IF(SUM($H$41:M$41)=1,$G$116*($G107/SUM($G$107:$G$112)),0),0)</f>
        <v>0</v>
      </c>
      <c r="N117" s="283">
        <f>IFERROR(IF(SUM($H$41:N$41)=1,$G$116*($G107/SUM($G$107:$G$112)),0),0)</f>
        <v>0</v>
      </c>
      <c r="O117" s="283">
        <f>IFERROR(IF(SUM($H$41:O$41)=1,$G$116*($G107/SUM($G$107:$G$112)),0),0)</f>
        <v>0</v>
      </c>
      <c r="P117" s="283">
        <f>IFERROR(IF(SUM($H$41:P$41)=1,$G$116*($G107/SUM($G$107:$G$112)),0),0)</f>
        <v>0</v>
      </c>
      <c r="Q117" s="283">
        <f>IFERROR(IF(SUM($H$41:Q$41)=1,$G$116*($G107/SUM($G$107:$G$112)),0),0)</f>
        <v>0</v>
      </c>
      <c r="R117" s="283">
        <f>IFERROR(IF(SUM($H$41:R$41)=1,$G$116*($G107/SUM($G$107:$G$112)),0),0)</f>
        <v>0</v>
      </c>
      <c r="S117" s="283">
        <f>IFERROR(IF(SUM($H$41:S$41)=1,$G$116*($G107/SUM($G$107:$G$112)),0),0)</f>
        <v>0</v>
      </c>
      <c r="T117" s="283">
        <f>IFERROR(IF(SUM($H$41:T$41)=1,$G$116*($G107/SUM($G$107:$G$112)),0),0)</f>
        <v>0</v>
      </c>
      <c r="U117" s="283">
        <f>IFERROR(IF(SUM($H$41:U$41)=1,$G$116*($G107/SUM($G$107:$G$112)),0),0)</f>
        <v>0</v>
      </c>
      <c r="V117" s="283">
        <f>IFERROR(IF(SUM($H$41:V$41)=1,$G$116*($G107/SUM($G$107:$G$112)),0),0)</f>
        <v>0</v>
      </c>
      <c r="W117" s="283">
        <f>IFERROR(IF(SUM($H$41:W$41)=1,$G$116*($G107/SUM($G$107:$G$112)),0),0)</f>
        <v>3574.2423121097117</v>
      </c>
      <c r="X117" s="283">
        <f>IFERROR(IF(SUM($H$41:X$41)=1,$G$116*($G107/SUM($G$107:$G$112)),0),0)</f>
        <v>0</v>
      </c>
      <c r="Y117" s="283">
        <f>IFERROR(IF(SUM($H$41:Y$41)=1,$G$116*($G107/SUM($G$107:$G$112)),0),0)</f>
        <v>0</v>
      </c>
      <c r="Z117" s="283">
        <f>IFERROR(IF(SUM($H$41:Z$41)=1,$G$116*($G107/SUM($G$107:$G$112)),0),0)</f>
        <v>0</v>
      </c>
      <c r="AA117" s="283">
        <f>IFERROR(IF(SUM($H$41:AA$41)=1,$G$116*($G107/SUM($G$107:$G$112)),0),0)</f>
        <v>0</v>
      </c>
      <c r="AB117" s="283">
        <f>IFERROR(IF(SUM($H$41:AB$41)=1,$G$116*($G107/SUM($G$107:$G$112)),0),0)</f>
        <v>0</v>
      </c>
      <c r="AC117" s="283">
        <f>IFERROR(IF(SUM($H$41:AC$41)=1,$G$116*($G107/SUM($G$107:$G$112)),0),0)</f>
        <v>0</v>
      </c>
      <c r="AD117" s="283">
        <f>IFERROR(IF(SUM($H$41:AD$41)=1,$G$116*($G107/SUM($G$107:$G$112)),0),0)</f>
        <v>0</v>
      </c>
      <c r="AE117" s="283">
        <f>IFERROR(IF(SUM($H$41:AE$41)=1,$G$116*($G107/SUM($G$107:$G$112)),0),0)</f>
        <v>0</v>
      </c>
      <c r="AF117" s="283">
        <f>IFERROR(IF(SUM($H$41:AF$41)=1,$G$116*($G107/SUM($G$107:$G$112)),0),0)</f>
        <v>0</v>
      </c>
      <c r="AG117" s="283">
        <f>IFERROR(IF(SUM($H$41:AG$41)=1,$G$116*($G107/SUM($G$107:$G$112)),0),0)</f>
        <v>0</v>
      </c>
      <c r="AH117" s="283">
        <f>IFERROR(IF(SUM($H$41:AH$41)=1,$G$116*($G107/SUM($G$107:$G$112)),0),0)</f>
        <v>0</v>
      </c>
      <c r="AI117" s="283">
        <f>IFERROR(IF(SUM($H$41:AI$41)=1,$G$116*($G107/SUM($G$107:$G$112)),0),0)</f>
        <v>0</v>
      </c>
      <c r="AJ117" s="283">
        <f>IFERROR(IF(SUM($H$41:AJ$41)=1,$G$116*($G107/SUM($G$107:$G$112)),0),0)</f>
        <v>0</v>
      </c>
      <c r="AK117" s="283">
        <f>IFERROR(IF(SUM($H$41:AK$41)=1,$G$116*($G107/SUM($G$107:$G$112)),0),0)</f>
        <v>0</v>
      </c>
      <c r="AL117" s="283">
        <f>IFERROR(IF(SUM($H$41:AL$41)=1,$G$116*($G107/SUM($G$107:$G$112)),0),0)</f>
        <v>0</v>
      </c>
      <c r="AM117" s="283">
        <f>IFERROR(IF(SUM($H$41:AM$41)=1,$G$116*($G107/SUM($G$107:$G$112)),0),0)</f>
        <v>0</v>
      </c>
      <c r="AN117" s="283">
        <f>IFERROR(IF(SUM($H$41:AN$41)=1,$G$116*($G107/SUM($G$107:$G$112)),0),0)</f>
        <v>0</v>
      </c>
      <c r="AO117" s="283">
        <f>IFERROR(IF(SUM($H$41:AO$41)=1,$G$116*($G107/SUM($G$107:$G$112)),0),0)</f>
        <v>0</v>
      </c>
      <c r="AP117" s="283">
        <f>IFERROR(IF(SUM($H$41:AP$41)=1,$G$116*($G107/SUM($G$107:$G$112)),0),0)</f>
        <v>0</v>
      </c>
      <c r="AQ117" s="283">
        <f>IFERROR(IF(SUM($H$41:AQ$41)=1,$G$116*($G107/SUM($G$107:$G$112)),0),0)</f>
        <v>0</v>
      </c>
      <c r="AR117" s="283">
        <f>IFERROR(IF(SUM($H$41:AR$41)=1,$G$116*($G107/SUM($G$107:$G$112)),0),0)</f>
        <v>0</v>
      </c>
      <c r="AS117" s="283">
        <f>IFERROR(IF(SUM($H$41:AS$41)=1,$G$116*($G107/SUM($G$107:$G$112)),0),0)</f>
        <v>0</v>
      </c>
      <c r="AT117" s="283">
        <f>IFERROR(IF(SUM($H$41:AT$41)=1,$G$116*($G107/SUM($G$107:$G$112)),0),0)</f>
        <v>0</v>
      </c>
      <c r="AU117" s="283">
        <f>IFERROR(IF(SUM($H$41:AU$41)=1,$G$116*($G107/SUM($G$107:$G$112)),0),0)</f>
        <v>0</v>
      </c>
      <c r="AV117" s="283">
        <f>IFERROR(IF(SUM($H$41:AV$41)=1,$G$116*($G107/SUM($G$107:$G$112)),0),0)</f>
        <v>0</v>
      </c>
      <c r="AW117" s="283">
        <f>IFERROR(IF(SUM($H$41:AW$41)=1,$G$116*($G107/SUM($G$107:$G$112)),0),0)</f>
        <v>0</v>
      </c>
      <c r="AX117" s="283">
        <f>IFERROR(IF(SUM($H$41:AX$41)=1,$G$116*($G107/SUM($G$107:$G$112)),0),0)</f>
        <v>0</v>
      </c>
      <c r="AY117" s="283">
        <f>IFERROR(IF(SUM($H$41:AY$41)=1,$G$116*($G107/SUM($G$107:$G$112)),0),0)</f>
        <v>0</v>
      </c>
      <c r="AZ117" s="283">
        <f>IFERROR(IF(SUM($H$41:AZ$41)=1,$G$116*($G107/SUM($G$107:$G$112)),0),0)</f>
        <v>0</v>
      </c>
      <c r="BA117" s="283">
        <f>IFERROR(IF(SUM($H$41:BA$41)=1,$G$116*($G107/SUM($G$107:$G$112)),0),0)</f>
        <v>0</v>
      </c>
      <c r="BB117" s="283">
        <f>IFERROR(IF(SUM($H$41:BB$41)=1,$G$116*($G107/SUM($G$107:$G$112)),0),0)</f>
        <v>0</v>
      </c>
      <c r="BC117" s="283">
        <f>IFERROR(IF(SUM($H$41:BC$41)=1,$G$116*($G107/SUM($G$107:$G$112)),0),0)</f>
        <v>0</v>
      </c>
      <c r="BD117" s="283">
        <f>IFERROR(IF(SUM($H$41:BD$41)=1,$G$116*($G107/SUM($G$107:$G$112)),0),0)</f>
        <v>0</v>
      </c>
      <c r="BE117" s="283">
        <f>IFERROR(IF(SUM($H$41:BE$41)=1,$G$116*($G107/SUM($G$107:$G$112)),0),0)</f>
        <v>0</v>
      </c>
      <c r="BF117" s="283">
        <f>IFERROR(IF(SUM($H$41:BF$41)=1,$G$116*($G107/SUM($G$107:$G$112)),0),0)</f>
        <v>0</v>
      </c>
      <c r="BG117" s="283">
        <f>IFERROR(IF(SUM($H$41:BG$41)=1,$G$116*($G107/SUM($G$107:$G$112)),0),0)</f>
        <v>0</v>
      </c>
      <c r="BH117" s="283">
        <f>IFERROR(IF(SUM($H$41:BH$41)=1,$G$116*($G107/SUM($G$107:$G$112)),0),0)</f>
        <v>0</v>
      </c>
      <c r="BI117" s="283">
        <f>IFERROR(IF(SUM($H$41:BI$41)=1,$G$116*($G107/SUM($G$107:$G$112)),0),0)</f>
        <v>0</v>
      </c>
      <c r="BJ117" s="283">
        <f>IFERROR(IF(SUM($H$41:BJ$41)=1,$G$116*($G107/SUM($G$107:$G$112)),0),0)</f>
        <v>0</v>
      </c>
      <c r="BK117" s="283">
        <f>IFERROR(IF(SUM($H$41:BK$41)=1,$G$116*($G107/SUM($G$107:$G$112)),0),0)</f>
        <v>0</v>
      </c>
      <c r="BL117" s="283">
        <f>IFERROR(IF(SUM($H$41:BL$41)=1,$G$116*($G107/SUM($G$107:$G$112)),0),0)</f>
        <v>0</v>
      </c>
      <c r="BM117" s="283">
        <f>IFERROR(IF(SUM($H$41:BM$41)=1,$G$116*($G107/SUM($G$107:$G$112)),0),0)</f>
        <v>0</v>
      </c>
      <c r="BN117" s="283">
        <f>IFERROR(IF(SUM($H$41:BN$41)=1,$G$116*($G107/SUM($G$107:$G$112)),0),0)</f>
        <v>0</v>
      </c>
      <c r="BO117" s="283">
        <f>IFERROR(IF(SUM($H$41:BO$41)=1,$G$116*($G107/SUM($G$107:$G$112)),0),0)</f>
        <v>0</v>
      </c>
      <c r="BP117" s="283">
        <f>IFERROR(IF(SUM($H$41:BP$41)=1,$G$116*($G107/SUM($G$107:$G$112)),0),0)</f>
        <v>0</v>
      </c>
      <c r="BQ117" s="283">
        <f>IFERROR(IF(SUM($H$41:BQ$41)=1,$G$116*($G107/SUM($G$107:$G$112)),0),0)</f>
        <v>0</v>
      </c>
      <c r="BR117" s="283">
        <f>IFERROR(IF(SUM($H$41:BR$41)=1,$G$116*($G107/SUM($G$107:$G$112)),0),0)</f>
        <v>0</v>
      </c>
      <c r="BS117" s="283">
        <f>IFERROR(IF(SUM($H$41:BS$41)=1,$G$116*($G107/SUM($G$107:$G$112)),0),0)</f>
        <v>0</v>
      </c>
      <c r="BT117" s="283">
        <f>IFERROR(IF(SUM($H$41:BT$41)=1,$G$116*($G107/SUM($G$107:$G$112)),0),0)</f>
        <v>0</v>
      </c>
      <c r="BU117" s="283">
        <f>IFERROR(IF(SUM($H$41:BU$41)=1,$G$116*($G107/SUM($G$107:$G$112)),0),0)</f>
        <v>0</v>
      </c>
      <c r="BV117" s="283">
        <f>IFERROR(IF(SUM($H$41:BV$41)=1,$G$116*($G107/SUM($G$107:$G$112)),0),0)</f>
        <v>0</v>
      </c>
      <c r="BW117" s="283">
        <f>IFERROR(IF(SUM($H$41:BW$41)=1,$G$116*($G107/SUM($G$107:$G$112)),0),0)</f>
        <v>0</v>
      </c>
      <c r="BX117" s="283">
        <f>IFERROR(IF(SUM($H$41:BX$41)=1,$G$116*($G107/SUM($G$107:$G$112)),0),0)</f>
        <v>0</v>
      </c>
      <c r="BY117" s="283">
        <f>IFERROR(IF(SUM($H$41:BY$41)=1,$G$116*($G107/SUM($G$107:$G$112)),0),0)</f>
        <v>0</v>
      </c>
      <c r="BZ117" s="283">
        <f>IFERROR(IF(SUM($H$41:BZ$41)=1,$G$116*($G107/SUM($G$107:$G$112)),0),0)</f>
        <v>0</v>
      </c>
      <c r="CA117" s="283">
        <f>IFERROR(IF(SUM($H$41:CA$41)=1,$G$116*($G107/SUM($G$107:$G$112)),0),0)</f>
        <v>0</v>
      </c>
      <c r="CB117" s="283">
        <f>IFERROR(IF(SUM($H$41:CB$41)=1,$G$116*($G107/SUM($G$107:$G$112)),0),0)</f>
        <v>0</v>
      </c>
      <c r="CC117" s="283">
        <f>IFERROR(IF(SUM($H$41:CC$41)=1,$G$116*($G107/SUM($G$107:$G$112)),0),0)</f>
        <v>0</v>
      </c>
      <c r="CD117" s="283">
        <f>IFERROR(IF(SUM($H$41:CD$41)=1,$G$116*($G107/SUM($G$107:$G$112)),0),0)</f>
        <v>0</v>
      </c>
      <c r="CE117" s="283">
        <f>IFERROR(IF(SUM($H$41:CE$41)=1,$G$116*($G107/SUM($G$107:$G$112)),0),0)</f>
        <v>0</v>
      </c>
      <c r="CF117" s="283">
        <f>IFERROR(IF(SUM($H$41:CF$41)=1,$G$116*($G107/SUM($G$107:$G$112)),0),0)</f>
        <v>0</v>
      </c>
      <c r="CG117" s="283">
        <f>IFERROR(IF(SUM($H$41:CG$41)=1,$G$116*($G107/SUM($G$107:$G$112)),0),0)</f>
        <v>0</v>
      </c>
      <c r="CH117" s="283">
        <f>IFERROR(IF(SUM($H$41:CH$41)=1,$G$116*($G107/SUM($G$107:$G$112)),0),0)</f>
        <v>0</v>
      </c>
      <c r="CI117" s="283">
        <f>IFERROR(IF(SUM($H$41:CI$41)=1,$G$116*($G107/SUM($G$107:$G$112)),0),0)</f>
        <v>0</v>
      </c>
      <c r="CJ117" s="283">
        <f>IFERROR(IF(SUM($H$41:CJ$41)=1,$G$116*($G107/SUM($G$107:$G$112)),0),0)</f>
        <v>0</v>
      </c>
      <c r="CK117" s="283">
        <f>IFERROR(IF(SUM($H$41:CK$41)=1,$G$116*($G107/SUM($G$107:$G$112)),0),0)</f>
        <v>0</v>
      </c>
      <c r="CL117" s="283">
        <f>IFERROR(IF(SUM($H$41:CL$41)=1,$G$116*($G107/SUM($G$107:$G$112)),0),0)</f>
        <v>0</v>
      </c>
      <c r="CM117" s="283">
        <f>IFERROR(IF(SUM($H$41:CM$41)=1,$G$116*($G107/SUM($G$107:$G$112)),0),0)</f>
        <v>0</v>
      </c>
      <c r="CN117" s="283">
        <f>IFERROR(IF(SUM($H$41:CN$41)=1,$G$116*($G107/SUM($G$107:$G$112)),0),0)</f>
        <v>0</v>
      </c>
      <c r="CO117" s="283">
        <f>IFERROR(IF(SUM($H$41:CO$41)=1,$G$116*($G107/SUM($G$107:$G$112)),0),0)</f>
        <v>0</v>
      </c>
      <c r="CP117" s="283">
        <f>IFERROR(IF(SUM($H$41:CP$41)=1,$G$116*($G107/SUM($G$107:$G$112)),0),0)</f>
        <v>0</v>
      </c>
      <c r="CQ117" s="283">
        <f>IFERROR(IF(SUM($H$41:CQ$41)=1,$G$116*($G107/SUM($G$107:$G$112)),0),0)</f>
        <v>0</v>
      </c>
      <c r="CR117" s="283">
        <f>IFERROR(IF(SUM($H$41:CR$41)=1,$G$116*($G107/SUM($G$107:$G$112)),0),0)</f>
        <v>0</v>
      </c>
      <c r="CS117" s="283">
        <f>IFERROR(IF(SUM($H$41:CS$41)=1,$G$116*($G107/SUM($G$107:$G$112)),0),0)</f>
        <v>0</v>
      </c>
      <c r="CT117" s="283">
        <f>IFERROR(IF(SUM($H$41:CT$41)=1,$G$116*($G107/SUM($G$107:$G$112)),0),0)</f>
        <v>0</v>
      </c>
      <c r="CU117" s="283">
        <f>IFERROR(IF(SUM($H$41:CU$41)=1,$G$116*($G107/SUM($G$107:$G$112)),0),0)</f>
        <v>0</v>
      </c>
      <c r="CV117" s="283">
        <f>IFERROR(IF(SUM($H$41:CV$41)=1,$G$116*($G107/SUM($G$107:$G$112)),0),0)</f>
        <v>0</v>
      </c>
      <c r="CW117" s="283">
        <f>IFERROR(IF(SUM($H$41:CW$41)=1,$G$116*($G107/SUM($G$107:$G$112)),0),0)</f>
        <v>0</v>
      </c>
      <c r="CX117" s="283">
        <f>IFERROR(IF(SUM($H$41:CX$41)=1,$G$116*($G107/SUM($G$107:$G$112)),0),0)</f>
        <v>0</v>
      </c>
      <c r="CY117" s="283">
        <f>IFERROR(IF(SUM($H$41:CY$41)=1,$G$116*($G107/SUM($G$107:$G$112)),0),0)</f>
        <v>0</v>
      </c>
      <c r="CZ117" s="283">
        <f>IFERROR(IF(SUM($H$41:CZ$41)=1,$G$116*($G107/SUM($G$107:$G$112)),0),0)</f>
        <v>0</v>
      </c>
      <c r="DA117" s="283">
        <f>IFERROR(IF(SUM($H$41:DA$41)=1,$G$116*($G107/SUM($G$107:$G$112)),0),0)</f>
        <v>0</v>
      </c>
      <c r="DB117" s="283">
        <f>IFERROR(IF(SUM($H$41:DB$41)=1,$G$116*($G107/SUM($G$107:$G$112)),0),0)</f>
        <v>0</v>
      </c>
      <c r="DC117" s="283">
        <f>IFERROR(IF(SUM($H$41:DC$41)=1,$G$116*($G107/SUM($G$107:$G$112)),0),0)</f>
        <v>0</v>
      </c>
      <c r="DD117" s="283">
        <f>IFERROR(IF(SUM($H$41:DD$41)=1,$G$116*($G107/SUM($G$107:$G$112)),0),0)</f>
        <v>0</v>
      </c>
      <c r="DE117" s="283">
        <f>IFERROR(IF(SUM($H$41:DE$41)=1,$G$116*($G107/SUM($G$107:$G$112)),0),0)</f>
        <v>0</v>
      </c>
      <c r="DF117" s="283">
        <f>IFERROR(IF(SUM($H$41:DF$41)=1,$G$116*($G107/SUM($G$107:$G$112)),0),0)</f>
        <v>0</v>
      </c>
      <c r="DG117" s="283">
        <f>IFERROR(IF(SUM($H$41:DG$41)=1,$G$116*($G107/SUM($G$107:$G$112)),0),0)</f>
        <v>0</v>
      </c>
      <c r="DH117" s="283">
        <f>IFERROR(IF(SUM($H$41:DH$41)=1,$G$116*($G107/SUM($G$107:$G$112)),0),0)</f>
        <v>0</v>
      </c>
      <c r="DI117" s="283">
        <f>IFERROR(IF(SUM($H$41:DI$41)=1,$G$116*($G107/SUM($G$107:$G$112)),0),0)</f>
        <v>0</v>
      </c>
      <c r="DJ117" s="283">
        <f>IFERROR(IF(SUM($H$41:DJ$41)=1,$G$116*($G107/SUM($G$107:$G$112)),0),0)</f>
        <v>0</v>
      </c>
      <c r="DK117" s="283">
        <f>IFERROR(IF(SUM($H$41:DK$41)=1,$G$116*($G107/SUM($G$107:$G$112)),0),0)</f>
        <v>0</v>
      </c>
      <c r="DL117" s="283">
        <f>IFERROR(IF(SUM($H$41:DL$41)=1,$G$116*($G107/SUM($G$107:$G$112)),0),0)</f>
        <v>0</v>
      </c>
      <c r="DM117" s="283">
        <f>IFERROR(IF(SUM($H$41:DM$41)=1,$G$116*($G107/SUM($G$107:$G$112)),0),0)</f>
        <v>0</v>
      </c>
      <c r="DN117" s="283">
        <f>IFERROR(IF(SUM($H$41:DN$41)=1,$G$116*($G107/SUM($G$107:$G$112)),0),0)</f>
        <v>0</v>
      </c>
      <c r="DO117" s="283">
        <f>IFERROR(IF(SUM($H$41:DO$41)=1,$G$116*($G107/SUM($G$107:$G$112)),0),0)</f>
        <v>0</v>
      </c>
      <c r="DP117" s="283">
        <f>IFERROR(IF(SUM($H$41:DP$41)=1,$G$116*($G107/SUM($G$107:$G$112)),0),0)</f>
        <v>0</v>
      </c>
      <c r="DQ117" s="283">
        <f>IFERROR(IF(SUM($H$41:DQ$41)=1,$G$116*($G107/SUM($G$107:$G$112)),0),0)</f>
        <v>0</v>
      </c>
      <c r="DR117" s="283">
        <f>IFERROR(IF(SUM($H$41:DR$41)=1,$G$116*($G107/SUM($G$107:$G$112)),0),0)</f>
        <v>0</v>
      </c>
      <c r="DS117" s="283">
        <f>IFERROR(IF(SUM($H$41:DS$41)=1,$G$116*($G107/SUM($G$107:$G$112)),0),0)</f>
        <v>0</v>
      </c>
      <c r="DT117" s="279"/>
    </row>
    <row r="118" spans="2:124" x14ac:dyDescent="0.3">
      <c r="C118" s="279"/>
      <c r="D118" s="280" t="s">
        <v>451</v>
      </c>
      <c r="E118" s="280"/>
      <c r="F118" s="281" t="str">
        <f t="shared" si="70"/>
        <v>INR Mn</v>
      </c>
      <c r="G118" s="282">
        <f t="shared" ref="G118:G120" si="71">SUM(H118:DS118)</f>
        <v>0</v>
      </c>
      <c r="H118" s="283">
        <f>IFERROR(IF(SUM($H$41:H$41)=1,$G$116*($G108/SUM($G$107:$G$112)),0),0)</f>
        <v>0</v>
      </c>
      <c r="I118" s="283">
        <f>IFERROR(IF(SUM($H$41:I$41)=1,$G$116*($G108/SUM($G$107:$G$112)),0),0)</f>
        <v>0</v>
      </c>
      <c r="J118" s="283">
        <f>IFERROR(IF(SUM($H$41:J$41)=1,$G$116*($G108/SUM($G$107:$G$112)),0),0)</f>
        <v>0</v>
      </c>
      <c r="K118" s="283">
        <f>IFERROR(IF(SUM($H$41:K$41)=1,$G$116*($G108/SUM($G$107:$G$112)),0),0)</f>
        <v>0</v>
      </c>
      <c r="L118" s="283">
        <f>IFERROR(IF(SUM($H$41:L$41)=1,$G$116*($G108/SUM($G$107:$G$112)),0),0)</f>
        <v>0</v>
      </c>
      <c r="M118" s="283">
        <f>IFERROR(IF(SUM($H$41:M$41)=1,$G$116*($G108/SUM($G$107:$G$112)),0),0)</f>
        <v>0</v>
      </c>
      <c r="N118" s="283">
        <f>IFERROR(IF(SUM($H$41:N$41)=1,$G$116*($G108/SUM($G$107:$G$112)),0),0)</f>
        <v>0</v>
      </c>
      <c r="O118" s="283">
        <f>IFERROR(IF(SUM($H$41:O$41)=1,$G$116*($G108/SUM($G$107:$G$112)),0),0)</f>
        <v>0</v>
      </c>
      <c r="P118" s="283">
        <f>IFERROR(IF(SUM($H$41:P$41)=1,$G$116*($G108/SUM($G$107:$G$112)),0),0)</f>
        <v>0</v>
      </c>
      <c r="Q118" s="283">
        <f>IFERROR(IF(SUM($H$41:Q$41)=1,$G$116*($G108/SUM($G$107:$G$112)),0),0)</f>
        <v>0</v>
      </c>
      <c r="R118" s="283">
        <f>IFERROR(IF(SUM($H$41:R$41)=1,$G$116*($G108/SUM($G$107:$G$112)),0),0)</f>
        <v>0</v>
      </c>
      <c r="S118" s="283">
        <f>IFERROR(IF(SUM($H$41:S$41)=1,$G$116*($G108/SUM($G$107:$G$112)),0),0)</f>
        <v>0</v>
      </c>
      <c r="T118" s="283">
        <f>IFERROR(IF(SUM($H$41:T$41)=1,$G$116*($G108/SUM($G$107:$G$112)),0),0)</f>
        <v>0</v>
      </c>
      <c r="U118" s="283">
        <f>IFERROR(IF(SUM($H$41:U$41)=1,$G$116*($G108/SUM($G$107:$G$112)),0),0)</f>
        <v>0</v>
      </c>
      <c r="V118" s="283">
        <f>IFERROR(IF(SUM($H$41:V$41)=1,$G$116*($G108/SUM($G$107:$G$112)),0),0)</f>
        <v>0</v>
      </c>
      <c r="W118" s="283">
        <f>IFERROR(IF(SUM($H$41:W$41)=1,$G$116*($G108/SUM($G$107:$G$112)),0),0)</f>
        <v>0</v>
      </c>
      <c r="X118" s="283">
        <f>IFERROR(IF(SUM($H$41:X$41)=1,$G$116*($G108/SUM($G$107:$G$112)),0),0)</f>
        <v>0</v>
      </c>
      <c r="Y118" s="283">
        <f>IFERROR(IF(SUM($H$41:Y$41)=1,$G$116*($G108/SUM($G$107:$G$112)),0),0)</f>
        <v>0</v>
      </c>
      <c r="Z118" s="283">
        <f>IFERROR(IF(SUM($H$41:Z$41)=1,$G$116*($G108/SUM($G$107:$G$112)),0),0)</f>
        <v>0</v>
      </c>
      <c r="AA118" s="283">
        <f>IFERROR(IF(SUM($H$41:AA$41)=1,$G$116*($G108/SUM($G$107:$G$112)),0),0)</f>
        <v>0</v>
      </c>
      <c r="AB118" s="283">
        <f>IFERROR(IF(SUM($H$41:AB$41)=1,$G$116*($G108/SUM($G$107:$G$112)),0),0)</f>
        <v>0</v>
      </c>
      <c r="AC118" s="283">
        <f>IFERROR(IF(SUM($H$41:AC$41)=1,$G$116*($G108/SUM($G$107:$G$112)),0),0)</f>
        <v>0</v>
      </c>
      <c r="AD118" s="283">
        <f>IFERROR(IF(SUM($H$41:AD$41)=1,$G$116*($G108/SUM($G$107:$G$112)),0),0)</f>
        <v>0</v>
      </c>
      <c r="AE118" s="283">
        <f>IFERROR(IF(SUM($H$41:AE$41)=1,$G$116*($G108/SUM($G$107:$G$112)),0),0)</f>
        <v>0</v>
      </c>
      <c r="AF118" s="283">
        <f>IFERROR(IF(SUM($H$41:AF$41)=1,$G$116*($G108/SUM($G$107:$G$112)),0),0)</f>
        <v>0</v>
      </c>
      <c r="AG118" s="283">
        <f>IFERROR(IF(SUM($H$41:AG$41)=1,$G$116*($G108/SUM($G$107:$G$112)),0),0)</f>
        <v>0</v>
      </c>
      <c r="AH118" s="283">
        <f>IFERROR(IF(SUM($H$41:AH$41)=1,$G$116*($G108/SUM($G$107:$G$112)),0),0)</f>
        <v>0</v>
      </c>
      <c r="AI118" s="283">
        <f>IFERROR(IF(SUM($H$41:AI$41)=1,$G$116*($G108/SUM($G$107:$G$112)),0),0)</f>
        <v>0</v>
      </c>
      <c r="AJ118" s="283">
        <f>IFERROR(IF(SUM($H$41:AJ$41)=1,$G$116*($G108/SUM($G$107:$G$112)),0),0)</f>
        <v>0</v>
      </c>
      <c r="AK118" s="283">
        <f>IFERROR(IF(SUM($H$41:AK$41)=1,$G$116*($G108/SUM($G$107:$G$112)),0),0)</f>
        <v>0</v>
      </c>
      <c r="AL118" s="283">
        <f>IFERROR(IF(SUM($H$41:AL$41)=1,$G$116*($G108/SUM($G$107:$G$112)),0),0)</f>
        <v>0</v>
      </c>
      <c r="AM118" s="283">
        <f>IFERROR(IF(SUM($H$41:AM$41)=1,$G$116*($G108/SUM($G$107:$G$112)),0),0)</f>
        <v>0</v>
      </c>
      <c r="AN118" s="283">
        <f>IFERROR(IF(SUM($H$41:AN$41)=1,$G$116*($G108/SUM($G$107:$G$112)),0),0)</f>
        <v>0</v>
      </c>
      <c r="AO118" s="283">
        <f>IFERROR(IF(SUM($H$41:AO$41)=1,$G$116*($G108/SUM($G$107:$G$112)),0),0)</f>
        <v>0</v>
      </c>
      <c r="AP118" s="283">
        <f>IFERROR(IF(SUM($H$41:AP$41)=1,$G$116*($G108/SUM($G$107:$G$112)),0),0)</f>
        <v>0</v>
      </c>
      <c r="AQ118" s="283">
        <f>IFERROR(IF(SUM($H$41:AQ$41)=1,$G$116*($G108/SUM($G$107:$G$112)),0),0)</f>
        <v>0</v>
      </c>
      <c r="AR118" s="283">
        <f>IFERROR(IF(SUM($H$41:AR$41)=1,$G$116*($G108/SUM($G$107:$G$112)),0),0)</f>
        <v>0</v>
      </c>
      <c r="AS118" s="283">
        <f>IFERROR(IF(SUM($H$41:AS$41)=1,$G$116*($G108/SUM($G$107:$G$112)),0),0)</f>
        <v>0</v>
      </c>
      <c r="AT118" s="283">
        <f>IFERROR(IF(SUM($H$41:AT$41)=1,$G$116*($G108/SUM($G$107:$G$112)),0),0)</f>
        <v>0</v>
      </c>
      <c r="AU118" s="283">
        <f>IFERROR(IF(SUM($H$41:AU$41)=1,$G$116*($G108/SUM($G$107:$G$112)),0),0)</f>
        <v>0</v>
      </c>
      <c r="AV118" s="283">
        <f>IFERROR(IF(SUM($H$41:AV$41)=1,$G$116*($G108/SUM($G$107:$G$112)),0),0)</f>
        <v>0</v>
      </c>
      <c r="AW118" s="283">
        <f>IFERROR(IF(SUM($H$41:AW$41)=1,$G$116*($G108/SUM($G$107:$G$112)),0),0)</f>
        <v>0</v>
      </c>
      <c r="AX118" s="283">
        <f>IFERROR(IF(SUM($H$41:AX$41)=1,$G$116*($G108/SUM($G$107:$G$112)),0),0)</f>
        <v>0</v>
      </c>
      <c r="AY118" s="283">
        <f>IFERROR(IF(SUM($H$41:AY$41)=1,$G$116*($G108/SUM($G$107:$G$112)),0),0)</f>
        <v>0</v>
      </c>
      <c r="AZ118" s="283">
        <f>IFERROR(IF(SUM($H$41:AZ$41)=1,$G$116*($G108/SUM($G$107:$G$112)),0),0)</f>
        <v>0</v>
      </c>
      <c r="BA118" s="283">
        <f>IFERROR(IF(SUM($H$41:BA$41)=1,$G$116*($G108/SUM($G$107:$G$112)),0),0)</f>
        <v>0</v>
      </c>
      <c r="BB118" s="283">
        <f>IFERROR(IF(SUM($H$41:BB$41)=1,$G$116*($G108/SUM($G$107:$G$112)),0),0)</f>
        <v>0</v>
      </c>
      <c r="BC118" s="283">
        <f>IFERROR(IF(SUM($H$41:BC$41)=1,$G$116*($G108/SUM($G$107:$G$112)),0),0)</f>
        <v>0</v>
      </c>
      <c r="BD118" s="283">
        <f>IFERROR(IF(SUM($H$41:BD$41)=1,$G$116*($G108/SUM($G$107:$G$112)),0),0)</f>
        <v>0</v>
      </c>
      <c r="BE118" s="283">
        <f>IFERROR(IF(SUM($H$41:BE$41)=1,$G$116*($G108/SUM($G$107:$G$112)),0),0)</f>
        <v>0</v>
      </c>
      <c r="BF118" s="283">
        <f>IFERROR(IF(SUM($H$41:BF$41)=1,$G$116*($G108/SUM($G$107:$G$112)),0),0)</f>
        <v>0</v>
      </c>
      <c r="BG118" s="283">
        <f>IFERROR(IF(SUM($H$41:BG$41)=1,$G$116*($G108/SUM($G$107:$G$112)),0),0)</f>
        <v>0</v>
      </c>
      <c r="BH118" s="283">
        <f>IFERROR(IF(SUM($H$41:BH$41)=1,$G$116*($G108/SUM($G$107:$G$112)),0),0)</f>
        <v>0</v>
      </c>
      <c r="BI118" s="283">
        <f>IFERROR(IF(SUM($H$41:BI$41)=1,$G$116*($G108/SUM($G$107:$G$112)),0),0)</f>
        <v>0</v>
      </c>
      <c r="BJ118" s="283">
        <f>IFERROR(IF(SUM($H$41:BJ$41)=1,$G$116*($G108/SUM($G$107:$G$112)),0),0)</f>
        <v>0</v>
      </c>
      <c r="BK118" s="283">
        <f>IFERROR(IF(SUM($H$41:BK$41)=1,$G$116*($G108/SUM($G$107:$G$112)),0),0)</f>
        <v>0</v>
      </c>
      <c r="BL118" s="283">
        <f>IFERROR(IF(SUM($H$41:BL$41)=1,$G$116*($G108/SUM($G$107:$G$112)),0),0)</f>
        <v>0</v>
      </c>
      <c r="BM118" s="283">
        <f>IFERROR(IF(SUM($H$41:BM$41)=1,$G$116*($G108/SUM($G$107:$G$112)),0),0)</f>
        <v>0</v>
      </c>
      <c r="BN118" s="283">
        <f>IFERROR(IF(SUM($H$41:BN$41)=1,$G$116*($G108/SUM($G$107:$G$112)),0),0)</f>
        <v>0</v>
      </c>
      <c r="BO118" s="283">
        <f>IFERROR(IF(SUM($H$41:BO$41)=1,$G$116*($G108/SUM($G$107:$G$112)),0),0)</f>
        <v>0</v>
      </c>
      <c r="BP118" s="283">
        <f>IFERROR(IF(SUM($H$41:BP$41)=1,$G$116*($G108/SUM($G$107:$G$112)),0),0)</f>
        <v>0</v>
      </c>
      <c r="BQ118" s="283">
        <f>IFERROR(IF(SUM($H$41:BQ$41)=1,$G$116*($G108/SUM($G$107:$G$112)),0),0)</f>
        <v>0</v>
      </c>
      <c r="BR118" s="283">
        <f>IFERROR(IF(SUM($H$41:BR$41)=1,$G$116*($G108/SUM($G$107:$G$112)),0),0)</f>
        <v>0</v>
      </c>
      <c r="BS118" s="283">
        <f>IFERROR(IF(SUM($H$41:BS$41)=1,$G$116*($G108/SUM($G$107:$G$112)),0),0)</f>
        <v>0</v>
      </c>
      <c r="BT118" s="283">
        <f>IFERROR(IF(SUM($H$41:BT$41)=1,$G$116*($G108/SUM($G$107:$G$112)),0),0)</f>
        <v>0</v>
      </c>
      <c r="BU118" s="283">
        <f>IFERROR(IF(SUM($H$41:BU$41)=1,$G$116*($G108/SUM($G$107:$G$112)),0),0)</f>
        <v>0</v>
      </c>
      <c r="BV118" s="283">
        <f>IFERROR(IF(SUM($H$41:BV$41)=1,$G$116*($G108/SUM($G$107:$G$112)),0),0)</f>
        <v>0</v>
      </c>
      <c r="BW118" s="283">
        <f>IFERROR(IF(SUM($H$41:BW$41)=1,$G$116*($G108/SUM($G$107:$G$112)),0),0)</f>
        <v>0</v>
      </c>
      <c r="BX118" s="283">
        <f>IFERROR(IF(SUM($H$41:BX$41)=1,$G$116*($G108/SUM($G$107:$G$112)),0),0)</f>
        <v>0</v>
      </c>
      <c r="BY118" s="283">
        <f>IFERROR(IF(SUM($H$41:BY$41)=1,$G$116*($G108/SUM($G$107:$G$112)),0),0)</f>
        <v>0</v>
      </c>
      <c r="BZ118" s="283">
        <f>IFERROR(IF(SUM($H$41:BZ$41)=1,$G$116*($G108/SUM($G$107:$G$112)),0),0)</f>
        <v>0</v>
      </c>
      <c r="CA118" s="283">
        <f>IFERROR(IF(SUM($H$41:CA$41)=1,$G$116*($G108/SUM($G$107:$G$112)),0),0)</f>
        <v>0</v>
      </c>
      <c r="CB118" s="283">
        <f>IFERROR(IF(SUM($H$41:CB$41)=1,$G$116*($G108/SUM($G$107:$G$112)),0),0)</f>
        <v>0</v>
      </c>
      <c r="CC118" s="283">
        <f>IFERROR(IF(SUM($H$41:CC$41)=1,$G$116*($G108/SUM($G$107:$G$112)),0),0)</f>
        <v>0</v>
      </c>
      <c r="CD118" s="283">
        <f>IFERROR(IF(SUM($H$41:CD$41)=1,$G$116*($G108/SUM($G$107:$G$112)),0),0)</f>
        <v>0</v>
      </c>
      <c r="CE118" s="283">
        <f>IFERROR(IF(SUM($H$41:CE$41)=1,$G$116*($G108/SUM($G$107:$G$112)),0),0)</f>
        <v>0</v>
      </c>
      <c r="CF118" s="283">
        <f>IFERROR(IF(SUM($H$41:CF$41)=1,$G$116*($G108/SUM($G$107:$G$112)),0),0)</f>
        <v>0</v>
      </c>
      <c r="CG118" s="283">
        <f>IFERROR(IF(SUM($H$41:CG$41)=1,$G$116*($G108/SUM($G$107:$G$112)),0),0)</f>
        <v>0</v>
      </c>
      <c r="CH118" s="283">
        <f>IFERROR(IF(SUM($H$41:CH$41)=1,$G$116*($G108/SUM($G$107:$G$112)),0),0)</f>
        <v>0</v>
      </c>
      <c r="CI118" s="283">
        <f>IFERROR(IF(SUM($H$41:CI$41)=1,$G$116*($G108/SUM($G$107:$G$112)),0),0)</f>
        <v>0</v>
      </c>
      <c r="CJ118" s="283">
        <f>IFERROR(IF(SUM($H$41:CJ$41)=1,$G$116*($G108/SUM($G$107:$G$112)),0),0)</f>
        <v>0</v>
      </c>
      <c r="CK118" s="283">
        <f>IFERROR(IF(SUM($H$41:CK$41)=1,$G$116*($G108/SUM($G$107:$G$112)),0),0)</f>
        <v>0</v>
      </c>
      <c r="CL118" s="283">
        <f>IFERROR(IF(SUM($H$41:CL$41)=1,$G$116*($G108/SUM($G$107:$G$112)),0),0)</f>
        <v>0</v>
      </c>
      <c r="CM118" s="283">
        <f>IFERROR(IF(SUM($H$41:CM$41)=1,$G$116*($G108/SUM($G$107:$G$112)),0),0)</f>
        <v>0</v>
      </c>
      <c r="CN118" s="283">
        <f>IFERROR(IF(SUM($H$41:CN$41)=1,$G$116*($G108/SUM($G$107:$G$112)),0),0)</f>
        <v>0</v>
      </c>
      <c r="CO118" s="283">
        <f>IFERROR(IF(SUM($H$41:CO$41)=1,$G$116*($G108/SUM($G$107:$G$112)),0),0)</f>
        <v>0</v>
      </c>
      <c r="CP118" s="283">
        <f>IFERROR(IF(SUM($H$41:CP$41)=1,$G$116*($G108/SUM($G$107:$G$112)),0),0)</f>
        <v>0</v>
      </c>
      <c r="CQ118" s="283">
        <f>IFERROR(IF(SUM($H$41:CQ$41)=1,$G$116*($G108/SUM($G$107:$G$112)),0),0)</f>
        <v>0</v>
      </c>
      <c r="CR118" s="283">
        <f>IFERROR(IF(SUM($H$41:CR$41)=1,$G$116*($G108/SUM($G$107:$G$112)),0),0)</f>
        <v>0</v>
      </c>
      <c r="CS118" s="283">
        <f>IFERROR(IF(SUM($H$41:CS$41)=1,$G$116*($G108/SUM($G$107:$G$112)),0),0)</f>
        <v>0</v>
      </c>
      <c r="CT118" s="283">
        <f>IFERROR(IF(SUM($H$41:CT$41)=1,$G$116*($G108/SUM($G$107:$G$112)),0),0)</f>
        <v>0</v>
      </c>
      <c r="CU118" s="283">
        <f>IFERROR(IF(SUM($H$41:CU$41)=1,$G$116*($G108/SUM($G$107:$G$112)),0),0)</f>
        <v>0</v>
      </c>
      <c r="CV118" s="283">
        <f>IFERROR(IF(SUM($H$41:CV$41)=1,$G$116*($G108/SUM($G$107:$G$112)),0),0)</f>
        <v>0</v>
      </c>
      <c r="CW118" s="283">
        <f>IFERROR(IF(SUM($H$41:CW$41)=1,$G$116*($G108/SUM($G$107:$G$112)),0),0)</f>
        <v>0</v>
      </c>
      <c r="CX118" s="283">
        <f>IFERROR(IF(SUM($H$41:CX$41)=1,$G$116*($G108/SUM($G$107:$G$112)),0),0)</f>
        <v>0</v>
      </c>
      <c r="CY118" s="283">
        <f>IFERROR(IF(SUM($H$41:CY$41)=1,$G$116*($G108/SUM($G$107:$G$112)),0),0)</f>
        <v>0</v>
      </c>
      <c r="CZ118" s="283">
        <f>IFERROR(IF(SUM($H$41:CZ$41)=1,$G$116*($G108/SUM($G$107:$G$112)),0),0)</f>
        <v>0</v>
      </c>
      <c r="DA118" s="283">
        <f>IFERROR(IF(SUM($H$41:DA$41)=1,$G$116*($G108/SUM($G$107:$G$112)),0),0)</f>
        <v>0</v>
      </c>
      <c r="DB118" s="283">
        <f>IFERROR(IF(SUM($H$41:DB$41)=1,$G$116*($G108/SUM($G$107:$G$112)),0),0)</f>
        <v>0</v>
      </c>
      <c r="DC118" s="283">
        <f>IFERROR(IF(SUM($H$41:DC$41)=1,$G$116*($G108/SUM($G$107:$G$112)),0),0)</f>
        <v>0</v>
      </c>
      <c r="DD118" s="283">
        <f>IFERROR(IF(SUM($H$41:DD$41)=1,$G$116*($G108/SUM($G$107:$G$112)),0),0)</f>
        <v>0</v>
      </c>
      <c r="DE118" s="283">
        <f>IFERROR(IF(SUM($H$41:DE$41)=1,$G$116*($G108/SUM($G$107:$G$112)),0),0)</f>
        <v>0</v>
      </c>
      <c r="DF118" s="283">
        <f>IFERROR(IF(SUM($H$41:DF$41)=1,$G$116*($G108/SUM($G$107:$G$112)),0),0)</f>
        <v>0</v>
      </c>
      <c r="DG118" s="283">
        <f>IFERROR(IF(SUM($H$41:DG$41)=1,$G$116*($G108/SUM($G$107:$G$112)),0),0)</f>
        <v>0</v>
      </c>
      <c r="DH118" s="283">
        <f>IFERROR(IF(SUM($H$41:DH$41)=1,$G$116*($G108/SUM($G$107:$G$112)),0),0)</f>
        <v>0</v>
      </c>
      <c r="DI118" s="283">
        <f>IFERROR(IF(SUM($H$41:DI$41)=1,$G$116*($G108/SUM($G$107:$G$112)),0),0)</f>
        <v>0</v>
      </c>
      <c r="DJ118" s="283">
        <f>IFERROR(IF(SUM($H$41:DJ$41)=1,$G$116*($G108/SUM($G$107:$G$112)),0),0)</f>
        <v>0</v>
      </c>
      <c r="DK118" s="283">
        <f>IFERROR(IF(SUM($H$41:DK$41)=1,$G$116*($G108/SUM($G$107:$G$112)),0),0)</f>
        <v>0</v>
      </c>
      <c r="DL118" s="283">
        <f>IFERROR(IF(SUM($H$41:DL$41)=1,$G$116*($G108/SUM($G$107:$G$112)),0),0)</f>
        <v>0</v>
      </c>
      <c r="DM118" s="283">
        <f>IFERROR(IF(SUM($H$41:DM$41)=1,$G$116*($G108/SUM($G$107:$G$112)),0),0)</f>
        <v>0</v>
      </c>
      <c r="DN118" s="283">
        <f>IFERROR(IF(SUM($H$41:DN$41)=1,$G$116*($G108/SUM($G$107:$G$112)),0),0)</f>
        <v>0</v>
      </c>
      <c r="DO118" s="283">
        <f>IFERROR(IF(SUM($H$41:DO$41)=1,$G$116*($G108/SUM($G$107:$G$112)),0),0)</f>
        <v>0</v>
      </c>
      <c r="DP118" s="283">
        <f>IFERROR(IF(SUM($H$41:DP$41)=1,$G$116*($G108/SUM($G$107:$G$112)),0),0)</f>
        <v>0</v>
      </c>
      <c r="DQ118" s="283">
        <f>IFERROR(IF(SUM($H$41:DQ$41)=1,$G$116*($G108/SUM($G$107:$G$112)),0),0)</f>
        <v>0</v>
      </c>
      <c r="DR118" s="283">
        <f>IFERROR(IF(SUM($H$41:DR$41)=1,$G$116*($G108/SUM($G$107:$G$112)),0),0)</f>
        <v>0</v>
      </c>
      <c r="DS118" s="283">
        <f>IFERROR(IF(SUM($H$41:DS$41)=1,$G$116*($G108/SUM($G$107:$G$112)),0),0)</f>
        <v>0</v>
      </c>
      <c r="DT118" s="279"/>
    </row>
    <row r="119" spans="2:124" x14ac:dyDescent="0.3">
      <c r="C119" s="279"/>
      <c r="D119" s="280" t="s">
        <v>452</v>
      </c>
      <c r="E119" s="280"/>
      <c r="F119" s="281" t="str">
        <f t="shared" si="70"/>
        <v>INR Mn</v>
      </c>
      <c r="G119" s="282">
        <f t="shared" si="71"/>
        <v>266.73450090370983</v>
      </c>
      <c r="H119" s="283">
        <f>IFERROR(IF(SUM($H$41:H$41)=1,$G$116*($G109/SUM($G$107:$G$112)),0),0)</f>
        <v>0</v>
      </c>
      <c r="I119" s="283">
        <f>IFERROR(IF(SUM($H$41:I$41)=1,$G$116*($G109/SUM($G$107:$G$112)),0),0)</f>
        <v>0</v>
      </c>
      <c r="J119" s="283">
        <f>IFERROR(IF(SUM($H$41:J$41)=1,$G$116*($G109/SUM($G$107:$G$112)),0),0)</f>
        <v>0</v>
      </c>
      <c r="K119" s="283">
        <f>IFERROR(IF(SUM($H$41:K$41)=1,$G$116*($G109/SUM($G$107:$G$112)),0),0)</f>
        <v>0</v>
      </c>
      <c r="L119" s="283">
        <f>IFERROR(IF(SUM($H$41:L$41)=1,$G$116*($G109/SUM($G$107:$G$112)),0),0)</f>
        <v>0</v>
      </c>
      <c r="M119" s="283">
        <f>IFERROR(IF(SUM($H$41:M$41)=1,$G$116*($G109/SUM($G$107:$G$112)),0),0)</f>
        <v>0</v>
      </c>
      <c r="N119" s="283">
        <f>IFERROR(IF(SUM($H$41:N$41)=1,$G$116*($G109/SUM($G$107:$G$112)),0),0)</f>
        <v>0</v>
      </c>
      <c r="O119" s="283">
        <f>IFERROR(IF(SUM($H$41:O$41)=1,$G$116*($G109/SUM($G$107:$G$112)),0),0)</f>
        <v>0</v>
      </c>
      <c r="P119" s="283">
        <f>IFERROR(IF(SUM($H$41:P$41)=1,$G$116*($G109/SUM($G$107:$G$112)),0),0)</f>
        <v>0</v>
      </c>
      <c r="Q119" s="283">
        <f>IFERROR(IF(SUM($H$41:Q$41)=1,$G$116*($G109/SUM($G$107:$G$112)),0),0)</f>
        <v>0</v>
      </c>
      <c r="R119" s="283">
        <f>IFERROR(IF(SUM($H$41:R$41)=1,$G$116*($G109/SUM($G$107:$G$112)),0),0)</f>
        <v>0</v>
      </c>
      <c r="S119" s="283">
        <f>IFERROR(IF(SUM($H$41:S$41)=1,$G$116*($G109/SUM($G$107:$G$112)),0),0)</f>
        <v>0</v>
      </c>
      <c r="T119" s="283">
        <f>IFERROR(IF(SUM($H$41:T$41)=1,$G$116*($G109/SUM($G$107:$G$112)),0),0)</f>
        <v>0</v>
      </c>
      <c r="U119" s="283">
        <f>IFERROR(IF(SUM($H$41:U$41)=1,$G$116*($G109/SUM($G$107:$G$112)),0),0)</f>
        <v>0</v>
      </c>
      <c r="V119" s="283">
        <f>IFERROR(IF(SUM($H$41:V$41)=1,$G$116*($G109/SUM($G$107:$G$112)),0),0)</f>
        <v>0</v>
      </c>
      <c r="W119" s="283">
        <f>IFERROR(IF(SUM($H$41:W$41)=1,$G$116*($G109/SUM($G$107:$G$112)),0),0)</f>
        <v>266.73450090370983</v>
      </c>
      <c r="X119" s="283">
        <f>IFERROR(IF(SUM($H$41:X$41)=1,$G$116*($G109/SUM($G$107:$G$112)),0),0)</f>
        <v>0</v>
      </c>
      <c r="Y119" s="283">
        <f>IFERROR(IF(SUM($H$41:Y$41)=1,$G$116*($G109/SUM($G$107:$G$112)),0),0)</f>
        <v>0</v>
      </c>
      <c r="Z119" s="283">
        <f>IFERROR(IF(SUM($H$41:Z$41)=1,$G$116*($G109/SUM($G$107:$G$112)),0),0)</f>
        <v>0</v>
      </c>
      <c r="AA119" s="283">
        <f>IFERROR(IF(SUM($H$41:AA$41)=1,$G$116*($G109/SUM($G$107:$G$112)),0),0)</f>
        <v>0</v>
      </c>
      <c r="AB119" s="283">
        <f>IFERROR(IF(SUM($H$41:AB$41)=1,$G$116*($G109/SUM($G$107:$G$112)),0),0)</f>
        <v>0</v>
      </c>
      <c r="AC119" s="283">
        <f>IFERROR(IF(SUM($H$41:AC$41)=1,$G$116*($G109/SUM($G$107:$G$112)),0),0)</f>
        <v>0</v>
      </c>
      <c r="AD119" s="283">
        <f>IFERROR(IF(SUM($H$41:AD$41)=1,$G$116*($G109/SUM($G$107:$G$112)),0),0)</f>
        <v>0</v>
      </c>
      <c r="AE119" s="283">
        <f>IFERROR(IF(SUM($H$41:AE$41)=1,$G$116*($G109/SUM($G$107:$G$112)),0),0)</f>
        <v>0</v>
      </c>
      <c r="AF119" s="283">
        <f>IFERROR(IF(SUM($H$41:AF$41)=1,$G$116*($G109/SUM($G$107:$G$112)),0),0)</f>
        <v>0</v>
      </c>
      <c r="AG119" s="283">
        <f>IFERROR(IF(SUM($H$41:AG$41)=1,$G$116*($G109/SUM($G$107:$G$112)),0),0)</f>
        <v>0</v>
      </c>
      <c r="AH119" s="283">
        <f>IFERROR(IF(SUM($H$41:AH$41)=1,$G$116*($G109/SUM($G$107:$G$112)),0),0)</f>
        <v>0</v>
      </c>
      <c r="AI119" s="283">
        <f>IFERROR(IF(SUM($H$41:AI$41)=1,$G$116*($G109/SUM($G$107:$G$112)),0),0)</f>
        <v>0</v>
      </c>
      <c r="AJ119" s="283">
        <f>IFERROR(IF(SUM($H$41:AJ$41)=1,$G$116*($G109/SUM($G$107:$G$112)),0),0)</f>
        <v>0</v>
      </c>
      <c r="AK119" s="283">
        <f>IFERROR(IF(SUM($H$41:AK$41)=1,$G$116*($G109/SUM($G$107:$G$112)),0),0)</f>
        <v>0</v>
      </c>
      <c r="AL119" s="283">
        <f>IFERROR(IF(SUM($H$41:AL$41)=1,$G$116*($G109/SUM($G$107:$G$112)),0),0)</f>
        <v>0</v>
      </c>
      <c r="AM119" s="283">
        <f>IFERROR(IF(SUM($H$41:AM$41)=1,$G$116*($G109/SUM($G$107:$G$112)),0),0)</f>
        <v>0</v>
      </c>
      <c r="AN119" s="283">
        <f>IFERROR(IF(SUM($H$41:AN$41)=1,$G$116*($G109/SUM($G$107:$G$112)),0),0)</f>
        <v>0</v>
      </c>
      <c r="AO119" s="283">
        <f>IFERROR(IF(SUM($H$41:AO$41)=1,$G$116*($G109/SUM($G$107:$G$112)),0),0)</f>
        <v>0</v>
      </c>
      <c r="AP119" s="283">
        <f>IFERROR(IF(SUM($H$41:AP$41)=1,$G$116*($G109/SUM($G$107:$G$112)),0),0)</f>
        <v>0</v>
      </c>
      <c r="AQ119" s="283">
        <f>IFERROR(IF(SUM($H$41:AQ$41)=1,$G$116*($G109/SUM($G$107:$G$112)),0),0)</f>
        <v>0</v>
      </c>
      <c r="AR119" s="283">
        <f>IFERROR(IF(SUM($H$41:AR$41)=1,$G$116*($G109/SUM($G$107:$G$112)),0),0)</f>
        <v>0</v>
      </c>
      <c r="AS119" s="283">
        <f>IFERROR(IF(SUM($H$41:AS$41)=1,$G$116*($G109/SUM($G$107:$G$112)),0),0)</f>
        <v>0</v>
      </c>
      <c r="AT119" s="283">
        <f>IFERROR(IF(SUM($H$41:AT$41)=1,$G$116*($G109/SUM($G$107:$G$112)),0),0)</f>
        <v>0</v>
      </c>
      <c r="AU119" s="283">
        <f>IFERROR(IF(SUM($H$41:AU$41)=1,$G$116*($G109/SUM($G$107:$G$112)),0),0)</f>
        <v>0</v>
      </c>
      <c r="AV119" s="283">
        <f>IFERROR(IF(SUM($H$41:AV$41)=1,$G$116*($G109/SUM($G$107:$G$112)),0),0)</f>
        <v>0</v>
      </c>
      <c r="AW119" s="283">
        <f>IFERROR(IF(SUM($H$41:AW$41)=1,$G$116*($G109/SUM($G$107:$G$112)),0),0)</f>
        <v>0</v>
      </c>
      <c r="AX119" s="283">
        <f>IFERROR(IF(SUM($H$41:AX$41)=1,$G$116*($G109/SUM($G$107:$G$112)),0),0)</f>
        <v>0</v>
      </c>
      <c r="AY119" s="283">
        <f>IFERROR(IF(SUM($H$41:AY$41)=1,$G$116*($G109/SUM($G$107:$G$112)),0),0)</f>
        <v>0</v>
      </c>
      <c r="AZ119" s="283">
        <f>IFERROR(IF(SUM($H$41:AZ$41)=1,$G$116*($G109/SUM($G$107:$G$112)),0),0)</f>
        <v>0</v>
      </c>
      <c r="BA119" s="283">
        <f>IFERROR(IF(SUM($H$41:BA$41)=1,$G$116*($G109/SUM($G$107:$G$112)),0),0)</f>
        <v>0</v>
      </c>
      <c r="BB119" s="283">
        <f>IFERROR(IF(SUM($H$41:BB$41)=1,$G$116*($G109/SUM($G$107:$G$112)),0),0)</f>
        <v>0</v>
      </c>
      <c r="BC119" s="283">
        <f>IFERROR(IF(SUM($H$41:BC$41)=1,$G$116*($G109/SUM($G$107:$G$112)),0),0)</f>
        <v>0</v>
      </c>
      <c r="BD119" s="283">
        <f>IFERROR(IF(SUM($H$41:BD$41)=1,$G$116*($G109/SUM($G$107:$G$112)),0),0)</f>
        <v>0</v>
      </c>
      <c r="BE119" s="283">
        <f>IFERROR(IF(SUM($H$41:BE$41)=1,$G$116*($G109/SUM($G$107:$G$112)),0),0)</f>
        <v>0</v>
      </c>
      <c r="BF119" s="283">
        <f>IFERROR(IF(SUM($H$41:BF$41)=1,$G$116*($G109/SUM($G$107:$G$112)),0),0)</f>
        <v>0</v>
      </c>
      <c r="BG119" s="283">
        <f>IFERROR(IF(SUM($H$41:BG$41)=1,$G$116*($G109/SUM($G$107:$G$112)),0),0)</f>
        <v>0</v>
      </c>
      <c r="BH119" s="283">
        <f>IFERROR(IF(SUM($H$41:BH$41)=1,$G$116*($G109/SUM($G$107:$G$112)),0),0)</f>
        <v>0</v>
      </c>
      <c r="BI119" s="283">
        <f>IFERROR(IF(SUM($H$41:BI$41)=1,$G$116*($G109/SUM($G$107:$G$112)),0),0)</f>
        <v>0</v>
      </c>
      <c r="BJ119" s="283">
        <f>IFERROR(IF(SUM($H$41:BJ$41)=1,$G$116*($G109/SUM($G$107:$G$112)),0),0)</f>
        <v>0</v>
      </c>
      <c r="BK119" s="283">
        <f>IFERROR(IF(SUM($H$41:BK$41)=1,$G$116*($G109/SUM($G$107:$G$112)),0),0)</f>
        <v>0</v>
      </c>
      <c r="BL119" s="283">
        <f>IFERROR(IF(SUM($H$41:BL$41)=1,$G$116*($G109/SUM($G$107:$G$112)),0),0)</f>
        <v>0</v>
      </c>
      <c r="BM119" s="283">
        <f>IFERROR(IF(SUM($H$41:BM$41)=1,$G$116*($G109/SUM($G$107:$G$112)),0),0)</f>
        <v>0</v>
      </c>
      <c r="BN119" s="283">
        <f>IFERROR(IF(SUM($H$41:BN$41)=1,$G$116*($G109/SUM($G$107:$G$112)),0),0)</f>
        <v>0</v>
      </c>
      <c r="BO119" s="283">
        <f>IFERROR(IF(SUM($H$41:BO$41)=1,$G$116*($G109/SUM($G$107:$G$112)),0),0)</f>
        <v>0</v>
      </c>
      <c r="BP119" s="283">
        <f>IFERROR(IF(SUM($H$41:BP$41)=1,$G$116*($G109/SUM($G$107:$G$112)),0),0)</f>
        <v>0</v>
      </c>
      <c r="BQ119" s="283">
        <f>IFERROR(IF(SUM($H$41:BQ$41)=1,$G$116*($G109/SUM($G$107:$G$112)),0),0)</f>
        <v>0</v>
      </c>
      <c r="BR119" s="283">
        <f>IFERROR(IF(SUM($H$41:BR$41)=1,$G$116*($G109/SUM($G$107:$G$112)),0),0)</f>
        <v>0</v>
      </c>
      <c r="BS119" s="283">
        <f>IFERROR(IF(SUM($H$41:BS$41)=1,$G$116*($G109/SUM($G$107:$G$112)),0),0)</f>
        <v>0</v>
      </c>
      <c r="BT119" s="283">
        <f>IFERROR(IF(SUM($H$41:BT$41)=1,$G$116*($G109/SUM($G$107:$G$112)),0),0)</f>
        <v>0</v>
      </c>
      <c r="BU119" s="283">
        <f>IFERROR(IF(SUM($H$41:BU$41)=1,$G$116*($G109/SUM($G$107:$G$112)),0),0)</f>
        <v>0</v>
      </c>
      <c r="BV119" s="283">
        <f>IFERROR(IF(SUM($H$41:BV$41)=1,$G$116*($G109/SUM($G$107:$G$112)),0),0)</f>
        <v>0</v>
      </c>
      <c r="BW119" s="283">
        <f>IFERROR(IF(SUM($H$41:BW$41)=1,$G$116*($G109/SUM($G$107:$G$112)),0),0)</f>
        <v>0</v>
      </c>
      <c r="BX119" s="283">
        <f>IFERROR(IF(SUM($H$41:BX$41)=1,$G$116*($G109/SUM($G$107:$G$112)),0),0)</f>
        <v>0</v>
      </c>
      <c r="BY119" s="283">
        <f>IFERROR(IF(SUM($H$41:BY$41)=1,$G$116*($G109/SUM($G$107:$G$112)),0),0)</f>
        <v>0</v>
      </c>
      <c r="BZ119" s="283">
        <f>IFERROR(IF(SUM($H$41:BZ$41)=1,$G$116*($G109/SUM($G$107:$G$112)),0),0)</f>
        <v>0</v>
      </c>
      <c r="CA119" s="283">
        <f>IFERROR(IF(SUM($H$41:CA$41)=1,$G$116*($G109/SUM($G$107:$G$112)),0),0)</f>
        <v>0</v>
      </c>
      <c r="CB119" s="283">
        <f>IFERROR(IF(SUM($H$41:CB$41)=1,$G$116*($G109/SUM($G$107:$G$112)),0),0)</f>
        <v>0</v>
      </c>
      <c r="CC119" s="283">
        <f>IFERROR(IF(SUM($H$41:CC$41)=1,$G$116*($G109/SUM($G$107:$G$112)),0),0)</f>
        <v>0</v>
      </c>
      <c r="CD119" s="283">
        <f>IFERROR(IF(SUM($H$41:CD$41)=1,$G$116*($G109/SUM($G$107:$G$112)),0),0)</f>
        <v>0</v>
      </c>
      <c r="CE119" s="283">
        <f>IFERROR(IF(SUM($H$41:CE$41)=1,$G$116*($G109/SUM($G$107:$G$112)),0),0)</f>
        <v>0</v>
      </c>
      <c r="CF119" s="283">
        <f>IFERROR(IF(SUM($H$41:CF$41)=1,$G$116*($G109/SUM($G$107:$G$112)),0),0)</f>
        <v>0</v>
      </c>
      <c r="CG119" s="283">
        <f>IFERROR(IF(SUM($H$41:CG$41)=1,$G$116*($G109/SUM($G$107:$G$112)),0),0)</f>
        <v>0</v>
      </c>
      <c r="CH119" s="283">
        <f>IFERROR(IF(SUM($H$41:CH$41)=1,$G$116*($G109/SUM($G$107:$G$112)),0),0)</f>
        <v>0</v>
      </c>
      <c r="CI119" s="283">
        <f>IFERROR(IF(SUM($H$41:CI$41)=1,$G$116*($G109/SUM($G$107:$G$112)),0),0)</f>
        <v>0</v>
      </c>
      <c r="CJ119" s="283">
        <f>IFERROR(IF(SUM($H$41:CJ$41)=1,$G$116*($G109/SUM($G$107:$G$112)),0),0)</f>
        <v>0</v>
      </c>
      <c r="CK119" s="283">
        <f>IFERROR(IF(SUM($H$41:CK$41)=1,$G$116*($G109/SUM($G$107:$G$112)),0),0)</f>
        <v>0</v>
      </c>
      <c r="CL119" s="283">
        <f>IFERROR(IF(SUM($H$41:CL$41)=1,$G$116*($G109/SUM($G$107:$G$112)),0),0)</f>
        <v>0</v>
      </c>
      <c r="CM119" s="283">
        <f>IFERROR(IF(SUM($H$41:CM$41)=1,$G$116*($G109/SUM($G$107:$G$112)),0),0)</f>
        <v>0</v>
      </c>
      <c r="CN119" s="283">
        <f>IFERROR(IF(SUM($H$41:CN$41)=1,$G$116*($G109/SUM($G$107:$G$112)),0),0)</f>
        <v>0</v>
      </c>
      <c r="CO119" s="283">
        <f>IFERROR(IF(SUM($H$41:CO$41)=1,$G$116*($G109/SUM($G$107:$G$112)),0),0)</f>
        <v>0</v>
      </c>
      <c r="CP119" s="283">
        <f>IFERROR(IF(SUM($H$41:CP$41)=1,$G$116*($G109/SUM($G$107:$G$112)),0),0)</f>
        <v>0</v>
      </c>
      <c r="CQ119" s="283">
        <f>IFERROR(IF(SUM($H$41:CQ$41)=1,$G$116*($G109/SUM($G$107:$G$112)),0),0)</f>
        <v>0</v>
      </c>
      <c r="CR119" s="283">
        <f>IFERROR(IF(SUM($H$41:CR$41)=1,$G$116*($G109/SUM($G$107:$G$112)),0),0)</f>
        <v>0</v>
      </c>
      <c r="CS119" s="283">
        <f>IFERROR(IF(SUM($H$41:CS$41)=1,$G$116*($G109/SUM($G$107:$G$112)),0),0)</f>
        <v>0</v>
      </c>
      <c r="CT119" s="283">
        <f>IFERROR(IF(SUM($H$41:CT$41)=1,$G$116*($G109/SUM($G$107:$G$112)),0),0)</f>
        <v>0</v>
      </c>
      <c r="CU119" s="283">
        <f>IFERROR(IF(SUM($H$41:CU$41)=1,$G$116*($G109/SUM($G$107:$G$112)),0),0)</f>
        <v>0</v>
      </c>
      <c r="CV119" s="283">
        <f>IFERROR(IF(SUM($H$41:CV$41)=1,$G$116*($G109/SUM($G$107:$G$112)),0),0)</f>
        <v>0</v>
      </c>
      <c r="CW119" s="283">
        <f>IFERROR(IF(SUM($H$41:CW$41)=1,$G$116*($G109/SUM($G$107:$G$112)),0),0)</f>
        <v>0</v>
      </c>
      <c r="CX119" s="283">
        <f>IFERROR(IF(SUM($H$41:CX$41)=1,$G$116*($G109/SUM($G$107:$G$112)),0),0)</f>
        <v>0</v>
      </c>
      <c r="CY119" s="283">
        <f>IFERROR(IF(SUM($H$41:CY$41)=1,$G$116*($G109/SUM($G$107:$G$112)),0),0)</f>
        <v>0</v>
      </c>
      <c r="CZ119" s="283">
        <f>IFERROR(IF(SUM($H$41:CZ$41)=1,$G$116*($G109/SUM($G$107:$G$112)),0),0)</f>
        <v>0</v>
      </c>
      <c r="DA119" s="283">
        <f>IFERROR(IF(SUM($H$41:DA$41)=1,$G$116*($G109/SUM($G$107:$G$112)),0),0)</f>
        <v>0</v>
      </c>
      <c r="DB119" s="283">
        <f>IFERROR(IF(SUM($H$41:DB$41)=1,$G$116*($G109/SUM($G$107:$G$112)),0),0)</f>
        <v>0</v>
      </c>
      <c r="DC119" s="283">
        <f>IFERROR(IF(SUM($H$41:DC$41)=1,$G$116*($G109/SUM($G$107:$G$112)),0),0)</f>
        <v>0</v>
      </c>
      <c r="DD119" s="283">
        <f>IFERROR(IF(SUM($H$41:DD$41)=1,$G$116*($G109/SUM($G$107:$G$112)),0),0)</f>
        <v>0</v>
      </c>
      <c r="DE119" s="283">
        <f>IFERROR(IF(SUM($H$41:DE$41)=1,$G$116*($G109/SUM($G$107:$G$112)),0),0)</f>
        <v>0</v>
      </c>
      <c r="DF119" s="283">
        <f>IFERROR(IF(SUM($H$41:DF$41)=1,$G$116*($G109/SUM($G$107:$G$112)),0),0)</f>
        <v>0</v>
      </c>
      <c r="DG119" s="283">
        <f>IFERROR(IF(SUM($H$41:DG$41)=1,$G$116*($G109/SUM($G$107:$G$112)),0),0)</f>
        <v>0</v>
      </c>
      <c r="DH119" s="283">
        <f>IFERROR(IF(SUM($H$41:DH$41)=1,$G$116*($G109/SUM($G$107:$G$112)),0),0)</f>
        <v>0</v>
      </c>
      <c r="DI119" s="283">
        <f>IFERROR(IF(SUM($H$41:DI$41)=1,$G$116*($G109/SUM($G$107:$G$112)),0),0)</f>
        <v>0</v>
      </c>
      <c r="DJ119" s="283">
        <f>IFERROR(IF(SUM($H$41:DJ$41)=1,$G$116*($G109/SUM($G$107:$G$112)),0),0)</f>
        <v>0</v>
      </c>
      <c r="DK119" s="283">
        <f>IFERROR(IF(SUM($H$41:DK$41)=1,$G$116*($G109/SUM($G$107:$G$112)),0),0)</f>
        <v>0</v>
      </c>
      <c r="DL119" s="283">
        <f>IFERROR(IF(SUM($H$41:DL$41)=1,$G$116*($G109/SUM($G$107:$G$112)),0),0)</f>
        <v>0</v>
      </c>
      <c r="DM119" s="283">
        <f>IFERROR(IF(SUM($H$41:DM$41)=1,$G$116*($G109/SUM($G$107:$G$112)),0),0)</f>
        <v>0</v>
      </c>
      <c r="DN119" s="283">
        <f>IFERROR(IF(SUM($H$41:DN$41)=1,$G$116*($G109/SUM($G$107:$G$112)),0),0)</f>
        <v>0</v>
      </c>
      <c r="DO119" s="283">
        <f>IFERROR(IF(SUM($H$41:DO$41)=1,$G$116*($G109/SUM($G$107:$G$112)),0),0)</f>
        <v>0</v>
      </c>
      <c r="DP119" s="283">
        <f>IFERROR(IF(SUM($H$41:DP$41)=1,$G$116*($G109/SUM($G$107:$G$112)),0),0)</f>
        <v>0</v>
      </c>
      <c r="DQ119" s="283">
        <f>IFERROR(IF(SUM($H$41:DQ$41)=1,$G$116*($G109/SUM($G$107:$G$112)),0),0)</f>
        <v>0</v>
      </c>
      <c r="DR119" s="283">
        <f>IFERROR(IF(SUM($H$41:DR$41)=1,$G$116*($G109/SUM($G$107:$G$112)),0),0)</f>
        <v>0</v>
      </c>
      <c r="DS119" s="283">
        <f>IFERROR(IF(SUM($H$41:DS$41)=1,$G$116*($G109/SUM($G$107:$G$112)),0),0)</f>
        <v>0</v>
      </c>
      <c r="DT119" s="279"/>
    </row>
    <row r="120" spans="2:124" x14ac:dyDescent="0.3">
      <c r="C120" s="279"/>
      <c r="D120" s="280" t="s">
        <v>453</v>
      </c>
      <c r="E120" s="280"/>
      <c r="F120" s="281" t="str">
        <f t="shared" si="70"/>
        <v>INR Mn</v>
      </c>
      <c r="G120" s="282">
        <f t="shared" si="71"/>
        <v>11.876909077050493</v>
      </c>
      <c r="H120" s="283">
        <f>IFERROR(IF(SUM($H$41:H$41)=1,$G$116*($G110/SUM($G$107:$G$112)),0),0)</f>
        <v>0</v>
      </c>
      <c r="I120" s="283">
        <f>IFERROR(IF(SUM($H$41:I$41)=1,$G$116*($G110/SUM($G$107:$G$112)),0),0)</f>
        <v>0</v>
      </c>
      <c r="J120" s="283">
        <f>IFERROR(IF(SUM($H$41:J$41)=1,$G$116*($G110/SUM($G$107:$G$112)),0),0)</f>
        <v>0</v>
      </c>
      <c r="K120" s="283">
        <f>IFERROR(IF(SUM($H$41:K$41)=1,$G$116*($G110/SUM($G$107:$G$112)),0),0)</f>
        <v>0</v>
      </c>
      <c r="L120" s="283">
        <f>IFERROR(IF(SUM($H$41:L$41)=1,$G$116*($G110/SUM($G$107:$G$112)),0),0)</f>
        <v>0</v>
      </c>
      <c r="M120" s="283">
        <f>IFERROR(IF(SUM($H$41:M$41)=1,$G$116*($G110/SUM($G$107:$G$112)),0),0)</f>
        <v>0</v>
      </c>
      <c r="N120" s="283">
        <f>IFERROR(IF(SUM($H$41:N$41)=1,$G$116*($G110/SUM($G$107:$G$112)),0),0)</f>
        <v>0</v>
      </c>
      <c r="O120" s="283">
        <f>IFERROR(IF(SUM($H$41:O$41)=1,$G$116*($G110/SUM($G$107:$G$112)),0),0)</f>
        <v>0</v>
      </c>
      <c r="P120" s="283">
        <f>IFERROR(IF(SUM($H$41:P$41)=1,$G$116*($G110/SUM($G$107:$G$112)),0),0)</f>
        <v>0</v>
      </c>
      <c r="Q120" s="283">
        <f>IFERROR(IF(SUM($H$41:Q$41)=1,$G$116*($G110/SUM($G$107:$G$112)),0),0)</f>
        <v>0</v>
      </c>
      <c r="R120" s="283">
        <f>IFERROR(IF(SUM($H$41:R$41)=1,$G$116*($G110/SUM($G$107:$G$112)),0),0)</f>
        <v>0</v>
      </c>
      <c r="S120" s="283">
        <f>IFERROR(IF(SUM($H$41:S$41)=1,$G$116*($G110/SUM($G$107:$G$112)),0),0)</f>
        <v>0</v>
      </c>
      <c r="T120" s="283">
        <f>IFERROR(IF(SUM($H$41:T$41)=1,$G$116*($G110/SUM($G$107:$G$112)),0),0)</f>
        <v>0</v>
      </c>
      <c r="U120" s="283">
        <f>IFERROR(IF(SUM($H$41:U$41)=1,$G$116*($G110/SUM($G$107:$G$112)),0),0)</f>
        <v>0</v>
      </c>
      <c r="V120" s="283">
        <f>IFERROR(IF(SUM($H$41:V$41)=1,$G$116*($G110/SUM($G$107:$G$112)),0),0)</f>
        <v>0</v>
      </c>
      <c r="W120" s="283">
        <f>IFERROR(IF(SUM($H$41:W$41)=1,$G$116*($G110/SUM($G$107:$G$112)),0),0)</f>
        <v>11.876909077050493</v>
      </c>
      <c r="X120" s="283">
        <f>IFERROR(IF(SUM($H$41:X$41)=1,$G$116*($G110/SUM($G$107:$G$112)),0),0)</f>
        <v>0</v>
      </c>
      <c r="Y120" s="283">
        <f>IFERROR(IF(SUM($H$41:Y$41)=1,$G$116*($G110/SUM($G$107:$G$112)),0),0)</f>
        <v>0</v>
      </c>
      <c r="Z120" s="283">
        <f>IFERROR(IF(SUM($H$41:Z$41)=1,$G$116*($G110/SUM($G$107:$G$112)),0),0)</f>
        <v>0</v>
      </c>
      <c r="AA120" s="283">
        <f>IFERROR(IF(SUM($H$41:AA$41)=1,$G$116*($G110/SUM($G$107:$G$112)),0),0)</f>
        <v>0</v>
      </c>
      <c r="AB120" s="283">
        <f>IFERROR(IF(SUM($H$41:AB$41)=1,$G$116*($G110/SUM($G$107:$G$112)),0),0)</f>
        <v>0</v>
      </c>
      <c r="AC120" s="283">
        <f>IFERROR(IF(SUM($H$41:AC$41)=1,$G$116*($G110/SUM($G$107:$G$112)),0),0)</f>
        <v>0</v>
      </c>
      <c r="AD120" s="283">
        <f>IFERROR(IF(SUM($H$41:AD$41)=1,$G$116*($G110/SUM($G$107:$G$112)),0),0)</f>
        <v>0</v>
      </c>
      <c r="AE120" s="283">
        <f>IFERROR(IF(SUM($H$41:AE$41)=1,$G$116*($G110/SUM($G$107:$G$112)),0),0)</f>
        <v>0</v>
      </c>
      <c r="AF120" s="283">
        <f>IFERROR(IF(SUM($H$41:AF$41)=1,$G$116*($G110/SUM($G$107:$G$112)),0),0)</f>
        <v>0</v>
      </c>
      <c r="AG120" s="283">
        <f>IFERROR(IF(SUM($H$41:AG$41)=1,$G$116*($G110/SUM($G$107:$G$112)),0),0)</f>
        <v>0</v>
      </c>
      <c r="AH120" s="283">
        <f>IFERROR(IF(SUM($H$41:AH$41)=1,$G$116*($G110/SUM($G$107:$G$112)),0),0)</f>
        <v>0</v>
      </c>
      <c r="AI120" s="283">
        <f>IFERROR(IF(SUM($H$41:AI$41)=1,$G$116*($G110/SUM($G$107:$G$112)),0),0)</f>
        <v>0</v>
      </c>
      <c r="AJ120" s="283">
        <f>IFERROR(IF(SUM($H$41:AJ$41)=1,$G$116*($G110/SUM($G$107:$G$112)),0),0)</f>
        <v>0</v>
      </c>
      <c r="AK120" s="283">
        <f>IFERROR(IF(SUM($H$41:AK$41)=1,$G$116*($G110/SUM($G$107:$G$112)),0),0)</f>
        <v>0</v>
      </c>
      <c r="AL120" s="283">
        <f>IFERROR(IF(SUM($H$41:AL$41)=1,$G$116*($G110/SUM($G$107:$G$112)),0),0)</f>
        <v>0</v>
      </c>
      <c r="AM120" s="283">
        <f>IFERROR(IF(SUM($H$41:AM$41)=1,$G$116*($G110/SUM($G$107:$G$112)),0),0)</f>
        <v>0</v>
      </c>
      <c r="AN120" s="283">
        <f>IFERROR(IF(SUM($H$41:AN$41)=1,$G$116*($G110/SUM($G$107:$G$112)),0),0)</f>
        <v>0</v>
      </c>
      <c r="AO120" s="283">
        <f>IFERROR(IF(SUM($H$41:AO$41)=1,$G$116*($G110/SUM($G$107:$G$112)),0),0)</f>
        <v>0</v>
      </c>
      <c r="AP120" s="283">
        <f>IFERROR(IF(SUM($H$41:AP$41)=1,$G$116*($G110/SUM($G$107:$G$112)),0),0)</f>
        <v>0</v>
      </c>
      <c r="AQ120" s="283">
        <f>IFERROR(IF(SUM($H$41:AQ$41)=1,$G$116*($G110/SUM($G$107:$G$112)),0),0)</f>
        <v>0</v>
      </c>
      <c r="AR120" s="283">
        <f>IFERROR(IF(SUM($H$41:AR$41)=1,$G$116*($G110/SUM($G$107:$G$112)),0),0)</f>
        <v>0</v>
      </c>
      <c r="AS120" s="283">
        <f>IFERROR(IF(SUM($H$41:AS$41)=1,$G$116*($G110/SUM($G$107:$G$112)),0),0)</f>
        <v>0</v>
      </c>
      <c r="AT120" s="283">
        <f>IFERROR(IF(SUM($H$41:AT$41)=1,$G$116*($G110/SUM($G$107:$G$112)),0),0)</f>
        <v>0</v>
      </c>
      <c r="AU120" s="283">
        <f>IFERROR(IF(SUM($H$41:AU$41)=1,$G$116*($G110/SUM($G$107:$G$112)),0),0)</f>
        <v>0</v>
      </c>
      <c r="AV120" s="283">
        <f>IFERROR(IF(SUM($H$41:AV$41)=1,$G$116*($G110/SUM($G$107:$G$112)),0),0)</f>
        <v>0</v>
      </c>
      <c r="AW120" s="283">
        <f>IFERROR(IF(SUM($H$41:AW$41)=1,$G$116*($G110/SUM($G$107:$G$112)),0),0)</f>
        <v>0</v>
      </c>
      <c r="AX120" s="283">
        <f>IFERROR(IF(SUM($H$41:AX$41)=1,$G$116*($G110/SUM($G$107:$G$112)),0),0)</f>
        <v>0</v>
      </c>
      <c r="AY120" s="283">
        <f>IFERROR(IF(SUM($H$41:AY$41)=1,$G$116*($G110/SUM($G$107:$G$112)),0),0)</f>
        <v>0</v>
      </c>
      <c r="AZ120" s="283">
        <f>IFERROR(IF(SUM($H$41:AZ$41)=1,$G$116*($G110/SUM($G$107:$G$112)),0),0)</f>
        <v>0</v>
      </c>
      <c r="BA120" s="283">
        <f>IFERROR(IF(SUM($H$41:BA$41)=1,$G$116*($G110/SUM($G$107:$G$112)),0),0)</f>
        <v>0</v>
      </c>
      <c r="BB120" s="283">
        <f>IFERROR(IF(SUM($H$41:BB$41)=1,$G$116*($G110/SUM($G$107:$G$112)),0),0)</f>
        <v>0</v>
      </c>
      <c r="BC120" s="283">
        <f>IFERROR(IF(SUM($H$41:BC$41)=1,$G$116*($G110/SUM($G$107:$G$112)),0),0)</f>
        <v>0</v>
      </c>
      <c r="BD120" s="283">
        <f>IFERROR(IF(SUM($H$41:BD$41)=1,$G$116*($G110/SUM($G$107:$G$112)),0),0)</f>
        <v>0</v>
      </c>
      <c r="BE120" s="283">
        <f>IFERROR(IF(SUM($H$41:BE$41)=1,$G$116*($G110/SUM($G$107:$G$112)),0),0)</f>
        <v>0</v>
      </c>
      <c r="BF120" s="283">
        <f>IFERROR(IF(SUM($H$41:BF$41)=1,$G$116*($G110/SUM($G$107:$G$112)),0),0)</f>
        <v>0</v>
      </c>
      <c r="BG120" s="283">
        <f>IFERROR(IF(SUM($H$41:BG$41)=1,$G$116*($G110/SUM($G$107:$G$112)),0),0)</f>
        <v>0</v>
      </c>
      <c r="BH120" s="283">
        <f>IFERROR(IF(SUM($H$41:BH$41)=1,$G$116*($G110/SUM($G$107:$G$112)),0),0)</f>
        <v>0</v>
      </c>
      <c r="BI120" s="283">
        <f>IFERROR(IF(SUM($H$41:BI$41)=1,$G$116*($G110/SUM($G$107:$G$112)),0),0)</f>
        <v>0</v>
      </c>
      <c r="BJ120" s="283">
        <f>IFERROR(IF(SUM($H$41:BJ$41)=1,$G$116*($G110/SUM($G$107:$G$112)),0),0)</f>
        <v>0</v>
      </c>
      <c r="BK120" s="283">
        <f>IFERROR(IF(SUM($H$41:BK$41)=1,$G$116*($G110/SUM($G$107:$G$112)),0),0)</f>
        <v>0</v>
      </c>
      <c r="BL120" s="283">
        <f>IFERROR(IF(SUM($H$41:BL$41)=1,$G$116*($G110/SUM($G$107:$G$112)),0),0)</f>
        <v>0</v>
      </c>
      <c r="BM120" s="283">
        <f>IFERROR(IF(SUM($H$41:BM$41)=1,$G$116*($G110/SUM($G$107:$G$112)),0),0)</f>
        <v>0</v>
      </c>
      <c r="BN120" s="283">
        <f>IFERROR(IF(SUM($H$41:BN$41)=1,$G$116*($G110/SUM($G$107:$G$112)),0),0)</f>
        <v>0</v>
      </c>
      <c r="BO120" s="283">
        <f>IFERROR(IF(SUM($H$41:BO$41)=1,$G$116*($G110/SUM($G$107:$G$112)),0),0)</f>
        <v>0</v>
      </c>
      <c r="BP120" s="283">
        <f>IFERROR(IF(SUM($H$41:BP$41)=1,$G$116*($G110/SUM($G$107:$G$112)),0),0)</f>
        <v>0</v>
      </c>
      <c r="BQ120" s="283">
        <f>IFERROR(IF(SUM($H$41:BQ$41)=1,$G$116*($G110/SUM($G$107:$G$112)),0),0)</f>
        <v>0</v>
      </c>
      <c r="BR120" s="283">
        <f>IFERROR(IF(SUM($H$41:BR$41)=1,$G$116*($G110/SUM($G$107:$G$112)),0),0)</f>
        <v>0</v>
      </c>
      <c r="BS120" s="283">
        <f>IFERROR(IF(SUM($H$41:BS$41)=1,$G$116*($G110/SUM($G$107:$G$112)),0),0)</f>
        <v>0</v>
      </c>
      <c r="BT120" s="283">
        <f>IFERROR(IF(SUM($H$41:BT$41)=1,$G$116*($G110/SUM($G$107:$G$112)),0),0)</f>
        <v>0</v>
      </c>
      <c r="BU120" s="283">
        <f>IFERROR(IF(SUM($H$41:BU$41)=1,$G$116*($G110/SUM($G$107:$G$112)),0),0)</f>
        <v>0</v>
      </c>
      <c r="BV120" s="283">
        <f>IFERROR(IF(SUM($H$41:BV$41)=1,$G$116*($G110/SUM($G$107:$G$112)),0),0)</f>
        <v>0</v>
      </c>
      <c r="BW120" s="283">
        <f>IFERROR(IF(SUM($H$41:BW$41)=1,$G$116*($G110/SUM($G$107:$G$112)),0),0)</f>
        <v>0</v>
      </c>
      <c r="BX120" s="283">
        <f>IFERROR(IF(SUM($H$41:BX$41)=1,$G$116*($G110/SUM($G$107:$G$112)),0),0)</f>
        <v>0</v>
      </c>
      <c r="BY120" s="283">
        <f>IFERROR(IF(SUM($H$41:BY$41)=1,$G$116*($G110/SUM($G$107:$G$112)),0),0)</f>
        <v>0</v>
      </c>
      <c r="BZ120" s="283">
        <f>IFERROR(IF(SUM($H$41:BZ$41)=1,$G$116*($G110/SUM($G$107:$G$112)),0),0)</f>
        <v>0</v>
      </c>
      <c r="CA120" s="283">
        <f>IFERROR(IF(SUM($H$41:CA$41)=1,$G$116*($G110/SUM($G$107:$G$112)),0),0)</f>
        <v>0</v>
      </c>
      <c r="CB120" s="283">
        <f>IFERROR(IF(SUM($H$41:CB$41)=1,$G$116*($G110/SUM($G$107:$G$112)),0),0)</f>
        <v>0</v>
      </c>
      <c r="CC120" s="283">
        <f>IFERROR(IF(SUM($H$41:CC$41)=1,$G$116*($G110/SUM($G$107:$G$112)),0),0)</f>
        <v>0</v>
      </c>
      <c r="CD120" s="283">
        <f>IFERROR(IF(SUM($H$41:CD$41)=1,$G$116*($G110/SUM($G$107:$G$112)),0),0)</f>
        <v>0</v>
      </c>
      <c r="CE120" s="283">
        <f>IFERROR(IF(SUM($H$41:CE$41)=1,$G$116*($G110/SUM($G$107:$G$112)),0),0)</f>
        <v>0</v>
      </c>
      <c r="CF120" s="283">
        <f>IFERROR(IF(SUM($H$41:CF$41)=1,$G$116*($G110/SUM($G$107:$G$112)),0),0)</f>
        <v>0</v>
      </c>
      <c r="CG120" s="283">
        <f>IFERROR(IF(SUM($H$41:CG$41)=1,$G$116*($G110/SUM($G$107:$G$112)),0),0)</f>
        <v>0</v>
      </c>
      <c r="CH120" s="283">
        <f>IFERROR(IF(SUM($H$41:CH$41)=1,$G$116*($G110/SUM($G$107:$G$112)),0),0)</f>
        <v>0</v>
      </c>
      <c r="CI120" s="283">
        <f>IFERROR(IF(SUM($H$41:CI$41)=1,$G$116*($G110/SUM($G$107:$G$112)),0),0)</f>
        <v>0</v>
      </c>
      <c r="CJ120" s="283">
        <f>IFERROR(IF(SUM($H$41:CJ$41)=1,$G$116*($G110/SUM($G$107:$G$112)),0),0)</f>
        <v>0</v>
      </c>
      <c r="CK120" s="283">
        <f>IFERROR(IF(SUM($H$41:CK$41)=1,$G$116*($G110/SUM($G$107:$G$112)),0),0)</f>
        <v>0</v>
      </c>
      <c r="CL120" s="283">
        <f>IFERROR(IF(SUM($H$41:CL$41)=1,$G$116*($G110/SUM($G$107:$G$112)),0),0)</f>
        <v>0</v>
      </c>
      <c r="CM120" s="283">
        <f>IFERROR(IF(SUM($H$41:CM$41)=1,$G$116*($G110/SUM($G$107:$G$112)),0),0)</f>
        <v>0</v>
      </c>
      <c r="CN120" s="283">
        <f>IFERROR(IF(SUM($H$41:CN$41)=1,$G$116*($G110/SUM($G$107:$G$112)),0),0)</f>
        <v>0</v>
      </c>
      <c r="CO120" s="283">
        <f>IFERROR(IF(SUM($H$41:CO$41)=1,$G$116*($G110/SUM($G$107:$G$112)),0),0)</f>
        <v>0</v>
      </c>
      <c r="CP120" s="283">
        <f>IFERROR(IF(SUM($H$41:CP$41)=1,$G$116*($G110/SUM($G$107:$G$112)),0),0)</f>
        <v>0</v>
      </c>
      <c r="CQ120" s="283">
        <f>IFERROR(IF(SUM($H$41:CQ$41)=1,$G$116*($G110/SUM($G$107:$G$112)),0),0)</f>
        <v>0</v>
      </c>
      <c r="CR120" s="283">
        <f>IFERROR(IF(SUM($H$41:CR$41)=1,$G$116*($G110/SUM($G$107:$G$112)),0),0)</f>
        <v>0</v>
      </c>
      <c r="CS120" s="283">
        <f>IFERROR(IF(SUM($H$41:CS$41)=1,$G$116*($G110/SUM($G$107:$G$112)),0),0)</f>
        <v>0</v>
      </c>
      <c r="CT120" s="283">
        <f>IFERROR(IF(SUM($H$41:CT$41)=1,$G$116*($G110/SUM($G$107:$G$112)),0),0)</f>
        <v>0</v>
      </c>
      <c r="CU120" s="283">
        <f>IFERROR(IF(SUM($H$41:CU$41)=1,$G$116*($G110/SUM($G$107:$G$112)),0),0)</f>
        <v>0</v>
      </c>
      <c r="CV120" s="283">
        <f>IFERROR(IF(SUM($H$41:CV$41)=1,$G$116*($G110/SUM($G$107:$G$112)),0),0)</f>
        <v>0</v>
      </c>
      <c r="CW120" s="283">
        <f>IFERROR(IF(SUM($H$41:CW$41)=1,$G$116*($G110/SUM($G$107:$G$112)),0),0)</f>
        <v>0</v>
      </c>
      <c r="CX120" s="283">
        <f>IFERROR(IF(SUM($H$41:CX$41)=1,$G$116*($G110/SUM($G$107:$G$112)),0),0)</f>
        <v>0</v>
      </c>
      <c r="CY120" s="283">
        <f>IFERROR(IF(SUM($H$41:CY$41)=1,$G$116*($G110/SUM($G$107:$G$112)),0),0)</f>
        <v>0</v>
      </c>
      <c r="CZ120" s="283">
        <f>IFERROR(IF(SUM($H$41:CZ$41)=1,$G$116*($G110/SUM($G$107:$G$112)),0),0)</f>
        <v>0</v>
      </c>
      <c r="DA120" s="283">
        <f>IFERROR(IF(SUM($H$41:DA$41)=1,$G$116*($G110/SUM($G$107:$G$112)),0),0)</f>
        <v>0</v>
      </c>
      <c r="DB120" s="283">
        <f>IFERROR(IF(SUM($H$41:DB$41)=1,$G$116*($G110/SUM($G$107:$G$112)),0),0)</f>
        <v>0</v>
      </c>
      <c r="DC120" s="283">
        <f>IFERROR(IF(SUM($H$41:DC$41)=1,$G$116*($G110/SUM($G$107:$G$112)),0),0)</f>
        <v>0</v>
      </c>
      <c r="DD120" s="283">
        <f>IFERROR(IF(SUM($H$41:DD$41)=1,$G$116*($G110/SUM($G$107:$G$112)),0),0)</f>
        <v>0</v>
      </c>
      <c r="DE120" s="283">
        <f>IFERROR(IF(SUM($H$41:DE$41)=1,$G$116*($G110/SUM($G$107:$G$112)),0),0)</f>
        <v>0</v>
      </c>
      <c r="DF120" s="283">
        <f>IFERROR(IF(SUM($H$41:DF$41)=1,$G$116*($G110/SUM($G$107:$G$112)),0),0)</f>
        <v>0</v>
      </c>
      <c r="DG120" s="283">
        <f>IFERROR(IF(SUM($H$41:DG$41)=1,$G$116*($G110/SUM($G$107:$G$112)),0),0)</f>
        <v>0</v>
      </c>
      <c r="DH120" s="283">
        <f>IFERROR(IF(SUM($H$41:DH$41)=1,$G$116*($G110/SUM($G$107:$G$112)),0),0)</f>
        <v>0</v>
      </c>
      <c r="DI120" s="283">
        <f>IFERROR(IF(SUM($H$41:DI$41)=1,$G$116*($G110/SUM($G$107:$G$112)),0),0)</f>
        <v>0</v>
      </c>
      <c r="DJ120" s="283">
        <f>IFERROR(IF(SUM($H$41:DJ$41)=1,$G$116*($G110/SUM($G$107:$G$112)),0),0)</f>
        <v>0</v>
      </c>
      <c r="DK120" s="283">
        <f>IFERROR(IF(SUM($H$41:DK$41)=1,$G$116*($G110/SUM($G$107:$G$112)),0),0)</f>
        <v>0</v>
      </c>
      <c r="DL120" s="283">
        <f>IFERROR(IF(SUM($H$41:DL$41)=1,$G$116*($G110/SUM($G$107:$G$112)),0),0)</f>
        <v>0</v>
      </c>
      <c r="DM120" s="283">
        <f>IFERROR(IF(SUM($H$41:DM$41)=1,$G$116*($G110/SUM($G$107:$G$112)),0),0)</f>
        <v>0</v>
      </c>
      <c r="DN120" s="283">
        <f>IFERROR(IF(SUM($H$41:DN$41)=1,$G$116*($G110/SUM($G$107:$G$112)),0),0)</f>
        <v>0</v>
      </c>
      <c r="DO120" s="283">
        <f>IFERROR(IF(SUM($H$41:DO$41)=1,$G$116*($G110/SUM($G$107:$G$112)),0),0)</f>
        <v>0</v>
      </c>
      <c r="DP120" s="283">
        <f>IFERROR(IF(SUM($H$41:DP$41)=1,$G$116*($G110/SUM($G$107:$G$112)),0),0)</f>
        <v>0</v>
      </c>
      <c r="DQ120" s="283">
        <f>IFERROR(IF(SUM($H$41:DQ$41)=1,$G$116*($G110/SUM($G$107:$G$112)),0),0)</f>
        <v>0</v>
      </c>
      <c r="DR120" s="283">
        <f>IFERROR(IF(SUM($H$41:DR$41)=1,$G$116*($G110/SUM($G$107:$G$112)),0),0)</f>
        <v>0</v>
      </c>
      <c r="DS120" s="283">
        <f>IFERROR(IF(SUM($H$41:DS$41)=1,$G$116*($G110/SUM($G$107:$G$112)),0),0)</f>
        <v>0</v>
      </c>
      <c r="DT120" s="279"/>
    </row>
    <row r="121" spans="2:124" x14ac:dyDescent="0.3">
      <c r="C121" s="279"/>
      <c r="D121" s="280" t="s">
        <v>454</v>
      </c>
      <c r="E121" s="280"/>
      <c r="F121" s="281" t="str">
        <f t="shared" si="70"/>
        <v>INR Mn</v>
      </c>
      <c r="G121" s="282">
        <f>SUM(H121:DS121)</f>
        <v>112.14627790952828</v>
      </c>
      <c r="H121" s="283">
        <f>IFERROR(IF(SUM($H$41:H$41)=1,$G$116*($G111/SUM($G$107:$G$112)),0),0)</f>
        <v>0</v>
      </c>
      <c r="I121" s="283">
        <f>IFERROR(IF(SUM($H$41:I$41)=1,$G$116*($G111/SUM($G$107:$G$112)),0),0)</f>
        <v>0</v>
      </c>
      <c r="J121" s="283">
        <f>IFERROR(IF(SUM($H$41:J$41)=1,$G$116*($G111/SUM($G$107:$G$112)),0),0)</f>
        <v>0</v>
      </c>
      <c r="K121" s="283">
        <f>IFERROR(IF(SUM($H$41:K$41)=1,$G$116*($G111/SUM($G$107:$G$112)),0),0)</f>
        <v>0</v>
      </c>
      <c r="L121" s="283">
        <f>IFERROR(IF(SUM($H$41:L$41)=1,$G$116*($G111/SUM($G$107:$G$112)),0),0)</f>
        <v>0</v>
      </c>
      <c r="M121" s="283">
        <f>IFERROR(IF(SUM($H$41:M$41)=1,$G$116*($G111/SUM($G$107:$G$112)),0),0)</f>
        <v>0</v>
      </c>
      <c r="N121" s="283">
        <f>IFERROR(IF(SUM($H$41:N$41)=1,$G$116*($G111/SUM($G$107:$G$112)),0),0)</f>
        <v>0</v>
      </c>
      <c r="O121" s="283">
        <f>IFERROR(IF(SUM($H$41:O$41)=1,$G$116*($G111/SUM($G$107:$G$112)),0),0)</f>
        <v>0</v>
      </c>
      <c r="P121" s="283">
        <f>IFERROR(IF(SUM($H$41:P$41)=1,$G$116*($G111/SUM($G$107:$G$112)),0),0)</f>
        <v>0</v>
      </c>
      <c r="Q121" s="283">
        <f>IFERROR(IF(SUM($H$41:Q$41)=1,$G$116*($G111/SUM($G$107:$G$112)),0),0)</f>
        <v>0</v>
      </c>
      <c r="R121" s="283">
        <f>IFERROR(IF(SUM($H$41:R$41)=1,$G$116*($G111/SUM($G$107:$G$112)),0),0)</f>
        <v>0</v>
      </c>
      <c r="S121" s="283">
        <f>IFERROR(IF(SUM($H$41:S$41)=1,$G$116*($G111/SUM($G$107:$G$112)),0),0)</f>
        <v>0</v>
      </c>
      <c r="T121" s="283">
        <f>IFERROR(IF(SUM($H$41:T$41)=1,$G$116*($G111/SUM($G$107:$G$112)),0),0)</f>
        <v>0</v>
      </c>
      <c r="U121" s="283">
        <f>IFERROR(IF(SUM($H$41:U$41)=1,$G$116*($G111/SUM($G$107:$G$112)),0),0)</f>
        <v>0</v>
      </c>
      <c r="V121" s="283">
        <f>IFERROR(IF(SUM($H$41:V$41)=1,$G$116*($G111/SUM($G$107:$G$112)),0),0)</f>
        <v>0</v>
      </c>
      <c r="W121" s="283">
        <f>IFERROR(IF(SUM($H$41:W$41)=1,$G$116*($G111/SUM($G$107:$G$112)),0),0)</f>
        <v>112.14627790952828</v>
      </c>
      <c r="X121" s="283">
        <f>IFERROR(IF(SUM($H$41:X$41)=1,$G$116*($G111/SUM($G$107:$G$112)),0),0)</f>
        <v>0</v>
      </c>
      <c r="Y121" s="283">
        <f>IFERROR(IF(SUM($H$41:Y$41)=1,$G$116*($G111/SUM($G$107:$G$112)),0),0)</f>
        <v>0</v>
      </c>
      <c r="Z121" s="283">
        <f>IFERROR(IF(SUM($H$41:Z$41)=1,$G$116*($G111/SUM($G$107:$G$112)),0),0)</f>
        <v>0</v>
      </c>
      <c r="AA121" s="283">
        <f>IFERROR(IF(SUM($H$41:AA$41)=1,$G$116*($G111/SUM($G$107:$G$112)),0),0)</f>
        <v>0</v>
      </c>
      <c r="AB121" s="283">
        <f>IFERROR(IF(SUM($H$41:AB$41)=1,$G$116*($G111/SUM($G$107:$G$112)),0),0)</f>
        <v>0</v>
      </c>
      <c r="AC121" s="283">
        <f>IFERROR(IF(SUM($H$41:AC$41)=1,$G$116*($G111/SUM($G$107:$G$112)),0),0)</f>
        <v>0</v>
      </c>
      <c r="AD121" s="283">
        <f>IFERROR(IF(SUM($H$41:AD$41)=1,$G$116*($G111/SUM($G$107:$G$112)),0),0)</f>
        <v>0</v>
      </c>
      <c r="AE121" s="283">
        <f>IFERROR(IF(SUM($H$41:AE$41)=1,$G$116*($G111/SUM($G$107:$G$112)),0),0)</f>
        <v>0</v>
      </c>
      <c r="AF121" s="283">
        <f>IFERROR(IF(SUM($H$41:AF$41)=1,$G$116*($G111/SUM($G$107:$G$112)),0),0)</f>
        <v>0</v>
      </c>
      <c r="AG121" s="283">
        <f>IFERROR(IF(SUM($H$41:AG$41)=1,$G$116*($G111/SUM($G$107:$G$112)),0),0)</f>
        <v>0</v>
      </c>
      <c r="AH121" s="283">
        <f>IFERROR(IF(SUM($H$41:AH$41)=1,$G$116*($G111/SUM($G$107:$G$112)),0),0)</f>
        <v>0</v>
      </c>
      <c r="AI121" s="283">
        <f>IFERROR(IF(SUM($H$41:AI$41)=1,$G$116*($G111/SUM($G$107:$G$112)),0),0)</f>
        <v>0</v>
      </c>
      <c r="AJ121" s="283">
        <f>IFERROR(IF(SUM($H$41:AJ$41)=1,$G$116*($G111/SUM($G$107:$G$112)),0),0)</f>
        <v>0</v>
      </c>
      <c r="AK121" s="283">
        <f>IFERROR(IF(SUM($H$41:AK$41)=1,$G$116*($G111/SUM($G$107:$G$112)),0),0)</f>
        <v>0</v>
      </c>
      <c r="AL121" s="283">
        <f>IFERROR(IF(SUM($H$41:AL$41)=1,$G$116*($G111/SUM($G$107:$G$112)),0),0)</f>
        <v>0</v>
      </c>
      <c r="AM121" s="283">
        <f>IFERROR(IF(SUM($H$41:AM$41)=1,$G$116*($G111/SUM($G$107:$G$112)),0),0)</f>
        <v>0</v>
      </c>
      <c r="AN121" s="283">
        <f>IFERROR(IF(SUM($H$41:AN$41)=1,$G$116*($G111/SUM($G$107:$G$112)),0),0)</f>
        <v>0</v>
      </c>
      <c r="AO121" s="283">
        <f>IFERROR(IF(SUM($H$41:AO$41)=1,$G$116*($G111/SUM($G$107:$G$112)),0),0)</f>
        <v>0</v>
      </c>
      <c r="AP121" s="283">
        <f>IFERROR(IF(SUM($H$41:AP$41)=1,$G$116*($G111/SUM($G$107:$G$112)),0),0)</f>
        <v>0</v>
      </c>
      <c r="AQ121" s="283">
        <f>IFERROR(IF(SUM($H$41:AQ$41)=1,$G$116*($G111/SUM($G$107:$G$112)),0),0)</f>
        <v>0</v>
      </c>
      <c r="AR121" s="283">
        <f>IFERROR(IF(SUM($H$41:AR$41)=1,$G$116*($G111/SUM($G$107:$G$112)),0),0)</f>
        <v>0</v>
      </c>
      <c r="AS121" s="283">
        <f>IFERROR(IF(SUM($H$41:AS$41)=1,$G$116*($G111/SUM($G$107:$G$112)),0),0)</f>
        <v>0</v>
      </c>
      <c r="AT121" s="283">
        <f>IFERROR(IF(SUM($H$41:AT$41)=1,$G$116*($G111/SUM($G$107:$G$112)),0),0)</f>
        <v>0</v>
      </c>
      <c r="AU121" s="283">
        <f>IFERROR(IF(SUM($H$41:AU$41)=1,$G$116*($G111/SUM($G$107:$G$112)),0),0)</f>
        <v>0</v>
      </c>
      <c r="AV121" s="283">
        <f>IFERROR(IF(SUM($H$41:AV$41)=1,$G$116*($G111/SUM($G$107:$G$112)),0),0)</f>
        <v>0</v>
      </c>
      <c r="AW121" s="283">
        <f>IFERROR(IF(SUM($H$41:AW$41)=1,$G$116*($G111/SUM($G$107:$G$112)),0),0)</f>
        <v>0</v>
      </c>
      <c r="AX121" s="283">
        <f>IFERROR(IF(SUM($H$41:AX$41)=1,$G$116*($G111/SUM($G$107:$G$112)),0),0)</f>
        <v>0</v>
      </c>
      <c r="AY121" s="283">
        <f>IFERROR(IF(SUM($H$41:AY$41)=1,$G$116*($G111/SUM($G$107:$G$112)),0),0)</f>
        <v>0</v>
      </c>
      <c r="AZ121" s="283">
        <f>IFERROR(IF(SUM($H$41:AZ$41)=1,$G$116*($G111/SUM($G$107:$G$112)),0),0)</f>
        <v>0</v>
      </c>
      <c r="BA121" s="283">
        <f>IFERROR(IF(SUM($H$41:BA$41)=1,$G$116*($G111/SUM($G$107:$G$112)),0),0)</f>
        <v>0</v>
      </c>
      <c r="BB121" s="283">
        <f>IFERROR(IF(SUM($H$41:BB$41)=1,$G$116*($G111/SUM($G$107:$G$112)),0),0)</f>
        <v>0</v>
      </c>
      <c r="BC121" s="283">
        <f>IFERROR(IF(SUM($H$41:BC$41)=1,$G$116*($G111/SUM($G$107:$G$112)),0),0)</f>
        <v>0</v>
      </c>
      <c r="BD121" s="283">
        <f>IFERROR(IF(SUM($H$41:BD$41)=1,$G$116*($G111/SUM($G$107:$G$112)),0),0)</f>
        <v>0</v>
      </c>
      <c r="BE121" s="283">
        <f>IFERROR(IF(SUM($H$41:BE$41)=1,$G$116*($G111/SUM($G$107:$G$112)),0),0)</f>
        <v>0</v>
      </c>
      <c r="BF121" s="283">
        <f>IFERROR(IF(SUM($H$41:BF$41)=1,$G$116*($G111/SUM($G$107:$G$112)),0),0)</f>
        <v>0</v>
      </c>
      <c r="BG121" s="283">
        <f>IFERROR(IF(SUM($H$41:BG$41)=1,$G$116*($G111/SUM($G$107:$G$112)),0),0)</f>
        <v>0</v>
      </c>
      <c r="BH121" s="283">
        <f>IFERROR(IF(SUM($H$41:BH$41)=1,$G$116*($G111/SUM($G$107:$G$112)),0),0)</f>
        <v>0</v>
      </c>
      <c r="BI121" s="283">
        <f>IFERROR(IF(SUM($H$41:BI$41)=1,$G$116*($G111/SUM($G$107:$G$112)),0),0)</f>
        <v>0</v>
      </c>
      <c r="BJ121" s="283">
        <f>IFERROR(IF(SUM($H$41:BJ$41)=1,$G$116*($G111/SUM($G$107:$G$112)),0),0)</f>
        <v>0</v>
      </c>
      <c r="BK121" s="283">
        <f>IFERROR(IF(SUM($H$41:BK$41)=1,$G$116*($G111/SUM($G$107:$G$112)),0),0)</f>
        <v>0</v>
      </c>
      <c r="BL121" s="283">
        <f>IFERROR(IF(SUM($H$41:BL$41)=1,$G$116*($G111/SUM($G$107:$G$112)),0),0)</f>
        <v>0</v>
      </c>
      <c r="BM121" s="283">
        <f>IFERROR(IF(SUM($H$41:BM$41)=1,$G$116*($G111/SUM($G$107:$G$112)),0),0)</f>
        <v>0</v>
      </c>
      <c r="BN121" s="283">
        <f>IFERROR(IF(SUM($H$41:BN$41)=1,$G$116*($G111/SUM($G$107:$G$112)),0),0)</f>
        <v>0</v>
      </c>
      <c r="BO121" s="283">
        <f>IFERROR(IF(SUM($H$41:BO$41)=1,$G$116*($G111/SUM($G$107:$G$112)),0),0)</f>
        <v>0</v>
      </c>
      <c r="BP121" s="283">
        <f>IFERROR(IF(SUM($H$41:BP$41)=1,$G$116*($G111/SUM($G$107:$G$112)),0),0)</f>
        <v>0</v>
      </c>
      <c r="BQ121" s="283">
        <f>IFERROR(IF(SUM($H$41:BQ$41)=1,$G$116*($G111/SUM($G$107:$G$112)),0),0)</f>
        <v>0</v>
      </c>
      <c r="BR121" s="283">
        <f>IFERROR(IF(SUM($H$41:BR$41)=1,$G$116*($G111/SUM($G$107:$G$112)),0),0)</f>
        <v>0</v>
      </c>
      <c r="BS121" s="283">
        <f>IFERROR(IF(SUM($H$41:BS$41)=1,$G$116*($G111/SUM($G$107:$G$112)),0),0)</f>
        <v>0</v>
      </c>
      <c r="BT121" s="283">
        <f>IFERROR(IF(SUM($H$41:BT$41)=1,$G$116*($G111/SUM($G$107:$G$112)),0),0)</f>
        <v>0</v>
      </c>
      <c r="BU121" s="283">
        <f>IFERROR(IF(SUM($H$41:BU$41)=1,$G$116*($G111/SUM($G$107:$G$112)),0),0)</f>
        <v>0</v>
      </c>
      <c r="BV121" s="283">
        <f>IFERROR(IF(SUM($H$41:BV$41)=1,$G$116*($G111/SUM($G$107:$G$112)),0),0)</f>
        <v>0</v>
      </c>
      <c r="BW121" s="283">
        <f>IFERROR(IF(SUM($H$41:BW$41)=1,$G$116*($G111/SUM($G$107:$G$112)),0),0)</f>
        <v>0</v>
      </c>
      <c r="BX121" s="283">
        <f>IFERROR(IF(SUM($H$41:BX$41)=1,$G$116*($G111/SUM($G$107:$G$112)),0),0)</f>
        <v>0</v>
      </c>
      <c r="BY121" s="283">
        <f>IFERROR(IF(SUM($H$41:BY$41)=1,$G$116*($G111/SUM($G$107:$G$112)),0),0)</f>
        <v>0</v>
      </c>
      <c r="BZ121" s="283">
        <f>IFERROR(IF(SUM($H$41:BZ$41)=1,$G$116*($G111/SUM($G$107:$G$112)),0),0)</f>
        <v>0</v>
      </c>
      <c r="CA121" s="283">
        <f>IFERROR(IF(SUM($H$41:CA$41)=1,$G$116*($G111/SUM($G$107:$G$112)),0),0)</f>
        <v>0</v>
      </c>
      <c r="CB121" s="283">
        <f>IFERROR(IF(SUM($H$41:CB$41)=1,$G$116*($G111/SUM($G$107:$G$112)),0),0)</f>
        <v>0</v>
      </c>
      <c r="CC121" s="283">
        <f>IFERROR(IF(SUM($H$41:CC$41)=1,$G$116*($G111/SUM($G$107:$G$112)),0),0)</f>
        <v>0</v>
      </c>
      <c r="CD121" s="283">
        <f>IFERROR(IF(SUM($H$41:CD$41)=1,$G$116*($G111/SUM($G$107:$G$112)),0),0)</f>
        <v>0</v>
      </c>
      <c r="CE121" s="283">
        <f>IFERROR(IF(SUM($H$41:CE$41)=1,$G$116*($G111/SUM($G$107:$G$112)),0),0)</f>
        <v>0</v>
      </c>
      <c r="CF121" s="283">
        <f>IFERROR(IF(SUM($H$41:CF$41)=1,$G$116*($G111/SUM($G$107:$G$112)),0),0)</f>
        <v>0</v>
      </c>
      <c r="CG121" s="283">
        <f>IFERROR(IF(SUM($H$41:CG$41)=1,$G$116*($G111/SUM($G$107:$G$112)),0),0)</f>
        <v>0</v>
      </c>
      <c r="CH121" s="283">
        <f>IFERROR(IF(SUM($H$41:CH$41)=1,$G$116*($G111/SUM($G$107:$G$112)),0),0)</f>
        <v>0</v>
      </c>
      <c r="CI121" s="283">
        <f>IFERROR(IF(SUM($H$41:CI$41)=1,$G$116*($G111/SUM($G$107:$G$112)),0),0)</f>
        <v>0</v>
      </c>
      <c r="CJ121" s="283">
        <f>IFERROR(IF(SUM($H$41:CJ$41)=1,$G$116*($G111/SUM($G$107:$G$112)),0),0)</f>
        <v>0</v>
      </c>
      <c r="CK121" s="283">
        <f>IFERROR(IF(SUM($H$41:CK$41)=1,$G$116*($G111/SUM($G$107:$G$112)),0),0)</f>
        <v>0</v>
      </c>
      <c r="CL121" s="283">
        <f>IFERROR(IF(SUM($H$41:CL$41)=1,$G$116*($G111/SUM($G$107:$G$112)),0),0)</f>
        <v>0</v>
      </c>
      <c r="CM121" s="283">
        <f>IFERROR(IF(SUM($H$41:CM$41)=1,$G$116*($G111/SUM($G$107:$G$112)),0),0)</f>
        <v>0</v>
      </c>
      <c r="CN121" s="283">
        <f>IFERROR(IF(SUM($H$41:CN$41)=1,$G$116*($G111/SUM($G$107:$G$112)),0),0)</f>
        <v>0</v>
      </c>
      <c r="CO121" s="283">
        <f>IFERROR(IF(SUM($H$41:CO$41)=1,$G$116*($G111/SUM($G$107:$G$112)),0),0)</f>
        <v>0</v>
      </c>
      <c r="CP121" s="283">
        <f>IFERROR(IF(SUM($H$41:CP$41)=1,$G$116*($G111/SUM($G$107:$G$112)),0),0)</f>
        <v>0</v>
      </c>
      <c r="CQ121" s="283">
        <f>IFERROR(IF(SUM($H$41:CQ$41)=1,$G$116*($G111/SUM($G$107:$G$112)),0),0)</f>
        <v>0</v>
      </c>
      <c r="CR121" s="283">
        <f>IFERROR(IF(SUM($H$41:CR$41)=1,$G$116*($G111/SUM($G$107:$G$112)),0),0)</f>
        <v>0</v>
      </c>
      <c r="CS121" s="283">
        <f>IFERROR(IF(SUM($H$41:CS$41)=1,$G$116*($G111/SUM($G$107:$G$112)),0),0)</f>
        <v>0</v>
      </c>
      <c r="CT121" s="283">
        <f>IFERROR(IF(SUM($H$41:CT$41)=1,$G$116*($G111/SUM($G$107:$G$112)),0),0)</f>
        <v>0</v>
      </c>
      <c r="CU121" s="283">
        <f>IFERROR(IF(SUM($H$41:CU$41)=1,$G$116*($G111/SUM($G$107:$G$112)),0),0)</f>
        <v>0</v>
      </c>
      <c r="CV121" s="283">
        <f>IFERROR(IF(SUM($H$41:CV$41)=1,$G$116*($G111/SUM($G$107:$G$112)),0),0)</f>
        <v>0</v>
      </c>
      <c r="CW121" s="283">
        <f>IFERROR(IF(SUM($H$41:CW$41)=1,$G$116*($G111/SUM($G$107:$G$112)),0),0)</f>
        <v>0</v>
      </c>
      <c r="CX121" s="283">
        <f>IFERROR(IF(SUM($H$41:CX$41)=1,$G$116*($G111/SUM($G$107:$G$112)),0),0)</f>
        <v>0</v>
      </c>
      <c r="CY121" s="283">
        <f>IFERROR(IF(SUM($H$41:CY$41)=1,$G$116*($G111/SUM($G$107:$G$112)),0),0)</f>
        <v>0</v>
      </c>
      <c r="CZ121" s="283">
        <f>IFERROR(IF(SUM($H$41:CZ$41)=1,$G$116*($G111/SUM($G$107:$G$112)),0),0)</f>
        <v>0</v>
      </c>
      <c r="DA121" s="283">
        <f>IFERROR(IF(SUM($H$41:DA$41)=1,$G$116*($G111/SUM($G$107:$G$112)),0),0)</f>
        <v>0</v>
      </c>
      <c r="DB121" s="283">
        <f>IFERROR(IF(SUM($H$41:DB$41)=1,$G$116*($G111/SUM($G$107:$G$112)),0),0)</f>
        <v>0</v>
      </c>
      <c r="DC121" s="283">
        <f>IFERROR(IF(SUM($H$41:DC$41)=1,$G$116*($G111/SUM($G$107:$G$112)),0),0)</f>
        <v>0</v>
      </c>
      <c r="DD121" s="283">
        <f>IFERROR(IF(SUM($H$41:DD$41)=1,$G$116*($G111/SUM($G$107:$G$112)),0),0)</f>
        <v>0</v>
      </c>
      <c r="DE121" s="283">
        <f>IFERROR(IF(SUM($H$41:DE$41)=1,$G$116*($G111/SUM($G$107:$G$112)),0),0)</f>
        <v>0</v>
      </c>
      <c r="DF121" s="283">
        <f>IFERROR(IF(SUM($H$41:DF$41)=1,$G$116*($G111/SUM($G$107:$G$112)),0),0)</f>
        <v>0</v>
      </c>
      <c r="DG121" s="283">
        <f>IFERROR(IF(SUM($H$41:DG$41)=1,$G$116*($G111/SUM($G$107:$G$112)),0),0)</f>
        <v>0</v>
      </c>
      <c r="DH121" s="283">
        <f>IFERROR(IF(SUM($H$41:DH$41)=1,$G$116*($G111/SUM($G$107:$G$112)),0),0)</f>
        <v>0</v>
      </c>
      <c r="DI121" s="283">
        <f>IFERROR(IF(SUM($H$41:DI$41)=1,$G$116*($G111/SUM($G$107:$G$112)),0),0)</f>
        <v>0</v>
      </c>
      <c r="DJ121" s="283">
        <f>IFERROR(IF(SUM($H$41:DJ$41)=1,$G$116*($G111/SUM($G$107:$G$112)),0),0)</f>
        <v>0</v>
      </c>
      <c r="DK121" s="283">
        <f>IFERROR(IF(SUM($H$41:DK$41)=1,$G$116*($G111/SUM($G$107:$G$112)),0),0)</f>
        <v>0</v>
      </c>
      <c r="DL121" s="283">
        <f>IFERROR(IF(SUM($H$41:DL$41)=1,$G$116*($G111/SUM($G$107:$G$112)),0),0)</f>
        <v>0</v>
      </c>
      <c r="DM121" s="283">
        <f>IFERROR(IF(SUM($H$41:DM$41)=1,$G$116*($G111/SUM($G$107:$G$112)),0),0)</f>
        <v>0</v>
      </c>
      <c r="DN121" s="283">
        <f>IFERROR(IF(SUM($H$41:DN$41)=1,$G$116*($G111/SUM($G$107:$G$112)),0),0)</f>
        <v>0</v>
      </c>
      <c r="DO121" s="283">
        <f>IFERROR(IF(SUM($H$41:DO$41)=1,$G$116*($G111/SUM($G$107:$G$112)),0),0)</f>
        <v>0</v>
      </c>
      <c r="DP121" s="283">
        <f>IFERROR(IF(SUM($H$41:DP$41)=1,$G$116*($G111/SUM($G$107:$G$112)),0),0)</f>
        <v>0</v>
      </c>
      <c r="DQ121" s="283">
        <f>IFERROR(IF(SUM($H$41:DQ$41)=1,$G$116*($G111/SUM($G$107:$G$112)),0),0)</f>
        <v>0</v>
      </c>
      <c r="DR121" s="283">
        <f>IFERROR(IF(SUM($H$41:DR$41)=1,$G$116*($G111/SUM($G$107:$G$112)),0),0)</f>
        <v>0</v>
      </c>
      <c r="DS121" s="283">
        <f>IFERROR(IF(SUM($H$41:DS$41)=1,$G$116*($G111/SUM($G$107:$G$112)),0),0)</f>
        <v>0</v>
      </c>
      <c r="DT121" s="279"/>
    </row>
    <row r="122" spans="2:124" x14ac:dyDescent="0.3">
      <c r="C122" s="279"/>
      <c r="D122" s="280" t="s">
        <v>455</v>
      </c>
      <c r="E122" s="280"/>
      <c r="F122" s="281" t="str">
        <f t="shared" si="70"/>
        <v>INR Mn</v>
      </c>
      <c r="G122" s="282">
        <f>SUM(H122:DS122)</f>
        <v>35</v>
      </c>
      <c r="H122" s="283">
        <f>IFERROR(IF(SUM($H$41:H$41)=1,$G$116*($G112/SUM($G$107:$G$112)),0),0)</f>
        <v>0</v>
      </c>
      <c r="I122" s="283">
        <f>IFERROR(IF(SUM($H$41:I$41)=1,$G$116*($G112/SUM($G$107:$G$112)),0),0)</f>
        <v>0</v>
      </c>
      <c r="J122" s="283">
        <f>IFERROR(IF(SUM($H$41:J$41)=1,$G$116*($G112/SUM($G$107:$G$112)),0),0)</f>
        <v>0</v>
      </c>
      <c r="K122" s="283">
        <f>IFERROR(IF(SUM($H$41:K$41)=1,$G$116*($G112/SUM($G$107:$G$112)),0),0)</f>
        <v>0</v>
      </c>
      <c r="L122" s="283">
        <f>IFERROR(IF(SUM($H$41:L$41)=1,$G$116*($G112/SUM($G$107:$G$112)),0),0)</f>
        <v>0</v>
      </c>
      <c r="M122" s="283">
        <f>IFERROR(IF(SUM($H$41:M$41)=1,$G$116*($G112/SUM($G$107:$G$112)),0),0)</f>
        <v>0</v>
      </c>
      <c r="N122" s="283">
        <f>IFERROR(IF(SUM($H$41:N$41)=1,$G$116*($G112/SUM($G$107:$G$112)),0),0)</f>
        <v>0</v>
      </c>
      <c r="O122" s="283">
        <f>IFERROR(IF(SUM($H$41:O$41)=1,$G$116*($G112/SUM($G$107:$G$112)),0),0)</f>
        <v>0</v>
      </c>
      <c r="P122" s="283">
        <f>IFERROR(IF(SUM($H$41:P$41)=1,$G$116*($G112/SUM($G$107:$G$112)),0),0)</f>
        <v>0</v>
      </c>
      <c r="Q122" s="283">
        <f>IFERROR(IF(SUM($H$41:Q$41)=1,$G$116*($G112/SUM($G$107:$G$112)),0),0)</f>
        <v>0</v>
      </c>
      <c r="R122" s="283">
        <f>IFERROR(IF(SUM($H$41:R$41)=1,$G$116*($G112/SUM($G$107:$G$112)),0),0)</f>
        <v>0</v>
      </c>
      <c r="S122" s="283">
        <f>IFERROR(IF(SUM($H$41:S$41)=1,$G$116*($G112/SUM($G$107:$G$112)),0),0)</f>
        <v>0</v>
      </c>
      <c r="T122" s="283">
        <f>IFERROR(IF(SUM($H$41:T$41)=1,$G$116*($G112/SUM($G$107:$G$112)),0),0)</f>
        <v>0</v>
      </c>
      <c r="U122" s="283">
        <f>IFERROR(IF(SUM($H$41:U$41)=1,$G$116*($G112/SUM($G$107:$G$112)),0),0)</f>
        <v>0</v>
      </c>
      <c r="V122" s="283">
        <f>IFERROR(IF(SUM($H$41:V$41)=1,$G$116*($G112/SUM($G$107:$G$112)),0),0)</f>
        <v>0</v>
      </c>
      <c r="W122" s="283">
        <f>IFERROR(IF(SUM($H$41:W$41)=1,$G$116*($G112/SUM($G$107:$G$112)),0),0)</f>
        <v>35</v>
      </c>
      <c r="X122" s="283">
        <f>IFERROR(IF(SUM($H$41:X$41)=1,$G$116*($G112/SUM($G$107:$G$112)),0),0)</f>
        <v>0</v>
      </c>
      <c r="Y122" s="283">
        <f>IFERROR(IF(SUM($H$41:Y$41)=1,$G$116*($G112/SUM($G$107:$G$112)),0),0)</f>
        <v>0</v>
      </c>
      <c r="Z122" s="283">
        <f>IFERROR(IF(SUM($H$41:Z$41)=1,$G$116*($G112/SUM($G$107:$G$112)),0),0)</f>
        <v>0</v>
      </c>
      <c r="AA122" s="283">
        <f>IFERROR(IF(SUM($H$41:AA$41)=1,$G$116*($G112/SUM($G$107:$G$112)),0),0)</f>
        <v>0</v>
      </c>
      <c r="AB122" s="283">
        <f>IFERROR(IF(SUM($H$41:AB$41)=1,$G$116*($G112/SUM($G$107:$G$112)),0),0)</f>
        <v>0</v>
      </c>
      <c r="AC122" s="283">
        <f>IFERROR(IF(SUM($H$41:AC$41)=1,$G$116*($G112/SUM($G$107:$G$112)),0),0)</f>
        <v>0</v>
      </c>
      <c r="AD122" s="283">
        <f>IFERROR(IF(SUM($H$41:AD$41)=1,$G$116*($G112/SUM($G$107:$G$112)),0),0)</f>
        <v>0</v>
      </c>
      <c r="AE122" s="283">
        <f>IFERROR(IF(SUM($H$41:AE$41)=1,$G$116*($G112/SUM($G$107:$G$112)),0),0)</f>
        <v>0</v>
      </c>
      <c r="AF122" s="283">
        <f>IFERROR(IF(SUM($H$41:AF$41)=1,$G$116*($G112/SUM($G$107:$G$112)),0),0)</f>
        <v>0</v>
      </c>
      <c r="AG122" s="283">
        <f>IFERROR(IF(SUM($H$41:AG$41)=1,$G$116*($G112/SUM($G$107:$G$112)),0),0)</f>
        <v>0</v>
      </c>
      <c r="AH122" s="283">
        <f>IFERROR(IF(SUM($H$41:AH$41)=1,$G$116*($G112/SUM($G$107:$G$112)),0),0)</f>
        <v>0</v>
      </c>
      <c r="AI122" s="283">
        <f>IFERROR(IF(SUM($H$41:AI$41)=1,$G$116*($G112/SUM($G$107:$G$112)),0),0)</f>
        <v>0</v>
      </c>
      <c r="AJ122" s="283">
        <f>IFERROR(IF(SUM($H$41:AJ$41)=1,$G$116*($G112/SUM($G$107:$G$112)),0),0)</f>
        <v>0</v>
      </c>
      <c r="AK122" s="283">
        <f>IFERROR(IF(SUM($H$41:AK$41)=1,$G$116*($G112/SUM($G$107:$G$112)),0),0)</f>
        <v>0</v>
      </c>
      <c r="AL122" s="283">
        <f>IFERROR(IF(SUM($H$41:AL$41)=1,$G$116*($G112/SUM($G$107:$G$112)),0),0)</f>
        <v>0</v>
      </c>
      <c r="AM122" s="283">
        <f>IFERROR(IF(SUM($H$41:AM$41)=1,$G$116*($G112/SUM($G$107:$G$112)),0),0)</f>
        <v>0</v>
      </c>
      <c r="AN122" s="283">
        <f>IFERROR(IF(SUM($H$41:AN$41)=1,$G$116*($G112/SUM($G$107:$G$112)),0),0)</f>
        <v>0</v>
      </c>
      <c r="AO122" s="283">
        <f>IFERROR(IF(SUM($H$41:AO$41)=1,$G$116*($G112/SUM($G$107:$G$112)),0),0)</f>
        <v>0</v>
      </c>
      <c r="AP122" s="283">
        <f>IFERROR(IF(SUM($H$41:AP$41)=1,$G$116*($G112/SUM($G$107:$G$112)),0),0)</f>
        <v>0</v>
      </c>
      <c r="AQ122" s="283">
        <f>IFERROR(IF(SUM($H$41:AQ$41)=1,$G$116*($G112/SUM($G$107:$G$112)),0),0)</f>
        <v>0</v>
      </c>
      <c r="AR122" s="283">
        <f>IFERROR(IF(SUM($H$41:AR$41)=1,$G$116*($G112/SUM($G$107:$G$112)),0),0)</f>
        <v>0</v>
      </c>
      <c r="AS122" s="283">
        <f>IFERROR(IF(SUM($H$41:AS$41)=1,$G$116*($G112/SUM($G$107:$G$112)),0),0)</f>
        <v>0</v>
      </c>
      <c r="AT122" s="283">
        <f>IFERROR(IF(SUM($H$41:AT$41)=1,$G$116*($G112/SUM($G$107:$G$112)),0),0)</f>
        <v>0</v>
      </c>
      <c r="AU122" s="283">
        <f>IFERROR(IF(SUM($H$41:AU$41)=1,$G$116*($G112/SUM($G$107:$G$112)),0),0)</f>
        <v>0</v>
      </c>
      <c r="AV122" s="283">
        <f>IFERROR(IF(SUM($H$41:AV$41)=1,$G$116*($G112/SUM($G$107:$G$112)),0),0)</f>
        <v>0</v>
      </c>
      <c r="AW122" s="283">
        <f>IFERROR(IF(SUM($H$41:AW$41)=1,$G$116*($G112/SUM($G$107:$G$112)),0),0)</f>
        <v>0</v>
      </c>
      <c r="AX122" s="283">
        <f>IFERROR(IF(SUM($H$41:AX$41)=1,$G$116*($G112/SUM($G$107:$G$112)),0),0)</f>
        <v>0</v>
      </c>
      <c r="AY122" s="283">
        <f>IFERROR(IF(SUM($H$41:AY$41)=1,$G$116*($G112/SUM($G$107:$G$112)),0),0)</f>
        <v>0</v>
      </c>
      <c r="AZ122" s="283">
        <f>IFERROR(IF(SUM($H$41:AZ$41)=1,$G$116*($G112/SUM($G$107:$G$112)),0),0)</f>
        <v>0</v>
      </c>
      <c r="BA122" s="283">
        <f>IFERROR(IF(SUM($H$41:BA$41)=1,$G$116*($G112/SUM($G$107:$G$112)),0),0)</f>
        <v>0</v>
      </c>
      <c r="BB122" s="283">
        <f>IFERROR(IF(SUM($H$41:BB$41)=1,$G$116*($G112/SUM($G$107:$G$112)),0),0)</f>
        <v>0</v>
      </c>
      <c r="BC122" s="283">
        <f>IFERROR(IF(SUM($H$41:BC$41)=1,$G$116*($G112/SUM($G$107:$G$112)),0),0)</f>
        <v>0</v>
      </c>
      <c r="BD122" s="283">
        <f>IFERROR(IF(SUM($H$41:BD$41)=1,$G$116*($G112/SUM($G$107:$G$112)),0),0)</f>
        <v>0</v>
      </c>
      <c r="BE122" s="283">
        <f>IFERROR(IF(SUM($H$41:BE$41)=1,$G$116*($G112/SUM($G$107:$G$112)),0),0)</f>
        <v>0</v>
      </c>
      <c r="BF122" s="283">
        <f>IFERROR(IF(SUM($H$41:BF$41)=1,$G$116*($G112/SUM($G$107:$G$112)),0),0)</f>
        <v>0</v>
      </c>
      <c r="BG122" s="283">
        <f>IFERROR(IF(SUM($H$41:BG$41)=1,$G$116*($G112/SUM($G$107:$G$112)),0),0)</f>
        <v>0</v>
      </c>
      <c r="BH122" s="283">
        <f>IFERROR(IF(SUM($H$41:BH$41)=1,$G$116*($G112/SUM($G$107:$G$112)),0),0)</f>
        <v>0</v>
      </c>
      <c r="BI122" s="283">
        <f>IFERROR(IF(SUM($H$41:BI$41)=1,$G$116*($G112/SUM($G$107:$G$112)),0),0)</f>
        <v>0</v>
      </c>
      <c r="BJ122" s="283">
        <f>IFERROR(IF(SUM($H$41:BJ$41)=1,$G$116*($G112/SUM($G$107:$G$112)),0),0)</f>
        <v>0</v>
      </c>
      <c r="BK122" s="283">
        <f>IFERROR(IF(SUM($H$41:BK$41)=1,$G$116*($G112/SUM($G$107:$G$112)),0),0)</f>
        <v>0</v>
      </c>
      <c r="BL122" s="283">
        <f>IFERROR(IF(SUM($H$41:BL$41)=1,$G$116*($G112/SUM($G$107:$G$112)),0),0)</f>
        <v>0</v>
      </c>
      <c r="BM122" s="283">
        <f>IFERROR(IF(SUM($H$41:BM$41)=1,$G$116*($G112/SUM($G$107:$G$112)),0),0)</f>
        <v>0</v>
      </c>
      <c r="BN122" s="283">
        <f>IFERROR(IF(SUM($H$41:BN$41)=1,$G$116*($G112/SUM($G$107:$G$112)),0),0)</f>
        <v>0</v>
      </c>
      <c r="BO122" s="283">
        <f>IFERROR(IF(SUM($H$41:BO$41)=1,$G$116*($G112/SUM($G$107:$G$112)),0),0)</f>
        <v>0</v>
      </c>
      <c r="BP122" s="283">
        <f>IFERROR(IF(SUM($H$41:BP$41)=1,$G$116*($G112/SUM($G$107:$G$112)),0),0)</f>
        <v>0</v>
      </c>
      <c r="BQ122" s="283">
        <f>IFERROR(IF(SUM($H$41:BQ$41)=1,$G$116*($G112/SUM($G$107:$G$112)),0),0)</f>
        <v>0</v>
      </c>
      <c r="BR122" s="283">
        <f>IFERROR(IF(SUM($H$41:BR$41)=1,$G$116*($G112/SUM($G$107:$G$112)),0),0)</f>
        <v>0</v>
      </c>
      <c r="BS122" s="283">
        <f>IFERROR(IF(SUM($H$41:BS$41)=1,$G$116*($G112/SUM($G$107:$G$112)),0),0)</f>
        <v>0</v>
      </c>
      <c r="BT122" s="283">
        <f>IFERROR(IF(SUM($H$41:BT$41)=1,$G$116*($G112/SUM($G$107:$G$112)),0),0)</f>
        <v>0</v>
      </c>
      <c r="BU122" s="283">
        <f>IFERROR(IF(SUM($H$41:BU$41)=1,$G$116*($G112/SUM($G$107:$G$112)),0),0)</f>
        <v>0</v>
      </c>
      <c r="BV122" s="283">
        <f>IFERROR(IF(SUM($H$41:BV$41)=1,$G$116*($G112/SUM($G$107:$G$112)),0),0)</f>
        <v>0</v>
      </c>
      <c r="BW122" s="283">
        <f>IFERROR(IF(SUM($H$41:BW$41)=1,$G$116*($G112/SUM($G$107:$G$112)),0),0)</f>
        <v>0</v>
      </c>
      <c r="BX122" s="283">
        <f>IFERROR(IF(SUM($H$41:BX$41)=1,$G$116*($G112/SUM($G$107:$G$112)),0),0)</f>
        <v>0</v>
      </c>
      <c r="BY122" s="283">
        <f>IFERROR(IF(SUM($H$41:BY$41)=1,$G$116*($G112/SUM($G$107:$G$112)),0),0)</f>
        <v>0</v>
      </c>
      <c r="BZ122" s="283">
        <f>IFERROR(IF(SUM($H$41:BZ$41)=1,$G$116*($G112/SUM($G$107:$G$112)),0),0)</f>
        <v>0</v>
      </c>
      <c r="CA122" s="283">
        <f>IFERROR(IF(SUM($H$41:CA$41)=1,$G$116*($G112/SUM($G$107:$G$112)),0),0)</f>
        <v>0</v>
      </c>
      <c r="CB122" s="283">
        <f>IFERROR(IF(SUM($H$41:CB$41)=1,$G$116*($G112/SUM($G$107:$G$112)),0),0)</f>
        <v>0</v>
      </c>
      <c r="CC122" s="283">
        <f>IFERROR(IF(SUM($H$41:CC$41)=1,$G$116*($G112/SUM($G$107:$G$112)),0),0)</f>
        <v>0</v>
      </c>
      <c r="CD122" s="283">
        <f>IFERROR(IF(SUM($H$41:CD$41)=1,$G$116*($G112/SUM($G$107:$G$112)),0),0)</f>
        <v>0</v>
      </c>
      <c r="CE122" s="283">
        <f>IFERROR(IF(SUM($H$41:CE$41)=1,$G$116*($G112/SUM($G$107:$G$112)),0),0)</f>
        <v>0</v>
      </c>
      <c r="CF122" s="283">
        <f>IFERROR(IF(SUM($H$41:CF$41)=1,$G$116*($G112/SUM($G$107:$G$112)),0),0)</f>
        <v>0</v>
      </c>
      <c r="CG122" s="283">
        <f>IFERROR(IF(SUM($H$41:CG$41)=1,$G$116*($G112/SUM($G$107:$G$112)),0),0)</f>
        <v>0</v>
      </c>
      <c r="CH122" s="283">
        <f>IFERROR(IF(SUM($H$41:CH$41)=1,$G$116*($G112/SUM($G$107:$G$112)),0),0)</f>
        <v>0</v>
      </c>
      <c r="CI122" s="283">
        <f>IFERROR(IF(SUM($H$41:CI$41)=1,$G$116*($G112/SUM($G$107:$G$112)),0),0)</f>
        <v>0</v>
      </c>
      <c r="CJ122" s="283">
        <f>IFERROR(IF(SUM($H$41:CJ$41)=1,$G$116*($G112/SUM($G$107:$G$112)),0),0)</f>
        <v>0</v>
      </c>
      <c r="CK122" s="283">
        <f>IFERROR(IF(SUM($H$41:CK$41)=1,$G$116*($G112/SUM($G$107:$G$112)),0),0)</f>
        <v>0</v>
      </c>
      <c r="CL122" s="283">
        <f>IFERROR(IF(SUM($H$41:CL$41)=1,$G$116*($G112/SUM($G$107:$G$112)),0),0)</f>
        <v>0</v>
      </c>
      <c r="CM122" s="283">
        <f>IFERROR(IF(SUM($H$41:CM$41)=1,$G$116*($G112/SUM($G$107:$G$112)),0),0)</f>
        <v>0</v>
      </c>
      <c r="CN122" s="283">
        <f>IFERROR(IF(SUM($H$41:CN$41)=1,$G$116*($G112/SUM($G$107:$G$112)),0),0)</f>
        <v>0</v>
      </c>
      <c r="CO122" s="283">
        <f>IFERROR(IF(SUM($H$41:CO$41)=1,$G$116*($G112/SUM($G$107:$G$112)),0),0)</f>
        <v>0</v>
      </c>
      <c r="CP122" s="283">
        <f>IFERROR(IF(SUM($H$41:CP$41)=1,$G$116*($G112/SUM($G$107:$G$112)),0),0)</f>
        <v>0</v>
      </c>
      <c r="CQ122" s="283">
        <f>IFERROR(IF(SUM($H$41:CQ$41)=1,$G$116*($G112/SUM($G$107:$G$112)),0),0)</f>
        <v>0</v>
      </c>
      <c r="CR122" s="283">
        <f>IFERROR(IF(SUM($H$41:CR$41)=1,$G$116*($G112/SUM($G$107:$G$112)),0),0)</f>
        <v>0</v>
      </c>
      <c r="CS122" s="283">
        <f>IFERROR(IF(SUM($H$41:CS$41)=1,$G$116*($G112/SUM($G$107:$G$112)),0),0)</f>
        <v>0</v>
      </c>
      <c r="CT122" s="283">
        <f>IFERROR(IF(SUM($H$41:CT$41)=1,$G$116*($G112/SUM($G$107:$G$112)),0),0)</f>
        <v>0</v>
      </c>
      <c r="CU122" s="283">
        <f>IFERROR(IF(SUM($H$41:CU$41)=1,$G$116*($G112/SUM($G$107:$G$112)),0),0)</f>
        <v>0</v>
      </c>
      <c r="CV122" s="283">
        <f>IFERROR(IF(SUM($H$41:CV$41)=1,$G$116*($G112/SUM($G$107:$G$112)),0),0)</f>
        <v>0</v>
      </c>
      <c r="CW122" s="283">
        <f>IFERROR(IF(SUM($H$41:CW$41)=1,$G$116*($G112/SUM($G$107:$G$112)),0),0)</f>
        <v>0</v>
      </c>
      <c r="CX122" s="283">
        <f>IFERROR(IF(SUM($H$41:CX$41)=1,$G$116*($G112/SUM($G$107:$G$112)),0),0)</f>
        <v>0</v>
      </c>
      <c r="CY122" s="283">
        <f>IFERROR(IF(SUM($H$41:CY$41)=1,$G$116*($G112/SUM($G$107:$G$112)),0),0)</f>
        <v>0</v>
      </c>
      <c r="CZ122" s="283">
        <f>IFERROR(IF(SUM($H$41:CZ$41)=1,$G$116*($G112/SUM($G$107:$G$112)),0),0)</f>
        <v>0</v>
      </c>
      <c r="DA122" s="283">
        <f>IFERROR(IF(SUM($H$41:DA$41)=1,$G$116*($G112/SUM($G$107:$G$112)),0),0)</f>
        <v>0</v>
      </c>
      <c r="DB122" s="283">
        <f>IFERROR(IF(SUM($H$41:DB$41)=1,$G$116*($G112/SUM($G$107:$G$112)),0),0)</f>
        <v>0</v>
      </c>
      <c r="DC122" s="283">
        <f>IFERROR(IF(SUM($H$41:DC$41)=1,$G$116*($G112/SUM($G$107:$G$112)),0),0)</f>
        <v>0</v>
      </c>
      <c r="DD122" s="283">
        <f>IFERROR(IF(SUM($H$41:DD$41)=1,$G$116*($G112/SUM($G$107:$G$112)),0),0)</f>
        <v>0</v>
      </c>
      <c r="DE122" s="283">
        <f>IFERROR(IF(SUM($H$41:DE$41)=1,$G$116*($G112/SUM($G$107:$G$112)),0),0)</f>
        <v>0</v>
      </c>
      <c r="DF122" s="283">
        <f>IFERROR(IF(SUM($H$41:DF$41)=1,$G$116*($G112/SUM($G$107:$G$112)),0),0)</f>
        <v>0</v>
      </c>
      <c r="DG122" s="283">
        <f>IFERROR(IF(SUM($H$41:DG$41)=1,$G$116*($G112/SUM($G$107:$G$112)),0),0)</f>
        <v>0</v>
      </c>
      <c r="DH122" s="283">
        <f>IFERROR(IF(SUM($H$41:DH$41)=1,$G$116*($G112/SUM($G$107:$G$112)),0),0)</f>
        <v>0</v>
      </c>
      <c r="DI122" s="283">
        <f>IFERROR(IF(SUM($H$41:DI$41)=1,$G$116*($G112/SUM($G$107:$G$112)),0),0)</f>
        <v>0</v>
      </c>
      <c r="DJ122" s="283">
        <f>IFERROR(IF(SUM($H$41:DJ$41)=1,$G$116*($G112/SUM($G$107:$G$112)),0),0)</f>
        <v>0</v>
      </c>
      <c r="DK122" s="283">
        <f>IFERROR(IF(SUM($H$41:DK$41)=1,$G$116*($G112/SUM($G$107:$G$112)),0),0)</f>
        <v>0</v>
      </c>
      <c r="DL122" s="283">
        <f>IFERROR(IF(SUM($H$41:DL$41)=1,$G$116*($G112/SUM($G$107:$G$112)),0),0)</f>
        <v>0</v>
      </c>
      <c r="DM122" s="283">
        <f>IFERROR(IF(SUM($H$41:DM$41)=1,$G$116*($G112/SUM($G$107:$G$112)),0),0)</f>
        <v>0</v>
      </c>
      <c r="DN122" s="283">
        <f>IFERROR(IF(SUM($H$41:DN$41)=1,$G$116*($G112/SUM($G$107:$G$112)),0),0)</f>
        <v>0</v>
      </c>
      <c r="DO122" s="283">
        <f>IFERROR(IF(SUM($H$41:DO$41)=1,$G$116*($G112/SUM($G$107:$G$112)),0),0)</f>
        <v>0</v>
      </c>
      <c r="DP122" s="283">
        <f>IFERROR(IF(SUM($H$41:DP$41)=1,$G$116*($G112/SUM($G$107:$G$112)),0),0)</f>
        <v>0</v>
      </c>
      <c r="DQ122" s="283">
        <f>IFERROR(IF(SUM($H$41:DQ$41)=1,$G$116*($G112/SUM($G$107:$G$112)),0),0)</f>
        <v>0</v>
      </c>
      <c r="DR122" s="283">
        <f>IFERROR(IF(SUM($H$41:DR$41)=1,$G$116*($G112/SUM($G$107:$G$112)),0),0)</f>
        <v>0</v>
      </c>
      <c r="DS122" s="283">
        <f>IFERROR(IF(SUM($H$41:DS$41)=1,$G$116*($G112/SUM($G$107:$G$112)),0),0)</f>
        <v>0</v>
      </c>
      <c r="DT122" s="279"/>
    </row>
    <row r="123" spans="2:124" x14ac:dyDescent="0.3">
      <c r="C123" s="279"/>
      <c r="D123" s="280"/>
      <c r="E123" s="280"/>
      <c r="F123" s="281"/>
      <c r="G123" s="281"/>
      <c r="H123" s="279"/>
      <c r="I123" s="279"/>
      <c r="J123" s="279"/>
      <c r="K123" s="279"/>
      <c r="L123" s="279"/>
      <c r="M123" s="279"/>
      <c r="N123" s="279"/>
      <c r="O123" s="279"/>
      <c r="P123" s="279"/>
      <c r="Q123" s="279"/>
      <c r="R123" s="279"/>
      <c r="S123" s="279"/>
      <c r="T123" s="279"/>
      <c r="U123" s="279"/>
      <c r="V123" s="279"/>
      <c r="W123" s="279"/>
      <c r="X123" s="279"/>
      <c r="Y123" s="279"/>
      <c r="Z123" s="279"/>
      <c r="AA123" s="279"/>
      <c r="AB123" s="279"/>
      <c r="AC123" s="279"/>
      <c r="AD123" s="279"/>
      <c r="AE123" s="279"/>
      <c r="AF123" s="279"/>
      <c r="AG123" s="279"/>
      <c r="AH123" s="279"/>
      <c r="AI123" s="279"/>
      <c r="AJ123" s="279"/>
      <c r="AK123" s="279"/>
      <c r="AL123" s="279"/>
      <c r="AM123" s="279"/>
      <c r="AN123" s="279"/>
      <c r="AO123" s="279"/>
      <c r="AP123" s="279"/>
      <c r="AQ123" s="279"/>
      <c r="AR123" s="279"/>
      <c r="AS123" s="279"/>
      <c r="AT123" s="279"/>
      <c r="AU123" s="279"/>
      <c r="AV123" s="279"/>
      <c r="AW123" s="279"/>
      <c r="AX123" s="279"/>
      <c r="AY123" s="279"/>
      <c r="AZ123" s="279"/>
      <c r="BA123" s="279"/>
      <c r="BB123" s="279"/>
      <c r="BC123" s="279"/>
      <c r="BD123" s="279"/>
      <c r="BE123" s="279"/>
      <c r="BF123" s="279"/>
      <c r="BG123" s="279"/>
      <c r="BH123" s="279"/>
      <c r="BI123" s="279"/>
      <c r="BJ123" s="279"/>
      <c r="BK123" s="279"/>
      <c r="BL123" s="279"/>
      <c r="BM123" s="279"/>
      <c r="BN123" s="279"/>
      <c r="BO123" s="279"/>
      <c r="BP123" s="279"/>
      <c r="BQ123" s="279"/>
      <c r="BR123" s="279"/>
      <c r="BS123" s="279"/>
      <c r="BT123" s="279"/>
      <c r="BU123" s="279"/>
      <c r="BV123" s="279"/>
      <c r="BW123" s="279"/>
      <c r="BX123" s="279"/>
      <c r="BY123" s="279"/>
      <c r="BZ123" s="279"/>
      <c r="CA123" s="279"/>
      <c r="CB123" s="279"/>
      <c r="CC123" s="279"/>
      <c r="CD123" s="279"/>
      <c r="CE123" s="279"/>
      <c r="CF123" s="279"/>
      <c r="CG123" s="279"/>
      <c r="CH123" s="279"/>
      <c r="CI123" s="279"/>
      <c r="CJ123" s="279"/>
      <c r="CK123" s="279"/>
      <c r="CL123" s="279"/>
      <c r="CM123" s="279"/>
      <c r="CN123" s="279"/>
      <c r="CO123" s="279"/>
      <c r="CP123" s="279"/>
      <c r="CQ123" s="279"/>
      <c r="CR123" s="279"/>
      <c r="CS123" s="279"/>
      <c r="CT123" s="279"/>
      <c r="CU123" s="279"/>
      <c r="CV123" s="279"/>
      <c r="CW123" s="279"/>
      <c r="CX123" s="279"/>
      <c r="CY123" s="279"/>
      <c r="CZ123" s="279"/>
      <c r="DA123" s="279"/>
      <c r="DB123" s="279"/>
      <c r="DC123" s="279"/>
      <c r="DD123" s="279"/>
      <c r="DE123" s="279"/>
      <c r="DF123" s="279"/>
      <c r="DG123" s="279"/>
      <c r="DH123" s="279"/>
      <c r="DI123" s="279"/>
      <c r="DJ123" s="279"/>
      <c r="DK123" s="279"/>
      <c r="DL123" s="279"/>
      <c r="DM123" s="279"/>
      <c r="DN123" s="279"/>
      <c r="DO123" s="279"/>
      <c r="DP123" s="279"/>
      <c r="DQ123" s="279"/>
      <c r="DR123" s="279"/>
      <c r="DS123" s="279"/>
      <c r="DT123" s="279"/>
    </row>
    <row r="124" spans="2:124" ht="14.5" thickBot="1" x14ac:dyDescent="0.35">
      <c r="C124" s="279"/>
      <c r="D124" s="284" t="s">
        <v>449</v>
      </c>
      <c r="E124" s="284"/>
      <c r="F124" s="285" t="str">
        <f>F122</f>
        <v>INR Mn</v>
      </c>
      <c r="G124" s="285"/>
      <c r="H124" s="286">
        <f t="shared" ref="H124:AM124" si="72">SUM(H117:H122)</f>
        <v>0</v>
      </c>
      <c r="I124" s="286">
        <f t="shared" si="72"/>
        <v>0</v>
      </c>
      <c r="J124" s="286">
        <f t="shared" si="72"/>
        <v>0</v>
      </c>
      <c r="K124" s="286">
        <f t="shared" si="72"/>
        <v>0</v>
      </c>
      <c r="L124" s="286">
        <f t="shared" si="72"/>
        <v>0</v>
      </c>
      <c r="M124" s="286">
        <f t="shared" si="72"/>
        <v>0</v>
      </c>
      <c r="N124" s="286">
        <f t="shared" si="72"/>
        <v>0</v>
      </c>
      <c r="O124" s="286">
        <f t="shared" si="72"/>
        <v>0</v>
      </c>
      <c r="P124" s="286">
        <f t="shared" si="72"/>
        <v>0</v>
      </c>
      <c r="Q124" s="286">
        <f t="shared" si="72"/>
        <v>0</v>
      </c>
      <c r="R124" s="286">
        <f t="shared" si="72"/>
        <v>0</v>
      </c>
      <c r="S124" s="286">
        <f t="shared" si="72"/>
        <v>0</v>
      </c>
      <c r="T124" s="286">
        <f t="shared" si="72"/>
        <v>0</v>
      </c>
      <c r="U124" s="286">
        <f t="shared" si="72"/>
        <v>0</v>
      </c>
      <c r="V124" s="286">
        <f t="shared" si="72"/>
        <v>0</v>
      </c>
      <c r="W124" s="286">
        <f t="shared" si="72"/>
        <v>4000.0000000000005</v>
      </c>
      <c r="X124" s="286">
        <f t="shared" si="72"/>
        <v>0</v>
      </c>
      <c r="Y124" s="286">
        <f t="shared" si="72"/>
        <v>0</v>
      </c>
      <c r="Z124" s="286">
        <f t="shared" si="72"/>
        <v>0</v>
      </c>
      <c r="AA124" s="286">
        <f t="shared" si="72"/>
        <v>0</v>
      </c>
      <c r="AB124" s="286">
        <f t="shared" si="72"/>
        <v>0</v>
      </c>
      <c r="AC124" s="286">
        <f t="shared" si="72"/>
        <v>0</v>
      </c>
      <c r="AD124" s="286">
        <f t="shared" si="72"/>
        <v>0</v>
      </c>
      <c r="AE124" s="286">
        <f t="shared" si="72"/>
        <v>0</v>
      </c>
      <c r="AF124" s="286">
        <f t="shared" si="72"/>
        <v>0</v>
      </c>
      <c r="AG124" s="286">
        <f t="shared" si="72"/>
        <v>0</v>
      </c>
      <c r="AH124" s="286">
        <f t="shared" si="72"/>
        <v>0</v>
      </c>
      <c r="AI124" s="286">
        <f t="shared" si="72"/>
        <v>0</v>
      </c>
      <c r="AJ124" s="286">
        <f t="shared" si="72"/>
        <v>0</v>
      </c>
      <c r="AK124" s="286">
        <f t="shared" si="72"/>
        <v>0</v>
      </c>
      <c r="AL124" s="286">
        <f t="shared" si="72"/>
        <v>0</v>
      </c>
      <c r="AM124" s="286">
        <f t="shared" si="72"/>
        <v>0</v>
      </c>
      <c r="AN124" s="286">
        <f t="shared" ref="AN124:CY124" si="73">SUM(AN117:AN122)</f>
        <v>0</v>
      </c>
      <c r="AO124" s="286">
        <f t="shared" si="73"/>
        <v>0</v>
      </c>
      <c r="AP124" s="286">
        <f t="shared" si="73"/>
        <v>0</v>
      </c>
      <c r="AQ124" s="286">
        <f t="shared" si="73"/>
        <v>0</v>
      </c>
      <c r="AR124" s="286">
        <f t="shared" si="73"/>
        <v>0</v>
      </c>
      <c r="AS124" s="286">
        <f t="shared" si="73"/>
        <v>0</v>
      </c>
      <c r="AT124" s="286">
        <f t="shared" si="73"/>
        <v>0</v>
      </c>
      <c r="AU124" s="286">
        <f t="shared" si="73"/>
        <v>0</v>
      </c>
      <c r="AV124" s="286">
        <f t="shared" si="73"/>
        <v>0</v>
      </c>
      <c r="AW124" s="286">
        <f t="shared" si="73"/>
        <v>0</v>
      </c>
      <c r="AX124" s="286">
        <f t="shared" si="73"/>
        <v>0</v>
      </c>
      <c r="AY124" s="286">
        <f t="shared" si="73"/>
        <v>0</v>
      </c>
      <c r="AZ124" s="286">
        <f t="shared" si="73"/>
        <v>0</v>
      </c>
      <c r="BA124" s="286">
        <f t="shared" si="73"/>
        <v>0</v>
      </c>
      <c r="BB124" s="286">
        <f t="shared" si="73"/>
        <v>0</v>
      </c>
      <c r="BC124" s="286">
        <f t="shared" si="73"/>
        <v>0</v>
      </c>
      <c r="BD124" s="286">
        <f t="shared" si="73"/>
        <v>0</v>
      </c>
      <c r="BE124" s="286">
        <f t="shared" si="73"/>
        <v>0</v>
      </c>
      <c r="BF124" s="286">
        <f t="shared" si="73"/>
        <v>0</v>
      </c>
      <c r="BG124" s="286">
        <f t="shared" si="73"/>
        <v>0</v>
      </c>
      <c r="BH124" s="286">
        <f t="shared" si="73"/>
        <v>0</v>
      </c>
      <c r="BI124" s="286">
        <f t="shared" si="73"/>
        <v>0</v>
      </c>
      <c r="BJ124" s="286">
        <f t="shared" si="73"/>
        <v>0</v>
      </c>
      <c r="BK124" s="286">
        <f t="shared" si="73"/>
        <v>0</v>
      </c>
      <c r="BL124" s="286">
        <f t="shared" si="73"/>
        <v>0</v>
      </c>
      <c r="BM124" s="286">
        <f t="shared" si="73"/>
        <v>0</v>
      </c>
      <c r="BN124" s="286">
        <f t="shared" si="73"/>
        <v>0</v>
      </c>
      <c r="BO124" s="286">
        <f t="shared" si="73"/>
        <v>0</v>
      </c>
      <c r="BP124" s="286">
        <f t="shared" si="73"/>
        <v>0</v>
      </c>
      <c r="BQ124" s="286">
        <f t="shared" si="73"/>
        <v>0</v>
      </c>
      <c r="BR124" s="286">
        <f t="shared" si="73"/>
        <v>0</v>
      </c>
      <c r="BS124" s="286">
        <f t="shared" si="73"/>
        <v>0</v>
      </c>
      <c r="BT124" s="286">
        <f t="shared" si="73"/>
        <v>0</v>
      </c>
      <c r="BU124" s="286">
        <f t="shared" si="73"/>
        <v>0</v>
      </c>
      <c r="BV124" s="286">
        <f t="shared" si="73"/>
        <v>0</v>
      </c>
      <c r="BW124" s="286">
        <f t="shared" si="73"/>
        <v>0</v>
      </c>
      <c r="BX124" s="286">
        <f t="shared" si="73"/>
        <v>0</v>
      </c>
      <c r="BY124" s="286">
        <f t="shared" si="73"/>
        <v>0</v>
      </c>
      <c r="BZ124" s="286">
        <f t="shared" si="73"/>
        <v>0</v>
      </c>
      <c r="CA124" s="286">
        <f t="shared" si="73"/>
        <v>0</v>
      </c>
      <c r="CB124" s="286">
        <f t="shared" si="73"/>
        <v>0</v>
      </c>
      <c r="CC124" s="286">
        <f t="shared" si="73"/>
        <v>0</v>
      </c>
      <c r="CD124" s="286">
        <f t="shared" si="73"/>
        <v>0</v>
      </c>
      <c r="CE124" s="286">
        <f t="shared" si="73"/>
        <v>0</v>
      </c>
      <c r="CF124" s="286">
        <f t="shared" si="73"/>
        <v>0</v>
      </c>
      <c r="CG124" s="286">
        <f t="shared" si="73"/>
        <v>0</v>
      </c>
      <c r="CH124" s="286">
        <f t="shared" si="73"/>
        <v>0</v>
      </c>
      <c r="CI124" s="286">
        <f t="shared" si="73"/>
        <v>0</v>
      </c>
      <c r="CJ124" s="286">
        <f t="shared" si="73"/>
        <v>0</v>
      </c>
      <c r="CK124" s="286">
        <f t="shared" si="73"/>
        <v>0</v>
      </c>
      <c r="CL124" s="286">
        <f t="shared" si="73"/>
        <v>0</v>
      </c>
      <c r="CM124" s="286">
        <f t="shared" si="73"/>
        <v>0</v>
      </c>
      <c r="CN124" s="286">
        <f t="shared" si="73"/>
        <v>0</v>
      </c>
      <c r="CO124" s="286">
        <f t="shared" si="73"/>
        <v>0</v>
      </c>
      <c r="CP124" s="286">
        <f t="shared" si="73"/>
        <v>0</v>
      </c>
      <c r="CQ124" s="286">
        <f t="shared" si="73"/>
        <v>0</v>
      </c>
      <c r="CR124" s="286">
        <f t="shared" si="73"/>
        <v>0</v>
      </c>
      <c r="CS124" s="286">
        <f t="shared" si="73"/>
        <v>0</v>
      </c>
      <c r="CT124" s="286">
        <f t="shared" si="73"/>
        <v>0</v>
      </c>
      <c r="CU124" s="286">
        <f t="shared" si="73"/>
        <v>0</v>
      </c>
      <c r="CV124" s="286">
        <f t="shared" si="73"/>
        <v>0</v>
      </c>
      <c r="CW124" s="286">
        <f t="shared" si="73"/>
        <v>0</v>
      </c>
      <c r="CX124" s="286">
        <f t="shared" si="73"/>
        <v>0</v>
      </c>
      <c r="CY124" s="286">
        <f t="shared" si="73"/>
        <v>0</v>
      </c>
      <c r="CZ124" s="286">
        <f t="shared" ref="CZ124:DS124" si="74">SUM(CZ117:CZ122)</f>
        <v>0</v>
      </c>
      <c r="DA124" s="286">
        <f t="shared" si="74"/>
        <v>0</v>
      </c>
      <c r="DB124" s="286">
        <f t="shared" si="74"/>
        <v>0</v>
      </c>
      <c r="DC124" s="286">
        <f t="shared" si="74"/>
        <v>0</v>
      </c>
      <c r="DD124" s="286">
        <f t="shared" si="74"/>
        <v>0</v>
      </c>
      <c r="DE124" s="286">
        <f t="shared" si="74"/>
        <v>0</v>
      </c>
      <c r="DF124" s="286">
        <f t="shared" si="74"/>
        <v>0</v>
      </c>
      <c r="DG124" s="286">
        <f t="shared" si="74"/>
        <v>0</v>
      </c>
      <c r="DH124" s="286">
        <f t="shared" si="74"/>
        <v>0</v>
      </c>
      <c r="DI124" s="286">
        <f t="shared" si="74"/>
        <v>0</v>
      </c>
      <c r="DJ124" s="286">
        <f t="shared" si="74"/>
        <v>0</v>
      </c>
      <c r="DK124" s="286">
        <f t="shared" si="74"/>
        <v>0</v>
      </c>
      <c r="DL124" s="286">
        <f t="shared" si="74"/>
        <v>0</v>
      </c>
      <c r="DM124" s="286">
        <f t="shared" si="74"/>
        <v>0</v>
      </c>
      <c r="DN124" s="286">
        <f t="shared" si="74"/>
        <v>0</v>
      </c>
      <c r="DO124" s="286">
        <f t="shared" si="74"/>
        <v>0</v>
      </c>
      <c r="DP124" s="286">
        <f t="shared" si="74"/>
        <v>0</v>
      </c>
      <c r="DQ124" s="286">
        <f t="shared" si="74"/>
        <v>0</v>
      </c>
      <c r="DR124" s="286">
        <f t="shared" si="74"/>
        <v>0</v>
      </c>
      <c r="DS124" s="286">
        <f t="shared" si="74"/>
        <v>0</v>
      </c>
      <c r="DT124" s="279"/>
    </row>
    <row r="125" spans="2:124" ht="14.5" thickTop="1" x14ac:dyDescent="0.3">
      <c r="C125" s="279"/>
      <c r="D125" s="280"/>
      <c r="E125" s="280"/>
      <c r="F125" s="281"/>
      <c r="G125" s="281"/>
      <c r="H125" s="279"/>
      <c r="I125" s="279"/>
      <c r="J125" s="279"/>
      <c r="K125" s="279"/>
      <c r="L125" s="279"/>
      <c r="M125" s="279"/>
      <c r="N125" s="279"/>
      <c r="O125" s="279"/>
      <c r="P125" s="279"/>
      <c r="Q125" s="279"/>
      <c r="R125" s="279"/>
      <c r="S125" s="279"/>
      <c r="T125" s="279"/>
      <c r="U125" s="279"/>
      <c r="V125" s="279"/>
      <c r="W125" s="279"/>
      <c r="X125" s="279"/>
      <c r="Y125" s="279"/>
      <c r="Z125" s="279"/>
      <c r="AA125" s="279"/>
      <c r="AB125" s="279"/>
      <c r="AC125" s="279"/>
      <c r="AD125" s="279"/>
      <c r="AE125" s="279"/>
      <c r="AF125" s="279"/>
      <c r="AG125" s="279"/>
      <c r="AH125" s="279"/>
      <c r="AI125" s="279"/>
      <c r="AJ125" s="279"/>
      <c r="AK125" s="279"/>
      <c r="AL125" s="279"/>
      <c r="AM125" s="279"/>
      <c r="AN125" s="279"/>
      <c r="AO125" s="279"/>
      <c r="AP125" s="279"/>
      <c r="AQ125" s="279"/>
      <c r="AR125" s="279"/>
      <c r="AS125" s="279"/>
      <c r="AT125" s="279"/>
      <c r="AU125" s="279"/>
      <c r="AV125" s="279"/>
      <c r="AW125" s="279"/>
      <c r="AX125" s="279"/>
      <c r="AY125" s="279"/>
      <c r="AZ125" s="279"/>
      <c r="BA125" s="279"/>
      <c r="BB125" s="279"/>
      <c r="BC125" s="279"/>
      <c r="BD125" s="279"/>
      <c r="BE125" s="279"/>
      <c r="BF125" s="279"/>
      <c r="BG125" s="279"/>
      <c r="BH125" s="279"/>
      <c r="BI125" s="279"/>
      <c r="BJ125" s="279"/>
      <c r="BK125" s="279"/>
      <c r="BL125" s="279"/>
      <c r="BM125" s="279"/>
      <c r="BN125" s="279"/>
      <c r="BO125" s="279"/>
      <c r="BP125" s="279"/>
      <c r="BQ125" s="279"/>
      <c r="BR125" s="279"/>
      <c r="BS125" s="279"/>
      <c r="BT125" s="279"/>
      <c r="BU125" s="279"/>
      <c r="BV125" s="279"/>
      <c r="BW125" s="279"/>
      <c r="BX125" s="279"/>
      <c r="BY125" s="279"/>
      <c r="BZ125" s="279"/>
      <c r="CA125" s="279"/>
      <c r="CB125" s="279"/>
      <c r="CC125" s="279"/>
      <c r="CD125" s="279"/>
      <c r="CE125" s="279"/>
      <c r="CF125" s="279"/>
      <c r="CG125" s="279"/>
      <c r="CH125" s="279"/>
      <c r="CI125" s="279"/>
      <c r="CJ125" s="279"/>
      <c r="CK125" s="279"/>
      <c r="CL125" s="279"/>
      <c r="CM125" s="279"/>
      <c r="CN125" s="279"/>
      <c r="CO125" s="279"/>
      <c r="CP125" s="279"/>
      <c r="CQ125" s="279"/>
      <c r="CR125" s="279"/>
      <c r="CS125" s="279"/>
      <c r="CT125" s="279"/>
      <c r="CU125" s="279"/>
      <c r="CV125" s="279"/>
      <c r="CW125" s="279"/>
      <c r="CX125" s="279"/>
      <c r="CY125" s="279"/>
      <c r="CZ125" s="279"/>
      <c r="DA125" s="279"/>
      <c r="DB125" s="279"/>
      <c r="DC125" s="279"/>
      <c r="DD125" s="279"/>
      <c r="DE125" s="279"/>
      <c r="DF125" s="279"/>
      <c r="DG125" s="279"/>
      <c r="DH125" s="279"/>
      <c r="DI125" s="279"/>
      <c r="DJ125" s="279"/>
      <c r="DK125" s="279"/>
      <c r="DL125" s="279"/>
      <c r="DM125" s="279"/>
      <c r="DN125" s="279"/>
      <c r="DO125" s="279"/>
      <c r="DP125" s="279"/>
      <c r="DQ125" s="279"/>
      <c r="DR125" s="279"/>
      <c r="DS125" s="279"/>
      <c r="DT125" s="279"/>
    </row>
    <row r="126" spans="2:124" x14ac:dyDescent="0.3">
      <c r="B126" s="6" t="s">
        <v>27</v>
      </c>
      <c r="C126" s="279"/>
      <c r="D126" s="280"/>
      <c r="E126" s="280"/>
      <c r="F126" s="281"/>
      <c r="G126" s="281"/>
      <c r="H126" s="279"/>
      <c r="I126" s="279"/>
      <c r="J126" s="279"/>
      <c r="K126" s="279"/>
      <c r="L126" s="279"/>
      <c r="M126" s="279"/>
      <c r="N126" s="279"/>
      <c r="O126" s="279"/>
      <c r="P126" s="279"/>
      <c r="Q126" s="279"/>
      <c r="R126" s="279"/>
      <c r="S126" s="279"/>
      <c r="T126" s="279"/>
      <c r="U126" s="279"/>
      <c r="V126" s="279"/>
      <c r="W126" s="279"/>
      <c r="X126" s="279"/>
      <c r="Y126" s="279"/>
      <c r="Z126" s="279"/>
      <c r="AA126" s="279"/>
      <c r="AB126" s="279"/>
      <c r="AC126" s="279"/>
      <c r="AD126" s="279"/>
      <c r="AE126" s="279"/>
      <c r="AF126" s="279"/>
      <c r="AG126" s="279"/>
      <c r="AH126" s="279"/>
      <c r="AI126" s="279"/>
      <c r="AJ126" s="279"/>
      <c r="AK126" s="279"/>
      <c r="AL126" s="279"/>
      <c r="AM126" s="279"/>
      <c r="AN126" s="279"/>
      <c r="AO126" s="279"/>
      <c r="AP126" s="279"/>
      <c r="AQ126" s="279"/>
      <c r="AR126" s="279"/>
      <c r="AS126" s="279"/>
      <c r="AT126" s="279"/>
      <c r="AU126" s="279"/>
      <c r="AV126" s="279"/>
      <c r="AW126" s="279"/>
      <c r="AX126" s="279"/>
      <c r="AY126" s="279"/>
      <c r="AZ126" s="279"/>
      <c r="BA126" s="279"/>
      <c r="BB126" s="279"/>
      <c r="BC126" s="279"/>
      <c r="BD126" s="279"/>
      <c r="BE126" s="279"/>
      <c r="BF126" s="279"/>
      <c r="BG126" s="279"/>
      <c r="BH126" s="279"/>
      <c r="BI126" s="279"/>
      <c r="BJ126" s="279"/>
      <c r="BK126" s="279"/>
      <c r="BL126" s="279"/>
      <c r="BM126" s="279"/>
      <c r="BN126" s="279"/>
      <c r="BO126" s="279"/>
      <c r="BP126" s="279"/>
      <c r="BQ126" s="279"/>
      <c r="BR126" s="279"/>
      <c r="BS126" s="279"/>
      <c r="BT126" s="279"/>
      <c r="BU126" s="279"/>
      <c r="BV126" s="279"/>
      <c r="BW126" s="279"/>
      <c r="BX126" s="279"/>
      <c r="BY126" s="279"/>
      <c r="BZ126" s="279"/>
      <c r="CA126" s="279"/>
      <c r="CB126" s="279"/>
      <c r="CC126" s="279"/>
      <c r="CD126" s="279"/>
      <c r="CE126" s="279"/>
      <c r="CF126" s="279"/>
      <c r="CG126" s="279"/>
      <c r="CH126" s="279"/>
      <c r="CI126" s="279"/>
      <c r="CJ126" s="279"/>
      <c r="CK126" s="279"/>
      <c r="CL126" s="279"/>
      <c r="CM126" s="279"/>
      <c r="CN126" s="279"/>
      <c r="CO126" s="279"/>
      <c r="CP126" s="279"/>
      <c r="CQ126" s="279"/>
      <c r="CR126" s="279"/>
      <c r="CS126" s="279"/>
      <c r="CT126" s="279"/>
      <c r="CU126" s="279"/>
      <c r="CV126" s="279"/>
      <c r="CW126" s="279"/>
      <c r="CX126" s="279"/>
      <c r="CY126" s="279"/>
      <c r="CZ126" s="279"/>
      <c r="DA126" s="279"/>
      <c r="DB126" s="279"/>
      <c r="DC126" s="279"/>
      <c r="DD126" s="279"/>
      <c r="DE126" s="279"/>
      <c r="DF126" s="279"/>
      <c r="DG126" s="279"/>
      <c r="DH126" s="279"/>
      <c r="DI126" s="279"/>
      <c r="DJ126" s="279"/>
      <c r="DK126" s="279"/>
      <c r="DL126" s="279"/>
      <c r="DM126" s="279"/>
      <c r="DN126" s="279"/>
      <c r="DO126" s="279"/>
      <c r="DP126" s="279"/>
      <c r="DQ126" s="279"/>
      <c r="DR126" s="279"/>
      <c r="DS126" s="279"/>
      <c r="DT126" s="279"/>
    </row>
    <row r="127" spans="2:124" x14ac:dyDescent="0.3">
      <c r="C127" s="279"/>
      <c r="D127" s="280" t="str">
        <f>D107</f>
        <v>Plant &amp; Equipment</v>
      </c>
      <c r="E127" s="280"/>
      <c r="F127" s="281" t="str">
        <f>F107</f>
        <v>INR Mn</v>
      </c>
      <c r="G127" s="282">
        <f>SUM(H127:DS127)</f>
        <v>67711.600300000006</v>
      </c>
      <c r="H127" s="283">
        <f>IFERROR($G$35*H$35*$H11*H19*(INDEX($H25:$K25,0,MATCH(SUM($H$35:H$35),$H$6:$DS$6,0))),0)</f>
        <v>0</v>
      </c>
      <c r="I127" s="283">
        <f>IFERROR($G$35*I$35*$H11*I19*(INDEX($H25:$K25,0,MATCH(SUM($H$35:I$35),$H$6:$DS$6,0))),0)</f>
        <v>0</v>
      </c>
      <c r="J127" s="283">
        <f>IFERROR($G$35*J$35*$H11*J19*(INDEX($H25:$K25,0,MATCH(SUM($H$35:J$35),$H$6:$DS$6,0))),0)</f>
        <v>0</v>
      </c>
      <c r="K127" s="283">
        <f>IFERROR($G$35*K$35*$H11*K19*(INDEX($H25:$K25,0,MATCH(SUM($H$35:K$35),$H$6:$DS$6,0))),0)</f>
        <v>0</v>
      </c>
      <c r="L127" s="283">
        <f>IFERROR($G$35*L$35*$H11*L19*(INDEX($H25:$K25,0,MATCH(SUM($H$35:L$35),$H$6:$DS$6,0))),0)</f>
        <v>0</v>
      </c>
      <c r="M127" s="283">
        <f>IFERROR($G$35*M$35*$H11*M19*(INDEX($H25:$K25,0,MATCH(SUM($H$35:M$35),$H$6:$DS$6,0))),0)</f>
        <v>0</v>
      </c>
      <c r="N127" s="283">
        <f>IFERROR($G$35*N$35*$H11*N19*(INDEX($H25:$K25,0,MATCH(SUM($H$35:N$35),$H$6:$DS$6,0))),0)</f>
        <v>0</v>
      </c>
      <c r="O127" s="283">
        <f>IFERROR($G$35*O$35*$H11*O19*(INDEX($H25:$K25,0,MATCH(SUM($H$35:O$35),$H$6:$DS$6,0))),0)</f>
        <v>0</v>
      </c>
      <c r="P127" s="283">
        <f>IFERROR($G$35*P$35*$H11*P19*(INDEX($H25:$K25,0,MATCH(SUM($H$35:P$35),$H$6:$DS$6,0))),0)</f>
        <v>0</v>
      </c>
      <c r="Q127" s="283">
        <f>IFERROR($G$35*Q$35*$H11*Q19*(INDEX($H25:$K25,0,MATCH(SUM($H$35:Q$35),$H$6:$DS$6,0))),0)</f>
        <v>0</v>
      </c>
      <c r="R127" s="283">
        <f>IFERROR($G$35*R$35*$H11*R19*(INDEX($H25:$K25,0,MATCH(SUM($H$35:R$35),$H$6:$DS$6,0))),0)</f>
        <v>0</v>
      </c>
      <c r="S127" s="283">
        <f>IFERROR($G$35*S$35*$H11*S19*(INDEX($H25:$K25,0,MATCH(SUM($H$35:S$35),$H$6:$DS$6,0))),0)</f>
        <v>0</v>
      </c>
      <c r="T127" s="283">
        <f>IFERROR($G$35*T$35*$H11*T19*(INDEX($H25:$K25,0,MATCH(SUM($H$35:T$35),$H$6:$DS$6,0))),0)</f>
        <v>0</v>
      </c>
      <c r="U127" s="283">
        <f>IFERROR($G$35*U$35*$H11*U19*(INDEX($H25:$K25,0,MATCH(SUM($H$35:U$35),$H$6:$DS$6,0))),0)</f>
        <v>0</v>
      </c>
      <c r="V127" s="283">
        <f>IFERROR($G$35*V$35*$H11*V19*(INDEX($H25:$K25,0,MATCH(SUM($H$35:V$35),$H$6:$DS$6,0))),0)</f>
        <v>0</v>
      </c>
      <c r="W127" s="283">
        <f>IFERROR($G$35*W$35*$H11*W19*(INDEX($H25:$K25,0,MATCH(SUM($H$35:W$35),$H$6:$DS$6,0))),0)</f>
        <v>0</v>
      </c>
      <c r="X127" s="283">
        <f>IFERROR($G$35*X$35*$H11*X19*(INDEX($H25:$K25,0,MATCH(SUM($H$35:X$35),$H$6:$DS$6,0))),0)</f>
        <v>6771.1600300000009</v>
      </c>
      <c r="Y127" s="283">
        <f>IFERROR($G$35*Y$35*$H11*Y19*(INDEX($H25:$K25,0,MATCH(SUM($H$35:Y$35),$H$6:$DS$6,0))),0)</f>
        <v>33855.800150000003</v>
      </c>
      <c r="Z127" s="283">
        <f>IFERROR($G$35*Z$35*$H11*Z19*(INDEX($H25:$K25,0,MATCH(SUM($H$35:Z$35),$H$6:$DS$6,0))),0)</f>
        <v>27084.640120000004</v>
      </c>
      <c r="AA127" s="283">
        <f>IFERROR($G$35*AA$35*$H11*AA19*(INDEX($H25:$K25,0,MATCH(SUM($H$35:AA$35),$H$6:$DS$6,0))),0)</f>
        <v>0</v>
      </c>
      <c r="AB127" s="283">
        <f>IFERROR($G$35*AB$35*$H11*AB19*(INDEX($H25:$K25,0,MATCH(SUM($H$35:AB$35),$H$6:$DS$6,0))),0)</f>
        <v>0</v>
      </c>
      <c r="AC127" s="283">
        <f>IFERROR($G$35*AC$35*$H11*AC19*(INDEX($H25:$K25,0,MATCH(SUM($H$35:AC$35),$H$6:$DS$6,0))),0)</f>
        <v>0</v>
      </c>
      <c r="AD127" s="283">
        <f>IFERROR($G$35*AD$35*$H11*AD19*(INDEX($H25:$K25,0,MATCH(SUM($H$35:AD$35),$H$6:$DS$6,0))),0)</f>
        <v>0</v>
      </c>
      <c r="AE127" s="283">
        <f>IFERROR($G$35*AE$35*$H11*AE19*(INDEX($H25:$K25,0,MATCH(SUM($H$35:AE$35),$H$6:$DS$6,0))),0)</f>
        <v>0</v>
      </c>
      <c r="AF127" s="283">
        <f>IFERROR($G$35*AF$35*$H11*AF19*(INDEX($H25:$K25,0,MATCH(SUM($H$35:AF$35),$H$6:$DS$6,0))),0)</f>
        <v>0</v>
      </c>
      <c r="AG127" s="283">
        <f>IFERROR($G$35*AG$35*$H11*AG19*(INDEX($H25:$K25,0,MATCH(SUM($H$35:AG$35),$H$6:$DS$6,0))),0)</f>
        <v>0</v>
      </c>
      <c r="AH127" s="283">
        <f>IFERROR($G$35*AH$35*$H11*AH19*(INDEX($H25:$K25,0,MATCH(SUM($H$35:AH$35),$H$6:$DS$6,0))),0)</f>
        <v>0</v>
      </c>
      <c r="AI127" s="283">
        <f>IFERROR($G$35*AI$35*$H11*AI19*(INDEX($H25:$K25,0,MATCH(SUM($H$35:AI$35),$H$6:$DS$6,0))),0)</f>
        <v>0</v>
      </c>
      <c r="AJ127" s="283">
        <f>IFERROR($G$35*AJ$35*$H11*AJ19*(INDEX($H25:$K25,0,MATCH(SUM($H$35:AJ$35),$H$6:$DS$6,0))),0)</f>
        <v>0</v>
      </c>
      <c r="AK127" s="283">
        <f>IFERROR($G$35*AK$35*$H11*AK19*(INDEX($H25:$K25,0,MATCH(SUM($H$35:AK$35),$H$6:$DS$6,0))),0)</f>
        <v>0</v>
      </c>
      <c r="AL127" s="283">
        <f>IFERROR($G$35*AL$35*$H11*AL19*(INDEX($H25:$K25,0,MATCH(SUM($H$35:AL$35),$H$6:$DS$6,0))),0)</f>
        <v>0</v>
      </c>
      <c r="AM127" s="283">
        <f>IFERROR($G$35*AM$35*$H11*AM19*(INDEX($H25:$K25,0,MATCH(SUM($H$35:AM$35),$H$6:$DS$6,0))),0)</f>
        <v>0</v>
      </c>
      <c r="AN127" s="283">
        <f>IFERROR($G$35*AN$35*$H11*AN19*(INDEX($H25:$K25,0,MATCH(SUM($H$35:AN$35),$H$6:$DS$6,0))),0)</f>
        <v>0</v>
      </c>
      <c r="AO127" s="283">
        <f>IFERROR($G$35*AO$35*$H11*AO19*(INDEX($H25:$K25,0,MATCH(SUM($H$35:AO$35),$H$6:$DS$6,0))),0)</f>
        <v>0</v>
      </c>
      <c r="AP127" s="283">
        <f>IFERROR($G$35*AP$35*$H11*AP19*(INDEX($H25:$K25,0,MATCH(SUM($H$35:AP$35),$H$6:$DS$6,0))),0)</f>
        <v>0</v>
      </c>
      <c r="AQ127" s="283">
        <f>IFERROR($G$35*AQ$35*$H11*AQ19*(INDEX($H25:$K25,0,MATCH(SUM($H$35:AQ$35),$H$6:$DS$6,0))),0)</f>
        <v>0</v>
      </c>
      <c r="AR127" s="283">
        <f>IFERROR($G$35*AR$35*$H11*AR19*(INDEX($H25:$K25,0,MATCH(SUM($H$35:AR$35),$H$6:$DS$6,0))),0)</f>
        <v>0</v>
      </c>
      <c r="AS127" s="283">
        <f>IFERROR($G$35*AS$35*$H11*AS19*(INDEX($H25:$K25,0,MATCH(SUM($H$35:AS$35),$H$6:$DS$6,0))),0)</f>
        <v>0</v>
      </c>
      <c r="AT127" s="283">
        <f>IFERROR($G$35*AT$35*$H11*AT19*(INDEX($H25:$K25,0,MATCH(SUM($H$35:AT$35),$H$6:$DS$6,0))),0)</f>
        <v>0</v>
      </c>
      <c r="AU127" s="283">
        <f>IFERROR($G$35*AU$35*$H11*AU19*(INDEX($H25:$K25,0,MATCH(SUM($H$35:AU$35),$H$6:$DS$6,0))),0)</f>
        <v>0</v>
      </c>
      <c r="AV127" s="283">
        <f>IFERROR($G$35*AV$35*$H11*AV19*(INDEX($H25:$K25,0,MATCH(SUM($H$35:AV$35),$H$6:$DS$6,0))),0)</f>
        <v>0</v>
      </c>
      <c r="AW127" s="283">
        <f>IFERROR($G$35*AW$35*$H11*AW19*(INDEX($H25:$K25,0,MATCH(SUM($H$35:AW$35),$H$6:$DS$6,0))),0)</f>
        <v>0</v>
      </c>
      <c r="AX127" s="283">
        <f>IFERROR($G$35*AX$35*$H11*AX19*(INDEX($H25:$K25,0,MATCH(SUM($H$35:AX$35),$H$6:$DS$6,0))),0)</f>
        <v>0</v>
      </c>
      <c r="AY127" s="283">
        <f>IFERROR($G$35*AY$35*$H11*AY19*(INDEX($H25:$K25,0,MATCH(SUM($H$35:AY$35),$H$6:$DS$6,0))),0)</f>
        <v>0</v>
      </c>
      <c r="AZ127" s="283">
        <f>IFERROR($G$35*AZ$35*$H11*AZ19*(INDEX($H25:$K25,0,MATCH(SUM($H$35:AZ$35),$H$6:$DS$6,0))),0)</f>
        <v>0</v>
      </c>
      <c r="BA127" s="283">
        <f>IFERROR($G$35*BA$35*$H11*BA19*(INDEX($H25:$K25,0,MATCH(SUM($H$35:BA$35),$H$6:$DS$6,0))),0)</f>
        <v>0</v>
      </c>
      <c r="BB127" s="283">
        <f>IFERROR($G$35*BB$35*$H11*BB19*(INDEX($H25:$K25,0,MATCH(SUM($H$35:BB$35),$H$6:$DS$6,0))),0)</f>
        <v>0</v>
      </c>
      <c r="BC127" s="283">
        <f>IFERROR($G$35*BC$35*$H11*BC19*(INDEX($H25:$K25,0,MATCH(SUM($H$35:BC$35),$H$6:$DS$6,0))),0)</f>
        <v>0</v>
      </c>
      <c r="BD127" s="283">
        <f>IFERROR($G$35*BD$35*$H11*BD19*(INDEX($H25:$K25,0,MATCH(SUM($H$35:BD$35),$H$6:$DS$6,0))),0)</f>
        <v>0</v>
      </c>
      <c r="BE127" s="283">
        <f>IFERROR($G$35*BE$35*$H11*BE19*(INDEX($H25:$K25,0,MATCH(SUM($H$35:BE$35),$H$6:$DS$6,0))),0)</f>
        <v>0</v>
      </c>
      <c r="BF127" s="283">
        <f>IFERROR($G$35*BF$35*$H11*BF19*(INDEX($H25:$K25,0,MATCH(SUM($H$35:BF$35),$H$6:$DS$6,0))),0)</f>
        <v>0</v>
      </c>
      <c r="BG127" s="283">
        <f>IFERROR($G$35*BG$35*$H11*BG19*(INDEX($H25:$K25,0,MATCH(SUM($H$35:BG$35),$H$6:$DS$6,0))),0)</f>
        <v>0</v>
      </c>
      <c r="BH127" s="283">
        <f>IFERROR($G$35*BH$35*$H11*BH19*(INDEX($H25:$K25,0,MATCH(SUM($H$35:BH$35),$H$6:$DS$6,0))),0)</f>
        <v>0</v>
      </c>
      <c r="BI127" s="283">
        <f>IFERROR($G$35*BI$35*$H11*BI19*(INDEX($H25:$K25,0,MATCH(SUM($H$35:BI$35),$H$6:$DS$6,0))),0)</f>
        <v>0</v>
      </c>
      <c r="BJ127" s="283">
        <f>IFERROR($G$35*BJ$35*$H11*BJ19*(INDEX($H25:$K25,0,MATCH(SUM($H$35:BJ$35),$H$6:$DS$6,0))),0)</f>
        <v>0</v>
      </c>
      <c r="BK127" s="283">
        <f>IFERROR($G$35*BK$35*$H11*BK19*(INDEX($H25:$K25,0,MATCH(SUM($H$35:BK$35),$H$6:$DS$6,0))),0)</f>
        <v>0</v>
      </c>
      <c r="BL127" s="283">
        <f>IFERROR($G$35*BL$35*$H11*BL19*(INDEX($H25:$K25,0,MATCH(SUM($H$35:BL$35),$H$6:$DS$6,0))),0)</f>
        <v>0</v>
      </c>
      <c r="BM127" s="283">
        <f>IFERROR($G$35*BM$35*$H11*BM19*(INDEX($H25:$K25,0,MATCH(SUM($H$35:BM$35),$H$6:$DS$6,0))),0)</f>
        <v>0</v>
      </c>
      <c r="BN127" s="283">
        <f>IFERROR($G$35*BN$35*$H11*BN19*(INDEX($H25:$K25,0,MATCH(SUM($H$35:BN$35),$H$6:$DS$6,0))),0)</f>
        <v>0</v>
      </c>
      <c r="BO127" s="283">
        <f>IFERROR($G$35*BO$35*$H11*BO19*(INDEX($H25:$K25,0,MATCH(SUM($H$35:BO$35),$H$6:$DS$6,0))),0)</f>
        <v>0</v>
      </c>
      <c r="BP127" s="283">
        <f>IFERROR($G$35*BP$35*$H11*BP19*(INDEX($H25:$K25,0,MATCH(SUM($H$35:BP$35),$H$6:$DS$6,0))),0)</f>
        <v>0</v>
      </c>
      <c r="BQ127" s="283">
        <f>IFERROR($G$35*BQ$35*$H11*BQ19*(INDEX($H25:$K25,0,MATCH(SUM($H$35:BQ$35),$H$6:$DS$6,0))),0)</f>
        <v>0</v>
      </c>
      <c r="BR127" s="283">
        <f>IFERROR($G$35*BR$35*$H11*BR19*(INDEX($H25:$K25,0,MATCH(SUM($H$35:BR$35),$H$6:$DS$6,0))),0)</f>
        <v>0</v>
      </c>
      <c r="BS127" s="283">
        <f>IFERROR($G$35*BS$35*$H11*BS19*(INDEX($H25:$K25,0,MATCH(SUM($H$35:BS$35),$H$6:$DS$6,0))),0)</f>
        <v>0</v>
      </c>
      <c r="BT127" s="283">
        <f>IFERROR($G$35*BT$35*$H11*BT19*(INDEX($H25:$K25,0,MATCH(SUM($H$35:BT$35),$H$6:$DS$6,0))),0)</f>
        <v>0</v>
      </c>
      <c r="BU127" s="283">
        <f>IFERROR($G$35*BU$35*$H11*BU19*(INDEX($H25:$K25,0,MATCH(SUM($H$35:BU$35),$H$6:$DS$6,0))),0)</f>
        <v>0</v>
      </c>
      <c r="BV127" s="283">
        <f>IFERROR($G$35*BV$35*$H11*BV19*(INDEX($H25:$K25,0,MATCH(SUM($H$35:BV$35),$H$6:$DS$6,0))),0)</f>
        <v>0</v>
      </c>
      <c r="BW127" s="283">
        <f>IFERROR($G$35*BW$35*$H11*BW19*(INDEX($H25:$K25,0,MATCH(SUM($H$35:BW$35),$H$6:$DS$6,0))),0)</f>
        <v>0</v>
      </c>
      <c r="BX127" s="283">
        <f>IFERROR($G$35*BX$35*$H11*BX19*(INDEX($H25:$K25,0,MATCH(SUM($H$35:BX$35),$H$6:$DS$6,0))),0)</f>
        <v>0</v>
      </c>
      <c r="BY127" s="283">
        <f>IFERROR($G$35*BY$35*$H11*BY19*(INDEX($H25:$K25,0,MATCH(SUM($H$35:BY$35),$H$6:$DS$6,0))),0)</f>
        <v>0</v>
      </c>
      <c r="BZ127" s="283">
        <f>IFERROR($G$35*BZ$35*$H11*BZ19*(INDEX($H25:$K25,0,MATCH(SUM($H$35:BZ$35),$H$6:$DS$6,0))),0)</f>
        <v>0</v>
      </c>
      <c r="CA127" s="283">
        <f>IFERROR($G$35*CA$35*$H11*CA19*(INDEX($H25:$K25,0,MATCH(SUM($H$35:CA$35),$H$6:$DS$6,0))),0)</f>
        <v>0</v>
      </c>
      <c r="CB127" s="283">
        <f>IFERROR($G$35*CB$35*$H11*CB19*(INDEX($H25:$K25,0,MATCH(SUM($H$35:CB$35),$H$6:$DS$6,0))),0)</f>
        <v>0</v>
      </c>
      <c r="CC127" s="283">
        <f>IFERROR($G$35*CC$35*$H11*CC19*(INDEX($H25:$K25,0,MATCH(SUM($H$35:CC$35),$H$6:$DS$6,0))),0)</f>
        <v>0</v>
      </c>
      <c r="CD127" s="283">
        <f>IFERROR($G$35*CD$35*$H11*CD19*(INDEX($H25:$K25,0,MATCH(SUM($H$35:CD$35),$H$6:$DS$6,0))),0)</f>
        <v>0</v>
      </c>
      <c r="CE127" s="283">
        <f>IFERROR($G$35*CE$35*$H11*CE19*(INDEX($H25:$K25,0,MATCH(SUM($H$35:CE$35),$H$6:$DS$6,0))),0)</f>
        <v>0</v>
      </c>
      <c r="CF127" s="283">
        <f>IFERROR($G$35*CF$35*$H11*CF19*(INDEX($H25:$K25,0,MATCH(SUM($H$35:CF$35),$H$6:$DS$6,0))),0)</f>
        <v>0</v>
      </c>
      <c r="CG127" s="283">
        <f>IFERROR($G$35*CG$35*$H11*CG19*(INDEX($H25:$K25,0,MATCH(SUM($H$35:CG$35),$H$6:$DS$6,0))),0)</f>
        <v>0</v>
      </c>
      <c r="CH127" s="283">
        <f>IFERROR($G$35*CH$35*$H11*CH19*(INDEX($H25:$K25,0,MATCH(SUM($H$35:CH$35),$H$6:$DS$6,0))),0)</f>
        <v>0</v>
      </c>
      <c r="CI127" s="283">
        <f>IFERROR($G$35*CI$35*$H11*CI19*(INDEX($H25:$K25,0,MATCH(SUM($H$35:CI$35),$H$6:$DS$6,0))),0)</f>
        <v>0</v>
      </c>
      <c r="CJ127" s="283">
        <f>IFERROR($G$35*CJ$35*$H11*CJ19*(INDEX($H25:$K25,0,MATCH(SUM($H$35:CJ$35),$H$6:$DS$6,0))),0)</f>
        <v>0</v>
      </c>
      <c r="CK127" s="283">
        <f>IFERROR($G$35*CK$35*$H11*CK19*(INDEX($H25:$K25,0,MATCH(SUM($H$35:CK$35),$H$6:$DS$6,0))),0)</f>
        <v>0</v>
      </c>
      <c r="CL127" s="283">
        <f>IFERROR($G$35*CL$35*$H11*CL19*(INDEX($H25:$K25,0,MATCH(SUM($H$35:CL$35),$H$6:$DS$6,0))),0)</f>
        <v>0</v>
      </c>
      <c r="CM127" s="283">
        <f>IFERROR($G$35*CM$35*$H11*CM19*(INDEX($H25:$K25,0,MATCH(SUM($H$35:CM$35),$H$6:$DS$6,0))),0)</f>
        <v>0</v>
      </c>
      <c r="CN127" s="283">
        <f>IFERROR($G$35*CN$35*$H11*CN19*(INDEX($H25:$K25,0,MATCH(SUM($H$35:CN$35),$H$6:$DS$6,0))),0)</f>
        <v>0</v>
      </c>
      <c r="CO127" s="283">
        <f>IFERROR($G$35*CO$35*$H11*CO19*(INDEX($H25:$K25,0,MATCH(SUM($H$35:CO$35),$H$6:$DS$6,0))),0)</f>
        <v>0</v>
      </c>
      <c r="CP127" s="283">
        <f>IFERROR($G$35*CP$35*$H11*CP19*(INDEX($H25:$K25,0,MATCH(SUM($H$35:CP$35),$H$6:$DS$6,0))),0)</f>
        <v>0</v>
      </c>
      <c r="CQ127" s="283">
        <f>IFERROR($G$35*CQ$35*$H11*CQ19*(INDEX($H25:$K25,0,MATCH(SUM($H$35:CQ$35),$H$6:$DS$6,0))),0)</f>
        <v>0</v>
      </c>
      <c r="CR127" s="283">
        <f>IFERROR($G$35*CR$35*$H11*CR19*(INDEX($H25:$K25,0,MATCH(SUM($H$35:CR$35),$H$6:$DS$6,0))),0)</f>
        <v>0</v>
      </c>
      <c r="CS127" s="283">
        <f>IFERROR($G$35*CS$35*$H11*CS19*(INDEX($H25:$K25,0,MATCH(SUM($H$35:CS$35),$H$6:$DS$6,0))),0)</f>
        <v>0</v>
      </c>
      <c r="CT127" s="283">
        <f>IFERROR($G$35*CT$35*$H11*CT19*(INDEX($H25:$K25,0,MATCH(SUM($H$35:CT$35),$H$6:$DS$6,0))),0)</f>
        <v>0</v>
      </c>
      <c r="CU127" s="283">
        <f>IFERROR($G$35*CU$35*$H11*CU19*(INDEX($H25:$K25,0,MATCH(SUM($H$35:CU$35),$H$6:$DS$6,0))),0)</f>
        <v>0</v>
      </c>
      <c r="CV127" s="283">
        <f>IFERROR($G$35*CV$35*$H11*CV19*(INDEX($H25:$K25,0,MATCH(SUM($H$35:CV$35),$H$6:$DS$6,0))),0)</f>
        <v>0</v>
      </c>
      <c r="CW127" s="283">
        <f>IFERROR($G$35*CW$35*$H11*CW19*(INDEX($H25:$K25,0,MATCH(SUM($H$35:CW$35),$H$6:$DS$6,0))),0)</f>
        <v>0</v>
      </c>
      <c r="CX127" s="283">
        <f>IFERROR($G$35*CX$35*$H11*CX19*(INDEX($H25:$K25,0,MATCH(SUM($H$35:CX$35),$H$6:$DS$6,0))),0)</f>
        <v>0</v>
      </c>
      <c r="CY127" s="283">
        <f>IFERROR($G$35*CY$35*$H11*CY19*(INDEX($H25:$K25,0,MATCH(SUM($H$35:CY$35),$H$6:$DS$6,0))),0)</f>
        <v>0</v>
      </c>
      <c r="CZ127" s="283">
        <f>IFERROR($G$35*CZ$35*$H11*CZ19*(INDEX($H25:$K25,0,MATCH(SUM($H$35:CZ$35),$H$6:$DS$6,0))),0)</f>
        <v>0</v>
      </c>
      <c r="DA127" s="283">
        <f>IFERROR($G$35*DA$35*$H11*DA19*(INDEX($H25:$K25,0,MATCH(SUM($H$35:DA$35),$H$6:$DS$6,0))),0)</f>
        <v>0</v>
      </c>
      <c r="DB127" s="283">
        <f>IFERROR($G$35*DB$35*$H11*DB19*(INDEX($H25:$K25,0,MATCH(SUM($H$35:DB$35),$H$6:$DS$6,0))),0)</f>
        <v>0</v>
      </c>
      <c r="DC127" s="283">
        <f>IFERROR($G$35*DC$35*$H11*DC19*(INDEX($H25:$K25,0,MATCH(SUM($H$35:DC$35),$H$6:$DS$6,0))),0)</f>
        <v>0</v>
      </c>
      <c r="DD127" s="283">
        <f>IFERROR($G$35*DD$35*$H11*DD19*(INDEX($H25:$K25,0,MATCH(SUM($H$35:DD$35),$H$6:$DS$6,0))),0)</f>
        <v>0</v>
      </c>
      <c r="DE127" s="283">
        <f>IFERROR($G$35*DE$35*$H11*DE19*(INDEX($H25:$K25,0,MATCH(SUM($H$35:DE$35),$H$6:$DS$6,0))),0)</f>
        <v>0</v>
      </c>
      <c r="DF127" s="283">
        <f>IFERROR($G$35*DF$35*$H11*DF19*(INDEX($H25:$K25,0,MATCH(SUM($H$35:DF$35),$H$6:$DS$6,0))),0)</f>
        <v>0</v>
      </c>
      <c r="DG127" s="283">
        <f>IFERROR($G$35*DG$35*$H11*DG19*(INDEX($H25:$K25,0,MATCH(SUM($H$35:DG$35),$H$6:$DS$6,0))),0)</f>
        <v>0</v>
      </c>
      <c r="DH127" s="283">
        <f>IFERROR($G$35*DH$35*$H11*DH19*(INDEX($H25:$K25,0,MATCH(SUM($H$35:DH$35),$H$6:$DS$6,0))),0)</f>
        <v>0</v>
      </c>
      <c r="DI127" s="283">
        <f>IFERROR($G$35*DI$35*$H11*DI19*(INDEX($H25:$K25,0,MATCH(SUM($H$35:DI$35),$H$6:$DS$6,0))),0)</f>
        <v>0</v>
      </c>
      <c r="DJ127" s="283">
        <f>IFERROR($G$35*DJ$35*$H11*DJ19*(INDEX($H25:$K25,0,MATCH(SUM($H$35:DJ$35),$H$6:$DS$6,0))),0)</f>
        <v>0</v>
      </c>
      <c r="DK127" s="283">
        <f>IFERROR($G$35*DK$35*$H11*DK19*(INDEX($H25:$K25,0,MATCH(SUM($H$35:DK$35),$H$6:$DS$6,0))),0)</f>
        <v>0</v>
      </c>
      <c r="DL127" s="283">
        <f>IFERROR($G$35*DL$35*$H11*DL19*(INDEX($H25:$K25,0,MATCH(SUM($H$35:DL$35),$H$6:$DS$6,0))),0)</f>
        <v>0</v>
      </c>
      <c r="DM127" s="283">
        <f>IFERROR($G$35*DM$35*$H11*DM19*(INDEX($H25:$K25,0,MATCH(SUM($H$35:DM$35),$H$6:$DS$6,0))),0)</f>
        <v>0</v>
      </c>
      <c r="DN127" s="283">
        <f>IFERROR($G$35*DN$35*$H11*DN19*(INDEX($H25:$K25,0,MATCH(SUM($H$35:DN$35),$H$6:$DS$6,0))),0)</f>
        <v>0</v>
      </c>
      <c r="DO127" s="283">
        <f>IFERROR($G$35*DO$35*$H11*DO19*(INDEX($H25:$K25,0,MATCH(SUM($H$35:DO$35),$H$6:$DS$6,0))),0)</f>
        <v>0</v>
      </c>
      <c r="DP127" s="283">
        <f>IFERROR($G$35*DP$35*$H11*DP19*(INDEX($H25:$K25,0,MATCH(SUM($H$35:DP$35),$H$6:$DS$6,0))),0)</f>
        <v>0</v>
      </c>
      <c r="DQ127" s="283">
        <f>IFERROR($G$35*DQ$35*$H11*DQ19*(INDEX($H25:$K25,0,MATCH(SUM($H$35:DQ$35),$H$6:$DS$6,0))),0)</f>
        <v>0</v>
      </c>
      <c r="DR127" s="283">
        <f>IFERROR($G$35*DR$35*$H11*DR19*(INDEX($H25:$K25,0,MATCH(SUM($H$35:DR$35),$H$6:$DS$6,0))),0)</f>
        <v>0</v>
      </c>
      <c r="DS127" s="283">
        <f>IFERROR($G$35*DS$35*$H11*DS19*(INDEX($H25:$K25,0,MATCH(SUM($H$35:DS$35),$H$6:$DS$6,0))),0)</f>
        <v>0</v>
      </c>
      <c r="DT127" s="279"/>
    </row>
    <row r="128" spans="2:124" x14ac:dyDescent="0.3">
      <c r="C128" s="279"/>
      <c r="D128" s="280" t="str">
        <f>D108</f>
        <v>Technological &amp; Service Fee</v>
      </c>
      <c r="E128" s="280"/>
      <c r="F128" s="281" t="str">
        <f t="shared" ref="F128" si="75">F108</f>
        <v>INR Mn</v>
      </c>
      <c r="G128" s="282">
        <f t="shared" ref="G128:G130" si="76">SUM(H128:DS128)</f>
        <v>0</v>
      </c>
      <c r="H128" s="283">
        <f>IFERROR($G$35*H$35*$H12*H20*(INDEX($H26:$K26,0,MATCH(SUM($H$35:H$35),$H$6:$DS$6,0))),0)</f>
        <v>0</v>
      </c>
      <c r="I128" s="283">
        <f>IFERROR($G$35*I$35*$H12*I20*(INDEX($H26:$K26,0,MATCH(SUM($H$35:I$35),$H$6:$DS$6,0))),0)</f>
        <v>0</v>
      </c>
      <c r="J128" s="283">
        <f>IFERROR($G$35*J$35*$H12*J20*(INDEX($H26:$K26,0,MATCH(SUM($H$35:J$35),$H$6:$DS$6,0))),0)</f>
        <v>0</v>
      </c>
      <c r="K128" s="283">
        <f>IFERROR($G$35*K$35*$H12*K20*(INDEX($H26:$K26,0,MATCH(SUM($H$35:K$35),$H$6:$DS$6,0))),0)</f>
        <v>0</v>
      </c>
      <c r="L128" s="283">
        <f>IFERROR($G$35*L$35*$H12*L20*(INDEX($H26:$K26,0,MATCH(SUM($H$35:L$35),$H$6:$DS$6,0))),0)</f>
        <v>0</v>
      </c>
      <c r="M128" s="283">
        <f>IFERROR($G$35*M$35*$H12*M20*(INDEX($H26:$K26,0,MATCH(SUM($H$35:M$35),$H$6:$DS$6,0))),0)</f>
        <v>0</v>
      </c>
      <c r="N128" s="283">
        <f>IFERROR($G$35*N$35*$H12*N20*(INDEX($H26:$K26,0,MATCH(SUM($H$35:N$35),$H$6:$DS$6,0))),0)</f>
        <v>0</v>
      </c>
      <c r="O128" s="283">
        <f>IFERROR($G$35*O$35*$H12*O20*(INDEX($H26:$K26,0,MATCH(SUM($H$35:O$35),$H$6:$DS$6,0))),0)</f>
        <v>0</v>
      </c>
      <c r="P128" s="283">
        <f>IFERROR($G$35*P$35*$H12*P20*(INDEX($H26:$K26,0,MATCH(SUM($H$35:P$35),$H$6:$DS$6,0))),0)</f>
        <v>0</v>
      </c>
      <c r="Q128" s="283">
        <f>IFERROR($G$35*Q$35*$H12*Q20*(INDEX($H26:$K26,0,MATCH(SUM($H$35:Q$35),$H$6:$DS$6,0))),0)</f>
        <v>0</v>
      </c>
      <c r="R128" s="283">
        <f>IFERROR($G$35*R$35*$H12*R20*(INDEX($H26:$K26,0,MATCH(SUM($H$35:R$35),$H$6:$DS$6,0))),0)</f>
        <v>0</v>
      </c>
      <c r="S128" s="283">
        <f>IFERROR($G$35*S$35*$H12*S20*(INDEX($H26:$K26,0,MATCH(SUM($H$35:S$35),$H$6:$DS$6,0))),0)</f>
        <v>0</v>
      </c>
      <c r="T128" s="283">
        <f>IFERROR($G$35*T$35*$H12*T20*(INDEX($H26:$K26,0,MATCH(SUM($H$35:T$35),$H$6:$DS$6,0))),0)</f>
        <v>0</v>
      </c>
      <c r="U128" s="283">
        <f>IFERROR($G$35*U$35*$H12*U20*(INDEX($H26:$K26,0,MATCH(SUM($H$35:U$35),$H$6:$DS$6,0))),0)</f>
        <v>0</v>
      </c>
      <c r="V128" s="283">
        <f>IFERROR($G$35*V$35*$H12*V20*(INDEX($H26:$K26,0,MATCH(SUM($H$35:V$35),$H$6:$DS$6,0))),0)</f>
        <v>0</v>
      </c>
      <c r="W128" s="283">
        <f>IFERROR($G$35*W$35*$H12*W20*(INDEX($H26:$K26,0,MATCH(SUM($H$35:W$35),$H$6:$DS$6,0))),0)</f>
        <v>0</v>
      </c>
      <c r="X128" s="283">
        <f>IFERROR($G$35*X$35*$H12*X20*(INDEX($H26:$K26,0,MATCH(SUM($H$35:X$35),$H$6:$DS$6,0))),0)</f>
        <v>0</v>
      </c>
      <c r="Y128" s="283">
        <f>IFERROR($G$35*Y$35*$H12*Y20*(INDEX($H26:$K26,0,MATCH(SUM($H$35:Y$35),$H$6:$DS$6,0))),0)</f>
        <v>0</v>
      </c>
      <c r="Z128" s="283">
        <f>IFERROR($G$35*Z$35*$H12*Z20*(INDEX($H26:$K26,0,MATCH(SUM($H$35:Z$35),$H$6:$DS$6,0))),0)</f>
        <v>0</v>
      </c>
      <c r="AA128" s="283">
        <f>IFERROR($G$35*AA$35*$H12*AA20*(INDEX($H26:$K26,0,MATCH(SUM($H$35:AA$35),$H$6:$DS$6,0))),0)</f>
        <v>0</v>
      </c>
      <c r="AB128" s="283">
        <f>IFERROR($G$35*AB$35*$H12*AB20*(INDEX($H26:$K26,0,MATCH(SUM($H$35:AB$35),$H$6:$DS$6,0))),0)</f>
        <v>0</v>
      </c>
      <c r="AC128" s="283">
        <f>IFERROR($G$35*AC$35*$H12*AC20*(INDEX($H26:$K26,0,MATCH(SUM($H$35:AC$35),$H$6:$DS$6,0))),0)</f>
        <v>0</v>
      </c>
      <c r="AD128" s="283">
        <f>IFERROR($G$35*AD$35*$H12*AD20*(INDEX($H26:$K26,0,MATCH(SUM($H$35:AD$35),$H$6:$DS$6,0))),0)</f>
        <v>0</v>
      </c>
      <c r="AE128" s="283">
        <f>IFERROR($G$35*AE$35*$H12*AE20*(INDEX($H26:$K26,0,MATCH(SUM($H$35:AE$35),$H$6:$DS$6,0))),0)</f>
        <v>0</v>
      </c>
      <c r="AF128" s="283">
        <f>IFERROR($G$35*AF$35*$H12*AF20*(INDEX($H26:$K26,0,MATCH(SUM($H$35:AF$35),$H$6:$DS$6,0))),0)</f>
        <v>0</v>
      </c>
      <c r="AG128" s="283">
        <f>IFERROR($G$35*AG$35*$H12*AG20*(INDEX($H26:$K26,0,MATCH(SUM($H$35:AG$35),$H$6:$DS$6,0))),0)</f>
        <v>0</v>
      </c>
      <c r="AH128" s="283">
        <f>IFERROR($G$35*AH$35*$H12*AH20*(INDEX($H26:$K26,0,MATCH(SUM($H$35:AH$35),$H$6:$DS$6,0))),0)</f>
        <v>0</v>
      </c>
      <c r="AI128" s="283">
        <f>IFERROR($G$35*AI$35*$H12*AI20*(INDEX($H26:$K26,0,MATCH(SUM($H$35:AI$35),$H$6:$DS$6,0))),0)</f>
        <v>0</v>
      </c>
      <c r="AJ128" s="283">
        <f>IFERROR($G$35*AJ$35*$H12*AJ20*(INDEX($H26:$K26,0,MATCH(SUM($H$35:AJ$35),$H$6:$DS$6,0))),0)</f>
        <v>0</v>
      </c>
      <c r="AK128" s="283">
        <f>IFERROR($G$35*AK$35*$H12*AK20*(INDEX($H26:$K26,0,MATCH(SUM($H$35:AK$35),$H$6:$DS$6,0))),0)</f>
        <v>0</v>
      </c>
      <c r="AL128" s="283">
        <f>IFERROR($G$35*AL$35*$H12*AL20*(INDEX($H26:$K26,0,MATCH(SUM($H$35:AL$35),$H$6:$DS$6,0))),0)</f>
        <v>0</v>
      </c>
      <c r="AM128" s="283">
        <f>IFERROR($G$35*AM$35*$H12*AM20*(INDEX($H26:$K26,0,MATCH(SUM($H$35:AM$35),$H$6:$DS$6,0))),0)</f>
        <v>0</v>
      </c>
      <c r="AN128" s="283">
        <f>IFERROR($G$35*AN$35*$H12*AN20*(INDEX($H26:$K26,0,MATCH(SUM($H$35:AN$35),$H$6:$DS$6,0))),0)</f>
        <v>0</v>
      </c>
      <c r="AO128" s="283">
        <f>IFERROR($G$35*AO$35*$H12*AO20*(INDEX($H26:$K26,0,MATCH(SUM($H$35:AO$35),$H$6:$DS$6,0))),0)</f>
        <v>0</v>
      </c>
      <c r="AP128" s="283">
        <f>IFERROR($G$35*AP$35*$H12*AP20*(INDEX($H26:$K26,0,MATCH(SUM($H$35:AP$35),$H$6:$DS$6,0))),0)</f>
        <v>0</v>
      </c>
      <c r="AQ128" s="283">
        <f>IFERROR($G$35*AQ$35*$H12*AQ20*(INDEX($H26:$K26,0,MATCH(SUM($H$35:AQ$35),$H$6:$DS$6,0))),0)</f>
        <v>0</v>
      </c>
      <c r="AR128" s="283">
        <f>IFERROR($G$35*AR$35*$H12*AR20*(INDEX($H26:$K26,0,MATCH(SUM($H$35:AR$35),$H$6:$DS$6,0))),0)</f>
        <v>0</v>
      </c>
      <c r="AS128" s="283">
        <f>IFERROR($G$35*AS$35*$H12*AS20*(INDEX($H26:$K26,0,MATCH(SUM($H$35:AS$35),$H$6:$DS$6,0))),0)</f>
        <v>0</v>
      </c>
      <c r="AT128" s="283">
        <f>IFERROR($G$35*AT$35*$H12*AT20*(INDEX($H26:$K26,0,MATCH(SUM($H$35:AT$35),$H$6:$DS$6,0))),0)</f>
        <v>0</v>
      </c>
      <c r="AU128" s="283">
        <f>IFERROR($G$35*AU$35*$H12*AU20*(INDEX($H26:$K26,0,MATCH(SUM($H$35:AU$35),$H$6:$DS$6,0))),0)</f>
        <v>0</v>
      </c>
      <c r="AV128" s="283">
        <f>IFERROR($G$35*AV$35*$H12*AV20*(INDEX($H26:$K26,0,MATCH(SUM($H$35:AV$35),$H$6:$DS$6,0))),0)</f>
        <v>0</v>
      </c>
      <c r="AW128" s="283">
        <f>IFERROR($G$35*AW$35*$H12*AW20*(INDEX($H26:$K26,0,MATCH(SUM($H$35:AW$35),$H$6:$DS$6,0))),0)</f>
        <v>0</v>
      </c>
      <c r="AX128" s="283">
        <f>IFERROR($G$35*AX$35*$H12*AX20*(INDEX($H26:$K26,0,MATCH(SUM($H$35:AX$35),$H$6:$DS$6,0))),0)</f>
        <v>0</v>
      </c>
      <c r="AY128" s="283">
        <f>IFERROR($G$35*AY$35*$H12*AY20*(INDEX($H26:$K26,0,MATCH(SUM($H$35:AY$35),$H$6:$DS$6,0))),0)</f>
        <v>0</v>
      </c>
      <c r="AZ128" s="283">
        <f>IFERROR($G$35*AZ$35*$H12*AZ20*(INDEX($H26:$K26,0,MATCH(SUM($H$35:AZ$35),$H$6:$DS$6,0))),0)</f>
        <v>0</v>
      </c>
      <c r="BA128" s="283">
        <f>IFERROR($G$35*BA$35*$H12*BA20*(INDEX($H26:$K26,0,MATCH(SUM($H$35:BA$35),$H$6:$DS$6,0))),0)</f>
        <v>0</v>
      </c>
      <c r="BB128" s="283">
        <f>IFERROR($G$35*BB$35*$H12*BB20*(INDEX($H26:$K26,0,MATCH(SUM($H$35:BB$35),$H$6:$DS$6,0))),0)</f>
        <v>0</v>
      </c>
      <c r="BC128" s="283">
        <f>IFERROR($G$35*BC$35*$H12*BC20*(INDEX($H26:$K26,0,MATCH(SUM($H$35:BC$35),$H$6:$DS$6,0))),0)</f>
        <v>0</v>
      </c>
      <c r="BD128" s="283">
        <f>IFERROR($G$35*BD$35*$H12*BD20*(INDEX($H26:$K26,0,MATCH(SUM($H$35:BD$35),$H$6:$DS$6,0))),0)</f>
        <v>0</v>
      </c>
      <c r="BE128" s="283">
        <f>IFERROR($G$35*BE$35*$H12*BE20*(INDEX($H26:$K26,0,MATCH(SUM($H$35:BE$35),$H$6:$DS$6,0))),0)</f>
        <v>0</v>
      </c>
      <c r="BF128" s="283">
        <f>IFERROR($G$35*BF$35*$H12*BF20*(INDEX($H26:$K26,0,MATCH(SUM($H$35:BF$35),$H$6:$DS$6,0))),0)</f>
        <v>0</v>
      </c>
      <c r="BG128" s="283">
        <f>IFERROR($G$35*BG$35*$H12*BG20*(INDEX($H26:$K26,0,MATCH(SUM($H$35:BG$35),$H$6:$DS$6,0))),0)</f>
        <v>0</v>
      </c>
      <c r="BH128" s="283">
        <f>IFERROR($G$35*BH$35*$H12*BH20*(INDEX($H26:$K26,0,MATCH(SUM($H$35:BH$35),$H$6:$DS$6,0))),0)</f>
        <v>0</v>
      </c>
      <c r="BI128" s="283">
        <f>IFERROR($G$35*BI$35*$H12*BI20*(INDEX($H26:$K26,0,MATCH(SUM($H$35:BI$35),$H$6:$DS$6,0))),0)</f>
        <v>0</v>
      </c>
      <c r="BJ128" s="283">
        <f>IFERROR($G$35*BJ$35*$H12*BJ20*(INDEX($H26:$K26,0,MATCH(SUM($H$35:BJ$35),$H$6:$DS$6,0))),0)</f>
        <v>0</v>
      </c>
      <c r="BK128" s="283">
        <f>IFERROR($G$35*BK$35*$H12*BK20*(INDEX($H26:$K26,0,MATCH(SUM($H$35:BK$35),$H$6:$DS$6,0))),0)</f>
        <v>0</v>
      </c>
      <c r="BL128" s="283">
        <f>IFERROR($G$35*BL$35*$H12*BL20*(INDEX($H26:$K26,0,MATCH(SUM($H$35:BL$35),$H$6:$DS$6,0))),0)</f>
        <v>0</v>
      </c>
      <c r="BM128" s="283">
        <f>IFERROR($G$35*BM$35*$H12*BM20*(INDEX($H26:$K26,0,MATCH(SUM($H$35:BM$35),$H$6:$DS$6,0))),0)</f>
        <v>0</v>
      </c>
      <c r="BN128" s="283">
        <f>IFERROR($G$35*BN$35*$H12*BN20*(INDEX($H26:$K26,0,MATCH(SUM($H$35:BN$35),$H$6:$DS$6,0))),0)</f>
        <v>0</v>
      </c>
      <c r="BO128" s="283">
        <f>IFERROR($G$35*BO$35*$H12*BO20*(INDEX($H26:$K26,0,MATCH(SUM($H$35:BO$35),$H$6:$DS$6,0))),0)</f>
        <v>0</v>
      </c>
      <c r="BP128" s="283">
        <f>IFERROR($G$35*BP$35*$H12*BP20*(INDEX($H26:$K26,0,MATCH(SUM($H$35:BP$35),$H$6:$DS$6,0))),0)</f>
        <v>0</v>
      </c>
      <c r="BQ128" s="283">
        <f>IFERROR($G$35*BQ$35*$H12*BQ20*(INDEX($H26:$K26,0,MATCH(SUM($H$35:BQ$35),$H$6:$DS$6,0))),0)</f>
        <v>0</v>
      </c>
      <c r="BR128" s="283">
        <f>IFERROR($G$35*BR$35*$H12*BR20*(INDEX($H26:$K26,0,MATCH(SUM($H$35:BR$35),$H$6:$DS$6,0))),0)</f>
        <v>0</v>
      </c>
      <c r="BS128" s="283">
        <f>IFERROR($G$35*BS$35*$H12*BS20*(INDEX($H26:$K26,0,MATCH(SUM($H$35:BS$35),$H$6:$DS$6,0))),0)</f>
        <v>0</v>
      </c>
      <c r="BT128" s="283">
        <f>IFERROR($G$35*BT$35*$H12*BT20*(INDEX($H26:$K26,0,MATCH(SUM($H$35:BT$35),$H$6:$DS$6,0))),0)</f>
        <v>0</v>
      </c>
      <c r="BU128" s="283">
        <f>IFERROR($G$35*BU$35*$H12*BU20*(INDEX($H26:$K26,0,MATCH(SUM($H$35:BU$35),$H$6:$DS$6,0))),0)</f>
        <v>0</v>
      </c>
      <c r="BV128" s="283">
        <f>IFERROR($G$35*BV$35*$H12*BV20*(INDEX($H26:$K26,0,MATCH(SUM($H$35:BV$35),$H$6:$DS$6,0))),0)</f>
        <v>0</v>
      </c>
      <c r="BW128" s="283">
        <f>IFERROR($G$35*BW$35*$H12*BW20*(INDEX($H26:$K26,0,MATCH(SUM($H$35:BW$35),$H$6:$DS$6,0))),0)</f>
        <v>0</v>
      </c>
      <c r="BX128" s="283">
        <f>IFERROR($G$35*BX$35*$H12*BX20*(INDEX($H26:$K26,0,MATCH(SUM($H$35:BX$35),$H$6:$DS$6,0))),0)</f>
        <v>0</v>
      </c>
      <c r="BY128" s="283">
        <f>IFERROR($G$35*BY$35*$H12*BY20*(INDEX($H26:$K26,0,MATCH(SUM($H$35:BY$35),$H$6:$DS$6,0))),0)</f>
        <v>0</v>
      </c>
      <c r="BZ128" s="283">
        <f>IFERROR($G$35*BZ$35*$H12*BZ20*(INDEX($H26:$K26,0,MATCH(SUM($H$35:BZ$35),$H$6:$DS$6,0))),0)</f>
        <v>0</v>
      </c>
      <c r="CA128" s="283">
        <f>IFERROR($G$35*CA$35*$H12*CA20*(INDEX($H26:$K26,0,MATCH(SUM($H$35:CA$35),$H$6:$DS$6,0))),0)</f>
        <v>0</v>
      </c>
      <c r="CB128" s="283">
        <f>IFERROR($G$35*CB$35*$H12*CB20*(INDEX($H26:$K26,0,MATCH(SUM($H$35:CB$35),$H$6:$DS$6,0))),0)</f>
        <v>0</v>
      </c>
      <c r="CC128" s="283">
        <f>IFERROR($G$35*CC$35*$H12*CC20*(INDEX($H26:$K26,0,MATCH(SUM($H$35:CC$35),$H$6:$DS$6,0))),0)</f>
        <v>0</v>
      </c>
      <c r="CD128" s="283">
        <f>IFERROR($G$35*CD$35*$H12*CD20*(INDEX($H26:$K26,0,MATCH(SUM($H$35:CD$35),$H$6:$DS$6,0))),0)</f>
        <v>0</v>
      </c>
      <c r="CE128" s="283">
        <f>IFERROR($G$35*CE$35*$H12*CE20*(INDEX($H26:$K26,0,MATCH(SUM($H$35:CE$35),$H$6:$DS$6,0))),0)</f>
        <v>0</v>
      </c>
      <c r="CF128" s="283">
        <f>IFERROR($G$35*CF$35*$H12*CF20*(INDEX($H26:$K26,0,MATCH(SUM($H$35:CF$35),$H$6:$DS$6,0))),0)</f>
        <v>0</v>
      </c>
      <c r="CG128" s="283">
        <f>IFERROR($G$35*CG$35*$H12*CG20*(INDEX($H26:$K26,0,MATCH(SUM($H$35:CG$35),$H$6:$DS$6,0))),0)</f>
        <v>0</v>
      </c>
      <c r="CH128" s="283">
        <f>IFERROR($G$35*CH$35*$H12*CH20*(INDEX($H26:$K26,0,MATCH(SUM($H$35:CH$35),$H$6:$DS$6,0))),0)</f>
        <v>0</v>
      </c>
      <c r="CI128" s="283">
        <f>IFERROR($G$35*CI$35*$H12*CI20*(INDEX($H26:$K26,0,MATCH(SUM($H$35:CI$35),$H$6:$DS$6,0))),0)</f>
        <v>0</v>
      </c>
      <c r="CJ128" s="283">
        <f>IFERROR($G$35*CJ$35*$H12*CJ20*(INDEX($H26:$K26,0,MATCH(SUM($H$35:CJ$35),$H$6:$DS$6,0))),0)</f>
        <v>0</v>
      </c>
      <c r="CK128" s="283">
        <f>IFERROR($G$35*CK$35*$H12*CK20*(INDEX($H26:$K26,0,MATCH(SUM($H$35:CK$35),$H$6:$DS$6,0))),0)</f>
        <v>0</v>
      </c>
      <c r="CL128" s="283">
        <f>IFERROR($G$35*CL$35*$H12*CL20*(INDEX($H26:$K26,0,MATCH(SUM($H$35:CL$35),$H$6:$DS$6,0))),0)</f>
        <v>0</v>
      </c>
      <c r="CM128" s="283">
        <f>IFERROR($G$35*CM$35*$H12*CM20*(INDEX($H26:$K26,0,MATCH(SUM($H$35:CM$35),$H$6:$DS$6,0))),0)</f>
        <v>0</v>
      </c>
      <c r="CN128" s="283">
        <f>IFERROR($G$35*CN$35*$H12*CN20*(INDEX($H26:$K26,0,MATCH(SUM($H$35:CN$35),$H$6:$DS$6,0))),0)</f>
        <v>0</v>
      </c>
      <c r="CO128" s="283">
        <f>IFERROR($G$35*CO$35*$H12*CO20*(INDEX($H26:$K26,0,MATCH(SUM($H$35:CO$35),$H$6:$DS$6,0))),0)</f>
        <v>0</v>
      </c>
      <c r="CP128" s="283">
        <f>IFERROR($G$35*CP$35*$H12*CP20*(INDEX($H26:$K26,0,MATCH(SUM($H$35:CP$35),$H$6:$DS$6,0))),0)</f>
        <v>0</v>
      </c>
      <c r="CQ128" s="283">
        <f>IFERROR($G$35*CQ$35*$H12*CQ20*(INDEX($H26:$K26,0,MATCH(SUM($H$35:CQ$35),$H$6:$DS$6,0))),0)</f>
        <v>0</v>
      </c>
      <c r="CR128" s="283">
        <f>IFERROR($G$35*CR$35*$H12*CR20*(INDEX($H26:$K26,0,MATCH(SUM($H$35:CR$35),$H$6:$DS$6,0))),0)</f>
        <v>0</v>
      </c>
      <c r="CS128" s="283">
        <f>IFERROR($G$35*CS$35*$H12*CS20*(INDEX($H26:$K26,0,MATCH(SUM($H$35:CS$35),$H$6:$DS$6,0))),0)</f>
        <v>0</v>
      </c>
      <c r="CT128" s="283">
        <f>IFERROR($G$35*CT$35*$H12*CT20*(INDEX($H26:$K26,0,MATCH(SUM($H$35:CT$35),$H$6:$DS$6,0))),0)</f>
        <v>0</v>
      </c>
      <c r="CU128" s="283">
        <f>IFERROR($G$35*CU$35*$H12*CU20*(INDEX($H26:$K26,0,MATCH(SUM($H$35:CU$35),$H$6:$DS$6,0))),0)</f>
        <v>0</v>
      </c>
      <c r="CV128" s="283">
        <f>IFERROR($G$35*CV$35*$H12*CV20*(INDEX($H26:$K26,0,MATCH(SUM($H$35:CV$35),$H$6:$DS$6,0))),0)</f>
        <v>0</v>
      </c>
      <c r="CW128" s="283">
        <f>IFERROR($G$35*CW$35*$H12*CW20*(INDEX($H26:$K26,0,MATCH(SUM($H$35:CW$35),$H$6:$DS$6,0))),0)</f>
        <v>0</v>
      </c>
      <c r="CX128" s="283">
        <f>IFERROR($G$35*CX$35*$H12*CX20*(INDEX($H26:$K26,0,MATCH(SUM($H$35:CX$35),$H$6:$DS$6,0))),0)</f>
        <v>0</v>
      </c>
      <c r="CY128" s="283">
        <f>IFERROR($G$35*CY$35*$H12*CY20*(INDEX($H26:$K26,0,MATCH(SUM($H$35:CY$35),$H$6:$DS$6,0))),0)</f>
        <v>0</v>
      </c>
      <c r="CZ128" s="283">
        <f>IFERROR($G$35*CZ$35*$H12*CZ20*(INDEX($H26:$K26,0,MATCH(SUM($H$35:CZ$35),$H$6:$DS$6,0))),0)</f>
        <v>0</v>
      </c>
      <c r="DA128" s="283">
        <f>IFERROR($G$35*DA$35*$H12*DA20*(INDEX($H26:$K26,0,MATCH(SUM($H$35:DA$35),$H$6:$DS$6,0))),0)</f>
        <v>0</v>
      </c>
      <c r="DB128" s="283">
        <f>IFERROR($G$35*DB$35*$H12*DB20*(INDEX($H26:$K26,0,MATCH(SUM($H$35:DB$35),$H$6:$DS$6,0))),0)</f>
        <v>0</v>
      </c>
      <c r="DC128" s="283">
        <f>IFERROR($G$35*DC$35*$H12*DC20*(INDEX($H26:$K26,0,MATCH(SUM($H$35:DC$35),$H$6:$DS$6,0))),0)</f>
        <v>0</v>
      </c>
      <c r="DD128" s="283">
        <f>IFERROR($G$35*DD$35*$H12*DD20*(INDEX($H26:$K26,0,MATCH(SUM($H$35:DD$35),$H$6:$DS$6,0))),0)</f>
        <v>0</v>
      </c>
      <c r="DE128" s="283">
        <f>IFERROR($G$35*DE$35*$H12*DE20*(INDEX($H26:$K26,0,MATCH(SUM($H$35:DE$35),$H$6:$DS$6,0))),0)</f>
        <v>0</v>
      </c>
      <c r="DF128" s="283">
        <f>IFERROR($G$35*DF$35*$H12*DF20*(INDEX($H26:$K26,0,MATCH(SUM($H$35:DF$35),$H$6:$DS$6,0))),0)</f>
        <v>0</v>
      </c>
      <c r="DG128" s="283">
        <f>IFERROR($G$35*DG$35*$H12*DG20*(INDEX($H26:$K26,0,MATCH(SUM($H$35:DG$35),$H$6:$DS$6,0))),0)</f>
        <v>0</v>
      </c>
      <c r="DH128" s="283">
        <f>IFERROR($G$35*DH$35*$H12*DH20*(INDEX($H26:$K26,0,MATCH(SUM($H$35:DH$35),$H$6:$DS$6,0))),0)</f>
        <v>0</v>
      </c>
      <c r="DI128" s="283">
        <f>IFERROR($G$35*DI$35*$H12*DI20*(INDEX($H26:$K26,0,MATCH(SUM($H$35:DI$35),$H$6:$DS$6,0))),0)</f>
        <v>0</v>
      </c>
      <c r="DJ128" s="283">
        <f>IFERROR($G$35*DJ$35*$H12*DJ20*(INDEX($H26:$K26,0,MATCH(SUM($H$35:DJ$35),$H$6:$DS$6,0))),0)</f>
        <v>0</v>
      </c>
      <c r="DK128" s="283">
        <f>IFERROR($G$35*DK$35*$H12*DK20*(INDEX($H26:$K26,0,MATCH(SUM($H$35:DK$35),$H$6:$DS$6,0))),0)</f>
        <v>0</v>
      </c>
      <c r="DL128" s="283">
        <f>IFERROR($G$35*DL$35*$H12*DL20*(INDEX($H26:$K26,0,MATCH(SUM($H$35:DL$35),$H$6:$DS$6,0))),0)</f>
        <v>0</v>
      </c>
      <c r="DM128" s="283">
        <f>IFERROR($G$35*DM$35*$H12*DM20*(INDEX($H26:$K26,0,MATCH(SUM($H$35:DM$35),$H$6:$DS$6,0))),0)</f>
        <v>0</v>
      </c>
      <c r="DN128" s="283">
        <f>IFERROR($G$35*DN$35*$H12*DN20*(INDEX($H26:$K26,0,MATCH(SUM($H$35:DN$35),$H$6:$DS$6,0))),0)</f>
        <v>0</v>
      </c>
      <c r="DO128" s="283">
        <f>IFERROR($G$35*DO$35*$H12*DO20*(INDEX($H26:$K26,0,MATCH(SUM($H$35:DO$35),$H$6:$DS$6,0))),0)</f>
        <v>0</v>
      </c>
      <c r="DP128" s="283">
        <f>IFERROR($G$35*DP$35*$H12*DP20*(INDEX($H26:$K26,0,MATCH(SUM($H$35:DP$35),$H$6:$DS$6,0))),0)</f>
        <v>0</v>
      </c>
      <c r="DQ128" s="283">
        <f>IFERROR($G$35*DQ$35*$H12*DQ20*(INDEX($H26:$K26,0,MATCH(SUM($H$35:DQ$35),$H$6:$DS$6,0))),0)</f>
        <v>0</v>
      </c>
      <c r="DR128" s="283">
        <f>IFERROR($G$35*DR$35*$H12*DR20*(INDEX($H26:$K26,0,MATCH(SUM($H$35:DR$35),$H$6:$DS$6,0))),0)</f>
        <v>0</v>
      </c>
      <c r="DS128" s="283">
        <f>IFERROR($G$35*DS$35*$H12*DS20*(INDEX($H26:$K26,0,MATCH(SUM($H$35:DS$35),$H$6:$DS$6,0))),0)</f>
        <v>0</v>
      </c>
      <c r="DT128" s="279"/>
    </row>
    <row r="129" spans="3:124" x14ac:dyDescent="0.3">
      <c r="C129" s="279"/>
      <c r="D129" s="280" t="str">
        <f>D109</f>
        <v>Building</v>
      </c>
      <c r="E129" s="280"/>
      <c r="F129" s="281" t="str">
        <f t="shared" ref="F129" si="77">F109</f>
        <v>INR Mn</v>
      </c>
      <c r="G129" s="282">
        <f t="shared" si="76"/>
        <v>5053.1045000000004</v>
      </c>
      <c r="H129" s="283">
        <f>IFERROR($G$35*H$35*$H13*H21*(INDEX($H27:$K27,0,MATCH(SUM($H$35:H$35),$H$6:$DS$6,0))),0)</f>
        <v>0</v>
      </c>
      <c r="I129" s="283">
        <f>IFERROR($G$35*I$35*$H13*I21*(INDEX($H27:$K27,0,MATCH(SUM($H$35:I$35),$H$6:$DS$6,0))),0)</f>
        <v>0</v>
      </c>
      <c r="J129" s="283">
        <f>IFERROR($G$35*J$35*$H13*J21*(INDEX($H27:$K27,0,MATCH(SUM($H$35:J$35),$H$6:$DS$6,0))),0)</f>
        <v>0</v>
      </c>
      <c r="K129" s="283">
        <f>IFERROR($G$35*K$35*$H13*K21*(INDEX($H27:$K27,0,MATCH(SUM($H$35:K$35),$H$6:$DS$6,0))),0)</f>
        <v>0</v>
      </c>
      <c r="L129" s="283">
        <f>IFERROR($G$35*L$35*$H13*L21*(INDEX($H27:$K27,0,MATCH(SUM($H$35:L$35),$H$6:$DS$6,0))),0)</f>
        <v>0</v>
      </c>
      <c r="M129" s="283">
        <f>IFERROR($G$35*M$35*$H13*M21*(INDEX($H27:$K27,0,MATCH(SUM($H$35:M$35),$H$6:$DS$6,0))),0)</f>
        <v>0</v>
      </c>
      <c r="N129" s="283">
        <f>IFERROR($G$35*N$35*$H13*N21*(INDEX($H27:$K27,0,MATCH(SUM($H$35:N$35),$H$6:$DS$6,0))),0)</f>
        <v>0</v>
      </c>
      <c r="O129" s="283">
        <f>IFERROR($G$35*O$35*$H13*O21*(INDEX($H27:$K27,0,MATCH(SUM($H$35:O$35),$H$6:$DS$6,0))),0)</f>
        <v>0</v>
      </c>
      <c r="P129" s="283">
        <f>IFERROR($G$35*P$35*$H13*P21*(INDEX($H27:$K27,0,MATCH(SUM($H$35:P$35),$H$6:$DS$6,0))),0)</f>
        <v>0</v>
      </c>
      <c r="Q129" s="283">
        <f>IFERROR($G$35*Q$35*$H13*Q21*(INDEX($H27:$K27,0,MATCH(SUM($H$35:Q$35),$H$6:$DS$6,0))),0)</f>
        <v>0</v>
      </c>
      <c r="R129" s="283">
        <f>IFERROR($G$35*R$35*$H13*R21*(INDEX($H27:$K27,0,MATCH(SUM($H$35:R$35),$H$6:$DS$6,0))),0)</f>
        <v>0</v>
      </c>
      <c r="S129" s="283">
        <f>IFERROR($G$35*S$35*$H13*S21*(INDEX($H27:$K27,0,MATCH(SUM($H$35:S$35),$H$6:$DS$6,0))),0)</f>
        <v>0</v>
      </c>
      <c r="T129" s="283">
        <f>IFERROR($G$35*T$35*$H13*T21*(INDEX($H27:$K27,0,MATCH(SUM($H$35:T$35),$H$6:$DS$6,0))),0)</f>
        <v>0</v>
      </c>
      <c r="U129" s="283">
        <f>IFERROR($G$35*U$35*$H13*U21*(INDEX($H27:$K27,0,MATCH(SUM($H$35:U$35),$H$6:$DS$6,0))),0)</f>
        <v>0</v>
      </c>
      <c r="V129" s="283">
        <f>IFERROR($G$35*V$35*$H13*V21*(INDEX($H27:$K27,0,MATCH(SUM($H$35:V$35),$H$6:$DS$6,0))),0)</f>
        <v>0</v>
      </c>
      <c r="W129" s="283">
        <f>IFERROR($G$35*W$35*$H13*W21*(INDEX($H27:$K27,0,MATCH(SUM($H$35:W$35),$H$6:$DS$6,0))),0)</f>
        <v>0</v>
      </c>
      <c r="X129" s="283">
        <f>IFERROR($G$35*X$35*$H13*X21*(INDEX($H27:$K27,0,MATCH(SUM($H$35:X$35),$H$6:$DS$6,0))),0)</f>
        <v>2526.5522500000002</v>
      </c>
      <c r="Y129" s="283">
        <f>IFERROR($G$35*Y$35*$H13*Y21*(INDEX($H27:$K27,0,MATCH(SUM($H$35:Y$35),$H$6:$DS$6,0))),0)</f>
        <v>2021.2418000000002</v>
      </c>
      <c r="Z129" s="283">
        <f>IFERROR($G$35*Z$35*$H13*Z21*(INDEX($H27:$K27,0,MATCH(SUM($H$35:Z$35),$H$6:$DS$6,0))),0)</f>
        <v>505.31045000000006</v>
      </c>
      <c r="AA129" s="283">
        <f>IFERROR($G$35*AA$35*$H13*AA21*(INDEX($H27:$K27,0,MATCH(SUM($H$35:AA$35),$H$6:$DS$6,0))),0)</f>
        <v>0</v>
      </c>
      <c r="AB129" s="283">
        <f>IFERROR($G$35*AB$35*$H13*AB21*(INDEX($H27:$K27,0,MATCH(SUM($H$35:AB$35),$H$6:$DS$6,0))),0)</f>
        <v>0</v>
      </c>
      <c r="AC129" s="283">
        <f>IFERROR($G$35*AC$35*$H13*AC21*(INDEX($H27:$K27,0,MATCH(SUM($H$35:AC$35),$H$6:$DS$6,0))),0)</f>
        <v>0</v>
      </c>
      <c r="AD129" s="283">
        <f>IFERROR($G$35*AD$35*$H13*AD21*(INDEX($H27:$K27,0,MATCH(SUM($H$35:AD$35),$H$6:$DS$6,0))),0)</f>
        <v>0</v>
      </c>
      <c r="AE129" s="283">
        <f>IFERROR($G$35*AE$35*$H13*AE21*(INDEX($H27:$K27,0,MATCH(SUM($H$35:AE$35),$H$6:$DS$6,0))),0)</f>
        <v>0</v>
      </c>
      <c r="AF129" s="283">
        <f>IFERROR($G$35*AF$35*$H13*AF21*(INDEX($H27:$K27,0,MATCH(SUM($H$35:AF$35),$H$6:$DS$6,0))),0)</f>
        <v>0</v>
      </c>
      <c r="AG129" s="283">
        <f>IFERROR($G$35*AG$35*$H13*AG21*(INDEX($H27:$K27,0,MATCH(SUM($H$35:AG$35),$H$6:$DS$6,0))),0)</f>
        <v>0</v>
      </c>
      <c r="AH129" s="283">
        <f>IFERROR($G$35*AH$35*$H13*AH21*(INDEX($H27:$K27,0,MATCH(SUM($H$35:AH$35),$H$6:$DS$6,0))),0)</f>
        <v>0</v>
      </c>
      <c r="AI129" s="283">
        <f>IFERROR($G$35*AI$35*$H13*AI21*(INDEX($H27:$K27,0,MATCH(SUM($H$35:AI$35),$H$6:$DS$6,0))),0)</f>
        <v>0</v>
      </c>
      <c r="AJ129" s="283">
        <f>IFERROR($G$35*AJ$35*$H13*AJ21*(INDEX($H27:$K27,0,MATCH(SUM($H$35:AJ$35),$H$6:$DS$6,0))),0)</f>
        <v>0</v>
      </c>
      <c r="AK129" s="283">
        <f>IFERROR($G$35*AK$35*$H13*AK21*(INDEX($H27:$K27,0,MATCH(SUM($H$35:AK$35),$H$6:$DS$6,0))),0)</f>
        <v>0</v>
      </c>
      <c r="AL129" s="283">
        <f>IFERROR($G$35*AL$35*$H13*AL21*(INDEX($H27:$K27,0,MATCH(SUM($H$35:AL$35),$H$6:$DS$6,0))),0)</f>
        <v>0</v>
      </c>
      <c r="AM129" s="283">
        <f>IFERROR($G$35*AM$35*$H13*AM21*(INDEX($H27:$K27,0,MATCH(SUM($H$35:AM$35),$H$6:$DS$6,0))),0)</f>
        <v>0</v>
      </c>
      <c r="AN129" s="283">
        <f>IFERROR($G$35*AN$35*$H13*AN21*(INDEX($H27:$K27,0,MATCH(SUM($H$35:AN$35),$H$6:$DS$6,0))),0)</f>
        <v>0</v>
      </c>
      <c r="AO129" s="283">
        <f>IFERROR($G$35*AO$35*$H13*AO21*(INDEX($H27:$K27,0,MATCH(SUM($H$35:AO$35),$H$6:$DS$6,0))),0)</f>
        <v>0</v>
      </c>
      <c r="AP129" s="283">
        <f>IFERROR($G$35*AP$35*$H13*AP21*(INDEX($H27:$K27,0,MATCH(SUM($H$35:AP$35),$H$6:$DS$6,0))),0)</f>
        <v>0</v>
      </c>
      <c r="AQ129" s="283">
        <f>IFERROR($G$35*AQ$35*$H13*AQ21*(INDEX($H27:$K27,0,MATCH(SUM($H$35:AQ$35),$H$6:$DS$6,0))),0)</f>
        <v>0</v>
      </c>
      <c r="AR129" s="283">
        <f>IFERROR($G$35*AR$35*$H13*AR21*(INDEX($H27:$K27,0,MATCH(SUM($H$35:AR$35),$H$6:$DS$6,0))),0)</f>
        <v>0</v>
      </c>
      <c r="AS129" s="283">
        <f>IFERROR($G$35*AS$35*$H13*AS21*(INDEX($H27:$K27,0,MATCH(SUM($H$35:AS$35),$H$6:$DS$6,0))),0)</f>
        <v>0</v>
      </c>
      <c r="AT129" s="283">
        <f>IFERROR($G$35*AT$35*$H13*AT21*(INDEX($H27:$K27,0,MATCH(SUM($H$35:AT$35),$H$6:$DS$6,0))),0)</f>
        <v>0</v>
      </c>
      <c r="AU129" s="283">
        <f>IFERROR($G$35*AU$35*$H13*AU21*(INDEX($H27:$K27,0,MATCH(SUM($H$35:AU$35),$H$6:$DS$6,0))),0)</f>
        <v>0</v>
      </c>
      <c r="AV129" s="283">
        <f>IFERROR($G$35*AV$35*$H13*AV21*(INDEX($H27:$K27,0,MATCH(SUM($H$35:AV$35),$H$6:$DS$6,0))),0)</f>
        <v>0</v>
      </c>
      <c r="AW129" s="283">
        <f>IFERROR($G$35*AW$35*$H13*AW21*(INDEX($H27:$K27,0,MATCH(SUM($H$35:AW$35),$H$6:$DS$6,0))),0)</f>
        <v>0</v>
      </c>
      <c r="AX129" s="283">
        <f>IFERROR($G$35*AX$35*$H13*AX21*(INDEX($H27:$K27,0,MATCH(SUM($H$35:AX$35),$H$6:$DS$6,0))),0)</f>
        <v>0</v>
      </c>
      <c r="AY129" s="283">
        <f>IFERROR($G$35*AY$35*$H13*AY21*(INDEX($H27:$K27,0,MATCH(SUM($H$35:AY$35),$H$6:$DS$6,0))),0)</f>
        <v>0</v>
      </c>
      <c r="AZ129" s="283">
        <f>IFERROR($G$35*AZ$35*$H13*AZ21*(INDEX($H27:$K27,0,MATCH(SUM($H$35:AZ$35),$H$6:$DS$6,0))),0)</f>
        <v>0</v>
      </c>
      <c r="BA129" s="283">
        <f>IFERROR($G$35*BA$35*$H13*BA21*(INDEX($H27:$K27,0,MATCH(SUM($H$35:BA$35),$H$6:$DS$6,0))),0)</f>
        <v>0</v>
      </c>
      <c r="BB129" s="283">
        <f>IFERROR($G$35*BB$35*$H13*BB21*(INDEX($H27:$K27,0,MATCH(SUM($H$35:BB$35),$H$6:$DS$6,0))),0)</f>
        <v>0</v>
      </c>
      <c r="BC129" s="283">
        <f>IFERROR($G$35*BC$35*$H13*BC21*(INDEX($H27:$K27,0,MATCH(SUM($H$35:BC$35),$H$6:$DS$6,0))),0)</f>
        <v>0</v>
      </c>
      <c r="BD129" s="283">
        <f>IFERROR($G$35*BD$35*$H13*BD21*(INDEX($H27:$K27,0,MATCH(SUM($H$35:BD$35),$H$6:$DS$6,0))),0)</f>
        <v>0</v>
      </c>
      <c r="BE129" s="283">
        <f>IFERROR($G$35*BE$35*$H13*BE21*(INDEX($H27:$K27,0,MATCH(SUM($H$35:BE$35),$H$6:$DS$6,0))),0)</f>
        <v>0</v>
      </c>
      <c r="BF129" s="283">
        <f>IFERROR($G$35*BF$35*$H13*BF21*(INDEX($H27:$K27,0,MATCH(SUM($H$35:BF$35),$H$6:$DS$6,0))),0)</f>
        <v>0</v>
      </c>
      <c r="BG129" s="283">
        <f>IFERROR($G$35*BG$35*$H13*BG21*(INDEX($H27:$K27,0,MATCH(SUM($H$35:BG$35),$H$6:$DS$6,0))),0)</f>
        <v>0</v>
      </c>
      <c r="BH129" s="283">
        <f>IFERROR($G$35*BH$35*$H13*BH21*(INDEX($H27:$K27,0,MATCH(SUM($H$35:BH$35),$H$6:$DS$6,0))),0)</f>
        <v>0</v>
      </c>
      <c r="BI129" s="283">
        <f>IFERROR($G$35*BI$35*$H13*BI21*(INDEX($H27:$K27,0,MATCH(SUM($H$35:BI$35),$H$6:$DS$6,0))),0)</f>
        <v>0</v>
      </c>
      <c r="BJ129" s="283">
        <f>IFERROR($G$35*BJ$35*$H13*BJ21*(INDEX($H27:$K27,0,MATCH(SUM($H$35:BJ$35),$H$6:$DS$6,0))),0)</f>
        <v>0</v>
      </c>
      <c r="BK129" s="283">
        <f>IFERROR($G$35*BK$35*$H13*BK21*(INDEX($H27:$K27,0,MATCH(SUM($H$35:BK$35),$H$6:$DS$6,0))),0)</f>
        <v>0</v>
      </c>
      <c r="BL129" s="283">
        <f>IFERROR($G$35*BL$35*$H13*BL21*(INDEX($H27:$K27,0,MATCH(SUM($H$35:BL$35),$H$6:$DS$6,0))),0)</f>
        <v>0</v>
      </c>
      <c r="BM129" s="283">
        <f>IFERROR($G$35*BM$35*$H13*BM21*(INDEX($H27:$K27,0,MATCH(SUM($H$35:BM$35),$H$6:$DS$6,0))),0)</f>
        <v>0</v>
      </c>
      <c r="BN129" s="283">
        <f>IFERROR($G$35*BN$35*$H13*BN21*(INDEX($H27:$K27,0,MATCH(SUM($H$35:BN$35),$H$6:$DS$6,0))),0)</f>
        <v>0</v>
      </c>
      <c r="BO129" s="283">
        <f>IFERROR($G$35*BO$35*$H13*BO21*(INDEX($H27:$K27,0,MATCH(SUM($H$35:BO$35),$H$6:$DS$6,0))),0)</f>
        <v>0</v>
      </c>
      <c r="BP129" s="283">
        <f>IFERROR($G$35*BP$35*$H13*BP21*(INDEX($H27:$K27,0,MATCH(SUM($H$35:BP$35),$H$6:$DS$6,0))),0)</f>
        <v>0</v>
      </c>
      <c r="BQ129" s="283">
        <f>IFERROR($G$35*BQ$35*$H13*BQ21*(INDEX($H27:$K27,0,MATCH(SUM($H$35:BQ$35),$H$6:$DS$6,0))),0)</f>
        <v>0</v>
      </c>
      <c r="BR129" s="283">
        <f>IFERROR($G$35*BR$35*$H13*BR21*(INDEX($H27:$K27,0,MATCH(SUM($H$35:BR$35),$H$6:$DS$6,0))),0)</f>
        <v>0</v>
      </c>
      <c r="BS129" s="283">
        <f>IFERROR($G$35*BS$35*$H13*BS21*(INDEX($H27:$K27,0,MATCH(SUM($H$35:BS$35),$H$6:$DS$6,0))),0)</f>
        <v>0</v>
      </c>
      <c r="BT129" s="283">
        <f>IFERROR($G$35*BT$35*$H13*BT21*(INDEX($H27:$K27,0,MATCH(SUM($H$35:BT$35),$H$6:$DS$6,0))),0)</f>
        <v>0</v>
      </c>
      <c r="BU129" s="283">
        <f>IFERROR($G$35*BU$35*$H13*BU21*(INDEX($H27:$K27,0,MATCH(SUM($H$35:BU$35),$H$6:$DS$6,0))),0)</f>
        <v>0</v>
      </c>
      <c r="BV129" s="283">
        <f>IFERROR($G$35*BV$35*$H13*BV21*(INDEX($H27:$K27,0,MATCH(SUM($H$35:BV$35),$H$6:$DS$6,0))),0)</f>
        <v>0</v>
      </c>
      <c r="BW129" s="283">
        <f>IFERROR($G$35*BW$35*$H13*BW21*(INDEX($H27:$K27,0,MATCH(SUM($H$35:BW$35),$H$6:$DS$6,0))),0)</f>
        <v>0</v>
      </c>
      <c r="BX129" s="283">
        <f>IFERROR($G$35*BX$35*$H13*BX21*(INDEX($H27:$K27,0,MATCH(SUM($H$35:BX$35),$H$6:$DS$6,0))),0)</f>
        <v>0</v>
      </c>
      <c r="BY129" s="283">
        <f>IFERROR($G$35*BY$35*$H13*BY21*(INDEX($H27:$K27,0,MATCH(SUM($H$35:BY$35),$H$6:$DS$6,0))),0)</f>
        <v>0</v>
      </c>
      <c r="BZ129" s="283">
        <f>IFERROR($G$35*BZ$35*$H13*BZ21*(INDEX($H27:$K27,0,MATCH(SUM($H$35:BZ$35),$H$6:$DS$6,0))),0)</f>
        <v>0</v>
      </c>
      <c r="CA129" s="283">
        <f>IFERROR($G$35*CA$35*$H13*CA21*(INDEX($H27:$K27,0,MATCH(SUM($H$35:CA$35),$H$6:$DS$6,0))),0)</f>
        <v>0</v>
      </c>
      <c r="CB129" s="283">
        <f>IFERROR($G$35*CB$35*$H13*CB21*(INDEX($H27:$K27,0,MATCH(SUM($H$35:CB$35),$H$6:$DS$6,0))),0)</f>
        <v>0</v>
      </c>
      <c r="CC129" s="283">
        <f>IFERROR($G$35*CC$35*$H13*CC21*(INDEX($H27:$K27,0,MATCH(SUM($H$35:CC$35),$H$6:$DS$6,0))),0)</f>
        <v>0</v>
      </c>
      <c r="CD129" s="283">
        <f>IFERROR($G$35*CD$35*$H13*CD21*(INDEX($H27:$K27,0,MATCH(SUM($H$35:CD$35),$H$6:$DS$6,0))),0)</f>
        <v>0</v>
      </c>
      <c r="CE129" s="283">
        <f>IFERROR($G$35*CE$35*$H13*CE21*(INDEX($H27:$K27,0,MATCH(SUM($H$35:CE$35),$H$6:$DS$6,0))),0)</f>
        <v>0</v>
      </c>
      <c r="CF129" s="283">
        <f>IFERROR($G$35*CF$35*$H13*CF21*(INDEX($H27:$K27,0,MATCH(SUM($H$35:CF$35),$H$6:$DS$6,0))),0)</f>
        <v>0</v>
      </c>
      <c r="CG129" s="283">
        <f>IFERROR($G$35*CG$35*$H13*CG21*(INDEX($H27:$K27,0,MATCH(SUM($H$35:CG$35),$H$6:$DS$6,0))),0)</f>
        <v>0</v>
      </c>
      <c r="CH129" s="283">
        <f>IFERROR($G$35*CH$35*$H13*CH21*(INDEX($H27:$K27,0,MATCH(SUM($H$35:CH$35),$H$6:$DS$6,0))),0)</f>
        <v>0</v>
      </c>
      <c r="CI129" s="283">
        <f>IFERROR($G$35*CI$35*$H13*CI21*(INDEX($H27:$K27,0,MATCH(SUM($H$35:CI$35),$H$6:$DS$6,0))),0)</f>
        <v>0</v>
      </c>
      <c r="CJ129" s="283">
        <f>IFERROR($G$35*CJ$35*$H13*CJ21*(INDEX($H27:$K27,0,MATCH(SUM($H$35:CJ$35),$H$6:$DS$6,0))),0)</f>
        <v>0</v>
      </c>
      <c r="CK129" s="283">
        <f>IFERROR($G$35*CK$35*$H13*CK21*(INDEX($H27:$K27,0,MATCH(SUM($H$35:CK$35),$H$6:$DS$6,0))),0)</f>
        <v>0</v>
      </c>
      <c r="CL129" s="283">
        <f>IFERROR($G$35*CL$35*$H13*CL21*(INDEX($H27:$K27,0,MATCH(SUM($H$35:CL$35),$H$6:$DS$6,0))),0)</f>
        <v>0</v>
      </c>
      <c r="CM129" s="283">
        <f>IFERROR($G$35*CM$35*$H13*CM21*(INDEX($H27:$K27,0,MATCH(SUM($H$35:CM$35),$H$6:$DS$6,0))),0)</f>
        <v>0</v>
      </c>
      <c r="CN129" s="283">
        <f>IFERROR($G$35*CN$35*$H13*CN21*(INDEX($H27:$K27,0,MATCH(SUM($H$35:CN$35),$H$6:$DS$6,0))),0)</f>
        <v>0</v>
      </c>
      <c r="CO129" s="283">
        <f>IFERROR($G$35*CO$35*$H13*CO21*(INDEX($H27:$K27,0,MATCH(SUM($H$35:CO$35),$H$6:$DS$6,0))),0)</f>
        <v>0</v>
      </c>
      <c r="CP129" s="283">
        <f>IFERROR($G$35*CP$35*$H13*CP21*(INDEX($H27:$K27,0,MATCH(SUM($H$35:CP$35),$H$6:$DS$6,0))),0)</f>
        <v>0</v>
      </c>
      <c r="CQ129" s="283">
        <f>IFERROR($G$35*CQ$35*$H13*CQ21*(INDEX($H27:$K27,0,MATCH(SUM($H$35:CQ$35),$H$6:$DS$6,0))),0)</f>
        <v>0</v>
      </c>
      <c r="CR129" s="283">
        <f>IFERROR($G$35*CR$35*$H13*CR21*(INDEX($H27:$K27,0,MATCH(SUM($H$35:CR$35),$H$6:$DS$6,0))),0)</f>
        <v>0</v>
      </c>
      <c r="CS129" s="283">
        <f>IFERROR($G$35*CS$35*$H13*CS21*(INDEX($H27:$K27,0,MATCH(SUM($H$35:CS$35),$H$6:$DS$6,0))),0)</f>
        <v>0</v>
      </c>
      <c r="CT129" s="283">
        <f>IFERROR($G$35*CT$35*$H13*CT21*(INDEX($H27:$K27,0,MATCH(SUM($H$35:CT$35),$H$6:$DS$6,0))),0)</f>
        <v>0</v>
      </c>
      <c r="CU129" s="283">
        <f>IFERROR($G$35*CU$35*$H13*CU21*(INDEX($H27:$K27,0,MATCH(SUM($H$35:CU$35),$H$6:$DS$6,0))),0)</f>
        <v>0</v>
      </c>
      <c r="CV129" s="283">
        <f>IFERROR($G$35*CV$35*$H13*CV21*(INDEX($H27:$K27,0,MATCH(SUM($H$35:CV$35),$H$6:$DS$6,0))),0)</f>
        <v>0</v>
      </c>
      <c r="CW129" s="283">
        <f>IFERROR($G$35*CW$35*$H13*CW21*(INDEX($H27:$K27,0,MATCH(SUM($H$35:CW$35),$H$6:$DS$6,0))),0)</f>
        <v>0</v>
      </c>
      <c r="CX129" s="283">
        <f>IFERROR($G$35*CX$35*$H13*CX21*(INDEX($H27:$K27,0,MATCH(SUM($H$35:CX$35),$H$6:$DS$6,0))),0)</f>
        <v>0</v>
      </c>
      <c r="CY129" s="283">
        <f>IFERROR($G$35*CY$35*$H13*CY21*(INDEX($H27:$K27,0,MATCH(SUM($H$35:CY$35),$H$6:$DS$6,0))),0)</f>
        <v>0</v>
      </c>
      <c r="CZ129" s="283">
        <f>IFERROR($G$35*CZ$35*$H13*CZ21*(INDEX($H27:$K27,0,MATCH(SUM($H$35:CZ$35),$H$6:$DS$6,0))),0)</f>
        <v>0</v>
      </c>
      <c r="DA129" s="283">
        <f>IFERROR($G$35*DA$35*$H13*DA21*(INDEX($H27:$K27,0,MATCH(SUM($H$35:DA$35),$H$6:$DS$6,0))),0)</f>
        <v>0</v>
      </c>
      <c r="DB129" s="283">
        <f>IFERROR($G$35*DB$35*$H13*DB21*(INDEX($H27:$K27,0,MATCH(SUM($H$35:DB$35),$H$6:$DS$6,0))),0)</f>
        <v>0</v>
      </c>
      <c r="DC129" s="283">
        <f>IFERROR($G$35*DC$35*$H13*DC21*(INDEX($H27:$K27,0,MATCH(SUM($H$35:DC$35),$H$6:$DS$6,0))),0)</f>
        <v>0</v>
      </c>
      <c r="DD129" s="283">
        <f>IFERROR($G$35*DD$35*$H13*DD21*(INDEX($H27:$K27,0,MATCH(SUM($H$35:DD$35),$H$6:$DS$6,0))),0)</f>
        <v>0</v>
      </c>
      <c r="DE129" s="283">
        <f>IFERROR($G$35*DE$35*$H13*DE21*(INDEX($H27:$K27,0,MATCH(SUM($H$35:DE$35),$H$6:$DS$6,0))),0)</f>
        <v>0</v>
      </c>
      <c r="DF129" s="283">
        <f>IFERROR($G$35*DF$35*$H13*DF21*(INDEX($H27:$K27,0,MATCH(SUM($H$35:DF$35),$H$6:$DS$6,0))),0)</f>
        <v>0</v>
      </c>
      <c r="DG129" s="283">
        <f>IFERROR($G$35*DG$35*$H13*DG21*(INDEX($H27:$K27,0,MATCH(SUM($H$35:DG$35),$H$6:$DS$6,0))),0)</f>
        <v>0</v>
      </c>
      <c r="DH129" s="283">
        <f>IFERROR($G$35*DH$35*$H13*DH21*(INDEX($H27:$K27,0,MATCH(SUM($H$35:DH$35),$H$6:$DS$6,0))),0)</f>
        <v>0</v>
      </c>
      <c r="DI129" s="283">
        <f>IFERROR($G$35*DI$35*$H13*DI21*(INDEX($H27:$K27,0,MATCH(SUM($H$35:DI$35),$H$6:$DS$6,0))),0)</f>
        <v>0</v>
      </c>
      <c r="DJ129" s="283">
        <f>IFERROR($G$35*DJ$35*$H13*DJ21*(INDEX($H27:$K27,0,MATCH(SUM($H$35:DJ$35),$H$6:$DS$6,0))),0)</f>
        <v>0</v>
      </c>
      <c r="DK129" s="283">
        <f>IFERROR($G$35*DK$35*$H13*DK21*(INDEX($H27:$K27,0,MATCH(SUM($H$35:DK$35),$H$6:$DS$6,0))),0)</f>
        <v>0</v>
      </c>
      <c r="DL129" s="283">
        <f>IFERROR($G$35*DL$35*$H13*DL21*(INDEX($H27:$K27,0,MATCH(SUM($H$35:DL$35),$H$6:$DS$6,0))),0)</f>
        <v>0</v>
      </c>
      <c r="DM129" s="283">
        <f>IFERROR($G$35*DM$35*$H13*DM21*(INDEX($H27:$K27,0,MATCH(SUM($H$35:DM$35),$H$6:$DS$6,0))),0)</f>
        <v>0</v>
      </c>
      <c r="DN129" s="283">
        <f>IFERROR($G$35*DN$35*$H13*DN21*(INDEX($H27:$K27,0,MATCH(SUM($H$35:DN$35),$H$6:$DS$6,0))),0)</f>
        <v>0</v>
      </c>
      <c r="DO129" s="283">
        <f>IFERROR($G$35*DO$35*$H13*DO21*(INDEX($H27:$K27,0,MATCH(SUM($H$35:DO$35),$H$6:$DS$6,0))),0)</f>
        <v>0</v>
      </c>
      <c r="DP129" s="283">
        <f>IFERROR($G$35*DP$35*$H13*DP21*(INDEX($H27:$K27,0,MATCH(SUM($H$35:DP$35),$H$6:$DS$6,0))),0)</f>
        <v>0</v>
      </c>
      <c r="DQ129" s="283">
        <f>IFERROR($G$35*DQ$35*$H13*DQ21*(INDEX($H27:$K27,0,MATCH(SUM($H$35:DQ$35),$H$6:$DS$6,0))),0)</f>
        <v>0</v>
      </c>
      <c r="DR129" s="283">
        <f>IFERROR($G$35*DR$35*$H13*DR21*(INDEX($H27:$K27,0,MATCH(SUM($H$35:DR$35),$H$6:$DS$6,0))),0)</f>
        <v>0</v>
      </c>
      <c r="DS129" s="283">
        <f>IFERROR($G$35*DS$35*$H13*DS21*(INDEX($H27:$K27,0,MATCH(SUM($H$35:DS$35),$H$6:$DS$6,0))),0)</f>
        <v>0</v>
      </c>
      <c r="DT129" s="279"/>
    </row>
    <row r="130" spans="3:124" x14ac:dyDescent="0.3">
      <c r="C130" s="279"/>
      <c r="D130" s="280" t="str">
        <f>D110</f>
        <v>Effective Land cost</v>
      </c>
      <c r="E130" s="280"/>
      <c r="F130" s="281" t="str">
        <f t="shared" ref="F130" si="78">F110</f>
        <v>INR Mn</v>
      </c>
      <c r="G130" s="282">
        <f t="shared" si="76"/>
        <v>225</v>
      </c>
      <c r="H130" s="283">
        <f>IFERROR($G$35*H$35*$H14*H22*(INDEX($H28:$K28,0,MATCH(SUM($H$35:H$35),$H$6:$DS$6,0))),0)</f>
        <v>0</v>
      </c>
      <c r="I130" s="283">
        <f>IFERROR($G$35*I$35*$H14*I22*(INDEX($H28:$K28,0,MATCH(SUM($H$35:I$35),$H$6:$DS$6,0))),0)</f>
        <v>0</v>
      </c>
      <c r="J130" s="283">
        <f>IFERROR($G$35*J$35*$H14*J22*(INDEX($H28:$K28,0,MATCH(SUM($H$35:J$35),$H$6:$DS$6,0))),0)</f>
        <v>0</v>
      </c>
      <c r="K130" s="283">
        <f>IFERROR($G$35*K$35*$H14*K22*(INDEX($H28:$K28,0,MATCH(SUM($H$35:K$35),$H$6:$DS$6,0))),0)</f>
        <v>0</v>
      </c>
      <c r="L130" s="283">
        <f>IFERROR($G$35*L$35*$H14*L22*(INDEX($H28:$K28,0,MATCH(SUM($H$35:L$35),$H$6:$DS$6,0))),0)</f>
        <v>0</v>
      </c>
      <c r="M130" s="283">
        <f>IFERROR($G$35*M$35*$H14*M22*(INDEX($H28:$K28,0,MATCH(SUM($H$35:M$35),$H$6:$DS$6,0))),0)</f>
        <v>0</v>
      </c>
      <c r="N130" s="283">
        <f>IFERROR($G$35*N$35*$H14*N22*(INDEX($H28:$K28,0,MATCH(SUM($H$35:N$35),$H$6:$DS$6,0))),0)</f>
        <v>0</v>
      </c>
      <c r="O130" s="283">
        <f>IFERROR($G$35*O$35*$H14*O22*(INDEX($H28:$K28,0,MATCH(SUM($H$35:O$35),$H$6:$DS$6,0))),0)</f>
        <v>0</v>
      </c>
      <c r="P130" s="283">
        <f>IFERROR($G$35*P$35*$H14*P22*(INDEX($H28:$K28,0,MATCH(SUM($H$35:P$35),$H$6:$DS$6,0))),0)</f>
        <v>0</v>
      </c>
      <c r="Q130" s="283">
        <f>IFERROR($G$35*Q$35*$H14*Q22*(INDEX($H28:$K28,0,MATCH(SUM($H$35:Q$35),$H$6:$DS$6,0))),0)</f>
        <v>0</v>
      </c>
      <c r="R130" s="283">
        <f>IFERROR($G$35*R$35*$H14*R22*(INDEX($H28:$K28,0,MATCH(SUM($H$35:R$35),$H$6:$DS$6,0))),0)</f>
        <v>0</v>
      </c>
      <c r="S130" s="283">
        <f>IFERROR($G$35*S$35*$H14*S22*(INDEX($H28:$K28,0,MATCH(SUM($H$35:S$35),$H$6:$DS$6,0))),0)</f>
        <v>0</v>
      </c>
      <c r="T130" s="283">
        <f>IFERROR($G$35*T$35*$H14*T22*(INDEX($H28:$K28,0,MATCH(SUM($H$35:T$35),$H$6:$DS$6,0))),0)</f>
        <v>0</v>
      </c>
      <c r="U130" s="283">
        <f>IFERROR($G$35*U$35*$H14*U22*(INDEX($H28:$K28,0,MATCH(SUM($H$35:U$35),$H$6:$DS$6,0))),0)</f>
        <v>0</v>
      </c>
      <c r="V130" s="283">
        <f>IFERROR($G$35*V$35*$H14*V22*(INDEX($H28:$K28,0,MATCH(SUM($H$35:V$35),$H$6:$DS$6,0))),0)</f>
        <v>0</v>
      </c>
      <c r="W130" s="283">
        <f>IFERROR($G$35*W$35*$H14*W22*(INDEX($H28:$K28,0,MATCH(SUM($H$35:W$35),$H$6:$DS$6,0))),0)</f>
        <v>0</v>
      </c>
      <c r="X130" s="283">
        <f>IFERROR($G$35*X$35*$H14*X22*(INDEX($H28:$K28,0,MATCH(SUM($H$35:X$35),$H$6:$DS$6,0))),0)</f>
        <v>225</v>
      </c>
      <c r="Y130" s="283">
        <f>IFERROR($G$35*Y$35*$H14*Y22*(INDEX($H28:$K28,0,MATCH(SUM($H$35:Y$35),$H$6:$DS$6,0))),0)</f>
        <v>0</v>
      </c>
      <c r="Z130" s="283">
        <f>IFERROR($G$35*Z$35*$H14*Z22*(INDEX($H28:$K28,0,MATCH(SUM($H$35:Z$35),$H$6:$DS$6,0))),0)</f>
        <v>0</v>
      </c>
      <c r="AA130" s="283">
        <f>IFERROR($G$35*AA$35*$H14*AA22*(INDEX($H28:$K28,0,MATCH(SUM($H$35:AA$35),$H$6:$DS$6,0))),0)</f>
        <v>0</v>
      </c>
      <c r="AB130" s="283">
        <f>IFERROR($G$35*AB$35*$H14*AB22*(INDEX($H28:$K28,0,MATCH(SUM($H$35:AB$35),$H$6:$DS$6,0))),0)</f>
        <v>0</v>
      </c>
      <c r="AC130" s="283">
        <f>IFERROR($G$35*AC$35*$H14*AC22*(INDEX($H28:$K28,0,MATCH(SUM($H$35:AC$35),$H$6:$DS$6,0))),0)</f>
        <v>0</v>
      </c>
      <c r="AD130" s="283">
        <f>IFERROR($G$35*AD$35*$H14*AD22*(INDEX($H28:$K28,0,MATCH(SUM($H$35:AD$35),$H$6:$DS$6,0))),0)</f>
        <v>0</v>
      </c>
      <c r="AE130" s="283">
        <f>IFERROR($G$35*AE$35*$H14*AE22*(INDEX($H28:$K28,0,MATCH(SUM($H$35:AE$35),$H$6:$DS$6,0))),0)</f>
        <v>0</v>
      </c>
      <c r="AF130" s="283">
        <f>IFERROR($G$35*AF$35*$H14*AF22*(INDEX($H28:$K28,0,MATCH(SUM($H$35:AF$35),$H$6:$DS$6,0))),0)</f>
        <v>0</v>
      </c>
      <c r="AG130" s="283">
        <f>IFERROR($G$35*AG$35*$H14*AG22*(INDEX($H28:$K28,0,MATCH(SUM($H$35:AG$35),$H$6:$DS$6,0))),0)</f>
        <v>0</v>
      </c>
      <c r="AH130" s="283">
        <f>IFERROR($G$35*AH$35*$H14*AH22*(INDEX($H28:$K28,0,MATCH(SUM($H$35:AH$35),$H$6:$DS$6,0))),0)</f>
        <v>0</v>
      </c>
      <c r="AI130" s="283">
        <f>IFERROR($G$35*AI$35*$H14*AI22*(INDEX($H28:$K28,0,MATCH(SUM($H$35:AI$35),$H$6:$DS$6,0))),0)</f>
        <v>0</v>
      </c>
      <c r="AJ130" s="283">
        <f>IFERROR($G$35*AJ$35*$H14*AJ22*(INDEX($H28:$K28,0,MATCH(SUM($H$35:AJ$35),$H$6:$DS$6,0))),0)</f>
        <v>0</v>
      </c>
      <c r="AK130" s="283">
        <f>IFERROR($G$35*AK$35*$H14*AK22*(INDEX($H28:$K28,0,MATCH(SUM($H$35:AK$35),$H$6:$DS$6,0))),0)</f>
        <v>0</v>
      </c>
      <c r="AL130" s="283">
        <f>IFERROR($G$35*AL$35*$H14*AL22*(INDEX($H28:$K28,0,MATCH(SUM($H$35:AL$35),$H$6:$DS$6,0))),0)</f>
        <v>0</v>
      </c>
      <c r="AM130" s="283">
        <f>IFERROR($G$35*AM$35*$H14*AM22*(INDEX($H28:$K28,0,MATCH(SUM($H$35:AM$35),$H$6:$DS$6,0))),0)</f>
        <v>0</v>
      </c>
      <c r="AN130" s="283">
        <f>IFERROR($G$35*AN$35*$H14*AN22*(INDEX($H28:$K28,0,MATCH(SUM($H$35:AN$35),$H$6:$DS$6,0))),0)</f>
        <v>0</v>
      </c>
      <c r="AO130" s="283">
        <f>IFERROR($G$35*AO$35*$H14*AO22*(INDEX($H28:$K28,0,MATCH(SUM($H$35:AO$35),$H$6:$DS$6,0))),0)</f>
        <v>0</v>
      </c>
      <c r="AP130" s="283">
        <f>IFERROR($G$35*AP$35*$H14*AP22*(INDEX($H28:$K28,0,MATCH(SUM($H$35:AP$35),$H$6:$DS$6,0))),0)</f>
        <v>0</v>
      </c>
      <c r="AQ130" s="283">
        <f>IFERROR($G$35*AQ$35*$H14*AQ22*(INDEX($H28:$K28,0,MATCH(SUM($H$35:AQ$35),$H$6:$DS$6,0))),0)</f>
        <v>0</v>
      </c>
      <c r="AR130" s="283">
        <f>IFERROR($G$35*AR$35*$H14*AR22*(INDEX($H28:$K28,0,MATCH(SUM($H$35:AR$35),$H$6:$DS$6,0))),0)</f>
        <v>0</v>
      </c>
      <c r="AS130" s="283">
        <f>IFERROR($G$35*AS$35*$H14*AS22*(INDEX($H28:$K28,0,MATCH(SUM($H$35:AS$35),$H$6:$DS$6,0))),0)</f>
        <v>0</v>
      </c>
      <c r="AT130" s="283">
        <f>IFERROR($G$35*AT$35*$H14*AT22*(INDEX($H28:$K28,0,MATCH(SUM($H$35:AT$35),$H$6:$DS$6,0))),0)</f>
        <v>0</v>
      </c>
      <c r="AU130" s="283">
        <f>IFERROR($G$35*AU$35*$H14*AU22*(INDEX($H28:$K28,0,MATCH(SUM($H$35:AU$35),$H$6:$DS$6,0))),0)</f>
        <v>0</v>
      </c>
      <c r="AV130" s="283">
        <f>IFERROR($G$35*AV$35*$H14*AV22*(INDEX($H28:$K28,0,MATCH(SUM($H$35:AV$35),$H$6:$DS$6,0))),0)</f>
        <v>0</v>
      </c>
      <c r="AW130" s="283">
        <f>IFERROR($G$35*AW$35*$H14*AW22*(INDEX($H28:$K28,0,MATCH(SUM($H$35:AW$35),$H$6:$DS$6,0))),0)</f>
        <v>0</v>
      </c>
      <c r="AX130" s="283">
        <f>IFERROR($G$35*AX$35*$H14*AX22*(INDEX($H28:$K28,0,MATCH(SUM($H$35:AX$35),$H$6:$DS$6,0))),0)</f>
        <v>0</v>
      </c>
      <c r="AY130" s="283">
        <f>IFERROR($G$35*AY$35*$H14*AY22*(INDEX($H28:$K28,0,MATCH(SUM($H$35:AY$35),$H$6:$DS$6,0))),0)</f>
        <v>0</v>
      </c>
      <c r="AZ130" s="283">
        <f>IFERROR($G$35*AZ$35*$H14*AZ22*(INDEX($H28:$K28,0,MATCH(SUM($H$35:AZ$35),$H$6:$DS$6,0))),0)</f>
        <v>0</v>
      </c>
      <c r="BA130" s="283">
        <f>IFERROR($G$35*BA$35*$H14*BA22*(INDEX($H28:$K28,0,MATCH(SUM($H$35:BA$35),$H$6:$DS$6,0))),0)</f>
        <v>0</v>
      </c>
      <c r="BB130" s="283">
        <f>IFERROR($G$35*BB$35*$H14*BB22*(INDEX($H28:$K28,0,MATCH(SUM($H$35:BB$35),$H$6:$DS$6,0))),0)</f>
        <v>0</v>
      </c>
      <c r="BC130" s="283">
        <f>IFERROR($G$35*BC$35*$H14*BC22*(INDEX($H28:$K28,0,MATCH(SUM($H$35:BC$35),$H$6:$DS$6,0))),0)</f>
        <v>0</v>
      </c>
      <c r="BD130" s="283">
        <f>IFERROR($G$35*BD$35*$H14*BD22*(INDEX($H28:$K28,0,MATCH(SUM($H$35:BD$35),$H$6:$DS$6,0))),0)</f>
        <v>0</v>
      </c>
      <c r="BE130" s="283">
        <f>IFERROR($G$35*BE$35*$H14*BE22*(INDEX($H28:$K28,0,MATCH(SUM($H$35:BE$35),$H$6:$DS$6,0))),0)</f>
        <v>0</v>
      </c>
      <c r="BF130" s="283">
        <f>IFERROR($G$35*BF$35*$H14*BF22*(INDEX($H28:$K28,0,MATCH(SUM($H$35:BF$35),$H$6:$DS$6,0))),0)</f>
        <v>0</v>
      </c>
      <c r="BG130" s="283">
        <f>IFERROR($G$35*BG$35*$H14*BG22*(INDEX($H28:$K28,0,MATCH(SUM($H$35:BG$35),$H$6:$DS$6,0))),0)</f>
        <v>0</v>
      </c>
      <c r="BH130" s="283">
        <f>IFERROR($G$35*BH$35*$H14*BH22*(INDEX($H28:$K28,0,MATCH(SUM($H$35:BH$35),$H$6:$DS$6,0))),0)</f>
        <v>0</v>
      </c>
      <c r="BI130" s="283">
        <f>IFERROR($G$35*BI$35*$H14*BI22*(INDEX($H28:$K28,0,MATCH(SUM($H$35:BI$35),$H$6:$DS$6,0))),0)</f>
        <v>0</v>
      </c>
      <c r="BJ130" s="283">
        <f>IFERROR($G$35*BJ$35*$H14*BJ22*(INDEX($H28:$K28,0,MATCH(SUM($H$35:BJ$35),$H$6:$DS$6,0))),0)</f>
        <v>0</v>
      </c>
      <c r="BK130" s="283">
        <f>IFERROR($G$35*BK$35*$H14*BK22*(INDEX($H28:$K28,0,MATCH(SUM($H$35:BK$35),$H$6:$DS$6,0))),0)</f>
        <v>0</v>
      </c>
      <c r="BL130" s="283">
        <f>IFERROR($G$35*BL$35*$H14*BL22*(INDEX($H28:$K28,0,MATCH(SUM($H$35:BL$35),$H$6:$DS$6,0))),0)</f>
        <v>0</v>
      </c>
      <c r="BM130" s="283">
        <f>IFERROR($G$35*BM$35*$H14*BM22*(INDEX($H28:$K28,0,MATCH(SUM($H$35:BM$35),$H$6:$DS$6,0))),0)</f>
        <v>0</v>
      </c>
      <c r="BN130" s="283">
        <f>IFERROR($G$35*BN$35*$H14*BN22*(INDEX($H28:$K28,0,MATCH(SUM($H$35:BN$35),$H$6:$DS$6,0))),0)</f>
        <v>0</v>
      </c>
      <c r="BO130" s="283">
        <f>IFERROR($G$35*BO$35*$H14*BO22*(INDEX($H28:$K28,0,MATCH(SUM($H$35:BO$35),$H$6:$DS$6,0))),0)</f>
        <v>0</v>
      </c>
      <c r="BP130" s="283">
        <f>IFERROR($G$35*BP$35*$H14*BP22*(INDEX($H28:$K28,0,MATCH(SUM($H$35:BP$35),$H$6:$DS$6,0))),0)</f>
        <v>0</v>
      </c>
      <c r="BQ130" s="283">
        <f>IFERROR($G$35*BQ$35*$H14*BQ22*(INDEX($H28:$K28,0,MATCH(SUM($H$35:BQ$35),$H$6:$DS$6,0))),0)</f>
        <v>0</v>
      </c>
      <c r="BR130" s="283">
        <f>IFERROR($G$35*BR$35*$H14*BR22*(INDEX($H28:$K28,0,MATCH(SUM($H$35:BR$35),$H$6:$DS$6,0))),0)</f>
        <v>0</v>
      </c>
      <c r="BS130" s="283">
        <f>IFERROR($G$35*BS$35*$H14*BS22*(INDEX($H28:$K28,0,MATCH(SUM($H$35:BS$35),$H$6:$DS$6,0))),0)</f>
        <v>0</v>
      </c>
      <c r="BT130" s="283">
        <f>IFERROR($G$35*BT$35*$H14*BT22*(INDEX($H28:$K28,0,MATCH(SUM($H$35:BT$35),$H$6:$DS$6,0))),0)</f>
        <v>0</v>
      </c>
      <c r="BU130" s="283">
        <f>IFERROR($G$35*BU$35*$H14*BU22*(INDEX($H28:$K28,0,MATCH(SUM($H$35:BU$35),$H$6:$DS$6,0))),0)</f>
        <v>0</v>
      </c>
      <c r="BV130" s="283">
        <f>IFERROR($G$35*BV$35*$H14*BV22*(INDEX($H28:$K28,0,MATCH(SUM($H$35:BV$35),$H$6:$DS$6,0))),0)</f>
        <v>0</v>
      </c>
      <c r="BW130" s="283">
        <f>IFERROR($G$35*BW$35*$H14*BW22*(INDEX($H28:$K28,0,MATCH(SUM($H$35:BW$35),$H$6:$DS$6,0))),0)</f>
        <v>0</v>
      </c>
      <c r="BX130" s="283">
        <f>IFERROR($G$35*BX$35*$H14*BX22*(INDEX($H28:$K28,0,MATCH(SUM($H$35:BX$35),$H$6:$DS$6,0))),0)</f>
        <v>0</v>
      </c>
      <c r="BY130" s="283">
        <f>IFERROR($G$35*BY$35*$H14*BY22*(INDEX($H28:$K28,0,MATCH(SUM($H$35:BY$35),$H$6:$DS$6,0))),0)</f>
        <v>0</v>
      </c>
      <c r="BZ130" s="283">
        <f>IFERROR($G$35*BZ$35*$H14*BZ22*(INDEX($H28:$K28,0,MATCH(SUM($H$35:BZ$35),$H$6:$DS$6,0))),0)</f>
        <v>0</v>
      </c>
      <c r="CA130" s="283">
        <f>IFERROR($G$35*CA$35*$H14*CA22*(INDEX($H28:$K28,0,MATCH(SUM($H$35:CA$35),$H$6:$DS$6,0))),0)</f>
        <v>0</v>
      </c>
      <c r="CB130" s="283">
        <f>IFERROR($G$35*CB$35*$H14*CB22*(INDEX($H28:$K28,0,MATCH(SUM($H$35:CB$35),$H$6:$DS$6,0))),0)</f>
        <v>0</v>
      </c>
      <c r="CC130" s="283">
        <f>IFERROR($G$35*CC$35*$H14*CC22*(INDEX($H28:$K28,0,MATCH(SUM($H$35:CC$35),$H$6:$DS$6,0))),0)</f>
        <v>0</v>
      </c>
      <c r="CD130" s="283">
        <f>IFERROR($G$35*CD$35*$H14*CD22*(INDEX($H28:$K28,0,MATCH(SUM($H$35:CD$35),$H$6:$DS$6,0))),0)</f>
        <v>0</v>
      </c>
      <c r="CE130" s="283">
        <f>IFERROR($G$35*CE$35*$H14*CE22*(INDEX($H28:$K28,0,MATCH(SUM($H$35:CE$35),$H$6:$DS$6,0))),0)</f>
        <v>0</v>
      </c>
      <c r="CF130" s="283">
        <f>IFERROR($G$35*CF$35*$H14*CF22*(INDEX($H28:$K28,0,MATCH(SUM($H$35:CF$35),$H$6:$DS$6,0))),0)</f>
        <v>0</v>
      </c>
      <c r="CG130" s="283">
        <f>IFERROR($G$35*CG$35*$H14*CG22*(INDEX($H28:$K28,0,MATCH(SUM($H$35:CG$35),$H$6:$DS$6,0))),0)</f>
        <v>0</v>
      </c>
      <c r="CH130" s="283">
        <f>IFERROR($G$35*CH$35*$H14*CH22*(INDEX($H28:$K28,0,MATCH(SUM($H$35:CH$35),$H$6:$DS$6,0))),0)</f>
        <v>0</v>
      </c>
      <c r="CI130" s="283">
        <f>IFERROR($G$35*CI$35*$H14*CI22*(INDEX($H28:$K28,0,MATCH(SUM($H$35:CI$35),$H$6:$DS$6,0))),0)</f>
        <v>0</v>
      </c>
      <c r="CJ130" s="283">
        <f>IFERROR($G$35*CJ$35*$H14*CJ22*(INDEX($H28:$K28,0,MATCH(SUM($H$35:CJ$35),$H$6:$DS$6,0))),0)</f>
        <v>0</v>
      </c>
      <c r="CK130" s="283">
        <f>IFERROR($G$35*CK$35*$H14*CK22*(INDEX($H28:$K28,0,MATCH(SUM($H$35:CK$35),$H$6:$DS$6,0))),0)</f>
        <v>0</v>
      </c>
      <c r="CL130" s="283">
        <f>IFERROR($G$35*CL$35*$H14*CL22*(INDEX($H28:$K28,0,MATCH(SUM($H$35:CL$35),$H$6:$DS$6,0))),0)</f>
        <v>0</v>
      </c>
      <c r="CM130" s="283">
        <f>IFERROR($G$35*CM$35*$H14*CM22*(INDEX($H28:$K28,0,MATCH(SUM($H$35:CM$35),$H$6:$DS$6,0))),0)</f>
        <v>0</v>
      </c>
      <c r="CN130" s="283">
        <f>IFERROR($G$35*CN$35*$H14*CN22*(INDEX($H28:$K28,0,MATCH(SUM($H$35:CN$35),$H$6:$DS$6,0))),0)</f>
        <v>0</v>
      </c>
      <c r="CO130" s="283">
        <f>IFERROR($G$35*CO$35*$H14*CO22*(INDEX($H28:$K28,0,MATCH(SUM($H$35:CO$35),$H$6:$DS$6,0))),0)</f>
        <v>0</v>
      </c>
      <c r="CP130" s="283">
        <f>IFERROR($G$35*CP$35*$H14*CP22*(INDEX($H28:$K28,0,MATCH(SUM($H$35:CP$35),$H$6:$DS$6,0))),0)</f>
        <v>0</v>
      </c>
      <c r="CQ130" s="283">
        <f>IFERROR($G$35*CQ$35*$H14*CQ22*(INDEX($H28:$K28,0,MATCH(SUM($H$35:CQ$35),$H$6:$DS$6,0))),0)</f>
        <v>0</v>
      </c>
      <c r="CR130" s="283">
        <f>IFERROR($G$35*CR$35*$H14*CR22*(INDEX($H28:$K28,0,MATCH(SUM($H$35:CR$35),$H$6:$DS$6,0))),0)</f>
        <v>0</v>
      </c>
      <c r="CS130" s="283">
        <f>IFERROR($G$35*CS$35*$H14*CS22*(INDEX($H28:$K28,0,MATCH(SUM($H$35:CS$35),$H$6:$DS$6,0))),0)</f>
        <v>0</v>
      </c>
      <c r="CT130" s="283">
        <f>IFERROR($G$35*CT$35*$H14*CT22*(INDEX($H28:$K28,0,MATCH(SUM($H$35:CT$35),$H$6:$DS$6,0))),0)</f>
        <v>0</v>
      </c>
      <c r="CU130" s="283">
        <f>IFERROR($G$35*CU$35*$H14*CU22*(INDEX($H28:$K28,0,MATCH(SUM($H$35:CU$35),$H$6:$DS$6,0))),0)</f>
        <v>0</v>
      </c>
      <c r="CV130" s="283">
        <f>IFERROR($G$35*CV$35*$H14*CV22*(INDEX($H28:$K28,0,MATCH(SUM($H$35:CV$35),$H$6:$DS$6,0))),0)</f>
        <v>0</v>
      </c>
      <c r="CW130" s="283">
        <f>IFERROR($G$35*CW$35*$H14*CW22*(INDEX($H28:$K28,0,MATCH(SUM($H$35:CW$35),$H$6:$DS$6,0))),0)</f>
        <v>0</v>
      </c>
      <c r="CX130" s="283">
        <f>IFERROR($G$35*CX$35*$H14*CX22*(INDEX($H28:$K28,0,MATCH(SUM($H$35:CX$35),$H$6:$DS$6,0))),0)</f>
        <v>0</v>
      </c>
      <c r="CY130" s="283">
        <f>IFERROR($G$35*CY$35*$H14*CY22*(INDEX($H28:$K28,0,MATCH(SUM($H$35:CY$35),$H$6:$DS$6,0))),0)</f>
        <v>0</v>
      </c>
      <c r="CZ130" s="283">
        <f>IFERROR($G$35*CZ$35*$H14*CZ22*(INDEX($H28:$K28,0,MATCH(SUM($H$35:CZ$35),$H$6:$DS$6,0))),0)</f>
        <v>0</v>
      </c>
      <c r="DA130" s="283">
        <f>IFERROR($G$35*DA$35*$H14*DA22*(INDEX($H28:$K28,0,MATCH(SUM($H$35:DA$35),$H$6:$DS$6,0))),0)</f>
        <v>0</v>
      </c>
      <c r="DB130" s="283">
        <f>IFERROR($G$35*DB$35*$H14*DB22*(INDEX($H28:$K28,0,MATCH(SUM($H$35:DB$35),$H$6:$DS$6,0))),0)</f>
        <v>0</v>
      </c>
      <c r="DC130" s="283">
        <f>IFERROR($G$35*DC$35*$H14*DC22*(INDEX($H28:$K28,0,MATCH(SUM($H$35:DC$35),$H$6:$DS$6,0))),0)</f>
        <v>0</v>
      </c>
      <c r="DD130" s="283">
        <f>IFERROR($G$35*DD$35*$H14*DD22*(INDEX($H28:$K28,0,MATCH(SUM($H$35:DD$35),$H$6:$DS$6,0))),0)</f>
        <v>0</v>
      </c>
      <c r="DE130" s="283">
        <f>IFERROR($G$35*DE$35*$H14*DE22*(INDEX($H28:$K28,0,MATCH(SUM($H$35:DE$35),$H$6:$DS$6,0))),0)</f>
        <v>0</v>
      </c>
      <c r="DF130" s="283">
        <f>IFERROR($G$35*DF$35*$H14*DF22*(INDEX($H28:$K28,0,MATCH(SUM($H$35:DF$35),$H$6:$DS$6,0))),0)</f>
        <v>0</v>
      </c>
      <c r="DG130" s="283">
        <f>IFERROR($G$35*DG$35*$H14*DG22*(INDEX($H28:$K28,0,MATCH(SUM($H$35:DG$35),$H$6:$DS$6,0))),0)</f>
        <v>0</v>
      </c>
      <c r="DH130" s="283">
        <f>IFERROR($G$35*DH$35*$H14*DH22*(INDEX($H28:$K28,0,MATCH(SUM($H$35:DH$35),$H$6:$DS$6,0))),0)</f>
        <v>0</v>
      </c>
      <c r="DI130" s="283">
        <f>IFERROR($G$35*DI$35*$H14*DI22*(INDEX($H28:$K28,0,MATCH(SUM($H$35:DI$35),$H$6:$DS$6,0))),0)</f>
        <v>0</v>
      </c>
      <c r="DJ130" s="283">
        <f>IFERROR($G$35*DJ$35*$H14*DJ22*(INDEX($H28:$K28,0,MATCH(SUM($H$35:DJ$35),$H$6:$DS$6,0))),0)</f>
        <v>0</v>
      </c>
      <c r="DK130" s="283">
        <f>IFERROR($G$35*DK$35*$H14*DK22*(INDEX($H28:$K28,0,MATCH(SUM($H$35:DK$35),$H$6:$DS$6,0))),0)</f>
        <v>0</v>
      </c>
      <c r="DL130" s="283">
        <f>IFERROR($G$35*DL$35*$H14*DL22*(INDEX($H28:$K28,0,MATCH(SUM($H$35:DL$35),$H$6:$DS$6,0))),0)</f>
        <v>0</v>
      </c>
      <c r="DM130" s="283">
        <f>IFERROR($G$35*DM$35*$H14*DM22*(INDEX($H28:$K28,0,MATCH(SUM($H$35:DM$35),$H$6:$DS$6,0))),0)</f>
        <v>0</v>
      </c>
      <c r="DN130" s="283">
        <f>IFERROR($G$35*DN$35*$H14*DN22*(INDEX($H28:$K28,0,MATCH(SUM($H$35:DN$35),$H$6:$DS$6,0))),0)</f>
        <v>0</v>
      </c>
      <c r="DO130" s="283">
        <f>IFERROR($G$35*DO$35*$H14*DO22*(INDEX($H28:$K28,0,MATCH(SUM($H$35:DO$35),$H$6:$DS$6,0))),0)</f>
        <v>0</v>
      </c>
      <c r="DP130" s="283">
        <f>IFERROR($G$35*DP$35*$H14*DP22*(INDEX($H28:$K28,0,MATCH(SUM($H$35:DP$35),$H$6:$DS$6,0))),0)</f>
        <v>0</v>
      </c>
      <c r="DQ130" s="283">
        <f>IFERROR($G$35*DQ$35*$H14*DQ22*(INDEX($H28:$K28,0,MATCH(SUM($H$35:DQ$35),$H$6:$DS$6,0))),0)</f>
        <v>0</v>
      </c>
      <c r="DR130" s="283">
        <f>IFERROR($G$35*DR$35*$H14*DR22*(INDEX($H28:$K28,0,MATCH(SUM($H$35:DR$35),$H$6:$DS$6,0))),0)</f>
        <v>0</v>
      </c>
      <c r="DS130" s="283">
        <f>IFERROR($G$35*DS$35*$H14*DS22*(INDEX($H28:$K28,0,MATCH(SUM($H$35:DS$35),$H$6:$DS$6,0))),0)</f>
        <v>0</v>
      </c>
      <c r="DT130" s="279"/>
    </row>
    <row r="131" spans="3:124" x14ac:dyDescent="0.3">
      <c r="C131" s="279"/>
      <c r="D131" s="280" t="str">
        <f>D111</f>
        <v>IDC</v>
      </c>
      <c r="E131" s="280"/>
      <c r="F131" s="281" t="str">
        <f>F111</f>
        <v>INR Mn</v>
      </c>
      <c r="G131" s="282">
        <f>SUM(H131:DS131)</f>
        <v>2124.535294995303</v>
      </c>
      <c r="H131" s="283">
        <f t="shared" ref="H131:AM131" si="79">H392</f>
        <v>0</v>
      </c>
      <c r="I131" s="283">
        <f t="shared" si="79"/>
        <v>0</v>
      </c>
      <c r="J131" s="283">
        <f t="shared" si="79"/>
        <v>0</v>
      </c>
      <c r="K131" s="283">
        <f t="shared" si="79"/>
        <v>0</v>
      </c>
      <c r="L131" s="283">
        <f t="shared" si="79"/>
        <v>0</v>
      </c>
      <c r="M131" s="283">
        <f t="shared" si="79"/>
        <v>0</v>
      </c>
      <c r="N131" s="283">
        <f t="shared" si="79"/>
        <v>0</v>
      </c>
      <c r="O131" s="283">
        <f t="shared" si="79"/>
        <v>0</v>
      </c>
      <c r="P131" s="283">
        <f t="shared" si="79"/>
        <v>0</v>
      </c>
      <c r="Q131" s="283">
        <f t="shared" si="79"/>
        <v>0</v>
      </c>
      <c r="R131" s="283">
        <f t="shared" si="79"/>
        <v>0</v>
      </c>
      <c r="S131" s="283">
        <f t="shared" si="79"/>
        <v>0</v>
      </c>
      <c r="T131" s="283">
        <f t="shared" si="79"/>
        <v>0</v>
      </c>
      <c r="U131" s="283">
        <f t="shared" si="79"/>
        <v>0</v>
      </c>
      <c r="V131" s="283">
        <f t="shared" si="79"/>
        <v>0</v>
      </c>
      <c r="W131" s="283">
        <f t="shared" si="79"/>
        <v>0</v>
      </c>
      <c r="X131" s="283">
        <f t="shared" si="79"/>
        <v>156.8608807368152</v>
      </c>
      <c r="Y131" s="283">
        <f t="shared" si="79"/>
        <v>750.42178735849416</v>
      </c>
      <c r="Z131" s="283">
        <f t="shared" si="79"/>
        <v>1217.2526268999936</v>
      </c>
      <c r="AA131" s="283">
        <f t="shared" si="79"/>
        <v>0</v>
      </c>
      <c r="AB131" s="283">
        <f t="shared" si="79"/>
        <v>0</v>
      </c>
      <c r="AC131" s="283">
        <f t="shared" si="79"/>
        <v>0</v>
      </c>
      <c r="AD131" s="283">
        <f t="shared" si="79"/>
        <v>0</v>
      </c>
      <c r="AE131" s="283">
        <f t="shared" si="79"/>
        <v>0</v>
      </c>
      <c r="AF131" s="283">
        <f t="shared" si="79"/>
        <v>0</v>
      </c>
      <c r="AG131" s="283">
        <f t="shared" si="79"/>
        <v>0</v>
      </c>
      <c r="AH131" s="283">
        <f t="shared" si="79"/>
        <v>0</v>
      </c>
      <c r="AI131" s="283">
        <f t="shared" si="79"/>
        <v>0</v>
      </c>
      <c r="AJ131" s="283">
        <f t="shared" si="79"/>
        <v>0</v>
      </c>
      <c r="AK131" s="283">
        <f t="shared" si="79"/>
        <v>0</v>
      </c>
      <c r="AL131" s="283">
        <f t="shared" si="79"/>
        <v>0</v>
      </c>
      <c r="AM131" s="283">
        <f t="shared" si="79"/>
        <v>0</v>
      </c>
      <c r="AN131" s="283">
        <f t="shared" ref="AN131:BS131" si="80">AN392</f>
        <v>0</v>
      </c>
      <c r="AO131" s="283">
        <f t="shared" si="80"/>
        <v>0</v>
      </c>
      <c r="AP131" s="283">
        <f t="shared" si="80"/>
        <v>0</v>
      </c>
      <c r="AQ131" s="283">
        <f t="shared" si="80"/>
        <v>0</v>
      </c>
      <c r="AR131" s="283">
        <f t="shared" si="80"/>
        <v>0</v>
      </c>
      <c r="AS131" s="283">
        <f t="shared" si="80"/>
        <v>0</v>
      </c>
      <c r="AT131" s="283">
        <f t="shared" si="80"/>
        <v>0</v>
      </c>
      <c r="AU131" s="283">
        <f t="shared" si="80"/>
        <v>0</v>
      </c>
      <c r="AV131" s="283">
        <f t="shared" si="80"/>
        <v>0</v>
      </c>
      <c r="AW131" s="283">
        <f t="shared" si="80"/>
        <v>0</v>
      </c>
      <c r="AX131" s="283">
        <f t="shared" si="80"/>
        <v>0</v>
      </c>
      <c r="AY131" s="283">
        <f t="shared" si="80"/>
        <v>0</v>
      </c>
      <c r="AZ131" s="283">
        <f t="shared" si="80"/>
        <v>0</v>
      </c>
      <c r="BA131" s="283">
        <f t="shared" si="80"/>
        <v>0</v>
      </c>
      <c r="BB131" s="283">
        <f t="shared" si="80"/>
        <v>0</v>
      </c>
      <c r="BC131" s="283">
        <f t="shared" si="80"/>
        <v>0</v>
      </c>
      <c r="BD131" s="283">
        <f t="shared" si="80"/>
        <v>0</v>
      </c>
      <c r="BE131" s="283">
        <f t="shared" si="80"/>
        <v>0</v>
      </c>
      <c r="BF131" s="283">
        <f t="shared" si="80"/>
        <v>0</v>
      </c>
      <c r="BG131" s="283">
        <f t="shared" si="80"/>
        <v>0</v>
      </c>
      <c r="BH131" s="283">
        <f t="shared" si="80"/>
        <v>0</v>
      </c>
      <c r="BI131" s="283">
        <f t="shared" si="80"/>
        <v>0</v>
      </c>
      <c r="BJ131" s="283">
        <f t="shared" si="80"/>
        <v>0</v>
      </c>
      <c r="BK131" s="283">
        <f t="shared" si="80"/>
        <v>0</v>
      </c>
      <c r="BL131" s="283">
        <f t="shared" si="80"/>
        <v>0</v>
      </c>
      <c r="BM131" s="283">
        <f t="shared" si="80"/>
        <v>0</v>
      </c>
      <c r="BN131" s="283">
        <f t="shared" si="80"/>
        <v>0</v>
      </c>
      <c r="BO131" s="283">
        <f t="shared" si="80"/>
        <v>0</v>
      </c>
      <c r="BP131" s="283">
        <f t="shared" si="80"/>
        <v>0</v>
      </c>
      <c r="BQ131" s="283">
        <f t="shared" si="80"/>
        <v>0</v>
      </c>
      <c r="BR131" s="283">
        <f t="shared" si="80"/>
        <v>0</v>
      </c>
      <c r="BS131" s="283">
        <f t="shared" si="80"/>
        <v>0</v>
      </c>
      <c r="BT131" s="283">
        <f t="shared" ref="BT131:CY131" si="81">BT392</f>
        <v>0</v>
      </c>
      <c r="BU131" s="283">
        <f t="shared" si="81"/>
        <v>0</v>
      </c>
      <c r="BV131" s="283">
        <f t="shared" si="81"/>
        <v>0</v>
      </c>
      <c r="BW131" s="283">
        <f t="shared" si="81"/>
        <v>0</v>
      </c>
      <c r="BX131" s="283">
        <f t="shared" si="81"/>
        <v>0</v>
      </c>
      <c r="BY131" s="283">
        <f t="shared" si="81"/>
        <v>0</v>
      </c>
      <c r="BZ131" s="283">
        <f t="shared" si="81"/>
        <v>0</v>
      </c>
      <c r="CA131" s="283">
        <f t="shared" si="81"/>
        <v>0</v>
      </c>
      <c r="CB131" s="283">
        <f t="shared" si="81"/>
        <v>0</v>
      </c>
      <c r="CC131" s="283">
        <f t="shared" si="81"/>
        <v>0</v>
      </c>
      <c r="CD131" s="283">
        <f t="shared" si="81"/>
        <v>0</v>
      </c>
      <c r="CE131" s="283">
        <f t="shared" si="81"/>
        <v>0</v>
      </c>
      <c r="CF131" s="283">
        <f t="shared" si="81"/>
        <v>0</v>
      </c>
      <c r="CG131" s="283">
        <f t="shared" si="81"/>
        <v>0</v>
      </c>
      <c r="CH131" s="283">
        <f t="shared" si="81"/>
        <v>0</v>
      </c>
      <c r="CI131" s="283">
        <f t="shared" si="81"/>
        <v>0</v>
      </c>
      <c r="CJ131" s="283">
        <f t="shared" si="81"/>
        <v>0</v>
      </c>
      <c r="CK131" s="283">
        <f t="shared" si="81"/>
        <v>0</v>
      </c>
      <c r="CL131" s="283">
        <f t="shared" si="81"/>
        <v>0</v>
      </c>
      <c r="CM131" s="283">
        <f t="shared" si="81"/>
        <v>0</v>
      </c>
      <c r="CN131" s="283">
        <f t="shared" si="81"/>
        <v>0</v>
      </c>
      <c r="CO131" s="283">
        <f t="shared" si="81"/>
        <v>0</v>
      </c>
      <c r="CP131" s="283">
        <f t="shared" si="81"/>
        <v>0</v>
      </c>
      <c r="CQ131" s="283">
        <f t="shared" si="81"/>
        <v>0</v>
      </c>
      <c r="CR131" s="283">
        <f t="shared" si="81"/>
        <v>0</v>
      </c>
      <c r="CS131" s="283">
        <f t="shared" si="81"/>
        <v>0</v>
      </c>
      <c r="CT131" s="283">
        <f t="shared" si="81"/>
        <v>0</v>
      </c>
      <c r="CU131" s="283">
        <f t="shared" si="81"/>
        <v>0</v>
      </c>
      <c r="CV131" s="283">
        <f t="shared" si="81"/>
        <v>0</v>
      </c>
      <c r="CW131" s="283">
        <f t="shared" si="81"/>
        <v>0</v>
      </c>
      <c r="CX131" s="283">
        <f t="shared" si="81"/>
        <v>0</v>
      </c>
      <c r="CY131" s="283">
        <f t="shared" si="81"/>
        <v>0</v>
      </c>
      <c r="CZ131" s="283">
        <f t="shared" ref="CZ131:DS131" si="82">CZ392</f>
        <v>0</v>
      </c>
      <c r="DA131" s="283">
        <f t="shared" si="82"/>
        <v>0</v>
      </c>
      <c r="DB131" s="283">
        <f t="shared" si="82"/>
        <v>0</v>
      </c>
      <c r="DC131" s="283">
        <f t="shared" si="82"/>
        <v>0</v>
      </c>
      <c r="DD131" s="283">
        <f t="shared" si="82"/>
        <v>0</v>
      </c>
      <c r="DE131" s="283">
        <f t="shared" si="82"/>
        <v>0</v>
      </c>
      <c r="DF131" s="283">
        <f t="shared" si="82"/>
        <v>0</v>
      </c>
      <c r="DG131" s="283">
        <f t="shared" si="82"/>
        <v>0</v>
      </c>
      <c r="DH131" s="283">
        <f t="shared" si="82"/>
        <v>0</v>
      </c>
      <c r="DI131" s="283">
        <f t="shared" si="82"/>
        <v>0</v>
      </c>
      <c r="DJ131" s="283">
        <f t="shared" si="82"/>
        <v>0</v>
      </c>
      <c r="DK131" s="283">
        <f t="shared" si="82"/>
        <v>0</v>
      </c>
      <c r="DL131" s="283">
        <f t="shared" si="82"/>
        <v>0</v>
      </c>
      <c r="DM131" s="283">
        <f t="shared" si="82"/>
        <v>0</v>
      </c>
      <c r="DN131" s="283">
        <f t="shared" si="82"/>
        <v>0</v>
      </c>
      <c r="DO131" s="283">
        <f t="shared" si="82"/>
        <v>0</v>
      </c>
      <c r="DP131" s="283">
        <f t="shared" si="82"/>
        <v>0</v>
      </c>
      <c r="DQ131" s="283">
        <f t="shared" si="82"/>
        <v>0</v>
      </c>
      <c r="DR131" s="283">
        <f t="shared" si="82"/>
        <v>0</v>
      </c>
      <c r="DS131" s="283">
        <f t="shared" si="82"/>
        <v>0</v>
      </c>
      <c r="DT131" s="279"/>
    </row>
    <row r="132" spans="3:124" x14ac:dyDescent="0.3">
      <c r="C132" s="279"/>
      <c r="D132" s="280" t="str">
        <f t="shared" ref="D132" si="83">D112</f>
        <v>Financing costs</v>
      </c>
      <c r="E132" s="280"/>
      <c r="F132" s="281" t="str">
        <f t="shared" ref="F132" si="84">F112</f>
        <v>INR Mn</v>
      </c>
      <c r="G132" s="282">
        <f>SUM(H132:DS132)</f>
        <v>663.05129970361554</v>
      </c>
      <c r="H132" s="283">
        <f>'Revenue&amp;exepenses'!H387</f>
        <v>0</v>
      </c>
      <c r="I132" s="283">
        <f>'Revenue&amp;exepenses'!I387</f>
        <v>0</v>
      </c>
      <c r="J132" s="283">
        <f>'Revenue&amp;exepenses'!J387</f>
        <v>0</v>
      </c>
      <c r="K132" s="283">
        <f>'Revenue&amp;exepenses'!K387</f>
        <v>0</v>
      </c>
      <c r="L132" s="283">
        <f>'Revenue&amp;exepenses'!L387</f>
        <v>0</v>
      </c>
      <c r="M132" s="283">
        <f>'Revenue&amp;exepenses'!M387</f>
        <v>0</v>
      </c>
      <c r="N132" s="283">
        <f>'Revenue&amp;exepenses'!N387</f>
        <v>0</v>
      </c>
      <c r="O132" s="283">
        <f>'Revenue&amp;exepenses'!O387</f>
        <v>0</v>
      </c>
      <c r="P132" s="283">
        <f>'Revenue&amp;exepenses'!P387</f>
        <v>0</v>
      </c>
      <c r="Q132" s="283">
        <f>'Revenue&amp;exepenses'!Q387</f>
        <v>0</v>
      </c>
      <c r="R132" s="283">
        <f>'Revenue&amp;exepenses'!R387</f>
        <v>0</v>
      </c>
      <c r="S132" s="283">
        <f>'Revenue&amp;exepenses'!S387</f>
        <v>0</v>
      </c>
      <c r="T132" s="283">
        <f>'Revenue&amp;exepenses'!T387</f>
        <v>0</v>
      </c>
      <c r="U132" s="283">
        <f>'Revenue&amp;exepenses'!U387</f>
        <v>0</v>
      </c>
      <c r="V132" s="283">
        <f>'Revenue&amp;exepenses'!V387</f>
        <v>0</v>
      </c>
      <c r="W132" s="283">
        <f>'Revenue&amp;exepenses'!W387</f>
        <v>0</v>
      </c>
      <c r="X132" s="283">
        <f>'Revenue&amp;exepenses'!X387</f>
        <v>85.4438992751043</v>
      </c>
      <c r="Y132" s="283">
        <f>'Revenue&amp;exepenses'!Y387</f>
        <v>323.31935203216835</v>
      </c>
      <c r="Z132" s="283">
        <f>'Revenue&amp;exepenses'!Z387</f>
        <v>254.28804839634296</v>
      </c>
      <c r="AA132" s="283">
        <f>'Revenue&amp;exepenses'!AA387</f>
        <v>0</v>
      </c>
      <c r="AB132" s="283">
        <f>'Revenue&amp;exepenses'!AB387</f>
        <v>0</v>
      </c>
      <c r="AC132" s="283">
        <f>'Revenue&amp;exepenses'!AC387</f>
        <v>0</v>
      </c>
      <c r="AD132" s="283">
        <f>'Revenue&amp;exepenses'!AD387</f>
        <v>0</v>
      </c>
      <c r="AE132" s="283">
        <f>'Revenue&amp;exepenses'!AE387</f>
        <v>0</v>
      </c>
      <c r="AF132" s="283">
        <f>'Revenue&amp;exepenses'!AF387</f>
        <v>0</v>
      </c>
      <c r="AG132" s="283">
        <f>'Revenue&amp;exepenses'!AG387</f>
        <v>0</v>
      </c>
      <c r="AH132" s="283">
        <f>'Revenue&amp;exepenses'!AH387</f>
        <v>0</v>
      </c>
      <c r="AI132" s="283">
        <f>'Revenue&amp;exepenses'!AI387</f>
        <v>0</v>
      </c>
      <c r="AJ132" s="283">
        <f>'Revenue&amp;exepenses'!AJ387</f>
        <v>0</v>
      </c>
      <c r="AK132" s="283">
        <f>'Revenue&amp;exepenses'!AK387</f>
        <v>0</v>
      </c>
      <c r="AL132" s="283">
        <f>'Revenue&amp;exepenses'!AL387</f>
        <v>0</v>
      </c>
      <c r="AM132" s="283">
        <f>'Revenue&amp;exepenses'!AM387</f>
        <v>0</v>
      </c>
      <c r="AN132" s="283">
        <f>'Revenue&amp;exepenses'!AN387</f>
        <v>0</v>
      </c>
      <c r="AO132" s="283">
        <f>'Revenue&amp;exepenses'!AO387</f>
        <v>0</v>
      </c>
      <c r="AP132" s="283">
        <f>'Revenue&amp;exepenses'!AP387</f>
        <v>0</v>
      </c>
      <c r="AQ132" s="283">
        <f>'Revenue&amp;exepenses'!AQ387</f>
        <v>0</v>
      </c>
      <c r="AR132" s="283">
        <f>'Revenue&amp;exepenses'!AR387</f>
        <v>0</v>
      </c>
      <c r="AS132" s="283">
        <f>'Revenue&amp;exepenses'!AS387</f>
        <v>0</v>
      </c>
      <c r="AT132" s="283">
        <f>'Revenue&amp;exepenses'!AT387</f>
        <v>0</v>
      </c>
      <c r="AU132" s="283">
        <f>'Revenue&amp;exepenses'!AU387</f>
        <v>0</v>
      </c>
      <c r="AV132" s="283">
        <f>'Revenue&amp;exepenses'!AV387</f>
        <v>0</v>
      </c>
      <c r="AW132" s="283">
        <f>'Revenue&amp;exepenses'!AW387</f>
        <v>0</v>
      </c>
      <c r="AX132" s="283">
        <f>'Revenue&amp;exepenses'!AX387</f>
        <v>0</v>
      </c>
      <c r="AY132" s="283">
        <f>'Revenue&amp;exepenses'!AY387</f>
        <v>0</v>
      </c>
      <c r="AZ132" s="283">
        <f>'Revenue&amp;exepenses'!AZ387</f>
        <v>0</v>
      </c>
      <c r="BA132" s="283">
        <f>'Revenue&amp;exepenses'!BA387</f>
        <v>0</v>
      </c>
      <c r="BB132" s="283">
        <f>'Revenue&amp;exepenses'!BB387</f>
        <v>0</v>
      </c>
      <c r="BC132" s="283">
        <f>'Revenue&amp;exepenses'!BC387</f>
        <v>0</v>
      </c>
      <c r="BD132" s="283">
        <f>'Revenue&amp;exepenses'!BD387</f>
        <v>0</v>
      </c>
      <c r="BE132" s="283">
        <f>'Revenue&amp;exepenses'!BE387</f>
        <v>0</v>
      </c>
      <c r="BF132" s="283">
        <f>'Revenue&amp;exepenses'!BF387</f>
        <v>0</v>
      </c>
      <c r="BG132" s="283">
        <f>'Revenue&amp;exepenses'!BG387</f>
        <v>0</v>
      </c>
      <c r="BH132" s="283">
        <f>'Revenue&amp;exepenses'!BH387</f>
        <v>0</v>
      </c>
      <c r="BI132" s="283">
        <f>'Revenue&amp;exepenses'!BI387</f>
        <v>0</v>
      </c>
      <c r="BJ132" s="283">
        <f>'Revenue&amp;exepenses'!BJ387</f>
        <v>0</v>
      </c>
      <c r="BK132" s="283">
        <f>'Revenue&amp;exepenses'!BK387</f>
        <v>0</v>
      </c>
      <c r="BL132" s="283">
        <f>'Revenue&amp;exepenses'!BL387</f>
        <v>0</v>
      </c>
      <c r="BM132" s="283">
        <f>'Revenue&amp;exepenses'!BM387</f>
        <v>0</v>
      </c>
      <c r="BN132" s="283">
        <f>'Revenue&amp;exepenses'!BN387</f>
        <v>0</v>
      </c>
      <c r="BO132" s="283">
        <f>'Revenue&amp;exepenses'!BO387</f>
        <v>0</v>
      </c>
      <c r="BP132" s="283">
        <f>'Revenue&amp;exepenses'!BP387</f>
        <v>0</v>
      </c>
      <c r="BQ132" s="283">
        <f>'Revenue&amp;exepenses'!BQ387</f>
        <v>0</v>
      </c>
      <c r="BR132" s="283">
        <f>'Revenue&amp;exepenses'!BR387</f>
        <v>0</v>
      </c>
      <c r="BS132" s="283">
        <f>'Revenue&amp;exepenses'!BS387</f>
        <v>0</v>
      </c>
      <c r="BT132" s="283">
        <f>'Revenue&amp;exepenses'!BT387</f>
        <v>0</v>
      </c>
      <c r="BU132" s="283">
        <f>'Revenue&amp;exepenses'!BU387</f>
        <v>0</v>
      </c>
      <c r="BV132" s="283">
        <f>'Revenue&amp;exepenses'!BV387</f>
        <v>0</v>
      </c>
      <c r="BW132" s="283">
        <f>'Revenue&amp;exepenses'!BW387</f>
        <v>0</v>
      </c>
      <c r="BX132" s="283">
        <f>'Revenue&amp;exepenses'!BX387</f>
        <v>0</v>
      </c>
      <c r="BY132" s="283">
        <f>'Revenue&amp;exepenses'!BY387</f>
        <v>0</v>
      </c>
      <c r="BZ132" s="283">
        <f>'Revenue&amp;exepenses'!BZ387</f>
        <v>0</v>
      </c>
      <c r="CA132" s="283">
        <f>'Revenue&amp;exepenses'!CA387</f>
        <v>0</v>
      </c>
      <c r="CB132" s="283">
        <f>'Revenue&amp;exepenses'!CB387</f>
        <v>0</v>
      </c>
      <c r="CC132" s="283">
        <f>'Revenue&amp;exepenses'!CC387</f>
        <v>0</v>
      </c>
      <c r="CD132" s="283">
        <f>'Revenue&amp;exepenses'!CD387</f>
        <v>0</v>
      </c>
      <c r="CE132" s="283">
        <f>'Revenue&amp;exepenses'!CE387</f>
        <v>0</v>
      </c>
      <c r="CF132" s="283">
        <f>'Revenue&amp;exepenses'!CF387</f>
        <v>0</v>
      </c>
      <c r="CG132" s="283">
        <f>'Revenue&amp;exepenses'!CG387</f>
        <v>0</v>
      </c>
      <c r="CH132" s="283">
        <f>'Revenue&amp;exepenses'!CH387</f>
        <v>0</v>
      </c>
      <c r="CI132" s="283">
        <f>'Revenue&amp;exepenses'!CI387</f>
        <v>0</v>
      </c>
      <c r="CJ132" s="283">
        <f>'Revenue&amp;exepenses'!CJ387</f>
        <v>0</v>
      </c>
      <c r="CK132" s="283">
        <f>'Revenue&amp;exepenses'!CK387</f>
        <v>0</v>
      </c>
      <c r="CL132" s="283">
        <f>'Revenue&amp;exepenses'!CL387</f>
        <v>0</v>
      </c>
      <c r="CM132" s="283">
        <f>'Revenue&amp;exepenses'!CM387</f>
        <v>0</v>
      </c>
      <c r="CN132" s="283">
        <f>'Revenue&amp;exepenses'!CN387</f>
        <v>0</v>
      </c>
      <c r="CO132" s="283">
        <f>'Revenue&amp;exepenses'!CO387</f>
        <v>0</v>
      </c>
      <c r="CP132" s="283">
        <f>'Revenue&amp;exepenses'!CP387</f>
        <v>0</v>
      </c>
      <c r="CQ132" s="283">
        <f>'Revenue&amp;exepenses'!CQ387</f>
        <v>0</v>
      </c>
      <c r="CR132" s="283">
        <f>'Revenue&amp;exepenses'!CR387</f>
        <v>0</v>
      </c>
      <c r="CS132" s="283">
        <f>'Revenue&amp;exepenses'!CS387</f>
        <v>0</v>
      </c>
      <c r="CT132" s="283">
        <f>'Revenue&amp;exepenses'!CT387</f>
        <v>0</v>
      </c>
      <c r="CU132" s="283">
        <f>'Revenue&amp;exepenses'!CU387</f>
        <v>0</v>
      </c>
      <c r="CV132" s="283">
        <f>'Revenue&amp;exepenses'!CV387</f>
        <v>0</v>
      </c>
      <c r="CW132" s="283">
        <f>'Revenue&amp;exepenses'!CW387</f>
        <v>0</v>
      </c>
      <c r="CX132" s="283">
        <f>'Revenue&amp;exepenses'!CX387</f>
        <v>0</v>
      </c>
      <c r="CY132" s="283">
        <f>'Revenue&amp;exepenses'!CY387</f>
        <v>0</v>
      </c>
      <c r="CZ132" s="283">
        <f>'Revenue&amp;exepenses'!CZ387</f>
        <v>0</v>
      </c>
      <c r="DA132" s="283">
        <f>'Revenue&amp;exepenses'!DA387</f>
        <v>0</v>
      </c>
      <c r="DB132" s="283">
        <f>'Revenue&amp;exepenses'!DB387</f>
        <v>0</v>
      </c>
      <c r="DC132" s="283">
        <f>'Revenue&amp;exepenses'!DC387</f>
        <v>0</v>
      </c>
      <c r="DD132" s="283">
        <f>'Revenue&amp;exepenses'!DD387</f>
        <v>0</v>
      </c>
      <c r="DE132" s="283">
        <f>'Revenue&amp;exepenses'!DE387</f>
        <v>0</v>
      </c>
      <c r="DF132" s="283">
        <f>'Revenue&amp;exepenses'!DF387</f>
        <v>0</v>
      </c>
      <c r="DG132" s="283">
        <f>'Revenue&amp;exepenses'!DG387</f>
        <v>0</v>
      </c>
      <c r="DH132" s="283">
        <f>'Revenue&amp;exepenses'!DH387</f>
        <v>0</v>
      </c>
      <c r="DI132" s="283">
        <f>'Revenue&amp;exepenses'!DI387</f>
        <v>0</v>
      </c>
      <c r="DJ132" s="283">
        <f>'Revenue&amp;exepenses'!DJ387</f>
        <v>0</v>
      </c>
      <c r="DK132" s="283">
        <f>'Revenue&amp;exepenses'!DK387</f>
        <v>0</v>
      </c>
      <c r="DL132" s="283">
        <f>'Revenue&amp;exepenses'!DL387</f>
        <v>0</v>
      </c>
      <c r="DM132" s="283">
        <f>'Revenue&amp;exepenses'!DM387</f>
        <v>0</v>
      </c>
      <c r="DN132" s="283">
        <f>'Revenue&amp;exepenses'!DN387</f>
        <v>0</v>
      </c>
      <c r="DO132" s="283">
        <f>'Revenue&amp;exepenses'!DO387</f>
        <v>0</v>
      </c>
      <c r="DP132" s="283">
        <f>'Revenue&amp;exepenses'!DP387</f>
        <v>0</v>
      </c>
      <c r="DQ132" s="283">
        <f>'Revenue&amp;exepenses'!DQ387</f>
        <v>0</v>
      </c>
      <c r="DR132" s="283">
        <f>'Revenue&amp;exepenses'!DR387</f>
        <v>0</v>
      </c>
      <c r="DS132" s="283">
        <f>'Revenue&amp;exepenses'!DS387</f>
        <v>0</v>
      </c>
      <c r="DT132" s="279"/>
    </row>
    <row r="133" spans="3:124" x14ac:dyDescent="0.3">
      <c r="C133" s="279"/>
      <c r="D133" s="280"/>
      <c r="E133" s="280"/>
      <c r="F133" s="281"/>
      <c r="G133" s="282"/>
      <c r="H133" s="283"/>
      <c r="I133" s="283"/>
      <c r="J133" s="283"/>
      <c r="K133" s="283"/>
      <c r="L133" s="283"/>
      <c r="M133" s="283"/>
      <c r="N133" s="283"/>
      <c r="O133" s="283"/>
      <c r="P133" s="283"/>
      <c r="Q133" s="283"/>
      <c r="R133" s="283"/>
      <c r="S133" s="283"/>
      <c r="T133" s="283"/>
      <c r="U133" s="283"/>
      <c r="V133" s="283"/>
      <c r="W133" s="283"/>
      <c r="X133" s="283"/>
      <c r="Y133" s="283"/>
      <c r="Z133" s="283"/>
      <c r="AA133" s="283"/>
      <c r="AB133" s="283"/>
      <c r="AC133" s="283"/>
      <c r="AD133" s="283"/>
      <c r="AE133" s="283"/>
      <c r="AF133" s="283"/>
      <c r="AG133" s="283"/>
      <c r="AH133" s="283"/>
      <c r="AI133" s="283"/>
      <c r="AJ133" s="283"/>
      <c r="AK133" s="283"/>
      <c r="AL133" s="283"/>
      <c r="AM133" s="283"/>
      <c r="AN133" s="283"/>
      <c r="AO133" s="283"/>
      <c r="AP133" s="283"/>
      <c r="AQ133" s="283"/>
      <c r="AR133" s="283"/>
      <c r="AS133" s="283"/>
      <c r="AT133" s="283"/>
      <c r="AU133" s="283"/>
      <c r="AV133" s="283"/>
      <c r="AW133" s="283"/>
      <c r="AX133" s="283"/>
      <c r="AY133" s="283"/>
      <c r="AZ133" s="283"/>
      <c r="BA133" s="283"/>
      <c r="BB133" s="283"/>
      <c r="BC133" s="283"/>
      <c r="BD133" s="283"/>
      <c r="BE133" s="283"/>
      <c r="BF133" s="283"/>
      <c r="BG133" s="283"/>
      <c r="BH133" s="283"/>
      <c r="BI133" s="283"/>
      <c r="BJ133" s="283"/>
      <c r="BK133" s="283"/>
      <c r="BL133" s="283"/>
      <c r="BM133" s="283"/>
      <c r="BN133" s="283"/>
      <c r="BO133" s="283"/>
      <c r="BP133" s="283"/>
      <c r="BQ133" s="283"/>
      <c r="BR133" s="283"/>
      <c r="BS133" s="283"/>
      <c r="BT133" s="283"/>
      <c r="BU133" s="283"/>
      <c r="BV133" s="283"/>
      <c r="BW133" s="283"/>
      <c r="BX133" s="283"/>
      <c r="BY133" s="283"/>
      <c r="BZ133" s="283"/>
      <c r="CA133" s="283"/>
      <c r="CB133" s="283"/>
      <c r="CC133" s="283"/>
      <c r="CD133" s="283"/>
      <c r="CE133" s="283"/>
      <c r="CF133" s="283"/>
      <c r="CG133" s="283"/>
      <c r="CH133" s="283"/>
      <c r="CI133" s="283"/>
      <c r="CJ133" s="283"/>
      <c r="CK133" s="283"/>
      <c r="CL133" s="283"/>
      <c r="CM133" s="283"/>
      <c r="CN133" s="283"/>
      <c r="CO133" s="283"/>
      <c r="CP133" s="283"/>
      <c r="CQ133" s="283"/>
      <c r="CR133" s="283"/>
      <c r="CS133" s="283"/>
      <c r="CT133" s="283"/>
      <c r="CU133" s="283"/>
      <c r="CV133" s="283"/>
      <c r="CW133" s="283"/>
      <c r="CX133" s="283"/>
      <c r="CY133" s="283"/>
      <c r="CZ133" s="283"/>
      <c r="DA133" s="283"/>
      <c r="DB133" s="283"/>
      <c r="DC133" s="283"/>
      <c r="DD133" s="283"/>
      <c r="DE133" s="283"/>
      <c r="DF133" s="283"/>
      <c r="DG133" s="283"/>
      <c r="DH133" s="283"/>
      <c r="DI133" s="283"/>
      <c r="DJ133" s="283"/>
      <c r="DK133" s="283"/>
      <c r="DL133" s="283"/>
      <c r="DM133" s="283"/>
      <c r="DN133" s="283"/>
      <c r="DO133" s="283"/>
      <c r="DP133" s="283"/>
      <c r="DQ133" s="283"/>
      <c r="DR133" s="283"/>
      <c r="DS133" s="283"/>
      <c r="DT133" s="279"/>
    </row>
    <row r="134" spans="3:124" ht="14.5" thickBot="1" x14ac:dyDescent="0.35">
      <c r="C134" s="279"/>
      <c r="D134" s="284" t="s">
        <v>95</v>
      </c>
      <c r="E134" s="284"/>
      <c r="F134" s="285" t="str">
        <f>F130</f>
        <v>INR Mn</v>
      </c>
      <c r="G134" s="285" t="b">
        <f>SUM(G125:G132)=SUM(H134:DS134)</f>
        <v>1</v>
      </c>
      <c r="H134" s="286">
        <f t="shared" ref="H134:AM134" si="85">SUM(H127:H132)</f>
        <v>0</v>
      </c>
      <c r="I134" s="286">
        <f t="shared" si="85"/>
        <v>0</v>
      </c>
      <c r="J134" s="286">
        <f t="shared" si="85"/>
        <v>0</v>
      </c>
      <c r="K134" s="286">
        <f t="shared" si="85"/>
        <v>0</v>
      </c>
      <c r="L134" s="286">
        <f t="shared" si="85"/>
        <v>0</v>
      </c>
      <c r="M134" s="286">
        <f t="shared" si="85"/>
        <v>0</v>
      </c>
      <c r="N134" s="286">
        <f t="shared" si="85"/>
        <v>0</v>
      </c>
      <c r="O134" s="286">
        <f t="shared" si="85"/>
        <v>0</v>
      </c>
      <c r="P134" s="286">
        <f t="shared" si="85"/>
        <v>0</v>
      </c>
      <c r="Q134" s="286">
        <f t="shared" si="85"/>
        <v>0</v>
      </c>
      <c r="R134" s="286">
        <f t="shared" si="85"/>
        <v>0</v>
      </c>
      <c r="S134" s="286">
        <f t="shared" si="85"/>
        <v>0</v>
      </c>
      <c r="T134" s="286">
        <f t="shared" si="85"/>
        <v>0</v>
      </c>
      <c r="U134" s="286">
        <f t="shared" si="85"/>
        <v>0</v>
      </c>
      <c r="V134" s="286">
        <f t="shared" si="85"/>
        <v>0</v>
      </c>
      <c r="W134" s="286">
        <f t="shared" si="85"/>
        <v>0</v>
      </c>
      <c r="X134" s="286">
        <f t="shared" si="85"/>
        <v>9765.01706001192</v>
      </c>
      <c r="Y134" s="286">
        <f t="shared" si="85"/>
        <v>36950.783089390665</v>
      </c>
      <c r="Z134" s="286">
        <f t="shared" si="85"/>
        <v>29061.49124529634</v>
      </c>
      <c r="AA134" s="286">
        <f t="shared" si="85"/>
        <v>0</v>
      </c>
      <c r="AB134" s="286">
        <f t="shared" si="85"/>
        <v>0</v>
      </c>
      <c r="AC134" s="286">
        <f t="shared" si="85"/>
        <v>0</v>
      </c>
      <c r="AD134" s="286">
        <f t="shared" si="85"/>
        <v>0</v>
      </c>
      <c r="AE134" s="286">
        <f t="shared" si="85"/>
        <v>0</v>
      </c>
      <c r="AF134" s="286">
        <f t="shared" si="85"/>
        <v>0</v>
      </c>
      <c r="AG134" s="286">
        <f t="shared" si="85"/>
        <v>0</v>
      </c>
      <c r="AH134" s="286">
        <f t="shared" si="85"/>
        <v>0</v>
      </c>
      <c r="AI134" s="286">
        <f t="shared" si="85"/>
        <v>0</v>
      </c>
      <c r="AJ134" s="286">
        <f t="shared" si="85"/>
        <v>0</v>
      </c>
      <c r="AK134" s="286">
        <f t="shared" si="85"/>
        <v>0</v>
      </c>
      <c r="AL134" s="286">
        <f t="shared" si="85"/>
        <v>0</v>
      </c>
      <c r="AM134" s="286">
        <f t="shared" si="85"/>
        <v>0</v>
      </c>
      <c r="AN134" s="286">
        <f t="shared" ref="AN134:CY134" si="86">SUM(AN127:AN132)</f>
        <v>0</v>
      </c>
      <c r="AO134" s="286">
        <f t="shared" si="86"/>
        <v>0</v>
      </c>
      <c r="AP134" s="286">
        <f t="shared" si="86"/>
        <v>0</v>
      </c>
      <c r="AQ134" s="286">
        <f t="shared" si="86"/>
        <v>0</v>
      </c>
      <c r="AR134" s="286">
        <f t="shared" si="86"/>
        <v>0</v>
      </c>
      <c r="AS134" s="286">
        <f t="shared" si="86"/>
        <v>0</v>
      </c>
      <c r="AT134" s="286">
        <f t="shared" si="86"/>
        <v>0</v>
      </c>
      <c r="AU134" s="286">
        <f t="shared" si="86"/>
        <v>0</v>
      </c>
      <c r="AV134" s="286">
        <f t="shared" si="86"/>
        <v>0</v>
      </c>
      <c r="AW134" s="286">
        <f t="shared" si="86"/>
        <v>0</v>
      </c>
      <c r="AX134" s="286">
        <f t="shared" si="86"/>
        <v>0</v>
      </c>
      <c r="AY134" s="286">
        <f t="shared" si="86"/>
        <v>0</v>
      </c>
      <c r="AZ134" s="286">
        <f t="shared" si="86"/>
        <v>0</v>
      </c>
      <c r="BA134" s="286">
        <f t="shared" si="86"/>
        <v>0</v>
      </c>
      <c r="BB134" s="286">
        <f t="shared" si="86"/>
        <v>0</v>
      </c>
      <c r="BC134" s="286">
        <f t="shared" si="86"/>
        <v>0</v>
      </c>
      <c r="BD134" s="286">
        <f t="shared" si="86"/>
        <v>0</v>
      </c>
      <c r="BE134" s="286">
        <f t="shared" si="86"/>
        <v>0</v>
      </c>
      <c r="BF134" s="286">
        <f t="shared" si="86"/>
        <v>0</v>
      </c>
      <c r="BG134" s="286">
        <f t="shared" si="86"/>
        <v>0</v>
      </c>
      <c r="BH134" s="286">
        <f t="shared" si="86"/>
        <v>0</v>
      </c>
      <c r="BI134" s="286">
        <f t="shared" si="86"/>
        <v>0</v>
      </c>
      <c r="BJ134" s="286">
        <f t="shared" si="86"/>
        <v>0</v>
      </c>
      <c r="BK134" s="286">
        <f t="shared" si="86"/>
        <v>0</v>
      </c>
      <c r="BL134" s="286">
        <f t="shared" si="86"/>
        <v>0</v>
      </c>
      <c r="BM134" s="286">
        <f t="shared" si="86"/>
        <v>0</v>
      </c>
      <c r="BN134" s="286">
        <f t="shared" si="86"/>
        <v>0</v>
      </c>
      <c r="BO134" s="286">
        <f t="shared" si="86"/>
        <v>0</v>
      </c>
      <c r="BP134" s="286">
        <f t="shared" si="86"/>
        <v>0</v>
      </c>
      <c r="BQ134" s="286">
        <f t="shared" si="86"/>
        <v>0</v>
      </c>
      <c r="BR134" s="286">
        <f t="shared" si="86"/>
        <v>0</v>
      </c>
      <c r="BS134" s="286">
        <f t="shared" si="86"/>
        <v>0</v>
      </c>
      <c r="BT134" s="286">
        <f t="shared" si="86"/>
        <v>0</v>
      </c>
      <c r="BU134" s="286">
        <f t="shared" si="86"/>
        <v>0</v>
      </c>
      <c r="BV134" s="286">
        <f t="shared" si="86"/>
        <v>0</v>
      </c>
      <c r="BW134" s="286">
        <f t="shared" si="86"/>
        <v>0</v>
      </c>
      <c r="BX134" s="286">
        <f t="shared" si="86"/>
        <v>0</v>
      </c>
      <c r="BY134" s="286">
        <f t="shared" si="86"/>
        <v>0</v>
      </c>
      <c r="BZ134" s="286">
        <f t="shared" si="86"/>
        <v>0</v>
      </c>
      <c r="CA134" s="286">
        <f t="shared" si="86"/>
        <v>0</v>
      </c>
      <c r="CB134" s="286">
        <f t="shared" si="86"/>
        <v>0</v>
      </c>
      <c r="CC134" s="286">
        <f t="shared" si="86"/>
        <v>0</v>
      </c>
      <c r="CD134" s="286">
        <f t="shared" si="86"/>
        <v>0</v>
      </c>
      <c r="CE134" s="286">
        <f t="shared" si="86"/>
        <v>0</v>
      </c>
      <c r="CF134" s="286">
        <f t="shared" si="86"/>
        <v>0</v>
      </c>
      <c r="CG134" s="286">
        <f t="shared" si="86"/>
        <v>0</v>
      </c>
      <c r="CH134" s="286">
        <f t="shared" si="86"/>
        <v>0</v>
      </c>
      <c r="CI134" s="286">
        <f t="shared" si="86"/>
        <v>0</v>
      </c>
      <c r="CJ134" s="286">
        <f t="shared" si="86"/>
        <v>0</v>
      </c>
      <c r="CK134" s="286">
        <f t="shared" si="86"/>
        <v>0</v>
      </c>
      <c r="CL134" s="286">
        <f t="shared" si="86"/>
        <v>0</v>
      </c>
      <c r="CM134" s="286">
        <f t="shared" si="86"/>
        <v>0</v>
      </c>
      <c r="CN134" s="286">
        <f t="shared" si="86"/>
        <v>0</v>
      </c>
      <c r="CO134" s="286">
        <f t="shared" si="86"/>
        <v>0</v>
      </c>
      <c r="CP134" s="286">
        <f t="shared" si="86"/>
        <v>0</v>
      </c>
      <c r="CQ134" s="286">
        <f t="shared" si="86"/>
        <v>0</v>
      </c>
      <c r="CR134" s="286">
        <f t="shared" si="86"/>
        <v>0</v>
      </c>
      <c r="CS134" s="286">
        <f t="shared" si="86"/>
        <v>0</v>
      </c>
      <c r="CT134" s="286">
        <f t="shared" si="86"/>
        <v>0</v>
      </c>
      <c r="CU134" s="286">
        <f t="shared" si="86"/>
        <v>0</v>
      </c>
      <c r="CV134" s="286">
        <f t="shared" si="86"/>
        <v>0</v>
      </c>
      <c r="CW134" s="286">
        <f t="shared" si="86"/>
        <v>0</v>
      </c>
      <c r="CX134" s="286">
        <f t="shared" si="86"/>
        <v>0</v>
      </c>
      <c r="CY134" s="286">
        <f t="shared" si="86"/>
        <v>0</v>
      </c>
      <c r="CZ134" s="286">
        <f t="shared" ref="CZ134:DS134" si="87">SUM(CZ127:CZ132)</f>
        <v>0</v>
      </c>
      <c r="DA134" s="286">
        <f t="shared" si="87"/>
        <v>0</v>
      </c>
      <c r="DB134" s="286">
        <f t="shared" si="87"/>
        <v>0</v>
      </c>
      <c r="DC134" s="286">
        <f t="shared" si="87"/>
        <v>0</v>
      </c>
      <c r="DD134" s="286">
        <f t="shared" si="87"/>
        <v>0</v>
      </c>
      <c r="DE134" s="286">
        <f t="shared" si="87"/>
        <v>0</v>
      </c>
      <c r="DF134" s="286">
        <f t="shared" si="87"/>
        <v>0</v>
      </c>
      <c r="DG134" s="286">
        <f t="shared" si="87"/>
        <v>0</v>
      </c>
      <c r="DH134" s="286">
        <f t="shared" si="87"/>
        <v>0</v>
      </c>
      <c r="DI134" s="286">
        <f t="shared" si="87"/>
        <v>0</v>
      </c>
      <c r="DJ134" s="286">
        <f t="shared" si="87"/>
        <v>0</v>
      </c>
      <c r="DK134" s="286">
        <f t="shared" si="87"/>
        <v>0</v>
      </c>
      <c r="DL134" s="286">
        <f t="shared" si="87"/>
        <v>0</v>
      </c>
      <c r="DM134" s="286">
        <f t="shared" si="87"/>
        <v>0</v>
      </c>
      <c r="DN134" s="286">
        <f t="shared" si="87"/>
        <v>0</v>
      </c>
      <c r="DO134" s="286">
        <f t="shared" si="87"/>
        <v>0</v>
      </c>
      <c r="DP134" s="286">
        <f t="shared" si="87"/>
        <v>0</v>
      </c>
      <c r="DQ134" s="286">
        <f t="shared" si="87"/>
        <v>0</v>
      </c>
      <c r="DR134" s="286">
        <f t="shared" si="87"/>
        <v>0</v>
      </c>
      <c r="DS134" s="286">
        <f t="shared" si="87"/>
        <v>0</v>
      </c>
      <c r="DT134" s="279"/>
    </row>
    <row r="135" spans="3:124" ht="14.5" thickTop="1" x14ac:dyDescent="0.3">
      <c r="C135" s="279"/>
      <c r="D135" s="280"/>
      <c r="E135" s="280"/>
      <c r="F135" s="281"/>
      <c r="G135" s="282"/>
      <c r="H135" s="283"/>
      <c r="I135" s="283"/>
      <c r="J135" s="283"/>
      <c r="K135" s="283"/>
      <c r="L135" s="283"/>
      <c r="M135" s="283"/>
      <c r="N135" s="283"/>
      <c r="O135" s="283"/>
      <c r="P135" s="283"/>
      <c r="Q135" s="283"/>
      <c r="R135" s="283"/>
      <c r="S135" s="283"/>
      <c r="T135" s="283"/>
      <c r="U135" s="283"/>
      <c r="V135" s="283"/>
      <c r="W135" s="283"/>
      <c r="X135" s="283"/>
      <c r="Y135" s="283"/>
      <c r="Z135" s="283"/>
      <c r="AA135" s="283"/>
      <c r="AB135" s="283"/>
      <c r="AC135" s="283"/>
      <c r="AD135" s="283"/>
      <c r="AE135" s="283"/>
      <c r="AF135" s="283"/>
      <c r="AG135" s="283"/>
      <c r="AH135" s="283"/>
      <c r="AI135" s="283"/>
      <c r="AJ135" s="283"/>
      <c r="AK135" s="283"/>
      <c r="AL135" s="283"/>
      <c r="AM135" s="283"/>
      <c r="AN135" s="283"/>
      <c r="AO135" s="283"/>
      <c r="AP135" s="283"/>
      <c r="AQ135" s="283"/>
      <c r="AR135" s="283"/>
      <c r="AS135" s="283"/>
      <c r="AT135" s="283"/>
      <c r="AU135" s="283"/>
      <c r="AV135" s="283"/>
      <c r="AW135" s="283"/>
      <c r="AX135" s="283"/>
      <c r="AY135" s="283"/>
      <c r="AZ135" s="283"/>
      <c r="BA135" s="283"/>
      <c r="BB135" s="283"/>
      <c r="BC135" s="283"/>
      <c r="BD135" s="283"/>
      <c r="BE135" s="283"/>
      <c r="BF135" s="283"/>
      <c r="BG135" s="283"/>
      <c r="BH135" s="283"/>
      <c r="BI135" s="283"/>
      <c r="BJ135" s="283"/>
      <c r="BK135" s="283"/>
      <c r="BL135" s="283"/>
      <c r="BM135" s="283"/>
      <c r="BN135" s="283"/>
      <c r="BO135" s="283"/>
      <c r="BP135" s="283"/>
      <c r="BQ135" s="283"/>
      <c r="BR135" s="283"/>
      <c r="BS135" s="283"/>
      <c r="BT135" s="283"/>
      <c r="BU135" s="283"/>
      <c r="BV135" s="283"/>
      <c r="BW135" s="283"/>
      <c r="BX135" s="283"/>
      <c r="BY135" s="283"/>
      <c r="BZ135" s="283"/>
      <c r="CA135" s="283"/>
      <c r="CB135" s="283"/>
      <c r="CC135" s="283"/>
      <c r="CD135" s="283"/>
      <c r="CE135" s="283"/>
      <c r="CF135" s="283"/>
      <c r="CG135" s="283"/>
      <c r="CH135" s="283"/>
      <c r="CI135" s="283"/>
      <c r="CJ135" s="283"/>
      <c r="CK135" s="283"/>
      <c r="CL135" s="283"/>
      <c r="CM135" s="283"/>
      <c r="CN135" s="283"/>
      <c r="CO135" s="283"/>
      <c r="CP135" s="283"/>
      <c r="CQ135" s="283"/>
      <c r="CR135" s="283"/>
      <c r="CS135" s="283"/>
      <c r="CT135" s="283"/>
      <c r="CU135" s="283"/>
      <c r="CV135" s="283"/>
      <c r="CW135" s="283"/>
      <c r="CX135" s="283"/>
      <c r="CY135" s="283"/>
      <c r="CZ135" s="283"/>
      <c r="DA135" s="283"/>
      <c r="DB135" s="283"/>
      <c r="DC135" s="283"/>
      <c r="DD135" s="283"/>
      <c r="DE135" s="283"/>
      <c r="DF135" s="283"/>
      <c r="DG135" s="283"/>
      <c r="DH135" s="283"/>
      <c r="DI135" s="283"/>
      <c r="DJ135" s="283"/>
      <c r="DK135" s="283"/>
      <c r="DL135" s="283"/>
      <c r="DM135" s="283"/>
      <c r="DN135" s="283"/>
      <c r="DO135" s="283"/>
      <c r="DP135" s="283"/>
      <c r="DQ135" s="283"/>
      <c r="DR135" s="283"/>
      <c r="DS135" s="283"/>
      <c r="DT135" s="279"/>
    </row>
    <row r="136" spans="3:124" x14ac:dyDescent="0.3">
      <c r="C136" s="279" t="s">
        <v>448</v>
      </c>
      <c r="D136" s="280"/>
      <c r="E136" s="280"/>
      <c r="F136" s="281"/>
      <c r="G136" s="282">
        <f>Inputs!$H$162*Capex!G35</f>
        <v>10000</v>
      </c>
      <c r="H136" s="283"/>
      <c r="I136" s="283"/>
      <c r="J136" s="283"/>
      <c r="K136" s="283"/>
      <c r="L136" s="283"/>
      <c r="M136" s="283"/>
      <c r="N136" s="283"/>
      <c r="O136" s="283"/>
      <c r="P136" s="283"/>
      <c r="Q136" s="283"/>
      <c r="R136" s="283"/>
      <c r="S136" s="283"/>
      <c r="T136" s="283"/>
      <c r="U136" s="283"/>
      <c r="V136" s="283"/>
      <c r="W136" s="283"/>
      <c r="X136" s="283"/>
      <c r="Y136" s="283"/>
      <c r="Z136" s="283"/>
      <c r="AA136" s="283"/>
      <c r="AB136" s="283"/>
      <c r="AC136" s="283"/>
      <c r="AD136" s="283"/>
      <c r="AE136" s="283"/>
      <c r="AF136" s="283"/>
      <c r="AG136" s="283"/>
      <c r="AH136" s="283"/>
      <c r="AI136" s="283"/>
      <c r="AJ136" s="283"/>
      <c r="AK136" s="283"/>
      <c r="AL136" s="283"/>
      <c r="AM136" s="283"/>
      <c r="AN136" s="283"/>
      <c r="AO136" s="283"/>
      <c r="AP136" s="283"/>
      <c r="AQ136" s="283"/>
      <c r="AR136" s="283"/>
      <c r="AS136" s="283"/>
      <c r="AT136" s="283"/>
      <c r="AU136" s="283"/>
      <c r="AV136" s="283"/>
      <c r="AW136" s="283"/>
      <c r="AX136" s="283"/>
      <c r="AY136" s="283"/>
      <c r="AZ136" s="283"/>
      <c r="BA136" s="283"/>
      <c r="BB136" s="283"/>
      <c r="BC136" s="283"/>
      <c r="BD136" s="283"/>
      <c r="BE136" s="283"/>
      <c r="BF136" s="283"/>
      <c r="BG136" s="283"/>
      <c r="BH136" s="283"/>
      <c r="BI136" s="283"/>
      <c r="BJ136" s="283"/>
      <c r="BK136" s="283"/>
      <c r="BL136" s="283"/>
      <c r="BM136" s="283"/>
      <c r="BN136" s="283"/>
      <c r="BO136" s="283"/>
      <c r="BP136" s="283"/>
      <c r="BQ136" s="283"/>
      <c r="BR136" s="283"/>
      <c r="BS136" s="283"/>
      <c r="BT136" s="283"/>
      <c r="BU136" s="283"/>
      <c r="BV136" s="283"/>
      <c r="BW136" s="283"/>
      <c r="BX136" s="283"/>
      <c r="BY136" s="283"/>
      <c r="BZ136" s="283"/>
      <c r="CA136" s="283"/>
      <c r="CB136" s="283"/>
      <c r="CC136" s="283"/>
      <c r="CD136" s="283"/>
      <c r="CE136" s="283"/>
      <c r="CF136" s="283"/>
      <c r="CG136" s="283"/>
      <c r="CH136" s="283"/>
      <c r="CI136" s="283"/>
      <c r="CJ136" s="283"/>
      <c r="CK136" s="283"/>
      <c r="CL136" s="283"/>
      <c r="CM136" s="283"/>
      <c r="CN136" s="283"/>
      <c r="CO136" s="283"/>
      <c r="CP136" s="283"/>
      <c r="CQ136" s="283"/>
      <c r="CR136" s="283"/>
      <c r="CS136" s="283"/>
      <c r="CT136" s="283"/>
      <c r="CU136" s="283"/>
      <c r="CV136" s="283"/>
      <c r="CW136" s="283"/>
      <c r="CX136" s="283"/>
      <c r="CY136" s="283"/>
      <c r="CZ136" s="283"/>
      <c r="DA136" s="283"/>
      <c r="DB136" s="283"/>
      <c r="DC136" s="283"/>
      <c r="DD136" s="283"/>
      <c r="DE136" s="283"/>
      <c r="DF136" s="283"/>
      <c r="DG136" s="283"/>
      <c r="DH136" s="283"/>
      <c r="DI136" s="283"/>
      <c r="DJ136" s="283"/>
      <c r="DK136" s="283"/>
      <c r="DL136" s="283"/>
      <c r="DM136" s="283"/>
      <c r="DN136" s="283"/>
      <c r="DO136" s="283"/>
      <c r="DP136" s="283"/>
      <c r="DQ136" s="283"/>
      <c r="DR136" s="283"/>
      <c r="DS136" s="283"/>
      <c r="DT136" s="279"/>
    </row>
    <row r="137" spans="3:124" x14ac:dyDescent="0.3">
      <c r="C137" s="279"/>
      <c r="D137" s="280" t="s">
        <v>450</v>
      </c>
      <c r="E137" s="280"/>
      <c r="F137" s="281" t="str">
        <f t="shared" ref="F137:F142" si="88">F127</f>
        <v>INR Mn</v>
      </c>
      <c r="G137" s="282">
        <f>SUM(H137:DS137)</f>
        <v>8935.605780274278</v>
      </c>
      <c r="H137" s="283">
        <f>IFERROR(IF(SUM($H$42:H$42)=1,$G$136*($G127/SUM($G$127:$G$132)),0),0)</f>
        <v>0</v>
      </c>
      <c r="I137" s="283">
        <f>IFERROR(IF(SUM($H$42:I$42)=1,$G$136*($G127/SUM($G$127:$G$132)),0),0)</f>
        <v>0</v>
      </c>
      <c r="J137" s="283">
        <f>IFERROR(IF(SUM($H$42:J$42)=1,$G$136*($G127/SUM($G$127:$G$132)),0),0)</f>
        <v>0</v>
      </c>
      <c r="K137" s="283">
        <f>IFERROR(IF(SUM($H$42:K$42)=1,$G$136*($G127/SUM($G$127:$G$132)),0),0)</f>
        <v>0</v>
      </c>
      <c r="L137" s="283">
        <f>IFERROR(IF(SUM($H$42:L$42)=1,$G$136*($G127/SUM($G$127:$G$132)),0),0)</f>
        <v>0</v>
      </c>
      <c r="M137" s="283">
        <f>IFERROR(IF(SUM($H$42:M$42)=1,$G$136*($G127/SUM($G$127:$G$132)),0),0)</f>
        <v>0</v>
      </c>
      <c r="N137" s="283">
        <f>IFERROR(IF(SUM($H$42:N$42)=1,$G$136*($G127/SUM($G$127:$G$132)),0),0)</f>
        <v>0</v>
      </c>
      <c r="O137" s="283">
        <f>IFERROR(IF(SUM($H$42:O$42)=1,$G$136*($G127/SUM($G$127:$G$132)),0),0)</f>
        <v>0</v>
      </c>
      <c r="P137" s="283">
        <f>IFERROR(IF(SUM($H$42:P$42)=1,$G$136*($G127/SUM($G$127:$G$132)),0),0)</f>
        <v>0</v>
      </c>
      <c r="Q137" s="283">
        <f>IFERROR(IF(SUM($H$42:Q$42)=1,$G$136*($G127/SUM($G$127:$G$132)),0),0)</f>
        <v>0</v>
      </c>
      <c r="R137" s="283">
        <f>IFERROR(IF(SUM($H$42:R$42)=1,$G$136*($G127/SUM($G$127:$G$132)),0),0)</f>
        <v>0</v>
      </c>
      <c r="S137" s="283">
        <f>IFERROR(IF(SUM($H$42:S$42)=1,$G$136*($G127/SUM($G$127:$G$132)),0),0)</f>
        <v>0</v>
      </c>
      <c r="T137" s="283">
        <f>IFERROR(IF(SUM($H$42:T$42)=1,$G$136*($G127/SUM($G$127:$G$132)),0),0)</f>
        <v>0</v>
      </c>
      <c r="U137" s="283">
        <f>IFERROR(IF(SUM($H$42:U$42)=1,$G$136*($G127/SUM($G$127:$G$132)),0),0)</f>
        <v>0</v>
      </c>
      <c r="V137" s="283">
        <f>IFERROR(IF(SUM($H$42:V$42)=1,$G$136*($G127/SUM($G$127:$G$132)),0),0)</f>
        <v>0</v>
      </c>
      <c r="W137" s="283">
        <f>IFERROR(IF(SUM($H$42:W$42)=1,$G$136*($G127/SUM($G$127:$G$132)),0),0)</f>
        <v>0</v>
      </c>
      <c r="X137" s="283">
        <f>IFERROR(IF(SUM($H$42:X$42)=1,$G$136*($G127/SUM($G$127:$G$132)),0),0)</f>
        <v>0</v>
      </c>
      <c r="Y137" s="283">
        <f>IFERROR(IF(SUM($H$42:Y$42)=1,$G$136*($G127/SUM($G$127:$G$132)),0),0)</f>
        <v>0</v>
      </c>
      <c r="Z137" s="283">
        <f>IFERROR(IF(SUM($H$42:Z$42)=1,$G$136*($G127/SUM($G$127:$G$132)),0),0)</f>
        <v>0</v>
      </c>
      <c r="AA137" s="283">
        <f>IFERROR(IF(SUM($H$42:AA$42)=1,$G$136*($G127/SUM($G$127:$G$132)),0),0)</f>
        <v>8935.605780274278</v>
      </c>
      <c r="AB137" s="283">
        <f>IFERROR(IF(SUM($H$42:AB$42)=1,$G$136*($G127/SUM($G$127:$G$132)),0),0)</f>
        <v>0</v>
      </c>
      <c r="AC137" s="283">
        <f>IFERROR(IF(SUM($H$42:AC$42)=1,$G$136*($G127/SUM($G$127:$G$132)),0),0)</f>
        <v>0</v>
      </c>
      <c r="AD137" s="283">
        <f>IFERROR(IF(SUM($H$42:AD$42)=1,$G$136*($G127/SUM($G$127:$G$132)),0),0)</f>
        <v>0</v>
      </c>
      <c r="AE137" s="283">
        <f>IFERROR(IF(SUM($H$42:AE$42)=1,$G$136*($G127/SUM($G$127:$G$132)),0),0)</f>
        <v>0</v>
      </c>
      <c r="AF137" s="283">
        <f>IFERROR(IF(SUM($H$42:AF$42)=1,$G$136*($G127/SUM($G$127:$G$132)),0),0)</f>
        <v>0</v>
      </c>
      <c r="AG137" s="283">
        <f>IFERROR(IF(SUM($H$42:AG$42)=1,$G$136*($G127/SUM($G$127:$G$132)),0),0)</f>
        <v>0</v>
      </c>
      <c r="AH137" s="283">
        <f>IFERROR(IF(SUM($H$42:AH$42)=1,$G$136*($G127/SUM($G$127:$G$132)),0),0)</f>
        <v>0</v>
      </c>
      <c r="AI137" s="283">
        <f>IFERROR(IF(SUM($H$42:AI$42)=1,$G$136*($G127/SUM($G$127:$G$132)),0),0)</f>
        <v>0</v>
      </c>
      <c r="AJ137" s="283">
        <f>IFERROR(IF(SUM($H$42:AJ$42)=1,$G$136*($G127/SUM($G$127:$G$132)),0),0)</f>
        <v>0</v>
      </c>
      <c r="AK137" s="283">
        <f>IFERROR(IF(SUM($H$42:AK$42)=1,$G$136*($G127/SUM($G$127:$G$132)),0),0)</f>
        <v>0</v>
      </c>
      <c r="AL137" s="283">
        <f>IFERROR(IF(SUM($H$42:AL$42)=1,$G$136*($G127/SUM($G$127:$G$132)),0),0)</f>
        <v>0</v>
      </c>
      <c r="AM137" s="283">
        <f>IFERROR(IF(SUM($H$42:AM$42)=1,$G$136*($G127/SUM($G$127:$G$132)),0),0)</f>
        <v>0</v>
      </c>
      <c r="AN137" s="283">
        <f>IFERROR(IF(SUM($H$42:AN$42)=1,$G$136*($G127/SUM($G$127:$G$132)),0),0)</f>
        <v>0</v>
      </c>
      <c r="AO137" s="283">
        <f>IFERROR(IF(SUM($H$42:AO$42)=1,$G$136*($G127/SUM($G$127:$G$132)),0),0)</f>
        <v>0</v>
      </c>
      <c r="AP137" s="283">
        <f>IFERROR(IF(SUM($H$42:AP$42)=1,$G$136*($G127/SUM($G$127:$G$132)),0),0)</f>
        <v>0</v>
      </c>
      <c r="AQ137" s="283">
        <f>IFERROR(IF(SUM($H$42:AQ$42)=1,$G$136*($G127/SUM($G$127:$G$132)),0),0)</f>
        <v>0</v>
      </c>
      <c r="AR137" s="283">
        <f>IFERROR(IF(SUM($H$42:AR$42)=1,$G$136*($G127/SUM($G$127:$G$132)),0),0)</f>
        <v>0</v>
      </c>
      <c r="AS137" s="283">
        <f>IFERROR(IF(SUM($H$42:AS$42)=1,$G$136*($G127/SUM($G$127:$G$132)),0),0)</f>
        <v>0</v>
      </c>
      <c r="AT137" s="283">
        <f>IFERROR(IF(SUM($H$42:AT$42)=1,$G$136*($G127/SUM($G$127:$G$132)),0),0)</f>
        <v>0</v>
      </c>
      <c r="AU137" s="283">
        <f>IFERROR(IF(SUM($H$42:AU$42)=1,$G$136*($G127/SUM($G$127:$G$132)),0),0)</f>
        <v>0</v>
      </c>
      <c r="AV137" s="283">
        <f>IFERROR(IF(SUM($H$42:AV$42)=1,$G$136*($G127/SUM($G$127:$G$132)),0),0)</f>
        <v>0</v>
      </c>
      <c r="AW137" s="283">
        <f>IFERROR(IF(SUM($H$42:AW$42)=1,$G$136*($G127/SUM($G$127:$G$132)),0),0)</f>
        <v>0</v>
      </c>
      <c r="AX137" s="283">
        <f>IFERROR(IF(SUM($H$42:AX$42)=1,$G$136*($G127/SUM($G$127:$G$132)),0),0)</f>
        <v>0</v>
      </c>
      <c r="AY137" s="283">
        <f>IFERROR(IF(SUM($H$42:AY$42)=1,$G$136*($G127/SUM($G$127:$G$132)),0),0)</f>
        <v>0</v>
      </c>
      <c r="AZ137" s="283">
        <f>IFERROR(IF(SUM($H$42:AZ$42)=1,$G$136*($G127/SUM($G$127:$G$132)),0),0)</f>
        <v>0</v>
      </c>
      <c r="BA137" s="283">
        <f>IFERROR(IF(SUM($H$42:BA$42)=1,$G$136*($G127/SUM($G$127:$G$132)),0),0)</f>
        <v>0</v>
      </c>
      <c r="BB137" s="283">
        <f>IFERROR(IF(SUM($H$42:BB$42)=1,$G$136*($G127/SUM($G$127:$G$132)),0),0)</f>
        <v>0</v>
      </c>
      <c r="BC137" s="283">
        <f>IFERROR(IF(SUM($H$42:BC$42)=1,$G$136*($G127/SUM($G$127:$G$132)),0),0)</f>
        <v>0</v>
      </c>
      <c r="BD137" s="283">
        <f>IFERROR(IF(SUM($H$42:BD$42)=1,$G$136*($G127/SUM($G$127:$G$132)),0),0)</f>
        <v>0</v>
      </c>
      <c r="BE137" s="283">
        <f>IFERROR(IF(SUM($H$42:BE$42)=1,$G$136*($G127/SUM($G$127:$G$132)),0),0)</f>
        <v>0</v>
      </c>
      <c r="BF137" s="283">
        <f>IFERROR(IF(SUM($H$42:BF$42)=1,$G$136*($G127/SUM($G$127:$G$132)),0),0)</f>
        <v>0</v>
      </c>
      <c r="BG137" s="283">
        <f>IFERROR(IF(SUM($H$42:BG$42)=1,$G$136*($G127/SUM($G$127:$G$132)),0),0)</f>
        <v>0</v>
      </c>
      <c r="BH137" s="283">
        <f>IFERROR(IF(SUM($H$42:BH$42)=1,$G$136*($G127/SUM($G$127:$G$132)),0),0)</f>
        <v>0</v>
      </c>
      <c r="BI137" s="283">
        <f>IFERROR(IF(SUM($H$42:BI$42)=1,$G$136*($G127/SUM($G$127:$G$132)),0),0)</f>
        <v>0</v>
      </c>
      <c r="BJ137" s="283">
        <f>IFERROR(IF(SUM($H$42:BJ$42)=1,$G$136*($G127/SUM($G$127:$G$132)),0),0)</f>
        <v>0</v>
      </c>
      <c r="BK137" s="283">
        <f>IFERROR(IF(SUM($H$42:BK$42)=1,$G$136*($G127/SUM($G$127:$G$132)),0),0)</f>
        <v>0</v>
      </c>
      <c r="BL137" s="283">
        <f>IFERROR(IF(SUM($H$42:BL$42)=1,$G$136*($G127/SUM($G$127:$G$132)),0),0)</f>
        <v>0</v>
      </c>
      <c r="BM137" s="283">
        <f>IFERROR(IF(SUM($H$42:BM$42)=1,$G$136*($G127/SUM($G$127:$G$132)),0),0)</f>
        <v>0</v>
      </c>
      <c r="BN137" s="283">
        <f>IFERROR(IF(SUM($H$42:BN$42)=1,$G$136*($G127/SUM($G$127:$G$132)),0),0)</f>
        <v>0</v>
      </c>
      <c r="BO137" s="283">
        <f>IFERROR(IF(SUM($H$42:BO$42)=1,$G$136*($G127/SUM($G$127:$G$132)),0),0)</f>
        <v>0</v>
      </c>
      <c r="BP137" s="283">
        <f>IFERROR(IF(SUM($H$42:BP$42)=1,$G$136*($G127/SUM($G$127:$G$132)),0),0)</f>
        <v>0</v>
      </c>
      <c r="BQ137" s="283">
        <f>IFERROR(IF(SUM($H$42:BQ$42)=1,$G$136*($G127/SUM($G$127:$G$132)),0),0)</f>
        <v>0</v>
      </c>
      <c r="BR137" s="283">
        <f>IFERROR(IF(SUM($H$42:BR$42)=1,$G$136*($G127/SUM($G$127:$G$132)),0),0)</f>
        <v>0</v>
      </c>
      <c r="BS137" s="283">
        <f>IFERROR(IF(SUM($H$42:BS$42)=1,$G$136*($G127/SUM($G$127:$G$132)),0),0)</f>
        <v>0</v>
      </c>
      <c r="BT137" s="283">
        <f>IFERROR(IF(SUM($H$42:BT$42)=1,$G$136*($G127/SUM($G$127:$G$132)),0),0)</f>
        <v>0</v>
      </c>
      <c r="BU137" s="283">
        <f>IFERROR(IF(SUM($H$42:BU$42)=1,$G$136*($G127/SUM($G$127:$G$132)),0),0)</f>
        <v>0</v>
      </c>
      <c r="BV137" s="283">
        <f>IFERROR(IF(SUM($H$42:BV$42)=1,$G$136*($G127/SUM($G$127:$G$132)),0),0)</f>
        <v>0</v>
      </c>
      <c r="BW137" s="283">
        <f>IFERROR(IF(SUM($H$42:BW$42)=1,$G$136*($G127/SUM($G$127:$G$132)),0),0)</f>
        <v>0</v>
      </c>
      <c r="BX137" s="283">
        <f>IFERROR(IF(SUM($H$42:BX$42)=1,$G$136*($G127/SUM($G$127:$G$132)),0),0)</f>
        <v>0</v>
      </c>
      <c r="BY137" s="283">
        <f>IFERROR(IF(SUM($H$42:BY$42)=1,$G$136*($G127/SUM($G$127:$G$132)),0),0)</f>
        <v>0</v>
      </c>
      <c r="BZ137" s="283">
        <f>IFERROR(IF(SUM($H$42:BZ$42)=1,$G$136*($G127/SUM($G$127:$G$132)),0),0)</f>
        <v>0</v>
      </c>
      <c r="CA137" s="283">
        <f>IFERROR(IF(SUM($H$42:CA$42)=1,$G$136*($G127/SUM($G$127:$G$132)),0),0)</f>
        <v>0</v>
      </c>
      <c r="CB137" s="283">
        <f>IFERROR(IF(SUM($H$42:CB$42)=1,$G$136*($G127/SUM($G$127:$G$132)),0),0)</f>
        <v>0</v>
      </c>
      <c r="CC137" s="283">
        <f>IFERROR(IF(SUM($H$42:CC$42)=1,$G$136*($G127/SUM($G$127:$G$132)),0),0)</f>
        <v>0</v>
      </c>
      <c r="CD137" s="283">
        <f>IFERROR(IF(SUM($H$42:CD$42)=1,$G$136*($G127/SUM($G$127:$G$132)),0),0)</f>
        <v>0</v>
      </c>
      <c r="CE137" s="283">
        <f>IFERROR(IF(SUM($H$42:CE$42)=1,$G$136*($G127/SUM($G$127:$G$132)),0),0)</f>
        <v>0</v>
      </c>
      <c r="CF137" s="283">
        <f>IFERROR(IF(SUM($H$42:CF$42)=1,$G$136*($G127/SUM($G$127:$G$132)),0),0)</f>
        <v>0</v>
      </c>
      <c r="CG137" s="283">
        <f>IFERROR(IF(SUM($H$42:CG$42)=1,$G$136*($G127/SUM($G$127:$G$132)),0),0)</f>
        <v>0</v>
      </c>
      <c r="CH137" s="283">
        <f>IFERROR(IF(SUM($H$42:CH$42)=1,$G$136*($G127/SUM($G$127:$G$132)),0),0)</f>
        <v>0</v>
      </c>
      <c r="CI137" s="283">
        <f>IFERROR(IF(SUM($H$42:CI$42)=1,$G$136*($G127/SUM($G$127:$G$132)),0),0)</f>
        <v>0</v>
      </c>
      <c r="CJ137" s="283">
        <f>IFERROR(IF(SUM($H$42:CJ$42)=1,$G$136*($G127/SUM($G$127:$G$132)),0),0)</f>
        <v>0</v>
      </c>
      <c r="CK137" s="283">
        <f>IFERROR(IF(SUM($H$42:CK$42)=1,$G$136*($G127/SUM($G$127:$G$132)),0),0)</f>
        <v>0</v>
      </c>
      <c r="CL137" s="283">
        <f>IFERROR(IF(SUM($H$42:CL$42)=1,$G$136*($G127/SUM($G$127:$G$132)),0),0)</f>
        <v>0</v>
      </c>
      <c r="CM137" s="283">
        <f>IFERROR(IF(SUM($H$42:CM$42)=1,$G$136*($G127/SUM($G$127:$G$132)),0),0)</f>
        <v>0</v>
      </c>
      <c r="CN137" s="283">
        <f>IFERROR(IF(SUM($H$42:CN$42)=1,$G$136*($G127/SUM($G$127:$G$132)),0),0)</f>
        <v>0</v>
      </c>
      <c r="CO137" s="283">
        <f>IFERROR(IF(SUM($H$42:CO$42)=1,$G$136*($G127/SUM($G$127:$G$132)),0),0)</f>
        <v>0</v>
      </c>
      <c r="CP137" s="283">
        <f>IFERROR(IF(SUM($H$42:CP$42)=1,$G$136*($G127/SUM($G$127:$G$132)),0),0)</f>
        <v>0</v>
      </c>
      <c r="CQ137" s="283">
        <f>IFERROR(IF(SUM($H$42:CQ$42)=1,$G$136*($G127/SUM($G$127:$G$132)),0),0)</f>
        <v>0</v>
      </c>
      <c r="CR137" s="283">
        <f>IFERROR(IF(SUM($H$42:CR$42)=1,$G$136*($G127/SUM($G$127:$G$132)),0),0)</f>
        <v>0</v>
      </c>
      <c r="CS137" s="283">
        <f>IFERROR(IF(SUM($H$42:CS$42)=1,$G$136*($G127/SUM($G$127:$G$132)),0),0)</f>
        <v>0</v>
      </c>
      <c r="CT137" s="283">
        <f>IFERROR(IF(SUM($H$42:CT$42)=1,$G$136*($G127/SUM($G$127:$G$132)),0),0)</f>
        <v>0</v>
      </c>
      <c r="CU137" s="283">
        <f>IFERROR(IF(SUM($H$42:CU$42)=1,$G$136*($G127/SUM($G$127:$G$132)),0),0)</f>
        <v>0</v>
      </c>
      <c r="CV137" s="283">
        <f>IFERROR(IF(SUM($H$42:CV$42)=1,$G$136*($G127/SUM($G$127:$G$132)),0),0)</f>
        <v>0</v>
      </c>
      <c r="CW137" s="283">
        <f>IFERROR(IF(SUM($H$42:CW$42)=1,$G$136*($G127/SUM($G$127:$G$132)),0),0)</f>
        <v>0</v>
      </c>
      <c r="CX137" s="283">
        <f>IFERROR(IF(SUM($H$42:CX$42)=1,$G$136*($G127/SUM($G$127:$G$132)),0),0)</f>
        <v>0</v>
      </c>
      <c r="CY137" s="283">
        <f>IFERROR(IF(SUM($H$42:CY$42)=1,$G$136*($G127/SUM($G$127:$G$132)),0),0)</f>
        <v>0</v>
      </c>
      <c r="CZ137" s="283">
        <f>IFERROR(IF(SUM($H$42:CZ$42)=1,$G$136*($G127/SUM($G$127:$G$132)),0),0)</f>
        <v>0</v>
      </c>
      <c r="DA137" s="283">
        <f>IFERROR(IF(SUM($H$42:DA$42)=1,$G$136*($G127/SUM($G$127:$G$132)),0),0)</f>
        <v>0</v>
      </c>
      <c r="DB137" s="283">
        <f>IFERROR(IF(SUM($H$42:DB$42)=1,$G$136*($G127/SUM($G$127:$G$132)),0),0)</f>
        <v>0</v>
      </c>
      <c r="DC137" s="283">
        <f>IFERROR(IF(SUM($H$42:DC$42)=1,$G$136*($G127/SUM($G$127:$G$132)),0),0)</f>
        <v>0</v>
      </c>
      <c r="DD137" s="283">
        <f>IFERROR(IF(SUM($H$42:DD$42)=1,$G$136*($G127/SUM($G$127:$G$132)),0),0)</f>
        <v>0</v>
      </c>
      <c r="DE137" s="283">
        <f>IFERROR(IF(SUM($H$42:DE$42)=1,$G$136*($G127/SUM($G$127:$G$132)),0),0)</f>
        <v>0</v>
      </c>
      <c r="DF137" s="283">
        <f>IFERROR(IF(SUM($H$42:DF$42)=1,$G$136*($G127/SUM($G$127:$G$132)),0),0)</f>
        <v>0</v>
      </c>
      <c r="DG137" s="283">
        <f>IFERROR(IF(SUM($H$42:DG$42)=1,$G$136*($G127/SUM($G$127:$G$132)),0),0)</f>
        <v>0</v>
      </c>
      <c r="DH137" s="283">
        <f>IFERROR(IF(SUM($H$42:DH$42)=1,$G$136*($G127/SUM($G$127:$G$132)),0),0)</f>
        <v>0</v>
      </c>
      <c r="DI137" s="283">
        <f>IFERROR(IF(SUM($H$42:DI$42)=1,$G$136*($G127/SUM($G$127:$G$132)),0),0)</f>
        <v>0</v>
      </c>
      <c r="DJ137" s="283">
        <f>IFERROR(IF(SUM($H$42:DJ$42)=1,$G$136*($G127/SUM($G$127:$G$132)),0),0)</f>
        <v>0</v>
      </c>
      <c r="DK137" s="283">
        <f>IFERROR(IF(SUM($H$42:DK$42)=1,$G$136*($G127/SUM($G$127:$G$132)),0),0)</f>
        <v>0</v>
      </c>
      <c r="DL137" s="283">
        <f>IFERROR(IF(SUM($H$42:DL$42)=1,$G$136*($G127/SUM($G$127:$G$132)),0),0)</f>
        <v>0</v>
      </c>
      <c r="DM137" s="283">
        <f>IFERROR(IF(SUM($H$42:DM$42)=1,$G$136*($G127/SUM($G$127:$G$132)),0),0)</f>
        <v>0</v>
      </c>
      <c r="DN137" s="283">
        <f>IFERROR(IF(SUM($H$42:DN$42)=1,$G$136*($G127/SUM($G$127:$G$132)),0),0)</f>
        <v>0</v>
      </c>
      <c r="DO137" s="283">
        <f>IFERROR(IF(SUM($H$42:DO$42)=1,$G$136*($G127/SUM($G$127:$G$132)),0),0)</f>
        <v>0</v>
      </c>
      <c r="DP137" s="283">
        <f>IFERROR(IF(SUM($H$42:DP$42)=1,$G$136*($G127/SUM($G$127:$G$132)),0),0)</f>
        <v>0</v>
      </c>
      <c r="DQ137" s="283">
        <f>IFERROR(IF(SUM($H$42:DQ$42)=1,$G$136*($G127/SUM($G$127:$G$132)),0),0)</f>
        <v>0</v>
      </c>
      <c r="DR137" s="283">
        <f>IFERROR(IF(SUM($H$42:DR$42)=1,$G$136*($G127/SUM($G$127:$G$132)),0),0)</f>
        <v>0</v>
      </c>
      <c r="DS137" s="283">
        <f>IFERROR(IF(SUM($H$42:DS$42)=1,$G$136*($G127/SUM($G$127:$G$132)),0),0)</f>
        <v>0</v>
      </c>
      <c r="DT137" s="279"/>
    </row>
    <row r="138" spans="3:124" x14ac:dyDescent="0.3">
      <c r="C138" s="279"/>
      <c r="D138" s="280" t="s">
        <v>451</v>
      </c>
      <c r="E138" s="280"/>
      <c r="F138" s="281" t="str">
        <f t="shared" si="88"/>
        <v>INR Mn</v>
      </c>
      <c r="G138" s="282">
        <f t="shared" ref="G138:G140" si="89">SUM(H138:DS138)</f>
        <v>0</v>
      </c>
      <c r="H138" s="283">
        <f>IFERROR(IF(SUM($H$42:H$42)=1,$G$136*($G128/SUM($G$127:$G$132)),0),0)</f>
        <v>0</v>
      </c>
      <c r="I138" s="283">
        <f>IFERROR(IF(SUM($H$42:I$42)=1,$G$136*($G128/SUM($G$127:$G$132)),0),0)</f>
        <v>0</v>
      </c>
      <c r="J138" s="283">
        <f>IFERROR(IF(SUM($H$42:J$42)=1,$G$136*($G128/SUM($G$127:$G$132)),0),0)</f>
        <v>0</v>
      </c>
      <c r="K138" s="283">
        <f>IFERROR(IF(SUM($H$42:K$42)=1,$G$136*($G128/SUM($G$127:$G$132)),0),0)</f>
        <v>0</v>
      </c>
      <c r="L138" s="283">
        <f>IFERROR(IF(SUM($H$42:L$42)=1,$G$136*($G128/SUM($G$127:$G$132)),0),0)</f>
        <v>0</v>
      </c>
      <c r="M138" s="283">
        <f>IFERROR(IF(SUM($H$42:M$42)=1,$G$136*($G128/SUM($G$127:$G$132)),0),0)</f>
        <v>0</v>
      </c>
      <c r="N138" s="283">
        <f>IFERROR(IF(SUM($H$42:N$42)=1,$G$136*($G128/SUM($G$127:$G$132)),0),0)</f>
        <v>0</v>
      </c>
      <c r="O138" s="283">
        <f>IFERROR(IF(SUM($H$42:O$42)=1,$G$136*($G128/SUM($G$127:$G$132)),0),0)</f>
        <v>0</v>
      </c>
      <c r="P138" s="283">
        <f>IFERROR(IF(SUM($H$42:P$42)=1,$G$136*($G128/SUM($G$127:$G$132)),0),0)</f>
        <v>0</v>
      </c>
      <c r="Q138" s="283">
        <f>IFERROR(IF(SUM($H$42:Q$42)=1,$G$136*($G128/SUM($G$127:$G$132)),0),0)</f>
        <v>0</v>
      </c>
      <c r="R138" s="283">
        <f>IFERROR(IF(SUM($H$42:R$42)=1,$G$136*($G128/SUM($G$127:$G$132)),0),0)</f>
        <v>0</v>
      </c>
      <c r="S138" s="283">
        <f>IFERROR(IF(SUM($H$42:S$42)=1,$G$136*($G128/SUM($G$127:$G$132)),0),0)</f>
        <v>0</v>
      </c>
      <c r="T138" s="283">
        <f>IFERROR(IF(SUM($H$42:T$42)=1,$G$136*($G128/SUM($G$127:$G$132)),0),0)</f>
        <v>0</v>
      </c>
      <c r="U138" s="283">
        <f>IFERROR(IF(SUM($H$42:U$42)=1,$G$136*($G128/SUM($G$127:$G$132)),0),0)</f>
        <v>0</v>
      </c>
      <c r="V138" s="283">
        <f>IFERROR(IF(SUM($H$42:V$42)=1,$G$136*($G128/SUM($G$127:$G$132)),0),0)</f>
        <v>0</v>
      </c>
      <c r="W138" s="283">
        <f>IFERROR(IF(SUM($H$42:W$42)=1,$G$136*($G128/SUM($G$127:$G$132)),0),0)</f>
        <v>0</v>
      </c>
      <c r="X138" s="283">
        <f>IFERROR(IF(SUM($H$42:X$42)=1,$G$136*($G128/SUM($G$127:$G$132)),0),0)</f>
        <v>0</v>
      </c>
      <c r="Y138" s="283">
        <f>IFERROR(IF(SUM($H$42:Y$42)=1,$G$136*($G128/SUM($G$127:$G$132)),0),0)</f>
        <v>0</v>
      </c>
      <c r="Z138" s="283">
        <f>IFERROR(IF(SUM($H$42:Z$42)=1,$G$136*($G128/SUM($G$127:$G$132)),0),0)</f>
        <v>0</v>
      </c>
      <c r="AA138" s="283">
        <f>IFERROR(IF(SUM($H$42:AA$42)=1,$G$136*($G128/SUM($G$127:$G$132)),0),0)</f>
        <v>0</v>
      </c>
      <c r="AB138" s="283">
        <f>IFERROR(IF(SUM($H$42:AB$42)=1,$G$136*($G128/SUM($G$127:$G$132)),0),0)</f>
        <v>0</v>
      </c>
      <c r="AC138" s="283">
        <f>IFERROR(IF(SUM($H$42:AC$42)=1,$G$136*($G128/SUM($G$127:$G$132)),0),0)</f>
        <v>0</v>
      </c>
      <c r="AD138" s="283">
        <f>IFERROR(IF(SUM($H$42:AD$42)=1,$G$136*($G128/SUM($G$127:$G$132)),0),0)</f>
        <v>0</v>
      </c>
      <c r="AE138" s="283">
        <f>IFERROR(IF(SUM($H$42:AE$42)=1,$G$136*($G128/SUM($G$127:$G$132)),0),0)</f>
        <v>0</v>
      </c>
      <c r="AF138" s="283">
        <f>IFERROR(IF(SUM($H$42:AF$42)=1,$G$136*($G128/SUM($G$127:$G$132)),0),0)</f>
        <v>0</v>
      </c>
      <c r="AG138" s="283">
        <f>IFERROR(IF(SUM($H$42:AG$42)=1,$G$136*($G128/SUM($G$127:$G$132)),0),0)</f>
        <v>0</v>
      </c>
      <c r="AH138" s="283">
        <f>IFERROR(IF(SUM($H$42:AH$42)=1,$G$136*($G128/SUM($G$127:$G$132)),0),0)</f>
        <v>0</v>
      </c>
      <c r="AI138" s="283">
        <f>IFERROR(IF(SUM($H$42:AI$42)=1,$G$136*($G128/SUM($G$127:$G$132)),0),0)</f>
        <v>0</v>
      </c>
      <c r="AJ138" s="283">
        <f>IFERROR(IF(SUM($H$42:AJ$42)=1,$G$136*($G128/SUM($G$127:$G$132)),0),0)</f>
        <v>0</v>
      </c>
      <c r="AK138" s="283">
        <f>IFERROR(IF(SUM($H$42:AK$42)=1,$G$136*($G128/SUM($G$127:$G$132)),0),0)</f>
        <v>0</v>
      </c>
      <c r="AL138" s="283">
        <f>IFERROR(IF(SUM($H$42:AL$42)=1,$G$136*($G128/SUM($G$127:$G$132)),0),0)</f>
        <v>0</v>
      </c>
      <c r="AM138" s="283">
        <f>IFERROR(IF(SUM($H$42:AM$42)=1,$G$136*($G128/SUM($G$127:$G$132)),0),0)</f>
        <v>0</v>
      </c>
      <c r="AN138" s="283">
        <f>IFERROR(IF(SUM($H$42:AN$42)=1,$G$136*($G128/SUM($G$127:$G$132)),0),0)</f>
        <v>0</v>
      </c>
      <c r="AO138" s="283">
        <f>IFERROR(IF(SUM($H$42:AO$42)=1,$G$136*($G128/SUM($G$127:$G$132)),0),0)</f>
        <v>0</v>
      </c>
      <c r="AP138" s="283">
        <f>IFERROR(IF(SUM($H$42:AP$42)=1,$G$136*($G128/SUM($G$127:$G$132)),0),0)</f>
        <v>0</v>
      </c>
      <c r="AQ138" s="283">
        <f>IFERROR(IF(SUM($H$42:AQ$42)=1,$G$136*($G128/SUM($G$127:$G$132)),0),0)</f>
        <v>0</v>
      </c>
      <c r="AR138" s="283">
        <f>IFERROR(IF(SUM($H$42:AR$42)=1,$G$136*($G128/SUM($G$127:$G$132)),0),0)</f>
        <v>0</v>
      </c>
      <c r="AS138" s="283">
        <f>IFERROR(IF(SUM($H$42:AS$42)=1,$G$136*($G128/SUM($G$127:$G$132)),0),0)</f>
        <v>0</v>
      </c>
      <c r="AT138" s="283">
        <f>IFERROR(IF(SUM($H$42:AT$42)=1,$G$136*($G128/SUM($G$127:$G$132)),0),0)</f>
        <v>0</v>
      </c>
      <c r="AU138" s="283">
        <f>IFERROR(IF(SUM($H$42:AU$42)=1,$G$136*($G128/SUM($G$127:$G$132)),0),0)</f>
        <v>0</v>
      </c>
      <c r="AV138" s="283">
        <f>IFERROR(IF(SUM($H$42:AV$42)=1,$G$136*($G128/SUM($G$127:$G$132)),0),0)</f>
        <v>0</v>
      </c>
      <c r="AW138" s="283">
        <f>IFERROR(IF(SUM($H$42:AW$42)=1,$G$136*($G128/SUM($G$127:$G$132)),0),0)</f>
        <v>0</v>
      </c>
      <c r="AX138" s="283">
        <f>IFERROR(IF(SUM($H$42:AX$42)=1,$G$136*($G128/SUM($G$127:$G$132)),0),0)</f>
        <v>0</v>
      </c>
      <c r="AY138" s="283">
        <f>IFERROR(IF(SUM($H$42:AY$42)=1,$G$136*($G128/SUM($G$127:$G$132)),0),0)</f>
        <v>0</v>
      </c>
      <c r="AZ138" s="283">
        <f>IFERROR(IF(SUM($H$42:AZ$42)=1,$G$136*($G128/SUM($G$127:$G$132)),0),0)</f>
        <v>0</v>
      </c>
      <c r="BA138" s="283">
        <f>IFERROR(IF(SUM($H$42:BA$42)=1,$G$136*($G128/SUM($G$127:$G$132)),0),0)</f>
        <v>0</v>
      </c>
      <c r="BB138" s="283">
        <f>IFERROR(IF(SUM($H$42:BB$42)=1,$G$136*($G128/SUM($G$127:$G$132)),0),0)</f>
        <v>0</v>
      </c>
      <c r="BC138" s="283">
        <f>IFERROR(IF(SUM($H$42:BC$42)=1,$G$136*($G128/SUM($G$127:$G$132)),0),0)</f>
        <v>0</v>
      </c>
      <c r="BD138" s="283">
        <f>IFERROR(IF(SUM($H$42:BD$42)=1,$G$136*($G128/SUM($G$127:$G$132)),0),0)</f>
        <v>0</v>
      </c>
      <c r="BE138" s="283">
        <f>IFERROR(IF(SUM($H$42:BE$42)=1,$G$136*($G128/SUM($G$127:$G$132)),0),0)</f>
        <v>0</v>
      </c>
      <c r="BF138" s="283">
        <f>IFERROR(IF(SUM($H$42:BF$42)=1,$G$136*($G128/SUM($G$127:$G$132)),0),0)</f>
        <v>0</v>
      </c>
      <c r="BG138" s="283">
        <f>IFERROR(IF(SUM($H$42:BG$42)=1,$G$136*($G128/SUM($G$127:$G$132)),0),0)</f>
        <v>0</v>
      </c>
      <c r="BH138" s="283">
        <f>IFERROR(IF(SUM($H$42:BH$42)=1,$G$136*($G128/SUM($G$127:$G$132)),0),0)</f>
        <v>0</v>
      </c>
      <c r="BI138" s="283">
        <f>IFERROR(IF(SUM($H$42:BI$42)=1,$G$136*($G128/SUM($G$127:$G$132)),0),0)</f>
        <v>0</v>
      </c>
      <c r="BJ138" s="283">
        <f>IFERROR(IF(SUM($H$42:BJ$42)=1,$G$136*($G128/SUM($G$127:$G$132)),0),0)</f>
        <v>0</v>
      </c>
      <c r="BK138" s="283">
        <f>IFERROR(IF(SUM($H$42:BK$42)=1,$G$136*($G128/SUM($G$127:$G$132)),0),0)</f>
        <v>0</v>
      </c>
      <c r="BL138" s="283">
        <f>IFERROR(IF(SUM($H$42:BL$42)=1,$G$136*($G128/SUM($G$127:$G$132)),0),0)</f>
        <v>0</v>
      </c>
      <c r="BM138" s="283">
        <f>IFERROR(IF(SUM($H$42:BM$42)=1,$G$136*($G128/SUM($G$127:$G$132)),0),0)</f>
        <v>0</v>
      </c>
      <c r="BN138" s="283">
        <f>IFERROR(IF(SUM($H$42:BN$42)=1,$G$136*($G128/SUM($G$127:$G$132)),0),0)</f>
        <v>0</v>
      </c>
      <c r="BO138" s="283">
        <f>IFERROR(IF(SUM($H$42:BO$42)=1,$G$136*($G128/SUM($G$127:$G$132)),0),0)</f>
        <v>0</v>
      </c>
      <c r="BP138" s="283">
        <f>IFERROR(IF(SUM($H$42:BP$42)=1,$G$136*($G128/SUM($G$127:$G$132)),0),0)</f>
        <v>0</v>
      </c>
      <c r="BQ138" s="283">
        <f>IFERROR(IF(SUM($H$42:BQ$42)=1,$G$136*($G128/SUM($G$127:$G$132)),0),0)</f>
        <v>0</v>
      </c>
      <c r="BR138" s="283">
        <f>IFERROR(IF(SUM($H$42:BR$42)=1,$G$136*($G128/SUM($G$127:$G$132)),0),0)</f>
        <v>0</v>
      </c>
      <c r="BS138" s="283">
        <f>IFERROR(IF(SUM($H$42:BS$42)=1,$G$136*($G128/SUM($G$127:$G$132)),0),0)</f>
        <v>0</v>
      </c>
      <c r="BT138" s="283">
        <f>IFERROR(IF(SUM($H$42:BT$42)=1,$G$136*($G128/SUM($G$127:$G$132)),0),0)</f>
        <v>0</v>
      </c>
      <c r="BU138" s="283">
        <f>IFERROR(IF(SUM($H$42:BU$42)=1,$G$136*($G128/SUM($G$127:$G$132)),0),0)</f>
        <v>0</v>
      </c>
      <c r="BV138" s="283">
        <f>IFERROR(IF(SUM($H$42:BV$42)=1,$G$136*($G128/SUM($G$127:$G$132)),0),0)</f>
        <v>0</v>
      </c>
      <c r="BW138" s="283">
        <f>IFERROR(IF(SUM($H$42:BW$42)=1,$G$136*($G128/SUM($G$127:$G$132)),0),0)</f>
        <v>0</v>
      </c>
      <c r="BX138" s="283">
        <f>IFERROR(IF(SUM($H$42:BX$42)=1,$G$136*($G128/SUM($G$127:$G$132)),0),0)</f>
        <v>0</v>
      </c>
      <c r="BY138" s="283">
        <f>IFERROR(IF(SUM($H$42:BY$42)=1,$G$136*($G128/SUM($G$127:$G$132)),0),0)</f>
        <v>0</v>
      </c>
      <c r="BZ138" s="283">
        <f>IFERROR(IF(SUM($H$42:BZ$42)=1,$G$136*($G128/SUM($G$127:$G$132)),0),0)</f>
        <v>0</v>
      </c>
      <c r="CA138" s="283">
        <f>IFERROR(IF(SUM($H$42:CA$42)=1,$G$136*($G128/SUM($G$127:$G$132)),0),0)</f>
        <v>0</v>
      </c>
      <c r="CB138" s="283">
        <f>IFERROR(IF(SUM($H$42:CB$42)=1,$G$136*($G128/SUM($G$127:$G$132)),0),0)</f>
        <v>0</v>
      </c>
      <c r="CC138" s="283">
        <f>IFERROR(IF(SUM($H$42:CC$42)=1,$G$136*($G128/SUM($G$127:$G$132)),0),0)</f>
        <v>0</v>
      </c>
      <c r="CD138" s="283">
        <f>IFERROR(IF(SUM($H$42:CD$42)=1,$G$136*($G128/SUM($G$127:$G$132)),0),0)</f>
        <v>0</v>
      </c>
      <c r="CE138" s="283">
        <f>IFERROR(IF(SUM($H$42:CE$42)=1,$G$136*($G128/SUM($G$127:$G$132)),0),0)</f>
        <v>0</v>
      </c>
      <c r="CF138" s="283">
        <f>IFERROR(IF(SUM($H$42:CF$42)=1,$G$136*($G128/SUM($G$127:$G$132)),0),0)</f>
        <v>0</v>
      </c>
      <c r="CG138" s="283">
        <f>IFERROR(IF(SUM($H$42:CG$42)=1,$G$136*($G128/SUM($G$127:$G$132)),0),0)</f>
        <v>0</v>
      </c>
      <c r="CH138" s="283">
        <f>IFERROR(IF(SUM($H$42:CH$42)=1,$G$136*($G128/SUM($G$127:$G$132)),0),0)</f>
        <v>0</v>
      </c>
      <c r="CI138" s="283">
        <f>IFERROR(IF(SUM($H$42:CI$42)=1,$G$136*($G128/SUM($G$127:$G$132)),0),0)</f>
        <v>0</v>
      </c>
      <c r="CJ138" s="283">
        <f>IFERROR(IF(SUM($H$42:CJ$42)=1,$G$136*($G128/SUM($G$127:$G$132)),0),0)</f>
        <v>0</v>
      </c>
      <c r="CK138" s="283">
        <f>IFERROR(IF(SUM($H$42:CK$42)=1,$G$136*($G128/SUM($G$127:$G$132)),0),0)</f>
        <v>0</v>
      </c>
      <c r="CL138" s="283">
        <f>IFERROR(IF(SUM($H$42:CL$42)=1,$G$136*($G128/SUM($G$127:$G$132)),0),0)</f>
        <v>0</v>
      </c>
      <c r="CM138" s="283">
        <f>IFERROR(IF(SUM($H$42:CM$42)=1,$G$136*($G128/SUM($G$127:$G$132)),0),0)</f>
        <v>0</v>
      </c>
      <c r="CN138" s="283">
        <f>IFERROR(IF(SUM($H$42:CN$42)=1,$G$136*($G128/SUM($G$127:$G$132)),0),0)</f>
        <v>0</v>
      </c>
      <c r="CO138" s="283">
        <f>IFERROR(IF(SUM($H$42:CO$42)=1,$G$136*($G128/SUM($G$127:$G$132)),0),0)</f>
        <v>0</v>
      </c>
      <c r="CP138" s="283">
        <f>IFERROR(IF(SUM($H$42:CP$42)=1,$G$136*($G128/SUM($G$127:$G$132)),0),0)</f>
        <v>0</v>
      </c>
      <c r="CQ138" s="283">
        <f>IFERROR(IF(SUM($H$42:CQ$42)=1,$G$136*($G128/SUM($G$127:$G$132)),0),0)</f>
        <v>0</v>
      </c>
      <c r="CR138" s="283">
        <f>IFERROR(IF(SUM($H$42:CR$42)=1,$G$136*($G128/SUM($G$127:$G$132)),0),0)</f>
        <v>0</v>
      </c>
      <c r="CS138" s="283">
        <f>IFERROR(IF(SUM($H$42:CS$42)=1,$G$136*($G128/SUM($G$127:$G$132)),0),0)</f>
        <v>0</v>
      </c>
      <c r="CT138" s="283">
        <f>IFERROR(IF(SUM($H$42:CT$42)=1,$G$136*($G128/SUM($G$127:$G$132)),0),0)</f>
        <v>0</v>
      </c>
      <c r="CU138" s="283">
        <f>IFERROR(IF(SUM($H$42:CU$42)=1,$G$136*($G128/SUM($G$127:$G$132)),0),0)</f>
        <v>0</v>
      </c>
      <c r="CV138" s="283">
        <f>IFERROR(IF(SUM($H$42:CV$42)=1,$G$136*($G128/SUM($G$127:$G$132)),0),0)</f>
        <v>0</v>
      </c>
      <c r="CW138" s="283">
        <f>IFERROR(IF(SUM($H$42:CW$42)=1,$G$136*($G128/SUM($G$127:$G$132)),0),0)</f>
        <v>0</v>
      </c>
      <c r="CX138" s="283">
        <f>IFERROR(IF(SUM($H$42:CX$42)=1,$G$136*($G128/SUM($G$127:$G$132)),0),0)</f>
        <v>0</v>
      </c>
      <c r="CY138" s="283">
        <f>IFERROR(IF(SUM($H$42:CY$42)=1,$G$136*($G128/SUM($G$127:$G$132)),0),0)</f>
        <v>0</v>
      </c>
      <c r="CZ138" s="283">
        <f>IFERROR(IF(SUM($H$42:CZ$42)=1,$G$136*($G128/SUM($G$127:$G$132)),0),0)</f>
        <v>0</v>
      </c>
      <c r="DA138" s="283">
        <f>IFERROR(IF(SUM($H$42:DA$42)=1,$G$136*($G128/SUM($G$127:$G$132)),0),0)</f>
        <v>0</v>
      </c>
      <c r="DB138" s="283">
        <f>IFERROR(IF(SUM($H$42:DB$42)=1,$G$136*($G128/SUM($G$127:$G$132)),0),0)</f>
        <v>0</v>
      </c>
      <c r="DC138" s="283">
        <f>IFERROR(IF(SUM($H$42:DC$42)=1,$G$136*($G128/SUM($G$127:$G$132)),0),0)</f>
        <v>0</v>
      </c>
      <c r="DD138" s="283">
        <f>IFERROR(IF(SUM($H$42:DD$42)=1,$G$136*($G128/SUM($G$127:$G$132)),0),0)</f>
        <v>0</v>
      </c>
      <c r="DE138" s="283">
        <f>IFERROR(IF(SUM($H$42:DE$42)=1,$G$136*($G128/SUM($G$127:$G$132)),0),0)</f>
        <v>0</v>
      </c>
      <c r="DF138" s="283">
        <f>IFERROR(IF(SUM($H$42:DF$42)=1,$G$136*($G128/SUM($G$127:$G$132)),0),0)</f>
        <v>0</v>
      </c>
      <c r="DG138" s="283">
        <f>IFERROR(IF(SUM($H$42:DG$42)=1,$G$136*($G128/SUM($G$127:$G$132)),0),0)</f>
        <v>0</v>
      </c>
      <c r="DH138" s="283">
        <f>IFERROR(IF(SUM($H$42:DH$42)=1,$G$136*($G128/SUM($G$127:$G$132)),0),0)</f>
        <v>0</v>
      </c>
      <c r="DI138" s="283">
        <f>IFERROR(IF(SUM($H$42:DI$42)=1,$G$136*($G128/SUM($G$127:$G$132)),0),0)</f>
        <v>0</v>
      </c>
      <c r="DJ138" s="283">
        <f>IFERROR(IF(SUM($H$42:DJ$42)=1,$G$136*($G128/SUM($G$127:$G$132)),0),0)</f>
        <v>0</v>
      </c>
      <c r="DK138" s="283">
        <f>IFERROR(IF(SUM($H$42:DK$42)=1,$G$136*($G128/SUM($G$127:$G$132)),0),0)</f>
        <v>0</v>
      </c>
      <c r="DL138" s="283">
        <f>IFERROR(IF(SUM($H$42:DL$42)=1,$G$136*($G128/SUM($G$127:$G$132)),0),0)</f>
        <v>0</v>
      </c>
      <c r="DM138" s="283">
        <f>IFERROR(IF(SUM($H$42:DM$42)=1,$G$136*($G128/SUM($G$127:$G$132)),0),0)</f>
        <v>0</v>
      </c>
      <c r="DN138" s="283">
        <f>IFERROR(IF(SUM($H$42:DN$42)=1,$G$136*($G128/SUM($G$127:$G$132)),0),0)</f>
        <v>0</v>
      </c>
      <c r="DO138" s="283">
        <f>IFERROR(IF(SUM($H$42:DO$42)=1,$G$136*($G128/SUM($G$127:$G$132)),0),0)</f>
        <v>0</v>
      </c>
      <c r="DP138" s="283">
        <f>IFERROR(IF(SUM($H$42:DP$42)=1,$G$136*($G128/SUM($G$127:$G$132)),0),0)</f>
        <v>0</v>
      </c>
      <c r="DQ138" s="283">
        <f>IFERROR(IF(SUM($H$42:DQ$42)=1,$G$136*($G128/SUM($G$127:$G$132)),0),0)</f>
        <v>0</v>
      </c>
      <c r="DR138" s="283">
        <f>IFERROR(IF(SUM($H$42:DR$42)=1,$G$136*($G128/SUM($G$127:$G$132)),0),0)</f>
        <v>0</v>
      </c>
      <c r="DS138" s="283">
        <f>IFERROR(IF(SUM($H$42:DS$42)=1,$G$136*($G128/SUM($G$127:$G$132)),0),0)</f>
        <v>0</v>
      </c>
      <c r="DT138" s="279"/>
    </row>
    <row r="139" spans="3:124" x14ac:dyDescent="0.3">
      <c r="C139" s="279"/>
      <c r="D139" s="280" t="s">
        <v>452</v>
      </c>
      <c r="E139" s="280"/>
      <c r="F139" s="281" t="str">
        <f t="shared" si="88"/>
        <v>INR Mn</v>
      </c>
      <c r="G139" s="282">
        <f t="shared" si="89"/>
        <v>666.83625225927449</v>
      </c>
      <c r="H139" s="283">
        <f>IFERROR(IF(SUM($H$42:H$42)=1,$G$136*($G129/SUM($G$127:$G$132)),0),0)</f>
        <v>0</v>
      </c>
      <c r="I139" s="283">
        <f>IFERROR(IF(SUM($H$42:I$42)=1,$G$136*($G129/SUM($G$127:$G$132)),0),0)</f>
        <v>0</v>
      </c>
      <c r="J139" s="283">
        <f>IFERROR(IF(SUM($H$42:J$42)=1,$G$136*($G129/SUM($G$127:$G$132)),0),0)</f>
        <v>0</v>
      </c>
      <c r="K139" s="283">
        <f>IFERROR(IF(SUM($H$42:K$42)=1,$G$136*($G129/SUM($G$127:$G$132)),0),0)</f>
        <v>0</v>
      </c>
      <c r="L139" s="283">
        <f>IFERROR(IF(SUM($H$42:L$42)=1,$G$136*($G129/SUM($G$127:$G$132)),0),0)</f>
        <v>0</v>
      </c>
      <c r="M139" s="283">
        <f>IFERROR(IF(SUM($H$42:M$42)=1,$G$136*($G129/SUM($G$127:$G$132)),0),0)</f>
        <v>0</v>
      </c>
      <c r="N139" s="283">
        <f>IFERROR(IF(SUM($H$42:N$42)=1,$G$136*($G129/SUM($G$127:$G$132)),0),0)</f>
        <v>0</v>
      </c>
      <c r="O139" s="283">
        <f>IFERROR(IF(SUM($H$42:O$42)=1,$G$136*($G129/SUM($G$127:$G$132)),0),0)</f>
        <v>0</v>
      </c>
      <c r="P139" s="283">
        <f>IFERROR(IF(SUM($H$42:P$42)=1,$G$136*($G129/SUM($G$127:$G$132)),0),0)</f>
        <v>0</v>
      </c>
      <c r="Q139" s="283">
        <f>IFERROR(IF(SUM($H$42:Q$42)=1,$G$136*($G129/SUM($G$127:$G$132)),0),0)</f>
        <v>0</v>
      </c>
      <c r="R139" s="283">
        <f>IFERROR(IF(SUM($H$42:R$42)=1,$G$136*($G129/SUM($G$127:$G$132)),0),0)</f>
        <v>0</v>
      </c>
      <c r="S139" s="283">
        <f>IFERROR(IF(SUM($H$42:S$42)=1,$G$136*($G129/SUM($G$127:$G$132)),0),0)</f>
        <v>0</v>
      </c>
      <c r="T139" s="283">
        <f>IFERROR(IF(SUM($H$42:T$42)=1,$G$136*($G129/SUM($G$127:$G$132)),0),0)</f>
        <v>0</v>
      </c>
      <c r="U139" s="283">
        <f>IFERROR(IF(SUM($H$42:U$42)=1,$G$136*($G129/SUM($G$127:$G$132)),0),0)</f>
        <v>0</v>
      </c>
      <c r="V139" s="283">
        <f>IFERROR(IF(SUM($H$42:V$42)=1,$G$136*($G129/SUM($G$127:$G$132)),0),0)</f>
        <v>0</v>
      </c>
      <c r="W139" s="283">
        <f>IFERROR(IF(SUM($H$42:W$42)=1,$G$136*($G129/SUM($G$127:$G$132)),0),0)</f>
        <v>0</v>
      </c>
      <c r="X139" s="283">
        <f>IFERROR(IF(SUM($H$42:X$42)=1,$G$136*($G129/SUM($G$127:$G$132)),0),0)</f>
        <v>0</v>
      </c>
      <c r="Y139" s="283">
        <f>IFERROR(IF(SUM($H$42:Y$42)=1,$G$136*($G129/SUM($G$127:$G$132)),0),0)</f>
        <v>0</v>
      </c>
      <c r="Z139" s="283">
        <f>IFERROR(IF(SUM($H$42:Z$42)=1,$G$136*($G129/SUM($G$127:$G$132)),0),0)</f>
        <v>0</v>
      </c>
      <c r="AA139" s="283">
        <f>IFERROR(IF(SUM($H$42:AA$42)=1,$G$136*($G129/SUM($G$127:$G$132)),0),0)</f>
        <v>666.83625225927449</v>
      </c>
      <c r="AB139" s="283">
        <f>IFERROR(IF(SUM($H$42:AB$42)=1,$G$136*($G129/SUM($G$127:$G$132)),0),0)</f>
        <v>0</v>
      </c>
      <c r="AC139" s="283">
        <f>IFERROR(IF(SUM($H$42:AC$42)=1,$G$136*($G129/SUM($G$127:$G$132)),0),0)</f>
        <v>0</v>
      </c>
      <c r="AD139" s="283">
        <f>IFERROR(IF(SUM($H$42:AD$42)=1,$G$136*($G129/SUM($G$127:$G$132)),0),0)</f>
        <v>0</v>
      </c>
      <c r="AE139" s="283">
        <f>IFERROR(IF(SUM($H$42:AE$42)=1,$G$136*($G129/SUM($G$127:$G$132)),0),0)</f>
        <v>0</v>
      </c>
      <c r="AF139" s="283">
        <f>IFERROR(IF(SUM($H$42:AF$42)=1,$G$136*($G129/SUM($G$127:$G$132)),0),0)</f>
        <v>0</v>
      </c>
      <c r="AG139" s="283">
        <f>IFERROR(IF(SUM($H$42:AG$42)=1,$G$136*($G129/SUM($G$127:$G$132)),0),0)</f>
        <v>0</v>
      </c>
      <c r="AH139" s="283">
        <f>IFERROR(IF(SUM($H$42:AH$42)=1,$G$136*($G129/SUM($G$127:$G$132)),0),0)</f>
        <v>0</v>
      </c>
      <c r="AI139" s="283">
        <f>IFERROR(IF(SUM($H$42:AI$42)=1,$G$136*($G129/SUM($G$127:$G$132)),0),0)</f>
        <v>0</v>
      </c>
      <c r="AJ139" s="283">
        <f>IFERROR(IF(SUM($H$42:AJ$42)=1,$G$136*($G129/SUM($G$127:$G$132)),0),0)</f>
        <v>0</v>
      </c>
      <c r="AK139" s="283">
        <f>IFERROR(IF(SUM($H$42:AK$42)=1,$G$136*($G129/SUM($G$127:$G$132)),0),0)</f>
        <v>0</v>
      </c>
      <c r="AL139" s="283">
        <f>IFERROR(IF(SUM($H$42:AL$42)=1,$G$136*($G129/SUM($G$127:$G$132)),0),0)</f>
        <v>0</v>
      </c>
      <c r="AM139" s="283">
        <f>IFERROR(IF(SUM($H$42:AM$42)=1,$G$136*($G129/SUM($G$127:$G$132)),0),0)</f>
        <v>0</v>
      </c>
      <c r="AN139" s="283">
        <f>IFERROR(IF(SUM($H$42:AN$42)=1,$G$136*($G129/SUM($G$127:$G$132)),0),0)</f>
        <v>0</v>
      </c>
      <c r="AO139" s="283">
        <f>IFERROR(IF(SUM($H$42:AO$42)=1,$G$136*($G129/SUM($G$127:$G$132)),0),0)</f>
        <v>0</v>
      </c>
      <c r="AP139" s="283">
        <f>IFERROR(IF(SUM($H$42:AP$42)=1,$G$136*($G129/SUM($G$127:$G$132)),0),0)</f>
        <v>0</v>
      </c>
      <c r="AQ139" s="283">
        <f>IFERROR(IF(SUM($H$42:AQ$42)=1,$G$136*($G129/SUM($G$127:$G$132)),0),0)</f>
        <v>0</v>
      </c>
      <c r="AR139" s="283">
        <f>IFERROR(IF(SUM($H$42:AR$42)=1,$G$136*($G129/SUM($G$127:$G$132)),0),0)</f>
        <v>0</v>
      </c>
      <c r="AS139" s="283">
        <f>IFERROR(IF(SUM($H$42:AS$42)=1,$G$136*($G129/SUM($G$127:$G$132)),0),0)</f>
        <v>0</v>
      </c>
      <c r="AT139" s="283">
        <f>IFERROR(IF(SUM($H$42:AT$42)=1,$G$136*($G129/SUM($G$127:$G$132)),0),0)</f>
        <v>0</v>
      </c>
      <c r="AU139" s="283">
        <f>IFERROR(IF(SUM($H$42:AU$42)=1,$G$136*($G129/SUM($G$127:$G$132)),0),0)</f>
        <v>0</v>
      </c>
      <c r="AV139" s="283">
        <f>IFERROR(IF(SUM($H$42:AV$42)=1,$G$136*($G129/SUM($G$127:$G$132)),0),0)</f>
        <v>0</v>
      </c>
      <c r="AW139" s="283">
        <f>IFERROR(IF(SUM($H$42:AW$42)=1,$G$136*($G129/SUM($G$127:$G$132)),0),0)</f>
        <v>0</v>
      </c>
      <c r="AX139" s="283">
        <f>IFERROR(IF(SUM($H$42:AX$42)=1,$G$136*($G129/SUM($G$127:$G$132)),0),0)</f>
        <v>0</v>
      </c>
      <c r="AY139" s="283">
        <f>IFERROR(IF(SUM($H$42:AY$42)=1,$G$136*($G129/SUM($G$127:$G$132)),0),0)</f>
        <v>0</v>
      </c>
      <c r="AZ139" s="283">
        <f>IFERROR(IF(SUM($H$42:AZ$42)=1,$G$136*($G129/SUM($G$127:$G$132)),0),0)</f>
        <v>0</v>
      </c>
      <c r="BA139" s="283">
        <f>IFERROR(IF(SUM($H$42:BA$42)=1,$G$136*($G129/SUM($G$127:$G$132)),0),0)</f>
        <v>0</v>
      </c>
      <c r="BB139" s="283">
        <f>IFERROR(IF(SUM($H$42:BB$42)=1,$G$136*($G129/SUM($G$127:$G$132)),0),0)</f>
        <v>0</v>
      </c>
      <c r="BC139" s="283">
        <f>IFERROR(IF(SUM($H$42:BC$42)=1,$G$136*($G129/SUM($G$127:$G$132)),0),0)</f>
        <v>0</v>
      </c>
      <c r="BD139" s="283">
        <f>IFERROR(IF(SUM($H$42:BD$42)=1,$G$136*($G129/SUM($G$127:$G$132)),0),0)</f>
        <v>0</v>
      </c>
      <c r="BE139" s="283">
        <f>IFERROR(IF(SUM($H$42:BE$42)=1,$G$136*($G129/SUM($G$127:$G$132)),0),0)</f>
        <v>0</v>
      </c>
      <c r="BF139" s="283">
        <f>IFERROR(IF(SUM($H$42:BF$42)=1,$G$136*($G129/SUM($G$127:$G$132)),0),0)</f>
        <v>0</v>
      </c>
      <c r="BG139" s="283">
        <f>IFERROR(IF(SUM($H$42:BG$42)=1,$G$136*($G129/SUM($G$127:$G$132)),0),0)</f>
        <v>0</v>
      </c>
      <c r="BH139" s="283">
        <f>IFERROR(IF(SUM($H$42:BH$42)=1,$G$136*($G129/SUM($G$127:$G$132)),0),0)</f>
        <v>0</v>
      </c>
      <c r="BI139" s="283">
        <f>IFERROR(IF(SUM($H$42:BI$42)=1,$G$136*($G129/SUM($G$127:$G$132)),0),0)</f>
        <v>0</v>
      </c>
      <c r="BJ139" s="283">
        <f>IFERROR(IF(SUM($H$42:BJ$42)=1,$G$136*($G129/SUM($G$127:$G$132)),0),0)</f>
        <v>0</v>
      </c>
      <c r="BK139" s="283">
        <f>IFERROR(IF(SUM($H$42:BK$42)=1,$G$136*($G129/SUM($G$127:$G$132)),0),0)</f>
        <v>0</v>
      </c>
      <c r="BL139" s="283">
        <f>IFERROR(IF(SUM($H$42:BL$42)=1,$G$136*($G129/SUM($G$127:$G$132)),0),0)</f>
        <v>0</v>
      </c>
      <c r="BM139" s="283">
        <f>IFERROR(IF(SUM($H$42:BM$42)=1,$G$136*($G129/SUM($G$127:$G$132)),0),0)</f>
        <v>0</v>
      </c>
      <c r="BN139" s="283">
        <f>IFERROR(IF(SUM($H$42:BN$42)=1,$G$136*($G129/SUM($G$127:$G$132)),0),0)</f>
        <v>0</v>
      </c>
      <c r="BO139" s="283">
        <f>IFERROR(IF(SUM($H$42:BO$42)=1,$G$136*($G129/SUM($G$127:$G$132)),0),0)</f>
        <v>0</v>
      </c>
      <c r="BP139" s="283">
        <f>IFERROR(IF(SUM($H$42:BP$42)=1,$G$136*($G129/SUM($G$127:$G$132)),0),0)</f>
        <v>0</v>
      </c>
      <c r="BQ139" s="283">
        <f>IFERROR(IF(SUM($H$42:BQ$42)=1,$G$136*($G129/SUM($G$127:$G$132)),0),0)</f>
        <v>0</v>
      </c>
      <c r="BR139" s="283">
        <f>IFERROR(IF(SUM($H$42:BR$42)=1,$G$136*($G129/SUM($G$127:$G$132)),0),0)</f>
        <v>0</v>
      </c>
      <c r="BS139" s="283">
        <f>IFERROR(IF(SUM($H$42:BS$42)=1,$G$136*($G129/SUM($G$127:$G$132)),0),0)</f>
        <v>0</v>
      </c>
      <c r="BT139" s="283">
        <f>IFERROR(IF(SUM($H$42:BT$42)=1,$G$136*($G129/SUM($G$127:$G$132)),0),0)</f>
        <v>0</v>
      </c>
      <c r="BU139" s="283">
        <f>IFERROR(IF(SUM($H$42:BU$42)=1,$G$136*($G129/SUM($G$127:$G$132)),0),0)</f>
        <v>0</v>
      </c>
      <c r="BV139" s="283">
        <f>IFERROR(IF(SUM($H$42:BV$42)=1,$G$136*($G129/SUM($G$127:$G$132)),0),0)</f>
        <v>0</v>
      </c>
      <c r="BW139" s="283">
        <f>IFERROR(IF(SUM($H$42:BW$42)=1,$G$136*($G129/SUM($G$127:$G$132)),0),0)</f>
        <v>0</v>
      </c>
      <c r="BX139" s="283">
        <f>IFERROR(IF(SUM($H$42:BX$42)=1,$G$136*($G129/SUM($G$127:$G$132)),0),0)</f>
        <v>0</v>
      </c>
      <c r="BY139" s="283">
        <f>IFERROR(IF(SUM($H$42:BY$42)=1,$G$136*($G129/SUM($G$127:$G$132)),0),0)</f>
        <v>0</v>
      </c>
      <c r="BZ139" s="283">
        <f>IFERROR(IF(SUM($H$42:BZ$42)=1,$G$136*($G129/SUM($G$127:$G$132)),0),0)</f>
        <v>0</v>
      </c>
      <c r="CA139" s="283">
        <f>IFERROR(IF(SUM($H$42:CA$42)=1,$G$136*($G129/SUM($G$127:$G$132)),0),0)</f>
        <v>0</v>
      </c>
      <c r="CB139" s="283">
        <f>IFERROR(IF(SUM($H$42:CB$42)=1,$G$136*($G129/SUM($G$127:$G$132)),0),0)</f>
        <v>0</v>
      </c>
      <c r="CC139" s="283">
        <f>IFERROR(IF(SUM($H$42:CC$42)=1,$G$136*($G129/SUM($G$127:$G$132)),0),0)</f>
        <v>0</v>
      </c>
      <c r="CD139" s="283">
        <f>IFERROR(IF(SUM($H$42:CD$42)=1,$G$136*($G129/SUM($G$127:$G$132)),0),0)</f>
        <v>0</v>
      </c>
      <c r="CE139" s="283">
        <f>IFERROR(IF(SUM($H$42:CE$42)=1,$G$136*($G129/SUM($G$127:$G$132)),0),0)</f>
        <v>0</v>
      </c>
      <c r="CF139" s="283">
        <f>IFERROR(IF(SUM($H$42:CF$42)=1,$G$136*($G129/SUM($G$127:$G$132)),0),0)</f>
        <v>0</v>
      </c>
      <c r="CG139" s="283">
        <f>IFERROR(IF(SUM($H$42:CG$42)=1,$G$136*($G129/SUM($G$127:$G$132)),0),0)</f>
        <v>0</v>
      </c>
      <c r="CH139" s="283">
        <f>IFERROR(IF(SUM($H$42:CH$42)=1,$G$136*($G129/SUM($G$127:$G$132)),0),0)</f>
        <v>0</v>
      </c>
      <c r="CI139" s="283">
        <f>IFERROR(IF(SUM($H$42:CI$42)=1,$G$136*($G129/SUM($G$127:$G$132)),0),0)</f>
        <v>0</v>
      </c>
      <c r="CJ139" s="283">
        <f>IFERROR(IF(SUM($H$42:CJ$42)=1,$G$136*($G129/SUM($G$127:$G$132)),0),0)</f>
        <v>0</v>
      </c>
      <c r="CK139" s="283">
        <f>IFERROR(IF(SUM($H$42:CK$42)=1,$G$136*($G129/SUM($G$127:$G$132)),0),0)</f>
        <v>0</v>
      </c>
      <c r="CL139" s="283">
        <f>IFERROR(IF(SUM($H$42:CL$42)=1,$G$136*($G129/SUM($G$127:$G$132)),0),0)</f>
        <v>0</v>
      </c>
      <c r="CM139" s="283">
        <f>IFERROR(IF(SUM($H$42:CM$42)=1,$G$136*($G129/SUM($G$127:$G$132)),0),0)</f>
        <v>0</v>
      </c>
      <c r="CN139" s="283">
        <f>IFERROR(IF(SUM($H$42:CN$42)=1,$G$136*($G129/SUM($G$127:$G$132)),0),0)</f>
        <v>0</v>
      </c>
      <c r="CO139" s="283">
        <f>IFERROR(IF(SUM($H$42:CO$42)=1,$G$136*($G129/SUM($G$127:$G$132)),0),0)</f>
        <v>0</v>
      </c>
      <c r="CP139" s="283">
        <f>IFERROR(IF(SUM($H$42:CP$42)=1,$G$136*($G129/SUM($G$127:$G$132)),0),0)</f>
        <v>0</v>
      </c>
      <c r="CQ139" s="283">
        <f>IFERROR(IF(SUM($H$42:CQ$42)=1,$G$136*($G129/SUM($G$127:$G$132)),0),0)</f>
        <v>0</v>
      </c>
      <c r="CR139" s="283">
        <f>IFERROR(IF(SUM($H$42:CR$42)=1,$G$136*($G129/SUM($G$127:$G$132)),0),0)</f>
        <v>0</v>
      </c>
      <c r="CS139" s="283">
        <f>IFERROR(IF(SUM($H$42:CS$42)=1,$G$136*($G129/SUM($G$127:$G$132)),0),0)</f>
        <v>0</v>
      </c>
      <c r="CT139" s="283">
        <f>IFERROR(IF(SUM($H$42:CT$42)=1,$G$136*($G129/SUM($G$127:$G$132)),0),0)</f>
        <v>0</v>
      </c>
      <c r="CU139" s="283">
        <f>IFERROR(IF(SUM($H$42:CU$42)=1,$G$136*($G129/SUM($G$127:$G$132)),0),0)</f>
        <v>0</v>
      </c>
      <c r="CV139" s="283">
        <f>IFERROR(IF(SUM($H$42:CV$42)=1,$G$136*($G129/SUM($G$127:$G$132)),0),0)</f>
        <v>0</v>
      </c>
      <c r="CW139" s="283">
        <f>IFERROR(IF(SUM($H$42:CW$42)=1,$G$136*($G129/SUM($G$127:$G$132)),0),0)</f>
        <v>0</v>
      </c>
      <c r="CX139" s="283">
        <f>IFERROR(IF(SUM($H$42:CX$42)=1,$G$136*($G129/SUM($G$127:$G$132)),0),0)</f>
        <v>0</v>
      </c>
      <c r="CY139" s="283">
        <f>IFERROR(IF(SUM($H$42:CY$42)=1,$G$136*($G129/SUM($G$127:$G$132)),0),0)</f>
        <v>0</v>
      </c>
      <c r="CZ139" s="283">
        <f>IFERROR(IF(SUM($H$42:CZ$42)=1,$G$136*($G129/SUM($G$127:$G$132)),0),0)</f>
        <v>0</v>
      </c>
      <c r="DA139" s="283">
        <f>IFERROR(IF(SUM($H$42:DA$42)=1,$G$136*($G129/SUM($G$127:$G$132)),0),0)</f>
        <v>0</v>
      </c>
      <c r="DB139" s="283">
        <f>IFERROR(IF(SUM($H$42:DB$42)=1,$G$136*($G129/SUM($G$127:$G$132)),0),0)</f>
        <v>0</v>
      </c>
      <c r="DC139" s="283">
        <f>IFERROR(IF(SUM($H$42:DC$42)=1,$G$136*($G129/SUM($G$127:$G$132)),0),0)</f>
        <v>0</v>
      </c>
      <c r="DD139" s="283">
        <f>IFERROR(IF(SUM($H$42:DD$42)=1,$G$136*($G129/SUM($G$127:$G$132)),0),0)</f>
        <v>0</v>
      </c>
      <c r="DE139" s="283">
        <f>IFERROR(IF(SUM($H$42:DE$42)=1,$G$136*($G129/SUM($G$127:$G$132)),0),0)</f>
        <v>0</v>
      </c>
      <c r="DF139" s="283">
        <f>IFERROR(IF(SUM($H$42:DF$42)=1,$G$136*($G129/SUM($G$127:$G$132)),0),0)</f>
        <v>0</v>
      </c>
      <c r="DG139" s="283">
        <f>IFERROR(IF(SUM($H$42:DG$42)=1,$G$136*($G129/SUM($G$127:$G$132)),0),0)</f>
        <v>0</v>
      </c>
      <c r="DH139" s="283">
        <f>IFERROR(IF(SUM($H$42:DH$42)=1,$G$136*($G129/SUM($G$127:$G$132)),0),0)</f>
        <v>0</v>
      </c>
      <c r="DI139" s="283">
        <f>IFERROR(IF(SUM($H$42:DI$42)=1,$G$136*($G129/SUM($G$127:$G$132)),0),0)</f>
        <v>0</v>
      </c>
      <c r="DJ139" s="283">
        <f>IFERROR(IF(SUM($H$42:DJ$42)=1,$G$136*($G129/SUM($G$127:$G$132)),0),0)</f>
        <v>0</v>
      </c>
      <c r="DK139" s="283">
        <f>IFERROR(IF(SUM($H$42:DK$42)=1,$G$136*($G129/SUM($G$127:$G$132)),0),0)</f>
        <v>0</v>
      </c>
      <c r="DL139" s="283">
        <f>IFERROR(IF(SUM($H$42:DL$42)=1,$G$136*($G129/SUM($G$127:$G$132)),0),0)</f>
        <v>0</v>
      </c>
      <c r="DM139" s="283">
        <f>IFERROR(IF(SUM($H$42:DM$42)=1,$G$136*($G129/SUM($G$127:$G$132)),0),0)</f>
        <v>0</v>
      </c>
      <c r="DN139" s="283">
        <f>IFERROR(IF(SUM($H$42:DN$42)=1,$G$136*($G129/SUM($G$127:$G$132)),0),0)</f>
        <v>0</v>
      </c>
      <c r="DO139" s="283">
        <f>IFERROR(IF(SUM($H$42:DO$42)=1,$G$136*($G129/SUM($G$127:$G$132)),0),0)</f>
        <v>0</v>
      </c>
      <c r="DP139" s="283">
        <f>IFERROR(IF(SUM($H$42:DP$42)=1,$G$136*($G129/SUM($G$127:$G$132)),0),0)</f>
        <v>0</v>
      </c>
      <c r="DQ139" s="283">
        <f>IFERROR(IF(SUM($H$42:DQ$42)=1,$G$136*($G129/SUM($G$127:$G$132)),0),0)</f>
        <v>0</v>
      </c>
      <c r="DR139" s="283">
        <f>IFERROR(IF(SUM($H$42:DR$42)=1,$G$136*($G129/SUM($G$127:$G$132)),0),0)</f>
        <v>0</v>
      </c>
      <c r="DS139" s="283">
        <f>IFERROR(IF(SUM($H$42:DS$42)=1,$G$136*($G129/SUM($G$127:$G$132)),0),0)</f>
        <v>0</v>
      </c>
      <c r="DT139" s="279"/>
    </row>
    <row r="140" spans="3:124" x14ac:dyDescent="0.3">
      <c r="C140" s="279"/>
      <c r="D140" s="280" t="s">
        <v>453</v>
      </c>
      <c r="E140" s="280"/>
      <c r="F140" s="281" t="str">
        <f t="shared" si="88"/>
        <v>INR Mn</v>
      </c>
      <c r="G140" s="282">
        <f t="shared" si="89"/>
        <v>29.692272692626236</v>
      </c>
      <c r="H140" s="283">
        <f>IFERROR(IF(SUM($H$42:H$42)=1,$G$136*($G130/SUM($G$127:$G$132)),0),0)</f>
        <v>0</v>
      </c>
      <c r="I140" s="283">
        <f>IFERROR(IF(SUM($H$42:I$42)=1,$G$136*($G130/SUM($G$127:$G$132)),0),0)</f>
        <v>0</v>
      </c>
      <c r="J140" s="283">
        <f>IFERROR(IF(SUM($H$42:J$42)=1,$G$136*($G130/SUM($G$127:$G$132)),0),0)</f>
        <v>0</v>
      </c>
      <c r="K140" s="283">
        <f>IFERROR(IF(SUM($H$42:K$42)=1,$G$136*($G130/SUM($G$127:$G$132)),0),0)</f>
        <v>0</v>
      </c>
      <c r="L140" s="283">
        <f>IFERROR(IF(SUM($H$42:L$42)=1,$G$136*($G130/SUM($G$127:$G$132)),0),0)</f>
        <v>0</v>
      </c>
      <c r="M140" s="283">
        <f>IFERROR(IF(SUM($H$42:M$42)=1,$G$136*($G130/SUM($G$127:$G$132)),0),0)</f>
        <v>0</v>
      </c>
      <c r="N140" s="283">
        <f>IFERROR(IF(SUM($H$42:N$42)=1,$G$136*($G130/SUM($G$127:$G$132)),0),0)</f>
        <v>0</v>
      </c>
      <c r="O140" s="283">
        <f>IFERROR(IF(SUM($H$42:O$42)=1,$G$136*($G130/SUM($G$127:$G$132)),0),0)</f>
        <v>0</v>
      </c>
      <c r="P140" s="283">
        <f>IFERROR(IF(SUM($H$42:P$42)=1,$G$136*($G130/SUM($G$127:$G$132)),0),0)</f>
        <v>0</v>
      </c>
      <c r="Q140" s="283">
        <f>IFERROR(IF(SUM($H$42:Q$42)=1,$G$136*($G130/SUM($G$127:$G$132)),0),0)</f>
        <v>0</v>
      </c>
      <c r="R140" s="283">
        <f>IFERROR(IF(SUM($H$42:R$42)=1,$G$136*($G130/SUM($G$127:$G$132)),0),0)</f>
        <v>0</v>
      </c>
      <c r="S140" s="283">
        <f>IFERROR(IF(SUM($H$42:S$42)=1,$G$136*($G130/SUM($G$127:$G$132)),0),0)</f>
        <v>0</v>
      </c>
      <c r="T140" s="283">
        <f>IFERROR(IF(SUM($H$42:T$42)=1,$G$136*($G130/SUM($G$127:$G$132)),0),0)</f>
        <v>0</v>
      </c>
      <c r="U140" s="283">
        <f>IFERROR(IF(SUM($H$42:U$42)=1,$G$136*($G130/SUM($G$127:$G$132)),0),0)</f>
        <v>0</v>
      </c>
      <c r="V140" s="283">
        <f>IFERROR(IF(SUM($H$42:V$42)=1,$G$136*($G130/SUM($G$127:$G$132)),0),0)</f>
        <v>0</v>
      </c>
      <c r="W140" s="283">
        <f>IFERROR(IF(SUM($H$42:W$42)=1,$G$136*($G130/SUM($G$127:$G$132)),0),0)</f>
        <v>0</v>
      </c>
      <c r="X140" s="283">
        <f>IFERROR(IF(SUM($H$42:X$42)=1,$G$136*($G130/SUM($G$127:$G$132)),0),0)</f>
        <v>0</v>
      </c>
      <c r="Y140" s="283">
        <f>IFERROR(IF(SUM($H$42:Y$42)=1,$G$136*($G130/SUM($G$127:$G$132)),0),0)</f>
        <v>0</v>
      </c>
      <c r="Z140" s="283">
        <f>IFERROR(IF(SUM($H$42:Z$42)=1,$G$136*($G130/SUM($G$127:$G$132)),0),0)</f>
        <v>0</v>
      </c>
      <c r="AA140" s="283">
        <f>IFERROR(IF(SUM($H$42:AA$42)=1,$G$136*($G130/SUM($G$127:$G$132)),0),0)</f>
        <v>29.692272692626236</v>
      </c>
      <c r="AB140" s="283">
        <f>IFERROR(IF(SUM($H$42:AB$42)=1,$G$136*($G130/SUM($G$127:$G$132)),0),0)</f>
        <v>0</v>
      </c>
      <c r="AC140" s="283">
        <f>IFERROR(IF(SUM($H$42:AC$42)=1,$G$136*($G130/SUM($G$127:$G$132)),0),0)</f>
        <v>0</v>
      </c>
      <c r="AD140" s="283">
        <f>IFERROR(IF(SUM($H$42:AD$42)=1,$G$136*($G130/SUM($G$127:$G$132)),0),0)</f>
        <v>0</v>
      </c>
      <c r="AE140" s="283">
        <f>IFERROR(IF(SUM($H$42:AE$42)=1,$G$136*($G130/SUM($G$127:$G$132)),0),0)</f>
        <v>0</v>
      </c>
      <c r="AF140" s="283">
        <f>IFERROR(IF(SUM($H$42:AF$42)=1,$G$136*($G130/SUM($G$127:$G$132)),0),0)</f>
        <v>0</v>
      </c>
      <c r="AG140" s="283">
        <f>IFERROR(IF(SUM($H$42:AG$42)=1,$G$136*($G130/SUM($G$127:$G$132)),0),0)</f>
        <v>0</v>
      </c>
      <c r="AH140" s="283">
        <f>IFERROR(IF(SUM($H$42:AH$42)=1,$G$136*($G130/SUM($G$127:$G$132)),0),0)</f>
        <v>0</v>
      </c>
      <c r="AI140" s="283">
        <f>IFERROR(IF(SUM($H$42:AI$42)=1,$G$136*($G130/SUM($G$127:$G$132)),0),0)</f>
        <v>0</v>
      </c>
      <c r="AJ140" s="283">
        <f>IFERROR(IF(SUM($H$42:AJ$42)=1,$G$136*($G130/SUM($G$127:$G$132)),0),0)</f>
        <v>0</v>
      </c>
      <c r="AK140" s="283">
        <f>IFERROR(IF(SUM($H$42:AK$42)=1,$G$136*($G130/SUM($G$127:$G$132)),0),0)</f>
        <v>0</v>
      </c>
      <c r="AL140" s="283">
        <f>IFERROR(IF(SUM($H$42:AL$42)=1,$G$136*($G130/SUM($G$127:$G$132)),0),0)</f>
        <v>0</v>
      </c>
      <c r="AM140" s="283">
        <f>IFERROR(IF(SUM($H$42:AM$42)=1,$G$136*($G130/SUM($G$127:$G$132)),0),0)</f>
        <v>0</v>
      </c>
      <c r="AN140" s="283">
        <f>IFERROR(IF(SUM($H$42:AN$42)=1,$G$136*($G130/SUM($G$127:$G$132)),0),0)</f>
        <v>0</v>
      </c>
      <c r="AO140" s="283">
        <f>IFERROR(IF(SUM($H$42:AO$42)=1,$G$136*($G130/SUM($G$127:$G$132)),0),0)</f>
        <v>0</v>
      </c>
      <c r="AP140" s="283">
        <f>IFERROR(IF(SUM($H$42:AP$42)=1,$G$136*($G130/SUM($G$127:$G$132)),0),0)</f>
        <v>0</v>
      </c>
      <c r="AQ140" s="283">
        <f>IFERROR(IF(SUM($H$42:AQ$42)=1,$G$136*($G130/SUM($G$127:$G$132)),0),0)</f>
        <v>0</v>
      </c>
      <c r="AR140" s="283">
        <f>IFERROR(IF(SUM($H$42:AR$42)=1,$G$136*($G130/SUM($G$127:$G$132)),0),0)</f>
        <v>0</v>
      </c>
      <c r="AS140" s="283">
        <f>IFERROR(IF(SUM($H$42:AS$42)=1,$G$136*($G130/SUM($G$127:$G$132)),0),0)</f>
        <v>0</v>
      </c>
      <c r="AT140" s="283">
        <f>IFERROR(IF(SUM($H$42:AT$42)=1,$G$136*($G130/SUM($G$127:$G$132)),0),0)</f>
        <v>0</v>
      </c>
      <c r="AU140" s="283">
        <f>IFERROR(IF(SUM($H$42:AU$42)=1,$G$136*($G130/SUM($G$127:$G$132)),0),0)</f>
        <v>0</v>
      </c>
      <c r="AV140" s="283">
        <f>IFERROR(IF(SUM($H$42:AV$42)=1,$G$136*($G130/SUM($G$127:$G$132)),0),0)</f>
        <v>0</v>
      </c>
      <c r="AW140" s="283">
        <f>IFERROR(IF(SUM($H$42:AW$42)=1,$G$136*($G130/SUM($G$127:$G$132)),0),0)</f>
        <v>0</v>
      </c>
      <c r="AX140" s="283">
        <f>IFERROR(IF(SUM($H$42:AX$42)=1,$G$136*($G130/SUM($G$127:$G$132)),0),0)</f>
        <v>0</v>
      </c>
      <c r="AY140" s="283">
        <f>IFERROR(IF(SUM($H$42:AY$42)=1,$G$136*($G130/SUM($G$127:$G$132)),0),0)</f>
        <v>0</v>
      </c>
      <c r="AZ140" s="283">
        <f>IFERROR(IF(SUM($H$42:AZ$42)=1,$G$136*($G130/SUM($G$127:$G$132)),0),0)</f>
        <v>0</v>
      </c>
      <c r="BA140" s="283">
        <f>IFERROR(IF(SUM($H$42:BA$42)=1,$G$136*($G130/SUM($G$127:$G$132)),0),0)</f>
        <v>0</v>
      </c>
      <c r="BB140" s="283">
        <f>IFERROR(IF(SUM($H$42:BB$42)=1,$G$136*($G130/SUM($G$127:$G$132)),0),0)</f>
        <v>0</v>
      </c>
      <c r="BC140" s="283">
        <f>IFERROR(IF(SUM($H$42:BC$42)=1,$G$136*($G130/SUM($G$127:$G$132)),0),0)</f>
        <v>0</v>
      </c>
      <c r="BD140" s="283">
        <f>IFERROR(IF(SUM($H$42:BD$42)=1,$G$136*($G130/SUM($G$127:$G$132)),0),0)</f>
        <v>0</v>
      </c>
      <c r="BE140" s="283">
        <f>IFERROR(IF(SUM($H$42:BE$42)=1,$G$136*($G130/SUM($G$127:$G$132)),0),0)</f>
        <v>0</v>
      </c>
      <c r="BF140" s="283">
        <f>IFERROR(IF(SUM($H$42:BF$42)=1,$G$136*($G130/SUM($G$127:$G$132)),0),0)</f>
        <v>0</v>
      </c>
      <c r="BG140" s="283">
        <f>IFERROR(IF(SUM($H$42:BG$42)=1,$G$136*($G130/SUM($G$127:$G$132)),0),0)</f>
        <v>0</v>
      </c>
      <c r="BH140" s="283">
        <f>IFERROR(IF(SUM($H$42:BH$42)=1,$G$136*($G130/SUM($G$127:$G$132)),0),0)</f>
        <v>0</v>
      </c>
      <c r="BI140" s="283">
        <f>IFERROR(IF(SUM($H$42:BI$42)=1,$G$136*($G130/SUM($G$127:$G$132)),0),0)</f>
        <v>0</v>
      </c>
      <c r="BJ140" s="283">
        <f>IFERROR(IF(SUM($H$42:BJ$42)=1,$G$136*($G130/SUM($G$127:$G$132)),0),0)</f>
        <v>0</v>
      </c>
      <c r="BK140" s="283">
        <f>IFERROR(IF(SUM($H$42:BK$42)=1,$G$136*($G130/SUM($G$127:$G$132)),0),0)</f>
        <v>0</v>
      </c>
      <c r="BL140" s="283">
        <f>IFERROR(IF(SUM($H$42:BL$42)=1,$G$136*($G130/SUM($G$127:$G$132)),0),0)</f>
        <v>0</v>
      </c>
      <c r="BM140" s="283">
        <f>IFERROR(IF(SUM($H$42:BM$42)=1,$G$136*($G130/SUM($G$127:$G$132)),0),0)</f>
        <v>0</v>
      </c>
      <c r="BN140" s="283">
        <f>IFERROR(IF(SUM($H$42:BN$42)=1,$G$136*($G130/SUM($G$127:$G$132)),0),0)</f>
        <v>0</v>
      </c>
      <c r="BO140" s="283">
        <f>IFERROR(IF(SUM($H$42:BO$42)=1,$G$136*($G130/SUM($G$127:$G$132)),0),0)</f>
        <v>0</v>
      </c>
      <c r="BP140" s="283">
        <f>IFERROR(IF(SUM($H$42:BP$42)=1,$G$136*($G130/SUM($G$127:$G$132)),0),0)</f>
        <v>0</v>
      </c>
      <c r="BQ140" s="283">
        <f>IFERROR(IF(SUM($H$42:BQ$42)=1,$G$136*($G130/SUM($G$127:$G$132)),0),0)</f>
        <v>0</v>
      </c>
      <c r="BR140" s="283">
        <f>IFERROR(IF(SUM($H$42:BR$42)=1,$G$136*($G130/SUM($G$127:$G$132)),0),0)</f>
        <v>0</v>
      </c>
      <c r="BS140" s="283">
        <f>IFERROR(IF(SUM($H$42:BS$42)=1,$G$136*($G130/SUM($G$127:$G$132)),0),0)</f>
        <v>0</v>
      </c>
      <c r="BT140" s="283">
        <f>IFERROR(IF(SUM($H$42:BT$42)=1,$G$136*($G130/SUM($G$127:$G$132)),0),0)</f>
        <v>0</v>
      </c>
      <c r="BU140" s="283">
        <f>IFERROR(IF(SUM($H$42:BU$42)=1,$G$136*($G130/SUM($G$127:$G$132)),0),0)</f>
        <v>0</v>
      </c>
      <c r="BV140" s="283">
        <f>IFERROR(IF(SUM($H$42:BV$42)=1,$G$136*($G130/SUM($G$127:$G$132)),0),0)</f>
        <v>0</v>
      </c>
      <c r="BW140" s="283">
        <f>IFERROR(IF(SUM($H$42:BW$42)=1,$G$136*($G130/SUM($G$127:$G$132)),0),0)</f>
        <v>0</v>
      </c>
      <c r="BX140" s="283">
        <f>IFERROR(IF(SUM($H$42:BX$42)=1,$G$136*($G130/SUM($G$127:$G$132)),0),0)</f>
        <v>0</v>
      </c>
      <c r="BY140" s="283">
        <f>IFERROR(IF(SUM($H$42:BY$42)=1,$G$136*($G130/SUM($G$127:$G$132)),0),0)</f>
        <v>0</v>
      </c>
      <c r="BZ140" s="283">
        <f>IFERROR(IF(SUM($H$42:BZ$42)=1,$G$136*($G130/SUM($G$127:$G$132)),0),0)</f>
        <v>0</v>
      </c>
      <c r="CA140" s="283">
        <f>IFERROR(IF(SUM($H$42:CA$42)=1,$G$136*($G130/SUM($G$127:$G$132)),0),0)</f>
        <v>0</v>
      </c>
      <c r="CB140" s="283">
        <f>IFERROR(IF(SUM($H$42:CB$42)=1,$G$136*($G130/SUM($G$127:$G$132)),0),0)</f>
        <v>0</v>
      </c>
      <c r="CC140" s="283">
        <f>IFERROR(IF(SUM($H$42:CC$42)=1,$G$136*($G130/SUM($G$127:$G$132)),0),0)</f>
        <v>0</v>
      </c>
      <c r="CD140" s="283">
        <f>IFERROR(IF(SUM($H$42:CD$42)=1,$G$136*($G130/SUM($G$127:$G$132)),0),0)</f>
        <v>0</v>
      </c>
      <c r="CE140" s="283">
        <f>IFERROR(IF(SUM($H$42:CE$42)=1,$G$136*($G130/SUM($G$127:$G$132)),0),0)</f>
        <v>0</v>
      </c>
      <c r="CF140" s="283">
        <f>IFERROR(IF(SUM($H$42:CF$42)=1,$G$136*($G130/SUM($G$127:$G$132)),0),0)</f>
        <v>0</v>
      </c>
      <c r="CG140" s="283">
        <f>IFERROR(IF(SUM($H$42:CG$42)=1,$G$136*($G130/SUM($G$127:$G$132)),0),0)</f>
        <v>0</v>
      </c>
      <c r="CH140" s="283">
        <f>IFERROR(IF(SUM($H$42:CH$42)=1,$G$136*($G130/SUM($G$127:$G$132)),0),0)</f>
        <v>0</v>
      </c>
      <c r="CI140" s="283">
        <f>IFERROR(IF(SUM($H$42:CI$42)=1,$G$136*($G130/SUM($G$127:$G$132)),0),0)</f>
        <v>0</v>
      </c>
      <c r="CJ140" s="283">
        <f>IFERROR(IF(SUM($H$42:CJ$42)=1,$G$136*($G130/SUM($G$127:$G$132)),0),0)</f>
        <v>0</v>
      </c>
      <c r="CK140" s="283">
        <f>IFERROR(IF(SUM($H$42:CK$42)=1,$G$136*($G130/SUM($G$127:$G$132)),0),0)</f>
        <v>0</v>
      </c>
      <c r="CL140" s="283">
        <f>IFERROR(IF(SUM($H$42:CL$42)=1,$G$136*($G130/SUM($G$127:$G$132)),0),0)</f>
        <v>0</v>
      </c>
      <c r="CM140" s="283">
        <f>IFERROR(IF(SUM($H$42:CM$42)=1,$G$136*($G130/SUM($G$127:$G$132)),0),0)</f>
        <v>0</v>
      </c>
      <c r="CN140" s="283">
        <f>IFERROR(IF(SUM($H$42:CN$42)=1,$G$136*($G130/SUM($G$127:$G$132)),0),0)</f>
        <v>0</v>
      </c>
      <c r="CO140" s="283">
        <f>IFERROR(IF(SUM($H$42:CO$42)=1,$G$136*($G130/SUM($G$127:$G$132)),0),0)</f>
        <v>0</v>
      </c>
      <c r="CP140" s="283">
        <f>IFERROR(IF(SUM($H$42:CP$42)=1,$G$136*($G130/SUM($G$127:$G$132)),0),0)</f>
        <v>0</v>
      </c>
      <c r="CQ140" s="283">
        <f>IFERROR(IF(SUM($H$42:CQ$42)=1,$G$136*($G130/SUM($G$127:$G$132)),0),0)</f>
        <v>0</v>
      </c>
      <c r="CR140" s="283">
        <f>IFERROR(IF(SUM($H$42:CR$42)=1,$G$136*($G130/SUM($G$127:$G$132)),0),0)</f>
        <v>0</v>
      </c>
      <c r="CS140" s="283">
        <f>IFERROR(IF(SUM($H$42:CS$42)=1,$G$136*($G130/SUM($G$127:$G$132)),0),0)</f>
        <v>0</v>
      </c>
      <c r="CT140" s="283">
        <f>IFERROR(IF(SUM($H$42:CT$42)=1,$G$136*($G130/SUM($G$127:$G$132)),0),0)</f>
        <v>0</v>
      </c>
      <c r="CU140" s="283">
        <f>IFERROR(IF(SUM($H$42:CU$42)=1,$G$136*($G130/SUM($G$127:$G$132)),0),0)</f>
        <v>0</v>
      </c>
      <c r="CV140" s="283">
        <f>IFERROR(IF(SUM($H$42:CV$42)=1,$G$136*($G130/SUM($G$127:$G$132)),0),0)</f>
        <v>0</v>
      </c>
      <c r="CW140" s="283">
        <f>IFERROR(IF(SUM($H$42:CW$42)=1,$G$136*($G130/SUM($G$127:$G$132)),0),0)</f>
        <v>0</v>
      </c>
      <c r="CX140" s="283">
        <f>IFERROR(IF(SUM($H$42:CX$42)=1,$G$136*($G130/SUM($G$127:$G$132)),0),0)</f>
        <v>0</v>
      </c>
      <c r="CY140" s="283">
        <f>IFERROR(IF(SUM($H$42:CY$42)=1,$G$136*($G130/SUM($G$127:$G$132)),0),0)</f>
        <v>0</v>
      </c>
      <c r="CZ140" s="283">
        <f>IFERROR(IF(SUM($H$42:CZ$42)=1,$G$136*($G130/SUM($G$127:$G$132)),0),0)</f>
        <v>0</v>
      </c>
      <c r="DA140" s="283">
        <f>IFERROR(IF(SUM($H$42:DA$42)=1,$G$136*($G130/SUM($G$127:$G$132)),0),0)</f>
        <v>0</v>
      </c>
      <c r="DB140" s="283">
        <f>IFERROR(IF(SUM($H$42:DB$42)=1,$G$136*($G130/SUM($G$127:$G$132)),0),0)</f>
        <v>0</v>
      </c>
      <c r="DC140" s="283">
        <f>IFERROR(IF(SUM($H$42:DC$42)=1,$G$136*($G130/SUM($G$127:$G$132)),0),0)</f>
        <v>0</v>
      </c>
      <c r="DD140" s="283">
        <f>IFERROR(IF(SUM($H$42:DD$42)=1,$G$136*($G130/SUM($G$127:$G$132)),0),0)</f>
        <v>0</v>
      </c>
      <c r="DE140" s="283">
        <f>IFERROR(IF(SUM($H$42:DE$42)=1,$G$136*($G130/SUM($G$127:$G$132)),0),0)</f>
        <v>0</v>
      </c>
      <c r="DF140" s="283">
        <f>IFERROR(IF(SUM($H$42:DF$42)=1,$G$136*($G130/SUM($G$127:$G$132)),0),0)</f>
        <v>0</v>
      </c>
      <c r="DG140" s="283">
        <f>IFERROR(IF(SUM($H$42:DG$42)=1,$G$136*($G130/SUM($G$127:$G$132)),0),0)</f>
        <v>0</v>
      </c>
      <c r="DH140" s="283">
        <f>IFERROR(IF(SUM($H$42:DH$42)=1,$G$136*($G130/SUM($G$127:$G$132)),0),0)</f>
        <v>0</v>
      </c>
      <c r="DI140" s="283">
        <f>IFERROR(IF(SUM($H$42:DI$42)=1,$G$136*($G130/SUM($G$127:$G$132)),0),0)</f>
        <v>0</v>
      </c>
      <c r="DJ140" s="283">
        <f>IFERROR(IF(SUM($H$42:DJ$42)=1,$G$136*($G130/SUM($G$127:$G$132)),0),0)</f>
        <v>0</v>
      </c>
      <c r="DK140" s="283">
        <f>IFERROR(IF(SUM($H$42:DK$42)=1,$G$136*($G130/SUM($G$127:$G$132)),0),0)</f>
        <v>0</v>
      </c>
      <c r="DL140" s="283">
        <f>IFERROR(IF(SUM($H$42:DL$42)=1,$G$136*($G130/SUM($G$127:$G$132)),0),0)</f>
        <v>0</v>
      </c>
      <c r="DM140" s="283">
        <f>IFERROR(IF(SUM($H$42:DM$42)=1,$G$136*($G130/SUM($G$127:$G$132)),0),0)</f>
        <v>0</v>
      </c>
      <c r="DN140" s="283">
        <f>IFERROR(IF(SUM($H$42:DN$42)=1,$G$136*($G130/SUM($G$127:$G$132)),0),0)</f>
        <v>0</v>
      </c>
      <c r="DO140" s="283">
        <f>IFERROR(IF(SUM($H$42:DO$42)=1,$G$136*($G130/SUM($G$127:$G$132)),0),0)</f>
        <v>0</v>
      </c>
      <c r="DP140" s="283">
        <f>IFERROR(IF(SUM($H$42:DP$42)=1,$G$136*($G130/SUM($G$127:$G$132)),0),0)</f>
        <v>0</v>
      </c>
      <c r="DQ140" s="283">
        <f>IFERROR(IF(SUM($H$42:DQ$42)=1,$G$136*($G130/SUM($G$127:$G$132)),0),0)</f>
        <v>0</v>
      </c>
      <c r="DR140" s="283">
        <f>IFERROR(IF(SUM($H$42:DR$42)=1,$G$136*($G130/SUM($G$127:$G$132)),0),0)</f>
        <v>0</v>
      </c>
      <c r="DS140" s="283">
        <f>IFERROR(IF(SUM($H$42:DS$42)=1,$G$136*($G130/SUM($G$127:$G$132)),0),0)</f>
        <v>0</v>
      </c>
      <c r="DT140" s="279"/>
    </row>
    <row r="141" spans="3:124" x14ac:dyDescent="0.3">
      <c r="C141" s="279"/>
      <c r="D141" s="280" t="s">
        <v>454</v>
      </c>
      <c r="E141" s="280"/>
      <c r="F141" s="281" t="str">
        <f t="shared" si="88"/>
        <v>INR Mn</v>
      </c>
      <c r="G141" s="282">
        <f>SUM(H141:DS141)</f>
        <v>280.36569477382074</v>
      </c>
      <c r="H141" s="283">
        <f>IFERROR(IF(SUM($H$42:H$42)=1,$G$136*($G131/SUM($G$127:$G$132)),0),0)</f>
        <v>0</v>
      </c>
      <c r="I141" s="283">
        <f>IFERROR(IF(SUM($H$42:I$42)=1,$G$136*($G131/SUM($G$127:$G$132)),0),0)</f>
        <v>0</v>
      </c>
      <c r="J141" s="283">
        <f>IFERROR(IF(SUM($H$42:J$42)=1,$G$136*($G131/SUM($G$127:$G$132)),0),0)</f>
        <v>0</v>
      </c>
      <c r="K141" s="283">
        <f>IFERROR(IF(SUM($H$42:K$42)=1,$G$136*($G131/SUM($G$127:$G$132)),0),0)</f>
        <v>0</v>
      </c>
      <c r="L141" s="283">
        <f>IFERROR(IF(SUM($H$42:L$42)=1,$G$136*($G131/SUM($G$127:$G$132)),0),0)</f>
        <v>0</v>
      </c>
      <c r="M141" s="283">
        <f>IFERROR(IF(SUM($H$42:M$42)=1,$G$136*($G131/SUM($G$127:$G$132)),0),0)</f>
        <v>0</v>
      </c>
      <c r="N141" s="283">
        <f>IFERROR(IF(SUM($H$42:N$42)=1,$G$136*($G131/SUM($G$127:$G$132)),0),0)</f>
        <v>0</v>
      </c>
      <c r="O141" s="283">
        <f>IFERROR(IF(SUM($H$42:O$42)=1,$G$136*($G131/SUM($G$127:$G$132)),0),0)</f>
        <v>0</v>
      </c>
      <c r="P141" s="283">
        <f>IFERROR(IF(SUM($H$42:P$42)=1,$G$136*($G131/SUM($G$127:$G$132)),0),0)</f>
        <v>0</v>
      </c>
      <c r="Q141" s="283">
        <f>IFERROR(IF(SUM($H$42:Q$42)=1,$G$136*($G131/SUM($G$127:$G$132)),0),0)</f>
        <v>0</v>
      </c>
      <c r="R141" s="283">
        <f>IFERROR(IF(SUM($H$42:R$42)=1,$G$136*($G131/SUM($G$127:$G$132)),0),0)</f>
        <v>0</v>
      </c>
      <c r="S141" s="283">
        <f>IFERROR(IF(SUM($H$42:S$42)=1,$G$136*($G131/SUM($G$127:$G$132)),0),0)</f>
        <v>0</v>
      </c>
      <c r="T141" s="283">
        <f>IFERROR(IF(SUM($H$42:T$42)=1,$G$136*($G131/SUM($G$127:$G$132)),0),0)</f>
        <v>0</v>
      </c>
      <c r="U141" s="283">
        <f>IFERROR(IF(SUM($H$42:U$42)=1,$G$136*($G131/SUM($G$127:$G$132)),0),0)</f>
        <v>0</v>
      </c>
      <c r="V141" s="283">
        <f>IFERROR(IF(SUM($H$42:V$42)=1,$G$136*($G131/SUM($G$127:$G$132)),0),0)</f>
        <v>0</v>
      </c>
      <c r="W141" s="283">
        <f>IFERROR(IF(SUM($H$42:W$42)=1,$G$136*($G131/SUM($G$127:$G$132)),0),0)</f>
        <v>0</v>
      </c>
      <c r="X141" s="283">
        <f>IFERROR(IF(SUM($H$42:X$42)=1,$G$136*($G131/SUM($G$127:$G$132)),0),0)</f>
        <v>0</v>
      </c>
      <c r="Y141" s="283">
        <f>IFERROR(IF(SUM($H$42:Y$42)=1,$G$136*($G131/SUM($G$127:$G$132)),0),0)</f>
        <v>0</v>
      </c>
      <c r="Z141" s="283">
        <f>IFERROR(IF(SUM($H$42:Z$42)=1,$G$136*($G131/SUM($G$127:$G$132)),0),0)</f>
        <v>0</v>
      </c>
      <c r="AA141" s="283">
        <f>IFERROR(IF(SUM($H$42:AA$42)=1,$G$136*($G131/SUM($G$127:$G$132)),0),0)</f>
        <v>280.36569477382074</v>
      </c>
      <c r="AB141" s="283">
        <f>IFERROR(IF(SUM($H$42:AB$42)=1,$G$136*($G131/SUM($G$127:$G$132)),0),0)</f>
        <v>0</v>
      </c>
      <c r="AC141" s="283">
        <f>IFERROR(IF(SUM($H$42:AC$42)=1,$G$136*($G131/SUM($G$127:$G$132)),0),0)</f>
        <v>0</v>
      </c>
      <c r="AD141" s="283">
        <f>IFERROR(IF(SUM($H$42:AD$42)=1,$G$136*($G131/SUM($G$127:$G$132)),0),0)</f>
        <v>0</v>
      </c>
      <c r="AE141" s="283">
        <f>IFERROR(IF(SUM($H$42:AE$42)=1,$G$136*($G131/SUM($G$127:$G$132)),0),0)</f>
        <v>0</v>
      </c>
      <c r="AF141" s="283">
        <f>IFERROR(IF(SUM($H$42:AF$42)=1,$G$136*($G131/SUM($G$127:$G$132)),0),0)</f>
        <v>0</v>
      </c>
      <c r="AG141" s="283">
        <f>IFERROR(IF(SUM($H$42:AG$42)=1,$G$136*($G131/SUM($G$127:$G$132)),0),0)</f>
        <v>0</v>
      </c>
      <c r="AH141" s="283">
        <f>IFERROR(IF(SUM($H$42:AH$42)=1,$G$136*($G131/SUM($G$127:$G$132)),0),0)</f>
        <v>0</v>
      </c>
      <c r="AI141" s="283">
        <f>IFERROR(IF(SUM($H$42:AI$42)=1,$G$136*($G131/SUM($G$127:$G$132)),0),0)</f>
        <v>0</v>
      </c>
      <c r="AJ141" s="283">
        <f>IFERROR(IF(SUM($H$42:AJ$42)=1,$G$136*($G131/SUM($G$127:$G$132)),0),0)</f>
        <v>0</v>
      </c>
      <c r="AK141" s="283">
        <f>IFERROR(IF(SUM($H$42:AK$42)=1,$G$136*($G131/SUM($G$127:$G$132)),0),0)</f>
        <v>0</v>
      </c>
      <c r="AL141" s="283">
        <f>IFERROR(IF(SUM($H$42:AL$42)=1,$G$136*($G131/SUM($G$127:$G$132)),0),0)</f>
        <v>0</v>
      </c>
      <c r="AM141" s="283">
        <f>IFERROR(IF(SUM($H$42:AM$42)=1,$G$136*($G131/SUM($G$127:$G$132)),0),0)</f>
        <v>0</v>
      </c>
      <c r="AN141" s="283">
        <f>IFERROR(IF(SUM($H$42:AN$42)=1,$G$136*($G131/SUM($G$127:$G$132)),0),0)</f>
        <v>0</v>
      </c>
      <c r="AO141" s="283">
        <f>IFERROR(IF(SUM($H$42:AO$42)=1,$G$136*($G131/SUM($G$127:$G$132)),0),0)</f>
        <v>0</v>
      </c>
      <c r="AP141" s="283">
        <f>IFERROR(IF(SUM($H$42:AP$42)=1,$G$136*($G131/SUM($G$127:$G$132)),0),0)</f>
        <v>0</v>
      </c>
      <c r="AQ141" s="283">
        <f>IFERROR(IF(SUM($H$42:AQ$42)=1,$G$136*($G131/SUM($G$127:$G$132)),0),0)</f>
        <v>0</v>
      </c>
      <c r="AR141" s="283">
        <f>IFERROR(IF(SUM($H$42:AR$42)=1,$G$136*($G131/SUM($G$127:$G$132)),0),0)</f>
        <v>0</v>
      </c>
      <c r="AS141" s="283">
        <f>IFERROR(IF(SUM($H$42:AS$42)=1,$G$136*($G131/SUM($G$127:$G$132)),0),0)</f>
        <v>0</v>
      </c>
      <c r="AT141" s="283">
        <f>IFERROR(IF(SUM($H$42:AT$42)=1,$G$136*($G131/SUM($G$127:$G$132)),0),0)</f>
        <v>0</v>
      </c>
      <c r="AU141" s="283">
        <f>IFERROR(IF(SUM($H$42:AU$42)=1,$G$136*($G131/SUM($G$127:$G$132)),0),0)</f>
        <v>0</v>
      </c>
      <c r="AV141" s="283">
        <f>IFERROR(IF(SUM($H$42:AV$42)=1,$G$136*($G131/SUM($G$127:$G$132)),0),0)</f>
        <v>0</v>
      </c>
      <c r="AW141" s="283">
        <f>IFERROR(IF(SUM($H$42:AW$42)=1,$G$136*($G131/SUM($G$127:$G$132)),0),0)</f>
        <v>0</v>
      </c>
      <c r="AX141" s="283">
        <f>IFERROR(IF(SUM($H$42:AX$42)=1,$G$136*($G131/SUM($G$127:$G$132)),0),0)</f>
        <v>0</v>
      </c>
      <c r="AY141" s="283">
        <f>IFERROR(IF(SUM($H$42:AY$42)=1,$G$136*($G131/SUM($G$127:$G$132)),0),0)</f>
        <v>0</v>
      </c>
      <c r="AZ141" s="283">
        <f>IFERROR(IF(SUM($H$42:AZ$42)=1,$G$136*($G131/SUM($G$127:$G$132)),0),0)</f>
        <v>0</v>
      </c>
      <c r="BA141" s="283">
        <f>IFERROR(IF(SUM($H$42:BA$42)=1,$G$136*($G131/SUM($G$127:$G$132)),0),0)</f>
        <v>0</v>
      </c>
      <c r="BB141" s="283">
        <f>IFERROR(IF(SUM($H$42:BB$42)=1,$G$136*($G131/SUM($G$127:$G$132)),0),0)</f>
        <v>0</v>
      </c>
      <c r="BC141" s="283">
        <f>IFERROR(IF(SUM($H$42:BC$42)=1,$G$136*($G131/SUM($G$127:$G$132)),0),0)</f>
        <v>0</v>
      </c>
      <c r="BD141" s="283">
        <f>IFERROR(IF(SUM($H$42:BD$42)=1,$G$136*($G131/SUM($G$127:$G$132)),0),0)</f>
        <v>0</v>
      </c>
      <c r="BE141" s="283">
        <f>IFERROR(IF(SUM($H$42:BE$42)=1,$G$136*($G131/SUM($G$127:$G$132)),0),0)</f>
        <v>0</v>
      </c>
      <c r="BF141" s="283">
        <f>IFERROR(IF(SUM($H$42:BF$42)=1,$G$136*($G131/SUM($G$127:$G$132)),0),0)</f>
        <v>0</v>
      </c>
      <c r="BG141" s="283">
        <f>IFERROR(IF(SUM($H$42:BG$42)=1,$G$136*($G131/SUM($G$127:$G$132)),0),0)</f>
        <v>0</v>
      </c>
      <c r="BH141" s="283">
        <f>IFERROR(IF(SUM($H$42:BH$42)=1,$G$136*($G131/SUM($G$127:$G$132)),0),0)</f>
        <v>0</v>
      </c>
      <c r="BI141" s="283">
        <f>IFERROR(IF(SUM($H$42:BI$42)=1,$G$136*($G131/SUM($G$127:$G$132)),0),0)</f>
        <v>0</v>
      </c>
      <c r="BJ141" s="283">
        <f>IFERROR(IF(SUM($H$42:BJ$42)=1,$G$136*($G131/SUM($G$127:$G$132)),0),0)</f>
        <v>0</v>
      </c>
      <c r="BK141" s="283">
        <f>IFERROR(IF(SUM($H$42:BK$42)=1,$G$136*($G131/SUM($G$127:$G$132)),0),0)</f>
        <v>0</v>
      </c>
      <c r="BL141" s="283">
        <f>IFERROR(IF(SUM($H$42:BL$42)=1,$G$136*($G131/SUM($G$127:$G$132)),0),0)</f>
        <v>0</v>
      </c>
      <c r="BM141" s="283">
        <f>IFERROR(IF(SUM($H$42:BM$42)=1,$G$136*($G131/SUM($G$127:$G$132)),0),0)</f>
        <v>0</v>
      </c>
      <c r="BN141" s="283">
        <f>IFERROR(IF(SUM($H$42:BN$42)=1,$G$136*($G131/SUM($G$127:$G$132)),0),0)</f>
        <v>0</v>
      </c>
      <c r="BO141" s="283">
        <f>IFERROR(IF(SUM($H$42:BO$42)=1,$G$136*($G131/SUM($G$127:$G$132)),0),0)</f>
        <v>0</v>
      </c>
      <c r="BP141" s="283">
        <f>IFERROR(IF(SUM($H$42:BP$42)=1,$G$136*($G131/SUM($G$127:$G$132)),0),0)</f>
        <v>0</v>
      </c>
      <c r="BQ141" s="283">
        <f>IFERROR(IF(SUM($H$42:BQ$42)=1,$G$136*($G131/SUM($G$127:$G$132)),0),0)</f>
        <v>0</v>
      </c>
      <c r="BR141" s="283">
        <f>IFERROR(IF(SUM($H$42:BR$42)=1,$G$136*($G131/SUM($G$127:$G$132)),0),0)</f>
        <v>0</v>
      </c>
      <c r="BS141" s="283">
        <f>IFERROR(IF(SUM($H$42:BS$42)=1,$G$136*($G131/SUM($G$127:$G$132)),0),0)</f>
        <v>0</v>
      </c>
      <c r="BT141" s="283">
        <f>IFERROR(IF(SUM($H$42:BT$42)=1,$G$136*($G131/SUM($G$127:$G$132)),0),0)</f>
        <v>0</v>
      </c>
      <c r="BU141" s="283">
        <f>IFERROR(IF(SUM($H$42:BU$42)=1,$G$136*($G131/SUM($G$127:$G$132)),0),0)</f>
        <v>0</v>
      </c>
      <c r="BV141" s="283">
        <f>IFERROR(IF(SUM($H$42:BV$42)=1,$G$136*($G131/SUM($G$127:$G$132)),0),0)</f>
        <v>0</v>
      </c>
      <c r="BW141" s="283">
        <f>IFERROR(IF(SUM($H$42:BW$42)=1,$G$136*($G131/SUM($G$127:$G$132)),0),0)</f>
        <v>0</v>
      </c>
      <c r="BX141" s="283">
        <f>IFERROR(IF(SUM($H$42:BX$42)=1,$G$136*($G131/SUM($G$127:$G$132)),0),0)</f>
        <v>0</v>
      </c>
      <c r="BY141" s="283">
        <f>IFERROR(IF(SUM($H$42:BY$42)=1,$G$136*($G131/SUM($G$127:$G$132)),0),0)</f>
        <v>0</v>
      </c>
      <c r="BZ141" s="283">
        <f>IFERROR(IF(SUM($H$42:BZ$42)=1,$G$136*($G131/SUM($G$127:$G$132)),0),0)</f>
        <v>0</v>
      </c>
      <c r="CA141" s="283">
        <f>IFERROR(IF(SUM($H$42:CA$42)=1,$G$136*($G131/SUM($G$127:$G$132)),0),0)</f>
        <v>0</v>
      </c>
      <c r="CB141" s="283">
        <f>IFERROR(IF(SUM($H$42:CB$42)=1,$G$136*($G131/SUM($G$127:$G$132)),0),0)</f>
        <v>0</v>
      </c>
      <c r="CC141" s="283">
        <f>IFERROR(IF(SUM($H$42:CC$42)=1,$G$136*($G131/SUM($G$127:$G$132)),0),0)</f>
        <v>0</v>
      </c>
      <c r="CD141" s="283">
        <f>IFERROR(IF(SUM($H$42:CD$42)=1,$G$136*($G131/SUM($G$127:$G$132)),0),0)</f>
        <v>0</v>
      </c>
      <c r="CE141" s="283">
        <f>IFERROR(IF(SUM($H$42:CE$42)=1,$G$136*($G131/SUM($G$127:$G$132)),0),0)</f>
        <v>0</v>
      </c>
      <c r="CF141" s="283">
        <f>IFERROR(IF(SUM($H$42:CF$42)=1,$G$136*($G131/SUM($G$127:$G$132)),0),0)</f>
        <v>0</v>
      </c>
      <c r="CG141" s="283">
        <f>IFERROR(IF(SUM($H$42:CG$42)=1,$G$136*($G131/SUM($G$127:$G$132)),0),0)</f>
        <v>0</v>
      </c>
      <c r="CH141" s="283">
        <f>IFERROR(IF(SUM($H$42:CH$42)=1,$G$136*($G131/SUM($G$127:$G$132)),0),0)</f>
        <v>0</v>
      </c>
      <c r="CI141" s="283">
        <f>IFERROR(IF(SUM($H$42:CI$42)=1,$G$136*($G131/SUM($G$127:$G$132)),0),0)</f>
        <v>0</v>
      </c>
      <c r="CJ141" s="283">
        <f>IFERROR(IF(SUM($H$42:CJ$42)=1,$G$136*($G131/SUM($G$127:$G$132)),0),0)</f>
        <v>0</v>
      </c>
      <c r="CK141" s="283">
        <f>IFERROR(IF(SUM($H$42:CK$42)=1,$G$136*($G131/SUM($G$127:$G$132)),0),0)</f>
        <v>0</v>
      </c>
      <c r="CL141" s="283">
        <f>IFERROR(IF(SUM($H$42:CL$42)=1,$G$136*($G131/SUM($G$127:$G$132)),0),0)</f>
        <v>0</v>
      </c>
      <c r="CM141" s="283">
        <f>IFERROR(IF(SUM($H$42:CM$42)=1,$G$136*($G131/SUM($G$127:$G$132)),0),0)</f>
        <v>0</v>
      </c>
      <c r="CN141" s="283">
        <f>IFERROR(IF(SUM($H$42:CN$42)=1,$G$136*($G131/SUM($G$127:$G$132)),0),0)</f>
        <v>0</v>
      </c>
      <c r="CO141" s="283">
        <f>IFERROR(IF(SUM($H$42:CO$42)=1,$G$136*($G131/SUM($G$127:$G$132)),0),0)</f>
        <v>0</v>
      </c>
      <c r="CP141" s="283">
        <f>IFERROR(IF(SUM($H$42:CP$42)=1,$G$136*($G131/SUM($G$127:$G$132)),0),0)</f>
        <v>0</v>
      </c>
      <c r="CQ141" s="283">
        <f>IFERROR(IF(SUM($H$42:CQ$42)=1,$G$136*($G131/SUM($G$127:$G$132)),0),0)</f>
        <v>0</v>
      </c>
      <c r="CR141" s="283">
        <f>IFERROR(IF(SUM($H$42:CR$42)=1,$G$136*($G131/SUM($G$127:$G$132)),0),0)</f>
        <v>0</v>
      </c>
      <c r="CS141" s="283">
        <f>IFERROR(IF(SUM($H$42:CS$42)=1,$G$136*($G131/SUM($G$127:$G$132)),0),0)</f>
        <v>0</v>
      </c>
      <c r="CT141" s="283">
        <f>IFERROR(IF(SUM($H$42:CT$42)=1,$G$136*($G131/SUM($G$127:$G$132)),0),0)</f>
        <v>0</v>
      </c>
      <c r="CU141" s="283">
        <f>IFERROR(IF(SUM($H$42:CU$42)=1,$G$136*($G131/SUM($G$127:$G$132)),0),0)</f>
        <v>0</v>
      </c>
      <c r="CV141" s="283">
        <f>IFERROR(IF(SUM($H$42:CV$42)=1,$G$136*($G131/SUM($G$127:$G$132)),0),0)</f>
        <v>0</v>
      </c>
      <c r="CW141" s="283">
        <f>IFERROR(IF(SUM($H$42:CW$42)=1,$G$136*($G131/SUM($G$127:$G$132)),0),0)</f>
        <v>0</v>
      </c>
      <c r="CX141" s="283">
        <f>IFERROR(IF(SUM($H$42:CX$42)=1,$G$136*($G131/SUM($G$127:$G$132)),0),0)</f>
        <v>0</v>
      </c>
      <c r="CY141" s="283">
        <f>IFERROR(IF(SUM($H$42:CY$42)=1,$G$136*($G131/SUM($G$127:$G$132)),0),0)</f>
        <v>0</v>
      </c>
      <c r="CZ141" s="283">
        <f>IFERROR(IF(SUM($H$42:CZ$42)=1,$G$136*($G131/SUM($G$127:$G$132)),0),0)</f>
        <v>0</v>
      </c>
      <c r="DA141" s="283">
        <f>IFERROR(IF(SUM($H$42:DA$42)=1,$G$136*($G131/SUM($G$127:$G$132)),0),0)</f>
        <v>0</v>
      </c>
      <c r="DB141" s="283">
        <f>IFERROR(IF(SUM($H$42:DB$42)=1,$G$136*($G131/SUM($G$127:$G$132)),0),0)</f>
        <v>0</v>
      </c>
      <c r="DC141" s="283">
        <f>IFERROR(IF(SUM($H$42:DC$42)=1,$G$136*($G131/SUM($G$127:$G$132)),0),0)</f>
        <v>0</v>
      </c>
      <c r="DD141" s="283">
        <f>IFERROR(IF(SUM($H$42:DD$42)=1,$G$136*($G131/SUM($G$127:$G$132)),0),0)</f>
        <v>0</v>
      </c>
      <c r="DE141" s="283">
        <f>IFERROR(IF(SUM($H$42:DE$42)=1,$G$136*($G131/SUM($G$127:$G$132)),0),0)</f>
        <v>0</v>
      </c>
      <c r="DF141" s="283">
        <f>IFERROR(IF(SUM($H$42:DF$42)=1,$G$136*($G131/SUM($G$127:$G$132)),0),0)</f>
        <v>0</v>
      </c>
      <c r="DG141" s="283">
        <f>IFERROR(IF(SUM($H$42:DG$42)=1,$G$136*($G131/SUM($G$127:$G$132)),0),0)</f>
        <v>0</v>
      </c>
      <c r="DH141" s="283">
        <f>IFERROR(IF(SUM($H$42:DH$42)=1,$G$136*($G131/SUM($G$127:$G$132)),0),0)</f>
        <v>0</v>
      </c>
      <c r="DI141" s="283">
        <f>IFERROR(IF(SUM($H$42:DI$42)=1,$G$136*($G131/SUM($G$127:$G$132)),0),0)</f>
        <v>0</v>
      </c>
      <c r="DJ141" s="283">
        <f>IFERROR(IF(SUM($H$42:DJ$42)=1,$G$136*($G131/SUM($G$127:$G$132)),0),0)</f>
        <v>0</v>
      </c>
      <c r="DK141" s="283">
        <f>IFERROR(IF(SUM($H$42:DK$42)=1,$G$136*($G131/SUM($G$127:$G$132)),0),0)</f>
        <v>0</v>
      </c>
      <c r="DL141" s="283">
        <f>IFERROR(IF(SUM($H$42:DL$42)=1,$G$136*($G131/SUM($G$127:$G$132)),0),0)</f>
        <v>0</v>
      </c>
      <c r="DM141" s="283">
        <f>IFERROR(IF(SUM($H$42:DM$42)=1,$G$136*($G131/SUM($G$127:$G$132)),0),0)</f>
        <v>0</v>
      </c>
      <c r="DN141" s="283">
        <f>IFERROR(IF(SUM($H$42:DN$42)=1,$G$136*($G131/SUM($G$127:$G$132)),0),0)</f>
        <v>0</v>
      </c>
      <c r="DO141" s="283">
        <f>IFERROR(IF(SUM($H$42:DO$42)=1,$G$136*($G131/SUM($G$127:$G$132)),0),0)</f>
        <v>0</v>
      </c>
      <c r="DP141" s="283">
        <f>IFERROR(IF(SUM($H$42:DP$42)=1,$G$136*($G131/SUM($G$127:$G$132)),0),0)</f>
        <v>0</v>
      </c>
      <c r="DQ141" s="283">
        <f>IFERROR(IF(SUM($H$42:DQ$42)=1,$G$136*($G131/SUM($G$127:$G$132)),0),0)</f>
        <v>0</v>
      </c>
      <c r="DR141" s="283">
        <f>IFERROR(IF(SUM($H$42:DR$42)=1,$G$136*($G131/SUM($G$127:$G$132)),0),0)</f>
        <v>0</v>
      </c>
      <c r="DS141" s="283">
        <f>IFERROR(IF(SUM($H$42:DS$42)=1,$G$136*($G131/SUM($G$127:$G$132)),0),0)</f>
        <v>0</v>
      </c>
      <c r="DT141" s="279"/>
    </row>
    <row r="142" spans="3:124" x14ac:dyDescent="0.3">
      <c r="C142" s="279"/>
      <c r="D142" s="280" t="s">
        <v>455</v>
      </c>
      <c r="E142" s="280"/>
      <c r="F142" s="281" t="str">
        <f t="shared" si="88"/>
        <v>INR Mn</v>
      </c>
      <c r="G142" s="282">
        <f>SUM(H142:DS142)</f>
        <v>87.499999999999986</v>
      </c>
      <c r="H142" s="283">
        <f>IFERROR(IF(SUM($H$42:H$42)=1,$G$136*($G132/SUM($G$127:$G$132)),0),0)</f>
        <v>0</v>
      </c>
      <c r="I142" s="283">
        <f>IFERROR(IF(SUM($H$42:I$42)=1,$G$136*($G132/SUM($G$127:$G$132)),0),0)</f>
        <v>0</v>
      </c>
      <c r="J142" s="283">
        <f>IFERROR(IF(SUM($H$42:J$42)=1,$G$136*($G132/SUM($G$127:$G$132)),0),0)</f>
        <v>0</v>
      </c>
      <c r="K142" s="283">
        <f>IFERROR(IF(SUM($H$42:K$42)=1,$G$136*($G132/SUM($G$127:$G$132)),0),0)</f>
        <v>0</v>
      </c>
      <c r="L142" s="283">
        <f>IFERROR(IF(SUM($H$42:L$42)=1,$G$136*($G132/SUM($G$127:$G$132)),0),0)</f>
        <v>0</v>
      </c>
      <c r="M142" s="283">
        <f>IFERROR(IF(SUM($H$42:M$42)=1,$G$136*($G132/SUM($G$127:$G$132)),0),0)</f>
        <v>0</v>
      </c>
      <c r="N142" s="283">
        <f>IFERROR(IF(SUM($H$42:N$42)=1,$G$136*($G132/SUM($G$127:$G$132)),0),0)</f>
        <v>0</v>
      </c>
      <c r="O142" s="283">
        <f>IFERROR(IF(SUM($H$42:O$42)=1,$G$136*($G132/SUM($G$127:$G$132)),0),0)</f>
        <v>0</v>
      </c>
      <c r="P142" s="283">
        <f>IFERROR(IF(SUM($H$42:P$42)=1,$G$136*($G132/SUM($G$127:$G$132)),0),0)</f>
        <v>0</v>
      </c>
      <c r="Q142" s="283">
        <f>IFERROR(IF(SUM($H$42:Q$42)=1,$G$136*($G132/SUM($G$127:$G$132)),0),0)</f>
        <v>0</v>
      </c>
      <c r="R142" s="283">
        <f>IFERROR(IF(SUM($H$42:R$42)=1,$G$136*($G132/SUM($G$127:$G$132)),0),0)</f>
        <v>0</v>
      </c>
      <c r="S142" s="283">
        <f>IFERROR(IF(SUM($H$42:S$42)=1,$G$136*($G132/SUM($G$127:$G$132)),0),0)</f>
        <v>0</v>
      </c>
      <c r="T142" s="283">
        <f>IFERROR(IF(SUM($H$42:T$42)=1,$G$136*($G132/SUM($G$127:$G$132)),0),0)</f>
        <v>0</v>
      </c>
      <c r="U142" s="283">
        <f>IFERROR(IF(SUM($H$42:U$42)=1,$G$136*($G132/SUM($G$127:$G$132)),0),0)</f>
        <v>0</v>
      </c>
      <c r="V142" s="283">
        <f>IFERROR(IF(SUM($H$42:V$42)=1,$G$136*($G132/SUM($G$127:$G$132)),0),0)</f>
        <v>0</v>
      </c>
      <c r="W142" s="283">
        <f>IFERROR(IF(SUM($H$42:W$42)=1,$G$136*($G132/SUM($G$127:$G$132)),0),0)</f>
        <v>0</v>
      </c>
      <c r="X142" s="283">
        <f>IFERROR(IF(SUM($H$42:X$42)=1,$G$136*($G132/SUM($G$127:$G$132)),0),0)</f>
        <v>0</v>
      </c>
      <c r="Y142" s="283">
        <f>IFERROR(IF(SUM($H$42:Y$42)=1,$G$136*($G132/SUM($G$127:$G$132)),0),0)</f>
        <v>0</v>
      </c>
      <c r="Z142" s="283">
        <f>IFERROR(IF(SUM($H$42:Z$42)=1,$G$136*($G132/SUM($G$127:$G$132)),0),0)</f>
        <v>0</v>
      </c>
      <c r="AA142" s="283">
        <f>IFERROR(IF(SUM($H$42:AA$42)=1,$G$136*($G132/SUM($G$127:$G$132)),0),0)</f>
        <v>87.499999999999986</v>
      </c>
      <c r="AB142" s="283">
        <f>IFERROR(IF(SUM($H$42:AB$42)=1,$G$136*($G132/SUM($G$127:$G$132)),0),0)</f>
        <v>0</v>
      </c>
      <c r="AC142" s="283">
        <f>IFERROR(IF(SUM($H$42:AC$42)=1,$G$136*($G132/SUM($G$127:$G$132)),0),0)</f>
        <v>0</v>
      </c>
      <c r="AD142" s="283">
        <f>IFERROR(IF(SUM($H$42:AD$42)=1,$G$136*($G132/SUM($G$127:$G$132)),0),0)</f>
        <v>0</v>
      </c>
      <c r="AE142" s="283">
        <f>IFERROR(IF(SUM($H$42:AE$42)=1,$G$136*($G132/SUM($G$127:$G$132)),0),0)</f>
        <v>0</v>
      </c>
      <c r="AF142" s="283">
        <f>IFERROR(IF(SUM($H$42:AF$42)=1,$G$136*($G132/SUM($G$127:$G$132)),0),0)</f>
        <v>0</v>
      </c>
      <c r="AG142" s="283">
        <f>IFERROR(IF(SUM($H$42:AG$42)=1,$G$136*($G132/SUM($G$127:$G$132)),0),0)</f>
        <v>0</v>
      </c>
      <c r="AH142" s="283">
        <f>IFERROR(IF(SUM($H$42:AH$42)=1,$G$136*($G132/SUM($G$127:$G$132)),0),0)</f>
        <v>0</v>
      </c>
      <c r="AI142" s="283">
        <f>IFERROR(IF(SUM($H$42:AI$42)=1,$G$136*($G132/SUM($G$127:$G$132)),0),0)</f>
        <v>0</v>
      </c>
      <c r="AJ142" s="283">
        <f>IFERROR(IF(SUM($H$42:AJ$42)=1,$G$136*($G132/SUM($G$127:$G$132)),0),0)</f>
        <v>0</v>
      </c>
      <c r="AK142" s="283">
        <f>IFERROR(IF(SUM($H$42:AK$42)=1,$G$136*($G132/SUM($G$127:$G$132)),0),0)</f>
        <v>0</v>
      </c>
      <c r="AL142" s="283">
        <f>IFERROR(IF(SUM($H$42:AL$42)=1,$G$136*($G132/SUM($G$127:$G$132)),0),0)</f>
        <v>0</v>
      </c>
      <c r="AM142" s="283">
        <f>IFERROR(IF(SUM($H$42:AM$42)=1,$G$136*($G132/SUM($G$127:$G$132)),0),0)</f>
        <v>0</v>
      </c>
      <c r="AN142" s="283">
        <f>IFERROR(IF(SUM($H$42:AN$42)=1,$G$136*($G132/SUM($G$127:$G$132)),0),0)</f>
        <v>0</v>
      </c>
      <c r="AO142" s="283">
        <f>IFERROR(IF(SUM($H$42:AO$42)=1,$G$136*($G132/SUM($G$127:$G$132)),0),0)</f>
        <v>0</v>
      </c>
      <c r="AP142" s="283">
        <f>IFERROR(IF(SUM($H$42:AP$42)=1,$G$136*($G132/SUM($G$127:$G$132)),0),0)</f>
        <v>0</v>
      </c>
      <c r="AQ142" s="283">
        <f>IFERROR(IF(SUM($H$42:AQ$42)=1,$G$136*($G132/SUM($G$127:$G$132)),0),0)</f>
        <v>0</v>
      </c>
      <c r="AR142" s="283">
        <f>IFERROR(IF(SUM($H$42:AR$42)=1,$G$136*($G132/SUM($G$127:$G$132)),0),0)</f>
        <v>0</v>
      </c>
      <c r="AS142" s="283">
        <f>IFERROR(IF(SUM($H$42:AS$42)=1,$G$136*($G132/SUM($G$127:$G$132)),0),0)</f>
        <v>0</v>
      </c>
      <c r="AT142" s="283">
        <f>IFERROR(IF(SUM($H$42:AT$42)=1,$G$136*($G132/SUM($G$127:$G$132)),0),0)</f>
        <v>0</v>
      </c>
      <c r="AU142" s="283">
        <f>IFERROR(IF(SUM($H$42:AU$42)=1,$G$136*($G132/SUM($G$127:$G$132)),0),0)</f>
        <v>0</v>
      </c>
      <c r="AV142" s="283">
        <f>IFERROR(IF(SUM($H$42:AV$42)=1,$G$136*($G132/SUM($G$127:$G$132)),0),0)</f>
        <v>0</v>
      </c>
      <c r="AW142" s="283">
        <f>IFERROR(IF(SUM($H$42:AW$42)=1,$G$136*($G132/SUM($G$127:$G$132)),0),0)</f>
        <v>0</v>
      </c>
      <c r="AX142" s="283">
        <f>IFERROR(IF(SUM($H$42:AX$42)=1,$G$136*($G132/SUM($G$127:$G$132)),0),0)</f>
        <v>0</v>
      </c>
      <c r="AY142" s="283">
        <f>IFERROR(IF(SUM($H$42:AY$42)=1,$G$136*($G132/SUM($G$127:$G$132)),0),0)</f>
        <v>0</v>
      </c>
      <c r="AZ142" s="283">
        <f>IFERROR(IF(SUM($H$42:AZ$42)=1,$G$136*($G132/SUM($G$127:$G$132)),0),0)</f>
        <v>0</v>
      </c>
      <c r="BA142" s="283">
        <f>IFERROR(IF(SUM($H$42:BA$42)=1,$G$136*($G132/SUM($G$127:$G$132)),0),0)</f>
        <v>0</v>
      </c>
      <c r="BB142" s="283">
        <f>IFERROR(IF(SUM($H$42:BB$42)=1,$G$136*($G132/SUM($G$127:$G$132)),0),0)</f>
        <v>0</v>
      </c>
      <c r="BC142" s="283">
        <f>IFERROR(IF(SUM($H$42:BC$42)=1,$G$136*($G132/SUM($G$127:$G$132)),0),0)</f>
        <v>0</v>
      </c>
      <c r="BD142" s="283">
        <f>IFERROR(IF(SUM($H$42:BD$42)=1,$G$136*($G132/SUM($G$127:$G$132)),0),0)</f>
        <v>0</v>
      </c>
      <c r="BE142" s="283">
        <f>IFERROR(IF(SUM($H$42:BE$42)=1,$G$136*($G132/SUM($G$127:$G$132)),0),0)</f>
        <v>0</v>
      </c>
      <c r="BF142" s="283">
        <f>IFERROR(IF(SUM($H$42:BF$42)=1,$G$136*($G132/SUM($G$127:$G$132)),0),0)</f>
        <v>0</v>
      </c>
      <c r="BG142" s="283">
        <f>IFERROR(IF(SUM($H$42:BG$42)=1,$G$136*($G132/SUM($G$127:$G$132)),0),0)</f>
        <v>0</v>
      </c>
      <c r="BH142" s="283">
        <f>IFERROR(IF(SUM($H$42:BH$42)=1,$G$136*($G132/SUM($G$127:$G$132)),0),0)</f>
        <v>0</v>
      </c>
      <c r="BI142" s="283">
        <f>IFERROR(IF(SUM($H$42:BI$42)=1,$G$136*($G132/SUM($G$127:$G$132)),0),0)</f>
        <v>0</v>
      </c>
      <c r="BJ142" s="283">
        <f>IFERROR(IF(SUM($H$42:BJ$42)=1,$G$136*($G132/SUM($G$127:$G$132)),0),0)</f>
        <v>0</v>
      </c>
      <c r="BK142" s="283">
        <f>IFERROR(IF(SUM($H$42:BK$42)=1,$G$136*($G132/SUM($G$127:$G$132)),0),0)</f>
        <v>0</v>
      </c>
      <c r="BL142" s="283">
        <f>IFERROR(IF(SUM($H$42:BL$42)=1,$G$136*($G132/SUM($G$127:$G$132)),0),0)</f>
        <v>0</v>
      </c>
      <c r="BM142" s="283">
        <f>IFERROR(IF(SUM($H$42:BM$42)=1,$G$136*($G132/SUM($G$127:$G$132)),0),0)</f>
        <v>0</v>
      </c>
      <c r="BN142" s="283">
        <f>IFERROR(IF(SUM($H$42:BN$42)=1,$G$136*($G132/SUM($G$127:$G$132)),0),0)</f>
        <v>0</v>
      </c>
      <c r="BO142" s="283">
        <f>IFERROR(IF(SUM($H$42:BO$42)=1,$G$136*($G132/SUM($G$127:$G$132)),0),0)</f>
        <v>0</v>
      </c>
      <c r="BP142" s="283">
        <f>IFERROR(IF(SUM($H$42:BP$42)=1,$G$136*($G132/SUM($G$127:$G$132)),0),0)</f>
        <v>0</v>
      </c>
      <c r="BQ142" s="283">
        <f>IFERROR(IF(SUM($H$42:BQ$42)=1,$G$136*($G132/SUM($G$127:$G$132)),0),0)</f>
        <v>0</v>
      </c>
      <c r="BR142" s="283">
        <f>IFERROR(IF(SUM($H$42:BR$42)=1,$G$136*($G132/SUM($G$127:$G$132)),0),0)</f>
        <v>0</v>
      </c>
      <c r="BS142" s="283">
        <f>IFERROR(IF(SUM($H$42:BS$42)=1,$G$136*($G132/SUM($G$127:$G$132)),0),0)</f>
        <v>0</v>
      </c>
      <c r="BT142" s="283">
        <f>IFERROR(IF(SUM($H$42:BT$42)=1,$G$136*($G132/SUM($G$127:$G$132)),0),0)</f>
        <v>0</v>
      </c>
      <c r="BU142" s="283">
        <f>IFERROR(IF(SUM($H$42:BU$42)=1,$G$136*($G132/SUM($G$127:$G$132)),0),0)</f>
        <v>0</v>
      </c>
      <c r="BV142" s="283">
        <f>IFERROR(IF(SUM($H$42:BV$42)=1,$G$136*($G132/SUM($G$127:$G$132)),0),0)</f>
        <v>0</v>
      </c>
      <c r="BW142" s="283">
        <f>IFERROR(IF(SUM($H$42:BW$42)=1,$G$136*($G132/SUM($G$127:$G$132)),0),0)</f>
        <v>0</v>
      </c>
      <c r="BX142" s="283">
        <f>IFERROR(IF(SUM($H$42:BX$42)=1,$G$136*($G132/SUM($G$127:$G$132)),0),0)</f>
        <v>0</v>
      </c>
      <c r="BY142" s="283">
        <f>IFERROR(IF(SUM($H$42:BY$42)=1,$G$136*($G132/SUM($G$127:$G$132)),0),0)</f>
        <v>0</v>
      </c>
      <c r="BZ142" s="283">
        <f>IFERROR(IF(SUM($H$42:BZ$42)=1,$G$136*($G132/SUM($G$127:$G$132)),0),0)</f>
        <v>0</v>
      </c>
      <c r="CA142" s="283">
        <f>IFERROR(IF(SUM($H$42:CA$42)=1,$G$136*($G132/SUM($G$127:$G$132)),0),0)</f>
        <v>0</v>
      </c>
      <c r="CB142" s="283">
        <f>IFERROR(IF(SUM($H$42:CB$42)=1,$G$136*($G132/SUM($G$127:$G$132)),0),0)</f>
        <v>0</v>
      </c>
      <c r="CC142" s="283">
        <f>IFERROR(IF(SUM($H$42:CC$42)=1,$G$136*($G132/SUM($G$127:$G$132)),0),0)</f>
        <v>0</v>
      </c>
      <c r="CD142" s="283">
        <f>IFERROR(IF(SUM($H$42:CD$42)=1,$G$136*($G132/SUM($G$127:$G$132)),0),0)</f>
        <v>0</v>
      </c>
      <c r="CE142" s="283">
        <f>IFERROR(IF(SUM($H$42:CE$42)=1,$G$136*($G132/SUM($G$127:$G$132)),0),0)</f>
        <v>0</v>
      </c>
      <c r="CF142" s="283">
        <f>IFERROR(IF(SUM($H$42:CF$42)=1,$G$136*($G132/SUM($G$127:$G$132)),0),0)</f>
        <v>0</v>
      </c>
      <c r="CG142" s="283">
        <f>IFERROR(IF(SUM($H$42:CG$42)=1,$G$136*($G132/SUM($G$127:$G$132)),0),0)</f>
        <v>0</v>
      </c>
      <c r="CH142" s="283">
        <f>IFERROR(IF(SUM($H$42:CH$42)=1,$G$136*($G132/SUM($G$127:$G$132)),0),0)</f>
        <v>0</v>
      </c>
      <c r="CI142" s="283">
        <f>IFERROR(IF(SUM($H$42:CI$42)=1,$G$136*($G132/SUM($G$127:$G$132)),0),0)</f>
        <v>0</v>
      </c>
      <c r="CJ142" s="283">
        <f>IFERROR(IF(SUM($H$42:CJ$42)=1,$G$136*($G132/SUM($G$127:$G$132)),0),0)</f>
        <v>0</v>
      </c>
      <c r="CK142" s="283">
        <f>IFERROR(IF(SUM($H$42:CK$42)=1,$G$136*($G132/SUM($G$127:$G$132)),0),0)</f>
        <v>0</v>
      </c>
      <c r="CL142" s="283">
        <f>IFERROR(IF(SUM($H$42:CL$42)=1,$G$136*($G132/SUM($G$127:$G$132)),0),0)</f>
        <v>0</v>
      </c>
      <c r="CM142" s="283">
        <f>IFERROR(IF(SUM($H$42:CM$42)=1,$G$136*($G132/SUM($G$127:$G$132)),0),0)</f>
        <v>0</v>
      </c>
      <c r="CN142" s="283">
        <f>IFERROR(IF(SUM($H$42:CN$42)=1,$G$136*($G132/SUM($G$127:$G$132)),0),0)</f>
        <v>0</v>
      </c>
      <c r="CO142" s="283">
        <f>IFERROR(IF(SUM($H$42:CO$42)=1,$G$136*($G132/SUM($G$127:$G$132)),0),0)</f>
        <v>0</v>
      </c>
      <c r="CP142" s="283">
        <f>IFERROR(IF(SUM($H$42:CP$42)=1,$G$136*($G132/SUM($G$127:$G$132)),0),0)</f>
        <v>0</v>
      </c>
      <c r="CQ142" s="283">
        <f>IFERROR(IF(SUM($H$42:CQ$42)=1,$G$136*($G132/SUM($G$127:$G$132)),0),0)</f>
        <v>0</v>
      </c>
      <c r="CR142" s="283">
        <f>IFERROR(IF(SUM($H$42:CR$42)=1,$G$136*($G132/SUM($G$127:$G$132)),0),0)</f>
        <v>0</v>
      </c>
      <c r="CS142" s="283">
        <f>IFERROR(IF(SUM($H$42:CS$42)=1,$G$136*($G132/SUM($G$127:$G$132)),0),0)</f>
        <v>0</v>
      </c>
      <c r="CT142" s="283">
        <f>IFERROR(IF(SUM($H$42:CT$42)=1,$G$136*($G132/SUM($G$127:$G$132)),0),0)</f>
        <v>0</v>
      </c>
      <c r="CU142" s="283">
        <f>IFERROR(IF(SUM($H$42:CU$42)=1,$G$136*($G132/SUM($G$127:$G$132)),0),0)</f>
        <v>0</v>
      </c>
      <c r="CV142" s="283">
        <f>IFERROR(IF(SUM($H$42:CV$42)=1,$G$136*($G132/SUM($G$127:$G$132)),0),0)</f>
        <v>0</v>
      </c>
      <c r="CW142" s="283">
        <f>IFERROR(IF(SUM($H$42:CW$42)=1,$G$136*($G132/SUM($G$127:$G$132)),0),0)</f>
        <v>0</v>
      </c>
      <c r="CX142" s="283">
        <f>IFERROR(IF(SUM($H$42:CX$42)=1,$G$136*($G132/SUM($G$127:$G$132)),0),0)</f>
        <v>0</v>
      </c>
      <c r="CY142" s="283">
        <f>IFERROR(IF(SUM($H$42:CY$42)=1,$G$136*($G132/SUM($G$127:$G$132)),0),0)</f>
        <v>0</v>
      </c>
      <c r="CZ142" s="283">
        <f>IFERROR(IF(SUM($H$42:CZ$42)=1,$G$136*($G132/SUM($G$127:$G$132)),0),0)</f>
        <v>0</v>
      </c>
      <c r="DA142" s="283">
        <f>IFERROR(IF(SUM($H$42:DA$42)=1,$G$136*($G132/SUM($G$127:$G$132)),0),0)</f>
        <v>0</v>
      </c>
      <c r="DB142" s="283">
        <f>IFERROR(IF(SUM($H$42:DB$42)=1,$G$136*($G132/SUM($G$127:$G$132)),0),0)</f>
        <v>0</v>
      </c>
      <c r="DC142" s="283">
        <f>IFERROR(IF(SUM($H$42:DC$42)=1,$G$136*($G132/SUM($G$127:$G$132)),0),0)</f>
        <v>0</v>
      </c>
      <c r="DD142" s="283">
        <f>IFERROR(IF(SUM($H$42:DD$42)=1,$G$136*($G132/SUM($G$127:$G$132)),0),0)</f>
        <v>0</v>
      </c>
      <c r="DE142" s="283">
        <f>IFERROR(IF(SUM($H$42:DE$42)=1,$G$136*($G132/SUM($G$127:$G$132)),0),0)</f>
        <v>0</v>
      </c>
      <c r="DF142" s="283">
        <f>IFERROR(IF(SUM($H$42:DF$42)=1,$G$136*($G132/SUM($G$127:$G$132)),0),0)</f>
        <v>0</v>
      </c>
      <c r="DG142" s="283">
        <f>IFERROR(IF(SUM($H$42:DG$42)=1,$G$136*($G132/SUM($G$127:$G$132)),0),0)</f>
        <v>0</v>
      </c>
      <c r="DH142" s="283">
        <f>IFERROR(IF(SUM($H$42:DH$42)=1,$G$136*($G132/SUM($G$127:$G$132)),0),0)</f>
        <v>0</v>
      </c>
      <c r="DI142" s="283">
        <f>IFERROR(IF(SUM($H$42:DI$42)=1,$G$136*($G132/SUM($G$127:$G$132)),0),0)</f>
        <v>0</v>
      </c>
      <c r="DJ142" s="283">
        <f>IFERROR(IF(SUM($H$42:DJ$42)=1,$G$136*($G132/SUM($G$127:$G$132)),0),0)</f>
        <v>0</v>
      </c>
      <c r="DK142" s="283">
        <f>IFERROR(IF(SUM($H$42:DK$42)=1,$G$136*($G132/SUM($G$127:$G$132)),0),0)</f>
        <v>0</v>
      </c>
      <c r="DL142" s="283">
        <f>IFERROR(IF(SUM($H$42:DL$42)=1,$G$136*($G132/SUM($G$127:$G$132)),0),0)</f>
        <v>0</v>
      </c>
      <c r="DM142" s="283">
        <f>IFERROR(IF(SUM($H$42:DM$42)=1,$G$136*($G132/SUM($G$127:$G$132)),0),0)</f>
        <v>0</v>
      </c>
      <c r="DN142" s="283">
        <f>IFERROR(IF(SUM($H$42:DN$42)=1,$G$136*($G132/SUM($G$127:$G$132)),0),0)</f>
        <v>0</v>
      </c>
      <c r="DO142" s="283">
        <f>IFERROR(IF(SUM($H$42:DO$42)=1,$G$136*($G132/SUM($G$127:$G$132)),0),0)</f>
        <v>0</v>
      </c>
      <c r="DP142" s="283">
        <f>IFERROR(IF(SUM($H$42:DP$42)=1,$G$136*($G132/SUM($G$127:$G$132)),0),0)</f>
        <v>0</v>
      </c>
      <c r="DQ142" s="283">
        <f>IFERROR(IF(SUM($H$42:DQ$42)=1,$G$136*($G132/SUM($G$127:$G$132)),0),0)</f>
        <v>0</v>
      </c>
      <c r="DR142" s="283">
        <f>IFERROR(IF(SUM($H$42:DR$42)=1,$G$136*($G132/SUM($G$127:$G$132)),0),0)</f>
        <v>0</v>
      </c>
      <c r="DS142" s="283">
        <f>IFERROR(IF(SUM($H$42:DS$42)=1,$G$136*($G132/SUM($G$127:$G$132)),0),0)</f>
        <v>0</v>
      </c>
      <c r="DT142" s="279"/>
    </row>
    <row r="143" spans="3:124" x14ac:dyDescent="0.3">
      <c r="C143" s="279"/>
      <c r="D143" s="280"/>
      <c r="E143" s="280"/>
      <c r="F143" s="281"/>
      <c r="G143" s="281"/>
      <c r="H143" s="279"/>
      <c r="I143" s="279"/>
      <c r="J143" s="279"/>
      <c r="K143" s="279"/>
      <c r="L143" s="279"/>
      <c r="M143" s="279"/>
      <c r="N143" s="279"/>
      <c r="O143" s="279"/>
      <c r="P143" s="279"/>
      <c r="Q143" s="279"/>
      <c r="R143" s="279"/>
      <c r="S143" s="279"/>
      <c r="T143" s="279"/>
      <c r="U143" s="279"/>
      <c r="V143" s="279"/>
      <c r="W143" s="279"/>
      <c r="X143" s="279"/>
      <c r="Y143" s="279"/>
      <c r="Z143" s="279"/>
      <c r="AA143" s="279"/>
      <c r="AB143" s="279"/>
      <c r="AC143" s="279"/>
      <c r="AD143" s="279"/>
      <c r="AE143" s="279"/>
      <c r="AF143" s="279"/>
      <c r="AG143" s="279"/>
      <c r="AH143" s="279"/>
      <c r="AI143" s="279"/>
      <c r="AJ143" s="279"/>
      <c r="AK143" s="279"/>
      <c r="AL143" s="279"/>
      <c r="AM143" s="279"/>
      <c r="AN143" s="279"/>
      <c r="AO143" s="279"/>
      <c r="AP143" s="279"/>
      <c r="AQ143" s="279"/>
      <c r="AR143" s="279"/>
      <c r="AS143" s="279"/>
      <c r="AT143" s="279"/>
      <c r="AU143" s="279"/>
      <c r="AV143" s="279"/>
      <c r="AW143" s="279"/>
      <c r="AX143" s="279"/>
      <c r="AY143" s="279"/>
      <c r="AZ143" s="279"/>
      <c r="BA143" s="279"/>
      <c r="BB143" s="279"/>
      <c r="BC143" s="279"/>
      <c r="BD143" s="279"/>
      <c r="BE143" s="279"/>
      <c r="BF143" s="279"/>
      <c r="BG143" s="279"/>
      <c r="BH143" s="279"/>
      <c r="BI143" s="279"/>
      <c r="BJ143" s="279"/>
      <c r="BK143" s="279"/>
      <c r="BL143" s="279"/>
      <c r="BM143" s="279"/>
      <c r="BN143" s="279"/>
      <c r="BO143" s="279"/>
      <c r="BP143" s="279"/>
      <c r="BQ143" s="279"/>
      <c r="BR143" s="279"/>
      <c r="BS143" s="279"/>
      <c r="BT143" s="279"/>
      <c r="BU143" s="279"/>
      <c r="BV143" s="279"/>
      <c r="BW143" s="279"/>
      <c r="BX143" s="279"/>
      <c r="BY143" s="279"/>
      <c r="BZ143" s="279"/>
      <c r="CA143" s="279"/>
      <c r="CB143" s="279"/>
      <c r="CC143" s="279"/>
      <c r="CD143" s="279"/>
      <c r="CE143" s="279"/>
      <c r="CF143" s="279"/>
      <c r="CG143" s="279"/>
      <c r="CH143" s="279"/>
      <c r="CI143" s="279"/>
      <c r="CJ143" s="279"/>
      <c r="CK143" s="279"/>
      <c r="CL143" s="279"/>
      <c r="CM143" s="279"/>
      <c r="CN143" s="279"/>
      <c r="CO143" s="279"/>
      <c r="CP143" s="279"/>
      <c r="CQ143" s="279"/>
      <c r="CR143" s="279"/>
      <c r="CS143" s="279"/>
      <c r="CT143" s="279"/>
      <c r="CU143" s="279"/>
      <c r="CV143" s="279"/>
      <c r="CW143" s="279"/>
      <c r="CX143" s="279"/>
      <c r="CY143" s="279"/>
      <c r="CZ143" s="279"/>
      <c r="DA143" s="279"/>
      <c r="DB143" s="279"/>
      <c r="DC143" s="279"/>
      <c r="DD143" s="279"/>
      <c r="DE143" s="279"/>
      <c r="DF143" s="279"/>
      <c r="DG143" s="279"/>
      <c r="DH143" s="279"/>
      <c r="DI143" s="279"/>
      <c r="DJ143" s="279"/>
      <c r="DK143" s="279"/>
      <c r="DL143" s="279"/>
      <c r="DM143" s="279"/>
      <c r="DN143" s="279"/>
      <c r="DO143" s="279"/>
      <c r="DP143" s="279"/>
      <c r="DQ143" s="279"/>
      <c r="DR143" s="279"/>
      <c r="DS143" s="279"/>
      <c r="DT143" s="279"/>
    </row>
    <row r="144" spans="3:124" ht="14.5" thickBot="1" x14ac:dyDescent="0.35">
      <c r="C144" s="279"/>
      <c r="D144" s="284" t="s">
        <v>449</v>
      </c>
      <c r="E144" s="284"/>
      <c r="F144" s="285" t="str">
        <f>F142</f>
        <v>INR Mn</v>
      </c>
      <c r="G144" s="285"/>
      <c r="H144" s="286">
        <f t="shared" ref="H144:AM144" si="90">SUM(H137:H142)</f>
        <v>0</v>
      </c>
      <c r="I144" s="286">
        <f t="shared" si="90"/>
        <v>0</v>
      </c>
      <c r="J144" s="286">
        <f t="shared" si="90"/>
        <v>0</v>
      </c>
      <c r="K144" s="286">
        <f t="shared" si="90"/>
        <v>0</v>
      </c>
      <c r="L144" s="286">
        <f t="shared" si="90"/>
        <v>0</v>
      </c>
      <c r="M144" s="286">
        <f t="shared" si="90"/>
        <v>0</v>
      </c>
      <c r="N144" s="286">
        <f t="shared" si="90"/>
        <v>0</v>
      </c>
      <c r="O144" s="286">
        <f t="shared" si="90"/>
        <v>0</v>
      </c>
      <c r="P144" s="286">
        <f t="shared" si="90"/>
        <v>0</v>
      </c>
      <c r="Q144" s="286">
        <f t="shared" si="90"/>
        <v>0</v>
      </c>
      <c r="R144" s="286">
        <f t="shared" si="90"/>
        <v>0</v>
      </c>
      <c r="S144" s="286">
        <f t="shared" si="90"/>
        <v>0</v>
      </c>
      <c r="T144" s="286">
        <f t="shared" si="90"/>
        <v>0</v>
      </c>
      <c r="U144" s="286">
        <f t="shared" si="90"/>
        <v>0</v>
      </c>
      <c r="V144" s="286">
        <f t="shared" si="90"/>
        <v>0</v>
      </c>
      <c r="W144" s="286">
        <f t="shared" si="90"/>
        <v>0</v>
      </c>
      <c r="X144" s="286">
        <f t="shared" si="90"/>
        <v>0</v>
      </c>
      <c r="Y144" s="286">
        <f t="shared" si="90"/>
        <v>0</v>
      </c>
      <c r="Z144" s="286">
        <f t="shared" si="90"/>
        <v>0</v>
      </c>
      <c r="AA144" s="286">
        <f t="shared" si="90"/>
        <v>9999.9999999999982</v>
      </c>
      <c r="AB144" s="286">
        <f t="shared" si="90"/>
        <v>0</v>
      </c>
      <c r="AC144" s="286">
        <f t="shared" si="90"/>
        <v>0</v>
      </c>
      <c r="AD144" s="286">
        <f t="shared" si="90"/>
        <v>0</v>
      </c>
      <c r="AE144" s="286">
        <f t="shared" si="90"/>
        <v>0</v>
      </c>
      <c r="AF144" s="286">
        <f t="shared" si="90"/>
        <v>0</v>
      </c>
      <c r="AG144" s="286">
        <f t="shared" si="90"/>
        <v>0</v>
      </c>
      <c r="AH144" s="286">
        <f t="shared" si="90"/>
        <v>0</v>
      </c>
      <c r="AI144" s="286">
        <f t="shared" si="90"/>
        <v>0</v>
      </c>
      <c r="AJ144" s="286">
        <f t="shared" si="90"/>
        <v>0</v>
      </c>
      <c r="AK144" s="286">
        <f t="shared" si="90"/>
        <v>0</v>
      </c>
      <c r="AL144" s="286">
        <f t="shared" si="90"/>
        <v>0</v>
      </c>
      <c r="AM144" s="286">
        <f t="shared" si="90"/>
        <v>0</v>
      </c>
      <c r="AN144" s="286">
        <f t="shared" ref="AN144:CY144" si="91">SUM(AN137:AN142)</f>
        <v>0</v>
      </c>
      <c r="AO144" s="286">
        <f t="shared" si="91"/>
        <v>0</v>
      </c>
      <c r="AP144" s="286">
        <f t="shared" si="91"/>
        <v>0</v>
      </c>
      <c r="AQ144" s="286">
        <f t="shared" si="91"/>
        <v>0</v>
      </c>
      <c r="AR144" s="286">
        <f t="shared" si="91"/>
        <v>0</v>
      </c>
      <c r="AS144" s="286">
        <f t="shared" si="91"/>
        <v>0</v>
      </c>
      <c r="AT144" s="286">
        <f t="shared" si="91"/>
        <v>0</v>
      </c>
      <c r="AU144" s="286">
        <f t="shared" si="91"/>
        <v>0</v>
      </c>
      <c r="AV144" s="286">
        <f t="shared" si="91"/>
        <v>0</v>
      </c>
      <c r="AW144" s="286">
        <f t="shared" si="91"/>
        <v>0</v>
      </c>
      <c r="AX144" s="286">
        <f t="shared" si="91"/>
        <v>0</v>
      </c>
      <c r="AY144" s="286">
        <f t="shared" si="91"/>
        <v>0</v>
      </c>
      <c r="AZ144" s="286">
        <f t="shared" si="91"/>
        <v>0</v>
      </c>
      <c r="BA144" s="286">
        <f t="shared" si="91"/>
        <v>0</v>
      </c>
      <c r="BB144" s="286">
        <f t="shared" si="91"/>
        <v>0</v>
      </c>
      <c r="BC144" s="286">
        <f t="shared" si="91"/>
        <v>0</v>
      </c>
      <c r="BD144" s="286">
        <f t="shared" si="91"/>
        <v>0</v>
      </c>
      <c r="BE144" s="286">
        <f t="shared" si="91"/>
        <v>0</v>
      </c>
      <c r="BF144" s="286">
        <f t="shared" si="91"/>
        <v>0</v>
      </c>
      <c r="BG144" s="286">
        <f t="shared" si="91"/>
        <v>0</v>
      </c>
      <c r="BH144" s="286">
        <f t="shared" si="91"/>
        <v>0</v>
      </c>
      <c r="BI144" s="286">
        <f t="shared" si="91"/>
        <v>0</v>
      </c>
      <c r="BJ144" s="286">
        <f t="shared" si="91"/>
        <v>0</v>
      </c>
      <c r="BK144" s="286">
        <f t="shared" si="91"/>
        <v>0</v>
      </c>
      <c r="BL144" s="286">
        <f t="shared" si="91"/>
        <v>0</v>
      </c>
      <c r="BM144" s="286">
        <f t="shared" si="91"/>
        <v>0</v>
      </c>
      <c r="BN144" s="286">
        <f t="shared" si="91"/>
        <v>0</v>
      </c>
      <c r="BO144" s="286">
        <f t="shared" si="91"/>
        <v>0</v>
      </c>
      <c r="BP144" s="286">
        <f t="shared" si="91"/>
        <v>0</v>
      </c>
      <c r="BQ144" s="286">
        <f t="shared" si="91"/>
        <v>0</v>
      </c>
      <c r="BR144" s="286">
        <f t="shared" si="91"/>
        <v>0</v>
      </c>
      <c r="BS144" s="286">
        <f t="shared" si="91"/>
        <v>0</v>
      </c>
      <c r="BT144" s="286">
        <f t="shared" si="91"/>
        <v>0</v>
      </c>
      <c r="BU144" s="286">
        <f t="shared" si="91"/>
        <v>0</v>
      </c>
      <c r="BV144" s="286">
        <f t="shared" si="91"/>
        <v>0</v>
      </c>
      <c r="BW144" s="286">
        <f t="shared" si="91"/>
        <v>0</v>
      </c>
      <c r="BX144" s="286">
        <f t="shared" si="91"/>
        <v>0</v>
      </c>
      <c r="BY144" s="286">
        <f t="shared" si="91"/>
        <v>0</v>
      </c>
      <c r="BZ144" s="286">
        <f t="shared" si="91"/>
        <v>0</v>
      </c>
      <c r="CA144" s="286">
        <f t="shared" si="91"/>
        <v>0</v>
      </c>
      <c r="CB144" s="286">
        <f t="shared" si="91"/>
        <v>0</v>
      </c>
      <c r="CC144" s="286">
        <f t="shared" si="91"/>
        <v>0</v>
      </c>
      <c r="CD144" s="286">
        <f t="shared" si="91"/>
        <v>0</v>
      </c>
      <c r="CE144" s="286">
        <f t="shared" si="91"/>
        <v>0</v>
      </c>
      <c r="CF144" s="286">
        <f t="shared" si="91"/>
        <v>0</v>
      </c>
      <c r="CG144" s="286">
        <f t="shared" si="91"/>
        <v>0</v>
      </c>
      <c r="CH144" s="286">
        <f t="shared" si="91"/>
        <v>0</v>
      </c>
      <c r="CI144" s="286">
        <f t="shared" si="91"/>
        <v>0</v>
      </c>
      <c r="CJ144" s="286">
        <f t="shared" si="91"/>
        <v>0</v>
      </c>
      <c r="CK144" s="286">
        <f t="shared" si="91"/>
        <v>0</v>
      </c>
      <c r="CL144" s="286">
        <f t="shared" si="91"/>
        <v>0</v>
      </c>
      <c r="CM144" s="286">
        <f t="shared" si="91"/>
        <v>0</v>
      </c>
      <c r="CN144" s="286">
        <f t="shared" si="91"/>
        <v>0</v>
      </c>
      <c r="CO144" s="286">
        <f t="shared" si="91"/>
        <v>0</v>
      </c>
      <c r="CP144" s="286">
        <f t="shared" si="91"/>
        <v>0</v>
      </c>
      <c r="CQ144" s="286">
        <f t="shared" si="91"/>
        <v>0</v>
      </c>
      <c r="CR144" s="286">
        <f t="shared" si="91"/>
        <v>0</v>
      </c>
      <c r="CS144" s="286">
        <f t="shared" si="91"/>
        <v>0</v>
      </c>
      <c r="CT144" s="286">
        <f t="shared" si="91"/>
        <v>0</v>
      </c>
      <c r="CU144" s="286">
        <f t="shared" si="91"/>
        <v>0</v>
      </c>
      <c r="CV144" s="286">
        <f t="shared" si="91"/>
        <v>0</v>
      </c>
      <c r="CW144" s="286">
        <f t="shared" si="91"/>
        <v>0</v>
      </c>
      <c r="CX144" s="286">
        <f t="shared" si="91"/>
        <v>0</v>
      </c>
      <c r="CY144" s="286">
        <f t="shared" si="91"/>
        <v>0</v>
      </c>
      <c r="CZ144" s="286">
        <f t="shared" ref="CZ144:DS144" si="92">SUM(CZ137:CZ142)</f>
        <v>0</v>
      </c>
      <c r="DA144" s="286">
        <f t="shared" si="92"/>
        <v>0</v>
      </c>
      <c r="DB144" s="286">
        <f t="shared" si="92"/>
        <v>0</v>
      </c>
      <c r="DC144" s="286">
        <f t="shared" si="92"/>
        <v>0</v>
      </c>
      <c r="DD144" s="286">
        <f t="shared" si="92"/>
        <v>0</v>
      </c>
      <c r="DE144" s="286">
        <f t="shared" si="92"/>
        <v>0</v>
      </c>
      <c r="DF144" s="286">
        <f t="shared" si="92"/>
        <v>0</v>
      </c>
      <c r="DG144" s="286">
        <f t="shared" si="92"/>
        <v>0</v>
      </c>
      <c r="DH144" s="286">
        <f t="shared" si="92"/>
        <v>0</v>
      </c>
      <c r="DI144" s="286">
        <f t="shared" si="92"/>
        <v>0</v>
      </c>
      <c r="DJ144" s="286">
        <f t="shared" si="92"/>
        <v>0</v>
      </c>
      <c r="DK144" s="286">
        <f t="shared" si="92"/>
        <v>0</v>
      </c>
      <c r="DL144" s="286">
        <f t="shared" si="92"/>
        <v>0</v>
      </c>
      <c r="DM144" s="286">
        <f t="shared" si="92"/>
        <v>0</v>
      </c>
      <c r="DN144" s="286">
        <f t="shared" si="92"/>
        <v>0</v>
      </c>
      <c r="DO144" s="286">
        <f t="shared" si="92"/>
        <v>0</v>
      </c>
      <c r="DP144" s="286">
        <f t="shared" si="92"/>
        <v>0</v>
      </c>
      <c r="DQ144" s="286">
        <f t="shared" si="92"/>
        <v>0</v>
      </c>
      <c r="DR144" s="286">
        <f t="shared" si="92"/>
        <v>0</v>
      </c>
      <c r="DS144" s="286">
        <f t="shared" si="92"/>
        <v>0</v>
      </c>
      <c r="DT144" s="279"/>
    </row>
    <row r="145" spans="2:124" ht="14.5" thickTop="1" x14ac:dyDescent="0.3">
      <c r="C145" s="279"/>
      <c r="D145" s="280"/>
      <c r="E145" s="280"/>
      <c r="F145" s="281"/>
      <c r="G145" s="281"/>
      <c r="H145" s="279"/>
      <c r="I145" s="279"/>
      <c r="J145" s="279"/>
      <c r="K145" s="279"/>
      <c r="L145" s="279"/>
      <c r="M145" s="279"/>
      <c r="N145" s="279"/>
      <c r="O145" s="279"/>
      <c r="P145" s="279"/>
      <c r="Q145" s="279"/>
      <c r="R145" s="279"/>
      <c r="S145" s="279"/>
      <c r="T145" s="279"/>
      <c r="U145" s="279"/>
      <c r="V145" s="279"/>
      <c r="W145" s="279"/>
      <c r="X145" s="279"/>
      <c r="Y145" s="279"/>
      <c r="Z145" s="279"/>
      <c r="AA145" s="279"/>
      <c r="AB145" s="279"/>
      <c r="AC145" s="279"/>
      <c r="AD145" s="279"/>
      <c r="AE145" s="279"/>
      <c r="AF145" s="279"/>
      <c r="AG145" s="279"/>
      <c r="AH145" s="279"/>
      <c r="AI145" s="279"/>
      <c r="AJ145" s="279"/>
      <c r="AK145" s="279"/>
      <c r="AL145" s="279"/>
      <c r="AM145" s="279"/>
      <c r="AN145" s="279"/>
      <c r="AO145" s="279"/>
      <c r="AP145" s="279"/>
      <c r="AQ145" s="279"/>
      <c r="AR145" s="279"/>
      <c r="AS145" s="279"/>
      <c r="AT145" s="279"/>
      <c r="AU145" s="279"/>
      <c r="AV145" s="279"/>
      <c r="AW145" s="279"/>
      <c r="AX145" s="279"/>
      <c r="AY145" s="279"/>
      <c r="AZ145" s="279"/>
      <c r="BA145" s="279"/>
      <c r="BB145" s="279"/>
      <c r="BC145" s="279"/>
      <c r="BD145" s="279"/>
      <c r="BE145" s="279"/>
      <c r="BF145" s="279"/>
      <c r="BG145" s="279"/>
      <c r="BH145" s="279"/>
      <c r="BI145" s="279"/>
      <c r="BJ145" s="279"/>
      <c r="BK145" s="279"/>
      <c r="BL145" s="279"/>
      <c r="BM145" s="279"/>
      <c r="BN145" s="279"/>
      <c r="BO145" s="279"/>
      <c r="BP145" s="279"/>
      <c r="BQ145" s="279"/>
      <c r="BR145" s="279"/>
      <c r="BS145" s="279"/>
      <c r="BT145" s="279"/>
      <c r="BU145" s="279"/>
      <c r="BV145" s="279"/>
      <c r="BW145" s="279"/>
      <c r="BX145" s="279"/>
      <c r="BY145" s="279"/>
      <c r="BZ145" s="279"/>
      <c r="CA145" s="279"/>
      <c r="CB145" s="279"/>
      <c r="CC145" s="279"/>
      <c r="CD145" s="279"/>
      <c r="CE145" s="279"/>
      <c r="CF145" s="279"/>
      <c r="CG145" s="279"/>
      <c r="CH145" s="279"/>
      <c r="CI145" s="279"/>
      <c r="CJ145" s="279"/>
      <c r="CK145" s="279"/>
      <c r="CL145" s="279"/>
      <c r="CM145" s="279"/>
      <c r="CN145" s="279"/>
      <c r="CO145" s="279"/>
      <c r="CP145" s="279"/>
      <c r="CQ145" s="279"/>
      <c r="CR145" s="279"/>
      <c r="CS145" s="279"/>
      <c r="CT145" s="279"/>
      <c r="CU145" s="279"/>
      <c r="CV145" s="279"/>
      <c r="CW145" s="279"/>
      <c r="CX145" s="279"/>
      <c r="CY145" s="279"/>
      <c r="CZ145" s="279"/>
      <c r="DA145" s="279"/>
      <c r="DB145" s="279"/>
      <c r="DC145" s="279"/>
      <c r="DD145" s="279"/>
      <c r="DE145" s="279"/>
      <c r="DF145" s="279"/>
      <c r="DG145" s="279"/>
      <c r="DH145" s="279"/>
      <c r="DI145" s="279"/>
      <c r="DJ145" s="279"/>
      <c r="DK145" s="279"/>
      <c r="DL145" s="279"/>
      <c r="DM145" s="279"/>
      <c r="DN145" s="279"/>
      <c r="DO145" s="279"/>
      <c r="DP145" s="279"/>
      <c r="DQ145" s="279"/>
      <c r="DR145" s="279"/>
      <c r="DS145" s="279"/>
      <c r="DT145" s="279"/>
    </row>
    <row r="146" spans="2:124" x14ac:dyDescent="0.3">
      <c r="B146" s="6" t="s">
        <v>98</v>
      </c>
      <c r="C146" s="279"/>
      <c r="D146" s="280"/>
      <c r="E146" s="280"/>
      <c r="F146" s="281"/>
      <c r="G146" s="281"/>
      <c r="H146" s="279"/>
      <c r="I146" s="279"/>
      <c r="J146" s="279"/>
      <c r="K146" s="279"/>
      <c r="L146" s="279"/>
      <c r="M146" s="279"/>
      <c r="N146" s="279"/>
      <c r="O146" s="279"/>
      <c r="P146" s="279"/>
      <c r="Q146" s="279"/>
      <c r="R146" s="279"/>
      <c r="S146" s="279"/>
      <c r="T146" s="279"/>
      <c r="U146" s="279"/>
      <c r="V146" s="279"/>
      <c r="W146" s="279"/>
      <c r="X146" s="279"/>
      <c r="Y146" s="279"/>
      <c r="Z146" s="279"/>
      <c r="AA146" s="279"/>
      <c r="AB146" s="279"/>
      <c r="AC146" s="279"/>
      <c r="AD146" s="279"/>
      <c r="AE146" s="279"/>
      <c r="AF146" s="279"/>
      <c r="AG146" s="279"/>
      <c r="AH146" s="279"/>
      <c r="AI146" s="279"/>
      <c r="AJ146" s="279"/>
      <c r="AK146" s="279"/>
      <c r="AL146" s="279"/>
      <c r="AM146" s="279"/>
      <c r="AN146" s="279"/>
      <c r="AO146" s="279"/>
      <c r="AP146" s="279"/>
      <c r="AQ146" s="279"/>
      <c r="AR146" s="279"/>
      <c r="AS146" s="279"/>
      <c r="AT146" s="279"/>
      <c r="AU146" s="279"/>
      <c r="AV146" s="279"/>
      <c r="AW146" s="279"/>
      <c r="AX146" s="279"/>
      <c r="AY146" s="279"/>
      <c r="AZ146" s="279"/>
      <c r="BA146" s="279"/>
      <c r="BB146" s="279"/>
      <c r="BC146" s="279"/>
      <c r="BD146" s="279"/>
      <c r="BE146" s="279"/>
      <c r="BF146" s="279"/>
      <c r="BG146" s="279"/>
      <c r="BH146" s="279"/>
      <c r="BI146" s="279"/>
      <c r="BJ146" s="279"/>
      <c r="BK146" s="279"/>
      <c r="BL146" s="279"/>
      <c r="BM146" s="279"/>
      <c r="BN146" s="279"/>
      <c r="BO146" s="279"/>
      <c r="BP146" s="279"/>
      <c r="BQ146" s="279"/>
      <c r="BR146" s="279"/>
      <c r="BS146" s="279"/>
      <c r="BT146" s="279"/>
      <c r="BU146" s="279"/>
      <c r="BV146" s="279"/>
      <c r="BW146" s="279"/>
      <c r="BX146" s="279"/>
      <c r="BY146" s="279"/>
      <c r="BZ146" s="279"/>
      <c r="CA146" s="279"/>
      <c r="CB146" s="279"/>
      <c r="CC146" s="279"/>
      <c r="CD146" s="279"/>
      <c r="CE146" s="279"/>
      <c r="CF146" s="279"/>
      <c r="CG146" s="279"/>
      <c r="CH146" s="279"/>
      <c r="CI146" s="279"/>
      <c r="CJ146" s="279"/>
      <c r="CK146" s="279"/>
      <c r="CL146" s="279"/>
      <c r="CM146" s="279"/>
      <c r="CN146" s="279"/>
      <c r="CO146" s="279"/>
      <c r="CP146" s="279"/>
      <c r="CQ146" s="279"/>
      <c r="CR146" s="279"/>
      <c r="CS146" s="279"/>
      <c r="CT146" s="279"/>
      <c r="CU146" s="279"/>
      <c r="CV146" s="279"/>
      <c r="CW146" s="279"/>
      <c r="CX146" s="279"/>
      <c r="CY146" s="279"/>
      <c r="CZ146" s="279"/>
      <c r="DA146" s="279"/>
      <c r="DB146" s="279"/>
      <c r="DC146" s="279"/>
      <c r="DD146" s="279"/>
      <c r="DE146" s="279"/>
      <c r="DF146" s="279"/>
      <c r="DG146" s="279"/>
      <c r="DH146" s="279"/>
      <c r="DI146" s="279"/>
      <c r="DJ146" s="279"/>
      <c r="DK146" s="279"/>
      <c r="DL146" s="279"/>
      <c r="DM146" s="279"/>
      <c r="DN146" s="279"/>
      <c r="DO146" s="279"/>
      <c r="DP146" s="279"/>
      <c r="DQ146" s="279"/>
      <c r="DR146" s="279"/>
      <c r="DS146" s="279"/>
      <c r="DT146" s="279"/>
    </row>
    <row r="147" spans="2:124" x14ac:dyDescent="0.3">
      <c r="C147" s="279"/>
      <c r="D147" s="280" t="str">
        <f>D127</f>
        <v>Plant &amp; Equipment</v>
      </c>
      <c r="E147" s="287">
        <f t="shared" ref="E147:E150" si="93">G147/SUM($G$147:$G$150)</f>
        <v>0.92768700031788587</v>
      </c>
      <c r="F147" s="281" t="str">
        <f>F134</f>
        <v>INR Mn</v>
      </c>
      <c r="G147" s="282">
        <f>SUM(H147:DS147)</f>
        <v>135423.20060000001</v>
      </c>
      <c r="H147" s="283">
        <f t="shared" ref="H147:Q152" si="94">SUMIF($D$47:$D$143,$D147,H$47:H$143)</f>
        <v>1354.2320060000002</v>
      </c>
      <c r="I147" s="283">
        <f t="shared" si="94"/>
        <v>6771.16003</v>
      </c>
      <c r="J147" s="283">
        <f t="shared" si="94"/>
        <v>5416.9280240000007</v>
      </c>
      <c r="K147" s="283">
        <f t="shared" si="94"/>
        <v>0</v>
      </c>
      <c r="L147" s="283">
        <f t="shared" si="94"/>
        <v>1354.2320060000002</v>
      </c>
      <c r="M147" s="283">
        <f t="shared" si="94"/>
        <v>6771.16003</v>
      </c>
      <c r="N147" s="283">
        <f t="shared" si="94"/>
        <v>5416.9280240000007</v>
      </c>
      <c r="O147" s="283">
        <f t="shared" si="94"/>
        <v>0</v>
      </c>
      <c r="P147" s="283">
        <f t="shared" si="94"/>
        <v>1354.2320060000002</v>
      </c>
      <c r="Q147" s="283">
        <f t="shared" si="94"/>
        <v>6771.16003</v>
      </c>
      <c r="R147" s="283">
        <f t="shared" ref="R147:AA152" si="95">SUMIF($D$47:$D$143,$D147,R$47:R$143)</f>
        <v>5416.9280240000007</v>
      </c>
      <c r="S147" s="283">
        <f t="shared" si="95"/>
        <v>0</v>
      </c>
      <c r="T147" s="283">
        <f t="shared" si="95"/>
        <v>2708.4640120000004</v>
      </c>
      <c r="U147" s="283">
        <f t="shared" si="95"/>
        <v>13542.32006</v>
      </c>
      <c r="V147" s="283">
        <f t="shared" si="95"/>
        <v>10833.856048000001</v>
      </c>
      <c r="W147" s="283">
        <f t="shared" si="95"/>
        <v>0</v>
      </c>
      <c r="X147" s="283">
        <f t="shared" si="95"/>
        <v>6771.1600300000009</v>
      </c>
      <c r="Y147" s="283">
        <f t="shared" si="95"/>
        <v>33855.800150000003</v>
      </c>
      <c r="Z147" s="283">
        <f t="shared" si="95"/>
        <v>27084.640120000004</v>
      </c>
      <c r="AA147" s="283">
        <f t="shared" si="95"/>
        <v>0</v>
      </c>
      <c r="AB147" s="283">
        <f t="shared" ref="AB147:AK152" si="96">SUMIF($D$47:$D$143,$D147,AB$47:AB$143)</f>
        <v>0</v>
      </c>
      <c r="AC147" s="283">
        <f t="shared" si="96"/>
        <v>0</v>
      </c>
      <c r="AD147" s="283">
        <f t="shared" si="96"/>
        <v>0</v>
      </c>
      <c r="AE147" s="283">
        <f t="shared" si="96"/>
        <v>0</v>
      </c>
      <c r="AF147" s="283">
        <f t="shared" si="96"/>
        <v>0</v>
      </c>
      <c r="AG147" s="283">
        <f t="shared" si="96"/>
        <v>0</v>
      </c>
      <c r="AH147" s="283">
        <f t="shared" si="96"/>
        <v>0</v>
      </c>
      <c r="AI147" s="283">
        <f t="shared" si="96"/>
        <v>0</v>
      </c>
      <c r="AJ147" s="283">
        <f t="shared" si="96"/>
        <v>0</v>
      </c>
      <c r="AK147" s="283">
        <f t="shared" si="96"/>
        <v>0</v>
      </c>
      <c r="AL147" s="283">
        <f t="shared" ref="AL147:AU152" si="97">SUMIF($D$47:$D$143,$D147,AL$47:AL$143)</f>
        <v>0</v>
      </c>
      <c r="AM147" s="283">
        <f t="shared" si="97"/>
        <v>0</v>
      </c>
      <c r="AN147" s="283">
        <f t="shared" si="97"/>
        <v>0</v>
      </c>
      <c r="AO147" s="283">
        <f t="shared" si="97"/>
        <v>0</v>
      </c>
      <c r="AP147" s="283">
        <f t="shared" si="97"/>
        <v>0</v>
      </c>
      <c r="AQ147" s="283">
        <f t="shared" si="97"/>
        <v>0</v>
      </c>
      <c r="AR147" s="283">
        <f t="shared" si="97"/>
        <v>0</v>
      </c>
      <c r="AS147" s="283">
        <f t="shared" si="97"/>
        <v>0</v>
      </c>
      <c r="AT147" s="283">
        <f t="shared" si="97"/>
        <v>0</v>
      </c>
      <c r="AU147" s="283">
        <f t="shared" si="97"/>
        <v>0</v>
      </c>
      <c r="AV147" s="283">
        <f t="shared" ref="AV147:BE152" si="98">SUMIF($D$47:$D$143,$D147,AV$47:AV$143)</f>
        <v>0</v>
      </c>
      <c r="AW147" s="283">
        <f t="shared" si="98"/>
        <v>0</v>
      </c>
      <c r="AX147" s="283">
        <f t="shared" si="98"/>
        <v>0</v>
      </c>
      <c r="AY147" s="283">
        <f t="shared" si="98"/>
        <v>0</v>
      </c>
      <c r="AZ147" s="283">
        <f t="shared" si="98"/>
        <v>0</v>
      </c>
      <c r="BA147" s="283">
        <f t="shared" si="98"/>
        <v>0</v>
      </c>
      <c r="BB147" s="283">
        <f t="shared" si="98"/>
        <v>0</v>
      </c>
      <c r="BC147" s="283">
        <f t="shared" si="98"/>
        <v>0</v>
      </c>
      <c r="BD147" s="283">
        <f t="shared" si="98"/>
        <v>0</v>
      </c>
      <c r="BE147" s="283">
        <f t="shared" si="98"/>
        <v>0</v>
      </c>
      <c r="BF147" s="283">
        <f t="shared" ref="BF147:BS152" si="99">SUMIF($D$47:$D$143,$D147,BF$47:BF$143)</f>
        <v>0</v>
      </c>
      <c r="BG147" s="283">
        <f t="shared" si="99"/>
        <v>0</v>
      </c>
      <c r="BH147" s="283">
        <f t="shared" si="99"/>
        <v>0</v>
      </c>
      <c r="BI147" s="283">
        <f t="shared" si="99"/>
        <v>0</v>
      </c>
      <c r="BJ147" s="283">
        <f t="shared" si="99"/>
        <v>0</v>
      </c>
      <c r="BK147" s="283">
        <f t="shared" si="99"/>
        <v>0</v>
      </c>
      <c r="BL147" s="283">
        <f t="shared" si="99"/>
        <v>0</v>
      </c>
      <c r="BM147" s="283">
        <f t="shared" si="99"/>
        <v>0</v>
      </c>
      <c r="BN147" s="283">
        <f t="shared" si="99"/>
        <v>0</v>
      </c>
      <c r="BO147" s="283">
        <f t="shared" si="99"/>
        <v>0</v>
      </c>
      <c r="BP147" s="283">
        <f t="shared" si="99"/>
        <v>0</v>
      </c>
      <c r="BQ147" s="283">
        <f t="shared" si="99"/>
        <v>0</v>
      </c>
      <c r="BR147" s="283">
        <f t="shared" si="99"/>
        <v>0</v>
      </c>
      <c r="BS147" s="283">
        <f t="shared" si="99"/>
        <v>0</v>
      </c>
      <c r="BT147" s="283">
        <f t="shared" ref="BT147:CC152" si="100">SUMIF($D$47:$D$143,$D147,BT$47:BT$144)</f>
        <v>0</v>
      </c>
      <c r="BU147" s="283">
        <f t="shared" si="100"/>
        <v>0</v>
      </c>
      <c r="BV147" s="283">
        <f t="shared" si="100"/>
        <v>0</v>
      </c>
      <c r="BW147" s="283">
        <f t="shared" si="100"/>
        <v>0</v>
      </c>
      <c r="BX147" s="283">
        <f t="shared" si="100"/>
        <v>0</v>
      </c>
      <c r="BY147" s="283">
        <f t="shared" si="100"/>
        <v>0</v>
      </c>
      <c r="BZ147" s="283">
        <f t="shared" si="100"/>
        <v>0</v>
      </c>
      <c r="CA147" s="283">
        <f t="shared" si="100"/>
        <v>0</v>
      </c>
      <c r="CB147" s="283">
        <f t="shared" si="100"/>
        <v>0</v>
      </c>
      <c r="CC147" s="283">
        <f t="shared" si="100"/>
        <v>0</v>
      </c>
      <c r="CD147" s="283">
        <f t="shared" ref="CD147:CM152" si="101">SUMIF($D$47:$D$143,$D147,CD$47:CD$144)</f>
        <v>0</v>
      </c>
      <c r="CE147" s="283">
        <f t="shared" si="101"/>
        <v>0</v>
      </c>
      <c r="CF147" s="283">
        <f t="shared" si="101"/>
        <v>0</v>
      </c>
      <c r="CG147" s="283">
        <f t="shared" si="101"/>
        <v>0</v>
      </c>
      <c r="CH147" s="283">
        <f t="shared" si="101"/>
        <v>0</v>
      </c>
      <c r="CI147" s="283">
        <f t="shared" si="101"/>
        <v>0</v>
      </c>
      <c r="CJ147" s="283">
        <f t="shared" si="101"/>
        <v>0</v>
      </c>
      <c r="CK147" s="283">
        <f t="shared" si="101"/>
        <v>0</v>
      </c>
      <c r="CL147" s="283">
        <f t="shared" si="101"/>
        <v>0</v>
      </c>
      <c r="CM147" s="283">
        <f t="shared" si="101"/>
        <v>0</v>
      </c>
      <c r="CN147" s="283">
        <f t="shared" ref="CN147:CW152" si="102">SUMIF($D$47:$D$143,$D147,CN$47:CN$144)</f>
        <v>0</v>
      </c>
      <c r="CO147" s="283">
        <f t="shared" si="102"/>
        <v>0</v>
      </c>
      <c r="CP147" s="283">
        <f t="shared" si="102"/>
        <v>0</v>
      </c>
      <c r="CQ147" s="283">
        <f t="shared" si="102"/>
        <v>0</v>
      </c>
      <c r="CR147" s="283">
        <f t="shared" si="102"/>
        <v>0</v>
      </c>
      <c r="CS147" s="283">
        <f t="shared" si="102"/>
        <v>0</v>
      </c>
      <c r="CT147" s="283">
        <f t="shared" si="102"/>
        <v>0</v>
      </c>
      <c r="CU147" s="283">
        <f t="shared" si="102"/>
        <v>0</v>
      </c>
      <c r="CV147" s="283">
        <f t="shared" si="102"/>
        <v>0</v>
      </c>
      <c r="CW147" s="283">
        <f t="shared" si="102"/>
        <v>0</v>
      </c>
      <c r="CX147" s="283">
        <f t="shared" ref="CX147:DG152" si="103">SUMIF($D$47:$D$143,$D147,CX$47:CX$144)</f>
        <v>0</v>
      </c>
      <c r="CY147" s="283">
        <f t="shared" si="103"/>
        <v>0</v>
      </c>
      <c r="CZ147" s="283">
        <f t="shared" si="103"/>
        <v>0</v>
      </c>
      <c r="DA147" s="283">
        <f t="shared" si="103"/>
        <v>0</v>
      </c>
      <c r="DB147" s="283">
        <f t="shared" si="103"/>
        <v>0</v>
      </c>
      <c r="DC147" s="283">
        <f t="shared" si="103"/>
        <v>0</v>
      </c>
      <c r="DD147" s="283">
        <f t="shared" si="103"/>
        <v>0</v>
      </c>
      <c r="DE147" s="283">
        <f t="shared" si="103"/>
        <v>0</v>
      </c>
      <c r="DF147" s="283">
        <f t="shared" si="103"/>
        <v>0</v>
      </c>
      <c r="DG147" s="283">
        <f t="shared" si="103"/>
        <v>0</v>
      </c>
      <c r="DH147" s="283">
        <f t="shared" ref="DH147:DS152" si="104">SUMIF($D$47:$D$143,$D147,DH$47:DH$144)</f>
        <v>0</v>
      </c>
      <c r="DI147" s="283">
        <f t="shared" si="104"/>
        <v>0</v>
      </c>
      <c r="DJ147" s="283">
        <f t="shared" si="104"/>
        <v>0</v>
      </c>
      <c r="DK147" s="283">
        <f t="shared" si="104"/>
        <v>0</v>
      </c>
      <c r="DL147" s="283">
        <f t="shared" si="104"/>
        <v>0</v>
      </c>
      <c r="DM147" s="283">
        <f t="shared" si="104"/>
        <v>0</v>
      </c>
      <c r="DN147" s="283">
        <f t="shared" si="104"/>
        <v>0</v>
      </c>
      <c r="DO147" s="283">
        <f t="shared" si="104"/>
        <v>0</v>
      </c>
      <c r="DP147" s="283">
        <f t="shared" si="104"/>
        <v>0</v>
      </c>
      <c r="DQ147" s="283">
        <f t="shared" si="104"/>
        <v>0</v>
      </c>
      <c r="DR147" s="283">
        <f t="shared" si="104"/>
        <v>0</v>
      </c>
      <c r="DS147" s="283">
        <f t="shared" si="104"/>
        <v>0</v>
      </c>
      <c r="DT147" s="279"/>
    </row>
    <row r="148" spans="2:124" x14ac:dyDescent="0.3">
      <c r="C148" s="279"/>
      <c r="D148" s="280" t="str">
        <f>D128</f>
        <v>Technological &amp; Service Fee</v>
      </c>
      <c r="E148" s="287">
        <f t="shared" si="93"/>
        <v>0</v>
      </c>
      <c r="F148" s="281" t="str">
        <f>F147</f>
        <v>INR Mn</v>
      </c>
      <c r="G148" s="282">
        <f t="shared" ref="G148:G150" si="105">SUM(H148:DS148)</f>
        <v>0</v>
      </c>
      <c r="H148" s="283">
        <f t="shared" si="94"/>
        <v>0</v>
      </c>
      <c r="I148" s="283">
        <f t="shared" si="94"/>
        <v>0</v>
      </c>
      <c r="J148" s="283">
        <f t="shared" si="94"/>
        <v>0</v>
      </c>
      <c r="K148" s="283">
        <f t="shared" si="94"/>
        <v>0</v>
      </c>
      <c r="L148" s="283">
        <f t="shared" si="94"/>
        <v>0</v>
      </c>
      <c r="M148" s="283">
        <f t="shared" si="94"/>
        <v>0</v>
      </c>
      <c r="N148" s="283">
        <f t="shared" si="94"/>
        <v>0</v>
      </c>
      <c r="O148" s="283">
        <f t="shared" si="94"/>
        <v>0</v>
      </c>
      <c r="P148" s="283">
        <f t="shared" si="94"/>
        <v>0</v>
      </c>
      <c r="Q148" s="283">
        <f t="shared" si="94"/>
        <v>0</v>
      </c>
      <c r="R148" s="283">
        <f t="shared" si="95"/>
        <v>0</v>
      </c>
      <c r="S148" s="283">
        <f t="shared" si="95"/>
        <v>0</v>
      </c>
      <c r="T148" s="283">
        <f t="shared" si="95"/>
        <v>0</v>
      </c>
      <c r="U148" s="283">
        <f t="shared" si="95"/>
        <v>0</v>
      </c>
      <c r="V148" s="283">
        <f t="shared" si="95"/>
        <v>0</v>
      </c>
      <c r="W148" s="283">
        <f t="shared" si="95"/>
        <v>0</v>
      </c>
      <c r="X148" s="283">
        <f t="shared" si="95"/>
        <v>0</v>
      </c>
      <c r="Y148" s="283">
        <f t="shared" si="95"/>
        <v>0</v>
      </c>
      <c r="Z148" s="283">
        <f t="shared" si="95"/>
        <v>0</v>
      </c>
      <c r="AA148" s="283">
        <f t="shared" si="95"/>
        <v>0</v>
      </c>
      <c r="AB148" s="283">
        <f t="shared" si="96"/>
        <v>0</v>
      </c>
      <c r="AC148" s="283">
        <f t="shared" si="96"/>
        <v>0</v>
      </c>
      <c r="AD148" s="283">
        <f t="shared" si="96"/>
        <v>0</v>
      </c>
      <c r="AE148" s="283">
        <f t="shared" si="96"/>
        <v>0</v>
      </c>
      <c r="AF148" s="283">
        <f t="shared" si="96"/>
        <v>0</v>
      </c>
      <c r="AG148" s="283">
        <f t="shared" si="96"/>
        <v>0</v>
      </c>
      <c r="AH148" s="283">
        <f t="shared" si="96"/>
        <v>0</v>
      </c>
      <c r="AI148" s="283">
        <f t="shared" si="96"/>
        <v>0</v>
      </c>
      <c r="AJ148" s="283">
        <f t="shared" si="96"/>
        <v>0</v>
      </c>
      <c r="AK148" s="283">
        <f t="shared" si="96"/>
        <v>0</v>
      </c>
      <c r="AL148" s="283">
        <f t="shared" si="97"/>
        <v>0</v>
      </c>
      <c r="AM148" s="283">
        <f t="shared" si="97"/>
        <v>0</v>
      </c>
      <c r="AN148" s="283">
        <f t="shared" si="97"/>
        <v>0</v>
      </c>
      <c r="AO148" s="283">
        <f t="shared" si="97"/>
        <v>0</v>
      </c>
      <c r="AP148" s="283">
        <f t="shared" si="97"/>
        <v>0</v>
      </c>
      <c r="AQ148" s="283">
        <f t="shared" si="97"/>
        <v>0</v>
      </c>
      <c r="AR148" s="283">
        <f t="shared" si="97"/>
        <v>0</v>
      </c>
      <c r="AS148" s="283">
        <f t="shared" si="97"/>
        <v>0</v>
      </c>
      <c r="AT148" s="283">
        <f t="shared" si="97"/>
        <v>0</v>
      </c>
      <c r="AU148" s="283">
        <f t="shared" si="97"/>
        <v>0</v>
      </c>
      <c r="AV148" s="283">
        <f t="shared" si="98"/>
        <v>0</v>
      </c>
      <c r="AW148" s="283">
        <f t="shared" si="98"/>
        <v>0</v>
      </c>
      <c r="AX148" s="283">
        <f t="shared" si="98"/>
        <v>0</v>
      </c>
      <c r="AY148" s="283">
        <f t="shared" si="98"/>
        <v>0</v>
      </c>
      <c r="AZ148" s="283">
        <f t="shared" si="98"/>
        <v>0</v>
      </c>
      <c r="BA148" s="283">
        <f t="shared" si="98"/>
        <v>0</v>
      </c>
      <c r="BB148" s="283">
        <f t="shared" si="98"/>
        <v>0</v>
      </c>
      <c r="BC148" s="283">
        <f t="shared" si="98"/>
        <v>0</v>
      </c>
      <c r="BD148" s="283">
        <f t="shared" si="98"/>
        <v>0</v>
      </c>
      <c r="BE148" s="283">
        <f t="shared" si="98"/>
        <v>0</v>
      </c>
      <c r="BF148" s="283">
        <f t="shared" si="99"/>
        <v>0</v>
      </c>
      <c r="BG148" s="283">
        <f t="shared" si="99"/>
        <v>0</v>
      </c>
      <c r="BH148" s="283">
        <f t="shared" si="99"/>
        <v>0</v>
      </c>
      <c r="BI148" s="283">
        <f t="shared" si="99"/>
        <v>0</v>
      </c>
      <c r="BJ148" s="283">
        <f t="shared" si="99"/>
        <v>0</v>
      </c>
      <c r="BK148" s="283">
        <f t="shared" si="99"/>
        <v>0</v>
      </c>
      <c r="BL148" s="283">
        <f t="shared" si="99"/>
        <v>0</v>
      </c>
      <c r="BM148" s="283">
        <f t="shared" si="99"/>
        <v>0</v>
      </c>
      <c r="BN148" s="283">
        <f t="shared" si="99"/>
        <v>0</v>
      </c>
      <c r="BO148" s="283">
        <f t="shared" si="99"/>
        <v>0</v>
      </c>
      <c r="BP148" s="283">
        <f t="shared" si="99"/>
        <v>0</v>
      </c>
      <c r="BQ148" s="283">
        <f t="shared" si="99"/>
        <v>0</v>
      </c>
      <c r="BR148" s="283">
        <f t="shared" si="99"/>
        <v>0</v>
      </c>
      <c r="BS148" s="283">
        <f t="shared" si="99"/>
        <v>0</v>
      </c>
      <c r="BT148" s="283">
        <f t="shared" si="100"/>
        <v>0</v>
      </c>
      <c r="BU148" s="283">
        <f t="shared" si="100"/>
        <v>0</v>
      </c>
      <c r="BV148" s="283">
        <f t="shared" si="100"/>
        <v>0</v>
      </c>
      <c r="BW148" s="283">
        <f t="shared" si="100"/>
        <v>0</v>
      </c>
      <c r="BX148" s="283">
        <f t="shared" si="100"/>
        <v>0</v>
      </c>
      <c r="BY148" s="283">
        <f t="shared" si="100"/>
        <v>0</v>
      </c>
      <c r="BZ148" s="283">
        <f t="shared" si="100"/>
        <v>0</v>
      </c>
      <c r="CA148" s="283">
        <f t="shared" si="100"/>
        <v>0</v>
      </c>
      <c r="CB148" s="283">
        <f t="shared" si="100"/>
        <v>0</v>
      </c>
      <c r="CC148" s="283">
        <f t="shared" si="100"/>
        <v>0</v>
      </c>
      <c r="CD148" s="283">
        <f t="shared" si="101"/>
        <v>0</v>
      </c>
      <c r="CE148" s="283">
        <f t="shared" si="101"/>
        <v>0</v>
      </c>
      <c r="CF148" s="283">
        <f t="shared" si="101"/>
        <v>0</v>
      </c>
      <c r="CG148" s="283">
        <f t="shared" si="101"/>
        <v>0</v>
      </c>
      <c r="CH148" s="283">
        <f t="shared" si="101"/>
        <v>0</v>
      </c>
      <c r="CI148" s="283">
        <f t="shared" si="101"/>
        <v>0</v>
      </c>
      <c r="CJ148" s="283">
        <f t="shared" si="101"/>
        <v>0</v>
      </c>
      <c r="CK148" s="283">
        <f t="shared" si="101"/>
        <v>0</v>
      </c>
      <c r="CL148" s="283">
        <f t="shared" si="101"/>
        <v>0</v>
      </c>
      <c r="CM148" s="283">
        <f t="shared" si="101"/>
        <v>0</v>
      </c>
      <c r="CN148" s="283">
        <f t="shared" si="102"/>
        <v>0</v>
      </c>
      <c r="CO148" s="283">
        <f t="shared" si="102"/>
        <v>0</v>
      </c>
      <c r="CP148" s="283">
        <f t="shared" si="102"/>
        <v>0</v>
      </c>
      <c r="CQ148" s="283">
        <f t="shared" si="102"/>
        <v>0</v>
      </c>
      <c r="CR148" s="283">
        <f t="shared" si="102"/>
        <v>0</v>
      </c>
      <c r="CS148" s="283">
        <f t="shared" si="102"/>
        <v>0</v>
      </c>
      <c r="CT148" s="283">
        <f t="shared" si="102"/>
        <v>0</v>
      </c>
      <c r="CU148" s="283">
        <f t="shared" si="102"/>
        <v>0</v>
      </c>
      <c r="CV148" s="283">
        <f t="shared" si="102"/>
        <v>0</v>
      </c>
      <c r="CW148" s="283">
        <f t="shared" si="102"/>
        <v>0</v>
      </c>
      <c r="CX148" s="283">
        <f t="shared" si="103"/>
        <v>0</v>
      </c>
      <c r="CY148" s="283">
        <f t="shared" si="103"/>
        <v>0</v>
      </c>
      <c r="CZ148" s="283">
        <f t="shared" si="103"/>
        <v>0</v>
      </c>
      <c r="DA148" s="283">
        <f t="shared" si="103"/>
        <v>0</v>
      </c>
      <c r="DB148" s="283">
        <f t="shared" si="103"/>
        <v>0</v>
      </c>
      <c r="DC148" s="283">
        <f t="shared" si="103"/>
        <v>0</v>
      </c>
      <c r="DD148" s="283">
        <f t="shared" si="103"/>
        <v>0</v>
      </c>
      <c r="DE148" s="283">
        <f t="shared" si="103"/>
        <v>0</v>
      </c>
      <c r="DF148" s="283">
        <f t="shared" si="103"/>
        <v>0</v>
      </c>
      <c r="DG148" s="283">
        <f t="shared" si="103"/>
        <v>0</v>
      </c>
      <c r="DH148" s="283">
        <f t="shared" si="104"/>
        <v>0</v>
      </c>
      <c r="DI148" s="283">
        <f t="shared" si="104"/>
        <v>0</v>
      </c>
      <c r="DJ148" s="283">
        <f t="shared" si="104"/>
        <v>0</v>
      </c>
      <c r="DK148" s="283">
        <f t="shared" si="104"/>
        <v>0</v>
      </c>
      <c r="DL148" s="283">
        <f t="shared" si="104"/>
        <v>0</v>
      </c>
      <c r="DM148" s="283">
        <f t="shared" si="104"/>
        <v>0</v>
      </c>
      <c r="DN148" s="283">
        <f t="shared" si="104"/>
        <v>0</v>
      </c>
      <c r="DO148" s="283">
        <f t="shared" si="104"/>
        <v>0</v>
      </c>
      <c r="DP148" s="283">
        <f t="shared" si="104"/>
        <v>0</v>
      </c>
      <c r="DQ148" s="283">
        <f t="shared" si="104"/>
        <v>0</v>
      </c>
      <c r="DR148" s="283">
        <f t="shared" si="104"/>
        <v>0</v>
      </c>
      <c r="DS148" s="283">
        <f t="shared" si="104"/>
        <v>0</v>
      </c>
      <c r="DT148" s="279"/>
    </row>
    <row r="149" spans="2:124" x14ac:dyDescent="0.3">
      <c r="C149" s="279"/>
      <c r="D149" s="280" t="str">
        <f>D129</f>
        <v>Building</v>
      </c>
      <c r="E149" s="287">
        <f t="shared" si="93"/>
        <v>6.9230373158051181E-2</v>
      </c>
      <c r="F149" s="281" t="str">
        <f t="shared" ref="F149:F150" si="106">F148</f>
        <v>INR Mn</v>
      </c>
      <c r="G149" s="282">
        <f t="shared" si="105"/>
        <v>10106.209000000001</v>
      </c>
      <c r="H149" s="283">
        <f t="shared" si="94"/>
        <v>505.31045</v>
      </c>
      <c r="I149" s="283">
        <f t="shared" si="94"/>
        <v>404.24836000000005</v>
      </c>
      <c r="J149" s="283">
        <f t="shared" si="94"/>
        <v>101.06209000000001</v>
      </c>
      <c r="K149" s="283">
        <f t="shared" si="94"/>
        <v>0</v>
      </c>
      <c r="L149" s="283">
        <f t="shared" si="94"/>
        <v>505.31045</v>
      </c>
      <c r="M149" s="283">
        <f t="shared" si="94"/>
        <v>404.24836000000005</v>
      </c>
      <c r="N149" s="283">
        <f t="shared" si="94"/>
        <v>101.06209000000001</v>
      </c>
      <c r="O149" s="283">
        <f t="shared" si="94"/>
        <v>0</v>
      </c>
      <c r="P149" s="283">
        <f t="shared" si="94"/>
        <v>505.31045</v>
      </c>
      <c r="Q149" s="283">
        <f t="shared" si="94"/>
        <v>404.24836000000005</v>
      </c>
      <c r="R149" s="283">
        <f t="shared" si="95"/>
        <v>101.06209000000001</v>
      </c>
      <c r="S149" s="283">
        <f t="shared" si="95"/>
        <v>0</v>
      </c>
      <c r="T149" s="283">
        <f t="shared" si="95"/>
        <v>1010.6209</v>
      </c>
      <c r="U149" s="283">
        <f t="shared" si="95"/>
        <v>808.4967200000001</v>
      </c>
      <c r="V149" s="283">
        <f t="shared" si="95"/>
        <v>202.12418000000002</v>
      </c>
      <c r="W149" s="283">
        <f t="shared" si="95"/>
        <v>0</v>
      </c>
      <c r="X149" s="283">
        <f t="shared" si="95"/>
        <v>2526.5522500000002</v>
      </c>
      <c r="Y149" s="283">
        <f t="shared" si="95"/>
        <v>2021.2418000000002</v>
      </c>
      <c r="Z149" s="283">
        <f t="shared" si="95"/>
        <v>505.31045000000006</v>
      </c>
      <c r="AA149" s="283">
        <f t="shared" si="95"/>
        <v>0</v>
      </c>
      <c r="AB149" s="283">
        <f t="shared" si="96"/>
        <v>0</v>
      </c>
      <c r="AC149" s="283">
        <f t="shared" si="96"/>
        <v>0</v>
      </c>
      <c r="AD149" s="283">
        <f t="shared" si="96"/>
        <v>0</v>
      </c>
      <c r="AE149" s="283">
        <f t="shared" si="96"/>
        <v>0</v>
      </c>
      <c r="AF149" s="283">
        <f t="shared" si="96"/>
        <v>0</v>
      </c>
      <c r="AG149" s="283">
        <f t="shared" si="96"/>
        <v>0</v>
      </c>
      <c r="AH149" s="283">
        <f t="shared" si="96"/>
        <v>0</v>
      </c>
      <c r="AI149" s="283">
        <f t="shared" si="96"/>
        <v>0</v>
      </c>
      <c r="AJ149" s="283">
        <f t="shared" si="96"/>
        <v>0</v>
      </c>
      <c r="AK149" s="283">
        <f t="shared" si="96"/>
        <v>0</v>
      </c>
      <c r="AL149" s="283">
        <f t="shared" si="97"/>
        <v>0</v>
      </c>
      <c r="AM149" s="283">
        <f t="shared" si="97"/>
        <v>0</v>
      </c>
      <c r="AN149" s="283">
        <f t="shared" si="97"/>
        <v>0</v>
      </c>
      <c r="AO149" s="283">
        <f t="shared" si="97"/>
        <v>0</v>
      </c>
      <c r="AP149" s="283">
        <f t="shared" si="97"/>
        <v>0</v>
      </c>
      <c r="AQ149" s="283">
        <f t="shared" si="97"/>
        <v>0</v>
      </c>
      <c r="AR149" s="283">
        <f t="shared" si="97"/>
        <v>0</v>
      </c>
      <c r="AS149" s="283">
        <f t="shared" si="97"/>
        <v>0</v>
      </c>
      <c r="AT149" s="283">
        <f t="shared" si="97"/>
        <v>0</v>
      </c>
      <c r="AU149" s="283">
        <f t="shared" si="97"/>
        <v>0</v>
      </c>
      <c r="AV149" s="283">
        <f t="shared" si="98"/>
        <v>0</v>
      </c>
      <c r="AW149" s="283">
        <f t="shared" si="98"/>
        <v>0</v>
      </c>
      <c r="AX149" s="283">
        <f t="shared" si="98"/>
        <v>0</v>
      </c>
      <c r="AY149" s="283">
        <f t="shared" si="98"/>
        <v>0</v>
      </c>
      <c r="AZ149" s="283">
        <f t="shared" si="98"/>
        <v>0</v>
      </c>
      <c r="BA149" s="283">
        <f t="shared" si="98"/>
        <v>0</v>
      </c>
      <c r="BB149" s="283">
        <f t="shared" si="98"/>
        <v>0</v>
      </c>
      <c r="BC149" s="283">
        <f t="shared" si="98"/>
        <v>0</v>
      </c>
      <c r="BD149" s="283">
        <f t="shared" si="98"/>
        <v>0</v>
      </c>
      <c r="BE149" s="283">
        <f t="shared" si="98"/>
        <v>0</v>
      </c>
      <c r="BF149" s="283">
        <f t="shared" si="99"/>
        <v>0</v>
      </c>
      <c r="BG149" s="283">
        <f t="shared" si="99"/>
        <v>0</v>
      </c>
      <c r="BH149" s="283">
        <f t="shared" si="99"/>
        <v>0</v>
      </c>
      <c r="BI149" s="283">
        <f t="shared" si="99"/>
        <v>0</v>
      </c>
      <c r="BJ149" s="283">
        <f t="shared" si="99"/>
        <v>0</v>
      </c>
      <c r="BK149" s="283">
        <f t="shared" si="99"/>
        <v>0</v>
      </c>
      <c r="BL149" s="283">
        <f t="shared" si="99"/>
        <v>0</v>
      </c>
      <c r="BM149" s="283">
        <f t="shared" si="99"/>
        <v>0</v>
      </c>
      <c r="BN149" s="283">
        <f t="shared" si="99"/>
        <v>0</v>
      </c>
      <c r="BO149" s="283">
        <f t="shared" si="99"/>
        <v>0</v>
      </c>
      <c r="BP149" s="283">
        <f t="shared" si="99"/>
        <v>0</v>
      </c>
      <c r="BQ149" s="283">
        <f t="shared" si="99"/>
        <v>0</v>
      </c>
      <c r="BR149" s="283">
        <f t="shared" si="99"/>
        <v>0</v>
      </c>
      <c r="BS149" s="283">
        <f t="shared" si="99"/>
        <v>0</v>
      </c>
      <c r="BT149" s="283">
        <f t="shared" si="100"/>
        <v>0</v>
      </c>
      <c r="BU149" s="283">
        <f t="shared" si="100"/>
        <v>0</v>
      </c>
      <c r="BV149" s="283">
        <f t="shared" si="100"/>
        <v>0</v>
      </c>
      <c r="BW149" s="283">
        <f t="shared" si="100"/>
        <v>0</v>
      </c>
      <c r="BX149" s="283">
        <f t="shared" si="100"/>
        <v>0</v>
      </c>
      <c r="BY149" s="283">
        <f t="shared" si="100"/>
        <v>0</v>
      </c>
      <c r="BZ149" s="283">
        <f t="shared" si="100"/>
        <v>0</v>
      </c>
      <c r="CA149" s="283">
        <f t="shared" si="100"/>
        <v>0</v>
      </c>
      <c r="CB149" s="283">
        <f t="shared" si="100"/>
        <v>0</v>
      </c>
      <c r="CC149" s="283">
        <f t="shared" si="100"/>
        <v>0</v>
      </c>
      <c r="CD149" s="283">
        <f t="shared" si="101"/>
        <v>0</v>
      </c>
      <c r="CE149" s="283">
        <f t="shared" si="101"/>
        <v>0</v>
      </c>
      <c r="CF149" s="283">
        <f t="shared" si="101"/>
        <v>0</v>
      </c>
      <c r="CG149" s="283">
        <f t="shared" si="101"/>
        <v>0</v>
      </c>
      <c r="CH149" s="283">
        <f t="shared" si="101"/>
        <v>0</v>
      </c>
      <c r="CI149" s="283">
        <f t="shared" si="101"/>
        <v>0</v>
      </c>
      <c r="CJ149" s="283">
        <f t="shared" si="101"/>
        <v>0</v>
      </c>
      <c r="CK149" s="283">
        <f t="shared" si="101"/>
        <v>0</v>
      </c>
      <c r="CL149" s="283">
        <f t="shared" si="101"/>
        <v>0</v>
      </c>
      <c r="CM149" s="283">
        <f t="shared" si="101"/>
        <v>0</v>
      </c>
      <c r="CN149" s="283">
        <f t="shared" si="102"/>
        <v>0</v>
      </c>
      <c r="CO149" s="283">
        <f t="shared" si="102"/>
        <v>0</v>
      </c>
      <c r="CP149" s="283">
        <f t="shared" si="102"/>
        <v>0</v>
      </c>
      <c r="CQ149" s="283">
        <f t="shared" si="102"/>
        <v>0</v>
      </c>
      <c r="CR149" s="283">
        <f t="shared" si="102"/>
        <v>0</v>
      </c>
      <c r="CS149" s="283">
        <f t="shared" si="102"/>
        <v>0</v>
      </c>
      <c r="CT149" s="283">
        <f t="shared" si="102"/>
        <v>0</v>
      </c>
      <c r="CU149" s="283">
        <f t="shared" si="102"/>
        <v>0</v>
      </c>
      <c r="CV149" s="283">
        <f t="shared" si="102"/>
        <v>0</v>
      </c>
      <c r="CW149" s="283">
        <f t="shared" si="102"/>
        <v>0</v>
      </c>
      <c r="CX149" s="283">
        <f t="shared" si="103"/>
        <v>0</v>
      </c>
      <c r="CY149" s="283">
        <f t="shared" si="103"/>
        <v>0</v>
      </c>
      <c r="CZ149" s="283">
        <f t="shared" si="103"/>
        <v>0</v>
      </c>
      <c r="DA149" s="283">
        <f t="shared" si="103"/>
        <v>0</v>
      </c>
      <c r="DB149" s="283">
        <f t="shared" si="103"/>
        <v>0</v>
      </c>
      <c r="DC149" s="283">
        <f t="shared" si="103"/>
        <v>0</v>
      </c>
      <c r="DD149" s="283">
        <f t="shared" si="103"/>
        <v>0</v>
      </c>
      <c r="DE149" s="283">
        <f t="shared" si="103"/>
        <v>0</v>
      </c>
      <c r="DF149" s="283">
        <f t="shared" si="103"/>
        <v>0</v>
      </c>
      <c r="DG149" s="283">
        <f t="shared" si="103"/>
        <v>0</v>
      </c>
      <c r="DH149" s="283">
        <f t="shared" si="104"/>
        <v>0</v>
      </c>
      <c r="DI149" s="283">
        <f t="shared" si="104"/>
        <v>0</v>
      </c>
      <c r="DJ149" s="283">
        <f t="shared" si="104"/>
        <v>0</v>
      </c>
      <c r="DK149" s="283">
        <f t="shared" si="104"/>
        <v>0</v>
      </c>
      <c r="DL149" s="283">
        <f t="shared" si="104"/>
        <v>0</v>
      </c>
      <c r="DM149" s="283">
        <f t="shared" si="104"/>
        <v>0</v>
      </c>
      <c r="DN149" s="283">
        <f t="shared" si="104"/>
        <v>0</v>
      </c>
      <c r="DO149" s="283">
        <f t="shared" si="104"/>
        <v>0</v>
      </c>
      <c r="DP149" s="283">
        <f t="shared" si="104"/>
        <v>0</v>
      </c>
      <c r="DQ149" s="283">
        <f t="shared" si="104"/>
        <v>0</v>
      </c>
      <c r="DR149" s="283">
        <f t="shared" si="104"/>
        <v>0</v>
      </c>
      <c r="DS149" s="283">
        <f t="shared" si="104"/>
        <v>0</v>
      </c>
      <c r="DT149" s="279"/>
    </row>
    <row r="150" spans="2:124" x14ac:dyDescent="0.3">
      <c r="C150" s="279"/>
      <c r="D150" s="280" t="str">
        <f>D130</f>
        <v>Effective Land cost</v>
      </c>
      <c r="E150" s="287">
        <f t="shared" si="93"/>
        <v>3.0826265240628836E-3</v>
      </c>
      <c r="F150" s="281" t="str">
        <f t="shared" si="106"/>
        <v>INR Mn</v>
      </c>
      <c r="G150" s="282">
        <f t="shared" si="105"/>
        <v>450</v>
      </c>
      <c r="H150" s="283">
        <f t="shared" si="94"/>
        <v>45</v>
      </c>
      <c r="I150" s="283">
        <f t="shared" si="94"/>
        <v>0</v>
      </c>
      <c r="J150" s="283">
        <f t="shared" si="94"/>
        <v>0</v>
      </c>
      <c r="K150" s="283">
        <f t="shared" si="94"/>
        <v>0</v>
      </c>
      <c r="L150" s="283">
        <f t="shared" si="94"/>
        <v>45</v>
      </c>
      <c r="M150" s="283">
        <f t="shared" si="94"/>
        <v>0</v>
      </c>
      <c r="N150" s="283">
        <f t="shared" si="94"/>
        <v>0</v>
      </c>
      <c r="O150" s="283">
        <f t="shared" si="94"/>
        <v>0</v>
      </c>
      <c r="P150" s="283">
        <f t="shared" si="94"/>
        <v>45</v>
      </c>
      <c r="Q150" s="283">
        <f t="shared" si="94"/>
        <v>0</v>
      </c>
      <c r="R150" s="283">
        <f t="shared" si="95"/>
        <v>0</v>
      </c>
      <c r="S150" s="283">
        <f t="shared" si="95"/>
        <v>0</v>
      </c>
      <c r="T150" s="283">
        <f t="shared" si="95"/>
        <v>90</v>
      </c>
      <c r="U150" s="283">
        <f t="shared" si="95"/>
        <v>0</v>
      </c>
      <c r="V150" s="283">
        <f t="shared" si="95"/>
        <v>0</v>
      </c>
      <c r="W150" s="283">
        <f t="shared" si="95"/>
        <v>0</v>
      </c>
      <c r="X150" s="283">
        <f t="shared" si="95"/>
        <v>225</v>
      </c>
      <c r="Y150" s="283">
        <f t="shared" si="95"/>
        <v>0</v>
      </c>
      <c r="Z150" s="283">
        <f t="shared" si="95"/>
        <v>0</v>
      </c>
      <c r="AA150" s="283">
        <f t="shared" si="95"/>
        <v>0</v>
      </c>
      <c r="AB150" s="283">
        <f t="shared" si="96"/>
        <v>0</v>
      </c>
      <c r="AC150" s="283">
        <f t="shared" si="96"/>
        <v>0</v>
      </c>
      <c r="AD150" s="283">
        <f t="shared" si="96"/>
        <v>0</v>
      </c>
      <c r="AE150" s="283">
        <f t="shared" si="96"/>
        <v>0</v>
      </c>
      <c r="AF150" s="283">
        <f t="shared" si="96"/>
        <v>0</v>
      </c>
      <c r="AG150" s="283">
        <f t="shared" si="96"/>
        <v>0</v>
      </c>
      <c r="AH150" s="283">
        <f t="shared" si="96"/>
        <v>0</v>
      </c>
      <c r="AI150" s="283">
        <f t="shared" si="96"/>
        <v>0</v>
      </c>
      <c r="AJ150" s="283">
        <f t="shared" si="96"/>
        <v>0</v>
      </c>
      <c r="AK150" s="283">
        <f t="shared" si="96"/>
        <v>0</v>
      </c>
      <c r="AL150" s="283">
        <f t="shared" si="97"/>
        <v>0</v>
      </c>
      <c r="AM150" s="283">
        <f t="shared" si="97"/>
        <v>0</v>
      </c>
      <c r="AN150" s="283">
        <f t="shared" si="97"/>
        <v>0</v>
      </c>
      <c r="AO150" s="283">
        <f t="shared" si="97"/>
        <v>0</v>
      </c>
      <c r="AP150" s="283">
        <f t="shared" si="97"/>
        <v>0</v>
      </c>
      <c r="AQ150" s="283">
        <f t="shared" si="97"/>
        <v>0</v>
      </c>
      <c r="AR150" s="283">
        <f t="shared" si="97"/>
        <v>0</v>
      </c>
      <c r="AS150" s="283">
        <f t="shared" si="97"/>
        <v>0</v>
      </c>
      <c r="AT150" s="283">
        <f t="shared" si="97"/>
        <v>0</v>
      </c>
      <c r="AU150" s="283">
        <f t="shared" si="97"/>
        <v>0</v>
      </c>
      <c r="AV150" s="283">
        <f t="shared" si="98"/>
        <v>0</v>
      </c>
      <c r="AW150" s="283">
        <f t="shared" si="98"/>
        <v>0</v>
      </c>
      <c r="AX150" s="283">
        <f t="shared" si="98"/>
        <v>0</v>
      </c>
      <c r="AY150" s="283">
        <f t="shared" si="98"/>
        <v>0</v>
      </c>
      <c r="AZ150" s="283">
        <f t="shared" si="98"/>
        <v>0</v>
      </c>
      <c r="BA150" s="283">
        <f t="shared" si="98"/>
        <v>0</v>
      </c>
      <c r="BB150" s="283">
        <f t="shared" si="98"/>
        <v>0</v>
      </c>
      <c r="BC150" s="283">
        <f t="shared" si="98"/>
        <v>0</v>
      </c>
      <c r="BD150" s="283">
        <f t="shared" si="98"/>
        <v>0</v>
      </c>
      <c r="BE150" s="283">
        <f t="shared" si="98"/>
        <v>0</v>
      </c>
      <c r="BF150" s="283">
        <f t="shared" si="99"/>
        <v>0</v>
      </c>
      <c r="BG150" s="283">
        <f t="shared" si="99"/>
        <v>0</v>
      </c>
      <c r="BH150" s="283">
        <f t="shared" si="99"/>
        <v>0</v>
      </c>
      <c r="BI150" s="283">
        <f t="shared" si="99"/>
        <v>0</v>
      </c>
      <c r="BJ150" s="283">
        <f t="shared" si="99"/>
        <v>0</v>
      </c>
      <c r="BK150" s="283">
        <f t="shared" si="99"/>
        <v>0</v>
      </c>
      <c r="BL150" s="283">
        <f t="shared" si="99"/>
        <v>0</v>
      </c>
      <c r="BM150" s="283">
        <f t="shared" si="99"/>
        <v>0</v>
      </c>
      <c r="BN150" s="283">
        <f t="shared" si="99"/>
        <v>0</v>
      </c>
      <c r="BO150" s="283">
        <f t="shared" si="99"/>
        <v>0</v>
      </c>
      <c r="BP150" s="283">
        <f t="shared" si="99"/>
        <v>0</v>
      </c>
      <c r="BQ150" s="283">
        <f t="shared" si="99"/>
        <v>0</v>
      </c>
      <c r="BR150" s="283">
        <f t="shared" si="99"/>
        <v>0</v>
      </c>
      <c r="BS150" s="283">
        <f t="shared" si="99"/>
        <v>0</v>
      </c>
      <c r="BT150" s="283">
        <f t="shared" si="100"/>
        <v>0</v>
      </c>
      <c r="BU150" s="283">
        <f t="shared" si="100"/>
        <v>0</v>
      </c>
      <c r="BV150" s="283">
        <f t="shared" si="100"/>
        <v>0</v>
      </c>
      <c r="BW150" s="283">
        <f t="shared" si="100"/>
        <v>0</v>
      </c>
      <c r="BX150" s="283">
        <f t="shared" si="100"/>
        <v>0</v>
      </c>
      <c r="BY150" s="283">
        <f t="shared" si="100"/>
        <v>0</v>
      </c>
      <c r="BZ150" s="283">
        <f t="shared" si="100"/>
        <v>0</v>
      </c>
      <c r="CA150" s="283">
        <f t="shared" si="100"/>
        <v>0</v>
      </c>
      <c r="CB150" s="283">
        <f t="shared" si="100"/>
        <v>0</v>
      </c>
      <c r="CC150" s="283">
        <f t="shared" si="100"/>
        <v>0</v>
      </c>
      <c r="CD150" s="283">
        <f t="shared" si="101"/>
        <v>0</v>
      </c>
      <c r="CE150" s="283">
        <f t="shared" si="101"/>
        <v>0</v>
      </c>
      <c r="CF150" s="283">
        <f t="shared" si="101"/>
        <v>0</v>
      </c>
      <c r="CG150" s="283">
        <f t="shared" si="101"/>
        <v>0</v>
      </c>
      <c r="CH150" s="283">
        <f t="shared" si="101"/>
        <v>0</v>
      </c>
      <c r="CI150" s="283">
        <f t="shared" si="101"/>
        <v>0</v>
      </c>
      <c r="CJ150" s="283">
        <f t="shared" si="101"/>
        <v>0</v>
      </c>
      <c r="CK150" s="283">
        <f t="shared" si="101"/>
        <v>0</v>
      </c>
      <c r="CL150" s="283">
        <f t="shared" si="101"/>
        <v>0</v>
      </c>
      <c r="CM150" s="283">
        <f t="shared" si="101"/>
        <v>0</v>
      </c>
      <c r="CN150" s="283">
        <f t="shared" si="102"/>
        <v>0</v>
      </c>
      <c r="CO150" s="283">
        <f t="shared" si="102"/>
        <v>0</v>
      </c>
      <c r="CP150" s="283">
        <f t="shared" si="102"/>
        <v>0</v>
      </c>
      <c r="CQ150" s="283">
        <f t="shared" si="102"/>
        <v>0</v>
      </c>
      <c r="CR150" s="283">
        <f t="shared" si="102"/>
        <v>0</v>
      </c>
      <c r="CS150" s="283">
        <f t="shared" si="102"/>
        <v>0</v>
      </c>
      <c r="CT150" s="283">
        <f t="shared" si="102"/>
        <v>0</v>
      </c>
      <c r="CU150" s="283">
        <f t="shared" si="102"/>
        <v>0</v>
      </c>
      <c r="CV150" s="283">
        <f t="shared" si="102"/>
        <v>0</v>
      </c>
      <c r="CW150" s="283">
        <f t="shared" si="102"/>
        <v>0</v>
      </c>
      <c r="CX150" s="283">
        <f t="shared" si="103"/>
        <v>0</v>
      </c>
      <c r="CY150" s="283">
        <f t="shared" si="103"/>
        <v>0</v>
      </c>
      <c r="CZ150" s="283">
        <f t="shared" si="103"/>
        <v>0</v>
      </c>
      <c r="DA150" s="283">
        <f t="shared" si="103"/>
        <v>0</v>
      </c>
      <c r="DB150" s="283">
        <f t="shared" si="103"/>
        <v>0</v>
      </c>
      <c r="DC150" s="283">
        <f t="shared" si="103"/>
        <v>0</v>
      </c>
      <c r="DD150" s="283">
        <f t="shared" si="103"/>
        <v>0</v>
      </c>
      <c r="DE150" s="283">
        <f t="shared" si="103"/>
        <v>0</v>
      </c>
      <c r="DF150" s="283">
        <f t="shared" si="103"/>
        <v>0</v>
      </c>
      <c r="DG150" s="283">
        <f t="shared" si="103"/>
        <v>0</v>
      </c>
      <c r="DH150" s="283">
        <f t="shared" si="104"/>
        <v>0</v>
      </c>
      <c r="DI150" s="283">
        <f t="shared" si="104"/>
        <v>0</v>
      </c>
      <c r="DJ150" s="283">
        <f t="shared" si="104"/>
        <v>0</v>
      </c>
      <c r="DK150" s="283">
        <f t="shared" si="104"/>
        <v>0</v>
      </c>
      <c r="DL150" s="283">
        <f t="shared" si="104"/>
        <v>0</v>
      </c>
      <c r="DM150" s="283">
        <f t="shared" si="104"/>
        <v>0</v>
      </c>
      <c r="DN150" s="283">
        <f t="shared" si="104"/>
        <v>0</v>
      </c>
      <c r="DO150" s="283">
        <f t="shared" si="104"/>
        <v>0</v>
      </c>
      <c r="DP150" s="283">
        <f t="shared" si="104"/>
        <v>0</v>
      </c>
      <c r="DQ150" s="283">
        <f t="shared" si="104"/>
        <v>0</v>
      </c>
      <c r="DR150" s="283">
        <f t="shared" si="104"/>
        <v>0</v>
      </c>
      <c r="DS150" s="283">
        <f t="shared" si="104"/>
        <v>0</v>
      </c>
      <c r="DT150" s="279"/>
    </row>
    <row r="151" spans="2:124" x14ac:dyDescent="0.3">
      <c r="C151" s="279"/>
      <c r="D151" s="280" t="str">
        <f>D131</f>
        <v>IDC</v>
      </c>
      <c r="E151" s="280"/>
      <c r="F151" s="281" t="str">
        <f>F131</f>
        <v>INR Mn</v>
      </c>
      <c r="G151" s="282">
        <f>SUM(H151:DS151)</f>
        <v>4249.0705899906052</v>
      </c>
      <c r="H151" s="283">
        <f t="shared" si="94"/>
        <v>31.372176147363042</v>
      </c>
      <c r="I151" s="283">
        <f t="shared" si="94"/>
        <v>150.08435747169884</v>
      </c>
      <c r="J151" s="283">
        <f t="shared" si="94"/>
        <v>243.45052537999868</v>
      </c>
      <c r="K151" s="283">
        <f t="shared" si="94"/>
        <v>0</v>
      </c>
      <c r="L151" s="283">
        <f t="shared" si="94"/>
        <v>31.372176147363042</v>
      </c>
      <c r="M151" s="283">
        <f t="shared" si="94"/>
        <v>150.08435747169884</v>
      </c>
      <c r="N151" s="283">
        <f t="shared" si="94"/>
        <v>243.45052537999868</v>
      </c>
      <c r="O151" s="283">
        <f t="shared" si="94"/>
        <v>0</v>
      </c>
      <c r="P151" s="283">
        <f t="shared" si="94"/>
        <v>31.372176147363042</v>
      </c>
      <c r="Q151" s="283">
        <f t="shared" si="94"/>
        <v>150.08435747169884</v>
      </c>
      <c r="R151" s="283">
        <f t="shared" si="95"/>
        <v>243.45052537999868</v>
      </c>
      <c r="S151" s="283">
        <f t="shared" si="95"/>
        <v>0</v>
      </c>
      <c r="T151" s="283">
        <f t="shared" si="95"/>
        <v>62.744352294726085</v>
      </c>
      <c r="U151" s="283">
        <f t="shared" si="95"/>
        <v>300.16871494339767</v>
      </c>
      <c r="V151" s="283">
        <f t="shared" si="95"/>
        <v>486.90105075999736</v>
      </c>
      <c r="W151" s="283">
        <f t="shared" si="95"/>
        <v>0</v>
      </c>
      <c r="X151" s="283">
        <f t="shared" si="95"/>
        <v>156.8608807368152</v>
      </c>
      <c r="Y151" s="283">
        <f t="shared" si="95"/>
        <v>750.42178735849416</v>
      </c>
      <c r="Z151" s="283">
        <f t="shared" si="95"/>
        <v>1217.2526268999936</v>
      </c>
      <c r="AA151" s="283">
        <f t="shared" si="95"/>
        <v>0</v>
      </c>
      <c r="AB151" s="283">
        <f t="shared" si="96"/>
        <v>0</v>
      </c>
      <c r="AC151" s="283">
        <f t="shared" si="96"/>
        <v>0</v>
      </c>
      <c r="AD151" s="283">
        <f t="shared" si="96"/>
        <v>0</v>
      </c>
      <c r="AE151" s="283">
        <f t="shared" si="96"/>
        <v>0</v>
      </c>
      <c r="AF151" s="283">
        <f t="shared" si="96"/>
        <v>0</v>
      </c>
      <c r="AG151" s="283">
        <f t="shared" si="96"/>
        <v>0</v>
      </c>
      <c r="AH151" s="283">
        <f t="shared" si="96"/>
        <v>0</v>
      </c>
      <c r="AI151" s="283">
        <f t="shared" si="96"/>
        <v>0</v>
      </c>
      <c r="AJ151" s="283">
        <f t="shared" si="96"/>
        <v>0</v>
      </c>
      <c r="AK151" s="283">
        <f t="shared" si="96"/>
        <v>0</v>
      </c>
      <c r="AL151" s="283">
        <f t="shared" si="97"/>
        <v>0</v>
      </c>
      <c r="AM151" s="283">
        <f t="shared" si="97"/>
        <v>0</v>
      </c>
      <c r="AN151" s="283">
        <f t="shared" si="97"/>
        <v>0</v>
      </c>
      <c r="AO151" s="283">
        <f t="shared" si="97"/>
        <v>0</v>
      </c>
      <c r="AP151" s="283">
        <f t="shared" si="97"/>
        <v>0</v>
      </c>
      <c r="AQ151" s="283">
        <f t="shared" si="97"/>
        <v>0</v>
      </c>
      <c r="AR151" s="283">
        <f t="shared" si="97"/>
        <v>0</v>
      </c>
      <c r="AS151" s="283">
        <f t="shared" si="97"/>
        <v>0</v>
      </c>
      <c r="AT151" s="283">
        <f t="shared" si="97"/>
        <v>0</v>
      </c>
      <c r="AU151" s="283">
        <f t="shared" si="97"/>
        <v>0</v>
      </c>
      <c r="AV151" s="283">
        <f t="shared" si="98"/>
        <v>0</v>
      </c>
      <c r="AW151" s="283">
        <f t="shared" si="98"/>
        <v>0</v>
      </c>
      <c r="AX151" s="283">
        <f t="shared" si="98"/>
        <v>0</v>
      </c>
      <c r="AY151" s="283">
        <f t="shared" si="98"/>
        <v>0</v>
      </c>
      <c r="AZ151" s="283">
        <f t="shared" si="98"/>
        <v>0</v>
      </c>
      <c r="BA151" s="283">
        <f t="shared" si="98"/>
        <v>0</v>
      </c>
      <c r="BB151" s="283">
        <f t="shared" si="98"/>
        <v>0</v>
      </c>
      <c r="BC151" s="283">
        <f t="shared" si="98"/>
        <v>0</v>
      </c>
      <c r="BD151" s="283">
        <f t="shared" si="98"/>
        <v>0</v>
      </c>
      <c r="BE151" s="283">
        <f t="shared" si="98"/>
        <v>0</v>
      </c>
      <c r="BF151" s="283">
        <f t="shared" si="99"/>
        <v>0</v>
      </c>
      <c r="BG151" s="283">
        <f t="shared" si="99"/>
        <v>0</v>
      </c>
      <c r="BH151" s="283">
        <f t="shared" si="99"/>
        <v>0</v>
      </c>
      <c r="BI151" s="283">
        <f t="shared" si="99"/>
        <v>0</v>
      </c>
      <c r="BJ151" s="283">
        <f t="shared" si="99"/>
        <v>0</v>
      </c>
      <c r="BK151" s="283">
        <f t="shared" si="99"/>
        <v>0</v>
      </c>
      <c r="BL151" s="283">
        <f t="shared" si="99"/>
        <v>0</v>
      </c>
      <c r="BM151" s="283">
        <f t="shared" si="99"/>
        <v>0</v>
      </c>
      <c r="BN151" s="283">
        <f t="shared" si="99"/>
        <v>0</v>
      </c>
      <c r="BO151" s="283">
        <f t="shared" si="99"/>
        <v>0</v>
      </c>
      <c r="BP151" s="283">
        <f t="shared" si="99"/>
        <v>0</v>
      </c>
      <c r="BQ151" s="283">
        <f t="shared" si="99"/>
        <v>0</v>
      </c>
      <c r="BR151" s="283">
        <f t="shared" si="99"/>
        <v>0</v>
      </c>
      <c r="BS151" s="283">
        <f t="shared" si="99"/>
        <v>0</v>
      </c>
      <c r="BT151" s="283">
        <f t="shared" si="100"/>
        <v>0</v>
      </c>
      <c r="BU151" s="283">
        <f t="shared" si="100"/>
        <v>0</v>
      </c>
      <c r="BV151" s="283">
        <f t="shared" si="100"/>
        <v>0</v>
      </c>
      <c r="BW151" s="283">
        <f t="shared" si="100"/>
        <v>0</v>
      </c>
      <c r="BX151" s="283">
        <f t="shared" si="100"/>
        <v>0</v>
      </c>
      <c r="BY151" s="283">
        <f t="shared" si="100"/>
        <v>0</v>
      </c>
      <c r="BZ151" s="283">
        <f t="shared" si="100"/>
        <v>0</v>
      </c>
      <c r="CA151" s="283">
        <f t="shared" si="100"/>
        <v>0</v>
      </c>
      <c r="CB151" s="283">
        <f t="shared" si="100"/>
        <v>0</v>
      </c>
      <c r="CC151" s="283">
        <f t="shared" si="100"/>
        <v>0</v>
      </c>
      <c r="CD151" s="283">
        <f t="shared" si="101"/>
        <v>0</v>
      </c>
      <c r="CE151" s="283">
        <f t="shared" si="101"/>
        <v>0</v>
      </c>
      <c r="CF151" s="283">
        <f t="shared" si="101"/>
        <v>0</v>
      </c>
      <c r="CG151" s="283">
        <f t="shared" si="101"/>
        <v>0</v>
      </c>
      <c r="CH151" s="283">
        <f t="shared" si="101"/>
        <v>0</v>
      </c>
      <c r="CI151" s="283">
        <f t="shared" si="101"/>
        <v>0</v>
      </c>
      <c r="CJ151" s="283">
        <f t="shared" si="101"/>
        <v>0</v>
      </c>
      <c r="CK151" s="283">
        <f t="shared" si="101"/>
        <v>0</v>
      </c>
      <c r="CL151" s="283">
        <f t="shared" si="101"/>
        <v>0</v>
      </c>
      <c r="CM151" s="283">
        <f t="shared" si="101"/>
        <v>0</v>
      </c>
      <c r="CN151" s="283">
        <f t="shared" si="102"/>
        <v>0</v>
      </c>
      <c r="CO151" s="283">
        <f t="shared" si="102"/>
        <v>0</v>
      </c>
      <c r="CP151" s="283">
        <f t="shared" si="102"/>
        <v>0</v>
      </c>
      <c r="CQ151" s="283">
        <f t="shared" si="102"/>
        <v>0</v>
      </c>
      <c r="CR151" s="283">
        <f t="shared" si="102"/>
        <v>0</v>
      </c>
      <c r="CS151" s="283">
        <f t="shared" si="102"/>
        <v>0</v>
      </c>
      <c r="CT151" s="283">
        <f t="shared" si="102"/>
        <v>0</v>
      </c>
      <c r="CU151" s="283">
        <f t="shared" si="102"/>
        <v>0</v>
      </c>
      <c r="CV151" s="283">
        <f t="shared" si="102"/>
        <v>0</v>
      </c>
      <c r="CW151" s="283">
        <f t="shared" si="102"/>
        <v>0</v>
      </c>
      <c r="CX151" s="283">
        <f t="shared" si="103"/>
        <v>0</v>
      </c>
      <c r="CY151" s="283">
        <f t="shared" si="103"/>
        <v>0</v>
      </c>
      <c r="CZ151" s="283">
        <f t="shared" si="103"/>
        <v>0</v>
      </c>
      <c r="DA151" s="283">
        <f t="shared" si="103"/>
        <v>0</v>
      </c>
      <c r="DB151" s="283">
        <f t="shared" si="103"/>
        <v>0</v>
      </c>
      <c r="DC151" s="283">
        <f t="shared" si="103"/>
        <v>0</v>
      </c>
      <c r="DD151" s="283">
        <f t="shared" si="103"/>
        <v>0</v>
      </c>
      <c r="DE151" s="283">
        <f t="shared" si="103"/>
        <v>0</v>
      </c>
      <c r="DF151" s="283">
        <f t="shared" si="103"/>
        <v>0</v>
      </c>
      <c r="DG151" s="283">
        <f t="shared" si="103"/>
        <v>0</v>
      </c>
      <c r="DH151" s="283">
        <f t="shared" si="104"/>
        <v>0</v>
      </c>
      <c r="DI151" s="283">
        <f t="shared" si="104"/>
        <v>0</v>
      </c>
      <c r="DJ151" s="283">
        <f t="shared" si="104"/>
        <v>0</v>
      </c>
      <c r="DK151" s="283">
        <f t="shared" si="104"/>
        <v>0</v>
      </c>
      <c r="DL151" s="283">
        <f t="shared" si="104"/>
        <v>0</v>
      </c>
      <c r="DM151" s="283">
        <f t="shared" si="104"/>
        <v>0</v>
      </c>
      <c r="DN151" s="283">
        <f t="shared" si="104"/>
        <v>0</v>
      </c>
      <c r="DO151" s="283">
        <f t="shared" si="104"/>
        <v>0</v>
      </c>
      <c r="DP151" s="283">
        <f t="shared" si="104"/>
        <v>0</v>
      </c>
      <c r="DQ151" s="283">
        <f t="shared" si="104"/>
        <v>0</v>
      </c>
      <c r="DR151" s="283">
        <f t="shared" si="104"/>
        <v>0</v>
      </c>
      <c r="DS151" s="283">
        <f t="shared" si="104"/>
        <v>0</v>
      </c>
      <c r="DT151" s="279"/>
    </row>
    <row r="152" spans="2:124" x14ac:dyDescent="0.3">
      <c r="C152" s="279"/>
      <c r="D152" s="280" t="str">
        <f t="shared" ref="D152" si="107">D132</f>
        <v>Financing costs</v>
      </c>
      <c r="E152" s="280"/>
      <c r="F152" s="281" t="str">
        <f t="shared" ref="F152" si="108">F132</f>
        <v>INR Mn</v>
      </c>
      <c r="G152" s="282">
        <f>SUM(H152:DS152)</f>
        <v>1326.1025994072311</v>
      </c>
      <c r="H152" s="283">
        <f t="shared" si="94"/>
        <v>17.08877985502086</v>
      </c>
      <c r="I152" s="283">
        <f t="shared" si="94"/>
        <v>64.663870406433659</v>
      </c>
      <c r="J152" s="283">
        <f t="shared" si="94"/>
        <v>50.857609679268599</v>
      </c>
      <c r="K152" s="283">
        <f t="shared" si="94"/>
        <v>0</v>
      </c>
      <c r="L152" s="283">
        <f t="shared" si="94"/>
        <v>17.08877985502086</v>
      </c>
      <c r="M152" s="283">
        <f t="shared" si="94"/>
        <v>64.663870406433659</v>
      </c>
      <c r="N152" s="283">
        <f t="shared" si="94"/>
        <v>50.857609679268599</v>
      </c>
      <c r="O152" s="283">
        <f t="shared" si="94"/>
        <v>0</v>
      </c>
      <c r="P152" s="283">
        <f t="shared" si="94"/>
        <v>17.08877985502086</v>
      </c>
      <c r="Q152" s="283">
        <f t="shared" si="94"/>
        <v>64.663870406433659</v>
      </c>
      <c r="R152" s="283">
        <f t="shared" si="95"/>
        <v>50.857609679268599</v>
      </c>
      <c r="S152" s="283">
        <f t="shared" si="95"/>
        <v>0</v>
      </c>
      <c r="T152" s="283">
        <f t="shared" si="95"/>
        <v>34.17755971004172</v>
      </c>
      <c r="U152" s="283">
        <f t="shared" si="95"/>
        <v>129.32774081286732</v>
      </c>
      <c r="V152" s="283">
        <f t="shared" si="95"/>
        <v>101.7152193585372</v>
      </c>
      <c r="W152" s="283">
        <f t="shared" si="95"/>
        <v>0</v>
      </c>
      <c r="X152" s="283">
        <f t="shared" si="95"/>
        <v>85.4438992751043</v>
      </c>
      <c r="Y152" s="283">
        <f t="shared" si="95"/>
        <v>323.31935203216835</v>
      </c>
      <c r="Z152" s="283">
        <f t="shared" si="95"/>
        <v>254.28804839634296</v>
      </c>
      <c r="AA152" s="283">
        <f t="shared" si="95"/>
        <v>0</v>
      </c>
      <c r="AB152" s="283">
        <f t="shared" si="96"/>
        <v>0</v>
      </c>
      <c r="AC152" s="283">
        <f t="shared" si="96"/>
        <v>0</v>
      </c>
      <c r="AD152" s="283">
        <f t="shared" si="96"/>
        <v>0</v>
      </c>
      <c r="AE152" s="283">
        <f t="shared" si="96"/>
        <v>0</v>
      </c>
      <c r="AF152" s="283">
        <f t="shared" si="96"/>
        <v>0</v>
      </c>
      <c r="AG152" s="283">
        <f t="shared" si="96"/>
        <v>0</v>
      </c>
      <c r="AH152" s="283">
        <f t="shared" si="96"/>
        <v>0</v>
      </c>
      <c r="AI152" s="283">
        <f t="shared" si="96"/>
        <v>0</v>
      </c>
      <c r="AJ152" s="283">
        <f t="shared" si="96"/>
        <v>0</v>
      </c>
      <c r="AK152" s="283">
        <f t="shared" si="96"/>
        <v>0</v>
      </c>
      <c r="AL152" s="283">
        <f t="shared" si="97"/>
        <v>0</v>
      </c>
      <c r="AM152" s="283">
        <f t="shared" si="97"/>
        <v>0</v>
      </c>
      <c r="AN152" s="283">
        <f t="shared" si="97"/>
        <v>0</v>
      </c>
      <c r="AO152" s="283">
        <f t="shared" si="97"/>
        <v>0</v>
      </c>
      <c r="AP152" s="283">
        <f t="shared" si="97"/>
        <v>0</v>
      </c>
      <c r="AQ152" s="283">
        <f t="shared" si="97"/>
        <v>0</v>
      </c>
      <c r="AR152" s="283">
        <f t="shared" si="97"/>
        <v>0</v>
      </c>
      <c r="AS152" s="283">
        <f t="shared" si="97"/>
        <v>0</v>
      </c>
      <c r="AT152" s="283">
        <f t="shared" si="97"/>
        <v>0</v>
      </c>
      <c r="AU152" s="283">
        <f t="shared" si="97"/>
        <v>0</v>
      </c>
      <c r="AV152" s="283">
        <f t="shared" si="98"/>
        <v>0</v>
      </c>
      <c r="AW152" s="283">
        <f t="shared" si="98"/>
        <v>0</v>
      </c>
      <c r="AX152" s="283">
        <f t="shared" si="98"/>
        <v>0</v>
      </c>
      <c r="AY152" s="283">
        <f t="shared" si="98"/>
        <v>0</v>
      </c>
      <c r="AZ152" s="283">
        <f t="shared" si="98"/>
        <v>0</v>
      </c>
      <c r="BA152" s="283">
        <f t="shared" si="98"/>
        <v>0</v>
      </c>
      <c r="BB152" s="283">
        <f t="shared" si="98"/>
        <v>0</v>
      </c>
      <c r="BC152" s="283">
        <f t="shared" si="98"/>
        <v>0</v>
      </c>
      <c r="BD152" s="283">
        <f t="shared" si="98"/>
        <v>0</v>
      </c>
      <c r="BE152" s="283">
        <f t="shared" si="98"/>
        <v>0</v>
      </c>
      <c r="BF152" s="283">
        <f t="shared" si="99"/>
        <v>0</v>
      </c>
      <c r="BG152" s="283">
        <f t="shared" si="99"/>
        <v>0</v>
      </c>
      <c r="BH152" s="283">
        <f t="shared" si="99"/>
        <v>0</v>
      </c>
      <c r="BI152" s="283">
        <f t="shared" si="99"/>
        <v>0</v>
      </c>
      <c r="BJ152" s="283">
        <f t="shared" si="99"/>
        <v>0</v>
      </c>
      <c r="BK152" s="283">
        <f t="shared" si="99"/>
        <v>0</v>
      </c>
      <c r="BL152" s="283">
        <f t="shared" si="99"/>
        <v>0</v>
      </c>
      <c r="BM152" s="283">
        <f t="shared" si="99"/>
        <v>0</v>
      </c>
      <c r="BN152" s="283">
        <f t="shared" si="99"/>
        <v>0</v>
      </c>
      <c r="BO152" s="283">
        <f t="shared" si="99"/>
        <v>0</v>
      </c>
      <c r="BP152" s="283">
        <f t="shared" si="99"/>
        <v>0</v>
      </c>
      <c r="BQ152" s="283">
        <f t="shared" si="99"/>
        <v>0</v>
      </c>
      <c r="BR152" s="283">
        <f t="shared" si="99"/>
        <v>0</v>
      </c>
      <c r="BS152" s="283">
        <f t="shared" si="99"/>
        <v>0</v>
      </c>
      <c r="BT152" s="283">
        <f t="shared" si="100"/>
        <v>0</v>
      </c>
      <c r="BU152" s="283">
        <f t="shared" si="100"/>
        <v>0</v>
      </c>
      <c r="BV152" s="283">
        <f t="shared" si="100"/>
        <v>0</v>
      </c>
      <c r="BW152" s="283">
        <f t="shared" si="100"/>
        <v>0</v>
      </c>
      <c r="BX152" s="283">
        <f t="shared" si="100"/>
        <v>0</v>
      </c>
      <c r="BY152" s="283">
        <f t="shared" si="100"/>
        <v>0</v>
      </c>
      <c r="BZ152" s="283">
        <f t="shared" si="100"/>
        <v>0</v>
      </c>
      <c r="CA152" s="283">
        <f t="shared" si="100"/>
        <v>0</v>
      </c>
      <c r="CB152" s="283">
        <f t="shared" si="100"/>
        <v>0</v>
      </c>
      <c r="CC152" s="283">
        <f t="shared" si="100"/>
        <v>0</v>
      </c>
      <c r="CD152" s="283">
        <f t="shared" si="101"/>
        <v>0</v>
      </c>
      <c r="CE152" s="283">
        <f t="shared" si="101"/>
        <v>0</v>
      </c>
      <c r="CF152" s="283">
        <f t="shared" si="101"/>
        <v>0</v>
      </c>
      <c r="CG152" s="283">
        <f t="shared" si="101"/>
        <v>0</v>
      </c>
      <c r="CH152" s="283">
        <f t="shared" si="101"/>
        <v>0</v>
      </c>
      <c r="CI152" s="283">
        <f t="shared" si="101"/>
        <v>0</v>
      </c>
      <c r="CJ152" s="283">
        <f t="shared" si="101"/>
        <v>0</v>
      </c>
      <c r="CK152" s="283">
        <f t="shared" si="101"/>
        <v>0</v>
      </c>
      <c r="CL152" s="283">
        <f t="shared" si="101"/>
        <v>0</v>
      </c>
      <c r="CM152" s="283">
        <f t="shared" si="101"/>
        <v>0</v>
      </c>
      <c r="CN152" s="283">
        <f t="shared" si="102"/>
        <v>0</v>
      </c>
      <c r="CO152" s="283">
        <f t="shared" si="102"/>
        <v>0</v>
      </c>
      <c r="CP152" s="283">
        <f t="shared" si="102"/>
        <v>0</v>
      </c>
      <c r="CQ152" s="283">
        <f t="shared" si="102"/>
        <v>0</v>
      </c>
      <c r="CR152" s="283">
        <f t="shared" si="102"/>
        <v>0</v>
      </c>
      <c r="CS152" s="283">
        <f t="shared" si="102"/>
        <v>0</v>
      </c>
      <c r="CT152" s="283">
        <f t="shared" si="102"/>
        <v>0</v>
      </c>
      <c r="CU152" s="283">
        <f t="shared" si="102"/>
        <v>0</v>
      </c>
      <c r="CV152" s="283">
        <f t="shared" si="102"/>
        <v>0</v>
      </c>
      <c r="CW152" s="283">
        <f t="shared" si="102"/>
        <v>0</v>
      </c>
      <c r="CX152" s="283">
        <f t="shared" si="103"/>
        <v>0</v>
      </c>
      <c r="CY152" s="283">
        <f t="shared" si="103"/>
        <v>0</v>
      </c>
      <c r="CZ152" s="283">
        <f t="shared" si="103"/>
        <v>0</v>
      </c>
      <c r="DA152" s="283">
        <f t="shared" si="103"/>
        <v>0</v>
      </c>
      <c r="DB152" s="283">
        <f t="shared" si="103"/>
        <v>0</v>
      </c>
      <c r="DC152" s="283">
        <f t="shared" si="103"/>
        <v>0</v>
      </c>
      <c r="DD152" s="283">
        <f t="shared" si="103"/>
        <v>0</v>
      </c>
      <c r="DE152" s="283">
        <f t="shared" si="103"/>
        <v>0</v>
      </c>
      <c r="DF152" s="283">
        <f t="shared" si="103"/>
        <v>0</v>
      </c>
      <c r="DG152" s="283">
        <f t="shared" si="103"/>
        <v>0</v>
      </c>
      <c r="DH152" s="283">
        <f t="shared" si="104"/>
        <v>0</v>
      </c>
      <c r="DI152" s="283">
        <f t="shared" si="104"/>
        <v>0</v>
      </c>
      <c r="DJ152" s="283">
        <f t="shared" si="104"/>
        <v>0</v>
      </c>
      <c r="DK152" s="283">
        <f t="shared" si="104"/>
        <v>0</v>
      </c>
      <c r="DL152" s="283">
        <f t="shared" si="104"/>
        <v>0</v>
      </c>
      <c r="DM152" s="283">
        <f t="shared" si="104"/>
        <v>0</v>
      </c>
      <c r="DN152" s="283">
        <f t="shared" si="104"/>
        <v>0</v>
      </c>
      <c r="DO152" s="283">
        <f t="shared" si="104"/>
        <v>0</v>
      </c>
      <c r="DP152" s="283">
        <f t="shared" si="104"/>
        <v>0</v>
      </c>
      <c r="DQ152" s="283">
        <f t="shared" si="104"/>
        <v>0</v>
      </c>
      <c r="DR152" s="283">
        <f t="shared" si="104"/>
        <v>0</v>
      </c>
      <c r="DS152" s="283">
        <f t="shared" si="104"/>
        <v>0</v>
      </c>
      <c r="DT152" s="279"/>
    </row>
    <row r="153" spans="2:124" x14ac:dyDescent="0.3">
      <c r="C153" s="279"/>
      <c r="D153" s="280"/>
      <c r="E153" s="280"/>
      <c r="F153" s="281"/>
      <c r="G153" s="281"/>
      <c r="H153" s="279"/>
      <c r="I153" s="279"/>
      <c r="J153" s="279"/>
      <c r="K153" s="279"/>
      <c r="L153" s="279"/>
      <c r="M153" s="279"/>
      <c r="N153" s="279"/>
      <c r="O153" s="279"/>
      <c r="P153" s="279"/>
      <c r="Q153" s="279"/>
      <c r="R153" s="279"/>
      <c r="S153" s="279"/>
      <c r="T153" s="279"/>
      <c r="U153" s="279"/>
      <c r="V153" s="279"/>
      <c r="W153" s="279"/>
      <c r="X153" s="279"/>
      <c r="Y153" s="279"/>
      <c r="Z153" s="279"/>
      <c r="AA153" s="279"/>
      <c r="AB153" s="279"/>
      <c r="AC153" s="279"/>
      <c r="AD153" s="279"/>
      <c r="AE153" s="279"/>
      <c r="AF153" s="279"/>
      <c r="AG153" s="279"/>
      <c r="AH153" s="279"/>
      <c r="AI153" s="279"/>
      <c r="AJ153" s="279"/>
      <c r="AK153" s="279"/>
      <c r="AL153" s="279"/>
      <c r="AM153" s="279"/>
      <c r="AN153" s="279"/>
      <c r="AO153" s="279"/>
      <c r="AP153" s="279"/>
      <c r="AQ153" s="279"/>
      <c r="AR153" s="279"/>
      <c r="AS153" s="279"/>
      <c r="AT153" s="279"/>
      <c r="AU153" s="279"/>
      <c r="AV153" s="279"/>
      <c r="AW153" s="279"/>
      <c r="AX153" s="279"/>
      <c r="AY153" s="279"/>
      <c r="AZ153" s="279"/>
      <c r="BA153" s="279"/>
      <c r="BB153" s="279"/>
      <c r="BC153" s="279"/>
      <c r="BD153" s="279"/>
      <c r="BE153" s="279"/>
      <c r="BF153" s="279"/>
      <c r="BG153" s="279"/>
      <c r="BH153" s="279"/>
      <c r="BI153" s="279"/>
      <c r="BJ153" s="279"/>
      <c r="BK153" s="279"/>
      <c r="BL153" s="279"/>
      <c r="BM153" s="279"/>
      <c r="BN153" s="279"/>
      <c r="BO153" s="279"/>
      <c r="BP153" s="279"/>
      <c r="BQ153" s="279"/>
      <c r="BR153" s="279"/>
      <c r="BS153" s="279"/>
      <c r="BT153" s="279"/>
      <c r="BU153" s="279"/>
      <c r="BV153" s="279"/>
      <c r="BW153" s="279"/>
      <c r="BX153" s="279"/>
      <c r="BY153" s="279"/>
      <c r="BZ153" s="279"/>
      <c r="CA153" s="279"/>
      <c r="CB153" s="279"/>
      <c r="CC153" s="279"/>
      <c r="CD153" s="279"/>
      <c r="CE153" s="279"/>
      <c r="CF153" s="279"/>
      <c r="CG153" s="279"/>
      <c r="CH153" s="279"/>
      <c r="CI153" s="279"/>
      <c r="CJ153" s="279"/>
      <c r="CK153" s="279"/>
      <c r="CL153" s="279"/>
      <c r="CM153" s="279"/>
      <c r="CN153" s="279"/>
      <c r="CO153" s="279"/>
      <c r="CP153" s="279"/>
      <c r="CQ153" s="279"/>
      <c r="CR153" s="279"/>
      <c r="CS153" s="279"/>
      <c r="CT153" s="279"/>
      <c r="CU153" s="279"/>
      <c r="CV153" s="279"/>
      <c r="CW153" s="279"/>
      <c r="CX153" s="279"/>
      <c r="CY153" s="279"/>
      <c r="CZ153" s="279"/>
      <c r="DA153" s="279"/>
      <c r="DB153" s="279"/>
      <c r="DC153" s="279"/>
      <c r="DD153" s="279"/>
      <c r="DE153" s="279"/>
      <c r="DF153" s="279"/>
      <c r="DG153" s="279"/>
      <c r="DH153" s="279"/>
      <c r="DI153" s="279"/>
      <c r="DJ153" s="279"/>
      <c r="DK153" s="279"/>
      <c r="DL153" s="279"/>
      <c r="DM153" s="279"/>
      <c r="DN153" s="279"/>
      <c r="DO153" s="279"/>
      <c r="DP153" s="279"/>
      <c r="DQ153" s="279"/>
      <c r="DR153" s="279"/>
      <c r="DS153" s="279"/>
      <c r="DT153" s="279"/>
    </row>
    <row r="154" spans="2:124" ht="14.5" thickBot="1" x14ac:dyDescent="0.35">
      <c r="C154" s="279"/>
      <c r="D154" s="284" t="s">
        <v>96</v>
      </c>
      <c r="E154" s="284"/>
      <c r="F154" s="285" t="str">
        <f>F150</f>
        <v>INR Mn</v>
      </c>
      <c r="G154" s="285" t="b">
        <f>SUM(G145:G153)=SUM(H154:DS154)</f>
        <v>1</v>
      </c>
      <c r="H154" s="286">
        <f t="shared" ref="H154:AM154" si="109">SUM(H147:H153)</f>
        <v>1953.003412002384</v>
      </c>
      <c r="I154" s="286">
        <f t="shared" si="109"/>
        <v>7390.1566178781331</v>
      </c>
      <c r="J154" s="286">
        <f t="shared" si="109"/>
        <v>5812.2982490592685</v>
      </c>
      <c r="K154" s="286">
        <f t="shared" si="109"/>
        <v>0</v>
      </c>
      <c r="L154" s="286">
        <f t="shared" si="109"/>
        <v>1953.003412002384</v>
      </c>
      <c r="M154" s="286">
        <f t="shared" si="109"/>
        <v>7390.1566178781331</v>
      </c>
      <c r="N154" s="286">
        <f t="shared" si="109"/>
        <v>5812.2982490592685</v>
      </c>
      <c r="O154" s="286">
        <f t="shared" si="109"/>
        <v>0</v>
      </c>
      <c r="P154" s="286">
        <f t="shared" si="109"/>
        <v>1953.003412002384</v>
      </c>
      <c r="Q154" s="286">
        <f t="shared" si="109"/>
        <v>7390.1566178781331</v>
      </c>
      <c r="R154" s="286">
        <f t="shared" si="109"/>
        <v>5812.2982490592685</v>
      </c>
      <c r="S154" s="286">
        <f t="shared" si="109"/>
        <v>0</v>
      </c>
      <c r="T154" s="286">
        <f t="shared" si="109"/>
        <v>3906.0068240047681</v>
      </c>
      <c r="U154" s="286">
        <f t="shared" si="109"/>
        <v>14780.313235756266</v>
      </c>
      <c r="V154" s="286">
        <f t="shared" si="109"/>
        <v>11624.596498118537</v>
      </c>
      <c r="W154" s="286">
        <f t="shared" si="109"/>
        <v>0</v>
      </c>
      <c r="X154" s="286">
        <f t="shared" si="109"/>
        <v>9765.01706001192</v>
      </c>
      <c r="Y154" s="286">
        <f t="shared" si="109"/>
        <v>36950.783089390665</v>
      </c>
      <c r="Z154" s="286">
        <f t="shared" si="109"/>
        <v>29061.49124529634</v>
      </c>
      <c r="AA154" s="286">
        <f t="shared" si="109"/>
        <v>0</v>
      </c>
      <c r="AB154" s="286">
        <f t="shared" si="109"/>
        <v>0</v>
      </c>
      <c r="AC154" s="286">
        <f t="shared" si="109"/>
        <v>0</v>
      </c>
      <c r="AD154" s="286">
        <f t="shared" si="109"/>
        <v>0</v>
      </c>
      <c r="AE154" s="286">
        <f t="shared" si="109"/>
        <v>0</v>
      </c>
      <c r="AF154" s="286">
        <f t="shared" si="109"/>
        <v>0</v>
      </c>
      <c r="AG154" s="286">
        <f t="shared" si="109"/>
        <v>0</v>
      </c>
      <c r="AH154" s="286">
        <f t="shared" si="109"/>
        <v>0</v>
      </c>
      <c r="AI154" s="286">
        <f t="shared" si="109"/>
        <v>0</v>
      </c>
      <c r="AJ154" s="286">
        <f t="shared" si="109"/>
        <v>0</v>
      </c>
      <c r="AK154" s="286">
        <f t="shared" si="109"/>
        <v>0</v>
      </c>
      <c r="AL154" s="286">
        <f t="shared" si="109"/>
        <v>0</v>
      </c>
      <c r="AM154" s="286">
        <f t="shared" si="109"/>
        <v>0</v>
      </c>
      <c r="AN154" s="286">
        <f t="shared" ref="AN154:BS154" si="110">SUM(AN147:AN153)</f>
        <v>0</v>
      </c>
      <c r="AO154" s="286">
        <f t="shared" si="110"/>
        <v>0</v>
      </c>
      <c r="AP154" s="286">
        <f t="shared" si="110"/>
        <v>0</v>
      </c>
      <c r="AQ154" s="286">
        <f t="shared" si="110"/>
        <v>0</v>
      </c>
      <c r="AR154" s="286">
        <f t="shared" si="110"/>
        <v>0</v>
      </c>
      <c r="AS154" s="286">
        <f t="shared" si="110"/>
        <v>0</v>
      </c>
      <c r="AT154" s="286">
        <f t="shared" si="110"/>
        <v>0</v>
      </c>
      <c r="AU154" s="286">
        <f t="shared" si="110"/>
        <v>0</v>
      </c>
      <c r="AV154" s="286">
        <f t="shared" si="110"/>
        <v>0</v>
      </c>
      <c r="AW154" s="286">
        <f t="shared" si="110"/>
        <v>0</v>
      </c>
      <c r="AX154" s="286">
        <f t="shared" si="110"/>
        <v>0</v>
      </c>
      <c r="AY154" s="286">
        <f t="shared" si="110"/>
        <v>0</v>
      </c>
      <c r="AZ154" s="286">
        <f t="shared" si="110"/>
        <v>0</v>
      </c>
      <c r="BA154" s="286">
        <f t="shared" si="110"/>
        <v>0</v>
      </c>
      <c r="BB154" s="286">
        <f t="shared" si="110"/>
        <v>0</v>
      </c>
      <c r="BC154" s="286">
        <f t="shared" si="110"/>
        <v>0</v>
      </c>
      <c r="BD154" s="286">
        <f t="shared" si="110"/>
        <v>0</v>
      </c>
      <c r="BE154" s="286">
        <f t="shared" si="110"/>
        <v>0</v>
      </c>
      <c r="BF154" s="286">
        <f t="shared" si="110"/>
        <v>0</v>
      </c>
      <c r="BG154" s="286">
        <f t="shared" si="110"/>
        <v>0</v>
      </c>
      <c r="BH154" s="286">
        <f t="shared" si="110"/>
        <v>0</v>
      </c>
      <c r="BI154" s="286">
        <f t="shared" si="110"/>
        <v>0</v>
      </c>
      <c r="BJ154" s="286">
        <f t="shared" si="110"/>
        <v>0</v>
      </c>
      <c r="BK154" s="286">
        <f t="shared" si="110"/>
        <v>0</v>
      </c>
      <c r="BL154" s="286">
        <f t="shared" si="110"/>
        <v>0</v>
      </c>
      <c r="BM154" s="286">
        <f t="shared" si="110"/>
        <v>0</v>
      </c>
      <c r="BN154" s="286">
        <f t="shared" si="110"/>
        <v>0</v>
      </c>
      <c r="BO154" s="286">
        <f t="shared" si="110"/>
        <v>0</v>
      </c>
      <c r="BP154" s="286">
        <f t="shared" si="110"/>
        <v>0</v>
      </c>
      <c r="BQ154" s="286">
        <f t="shared" si="110"/>
        <v>0</v>
      </c>
      <c r="BR154" s="286">
        <f t="shared" si="110"/>
        <v>0</v>
      </c>
      <c r="BS154" s="286">
        <f t="shared" si="110"/>
        <v>0</v>
      </c>
      <c r="BT154" s="286">
        <f t="shared" ref="BT154:CY154" si="111">SUM(BT147:BT153)</f>
        <v>0</v>
      </c>
      <c r="BU154" s="286">
        <f t="shared" si="111"/>
        <v>0</v>
      </c>
      <c r="BV154" s="286">
        <f t="shared" si="111"/>
        <v>0</v>
      </c>
      <c r="BW154" s="286">
        <f t="shared" si="111"/>
        <v>0</v>
      </c>
      <c r="BX154" s="286">
        <f t="shared" si="111"/>
        <v>0</v>
      </c>
      <c r="BY154" s="286">
        <f t="shared" si="111"/>
        <v>0</v>
      </c>
      <c r="BZ154" s="286">
        <f t="shared" si="111"/>
        <v>0</v>
      </c>
      <c r="CA154" s="286">
        <f t="shared" si="111"/>
        <v>0</v>
      </c>
      <c r="CB154" s="286">
        <f t="shared" si="111"/>
        <v>0</v>
      </c>
      <c r="CC154" s="286">
        <f t="shared" si="111"/>
        <v>0</v>
      </c>
      <c r="CD154" s="286">
        <f t="shared" si="111"/>
        <v>0</v>
      </c>
      <c r="CE154" s="286">
        <f t="shared" si="111"/>
        <v>0</v>
      </c>
      <c r="CF154" s="286">
        <f t="shared" si="111"/>
        <v>0</v>
      </c>
      <c r="CG154" s="286">
        <f t="shared" si="111"/>
        <v>0</v>
      </c>
      <c r="CH154" s="286">
        <f t="shared" si="111"/>
        <v>0</v>
      </c>
      <c r="CI154" s="286">
        <f t="shared" si="111"/>
        <v>0</v>
      </c>
      <c r="CJ154" s="286">
        <f t="shared" si="111"/>
        <v>0</v>
      </c>
      <c r="CK154" s="286">
        <f t="shared" si="111"/>
        <v>0</v>
      </c>
      <c r="CL154" s="286">
        <f t="shared" si="111"/>
        <v>0</v>
      </c>
      <c r="CM154" s="286">
        <f t="shared" si="111"/>
        <v>0</v>
      </c>
      <c r="CN154" s="286">
        <f t="shared" si="111"/>
        <v>0</v>
      </c>
      <c r="CO154" s="286">
        <f t="shared" si="111"/>
        <v>0</v>
      </c>
      <c r="CP154" s="286">
        <f t="shared" si="111"/>
        <v>0</v>
      </c>
      <c r="CQ154" s="286">
        <f t="shared" si="111"/>
        <v>0</v>
      </c>
      <c r="CR154" s="286">
        <f t="shared" si="111"/>
        <v>0</v>
      </c>
      <c r="CS154" s="286">
        <f t="shared" si="111"/>
        <v>0</v>
      </c>
      <c r="CT154" s="286">
        <f t="shared" si="111"/>
        <v>0</v>
      </c>
      <c r="CU154" s="286">
        <f t="shared" si="111"/>
        <v>0</v>
      </c>
      <c r="CV154" s="286">
        <f t="shared" si="111"/>
        <v>0</v>
      </c>
      <c r="CW154" s="286">
        <f t="shared" si="111"/>
        <v>0</v>
      </c>
      <c r="CX154" s="286">
        <f t="shared" si="111"/>
        <v>0</v>
      </c>
      <c r="CY154" s="286">
        <f t="shared" si="111"/>
        <v>0</v>
      </c>
      <c r="CZ154" s="286">
        <f t="shared" ref="CZ154:DS154" si="112">SUM(CZ147:CZ153)</f>
        <v>0</v>
      </c>
      <c r="DA154" s="286">
        <f t="shared" si="112"/>
        <v>0</v>
      </c>
      <c r="DB154" s="286">
        <f t="shared" si="112"/>
        <v>0</v>
      </c>
      <c r="DC154" s="286">
        <f t="shared" si="112"/>
        <v>0</v>
      </c>
      <c r="DD154" s="286">
        <f t="shared" si="112"/>
        <v>0</v>
      </c>
      <c r="DE154" s="286">
        <f t="shared" si="112"/>
        <v>0</v>
      </c>
      <c r="DF154" s="286">
        <f t="shared" si="112"/>
        <v>0</v>
      </c>
      <c r="DG154" s="286">
        <f t="shared" si="112"/>
        <v>0</v>
      </c>
      <c r="DH154" s="286">
        <f t="shared" si="112"/>
        <v>0</v>
      </c>
      <c r="DI154" s="286">
        <f t="shared" si="112"/>
        <v>0</v>
      </c>
      <c r="DJ154" s="286">
        <f t="shared" si="112"/>
        <v>0</v>
      </c>
      <c r="DK154" s="286">
        <f t="shared" si="112"/>
        <v>0</v>
      </c>
      <c r="DL154" s="286">
        <f t="shared" si="112"/>
        <v>0</v>
      </c>
      <c r="DM154" s="286">
        <f t="shared" si="112"/>
        <v>0</v>
      </c>
      <c r="DN154" s="286">
        <f t="shared" si="112"/>
        <v>0</v>
      </c>
      <c r="DO154" s="286">
        <f t="shared" si="112"/>
        <v>0</v>
      </c>
      <c r="DP154" s="286">
        <f t="shared" si="112"/>
        <v>0</v>
      </c>
      <c r="DQ154" s="286">
        <f t="shared" si="112"/>
        <v>0</v>
      </c>
      <c r="DR154" s="286">
        <f t="shared" si="112"/>
        <v>0</v>
      </c>
      <c r="DS154" s="286">
        <f t="shared" si="112"/>
        <v>0</v>
      </c>
      <c r="DT154" s="279"/>
    </row>
    <row r="155" spans="2:124" ht="14.5" thickTop="1" x14ac:dyDescent="0.3">
      <c r="C155" s="279"/>
      <c r="D155" s="280"/>
      <c r="E155" s="280"/>
      <c r="F155" s="281"/>
      <c r="G155" s="281"/>
      <c r="H155" s="279"/>
      <c r="I155" s="279"/>
      <c r="J155" s="279"/>
      <c r="K155" s="279"/>
      <c r="L155" s="279"/>
      <c r="M155" s="279"/>
      <c r="N155" s="279"/>
      <c r="O155" s="279"/>
      <c r="P155" s="279"/>
      <c r="Q155" s="279"/>
      <c r="R155" s="279"/>
      <c r="S155" s="279"/>
      <c r="T155" s="279"/>
      <c r="U155" s="279"/>
      <c r="V155" s="279"/>
      <c r="W155" s="279"/>
      <c r="X155" s="279"/>
      <c r="Y155" s="279"/>
      <c r="Z155" s="279"/>
      <c r="AA155" s="279"/>
      <c r="AB155" s="279"/>
      <c r="AC155" s="279"/>
      <c r="AD155" s="279"/>
      <c r="AE155" s="279"/>
      <c r="AF155" s="279"/>
      <c r="AG155" s="279"/>
      <c r="AH155" s="279"/>
      <c r="AI155" s="279"/>
      <c r="AJ155" s="279"/>
      <c r="AK155" s="279"/>
      <c r="AL155" s="279"/>
      <c r="AM155" s="279"/>
      <c r="AN155" s="279"/>
      <c r="AO155" s="279"/>
      <c r="AP155" s="279"/>
      <c r="AQ155" s="279"/>
      <c r="AR155" s="279"/>
      <c r="AS155" s="279"/>
      <c r="AT155" s="279"/>
      <c r="AU155" s="279"/>
      <c r="AV155" s="279"/>
      <c r="AW155" s="279"/>
      <c r="AX155" s="279"/>
      <c r="AY155" s="279"/>
      <c r="AZ155" s="279"/>
      <c r="BA155" s="279"/>
      <c r="BB155" s="279"/>
      <c r="BC155" s="279"/>
      <c r="BD155" s="279"/>
      <c r="BE155" s="279"/>
      <c r="BF155" s="279"/>
      <c r="BG155" s="279"/>
      <c r="BH155" s="279"/>
      <c r="BI155" s="279"/>
      <c r="BJ155" s="279"/>
      <c r="BK155" s="279"/>
      <c r="BL155" s="279"/>
      <c r="BM155" s="279"/>
      <c r="BN155" s="279"/>
      <c r="BO155" s="279"/>
      <c r="BP155" s="279"/>
      <c r="BQ155" s="279"/>
      <c r="BR155" s="279"/>
      <c r="BS155" s="279"/>
      <c r="BT155" s="279"/>
      <c r="BU155" s="279"/>
      <c r="BV155" s="279"/>
      <c r="BW155" s="279"/>
      <c r="BX155" s="279"/>
      <c r="BY155" s="279"/>
      <c r="BZ155" s="279"/>
      <c r="CA155" s="279"/>
      <c r="CB155" s="279"/>
      <c r="CC155" s="279"/>
      <c r="CD155" s="279"/>
      <c r="CE155" s="279"/>
      <c r="CF155" s="279"/>
      <c r="CG155" s="279"/>
      <c r="CH155" s="279"/>
      <c r="CI155" s="279"/>
      <c r="CJ155" s="279"/>
      <c r="CK155" s="279"/>
      <c r="CL155" s="279"/>
      <c r="CM155" s="279"/>
      <c r="CN155" s="279"/>
      <c r="CO155" s="279"/>
      <c r="CP155" s="279"/>
      <c r="CQ155" s="279"/>
      <c r="CR155" s="279"/>
      <c r="CS155" s="279"/>
      <c r="CT155" s="279"/>
      <c r="CU155" s="279"/>
      <c r="CV155" s="279"/>
      <c r="CW155" s="279"/>
      <c r="CX155" s="279"/>
      <c r="CY155" s="279"/>
      <c r="CZ155" s="279"/>
      <c r="DA155" s="279"/>
      <c r="DB155" s="279"/>
      <c r="DC155" s="279"/>
      <c r="DD155" s="279"/>
      <c r="DE155" s="279"/>
      <c r="DF155" s="279"/>
      <c r="DG155" s="279"/>
      <c r="DH155" s="279"/>
      <c r="DI155" s="279"/>
      <c r="DJ155" s="279"/>
      <c r="DK155" s="279"/>
      <c r="DL155" s="279"/>
      <c r="DM155" s="279"/>
      <c r="DN155" s="279"/>
      <c r="DO155" s="279"/>
      <c r="DP155" s="279"/>
      <c r="DQ155" s="279"/>
      <c r="DR155" s="279"/>
      <c r="DS155" s="279"/>
      <c r="DT155" s="279"/>
    </row>
    <row r="156" spans="2:124" x14ac:dyDescent="0.3">
      <c r="C156" s="279" t="s">
        <v>448</v>
      </c>
      <c r="D156" s="280"/>
      <c r="E156" s="280"/>
      <c r="F156" s="281"/>
      <c r="G156" s="281"/>
      <c r="H156" s="279"/>
      <c r="I156" s="279"/>
      <c r="J156" s="279"/>
      <c r="K156" s="279"/>
      <c r="L156" s="279"/>
      <c r="M156" s="279"/>
      <c r="N156" s="279"/>
      <c r="O156" s="279"/>
      <c r="P156" s="279"/>
      <c r="Q156" s="279"/>
      <c r="R156" s="279"/>
      <c r="S156" s="279"/>
      <c r="T156" s="279"/>
      <c r="U156" s="279"/>
      <c r="V156" s="279"/>
      <c r="W156" s="279"/>
      <c r="X156" s="279"/>
      <c r="Y156" s="279"/>
      <c r="Z156" s="279"/>
      <c r="AA156" s="279"/>
      <c r="AB156" s="279"/>
      <c r="AC156" s="279"/>
      <c r="AD156" s="279"/>
      <c r="AE156" s="279"/>
      <c r="AF156" s="279"/>
      <c r="AG156" s="279"/>
      <c r="AH156" s="279"/>
      <c r="AI156" s="279"/>
      <c r="AJ156" s="279"/>
      <c r="AK156" s="279"/>
      <c r="AL156" s="279"/>
      <c r="AM156" s="279"/>
      <c r="AN156" s="279"/>
      <c r="AO156" s="279"/>
      <c r="AP156" s="279"/>
      <c r="AQ156" s="279"/>
      <c r="AR156" s="279"/>
      <c r="AS156" s="279"/>
      <c r="AT156" s="279"/>
      <c r="AU156" s="279"/>
      <c r="AV156" s="279"/>
      <c r="AW156" s="279"/>
      <c r="AX156" s="279"/>
      <c r="AY156" s="279"/>
      <c r="AZ156" s="279"/>
      <c r="BA156" s="279"/>
      <c r="BB156" s="279"/>
      <c r="BC156" s="279"/>
      <c r="BD156" s="279"/>
      <c r="BE156" s="279"/>
      <c r="BF156" s="279"/>
      <c r="BG156" s="279"/>
      <c r="BH156" s="279"/>
      <c r="BI156" s="279"/>
      <c r="BJ156" s="279"/>
      <c r="BK156" s="279"/>
      <c r="BL156" s="279"/>
      <c r="BM156" s="279"/>
      <c r="BN156" s="279"/>
      <c r="BO156" s="279"/>
      <c r="BP156" s="279"/>
      <c r="BQ156" s="279"/>
      <c r="BR156" s="279"/>
      <c r="BS156" s="279"/>
      <c r="BT156" s="279"/>
      <c r="BU156" s="279"/>
      <c r="BV156" s="279"/>
      <c r="BW156" s="279"/>
      <c r="BX156" s="279"/>
      <c r="BY156" s="279"/>
      <c r="BZ156" s="279"/>
      <c r="CA156" s="279"/>
      <c r="CB156" s="279"/>
      <c r="CC156" s="279"/>
      <c r="CD156" s="279"/>
      <c r="CE156" s="279"/>
      <c r="CF156" s="279"/>
      <c r="CG156" s="279"/>
      <c r="CH156" s="279"/>
      <c r="CI156" s="279"/>
      <c r="CJ156" s="279"/>
      <c r="CK156" s="279"/>
      <c r="CL156" s="279"/>
      <c r="CM156" s="279"/>
      <c r="CN156" s="279"/>
      <c r="CO156" s="279"/>
      <c r="CP156" s="279"/>
      <c r="CQ156" s="279"/>
      <c r="CR156" s="279"/>
      <c r="CS156" s="279"/>
      <c r="CT156" s="279"/>
      <c r="CU156" s="279"/>
      <c r="CV156" s="279"/>
      <c r="CW156" s="279"/>
      <c r="CX156" s="279"/>
      <c r="CY156" s="279"/>
      <c r="CZ156" s="279"/>
      <c r="DA156" s="279"/>
      <c r="DB156" s="279"/>
      <c r="DC156" s="279"/>
      <c r="DD156" s="279"/>
      <c r="DE156" s="279"/>
      <c r="DF156" s="279"/>
      <c r="DG156" s="279"/>
      <c r="DH156" s="279"/>
      <c r="DI156" s="279"/>
      <c r="DJ156" s="279"/>
      <c r="DK156" s="279"/>
      <c r="DL156" s="279"/>
      <c r="DM156" s="279"/>
      <c r="DN156" s="279"/>
      <c r="DO156" s="279"/>
      <c r="DP156" s="279"/>
      <c r="DQ156" s="279"/>
      <c r="DR156" s="279"/>
      <c r="DS156" s="279"/>
      <c r="DT156" s="279"/>
    </row>
    <row r="157" spans="2:124" x14ac:dyDescent="0.3">
      <c r="C157" s="279"/>
      <c r="D157" s="280" t="s">
        <v>450</v>
      </c>
      <c r="E157" s="280"/>
      <c r="F157" s="281" t="str">
        <f t="shared" ref="F157:F162" si="113">F147</f>
        <v>INR Mn</v>
      </c>
      <c r="G157" s="282">
        <f t="shared" ref="G157:G162" si="114">SUM(H157:DS157)</f>
        <v>17871.21156054856</v>
      </c>
      <c r="H157" s="283">
        <f t="shared" ref="H157:W162" si="115">SUMIF($D$47:$D$143,$D157,H$47:H$143)</f>
        <v>0</v>
      </c>
      <c r="I157" s="283">
        <f t="shared" si="115"/>
        <v>0</v>
      </c>
      <c r="J157" s="283">
        <f t="shared" si="115"/>
        <v>0</v>
      </c>
      <c r="K157" s="283">
        <f t="shared" si="115"/>
        <v>1787.1211560548559</v>
      </c>
      <c r="L157" s="283">
        <f t="shared" si="115"/>
        <v>0</v>
      </c>
      <c r="M157" s="283">
        <f t="shared" si="115"/>
        <v>0</v>
      </c>
      <c r="N157" s="283">
        <f t="shared" si="115"/>
        <v>0</v>
      </c>
      <c r="O157" s="283">
        <f t="shared" si="115"/>
        <v>1787.1211560548559</v>
      </c>
      <c r="P157" s="283">
        <f t="shared" si="115"/>
        <v>0</v>
      </c>
      <c r="Q157" s="283">
        <f t="shared" si="115"/>
        <v>0</v>
      </c>
      <c r="R157" s="283">
        <f t="shared" si="115"/>
        <v>0</v>
      </c>
      <c r="S157" s="283">
        <f t="shared" si="115"/>
        <v>1787.1211560548559</v>
      </c>
      <c r="T157" s="283">
        <f t="shared" si="115"/>
        <v>0</v>
      </c>
      <c r="U157" s="283">
        <f t="shared" si="115"/>
        <v>0</v>
      </c>
      <c r="V157" s="283">
        <f t="shared" si="115"/>
        <v>0</v>
      </c>
      <c r="W157" s="283">
        <f t="shared" si="115"/>
        <v>3574.2423121097117</v>
      </c>
      <c r="X157" s="283">
        <f t="shared" ref="I157:BS161" si="116">SUMIF($D$47:$D$143,$D157,X$47:X$143)</f>
        <v>0</v>
      </c>
      <c r="Y157" s="283">
        <f t="shared" si="116"/>
        <v>0</v>
      </c>
      <c r="Z157" s="283">
        <f t="shared" si="116"/>
        <v>0</v>
      </c>
      <c r="AA157" s="283">
        <f t="shared" si="116"/>
        <v>8935.605780274278</v>
      </c>
      <c r="AB157" s="283">
        <f t="shared" si="116"/>
        <v>0</v>
      </c>
      <c r="AC157" s="283">
        <f t="shared" si="116"/>
        <v>0</v>
      </c>
      <c r="AD157" s="283">
        <f t="shared" si="116"/>
        <v>0</v>
      </c>
      <c r="AE157" s="283">
        <f t="shared" si="116"/>
        <v>0</v>
      </c>
      <c r="AF157" s="283">
        <f t="shared" si="116"/>
        <v>0</v>
      </c>
      <c r="AG157" s="283">
        <f t="shared" si="116"/>
        <v>0</v>
      </c>
      <c r="AH157" s="283">
        <f t="shared" si="116"/>
        <v>0</v>
      </c>
      <c r="AI157" s="283">
        <f t="shared" si="116"/>
        <v>0</v>
      </c>
      <c r="AJ157" s="283">
        <f t="shared" si="116"/>
        <v>0</v>
      </c>
      <c r="AK157" s="283">
        <f t="shared" si="116"/>
        <v>0</v>
      </c>
      <c r="AL157" s="283">
        <f t="shared" si="116"/>
        <v>0</v>
      </c>
      <c r="AM157" s="283">
        <f t="shared" si="116"/>
        <v>0</v>
      </c>
      <c r="AN157" s="283">
        <f t="shared" si="116"/>
        <v>0</v>
      </c>
      <c r="AO157" s="283">
        <f t="shared" si="116"/>
        <v>0</v>
      </c>
      <c r="AP157" s="283">
        <f t="shared" si="116"/>
        <v>0</v>
      </c>
      <c r="AQ157" s="283">
        <f t="shared" si="116"/>
        <v>0</v>
      </c>
      <c r="AR157" s="283">
        <f t="shared" si="116"/>
        <v>0</v>
      </c>
      <c r="AS157" s="283">
        <f t="shared" si="116"/>
        <v>0</v>
      </c>
      <c r="AT157" s="283">
        <f t="shared" si="116"/>
        <v>0</v>
      </c>
      <c r="AU157" s="283">
        <f t="shared" si="116"/>
        <v>0</v>
      </c>
      <c r="AV157" s="283">
        <f t="shared" si="116"/>
        <v>0</v>
      </c>
      <c r="AW157" s="283">
        <f t="shared" si="116"/>
        <v>0</v>
      </c>
      <c r="AX157" s="283">
        <f t="shared" si="116"/>
        <v>0</v>
      </c>
      <c r="AY157" s="283">
        <f t="shared" si="116"/>
        <v>0</v>
      </c>
      <c r="AZ157" s="283">
        <f t="shared" si="116"/>
        <v>0</v>
      </c>
      <c r="BA157" s="283">
        <f t="shared" si="116"/>
        <v>0</v>
      </c>
      <c r="BB157" s="283">
        <f t="shared" si="116"/>
        <v>0</v>
      </c>
      <c r="BC157" s="283">
        <f t="shared" si="116"/>
        <v>0</v>
      </c>
      <c r="BD157" s="283">
        <f t="shared" si="116"/>
        <v>0</v>
      </c>
      <c r="BE157" s="283">
        <f t="shared" si="116"/>
        <v>0</v>
      </c>
      <c r="BF157" s="283">
        <f t="shared" si="116"/>
        <v>0</v>
      </c>
      <c r="BG157" s="283">
        <f t="shared" si="116"/>
        <v>0</v>
      </c>
      <c r="BH157" s="283">
        <f t="shared" si="116"/>
        <v>0</v>
      </c>
      <c r="BI157" s="283">
        <f t="shared" si="116"/>
        <v>0</v>
      </c>
      <c r="BJ157" s="283">
        <f t="shared" si="116"/>
        <v>0</v>
      </c>
      <c r="BK157" s="283">
        <f t="shared" si="116"/>
        <v>0</v>
      </c>
      <c r="BL157" s="283">
        <f t="shared" si="116"/>
        <v>0</v>
      </c>
      <c r="BM157" s="283">
        <f t="shared" si="116"/>
        <v>0</v>
      </c>
      <c r="BN157" s="283">
        <f t="shared" si="116"/>
        <v>0</v>
      </c>
      <c r="BO157" s="283">
        <f t="shared" si="116"/>
        <v>0</v>
      </c>
      <c r="BP157" s="283">
        <f t="shared" si="116"/>
        <v>0</v>
      </c>
      <c r="BQ157" s="283">
        <f t="shared" si="116"/>
        <v>0</v>
      </c>
      <c r="BR157" s="283">
        <f t="shared" si="116"/>
        <v>0</v>
      </c>
      <c r="BS157" s="283">
        <f t="shared" si="116"/>
        <v>0</v>
      </c>
      <c r="BT157" s="283">
        <f t="shared" ref="BT157:DS161" si="117">SUMIF($D$47:$D$143,$D157,BT$47:BT$143)</f>
        <v>0</v>
      </c>
      <c r="BU157" s="283">
        <f t="shared" si="117"/>
        <v>0</v>
      </c>
      <c r="BV157" s="283">
        <f t="shared" si="117"/>
        <v>0</v>
      </c>
      <c r="BW157" s="283">
        <f t="shared" si="117"/>
        <v>0</v>
      </c>
      <c r="BX157" s="283">
        <f t="shared" si="117"/>
        <v>0</v>
      </c>
      <c r="BY157" s="283">
        <f t="shared" si="117"/>
        <v>0</v>
      </c>
      <c r="BZ157" s="283">
        <f t="shared" si="117"/>
        <v>0</v>
      </c>
      <c r="CA157" s="283">
        <f t="shared" si="117"/>
        <v>0</v>
      </c>
      <c r="CB157" s="283">
        <f t="shared" si="117"/>
        <v>0</v>
      </c>
      <c r="CC157" s="283">
        <f t="shared" si="117"/>
        <v>0</v>
      </c>
      <c r="CD157" s="283">
        <f t="shared" si="117"/>
        <v>0</v>
      </c>
      <c r="CE157" s="283">
        <f t="shared" si="117"/>
        <v>0</v>
      </c>
      <c r="CF157" s="283">
        <f t="shared" si="117"/>
        <v>0</v>
      </c>
      <c r="CG157" s="283">
        <f t="shared" si="117"/>
        <v>0</v>
      </c>
      <c r="CH157" s="283">
        <f t="shared" si="117"/>
        <v>0</v>
      </c>
      <c r="CI157" s="283">
        <f t="shared" si="117"/>
        <v>0</v>
      </c>
      <c r="CJ157" s="283">
        <f t="shared" si="117"/>
        <v>0</v>
      </c>
      <c r="CK157" s="283">
        <f t="shared" si="117"/>
        <v>0</v>
      </c>
      <c r="CL157" s="283">
        <f t="shared" si="117"/>
        <v>0</v>
      </c>
      <c r="CM157" s="283">
        <f t="shared" si="117"/>
        <v>0</v>
      </c>
      <c r="CN157" s="283">
        <f t="shared" si="117"/>
        <v>0</v>
      </c>
      <c r="CO157" s="283">
        <f t="shared" si="117"/>
        <v>0</v>
      </c>
      <c r="CP157" s="283">
        <f t="shared" si="117"/>
        <v>0</v>
      </c>
      <c r="CQ157" s="283">
        <f t="shared" si="117"/>
        <v>0</v>
      </c>
      <c r="CR157" s="283">
        <f t="shared" si="117"/>
        <v>0</v>
      </c>
      <c r="CS157" s="283">
        <f t="shared" si="117"/>
        <v>0</v>
      </c>
      <c r="CT157" s="283">
        <f t="shared" si="117"/>
        <v>0</v>
      </c>
      <c r="CU157" s="283">
        <f t="shared" si="117"/>
        <v>0</v>
      </c>
      <c r="CV157" s="283">
        <f t="shared" si="117"/>
        <v>0</v>
      </c>
      <c r="CW157" s="283">
        <f t="shared" si="117"/>
        <v>0</v>
      </c>
      <c r="CX157" s="283">
        <f t="shared" si="117"/>
        <v>0</v>
      </c>
      <c r="CY157" s="283">
        <f t="shared" si="117"/>
        <v>0</v>
      </c>
      <c r="CZ157" s="283">
        <f t="shared" si="117"/>
        <v>0</v>
      </c>
      <c r="DA157" s="283">
        <f t="shared" si="117"/>
        <v>0</v>
      </c>
      <c r="DB157" s="283">
        <f t="shared" si="117"/>
        <v>0</v>
      </c>
      <c r="DC157" s="283">
        <f t="shared" si="117"/>
        <v>0</v>
      </c>
      <c r="DD157" s="283">
        <f t="shared" si="117"/>
        <v>0</v>
      </c>
      <c r="DE157" s="283">
        <f t="shared" si="117"/>
        <v>0</v>
      </c>
      <c r="DF157" s="283">
        <f t="shared" si="117"/>
        <v>0</v>
      </c>
      <c r="DG157" s="283">
        <f t="shared" si="117"/>
        <v>0</v>
      </c>
      <c r="DH157" s="283">
        <f t="shared" si="117"/>
        <v>0</v>
      </c>
      <c r="DI157" s="283">
        <f t="shared" si="117"/>
        <v>0</v>
      </c>
      <c r="DJ157" s="283">
        <f t="shared" si="117"/>
        <v>0</v>
      </c>
      <c r="DK157" s="283">
        <f t="shared" si="117"/>
        <v>0</v>
      </c>
      <c r="DL157" s="283">
        <f t="shared" si="117"/>
        <v>0</v>
      </c>
      <c r="DM157" s="283">
        <f t="shared" si="117"/>
        <v>0</v>
      </c>
      <c r="DN157" s="283">
        <f t="shared" si="117"/>
        <v>0</v>
      </c>
      <c r="DO157" s="283">
        <f t="shared" si="117"/>
        <v>0</v>
      </c>
      <c r="DP157" s="283">
        <f t="shared" si="117"/>
        <v>0</v>
      </c>
      <c r="DQ157" s="283">
        <f t="shared" si="117"/>
        <v>0</v>
      </c>
      <c r="DR157" s="283">
        <f t="shared" si="117"/>
        <v>0</v>
      </c>
      <c r="DS157" s="283">
        <f t="shared" si="117"/>
        <v>0</v>
      </c>
      <c r="DT157" s="279"/>
    </row>
    <row r="158" spans="2:124" x14ac:dyDescent="0.3">
      <c r="C158" s="279"/>
      <c r="D158" s="280" t="s">
        <v>451</v>
      </c>
      <c r="E158" s="280"/>
      <c r="F158" s="281" t="str">
        <f t="shared" si="113"/>
        <v>INR Mn</v>
      </c>
      <c r="G158" s="282">
        <f t="shared" si="114"/>
        <v>0</v>
      </c>
      <c r="H158" s="283">
        <f t="shared" si="115"/>
        <v>0</v>
      </c>
      <c r="I158" s="283">
        <f t="shared" si="116"/>
        <v>0</v>
      </c>
      <c r="J158" s="283">
        <f t="shared" si="116"/>
        <v>0</v>
      </c>
      <c r="K158" s="283">
        <f t="shared" si="116"/>
        <v>0</v>
      </c>
      <c r="L158" s="283">
        <f t="shared" si="116"/>
        <v>0</v>
      </c>
      <c r="M158" s="283">
        <f t="shared" si="116"/>
        <v>0</v>
      </c>
      <c r="N158" s="283">
        <f t="shared" si="116"/>
        <v>0</v>
      </c>
      <c r="O158" s="283">
        <f t="shared" si="116"/>
        <v>0</v>
      </c>
      <c r="P158" s="283">
        <f t="shared" si="116"/>
        <v>0</v>
      </c>
      <c r="Q158" s="283">
        <f t="shared" si="116"/>
        <v>0</v>
      </c>
      <c r="R158" s="283">
        <f t="shared" si="116"/>
        <v>0</v>
      </c>
      <c r="S158" s="283">
        <f t="shared" si="116"/>
        <v>0</v>
      </c>
      <c r="T158" s="283">
        <f t="shared" si="116"/>
        <v>0</v>
      </c>
      <c r="U158" s="283">
        <f t="shared" si="116"/>
        <v>0</v>
      </c>
      <c r="V158" s="283">
        <f t="shared" si="116"/>
        <v>0</v>
      </c>
      <c r="W158" s="283">
        <f t="shared" si="116"/>
        <v>0</v>
      </c>
      <c r="X158" s="283">
        <f t="shared" si="116"/>
        <v>0</v>
      </c>
      <c r="Y158" s="283">
        <f t="shared" si="116"/>
        <v>0</v>
      </c>
      <c r="Z158" s="283">
        <f t="shared" si="116"/>
        <v>0</v>
      </c>
      <c r="AA158" s="283">
        <f t="shared" si="116"/>
        <v>0</v>
      </c>
      <c r="AB158" s="283">
        <f t="shared" si="116"/>
        <v>0</v>
      </c>
      <c r="AC158" s="283">
        <f t="shared" si="116"/>
        <v>0</v>
      </c>
      <c r="AD158" s="283">
        <f t="shared" si="116"/>
        <v>0</v>
      </c>
      <c r="AE158" s="283">
        <f t="shared" si="116"/>
        <v>0</v>
      </c>
      <c r="AF158" s="283">
        <f t="shared" si="116"/>
        <v>0</v>
      </c>
      <c r="AG158" s="283">
        <f t="shared" si="116"/>
        <v>0</v>
      </c>
      <c r="AH158" s="283">
        <f t="shared" si="116"/>
        <v>0</v>
      </c>
      <c r="AI158" s="283">
        <f t="shared" si="116"/>
        <v>0</v>
      </c>
      <c r="AJ158" s="283">
        <f t="shared" si="116"/>
        <v>0</v>
      </c>
      <c r="AK158" s="283">
        <f t="shared" si="116"/>
        <v>0</v>
      </c>
      <c r="AL158" s="283">
        <f t="shared" si="116"/>
        <v>0</v>
      </c>
      <c r="AM158" s="283">
        <f t="shared" si="116"/>
        <v>0</v>
      </c>
      <c r="AN158" s="283">
        <f t="shared" si="116"/>
        <v>0</v>
      </c>
      <c r="AO158" s="283">
        <f t="shared" si="116"/>
        <v>0</v>
      </c>
      <c r="AP158" s="283">
        <f t="shared" si="116"/>
        <v>0</v>
      </c>
      <c r="AQ158" s="283">
        <f t="shared" si="116"/>
        <v>0</v>
      </c>
      <c r="AR158" s="283">
        <f t="shared" si="116"/>
        <v>0</v>
      </c>
      <c r="AS158" s="283">
        <f t="shared" si="116"/>
        <v>0</v>
      </c>
      <c r="AT158" s="283">
        <f t="shared" si="116"/>
        <v>0</v>
      </c>
      <c r="AU158" s="283">
        <f t="shared" si="116"/>
        <v>0</v>
      </c>
      <c r="AV158" s="283">
        <f t="shared" si="116"/>
        <v>0</v>
      </c>
      <c r="AW158" s="283">
        <f t="shared" si="116"/>
        <v>0</v>
      </c>
      <c r="AX158" s="283">
        <f t="shared" si="116"/>
        <v>0</v>
      </c>
      <c r="AY158" s="283">
        <f t="shared" si="116"/>
        <v>0</v>
      </c>
      <c r="AZ158" s="283">
        <f t="shared" si="116"/>
        <v>0</v>
      </c>
      <c r="BA158" s="283">
        <f t="shared" si="116"/>
        <v>0</v>
      </c>
      <c r="BB158" s="283">
        <f t="shared" si="116"/>
        <v>0</v>
      </c>
      <c r="BC158" s="283">
        <f t="shared" si="116"/>
        <v>0</v>
      </c>
      <c r="BD158" s="283">
        <f t="shared" si="116"/>
        <v>0</v>
      </c>
      <c r="BE158" s="283">
        <f t="shared" si="116"/>
        <v>0</v>
      </c>
      <c r="BF158" s="283">
        <f t="shared" si="116"/>
        <v>0</v>
      </c>
      <c r="BG158" s="283">
        <f t="shared" si="116"/>
        <v>0</v>
      </c>
      <c r="BH158" s="283">
        <f t="shared" si="116"/>
        <v>0</v>
      </c>
      <c r="BI158" s="283">
        <f t="shared" si="116"/>
        <v>0</v>
      </c>
      <c r="BJ158" s="283">
        <f t="shared" si="116"/>
        <v>0</v>
      </c>
      <c r="BK158" s="283">
        <f t="shared" si="116"/>
        <v>0</v>
      </c>
      <c r="BL158" s="283">
        <f t="shared" si="116"/>
        <v>0</v>
      </c>
      <c r="BM158" s="283">
        <f t="shared" si="116"/>
        <v>0</v>
      </c>
      <c r="BN158" s="283">
        <f t="shared" si="116"/>
        <v>0</v>
      </c>
      <c r="BO158" s="283">
        <f t="shared" si="116"/>
        <v>0</v>
      </c>
      <c r="BP158" s="283">
        <f t="shared" si="116"/>
        <v>0</v>
      </c>
      <c r="BQ158" s="283">
        <f t="shared" si="116"/>
        <v>0</v>
      </c>
      <c r="BR158" s="283">
        <f t="shared" si="116"/>
        <v>0</v>
      </c>
      <c r="BS158" s="283">
        <f t="shared" si="116"/>
        <v>0</v>
      </c>
      <c r="BT158" s="283">
        <f t="shared" si="117"/>
        <v>0</v>
      </c>
      <c r="BU158" s="283">
        <f t="shared" si="117"/>
        <v>0</v>
      </c>
      <c r="BV158" s="283">
        <f t="shared" si="117"/>
        <v>0</v>
      </c>
      <c r="BW158" s="283">
        <f t="shared" si="117"/>
        <v>0</v>
      </c>
      <c r="BX158" s="283">
        <f t="shared" si="117"/>
        <v>0</v>
      </c>
      <c r="BY158" s="283">
        <f t="shared" si="117"/>
        <v>0</v>
      </c>
      <c r="BZ158" s="283">
        <f t="shared" si="117"/>
        <v>0</v>
      </c>
      <c r="CA158" s="283">
        <f t="shared" si="117"/>
        <v>0</v>
      </c>
      <c r="CB158" s="283">
        <f t="shared" si="117"/>
        <v>0</v>
      </c>
      <c r="CC158" s="283">
        <f t="shared" si="117"/>
        <v>0</v>
      </c>
      <c r="CD158" s="283">
        <f t="shared" si="117"/>
        <v>0</v>
      </c>
      <c r="CE158" s="283">
        <f t="shared" si="117"/>
        <v>0</v>
      </c>
      <c r="CF158" s="283">
        <f t="shared" si="117"/>
        <v>0</v>
      </c>
      <c r="CG158" s="283">
        <f t="shared" si="117"/>
        <v>0</v>
      </c>
      <c r="CH158" s="283">
        <f t="shared" si="117"/>
        <v>0</v>
      </c>
      <c r="CI158" s="283">
        <f t="shared" si="117"/>
        <v>0</v>
      </c>
      <c r="CJ158" s="283">
        <f t="shared" si="117"/>
        <v>0</v>
      </c>
      <c r="CK158" s="283">
        <f t="shared" si="117"/>
        <v>0</v>
      </c>
      <c r="CL158" s="283">
        <f t="shared" si="117"/>
        <v>0</v>
      </c>
      <c r="CM158" s="283">
        <f t="shared" si="117"/>
        <v>0</v>
      </c>
      <c r="CN158" s="283">
        <f t="shared" si="117"/>
        <v>0</v>
      </c>
      <c r="CO158" s="283">
        <f t="shared" si="117"/>
        <v>0</v>
      </c>
      <c r="CP158" s="283">
        <f t="shared" si="117"/>
        <v>0</v>
      </c>
      <c r="CQ158" s="283">
        <f t="shared" si="117"/>
        <v>0</v>
      </c>
      <c r="CR158" s="283">
        <f t="shared" si="117"/>
        <v>0</v>
      </c>
      <c r="CS158" s="283">
        <f t="shared" si="117"/>
        <v>0</v>
      </c>
      <c r="CT158" s="283">
        <f t="shared" si="117"/>
        <v>0</v>
      </c>
      <c r="CU158" s="283">
        <f t="shared" si="117"/>
        <v>0</v>
      </c>
      <c r="CV158" s="283">
        <f t="shared" si="117"/>
        <v>0</v>
      </c>
      <c r="CW158" s="283">
        <f t="shared" si="117"/>
        <v>0</v>
      </c>
      <c r="CX158" s="283">
        <f t="shared" si="117"/>
        <v>0</v>
      </c>
      <c r="CY158" s="283">
        <f t="shared" si="117"/>
        <v>0</v>
      </c>
      <c r="CZ158" s="283">
        <f t="shared" si="117"/>
        <v>0</v>
      </c>
      <c r="DA158" s="283">
        <f t="shared" si="117"/>
        <v>0</v>
      </c>
      <c r="DB158" s="283">
        <f t="shared" si="117"/>
        <v>0</v>
      </c>
      <c r="DC158" s="283">
        <f t="shared" si="117"/>
        <v>0</v>
      </c>
      <c r="DD158" s="283">
        <f t="shared" si="117"/>
        <v>0</v>
      </c>
      <c r="DE158" s="283">
        <f t="shared" si="117"/>
        <v>0</v>
      </c>
      <c r="DF158" s="283">
        <f t="shared" si="117"/>
        <v>0</v>
      </c>
      <c r="DG158" s="283">
        <f t="shared" si="117"/>
        <v>0</v>
      </c>
      <c r="DH158" s="283">
        <f t="shared" si="117"/>
        <v>0</v>
      </c>
      <c r="DI158" s="283">
        <f t="shared" si="117"/>
        <v>0</v>
      </c>
      <c r="DJ158" s="283">
        <f t="shared" si="117"/>
        <v>0</v>
      </c>
      <c r="DK158" s="283">
        <f t="shared" si="117"/>
        <v>0</v>
      </c>
      <c r="DL158" s="283">
        <f t="shared" si="117"/>
        <v>0</v>
      </c>
      <c r="DM158" s="283">
        <f t="shared" si="117"/>
        <v>0</v>
      </c>
      <c r="DN158" s="283">
        <f t="shared" si="117"/>
        <v>0</v>
      </c>
      <c r="DO158" s="283">
        <f t="shared" si="117"/>
        <v>0</v>
      </c>
      <c r="DP158" s="283">
        <f t="shared" si="117"/>
        <v>0</v>
      </c>
      <c r="DQ158" s="283">
        <f t="shared" si="117"/>
        <v>0</v>
      </c>
      <c r="DR158" s="283">
        <f t="shared" si="117"/>
        <v>0</v>
      </c>
      <c r="DS158" s="283">
        <f t="shared" si="117"/>
        <v>0</v>
      </c>
      <c r="DT158" s="279"/>
    </row>
    <row r="159" spans="2:124" x14ac:dyDescent="0.3">
      <c r="C159" s="279"/>
      <c r="D159" s="280" t="s">
        <v>452</v>
      </c>
      <c r="E159" s="280"/>
      <c r="F159" s="281" t="str">
        <f t="shared" si="113"/>
        <v>INR Mn</v>
      </c>
      <c r="G159" s="282">
        <f t="shared" si="114"/>
        <v>1333.672504518549</v>
      </c>
      <c r="H159" s="283">
        <f t="shared" si="115"/>
        <v>0</v>
      </c>
      <c r="I159" s="283">
        <f t="shared" si="116"/>
        <v>0</v>
      </c>
      <c r="J159" s="283">
        <f t="shared" si="116"/>
        <v>0</v>
      </c>
      <c r="K159" s="283">
        <f t="shared" si="116"/>
        <v>133.36725045185491</v>
      </c>
      <c r="L159" s="283">
        <f t="shared" si="116"/>
        <v>0</v>
      </c>
      <c r="M159" s="283">
        <f t="shared" si="116"/>
        <v>0</v>
      </c>
      <c r="N159" s="283">
        <f t="shared" si="116"/>
        <v>0</v>
      </c>
      <c r="O159" s="283">
        <f t="shared" si="116"/>
        <v>133.36725045185491</v>
      </c>
      <c r="P159" s="283">
        <f t="shared" si="116"/>
        <v>0</v>
      </c>
      <c r="Q159" s="283">
        <f t="shared" si="116"/>
        <v>0</v>
      </c>
      <c r="R159" s="283">
        <f t="shared" si="116"/>
        <v>0</v>
      </c>
      <c r="S159" s="283">
        <f t="shared" si="116"/>
        <v>133.36725045185491</v>
      </c>
      <c r="T159" s="283">
        <f t="shared" si="116"/>
        <v>0</v>
      </c>
      <c r="U159" s="283">
        <f t="shared" si="116"/>
        <v>0</v>
      </c>
      <c r="V159" s="283">
        <f t="shared" si="116"/>
        <v>0</v>
      </c>
      <c r="W159" s="283">
        <f t="shared" si="116"/>
        <v>266.73450090370983</v>
      </c>
      <c r="X159" s="283">
        <f t="shared" si="116"/>
        <v>0</v>
      </c>
      <c r="Y159" s="283">
        <f t="shared" si="116"/>
        <v>0</v>
      </c>
      <c r="Z159" s="283">
        <f t="shared" si="116"/>
        <v>0</v>
      </c>
      <c r="AA159" s="283">
        <f t="shared" si="116"/>
        <v>666.83625225927449</v>
      </c>
      <c r="AB159" s="283">
        <f t="shared" si="116"/>
        <v>0</v>
      </c>
      <c r="AC159" s="283">
        <f t="shared" si="116"/>
        <v>0</v>
      </c>
      <c r="AD159" s="283">
        <f t="shared" si="116"/>
        <v>0</v>
      </c>
      <c r="AE159" s="283">
        <f t="shared" si="116"/>
        <v>0</v>
      </c>
      <c r="AF159" s="283">
        <f t="shared" si="116"/>
        <v>0</v>
      </c>
      <c r="AG159" s="283">
        <f t="shared" si="116"/>
        <v>0</v>
      </c>
      <c r="AH159" s="283">
        <f t="shared" si="116"/>
        <v>0</v>
      </c>
      <c r="AI159" s="283">
        <f t="shared" si="116"/>
        <v>0</v>
      </c>
      <c r="AJ159" s="283">
        <f t="shared" si="116"/>
        <v>0</v>
      </c>
      <c r="AK159" s="283">
        <f t="shared" si="116"/>
        <v>0</v>
      </c>
      <c r="AL159" s="283">
        <f t="shared" si="116"/>
        <v>0</v>
      </c>
      <c r="AM159" s="283">
        <f t="shared" si="116"/>
        <v>0</v>
      </c>
      <c r="AN159" s="283">
        <f t="shared" si="116"/>
        <v>0</v>
      </c>
      <c r="AO159" s="283">
        <f t="shared" si="116"/>
        <v>0</v>
      </c>
      <c r="AP159" s="283">
        <f t="shared" si="116"/>
        <v>0</v>
      </c>
      <c r="AQ159" s="283">
        <f t="shared" si="116"/>
        <v>0</v>
      </c>
      <c r="AR159" s="283">
        <f t="shared" si="116"/>
        <v>0</v>
      </c>
      <c r="AS159" s="283">
        <f t="shared" si="116"/>
        <v>0</v>
      </c>
      <c r="AT159" s="283">
        <f t="shared" si="116"/>
        <v>0</v>
      </c>
      <c r="AU159" s="283">
        <f t="shared" si="116"/>
        <v>0</v>
      </c>
      <c r="AV159" s="283">
        <f t="shared" si="116"/>
        <v>0</v>
      </c>
      <c r="AW159" s="283">
        <f t="shared" si="116"/>
        <v>0</v>
      </c>
      <c r="AX159" s="283">
        <f t="shared" si="116"/>
        <v>0</v>
      </c>
      <c r="AY159" s="283">
        <f t="shared" si="116"/>
        <v>0</v>
      </c>
      <c r="AZ159" s="283">
        <f t="shared" si="116"/>
        <v>0</v>
      </c>
      <c r="BA159" s="283">
        <f t="shared" si="116"/>
        <v>0</v>
      </c>
      <c r="BB159" s="283">
        <f t="shared" si="116"/>
        <v>0</v>
      </c>
      <c r="BC159" s="283">
        <f t="shared" si="116"/>
        <v>0</v>
      </c>
      <c r="BD159" s="283">
        <f t="shared" si="116"/>
        <v>0</v>
      </c>
      <c r="BE159" s="283">
        <f t="shared" si="116"/>
        <v>0</v>
      </c>
      <c r="BF159" s="283">
        <f t="shared" si="116"/>
        <v>0</v>
      </c>
      <c r="BG159" s="283">
        <f t="shared" si="116"/>
        <v>0</v>
      </c>
      <c r="BH159" s="283">
        <f t="shared" si="116"/>
        <v>0</v>
      </c>
      <c r="BI159" s="283">
        <f t="shared" si="116"/>
        <v>0</v>
      </c>
      <c r="BJ159" s="283">
        <f t="shared" si="116"/>
        <v>0</v>
      </c>
      <c r="BK159" s="283">
        <f t="shared" si="116"/>
        <v>0</v>
      </c>
      <c r="BL159" s="283">
        <f t="shared" si="116"/>
        <v>0</v>
      </c>
      <c r="BM159" s="283">
        <f t="shared" si="116"/>
        <v>0</v>
      </c>
      <c r="BN159" s="283">
        <f t="shared" si="116"/>
        <v>0</v>
      </c>
      <c r="BO159" s="283">
        <f t="shared" si="116"/>
        <v>0</v>
      </c>
      <c r="BP159" s="283">
        <f t="shared" si="116"/>
        <v>0</v>
      </c>
      <c r="BQ159" s="283">
        <f t="shared" si="116"/>
        <v>0</v>
      </c>
      <c r="BR159" s="283">
        <f t="shared" si="116"/>
        <v>0</v>
      </c>
      <c r="BS159" s="283">
        <f t="shared" si="116"/>
        <v>0</v>
      </c>
      <c r="BT159" s="283">
        <f t="shared" si="117"/>
        <v>0</v>
      </c>
      <c r="BU159" s="283">
        <f t="shared" si="117"/>
        <v>0</v>
      </c>
      <c r="BV159" s="283">
        <f t="shared" si="117"/>
        <v>0</v>
      </c>
      <c r="BW159" s="283">
        <f t="shared" si="117"/>
        <v>0</v>
      </c>
      <c r="BX159" s="283">
        <f t="shared" si="117"/>
        <v>0</v>
      </c>
      <c r="BY159" s="283">
        <f t="shared" si="117"/>
        <v>0</v>
      </c>
      <c r="BZ159" s="283">
        <f t="shared" si="117"/>
        <v>0</v>
      </c>
      <c r="CA159" s="283">
        <f t="shared" si="117"/>
        <v>0</v>
      </c>
      <c r="CB159" s="283">
        <f t="shared" si="117"/>
        <v>0</v>
      </c>
      <c r="CC159" s="283">
        <f t="shared" si="117"/>
        <v>0</v>
      </c>
      <c r="CD159" s="283">
        <f t="shared" si="117"/>
        <v>0</v>
      </c>
      <c r="CE159" s="283">
        <f t="shared" si="117"/>
        <v>0</v>
      </c>
      <c r="CF159" s="283">
        <f t="shared" si="117"/>
        <v>0</v>
      </c>
      <c r="CG159" s="283">
        <f t="shared" si="117"/>
        <v>0</v>
      </c>
      <c r="CH159" s="283">
        <f t="shared" si="117"/>
        <v>0</v>
      </c>
      <c r="CI159" s="283">
        <f t="shared" si="117"/>
        <v>0</v>
      </c>
      <c r="CJ159" s="283">
        <f t="shared" si="117"/>
        <v>0</v>
      </c>
      <c r="CK159" s="283">
        <f t="shared" si="117"/>
        <v>0</v>
      </c>
      <c r="CL159" s="283">
        <f t="shared" si="117"/>
        <v>0</v>
      </c>
      <c r="CM159" s="283">
        <f t="shared" si="117"/>
        <v>0</v>
      </c>
      <c r="CN159" s="283">
        <f t="shared" si="117"/>
        <v>0</v>
      </c>
      <c r="CO159" s="283">
        <f t="shared" si="117"/>
        <v>0</v>
      </c>
      <c r="CP159" s="283">
        <f t="shared" si="117"/>
        <v>0</v>
      </c>
      <c r="CQ159" s="283">
        <f t="shared" si="117"/>
        <v>0</v>
      </c>
      <c r="CR159" s="283">
        <f t="shared" si="117"/>
        <v>0</v>
      </c>
      <c r="CS159" s="283">
        <f t="shared" si="117"/>
        <v>0</v>
      </c>
      <c r="CT159" s="283">
        <f t="shared" si="117"/>
        <v>0</v>
      </c>
      <c r="CU159" s="283">
        <f t="shared" si="117"/>
        <v>0</v>
      </c>
      <c r="CV159" s="283">
        <f t="shared" si="117"/>
        <v>0</v>
      </c>
      <c r="CW159" s="283">
        <f t="shared" si="117"/>
        <v>0</v>
      </c>
      <c r="CX159" s="283">
        <f t="shared" si="117"/>
        <v>0</v>
      </c>
      <c r="CY159" s="283">
        <f t="shared" si="117"/>
        <v>0</v>
      </c>
      <c r="CZ159" s="283">
        <f t="shared" si="117"/>
        <v>0</v>
      </c>
      <c r="DA159" s="283">
        <f t="shared" si="117"/>
        <v>0</v>
      </c>
      <c r="DB159" s="283">
        <f t="shared" si="117"/>
        <v>0</v>
      </c>
      <c r="DC159" s="283">
        <f t="shared" si="117"/>
        <v>0</v>
      </c>
      <c r="DD159" s="283">
        <f t="shared" si="117"/>
        <v>0</v>
      </c>
      <c r="DE159" s="283">
        <f t="shared" si="117"/>
        <v>0</v>
      </c>
      <c r="DF159" s="283">
        <f t="shared" si="117"/>
        <v>0</v>
      </c>
      <c r="DG159" s="283">
        <f t="shared" si="117"/>
        <v>0</v>
      </c>
      <c r="DH159" s="283">
        <f t="shared" si="117"/>
        <v>0</v>
      </c>
      <c r="DI159" s="283">
        <f t="shared" si="117"/>
        <v>0</v>
      </c>
      <c r="DJ159" s="283">
        <f t="shared" si="117"/>
        <v>0</v>
      </c>
      <c r="DK159" s="283">
        <f t="shared" si="117"/>
        <v>0</v>
      </c>
      <c r="DL159" s="283">
        <f t="shared" si="117"/>
        <v>0</v>
      </c>
      <c r="DM159" s="283">
        <f t="shared" si="117"/>
        <v>0</v>
      </c>
      <c r="DN159" s="283">
        <f t="shared" si="117"/>
        <v>0</v>
      </c>
      <c r="DO159" s="283">
        <f t="shared" si="117"/>
        <v>0</v>
      </c>
      <c r="DP159" s="283">
        <f t="shared" si="117"/>
        <v>0</v>
      </c>
      <c r="DQ159" s="283">
        <f t="shared" si="117"/>
        <v>0</v>
      </c>
      <c r="DR159" s="283">
        <f t="shared" si="117"/>
        <v>0</v>
      </c>
      <c r="DS159" s="283">
        <f t="shared" si="117"/>
        <v>0</v>
      </c>
      <c r="DT159" s="279"/>
    </row>
    <row r="160" spans="2:124" x14ac:dyDescent="0.3">
      <c r="C160" s="279"/>
      <c r="D160" s="280" t="s">
        <v>453</v>
      </c>
      <c r="E160" s="280"/>
      <c r="F160" s="281" t="str">
        <f t="shared" si="113"/>
        <v>INR Mn</v>
      </c>
      <c r="G160" s="282">
        <f t="shared" si="114"/>
        <v>59.384545385252466</v>
      </c>
      <c r="H160" s="283">
        <f t="shared" si="115"/>
        <v>0</v>
      </c>
      <c r="I160" s="283">
        <f t="shared" si="116"/>
        <v>0</v>
      </c>
      <c r="J160" s="283">
        <f t="shared" si="116"/>
        <v>0</v>
      </c>
      <c r="K160" s="283">
        <f t="shared" si="116"/>
        <v>5.9384545385252467</v>
      </c>
      <c r="L160" s="283">
        <f t="shared" si="116"/>
        <v>0</v>
      </c>
      <c r="M160" s="283">
        <f t="shared" si="116"/>
        <v>0</v>
      </c>
      <c r="N160" s="283">
        <f t="shared" si="116"/>
        <v>0</v>
      </c>
      <c r="O160" s="283">
        <f t="shared" si="116"/>
        <v>5.9384545385252467</v>
      </c>
      <c r="P160" s="283">
        <f t="shared" si="116"/>
        <v>0</v>
      </c>
      <c r="Q160" s="283">
        <f t="shared" si="116"/>
        <v>0</v>
      </c>
      <c r="R160" s="283">
        <f t="shared" si="116"/>
        <v>0</v>
      </c>
      <c r="S160" s="283">
        <f t="shared" si="116"/>
        <v>5.9384545385252467</v>
      </c>
      <c r="T160" s="283">
        <f t="shared" si="116"/>
        <v>0</v>
      </c>
      <c r="U160" s="283">
        <f t="shared" si="116"/>
        <v>0</v>
      </c>
      <c r="V160" s="283">
        <f t="shared" si="116"/>
        <v>0</v>
      </c>
      <c r="W160" s="283">
        <f t="shared" si="116"/>
        <v>11.876909077050493</v>
      </c>
      <c r="X160" s="283">
        <f t="shared" si="116"/>
        <v>0</v>
      </c>
      <c r="Y160" s="283">
        <f t="shared" si="116"/>
        <v>0</v>
      </c>
      <c r="Z160" s="283">
        <f t="shared" si="116"/>
        <v>0</v>
      </c>
      <c r="AA160" s="283">
        <f t="shared" si="116"/>
        <v>29.692272692626236</v>
      </c>
      <c r="AB160" s="283">
        <f t="shared" si="116"/>
        <v>0</v>
      </c>
      <c r="AC160" s="283">
        <f t="shared" si="116"/>
        <v>0</v>
      </c>
      <c r="AD160" s="283">
        <f t="shared" si="116"/>
        <v>0</v>
      </c>
      <c r="AE160" s="283">
        <f t="shared" si="116"/>
        <v>0</v>
      </c>
      <c r="AF160" s="283">
        <f t="shared" si="116"/>
        <v>0</v>
      </c>
      <c r="AG160" s="283">
        <f t="shared" si="116"/>
        <v>0</v>
      </c>
      <c r="AH160" s="283">
        <f t="shared" si="116"/>
        <v>0</v>
      </c>
      <c r="AI160" s="283">
        <f t="shared" si="116"/>
        <v>0</v>
      </c>
      <c r="AJ160" s="283">
        <f t="shared" si="116"/>
        <v>0</v>
      </c>
      <c r="AK160" s="283">
        <f t="shared" si="116"/>
        <v>0</v>
      </c>
      <c r="AL160" s="283">
        <f t="shared" si="116"/>
        <v>0</v>
      </c>
      <c r="AM160" s="283">
        <f t="shared" si="116"/>
        <v>0</v>
      </c>
      <c r="AN160" s="283">
        <f t="shared" si="116"/>
        <v>0</v>
      </c>
      <c r="AO160" s="283">
        <f t="shared" si="116"/>
        <v>0</v>
      </c>
      <c r="AP160" s="283">
        <f t="shared" si="116"/>
        <v>0</v>
      </c>
      <c r="AQ160" s="283">
        <f t="shared" si="116"/>
        <v>0</v>
      </c>
      <c r="AR160" s="283">
        <f t="shared" si="116"/>
        <v>0</v>
      </c>
      <c r="AS160" s="283">
        <f t="shared" si="116"/>
        <v>0</v>
      </c>
      <c r="AT160" s="283">
        <f t="shared" si="116"/>
        <v>0</v>
      </c>
      <c r="AU160" s="283">
        <f t="shared" si="116"/>
        <v>0</v>
      </c>
      <c r="AV160" s="283">
        <f t="shared" si="116"/>
        <v>0</v>
      </c>
      <c r="AW160" s="283">
        <f t="shared" si="116"/>
        <v>0</v>
      </c>
      <c r="AX160" s="283">
        <f t="shared" si="116"/>
        <v>0</v>
      </c>
      <c r="AY160" s="283">
        <f t="shared" si="116"/>
        <v>0</v>
      </c>
      <c r="AZ160" s="283">
        <f t="shared" si="116"/>
        <v>0</v>
      </c>
      <c r="BA160" s="283">
        <f t="shared" si="116"/>
        <v>0</v>
      </c>
      <c r="BB160" s="283">
        <f t="shared" si="116"/>
        <v>0</v>
      </c>
      <c r="BC160" s="283">
        <f t="shared" si="116"/>
        <v>0</v>
      </c>
      <c r="BD160" s="283">
        <f t="shared" si="116"/>
        <v>0</v>
      </c>
      <c r="BE160" s="283">
        <f t="shared" si="116"/>
        <v>0</v>
      </c>
      <c r="BF160" s="283">
        <f t="shared" si="116"/>
        <v>0</v>
      </c>
      <c r="BG160" s="283">
        <f t="shared" si="116"/>
        <v>0</v>
      </c>
      <c r="BH160" s="283">
        <f t="shared" si="116"/>
        <v>0</v>
      </c>
      <c r="BI160" s="283">
        <f t="shared" si="116"/>
        <v>0</v>
      </c>
      <c r="BJ160" s="283">
        <f t="shared" si="116"/>
        <v>0</v>
      </c>
      <c r="BK160" s="283">
        <f t="shared" si="116"/>
        <v>0</v>
      </c>
      <c r="BL160" s="283">
        <f t="shared" si="116"/>
        <v>0</v>
      </c>
      <c r="BM160" s="283">
        <f t="shared" si="116"/>
        <v>0</v>
      </c>
      <c r="BN160" s="283">
        <f t="shared" si="116"/>
        <v>0</v>
      </c>
      <c r="BO160" s="283">
        <f t="shared" si="116"/>
        <v>0</v>
      </c>
      <c r="BP160" s="283">
        <f t="shared" si="116"/>
        <v>0</v>
      </c>
      <c r="BQ160" s="283">
        <f t="shared" si="116"/>
        <v>0</v>
      </c>
      <c r="BR160" s="283">
        <f t="shared" si="116"/>
        <v>0</v>
      </c>
      <c r="BS160" s="283">
        <f t="shared" si="116"/>
        <v>0</v>
      </c>
      <c r="BT160" s="283">
        <f t="shared" si="117"/>
        <v>0</v>
      </c>
      <c r="BU160" s="283">
        <f t="shared" si="117"/>
        <v>0</v>
      </c>
      <c r="BV160" s="283">
        <f t="shared" si="117"/>
        <v>0</v>
      </c>
      <c r="BW160" s="283">
        <f t="shared" si="117"/>
        <v>0</v>
      </c>
      <c r="BX160" s="283">
        <f t="shared" si="117"/>
        <v>0</v>
      </c>
      <c r="BY160" s="283">
        <f t="shared" si="117"/>
        <v>0</v>
      </c>
      <c r="BZ160" s="283">
        <f t="shared" si="117"/>
        <v>0</v>
      </c>
      <c r="CA160" s="283">
        <f t="shared" si="117"/>
        <v>0</v>
      </c>
      <c r="CB160" s="283">
        <f t="shared" si="117"/>
        <v>0</v>
      </c>
      <c r="CC160" s="283">
        <f t="shared" si="117"/>
        <v>0</v>
      </c>
      <c r="CD160" s="283">
        <f t="shared" si="117"/>
        <v>0</v>
      </c>
      <c r="CE160" s="283">
        <f t="shared" si="117"/>
        <v>0</v>
      </c>
      <c r="CF160" s="283">
        <f t="shared" si="117"/>
        <v>0</v>
      </c>
      <c r="CG160" s="283">
        <f t="shared" si="117"/>
        <v>0</v>
      </c>
      <c r="CH160" s="283">
        <f t="shared" si="117"/>
        <v>0</v>
      </c>
      <c r="CI160" s="283">
        <f t="shared" si="117"/>
        <v>0</v>
      </c>
      <c r="CJ160" s="283">
        <f t="shared" si="117"/>
        <v>0</v>
      </c>
      <c r="CK160" s="283">
        <f t="shared" si="117"/>
        <v>0</v>
      </c>
      <c r="CL160" s="283">
        <f t="shared" si="117"/>
        <v>0</v>
      </c>
      <c r="CM160" s="283">
        <f t="shared" si="117"/>
        <v>0</v>
      </c>
      <c r="CN160" s="283">
        <f t="shared" si="117"/>
        <v>0</v>
      </c>
      <c r="CO160" s="283">
        <f t="shared" si="117"/>
        <v>0</v>
      </c>
      <c r="CP160" s="283">
        <f t="shared" si="117"/>
        <v>0</v>
      </c>
      <c r="CQ160" s="283">
        <f t="shared" si="117"/>
        <v>0</v>
      </c>
      <c r="CR160" s="283">
        <f t="shared" si="117"/>
        <v>0</v>
      </c>
      <c r="CS160" s="283">
        <f t="shared" si="117"/>
        <v>0</v>
      </c>
      <c r="CT160" s="283">
        <f t="shared" si="117"/>
        <v>0</v>
      </c>
      <c r="CU160" s="283">
        <f t="shared" si="117"/>
        <v>0</v>
      </c>
      <c r="CV160" s="283">
        <f t="shared" si="117"/>
        <v>0</v>
      </c>
      <c r="CW160" s="283">
        <f t="shared" si="117"/>
        <v>0</v>
      </c>
      <c r="CX160" s="283">
        <f t="shared" si="117"/>
        <v>0</v>
      </c>
      <c r="CY160" s="283">
        <f t="shared" si="117"/>
        <v>0</v>
      </c>
      <c r="CZ160" s="283">
        <f t="shared" si="117"/>
        <v>0</v>
      </c>
      <c r="DA160" s="283">
        <f t="shared" si="117"/>
        <v>0</v>
      </c>
      <c r="DB160" s="283">
        <f t="shared" si="117"/>
        <v>0</v>
      </c>
      <c r="DC160" s="283">
        <f t="shared" si="117"/>
        <v>0</v>
      </c>
      <c r="DD160" s="283">
        <f t="shared" si="117"/>
        <v>0</v>
      </c>
      <c r="DE160" s="283">
        <f t="shared" si="117"/>
        <v>0</v>
      </c>
      <c r="DF160" s="283">
        <f t="shared" si="117"/>
        <v>0</v>
      </c>
      <c r="DG160" s="283">
        <f t="shared" si="117"/>
        <v>0</v>
      </c>
      <c r="DH160" s="283">
        <f t="shared" si="117"/>
        <v>0</v>
      </c>
      <c r="DI160" s="283">
        <f t="shared" si="117"/>
        <v>0</v>
      </c>
      <c r="DJ160" s="283">
        <f t="shared" si="117"/>
        <v>0</v>
      </c>
      <c r="DK160" s="283">
        <f t="shared" si="117"/>
        <v>0</v>
      </c>
      <c r="DL160" s="283">
        <f t="shared" si="117"/>
        <v>0</v>
      </c>
      <c r="DM160" s="283">
        <f t="shared" si="117"/>
        <v>0</v>
      </c>
      <c r="DN160" s="283">
        <f t="shared" si="117"/>
        <v>0</v>
      </c>
      <c r="DO160" s="283">
        <f t="shared" si="117"/>
        <v>0</v>
      </c>
      <c r="DP160" s="283">
        <f t="shared" si="117"/>
        <v>0</v>
      </c>
      <c r="DQ160" s="283">
        <f t="shared" si="117"/>
        <v>0</v>
      </c>
      <c r="DR160" s="283">
        <f t="shared" si="117"/>
        <v>0</v>
      </c>
      <c r="DS160" s="283">
        <f t="shared" si="117"/>
        <v>0</v>
      </c>
      <c r="DT160" s="279"/>
    </row>
    <row r="161" spans="2:124" x14ac:dyDescent="0.3">
      <c r="C161" s="279"/>
      <c r="D161" s="280" t="s">
        <v>454</v>
      </c>
      <c r="E161" s="280"/>
      <c r="F161" s="281" t="str">
        <f t="shared" si="113"/>
        <v>INR Mn</v>
      </c>
      <c r="G161" s="282">
        <f t="shared" si="114"/>
        <v>560.73138954764136</v>
      </c>
      <c r="H161" s="283">
        <f t="shared" si="115"/>
        <v>0</v>
      </c>
      <c r="I161" s="283">
        <f t="shared" si="116"/>
        <v>0</v>
      </c>
      <c r="J161" s="283">
        <f t="shared" si="116"/>
        <v>0</v>
      </c>
      <c r="K161" s="283">
        <f t="shared" si="116"/>
        <v>56.07313895476414</v>
      </c>
      <c r="L161" s="283">
        <f t="shared" si="116"/>
        <v>0</v>
      </c>
      <c r="M161" s="283">
        <f t="shared" si="116"/>
        <v>0</v>
      </c>
      <c r="N161" s="283">
        <f t="shared" si="116"/>
        <v>0</v>
      </c>
      <c r="O161" s="283">
        <f t="shared" si="116"/>
        <v>56.07313895476414</v>
      </c>
      <c r="P161" s="283">
        <f t="shared" si="116"/>
        <v>0</v>
      </c>
      <c r="Q161" s="283">
        <f t="shared" si="116"/>
        <v>0</v>
      </c>
      <c r="R161" s="283">
        <f t="shared" si="116"/>
        <v>0</v>
      </c>
      <c r="S161" s="283">
        <f t="shared" si="116"/>
        <v>56.07313895476414</v>
      </c>
      <c r="T161" s="283">
        <f t="shared" si="116"/>
        <v>0</v>
      </c>
      <c r="U161" s="283">
        <f t="shared" si="116"/>
        <v>0</v>
      </c>
      <c r="V161" s="283">
        <f t="shared" si="116"/>
        <v>0</v>
      </c>
      <c r="W161" s="283">
        <f t="shared" si="116"/>
        <v>112.14627790952828</v>
      </c>
      <c r="X161" s="283">
        <f t="shared" si="116"/>
        <v>0</v>
      </c>
      <c r="Y161" s="283">
        <f t="shared" si="116"/>
        <v>0</v>
      </c>
      <c r="Z161" s="283">
        <f t="shared" si="116"/>
        <v>0</v>
      </c>
      <c r="AA161" s="283">
        <f t="shared" ref="I161:BT162" si="118">SUMIF($D$47:$D$143,$D161,AA$47:AA$143)</f>
        <v>280.36569477382074</v>
      </c>
      <c r="AB161" s="283">
        <f t="shared" si="118"/>
        <v>0</v>
      </c>
      <c r="AC161" s="283">
        <f t="shared" si="118"/>
        <v>0</v>
      </c>
      <c r="AD161" s="283">
        <f t="shared" si="118"/>
        <v>0</v>
      </c>
      <c r="AE161" s="283">
        <f t="shared" si="118"/>
        <v>0</v>
      </c>
      <c r="AF161" s="283">
        <f t="shared" si="118"/>
        <v>0</v>
      </c>
      <c r="AG161" s="283">
        <f t="shared" si="118"/>
        <v>0</v>
      </c>
      <c r="AH161" s="283">
        <f t="shared" si="118"/>
        <v>0</v>
      </c>
      <c r="AI161" s="283">
        <f t="shared" si="118"/>
        <v>0</v>
      </c>
      <c r="AJ161" s="283">
        <f t="shared" si="118"/>
        <v>0</v>
      </c>
      <c r="AK161" s="283">
        <f t="shared" si="118"/>
        <v>0</v>
      </c>
      <c r="AL161" s="283">
        <f t="shared" si="118"/>
        <v>0</v>
      </c>
      <c r="AM161" s="283">
        <f t="shared" si="118"/>
        <v>0</v>
      </c>
      <c r="AN161" s="283">
        <f t="shared" si="118"/>
        <v>0</v>
      </c>
      <c r="AO161" s="283">
        <f t="shared" si="118"/>
        <v>0</v>
      </c>
      <c r="AP161" s="283">
        <f t="shared" si="118"/>
        <v>0</v>
      </c>
      <c r="AQ161" s="283">
        <f t="shared" si="118"/>
        <v>0</v>
      </c>
      <c r="AR161" s="283">
        <f t="shared" si="118"/>
        <v>0</v>
      </c>
      <c r="AS161" s="283">
        <f t="shared" si="118"/>
        <v>0</v>
      </c>
      <c r="AT161" s="283">
        <f t="shared" si="118"/>
        <v>0</v>
      </c>
      <c r="AU161" s="283">
        <f t="shared" si="118"/>
        <v>0</v>
      </c>
      <c r="AV161" s="283">
        <f t="shared" si="118"/>
        <v>0</v>
      </c>
      <c r="AW161" s="283">
        <f t="shared" si="118"/>
        <v>0</v>
      </c>
      <c r="AX161" s="283">
        <f t="shared" si="118"/>
        <v>0</v>
      </c>
      <c r="AY161" s="283">
        <f t="shared" si="118"/>
        <v>0</v>
      </c>
      <c r="AZ161" s="283">
        <f t="shared" si="118"/>
        <v>0</v>
      </c>
      <c r="BA161" s="283">
        <f t="shared" si="118"/>
        <v>0</v>
      </c>
      <c r="BB161" s="283">
        <f t="shared" si="118"/>
        <v>0</v>
      </c>
      <c r="BC161" s="283">
        <f t="shared" si="118"/>
        <v>0</v>
      </c>
      <c r="BD161" s="283">
        <f t="shared" si="118"/>
        <v>0</v>
      </c>
      <c r="BE161" s="283">
        <f t="shared" si="118"/>
        <v>0</v>
      </c>
      <c r="BF161" s="283">
        <f t="shared" si="118"/>
        <v>0</v>
      </c>
      <c r="BG161" s="283">
        <f t="shared" si="118"/>
        <v>0</v>
      </c>
      <c r="BH161" s="283">
        <f t="shared" si="118"/>
        <v>0</v>
      </c>
      <c r="BI161" s="283">
        <f t="shared" si="118"/>
        <v>0</v>
      </c>
      <c r="BJ161" s="283">
        <f t="shared" si="118"/>
        <v>0</v>
      </c>
      <c r="BK161" s="283">
        <f t="shared" si="118"/>
        <v>0</v>
      </c>
      <c r="BL161" s="283">
        <f t="shared" si="118"/>
        <v>0</v>
      </c>
      <c r="BM161" s="283">
        <f t="shared" si="118"/>
        <v>0</v>
      </c>
      <c r="BN161" s="283">
        <f t="shared" si="118"/>
        <v>0</v>
      </c>
      <c r="BO161" s="283">
        <f t="shared" si="118"/>
        <v>0</v>
      </c>
      <c r="BP161" s="283">
        <f t="shared" si="118"/>
        <v>0</v>
      </c>
      <c r="BQ161" s="283">
        <f t="shared" si="118"/>
        <v>0</v>
      </c>
      <c r="BR161" s="283">
        <f t="shared" si="118"/>
        <v>0</v>
      </c>
      <c r="BS161" s="283">
        <f t="shared" si="118"/>
        <v>0</v>
      </c>
      <c r="BT161" s="283">
        <f t="shared" si="118"/>
        <v>0</v>
      </c>
      <c r="BU161" s="283">
        <f t="shared" si="117"/>
        <v>0</v>
      </c>
      <c r="BV161" s="283">
        <f t="shared" si="117"/>
        <v>0</v>
      </c>
      <c r="BW161" s="283">
        <f t="shared" si="117"/>
        <v>0</v>
      </c>
      <c r="BX161" s="283">
        <f t="shared" si="117"/>
        <v>0</v>
      </c>
      <c r="BY161" s="283">
        <f t="shared" si="117"/>
        <v>0</v>
      </c>
      <c r="BZ161" s="283">
        <f t="shared" si="117"/>
        <v>0</v>
      </c>
      <c r="CA161" s="283">
        <f t="shared" si="117"/>
        <v>0</v>
      </c>
      <c r="CB161" s="283">
        <f t="shared" si="117"/>
        <v>0</v>
      </c>
      <c r="CC161" s="283">
        <f t="shared" si="117"/>
        <v>0</v>
      </c>
      <c r="CD161" s="283">
        <f t="shared" si="117"/>
        <v>0</v>
      </c>
      <c r="CE161" s="283">
        <f t="shared" si="117"/>
        <v>0</v>
      </c>
      <c r="CF161" s="283">
        <f t="shared" si="117"/>
        <v>0</v>
      </c>
      <c r="CG161" s="283">
        <f t="shared" si="117"/>
        <v>0</v>
      </c>
      <c r="CH161" s="283">
        <f t="shared" si="117"/>
        <v>0</v>
      </c>
      <c r="CI161" s="283">
        <f t="shared" si="117"/>
        <v>0</v>
      </c>
      <c r="CJ161" s="283">
        <f t="shared" si="117"/>
        <v>0</v>
      </c>
      <c r="CK161" s="283">
        <f t="shared" si="117"/>
        <v>0</v>
      </c>
      <c r="CL161" s="283">
        <f t="shared" si="117"/>
        <v>0</v>
      </c>
      <c r="CM161" s="283">
        <f t="shared" si="117"/>
        <v>0</v>
      </c>
      <c r="CN161" s="283">
        <f t="shared" si="117"/>
        <v>0</v>
      </c>
      <c r="CO161" s="283">
        <f t="shared" si="117"/>
        <v>0</v>
      </c>
      <c r="CP161" s="283">
        <f t="shared" si="117"/>
        <v>0</v>
      </c>
      <c r="CQ161" s="283">
        <f t="shared" si="117"/>
        <v>0</v>
      </c>
      <c r="CR161" s="283">
        <f t="shared" si="117"/>
        <v>0</v>
      </c>
      <c r="CS161" s="283">
        <f t="shared" si="117"/>
        <v>0</v>
      </c>
      <c r="CT161" s="283">
        <f t="shared" si="117"/>
        <v>0</v>
      </c>
      <c r="CU161" s="283">
        <f t="shared" si="117"/>
        <v>0</v>
      </c>
      <c r="CV161" s="283">
        <f t="shared" si="117"/>
        <v>0</v>
      </c>
      <c r="CW161" s="283">
        <f t="shared" si="117"/>
        <v>0</v>
      </c>
      <c r="CX161" s="283">
        <f t="shared" si="117"/>
        <v>0</v>
      </c>
      <c r="CY161" s="283">
        <f t="shared" si="117"/>
        <v>0</v>
      </c>
      <c r="CZ161" s="283">
        <f t="shared" si="117"/>
        <v>0</v>
      </c>
      <c r="DA161" s="283">
        <f t="shared" si="117"/>
        <v>0</v>
      </c>
      <c r="DB161" s="283">
        <f t="shared" si="117"/>
        <v>0</v>
      </c>
      <c r="DC161" s="283">
        <f t="shared" si="117"/>
        <v>0</v>
      </c>
      <c r="DD161" s="283">
        <f t="shared" si="117"/>
        <v>0</v>
      </c>
      <c r="DE161" s="283">
        <f t="shared" si="117"/>
        <v>0</v>
      </c>
      <c r="DF161" s="283">
        <f t="shared" si="117"/>
        <v>0</v>
      </c>
      <c r="DG161" s="283">
        <f t="shared" si="117"/>
        <v>0</v>
      </c>
      <c r="DH161" s="283">
        <f t="shared" si="117"/>
        <v>0</v>
      </c>
      <c r="DI161" s="283">
        <f t="shared" si="117"/>
        <v>0</v>
      </c>
      <c r="DJ161" s="283">
        <f t="shared" si="117"/>
        <v>0</v>
      </c>
      <c r="DK161" s="283">
        <f t="shared" si="117"/>
        <v>0</v>
      </c>
      <c r="DL161" s="283">
        <f t="shared" si="117"/>
        <v>0</v>
      </c>
      <c r="DM161" s="283">
        <f t="shared" si="117"/>
        <v>0</v>
      </c>
      <c r="DN161" s="283">
        <f t="shared" si="117"/>
        <v>0</v>
      </c>
      <c r="DO161" s="283">
        <f t="shared" si="117"/>
        <v>0</v>
      </c>
      <c r="DP161" s="283">
        <f t="shared" ref="BT161:DS162" si="119">SUMIF($D$47:$D$143,$D161,DP$47:DP$143)</f>
        <v>0</v>
      </c>
      <c r="DQ161" s="283">
        <f t="shared" si="119"/>
        <v>0</v>
      </c>
      <c r="DR161" s="283">
        <f t="shared" si="119"/>
        <v>0</v>
      </c>
      <c r="DS161" s="283">
        <f t="shared" si="119"/>
        <v>0</v>
      </c>
      <c r="DT161" s="279"/>
    </row>
    <row r="162" spans="2:124" x14ac:dyDescent="0.3">
      <c r="C162" s="279"/>
      <c r="D162" s="280" t="s">
        <v>455</v>
      </c>
      <c r="E162" s="280"/>
      <c r="F162" s="281" t="str">
        <f t="shared" si="113"/>
        <v>INR Mn</v>
      </c>
      <c r="G162" s="282">
        <f t="shared" si="114"/>
        <v>175</v>
      </c>
      <c r="H162" s="283">
        <f t="shared" si="115"/>
        <v>0</v>
      </c>
      <c r="I162" s="283">
        <f t="shared" si="118"/>
        <v>0</v>
      </c>
      <c r="J162" s="283">
        <f t="shared" si="118"/>
        <v>0</v>
      </c>
      <c r="K162" s="283">
        <f t="shared" si="118"/>
        <v>17.5</v>
      </c>
      <c r="L162" s="283">
        <f t="shared" si="118"/>
        <v>0</v>
      </c>
      <c r="M162" s="283">
        <f t="shared" si="118"/>
        <v>0</v>
      </c>
      <c r="N162" s="283">
        <f t="shared" si="118"/>
        <v>0</v>
      </c>
      <c r="O162" s="283">
        <f t="shared" si="118"/>
        <v>17.5</v>
      </c>
      <c r="P162" s="283">
        <f t="shared" si="118"/>
        <v>0</v>
      </c>
      <c r="Q162" s="283">
        <f t="shared" si="118"/>
        <v>0</v>
      </c>
      <c r="R162" s="283">
        <f t="shared" si="118"/>
        <v>0</v>
      </c>
      <c r="S162" s="283">
        <f t="shared" si="118"/>
        <v>17.5</v>
      </c>
      <c r="T162" s="283">
        <f t="shared" si="118"/>
        <v>0</v>
      </c>
      <c r="U162" s="283">
        <f t="shared" si="118"/>
        <v>0</v>
      </c>
      <c r="V162" s="283">
        <f t="shared" si="118"/>
        <v>0</v>
      </c>
      <c r="W162" s="283">
        <f t="shared" si="118"/>
        <v>35</v>
      </c>
      <c r="X162" s="283">
        <f t="shared" si="118"/>
        <v>0</v>
      </c>
      <c r="Y162" s="283">
        <f t="shared" si="118"/>
        <v>0</v>
      </c>
      <c r="Z162" s="283">
        <f t="shared" si="118"/>
        <v>0</v>
      </c>
      <c r="AA162" s="283">
        <f t="shared" si="118"/>
        <v>87.499999999999986</v>
      </c>
      <c r="AB162" s="283">
        <f t="shared" si="118"/>
        <v>0</v>
      </c>
      <c r="AC162" s="283">
        <f t="shared" si="118"/>
        <v>0</v>
      </c>
      <c r="AD162" s="283">
        <f t="shared" si="118"/>
        <v>0</v>
      </c>
      <c r="AE162" s="283">
        <f t="shared" si="118"/>
        <v>0</v>
      </c>
      <c r="AF162" s="283">
        <f t="shared" si="118"/>
        <v>0</v>
      </c>
      <c r="AG162" s="283">
        <f t="shared" si="118"/>
        <v>0</v>
      </c>
      <c r="AH162" s="283">
        <f t="shared" si="118"/>
        <v>0</v>
      </c>
      <c r="AI162" s="283">
        <f t="shared" si="118"/>
        <v>0</v>
      </c>
      <c r="AJ162" s="283">
        <f t="shared" si="118"/>
        <v>0</v>
      </c>
      <c r="AK162" s="283">
        <f t="shared" si="118"/>
        <v>0</v>
      </c>
      <c r="AL162" s="283">
        <f t="shared" si="118"/>
        <v>0</v>
      </c>
      <c r="AM162" s="283">
        <f t="shared" si="118"/>
        <v>0</v>
      </c>
      <c r="AN162" s="283">
        <f t="shared" si="118"/>
        <v>0</v>
      </c>
      <c r="AO162" s="283">
        <f t="shared" si="118"/>
        <v>0</v>
      </c>
      <c r="AP162" s="283">
        <f t="shared" si="118"/>
        <v>0</v>
      </c>
      <c r="AQ162" s="283">
        <f t="shared" si="118"/>
        <v>0</v>
      </c>
      <c r="AR162" s="283">
        <f t="shared" si="118"/>
        <v>0</v>
      </c>
      <c r="AS162" s="283">
        <f t="shared" si="118"/>
        <v>0</v>
      </c>
      <c r="AT162" s="283">
        <f t="shared" si="118"/>
        <v>0</v>
      </c>
      <c r="AU162" s="283">
        <f t="shared" si="118"/>
        <v>0</v>
      </c>
      <c r="AV162" s="283">
        <f t="shared" si="118"/>
        <v>0</v>
      </c>
      <c r="AW162" s="283">
        <f t="shared" si="118"/>
        <v>0</v>
      </c>
      <c r="AX162" s="283">
        <f t="shared" si="118"/>
        <v>0</v>
      </c>
      <c r="AY162" s="283">
        <f t="shared" si="118"/>
        <v>0</v>
      </c>
      <c r="AZ162" s="283">
        <f t="shared" si="118"/>
        <v>0</v>
      </c>
      <c r="BA162" s="283">
        <f t="shared" si="118"/>
        <v>0</v>
      </c>
      <c r="BB162" s="283">
        <f t="shared" si="118"/>
        <v>0</v>
      </c>
      <c r="BC162" s="283">
        <f t="shared" si="118"/>
        <v>0</v>
      </c>
      <c r="BD162" s="283">
        <f t="shared" si="118"/>
        <v>0</v>
      </c>
      <c r="BE162" s="283">
        <f t="shared" si="118"/>
        <v>0</v>
      </c>
      <c r="BF162" s="283">
        <f t="shared" si="118"/>
        <v>0</v>
      </c>
      <c r="BG162" s="283">
        <f t="shared" si="118"/>
        <v>0</v>
      </c>
      <c r="BH162" s="283">
        <f t="shared" si="118"/>
        <v>0</v>
      </c>
      <c r="BI162" s="283">
        <f t="shared" si="118"/>
        <v>0</v>
      </c>
      <c r="BJ162" s="283">
        <f t="shared" si="118"/>
        <v>0</v>
      </c>
      <c r="BK162" s="283">
        <f t="shared" si="118"/>
        <v>0</v>
      </c>
      <c r="BL162" s="283">
        <f t="shared" si="118"/>
        <v>0</v>
      </c>
      <c r="BM162" s="283">
        <f t="shared" si="118"/>
        <v>0</v>
      </c>
      <c r="BN162" s="283">
        <f t="shared" si="118"/>
        <v>0</v>
      </c>
      <c r="BO162" s="283">
        <f t="shared" si="118"/>
        <v>0</v>
      </c>
      <c r="BP162" s="283">
        <f t="shared" si="118"/>
        <v>0</v>
      </c>
      <c r="BQ162" s="283">
        <f t="shared" si="118"/>
        <v>0</v>
      </c>
      <c r="BR162" s="283">
        <f t="shared" si="118"/>
        <v>0</v>
      </c>
      <c r="BS162" s="283">
        <f t="shared" si="118"/>
        <v>0</v>
      </c>
      <c r="BT162" s="283">
        <f t="shared" si="119"/>
        <v>0</v>
      </c>
      <c r="BU162" s="283">
        <f t="shared" si="119"/>
        <v>0</v>
      </c>
      <c r="BV162" s="283">
        <f t="shared" si="119"/>
        <v>0</v>
      </c>
      <c r="BW162" s="283">
        <f t="shared" si="119"/>
        <v>0</v>
      </c>
      <c r="BX162" s="283">
        <f t="shared" si="119"/>
        <v>0</v>
      </c>
      <c r="BY162" s="283">
        <f t="shared" si="119"/>
        <v>0</v>
      </c>
      <c r="BZ162" s="283">
        <f t="shared" si="119"/>
        <v>0</v>
      </c>
      <c r="CA162" s="283">
        <f t="shared" si="119"/>
        <v>0</v>
      </c>
      <c r="CB162" s="283">
        <f t="shared" si="119"/>
        <v>0</v>
      </c>
      <c r="CC162" s="283">
        <f t="shared" si="119"/>
        <v>0</v>
      </c>
      <c r="CD162" s="283">
        <f t="shared" si="119"/>
        <v>0</v>
      </c>
      <c r="CE162" s="283">
        <f t="shared" si="119"/>
        <v>0</v>
      </c>
      <c r="CF162" s="283">
        <f t="shared" si="119"/>
        <v>0</v>
      </c>
      <c r="CG162" s="283">
        <f t="shared" si="119"/>
        <v>0</v>
      </c>
      <c r="CH162" s="283">
        <f t="shared" si="119"/>
        <v>0</v>
      </c>
      <c r="CI162" s="283">
        <f t="shared" si="119"/>
        <v>0</v>
      </c>
      <c r="CJ162" s="283">
        <f t="shared" si="119"/>
        <v>0</v>
      </c>
      <c r="CK162" s="283">
        <f t="shared" si="119"/>
        <v>0</v>
      </c>
      <c r="CL162" s="283">
        <f t="shared" si="119"/>
        <v>0</v>
      </c>
      <c r="CM162" s="283">
        <f t="shared" si="119"/>
        <v>0</v>
      </c>
      <c r="CN162" s="283">
        <f t="shared" si="119"/>
        <v>0</v>
      </c>
      <c r="CO162" s="283">
        <f t="shared" si="119"/>
        <v>0</v>
      </c>
      <c r="CP162" s="283">
        <f t="shared" si="119"/>
        <v>0</v>
      </c>
      <c r="CQ162" s="283">
        <f t="shared" si="119"/>
        <v>0</v>
      </c>
      <c r="CR162" s="283">
        <f t="shared" si="119"/>
        <v>0</v>
      </c>
      <c r="CS162" s="283">
        <f t="shared" si="119"/>
        <v>0</v>
      </c>
      <c r="CT162" s="283">
        <f t="shared" si="119"/>
        <v>0</v>
      </c>
      <c r="CU162" s="283">
        <f t="shared" si="119"/>
        <v>0</v>
      </c>
      <c r="CV162" s="283">
        <f t="shared" si="119"/>
        <v>0</v>
      </c>
      <c r="CW162" s="283">
        <f t="shared" si="119"/>
        <v>0</v>
      </c>
      <c r="CX162" s="283">
        <f t="shared" si="119"/>
        <v>0</v>
      </c>
      <c r="CY162" s="283">
        <f t="shared" si="119"/>
        <v>0</v>
      </c>
      <c r="CZ162" s="283">
        <f t="shared" si="119"/>
        <v>0</v>
      </c>
      <c r="DA162" s="283">
        <f t="shared" si="119"/>
        <v>0</v>
      </c>
      <c r="DB162" s="283">
        <f t="shared" si="119"/>
        <v>0</v>
      </c>
      <c r="DC162" s="283">
        <f t="shared" si="119"/>
        <v>0</v>
      </c>
      <c r="DD162" s="283">
        <f t="shared" si="119"/>
        <v>0</v>
      </c>
      <c r="DE162" s="283">
        <f t="shared" si="119"/>
        <v>0</v>
      </c>
      <c r="DF162" s="283">
        <f t="shared" si="119"/>
        <v>0</v>
      </c>
      <c r="DG162" s="283">
        <f t="shared" si="119"/>
        <v>0</v>
      </c>
      <c r="DH162" s="283">
        <f t="shared" si="119"/>
        <v>0</v>
      </c>
      <c r="DI162" s="283">
        <f t="shared" si="119"/>
        <v>0</v>
      </c>
      <c r="DJ162" s="283">
        <f t="shared" si="119"/>
        <v>0</v>
      </c>
      <c r="DK162" s="283">
        <f t="shared" si="119"/>
        <v>0</v>
      </c>
      <c r="DL162" s="283">
        <f t="shared" si="119"/>
        <v>0</v>
      </c>
      <c r="DM162" s="283">
        <f t="shared" si="119"/>
        <v>0</v>
      </c>
      <c r="DN162" s="283">
        <f t="shared" si="119"/>
        <v>0</v>
      </c>
      <c r="DO162" s="283">
        <f t="shared" si="119"/>
        <v>0</v>
      </c>
      <c r="DP162" s="283">
        <f t="shared" si="119"/>
        <v>0</v>
      </c>
      <c r="DQ162" s="283">
        <f t="shared" si="119"/>
        <v>0</v>
      </c>
      <c r="DR162" s="283">
        <f t="shared" si="119"/>
        <v>0</v>
      </c>
      <c r="DS162" s="283">
        <f t="shared" si="119"/>
        <v>0</v>
      </c>
      <c r="DT162" s="279"/>
    </row>
    <row r="163" spans="2:124" x14ac:dyDescent="0.3">
      <c r="C163" s="279"/>
      <c r="D163" s="280"/>
      <c r="E163" s="280"/>
      <c r="F163" s="281"/>
      <c r="G163" s="281"/>
      <c r="H163" s="279"/>
      <c r="I163" s="279"/>
      <c r="J163" s="279"/>
      <c r="K163" s="279"/>
      <c r="L163" s="279"/>
      <c r="M163" s="279"/>
      <c r="N163" s="279"/>
      <c r="O163" s="279"/>
      <c r="P163" s="279"/>
      <c r="Q163" s="279"/>
      <c r="R163" s="279"/>
      <c r="S163" s="279"/>
      <c r="T163" s="279"/>
      <c r="U163" s="279"/>
      <c r="V163" s="279"/>
      <c r="W163" s="279"/>
      <c r="X163" s="279"/>
      <c r="Y163" s="279"/>
      <c r="Z163" s="279"/>
      <c r="AA163" s="279"/>
      <c r="AB163" s="279"/>
      <c r="AC163" s="279"/>
      <c r="AD163" s="279"/>
      <c r="AE163" s="279"/>
      <c r="AF163" s="279"/>
      <c r="AG163" s="279"/>
      <c r="AH163" s="279"/>
      <c r="AI163" s="279"/>
      <c r="AJ163" s="279"/>
      <c r="AK163" s="279"/>
      <c r="AL163" s="279"/>
      <c r="AM163" s="279"/>
      <c r="AN163" s="279"/>
      <c r="AO163" s="279"/>
      <c r="AP163" s="279"/>
      <c r="AQ163" s="279"/>
      <c r="AR163" s="279"/>
      <c r="AS163" s="279"/>
      <c r="AT163" s="279"/>
      <c r="AU163" s="279"/>
      <c r="AV163" s="279"/>
      <c r="AW163" s="279"/>
      <c r="AX163" s="279"/>
      <c r="AY163" s="279"/>
      <c r="AZ163" s="279"/>
      <c r="BA163" s="279"/>
      <c r="BB163" s="279"/>
      <c r="BC163" s="279"/>
      <c r="BD163" s="279"/>
      <c r="BE163" s="279"/>
      <c r="BF163" s="279"/>
      <c r="BG163" s="279"/>
      <c r="BH163" s="279"/>
      <c r="BI163" s="279"/>
      <c r="BJ163" s="279"/>
      <c r="BK163" s="279"/>
      <c r="BL163" s="279"/>
      <c r="BM163" s="279"/>
      <c r="BN163" s="279"/>
      <c r="BO163" s="279"/>
      <c r="BP163" s="279"/>
      <c r="BQ163" s="279"/>
      <c r="BR163" s="279"/>
      <c r="BS163" s="279"/>
      <c r="BT163" s="279"/>
      <c r="BU163" s="279"/>
      <c r="BV163" s="279"/>
      <c r="BW163" s="279"/>
      <c r="BX163" s="279"/>
      <c r="BY163" s="279"/>
      <c r="BZ163" s="279"/>
      <c r="CA163" s="279"/>
      <c r="CB163" s="279"/>
      <c r="CC163" s="279"/>
      <c r="CD163" s="279"/>
      <c r="CE163" s="279"/>
      <c r="CF163" s="279"/>
      <c r="CG163" s="279"/>
      <c r="CH163" s="279"/>
      <c r="CI163" s="279"/>
      <c r="CJ163" s="279"/>
      <c r="CK163" s="279"/>
      <c r="CL163" s="279"/>
      <c r="CM163" s="279"/>
      <c r="CN163" s="279"/>
      <c r="CO163" s="279"/>
      <c r="CP163" s="279"/>
      <c r="CQ163" s="279"/>
      <c r="CR163" s="279"/>
      <c r="CS163" s="279"/>
      <c r="CT163" s="279"/>
      <c r="CU163" s="279"/>
      <c r="CV163" s="279"/>
      <c r="CW163" s="279"/>
      <c r="CX163" s="279"/>
      <c r="CY163" s="279"/>
      <c r="CZ163" s="279"/>
      <c r="DA163" s="279"/>
      <c r="DB163" s="279"/>
      <c r="DC163" s="279"/>
      <c r="DD163" s="279"/>
      <c r="DE163" s="279"/>
      <c r="DF163" s="279"/>
      <c r="DG163" s="279"/>
      <c r="DH163" s="279"/>
      <c r="DI163" s="279"/>
      <c r="DJ163" s="279"/>
      <c r="DK163" s="279"/>
      <c r="DL163" s="279"/>
      <c r="DM163" s="279"/>
      <c r="DN163" s="279"/>
      <c r="DO163" s="279"/>
      <c r="DP163" s="279"/>
      <c r="DQ163" s="279"/>
      <c r="DR163" s="279"/>
      <c r="DS163" s="279"/>
      <c r="DT163" s="279"/>
    </row>
    <row r="164" spans="2:124" ht="14.5" thickBot="1" x14ac:dyDescent="0.35">
      <c r="C164" s="279"/>
      <c r="D164" s="284" t="s">
        <v>449</v>
      </c>
      <c r="E164" s="284"/>
      <c r="F164" s="285" t="str">
        <f>F162</f>
        <v>INR Mn</v>
      </c>
      <c r="G164" s="285" t="b">
        <f>SUM(G157:G162)=SUM(H164:DS164)</f>
        <v>1</v>
      </c>
      <c r="H164" s="286">
        <f t="shared" ref="H164:AM164" si="120">SUM(H157:H163)</f>
        <v>0</v>
      </c>
      <c r="I164" s="286">
        <f t="shared" si="120"/>
        <v>0</v>
      </c>
      <c r="J164" s="286">
        <f t="shared" si="120"/>
        <v>0</v>
      </c>
      <c r="K164" s="286">
        <f t="shared" si="120"/>
        <v>2000.0000000000002</v>
      </c>
      <c r="L164" s="286">
        <f t="shared" si="120"/>
        <v>0</v>
      </c>
      <c r="M164" s="286">
        <f t="shared" si="120"/>
        <v>0</v>
      </c>
      <c r="N164" s="286">
        <f t="shared" si="120"/>
        <v>0</v>
      </c>
      <c r="O164" s="286">
        <f t="shared" si="120"/>
        <v>2000.0000000000002</v>
      </c>
      <c r="P164" s="286">
        <f t="shared" si="120"/>
        <v>0</v>
      </c>
      <c r="Q164" s="286">
        <f t="shared" si="120"/>
        <v>0</v>
      </c>
      <c r="R164" s="286">
        <f t="shared" si="120"/>
        <v>0</v>
      </c>
      <c r="S164" s="286">
        <f t="shared" si="120"/>
        <v>2000.0000000000002</v>
      </c>
      <c r="T164" s="286">
        <f t="shared" si="120"/>
        <v>0</v>
      </c>
      <c r="U164" s="286">
        <f t="shared" si="120"/>
        <v>0</v>
      </c>
      <c r="V164" s="286">
        <f t="shared" si="120"/>
        <v>0</v>
      </c>
      <c r="W164" s="286">
        <f t="shared" si="120"/>
        <v>4000.0000000000005</v>
      </c>
      <c r="X164" s="286">
        <f t="shared" si="120"/>
        <v>0</v>
      </c>
      <c r="Y164" s="286">
        <f t="shared" si="120"/>
        <v>0</v>
      </c>
      <c r="Z164" s="286">
        <f t="shared" si="120"/>
        <v>0</v>
      </c>
      <c r="AA164" s="286">
        <f t="shared" si="120"/>
        <v>9999.9999999999982</v>
      </c>
      <c r="AB164" s="286">
        <f t="shared" si="120"/>
        <v>0</v>
      </c>
      <c r="AC164" s="286">
        <f t="shared" si="120"/>
        <v>0</v>
      </c>
      <c r="AD164" s="286">
        <f t="shared" si="120"/>
        <v>0</v>
      </c>
      <c r="AE164" s="286">
        <f t="shared" si="120"/>
        <v>0</v>
      </c>
      <c r="AF164" s="286">
        <f t="shared" si="120"/>
        <v>0</v>
      </c>
      <c r="AG164" s="286">
        <f t="shared" si="120"/>
        <v>0</v>
      </c>
      <c r="AH164" s="286">
        <f t="shared" si="120"/>
        <v>0</v>
      </c>
      <c r="AI164" s="286">
        <f t="shared" si="120"/>
        <v>0</v>
      </c>
      <c r="AJ164" s="286">
        <f t="shared" si="120"/>
        <v>0</v>
      </c>
      <c r="AK164" s="286">
        <f t="shared" si="120"/>
        <v>0</v>
      </c>
      <c r="AL164" s="286">
        <f t="shared" si="120"/>
        <v>0</v>
      </c>
      <c r="AM164" s="286">
        <f t="shared" si="120"/>
        <v>0</v>
      </c>
      <c r="AN164" s="286">
        <f t="shared" ref="AN164:CY164" si="121">SUM(AN157:AN163)</f>
        <v>0</v>
      </c>
      <c r="AO164" s="286">
        <f t="shared" si="121"/>
        <v>0</v>
      </c>
      <c r="AP164" s="286">
        <f t="shared" si="121"/>
        <v>0</v>
      </c>
      <c r="AQ164" s="286">
        <f t="shared" si="121"/>
        <v>0</v>
      </c>
      <c r="AR164" s="286">
        <f t="shared" si="121"/>
        <v>0</v>
      </c>
      <c r="AS164" s="286">
        <f t="shared" si="121"/>
        <v>0</v>
      </c>
      <c r="AT164" s="286">
        <f t="shared" si="121"/>
        <v>0</v>
      </c>
      <c r="AU164" s="286">
        <f t="shared" si="121"/>
        <v>0</v>
      </c>
      <c r="AV164" s="286">
        <f t="shared" si="121"/>
        <v>0</v>
      </c>
      <c r="AW164" s="286">
        <f t="shared" si="121"/>
        <v>0</v>
      </c>
      <c r="AX164" s="286">
        <f t="shared" si="121"/>
        <v>0</v>
      </c>
      <c r="AY164" s="286">
        <f t="shared" si="121"/>
        <v>0</v>
      </c>
      <c r="AZ164" s="286">
        <f t="shared" si="121"/>
        <v>0</v>
      </c>
      <c r="BA164" s="286">
        <f t="shared" si="121"/>
        <v>0</v>
      </c>
      <c r="BB164" s="286">
        <f t="shared" si="121"/>
        <v>0</v>
      </c>
      <c r="BC164" s="286">
        <f t="shared" si="121"/>
        <v>0</v>
      </c>
      <c r="BD164" s="286">
        <f t="shared" si="121"/>
        <v>0</v>
      </c>
      <c r="BE164" s="286">
        <f t="shared" si="121"/>
        <v>0</v>
      </c>
      <c r="BF164" s="286">
        <f t="shared" si="121"/>
        <v>0</v>
      </c>
      <c r="BG164" s="286">
        <f t="shared" si="121"/>
        <v>0</v>
      </c>
      <c r="BH164" s="286">
        <f t="shared" si="121"/>
        <v>0</v>
      </c>
      <c r="BI164" s="286">
        <f t="shared" si="121"/>
        <v>0</v>
      </c>
      <c r="BJ164" s="286">
        <f t="shared" si="121"/>
        <v>0</v>
      </c>
      <c r="BK164" s="286">
        <f t="shared" si="121"/>
        <v>0</v>
      </c>
      <c r="BL164" s="286">
        <f t="shared" si="121"/>
        <v>0</v>
      </c>
      <c r="BM164" s="286">
        <f t="shared" si="121"/>
        <v>0</v>
      </c>
      <c r="BN164" s="286">
        <f t="shared" si="121"/>
        <v>0</v>
      </c>
      <c r="BO164" s="286">
        <f t="shared" si="121"/>
        <v>0</v>
      </c>
      <c r="BP164" s="286">
        <f t="shared" si="121"/>
        <v>0</v>
      </c>
      <c r="BQ164" s="286">
        <f t="shared" si="121"/>
        <v>0</v>
      </c>
      <c r="BR164" s="286">
        <f t="shared" si="121"/>
        <v>0</v>
      </c>
      <c r="BS164" s="286">
        <f t="shared" si="121"/>
        <v>0</v>
      </c>
      <c r="BT164" s="286">
        <f t="shared" si="121"/>
        <v>0</v>
      </c>
      <c r="BU164" s="286">
        <f t="shared" si="121"/>
        <v>0</v>
      </c>
      <c r="BV164" s="286">
        <f t="shared" si="121"/>
        <v>0</v>
      </c>
      <c r="BW164" s="286">
        <f t="shared" si="121"/>
        <v>0</v>
      </c>
      <c r="BX164" s="286">
        <f t="shared" si="121"/>
        <v>0</v>
      </c>
      <c r="BY164" s="286">
        <f t="shared" si="121"/>
        <v>0</v>
      </c>
      <c r="BZ164" s="286">
        <f t="shared" si="121"/>
        <v>0</v>
      </c>
      <c r="CA164" s="286">
        <f t="shared" si="121"/>
        <v>0</v>
      </c>
      <c r="CB164" s="286">
        <f t="shared" si="121"/>
        <v>0</v>
      </c>
      <c r="CC164" s="286">
        <f t="shared" si="121"/>
        <v>0</v>
      </c>
      <c r="CD164" s="286">
        <f t="shared" si="121"/>
        <v>0</v>
      </c>
      <c r="CE164" s="286">
        <f t="shared" si="121"/>
        <v>0</v>
      </c>
      <c r="CF164" s="286">
        <f t="shared" si="121"/>
        <v>0</v>
      </c>
      <c r="CG164" s="286">
        <f t="shared" si="121"/>
        <v>0</v>
      </c>
      <c r="CH164" s="286">
        <f t="shared" si="121"/>
        <v>0</v>
      </c>
      <c r="CI164" s="286">
        <f t="shared" si="121"/>
        <v>0</v>
      </c>
      <c r="CJ164" s="286">
        <f t="shared" si="121"/>
        <v>0</v>
      </c>
      <c r="CK164" s="286">
        <f t="shared" si="121"/>
        <v>0</v>
      </c>
      <c r="CL164" s="286">
        <f t="shared" si="121"/>
        <v>0</v>
      </c>
      <c r="CM164" s="286">
        <f t="shared" si="121"/>
        <v>0</v>
      </c>
      <c r="CN164" s="286">
        <f t="shared" si="121"/>
        <v>0</v>
      </c>
      <c r="CO164" s="286">
        <f t="shared" si="121"/>
        <v>0</v>
      </c>
      <c r="CP164" s="286">
        <f t="shared" si="121"/>
        <v>0</v>
      </c>
      <c r="CQ164" s="286">
        <f t="shared" si="121"/>
        <v>0</v>
      </c>
      <c r="CR164" s="286">
        <f t="shared" si="121"/>
        <v>0</v>
      </c>
      <c r="CS164" s="286">
        <f t="shared" si="121"/>
        <v>0</v>
      </c>
      <c r="CT164" s="286">
        <f t="shared" si="121"/>
        <v>0</v>
      </c>
      <c r="CU164" s="286">
        <f t="shared" si="121"/>
        <v>0</v>
      </c>
      <c r="CV164" s="286">
        <f t="shared" si="121"/>
        <v>0</v>
      </c>
      <c r="CW164" s="286">
        <f t="shared" si="121"/>
        <v>0</v>
      </c>
      <c r="CX164" s="286">
        <f t="shared" si="121"/>
        <v>0</v>
      </c>
      <c r="CY164" s="286">
        <f t="shared" si="121"/>
        <v>0</v>
      </c>
      <c r="CZ164" s="286">
        <f t="shared" ref="CZ164:DS164" si="122">SUM(CZ157:CZ163)</f>
        <v>0</v>
      </c>
      <c r="DA164" s="286">
        <f t="shared" si="122"/>
        <v>0</v>
      </c>
      <c r="DB164" s="286">
        <f t="shared" si="122"/>
        <v>0</v>
      </c>
      <c r="DC164" s="286">
        <f t="shared" si="122"/>
        <v>0</v>
      </c>
      <c r="DD164" s="286">
        <f t="shared" si="122"/>
        <v>0</v>
      </c>
      <c r="DE164" s="286">
        <f t="shared" si="122"/>
        <v>0</v>
      </c>
      <c r="DF164" s="286">
        <f t="shared" si="122"/>
        <v>0</v>
      </c>
      <c r="DG164" s="286">
        <f t="shared" si="122"/>
        <v>0</v>
      </c>
      <c r="DH164" s="286">
        <f t="shared" si="122"/>
        <v>0</v>
      </c>
      <c r="DI164" s="286">
        <f t="shared" si="122"/>
        <v>0</v>
      </c>
      <c r="DJ164" s="286">
        <f t="shared" si="122"/>
        <v>0</v>
      </c>
      <c r="DK164" s="286">
        <f t="shared" si="122"/>
        <v>0</v>
      </c>
      <c r="DL164" s="286">
        <f t="shared" si="122"/>
        <v>0</v>
      </c>
      <c r="DM164" s="286">
        <f t="shared" si="122"/>
        <v>0</v>
      </c>
      <c r="DN164" s="286">
        <f t="shared" si="122"/>
        <v>0</v>
      </c>
      <c r="DO164" s="286">
        <f t="shared" si="122"/>
        <v>0</v>
      </c>
      <c r="DP164" s="286">
        <f t="shared" si="122"/>
        <v>0</v>
      </c>
      <c r="DQ164" s="286">
        <f t="shared" si="122"/>
        <v>0</v>
      </c>
      <c r="DR164" s="286">
        <f t="shared" si="122"/>
        <v>0</v>
      </c>
      <c r="DS164" s="286">
        <f t="shared" si="122"/>
        <v>0</v>
      </c>
      <c r="DT164" s="279"/>
    </row>
    <row r="165" spans="2:124" ht="14.5" thickTop="1" x14ac:dyDescent="0.3">
      <c r="D165" s="171"/>
      <c r="E165" s="171"/>
      <c r="F165" s="172"/>
    </row>
    <row r="166" spans="2:124" x14ac:dyDescent="0.3">
      <c r="B166" s="6" t="s">
        <v>207</v>
      </c>
    </row>
    <row r="167" spans="2:124" x14ac:dyDescent="0.3">
      <c r="D167" s="12" t="str">
        <f t="shared" ref="D167:D172" si="123">D147</f>
        <v>Plant &amp; Equipment</v>
      </c>
      <c r="F167" s="51" t="str">
        <f>F154</f>
        <v>INR Mn</v>
      </c>
      <c r="H167" s="64">
        <f t="shared" ref="H167:AM167" si="124">G167+H147-H157</f>
        <v>1354.2320060000002</v>
      </c>
      <c r="I167" s="64">
        <f t="shared" si="124"/>
        <v>8125.3920360000002</v>
      </c>
      <c r="J167" s="64">
        <f t="shared" si="124"/>
        <v>13542.320060000002</v>
      </c>
      <c r="K167" s="64">
        <f t="shared" si="124"/>
        <v>11755.198903945146</v>
      </c>
      <c r="L167" s="64">
        <f t="shared" si="124"/>
        <v>13109.430909945146</v>
      </c>
      <c r="M167" s="64">
        <f t="shared" si="124"/>
        <v>19880.590939945145</v>
      </c>
      <c r="N167" s="64">
        <f t="shared" si="124"/>
        <v>25297.518963945146</v>
      </c>
      <c r="O167" s="64">
        <f t="shared" si="124"/>
        <v>23510.397807890291</v>
      </c>
      <c r="P167" s="64">
        <f t="shared" si="124"/>
        <v>24864.629813890293</v>
      </c>
      <c r="Q167" s="64">
        <f t="shared" si="124"/>
        <v>31635.789843890292</v>
      </c>
      <c r="R167" s="64">
        <f t="shared" si="124"/>
        <v>37052.717867890293</v>
      </c>
      <c r="S167" s="64">
        <f t="shared" si="124"/>
        <v>35265.596711835438</v>
      </c>
      <c r="T167" s="64">
        <f t="shared" si="124"/>
        <v>37974.060723835442</v>
      </c>
      <c r="U167" s="64">
        <f t="shared" si="124"/>
        <v>51516.380783835441</v>
      </c>
      <c r="V167" s="64">
        <f t="shared" si="124"/>
        <v>62350.236831835442</v>
      </c>
      <c r="W167" s="64">
        <f t="shared" si="124"/>
        <v>58775.994519725733</v>
      </c>
      <c r="X167" s="64">
        <f t="shared" si="124"/>
        <v>65547.154549725732</v>
      </c>
      <c r="Y167" s="64">
        <f t="shared" si="124"/>
        <v>99402.954699725728</v>
      </c>
      <c r="Z167" s="64">
        <f t="shared" si="124"/>
        <v>126487.59481972572</v>
      </c>
      <c r="AA167" s="64">
        <f t="shared" si="124"/>
        <v>117551.98903945145</v>
      </c>
      <c r="AB167" s="64">
        <f t="shared" si="124"/>
        <v>117551.98903945145</v>
      </c>
      <c r="AC167" s="64">
        <f t="shared" si="124"/>
        <v>117551.98903945145</v>
      </c>
      <c r="AD167" s="64">
        <f t="shared" si="124"/>
        <v>117551.98903945145</v>
      </c>
      <c r="AE167" s="64">
        <f t="shared" si="124"/>
        <v>117551.98903945145</v>
      </c>
      <c r="AF167" s="64">
        <f t="shared" si="124"/>
        <v>117551.98903945145</v>
      </c>
      <c r="AG167" s="64">
        <f t="shared" si="124"/>
        <v>117551.98903945145</v>
      </c>
      <c r="AH167" s="64">
        <f t="shared" si="124"/>
        <v>117551.98903945145</v>
      </c>
      <c r="AI167" s="64">
        <f t="shared" si="124"/>
        <v>117551.98903945145</v>
      </c>
      <c r="AJ167" s="64">
        <f t="shared" si="124"/>
        <v>117551.98903945145</v>
      </c>
      <c r="AK167" s="64">
        <f t="shared" si="124"/>
        <v>117551.98903945145</v>
      </c>
      <c r="AL167" s="64">
        <f t="shared" si="124"/>
        <v>117551.98903945145</v>
      </c>
      <c r="AM167" s="64">
        <f t="shared" si="124"/>
        <v>117551.98903945145</v>
      </c>
      <c r="AN167" s="64">
        <f t="shared" ref="AN167:BS167" si="125">AM167+AN147-AN157</f>
        <v>117551.98903945145</v>
      </c>
      <c r="AO167" s="64">
        <f t="shared" si="125"/>
        <v>117551.98903945145</v>
      </c>
      <c r="AP167" s="64">
        <f t="shared" si="125"/>
        <v>117551.98903945145</v>
      </c>
      <c r="AQ167" s="64">
        <f t="shared" si="125"/>
        <v>117551.98903945145</v>
      </c>
      <c r="AR167" s="64">
        <f t="shared" si="125"/>
        <v>117551.98903945145</v>
      </c>
      <c r="AS167" s="64">
        <f t="shared" si="125"/>
        <v>117551.98903945145</v>
      </c>
      <c r="AT167" s="64">
        <f t="shared" si="125"/>
        <v>117551.98903945145</v>
      </c>
      <c r="AU167" s="64">
        <f t="shared" si="125"/>
        <v>117551.98903945145</v>
      </c>
      <c r="AV167" s="64">
        <f t="shared" si="125"/>
        <v>117551.98903945145</v>
      </c>
      <c r="AW167" s="64">
        <f t="shared" si="125"/>
        <v>117551.98903945145</v>
      </c>
      <c r="AX167" s="64">
        <f t="shared" si="125"/>
        <v>117551.98903945145</v>
      </c>
      <c r="AY167" s="64">
        <f t="shared" si="125"/>
        <v>117551.98903945145</v>
      </c>
      <c r="AZ167" s="64">
        <f t="shared" si="125"/>
        <v>117551.98903945145</v>
      </c>
      <c r="BA167" s="64">
        <f t="shared" si="125"/>
        <v>117551.98903945145</v>
      </c>
      <c r="BB167" s="64">
        <f t="shared" si="125"/>
        <v>117551.98903945145</v>
      </c>
      <c r="BC167" s="64">
        <f t="shared" si="125"/>
        <v>117551.98903945145</v>
      </c>
      <c r="BD167" s="64">
        <f t="shared" si="125"/>
        <v>117551.98903945145</v>
      </c>
      <c r="BE167" s="64">
        <f t="shared" si="125"/>
        <v>117551.98903945145</v>
      </c>
      <c r="BF167" s="64">
        <f t="shared" si="125"/>
        <v>117551.98903945145</v>
      </c>
      <c r="BG167" s="64">
        <f t="shared" si="125"/>
        <v>117551.98903945145</v>
      </c>
      <c r="BH167" s="64">
        <f t="shared" si="125"/>
        <v>117551.98903945145</v>
      </c>
      <c r="BI167" s="64">
        <f t="shared" si="125"/>
        <v>117551.98903945145</v>
      </c>
      <c r="BJ167" s="64">
        <f t="shared" si="125"/>
        <v>117551.98903945145</v>
      </c>
      <c r="BK167" s="64">
        <f t="shared" si="125"/>
        <v>117551.98903945145</v>
      </c>
      <c r="BL167" s="64">
        <f t="shared" si="125"/>
        <v>117551.98903945145</v>
      </c>
      <c r="BM167" s="64">
        <f t="shared" si="125"/>
        <v>117551.98903945145</v>
      </c>
      <c r="BN167" s="64">
        <f t="shared" si="125"/>
        <v>117551.98903945145</v>
      </c>
      <c r="BO167" s="64">
        <f t="shared" si="125"/>
        <v>117551.98903945145</v>
      </c>
      <c r="BP167" s="64">
        <f t="shared" si="125"/>
        <v>117551.98903945145</v>
      </c>
      <c r="BQ167" s="64">
        <f t="shared" si="125"/>
        <v>117551.98903945145</v>
      </c>
      <c r="BR167" s="64">
        <f t="shared" si="125"/>
        <v>117551.98903945145</v>
      </c>
      <c r="BS167" s="64">
        <f t="shared" si="125"/>
        <v>117551.98903945145</v>
      </c>
      <c r="BT167" s="64">
        <f t="shared" ref="BT167:CY167" si="126">BS167+BT147-BT157</f>
        <v>117551.98903945145</v>
      </c>
      <c r="BU167" s="64">
        <f t="shared" si="126"/>
        <v>117551.98903945145</v>
      </c>
      <c r="BV167" s="64">
        <f t="shared" si="126"/>
        <v>117551.98903945145</v>
      </c>
      <c r="BW167" s="64">
        <f t="shared" si="126"/>
        <v>117551.98903945145</v>
      </c>
      <c r="BX167" s="64">
        <f t="shared" si="126"/>
        <v>117551.98903945145</v>
      </c>
      <c r="BY167" s="64">
        <f t="shared" si="126"/>
        <v>117551.98903945145</v>
      </c>
      <c r="BZ167" s="64">
        <f t="shared" si="126"/>
        <v>117551.98903945145</v>
      </c>
      <c r="CA167" s="64">
        <f t="shared" si="126"/>
        <v>117551.98903945145</v>
      </c>
      <c r="CB167" s="64">
        <f t="shared" si="126"/>
        <v>117551.98903945145</v>
      </c>
      <c r="CC167" s="64">
        <f t="shared" si="126"/>
        <v>117551.98903945145</v>
      </c>
      <c r="CD167" s="64">
        <f t="shared" si="126"/>
        <v>117551.98903945145</v>
      </c>
      <c r="CE167" s="64">
        <f t="shared" si="126"/>
        <v>117551.98903945145</v>
      </c>
      <c r="CF167" s="64">
        <f t="shared" si="126"/>
        <v>117551.98903945145</v>
      </c>
      <c r="CG167" s="64">
        <f t="shared" si="126"/>
        <v>117551.98903945145</v>
      </c>
      <c r="CH167" s="64">
        <f t="shared" si="126"/>
        <v>117551.98903945145</v>
      </c>
      <c r="CI167" s="64">
        <f t="shared" si="126"/>
        <v>117551.98903945145</v>
      </c>
      <c r="CJ167" s="64">
        <f t="shared" si="126"/>
        <v>117551.98903945145</v>
      </c>
      <c r="CK167" s="64">
        <f t="shared" si="126"/>
        <v>117551.98903945145</v>
      </c>
      <c r="CL167" s="64">
        <f t="shared" si="126"/>
        <v>117551.98903945145</v>
      </c>
      <c r="CM167" s="64">
        <f t="shared" si="126"/>
        <v>117551.98903945145</v>
      </c>
      <c r="CN167" s="64">
        <f t="shared" si="126"/>
        <v>117551.98903945145</v>
      </c>
      <c r="CO167" s="64">
        <f t="shared" si="126"/>
        <v>117551.98903945145</v>
      </c>
      <c r="CP167" s="64">
        <f t="shared" si="126"/>
        <v>117551.98903945145</v>
      </c>
      <c r="CQ167" s="64">
        <f t="shared" si="126"/>
        <v>117551.98903945145</v>
      </c>
      <c r="CR167" s="64">
        <f t="shared" si="126"/>
        <v>117551.98903945145</v>
      </c>
      <c r="CS167" s="64">
        <f t="shared" si="126"/>
        <v>117551.98903945145</v>
      </c>
      <c r="CT167" s="64">
        <f t="shared" si="126"/>
        <v>117551.98903945145</v>
      </c>
      <c r="CU167" s="64">
        <f t="shared" si="126"/>
        <v>117551.98903945145</v>
      </c>
      <c r="CV167" s="64">
        <f t="shared" si="126"/>
        <v>117551.98903945145</v>
      </c>
      <c r="CW167" s="64">
        <f t="shared" si="126"/>
        <v>117551.98903945145</v>
      </c>
      <c r="CX167" s="64">
        <f t="shared" si="126"/>
        <v>117551.98903945145</v>
      </c>
      <c r="CY167" s="64">
        <f t="shared" si="126"/>
        <v>117551.98903945145</v>
      </c>
      <c r="CZ167" s="64">
        <f t="shared" ref="CZ167:DS167" si="127">CY167+CZ147-CZ157</f>
        <v>117551.98903945145</v>
      </c>
      <c r="DA167" s="64">
        <f t="shared" si="127"/>
        <v>117551.98903945145</v>
      </c>
      <c r="DB167" s="64">
        <f t="shared" si="127"/>
        <v>117551.98903945145</v>
      </c>
      <c r="DC167" s="64">
        <f t="shared" si="127"/>
        <v>117551.98903945145</v>
      </c>
      <c r="DD167" s="64">
        <f t="shared" si="127"/>
        <v>117551.98903945145</v>
      </c>
      <c r="DE167" s="64">
        <f t="shared" si="127"/>
        <v>117551.98903945145</v>
      </c>
      <c r="DF167" s="64">
        <f t="shared" si="127"/>
        <v>117551.98903945145</v>
      </c>
      <c r="DG167" s="64">
        <f t="shared" si="127"/>
        <v>117551.98903945145</v>
      </c>
      <c r="DH167" s="64">
        <f t="shared" si="127"/>
        <v>117551.98903945145</v>
      </c>
      <c r="DI167" s="64">
        <f t="shared" si="127"/>
        <v>117551.98903945145</v>
      </c>
      <c r="DJ167" s="64">
        <f t="shared" si="127"/>
        <v>117551.98903945145</v>
      </c>
      <c r="DK167" s="64">
        <f t="shared" si="127"/>
        <v>117551.98903945145</v>
      </c>
      <c r="DL167" s="64">
        <f t="shared" si="127"/>
        <v>117551.98903945145</v>
      </c>
      <c r="DM167" s="64">
        <f t="shared" si="127"/>
        <v>117551.98903945145</v>
      </c>
      <c r="DN167" s="64">
        <f t="shared" si="127"/>
        <v>117551.98903945145</v>
      </c>
      <c r="DO167" s="64">
        <f t="shared" si="127"/>
        <v>117551.98903945145</v>
      </c>
      <c r="DP167" s="64">
        <f t="shared" si="127"/>
        <v>117551.98903945145</v>
      </c>
      <c r="DQ167" s="64">
        <f t="shared" si="127"/>
        <v>117551.98903945145</v>
      </c>
      <c r="DR167" s="64">
        <f t="shared" si="127"/>
        <v>117551.98903945145</v>
      </c>
      <c r="DS167" s="64">
        <f t="shared" si="127"/>
        <v>117551.98903945145</v>
      </c>
    </row>
    <row r="168" spans="2:124" x14ac:dyDescent="0.3">
      <c r="D168" s="12" t="str">
        <f t="shared" si="123"/>
        <v>Technological &amp; Service Fee</v>
      </c>
      <c r="F168" s="51" t="str">
        <f>F167</f>
        <v>INR Mn</v>
      </c>
      <c r="H168" s="64">
        <f t="shared" ref="H168:AM168" si="128">G168+H148-H158</f>
        <v>0</v>
      </c>
      <c r="I168" s="64">
        <f t="shared" si="128"/>
        <v>0</v>
      </c>
      <c r="J168" s="64">
        <f t="shared" si="128"/>
        <v>0</v>
      </c>
      <c r="K168" s="64">
        <f t="shared" si="128"/>
        <v>0</v>
      </c>
      <c r="L168" s="64">
        <f t="shared" si="128"/>
        <v>0</v>
      </c>
      <c r="M168" s="64">
        <f t="shared" si="128"/>
        <v>0</v>
      </c>
      <c r="N168" s="64">
        <f t="shared" si="128"/>
        <v>0</v>
      </c>
      <c r="O168" s="64">
        <f t="shared" si="128"/>
        <v>0</v>
      </c>
      <c r="P168" s="64">
        <f t="shared" si="128"/>
        <v>0</v>
      </c>
      <c r="Q168" s="64">
        <f t="shared" si="128"/>
        <v>0</v>
      </c>
      <c r="R168" s="64">
        <f t="shared" si="128"/>
        <v>0</v>
      </c>
      <c r="S168" s="64">
        <f t="shared" si="128"/>
        <v>0</v>
      </c>
      <c r="T168" s="64">
        <f t="shared" si="128"/>
        <v>0</v>
      </c>
      <c r="U168" s="64">
        <f t="shared" si="128"/>
        <v>0</v>
      </c>
      <c r="V168" s="64">
        <f t="shared" si="128"/>
        <v>0</v>
      </c>
      <c r="W168" s="64">
        <f t="shared" si="128"/>
        <v>0</v>
      </c>
      <c r="X168" s="64">
        <f t="shared" si="128"/>
        <v>0</v>
      </c>
      <c r="Y168" s="64">
        <f t="shared" si="128"/>
        <v>0</v>
      </c>
      <c r="Z168" s="64">
        <f t="shared" si="128"/>
        <v>0</v>
      </c>
      <c r="AA168" s="64">
        <f t="shared" si="128"/>
        <v>0</v>
      </c>
      <c r="AB168" s="64">
        <f t="shared" si="128"/>
        <v>0</v>
      </c>
      <c r="AC168" s="64">
        <f t="shared" si="128"/>
        <v>0</v>
      </c>
      <c r="AD168" s="64">
        <f t="shared" si="128"/>
        <v>0</v>
      </c>
      <c r="AE168" s="64">
        <f t="shared" si="128"/>
        <v>0</v>
      </c>
      <c r="AF168" s="64">
        <f t="shared" si="128"/>
        <v>0</v>
      </c>
      <c r="AG168" s="64">
        <f t="shared" si="128"/>
        <v>0</v>
      </c>
      <c r="AH168" s="64">
        <f t="shared" si="128"/>
        <v>0</v>
      </c>
      <c r="AI168" s="64">
        <f t="shared" si="128"/>
        <v>0</v>
      </c>
      <c r="AJ168" s="64">
        <f t="shared" si="128"/>
        <v>0</v>
      </c>
      <c r="AK168" s="64">
        <f t="shared" si="128"/>
        <v>0</v>
      </c>
      <c r="AL168" s="64">
        <f t="shared" si="128"/>
        <v>0</v>
      </c>
      <c r="AM168" s="64">
        <f t="shared" si="128"/>
        <v>0</v>
      </c>
      <c r="AN168" s="64">
        <f t="shared" ref="AN168:BS168" si="129">AM168+AN148-AN158</f>
        <v>0</v>
      </c>
      <c r="AO168" s="64">
        <f t="shared" si="129"/>
        <v>0</v>
      </c>
      <c r="AP168" s="64">
        <f t="shared" si="129"/>
        <v>0</v>
      </c>
      <c r="AQ168" s="64">
        <f t="shared" si="129"/>
        <v>0</v>
      </c>
      <c r="AR168" s="64">
        <f t="shared" si="129"/>
        <v>0</v>
      </c>
      <c r="AS168" s="64">
        <f t="shared" si="129"/>
        <v>0</v>
      </c>
      <c r="AT168" s="64">
        <f t="shared" si="129"/>
        <v>0</v>
      </c>
      <c r="AU168" s="64">
        <f t="shared" si="129"/>
        <v>0</v>
      </c>
      <c r="AV168" s="64">
        <f t="shared" si="129"/>
        <v>0</v>
      </c>
      <c r="AW168" s="64">
        <f t="shared" si="129"/>
        <v>0</v>
      </c>
      <c r="AX168" s="64">
        <f t="shared" si="129"/>
        <v>0</v>
      </c>
      <c r="AY168" s="64">
        <f t="shared" si="129"/>
        <v>0</v>
      </c>
      <c r="AZ168" s="64">
        <f t="shared" si="129"/>
        <v>0</v>
      </c>
      <c r="BA168" s="64">
        <f t="shared" si="129"/>
        <v>0</v>
      </c>
      <c r="BB168" s="64">
        <f t="shared" si="129"/>
        <v>0</v>
      </c>
      <c r="BC168" s="64">
        <f t="shared" si="129"/>
        <v>0</v>
      </c>
      <c r="BD168" s="64">
        <f t="shared" si="129"/>
        <v>0</v>
      </c>
      <c r="BE168" s="64">
        <f t="shared" si="129"/>
        <v>0</v>
      </c>
      <c r="BF168" s="64">
        <f t="shared" si="129"/>
        <v>0</v>
      </c>
      <c r="BG168" s="64">
        <f t="shared" si="129"/>
        <v>0</v>
      </c>
      <c r="BH168" s="64">
        <f t="shared" si="129"/>
        <v>0</v>
      </c>
      <c r="BI168" s="64">
        <f t="shared" si="129"/>
        <v>0</v>
      </c>
      <c r="BJ168" s="64">
        <f t="shared" si="129"/>
        <v>0</v>
      </c>
      <c r="BK168" s="64">
        <f t="shared" si="129"/>
        <v>0</v>
      </c>
      <c r="BL168" s="64">
        <f t="shared" si="129"/>
        <v>0</v>
      </c>
      <c r="BM168" s="64">
        <f t="shared" si="129"/>
        <v>0</v>
      </c>
      <c r="BN168" s="64">
        <f t="shared" si="129"/>
        <v>0</v>
      </c>
      <c r="BO168" s="64">
        <f t="shared" si="129"/>
        <v>0</v>
      </c>
      <c r="BP168" s="64">
        <f t="shared" si="129"/>
        <v>0</v>
      </c>
      <c r="BQ168" s="64">
        <f t="shared" si="129"/>
        <v>0</v>
      </c>
      <c r="BR168" s="64">
        <f t="shared" si="129"/>
        <v>0</v>
      </c>
      <c r="BS168" s="64">
        <f t="shared" si="129"/>
        <v>0</v>
      </c>
      <c r="BT168" s="64">
        <f t="shared" ref="BT168:CY168" si="130">BS168+BT148-BT158</f>
        <v>0</v>
      </c>
      <c r="BU168" s="64">
        <f t="shared" si="130"/>
        <v>0</v>
      </c>
      <c r="BV168" s="64">
        <f t="shared" si="130"/>
        <v>0</v>
      </c>
      <c r="BW168" s="64">
        <f t="shared" si="130"/>
        <v>0</v>
      </c>
      <c r="BX168" s="64">
        <f t="shared" si="130"/>
        <v>0</v>
      </c>
      <c r="BY168" s="64">
        <f t="shared" si="130"/>
        <v>0</v>
      </c>
      <c r="BZ168" s="64">
        <f t="shared" si="130"/>
        <v>0</v>
      </c>
      <c r="CA168" s="64">
        <f t="shared" si="130"/>
        <v>0</v>
      </c>
      <c r="CB168" s="64">
        <f t="shared" si="130"/>
        <v>0</v>
      </c>
      <c r="CC168" s="64">
        <f t="shared" si="130"/>
        <v>0</v>
      </c>
      <c r="CD168" s="64">
        <f t="shared" si="130"/>
        <v>0</v>
      </c>
      <c r="CE168" s="64">
        <f t="shared" si="130"/>
        <v>0</v>
      </c>
      <c r="CF168" s="64">
        <f t="shared" si="130"/>
        <v>0</v>
      </c>
      <c r="CG168" s="64">
        <f t="shared" si="130"/>
        <v>0</v>
      </c>
      <c r="CH168" s="64">
        <f t="shared" si="130"/>
        <v>0</v>
      </c>
      <c r="CI168" s="64">
        <f t="shared" si="130"/>
        <v>0</v>
      </c>
      <c r="CJ168" s="64">
        <f t="shared" si="130"/>
        <v>0</v>
      </c>
      <c r="CK168" s="64">
        <f t="shared" si="130"/>
        <v>0</v>
      </c>
      <c r="CL168" s="64">
        <f t="shared" si="130"/>
        <v>0</v>
      </c>
      <c r="CM168" s="64">
        <f t="shared" si="130"/>
        <v>0</v>
      </c>
      <c r="CN168" s="64">
        <f t="shared" si="130"/>
        <v>0</v>
      </c>
      <c r="CO168" s="64">
        <f t="shared" si="130"/>
        <v>0</v>
      </c>
      <c r="CP168" s="64">
        <f t="shared" si="130"/>
        <v>0</v>
      </c>
      <c r="CQ168" s="64">
        <f t="shared" si="130"/>
        <v>0</v>
      </c>
      <c r="CR168" s="64">
        <f t="shared" si="130"/>
        <v>0</v>
      </c>
      <c r="CS168" s="64">
        <f t="shared" si="130"/>
        <v>0</v>
      </c>
      <c r="CT168" s="64">
        <f t="shared" si="130"/>
        <v>0</v>
      </c>
      <c r="CU168" s="64">
        <f t="shared" si="130"/>
        <v>0</v>
      </c>
      <c r="CV168" s="64">
        <f t="shared" si="130"/>
        <v>0</v>
      </c>
      <c r="CW168" s="64">
        <f t="shared" si="130"/>
        <v>0</v>
      </c>
      <c r="CX168" s="64">
        <f t="shared" si="130"/>
        <v>0</v>
      </c>
      <c r="CY168" s="64">
        <f t="shared" si="130"/>
        <v>0</v>
      </c>
      <c r="CZ168" s="64">
        <f t="shared" ref="CZ168:DS168" si="131">CY168+CZ148-CZ158</f>
        <v>0</v>
      </c>
      <c r="DA168" s="64">
        <f t="shared" si="131"/>
        <v>0</v>
      </c>
      <c r="DB168" s="64">
        <f t="shared" si="131"/>
        <v>0</v>
      </c>
      <c r="DC168" s="64">
        <f t="shared" si="131"/>
        <v>0</v>
      </c>
      <c r="DD168" s="64">
        <f t="shared" si="131"/>
        <v>0</v>
      </c>
      <c r="DE168" s="64">
        <f t="shared" si="131"/>
        <v>0</v>
      </c>
      <c r="DF168" s="64">
        <f t="shared" si="131"/>
        <v>0</v>
      </c>
      <c r="DG168" s="64">
        <f t="shared" si="131"/>
        <v>0</v>
      </c>
      <c r="DH168" s="64">
        <f t="shared" si="131"/>
        <v>0</v>
      </c>
      <c r="DI168" s="64">
        <f t="shared" si="131"/>
        <v>0</v>
      </c>
      <c r="DJ168" s="64">
        <f t="shared" si="131"/>
        <v>0</v>
      </c>
      <c r="DK168" s="64">
        <f t="shared" si="131"/>
        <v>0</v>
      </c>
      <c r="DL168" s="64">
        <f t="shared" si="131"/>
        <v>0</v>
      </c>
      <c r="DM168" s="64">
        <f t="shared" si="131"/>
        <v>0</v>
      </c>
      <c r="DN168" s="64">
        <f t="shared" si="131"/>
        <v>0</v>
      </c>
      <c r="DO168" s="64">
        <f t="shared" si="131"/>
        <v>0</v>
      </c>
      <c r="DP168" s="64">
        <f t="shared" si="131"/>
        <v>0</v>
      </c>
      <c r="DQ168" s="64">
        <f t="shared" si="131"/>
        <v>0</v>
      </c>
      <c r="DR168" s="64">
        <f t="shared" si="131"/>
        <v>0</v>
      </c>
      <c r="DS168" s="64">
        <f t="shared" si="131"/>
        <v>0</v>
      </c>
    </row>
    <row r="169" spans="2:124" x14ac:dyDescent="0.3">
      <c r="D169" s="12" t="str">
        <f t="shared" si="123"/>
        <v>Building</v>
      </c>
      <c r="F169" s="51" t="str">
        <f t="shared" ref="F169:F170" si="132">F168</f>
        <v>INR Mn</v>
      </c>
      <c r="H169" s="64">
        <f t="shared" ref="H169:AM169" si="133">G169+H149-H159</f>
        <v>505.31045</v>
      </c>
      <c r="I169" s="64">
        <f t="shared" si="133"/>
        <v>909.55880999999999</v>
      </c>
      <c r="J169" s="64">
        <f t="shared" si="133"/>
        <v>1010.6209</v>
      </c>
      <c r="K169" s="64">
        <f t="shared" si="133"/>
        <v>877.25364954814506</v>
      </c>
      <c r="L169" s="64">
        <f t="shared" si="133"/>
        <v>1382.5640995481451</v>
      </c>
      <c r="M169" s="64">
        <f t="shared" si="133"/>
        <v>1786.8124595481452</v>
      </c>
      <c r="N169" s="64">
        <f t="shared" si="133"/>
        <v>1887.8745495481453</v>
      </c>
      <c r="O169" s="64">
        <f t="shared" si="133"/>
        <v>1754.5072990962904</v>
      </c>
      <c r="P169" s="64">
        <f t="shared" si="133"/>
        <v>2259.8177490962903</v>
      </c>
      <c r="Q169" s="64">
        <f t="shared" si="133"/>
        <v>2664.0661090962903</v>
      </c>
      <c r="R169" s="64">
        <f t="shared" si="133"/>
        <v>2765.1281990962902</v>
      </c>
      <c r="S169" s="64">
        <f t="shared" si="133"/>
        <v>2631.7609486444353</v>
      </c>
      <c r="T169" s="64">
        <f t="shared" si="133"/>
        <v>3642.3818486444352</v>
      </c>
      <c r="U169" s="64">
        <f t="shared" si="133"/>
        <v>4450.8785686444353</v>
      </c>
      <c r="V169" s="64">
        <f t="shared" si="133"/>
        <v>4653.0027486444351</v>
      </c>
      <c r="W169" s="64">
        <f t="shared" si="133"/>
        <v>4386.2682477407252</v>
      </c>
      <c r="X169" s="64">
        <f t="shared" si="133"/>
        <v>6912.8204977407258</v>
      </c>
      <c r="Y169" s="64">
        <f t="shared" si="133"/>
        <v>8934.0622977407256</v>
      </c>
      <c r="Z169" s="64">
        <f t="shared" si="133"/>
        <v>9439.3727477407265</v>
      </c>
      <c r="AA169" s="64">
        <f t="shared" si="133"/>
        <v>8772.5364954814522</v>
      </c>
      <c r="AB169" s="64">
        <f t="shared" si="133"/>
        <v>8772.5364954814522</v>
      </c>
      <c r="AC169" s="64">
        <f t="shared" si="133"/>
        <v>8772.5364954814522</v>
      </c>
      <c r="AD169" s="64">
        <f t="shared" si="133"/>
        <v>8772.5364954814522</v>
      </c>
      <c r="AE169" s="64">
        <f t="shared" si="133"/>
        <v>8772.5364954814522</v>
      </c>
      <c r="AF169" s="64">
        <f t="shared" si="133"/>
        <v>8772.5364954814522</v>
      </c>
      <c r="AG169" s="64">
        <f t="shared" si="133"/>
        <v>8772.5364954814522</v>
      </c>
      <c r="AH169" s="64">
        <f t="shared" si="133"/>
        <v>8772.5364954814522</v>
      </c>
      <c r="AI169" s="64">
        <f t="shared" si="133"/>
        <v>8772.5364954814522</v>
      </c>
      <c r="AJ169" s="64">
        <f t="shared" si="133"/>
        <v>8772.5364954814522</v>
      </c>
      <c r="AK169" s="64">
        <f t="shared" si="133"/>
        <v>8772.5364954814522</v>
      </c>
      <c r="AL169" s="64">
        <f t="shared" si="133"/>
        <v>8772.5364954814522</v>
      </c>
      <c r="AM169" s="64">
        <f t="shared" si="133"/>
        <v>8772.5364954814522</v>
      </c>
      <c r="AN169" s="64">
        <f t="shared" ref="AN169:BS169" si="134">AM169+AN149-AN159</f>
        <v>8772.5364954814522</v>
      </c>
      <c r="AO169" s="64">
        <f t="shared" si="134"/>
        <v>8772.5364954814522</v>
      </c>
      <c r="AP169" s="64">
        <f t="shared" si="134"/>
        <v>8772.5364954814522</v>
      </c>
      <c r="AQ169" s="64">
        <f t="shared" si="134"/>
        <v>8772.5364954814522</v>
      </c>
      <c r="AR169" s="64">
        <f t="shared" si="134"/>
        <v>8772.5364954814522</v>
      </c>
      <c r="AS169" s="64">
        <f t="shared" si="134"/>
        <v>8772.5364954814522</v>
      </c>
      <c r="AT169" s="64">
        <f t="shared" si="134"/>
        <v>8772.5364954814522</v>
      </c>
      <c r="AU169" s="64">
        <f t="shared" si="134"/>
        <v>8772.5364954814522</v>
      </c>
      <c r="AV169" s="64">
        <f t="shared" si="134"/>
        <v>8772.5364954814522</v>
      </c>
      <c r="AW169" s="64">
        <f t="shared" si="134"/>
        <v>8772.5364954814522</v>
      </c>
      <c r="AX169" s="64">
        <f t="shared" si="134"/>
        <v>8772.5364954814522</v>
      </c>
      <c r="AY169" s="64">
        <f t="shared" si="134"/>
        <v>8772.5364954814522</v>
      </c>
      <c r="AZ169" s="64">
        <f t="shared" si="134"/>
        <v>8772.5364954814522</v>
      </c>
      <c r="BA169" s="64">
        <f t="shared" si="134"/>
        <v>8772.5364954814522</v>
      </c>
      <c r="BB169" s="64">
        <f t="shared" si="134"/>
        <v>8772.5364954814522</v>
      </c>
      <c r="BC169" s="64">
        <f t="shared" si="134"/>
        <v>8772.5364954814522</v>
      </c>
      <c r="BD169" s="64">
        <f t="shared" si="134"/>
        <v>8772.5364954814522</v>
      </c>
      <c r="BE169" s="64">
        <f t="shared" si="134"/>
        <v>8772.5364954814522</v>
      </c>
      <c r="BF169" s="64">
        <f t="shared" si="134"/>
        <v>8772.5364954814522</v>
      </c>
      <c r="BG169" s="64">
        <f t="shared" si="134"/>
        <v>8772.5364954814522</v>
      </c>
      <c r="BH169" s="64">
        <f t="shared" si="134"/>
        <v>8772.5364954814522</v>
      </c>
      <c r="BI169" s="64">
        <f t="shared" si="134"/>
        <v>8772.5364954814522</v>
      </c>
      <c r="BJ169" s="64">
        <f t="shared" si="134"/>
        <v>8772.5364954814522</v>
      </c>
      <c r="BK169" s="64">
        <f t="shared" si="134"/>
        <v>8772.5364954814522</v>
      </c>
      <c r="BL169" s="64">
        <f t="shared" si="134"/>
        <v>8772.5364954814522</v>
      </c>
      <c r="BM169" s="64">
        <f t="shared" si="134"/>
        <v>8772.5364954814522</v>
      </c>
      <c r="BN169" s="64">
        <f t="shared" si="134"/>
        <v>8772.5364954814522</v>
      </c>
      <c r="BO169" s="64">
        <f t="shared" si="134"/>
        <v>8772.5364954814522</v>
      </c>
      <c r="BP169" s="64">
        <f t="shared" si="134"/>
        <v>8772.5364954814522</v>
      </c>
      <c r="BQ169" s="64">
        <f t="shared" si="134"/>
        <v>8772.5364954814522</v>
      </c>
      <c r="BR169" s="64">
        <f t="shared" si="134"/>
        <v>8772.5364954814522</v>
      </c>
      <c r="BS169" s="64">
        <f t="shared" si="134"/>
        <v>8772.5364954814522</v>
      </c>
      <c r="BT169" s="64">
        <f t="shared" ref="BT169:CY169" si="135">BS169+BT149-BT159</f>
        <v>8772.5364954814522</v>
      </c>
      <c r="BU169" s="64">
        <f t="shared" si="135"/>
        <v>8772.5364954814522</v>
      </c>
      <c r="BV169" s="64">
        <f t="shared" si="135"/>
        <v>8772.5364954814522</v>
      </c>
      <c r="BW169" s="64">
        <f t="shared" si="135"/>
        <v>8772.5364954814522</v>
      </c>
      <c r="BX169" s="64">
        <f t="shared" si="135"/>
        <v>8772.5364954814522</v>
      </c>
      <c r="BY169" s="64">
        <f t="shared" si="135"/>
        <v>8772.5364954814522</v>
      </c>
      <c r="BZ169" s="64">
        <f t="shared" si="135"/>
        <v>8772.5364954814522</v>
      </c>
      <c r="CA169" s="64">
        <f t="shared" si="135"/>
        <v>8772.5364954814522</v>
      </c>
      <c r="CB169" s="64">
        <f t="shared" si="135"/>
        <v>8772.5364954814522</v>
      </c>
      <c r="CC169" s="64">
        <f t="shared" si="135"/>
        <v>8772.5364954814522</v>
      </c>
      <c r="CD169" s="64">
        <f t="shared" si="135"/>
        <v>8772.5364954814522</v>
      </c>
      <c r="CE169" s="64">
        <f t="shared" si="135"/>
        <v>8772.5364954814522</v>
      </c>
      <c r="CF169" s="64">
        <f t="shared" si="135"/>
        <v>8772.5364954814522</v>
      </c>
      <c r="CG169" s="64">
        <f t="shared" si="135"/>
        <v>8772.5364954814522</v>
      </c>
      <c r="CH169" s="64">
        <f t="shared" si="135"/>
        <v>8772.5364954814522</v>
      </c>
      <c r="CI169" s="64">
        <f t="shared" si="135"/>
        <v>8772.5364954814522</v>
      </c>
      <c r="CJ169" s="64">
        <f t="shared" si="135"/>
        <v>8772.5364954814522</v>
      </c>
      <c r="CK169" s="64">
        <f t="shared" si="135"/>
        <v>8772.5364954814522</v>
      </c>
      <c r="CL169" s="64">
        <f t="shared" si="135"/>
        <v>8772.5364954814522</v>
      </c>
      <c r="CM169" s="64">
        <f t="shared" si="135"/>
        <v>8772.5364954814522</v>
      </c>
      <c r="CN169" s="64">
        <f t="shared" si="135"/>
        <v>8772.5364954814522</v>
      </c>
      <c r="CO169" s="64">
        <f t="shared" si="135"/>
        <v>8772.5364954814522</v>
      </c>
      <c r="CP169" s="64">
        <f t="shared" si="135"/>
        <v>8772.5364954814522</v>
      </c>
      <c r="CQ169" s="64">
        <f t="shared" si="135"/>
        <v>8772.5364954814522</v>
      </c>
      <c r="CR169" s="64">
        <f t="shared" si="135"/>
        <v>8772.5364954814522</v>
      </c>
      <c r="CS169" s="64">
        <f t="shared" si="135"/>
        <v>8772.5364954814522</v>
      </c>
      <c r="CT169" s="64">
        <f t="shared" si="135"/>
        <v>8772.5364954814522</v>
      </c>
      <c r="CU169" s="64">
        <f t="shared" si="135"/>
        <v>8772.5364954814522</v>
      </c>
      <c r="CV169" s="64">
        <f t="shared" si="135"/>
        <v>8772.5364954814522</v>
      </c>
      <c r="CW169" s="64">
        <f t="shared" si="135"/>
        <v>8772.5364954814522</v>
      </c>
      <c r="CX169" s="64">
        <f t="shared" si="135"/>
        <v>8772.5364954814522</v>
      </c>
      <c r="CY169" s="64">
        <f t="shared" si="135"/>
        <v>8772.5364954814522</v>
      </c>
      <c r="CZ169" s="64">
        <f t="shared" ref="CZ169:DS169" si="136">CY169+CZ149-CZ159</f>
        <v>8772.5364954814522</v>
      </c>
      <c r="DA169" s="64">
        <f t="shared" si="136"/>
        <v>8772.5364954814522</v>
      </c>
      <c r="DB169" s="64">
        <f t="shared" si="136"/>
        <v>8772.5364954814522</v>
      </c>
      <c r="DC169" s="64">
        <f t="shared" si="136"/>
        <v>8772.5364954814522</v>
      </c>
      <c r="DD169" s="64">
        <f t="shared" si="136"/>
        <v>8772.5364954814522</v>
      </c>
      <c r="DE169" s="64">
        <f t="shared" si="136"/>
        <v>8772.5364954814522</v>
      </c>
      <c r="DF169" s="64">
        <f t="shared" si="136"/>
        <v>8772.5364954814522</v>
      </c>
      <c r="DG169" s="64">
        <f t="shared" si="136"/>
        <v>8772.5364954814522</v>
      </c>
      <c r="DH169" s="64">
        <f t="shared" si="136"/>
        <v>8772.5364954814522</v>
      </c>
      <c r="DI169" s="64">
        <f t="shared" si="136"/>
        <v>8772.5364954814522</v>
      </c>
      <c r="DJ169" s="64">
        <f t="shared" si="136"/>
        <v>8772.5364954814522</v>
      </c>
      <c r="DK169" s="64">
        <f t="shared" si="136"/>
        <v>8772.5364954814522</v>
      </c>
      <c r="DL169" s="64">
        <f t="shared" si="136"/>
        <v>8772.5364954814522</v>
      </c>
      <c r="DM169" s="64">
        <f t="shared" si="136"/>
        <v>8772.5364954814522</v>
      </c>
      <c r="DN169" s="64">
        <f t="shared" si="136"/>
        <v>8772.5364954814522</v>
      </c>
      <c r="DO169" s="64">
        <f t="shared" si="136"/>
        <v>8772.5364954814522</v>
      </c>
      <c r="DP169" s="64">
        <f t="shared" si="136"/>
        <v>8772.5364954814522</v>
      </c>
      <c r="DQ169" s="64">
        <f t="shared" si="136"/>
        <v>8772.5364954814522</v>
      </c>
      <c r="DR169" s="64">
        <f t="shared" si="136"/>
        <v>8772.5364954814522</v>
      </c>
      <c r="DS169" s="64">
        <f t="shared" si="136"/>
        <v>8772.5364954814522</v>
      </c>
    </row>
    <row r="170" spans="2:124" x14ac:dyDescent="0.3">
      <c r="D170" s="12" t="str">
        <f t="shared" si="123"/>
        <v>Effective Land cost</v>
      </c>
      <c r="F170" s="51" t="str">
        <f t="shared" si="132"/>
        <v>INR Mn</v>
      </c>
      <c r="H170" s="64">
        <f t="shared" ref="H170:AM170" si="137">G170+H150-H160</f>
        <v>45</v>
      </c>
      <c r="I170" s="64">
        <f t="shared" si="137"/>
        <v>45</v>
      </c>
      <c r="J170" s="64">
        <f t="shared" si="137"/>
        <v>45</v>
      </c>
      <c r="K170" s="64">
        <f t="shared" si="137"/>
        <v>39.061545461474751</v>
      </c>
      <c r="L170" s="64">
        <f t="shared" si="137"/>
        <v>84.061545461474751</v>
      </c>
      <c r="M170" s="64">
        <f t="shared" si="137"/>
        <v>84.061545461474751</v>
      </c>
      <c r="N170" s="64">
        <f t="shared" si="137"/>
        <v>84.061545461474751</v>
      </c>
      <c r="O170" s="64">
        <f t="shared" si="137"/>
        <v>78.123090922949501</v>
      </c>
      <c r="P170" s="64">
        <f t="shared" si="137"/>
        <v>123.1230909229495</v>
      </c>
      <c r="Q170" s="64">
        <f t="shared" si="137"/>
        <v>123.1230909229495</v>
      </c>
      <c r="R170" s="64">
        <f t="shared" si="137"/>
        <v>123.1230909229495</v>
      </c>
      <c r="S170" s="64">
        <f t="shared" si="137"/>
        <v>117.18463638442425</v>
      </c>
      <c r="T170" s="64">
        <f t="shared" si="137"/>
        <v>207.18463638442427</v>
      </c>
      <c r="U170" s="64">
        <f t="shared" si="137"/>
        <v>207.18463638442427</v>
      </c>
      <c r="V170" s="64">
        <f t="shared" si="137"/>
        <v>207.18463638442427</v>
      </c>
      <c r="W170" s="64">
        <f t="shared" si="137"/>
        <v>195.30772730737377</v>
      </c>
      <c r="X170" s="64">
        <f t="shared" si="137"/>
        <v>420.30772730737374</v>
      </c>
      <c r="Y170" s="64">
        <f t="shared" si="137"/>
        <v>420.30772730737374</v>
      </c>
      <c r="Z170" s="64">
        <f t="shared" si="137"/>
        <v>420.30772730737374</v>
      </c>
      <c r="AA170" s="64">
        <f t="shared" si="137"/>
        <v>390.61545461474748</v>
      </c>
      <c r="AB170" s="64">
        <f t="shared" si="137"/>
        <v>390.61545461474748</v>
      </c>
      <c r="AC170" s="64">
        <f t="shared" si="137"/>
        <v>390.61545461474748</v>
      </c>
      <c r="AD170" s="64">
        <f t="shared" si="137"/>
        <v>390.61545461474748</v>
      </c>
      <c r="AE170" s="64">
        <f t="shared" si="137"/>
        <v>390.61545461474748</v>
      </c>
      <c r="AF170" s="64">
        <f t="shared" si="137"/>
        <v>390.61545461474748</v>
      </c>
      <c r="AG170" s="64">
        <f t="shared" si="137"/>
        <v>390.61545461474748</v>
      </c>
      <c r="AH170" s="64">
        <f t="shared" si="137"/>
        <v>390.61545461474748</v>
      </c>
      <c r="AI170" s="64">
        <f t="shared" si="137"/>
        <v>390.61545461474748</v>
      </c>
      <c r="AJ170" s="64">
        <f t="shared" si="137"/>
        <v>390.61545461474748</v>
      </c>
      <c r="AK170" s="64">
        <f t="shared" si="137"/>
        <v>390.61545461474748</v>
      </c>
      <c r="AL170" s="64">
        <f t="shared" si="137"/>
        <v>390.61545461474748</v>
      </c>
      <c r="AM170" s="64">
        <f t="shared" si="137"/>
        <v>390.61545461474748</v>
      </c>
      <c r="AN170" s="64">
        <f t="shared" ref="AN170:BS170" si="138">AM170+AN150-AN160</f>
        <v>390.61545461474748</v>
      </c>
      <c r="AO170" s="64">
        <f t="shared" si="138"/>
        <v>390.61545461474748</v>
      </c>
      <c r="AP170" s="64">
        <f t="shared" si="138"/>
        <v>390.61545461474748</v>
      </c>
      <c r="AQ170" s="64">
        <f t="shared" si="138"/>
        <v>390.61545461474748</v>
      </c>
      <c r="AR170" s="64">
        <f t="shared" si="138"/>
        <v>390.61545461474748</v>
      </c>
      <c r="AS170" s="64">
        <f t="shared" si="138"/>
        <v>390.61545461474748</v>
      </c>
      <c r="AT170" s="64">
        <f t="shared" si="138"/>
        <v>390.61545461474748</v>
      </c>
      <c r="AU170" s="64">
        <f t="shared" si="138"/>
        <v>390.61545461474748</v>
      </c>
      <c r="AV170" s="64">
        <f t="shared" si="138"/>
        <v>390.61545461474748</v>
      </c>
      <c r="AW170" s="64">
        <f t="shared" si="138"/>
        <v>390.61545461474748</v>
      </c>
      <c r="AX170" s="64">
        <f t="shared" si="138"/>
        <v>390.61545461474748</v>
      </c>
      <c r="AY170" s="64">
        <f t="shared" si="138"/>
        <v>390.61545461474748</v>
      </c>
      <c r="AZ170" s="64">
        <f t="shared" si="138"/>
        <v>390.61545461474748</v>
      </c>
      <c r="BA170" s="64">
        <f t="shared" si="138"/>
        <v>390.61545461474748</v>
      </c>
      <c r="BB170" s="64">
        <f t="shared" si="138"/>
        <v>390.61545461474748</v>
      </c>
      <c r="BC170" s="64">
        <f t="shared" si="138"/>
        <v>390.61545461474748</v>
      </c>
      <c r="BD170" s="64">
        <f t="shared" si="138"/>
        <v>390.61545461474748</v>
      </c>
      <c r="BE170" s="64">
        <f t="shared" si="138"/>
        <v>390.61545461474748</v>
      </c>
      <c r="BF170" s="64">
        <f t="shared" si="138"/>
        <v>390.61545461474748</v>
      </c>
      <c r="BG170" s="64">
        <f t="shared" si="138"/>
        <v>390.61545461474748</v>
      </c>
      <c r="BH170" s="64">
        <f t="shared" si="138"/>
        <v>390.61545461474748</v>
      </c>
      <c r="BI170" s="64">
        <f t="shared" si="138"/>
        <v>390.61545461474748</v>
      </c>
      <c r="BJ170" s="64">
        <f t="shared" si="138"/>
        <v>390.61545461474748</v>
      </c>
      <c r="BK170" s="64">
        <f t="shared" si="138"/>
        <v>390.61545461474748</v>
      </c>
      <c r="BL170" s="64">
        <f t="shared" si="138"/>
        <v>390.61545461474748</v>
      </c>
      <c r="BM170" s="64">
        <f t="shared" si="138"/>
        <v>390.61545461474748</v>
      </c>
      <c r="BN170" s="64">
        <f t="shared" si="138"/>
        <v>390.61545461474748</v>
      </c>
      <c r="BO170" s="64">
        <f t="shared" si="138"/>
        <v>390.61545461474748</v>
      </c>
      <c r="BP170" s="64">
        <f t="shared" si="138"/>
        <v>390.61545461474748</v>
      </c>
      <c r="BQ170" s="64">
        <f t="shared" si="138"/>
        <v>390.61545461474748</v>
      </c>
      <c r="BR170" s="64">
        <f t="shared" si="138"/>
        <v>390.61545461474748</v>
      </c>
      <c r="BS170" s="64">
        <f t="shared" si="138"/>
        <v>390.61545461474748</v>
      </c>
      <c r="BT170" s="64">
        <f t="shared" ref="BT170:CY170" si="139">BS170+BT150-BT160</f>
        <v>390.61545461474748</v>
      </c>
      <c r="BU170" s="64">
        <f t="shared" si="139"/>
        <v>390.61545461474748</v>
      </c>
      <c r="BV170" s="64">
        <f t="shared" si="139"/>
        <v>390.61545461474748</v>
      </c>
      <c r="BW170" s="64">
        <f t="shared" si="139"/>
        <v>390.61545461474748</v>
      </c>
      <c r="BX170" s="64">
        <f t="shared" si="139"/>
        <v>390.61545461474748</v>
      </c>
      <c r="BY170" s="64">
        <f t="shared" si="139"/>
        <v>390.61545461474748</v>
      </c>
      <c r="BZ170" s="64">
        <f t="shared" si="139"/>
        <v>390.61545461474748</v>
      </c>
      <c r="CA170" s="64">
        <f t="shared" si="139"/>
        <v>390.61545461474748</v>
      </c>
      <c r="CB170" s="64">
        <f t="shared" si="139"/>
        <v>390.61545461474748</v>
      </c>
      <c r="CC170" s="64">
        <f t="shared" si="139"/>
        <v>390.61545461474748</v>
      </c>
      <c r="CD170" s="64">
        <f t="shared" si="139"/>
        <v>390.61545461474748</v>
      </c>
      <c r="CE170" s="64">
        <f t="shared" si="139"/>
        <v>390.61545461474748</v>
      </c>
      <c r="CF170" s="64">
        <f t="shared" si="139"/>
        <v>390.61545461474748</v>
      </c>
      <c r="CG170" s="64">
        <f t="shared" si="139"/>
        <v>390.61545461474748</v>
      </c>
      <c r="CH170" s="64">
        <f t="shared" si="139"/>
        <v>390.61545461474748</v>
      </c>
      <c r="CI170" s="64">
        <f t="shared" si="139"/>
        <v>390.61545461474748</v>
      </c>
      <c r="CJ170" s="64">
        <f t="shared" si="139"/>
        <v>390.61545461474748</v>
      </c>
      <c r="CK170" s="64">
        <f t="shared" si="139"/>
        <v>390.61545461474748</v>
      </c>
      <c r="CL170" s="64">
        <f t="shared" si="139"/>
        <v>390.61545461474748</v>
      </c>
      <c r="CM170" s="64">
        <f t="shared" si="139"/>
        <v>390.61545461474748</v>
      </c>
      <c r="CN170" s="64">
        <f t="shared" si="139"/>
        <v>390.61545461474748</v>
      </c>
      <c r="CO170" s="64">
        <f t="shared" si="139"/>
        <v>390.61545461474748</v>
      </c>
      <c r="CP170" s="64">
        <f t="shared" si="139"/>
        <v>390.61545461474748</v>
      </c>
      <c r="CQ170" s="64">
        <f t="shared" si="139"/>
        <v>390.61545461474748</v>
      </c>
      <c r="CR170" s="64">
        <f t="shared" si="139"/>
        <v>390.61545461474748</v>
      </c>
      <c r="CS170" s="64">
        <f t="shared" si="139"/>
        <v>390.61545461474748</v>
      </c>
      <c r="CT170" s="64">
        <f t="shared" si="139"/>
        <v>390.61545461474748</v>
      </c>
      <c r="CU170" s="64">
        <f t="shared" si="139"/>
        <v>390.61545461474748</v>
      </c>
      <c r="CV170" s="64">
        <f t="shared" si="139"/>
        <v>390.61545461474748</v>
      </c>
      <c r="CW170" s="64">
        <f t="shared" si="139"/>
        <v>390.61545461474748</v>
      </c>
      <c r="CX170" s="64">
        <f t="shared" si="139"/>
        <v>390.61545461474748</v>
      </c>
      <c r="CY170" s="64">
        <f t="shared" si="139"/>
        <v>390.61545461474748</v>
      </c>
      <c r="CZ170" s="64">
        <f t="shared" ref="CZ170:DS170" si="140">CY170+CZ150-CZ160</f>
        <v>390.61545461474748</v>
      </c>
      <c r="DA170" s="64">
        <f t="shared" si="140"/>
        <v>390.61545461474748</v>
      </c>
      <c r="DB170" s="64">
        <f t="shared" si="140"/>
        <v>390.61545461474748</v>
      </c>
      <c r="DC170" s="64">
        <f t="shared" si="140"/>
        <v>390.61545461474748</v>
      </c>
      <c r="DD170" s="64">
        <f t="shared" si="140"/>
        <v>390.61545461474748</v>
      </c>
      <c r="DE170" s="64">
        <f t="shared" si="140"/>
        <v>390.61545461474748</v>
      </c>
      <c r="DF170" s="64">
        <f t="shared" si="140"/>
        <v>390.61545461474748</v>
      </c>
      <c r="DG170" s="64">
        <f t="shared" si="140"/>
        <v>390.61545461474748</v>
      </c>
      <c r="DH170" s="64">
        <f t="shared" si="140"/>
        <v>390.61545461474748</v>
      </c>
      <c r="DI170" s="64">
        <f t="shared" si="140"/>
        <v>390.61545461474748</v>
      </c>
      <c r="DJ170" s="64">
        <f t="shared" si="140"/>
        <v>390.61545461474748</v>
      </c>
      <c r="DK170" s="64">
        <f t="shared" si="140"/>
        <v>390.61545461474748</v>
      </c>
      <c r="DL170" s="64">
        <f t="shared" si="140"/>
        <v>390.61545461474748</v>
      </c>
      <c r="DM170" s="64">
        <f t="shared" si="140"/>
        <v>390.61545461474748</v>
      </c>
      <c r="DN170" s="64">
        <f t="shared" si="140"/>
        <v>390.61545461474748</v>
      </c>
      <c r="DO170" s="64">
        <f t="shared" si="140"/>
        <v>390.61545461474748</v>
      </c>
      <c r="DP170" s="64">
        <f t="shared" si="140"/>
        <v>390.61545461474748</v>
      </c>
      <c r="DQ170" s="64">
        <f t="shared" si="140"/>
        <v>390.61545461474748</v>
      </c>
      <c r="DR170" s="64">
        <f t="shared" si="140"/>
        <v>390.61545461474748</v>
      </c>
      <c r="DS170" s="64">
        <f t="shared" si="140"/>
        <v>390.61545461474748</v>
      </c>
    </row>
    <row r="171" spans="2:124" x14ac:dyDescent="0.3">
      <c r="D171" s="12" t="str">
        <f t="shared" si="123"/>
        <v>IDC</v>
      </c>
      <c r="F171" s="51" t="str">
        <f t="shared" ref="F171:F172" si="141">F170</f>
        <v>INR Mn</v>
      </c>
      <c r="H171" s="64">
        <f t="shared" ref="H171:AM171" si="142">G171+H151-H161</f>
        <v>31.372176147363042</v>
      </c>
      <c r="I171" s="64">
        <f t="shared" si="142"/>
        <v>181.45653361906187</v>
      </c>
      <c r="J171" s="64">
        <f t="shared" si="142"/>
        <v>424.90705899906055</v>
      </c>
      <c r="K171" s="64">
        <f t="shared" si="142"/>
        <v>368.83392004429641</v>
      </c>
      <c r="L171" s="64">
        <f t="shared" si="142"/>
        <v>400.20609619165947</v>
      </c>
      <c r="M171" s="64">
        <f t="shared" si="142"/>
        <v>550.29045366335833</v>
      </c>
      <c r="N171" s="64">
        <f t="shared" si="142"/>
        <v>793.74097904335702</v>
      </c>
      <c r="O171" s="64">
        <f t="shared" si="142"/>
        <v>737.66784008859292</v>
      </c>
      <c r="P171" s="64">
        <f t="shared" si="142"/>
        <v>769.04001623595593</v>
      </c>
      <c r="Q171" s="64">
        <f t="shared" si="142"/>
        <v>919.12437370765474</v>
      </c>
      <c r="R171" s="64">
        <f t="shared" si="142"/>
        <v>1162.5748990876534</v>
      </c>
      <c r="S171" s="64">
        <f t="shared" si="142"/>
        <v>1106.5017601328893</v>
      </c>
      <c r="T171" s="64">
        <f t="shared" si="142"/>
        <v>1169.2461124276153</v>
      </c>
      <c r="U171" s="64">
        <f t="shared" si="142"/>
        <v>1469.414827371013</v>
      </c>
      <c r="V171" s="64">
        <f t="shared" si="142"/>
        <v>1956.3158781310103</v>
      </c>
      <c r="W171" s="64">
        <f t="shared" si="142"/>
        <v>1844.1696002214821</v>
      </c>
      <c r="X171" s="64">
        <f t="shared" si="142"/>
        <v>2001.0304809582974</v>
      </c>
      <c r="Y171" s="64">
        <f t="shared" si="142"/>
        <v>2751.4522683167916</v>
      </c>
      <c r="Z171" s="64">
        <f t="shared" si="142"/>
        <v>3968.7048952167852</v>
      </c>
      <c r="AA171" s="64">
        <f t="shared" si="142"/>
        <v>3688.3392004429643</v>
      </c>
      <c r="AB171" s="64">
        <f t="shared" si="142"/>
        <v>3688.3392004429643</v>
      </c>
      <c r="AC171" s="64">
        <f t="shared" si="142"/>
        <v>3688.3392004429643</v>
      </c>
      <c r="AD171" s="64">
        <f t="shared" si="142"/>
        <v>3688.3392004429643</v>
      </c>
      <c r="AE171" s="64">
        <f t="shared" si="142"/>
        <v>3688.3392004429643</v>
      </c>
      <c r="AF171" s="64">
        <f t="shared" si="142"/>
        <v>3688.3392004429643</v>
      </c>
      <c r="AG171" s="64">
        <f t="shared" si="142"/>
        <v>3688.3392004429643</v>
      </c>
      <c r="AH171" s="64">
        <f t="shared" si="142"/>
        <v>3688.3392004429643</v>
      </c>
      <c r="AI171" s="64">
        <f t="shared" si="142"/>
        <v>3688.3392004429643</v>
      </c>
      <c r="AJ171" s="64">
        <f t="shared" si="142"/>
        <v>3688.3392004429643</v>
      </c>
      <c r="AK171" s="64">
        <f t="shared" si="142"/>
        <v>3688.3392004429643</v>
      </c>
      <c r="AL171" s="64">
        <f t="shared" si="142"/>
        <v>3688.3392004429643</v>
      </c>
      <c r="AM171" s="64">
        <f t="shared" si="142"/>
        <v>3688.3392004429643</v>
      </c>
      <c r="AN171" s="64">
        <f t="shared" ref="AN171:BS171" si="143">AM171+AN151-AN161</f>
        <v>3688.3392004429643</v>
      </c>
      <c r="AO171" s="64">
        <f t="shared" si="143"/>
        <v>3688.3392004429643</v>
      </c>
      <c r="AP171" s="64">
        <f t="shared" si="143"/>
        <v>3688.3392004429643</v>
      </c>
      <c r="AQ171" s="64">
        <f t="shared" si="143"/>
        <v>3688.3392004429643</v>
      </c>
      <c r="AR171" s="64">
        <f t="shared" si="143"/>
        <v>3688.3392004429643</v>
      </c>
      <c r="AS171" s="64">
        <f t="shared" si="143"/>
        <v>3688.3392004429643</v>
      </c>
      <c r="AT171" s="64">
        <f t="shared" si="143"/>
        <v>3688.3392004429643</v>
      </c>
      <c r="AU171" s="64">
        <f t="shared" si="143"/>
        <v>3688.3392004429643</v>
      </c>
      <c r="AV171" s="64">
        <f t="shared" si="143"/>
        <v>3688.3392004429643</v>
      </c>
      <c r="AW171" s="64">
        <f t="shared" si="143"/>
        <v>3688.3392004429643</v>
      </c>
      <c r="AX171" s="64">
        <f t="shared" si="143"/>
        <v>3688.3392004429643</v>
      </c>
      <c r="AY171" s="64">
        <f t="shared" si="143"/>
        <v>3688.3392004429643</v>
      </c>
      <c r="AZ171" s="64">
        <f t="shared" si="143"/>
        <v>3688.3392004429643</v>
      </c>
      <c r="BA171" s="64">
        <f t="shared" si="143"/>
        <v>3688.3392004429643</v>
      </c>
      <c r="BB171" s="64">
        <f t="shared" si="143"/>
        <v>3688.3392004429643</v>
      </c>
      <c r="BC171" s="64">
        <f t="shared" si="143"/>
        <v>3688.3392004429643</v>
      </c>
      <c r="BD171" s="64">
        <f t="shared" si="143"/>
        <v>3688.3392004429643</v>
      </c>
      <c r="BE171" s="64">
        <f t="shared" si="143"/>
        <v>3688.3392004429643</v>
      </c>
      <c r="BF171" s="64">
        <f t="shared" si="143"/>
        <v>3688.3392004429643</v>
      </c>
      <c r="BG171" s="64">
        <f t="shared" si="143"/>
        <v>3688.3392004429643</v>
      </c>
      <c r="BH171" s="64">
        <f t="shared" si="143"/>
        <v>3688.3392004429643</v>
      </c>
      <c r="BI171" s="64">
        <f t="shared" si="143"/>
        <v>3688.3392004429643</v>
      </c>
      <c r="BJ171" s="64">
        <f t="shared" si="143"/>
        <v>3688.3392004429643</v>
      </c>
      <c r="BK171" s="64">
        <f t="shared" si="143"/>
        <v>3688.3392004429643</v>
      </c>
      <c r="BL171" s="64">
        <f t="shared" si="143"/>
        <v>3688.3392004429643</v>
      </c>
      <c r="BM171" s="64">
        <f t="shared" si="143"/>
        <v>3688.3392004429643</v>
      </c>
      <c r="BN171" s="64">
        <f t="shared" si="143"/>
        <v>3688.3392004429643</v>
      </c>
      <c r="BO171" s="64">
        <f t="shared" si="143"/>
        <v>3688.3392004429643</v>
      </c>
      <c r="BP171" s="64">
        <f t="shared" si="143"/>
        <v>3688.3392004429643</v>
      </c>
      <c r="BQ171" s="64">
        <f t="shared" si="143"/>
        <v>3688.3392004429643</v>
      </c>
      <c r="BR171" s="64">
        <f t="shared" si="143"/>
        <v>3688.3392004429643</v>
      </c>
      <c r="BS171" s="64">
        <f t="shared" si="143"/>
        <v>3688.3392004429643</v>
      </c>
      <c r="BT171" s="64">
        <f t="shared" ref="BT171:CY171" si="144">BS171+BT151-BT161</f>
        <v>3688.3392004429643</v>
      </c>
      <c r="BU171" s="64">
        <f t="shared" si="144"/>
        <v>3688.3392004429643</v>
      </c>
      <c r="BV171" s="64">
        <f t="shared" si="144"/>
        <v>3688.3392004429643</v>
      </c>
      <c r="BW171" s="64">
        <f t="shared" si="144"/>
        <v>3688.3392004429643</v>
      </c>
      <c r="BX171" s="64">
        <f t="shared" si="144"/>
        <v>3688.3392004429643</v>
      </c>
      <c r="BY171" s="64">
        <f t="shared" si="144"/>
        <v>3688.3392004429643</v>
      </c>
      <c r="BZ171" s="64">
        <f t="shared" si="144"/>
        <v>3688.3392004429643</v>
      </c>
      <c r="CA171" s="64">
        <f t="shared" si="144"/>
        <v>3688.3392004429643</v>
      </c>
      <c r="CB171" s="64">
        <f t="shared" si="144"/>
        <v>3688.3392004429643</v>
      </c>
      <c r="CC171" s="64">
        <f t="shared" si="144"/>
        <v>3688.3392004429643</v>
      </c>
      <c r="CD171" s="64">
        <f t="shared" si="144"/>
        <v>3688.3392004429643</v>
      </c>
      <c r="CE171" s="64">
        <f t="shared" si="144"/>
        <v>3688.3392004429643</v>
      </c>
      <c r="CF171" s="64">
        <f t="shared" si="144"/>
        <v>3688.3392004429643</v>
      </c>
      <c r="CG171" s="64">
        <f t="shared" si="144"/>
        <v>3688.3392004429643</v>
      </c>
      <c r="CH171" s="64">
        <f t="shared" si="144"/>
        <v>3688.3392004429643</v>
      </c>
      <c r="CI171" s="64">
        <f t="shared" si="144"/>
        <v>3688.3392004429643</v>
      </c>
      <c r="CJ171" s="64">
        <f t="shared" si="144"/>
        <v>3688.3392004429643</v>
      </c>
      <c r="CK171" s="64">
        <f t="shared" si="144"/>
        <v>3688.3392004429643</v>
      </c>
      <c r="CL171" s="64">
        <f t="shared" si="144"/>
        <v>3688.3392004429643</v>
      </c>
      <c r="CM171" s="64">
        <f t="shared" si="144"/>
        <v>3688.3392004429643</v>
      </c>
      <c r="CN171" s="64">
        <f t="shared" si="144"/>
        <v>3688.3392004429643</v>
      </c>
      <c r="CO171" s="64">
        <f t="shared" si="144"/>
        <v>3688.3392004429643</v>
      </c>
      <c r="CP171" s="64">
        <f t="shared" si="144"/>
        <v>3688.3392004429643</v>
      </c>
      <c r="CQ171" s="64">
        <f t="shared" si="144"/>
        <v>3688.3392004429643</v>
      </c>
      <c r="CR171" s="64">
        <f t="shared" si="144"/>
        <v>3688.3392004429643</v>
      </c>
      <c r="CS171" s="64">
        <f t="shared" si="144"/>
        <v>3688.3392004429643</v>
      </c>
      <c r="CT171" s="64">
        <f t="shared" si="144"/>
        <v>3688.3392004429643</v>
      </c>
      <c r="CU171" s="64">
        <f t="shared" si="144"/>
        <v>3688.3392004429643</v>
      </c>
      <c r="CV171" s="64">
        <f t="shared" si="144"/>
        <v>3688.3392004429643</v>
      </c>
      <c r="CW171" s="64">
        <f t="shared" si="144"/>
        <v>3688.3392004429643</v>
      </c>
      <c r="CX171" s="64">
        <f t="shared" si="144"/>
        <v>3688.3392004429643</v>
      </c>
      <c r="CY171" s="64">
        <f t="shared" si="144"/>
        <v>3688.3392004429643</v>
      </c>
      <c r="CZ171" s="64">
        <f t="shared" ref="CZ171:DS171" si="145">CY171+CZ151-CZ161</f>
        <v>3688.3392004429643</v>
      </c>
      <c r="DA171" s="64">
        <f t="shared" si="145"/>
        <v>3688.3392004429643</v>
      </c>
      <c r="DB171" s="64">
        <f t="shared" si="145"/>
        <v>3688.3392004429643</v>
      </c>
      <c r="DC171" s="64">
        <f t="shared" si="145"/>
        <v>3688.3392004429643</v>
      </c>
      <c r="DD171" s="64">
        <f t="shared" si="145"/>
        <v>3688.3392004429643</v>
      </c>
      <c r="DE171" s="64">
        <f t="shared" si="145"/>
        <v>3688.3392004429643</v>
      </c>
      <c r="DF171" s="64">
        <f t="shared" si="145"/>
        <v>3688.3392004429643</v>
      </c>
      <c r="DG171" s="64">
        <f t="shared" si="145"/>
        <v>3688.3392004429643</v>
      </c>
      <c r="DH171" s="64">
        <f t="shared" si="145"/>
        <v>3688.3392004429643</v>
      </c>
      <c r="DI171" s="64">
        <f t="shared" si="145"/>
        <v>3688.3392004429643</v>
      </c>
      <c r="DJ171" s="64">
        <f t="shared" si="145"/>
        <v>3688.3392004429643</v>
      </c>
      <c r="DK171" s="64">
        <f t="shared" si="145"/>
        <v>3688.3392004429643</v>
      </c>
      <c r="DL171" s="64">
        <f t="shared" si="145"/>
        <v>3688.3392004429643</v>
      </c>
      <c r="DM171" s="64">
        <f t="shared" si="145"/>
        <v>3688.3392004429643</v>
      </c>
      <c r="DN171" s="64">
        <f t="shared" si="145"/>
        <v>3688.3392004429643</v>
      </c>
      <c r="DO171" s="64">
        <f t="shared" si="145"/>
        <v>3688.3392004429643</v>
      </c>
      <c r="DP171" s="64">
        <f t="shared" si="145"/>
        <v>3688.3392004429643</v>
      </c>
      <c r="DQ171" s="64">
        <f t="shared" si="145"/>
        <v>3688.3392004429643</v>
      </c>
      <c r="DR171" s="64">
        <f t="shared" si="145"/>
        <v>3688.3392004429643</v>
      </c>
      <c r="DS171" s="64">
        <f t="shared" si="145"/>
        <v>3688.3392004429643</v>
      </c>
    </row>
    <row r="172" spans="2:124" x14ac:dyDescent="0.3">
      <c r="D172" s="12" t="str">
        <f t="shared" si="123"/>
        <v>Financing costs</v>
      </c>
      <c r="F172" s="51" t="str">
        <f t="shared" si="141"/>
        <v>INR Mn</v>
      </c>
      <c r="H172" s="64">
        <f t="shared" ref="H172:AM172" si="146">G172+H152-H162</f>
        <v>17.08877985502086</v>
      </c>
      <c r="I172" s="64">
        <f t="shared" si="146"/>
        <v>81.752650261454519</v>
      </c>
      <c r="J172" s="64">
        <f t="shared" si="146"/>
        <v>132.61025994072313</v>
      </c>
      <c r="K172" s="64">
        <f t="shared" si="146"/>
        <v>115.11025994072313</v>
      </c>
      <c r="L172" s="64">
        <f t="shared" si="146"/>
        <v>132.199039795744</v>
      </c>
      <c r="M172" s="64">
        <f t="shared" si="146"/>
        <v>196.86291020217766</v>
      </c>
      <c r="N172" s="64">
        <f t="shared" si="146"/>
        <v>247.72051988144625</v>
      </c>
      <c r="O172" s="64">
        <f t="shared" si="146"/>
        <v>230.22051988144625</v>
      </c>
      <c r="P172" s="64">
        <f t="shared" si="146"/>
        <v>247.3092997364671</v>
      </c>
      <c r="Q172" s="64">
        <f t="shared" si="146"/>
        <v>311.97317014290076</v>
      </c>
      <c r="R172" s="64">
        <f t="shared" si="146"/>
        <v>362.83077982216935</v>
      </c>
      <c r="S172" s="64">
        <f t="shared" si="146"/>
        <v>345.33077982216935</v>
      </c>
      <c r="T172" s="64">
        <f t="shared" si="146"/>
        <v>379.50833953221104</v>
      </c>
      <c r="U172" s="64">
        <f t="shared" si="146"/>
        <v>508.83608034507836</v>
      </c>
      <c r="V172" s="64">
        <f t="shared" si="146"/>
        <v>610.55129970361554</v>
      </c>
      <c r="W172" s="64">
        <f t="shared" si="146"/>
        <v>575.55129970361554</v>
      </c>
      <c r="X172" s="64">
        <f t="shared" si="146"/>
        <v>660.99519897871983</v>
      </c>
      <c r="Y172" s="64">
        <f t="shared" si="146"/>
        <v>984.31455101088818</v>
      </c>
      <c r="Z172" s="64">
        <f t="shared" si="146"/>
        <v>1238.6025994072311</v>
      </c>
      <c r="AA172" s="64">
        <f t="shared" si="146"/>
        <v>1151.1025994072311</v>
      </c>
      <c r="AB172" s="64">
        <f t="shared" si="146"/>
        <v>1151.1025994072311</v>
      </c>
      <c r="AC172" s="64">
        <f t="shared" si="146"/>
        <v>1151.1025994072311</v>
      </c>
      <c r="AD172" s="64">
        <f t="shared" si="146"/>
        <v>1151.1025994072311</v>
      </c>
      <c r="AE172" s="64">
        <f t="shared" si="146"/>
        <v>1151.1025994072311</v>
      </c>
      <c r="AF172" s="64">
        <f t="shared" si="146"/>
        <v>1151.1025994072311</v>
      </c>
      <c r="AG172" s="64">
        <f t="shared" si="146"/>
        <v>1151.1025994072311</v>
      </c>
      <c r="AH172" s="64">
        <f t="shared" si="146"/>
        <v>1151.1025994072311</v>
      </c>
      <c r="AI172" s="64">
        <f t="shared" si="146"/>
        <v>1151.1025994072311</v>
      </c>
      <c r="AJ172" s="64">
        <f t="shared" si="146"/>
        <v>1151.1025994072311</v>
      </c>
      <c r="AK172" s="64">
        <f t="shared" si="146"/>
        <v>1151.1025994072311</v>
      </c>
      <c r="AL172" s="64">
        <f t="shared" si="146"/>
        <v>1151.1025994072311</v>
      </c>
      <c r="AM172" s="64">
        <f t="shared" si="146"/>
        <v>1151.1025994072311</v>
      </c>
      <c r="AN172" s="64">
        <f t="shared" ref="AN172:BS172" si="147">AM172+AN152-AN162</f>
        <v>1151.1025994072311</v>
      </c>
      <c r="AO172" s="64">
        <f t="shared" si="147"/>
        <v>1151.1025994072311</v>
      </c>
      <c r="AP172" s="64">
        <f t="shared" si="147"/>
        <v>1151.1025994072311</v>
      </c>
      <c r="AQ172" s="64">
        <f t="shared" si="147"/>
        <v>1151.1025994072311</v>
      </c>
      <c r="AR172" s="64">
        <f t="shared" si="147"/>
        <v>1151.1025994072311</v>
      </c>
      <c r="AS172" s="64">
        <f t="shared" si="147"/>
        <v>1151.1025994072311</v>
      </c>
      <c r="AT172" s="64">
        <f t="shared" si="147"/>
        <v>1151.1025994072311</v>
      </c>
      <c r="AU172" s="64">
        <f t="shared" si="147"/>
        <v>1151.1025994072311</v>
      </c>
      <c r="AV172" s="64">
        <f t="shared" si="147"/>
        <v>1151.1025994072311</v>
      </c>
      <c r="AW172" s="64">
        <f t="shared" si="147"/>
        <v>1151.1025994072311</v>
      </c>
      <c r="AX172" s="64">
        <f t="shared" si="147"/>
        <v>1151.1025994072311</v>
      </c>
      <c r="AY172" s="64">
        <f t="shared" si="147"/>
        <v>1151.1025994072311</v>
      </c>
      <c r="AZ172" s="64">
        <f t="shared" si="147"/>
        <v>1151.1025994072311</v>
      </c>
      <c r="BA172" s="64">
        <f t="shared" si="147"/>
        <v>1151.1025994072311</v>
      </c>
      <c r="BB172" s="64">
        <f t="shared" si="147"/>
        <v>1151.1025994072311</v>
      </c>
      <c r="BC172" s="64">
        <f t="shared" si="147"/>
        <v>1151.1025994072311</v>
      </c>
      <c r="BD172" s="64">
        <f t="shared" si="147"/>
        <v>1151.1025994072311</v>
      </c>
      <c r="BE172" s="64">
        <f t="shared" si="147"/>
        <v>1151.1025994072311</v>
      </c>
      <c r="BF172" s="64">
        <f t="shared" si="147"/>
        <v>1151.1025994072311</v>
      </c>
      <c r="BG172" s="64">
        <f t="shared" si="147"/>
        <v>1151.1025994072311</v>
      </c>
      <c r="BH172" s="64">
        <f t="shared" si="147"/>
        <v>1151.1025994072311</v>
      </c>
      <c r="BI172" s="64">
        <f t="shared" si="147"/>
        <v>1151.1025994072311</v>
      </c>
      <c r="BJ172" s="64">
        <f t="shared" si="147"/>
        <v>1151.1025994072311</v>
      </c>
      <c r="BK172" s="64">
        <f t="shared" si="147"/>
        <v>1151.1025994072311</v>
      </c>
      <c r="BL172" s="64">
        <f t="shared" si="147"/>
        <v>1151.1025994072311</v>
      </c>
      <c r="BM172" s="64">
        <f t="shared" si="147"/>
        <v>1151.1025994072311</v>
      </c>
      <c r="BN172" s="64">
        <f t="shared" si="147"/>
        <v>1151.1025994072311</v>
      </c>
      <c r="BO172" s="64">
        <f t="shared" si="147"/>
        <v>1151.1025994072311</v>
      </c>
      <c r="BP172" s="64">
        <f t="shared" si="147"/>
        <v>1151.1025994072311</v>
      </c>
      <c r="BQ172" s="64">
        <f t="shared" si="147"/>
        <v>1151.1025994072311</v>
      </c>
      <c r="BR172" s="64">
        <f t="shared" si="147"/>
        <v>1151.1025994072311</v>
      </c>
      <c r="BS172" s="64">
        <f t="shared" si="147"/>
        <v>1151.1025994072311</v>
      </c>
      <c r="BT172" s="64">
        <f t="shared" ref="BT172:CY172" si="148">BS172+BT152-BT162</f>
        <v>1151.1025994072311</v>
      </c>
      <c r="BU172" s="64">
        <f t="shared" si="148"/>
        <v>1151.1025994072311</v>
      </c>
      <c r="BV172" s="64">
        <f t="shared" si="148"/>
        <v>1151.1025994072311</v>
      </c>
      <c r="BW172" s="64">
        <f t="shared" si="148"/>
        <v>1151.1025994072311</v>
      </c>
      <c r="BX172" s="64">
        <f t="shared" si="148"/>
        <v>1151.1025994072311</v>
      </c>
      <c r="BY172" s="64">
        <f t="shared" si="148"/>
        <v>1151.1025994072311</v>
      </c>
      <c r="BZ172" s="64">
        <f t="shared" si="148"/>
        <v>1151.1025994072311</v>
      </c>
      <c r="CA172" s="64">
        <f t="shared" si="148"/>
        <v>1151.1025994072311</v>
      </c>
      <c r="CB172" s="64">
        <f t="shared" si="148"/>
        <v>1151.1025994072311</v>
      </c>
      <c r="CC172" s="64">
        <f t="shared" si="148"/>
        <v>1151.1025994072311</v>
      </c>
      <c r="CD172" s="64">
        <f t="shared" si="148"/>
        <v>1151.1025994072311</v>
      </c>
      <c r="CE172" s="64">
        <f t="shared" si="148"/>
        <v>1151.1025994072311</v>
      </c>
      <c r="CF172" s="64">
        <f t="shared" si="148"/>
        <v>1151.1025994072311</v>
      </c>
      <c r="CG172" s="64">
        <f t="shared" si="148"/>
        <v>1151.1025994072311</v>
      </c>
      <c r="CH172" s="64">
        <f t="shared" si="148"/>
        <v>1151.1025994072311</v>
      </c>
      <c r="CI172" s="64">
        <f t="shared" si="148"/>
        <v>1151.1025994072311</v>
      </c>
      <c r="CJ172" s="64">
        <f t="shared" si="148"/>
        <v>1151.1025994072311</v>
      </c>
      <c r="CK172" s="64">
        <f t="shared" si="148"/>
        <v>1151.1025994072311</v>
      </c>
      <c r="CL172" s="64">
        <f t="shared" si="148"/>
        <v>1151.1025994072311</v>
      </c>
      <c r="CM172" s="64">
        <f t="shared" si="148"/>
        <v>1151.1025994072311</v>
      </c>
      <c r="CN172" s="64">
        <f t="shared" si="148"/>
        <v>1151.1025994072311</v>
      </c>
      <c r="CO172" s="64">
        <f t="shared" si="148"/>
        <v>1151.1025994072311</v>
      </c>
      <c r="CP172" s="64">
        <f t="shared" si="148"/>
        <v>1151.1025994072311</v>
      </c>
      <c r="CQ172" s="64">
        <f t="shared" si="148"/>
        <v>1151.1025994072311</v>
      </c>
      <c r="CR172" s="64">
        <f t="shared" si="148"/>
        <v>1151.1025994072311</v>
      </c>
      <c r="CS172" s="64">
        <f t="shared" si="148"/>
        <v>1151.1025994072311</v>
      </c>
      <c r="CT172" s="64">
        <f t="shared" si="148"/>
        <v>1151.1025994072311</v>
      </c>
      <c r="CU172" s="64">
        <f t="shared" si="148"/>
        <v>1151.1025994072311</v>
      </c>
      <c r="CV172" s="64">
        <f t="shared" si="148"/>
        <v>1151.1025994072311</v>
      </c>
      <c r="CW172" s="64">
        <f t="shared" si="148"/>
        <v>1151.1025994072311</v>
      </c>
      <c r="CX172" s="64">
        <f t="shared" si="148"/>
        <v>1151.1025994072311</v>
      </c>
      <c r="CY172" s="64">
        <f t="shared" si="148"/>
        <v>1151.1025994072311</v>
      </c>
      <c r="CZ172" s="64">
        <f t="shared" ref="CZ172:DS172" si="149">CY172+CZ152-CZ162</f>
        <v>1151.1025994072311</v>
      </c>
      <c r="DA172" s="64">
        <f t="shared" si="149"/>
        <v>1151.1025994072311</v>
      </c>
      <c r="DB172" s="64">
        <f t="shared" si="149"/>
        <v>1151.1025994072311</v>
      </c>
      <c r="DC172" s="64">
        <f t="shared" si="149"/>
        <v>1151.1025994072311</v>
      </c>
      <c r="DD172" s="64">
        <f t="shared" si="149"/>
        <v>1151.1025994072311</v>
      </c>
      <c r="DE172" s="64">
        <f t="shared" si="149"/>
        <v>1151.1025994072311</v>
      </c>
      <c r="DF172" s="64">
        <f t="shared" si="149"/>
        <v>1151.1025994072311</v>
      </c>
      <c r="DG172" s="64">
        <f t="shared" si="149"/>
        <v>1151.1025994072311</v>
      </c>
      <c r="DH172" s="64">
        <f t="shared" si="149"/>
        <v>1151.1025994072311</v>
      </c>
      <c r="DI172" s="64">
        <f t="shared" si="149"/>
        <v>1151.1025994072311</v>
      </c>
      <c r="DJ172" s="64">
        <f t="shared" si="149"/>
        <v>1151.1025994072311</v>
      </c>
      <c r="DK172" s="64">
        <f t="shared" si="149"/>
        <v>1151.1025994072311</v>
      </c>
      <c r="DL172" s="64">
        <f t="shared" si="149"/>
        <v>1151.1025994072311</v>
      </c>
      <c r="DM172" s="64">
        <f t="shared" si="149"/>
        <v>1151.1025994072311</v>
      </c>
      <c r="DN172" s="64">
        <f t="shared" si="149"/>
        <v>1151.1025994072311</v>
      </c>
      <c r="DO172" s="64">
        <f t="shared" si="149"/>
        <v>1151.1025994072311</v>
      </c>
      <c r="DP172" s="64">
        <f t="shared" si="149"/>
        <v>1151.1025994072311</v>
      </c>
      <c r="DQ172" s="64">
        <f t="shared" si="149"/>
        <v>1151.1025994072311</v>
      </c>
      <c r="DR172" s="64">
        <f t="shared" si="149"/>
        <v>1151.1025994072311</v>
      </c>
      <c r="DS172" s="64">
        <f t="shared" si="149"/>
        <v>1151.1025994072311</v>
      </c>
    </row>
    <row r="173" spans="2:124" x14ac:dyDescent="0.3"/>
    <row r="174" spans="2:124" ht="14.5" thickBot="1" x14ac:dyDescent="0.35">
      <c r="D174" s="61" t="s">
        <v>96</v>
      </c>
      <c r="E174" s="61"/>
      <c r="F174" s="62" t="str">
        <f>F170</f>
        <v>INR Mn</v>
      </c>
      <c r="G174" s="62"/>
      <c r="H174" s="63">
        <f t="shared" ref="H174:AM174" si="150">SUM(H167:H173)</f>
        <v>1953.003412002384</v>
      </c>
      <c r="I174" s="63">
        <f t="shared" si="150"/>
        <v>9343.160029880517</v>
      </c>
      <c r="J174" s="63">
        <f t="shared" si="150"/>
        <v>15155.458278939785</v>
      </c>
      <c r="K174" s="63">
        <f t="shared" si="150"/>
        <v>13155.458278939785</v>
      </c>
      <c r="L174" s="63">
        <f t="shared" si="150"/>
        <v>15108.461690942167</v>
      </c>
      <c r="M174" s="63">
        <f t="shared" si="150"/>
        <v>22498.6183088203</v>
      </c>
      <c r="N174" s="63">
        <f t="shared" si="150"/>
        <v>28310.916557879566</v>
      </c>
      <c r="O174" s="63">
        <f t="shared" si="150"/>
        <v>26310.916557879569</v>
      </c>
      <c r="P174" s="63">
        <f t="shared" si="150"/>
        <v>28263.919969881954</v>
      </c>
      <c r="Q174" s="63">
        <f t="shared" si="150"/>
        <v>35654.076587760079</v>
      </c>
      <c r="R174" s="63">
        <f t="shared" si="150"/>
        <v>41466.374836819356</v>
      </c>
      <c r="S174" s="63">
        <f t="shared" si="150"/>
        <v>39466.374836819356</v>
      </c>
      <c r="T174" s="63">
        <f t="shared" si="150"/>
        <v>43372.381660824132</v>
      </c>
      <c r="U174" s="63">
        <f t="shared" si="150"/>
        <v>58152.694896580389</v>
      </c>
      <c r="V174" s="63">
        <f t="shared" si="150"/>
        <v>69777.291394698914</v>
      </c>
      <c r="W174" s="63">
        <f t="shared" si="150"/>
        <v>65777.291394698928</v>
      </c>
      <c r="X174" s="63">
        <f t="shared" si="150"/>
        <v>75542.308454710859</v>
      </c>
      <c r="Y174" s="63">
        <f t="shared" si="150"/>
        <v>112493.09154410149</v>
      </c>
      <c r="Z174" s="63">
        <f t="shared" si="150"/>
        <v>141554.58278939786</v>
      </c>
      <c r="AA174" s="63">
        <f t="shared" si="150"/>
        <v>131554.58278939786</v>
      </c>
      <c r="AB174" s="63">
        <f t="shared" si="150"/>
        <v>131554.58278939786</v>
      </c>
      <c r="AC174" s="63">
        <f t="shared" si="150"/>
        <v>131554.58278939786</v>
      </c>
      <c r="AD174" s="63">
        <f t="shared" si="150"/>
        <v>131554.58278939786</v>
      </c>
      <c r="AE174" s="63">
        <f t="shared" si="150"/>
        <v>131554.58278939786</v>
      </c>
      <c r="AF174" s="63">
        <f t="shared" si="150"/>
        <v>131554.58278939786</v>
      </c>
      <c r="AG174" s="63">
        <f t="shared" si="150"/>
        <v>131554.58278939786</v>
      </c>
      <c r="AH174" s="63">
        <f t="shared" si="150"/>
        <v>131554.58278939786</v>
      </c>
      <c r="AI174" s="63">
        <f t="shared" si="150"/>
        <v>131554.58278939786</v>
      </c>
      <c r="AJ174" s="63">
        <f t="shared" si="150"/>
        <v>131554.58278939786</v>
      </c>
      <c r="AK174" s="63">
        <f t="shared" si="150"/>
        <v>131554.58278939786</v>
      </c>
      <c r="AL174" s="63">
        <f t="shared" si="150"/>
        <v>131554.58278939786</v>
      </c>
      <c r="AM174" s="63">
        <f t="shared" si="150"/>
        <v>131554.58278939786</v>
      </c>
      <c r="AN174" s="63">
        <f t="shared" ref="AN174:BS174" si="151">SUM(AN167:AN173)</f>
        <v>131554.58278939786</v>
      </c>
      <c r="AO174" s="63">
        <f t="shared" si="151"/>
        <v>131554.58278939786</v>
      </c>
      <c r="AP174" s="63">
        <f t="shared" si="151"/>
        <v>131554.58278939786</v>
      </c>
      <c r="AQ174" s="63">
        <f t="shared" si="151"/>
        <v>131554.58278939786</v>
      </c>
      <c r="AR174" s="63">
        <f t="shared" si="151"/>
        <v>131554.58278939786</v>
      </c>
      <c r="AS174" s="63">
        <f t="shared" si="151"/>
        <v>131554.58278939786</v>
      </c>
      <c r="AT174" s="63">
        <f t="shared" si="151"/>
        <v>131554.58278939786</v>
      </c>
      <c r="AU174" s="63">
        <f t="shared" si="151"/>
        <v>131554.58278939786</v>
      </c>
      <c r="AV174" s="63">
        <f t="shared" si="151"/>
        <v>131554.58278939786</v>
      </c>
      <c r="AW174" s="63">
        <f t="shared" si="151"/>
        <v>131554.58278939786</v>
      </c>
      <c r="AX174" s="63">
        <f t="shared" si="151"/>
        <v>131554.58278939786</v>
      </c>
      <c r="AY174" s="63">
        <f t="shared" si="151"/>
        <v>131554.58278939786</v>
      </c>
      <c r="AZ174" s="63">
        <f t="shared" si="151"/>
        <v>131554.58278939786</v>
      </c>
      <c r="BA174" s="63">
        <f t="shared" si="151"/>
        <v>131554.58278939786</v>
      </c>
      <c r="BB174" s="63">
        <f t="shared" si="151"/>
        <v>131554.58278939786</v>
      </c>
      <c r="BC174" s="63">
        <f t="shared" si="151"/>
        <v>131554.58278939786</v>
      </c>
      <c r="BD174" s="63">
        <f t="shared" si="151"/>
        <v>131554.58278939786</v>
      </c>
      <c r="BE174" s="63">
        <f t="shared" si="151"/>
        <v>131554.58278939786</v>
      </c>
      <c r="BF174" s="63">
        <f t="shared" si="151"/>
        <v>131554.58278939786</v>
      </c>
      <c r="BG174" s="63">
        <f t="shared" si="151"/>
        <v>131554.58278939786</v>
      </c>
      <c r="BH174" s="63">
        <f t="shared" si="151"/>
        <v>131554.58278939786</v>
      </c>
      <c r="BI174" s="63">
        <f t="shared" si="151"/>
        <v>131554.58278939786</v>
      </c>
      <c r="BJ174" s="63">
        <f t="shared" si="151"/>
        <v>131554.58278939786</v>
      </c>
      <c r="BK174" s="63">
        <f t="shared" si="151"/>
        <v>131554.58278939786</v>
      </c>
      <c r="BL174" s="63">
        <f t="shared" si="151"/>
        <v>131554.58278939786</v>
      </c>
      <c r="BM174" s="63">
        <f t="shared" si="151"/>
        <v>131554.58278939786</v>
      </c>
      <c r="BN174" s="63">
        <f t="shared" si="151"/>
        <v>131554.58278939786</v>
      </c>
      <c r="BO174" s="63">
        <f t="shared" si="151"/>
        <v>131554.58278939786</v>
      </c>
      <c r="BP174" s="63">
        <f t="shared" si="151"/>
        <v>131554.58278939786</v>
      </c>
      <c r="BQ174" s="63">
        <f t="shared" si="151"/>
        <v>131554.58278939786</v>
      </c>
      <c r="BR174" s="63">
        <f t="shared" si="151"/>
        <v>131554.58278939786</v>
      </c>
      <c r="BS174" s="63">
        <f t="shared" si="151"/>
        <v>131554.58278939786</v>
      </c>
      <c r="BT174" s="63">
        <f t="shared" ref="BT174:CY174" si="152">SUM(BT167:BT173)</f>
        <v>131554.58278939786</v>
      </c>
      <c r="BU174" s="63">
        <f t="shared" si="152"/>
        <v>131554.58278939786</v>
      </c>
      <c r="BV174" s="63">
        <f t="shared" si="152"/>
        <v>131554.58278939786</v>
      </c>
      <c r="BW174" s="63">
        <f t="shared" si="152"/>
        <v>131554.58278939786</v>
      </c>
      <c r="BX174" s="63">
        <f t="shared" si="152"/>
        <v>131554.58278939786</v>
      </c>
      <c r="BY174" s="63">
        <f t="shared" si="152"/>
        <v>131554.58278939786</v>
      </c>
      <c r="BZ174" s="63">
        <f t="shared" si="152"/>
        <v>131554.58278939786</v>
      </c>
      <c r="CA174" s="63">
        <f t="shared" si="152"/>
        <v>131554.58278939786</v>
      </c>
      <c r="CB174" s="63">
        <f t="shared" si="152"/>
        <v>131554.58278939786</v>
      </c>
      <c r="CC174" s="63">
        <f t="shared" si="152"/>
        <v>131554.58278939786</v>
      </c>
      <c r="CD174" s="63">
        <f t="shared" si="152"/>
        <v>131554.58278939786</v>
      </c>
      <c r="CE174" s="63">
        <f t="shared" si="152"/>
        <v>131554.58278939786</v>
      </c>
      <c r="CF174" s="63">
        <f t="shared" si="152"/>
        <v>131554.58278939786</v>
      </c>
      <c r="CG174" s="63">
        <f t="shared" si="152"/>
        <v>131554.58278939786</v>
      </c>
      <c r="CH174" s="63">
        <f t="shared" si="152"/>
        <v>131554.58278939786</v>
      </c>
      <c r="CI174" s="63">
        <f t="shared" si="152"/>
        <v>131554.58278939786</v>
      </c>
      <c r="CJ174" s="63">
        <f t="shared" si="152"/>
        <v>131554.58278939786</v>
      </c>
      <c r="CK174" s="63">
        <f t="shared" si="152"/>
        <v>131554.58278939786</v>
      </c>
      <c r="CL174" s="63">
        <f t="shared" si="152"/>
        <v>131554.58278939786</v>
      </c>
      <c r="CM174" s="63">
        <f t="shared" si="152"/>
        <v>131554.58278939786</v>
      </c>
      <c r="CN174" s="63">
        <f t="shared" si="152"/>
        <v>131554.58278939786</v>
      </c>
      <c r="CO174" s="63">
        <f t="shared" si="152"/>
        <v>131554.58278939786</v>
      </c>
      <c r="CP174" s="63">
        <f t="shared" si="152"/>
        <v>131554.58278939786</v>
      </c>
      <c r="CQ174" s="63">
        <f t="shared" si="152"/>
        <v>131554.58278939786</v>
      </c>
      <c r="CR174" s="63">
        <f t="shared" si="152"/>
        <v>131554.58278939786</v>
      </c>
      <c r="CS174" s="63">
        <f t="shared" si="152"/>
        <v>131554.58278939786</v>
      </c>
      <c r="CT174" s="63">
        <f t="shared" si="152"/>
        <v>131554.58278939786</v>
      </c>
      <c r="CU174" s="63">
        <f t="shared" si="152"/>
        <v>131554.58278939786</v>
      </c>
      <c r="CV174" s="63">
        <f t="shared" si="152"/>
        <v>131554.58278939786</v>
      </c>
      <c r="CW174" s="63">
        <f t="shared" si="152"/>
        <v>131554.58278939786</v>
      </c>
      <c r="CX174" s="63">
        <f t="shared" si="152"/>
        <v>131554.58278939786</v>
      </c>
      <c r="CY174" s="63">
        <f t="shared" si="152"/>
        <v>131554.58278939786</v>
      </c>
      <c r="CZ174" s="63">
        <f t="shared" ref="CZ174:DS174" si="153">SUM(CZ167:CZ173)</f>
        <v>131554.58278939786</v>
      </c>
      <c r="DA174" s="63">
        <f t="shared" si="153"/>
        <v>131554.58278939786</v>
      </c>
      <c r="DB174" s="63">
        <f t="shared" si="153"/>
        <v>131554.58278939786</v>
      </c>
      <c r="DC174" s="63">
        <f t="shared" si="153"/>
        <v>131554.58278939786</v>
      </c>
      <c r="DD174" s="63">
        <f t="shared" si="153"/>
        <v>131554.58278939786</v>
      </c>
      <c r="DE174" s="63">
        <f t="shared" si="153"/>
        <v>131554.58278939786</v>
      </c>
      <c r="DF174" s="63">
        <f t="shared" si="153"/>
        <v>131554.58278939786</v>
      </c>
      <c r="DG174" s="63">
        <f t="shared" si="153"/>
        <v>131554.58278939786</v>
      </c>
      <c r="DH174" s="63">
        <f t="shared" si="153"/>
        <v>131554.58278939786</v>
      </c>
      <c r="DI174" s="63">
        <f t="shared" si="153"/>
        <v>131554.58278939786</v>
      </c>
      <c r="DJ174" s="63">
        <f t="shared" si="153"/>
        <v>131554.58278939786</v>
      </c>
      <c r="DK174" s="63">
        <f t="shared" si="153"/>
        <v>131554.58278939786</v>
      </c>
      <c r="DL174" s="63">
        <f t="shared" si="153"/>
        <v>131554.58278939786</v>
      </c>
      <c r="DM174" s="63">
        <f t="shared" si="153"/>
        <v>131554.58278939786</v>
      </c>
      <c r="DN174" s="63">
        <f t="shared" si="153"/>
        <v>131554.58278939786</v>
      </c>
      <c r="DO174" s="63">
        <f t="shared" si="153"/>
        <v>131554.58278939786</v>
      </c>
      <c r="DP174" s="63">
        <f t="shared" si="153"/>
        <v>131554.58278939786</v>
      </c>
      <c r="DQ174" s="63">
        <f t="shared" si="153"/>
        <v>131554.58278939786</v>
      </c>
      <c r="DR174" s="63">
        <f t="shared" si="153"/>
        <v>131554.58278939786</v>
      </c>
      <c r="DS174" s="63">
        <f t="shared" si="153"/>
        <v>131554.58278939786</v>
      </c>
    </row>
    <row r="175" spans="2:124" ht="14.5" thickTop="1" x14ac:dyDescent="0.3"/>
    <row r="176" spans="2:124" x14ac:dyDescent="0.3">
      <c r="B176" s="6" t="s">
        <v>206</v>
      </c>
    </row>
    <row r="177" spans="2:123" x14ac:dyDescent="0.3">
      <c r="D177" s="12" t="str">
        <f>D167</f>
        <v>Plant &amp; Equipment</v>
      </c>
      <c r="F177" s="51" t="str">
        <f>F174</f>
        <v>INR Mn</v>
      </c>
      <c r="H177" s="64">
        <f t="shared" ref="H177:AM177" si="154">G177+H249</f>
        <v>0</v>
      </c>
      <c r="I177" s="64">
        <f t="shared" si="154"/>
        <v>0</v>
      </c>
      <c r="J177" s="64">
        <f t="shared" si="154"/>
        <v>0</v>
      </c>
      <c r="K177" s="64">
        <f t="shared" si="154"/>
        <v>146.93998629931431</v>
      </c>
      <c r="L177" s="64">
        <f t="shared" si="154"/>
        <v>293.87997259862863</v>
      </c>
      <c r="M177" s="64">
        <f t="shared" si="154"/>
        <v>440.81995889794291</v>
      </c>
      <c r="N177" s="64">
        <f t="shared" si="154"/>
        <v>587.75994519725725</v>
      </c>
      <c r="O177" s="64">
        <f t="shared" si="154"/>
        <v>881.63991779588582</v>
      </c>
      <c r="P177" s="64">
        <f t="shared" si="154"/>
        <v>1175.5198903945145</v>
      </c>
      <c r="Q177" s="64">
        <f t="shared" si="154"/>
        <v>1469.3998629931432</v>
      </c>
      <c r="R177" s="64">
        <f t="shared" si="154"/>
        <v>1763.2798355917719</v>
      </c>
      <c r="S177" s="64">
        <f t="shared" si="154"/>
        <v>2204.0997944897149</v>
      </c>
      <c r="T177" s="64">
        <f t="shared" si="154"/>
        <v>2644.9197533876577</v>
      </c>
      <c r="U177" s="64">
        <f t="shared" si="154"/>
        <v>3085.7397122856005</v>
      </c>
      <c r="V177" s="64">
        <f t="shared" si="154"/>
        <v>3526.5596711835433</v>
      </c>
      <c r="W177" s="64">
        <f t="shared" si="154"/>
        <v>4261.2596026801148</v>
      </c>
      <c r="X177" s="64">
        <f t="shared" si="154"/>
        <v>4995.9595341766862</v>
      </c>
      <c r="Y177" s="64">
        <f t="shared" si="154"/>
        <v>5730.6594656732577</v>
      </c>
      <c r="Z177" s="64">
        <f t="shared" si="154"/>
        <v>6465.3593971698292</v>
      </c>
      <c r="AA177" s="64">
        <f t="shared" si="154"/>
        <v>7934.7592601629722</v>
      </c>
      <c r="AB177" s="64">
        <f t="shared" si="154"/>
        <v>9404.1591231561142</v>
      </c>
      <c r="AC177" s="64">
        <f t="shared" si="154"/>
        <v>10873.558986149257</v>
      </c>
      <c r="AD177" s="64">
        <f t="shared" si="154"/>
        <v>12342.9588491424</v>
      </c>
      <c r="AE177" s="64">
        <f t="shared" si="154"/>
        <v>13812.358712135543</v>
      </c>
      <c r="AF177" s="64">
        <f t="shared" si="154"/>
        <v>15281.758575128686</v>
      </c>
      <c r="AG177" s="64">
        <f t="shared" si="154"/>
        <v>16751.158438121827</v>
      </c>
      <c r="AH177" s="64">
        <f t="shared" si="154"/>
        <v>18220.558301114972</v>
      </c>
      <c r="AI177" s="64">
        <f t="shared" si="154"/>
        <v>19689.958164108117</v>
      </c>
      <c r="AJ177" s="64">
        <f t="shared" si="154"/>
        <v>21159.358027101262</v>
      </c>
      <c r="AK177" s="64">
        <f t="shared" si="154"/>
        <v>22628.757890094406</v>
      </c>
      <c r="AL177" s="64">
        <f t="shared" si="154"/>
        <v>24098.157753087551</v>
      </c>
      <c r="AM177" s="64">
        <f t="shared" si="154"/>
        <v>25567.557616080696</v>
      </c>
      <c r="AN177" s="64">
        <f t="shared" ref="AN177:BS177" si="155">AM177+AN249</f>
        <v>27036.957479073841</v>
      </c>
      <c r="AO177" s="64">
        <f t="shared" si="155"/>
        <v>28506.357342066985</v>
      </c>
      <c r="AP177" s="64">
        <f t="shared" si="155"/>
        <v>29975.75720506013</v>
      </c>
      <c r="AQ177" s="64">
        <f t="shared" si="155"/>
        <v>31445.157068053275</v>
      </c>
      <c r="AR177" s="64">
        <f t="shared" si="155"/>
        <v>32914.55693104642</v>
      </c>
      <c r="AS177" s="64">
        <f t="shared" si="155"/>
        <v>34383.956794039565</v>
      </c>
      <c r="AT177" s="64">
        <f t="shared" si="155"/>
        <v>35853.356657032709</v>
      </c>
      <c r="AU177" s="64">
        <f t="shared" si="155"/>
        <v>37322.756520025854</v>
      </c>
      <c r="AV177" s="64">
        <f t="shared" si="155"/>
        <v>38792.156383018999</v>
      </c>
      <c r="AW177" s="64">
        <f t="shared" si="155"/>
        <v>40261.556246012144</v>
      </c>
      <c r="AX177" s="64">
        <f t="shared" si="155"/>
        <v>41730.956109005288</v>
      </c>
      <c r="AY177" s="64">
        <f t="shared" si="155"/>
        <v>43200.355971998433</v>
      </c>
      <c r="AZ177" s="64">
        <f t="shared" si="155"/>
        <v>44669.755834991578</v>
      </c>
      <c r="BA177" s="64">
        <f t="shared" si="155"/>
        <v>46139.155697984723</v>
      </c>
      <c r="BB177" s="64">
        <f t="shared" si="155"/>
        <v>47608.555560977868</v>
      </c>
      <c r="BC177" s="64">
        <f t="shared" si="155"/>
        <v>49077.955423971012</v>
      </c>
      <c r="BD177" s="64">
        <f t="shared" si="155"/>
        <v>50547.355286964157</v>
      </c>
      <c r="BE177" s="64">
        <f t="shared" si="155"/>
        <v>52016.755149957302</v>
      </c>
      <c r="BF177" s="64">
        <f t="shared" si="155"/>
        <v>53486.155012950447</v>
      </c>
      <c r="BG177" s="64">
        <f t="shared" si="155"/>
        <v>54955.554875943591</v>
      </c>
      <c r="BH177" s="64">
        <f t="shared" si="155"/>
        <v>56424.954738936736</v>
      </c>
      <c r="BI177" s="64">
        <f t="shared" si="155"/>
        <v>57894.354601929881</v>
      </c>
      <c r="BJ177" s="64">
        <f t="shared" si="155"/>
        <v>59363.754464923026</v>
      </c>
      <c r="BK177" s="64">
        <f t="shared" si="155"/>
        <v>60833.154327916171</v>
      </c>
      <c r="BL177" s="64">
        <f t="shared" si="155"/>
        <v>62302.554190909315</v>
      </c>
      <c r="BM177" s="64">
        <f t="shared" si="155"/>
        <v>63771.95405390246</v>
      </c>
      <c r="BN177" s="64">
        <f t="shared" si="155"/>
        <v>65241.353916895605</v>
      </c>
      <c r="BO177" s="64">
        <f t="shared" si="155"/>
        <v>66710.75377988875</v>
      </c>
      <c r="BP177" s="64">
        <f t="shared" si="155"/>
        <v>68180.153642881894</v>
      </c>
      <c r="BQ177" s="64">
        <f t="shared" si="155"/>
        <v>69649.553505875039</v>
      </c>
      <c r="BR177" s="64">
        <f t="shared" si="155"/>
        <v>71118.953368868184</v>
      </c>
      <c r="BS177" s="64">
        <f t="shared" si="155"/>
        <v>72588.353231861329</v>
      </c>
      <c r="BT177" s="64">
        <f t="shared" ref="BT177:CY177" si="156">BS177+BT249</f>
        <v>74057.753094854474</v>
      </c>
      <c r="BU177" s="64">
        <f t="shared" si="156"/>
        <v>75527.152957847618</v>
      </c>
      <c r="BV177" s="64">
        <f t="shared" si="156"/>
        <v>76996.552820840763</v>
      </c>
      <c r="BW177" s="64">
        <f t="shared" si="156"/>
        <v>78465.952683833908</v>
      </c>
      <c r="BX177" s="64">
        <f t="shared" si="156"/>
        <v>79935.352546827053</v>
      </c>
      <c r="BY177" s="64">
        <f t="shared" si="156"/>
        <v>81404.752409820197</v>
      </c>
      <c r="BZ177" s="64">
        <f t="shared" si="156"/>
        <v>82874.152272813342</v>
      </c>
      <c r="CA177" s="64">
        <f t="shared" si="156"/>
        <v>84343.552135806487</v>
      </c>
      <c r="CB177" s="64">
        <f t="shared" si="156"/>
        <v>85812.951998799632</v>
      </c>
      <c r="CC177" s="64">
        <f t="shared" si="156"/>
        <v>87282.351861792777</v>
      </c>
      <c r="CD177" s="64">
        <f t="shared" si="156"/>
        <v>88751.751724785921</v>
      </c>
      <c r="CE177" s="64">
        <f t="shared" si="156"/>
        <v>90221.151587779066</v>
      </c>
      <c r="CF177" s="64">
        <f t="shared" si="156"/>
        <v>91690.551450772211</v>
      </c>
      <c r="CG177" s="64">
        <f t="shared" si="156"/>
        <v>93159.951313765356</v>
      </c>
      <c r="CH177" s="64">
        <f t="shared" si="156"/>
        <v>94629.351176758501</v>
      </c>
      <c r="CI177" s="64">
        <f t="shared" si="156"/>
        <v>96098.751039751645</v>
      </c>
      <c r="CJ177" s="64">
        <f t="shared" si="156"/>
        <v>97568.15090274479</v>
      </c>
      <c r="CK177" s="64">
        <f t="shared" si="156"/>
        <v>99037.550765737935</v>
      </c>
      <c r="CL177" s="64">
        <f t="shared" si="156"/>
        <v>100506.95062873108</v>
      </c>
      <c r="CM177" s="64">
        <f t="shared" si="156"/>
        <v>101829.41050542491</v>
      </c>
      <c r="CN177" s="64">
        <f t="shared" si="156"/>
        <v>103151.87038211874</v>
      </c>
      <c r="CO177" s="64">
        <f t="shared" si="156"/>
        <v>104474.33025881257</v>
      </c>
      <c r="CP177" s="64">
        <f t="shared" si="156"/>
        <v>105796.7901355064</v>
      </c>
      <c r="CQ177" s="64">
        <f t="shared" si="156"/>
        <v>106972.31002590091</v>
      </c>
      <c r="CR177" s="64">
        <f t="shared" si="156"/>
        <v>108147.82991629542</v>
      </c>
      <c r="CS177" s="64">
        <f t="shared" si="156"/>
        <v>109323.34980668993</v>
      </c>
      <c r="CT177" s="64">
        <f t="shared" si="156"/>
        <v>110498.86969708445</v>
      </c>
      <c r="CU177" s="64">
        <f t="shared" si="156"/>
        <v>111527.44960117964</v>
      </c>
      <c r="CV177" s="64">
        <f t="shared" si="156"/>
        <v>112556.02950527484</v>
      </c>
      <c r="CW177" s="64">
        <f t="shared" si="156"/>
        <v>113584.60940937004</v>
      </c>
      <c r="CX177" s="64">
        <f t="shared" si="156"/>
        <v>114613.18931346523</v>
      </c>
      <c r="CY177" s="64">
        <f t="shared" si="156"/>
        <v>115347.8892449618</v>
      </c>
      <c r="CZ177" s="64">
        <f t="shared" ref="CZ177:DS177" si="157">CY177+CZ249</f>
        <v>116082.58917645836</v>
      </c>
      <c r="DA177" s="64">
        <f t="shared" si="157"/>
        <v>116817.28910795493</v>
      </c>
      <c r="DB177" s="64">
        <f t="shared" si="157"/>
        <v>117551.9890394515</v>
      </c>
      <c r="DC177" s="64">
        <f t="shared" si="157"/>
        <v>117551.9890394515</v>
      </c>
      <c r="DD177" s="64">
        <f t="shared" si="157"/>
        <v>117551.9890394515</v>
      </c>
      <c r="DE177" s="64">
        <f t="shared" si="157"/>
        <v>117551.9890394515</v>
      </c>
      <c r="DF177" s="64">
        <f t="shared" si="157"/>
        <v>117551.9890394515</v>
      </c>
      <c r="DG177" s="64">
        <f t="shared" si="157"/>
        <v>117551.9890394515</v>
      </c>
      <c r="DH177" s="64">
        <f t="shared" si="157"/>
        <v>117551.9890394515</v>
      </c>
      <c r="DI177" s="64">
        <f t="shared" si="157"/>
        <v>117551.9890394515</v>
      </c>
      <c r="DJ177" s="64">
        <f t="shared" si="157"/>
        <v>117551.9890394515</v>
      </c>
      <c r="DK177" s="64">
        <f t="shared" si="157"/>
        <v>117551.9890394515</v>
      </c>
      <c r="DL177" s="64">
        <f t="shared" si="157"/>
        <v>117551.9890394515</v>
      </c>
      <c r="DM177" s="64">
        <f t="shared" si="157"/>
        <v>117551.9890394515</v>
      </c>
      <c r="DN177" s="64">
        <f t="shared" si="157"/>
        <v>117551.9890394515</v>
      </c>
      <c r="DO177" s="64">
        <f t="shared" si="157"/>
        <v>117551.9890394515</v>
      </c>
      <c r="DP177" s="64">
        <f t="shared" si="157"/>
        <v>117551.9890394515</v>
      </c>
      <c r="DQ177" s="64">
        <f t="shared" si="157"/>
        <v>117551.9890394515</v>
      </c>
      <c r="DR177" s="64">
        <f t="shared" si="157"/>
        <v>117551.9890394515</v>
      </c>
      <c r="DS177" s="64">
        <f t="shared" si="157"/>
        <v>117551.9890394515</v>
      </c>
    </row>
    <row r="178" spans="2:123" x14ac:dyDescent="0.3">
      <c r="D178" s="12" t="str">
        <f>D168</f>
        <v>Technological &amp; Service Fee</v>
      </c>
      <c r="F178" s="51" t="str">
        <f>F177</f>
        <v>INR Mn</v>
      </c>
      <c r="H178" s="64">
        <f t="shared" ref="H178:AM178" si="158">G178+H250</f>
        <v>0</v>
      </c>
      <c r="I178" s="64">
        <f t="shared" si="158"/>
        <v>0</v>
      </c>
      <c r="J178" s="64">
        <f t="shared" si="158"/>
        <v>0</v>
      </c>
      <c r="K178" s="64">
        <f t="shared" si="158"/>
        <v>0</v>
      </c>
      <c r="L178" s="64">
        <f t="shared" si="158"/>
        <v>0</v>
      </c>
      <c r="M178" s="64">
        <f t="shared" si="158"/>
        <v>0</v>
      </c>
      <c r="N178" s="64">
        <f t="shared" si="158"/>
        <v>0</v>
      </c>
      <c r="O178" s="64">
        <f t="shared" si="158"/>
        <v>0</v>
      </c>
      <c r="P178" s="64">
        <f t="shared" si="158"/>
        <v>0</v>
      </c>
      <c r="Q178" s="64">
        <f t="shared" si="158"/>
        <v>0</v>
      </c>
      <c r="R178" s="64">
        <f t="shared" si="158"/>
        <v>0</v>
      </c>
      <c r="S178" s="64">
        <f t="shared" si="158"/>
        <v>0</v>
      </c>
      <c r="T178" s="64">
        <f t="shared" si="158"/>
        <v>0</v>
      </c>
      <c r="U178" s="64">
        <f t="shared" si="158"/>
        <v>0</v>
      </c>
      <c r="V178" s="64">
        <f t="shared" si="158"/>
        <v>0</v>
      </c>
      <c r="W178" s="64">
        <f t="shared" si="158"/>
        <v>0</v>
      </c>
      <c r="X178" s="64">
        <f t="shared" si="158"/>
        <v>0</v>
      </c>
      <c r="Y178" s="64">
        <f t="shared" si="158"/>
        <v>0</v>
      </c>
      <c r="Z178" s="64">
        <f t="shared" si="158"/>
        <v>0</v>
      </c>
      <c r="AA178" s="64">
        <f t="shared" si="158"/>
        <v>0</v>
      </c>
      <c r="AB178" s="64">
        <f t="shared" si="158"/>
        <v>0</v>
      </c>
      <c r="AC178" s="64">
        <f t="shared" si="158"/>
        <v>0</v>
      </c>
      <c r="AD178" s="64">
        <f t="shared" si="158"/>
        <v>0</v>
      </c>
      <c r="AE178" s="64">
        <f t="shared" si="158"/>
        <v>0</v>
      </c>
      <c r="AF178" s="64">
        <f t="shared" si="158"/>
        <v>0</v>
      </c>
      <c r="AG178" s="64">
        <f t="shared" si="158"/>
        <v>0</v>
      </c>
      <c r="AH178" s="64">
        <f t="shared" si="158"/>
        <v>0</v>
      </c>
      <c r="AI178" s="64">
        <f t="shared" si="158"/>
        <v>0</v>
      </c>
      <c r="AJ178" s="64">
        <f t="shared" si="158"/>
        <v>0</v>
      </c>
      <c r="AK178" s="64">
        <f t="shared" si="158"/>
        <v>0</v>
      </c>
      <c r="AL178" s="64">
        <f t="shared" si="158"/>
        <v>0</v>
      </c>
      <c r="AM178" s="64">
        <f t="shared" si="158"/>
        <v>0</v>
      </c>
      <c r="AN178" s="64">
        <f t="shared" ref="AN178:BS178" si="159">AM178+AN250</f>
        <v>0</v>
      </c>
      <c r="AO178" s="64">
        <f t="shared" si="159"/>
        <v>0</v>
      </c>
      <c r="AP178" s="64">
        <f t="shared" si="159"/>
        <v>0</v>
      </c>
      <c r="AQ178" s="64">
        <f t="shared" si="159"/>
        <v>0</v>
      </c>
      <c r="AR178" s="64">
        <f t="shared" si="159"/>
        <v>0</v>
      </c>
      <c r="AS178" s="64">
        <f t="shared" si="159"/>
        <v>0</v>
      </c>
      <c r="AT178" s="64">
        <f t="shared" si="159"/>
        <v>0</v>
      </c>
      <c r="AU178" s="64">
        <f t="shared" si="159"/>
        <v>0</v>
      </c>
      <c r="AV178" s="64">
        <f t="shared" si="159"/>
        <v>0</v>
      </c>
      <c r="AW178" s="64">
        <f t="shared" si="159"/>
        <v>0</v>
      </c>
      <c r="AX178" s="64">
        <f t="shared" si="159"/>
        <v>0</v>
      </c>
      <c r="AY178" s="64">
        <f t="shared" si="159"/>
        <v>0</v>
      </c>
      <c r="AZ178" s="64">
        <f t="shared" si="159"/>
        <v>0</v>
      </c>
      <c r="BA178" s="64">
        <f t="shared" si="159"/>
        <v>0</v>
      </c>
      <c r="BB178" s="64">
        <f t="shared" si="159"/>
        <v>0</v>
      </c>
      <c r="BC178" s="64">
        <f t="shared" si="159"/>
        <v>0</v>
      </c>
      <c r="BD178" s="64">
        <f t="shared" si="159"/>
        <v>0</v>
      </c>
      <c r="BE178" s="64">
        <f t="shared" si="159"/>
        <v>0</v>
      </c>
      <c r="BF178" s="64">
        <f t="shared" si="159"/>
        <v>0</v>
      </c>
      <c r="BG178" s="64">
        <f t="shared" si="159"/>
        <v>0</v>
      </c>
      <c r="BH178" s="64">
        <f t="shared" si="159"/>
        <v>0</v>
      </c>
      <c r="BI178" s="64">
        <f t="shared" si="159"/>
        <v>0</v>
      </c>
      <c r="BJ178" s="64">
        <f t="shared" si="159"/>
        <v>0</v>
      </c>
      <c r="BK178" s="64">
        <f t="shared" si="159"/>
        <v>0</v>
      </c>
      <c r="BL178" s="64">
        <f t="shared" si="159"/>
        <v>0</v>
      </c>
      <c r="BM178" s="64">
        <f t="shared" si="159"/>
        <v>0</v>
      </c>
      <c r="BN178" s="64">
        <f t="shared" si="159"/>
        <v>0</v>
      </c>
      <c r="BO178" s="64">
        <f t="shared" si="159"/>
        <v>0</v>
      </c>
      <c r="BP178" s="64">
        <f t="shared" si="159"/>
        <v>0</v>
      </c>
      <c r="BQ178" s="64">
        <f t="shared" si="159"/>
        <v>0</v>
      </c>
      <c r="BR178" s="64">
        <f t="shared" si="159"/>
        <v>0</v>
      </c>
      <c r="BS178" s="64">
        <f t="shared" si="159"/>
        <v>0</v>
      </c>
      <c r="BT178" s="64">
        <f t="shared" ref="BT178:CY178" si="160">BS178+BT250</f>
        <v>0</v>
      </c>
      <c r="BU178" s="64">
        <f t="shared" si="160"/>
        <v>0</v>
      </c>
      <c r="BV178" s="64">
        <f t="shared" si="160"/>
        <v>0</v>
      </c>
      <c r="BW178" s="64">
        <f t="shared" si="160"/>
        <v>0</v>
      </c>
      <c r="BX178" s="64">
        <f t="shared" si="160"/>
        <v>0</v>
      </c>
      <c r="BY178" s="64">
        <f t="shared" si="160"/>
        <v>0</v>
      </c>
      <c r="BZ178" s="64">
        <f t="shared" si="160"/>
        <v>0</v>
      </c>
      <c r="CA178" s="64">
        <f t="shared" si="160"/>
        <v>0</v>
      </c>
      <c r="CB178" s="64">
        <f t="shared" si="160"/>
        <v>0</v>
      </c>
      <c r="CC178" s="64">
        <f t="shared" si="160"/>
        <v>0</v>
      </c>
      <c r="CD178" s="64">
        <f t="shared" si="160"/>
        <v>0</v>
      </c>
      <c r="CE178" s="64">
        <f t="shared" si="160"/>
        <v>0</v>
      </c>
      <c r="CF178" s="64">
        <f t="shared" si="160"/>
        <v>0</v>
      </c>
      <c r="CG178" s="64">
        <f t="shared" si="160"/>
        <v>0</v>
      </c>
      <c r="CH178" s="64">
        <f t="shared" si="160"/>
        <v>0</v>
      </c>
      <c r="CI178" s="64">
        <f t="shared" si="160"/>
        <v>0</v>
      </c>
      <c r="CJ178" s="64">
        <f t="shared" si="160"/>
        <v>0</v>
      </c>
      <c r="CK178" s="64">
        <f t="shared" si="160"/>
        <v>0</v>
      </c>
      <c r="CL178" s="64">
        <f t="shared" si="160"/>
        <v>0</v>
      </c>
      <c r="CM178" s="64">
        <f t="shared" si="160"/>
        <v>0</v>
      </c>
      <c r="CN178" s="64">
        <f t="shared" si="160"/>
        <v>0</v>
      </c>
      <c r="CO178" s="64">
        <f t="shared" si="160"/>
        <v>0</v>
      </c>
      <c r="CP178" s="64">
        <f t="shared" si="160"/>
        <v>0</v>
      </c>
      <c r="CQ178" s="64">
        <f t="shared" si="160"/>
        <v>0</v>
      </c>
      <c r="CR178" s="64">
        <f t="shared" si="160"/>
        <v>0</v>
      </c>
      <c r="CS178" s="64">
        <f t="shared" si="160"/>
        <v>0</v>
      </c>
      <c r="CT178" s="64">
        <f t="shared" si="160"/>
        <v>0</v>
      </c>
      <c r="CU178" s="64">
        <f t="shared" si="160"/>
        <v>0</v>
      </c>
      <c r="CV178" s="64">
        <f t="shared" si="160"/>
        <v>0</v>
      </c>
      <c r="CW178" s="64">
        <f t="shared" si="160"/>
        <v>0</v>
      </c>
      <c r="CX178" s="64">
        <f t="shared" si="160"/>
        <v>0</v>
      </c>
      <c r="CY178" s="64">
        <f t="shared" si="160"/>
        <v>0</v>
      </c>
      <c r="CZ178" s="64">
        <f t="shared" ref="CZ178:DS178" si="161">CY178+CZ250</f>
        <v>0</v>
      </c>
      <c r="DA178" s="64">
        <f t="shared" si="161"/>
        <v>0</v>
      </c>
      <c r="DB178" s="64">
        <f t="shared" si="161"/>
        <v>0</v>
      </c>
      <c r="DC178" s="64">
        <f t="shared" si="161"/>
        <v>0</v>
      </c>
      <c r="DD178" s="64">
        <f t="shared" si="161"/>
        <v>0</v>
      </c>
      <c r="DE178" s="64">
        <f t="shared" si="161"/>
        <v>0</v>
      </c>
      <c r="DF178" s="64">
        <f t="shared" si="161"/>
        <v>0</v>
      </c>
      <c r="DG178" s="64">
        <f t="shared" si="161"/>
        <v>0</v>
      </c>
      <c r="DH178" s="64">
        <f t="shared" si="161"/>
        <v>0</v>
      </c>
      <c r="DI178" s="64">
        <f t="shared" si="161"/>
        <v>0</v>
      </c>
      <c r="DJ178" s="64">
        <f t="shared" si="161"/>
        <v>0</v>
      </c>
      <c r="DK178" s="64">
        <f t="shared" si="161"/>
        <v>0</v>
      </c>
      <c r="DL178" s="64">
        <f t="shared" si="161"/>
        <v>0</v>
      </c>
      <c r="DM178" s="64">
        <f t="shared" si="161"/>
        <v>0</v>
      </c>
      <c r="DN178" s="64">
        <f t="shared" si="161"/>
        <v>0</v>
      </c>
      <c r="DO178" s="64">
        <f t="shared" si="161"/>
        <v>0</v>
      </c>
      <c r="DP178" s="64">
        <f t="shared" si="161"/>
        <v>0</v>
      </c>
      <c r="DQ178" s="64">
        <f t="shared" si="161"/>
        <v>0</v>
      </c>
      <c r="DR178" s="64">
        <f t="shared" si="161"/>
        <v>0</v>
      </c>
      <c r="DS178" s="64">
        <f t="shared" si="161"/>
        <v>0</v>
      </c>
    </row>
    <row r="179" spans="2:123" x14ac:dyDescent="0.3">
      <c r="D179" s="12" t="str">
        <f>D169</f>
        <v>Building</v>
      </c>
      <c r="F179" s="51" t="str">
        <f t="shared" ref="F179:F180" si="162">F178</f>
        <v>INR Mn</v>
      </c>
      <c r="H179" s="64">
        <f t="shared" ref="H179:AM179" si="163">G179+H251</f>
        <v>0</v>
      </c>
      <c r="I179" s="64">
        <f t="shared" si="163"/>
        <v>0</v>
      </c>
      <c r="J179" s="64">
        <f t="shared" si="163"/>
        <v>0</v>
      </c>
      <c r="K179" s="64">
        <f t="shared" si="163"/>
        <v>5.4828353096759068</v>
      </c>
      <c r="L179" s="64">
        <f t="shared" si="163"/>
        <v>10.965670619351814</v>
      </c>
      <c r="M179" s="64">
        <f t="shared" si="163"/>
        <v>16.448505929027721</v>
      </c>
      <c r="N179" s="64">
        <f t="shared" si="163"/>
        <v>21.931341238703627</v>
      </c>
      <c r="O179" s="64">
        <f t="shared" si="163"/>
        <v>32.897011858055443</v>
      </c>
      <c r="P179" s="64">
        <f t="shared" si="163"/>
        <v>43.862682477407255</v>
      </c>
      <c r="Q179" s="64">
        <f t="shared" si="163"/>
        <v>54.828353096759066</v>
      </c>
      <c r="R179" s="64">
        <f t="shared" si="163"/>
        <v>65.794023716110885</v>
      </c>
      <c r="S179" s="64">
        <f t="shared" si="163"/>
        <v>82.242529645138603</v>
      </c>
      <c r="T179" s="64">
        <f t="shared" si="163"/>
        <v>98.691035574166321</v>
      </c>
      <c r="U179" s="64">
        <f t="shared" si="163"/>
        <v>115.13954150319404</v>
      </c>
      <c r="V179" s="64">
        <f t="shared" si="163"/>
        <v>131.58804743222177</v>
      </c>
      <c r="W179" s="64">
        <f t="shared" si="163"/>
        <v>159.00222398060131</v>
      </c>
      <c r="X179" s="64">
        <f t="shared" si="163"/>
        <v>186.41640052898086</v>
      </c>
      <c r="Y179" s="64">
        <f t="shared" si="163"/>
        <v>213.8305770773604</v>
      </c>
      <c r="Z179" s="64">
        <f t="shared" si="163"/>
        <v>241.24475362573995</v>
      </c>
      <c r="AA179" s="64">
        <f t="shared" si="163"/>
        <v>296.07310672249901</v>
      </c>
      <c r="AB179" s="64">
        <f t="shared" si="163"/>
        <v>350.90145981925809</v>
      </c>
      <c r="AC179" s="64">
        <f t="shared" si="163"/>
        <v>405.72981291601718</v>
      </c>
      <c r="AD179" s="64">
        <f t="shared" si="163"/>
        <v>460.55816601277627</v>
      </c>
      <c r="AE179" s="64">
        <f t="shared" si="163"/>
        <v>515.38651910953536</v>
      </c>
      <c r="AF179" s="64">
        <f t="shared" si="163"/>
        <v>570.21487220629444</v>
      </c>
      <c r="AG179" s="64">
        <f t="shared" si="163"/>
        <v>625.04322530305353</v>
      </c>
      <c r="AH179" s="64">
        <f t="shared" si="163"/>
        <v>679.87157839981262</v>
      </c>
      <c r="AI179" s="64">
        <f t="shared" si="163"/>
        <v>734.69993149657171</v>
      </c>
      <c r="AJ179" s="64">
        <f t="shared" si="163"/>
        <v>789.5282845933308</v>
      </c>
      <c r="AK179" s="64">
        <f t="shared" si="163"/>
        <v>844.35663769008988</v>
      </c>
      <c r="AL179" s="64">
        <f t="shared" si="163"/>
        <v>899.18499078684897</v>
      </c>
      <c r="AM179" s="64">
        <f t="shared" si="163"/>
        <v>954.01334388360806</v>
      </c>
      <c r="AN179" s="64">
        <f t="shared" ref="AN179:BS179" si="164">AM179+AN251</f>
        <v>1008.8416969803671</v>
      </c>
      <c r="AO179" s="64">
        <f t="shared" si="164"/>
        <v>1063.6700500771262</v>
      </c>
      <c r="AP179" s="64">
        <f t="shared" si="164"/>
        <v>1118.4984031738852</v>
      </c>
      <c r="AQ179" s="64">
        <f t="shared" si="164"/>
        <v>1173.3267562706442</v>
      </c>
      <c r="AR179" s="64">
        <f t="shared" si="164"/>
        <v>1228.1551093674032</v>
      </c>
      <c r="AS179" s="64">
        <f t="shared" si="164"/>
        <v>1282.9834624641621</v>
      </c>
      <c r="AT179" s="64">
        <f t="shared" si="164"/>
        <v>1337.8118155609211</v>
      </c>
      <c r="AU179" s="64">
        <f t="shared" si="164"/>
        <v>1392.6401686576801</v>
      </c>
      <c r="AV179" s="64">
        <f t="shared" si="164"/>
        <v>1447.4685217544391</v>
      </c>
      <c r="AW179" s="64">
        <f t="shared" si="164"/>
        <v>1502.296874851198</v>
      </c>
      <c r="AX179" s="64">
        <f t="shared" si="164"/>
        <v>1557.125227947957</v>
      </c>
      <c r="AY179" s="64">
        <f t="shared" si="164"/>
        <v>1611.953581044716</v>
      </c>
      <c r="AZ179" s="64">
        <f t="shared" si="164"/>
        <v>1666.7819341414749</v>
      </c>
      <c r="BA179" s="64">
        <f t="shared" si="164"/>
        <v>1721.6102872382339</v>
      </c>
      <c r="BB179" s="64">
        <f t="shared" si="164"/>
        <v>1776.4386403349929</v>
      </c>
      <c r="BC179" s="64">
        <f t="shared" si="164"/>
        <v>1831.2669934317519</v>
      </c>
      <c r="BD179" s="64">
        <f t="shared" si="164"/>
        <v>1886.0953465285108</v>
      </c>
      <c r="BE179" s="64">
        <f t="shared" si="164"/>
        <v>1940.9236996252698</v>
      </c>
      <c r="BF179" s="64">
        <f t="shared" si="164"/>
        <v>1995.7520527220288</v>
      </c>
      <c r="BG179" s="64">
        <f t="shared" si="164"/>
        <v>2050.5804058187878</v>
      </c>
      <c r="BH179" s="64">
        <f t="shared" si="164"/>
        <v>2105.408758915547</v>
      </c>
      <c r="BI179" s="64">
        <f t="shared" si="164"/>
        <v>2160.2371120123062</v>
      </c>
      <c r="BJ179" s="64">
        <f t="shared" si="164"/>
        <v>2215.0654651090654</v>
      </c>
      <c r="BK179" s="64">
        <f t="shared" si="164"/>
        <v>2269.8938182058246</v>
      </c>
      <c r="BL179" s="64">
        <f t="shared" si="164"/>
        <v>2324.7221713025838</v>
      </c>
      <c r="BM179" s="64">
        <f t="shared" si="164"/>
        <v>2379.550524399343</v>
      </c>
      <c r="BN179" s="64">
        <f t="shared" si="164"/>
        <v>2434.3788774961022</v>
      </c>
      <c r="BO179" s="64">
        <f t="shared" si="164"/>
        <v>2489.2072305928614</v>
      </c>
      <c r="BP179" s="64">
        <f t="shared" si="164"/>
        <v>2544.0355836896206</v>
      </c>
      <c r="BQ179" s="64">
        <f t="shared" si="164"/>
        <v>2598.8639367863798</v>
      </c>
      <c r="BR179" s="64">
        <f t="shared" si="164"/>
        <v>2653.692289883139</v>
      </c>
      <c r="BS179" s="64">
        <f t="shared" si="164"/>
        <v>2708.5206429798982</v>
      </c>
      <c r="BT179" s="64">
        <f t="shared" ref="BT179:CY179" si="165">BS179+BT251</f>
        <v>2763.3489960766574</v>
      </c>
      <c r="BU179" s="64">
        <f t="shared" si="165"/>
        <v>2818.1773491734166</v>
      </c>
      <c r="BV179" s="64">
        <f t="shared" si="165"/>
        <v>2873.0057022701758</v>
      </c>
      <c r="BW179" s="64">
        <f t="shared" si="165"/>
        <v>2927.834055366935</v>
      </c>
      <c r="BX179" s="64">
        <f t="shared" si="165"/>
        <v>2982.6624084636942</v>
      </c>
      <c r="BY179" s="64">
        <f t="shared" si="165"/>
        <v>3037.4907615604534</v>
      </c>
      <c r="BZ179" s="64">
        <f t="shared" si="165"/>
        <v>3092.3191146572126</v>
      </c>
      <c r="CA179" s="64">
        <f t="shared" si="165"/>
        <v>3147.1474677539718</v>
      </c>
      <c r="CB179" s="64">
        <f t="shared" si="165"/>
        <v>3201.975820850731</v>
      </c>
      <c r="CC179" s="64">
        <f t="shared" si="165"/>
        <v>3256.8041739474902</v>
      </c>
      <c r="CD179" s="64">
        <f t="shared" si="165"/>
        <v>3311.6325270442494</v>
      </c>
      <c r="CE179" s="64">
        <f t="shared" si="165"/>
        <v>3366.4608801410086</v>
      </c>
      <c r="CF179" s="64">
        <f t="shared" si="165"/>
        <v>3421.2892332377678</v>
      </c>
      <c r="CG179" s="64">
        <f t="shared" si="165"/>
        <v>3476.117586334527</v>
      </c>
      <c r="CH179" s="64">
        <f t="shared" si="165"/>
        <v>3530.9459394312862</v>
      </c>
      <c r="CI179" s="64">
        <f t="shared" si="165"/>
        <v>3585.7742925280454</v>
      </c>
      <c r="CJ179" s="64">
        <f t="shared" si="165"/>
        <v>3640.6026456248046</v>
      </c>
      <c r="CK179" s="64">
        <f t="shared" si="165"/>
        <v>3695.4309987215638</v>
      </c>
      <c r="CL179" s="64">
        <f t="shared" si="165"/>
        <v>3750.259351818323</v>
      </c>
      <c r="CM179" s="64">
        <f t="shared" si="165"/>
        <v>3805.0877049150822</v>
      </c>
      <c r="CN179" s="64">
        <f t="shared" si="165"/>
        <v>3859.9160580118414</v>
      </c>
      <c r="CO179" s="64">
        <f t="shared" si="165"/>
        <v>3914.7444111086006</v>
      </c>
      <c r="CP179" s="64">
        <f t="shared" si="165"/>
        <v>3969.5727642053598</v>
      </c>
      <c r="CQ179" s="64">
        <f t="shared" si="165"/>
        <v>4024.401117302119</v>
      </c>
      <c r="CR179" s="64">
        <f t="shared" si="165"/>
        <v>4079.2294703988782</v>
      </c>
      <c r="CS179" s="64">
        <f t="shared" si="165"/>
        <v>4134.0578234956374</v>
      </c>
      <c r="CT179" s="64">
        <f t="shared" si="165"/>
        <v>4188.8861765923966</v>
      </c>
      <c r="CU179" s="64">
        <f t="shared" si="165"/>
        <v>4243.7145296891558</v>
      </c>
      <c r="CV179" s="64">
        <f t="shared" si="165"/>
        <v>4298.542882785915</v>
      </c>
      <c r="CW179" s="64">
        <f t="shared" si="165"/>
        <v>4353.3712358826742</v>
      </c>
      <c r="CX179" s="64">
        <f t="shared" si="165"/>
        <v>4408.1995889794334</v>
      </c>
      <c r="CY179" s="64">
        <f t="shared" si="165"/>
        <v>4463.0279420761926</v>
      </c>
      <c r="CZ179" s="64">
        <f t="shared" ref="CZ179:DS179" si="166">CY179+CZ251</f>
        <v>4517.8562951729518</v>
      </c>
      <c r="DA179" s="64">
        <f t="shared" si="166"/>
        <v>4572.684648269711</v>
      </c>
      <c r="DB179" s="64">
        <f t="shared" si="166"/>
        <v>4627.5130013664702</v>
      </c>
      <c r="DC179" s="64">
        <f t="shared" si="166"/>
        <v>4682.3413544632294</v>
      </c>
      <c r="DD179" s="64">
        <f t="shared" si="166"/>
        <v>4737.1697075599886</v>
      </c>
      <c r="DE179" s="64">
        <f t="shared" si="166"/>
        <v>4791.9980606567478</v>
      </c>
      <c r="DF179" s="64">
        <f t="shared" si="166"/>
        <v>4846.826413753507</v>
      </c>
      <c r="DG179" s="64">
        <f t="shared" si="166"/>
        <v>4901.6547668502662</v>
      </c>
      <c r="DH179" s="64">
        <f t="shared" si="166"/>
        <v>4956.4831199470254</v>
      </c>
      <c r="DI179" s="64">
        <f t="shared" si="166"/>
        <v>5011.3114730437846</v>
      </c>
      <c r="DJ179" s="64">
        <f t="shared" si="166"/>
        <v>5066.1398261405438</v>
      </c>
      <c r="DK179" s="64">
        <f t="shared" si="166"/>
        <v>5120.968179237303</v>
      </c>
      <c r="DL179" s="64">
        <f t="shared" si="166"/>
        <v>5175.7965323340622</v>
      </c>
      <c r="DM179" s="64">
        <f t="shared" si="166"/>
        <v>5230.6248854308215</v>
      </c>
      <c r="DN179" s="64">
        <f t="shared" si="166"/>
        <v>5285.4532385275807</v>
      </c>
      <c r="DO179" s="64">
        <f t="shared" si="166"/>
        <v>5340.2815916243399</v>
      </c>
      <c r="DP179" s="64">
        <f t="shared" si="166"/>
        <v>5395.1099447210991</v>
      </c>
      <c r="DQ179" s="64">
        <f t="shared" si="166"/>
        <v>5449.9382978178583</v>
      </c>
      <c r="DR179" s="64">
        <f t="shared" si="166"/>
        <v>5504.7666509146175</v>
      </c>
      <c r="DS179" s="64">
        <f t="shared" si="166"/>
        <v>5559.5950040113767</v>
      </c>
    </row>
    <row r="180" spans="2:123" x14ac:dyDescent="0.3">
      <c r="D180" s="12" t="str">
        <f>D170</f>
        <v>Effective Land cost</v>
      </c>
      <c r="F180" s="51" t="str">
        <f t="shared" si="162"/>
        <v>INR Mn</v>
      </c>
      <c r="H180" s="64">
        <f t="shared" ref="H180:AM180" si="167">G180+H252</f>
        <v>0</v>
      </c>
      <c r="I180" s="64">
        <f t="shared" si="167"/>
        <v>0</v>
      </c>
      <c r="J180" s="64">
        <f t="shared" si="167"/>
        <v>0</v>
      </c>
      <c r="K180" s="64">
        <f t="shared" si="167"/>
        <v>0</v>
      </c>
      <c r="L180" s="64">
        <f t="shared" si="167"/>
        <v>0</v>
      </c>
      <c r="M180" s="64">
        <f t="shared" si="167"/>
        <v>0</v>
      </c>
      <c r="N180" s="64">
        <f t="shared" si="167"/>
        <v>0</v>
      </c>
      <c r="O180" s="64">
        <f t="shared" si="167"/>
        <v>0</v>
      </c>
      <c r="P180" s="64">
        <f t="shared" si="167"/>
        <v>0</v>
      </c>
      <c r="Q180" s="64">
        <f t="shared" si="167"/>
        <v>0</v>
      </c>
      <c r="R180" s="64">
        <f t="shared" si="167"/>
        <v>0</v>
      </c>
      <c r="S180" s="64">
        <f t="shared" si="167"/>
        <v>0</v>
      </c>
      <c r="T180" s="64">
        <f t="shared" si="167"/>
        <v>0</v>
      </c>
      <c r="U180" s="64">
        <f t="shared" si="167"/>
        <v>0</v>
      </c>
      <c r="V180" s="64">
        <f t="shared" si="167"/>
        <v>0</v>
      </c>
      <c r="W180" s="64">
        <f t="shared" si="167"/>
        <v>0</v>
      </c>
      <c r="X180" s="64">
        <f t="shared" si="167"/>
        <v>0</v>
      </c>
      <c r="Y180" s="64">
        <f t="shared" si="167"/>
        <v>0</v>
      </c>
      <c r="Z180" s="64">
        <f t="shared" si="167"/>
        <v>0</v>
      </c>
      <c r="AA180" s="64">
        <f t="shared" si="167"/>
        <v>0</v>
      </c>
      <c r="AB180" s="64">
        <f t="shared" si="167"/>
        <v>0</v>
      </c>
      <c r="AC180" s="64">
        <f t="shared" si="167"/>
        <v>0</v>
      </c>
      <c r="AD180" s="64">
        <f t="shared" si="167"/>
        <v>0</v>
      </c>
      <c r="AE180" s="64">
        <f t="shared" si="167"/>
        <v>0</v>
      </c>
      <c r="AF180" s="64">
        <f t="shared" si="167"/>
        <v>0</v>
      </c>
      <c r="AG180" s="64">
        <f t="shared" si="167"/>
        <v>0</v>
      </c>
      <c r="AH180" s="64">
        <f t="shared" si="167"/>
        <v>0</v>
      </c>
      <c r="AI180" s="64">
        <f t="shared" si="167"/>
        <v>0</v>
      </c>
      <c r="AJ180" s="64">
        <f t="shared" si="167"/>
        <v>0</v>
      </c>
      <c r="AK180" s="64">
        <f t="shared" si="167"/>
        <v>0</v>
      </c>
      <c r="AL180" s="64">
        <f t="shared" si="167"/>
        <v>0</v>
      </c>
      <c r="AM180" s="64">
        <f t="shared" si="167"/>
        <v>0</v>
      </c>
      <c r="AN180" s="64">
        <f t="shared" ref="AN180:BS180" si="168">AM180+AN252</f>
        <v>0</v>
      </c>
      <c r="AO180" s="64">
        <f t="shared" si="168"/>
        <v>0</v>
      </c>
      <c r="AP180" s="64">
        <f t="shared" si="168"/>
        <v>0</v>
      </c>
      <c r="AQ180" s="64">
        <f t="shared" si="168"/>
        <v>0</v>
      </c>
      <c r="AR180" s="64">
        <f t="shared" si="168"/>
        <v>0</v>
      </c>
      <c r="AS180" s="64">
        <f t="shared" si="168"/>
        <v>0</v>
      </c>
      <c r="AT180" s="64">
        <f t="shared" si="168"/>
        <v>0</v>
      </c>
      <c r="AU180" s="64">
        <f t="shared" si="168"/>
        <v>0</v>
      </c>
      <c r="AV180" s="64">
        <f t="shared" si="168"/>
        <v>0</v>
      </c>
      <c r="AW180" s="64">
        <f t="shared" si="168"/>
        <v>0</v>
      </c>
      <c r="AX180" s="64">
        <f t="shared" si="168"/>
        <v>0</v>
      </c>
      <c r="AY180" s="64">
        <f t="shared" si="168"/>
        <v>0</v>
      </c>
      <c r="AZ180" s="64">
        <f t="shared" si="168"/>
        <v>0</v>
      </c>
      <c r="BA180" s="64">
        <f t="shared" si="168"/>
        <v>0</v>
      </c>
      <c r="BB180" s="64">
        <f t="shared" si="168"/>
        <v>0</v>
      </c>
      <c r="BC180" s="64">
        <f t="shared" si="168"/>
        <v>0</v>
      </c>
      <c r="BD180" s="64">
        <f t="shared" si="168"/>
        <v>0</v>
      </c>
      <c r="BE180" s="64">
        <f t="shared" si="168"/>
        <v>0</v>
      </c>
      <c r="BF180" s="64">
        <f t="shared" si="168"/>
        <v>0</v>
      </c>
      <c r="BG180" s="64">
        <f t="shared" si="168"/>
        <v>0</v>
      </c>
      <c r="BH180" s="64">
        <f t="shared" si="168"/>
        <v>0</v>
      </c>
      <c r="BI180" s="64">
        <f t="shared" si="168"/>
        <v>0</v>
      </c>
      <c r="BJ180" s="64">
        <f t="shared" si="168"/>
        <v>0</v>
      </c>
      <c r="BK180" s="64">
        <f t="shared" si="168"/>
        <v>0</v>
      </c>
      <c r="BL180" s="64">
        <f t="shared" si="168"/>
        <v>0</v>
      </c>
      <c r="BM180" s="64">
        <f t="shared" si="168"/>
        <v>0</v>
      </c>
      <c r="BN180" s="64">
        <f t="shared" si="168"/>
        <v>0</v>
      </c>
      <c r="BO180" s="64">
        <f t="shared" si="168"/>
        <v>0</v>
      </c>
      <c r="BP180" s="64">
        <f t="shared" si="168"/>
        <v>0</v>
      </c>
      <c r="BQ180" s="64">
        <f t="shared" si="168"/>
        <v>0</v>
      </c>
      <c r="BR180" s="64">
        <f t="shared" si="168"/>
        <v>0</v>
      </c>
      <c r="BS180" s="64">
        <f t="shared" si="168"/>
        <v>0</v>
      </c>
      <c r="BT180" s="64">
        <f t="shared" ref="BT180:CY180" si="169">BS180+BT252</f>
        <v>0</v>
      </c>
      <c r="BU180" s="64">
        <f t="shared" si="169"/>
        <v>0</v>
      </c>
      <c r="BV180" s="64">
        <f t="shared" si="169"/>
        <v>0</v>
      </c>
      <c r="BW180" s="64">
        <f t="shared" si="169"/>
        <v>0</v>
      </c>
      <c r="BX180" s="64">
        <f t="shared" si="169"/>
        <v>0</v>
      </c>
      <c r="BY180" s="64">
        <f t="shared" si="169"/>
        <v>0</v>
      </c>
      <c r="BZ180" s="64">
        <f t="shared" si="169"/>
        <v>0</v>
      </c>
      <c r="CA180" s="64">
        <f t="shared" si="169"/>
        <v>0</v>
      </c>
      <c r="CB180" s="64">
        <f t="shared" si="169"/>
        <v>0</v>
      </c>
      <c r="CC180" s="64">
        <f t="shared" si="169"/>
        <v>0</v>
      </c>
      <c r="CD180" s="64">
        <f t="shared" si="169"/>
        <v>0</v>
      </c>
      <c r="CE180" s="64">
        <f t="shared" si="169"/>
        <v>0</v>
      </c>
      <c r="CF180" s="64">
        <f t="shared" si="169"/>
        <v>0</v>
      </c>
      <c r="CG180" s="64">
        <f t="shared" si="169"/>
        <v>0</v>
      </c>
      <c r="CH180" s="64">
        <f t="shared" si="169"/>
        <v>0</v>
      </c>
      <c r="CI180" s="64">
        <f t="shared" si="169"/>
        <v>0</v>
      </c>
      <c r="CJ180" s="64">
        <f t="shared" si="169"/>
        <v>0</v>
      </c>
      <c r="CK180" s="64">
        <f t="shared" si="169"/>
        <v>0</v>
      </c>
      <c r="CL180" s="64">
        <f t="shared" si="169"/>
        <v>0</v>
      </c>
      <c r="CM180" s="64">
        <f t="shared" si="169"/>
        <v>0</v>
      </c>
      <c r="CN180" s="64">
        <f t="shared" si="169"/>
        <v>0</v>
      </c>
      <c r="CO180" s="64">
        <f t="shared" si="169"/>
        <v>0</v>
      </c>
      <c r="CP180" s="64">
        <f t="shared" si="169"/>
        <v>0</v>
      </c>
      <c r="CQ180" s="64">
        <f t="shared" si="169"/>
        <v>0</v>
      </c>
      <c r="CR180" s="64">
        <f t="shared" si="169"/>
        <v>0</v>
      </c>
      <c r="CS180" s="64">
        <f t="shared" si="169"/>
        <v>0</v>
      </c>
      <c r="CT180" s="64">
        <f t="shared" si="169"/>
        <v>0</v>
      </c>
      <c r="CU180" s="64">
        <f t="shared" si="169"/>
        <v>0</v>
      </c>
      <c r="CV180" s="64">
        <f t="shared" si="169"/>
        <v>0</v>
      </c>
      <c r="CW180" s="64">
        <f t="shared" si="169"/>
        <v>0</v>
      </c>
      <c r="CX180" s="64">
        <f t="shared" si="169"/>
        <v>0</v>
      </c>
      <c r="CY180" s="64">
        <f t="shared" si="169"/>
        <v>0</v>
      </c>
      <c r="CZ180" s="64">
        <f t="shared" ref="CZ180:DS180" si="170">CY180+CZ252</f>
        <v>0</v>
      </c>
      <c r="DA180" s="64">
        <f t="shared" si="170"/>
        <v>0</v>
      </c>
      <c r="DB180" s="64">
        <f t="shared" si="170"/>
        <v>0</v>
      </c>
      <c r="DC180" s="64">
        <f t="shared" si="170"/>
        <v>0</v>
      </c>
      <c r="DD180" s="64">
        <f t="shared" si="170"/>
        <v>0</v>
      </c>
      <c r="DE180" s="64">
        <f t="shared" si="170"/>
        <v>0</v>
      </c>
      <c r="DF180" s="64">
        <f t="shared" si="170"/>
        <v>0</v>
      </c>
      <c r="DG180" s="64">
        <f t="shared" si="170"/>
        <v>0</v>
      </c>
      <c r="DH180" s="64">
        <f t="shared" si="170"/>
        <v>0</v>
      </c>
      <c r="DI180" s="64">
        <f t="shared" si="170"/>
        <v>0</v>
      </c>
      <c r="DJ180" s="64">
        <f t="shared" si="170"/>
        <v>0</v>
      </c>
      <c r="DK180" s="64">
        <f t="shared" si="170"/>
        <v>0</v>
      </c>
      <c r="DL180" s="64">
        <f t="shared" si="170"/>
        <v>0</v>
      </c>
      <c r="DM180" s="64">
        <f t="shared" si="170"/>
        <v>0</v>
      </c>
      <c r="DN180" s="64">
        <f t="shared" si="170"/>
        <v>0</v>
      </c>
      <c r="DO180" s="64">
        <f t="shared" si="170"/>
        <v>0</v>
      </c>
      <c r="DP180" s="64">
        <f t="shared" si="170"/>
        <v>0</v>
      </c>
      <c r="DQ180" s="64">
        <f t="shared" si="170"/>
        <v>0</v>
      </c>
      <c r="DR180" s="64">
        <f t="shared" si="170"/>
        <v>0</v>
      </c>
      <c r="DS180" s="64">
        <f t="shared" si="170"/>
        <v>0</v>
      </c>
    </row>
    <row r="181" spans="2:123" x14ac:dyDescent="0.3">
      <c r="D181" s="12" t="str">
        <f t="shared" ref="D181:D182" si="171">D171</f>
        <v>IDC</v>
      </c>
      <c r="F181" s="51" t="str">
        <f t="shared" ref="F181:F182" si="172">F180</f>
        <v>INR Mn</v>
      </c>
      <c r="H181" s="64">
        <f t="shared" ref="H181:AM181" si="173">G181+H253</f>
        <v>0</v>
      </c>
      <c r="I181" s="64">
        <f t="shared" si="173"/>
        <v>0</v>
      </c>
      <c r="J181" s="64">
        <f t="shared" si="173"/>
        <v>0</v>
      </c>
      <c r="K181" s="64">
        <f t="shared" si="173"/>
        <v>2.3052120002768524</v>
      </c>
      <c r="L181" s="64">
        <f t="shared" si="173"/>
        <v>4.6104240005537047</v>
      </c>
      <c r="M181" s="64">
        <f t="shared" si="173"/>
        <v>6.9156360008305571</v>
      </c>
      <c r="N181" s="64">
        <f t="shared" si="173"/>
        <v>9.2208480011074094</v>
      </c>
      <c r="O181" s="64">
        <f t="shared" si="173"/>
        <v>13.831272001661114</v>
      </c>
      <c r="P181" s="64">
        <f t="shared" si="173"/>
        <v>18.441696002214819</v>
      </c>
      <c r="Q181" s="64">
        <f t="shared" si="173"/>
        <v>23.052120002768525</v>
      </c>
      <c r="R181" s="64">
        <f t="shared" si="173"/>
        <v>27.662544003322232</v>
      </c>
      <c r="S181" s="64">
        <f t="shared" si="173"/>
        <v>34.578180004152792</v>
      </c>
      <c r="T181" s="64">
        <f t="shared" si="173"/>
        <v>41.493816004983351</v>
      </c>
      <c r="U181" s="64">
        <f t="shared" si="173"/>
        <v>48.409452005813911</v>
      </c>
      <c r="V181" s="64">
        <f t="shared" si="173"/>
        <v>55.325088006644471</v>
      </c>
      <c r="W181" s="64">
        <f t="shared" si="173"/>
        <v>66.85114800802873</v>
      </c>
      <c r="X181" s="64">
        <f t="shared" si="173"/>
        <v>78.377208009412996</v>
      </c>
      <c r="Y181" s="64">
        <f t="shared" si="173"/>
        <v>89.903268010797262</v>
      </c>
      <c r="Z181" s="64">
        <f t="shared" si="173"/>
        <v>101.42932801218153</v>
      </c>
      <c r="AA181" s="64">
        <f t="shared" si="173"/>
        <v>124.48144801495005</v>
      </c>
      <c r="AB181" s="64">
        <f t="shared" si="173"/>
        <v>147.53356801771858</v>
      </c>
      <c r="AC181" s="64">
        <f t="shared" si="173"/>
        <v>170.58568802048711</v>
      </c>
      <c r="AD181" s="64">
        <f t="shared" si="173"/>
        <v>193.63780802325564</v>
      </c>
      <c r="AE181" s="64">
        <f t="shared" si="173"/>
        <v>216.68992802602418</v>
      </c>
      <c r="AF181" s="64">
        <f t="shared" si="173"/>
        <v>239.74204802879271</v>
      </c>
      <c r="AG181" s="64">
        <f t="shared" si="173"/>
        <v>262.79416803156124</v>
      </c>
      <c r="AH181" s="64">
        <f t="shared" si="173"/>
        <v>285.84628803432975</v>
      </c>
      <c r="AI181" s="64">
        <f t="shared" si="173"/>
        <v>308.89840803709825</v>
      </c>
      <c r="AJ181" s="64">
        <f t="shared" si="173"/>
        <v>331.95052803986675</v>
      </c>
      <c r="AK181" s="64">
        <f t="shared" si="173"/>
        <v>355.00264804263526</v>
      </c>
      <c r="AL181" s="64">
        <f t="shared" si="173"/>
        <v>378.05476804540376</v>
      </c>
      <c r="AM181" s="64">
        <f t="shared" si="173"/>
        <v>401.10688804817227</v>
      </c>
      <c r="AN181" s="64">
        <f t="shared" ref="AN181:BS181" si="174">AM181+AN253</f>
        <v>424.15900805094077</v>
      </c>
      <c r="AO181" s="64">
        <f t="shared" si="174"/>
        <v>447.21112805370927</v>
      </c>
      <c r="AP181" s="64">
        <f t="shared" si="174"/>
        <v>470.26324805647778</v>
      </c>
      <c r="AQ181" s="64">
        <f t="shared" si="174"/>
        <v>493.31536805924628</v>
      </c>
      <c r="AR181" s="64">
        <f t="shared" si="174"/>
        <v>516.36748806201479</v>
      </c>
      <c r="AS181" s="64">
        <f t="shared" si="174"/>
        <v>539.41960806478335</v>
      </c>
      <c r="AT181" s="64">
        <f t="shared" si="174"/>
        <v>562.47172806755191</v>
      </c>
      <c r="AU181" s="64">
        <f t="shared" si="174"/>
        <v>585.52384807032047</v>
      </c>
      <c r="AV181" s="64">
        <f t="shared" si="174"/>
        <v>608.57596807308903</v>
      </c>
      <c r="AW181" s="64">
        <f t="shared" si="174"/>
        <v>631.62808807585759</v>
      </c>
      <c r="AX181" s="64">
        <f t="shared" si="174"/>
        <v>654.68020807862615</v>
      </c>
      <c r="AY181" s="64">
        <f t="shared" si="174"/>
        <v>677.73232808139471</v>
      </c>
      <c r="AZ181" s="64">
        <f t="shared" si="174"/>
        <v>700.78444808416327</v>
      </c>
      <c r="BA181" s="64">
        <f t="shared" si="174"/>
        <v>723.83656808693183</v>
      </c>
      <c r="BB181" s="64">
        <f t="shared" si="174"/>
        <v>746.88868808970039</v>
      </c>
      <c r="BC181" s="64">
        <f t="shared" si="174"/>
        <v>769.94080809246896</v>
      </c>
      <c r="BD181" s="64">
        <f t="shared" si="174"/>
        <v>792.99292809523752</v>
      </c>
      <c r="BE181" s="64">
        <f t="shared" si="174"/>
        <v>816.04504809800608</v>
      </c>
      <c r="BF181" s="64">
        <f t="shared" si="174"/>
        <v>839.09716810077464</v>
      </c>
      <c r="BG181" s="64">
        <f t="shared" si="174"/>
        <v>862.1492881035432</v>
      </c>
      <c r="BH181" s="64">
        <f t="shared" si="174"/>
        <v>885.20140810631176</v>
      </c>
      <c r="BI181" s="64">
        <f t="shared" si="174"/>
        <v>908.25352810908032</v>
      </c>
      <c r="BJ181" s="64">
        <f t="shared" si="174"/>
        <v>931.30564811184888</v>
      </c>
      <c r="BK181" s="64">
        <f t="shared" si="174"/>
        <v>954.35776811461744</v>
      </c>
      <c r="BL181" s="64">
        <f t="shared" si="174"/>
        <v>977.409888117386</v>
      </c>
      <c r="BM181" s="64">
        <f t="shared" si="174"/>
        <v>1000.4620081201546</v>
      </c>
      <c r="BN181" s="64">
        <f t="shared" si="174"/>
        <v>1023.5141281229231</v>
      </c>
      <c r="BO181" s="64">
        <f t="shared" si="174"/>
        <v>1046.5662481256916</v>
      </c>
      <c r="BP181" s="64">
        <f t="shared" si="174"/>
        <v>1069.6183681284601</v>
      </c>
      <c r="BQ181" s="64">
        <f t="shared" si="174"/>
        <v>1092.6704881312287</v>
      </c>
      <c r="BR181" s="64">
        <f t="shared" si="174"/>
        <v>1115.7226081339973</v>
      </c>
      <c r="BS181" s="64">
        <f t="shared" si="174"/>
        <v>1138.7747281367658</v>
      </c>
      <c r="BT181" s="64">
        <f t="shared" ref="BT181:CY181" si="175">BS181+BT253</f>
        <v>1161.8268481395344</v>
      </c>
      <c r="BU181" s="64">
        <f t="shared" si="175"/>
        <v>1184.8789681423029</v>
      </c>
      <c r="BV181" s="64">
        <f t="shared" si="175"/>
        <v>1207.9310881450715</v>
      </c>
      <c r="BW181" s="64">
        <f t="shared" si="175"/>
        <v>1230.9832081478401</v>
      </c>
      <c r="BX181" s="64">
        <f t="shared" si="175"/>
        <v>1254.0353281506086</v>
      </c>
      <c r="BY181" s="64">
        <f t="shared" si="175"/>
        <v>1277.0874481533772</v>
      </c>
      <c r="BZ181" s="64">
        <f t="shared" si="175"/>
        <v>1300.1395681561457</v>
      </c>
      <c r="CA181" s="64">
        <f t="shared" si="175"/>
        <v>1323.1916881589143</v>
      </c>
      <c r="CB181" s="64">
        <f t="shared" si="175"/>
        <v>1346.2438081616829</v>
      </c>
      <c r="CC181" s="64">
        <f t="shared" si="175"/>
        <v>1369.2959281644514</v>
      </c>
      <c r="CD181" s="64">
        <f t="shared" si="175"/>
        <v>1392.34804816722</v>
      </c>
      <c r="CE181" s="64">
        <f t="shared" si="175"/>
        <v>1415.4001681699885</v>
      </c>
      <c r="CF181" s="64">
        <f t="shared" si="175"/>
        <v>1438.4522881727571</v>
      </c>
      <c r="CG181" s="64">
        <f t="shared" si="175"/>
        <v>1461.5044081755257</v>
      </c>
      <c r="CH181" s="64">
        <f t="shared" si="175"/>
        <v>1484.5565281782942</v>
      </c>
      <c r="CI181" s="64">
        <f t="shared" si="175"/>
        <v>1507.6086481810628</v>
      </c>
      <c r="CJ181" s="64">
        <f t="shared" si="175"/>
        <v>1530.6607681838314</v>
      </c>
      <c r="CK181" s="64">
        <f t="shared" si="175"/>
        <v>1553.7128881865999</v>
      </c>
      <c r="CL181" s="64">
        <f t="shared" si="175"/>
        <v>1576.7650081893685</v>
      </c>
      <c r="CM181" s="64">
        <f t="shared" si="175"/>
        <v>1599.817128192137</v>
      </c>
      <c r="CN181" s="64">
        <f t="shared" si="175"/>
        <v>1622.8692481949056</v>
      </c>
      <c r="CO181" s="64">
        <f t="shared" si="175"/>
        <v>1645.9213681976742</v>
      </c>
      <c r="CP181" s="64">
        <f t="shared" si="175"/>
        <v>1668.9734882004427</v>
      </c>
      <c r="CQ181" s="64">
        <f t="shared" si="175"/>
        <v>1692.0256082032113</v>
      </c>
      <c r="CR181" s="64">
        <f t="shared" si="175"/>
        <v>1715.0777282059798</v>
      </c>
      <c r="CS181" s="64">
        <f t="shared" si="175"/>
        <v>1738.1298482087484</v>
      </c>
      <c r="CT181" s="64">
        <f t="shared" si="175"/>
        <v>1761.181968211517</v>
      </c>
      <c r="CU181" s="64">
        <f t="shared" si="175"/>
        <v>1784.2340882142855</v>
      </c>
      <c r="CV181" s="64">
        <f t="shared" si="175"/>
        <v>1807.2862082170541</v>
      </c>
      <c r="CW181" s="64">
        <f t="shared" si="175"/>
        <v>1830.3383282198226</v>
      </c>
      <c r="CX181" s="64">
        <f t="shared" si="175"/>
        <v>1853.3904482225912</v>
      </c>
      <c r="CY181" s="64">
        <f t="shared" si="175"/>
        <v>1876.4425682253598</v>
      </c>
      <c r="CZ181" s="64">
        <f t="shared" ref="CZ181:DS181" si="176">CY181+CZ253</f>
        <v>1899.4946882281283</v>
      </c>
      <c r="DA181" s="64">
        <f t="shared" si="176"/>
        <v>1922.5468082308969</v>
      </c>
      <c r="DB181" s="64">
        <f t="shared" si="176"/>
        <v>1945.5989282336654</v>
      </c>
      <c r="DC181" s="64">
        <f t="shared" si="176"/>
        <v>1968.651048236434</v>
      </c>
      <c r="DD181" s="64">
        <f t="shared" si="176"/>
        <v>1991.7031682392026</v>
      </c>
      <c r="DE181" s="64">
        <f t="shared" si="176"/>
        <v>2014.7552882419711</v>
      </c>
      <c r="DF181" s="64">
        <f t="shared" si="176"/>
        <v>2037.8074082447397</v>
      </c>
      <c r="DG181" s="64">
        <f t="shared" si="176"/>
        <v>2060.859528247508</v>
      </c>
      <c r="DH181" s="64">
        <f t="shared" si="176"/>
        <v>2083.9116482502764</v>
      </c>
      <c r="DI181" s="64">
        <f t="shared" si="176"/>
        <v>2106.9637682530447</v>
      </c>
      <c r="DJ181" s="64">
        <f t="shared" si="176"/>
        <v>2130.015888255813</v>
      </c>
      <c r="DK181" s="64">
        <f t="shared" si="176"/>
        <v>2153.0680082585814</v>
      </c>
      <c r="DL181" s="64">
        <f t="shared" si="176"/>
        <v>2176.1201282613497</v>
      </c>
      <c r="DM181" s="64">
        <f t="shared" si="176"/>
        <v>2199.172248264118</v>
      </c>
      <c r="DN181" s="64">
        <f t="shared" si="176"/>
        <v>2222.2243682668864</v>
      </c>
      <c r="DO181" s="64">
        <f t="shared" si="176"/>
        <v>2245.2764882696547</v>
      </c>
      <c r="DP181" s="64">
        <f t="shared" si="176"/>
        <v>2268.328608272423</v>
      </c>
      <c r="DQ181" s="64">
        <f t="shared" si="176"/>
        <v>2291.3807282751914</v>
      </c>
      <c r="DR181" s="64">
        <f t="shared" si="176"/>
        <v>2314.4328482779597</v>
      </c>
      <c r="DS181" s="64">
        <f t="shared" si="176"/>
        <v>2337.484968280728</v>
      </c>
    </row>
    <row r="182" spans="2:123" x14ac:dyDescent="0.3">
      <c r="D182" s="12" t="str">
        <f t="shared" si="171"/>
        <v>Financing costs</v>
      </c>
      <c r="F182" s="51" t="str">
        <f t="shared" si="172"/>
        <v>INR Mn</v>
      </c>
      <c r="H182" s="64">
        <f t="shared" ref="H182:AM182" si="177">G182+H254</f>
        <v>0</v>
      </c>
      <c r="I182" s="64">
        <f t="shared" si="177"/>
        <v>0</v>
      </c>
      <c r="J182" s="64">
        <f t="shared" si="177"/>
        <v>0</v>
      </c>
      <c r="K182" s="64">
        <f t="shared" si="177"/>
        <v>0.71943912462951953</v>
      </c>
      <c r="L182" s="64">
        <f t="shared" si="177"/>
        <v>1.4388782492590391</v>
      </c>
      <c r="M182" s="64">
        <f t="shared" si="177"/>
        <v>2.1583173738885586</v>
      </c>
      <c r="N182" s="64">
        <f t="shared" si="177"/>
        <v>2.8777564985180781</v>
      </c>
      <c r="O182" s="64">
        <f t="shared" si="177"/>
        <v>4.3166347477771172</v>
      </c>
      <c r="P182" s="64">
        <f t="shared" si="177"/>
        <v>5.7555129970361563</v>
      </c>
      <c r="Q182" s="64">
        <f t="shared" si="177"/>
        <v>7.1943912462951953</v>
      </c>
      <c r="R182" s="64">
        <f t="shared" si="177"/>
        <v>8.6332694955542344</v>
      </c>
      <c r="S182" s="64">
        <f t="shared" si="177"/>
        <v>10.791586869442792</v>
      </c>
      <c r="T182" s="64">
        <f t="shared" si="177"/>
        <v>12.94990424333135</v>
      </c>
      <c r="U182" s="64">
        <f t="shared" si="177"/>
        <v>15.108221617219908</v>
      </c>
      <c r="V182" s="64">
        <f t="shared" si="177"/>
        <v>17.266538991108465</v>
      </c>
      <c r="W182" s="64">
        <f t="shared" si="177"/>
        <v>20.863734614256064</v>
      </c>
      <c r="X182" s="64">
        <f t="shared" si="177"/>
        <v>24.460930237403662</v>
      </c>
      <c r="Y182" s="64">
        <f t="shared" si="177"/>
        <v>28.058125860551261</v>
      </c>
      <c r="Z182" s="64">
        <f t="shared" si="177"/>
        <v>31.655321483698859</v>
      </c>
      <c r="AA182" s="64">
        <f t="shared" si="177"/>
        <v>38.849712729994053</v>
      </c>
      <c r="AB182" s="64">
        <f t="shared" si="177"/>
        <v>46.04410397628925</v>
      </c>
      <c r="AC182" s="64">
        <f t="shared" si="177"/>
        <v>53.238495222584447</v>
      </c>
      <c r="AD182" s="64">
        <f t="shared" si="177"/>
        <v>60.432886468879644</v>
      </c>
      <c r="AE182" s="64">
        <f t="shared" si="177"/>
        <v>67.627277715174841</v>
      </c>
      <c r="AF182" s="64">
        <f t="shared" si="177"/>
        <v>74.821668961470039</v>
      </c>
      <c r="AG182" s="64">
        <f t="shared" si="177"/>
        <v>82.016060207765236</v>
      </c>
      <c r="AH182" s="64">
        <f t="shared" si="177"/>
        <v>89.210451454060433</v>
      </c>
      <c r="AI182" s="64">
        <f t="shared" si="177"/>
        <v>96.40484270035563</v>
      </c>
      <c r="AJ182" s="64">
        <f t="shared" si="177"/>
        <v>103.59923394665083</v>
      </c>
      <c r="AK182" s="64">
        <f t="shared" si="177"/>
        <v>110.79362519294602</v>
      </c>
      <c r="AL182" s="64">
        <f t="shared" si="177"/>
        <v>117.98801643924122</v>
      </c>
      <c r="AM182" s="64">
        <f t="shared" si="177"/>
        <v>125.18240768553642</v>
      </c>
      <c r="AN182" s="64">
        <f t="shared" ref="AN182:BS182" si="178">AM182+AN254</f>
        <v>132.37679893183162</v>
      </c>
      <c r="AO182" s="64">
        <f t="shared" si="178"/>
        <v>139.57119017812681</v>
      </c>
      <c r="AP182" s="64">
        <f t="shared" si="178"/>
        <v>146.76558142442201</v>
      </c>
      <c r="AQ182" s="64">
        <f t="shared" si="178"/>
        <v>153.95997267071721</v>
      </c>
      <c r="AR182" s="64">
        <f t="shared" si="178"/>
        <v>161.1543639170124</v>
      </c>
      <c r="AS182" s="64">
        <f t="shared" si="178"/>
        <v>168.3487551633076</v>
      </c>
      <c r="AT182" s="64">
        <f t="shared" si="178"/>
        <v>175.5431464096028</v>
      </c>
      <c r="AU182" s="64">
        <f t="shared" si="178"/>
        <v>182.737537655898</v>
      </c>
      <c r="AV182" s="64">
        <f t="shared" si="178"/>
        <v>189.93192890219319</v>
      </c>
      <c r="AW182" s="64">
        <f t="shared" si="178"/>
        <v>197.12632014848839</v>
      </c>
      <c r="AX182" s="64">
        <f t="shared" si="178"/>
        <v>204.32071139478359</v>
      </c>
      <c r="AY182" s="64">
        <f t="shared" si="178"/>
        <v>211.51510264107878</v>
      </c>
      <c r="AZ182" s="64">
        <f t="shared" si="178"/>
        <v>218.70949388737398</v>
      </c>
      <c r="BA182" s="64">
        <f t="shared" si="178"/>
        <v>225.90388513366918</v>
      </c>
      <c r="BB182" s="64">
        <f t="shared" si="178"/>
        <v>233.09827637996437</v>
      </c>
      <c r="BC182" s="64">
        <f t="shared" si="178"/>
        <v>240.29266762625957</v>
      </c>
      <c r="BD182" s="64">
        <f t="shared" si="178"/>
        <v>247.48705887255477</v>
      </c>
      <c r="BE182" s="64">
        <f t="shared" si="178"/>
        <v>254.68145011884997</v>
      </c>
      <c r="BF182" s="64">
        <f t="shared" si="178"/>
        <v>261.87584136514516</v>
      </c>
      <c r="BG182" s="64">
        <f t="shared" si="178"/>
        <v>269.07023261144036</v>
      </c>
      <c r="BH182" s="64">
        <f t="shared" si="178"/>
        <v>276.26462385773556</v>
      </c>
      <c r="BI182" s="64">
        <f t="shared" si="178"/>
        <v>283.45901510403075</v>
      </c>
      <c r="BJ182" s="64">
        <f t="shared" si="178"/>
        <v>290.65340635032595</v>
      </c>
      <c r="BK182" s="64">
        <f t="shared" si="178"/>
        <v>297.84779759662115</v>
      </c>
      <c r="BL182" s="64">
        <f t="shared" si="178"/>
        <v>305.04218884291635</v>
      </c>
      <c r="BM182" s="64">
        <f t="shared" si="178"/>
        <v>312.23658008921154</v>
      </c>
      <c r="BN182" s="64">
        <f t="shared" si="178"/>
        <v>319.43097133550674</v>
      </c>
      <c r="BO182" s="64">
        <f t="shared" si="178"/>
        <v>326.62536258180194</v>
      </c>
      <c r="BP182" s="64">
        <f t="shared" si="178"/>
        <v>333.81975382809713</v>
      </c>
      <c r="BQ182" s="64">
        <f t="shared" si="178"/>
        <v>341.01414507439233</v>
      </c>
      <c r="BR182" s="64">
        <f t="shared" si="178"/>
        <v>348.20853632068753</v>
      </c>
      <c r="BS182" s="64">
        <f t="shared" si="178"/>
        <v>355.40292756698273</v>
      </c>
      <c r="BT182" s="64">
        <f t="shared" ref="BT182:CY182" si="179">BS182+BT254</f>
        <v>362.59731881327792</v>
      </c>
      <c r="BU182" s="64">
        <f t="shared" si="179"/>
        <v>369.79171005957312</v>
      </c>
      <c r="BV182" s="64">
        <f t="shared" si="179"/>
        <v>376.98610130586832</v>
      </c>
      <c r="BW182" s="64">
        <f t="shared" si="179"/>
        <v>384.18049255216351</v>
      </c>
      <c r="BX182" s="64">
        <f t="shared" si="179"/>
        <v>391.37488379845871</v>
      </c>
      <c r="BY182" s="64">
        <f t="shared" si="179"/>
        <v>398.56927504475391</v>
      </c>
      <c r="BZ182" s="64">
        <f t="shared" si="179"/>
        <v>405.76366629104911</v>
      </c>
      <c r="CA182" s="64">
        <f t="shared" si="179"/>
        <v>412.9580575373443</v>
      </c>
      <c r="CB182" s="64">
        <f t="shared" si="179"/>
        <v>420.1524487836395</v>
      </c>
      <c r="CC182" s="64">
        <f t="shared" si="179"/>
        <v>427.3468400299347</v>
      </c>
      <c r="CD182" s="64">
        <f t="shared" si="179"/>
        <v>434.54123127622989</v>
      </c>
      <c r="CE182" s="64">
        <f t="shared" si="179"/>
        <v>441.73562252252509</v>
      </c>
      <c r="CF182" s="64">
        <f t="shared" si="179"/>
        <v>448.93001376882029</v>
      </c>
      <c r="CG182" s="64">
        <f t="shared" si="179"/>
        <v>456.12440501511549</v>
      </c>
      <c r="CH182" s="64">
        <f t="shared" si="179"/>
        <v>463.31879626141068</v>
      </c>
      <c r="CI182" s="64">
        <f t="shared" si="179"/>
        <v>470.51318750770588</v>
      </c>
      <c r="CJ182" s="64">
        <f t="shared" si="179"/>
        <v>477.70757875400108</v>
      </c>
      <c r="CK182" s="64">
        <f t="shared" si="179"/>
        <v>484.90197000029627</v>
      </c>
      <c r="CL182" s="64">
        <f t="shared" si="179"/>
        <v>492.09636124659147</v>
      </c>
      <c r="CM182" s="64">
        <f t="shared" si="179"/>
        <v>499.29075249288667</v>
      </c>
      <c r="CN182" s="64">
        <f t="shared" si="179"/>
        <v>506.48514373918186</v>
      </c>
      <c r="CO182" s="64">
        <f t="shared" si="179"/>
        <v>513.67953498547706</v>
      </c>
      <c r="CP182" s="64">
        <f t="shared" si="179"/>
        <v>520.8739262317722</v>
      </c>
      <c r="CQ182" s="64">
        <f t="shared" si="179"/>
        <v>528.06831747806734</v>
      </c>
      <c r="CR182" s="64">
        <f t="shared" si="179"/>
        <v>535.26270872436248</v>
      </c>
      <c r="CS182" s="64">
        <f t="shared" si="179"/>
        <v>542.45709997065762</v>
      </c>
      <c r="CT182" s="64">
        <f t="shared" si="179"/>
        <v>549.65149121695276</v>
      </c>
      <c r="CU182" s="64">
        <f t="shared" si="179"/>
        <v>556.8458824632479</v>
      </c>
      <c r="CV182" s="64">
        <f t="shared" si="179"/>
        <v>564.04027370954304</v>
      </c>
      <c r="CW182" s="64">
        <f t="shared" si="179"/>
        <v>571.23466495583818</v>
      </c>
      <c r="CX182" s="64">
        <f t="shared" si="179"/>
        <v>578.42905620213332</v>
      </c>
      <c r="CY182" s="64">
        <f t="shared" si="179"/>
        <v>585.62344744842846</v>
      </c>
      <c r="CZ182" s="64">
        <f t="shared" ref="CZ182:DS182" si="180">CY182+CZ254</f>
        <v>592.8178386947236</v>
      </c>
      <c r="DA182" s="64">
        <f t="shared" si="180"/>
        <v>600.01222994101875</v>
      </c>
      <c r="DB182" s="64">
        <f t="shared" si="180"/>
        <v>607.20662118731389</v>
      </c>
      <c r="DC182" s="64">
        <f t="shared" si="180"/>
        <v>614.40101243360903</v>
      </c>
      <c r="DD182" s="64">
        <f t="shared" si="180"/>
        <v>621.59540367990417</v>
      </c>
      <c r="DE182" s="64">
        <f t="shared" si="180"/>
        <v>628.78979492619931</v>
      </c>
      <c r="DF182" s="64">
        <f t="shared" si="180"/>
        <v>635.98418617249445</v>
      </c>
      <c r="DG182" s="64">
        <f t="shared" si="180"/>
        <v>643.17857741878959</v>
      </c>
      <c r="DH182" s="64">
        <f t="shared" si="180"/>
        <v>650.37296866508473</v>
      </c>
      <c r="DI182" s="64">
        <f t="shared" si="180"/>
        <v>657.56735991137987</v>
      </c>
      <c r="DJ182" s="64">
        <f t="shared" si="180"/>
        <v>664.76175115767501</v>
      </c>
      <c r="DK182" s="64">
        <f t="shared" si="180"/>
        <v>671.95614240397015</v>
      </c>
      <c r="DL182" s="64">
        <f t="shared" si="180"/>
        <v>679.15053365026529</v>
      </c>
      <c r="DM182" s="64">
        <f t="shared" si="180"/>
        <v>686.34492489656043</v>
      </c>
      <c r="DN182" s="64">
        <f t="shared" si="180"/>
        <v>693.53931614285557</v>
      </c>
      <c r="DO182" s="64">
        <f t="shared" si="180"/>
        <v>700.73370738915071</v>
      </c>
      <c r="DP182" s="64">
        <f t="shared" si="180"/>
        <v>707.92809863544585</v>
      </c>
      <c r="DQ182" s="64">
        <f t="shared" si="180"/>
        <v>715.12248988174099</v>
      </c>
      <c r="DR182" s="64">
        <f t="shared" si="180"/>
        <v>722.31688112803613</v>
      </c>
      <c r="DS182" s="64">
        <f t="shared" si="180"/>
        <v>729.51127237433127</v>
      </c>
    </row>
    <row r="183" spans="2:123" x14ac:dyDescent="0.3"/>
    <row r="184" spans="2:123" ht="14.5" thickBot="1" x14ac:dyDescent="0.35">
      <c r="D184" s="61" t="s">
        <v>96</v>
      </c>
      <c r="E184" s="61"/>
      <c r="F184" s="62" t="str">
        <f>F180</f>
        <v>INR Mn</v>
      </c>
      <c r="G184" s="62"/>
      <c r="H184" s="63">
        <f t="shared" ref="H184:AM184" si="181">SUM(H177:H183)</f>
        <v>0</v>
      </c>
      <c r="I184" s="63">
        <f t="shared" si="181"/>
        <v>0</v>
      </c>
      <c r="J184" s="63">
        <f t="shared" si="181"/>
        <v>0</v>
      </c>
      <c r="K184" s="63">
        <f t="shared" si="181"/>
        <v>155.4474727338966</v>
      </c>
      <c r="L184" s="63">
        <f t="shared" si="181"/>
        <v>310.89494546779321</v>
      </c>
      <c r="M184" s="63">
        <f t="shared" si="181"/>
        <v>466.34241820168972</v>
      </c>
      <c r="N184" s="63">
        <f t="shared" si="181"/>
        <v>621.78989093558641</v>
      </c>
      <c r="O184" s="63">
        <f t="shared" si="181"/>
        <v>932.68483640337945</v>
      </c>
      <c r="P184" s="63">
        <f t="shared" si="181"/>
        <v>1243.5797818711728</v>
      </c>
      <c r="Q184" s="63">
        <f t="shared" si="181"/>
        <v>1554.474727338966</v>
      </c>
      <c r="R184" s="63">
        <f t="shared" si="181"/>
        <v>1865.3696728067591</v>
      </c>
      <c r="S184" s="63">
        <f t="shared" si="181"/>
        <v>2331.7120910084491</v>
      </c>
      <c r="T184" s="63">
        <f t="shared" si="181"/>
        <v>2798.0545092101383</v>
      </c>
      <c r="U184" s="63">
        <f t="shared" si="181"/>
        <v>3264.3969274118281</v>
      </c>
      <c r="V184" s="63">
        <f t="shared" si="181"/>
        <v>3730.7393456135178</v>
      </c>
      <c r="W184" s="63">
        <f t="shared" si="181"/>
        <v>4507.9767092830007</v>
      </c>
      <c r="X184" s="63">
        <f t="shared" si="181"/>
        <v>5285.2140729524845</v>
      </c>
      <c r="Y184" s="63">
        <f t="shared" si="181"/>
        <v>6062.4514366219673</v>
      </c>
      <c r="Z184" s="63">
        <f t="shared" si="181"/>
        <v>6839.6888002914493</v>
      </c>
      <c r="AA184" s="63">
        <f t="shared" si="181"/>
        <v>8394.1635276304169</v>
      </c>
      <c r="AB184" s="63">
        <f t="shared" si="181"/>
        <v>9948.6382549693808</v>
      </c>
      <c r="AC184" s="63">
        <f t="shared" si="181"/>
        <v>11503.112982308345</v>
      </c>
      <c r="AD184" s="63">
        <f t="shared" si="181"/>
        <v>13057.58770964731</v>
      </c>
      <c r="AE184" s="63">
        <f t="shared" si="181"/>
        <v>14612.062436986278</v>
      </c>
      <c r="AF184" s="63">
        <f t="shared" si="181"/>
        <v>16166.537164325242</v>
      </c>
      <c r="AG184" s="63">
        <f t="shared" si="181"/>
        <v>17721.011891664206</v>
      </c>
      <c r="AH184" s="63">
        <f t="shared" si="181"/>
        <v>19275.486619003172</v>
      </c>
      <c r="AI184" s="63">
        <f t="shared" si="181"/>
        <v>20829.961346342141</v>
      </c>
      <c r="AJ184" s="63">
        <f t="shared" si="181"/>
        <v>22384.43607368111</v>
      </c>
      <c r="AK184" s="63">
        <f t="shared" si="181"/>
        <v>23938.910801020076</v>
      </c>
      <c r="AL184" s="63">
        <f t="shared" si="181"/>
        <v>25493.385528359046</v>
      </c>
      <c r="AM184" s="63">
        <f t="shared" si="181"/>
        <v>27047.860255698015</v>
      </c>
      <c r="AN184" s="63">
        <f t="shared" ref="AN184:BS184" si="182">SUM(AN177:AN183)</f>
        <v>28602.334983036981</v>
      </c>
      <c r="AO184" s="63">
        <f t="shared" si="182"/>
        <v>30156.809710375946</v>
      </c>
      <c r="AP184" s="63">
        <f t="shared" si="182"/>
        <v>31711.284437714916</v>
      </c>
      <c r="AQ184" s="63">
        <f t="shared" si="182"/>
        <v>33265.759165053882</v>
      </c>
      <c r="AR184" s="63">
        <f t="shared" si="182"/>
        <v>34820.233892392855</v>
      </c>
      <c r="AS184" s="63">
        <f t="shared" si="182"/>
        <v>36374.708619731813</v>
      </c>
      <c r="AT184" s="63">
        <f t="shared" si="182"/>
        <v>37929.183347070786</v>
      </c>
      <c r="AU184" s="63">
        <f t="shared" si="182"/>
        <v>39483.658074409752</v>
      </c>
      <c r="AV184" s="63">
        <f t="shared" si="182"/>
        <v>41038.132801748725</v>
      </c>
      <c r="AW184" s="63">
        <f t="shared" si="182"/>
        <v>42592.607529087691</v>
      </c>
      <c r="AX184" s="63">
        <f t="shared" si="182"/>
        <v>44147.082256426664</v>
      </c>
      <c r="AY184" s="63">
        <f t="shared" si="182"/>
        <v>45701.556983765622</v>
      </c>
      <c r="AZ184" s="63">
        <f t="shared" si="182"/>
        <v>47256.031711104588</v>
      </c>
      <c r="BA184" s="63">
        <f t="shared" si="182"/>
        <v>48810.506438443554</v>
      </c>
      <c r="BB184" s="63">
        <f t="shared" si="182"/>
        <v>50364.981165782519</v>
      </c>
      <c r="BC184" s="63">
        <f t="shared" si="182"/>
        <v>51919.455893121492</v>
      </c>
      <c r="BD184" s="63">
        <f t="shared" si="182"/>
        <v>53473.930620460458</v>
      </c>
      <c r="BE184" s="63">
        <f t="shared" si="182"/>
        <v>55028.405347799431</v>
      </c>
      <c r="BF184" s="63">
        <f t="shared" si="182"/>
        <v>56582.88007513839</v>
      </c>
      <c r="BG184" s="63">
        <f t="shared" si="182"/>
        <v>58137.354802477363</v>
      </c>
      <c r="BH184" s="63">
        <f t="shared" si="182"/>
        <v>59691.829529816328</v>
      </c>
      <c r="BI184" s="63">
        <f t="shared" si="182"/>
        <v>61246.304257155301</v>
      </c>
      <c r="BJ184" s="63">
        <f t="shared" si="182"/>
        <v>62800.778984494267</v>
      </c>
      <c r="BK184" s="63">
        <f t="shared" si="182"/>
        <v>64355.25371183324</v>
      </c>
      <c r="BL184" s="63">
        <f t="shared" si="182"/>
        <v>65909.728439172206</v>
      </c>
      <c r="BM184" s="63">
        <f t="shared" si="182"/>
        <v>67464.203166511172</v>
      </c>
      <c r="BN184" s="63">
        <f t="shared" si="182"/>
        <v>69018.677893850137</v>
      </c>
      <c r="BO184" s="63">
        <f t="shared" si="182"/>
        <v>70573.152621189103</v>
      </c>
      <c r="BP184" s="63">
        <f t="shared" si="182"/>
        <v>72127.627348528069</v>
      </c>
      <c r="BQ184" s="63">
        <f t="shared" si="182"/>
        <v>73682.102075867049</v>
      </c>
      <c r="BR184" s="63">
        <f t="shared" si="182"/>
        <v>75236.576803206</v>
      </c>
      <c r="BS184" s="63">
        <f t="shared" si="182"/>
        <v>76791.051530544981</v>
      </c>
      <c r="BT184" s="63">
        <f t="shared" ref="BT184:CY184" si="183">SUM(BT177:BT183)</f>
        <v>78345.526257883947</v>
      </c>
      <c r="BU184" s="63">
        <f t="shared" si="183"/>
        <v>79900.000985222912</v>
      </c>
      <c r="BV184" s="63">
        <f t="shared" si="183"/>
        <v>81454.475712561878</v>
      </c>
      <c r="BW184" s="63">
        <f t="shared" si="183"/>
        <v>83008.950439900844</v>
      </c>
      <c r="BX184" s="63">
        <f t="shared" si="183"/>
        <v>84563.425167239824</v>
      </c>
      <c r="BY184" s="63">
        <f t="shared" si="183"/>
        <v>86117.89989457879</v>
      </c>
      <c r="BZ184" s="63">
        <f t="shared" si="183"/>
        <v>87672.374621917741</v>
      </c>
      <c r="CA184" s="63">
        <f t="shared" si="183"/>
        <v>89226.849349256707</v>
      </c>
      <c r="CB184" s="63">
        <f t="shared" si="183"/>
        <v>90781.324076595687</v>
      </c>
      <c r="CC184" s="63">
        <f t="shared" si="183"/>
        <v>92335.798803934653</v>
      </c>
      <c r="CD184" s="63">
        <f t="shared" si="183"/>
        <v>93890.273531273619</v>
      </c>
      <c r="CE184" s="63">
        <f t="shared" si="183"/>
        <v>95444.748258612584</v>
      </c>
      <c r="CF184" s="63">
        <f t="shared" si="183"/>
        <v>96999.222985951565</v>
      </c>
      <c r="CG184" s="63">
        <f t="shared" si="183"/>
        <v>98553.697713290516</v>
      </c>
      <c r="CH184" s="63">
        <f t="shared" si="183"/>
        <v>100108.1724406295</v>
      </c>
      <c r="CI184" s="63">
        <f t="shared" si="183"/>
        <v>101662.64716796846</v>
      </c>
      <c r="CJ184" s="63">
        <f t="shared" si="183"/>
        <v>103217.12189530743</v>
      </c>
      <c r="CK184" s="63">
        <f t="shared" si="183"/>
        <v>104771.59662264639</v>
      </c>
      <c r="CL184" s="63">
        <f t="shared" si="183"/>
        <v>106326.07134998536</v>
      </c>
      <c r="CM184" s="63">
        <f t="shared" si="183"/>
        <v>107733.60609102502</v>
      </c>
      <c r="CN184" s="63">
        <f t="shared" si="183"/>
        <v>109141.14083206467</v>
      </c>
      <c r="CO184" s="63">
        <f t="shared" si="183"/>
        <v>110548.67557310431</v>
      </c>
      <c r="CP184" s="63">
        <f t="shared" si="183"/>
        <v>111956.21031414396</v>
      </c>
      <c r="CQ184" s="63">
        <f t="shared" si="183"/>
        <v>113216.80506888431</v>
      </c>
      <c r="CR184" s="63">
        <f t="shared" si="183"/>
        <v>114477.39982362464</v>
      </c>
      <c r="CS184" s="63">
        <f t="shared" si="183"/>
        <v>115737.99457836497</v>
      </c>
      <c r="CT184" s="63">
        <f t="shared" si="183"/>
        <v>116998.58933310531</v>
      </c>
      <c r="CU184" s="63">
        <f t="shared" si="183"/>
        <v>118112.24410154634</v>
      </c>
      <c r="CV184" s="63">
        <f t="shared" si="183"/>
        <v>119225.89886998734</v>
      </c>
      <c r="CW184" s="63">
        <f t="shared" si="183"/>
        <v>120339.55363842836</v>
      </c>
      <c r="CX184" s="63">
        <f t="shared" si="183"/>
        <v>121453.20840686939</v>
      </c>
      <c r="CY184" s="63">
        <f t="shared" si="183"/>
        <v>122272.98320271178</v>
      </c>
      <c r="CZ184" s="63">
        <f t="shared" ref="CZ184:DS184" si="184">SUM(CZ177:CZ183)</f>
        <v>123092.75799855417</v>
      </c>
      <c r="DA184" s="63">
        <f t="shared" si="184"/>
        <v>123912.53279439655</v>
      </c>
      <c r="DB184" s="63">
        <f t="shared" si="184"/>
        <v>124732.30759023895</v>
      </c>
      <c r="DC184" s="63">
        <f t="shared" si="184"/>
        <v>124817.38245458477</v>
      </c>
      <c r="DD184" s="63">
        <f t="shared" si="184"/>
        <v>124902.4573189306</v>
      </c>
      <c r="DE184" s="63">
        <f t="shared" si="184"/>
        <v>124987.5321832764</v>
      </c>
      <c r="DF184" s="63">
        <f t="shared" si="184"/>
        <v>125072.60704762224</v>
      </c>
      <c r="DG184" s="63">
        <f t="shared" si="184"/>
        <v>125157.68191196806</v>
      </c>
      <c r="DH184" s="63">
        <f t="shared" si="184"/>
        <v>125242.75677631388</v>
      </c>
      <c r="DI184" s="63">
        <f t="shared" si="184"/>
        <v>125327.8316406597</v>
      </c>
      <c r="DJ184" s="63">
        <f t="shared" si="184"/>
        <v>125412.90650500552</v>
      </c>
      <c r="DK184" s="63">
        <f t="shared" si="184"/>
        <v>125497.98136935134</v>
      </c>
      <c r="DL184" s="63">
        <f t="shared" si="184"/>
        <v>125583.05623369716</v>
      </c>
      <c r="DM184" s="63">
        <f t="shared" si="184"/>
        <v>125668.131098043</v>
      </c>
      <c r="DN184" s="63">
        <f t="shared" si="184"/>
        <v>125753.20596238882</v>
      </c>
      <c r="DO184" s="63">
        <f t="shared" si="184"/>
        <v>125838.28082673464</v>
      </c>
      <c r="DP184" s="63">
        <f t="shared" si="184"/>
        <v>125923.35569108046</v>
      </c>
      <c r="DQ184" s="63">
        <f t="shared" si="184"/>
        <v>126008.4305554263</v>
      </c>
      <c r="DR184" s="63">
        <f t="shared" si="184"/>
        <v>126093.5054197721</v>
      </c>
      <c r="DS184" s="63">
        <f t="shared" si="184"/>
        <v>126178.58028411794</v>
      </c>
    </row>
    <row r="185" spans="2:123" ht="14.5" thickTop="1" x14ac:dyDescent="0.3"/>
    <row r="186" spans="2:123" x14ac:dyDescent="0.3">
      <c r="B186" s="6" t="s">
        <v>208</v>
      </c>
    </row>
    <row r="187" spans="2:123" x14ac:dyDescent="0.3">
      <c r="D187" s="12" t="str">
        <f>D177</f>
        <v>Plant &amp; Equipment</v>
      </c>
      <c r="F187" s="51" t="str">
        <f>F184</f>
        <v>INR Mn</v>
      </c>
      <c r="H187" s="64">
        <f>H167-H177</f>
        <v>1354.2320060000002</v>
      </c>
      <c r="I187" s="64">
        <f t="shared" ref="I187:BT187" si="185">I167-I177</f>
        <v>8125.3920360000002</v>
      </c>
      <c r="J187" s="64">
        <f t="shared" si="185"/>
        <v>13542.320060000002</v>
      </c>
      <c r="K187" s="64">
        <f t="shared" si="185"/>
        <v>11608.258917645831</v>
      </c>
      <c r="L187" s="64">
        <f t="shared" si="185"/>
        <v>12815.550937346517</v>
      </c>
      <c r="M187" s="64">
        <f t="shared" si="185"/>
        <v>19439.770981047201</v>
      </c>
      <c r="N187" s="64">
        <f t="shared" si="185"/>
        <v>24709.759018747889</v>
      </c>
      <c r="O187" s="64">
        <f t="shared" si="185"/>
        <v>22628.757890094406</v>
      </c>
      <c r="P187" s="64">
        <f t="shared" si="185"/>
        <v>23689.10992349578</v>
      </c>
      <c r="Q187" s="64">
        <f t="shared" si="185"/>
        <v>30166.389980897147</v>
      </c>
      <c r="R187" s="64">
        <f t="shared" si="185"/>
        <v>35289.438032298523</v>
      </c>
      <c r="S187" s="64">
        <f t="shared" si="185"/>
        <v>33061.496917345721</v>
      </c>
      <c r="T187" s="64">
        <f t="shared" si="185"/>
        <v>35329.140970447785</v>
      </c>
      <c r="U187" s="64">
        <f t="shared" si="185"/>
        <v>48430.641071549842</v>
      </c>
      <c r="V187" s="64">
        <f t="shared" si="185"/>
        <v>58823.677160651896</v>
      </c>
      <c r="W187" s="64">
        <f t="shared" si="185"/>
        <v>54514.734917045615</v>
      </c>
      <c r="X187" s="64">
        <f t="shared" si="185"/>
        <v>60551.195015549049</v>
      </c>
      <c r="Y187" s="64">
        <f t="shared" si="185"/>
        <v>93672.295234052464</v>
      </c>
      <c r="Z187" s="64">
        <f t="shared" si="185"/>
        <v>120022.2354225559</v>
      </c>
      <c r="AA187" s="64">
        <f t="shared" si="185"/>
        <v>109617.22977928848</v>
      </c>
      <c r="AB187" s="64">
        <f t="shared" si="185"/>
        <v>108147.82991629533</v>
      </c>
      <c r="AC187" s="64">
        <f t="shared" si="185"/>
        <v>106678.43005330219</v>
      </c>
      <c r="AD187" s="64">
        <f t="shared" si="185"/>
        <v>105209.03019030904</v>
      </c>
      <c r="AE187" s="64">
        <f t="shared" si="185"/>
        <v>103739.63032731591</v>
      </c>
      <c r="AF187" s="64">
        <f t="shared" si="185"/>
        <v>102270.23046432277</v>
      </c>
      <c r="AG187" s="64">
        <f t="shared" si="185"/>
        <v>100800.83060132962</v>
      </c>
      <c r="AH187" s="64">
        <f t="shared" si="185"/>
        <v>99331.430738336479</v>
      </c>
      <c r="AI187" s="64">
        <f t="shared" si="185"/>
        <v>97862.030875343335</v>
      </c>
      <c r="AJ187" s="64">
        <f t="shared" si="185"/>
        <v>96392.63101235019</v>
      </c>
      <c r="AK187" s="64">
        <f t="shared" si="185"/>
        <v>94923.231149357045</v>
      </c>
      <c r="AL187" s="64">
        <f t="shared" si="185"/>
        <v>93453.8312863639</v>
      </c>
      <c r="AM187" s="64">
        <f t="shared" si="185"/>
        <v>91984.431423370756</v>
      </c>
      <c r="AN187" s="64">
        <f t="shared" si="185"/>
        <v>90515.031560377611</v>
      </c>
      <c r="AO187" s="64">
        <f t="shared" si="185"/>
        <v>89045.631697384466</v>
      </c>
      <c r="AP187" s="64">
        <f t="shared" si="185"/>
        <v>87576.231834391321</v>
      </c>
      <c r="AQ187" s="64">
        <f t="shared" si="185"/>
        <v>86106.831971398176</v>
      </c>
      <c r="AR187" s="64">
        <f t="shared" si="185"/>
        <v>84637.432108405032</v>
      </c>
      <c r="AS187" s="64">
        <f t="shared" si="185"/>
        <v>83168.032245411887</v>
      </c>
      <c r="AT187" s="64">
        <f t="shared" si="185"/>
        <v>81698.632382418742</v>
      </c>
      <c r="AU187" s="64">
        <f t="shared" si="185"/>
        <v>80229.232519425597</v>
      </c>
      <c r="AV187" s="64">
        <f t="shared" si="185"/>
        <v>78759.832656432452</v>
      </c>
      <c r="AW187" s="64">
        <f t="shared" si="185"/>
        <v>77290.432793439308</v>
      </c>
      <c r="AX187" s="64">
        <f t="shared" si="185"/>
        <v>75821.032930446163</v>
      </c>
      <c r="AY187" s="64">
        <f t="shared" si="185"/>
        <v>74351.633067453018</v>
      </c>
      <c r="AZ187" s="64">
        <f t="shared" si="185"/>
        <v>72882.233204459873</v>
      </c>
      <c r="BA187" s="64">
        <f t="shared" si="185"/>
        <v>71412.833341466729</v>
      </c>
      <c r="BB187" s="64">
        <f t="shared" si="185"/>
        <v>69943.433478473584</v>
      </c>
      <c r="BC187" s="64">
        <f t="shared" si="185"/>
        <v>68474.033615480439</v>
      </c>
      <c r="BD187" s="64">
        <f t="shared" si="185"/>
        <v>67004.633752487294</v>
      </c>
      <c r="BE187" s="64">
        <f t="shared" si="185"/>
        <v>65535.233889494149</v>
      </c>
      <c r="BF187" s="64">
        <f t="shared" si="185"/>
        <v>64065.834026501005</v>
      </c>
      <c r="BG187" s="64">
        <f t="shared" si="185"/>
        <v>62596.43416350786</v>
      </c>
      <c r="BH187" s="64">
        <f t="shared" si="185"/>
        <v>61127.034300514715</v>
      </c>
      <c r="BI187" s="64">
        <f t="shared" si="185"/>
        <v>59657.63443752157</v>
      </c>
      <c r="BJ187" s="64">
        <f t="shared" si="185"/>
        <v>58188.234574528426</v>
      </c>
      <c r="BK187" s="64">
        <f t="shared" si="185"/>
        <v>56718.834711535281</v>
      </c>
      <c r="BL187" s="64">
        <f t="shared" si="185"/>
        <v>55249.434848542136</v>
      </c>
      <c r="BM187" s="64">
        <f t="shared" si="185"/>
        <v>53780.034985548991</v>
      </c>
      <c r="BN187" s="64">
        <f t="shared" si="185"/>
        <v>52310.635122555846</v>
      </c>
      <c r="BO187" s="64">
        <f t="shared" si="185"/>
        <v>50841.235259562702</v>
      </c>
      <c r="BP187" s="64">
        <f t="shared" si="185"/>
        <v>49371.835396569557</v>
      </c>
      <c r="BQ187" s="64">
        <f t="shared" si="185"/>
        <v>47902.435533576412</v>
      </c>
      <c r="BR187" s="64">
        <f t="shared" si="185"/>
        <v>46433.035670583267</v>
      </c>
      <c r="BS187" s="64">
        <f t="shared" si="185"/>
        <v>44963.635807590123</v>
      </c>
      <c r="BT187" s="64">
        <f t="shared" si="185"/>
        <v>43494.235944596978</v>
      </c>
      <c r="BU187" s="64">
        <f t="shared" ref="BU187:DS187" si="186">BU167-BU177</f>
        <v>42024.836081603833</v>
      </c>
      <c r="BV187" s="64">
        <f t="shared" si="186"/>
        <v>40555.436218610688</v>
      </c>
      <c r="BW187" s="64">
        <f t="shared" si="186"/>
        <v>39086.036355617543</v>
      </c>
      <c r="BX187" s="64">
        <f t="shared" si="186"/>
        <v>37616.636492624399</v>
      </c>
      <c r="BY187" s="64">
        <f t="shared" si="186"/>
        <v>36147.236629631254</v>
      </c>
      <c r="BZ187" s="64">
        <f t="shared" si="186"/>
        <v>34677.836766638109</v>
      </c>
      <c r="CA187" s="64">
        <f t="shared" si="186"/>
        <v>33208.436903644964</v>
      </c>
      <c r="CB187" s="64">
        <f t="shared" si="186"/>
        <v>31739.03704065182</v>
      </c>
      <c r="CC187" s="64">
        <f t="shared" si="186"/>
        <v>30269.637177658675</v>
      </c>
      <c r="CD187" s="64">
        <f t="shared" si="186"/>
        <v>28800.23731466553</v>
      </c>
      <c r="CE187" s="64">
        <f t="shared" si="186"/>
        <v>27330.837451672385</v>
      </c>
      <c r="CF187" s="64">
        <f t="shared" si="186"/>
        <v>25861.43758867924</v>
      </c>
      <c r="CG187" s="64">
        <f t="shared" si="186"/>
        <v>24392.037725686096</v>
      </c>
      <c r="CH187" s="64">
        <f t="shared" si="186"/>
        <v>22922.637862692951</v>
      </c>
      <c r="CI187" s="64">
        <f t="shared" si="186"/>
        <v>21453.237999699806</v>
      </c>
      <c r="CJ187" s="64">
        <f t="shared" si="186"/>
        <v>19983.838136706661</v>
      </c>
      <c r="CK187" s="64">
        <f t="shared" si="186"/>
        <v>18514.438273713517</v>
      </c>
      <c r="CL187" s="64">
        <f t="shared" si="186"/>
        <v>17045.038410720372</v>
      </c>
      <c r="CM187" s="64">
        <f t="shared" si="186"/>
        <v>15722.578534026543</v>
      </c>
      <c r="CN187" s="64">
        <f t="shared" si="186"/>
        <v>14400.118657332714</v>
      </c>
      <c r="CO187" s="64">
        <f t="shared" si="186"/>
        <v>13077.658780638885</v>
      </c>
      <c r="CP187" s="64">
        <f t="shared" si="186"/>
        <v>11755.198903945056</v>
      </c>
      <c r="CQ187" s="64">
        <f t="shared" si="186"/>
        <v>10579.679013550543</v>
      </c>
      <c r="CR187" s="64">
        <f t="shared" si="186"/>
        <v>9404.1591231560305</v>
      </c>
      <c r="CS187" s="64">
        <f t="shared" si="186"/>
        <v>8228.6392327615176</v>
      </c>
      <c r="CT187" s="64">
        <f t="shared" si="186"/>
        <v>7053.1193423670047</v>
      </c>
      <c r="CU187" s="64">
        <f t="shared" si="186"/>
        <v>6024.5394382718077</v>
      </c>
      <c r="CV187" s="64">
        <f t="shared" si="186"/>
        <v>4995.9595341766108</v>
      </c>
      <c r="CW187" s="64">
        <f t="shared" si="186"/>
        <v>3967.3796300814138</v>
      </c>
      <c r="CX187" s="64">
        <f t="shared" si="186"/>
        <v>2938.7997259862168</v>
      </c>
      <c r="CY187" s="64">
        <f t="shared" si="186"/>
        <v>2204.0997944896517</v>
      </c>
      <c r="CZ187" s="64">
        <f t="shared" si="186"/>
        <v>1469.3998629930866</v>
      </c>
      <c r="DA187" s="64">
        <f t="shared" si="186"/>
        <v>734.69993149652146</v>
      </c>
      <c r="DB187" s="64">
        <f t="shared" si="186"/>
        <v>0</v>
      </c>
      <c r="DC187" s="64">
        <f t="shared" si="186"/>
        <v>0</v>
      </c>
      <c r="DD187" s="64">
        <f t="shared" si="186"/>
        <v>0</v>
      </c>
      <c r="DE187" s="64">
        <f t="shared" si="186"/>
        <v>0</v>
      </c>
      <c r="DF187" s="64">
        <f t="shared" si="186"/>
        <v>0</v>
      </c>
      <c r="DG187" s="64">
        <f t="shared" si="186"/>
        <v>0</v>
      </c>
      <c r="DH187" s="64">
        <f t="shared" si="186"/>
        <v>0</v>
      </c>
      <c r="DI187" s="64">
        <f t="shared" si="186"/>
        <v>0</v>
      </c>
      <c r="DJ187" s="64">
        <f t="shared" si="186"/>
        <v>0</v>
      </c>
      <c r="DK187" s="64">
        <f t="shared" si="186"/>
        <v>0</v>
      </c>
      <c r="DL187" s="64">
        <f t="shared" si="186"/>
        <v>0</v>
      </c>
      <c r="DM187" s="64">
        <f t="shared" si="186"/>
        <v>0</v>
      </c>
      <c r="DN187" s="64">
        <f t="shared" si="186"/>
        <v>0</v>
      </c>
      <c r="DO187" s="64">
        <f t="shared" si="186"/>
        <v>0</v>
      </c>
      <c r="DP187" s="64">
        <f t="shared" si="186"/>
        <v>0</v>
      </c>
      <c r="DQ187" s="64">
        <f t="shared" si="186"/>
        <v>0</v>
      </c>
      <c r="DR187" s="64">
        <f t="shared" si="186"/>
        <v>0</v>
      </c>
      <c r="DS187" s="64">
        <f t="shared" si="186"/>
        <v>0</v>
      </c>
    </row>
    <row r="188" spans="2:123" x14ac:dyDescent="0.3">
      <c r="D188" s="12" t="str">
        <f>D178</f>
        <v>Technological &amp; Service Fee</v>
      </c>
      <c r="F188" s="51" t="str">
        <f>F187</f>
        <v>INR Mn</v>
      </c>
      <c r="H188" s="64">
        <f t="shared" ref="H188:BS188" si="187">H168-H178</f>
        <v>0</v>
      </c>
      <c r="I188" s="64">
        <f t="shared" si="187"/>
        <v>0</v>
      </c>
      <c r="J188" s="64">
        <f t="shared" si="187"/>
        <v>0</v>
      </c>
      <c r="K188" s="64">
        <f t="shared" si="187"/>
        <v>0</v>
      </c>
      <c r="L188" s="64">
        <f t="shared" si="187"/>
        <v>0</v>
      </c>
      <c r="M188" s="64">
        <f t="shared" si="187"/>
        <v>0</v>
      </c>
      <c r="N188" s="64">
        <f t="shared" si="187"/>
        <v>0</v>
      </c>
      <c r="O188" s="64">
        <f t="shared" si="187"/>
        <v>0</v>
      </c>
      <c r="P188" s="64">
        <f t="shared" si="187"/>
        <v>0</v>
      </c>
      <c r="Q188" s="64">
        <f t="shared" si="187"/>
        <v>0</v>
      </c>
      <c r="R188" s="64">
        <f t="shared" si="187"/>
        <v>0</v>
      </c>
      <c r="S188" s="64">
        <f t="shared" si="187"/>
        <v>0</v>
      </c>
      <c r="T188" s="64">
        <f t="shared" si="187"/>
        <v>0</v>
      </c>
      <c r="U188" s="64">
        <f t="shared" si="187"/>
        <v>0</v>
      </c>
      <c r="V188" s="64">
        <f t="shared" si="187"/>
        <v>0</v>
      </c>
      <c r="W188" s="64">
        <f t="shared" si="187"/>
        <v>0</v>
      </c>
      <c r="X188" s="64">
        <f t="shared" si="187"/>
        <v>0</v>
      </c>
      <c r="Y188" s="64">
        <f t="shared" si="187"/>
        <v>0</v>
      </c>
      <c r="Z188" s="64">
        <f t="shared" si="187"/>
        <v>0</v>
      </c>
      <c r="AA188" s="64">
        <f t="shared" si="187"/>
        <v>0</v>
      </c>
      <c r="AB188" s="64">
        <f t="shared" si="187"/>
        <v>0</v>
      </c>
      <c r="AC188" s="64">
        <f t="shared" si="187"/>
        <v>0</v>
      </c>
      <c r="AD188" s="64">
        <f t="shared" si="187"/>
        <v>0</v>
      </c>
      <c r="AE188" s="64">
        <f t="shared" si="187"/>
        <v>0</v>
      </c>
      <c r="AF188" s="64">
        <f t="shared" si="187"/>
        <v>0</v>
      </c>
      <c r="AG188" s="64">
        <f t="shared" si="187"/>
        <v>0</v>
      </c>
      <c r="AH188" s="64">
        <f t="shared" si="187"/>
        <v>0</v>
      </c>
      <c r="AI188" s="64">
        <f t="shared" si="187"/>
        <v>0</v>
      </c>
      <c r="AJ188" s="64">
        <f t="shared" si="187"/>
        <v>0</v>
      </c>
      <c r="AK188" s="64">
        <f t="shared" si="187"/>
        <v>0</v>
      </c>
      <c r="AL188" s="64">
        <f t="shared" si="187"/>
        <v>0</v>
      </c>
      <c r="AM188" s="64">
        <f t="shared" si="187"/>
        <v>0</v>
      </c>
      <c r="AN188" s="64">
        <f t="shared" si="187"/>
        <v>0</v>
      </c>
      <c r="AO188" s="64">
        <f t="shared" si="187"/>
        <v>0</v>
      </c>
      <c r="AP188" s="64">
        <f t="shared" si="187"/>
        <v>0</v>
      </c>
      <c r="AQ188" s="64">
        <f t="shared" si="187"/>
        <v>0</v>
      </c>
      <c r="AR188" s="64">
        <f t="shared" si="187"/>
        <v>0</v>
      </c>
      <c r="AS188" s="64">
        <f t="shared" si="187"/>
        <v>0</v>
      </c>
      <c r="AT188" s="64">
        <f t="shared" si="187"/>
        <v>0</v>
      </c>
      <c r="AU188" s="64">
        <f t="shared" si="187"/>
        <v>0</v>
      </c>
      <c r="AV188" s="64">
        <f t="shared" si="187"/>
        <v>0</v>
      </c>
      <c r="AW188" s="64">
        <f t="shared" si="187"/>
        <v>0</v>
      </c>
      <c r="AX188" s="64">
        <f t="shared" si="187"/>
        <v>0</v>
      </c>
      <c r="AY188" s="64">
        <f t="shared" si="187"/>
        <v>0</v>
      </c>
      <c r="AZ188" s="64">
        <f t="shared" si="187"/>
        <v>0</v>
      </c>
      <c r="BA188" s="64">
        <f t="shared" si="187"/>
        <v>0</v>
      </c>
      <c r="BB188" s="64">
        <f t="shared" si="187"/>
        <v>0</v>
      </c>
      <c r="BC188" s="64">
        <f t="shared" si="187"/>
        <v>0</v>
      </c>
      <c r="BD188" s="64">
        <f t="shared" si="187"/>
        <v>0</v>
      </c>
      <c r="BE188" s="64">
        <f t="shared" si="187"/>
        <v>0</v>
      </c>
      <c r="BF188" s="64">
        <f t="shared" si="187"/>
        <v>0</v>
      </c>
      <c r="BG188" s="64">
        <f t="shared" si="187"/>
        <v>0</v>
      </c>
      <c r="BH188" s="64">
        <f t="shared" si="187"/>
        <v>0</v>
      </c>
      <c r="BI188" s="64">
        <f t="shared" si="187"/>
        <v>0</v>
      </c>
      <c r="BJ188" s="64">
        <f t="shared" si="187"/>
        <v>0</v>
      </c>
      <c r="BK188" s="64">
        <f t="shared" si="187"/>
        <v>0</v>
      </c>
      <c r="BL188" s="64">
        <f t="shared" si="187"/>
        <v>0</v>
      </c>
      <c r="BM188" s="64">
        <f t="shared" si="187"/>
        <v>0</v>
      </c>
      <c r="BN188" s="64">
        <f t="shared" si="187"/>
        <v>0</v>
      </c>
      <c r="BO188" s="64">
        <f t="shared" si="187"/>
        <v>0</v>
      </c>
      <c r="BP188" s="64">
        <f t="shared" si="187"/>
        <v>0</v>
      </c>
      <c r="BQ188" s="64">
        <f t="shared" si="187"/>
        <v>0</v>
      </c>
      <c r="BR188" s="64">
        <f t="shared" si="187"/>
        <v>0</v>
      </c>
      <c r="BS188" s="64">
        <f t="shared" si="187"/>
        <v>0</v>
      </c>
      <c r="BT188" s="64">
        <f t="shared" ref="BT188:DS188" si="188">BT168-BT178</f>
        <v>0</v>
      </c>
      <c r="BU188" s="64">
        <f t="shared" si="188"/>
        <v>0</v>
      </c>
      <c r="BV188" s="64">
        <f t="shared" si="188"/>
        <v>0</v>
      </c>
      <c r="BW188" s="64">
        <f t="shared" si="188"/>
        <v>0</v>
      </c>
      <c r="BX188" s="64">
        <f t="shared" si="188"/>
        <v>0</v>
      </c>
      <c r="BY188" s="64">
        <f t="shared" si="188"/>
        <v>0</v>
      </c>
      <c r="BZ188" s="64">
        <f t="shared" si="188"/>
        <v>0</v>
      </c>
      <c r="CA188" s="64">
        <f t="shared" si="188"/>
        <v>0</v>
      </c>
      <c r="CB188" s="64">
        <f t="shared" si="188"/>
        <v>0</v>
      </c>
      <c r="CC188" s="64">
        <f t="shared" si="188"/>
        <v>0</v>
      </c>
      <c r="CD188" s="64">
        <f t="shared" si="188"/>
        <v>0</v>
      </c>
      <c r="CE188" s="64">
        <f t="shared" si="188"/>
        <v>0</v>
      </c>
      <c r="CF188" s="64">
        <f t="shared" si="188"/>
        <v>0</v>
      </c>
      <c r="CG188" s="64">
        <f t="shared" si="188"/>
        <v>0</v>
      </c>
      <c r="CH188" s="64">
        <f t="shared" si="188"/>
        <v>0</v>
      </c>
      <c r="CI188" s="64">
        <f t="shared" si="188"/>
        <v>0</v>
      </c>
      <c r="CJ188" s="64">
        <f t="shared" si="188"/>
        <v>0</v>
      </c>
      <c r="CK188" s="64">
        <f t="shared" si="188"/>
        <v>0</v>
      </c>
      <c r="CL188" s="64">
        <f t="shared" si="188"/>
        <v>0</v>
      </c>
      <c r="CM188" s="64">
        <f t="shared" si="188"/>
        <v>0</v>
      </c>
      <c r="CN188" s="64">
        <f t="shared" si="188"/>
        <v>0</v>
      </c>
      <c r="CO188" s="64">
        <f t="shared" si="188"/>
        <v>0</v>
      </c>
      <c r="CP188" s="64">
        <f t="shared" si="188"/>
        <v>0</v>
      </c>
      <c r="CQ188" s="64">
        <f t="shared" si="188"/>
        <v>0</v>
      </c>
      <c r="CR188" s="64">
        <f t="shared" si="188"/>
        <v>0</v>
      </c>
      <c r="CS188" s="64">
        <f t="shared" si="188"/>
        <v>0</v>
      </c>
      <c r="CT188" s="64">
        <f t="shared" si="188"/>
        <v>0</v>
      </c>
      <c r="CU188" s="64">
        <f t="shared" si="188"/>
        <v>0</v>
      </c>
      <c r="CV188" s="64">
        <f t="shared" si="188"/>
        <v>0</v>
      </c>
      <c r="CW188" s="64">
        <f t="shared" si="188"/>
        <v>0</v>
      </c>
      <c r="CX188" s="64">
        <f t="shared" si="188"/>
        <v>0</v>
      </c>
      <c r="CY188" s="64">
        <f t="shared" si="188"/>
        <v>0</v>
      </c>
      <c r="CZ188" s="64">
        <f t="shared" si="188"/>
        <v>0</v>
      </c>
      <c r="DA188" s="64">
        <f t="shared" si="188"/>
        <v>0</v>
      </c>
      <c r="DB188" s="64">
        <f t="shared" si="188"/>
        <v>0</v>
      </c>
      <c r="DC188" s="64">
        <f t="shared" si="188"/>
        <v>0</v>
      </c>
      <c r="DD188" s="64">
        <f t="shared" si="188"/>
        <v>0</v>
      </c>
      <c r="DE188" s="64">
        <f t="shared" si="188"/>
        <v>0</v>
      </c>
      <c r="DF188" s="64">
        <f t="shared" si="188"/>
        <v>0</v>
      </c>
      <c r="DG188" s="64">
        <f t="shared" si="188"/>
        <v>0</v>
      </c>
      <c r="DH188" s="64">
        <f t="shared" si="188"/>
        <v>0</v>
      </c>
      <c r="DI188" s="64">
        <f t="shared" si="188"/>
        <v>0</v>
      </c>
      <c r="DJ188" s="64">
        <f t="shared" si="188"/>
        <v>0</v>
      </c>
      <c r="DK188" s="64">
        <f t="shared" si="188"/>
        <v>0</v>
      </c>
      <c r="DL188" s="64">
        <f t="shared" si="188"/>
        <v>0</v>
      </c>
      <c r="DM188" s="64">
        <f t="shared" si="188"/>
        <v>0</v>
      </c>
      <c r="DN188" s="64">
        <f t="shared" si="188"/>
        <v>0</v>
      </c>
      <c r="DO188" s="64">
        <f t="shared" si="188"/>
        <v>0</v>
      </c>
      <c r="DP188" s="64">
        <f t="shared" si="188"/>
        <v>0</v>
      </c>
      <c r="DQ188" s="64">
        <f t="shared" si="188"/>
        <v>0</v>
      </c>
      <c r="DR188" s="64">
        <f t="shared" si="188"/>
        <v>0</v>
      </c>
      <c r="DS188" s="64">
        <f t="shared" si="188"/>
        <v>0</v>
      </c>
    </row>
    <row r="189" spans="2:123" x14ac:dyDescent="0.3">
      <c r="D189" s="12" t="str">
        <f>D179</f>
        <v>Building</v>
      </c>
      <c r="F189" s="51" t="str">
        <f t="shared" ref="F189:F190" si="189">F188</f>
        <v>INR Mn</v>
      </c>
      <c r="H189" s="64">
        <f t="shared" ref="H189:BS189" si="190">H169-H179</f>
        <v>505.31045</v>
      </c>
      <c r="I189" s="64">
        <f t="shared" si="190"/>
        <v>909.55880999999999</v>
      </c>
      <c r="J189" s="64">
        <f t="shared" si="190"/>
        <v>1010.6209</v>
      </c>
      <c r="K189" s="64">
        <f t="shared" si="190"/>
        <v>871.77081423846914</v>
      </c>
      <c r="L189" s="64">
        <f t="shared" si="190"/>
        <v>1371.5984289287933</v>
      </c>
      <c r="M189" s="64">
        <f t="shared" si="190"/>
        <v>1770.3639536191174</v>
      </c>
      <c r="N189" s="64">
        <f t="shared" si="190"/>
        <v>1865.9432083094416</v>
      </c>
      <c r="O189" s="64">
        <f t="shared" si="190"/>
        <v>1721.6102872382348</v>
      </c>
      <c r="P189" s="64">
        <f t="shared" si="190"/>
        <v>2215.9550666188829</v>
      </c>
      <c r="Q189" s="64">
        <f t="shared" si="190"/>
        <v>2609.2377559995311</v>
      </c>
      <c r="R189" s="64">
        <f t="shared" si="190"/>
        <v>2699.3341753801792</v>
      </c>
      <c r="S189" s="64">
        <f t="shared" si="190"/>
        <v>2549.5184189992965</v>
      </c>
      <c r="T189" s="64">
        <f t="shared" si="190"/>
        <v>3543.6908130702691</v>
      </c>
      <c r="U189" s="64">
        <f t="shared" si="190"/>
        <v>4335.7390271412414</v>
      </c>
      <c r="V189" s="64">
        <f t="shared" si="190"/>
        <v>4521.414701212213</v>
      </c>
      <c r="W189" s="64">
        <f t="shared" si="190"/>
        <v>4227.266023760124</v>
      </c>
      <c r="X189" s="64">
        <f t="shared" si="190"/>
        <v>6726.4040972117446</v>
      </c>
      <c r="Y189" s="64">
        <f t="shared" si="190"/>
        <v>8720.2317206633652</v>
      </c>
      <c r="Z189" s="64">
        <f t="shared" si="190"/>
        <v>9198.127994114986</v>
      </c>
      <c r="AA189" s="64">
        <f t="shared" si="190"/>
        <v>8476.4633887589534</v>
      </c>
      <c r="AB189" s="64">
        <f t="shared" si="190"/>
        <v>8421.6350356621933</v>
      </c>
      <c r="AC189" s="64">
        <f t="shared" si="190"/>
        <v>8366.806682565435</v>
      </c>
      <c r="AD189" s="64">
        <f t="shared" si="190"/>
        <v>8311.9783294686767</v>
      </c>
      <c r="AE189" s="64">
        <f t="shared" si="190"/>
        <v>8257.1499763719166</v>
      </c>
      <c r="AF189" s="64">
        <f t="shared" si="190"/>
        <v>8202.3216232751583</v>
      </c>
      <c r="AG189" s="64">
        <f t="shared" si="190"/>
        <v>8147.4932701783982</v>
      </c>
      <c r="AH189" s="64">
        <f t="shared" si="190"/>
        <v>8092.6649170816399</v>
      </c>
      <c r="AI189" s="64">
        <f t="shared" si="190"/>
        <v>8037.8365639848807</v>
      </c>
      <c r="AJ189" s="64">
        <f t="shared" si="190"/>
        <v>7983.0082108881215</v>
      </c>
      <c r="AK189" s="64">
        <f t="shared" si="190"/>
        <v>7928.1798577913623</v>
      </c>
      <c r="AL189" s="64">
        <f t="shared" si="190"/>
        <v>7873.3515046946031</v>
      </c>
      <c r="AM189" s="64">
        <f t="shared" si="190"/>
        <v>7818.5231515978439</v>
      </c>
      <c r="AN189" s="64">
        <f t="shared" si="190"/>
        <v>7763.6947985010847</v>
      </c>
      <c r="AO189" s="64">
        <f t="shared" si="190"/>
        <v>7708.8664454043264</v>
      </c>
      <c r="AP189" s="64">
        <f t="shared" si="190"/>
        <v>7654.0380923075672</v>
      </c>
      <c r="AQ189" s="64">
        <f t="shared" si="190"/>
        <v>7599.209739210808</v>
      </c>
      <c r="AR189" s="64">
        <f t="shared" si="190"/>
        <v>7544.3813861140488</v>
      </c>
      <c r="AS189" s="64">
        <f t="shared" si="190"/>
        <v>7489.5530330172896</v>
      </c>
      <c r="AT189" s="64">
        <f t="shared" si="190"/>
        <v>7434.7246799205313</v>
      </c>
      <c r="AU189" s="64">
        <f t="shared" si="190"/>
        <v>7379.8963268237721</v>
      </c>
      <c r="AV189" s="64">
        <f t="shared" si="190"/>
        <v>7325.0679737270129</v>
      </c>
      <c r="AW189" s="64">
        <f t="shared" si="190"/>
        <v>7270.2396206302546</v>
      </c>
      <c r="AX189" s="64">
        <f t="shared" si="190"/>
        <v>7215.4112675334954</v>
      </c>
      <c r="AY189" s="64">
        <f t="shared" si="190"/>
        <v>7160.5829144367362</v>
      </c>
      <c r="AZ189" s="64">
        <f t="shared" si="190"/>
        <v>7105.754561339977</v>
      </c>
      <c r="BA189" s="64">
        <f t="shared" si="190"/>
        <v>7050.9262082432178</v>
      </c>
      <c r="BB189" s="64">
        <f t="shared" si="190"/>
        <v>6996.0978551464596</v>
      </c>
      <c r="BC189" s="64">
        <f t="shared" si="190"/>
        <v>6941.2695020497003</v>
      </c>
      <c r="BD189" s="64">
        <f t="shared" si="190"/>
        <v>6886.4411489529411</v>
      </c>
      <c r="BE189" s="64">
        <f t="shared" si="190"/>
        <v>6831.6127958561829</v>
      </c>
      <c r="BF189" s="64">
        <f t="shared" si="190"/>
        <v>6776.7844427594237</v>
      </c>
      <c r="BG189" s="64">
        <f t="shared" si="190"/>
        <v>6721.9560896626645</v>
      </c>
      <c r="BH189" s="64">
        <f t="shared" si="190"/>
        <v>6667.1277365659053</v>
      </c>
      <c r="BI189" s="64">
        <f t="shared" si="190"/>
        <v>6612.2993834691461</v>
      </c>
      <c r="BJ189" s="64">
        <f t="shared" si="190"/>
        <v>6557.4710303723868</v>
      </c>
      <c r="BK189" s="64">
        <f t="shared" si="190"/>
        <v>6502.6426772756276</v>
      </c>
      <c r="BL189" s="64">
        <f t="shared" si="190"/>
        <v>6447.8143241788684</v>
      </c>
      <c r="BM189" s="64">
        <f t="shared" si="190"/>
        <v>6392.9859710821092</v>
      </c>
      <c r="BN189" s="64">
        <f t="shared" si="190"/>
        <v>6338.15761798535</v>
      </c>
      <c r="BO189" s="64">
        <f t="shared" si="190"/>
        <v>6283.3292648885908</v>
      </c>
      <c r="BP189" s="64">
        <f t="shared" si="190"/>
        <v>6228.5009117918316</v>
      </c>
      <c r="BQ189" s="64">
        <f t="shared" si="190"/>
        <v>6173.6725586950724</v>
      </c>
      <c r="BR189" s="64">
        <f t="shared" si="190"/>
        <v>6118.8442055983132</v>
      </c>
      <c r="BS189" s="64">
        <f t="shared" si="190"/>
        <v>6064.015852501554</v>
      </c>
      <c r="BT189" s="64">
        <f t="shared" ref="BT189:DS189" si="191">BT169-BT179</f>
        <v>6009.1874994047948</v>
      </c>
      <c r="BU189" s="64">
        <f t="shared" si="191"/>
        <v>5954.3591463080356</v>
      </c>
      <c r="BV189" s="64">
        <f t="shared" si="191"/>
        <v>5899.5307932112764</v>
      </c>
      <c r="BW189" s="64">
        <f t="shared" si="191"/>
        <v>5844.7024401145172</v>
      </c>
      <c r="BX189" s="64">
        <f t="shared" si="191"/>
        <v>5789.874087017758</v>
      </c>
      <c r="BY189" s="64">
        <f t="shared" si="191"/>
        <v>5735.0457339209988</v>
      </c>
      <c r="BZ189" s="64">
        <f t="shared" si="191"/>
        <v>5680.2173808242396</v>
      </c>
      <c r="CA189" s="64">
        <f t="shared" si="191"/>
        <v>5625.3890277274804</v>
      </c>
      <c r="CB189" s="64">
        <f t="shared" si="191"/>
        <v>5570.5606746307212</v>
      </c>
      <c r="CC189" s="64">
        <f t="shared" si="191"/>
        <v>5515.732321533962</v>
      </c>
      <c r="CD189" s="64">
        <f t="shared" si="191"/>
        <v>5460.9039684372028</v>
      </c>
      <c r="CE189" s="64">
        <f t="shared" si="191"/>
        <v>5406.0756153404436</v>
      </c>
      <c r="CF189" s="64">
        <f t="shared" si="191"/>
        <v>5351.2472622436844</v>
      </c>
      <c r="CG189" s="64">
        <f t="shared" si="191"/>
        <v>5296.4189091469252</v>
      </c>
      <c r="CH189" s="64">
        <f t="shared" si="191"/>
        <v>5241.590556050166</v>
      </c>
      <c r="CI189" s="64">
        <f t="shared" si="191"/>
        <v>5186.7622029534068</v>
      </c>
      <c r="CJ189" s="64">
        <f t="shared" si="191"/>
        <v>5131.9338498566476</v>
      </c>
      <c r="CK189" s="64">
        <f t="shared" si="191"/>
        <v>5077.1054967598884</v>
      </c>
      <c r="CL189" s="64">
        <f t="shared" si="191"/>
        <v>5022.2771436631292</v>
      </c>
      <c r="CM189" s="64">
        <f t="shared" si="191"/>
        <v>4967.44879056637</v>
      </c>
      <c r="CN189" s="64">
        <f t="shared" si="191"/>
        <v>4912.6204374696108</v>
      </c>
      <c r="CO189" s="64">
        <f t="shared" si="191"/>
        <v>4857.7920843728516</v>
      </c>
      <c r="CP189" s="64">
        <f t="shared" si="191"/>
        <v>4802.9637312760924</v>
      </c>
      <c r="CQ189" s="64">
        <f t="shared" si="191"/>
        <v>4748.1353781793332</v>
      </c>
      <c r="CR189" s="64">
        <f t="shared" si="191"/>
        <v>4693.307025082574</v>
      </c>
      <c r="CS189" s="64">
        <f t="shared" si="191"/>
        <v>4638.4786719858148</v>
      </c>
      <c r="CT189" s="64">
        <f t="shared" si="191"/>
        <v>4583.6503188890556</v>
      </c>
      <c r="CU189" s="64">
        <f t="shared" si="191"/>
        <v>4528.8219657922964</v>
      </c>
      <c r="CV189" s="64">
        <f t="shared" si="191"/>
        <v>4473.9936126955372</v>
      </c>
      <c r="CW189" s="64">
        <f t="shared" si="191"/>
        <v>4419.165259598778</v>
      </c>
      <c r="CX189" s="64">
        <f t="shared" si="191"/>
        <v>4364.3369065020188</v>
      </c>
      <c r="CY189" s="64">
        <f t="shared" si="191"/>
        <v>4309.5085534052596</v>
      </c>
      <c r="CZ189" s="64">
        <f t="shared" si="191"/>
        <v>4254.6802003085004</v>
      </c>
      <c r="DA189" s="64">
        <f t="shared" si="191"/>
        <v>4199.8518472117412</v>
      </c>
      <c r="DB189" s="64">
        <f t="shared" si="191"/>
        <v>4145.023494114982</v>
      </c>
      <c r="DC189" s="64">
        <f t="shared" si="191"/>
        <v>4090.1951410182228</v>
      </c>
      <c r="DD189" s="64">
        <f t="shared" si="191"/>
        <v>4035.3667879214636</v>
      </c>
      <c r="DE189" s="64">
        <f t="shared" si="191"/>
        <v>3980.5384348247044</v>
      </c>
      <c r="DF189" s="64">
        <f t="shared" si="191"/>
        <v>3925.7100817279452</v>
      </c>
      <c r="DG189" s="64">
        <f t="shared" si="191"/>
        <v>3870.881728631186</v>
      </c>
      <c r="DH189" s="64">
        <f t="shared" si="191"/>
        <v>3816.0533755344268</v>
      </c>
      <c r="DI189" s="64">
        <f t="shared" si="191"/>
        <v>3761.2250224376676</v>
      </c>
      <c r="DJ189" s="64">
        <f t="shared" si="191"/>
        <v>3706.3966693409084</v>
      </c>
      <c r="DK189" s="64">
        <f t="shared" si="191"/>
        <v>3651.5683162441492</v>
      </c>
      <c r="DL189" s="64">
        <f t="shared" si="191"/>
        <v>3596.73996314739</v>
      </c>
      <c r="DM189" s="64">
        <f t="shared" si="191"/>
        <v>3541.9116100506308</v>
      </c>
      <c r="DN189" s="64">
        <f t="shared" si="191"/>
        <v>3487.0832569538716</v>
      </c>
      <c r="DO189" s="64">
        <f t="shared" si="191"/>
        <v>3432.2549038571124</v>
      </c>
      <c r="DP189" s="64">
        <f t="shared" si="191"/>
        <v>3377.4265507603532</v>
      </c>
      <c r="DQ189" s="64">
        <f t="shared" si="191"/>
        <v>3322.598197663594</v>
      </c>
      <c r="DR189" s="64">
        <f t="shared" si="191"/>
        <v>3267.7698445668348</v>
      </c>
      <c r="DS189" s="64">
        <f t="shared" si="191"/>
        <v>3212.9414914700756</v>
      </c>
    </row>
    <row r="190" spans="2:123" x14ac:dyDescent="0.3">
      <c r="D190" s="12" t="str">
        <f>D180</f>
        <v>Effective Land cost</v>
      </c>
      <c r="F190" s="51" t="str">
        <f t="shared" si="189"/>
        <v>INR Mn</v>
      </c>
      <c r="H190" s="64">
        <f t="shared" ref="H190:BS190" si="192">H170-H180</f>
        <v>45</v>
      </c>
      <c r="I190" s="64">
        <f t="shared" si="192"/>
        <v>45</v>
      </c>
      <c r="J190" s="64">
        <f t="shared" si="192"/>
        <v>45</v>
      </c>
      <c r="K190" s="64">
        <f t="shared" si="192"/>
        <v>39.061545461474751</v>
      </c>
      <c r="L190" s="64">
        <f t="shared" si="192"/>
        <v>84.061545461474751</v>
      </c>
      <c r="M190" s="64">
        <f t="shared" si="192"/>
        <v>84.061545461474751</v>
      </c>
      <c r="N190" s="64">
        <f t="shared" si="192"/>
        <v>84.061545461474751</v>
      </c>
      <c r="O190" s="64">
        <f t="shared" si="192"/>
        <v>78.123090922949501</v>
      </c>
      <c r="P190" s="64">
        <f t="shared" si="192"/>
        <v>123.1230909229495</v>
      </c>
      <c r="Q190" s="64">
        <f t="shared" si="192"/>
        <v>123.1230909229495</v>
      </c>
      <c r="R190" s="64">
        <f t="shared" si="192"/>
        <v>123.1230909229495</v>
      </c>
      <c r="S190" s="64">
        <f t="shared" si="192"/>
        <v>117.18463638442425</v>
      </c>
      <c r="T190" s="64">
        <f t="shared" si="192"/>
        <v>207.18463638442427</v>
      </c>
      <c r="U190" s="64">
        <f t="shared" si="192"/>
        <v>207.18463638442427</v>
      </c>
      <c r="V190" s="64">
        <f t="shared" si="192"/>
        <v>207.18463638442427</v>
      </c>
      <c r="W190" s="64">
        <f t="shared" si="192"/>
        <v>195.30772730737377</v>
      </c>
      <c r="X190" s="64">
        <f t="shared" si="192"/>
        <v>420.30772730737374</v>
      </c>
      <c r="Y190" s="64">
        <f t="shared" si="192"/>
        <v>420.30772730737374</v>
      </c>
      <c r="Z190" s="64">
        <f t="shared" si="192"/>
        <v>420.30772730737374</v>
      </c>
      <c r="AA190" s="64">
        <f t="shared" si="192"/>
        <v>390.61545461474748</v>
      </c>
      <c r="AB190" s="64">
        <f t="shared" si="192"/>
        <v>390.61545461474748</v>
      </c>
      <c r="AC190" s="64">
        <f t="shared" si="192"/>
        <v>390.61545461474748</v>
      </c>
      <c r="AD190" s="64">
        <f t="shared" si="192"/>
        <v>390.61545461474748</v>
      </c>
      <c r="AE190" s="64">
        <f t="shared" si="192"/>
        <v>390.61545461474748</v>
      </c>
      <c r="AF190" s="64">
        <f t="shared" si="192"/>
        <v>390.61545461474748</v>
      </c>
      <c r="AG190" s="64">
        <f t="shared" si="192"/>
        <v>390.61545461474748</v>
      </c>
      <c r="AH190" s="64">
        <f t="shared" si="192"/>
        <v>390.61545461474748</v>
      </c>
      <c r="AI190" s="64">
        <f t="shared" si="192"/>
        <v>390.61545461474748</v>
      </c>
      <c r="AJ190" s="64">
        <f t="shared" si="192"/>
        <v>390.61545461474748</v>
      </c>
      <c r="AK190" s="64">
        <f t="shared" si="192"/>
        <v>390.61545461474748</v>
      </c>
      <c r="AL190" s="64">
        <f t="shared" si="192"/>
        <v>390.61545461474748</v>
      </c>
      <c r="AM190" s="64">
        <f t="shared" si="192"/>
        <v>390.61545461474748</v>
      </c>
      <c r="AN190" s="64">
        <f t="shared" si="192"/>
        <v>390.61545461474748</v>
      </c>
      <c r="AO190" s="64">
        <f t="shared" si="192"/>
        <v>390.61545461474748</v>
      </c>
      <c r="AP190" s="64">
        <f t="shared" si="192"/>
        <v>390.61545461474748</v>
      </c>
      <c r="AQ190" s="64">
        <f t="shared" si="192"/>
        <v>390.61545461474748</v>
      </c>
      <c r="AR190" s="64">
        <f t="shared" si="192"/>
        <v>390.61545461474748</v>
      </c>
      <c r="AS190" s="64">
        <f t="shared" si="192"/>
        <v>390.61545461474748</v>
      </c>
      <c r="AT190" s="64">
        <f t="shared" si="192"/>
        <v>390.61545461474748</v>
      </c>
      <c r="AU190" s="64">
        <f t="shared" si="192"/>
        <v>390.61545461474748</v>
      </c>
      <c r="AV190" s="64">
        <f t="shared" si="192"/>
        <v>390.61545461474748</v>
      </c>
      <c r="AW190" s="64">
        <f t="shared" si="192"/>
        <v>390.61545461474748</v>
      </c>
      <c r="AX190" s="64">
        <f t="shared" si="192"/>
        <v>390.61545461474748</v>
      </c>
      <c r="AY190" s="64">
        <f t="shared" si="192"/>
        <v>390.61545461474748</v>
      </c>
      <c r="AZ190" s="64">
        <f t="shared" si="192"/>
        <v>390.61545461474748</v>
      </c>
      <c r="BA190" s="64">
        <f t="shared" si="192"/>
        <v>390.61545461474748</v>
      </c>
      <c r="BB190" s="64">
        <f t="shared" si="192"/>
        <v>390.61545461474748</v>
      </c>
      <c r="BC190" s="64">
        <f t="shared" si="192"/>
        <v>390.61545461474748</v>
      </c>
      <c r="BD190" s="64">
        <f t="shared" si="192"/>
        <v>390.61545461474748</v>
      </c>
      <c r="BE190" s="64">
        <f t="shared" si="192"/>
        <v>390.61545461474748</v>
      </c>
      <c r="BF190" s="64">
        <f t="shared" si="192"/>
        <v>390.61545461474748</v>
      </c>
      <c r="BG190" s="64">
        <f t="shared" si="192"/>
        <v>390.61545461474748</v>
      </c>
      <c r="BH190" s="64">
        <f t="shared" si="192"/>
        <v>390.61545461474748</v>
      </c>
      <c r="BI190" s="64">
        <f t="shared" si="192"/>
        <v>390.61545461474748</v>
      </c>
      <c r="BJ190" s="64">
        <f t="shared" si="192"/>
        <v>390.61545461474748</v>
      </c>
      <c r="BK190" s="64">
        <f t="shared" si="192"/>
        <v>390.61545461474748</v>
      </c>
      <c r="BL190" s="64">
        <f t="shared" si="192"/>
        <v>390.61545461474748</v>
      </c>
      <c r="BM190" s="64">
        <f t="shared" si="192"/>
        <v>390.61545461474748</v>
      </c>
      <c r="BN190" s="64">
        <f t="shared" si="192"/>
        <v>390.61545461474748</v>
      </c>
      <c r="BO190" s="64">
        <f t="shared" si="192"/>
        <v>390.61545461474748</v>
      </c>
      <c r="BP190" s="64">
        <f t="shared" si="192"/>
        <v>390.61545461474748</v>
      </c>
      <c r="BQ190" s="64">
        <f t="shared" si="192"/>
        <v>390.61545461474748</v>
      </c>
      <c r="BR190" s="64">
        <f t="shared" si="192"/>
        <v>390.61545461474748</v>
      </c>
      <c r="BS190" s="64">
        <f t="shared" si="192"/>
        <v>390.61545461474748</v>
      </c>
      <c r="BT190" s="64">
        <f t="shared" ref="BT190:DS190" si="193">BT170-BT180</f>
        <v>390.61545461474748</v>
      </c>
      <c r="BU190" s="64">
        <f t="shared" si="193"/>
        <v>390.61545461474748</v>
      </c>
      <c r="BV190" s="64">
        <f t="shared" si="193"/>
        <v>390.61545461474748</v>
      </c>
      <c r="BW190" s="64">
        <f t="shared" si="193"/>
        <v>390.61545461474748</v>
      </c>
      <c r="BX190" s="64">
        <f t="shared" si="193"/>
        <v>390.61545461474748</v>
      </c>
      <c r="BY190" s="64">
        <f t="shared" si="193"/>
        <v>390.61545461474748</v>
      </c>
      <c r="BZ190" s="64">
        <f t="shared" si="193"/>
        <v>390.61545461474748</v>
      </c>
      <c r="CA190" s="64">
        <f t="shared" si="193"/>
        <v>390.61545461474748</v>
      </c>
      <c r="CB190" s="64">
        <f t="shared" si="193"/>
        <v>390.61545461474748</v>
      </c>
      <c r="CC190" s="64">
        <f t="shared" si="193"/>
        <v>390.61545461474748</v>
      </c>
      <c r="CD190" s="64">
        <f t="shared" si="193"/>
        <v>390.61545461474748</v>
      </c>
      <c r="CE190" s="64">
        <f t="shared" si="193"/>
        <v>390.61545461474748</v>
      </c>
      <c r="CF190" s="64">
        <f t="shared" si="193"/>
        <v>390.61545461474748</v>
      </c>
      <c r="CG190" s="64">
        <f t="shared" si="193"/>
        <v>390.61545461474748</v>
      </c>
      <c r="CH190" s="64">
        <f t="shared" si="193"/>
        <v>390.61545461474748</v>
      </c>
      <c r="CI190" s="64">
        <f t="shared" si="193"/>
        <v>390.61545461474748</v>
      </c>
      <c r="CJ190" s="64">
        <f t="shared" si="193"/>
        <v>390.61545461474748</v>
      </c>
      <c r="CK190" s="64">
        <f t="shared" si="193"/>
        <v>390.61545461474748</v>
      </c>
      <c r="CL190" s="64">
        <f t="shared" si="193"/>
        <v>390.61545461474748</v>
      </c>
      <c r="CM190" s="64">
        <f t="shared" si="193"/>
        <v>390.61545461474748</v>
      </c>
      <c r="CN190" s="64">
        <f t="shared" si="193"/>
        <v>390.61545461474748</v>
      </c>
      <c r="CO190" s="64">
        <f t="shared" si="193"/>
        <v>390.61545461474748</v>
      </c>
      <c r="CP190" s="64">
        <f t="shared" si="193"/>
        <v>390.61545461474748</v>
      </c>
      <c r="CQ190" s="64">
        <f t="shared" si="193"/>
        <v>390.61545461474748</v>
      </c>
      <c r="CR190" s="64">
        <f t="shared" si="193"/>
        <v>390.61545461474748</v>
      </c>
      <c r="CS190" s="64">
        <f t="shared" si="193"/>
        <v>390.61545461474748</v>
      </c>
      <c r="CT190" s="64">
        <f t="shared" si="193"/>
        <v>390.61545461474748</v>
      </c>
      <c r="CU190" s="64">
        <f t="shared" si="193"/>
        <v>390.61545461474748</v>
      </c>
      <c r="CV190" s="64">
        <f t="shared" si="193"/>
        <v>390.61545461474748</v>
      </c>
      <c r="CW190" s="64">
        <f t="shared" si="193"/>
        <v>390.61545461474748</v>
      </c>
      <c r="CX190" s="64">
        <f t="shared" si="193"/>
        <v>390.61545461474748</v>
      </c>
      <c r="CY190" s="64">
        <f t="shared" si="193"/>
        <v>390.61545461474748</v>
      </c>
      <c r="CZ190" s="64">
        <f t="shared" si="193"/>
        <v>390.61545461474748</v>
      </c>
      <c r="DA190" s="64">
        <f t="shared" si="193"/>
        <v>390.61545461474748</v>
      </c>
      <c r="DB190" s="64">
        <f t="shared" si="193"/>
        <v>390.61545461474748</v>
      </c>
      <c r="DC190" s="64">
        <f t="shared" si="193"/>
        <v>390.61545461474748</v>
      </c>
      <c r="DD190" s="64">
        <f t="shared" si="193"/>
        <v>390.61545461474748</v>
      </c>
      <c r="DE190" s="64">
        <f t="shared" si="193"/>
        <v>390.61545461474748</v>
      </c>
      <c r="DF190" s="64">
        <f t="shared" si="193"/>
        <v>390.61545461474748</v>
      </c>
      <c r="DG190" s="64">
        <f t="shared" si="193"/>
        <v>390.61545461474748</v>
      </c>
      <c r="DH190" s="64">
        <f t="shared" si="193"/>
        <v>390.61545461474748</v>
      </c>
      <c r="DI190" s="64">
        <f t="shared" si="193"/>
        <v>390.61545461474748</v>
      </c>
      <c r="DJ190" s="64">
        <f t="shared" si="193"/>
        <v>390.61545461474748</v>
      </c>
      <c r="DK190" s="64">
        <f t="shared" si="193"/>
        <v>390.61545461474748</v>
      </c>
      <c r="DL190" s="64">
        <f t="shared" si="193"/>
        <v>390.61545461474748</v>
      </c>
      <c r="DM190" s="64">
        <f t="shared" si="193"/>
        <v>390.61545461474748</v>
      </c>
      <c r="DN190" s="64">
        <f t="shared" si="193"/>
        <v>390.61545461474748</v>
      </c>
      <c r="DO190" s="64">
        <f t="shared" si="193"/>
        <v>390.61545461474748</v>
      </c>
      <c r="DP190" s="64">
        <f t="shared" si="193"/>
        <v>390.61545461474748</v>
      </c>
      <c r="DQ190" s="64">
        <f t="shared" si="193"/>
        <v>390.61545461474748</v>
      </c>
      <c r="DR190" s="64">
        <f t="shared" si="193"/>
        <v>390.61545461474748</v>
      </c>
      <c r="DS190" s="64">
        <f t="shared" si="193"/>
        <v>390.61545461474748</v>
      </c>
    </row>
    <row r="191" spans="2:123" x14ac:dyDescent="0.3">
      <c r="D191" s="12" t="str">
        <f t="shared" ref="D191:D192" si="194">D181</f>
        <v>IDC</v>
      </c>
      <c r="F191" s="51" t="str">
        <f t="shared" ref="F191:F192" si="195">F190</f>
        <v>INR Mn</v>
      </c>
      <c r="H191" s="64">
        <f t="shared" ref="H191:AM191" si="196">H171-H181</f>
        <v>31.372176147363042</v>
      </c>
      <c r="I191" s="64">
        <f t="shared" si="196"/>
        <v>181.45653361906187</v>
      </c>
      <c r="J191" s="64">
        <f t="shared" si="196"/>
        <v>424.90705899906055</v>
      </c>
      <c r="K191" s="64">
        <f t="shared" si="196"/>
        <v>366.52870804401954</v>
      </c>
      <c r="L191" s="64">
        <f t="shared" si="196"/>
        <v>395.59567219110579</v>
      </c>
      <c r="M191" s="64">
        <f t="shared" si="196"/>
        <v>543.37481766252779</v>
      </c>
      <c r="N191" s="64">
        <f t="shared" si="196"/>
        <v>784.52013104224966</v>
      </c>
      <c r="O191" s="64">
        <f t="shared" si="196"/>
        <v>723.83656808693183</v>
      </c>
      <c r="P191" s="64">
        <f t="shared" si="196"/>
        <v>750.59832023374111</v>
      </c>
      <c r="Q191" s="64">
        <f t="shared" si="196"/>
        <v>896.07225370488618</v>
      </c>
      <c r="R191" s="64">
        <f t="shared" si="196"/>
        <v>1134.9123550843312</v>
      </c>
      <c r="S191" s="64">
        <f t="shared" si="196"/>
        <v>1071.9235801287366</v>
      </c>
      <c r="T191" s="64">
        <f t="shared" si="196"/>
        <v>1127.7522964226321</v>
      </c>
      <c r="U191" s="64">
        <f t="shared" si="196"/>
        <v>1421.0053753651991</v>
      </c>
      <c r="V191" s="64">
        <f t="shared" si="196"/>
        <v>1900.990790124366</v>
      </c>
      <c r="W191" s="64">
        <f t="shared" si="196"/>
        <v>1777.3184522134534</v>
      </c>
      <c r="X191" s="64">
        <f t="shared" si="196"/>
        <v>1922.6532729488845</v>
      </c>
      <c r="Y191" s="64">
        <f t="shared" si="196"/>
        <v>2661.5490003059945</v>
      </c>
      <c r="Z191" s="64">
        <f t="shared" si="196"/>
        <v>3867.2755672046037</v>
      </c>
      <c r="AA191" s="64">
        <f t="shared" si="196"/>
        <v>3563.8577524280145</v>
      </c>
      <c r="AB191" s="64">
        <f t="shared" si="196"/>
        <v>3540.8056324252457</v>
      </c>
      <c r="AC191" s="64">
        <f t="shared" si="196"/>
        <v>3517.7535124224773</v>
      </c>
      <c r="AD191" s="64">
        <f t="shared" si="196"/>
        <v>3494.7013924197086</v>
      </c>
      <c r="AE191" s="64">
        <f t="shared" si="196"/>
        <v>3471.6492724169402</v>
      </c>
      <c r="AF191" s="64">
        <f t="shared" si="196"/>
        <v>3448.5971524141714</v>
      </c>
      <c r="AG191" s="64">
        <f t="shared" si="196"/>
        <v>3425.5450324114031</v>
      </c>
      <c r="AH191" s="64">
        <f t="shared" si="196"/>
        <v>3402.4929124086348</v>
      </c>
      <c r="AI191" s="64">
        <f t="shared" si="196"/>
        <v>3379.440792405866</v>
      </c>
      <c r="AJ191" s="64">
        <f t="shared" si="196"/>
        <v>3356.3886724030976</v>
      </c>
      <c r="AK191" s="64">
        <f t="shared" si="196"/>
        <v>3333.3365524003289</v>
      </c>
      <c r="AL191" s="64">
        <f t="shared" si="196"/>
        <v>3310.2844323975605</v>
      </c>
      <c r="AM191" s="64">
        <f t="shared" si="196"/>
        <v>3287.2323123947922</v>
      </c>
      <c r="AN191" s="64">
        <f t="shared" ref="AN191:BS191" si="197">AN171-AN181</f>
        <v>3264.1801923920234</v>
      </c>
      <c r="AO191" s="64">
        <f t="shared" si="197"/>
        <v>3241.1280723892551</v>
      </c>
      <c r="AP191" s="64">
        <f t="shared" si="197"/>
        <v>3218.0759523864863</v>
      </c>
      <c r="AQ191" s="64">
        <f t="shared" si="197"/>
        <v>3195.0238323837179</v>
      </c>
      <c r="AR191" s="64">
        <f t="shared" si="197"/>
        <v>3171.9717123809496</v>
      </c>
      <c r="AS191" s="64">
        <f t="shared" si="197"/>
        <v>3148.9195923781808</v>
      </c>
      <c r="AT191" s="64">
        <f t="shared" si="197"/>
        <v>3125.8674723754125</v>
      </c>
      <c r="AU191" s="64">
        <f t="shared" si="197"/>
        <v>3102.8153523726437</v>
      </c>
      <c r="AV191" s="64">
        <f t="shared" si="197"/>
        <v>3079.7632323698754</v>
      </c>
      <c r="AW191" s="64">
        <f t="shared" si="197"/>
        <v>3056.7111123671066</v>
      </c>
      <c r="AX191" s="64">
        <f t="shared" si="197"/>
        <v>3033.6589923643382</v>
      </c>
      <c r="AY191" s="64">
        <f t="shared" si="197"/>
        <v>3010.6068723615695</v>
      </c>
      <c r="AZ191" s="64">
        <f t="shared" si="197"/>
        <v>2987.5547523588011</v>
      </c>
      <c r="BA191" s="64">
        <f t="shared" si="197"/>
        <v>2964.5026323560323</v>
      </c>
      <c r="BB191" s="64">
        <f t="shared" si="197"/>
        <v>2941.450512353264</v>
      </c>
      <c r="BC191" s="64">
        <f t="shared" si="197"/>
        <v>2918.3983923504952</v>
      </c>
      <c r="BD191" s="64">
        <f t="shared" si="197"/>
        <v>2895.3462723477269</v>
      </c>
      <c r="BE191" s="64">
        <f t="shared" si="197"/>
        <v>2872.2941523449581</v>
      </c>
      <c r="BF191" s="64">
        <f t="shared" si="197"/>
        <v>2849.2420323421898</v>
      </c>
      <c r="BG191" s="64">
        <f t="shared" si="197"/>
        <v>2826.189912339421</v>
      </c>
      <c r="BH191" s="64">
        <f t="shared" si="197"/>
        <v>2803.1377923366526</v>
      </c>
      <c r="BI191" s="64">
        <f t="shared" si="197"/>
        <v>2780.0856723338838</v>
      </c>
      <c r="BJ191" s="64">
        <f t="shared" si="197"/>
        <v>2757.0335523311155</v>
      </c>
      <c r="BK191" s="64">
        <f t="shared" si="197"/>
        <v>2733.9814323283467</v>
      </c>
      <c r="BL191" s="64">
        <f t="shared" si="197"/>
        <v>2710.9293123255784</v>
      </c>
      <c r="BM191" s="64">
        <f t="shared" si="197"/>
        <v>2687.8771923228096</v>
      </c>
      <c r="BN191" s="64">
        <f t="shared" si="197"/>
        <v>2664.8250723200413</v>
      </c>
      <c r="BO191" s="64">
        <f t="shared" si="197"/>
        <v>2641.7729523172729</v>
      </c>
      <c r="BP191" s="64">
        <f t="shared" si="197"/>
        <v>2618.7208323145042</v>
      </c>
      <c r="BQ191" s="64">
        <f t="shared" si="197"/>
        <v>2595.6687123117354</v>
      </c>
      <c r="BR191" s="64">
        <f t="shared" si="197"/>
        <v>2572.616592308967</v>
      </c>
      <c r="BS191" s="64">
        <f t="shared" si="197"/>
        <v>2549.5644723061987</v>
      </c>
      <c r="BT191" s="64">
        <f t="shared" ref="BT191:CY191" si="198">BT171-BT181</f>
        <v>2526.5123523034299</v>
      </c>
      <c r="BU191" s="64">
        <f t="shared" si="198"/>
        <v>2503.4602323006611</v>
      </c>
      <c r="BV191" s="64">
        <f t="shared" si="198"/>
        <v>2480.4081122978928</v>
      </c>
      <c r="BW191" s="64">
        <f t="shared" si="198"/>
        <v>2457.3559922951245</v>
      </c>
      <c r="BX191" s="64">
        <f t="shared" si="198"/>
        <v>2434.3038722923557</v>
      </c>
      <c r="BY191" s="64">
        <f t="shared" si="198"/>
        <v>2411.2517522895869</v>
      </c>
      <c r="BZ191" s="64">
        <f t="shared" si="198"/>
        <v>2388.1996322868185</v>
      </c>
      <c r="CA191" s="64">
        <f t="shared" si="198"/>
        <v>2365.1475122840502</v>
      </c>
      <c r="CB191" s="64">
        <f t="shared" si="198"/>
        <v>2342.0953922812814</v>
      </c>
      <c r="CC191" s="64">
        <f t="shared" si="198"/>
        <v>2319.0432722785126</v>
      </c>
      <c r="CD191" s="64">
        <f t="shared" si="198"/>
        <v>2295.9911522757443</v>
      </c>
      <c r="CE191" s="64">
        <f t="shared" si="198"/>
        <v>2272.939032272976</v>
      </c>
      <c r="CF191" s="64">
        <f t="shared" si="198"/>
        <v>2249.8869122702072</v>
      </c>
      <c r="CG191" s="64">
        <f t="shared" si="198"/>
        <v>2226.8347922674384</v>
      </c>
      <c r="CH191" s="64">
        <f t="shared" si="198"/>
        <v>2203.7826722646701</v>
      </c>
      <c r="CI191" s="64">
        <f t="shared" si="198"/>
        <v>2180.7305522619017</v>
      </c>
      <c r="CJ191" s="64">
        <f t="shared" si="198"/>
        <v>2157.6784322591329</v>
      </c>
      <c r="CK191" s="64">
        <f t="shared" si="198"/>
        <v>2134.6263122563641</v>
      </c>
      <c r="CL191" s="64">
        <f t="shared" si="198"/>
        <v>2111.5741922535958</v>
      </c>
      <c r="CM191" s="64">
        <f t="shared" si="198"/>
        <v>2088.5220722508275</v>
      </c>
      <c r="CN191" s="64">
        <f t="shared" si="198"/>
        <v>2065.4699522480587</v>
      </c>
      <c r="CO191" s="64">
        <f t="shared" si="198"/>
        <v>2042.4178322452901</v>
      </c>
      <c r="CP191" s="64">
        <f t="shared" si="198"/>
        <v>2019.3657122425216</v>
      </c>
      <c r="CQ191" s="64">
        <f t="shared" si="198"/>
        <v>1996.313592239753</v>
      </c>
      <c r="CR191" s="64">
        <f t="shared" si="198"/>
        <v>1973.2614722369844</v>
      </c>
      <c r="CS191" s="64">
        <f t="shared" si="198"/>
        <v>1950.2093522342159</v>
      </c>
      <c r="CT191" s="64">
        <f t="shared" si="198"/>
        <v>1927.1572322314473</v>
      </c>
      <c r="CU191" s="64">
        <f t="shared" si="198"/>
        <v>1904.1051122286788</v>
      </c>
      <c r="CV191" s="64">
        <f t="shared" si="198"/>
        <v>1881.0529922259102</v>
      </c>
      <c r="CW191" s="64">
        <f t="shared" si="198"/>
        <v>1858.0008722231416</v>
      </c>
      <c r="CX191" s="64">
        <f t="shared" si="198"/>
        <v>1834.9487522203731</v>
      </c>
      <c r="CY191" s="64">
        <f t="shared" si="198"/>
        <v>1811.8966322176045</v>
      </c>
      <c r="CZ191" s="64">
        <f t="shared" ref="CZ191:DS191" si="199">CZ171-CZ181</f>
        <v>1788.844512214836</v>
      </c>
      <c r="DA191" s="64">
        <f t="shared" si="199"/>
        <v>1765.7923922120674</v>
      </c>
      <c r="DB191" s="64">
        <f t="shared" si="199"/>
        <v>1742.7402722092988</v>
      </c>
      <c r="DC191" s="64">
        <f t="shared" si="199"/>
        <v>1719.6881522065303</v>
      </c>
      <c r="DD191" s="64">
        <f t="shared" si="199"/>
        <v>1696.6360322037617</v>
      </c>
      <c r="DE191" s="64">
        <f t="shared" si="199"/>
        <v>1673.5839122009932</v>
      </c>
      <c r="DF191" s="64">
        <f t="shared" si="199"/>
        <v>1650.5317921982246</v>
      </c>
      <c r="DG191" s="64">
        <f t="shared" si="199"/>
        <v>1627.4796721954563</v>
      </c>
      <c r="DH191" s="64">
        <f t="shared" si="199"/>
        <v>1604.4275521926879</v>
      </c>
      <c r="DI191" s="64">
        <f t="shared" si="199"/>
        <v>1581.3754321899196</v>
      </c>
      <c r="DJ191" s="64">
        <f t="shared" si="199"/>
        <v>1558.3233121871513</v>
      </c>
      <c r="DK191" s="64">
        <f t="shared" si="199"/>
        <v>1535.2711921843829</v>
      </c>
      <c r="DL191" s="64">
        <f t="shared" si="199"/>
        <v>1512.2190721816146</v>
      </c>
      <c r="DM191" s="64">
        <f t="shared" si="199"/>
        <v>1489.1669521788463</v>
      </c>
      <c r="DN191" s="64">
        <f t="shared" si="199"/>
        <v>1466.1148321760779</v>
      </c>
      <c r="DO191" s="64">
        <f t="shared" si="199"/>
        <v>1443.0627121733096</v>
      </c>
      <c r="DP191" s="64">
        <f t="shared" si="199"/>
        <v>1420.0105921705413</v>
      </c>
      <c r="DQ191" s="64">
        <f t="shared" si="199"/>
        <v>1396.9584721677729</v>
      </c>
      <c r="DR191" s="64">
        <f t="shared" si="199"/>
        <v>1373.9063521650046</v>
      </c>
      <c r="DS191" s="64">
        <f t="shared" si="199"/>
        <v>1350.8542321622363</v>
      </c>
    </row>
    <row r="192" spans="2:123" x14ac:dyDescent="0.3">
      <c r="D192" s="12" t="str">
        <f t="shared" si="194"/>
        <v>Financing costs</v>
      </c>
      <c r="F192" s="51" t="str">
        <f t="shared" si="195"/>
        <v>INR Mn</v>
      </c>
      <c r="H192" s="64">
        <f t="shared" ref="H192:AM192" si="200">H172-H182</f>
        <v>17.08877985502086</v>
      </c>
      <c r="I192" s="64">
        <f t="shared" si="200"/>
        <v>81.752650261454519</v>
      </c>
      <c r="J192" s="64">
        <f t="shared" si="200"/>
        <v>132.61025994072313</v>
      </c>
      <c r="K192" s="64">
        <f t="shared" si="200"/>
        <v>114.39082081609361</v>
      </c>
      <c r="L192" s="64">
        <f t="shared" si="200"/>
        <v>130.76016154648497</v>
      </c>
      <c r="M192" s="64">
        <f t="shared" si="200"/>
        <v>194.70459282828909</v>
      </c>
      <c r="N192" s="64">
        <f t="shared" si="200"/>
        <v>244.84276338292818</v>
      </c>
      <c r="O192" s="64">
        <f t="shared" si="200"/>
        <v>225.90388513366912</v>
      </c>
      <c r="P192" s="64">
        <f t="shared" si="200"/>
        <v>241.55378673943093</v>
      </c>
      <c r="Q192" s="64">
        <f t="shared" si="200"/>
        <v>304.77877889660556</v>
      </c>
      <c r="R192" s="64">
        <f t="shared" si="200"/>
        <v>354.19751032661509</v>
      </c>
      <c r="S192" s="64">
        <f t="shared" si="200"/>
        <v>334.53919295272658</v>
      </c>
      <c r="T192" s="64">
        <f t="shared" si="200"/>
        <v>366.55843528887971</v>
      </c>
      <c r="U192" s="64">
        <f t="shared" si="200"/>
        <v>493.72785872785846</v>
      </c>
      <c r="V192" s="64">
        <f t="shared" si="200"/>
        <v>593.28476071250702</v>
      </c>
      <c r="W192" s="64">
        <f t="shared" si="200"/>
        <v>554.68756508935951</v>
      </c>
      <c r="X192" s="64">
        <f t="shared" si="200"/>
        <v>636.53426874131617</v>
      </c>
      <c r="Y192" s="64">
        <f t="shared" si="200"/>
        <v>956.2564251503369</v>
      </c>
      <c r="Z192" s="64">
        <f t="shared" si="200"/>
        <v>1206.9472779235323</v>
      </c>
      <c r="AA192" s="64">
        <f t="shared" si="200"/>
        <v>1112.252886677237</v>
      </c>
      <c r="AB192" s="64">
        <f t="shared" si="200"/>
        <v>1105.0584954309418</v>
      </c>
      <c r="AC192" s="64">
        <f t="shared" si="200"/>
        <v>1097.8641041846467</v>
      </c>
      <c r="AD192" s="64">
        <f t="shared" si="200"/>
        <v>1090.6697129383515</v>
      </c>
      <c r="AE192" s="64">
        <f t="shared" si="200"/>
        <v>1083.4753216920562</v>
      </c>
      <c r="AF192" s="64">
        <f t="shared" si="200"/>
        <v>1076.280930445761</v>
      </c>
      <c r="AG192" s="64">
        <f t="shared" si="200"/>
        <v>1069.0865391994657</v>
      </c>
      <c r="AH192" s="64">
        <f t="shared" si="200"/>
        <v>1061.8921479531707</v>
      </c>
      <c r="AI192" s="64">
        <f t="shared" si="200"/>
        <v>1054.6977567068755</v>
      </c>
      <c r="AJ192" s="64">
        <f t="shared" si="200"/>
        <v>1047.5033654605802</v>
      </c>
      <c r="AK192" s="64">
        <f t="shared" si="200"/>
        <v>1040.3089742142852</v>
      </c>
      <c r="AL192" s="64">
        <f t="shared" si="200"/>
        <v>1033.1145829679899</v>
      </c>
      <c r="AM192" s="64">
        <f t="shared" si="200"/>
        <v>1025.9201917216947</v>
      </c>
      <c r="AN192" s="64">
        <f t="shared" ref="AN192:BS192" si="201">AN172-AN182</f>
        <v>1018.7258004753994</v>
      </c>
      <c r="AO192" s="64">
        <f t="shared" si="201"/>
        <v>1011.5314092291043</v>
      </c>
      <c r="AP192" s="64">
        <f t="shared" si="201"/>
        <v>1004.3370179828091</v>
      </c>
      <c r="AQ192" s="64">
        <f t="shared" si="201"/>
        <v>997.14262673651388</v>
      </c>
      <c r="AR192" s="64">
        <f t="shared" si="201"/>
        <v>989.94823549021862</v>
      </c>
      <c r="AS192" s="64">
        <f t="shared" si="201"/>
        <v>982.75384424392348</v>
      </c>
      <c r="AT192" s="64">
        <f t="shared" si="201"/>
        <v>975.55945299762834</v>
      </c>
      <c r="AU192" s="64">
        <f t="shared" si="201"/>
        <v>968.36506175133309</v>
      </c>
      <c r="AV192" s="64">
        <f t="shared" si="201"/>
        <v>961.17067050503783</v>
      </c>
      <c r="AW192" s="64">
        <f t="shared" si="201"/>
        <v>953.97627925874269</v>
      </c>
      <c r="AX192" s="64">
        <f t="shared" si="201"/>
        <v>946.78188801244755</v>
      </c>
      <c r="AY192" s="64">
        <f t="shared" si="201"/>
        <v>939.5874967661523</v>
      </c>
      <c r="AZ192" s="64">
        <f t="shared" si="201"/>
        <v>932.39310551985704</v>
      </c>
      <c r="BA192" s="64">
        <f t="shared" si="201"/>
        <v>925.1987142735619</v>
      </c>
      <c r="BB192" s="64">
        <f t="shared" si="201"/>
        <v>918.00432302726676</v>
      </c>
      <c r="BC192" s="64">
        <f t="shared" si="201"/>
        <v>910.80993178097151</v>
      </c>
      <c r="BD192" s="64">
        <f t="shared" si="201"/>
        <v>903.61554053467626</v>
      </c>
      <c r="BE192" s="64">
        <f t="shared" si="201"/>
        <v>896.42114928838112</v>
      </c>
      <c r="BF192" s="64">
        <f t="shared" si="201"/>
        <v>889.22675804208598</v>
      </c>
      <c r="BG192" s="64">
        <f t="shared" si="201"/>
        <v>882.03236679579072</v>
      </c>
      <c r="BH192" s="64">
        <f t="shared" si="201"/>
        <v>874.83797554949547</v>
      </c>
      <c r="BI192" s="64">
        <f t="shared" si="201"/>
        <v>867.64358430320033</v>
      </c>
      <c r="BJ192" s="64">
        <f t="shared" si="201"/>
        <v>860.44919305690519</v>
      </c>
      <c r="BK192" s="64">
        <f t="shared" si="201"/>
        <v>853.25480181060993</v>
      </c>
      <c r="BL192" s="64">
        <f t="shared" si="201"/>
        <v>846.06041056431468</v>
      </c>
      <c r="BM192" s="64">
        <f t="shared" si="201"/>
        <v>838.86601931801954</v>
      </c>
      <c r="BN192" s="64">
        <f t="shared" si="201"/>
        <v>831.6716280717244</v>
      </c>
      <c r="BO192" s="64">
        <f t="shared" si="201"/>
        <v>824.47723682542915</v>
      </c>
      <c r="BP192" s="64">
        <f t="shared" si="201"/>
        <v>817.28284557913389</v>
      </c>
      <c r="BQ192" s="64">
        <f t="shared" si="201"/>
        <v>810.08845433283875</v>
      </c>
      <c r="BR192" s="64">
        <f t="shared" si="201"/>
        <v>802.89406308654361</v>
      </c>
      <c r="BS192" s="64">
        <f t="shared" si="201"/>
        <v>795.69967184024836</v>
      </c>
      <c r="BT192" s="64">
        <f t="shared" ref="BT192:CY192" si="202">BT172-BT182</f>
        <v>788.5052805939531</v>
      </c>
      <c r="BU192" s="64">
        <f t="shared" si="202"/>
        <v>781.31088934765796</v>
      </c>
      <c r="BV192" s="64">
        <f t="shared" si="202"/>
        <v>774.11649810136282</v>
      </c>
      <c r="BW192" s="64">
        <f t="shared" si="202"/>
        <v>766.92210685506757</v>
      </c>
      <c r="BX192" s="64">
        <f t="shared" si="202"/>
        <v>759.72771560877231</v>
      </c>
      <c r="BY192" s="64">
        <f t="shared" si="202"/>
        <v>752.53332436247717</v>
      </c>
      <c r="BZ192" s="64">
        <f t="shared" si="202"/>
        <v>745.33893311618203</v>
      </c>
      <c r="CA192" s="64">
        <f t="shared" si="202"/>
        <v>738.14454186988678</v>
      </c>
      <c r="CB192" s="64">
        <f t="shared" si="202"/>
        <v>730.95015062359153</v>
      </c>
      <c r="CC192" s="64">
        <f t="shared" si="202"/>
        <v>723.75575937729639</v>
      </c>
      <c r="CD192" s="64">
        <f t="shared" si="202"/>
        <v>716.56136813100125</v>
      </c>
      <c r="CE192" s="64">
        <f t="shared" si="202"/>
        <v>709.36697688470599</v>
      </c>
      <c r="CF192" s="64">
        <f t="shared" si="202"/>
        <v>702.17258563841074</v>
      </c>
      <c r="CG192" s="64">
        <f t="shared" si="202"/>
        <v>694.9781943921156</v>
      </c>
      <c r="CH192" s="64">
        <f t="shared" si="202"/>
        <v>687.78380314582046</v>
      </c>
      <c r="CI192" s="64">
        <f t="shared" si="202"/>
        <v>680.5894118995252</v>
      </c>
      <c r="CJ192" s="64">
        <f t="shared" si="202"/>
        <v>673.39502065322995</v>
      </c>
      <c r="CK192" s="64">
        <f t="shared" si="202"/>
        <v>666.20062940693481</v>
      </c>
      <c r="CL192" s="64">
        <f t="shared" si="202"/>
        <v>659.00623816063967</v>
      </c>
      <c r="CM192" s="64">
        <f t="shared" si="202"/>
        <v>651.81184691434441</v>
      </c>
      <c r="CN192" s="64">
        <f t="shared" si="202"/>
        <v>644.61745566804916</v>
      </c>
      <c r="CO192" s="64">
        <f t="shared" si="202"/>
        <v>637.42306442175402</v>
      </c>
      <c r="CP192" s="64">
        <f t="shared" si="202"/>
        <v>630.22867317545888</v>
      </c>
      <c r="CQ192" s="64">
        <f t="shared" si="202"/>
        <v>623.03428192916374</v>
      </c>
      <c r="CR192" s="64">
        <f t="shared" si="202"/>
        <v>615.8398906828686</v>
      </c>
      <c r="CS192" s="64">
        <f t="shared" si="202"/>
        <v>608.64549943657346</v>
      </c>
      <c r="CT192" s="64">
        <f t="shared" si="202"/>
        <v>601.45110819027832</v>
      </c>
      <c r="CU192" s="64">
        <f t="shared" si="202"/>
        <v>594.25671694398318</v>
      </c>
      <c r="CV192" s="64">
        <f t="shared" si="202"/>
        <v>587.06232569768804</v>
      </c>
      <c r="CW192" s="64">
        <f t="shared" si="202"/>
        <v>579.8679344513929</v>
      </c>
      <c r="CX192" s="64">
        <f t="shared" si="202"/>
        <v>572.67354320509776</v>
      </c>
      <c r="CY192" s="64">
        <f t="shared" si="202"/>
        <v>565.47915195880262</v>
      </c>
      <c r="CZ192" s="64">
        <f t="shared" ref="CZ192:DS192" si="203">CZ172-CZ182</f>
        <v>558.28476071250748</v>
      </c>
      <c r="DA192" s="64">
        <f t="shared" si="203"/>
        <v>551.09036946621234</v>
      </c>
      <c r="DB192" s="64">
        <f t="shared" si="203"/>
        <v>543.8959782199172</v>
      </c>
      <c r="DC192" s="64">
        <f t="shared" si="203"/>
        <v>536.70158697362206</v>
      </c>
      <c r="DD192" s="64">
        <f t="shared" si="203"/>
        <v>529.50719572732692</v>
      </c>
      <c r="DE192" s="64">
        <f t="shared" si="203"/>
        <v>522.31280448103178</v>
      </c>
      <c r="DF192" s="64">
        <f t="shared" si="203"/>
        <v>515.11841323473664</v>
      </c>
      <c r="DG192" s="64">
        <f t="shared" si="203"/>
        <v>507.9240219884415</v>
      </c>
      <c r="DH192" s="64">
        <f t="shared" si="203"/>
        <v>500.72963074214636</v>
      </c>
      <c r="DI192" s="64">
        <f t="shared" si="203"/>
        <v>493.53523949585121</v>
      </c>
      <c r="DJ192" s="64">
        <f t="shared" si="203"/>
        <v>486.34084824955607</v>
      </c>
      <c r="DK192" s="64">
        <f t="shared" si="203"/>
        <v>479.14645700326093</v>
      </c>
      <c r="DL192" s="64">
        <f t="shared" si="203"/>
        <v>471.95206575696579</v>
      </c>
      <c r="DM192" s="64">
        <f t="shared" si="203"/>
        <v>464.75767451067065</v>
      </c>
      <c r="DN192" s="64">
        <f t="shared" si="203"/>
        <v>457.56328326437551</v>
      </c>
      <c r="DO192" s="64">
        <f t="shared" si="203"/>
        <v>450.36889201808037</v>
      </c>
      <c r="DP192" s="64">
        <f t="shared" si="203"/>
        <v>443.17450077178523</v>
      </c>
      <c r="DQ192" s="64">
        <f t="shared" si="203"/>
        <v>435.98010952549009</v>
      </c>
      <c r="DR192" s="64">
        <f t="shared" si="203"/>
        <v>428.78571827919495</v>
      </c>
      <c r="DS192" s="64">
        <f t="shared" si="203"/>
        <v>421.59132703289981</v>
      </c>
    </row>
    <row r="193" spans="1:123" x14ac:dyDescent="0.3"/>
    <row r="194" spans="1:123" ht="14.5" thickBot="1" x14ac:dyDescent="0.35">
      <c r="D194" s="61" t="s">
        <v>96</v>
      </c>
      <c r="E194" s="61"/>
      <c r="F194" s="62" t="str">
        <f>F190</f>
        <v>INR Mn</v>
      </c>
      <c r="G194" s="62"/>
      <c r="H194" s="63">
        <f t="shared" ref="H194:AM194" si="204">SUM(H187:H193)</f>
        <v>1953.003412002384</v>
      </c>
      <c r="I194" s="63">
        <f t="shared" si="204"/>
        <v>9343.160029880517</v>
      </c>
      <c r="J194" s="63">
        <f t="shared" si="204"/>
        <v>15155.458278939785</v>
      </c>
      <c r="K194" s="63">
        <f t="shared" si="204"/>
        <v>13000.010806205888</v>
      </c>
      <c r="L194" s="63">
        <f t="shared" si="204"/>
        <v>14797.566745474376</v>
      </c>
      <c r="M194" s="63">
        <f t="shared" si="204"/>
        <v>22032.27589061861</v>
      </c>
      <c r="N194" s="63">
        <f t="shared" si="204"/>
        <v>27689.126666943979</v>
      </c>
      <c r="O194" s="63">
        <f t="shared" si="204"/>
        <v>25378.231721476193</v>
      </c>
      <c r="P194" s="63">
        <f t="shared" si="204"/>
        <v>27020.340188010785</v>
      </c>
      <c r="Q194" s="63">
        <f t="shared" si="204"/>
        <v>34099.60186042112</v>
      </c>
      <c r="R194" s="63">
        <f t="shared" si="204"/>
        <v>39601.005164012597</v>
      </c>
      <c r="S194" s="63">
        <f t="shared" si="204"/>
        <v>37134.6627458109</v>
      </c>
      <c r="T194" s="63">
        <f t="shared" si="204"/>
        <v>40574.327151613987</v>
      </c>
      <c r="U194" s="63">
        <f t="shared" si="204"/>
        <v>54888.297969168561</v>
      </c>
      <c r="V194" s="63">
        <f t="shared" si="204"/>
        <v>66046.552049085396</v>
      </c>
      <c r="W194" s="63">
        <f t="shared" si="204"/>
        <v>61269.31468541592</v>
      </c>
      <c r="X194" s="63">
        <f t="shared" si="204"/>
        <v>70257.094381758376</v>
      </c>
      <c r="Y194" s="63">
        <f t="shared" si="204"/>
        <v>106430.64010747953</v>
      </c>
      <c r="Z194" s="63">
        <f t="shared" si="204"/>
        <v>134714.89398910638</v>
      </c>
      <c r="AA194" s="63">
        <f t="shared" si="204"/>
        <v>123160.41926176743</v>
      </c>
      <c r="AB194" s="63">
        <f t="shared" si="204"/>
        <v>121605.94453442846</v>
      </c>
      <c r="AC194" s="63">
        <f t="shared" si="204"/>
        <v>120051.4698070895</v>
      </c>
      <c r="AD194" s="63">
        <f t="shared" si="204"/>
        <v>118496.99507975053</v>
      </c>
      <c r="AE194" s="63">
        <f t="shared" si="204"/>
        <v>116942.52035241156</v>
      </c>
      <c r="AF194" s="63">
        <f t="shared" si="204"/>
        <v>115388.04562507261</v>
      </c>
      <c r="AG194" s="63">
        <f t="shared" si="204"/>
        <v>113833.57089773363</v>
      </c>
      <c r="AH194" s="63">
        <f t="shared" si="204"/>
        <v>112279.09617039467</v>
      </c>
      <c r="AI194" s="63">
        <f t="shared" si="204"/>
        <v>110724.6214430557</v>
      </c>
      <c r="AJ194" s="63">
        <f t="shared" si="204"/>
        <v>109170.14671571674</v>
      </c>
      <c r="AK194" s="63">
        <f t="shared" si="204"/>
        <v>107615.67198837777</v>
      </c>
      <c r="AL194" s="63">
        <f t="shared" si="204"/>
        <v>106061.19726103879</v>
      </c>
      <c r="AM194" s="63">
        <f t="shared" si="204"/>
        <v>104506.72253369982</v>
      </c>
      <c r="AN194" s="63">
        <f t="shared" ref="AN194:BS194" si="205">SUM(AN187:AN193)</f>
        <v>102952.24780636086</v>
      </c>
      <c r="AO194" s="63">
        <f t="shared" si="205"/>
        <v>101397.77307902191</v>
      </c>
      <c r="AP194" s="63">
        <f t="shared" si="205"/>
        <v>99843.298351682926</v>
      </c>
      <c r="AQ194" s="63">
        <f t="shared" si="205"/>
        <v>98288.823624343961</v>
      </c>
      <c r="AR194" s="63">
        <f t="shared" si="205"/>
        <v>96734.348897004995</v>
      </c>
      <c r="AS194" s="63">
        <f t="shared" si="205"/>
        <v>95179.874169666029</v>
      </c>
      <c r="AT194" s="63">
        <f t="shared" si="205"/>
        <v>93625.399442327049</v>
      </c>
      <c r="AU194" s="63">
        <f t="shared" si="205"/>
        <v>92070.924714988098</v>
      </c>
      <c r="AV194" s="63">
        <f t="shared" si="205"/>
        <v>90516.449987649117</v>
      </c>
      <c r="AW194" s="63">
        <f t="shared" si="205"/>
        <v>88961.975260310151</v>
      </c>
      <c r="AX194" s="63">
        <f t="shared" si="205"/>
        <v>87407.500532971186</v>
      </c>
      <c r="AY194" s="63">
        <f t="shared" si="205"/>
        <v>85853.02580563222</v>
      </c>
      <c r="AZ194" s="63">
        <f t="shared" si="205"/>
        <v>84298.551078293254</v>
      </c>
      <c r="BA194" s="63">
        <f t="shared" si="205"/>
        <v>82744.076350954274</v>
      </c>
      <c r="BB194" s="63">
        <f t="shared" si="205"/>
        <v>81189.601623615323</v>
      </c>
      <c r="BC194" s="63">
        <f t="shared" si="205"/>
        <v>79635.126896276357</v>
      </c>
      <c r="BD194" s="63">
        <f t="shared" si="205"/>
        <v>78080.652168937391</v>
      </c>
      <c r="BE194" s="63">
        <f t="shared" si="205"/>
        <v>76526.177441598411</v>
      </c>
      <c r="BF194" s="63">
        <f t="shared" si="205"/>
        <v>74971.702714259445</v>
      </c>
      <c r="BG194" s="63">
        <f t="shared" si="205"/>
        <v>73417.227986920479</v>
      </c>
      <c r="BH194" s="63">
        <f t="shared" si="205"/>
        <v>71862.753259581514</v>
      </c>
      <c r="BI194" s="63">
        <f t="shared" si="205"/>
        <v>70308.278532242533</v>
      </c>
      <c r="BJ194" s="63">
        <f t="shared" si="205"/>
        <v>68753.803804903582</v>
      </c>
      <c r="BK194" s="63">
        <f t="shared" si="205"/>
        <v>67199.329077564616</v>
      </c>
      <c r="BL194" s="63">
        <f t="shared" si="205"/>
        <v>65644.854350225651</v>
      </c>
      <c r="BM194" s="63">
        <f t="shared" si="205"/>
        <v>64090.379622886678</v>
      </c>
      <c r="BN194" s="63">
        <f t="shared" si="205"/>
        <v>62535.904895547705</v>
      </c>
      <c r="BO194" s="63">
        <f t="shared" si="205"/>
        <v>60981.430168208739</v>
      </c>
      <c r="BP194" s="63">
        <f t="shared" si="205"/>
        <v>59426.955440869766</v>
      </c>
      <c r="BQ194" s="63">
        <f t="shared" si="205"/>
        <v>57872.4807135308</v>
      </c>
      <c r="BR194" s="63">
        <f t="shared" si="205"/>
        <v>56318.005986191827</v>
      </c>
      <c r="BS194" s="63">
        <f t="shared" si="205"/>
        <v>54763.531258852876</v>
      </c>
      <c r="BT194" s="63">
        <f t="shared" ref="BT194:CY194" si="206">SUM(BT187:BT193)</f>
        <v>53209.056531513903</v>
      </c>
      <c r="BU194" s="63">
        <f t="shared" si="206"/>
        <v>51654.581804174937</v>
      </c>
      <c r="BV194" s="63">
        <f t="shared" si="206"/>
        <v>50100.107076835964</v>
      </c>
      <c r="BW194" s="63">
        <f t="shared" si="206"/>
        <v>48545.632349496998</v>
      </c>
      <c r="BX194" s="63">
        <f t="shared" si="206"/>
        <v>46991.157622158025</v>
      </c>
      <c r="BY194" s="63">
        <f t="shared" si="206"/>
        <v>45436.68289481906</v>
      </c>
      <c r="BZ194" s="63">
        <f t="shared" si="206"/>
        <v>43882.208167480094</v>
      </c>
      <c r="CA194" s="63">
        <f t="shared" si="206"/>
        <v>42327.733440141121</v>
      </c>
      <c r="CB194" s="63">
        <f t="shared" si="206"/>
        <v>40773.258712802162</v>
      </c>
      <c r="CC194" s="63">
        <f t="shared" si="206"/>
        <v>39218.783985463189</v>
      </c>
      <c r="CD194" s="63">
        <f t="shared" si="206"/>
        <v>37664.309258124224</v>
      </c>
      <c r="CE194" s="63">
        <f t="shared" si="206"/>
        <v>36109.834530785251</v>
      </c>
      <c r="CF194" s="63">
        <f t="shared" si="206"/>
        <v>34555.359803446285</v>
      </c>
      <c r="CG194" s="63">
        <f t="shared" si="206"/>
        <v>33000.885076107326</v>
      </c>
      <c r="CH194" s="63">
        <f t="shared" si="206"/>
        <v>31446.410348768357</v>
      </c>
      <c r="CI194" s="63">
        <f t="shared" si="206"/>
        <v>29891.935621429388</v>
      </c>
      <c r="CJ194" s="63">
        <f t="shared" si="206"/>
        <v>28337.460894090422</v>
      </c>
      <c r="CK194" s="63">
        <f t="shared" si="206"/>
        <v>26782.986166751456</v>
      </c>
      <c r="CL194" s="63">
        <f t="shared" si="206"/>
        <v>25228.511439412487</v>
      </c>
      <c r="CM194" s="63">
        <f t="shared" si="206"/>
        <v>23820.976698372833</v>
      </c>
      <c r="CN194" s="63">
        <f t="shared" si="206"/>
        <v>22413.44195733318</v>
      </c>
      <c r="CO194" s="63">
        <f t="shared" si="206"/>
        <v>21005.907216293526</v>
      </c>
      <c r="CP194" s="63">
        <f t="shared" si="206"/>
        <v>19598.372475253876</v>
      </c>
      <c r="CQ194" s="63">
        <f t="shared" si="206"/>
        <v>18337.777720513543</v>
      </c>
      <c r="CR194" s="63">
        <f t="shared" si="206"/>
        <v>17077.182965773205</v>
      </c>
      <c r="CS194" s="63">
        <f t="shared" si="206"/>
        <v>15816.588211032871</v>
      </c>
      <c r="CT194" s="63">
        <f t="shared" si="206"/>
        <v>14555.993456292535</v>
      </c>
      <c r="CU194" s="63">
        <f t="shared" si="206"/>
        <v>13442.338687851514</v>
      </c>
      <c r="CV194" s="63">
        <f t="shared" si="206"/>
        <v>12328.683919410494</v>
      </c>
      <c r="CW194" s="63">
        <f t="shared" si="206"/>
        <v>11215.029150969474</v>
      </c>
      <c r="CX194" s="63">
        <f t="shared" si="206"/>
        <v>10101.374382528453</v>
      </c>
      <c r="CY194" s="63">
        <f t="shared" si="206"/>
        <v>9281.5995866860667</v>
      </c>
      <c r="CZ194" s="63">
        <f t="shared" ref="CZ194:DS194" si="207">SUM(CZ187:CZ193)</f>
        <v>8461.824790843677</v>
      </c>
      <c r="DA194" s="63">
        <f t="shared" si="207"/>
        <v>7642.0499950012891</v>
      </c>
      <c r="DB194" s="63">
        <f t="shared" si="207"/>
        <v>6822.2751991589457</v>
      </c>
      <c r="DC194" s="63">
        <f t="shared" si="207"/>
        <v>6737.2003348131229</v>
      </c>
      <c r="DD194" s="63">
        <f t="shared" si="207"/>
        <v>6652.1254704672992</v>
      </c>
      <c r="DE194" s="63">
        <f t="shared" si="207"/>
        <v>6567.0506061214764</v>
      </c>
      <c r="DF194" s="63">
        <f t="shared" si="207"/>
        <v>6481.9757417756537</v>
      </c>
      <c r="DG194" s="63">
        <f t="shared" si="207"/>
        <v>6396.9008774298309</v>
      </c>
      <c r="DH194" s="63">
        <f t="shared" si="207"/>
        <v>6311.826013084009</v>
      </c>
      <c r="DI194" s="63">
        <f t="shared" si="207"/>
        <v>6226.7511487381853</v>
      </c>
      <c r="DJ194" s="63">
        <f t="shared" si="207"/>
        <v>6141.6762843923625</v>
      </c>
      <c r="DK194" s="63">
        <f t="shared" si="207"/>
        <v>6056.6014200465406</v>
      </c>
      <c r="DL194" s="63">
        <f t="shared" si="207"/>
        <v>5971.5265557007178</v>
      </c>
      <c r="DM194" s="63">
        <f t="shared" si="207"/>
        <v>5886.451691354895</v>
      </c>
      <c r="DN194" s="63">
        <f t="shared" si="207"/>
        <v>5801.3768270090713</v>
      </c>
      <c r="DO194" s="63">
        <f t="shared" si="207"/>
        <v>5716.3019626632495</v>
      </c>
      <c r="DP194" s="63">
        <f t="shared" si="207"/>
        <v>5631.2270983174276</v>
      </c>
      <c r="DQ194" s="63">
        <f t="shared" si="207"/>
        <v>5546.1522339716039</v>
      </c>
      <c r="DR194" s="63">
        <f t="shared" si="207"/>
        <v>5461.0773696257811</v>
      </c>
      <c r="DS194" s="63">
        <f t="shared" si="207"/>
        <v>5376.0025052799592</v>
      </c>
    </row>
    <row r="195" spans="1:123" ht="14.5" thickTop="1" x14ac:dyDescent="0.3"/>
    <row r="196" spans="1:123" s="7" customFormat="1" ht="15.5" x14ac:dyDescent="0.35">
      <c r="A196" s="7" t="s">
        <v>196</v>
      </c>
      <c r="D196" s="21"/>
      <c r="E196" s="21"/>
      <c r="F196" s="48"/>
      <c r="G196" s="48"/>
    </row>
    <row r="197" spans="1:123" x14ac:dyDescent="0.3"/>
    <row r="198" spans="1:123" x14ac:dyDescent="0.3">
      <c r="B198" s="6" t="str">
        <f>B46</f>
        <v>Phase I</v>
      </c>
    </row>
    <row r="199" spans="1:123" x14ac:dyDescent="0.3">
      <c r="D199" s="12" t="str">
        <f t="shared" ref="D199:D204" si="208">D47</f>
        <v>Plant &amp; Equipment</v>
      </c>
      <c r="F199" s="51" t="str">
        <f>F154</f>
        <v>INR Mn</v>
      </c>
      <c r="G199" s="60">
        <f>SUM(H199:DS199)</f>
        <v>11755.198903945133</v>
      </c>
      <c r="H199" s="57">
        <f>IFERROR(IF(SUM($H$38:H$38)&lt;=($I11*4),($G47-$G57)*H$38/($I11*4),0),0)</f>
        <v>0</v>
      </c>
      <c r="I199" s="57">
        <f>IFERROR(IF(SUM($H$38:I$38)&lt;=($I11*4),($G47-$G57)*I$38/($I11*4),0),0)</f>
        <v>0</v>
      </c>
      <c r="J199" s="57">
        <f>IFERROR(IF(SUM($H$38:J$38)&lt;=($I11*4),($G47-$G57)*J$38/($I11*4),0),0)</f>
        <v>0</v>
      </c>
      <c r="K199" s="57">
        <f>IFERROR(IF(SUM($H$38:K$38)&lt;=($I11*4),($G47-$G57)*K$38/($I11*4),0),0)</f>
        <v>146.93998629931431</v>
      </c>
      <c r="L199" s="57">
        <f>IFERROR(IF(SUM($H$38:L$38)&lt;=($I11*4),($G47-$G57)*L$38/($I11*4),0),0)</f>
        <v>146.93998629931431</v>
      </c>
      <c r="M199" s="57">
        <f>IFERROR(IF(SUM($H$38:M$38)&lt;=($I11*4),($G47-$G57)*M$38/($I11*4),0),0)</f>
        <v>146.93998629931431</v>
      </c>
      <c r="N199" s="57">
        <f>IFERROR(IF(SUM($H$38:N$38)&lt;=($I11*4),($G47-$G57)*N$38/($I11*4),0),0)</f>
        <v>146.93998629931431</v>
      </c>
      <c r="O199" s="57">
        <f>IFERROR(IF(SUM($H$38:O$38)&lt;=($I11*4),($G47-$G57)*O$38/($I11*4),0),0)</f>
        <v>146.93998629931431</v>
      </c>
      <c r="P199" s="57">
        <f>IFERROR(IF(SUM($H$38:P$38)&lt;=($I11*4),($G47-$G57)*P$38/($I11*4),0),0)</f>
        <v>146.93998629931431</v>
      </c>
      <c r="Q199" s="57">
        <f>IFERROR(IF(SUM($H$38:Q$38)&lt;=($I11*4),($G47-$G57)*Q$38/($I11*4),0),0)</f>
        <v>146.93998629931431</v>
      </c>
      <c r="R199" s="57">
        <f>IFERROR(IF(SUM($H$38:R$38)&lt;=($I11*4),($G47-$G57)*R$38/($I11*4),0),0)</f>
        <v>146.93998629931431</v>
      </c>
      <c r="S199" s="57">
        <f>IFERROR(IF(SUM($H$38:S$38)&lt;=($I11*4),($G47-$G57)*S$38/($I11*4),0),0)</f>
        <v>146.93998629931431</v>
      </c>
      <c r="T199" s="57">
        <f>IFERROR(IF(SUM($H$38:T$38)&lt;=($I11*4),($G47-$G57)*T$38/($I11*4),0),0)</f>
        <v>146.93998629931431</v>
      </c>
      <c r="U199" s="57">
        <f>IFERROR(IF(SUM($H$38:U$38)&lt;=($I11*4),($G47-$G57)*U$38/($I11*4),0),0)</f>
        <v>146.93998629931431</v>
      </c>
      <c r="V199" s="57">
        <f>IFERROR(IF(SUM($H$38:V$38)&lt;=($I11*4),($G47-$G57)*V$38/($I11*4),0),0)</f>
        <v>146.93998629931431</v>
      </c>
      <c r="W199" s="57">
        <f>IFERROR(IF(SUM($H$38:W$38)&lt;=($I11*4),($G47-$G57)*W$38/($I11*4),0),0)</f>
        <v>146.93998629931431</v>
      </c>
      <c r="X199" s="57">
        <f>IFERROR(IF(SUM($H$38:X$38)&lt;=($I11*4),($G47-$G57)*X$38/($I11*4),0),0)</f>
        <v>146.93998629931431</v>
      </c>
      <c r="Y199" s="57">
        <f>IFERROR(IF(SUM($H$38:Y$38)&lt;=($I11*4),($G47-$G57)*Y$38/($I11*4),0),0)</f>
        <v>146.93998629931431</v>
      </c>
      <c r="Z199" s="57">
        <f>IFERROR(IF(SUM($H$38:Z$38)&lt;=($I11*4),($G47-$G57)*Z$38/($I11*4),0),0)</f>
        <v>146.93998629931431</v>
      </c>
      <c r="AA199" s="57">
        <f>IFERROR(IF(SUM($H$38:AA$38)&lt;=($I11*4),($G47-$G57)*AA$38/($I11*4),0),0)</f>
        <v>146.93998629931431</v>
      </c>
      <c r="AB199" s="57">
        <f>IFERROR(IF(SUM($H$38:AB$38)&lt;=($I11*4),($G47-$G57)*AB$38/($I11*4),0),0)</f>
        <v>146.93998629931431</v>
      </c>
      <c r="AC199" s="57">
        <f>IFERROR(IF(SUM($H$38:AC$38)&lt;=($I11*4),($G47-$G57)*AC$38/($I11*4),0),0)</f>
        <v>146.93998629931431</v>
      </c>
      <c r="AD199" s="57">
        <f>IFERROR(IF(SUM($H$38:AD$38)&lt;=($I11*4),($G47-$G57)*AD$38/($I11*4),0),0)</f>
        <v>146.93998629931431</v>
      </c>
      <c r="AE199" s="57">
        <f>IFERROR(IF(SUM($H$38:AE$38)&lt;=($I11*4),($G47-$G57)*AE$38/($I11*4),0),0)</f>
        <v>146.93998629931431</v>
      </c>
      <c r="AF199" s="57">
        <f>IFERROR(IF(SUM($H$38:AF$38)&lt;=($I11*4),($G47-$G57)*AF$38/($I11*4),0),0)</f>
        <v>146.93998629931431</v>
      </c>
      <c r="AG199" s="57">
        <f>IFERROR(IF(SUM($H$38:AG$38)&lt;=($I11*4),($G47-$G57)*AG$38/($I11*4),0),0)</f>
        <v>146.93998629931431</v>
      </c>
      <c r="AH199" s="57">
        <f>IFERROR(IF(SUM($H$38:AH$38)&lt;=($I11*4),($G47-$G57)*AH$38/($I11*4),0),0)</f>
        <v>146.93998629931431</v>
      </c>
      <c r="AI199" s="57">
        <f>IFERROR(IF(SUM($H$38:AI$38)&lt;=($I11*4),($G47-$G57)*AI$38/($I11*4),0),0)</f>
        <v>146.93998629931431</v>
      </c>
      <c r="AJ199" s="57">
        <f>IFERROR(IF(SUM($H$38:AJ$38)&lt;=($I11*4),($G47-$G57)*AJ$38/($I11*4),0),0)</f>
        <v>146.93998629931431</v>
      </c>
      <c r="AK199" s="57">
        <f>IFERROR(IF(SUM($H$38:AK$38)&lt;=($I11*4),($G47-$G57)*AK$38/($I11*4),0),0)</f>
        <v>146.93998629931431</v>
      </c>
      <c r="AL199" s="57">
        <f>IFERROR(IF(SUM($H$38:AL$38)&lt;=($I11*4),($G47-$G57)*AL$38/($I11*4),0),0)</f>
        <v>146.93998629931431</v>
      </c>
      <c r="AM199" s="57">
        <f>IFERROR(IF(SUM($H$38:AM$38)&lt;=($I11*4),($G47-$G57)*AM$38/($I11*4),0),0)</f>
        <v>146.93998629931431</v>
      </c>
      <c r="AN199" s="57">
        <f>IFERROR(IF(SUM($H$38:AN$38)&lt;=($I11*4),($G47-$G57)*AN$38/($I11*4),0),0)</f>
        <v>146.93998629931431</v>
      </c>
      <c r="AO199" s="57">
        <f>IFERROR(IF(SUM($H$38:AO$38)&lt;=($I11*4),($G47-$G57)*AO$38/($I11*4),0),0)</f>
        <v>146.93998629931431</v>
      </c>
      <c r="AP199" s="57">
        <f>IFERROR(IF(SUM($H$38:AP$38)&lt;=($I11*4),($G47-$G57)*AP$38/($I11*4),0),0)</f>
        <v>146.93998629931431</v>
      </c>
      <c r="AQ199" s="57">
        <f>IFERROR(IF(SUM($H$38:AQ$38)&lt;=($I11*4),($G47-$G57)*AQ$38/($I11*4),0),0)</f>
        <v>146.93998629931431</v>
      </c>
      <c r="AR199" s="57">
        <f>IFERROR(IF(SUM($H$38:AR$38)&lt;=($I11*4),($G47-$G57)*AR$38/($I11*4),0),0)</f>
        <v>146.93998629931431</v>
      </c>
      <c r="AS199" s="57">
        <f>IFERROR(IF(SUM($H$38:AS$38)&lt;=($I11*4),($G47-$G57)*AS$38/($I11*4),0),0)</f>
        <v>146.93998629931431</v>
      </c>
      <c r="AT199" s="57">
        <f>IFERROR(IF(SUM($H$38:AT$38)&lt;=($I11*4),($G47-$G57)*AT$38/($I11*4),0),0)</f>
        <v>146.93998629931431</v>
      </c>
      <c r="AU199" s="57">
        <f>IFERROR(IF(SUM($H$38:AU$38)&lt;=($I11*4),($G47-$G57)*AU$38/($I11*4),0),0)</f>
        <v>146.93998629931431</v>
      </c>
      <c r="AV199" s="57">
        <f>IFERROR(IF(SUM($H$38:AV$38)&lt;=($I11*4),($G47-$G57)*AV$38/($I11*4),0),0)</f>
        <v>146.93998629931431</v>
      </c>
      <c r="AW199" s="57">
        <f>IFERROR(IF(SUM($H$38:AW$38)&lt;=($I11*4),($G47-$G57)*AW$38/($I11*4),0),0)</f>
        <v>146.93998629931431</v>
      </c>
      <c r="AX199" s="57">
        <f>IFERROR(IF(SUM($H$38:AX$38)&lt;=($I11*4),($G47-$G57)*AX$38/($I11*4),0),0)</f>
        <v>146.93998629931431</v>
      </c>
      <c r="AY199" s="57">
        <f>IFERROR(IF(SUM($H$38:AY$38)&lt;=($I11*4),($G47-$G57)*AY$38/($I11*4),0),0)</f>
        <v>146.93998629931431</v>
      </c>
      <c r="AZ199" s="57">
        <f>IFERROR(IF(SUM($H$38:AZ$38)&lt;=($I11*4),($G47-$G57)*AZ$38/($I11*4),0),0)</f>
        <v>146.93998629931431</v>
      </c>
      <c r="BA199" s="57">
        <f>IFERROR(IF(SUM($H$38:BA$38)&lt;=($I11*4),($G47-$G57)*BA$38/($I11*4),0),0)</f>
        <v>146.93998629931431</v>
      </c>
      <c r="BB199" s="57">
        <f>IFERROR(IF(SUM($H$38:BB$38)&lt;=($I11*4),($G47-$G57)*BB$38/($I11*4),0),0)</f>
        <v>146.93998629931431</v>
      </c>
      <c r="BC199" s="57">
        <f>IFERROR(IF(SUM($H$38:BC$38)&lt;=($I11*4),($G47-$G57)*BC$38/($I11*4),0),0)</f>
        <v>146.93998629931431</v>
      </c>
      <c r="BD199" s="57">
        <f>IFERROR(IF(SUM($H$38:BD$38)&lt;=($I11*4),($G47-$G57)*BD$38/($I11*4),0),0)</f>
        <v>146.93998629931431</v>
      </c>
      <c r="BE199" s="57">
        <f>IFERROR(IF(SUM($H$38:BE$38)&lt;=($I11*4),($G47-$G57)*BE$38/($I11*4),0),0)</f>
        <v>146.93998629931431</v>
      </c>
      <c r="BF199" s="57">
        <f>IFERROR(IF(SUM($H$38:BF$38)&lt;=($I11*4),($G47-$G57)*BF$38/($I11*4),0),0)</f>
        <v>146.93998629931431</v>
      </c>
      <c r="BG199" s="57">
        <f>IFERROR(IF(SUM($H$38:BG$38)&lt;=($I11*4),($G47-$G57)*BG$38/($I11*4),0),0)</f>
        <v>146.93998629931431</v>
      </c>
      <c r="BH199" s="57">
        <f>IFERROR(IF(SUM($H$38:BH$38)&lt;=($I11*4),($G47-$G57)*BH$38/($I11*4),0),0)</f>
        <v>146.93998629931431</v>
      </c>
      <c r="BI199" s="57">
        <f>IFERROR(IF(SUM($H$38:BI$38)&lt;=($I11*4),($G47-$G57)*BI$38/($I11*4),0),0)</f>
        <v>146.93998629931431</v>
      </c>
      <c r="BJ199" s="57">
        <f>IFERROR(IF(SUM($H$38:BJ$38)&lt;=($I11*4),($G47-$G57)*BJ$38/($I11*4),0),0)</f>
        <v>146.93998629931431</v>
      </c>
      <c r="BK199" s="57">
        <f>IFERROR(IF(SUM($H$38:BK$38)&lt;=($I11*4),($G47-$G57)*BK$38/($I11*4),0),0)</f>
        <v>146.93998629931431</v>
      </c>
      <c r="BL199" s="57">
        <f>IFERROR(IF(SUM($H$38:BL$38)&lt;=($I11*4),($G47-$G57)*BL$38/($I11*4),0),0)</f>
        <v>146.93998629931431</v>
      </c>
      <c r="BM199" s="57">
        <f>IFERROR(IF(SUM($H$38:BM$38)&lt;=($I11*4),($G47-$G57)*BM$38/($I11*4),0),0)</f>
        <v>146.93998629931431</v>
      </c>
      <c r="BN199" s="57">
        <f>IFERROR(IF(SUM($H$38:BN$38)&lt;=($I11*4),($G47-$G57)*BN$38/($I11*4),0),0)</f>
        <v>146.93998629931431</v>
      </c>
      <c r="BO199" s="57">
        <f>IFERROR(IF(SUM($H$38:BO$38)&lt;=($I11*4),($G47-$G57)*BO$38/($I11*4),0),0)</f>
        <v>146.93998629931431</v>
      </c>
      <c r="BP199" s="57">
        <f>IFERROR(IF(SUM($H$38:BP$38)&lt;=($I11*4),($G47-$G57)*BP$38/($I11*4),0),0)</f>
        <v>146.93998629931431</v>
      </c>
      <c r="BQ199" s="57">
        <f>IFERROR(IF(SUM($H$38:BQ$38)&lt;=($I11*4),($G47-$G57)*BQ$38/($I11*4),0),0)</f>
        <v>146.93998629931431</v>
      </c>
      <c r="BR199" s="57">
        <f>IFERROR(IF(SUM($H$38:BR$38)&lt;=($I11*4),($G47-$G57)*BR$38/($I11*4),0),0)</f>
        <v>146.93998629931431</v>
      </c>
      <c r="BS199" s="57">
        <f>IFERROR(IF(SUM($H$38:BS$38)&lt;=($I11*4),($G47-$G57)*BS$38/($I11*4),0),0)</f>
        <v>146.93998629931431</v>
      </c>
      <c r="BT199" s="57">
        <f>IFERROR(IF(SUM($H$38:BT$38)&lt;=($I11*4),($G47-$G57)*BT$38/($I11*4),0),0)</f>
        <v>146.93998629931431</v>
      </c>
      <c r="BU199" s="57">
        <f>IFERROR(IF(SUM($H$38:BU$38)&lt;=($I11*4),($G47-$G57)*BU$38/($I11*4),0),0)</f>
        <v>146.93998629931431</v>
      </c>
      <c r="BV199" s="57">
        <f>IFERROR(IF(SUM($H$38:BV$38)&lt;=($I11*4),($G47-$G57)*BV$38/($I11*4),0),0)</f>
        <v>146.93998629931431</v>
      </c>
      <c r="BW199" s="57">
        <f>IFERROR(IF(SUM($H$38:BW$38)&lt;=($I11*4),($G47-$G57)*BW$38/($I11*4),0),0)</f>
        <v>146.93998629931431</v>
      </c>
      <c r="BX199" s="57">
        <f>IFERROR(IF(SUM($H$38:BX$38)&lt;=($I11*4),($G47-$G57)*BX$38/($I11*4),0),0)</f>
        <v>146.93998629931431</v>
      </c>
      <c r="BY199" s="57">
        <f>IFERROR(IF(SUM($H$38:BY$38)&lt;=($I11*4),($G47-$G57)*BY$38/($I11*4),0),0)</f>
        <v>146.93998629931431</v>
      </c>
      <c r="BZ199" s="57">
        <f>IFERROR(IF(SUM($H$38:BZ$38)&lt;=($I11*4),($G47-$G57)*BZ$38/($I11*4),0),0)</f>
        <v>146.93998629931431</v>
      </c>
      <c r="CA199" s="57">
        <f>IFERROR(IF(SUM($H$38:CA$38)&lt;=($I11*4),($G47-$G57)*CA$38/($I11*4),0),0)</f>
        <v>146.93998629931431</v>
      </c>
      <c r="CB199" s="57">
        <f>IFERROR(IF(SUM($H$38:CB$38)&lt;=($I11*4),($G47-$G57)*CB$38/($I11*4),0),0)</f>
        <v>146.93998629931431</v>
      </c>
      <c r="CC199" s="57">
        <f>IFERROR(IF(SUM($H$38:CC$38)&lt;=($I11*4),($G47-$G57)*CC$38/($I11*4),0),0)</f>
        <v>146.93998629931431</v>
      </c>
      <c r="CD199" s="57">
        <f>IFERROR(IF(SUM($H$38:CD$38)&lt;=($I11*4),($G47-$G57)*CD$38/($I11*4),0),0)</f>
        <v>146.93998629931431</v>
      </c>
      <c r="CE199" s="57">
        <f>IFERROR(IF(SUM($H$38:CE$38)&lt;=($I11*4),($G47-$G57)*CE$38/($I11*4),0),0)</f>
        <v>146.93998629931431</v>
      </c>
      <c r="CF199" s="57">
        <f>IFERROR(IF(SUM($H$38:CF$38)&lt;=($I11*4),($G47-$G57)*CF$38/($I11*4),0),0)</f>
        <v>146.93998629931431</v>
      </c>
      <c r="CG199" s="57">
        <f>IFERROR(IF(SUM($H$38:CG$38)&lt;=($I11*4),($G47-$G57)*CG$38/($I11*4),0),0)</f>
        <v>146.93998629931431</v>
      </c>
      <c r="CH199" s="57">
        <f>IFERROR(IF(SUM($H$38:CH$38)&lt;=($I11*4),($G47-$G57)*CH$38/($I11*4),0),0)</f>
        <v>146.93998629931431</v>
      </c>
      <c r="CI199" s="57">
        <f>IFERROR(IF(SUM($H$38:CI$38)&lt;=($I11*4),($G47-$G57)*CI$38/($I11*4),0),0)</f>
        <v>146.93998629931431</v>
      </c>
      <c r="CJ199" s="57">
        <f>IFERROR(IF(SUM($H$38:CJ$38)&lt;=($I11*4),($G47-$G57)*CJ$38/($I11*4),0),0)</f>
        <v>146.93998629931431</v>
      </c>
      <c r="CK199" s="57">
        <f>IFERROR(IF(SUM($H$38:CK$38)&lt;=($I11*4),($G47-$G57)*CK$38/($I11*4),0),0)</f>
        <v>146.93998629931431</v>
      </c>
      <c r="CL199" s="57">
        <f>IFERROR(IF(SUM($H$38:CL$38)&lt;=($I11*4),($G47-$G57)*CL$38/($I11*4),0),0)</f>
        <v>146.93998629931431</v>
      </c>
      <c r="CM199" s="57">
        <f>IFERROR(IF(SUM($H$38:CM$38)&lt;=($I11*4),($G47-$G57)*CM$38/($I11*4),0),0)</f>
        <v>0</v>
      </c>
      <c r="CN199" s="57">
        <f>IFERROR(IF(SUM($H$38:CN$38)&lt;=($I11*4),($G47-$G57)*CN$38/($I11*4),0),0)</f>
        <v>0</v>
      </c>
      <c r="CO199" s="57">
        <f>IFERROR(IF(SUM($H$38:CO$38)&lt;=($I11*4),($G47-$G57)*CO$38/($I11*4),0),0)</f>
        <v>0</v>
      </c>
      <c r="CP199" s="57">
        <f>IFERROR(IF(SUM($H$38:CP$38)&lt;=($I11*4),($G47-$G57)*CP$38/($I11*4),0),0)</f>
        <v>0</v>
      </c>
      <c r="CQ199" s="57">
        <f>IFERROR(IF(SUM($H$38:CQ$38)&lt;=($I11*4),($G47-$G57)*CQ$38/($I11*4),0),0)</f>
        <v>0</v>
      </c>
      <c r="CR199" s="57">
        <f>IFERROR(IF(SUM($H$38:CR$38)&lt;=($I11*4),($G47-$G57)*CR$38/($I11*4),0),0)</f>
        <v>0</v>
      </c>
      <c r="CS199" s="57">
        <f>IFERROR(IF(SUM($H$38:CS$38)&lt;=($I11*4),($G47-$G57)*CS$38/($I11*4),0),0)</f>
        <v>0</v>
      </c>
      <c r="CT199" s="57">
        <f>IFERROR(IF(SUM($H$38:CT$38)&lt;=($I11*4),($G47-$G57)*CT$38/($I11*4),0),0)</f>
        <v>0</v>
      </c>
      <c r="CU199" s="57">
        <f>IFERROR(IF(SUM($H$38:CU$38)&lt;=($I11*4),($G47-$G57)*CU$38/($I11*4),0),0)</f>
        <v>0</v>
      </c>
      <c r="CV199" s="57">
        <f>IFERROR(IF(SUM($H$38:CV$38)&lt;=($I11*4),($G47-$G57)*CV$38/($I11*4),0),0)</f>
        <v>0</v>
      </c>
      <c r="CW199" s="57">
        <f>IFERROR(IF(SUM($H$38:CW$38)&lt;=($I11*4),($G47-$G57)*CW$38/($I11*4),0),0)</f>
        <v>0</v>
      </c>
      <c r="CX199" s="57">
        <f>IFERROR(IF(SUM($H$38:CX$38)&lt;=($I11*4),($G47-$G57)*CX$38/($I11*4),0),0)</f>
        <v>0</v>
      </c>
      <c r="CY199" s="57">
        <f>IFERROR(IF(SUM($H$38:CY$38)&lt;=($I11*4),($G47-$G57)*CY$38/($I11*4),0),0)</f>
        <v>0</v>
      </c>
      <c r="CZ199" s="57">
        <f>IFERROR(IF(SUM($H$38:CZ$38)&lt;=($I11*4),($G47-$G57)*CZ$38/($I11*4),0),0)</f>
        <v>0</v>
      </c>
      <c r="DA199" s="57">
        <f>IFERROR(IF(SUM($H$38:DA$38)&lt;=($I11*4),($G47-$G57)*DA$38/($I11*4),0),0)</f>
        <v>0</v>
      </c>
      <c r="DB199" s="57">
        <f>IFERROR(IF(SUM($H$38:DB$38)&lt;=($I11*4),($G47-$G57)*DB$38/($I11*4),0),0)</f>
        <v>0</v>
      </c>
      <c r="DC199" s="57">
        <f>IFERROR(IF(SUM($H$38:DC$38)&lt;=($I11*4),($G47-$G57)*DC$38/($I11*4),0),0)</f>
        <v>0</v>
      </c>
      <c r="DD199" s="57">
        <f>IFERROR(IF(SUM($H$38:DD$38)&lt;=($I11*4),($G47-$G57)*DD$38/($I11*4),0),0)</f>
        <v>0</v>
      </c>
      <c r="DE199" s="57">
        <f>IFERROR(IF(SUM($H$38:DE$38)&lt;=($I11*4),($G47-$G57)*DE$38/($I11*4),0),0)</f>
        <v>0</v>
      </c>
      <c r="DF199" s="57">
        <f>IFERROR(IF(SUM($H$38:DF$38)&lt;=($I11*4),($G47-$G57)*DF$38/($I11*4),0),0)</f>
        <v>0</v>
      </c>
      <c r="DG199" s="57">
        <f>IFERROR(IF(SUM($H$38:DG$38)&lt;=($I11*4),($G47-$G57)*DG$38/($I11*4),0),0)</f>
        <v>0</v>
      </c>
      <c r="DH199" s="57">
        <f>IFERROR(IF(SUM($H$38:DH$38)&lt;=($I11*4),($G47-$G57)*DH$38/($I11*4),0),0)</f>
        <v>0</v>
      </c>
      <c r="DI199" s="57">
        <f>IFERROR(IF(SUM($H$38:DI$38)&lt;=($I11*4),($G47-$G57)*DI$38/($I11*4),0),0)</f>
        <v>0</v>
      </c>
      <c r="DJ199" s="57">
        <f>IFERROR(IF(SUM($H$38:DJ$38)&lt;=($I11*4),($G47-$G57)*DJ$38/($I11*4),0),0)</f>
        <v>0</v>
      </c>
      <c r="DK199" s="57">
        <f>IFERROR(IF(SUM($H$38:DK$38)&lt;=($I11*4),($G47-$G57)*DK$38/($I11*4),0),0)</f>
        <v>0</v>
      </c>
      <c r="DL199" s="57">
        <f>IFERROR(IF(SUM($H$38:DL$38)&lt;=($I11*4),($G47-$G57)*DL$38/($I11*4),0),0)</f>
        <v>0</v>
      </c>
      <c r="DM199" s="57">
        <f>IFERROR(IF(SUM($H$38:DM$38)&lt;=($I11*4),($G47-$G57)*DM$38/($I11*4),0),0)</f>
        <v>0</v>
      </c>
      <c r="DN199" s="57">
        <f>IFERROR(IF(SUM($H$38:DN$38)&lt;=($I11*4),($G47-$G57)*DN$38/($I11*4),0),0)</f>
        <v>0</v>
      </c>
      <c r="DO199" s="57">
        <f>IFERROR(IF(SUM($H$38:DO$38)&lt;=($I11*4),($G47-$G57)*DO$38/($I11*4),0),0)</f>
        <v>0</v>
      </c>
      <c r="DP199" s="57">
        <f>IFERROR(IF(SUM($H$38:DP$38)&lt;=($I11*4),($G47-$G57)*DP$38/($I11*4),0),0)</f>
        <v>0</v>
      </c>
      <c r="DQ199" s="57">
        <f>IFERROR(IF(SUM($H$38:DQ$38)&lt;=($I11*4),($G47-$G57)*DQ$38/($I11*4),0),0)</f>
        <v>0</v>
      </c>
      <c r="DR199" s="57">
        <f>IFERROR(IF(SUM($H$38:DR$38)&lt;=($I11*4),($G47-$G57)*DR$38/($I11*4),0),0)</f>
        <v>0</v>
      </c>
      <c r="DS199" s="57">
        <f>IFERROR(IF(SUM($H$38:DS$38)&lt;=($I11*4),($G47-$G57)*DS$38/($I11*4),0),0)</f>
        <v>0</v>
      </c>
    </row>
    <row r="200" spans="1:123" x14ac:dyDescent="0.3">
      <c r="D200" s="12" t="str">
        <f t="shared" si="208"/>
        <v>Technological &amp; Service Fee</v>
      </c>
      <c r="F200" s="51" t="str">
        <f>F199</f>
        <v>INR Mn</v>
      </c>
      <c r="G200" s="60">
        <f t="shared" ref="G200:G202" si="209">SUM(H200:DS200)</f>
        <v>0</v>
      </c>
      <c r="H200" s="57">
        <f>IFERROR(IF(SUM($H$38:H$38)&lt;=($I12*4),($G48-$G58)*H$38/($I12*4),0),0)</f>
        <v>0</v>
      </c>
      <c r="I200" s="57">
        <f>IFERROR(IF(SUM($H$38:I$38)&lt;=($I12*4),($G48-$G58)*I$38/($I12*4),0),0)</f>
        <v>0</v>
      </c>
      <c r="J200" s="57">
        <f>IFERROR(IF(SUM($H$38:J$38)&lt;=($I12*4),($G48-$G58)*J$38/($I12*4),0),0)</f>
        <v>0</v>
      </c>
      <c r="K200" s="57">
        <f>IFERROR(IF(SUM($H$38:K$38)&lt;=($I12*4),($G48-$G58)*K$38/($I12*4),0),0)</f>
        <v>0</v>
      </c>
      <c r="L200" s="57">
        <f>IFERROR(IF(SUM($H$38:L$38)&lt;=($I12*4),($G48-$G58)*L$38/($I12*4),0),0)</f>
        <v>0</v>
      </c>
      <c r="M200" s="57">
        <f>IFERROR(IF(SUM($H$38:M$38)&lt;=($I12*4),($G48-$G58)*M$38/($I12*4),0),0)</f>
        <v>0</v>
      </c>
      <c r="N200" s="57">
        <f>IFERROR(IF(SUM($H$38:N$38)&lt;=($I12*4),($G48-$G58)*N$38/($I12*4),0),0)</f>
        <v>0</v>
      </c>
      <c r="O200" s="57">
        <f>IFERROR(IF(SUM($H$38:O$38)&lt;=($I12*4),($G48-$G58)*O$38/($I12*4),0),0)</f>
        <v>0</v>
      </c>
      <c r="P200" s="57">
        <f>IFERROR(IF(SUM($H$38:P$38)&lt;=($I12*4),($G48-$G58)*P$38/($I12*4),0),0)</f>
        <v>0</v>
      </c>
      <c r="Q200" s="57">
        <f>IFERROR(IF(SUM($H$38:Q$38)&lt;=($I12*4),($G48-$G58)*Q$38/($I12*4),0),0)</f>
        <v>0</v>
      </c>
      <c r="R200" s="57">
        <f>IFERROR(IF(SUM($H$38:R$38)&lt;=($I12*4),($G48-$G58)*R$38/($I12*4),0),0)</f>
        <v>0</v>
      </c>
      <c r="S200" s="57">
        <f>IFERROR(IF(SUM($H$38:S$38)&lt;=($I12*4),($G48-$G58)*S$38/($I12*4),0),0)</f>
        <v>0</v>
      </c>
      <c r="T200" s="57">
        <f>IFERROR(IF(SUM($H$38:T$38)&lt;=($I12*4),($G48-$G58)*T$38/($I12*4),0),0)</f>
        <v>0</v>
      </c>
      <c r="U200" s="57">
        <f>IFERROR(IF(SUM($H$38:U$38)&lt;=($I12*4),($G48-$G58)*U$38/($I12*4),0),0)</f>
        <v>0</v>
      </c>
      <c r="V200" s="57">
        <f>IFERROR(IF(SUM($H$38:V$38)&lt;=($I12*4),($G48-$G58)*V$38/($I12*4),0),0)</f>
        <v>0</v>
      </c>
      <c r="W200" s="57">
        <f>IFERROR(IF(SUM($H$38:W$38)&lt;=($I12*4),($G48-$G58)*W$38/($I12*4),0),0)</f>
        <v>0</v>
      </c>
      <c r="X200" s="57">
        <f>IFERROR(IF(SUM($H$38:X$38)&lt;=($I12*4),($G48-$G58)*X$38/($I12*4),0),0)</f>
        <v>0</v>
      </c>
      <c r="Y200" s="57">
        <f>IFERROR(IF(SUM($H$38:Y$38)&lt;=($I12*4),($G48-$G58)*Y$38/($I12*4),0),0)</f>
        <v>0</v>
      </c>
      <c r="Z200" s="57">
        <f>IFERROR(IF(SUM($H$38:Z$38)&lt;=($I12*4),($G48-$G58)*Z$38/($I12*4),0),0)</f>
        <v>0</v>
      </c>
      <c r="AA200" s="57">
        <f>IFERROR(IF(SUM($H$38:AA$38)&lt;=($I12*4),($G48-$G58)*AA$38/($I12*4),0),0)</f>
        <v>0</v>
      </c>
      <c r="AB200" s="57">
        <f>IFERROR(IF(SUM($H$38:AB$38)&lt;=($I12*4),($G48-$G58)*AB$38/($I12*4),0),0)</f>
        <v>0</v>
      </c>
      <c r="AC200" s="57">
        <f>IFERROR(IF(SUM($H$38:AC$38)&lt;=($I12*4),($G48-$G58)*AC$38/($I12*4),0),0)</f>
        <v>0</v>
      </c>
      <c r="AD200" s="57">
        <f>IFERROR(IF(SUM($H$38:AD$38)&lt;=($I12*4),($G48-$G58)*AD$38/($I12*4),0),0)</f>
        <v>0</v>
      </c>
      <c r="AE200" s="57">
        <f>IFERROR(IF(SUM($H$38:AE$38)&lt;=($I12*4),($G48-$G58)*AE$38/($I12*4),0),0)</f>
        <v>0</v>
      </c>
      <c r="AF200" s="57">
        <f>IFERROR(IF(SUM($H$38:AF$38)&lt;=($I12*4),($G48-$G58)*AF$38/($I12*4),0),0)</f>
        <v>0</v>
      </c>
      <c r="AG200" s="57">
        <f>IFERROR(IF(SUM($H$38:AG$38)&lt;=($I12*4),($G48-$G58)*AG$38/($I12*4),0),0)</f>
        <v>0</v>
      </c>
      <c r="AH200" s="57">
        <f>IFERROR(IF(SUM($H$38:AH$38)&lt;=($I12*4),($G48-$G58)*AH$38/($I12*4),0),0)</f>
        <v>0</v>
      </c>
      <c r="AI200" s="57">
        <f>IFERROR(IF(SUM($H$38:AI$38)&lt;=($I12*4),($G48-$G58)*AI$38/($I12*4),0),0)</f>
        <v>0</v>
      </c>
      <c r="AJ200" s="57">
        <f>IFERROR(IF(SUM($H$38:AJ$38)&lt;=($I12*4),($G48-$G58)*AJ$38/($I12*4),0),0)</f>
        <v>0</v>
      </c>
      <c r="AK200" s="57">
        <f>IFERROR(IF(SUM($H$38:AK$38)&lt;=($I12*4),($G48-$G58)*AK$38/($I12*4),0),0)</f>
        <v>0</v>
      </c>
      <c r="AL200" s="57">
        <f>IFERROR(IF(SUM($H$38:AL$38)&lt;=($I12*4),($G48-$G58)*AL$38/($I12*4),0),0)</f>
        <v>0</v>
      </c>
      <c r="AM200" s="57">
        <f>IFERROR(IF(SUM($H$38:AM$38)&lt;=($I12*4),($G48-$G58)*AM$38/($I12*4),0),0)</f>
        <v>0</v>
      </c>
      <c r="AN200" s="57">
        <f>IFERROR(IF(SUM($H$38:AN$38)&lt;=($I12*4),($G48-$G58)*AN$38/($I12*4),0),0)</f>
        <v>0</v>
      </c>
      <c r="AO200" s="57">
        <f>IFERROR(IF(SUM($H$38:AO$38)&lt;=($I12*4),($G48-$G58)*AO$38/($I12*4),0),0)</f>
        <v>0</v>
      </c>
      <c r="AP200" s="57">
        <f>IFERROR(IF(SUM($H$38:AP$38)&lt;=($I12*4),($G48-$G58)*AP$38/($I12*4),0),0)</f>
        <v>0</v>
      </c>
      <c r="AQ200" s="57">
        <f>IFERROR(IF(SUM($H$38:AQ$38)&lt;=($I12*4),($G48-$G58)*AQ$38/($I12*4),0),0)</f>
        <v>0</v>
      </c>
      <c r="AR200" s="57">
        <f>IFERROR(IF(SUM($H$38:AR$38)&lt;=($I12*4),($G48-$G58)*AR$38/($I12*4),0),0)</f>
        <v>0</v>
      </c>
      <c r="AS200" s="57">
        <f>IFERROR(IF(SUM($H$38:AS$38)&lt;=($I12*4),($G48-$G58)*AS$38/($I12*4),0),0)</f>
        <v>0</v>
      </c>
      <c r="AT200" s="57">
        <f>IFERROR(IF(SUM($H$38:AT$38)&lt;=($I12*4),($G48-$G58)*AT$38/($I12*4),0),0)</f>
        <v>0</v>
      </c>
      <c r="AU200" s="57">
        <f>IFERROR(IF(SUM($H$38:AU$38)&lt;=($I12*4),($G48-$G58)*AU$38/($I12*4),0),0)</f>
        <v>0</v>
      </c>
      <c r="AV200" s="57">
        <f>IFERROR(IF(SUM($H$38:AV$38)&lt;=($I12*4),($G48-$G58)*AV$38/($I12*4),0),0)</f>
        <v>0</v>
      </c>
      <c r="AW200" s="57">
        <f>IFERROR(IF(SUM($H$38:AW$38)&lt;=($I12*4),($G48-$G58)*AW$38/($I12*4),0),0)</f>
        <v>0</v>
      </c>
      <c r="AX200" s="57">
        <f>IFERROR(IF(SUM($H$38:AX$38)&lt;=($I12*4),($G48-$G58)*AX$38/($I12*4),0),0)</f>
        <v>0</v>
      </c>
      <c r="AY200" s="57">
        <f>IFERROR(IF(SUM($H$38:AY$38)&lt;=($I12*4),($G48-$G58)*AY$38/($I12*4),0),0)</f>
        <v>0</v>
      </c>
      <c r="AZ200" s="57">
        <f>IFERROR(IF(SUM($H$38:AZ$38)&lt;=($I12*4),($G48-$G58)*AZ$38/($I12*4),0),0)</f>
        <v>0</v>
      </c>
      <c r="BA200" s="57">
        <f>IFERROR(IF(SUM($H$38:BA$38)&lt;=($I12*4),($G48-$G58)*BA$38/($I12*4),0),0)</f>
        <v>0</v>
      </c>
      <c r="BB200" s="57">
        <f>IFERROR(IF(SUM($H$38:BB$38)&lt;=($I12*4),($G48-$G58)*BB$38/($I12*4),0),0)</f>
        <v>0</v>
      </c>
      <c r="BC200" s="57">
        <f>IFERROR(IF(SUM($H$38:BC$38)&lt;=($I12*4),($G48-$G58)*BC$38/($I12*4),0),0)</f>
        <v>0</v>
      </c>
      <c r="BD200" s="57">
        <f>IFERROR(IF(SUM($H$38:BD$38)&lt;=($I12*4),($G48-$G58)*BD$38/($I12*4),0),0)</f>
        <v>0</v>
      </c>
      <c r="BE200" s="57">
        <f>IFERROR(IF(SUM($H$38:BE$38)&lt;=($I12*4),($G48-$G58)*BE$38/($I12*4),0),0)</f>
        <v>0</v>
      </c>
      <c r="BF200" s="57">
        <f>IFERROR(IF(SUM($H$38:BF$38)&lt;=($I12*4),($G48-$G58)*BF$38/($I12*4),0),0)</f>
        <v>0</v>
      </c>
      <c r="BG200" s="57">
        <f>IFERROR(IF(SUM($H$38:BG$38)&lt;=($I12*4),($G48-$G58)*BG$38/($I12*4),0),0)</f>
        <v>0</v>
      </c>
      <c r="BH200" s="57">
        <f>IFERROR(IF(SUM($H$38:BH$38)&lt;=($I12*4),($G48-$G58)*BH$38/($I12*4),0),0)</f>
        <v>0</v>
      </c>
      <c r="BI200" s="57">
        <f>IFERROR(IF(SUM($H$38:BI$38)&lt;=($I12*4),($G48-$G58)*BI$38/($I12*4),0),0)</f>
        <v>0</v>
      </c>
      <c r="BJ200" s="57">
        <f>IFERROR(IF(SUM($H$38:BJ$38)&lt;=($I12*4),($G48-$G58)*BJ$38/($I12*4),0),0)</f>
        <v>0</v>
      </c>
      <c r="BK200" s="57">
        <f>IFERROR(IF(SUM($H$38:BK$38)&lt;=($I12*4),($G48-$G58)*BK$38/($I12*4),0),0)</f>
        <v>0</v>
      </c>
      <c r="BL200" s="57">
        <f>IFERROR(IF(SUM($H$38:BL$38)&lt;=($I12*4),($G48-$G58)*BL$38/($I12*4),0),0)</f>
        <v>0</v>
      </c>
      <c r="BM200" s="57">
        <f>IFERROR(IF(SUM($H$38:BM$38)&lt;=($I12*4),($G48-$G58)*BM$38/($I12*4),0),0)</f>
        <v>0</v>
      </c>
      <c r="BN200" s="57">
        <f>IFERROR(IF(SUM($H$38:BN$38)&lt;=($I12*4),($G48-$G58)*BN$38/($I12*4),0),0)</f>
        <v>0</v>
      </c>
      <c r="BO200" s="57">
        <f>IFERROR(IF(SUM($H$38:BO$38)&lt;=($I12*4),($G48-$G58)*BO$38/($I12*4),0),0)</f>
        <v>0</v>
      </c>
      <c r="BP200" s="57">
        <f>IFERROR(IF(SUM($H$38:BP$38)&lt;=($I12*4),($G48-$G58)*BP$38/($I12*4),0),0)</f>
        <v>0</v>
      </c>
      <c r="BQ200" s="57">
        <f>IFERROR(IF(SUM($H$38:BQ$38)&lt;=($I12*4),($G48-$G58)*BQ$38/($I12*4),0),0)</f>
        <v>0</v>
      </c>
      <c r="BR200" s="57">
        <f>IFERROR(IF(SUM($H$38:BR$38)&lt;=($I12*4),($G48-$G58)*BR$38/($I12*4),0),0)</f>
        <v>0</v>
      </c>
      <c r="BS200" s="57">
        <f>IFERROR(IF(SUM($H$38:BS$38)&lt;=($I12*4),($G48-$G58)*BS$38/($I12*4),0),0)</f>
        <v>0</v>
      </c>
      <c r="BT200" s="57">
        <f>IFERROR(IF(SUM($H$38:BT$38)&lt;=($I12*4),($G48-$G58)*BT$38/($I12*4),0),0)</f>
        <v>0</v>
      </c>
      <c r="BU200" s="57">
        <f>IFERROR(IF(SUM($H$38:BU$38)&lt;=($I12*4),($G48-$G58)*BU$38/($I12*4),0),0)</f>
        <v>0</v>
      </c>
      <c r="BV200" s="57">
        <f>IFERROR(IF(SUM($H$38:BV$38)&lt;=($I12*4),($G48-$G58)*BV$38/($I12*4),0),0)</f>
        <v>0</v>
      </c>
      <c r="BW200" s="57">
        <f>IFERROR(IF(SUM($H$38:BW$38)&lt;=($I12*4),($G48-$G58)*BW$38/($I12*4),0),0)</f>
        <v>0</v>
      </c>
      <c r="BX200" s="57">
        <f>IFERROR(IF(SUM($H$38:BX$38)&lt;=($I12*4),($G48-$G58)*BX$38/($I12*4),0),0)</f>
        <v>0</v>
      </c>
      <c r="BY200" s="57">
        <f>IFERROR(IF(SUM($H$38:BY$38)&lt;=($I12*4),($G48-$G58)*BY$38/($I12*4),0),0)</f>
        <v>0</v>
      </c>
      <c r="BZ200" s="57">
        <f>IFERROR(IF(SUM($H$38:BZ$38)&lt;=($I12*4),($G48-$G58)*BZ$38/($I12*4),0),0)</f>
        <v>0</v>
      </c>
      <c r="CA200" s="57">
        <f>IFERROR(IF(SUM($H$38:CA$38)&lt;=($I12*4),($G48-$G58)*CA$38/($I12*4),0),0)</f>
        <v>0</v>
      </c>
      <c r="CB200" s="57">
        <f>IFERROR(IF(SUM($H$38:CB$38)&lt;=($I12*4),($G48-$G58)*CB$38/($I12*4),0),0)</f>
        <v>0</v>
      </c>
      <c r="CC200" s="57">
        <f>IFERROR(IF(SUM($H$38:CC$38)&lt;=($I12*4),($G48-$G58)*CC$38/($I12*4),0),0)</f>
        <v>0</v>
      </c>
      <c r="CD200" s="57">
        <f>IFERROR(IF(SUM($H$38:CD$38)&lt;=($I12*4),($G48-$G58)*CD$38/($I12*4),0),0)</f>
        <v>0</v>
      </c>
      <c r="CE200" s="57">
        <f>IFERROR(IF(SUM($H$38:CE$38)&lt;=($I12*4),($G48-$G58)*CE$38/($I12*4),0),0)</f>
        <v>0</v>
      </c>
      <c r="CF200" s="57">
        <f>IFERROR(IF(SUM($H$38:CF$38)&lt;=($I12*4),($G48-$G58)*CF$38/($I12*4),0),0)</f>
        <v>0</v>
      </c>
      <c r="CG200" s="57">
        <f>IFERROR(IF(SUM($H$38:CG$38)&lt;=($I12*4),($G48-$G58)*CG$38/($I12*4),0),0)</f>
        <v>0</v>
      </c>
      <c r="CH200" s="57">
        <f>IFERROR(IF(SUM($H$38:CH$38)&lt;=($I12*4),($G48-$G58)*CH$38/($I12*4),0),0)</f>
        <v>0</v>
      </c>
      <c r="CI200" s="57">
        <f>IFERROR(IF(SUM($H$38:CI$38)&lt;=($I12*4),($G48-$G58)*CI$38/($I12*4),0),0)</f>
        <v>0</v>
      </c>
      <c r="CJ200" s="57">
        <f>IFERROR(IF(SUM($H$38:CJ$38)&lt;=($I12*4),($G48-$G58)*CJ$38/($I12*4),0),0)</f>
        <v>0</v>
      </c>
      <c r="CK200" s="57">
        <f>IFERROR(IF(SUM($H$38:CK$38)&lt;=($I12*4),($G48-$G58)*CK$38/($I12*4),0),0)</f>
        <v>0</v>
      </c>
      <c r="CL200" s="57">
        <f>IFERROR(IF(SUM($H$38:CL$38)&lt;=($I12*4),($G48-$G58)*CL$38/($I12*4),0),0)</f>
        <v>0</v>
      </c>
      <c r="CM200" s="57">
        <f>IFERROR(IF(SUM($H$38:CM$38)&lt;=($I12*4),($G48-$G58)*CM$38/($I12*4),0),0)</f>
        <v>0</v>
      </c>
      <c r="CN200" s="57">
        <f>IFERROR(IF(SUM($H$38:CN$38)&lt;=($I12*4),($G48-$G58)*CN$38/($I12*4),0),0)</f>
        <v>0</v>
      </c>
      <c r="CO200" s="57">
        <f>IFERROR(IF(SUM($H$38:CO$38)&lt;=($I12*4),($G48-$G58)*CO$38/($I12*4),0),0)</f>
        <v>0</v>
      </c>
      <c r="CP200" s="57">
        <f>IFERROR(IF(SUM($H$38:CP$38)&lt;=($I12*4),($G48-$G58)*CP$38/($I12*4),0),0)</f>
        <v>0</v>
      </c>
      <c r="CQ200" s="57">
        <f>IFERROR(IF(SUM($H$38:CQ$38)&lt;=($I12*4),($G48-$G58)*CQ$38/($I12*4),0),0)</f>
        <v>0</v>
      </c>
      <c r="CR200" s="57">
        <f>IFERROR(IF(SUM($H$38:CR$38)&lt;=($I12*4),($G48-$G58)*CR$38/($I12*4),0),0)</f>
        <v>0</v>
      </c>
      <c r="CS200" s="57">
        <f>IFERROR(IF(SUM($H$38:CS$38)&lt;=($I12*4),($G48-$G58)*CS$38/($I12*4),0),0)</f>
        <v>0</v>
      </c>
      <c r="CT200" s="57">
        <f>IFERROR(IF(SUM($H$38:CT$38)&lt;=($I12*4),($G48-$G58)*CT$38/($I12*4),0),0)</f>
        <v>0</v>
      </c>
      <c r="CU200" s="57">
        <f>IFERROR(IF(SUM($H$38:CU$38)&lt;=($I12*4),($G48-$G58)*CU$38/($I12*4),0),0)</f>
        <v>0</v>
      </c>
      <c r="CV200" s="57">
        <f>IFERROR(IF(SUM($H$38:CV$38)&lt;=($I12*4),($G48-$G58)*CV$38/($I12*4),0),0)</f>
        <v>0</v>
      </c>
      <c r="CW200" s="57">
        <f>IFERROR(IF(SUM($H$38:CW$38)&lt;=($I12*4),($G48-$G58)*CW$38/($I12*4),0),0)</f>
        <v>0</v>
      </c>
      <c r="CX200" s="57">
        <f>IFERROR(IF(SUM($H$38:CX$38)&lt;=($I12*4),($G48-$G58)*CX$38/($I12*4),0),0)</f>
        <v>0</v>
      </c>
      <c r="CY200" s="57">
        <f>IFERROR(IF(SUM($H$38:CY$38)&lt;=($I12*4),($G48-$G58)*CY$38/($I12*4),0),0)</f>
        <v>0</v>
      </c>
      <c r="CZ200" s="57">
        <f>IFERROR(IF(SUM($H$38:CZ$38)&lt;=($I12*4),($G48-$G58)*CZ$38/($I12*4),0),0)</f>
        <v>0</v>
      </c>
      <c r="DA200" s="57">
        <f>IFERROR(IF(SUM($H$38:DA$38)&lt;=($I12*4),($G48-$G58)*DA$38/($I12*4),0),0)</f>
        <v>0</v>
      </c>
      <c r="DB200" s="57">
        <f>IFERROR(IF(SUM($H$38:DB$38)&lt;=($I12*4),($G48-$G58)*DB$38/($I12*4),0),0)</f>
        <v>0</v>
      </c>
      <c r="DC200" s="57">
        <f>IFERROR(IF(SUM($H$38:DC$38)&lt;=($I12*4),($G48-$G58)*DC$38/($I12*4),0),0)</f>
        <v>0</v>
      </c>
      <c r="DD200" s="57">
        <f>IFERROR(IF(SUM($H$38:DD$38)&lt;=($I12*4),($G48-$G58)*DD$38/($I12*4),0),0)</f>
        <v>0</v>
      </c>
      <c r="DE200" s="57">
        <f>IFERROR(IF(SUM($H$38:DE$38)&lt;=($I12*4),($G48-$G58)*DE$38/($I12*4),0),0)</f>
        <v>0</v>
      </c>
      <c r="DF200" s="57">
        <f>IFERROR(IF(SUM($H$38:DF$38)&lt;=($I12*4),($G48-$G58)*DF$38/($I12*4),0),0)</f>
        <v>0</v>
      </c>
      <c r="DG200" s="57">
        <f>IFERROR(IF(SUM($H$38:DG$38)&lt;=($I12*4),($G48-$G58)*DG$38/($I12*4),0),0)</f>
        <v>0</v>
      </c>
      <c r="DH200" s="57">
        <f>IFERROR(IF(SUM($H$38:DH$38)&lt;=($I12*4),($G48-$G58)*DH$38/($I12*4),0),0)</f>
        <v>0</v>
      </c>
      <c r="DI200" s="57">
        <f>IFERROR(IF(SUM($H$38:DI$38)&lt;=($I12*4),($G48-$G58)*DI$38/($I12*4),0),0)</f>
        <v>0</v>
      </c>
      <c r="DJ200" s="57">
        <f>IFERROR(IF(SUM($H$38:DJ$38)&lt;=($I12*4),($G48-$G58)*DJ$38/($I12*4),0),0)</f>
        <v>0</v>
      </c>
      <c r="DK200" s="57">
        <f>IFERROR(IF(SUM($H$38:DK$38)&lt;=($I12*4),($G48-$G58)*DK$38/($I12*4),0),0)</f>
        <v>0</v>
      </c>
      <c r="DL200" s="57">
        <f>IFERROR(IF(SUM($H$38:DL$38)&lt;=($I12*4),($G48-$G58)*DL$38/($I12*4),0),0)</f>
        <v>0</v>
      </c>
      <c r="DM200" s="57">
        <f>IFERROR(IF(SUM($H$38:DM$38)&lt;=($I12*4),($G48-$G58)*DM$38/($I12*4),0),0)</f>
        <v>0</v>
      </c>
      <c r="DN200" s="57">
        <f>IFERROR(IF(SUM($H$38:DN$38)&lt;=($I12*4),($G48-$G58)*DN$38/($I12*4),0),0)</f>
        <v>0</v>
      </c>
      <c r="DO200" s="57">
        <f>IFERROR(IF(SUM($H$38:DO$38)&lt;=($I12*4),($G48-$G58)*DO$38/($I12*4),0),0)</f>
        <v>0</v>
      </c>
      <c r="DP200" s="57">
        <f>IFERROR(IF(SUM($H$38:DP$38)&lt;=($I12*4),($G48-$G58)*DP$38/($I12*4),0),0)</f>
        <v>0</v>
      </c>
      <c r="DQ200" s="57">
        <f>IFERROR(IF(SUM($H$38:DQ$38)&lt;=($I12*4),($G48-$G58)*DQ$38/($I12*4),0),0)</f>
        <v>0</v>
      </c>
      <c r="DR200" s="57">
        <f>IFERROR(IF(SUM($H$38:DR$38)&lt;=($I12*4),($G48-$G58)*DR$38/($I12*4),0),0)</f>
        <v>0</v>
      </c>
      <c r="DS200" s="57">
        <f>IFERROR(IF(SUM($H$38:DS$38)&lt;=($I12*4),($G48-$G58)*DS$38/($I12*4),0),0)</f>
        <v>0</v>
      </c>
    </row>
    <row r="201" spans="1:123" x14ac:dyDescent="0.3">
      <c r="D201" s="12" t="str">
        <f t="shared" si="208"/>
        <v>Building</v>
      </c>
      <c r="F201" s="51" t="str">
        <f t="shared" ref="F201:F204" si="210">F200</f>
        <v>INR Mn</v>
      </c>
      <c r="G201" s="60">
        <f t="shared" si="209"/>
        <v>619.56038999337864</v>
      </c>
      <c r="H201" s="57">
        <f>IFERROR(IF(SUM($H$38:H$38)&lt;=($I13*4),($G49-$G59)*H$38/($I13*4),0),0)</f>
        <v>0</v>
      </c>
      <c r="I201" s="57">
        <f>IFERROR(IF(SUM($H$38:I$38)&lt;=($I13*4),($G49-$G59)*I$38/($I13*4),0),0)</f>
        <v>0</v>
      </c>
      <c r="J201" s="57">
        <f>IFERROR(IF(SUM($H$38:J$38)&lt;=($I13*4),($G49-$G59)*J$38/($I13*4),0),0)</f>
        <v>0</v>
      </c>
      <c r="K201" s="57">
        <f>IFERROR(IF(SUM($H$38:K$38)&lt;=($I13*4),($G49-$G59)*K$38/($I13*4),0),0)</f>
        <v>5.4828353096759068</v>
      </c>
      <c r="L201" s="57">
        <f>IFERROR(IF(SUM($H$38:L$38)&lt;=($I13*4),($G49-$G59)*L$38/($I13*4),0),0)</f>
        <v>5.4828353096759068</v>
      </c>
      <c r="M201" s="57">
        <f>IFERROR(IF(SUM($H$38:M$38)&lt;=($I13*4),($G49-$G59)*M$38/($I13*4),0),0)</f>
        <v>5.4828353096759068</v>
      </c>
      <c r="N201" s="57">
        <f>IFERROR(IF(SUM($H$38:N$38)&lt;=($I13*4),($G49-$G59)*N$38/($I13*4),0),0)</f>
        <v>5.4828353096759068</v>
      </c>
      <c r="O201" s="57">
        <f>IFERROR(IF(SUM($H$38:O$38)&lt;=($I13*4),($G49-$G59)*O$38/($I13*4),0),0)</f>
        <v>5.4828353096759068</v>
      </c>
      <c r="P201" s="57">
        <f>IFERROR(IF(SUM($H$38:P$38)&lt;=($I13*4),($G49-$G59)*P$38/($I13*4),0),0)</f>
        <v>5.4828353096759068</v>
      </c>
      <c r="Q201" s="57">
        <f>IFERROR(IF(SUM($H$38:Q$38)&lt;=($I13*4),($G49-$G59)*Q$38/($I13*4),0),0)</f>
        <v>5.4828353096759068</v>
      </c>
      <c r="R201" s="57">
        <f>IFERROR(IF(SUM($H$38:R$38)&lt;=($I13*4),($G49-$G59)*R$38/($I13*4),0),0)</f>
        <v>5.4828353096759068</v>
      </c>
      <c r="S201" s="57">
        <f>IFERROR(IF(SUM($H$38:S$38)&lt;=($I13*4),($G49-$G59)*S$38/($I13*4),0),0)</f>
        <v>5.4828353096759068</v>
      </c>
      <c r="T201" s="57">
        <f>IFERROR(IF(SUM($H$38:T$38)&lt;=($I13*4),($G49-$G59)*T$38/($I13*4),0),0)</f>
        <v>5.4828353096759068</v>
      </c>
      <c r="U201" s="57">
        <f>IFERROR(IF(SUM($H$38:U$38)&lt;=($I13*4),($G49-$G59)*U$38/($I13*4),0),0)</f>
        <v>5.4828353096759068</v>
      </c>
      <c r="V201" s="57">
        <f>IFERROR(IF(SUM($H$38:V$38)&lt;=($I13*4),($G49-$G59)*V$38/($I13*4),0),0)</f>
        <v>5.4828353096759068</v>
      </c>
      <c r="W201" s="57">
        <f>IFERROR(IF(SUM($H$38:W$38)&lt;=($I13*4),($G49-$G59)*W$38/($I13*4),0),0)</f>
        <v>5.4828353096759068</v>
      </c>
      <c r="X201" s="57">
        <f>IFERROR(IF(SUM($H$38:X$38)&lt;=($I13*4),($G49-$G59)*X$38/($I13*4),0),0)</f>
        <v>5.4828353096759068</v>
      </c>
      <c r="Y201" s="57">
        <f>IFERROR(IF(SUM($H$38:Y$38)&lt;=($I13*4),($G49-$G59)*Y$38/($I13*4),0),0)</f>
        <v>5.4828353096759068</v>
      </c>
      <c r="Z201" s="57">
        <f>IFERROR(IF(SUM($H$38:Z$38)&lt;=($I13*4),($G49-$G59)*Z$38/($I13*4),0),0)</f>
        <v>5.4828353096759068</v>
      </c>
      <c r="AA201" s="57">
        <f>IFERROR(IF(SUM($H$38:AA$38)&lt;=($I13*4),($G49-$G59)*AA$38/($I13*4),0),0)</f>
        <v>5.4828353096759068</v>
      </c>
      <c r="AB201" s="57">
        <f>IFERROR(IF(SUM($H$38:AB$38)&lt;=($I13*4),($G49-$G59)*AB$38/($I13*4),0),0)</f>
        <v>5.4828353096759068</v>
      </c>
      <c r="AC201" s="57">
        <f>IFERROR(IF(SUM($H$38:AC$38)&lt;=($I13*4),($G49-$G59)*AC$38/($I13*4),0),0)</f>
        <v>5.4828353096759068</v>
      </c>
      <c r="AD201" s="57">
        <f>IFERROR(IF(SUM($H$38:AD$38)&lt;=($I13*4),($G49-$G59)*AD$38/($I13*4),0),0)</f>
        <v>5.4828353096759068</v>
      </c>
      <c r="AE201" s="57">
        <f>IFERROR(IF(SUM($H$38:AE$38)&lt;=($I13*4),($G49-$G59)*AE$38/($I13*4),0),0)</f>
        <v>5.4828353096759068</v>
      </c>
      <c r="AF201" s="57">
        <f>IFERROR(IF(SUM($H$38:AF$38)&lt;=($I13*4),($G49-$G59)*AF$38/($I13*4),0),0)</f>
        <v>5.4828353096759068</v>
      </c>
      <c r="AG201" s="57">
        <f>IFERROR(IF(SUM($H$38:AG$38)&lt;=($I13*4),($G49-$G59)*AG$38/($I13*4),0),0)</f>
        <v>5.4828353096759068</v>
      </c>
      <c r="AH201" s="57">
        <f>IFERROR(IF(SUM($H$38:AH$38)&lt;=($I13*4),($G49-$G59)*AH$38/($I13*4),0),0)</f>
        <v>5.4828353096759068</v>
      </c>
      <c r="AI201" s="57">
        <f>IFERROR(IF(SUM($H$38:AI$38)&lt;=($I13*4),($G49-$G59)*AI$38/($I13*4),0),0)</f>
        <v>5.4828353096759068</v>
      </c>
      <c r="AJ201" s="57">
        <f>IFERROR(IF(SUM($H$38:AJ$38)&lt;=($I13*4),($G49-$G59)*AJ$38/($I13*4),0),0)</f>
        <v>5.4828353096759068</v>
      </c>
      <c r="AK201" s="57">
        <f>IFERROR(IF(SUM($H$38:AK$38)&lt;=($I13*4),($G49-$G59)*AK$38/($I13*4),0),0)</f>
        <v>5.4828353096759068</v>
      </c>
      <c r="AL201" s="57">
        <f>IFERROR(IF(SUM($H$38:AL$38)&lt;=($I13*4),($G49-$G59)*AL$38/($I13*4),0),0)</f>
        <v>5.4828353096759068</v>
      </c>
      <c r="AM201" s="57">
        <f>IFERROR(IF(SUM($H$38:AM$38)&lt;=($I13*4),($G49-$G59)*AM$38/($I13*4),0),0)</f>
        <v>5.4828353096759068</v>
      </c>
      <c r="AN201" s="57">
        <f>IFERROR(IF(SUM($H$38:AN$38)&lt;=($I13*4),($G49-$G59)*AN$38/($I13*4),0),0)</f>
        <v>5.4828353096759068</v>
      </c>
      <c r="AO201" s="57">
        <f>IFERROR(IF(SUM($H$38:AO$38)&lt;=($I13*4),($G49-$G59)*AO$38/($I13*4),0),0)</f>
        <v>5.4828353096759068</v>
      </c>
      <c r="AP201" s="57">
        <f>IFERROR(IF(SUM($H$38:AP$38)&lt;=($I13*4),($G49-$G59)*AP$38/($I13*4),0),0)</f>
        <v>5.4828353096759068</v>
      </c>
      <c r="AQ201" s="57">
        <f>IFERROR(IF(SUM($H$38:AQ$38)&lt;=($I13*4),($G49-$G59)*AQ$38/($I13*4),0),0)</f>
        <v>5.4828353096759068</v>
      </c>
      <c r="AR201" s="57">
        <f>IFERROR(IF(SUM($H$38:AR$38)&lt;=($I13*4),($G49-$G59)*AR$38/($I13*4),0),0)</f>
        <v>5.4828353096759068</v>
      </c>
      <c r="AS201" s="57">
        <f>IFERROR(IF(SUM($H$38:AS$38)&lt;=($I13*4),($G49-$G59)*AS$38/($I13*4),0),0)</f>
        <v>5.4828353096759068</v>
      </c>
      <c r="AT201" s="57">
        <f>IFERROR(IF(SUM($H$38:AT$38)&lt;=($I13*4),($G49-$G59)*AT$38/($I13*4),0),0)</f>
        <v>5.4828353096759068</v>
      </c>
      <c r="AU201" s="57">
        <f>IFERROR(IF(SUM($H$38:AU$38)&lt;=($I13*4),($G49-$G59)*AU$38/($I13*4),0),0)</f>
        <v>5.4828353096759068</v>
      </c>
      <c r="AV201" s="57">
        <f>IFERROR(IF(SUM($H$38:AV$38)&lt;=($I13*4),($G49-$G59)*AV$38/($I13*4),0),0)</f>
        <v>5.4828353096759068</v>
      </c>
      <c r="AW201" s="57">
        <f>IFERROR(IF(SUM($H$38:AW$38)&lt;=($I13*4),($G49-$G59)*AW$38/($I13*4),0),0)</f>
        <v>5.4828353096759068</v>
      </c>
      <c r="AX201" s="57">
        <f>IFERROR(IF(SUM($H$38:AX$38)&lt;=($I13*4),($G49-$G59)*AX$38/($I13*4),0),0)</f>
        <v>5.4828353096759068</v>
      </c>
      <c r="AY201" s="57">
        <f>IFERROR(IF(SUM($H$38:AY$38)&lt;=($I13*4),($G49-$G59)*AY$38/($I13*4),0),0)</f>
        <v>5.4828353096759068</v>
      </c>
      <c r="AZ201" s="57">
        <f>IFERROR(IF(SUM($H$38:AZ$38)&lt;=($I13*4),($G49-$G59)*AZ$38/($I13*4),0),0)</f>
        <v>5.4828353096759068</v>
      </c>
      <c r="BA201" s="57">
        <f>IFERROR(IF(SUM($H$38:BA$38)&lt;=($I13*4),($G49-$G59)*BA$38/($I13*4),0),0)</f>
        <v>5.4828353096759068</v>
      </c>
      <c r="BB201" s="57">
        <f>IFERROR(IF(SUM($H$38:BB$38)&lt;=($I13*4),($G49-$G59)*BB$38/($I13*4),0),0)</f>
        <v>5.4828353096759068</v>
      </c>
      <c r="BC201" s="57">
        <f>IFERROR(IF(SUM($H$38:BC$38)&lt;=($I13*4),($G49-$G59)*BC$38/($I13*4),0),0)</f>
        <v>5.4828353096759068</v>
      </c>
      <c r="BD201" s="57">
        <f>IFERROR(IF(SUM($H$38:BD$38)&lt;=($I13*4),($G49-$G59)*BD$38/($I13*4),0),0)</f>
        <v>5.4828353096759068</v>
      </c>
      <c r="BE201" s="57">
        <f>IFERROR(IF(SUM($H$38:BE$38)&lt;=($I13*4),($G49-$G59)*BE$38/($I13*4),0),0)</f>
        <v>5.4828353096759068</v>
      </c>
      <c r="BF201" s="57">
        <f>IFERROR(IF(SUM($H$38:BF$38)&lt;=($I13*4),($G49-$G59)*BF$38/($I13*4),0),0)</f>
        <v>5.4828353096759068</v>
      </c>
      <c r="BG201" s="57">
        <f>IFERROR(IF(SUM($H$38:BG$38)&lt;=($I13*4),($G49-$G59)*BG$38/($I13*4),0),0)</f>
        <v>5.4828353096759068</v>
      </c>
      <c r="BH201" s="57">
        <f>IFERROR(IF(SUM($H$38:BH$38)&lt;=($I13*4),($G49-$G59)*BH$38/($I13*4),0),0)</f>
        <v>5.4828353096759068</v>
      </c>
      <c r="BI201" s="57">
        <f>IFERROR(IF(SUM($H$38:BI$38)&lt;=($I13*4),($G49-$G59)*BI$38/($I13*4),0),0)</f>
        <v>5.4828353096759068</v>
      </c>
      <c r="BJ201" s="57">
        <f>IFERROR(IF(SUM($H$38:BJ$38)&lt;=($I13*4),($G49-$G59)*BJ$38/($I13*4),0),0)</f>
        <v>5.4828353096759068</v>
      </c>
      <c r="BK201" s="57">
        <f>IFERROR(IF(SUM($H$38:BK$38)&lt;=($I13*4),($G49-$G59)*BK$38/($I13*4),0),0)</f>
        <v>5.4828353096759068</v>
      </c>
      <c r="BL201" s="57">
        <f>IFERROR(IF(SUM($H$38:BL$38)&lt;=($I13*4),($G49-$G59)*BL$38/($I13*4),0),0)</f>
        <v>5.4828353096759068</v>
      </c>
      <c r="BM201" s="57">
        <f>IFERROR(IF(SUM($H$38:BM$38)&lt;=($I13*4),($G49-$G59)*BM$38/($I13*4),0),0)</f>
        <v>5.4828353096759068</v>
      </c>
      <c r="BN201" s="57">
        <f>IFERROR(IF(SUM($H$38:BN$38)&lt;=($I13*4),($G49-$G59)*BN$38/($I13*4),0),0)</f>
        <v>5.4828353096759068</v>
      </c>
      <c r="BO201" s="57">
        <f>IFERROR(IF(SUM($H$38:BO$38)&lt;=($I13*4),($G49-$G59)*BO$38/($I13*4),0),0)</f>
        <v>5.4828353096759068</v>
      </c>
      <c r="BP201" s="57">
        <f>IFERROR(IF(SUM($H$38:BP$38)&lt;=($I13*4),($G49-$G59)*BP$38/($I13*4),0),0)</f>
        <v>5.4828353096759068</v>
      </c>
      <c r="BQ201" s="57">
        <f>IFERROR(IF(SUM($H$38:BQ$38)&lt;=($I13*4),($G49-$G59)*BQ$38/($I13*4),0),0)</f>
        <v>5.4828353096759068</v>
      </c>
      <c r="BR201" s="57">
        <f>IFERROR(IF(SUM($H$38:BR$38)&lt;=($I13*4),($G49-$G59)*BR$38/($I13*4),0),0)</f>
        <v>5.4828353096759068</v>
      </c>
      <c r="BS201" s="57">
        <f>IFERROR(IF(SUM($H$38:BS$38)&lt;=($I13*4),($G49-$G59)*BS$38/($I13*4),0),0)</f>
        <v>5.4828353096759068</v>
      </c>
      <c r="BT201" s="57">
        <f>IFERROR(IF(SUM($H$38:BT$38)&lt;=($I13*4),($G49-$G59)*BT$38/($I13*4),0),0)</f>
        <v>5.4828353096759068</v>
      </c>
      <c r="BU201" s="57">
        <f>IFERROR(IF(SUM($H$38:BU$38)&lt;=($I13*4),($G49-$G59)*BU$38/($I13*4),0),0)</f>
        <v>5.4828353096759068</v>
      </c>
      <c r="BV201" s="57">
        <f>IFERROR(IF(SUM($H$38:BV$38)&lt;=($I13*4),($G49-$G59)*BV$38/($I13*4),0),0)</f>
        <v>5.4828353096759068</v>
      </c>
      <c r="BW201" s="57">
        <f>IFERROR(IF(SUM($H$38:BW$38)&lt;=($I13*4),($G49-$G59)*BW$38/($I13*4),0),0)</f>
        <v>5.4828353096759068</v>
      </c>
      <c r="BX201" s="57">
        <f>IFERROR(IF(SUM($H$38:BX$38)&lt;=($I13*4),($G49-$G59)*BX$38/($I13*4),0),0)</f>
        <v>5.4828353096759068</v>
      </c>
      <c r="BY201" s="57">
        <f>IFERROR(IF(SUM($H$38:BY$38)&lt;=($I13*4),($G49-$G59)*BY$38/($I13*4),0),0)</f>
        <v>5.4828353096759068</v>
      </c>
      <c r="BZ201" s="57">
        <f>IFERROR(IF(SUM($H$38:BZ$38)&lt;=($I13*4),($G49-$G59)*BZ$38/($I13*4),0),0)</f>
        <v>5.4828353096759068</v>
      </c>
      <c r="CA201" s="57">
        <f>IFERROR(IF(SUM($H$38:CA$38)&lt;=($I13*4),($G49-$G59)*CA$38/($I13*4),0),0)</f>
        <v>5.4828353096759068</v>
      </c>
      <c r="CB201" s="57">
        <f>IFERROR(IF(SUM($H$38:CB$38)&lt;=($I13*4),($G49-$G59)*CB$38/($I13*4),0),0)</f>
        <v>5.4828353096759068</v>
      </c>
      <c r="CC201" s="57">
        <f>IFERROR(IF(SUM($H$38:CC$38)&lt;=($I13*4),($G49-$G59)*CC$38/($I13*4),0),0)</f>
        <v>5.4828353096759068</v>
      </c>
      <c r="CD201" s="57">
        <f>IFERROR(IF(SUM($H$38:CD$38)&lt;=($I13*4),($G49-$G59)*CD$38/($I13*4),0),0)</f>
        <v>5.4828353096759068</v>
      </c>
      <c r="CE201" s="57">
        <f>IFERROR(IF(SUM($H$38:CE$38)&lt;=($I13*4),($G49-$G59)*CE$38/($I13*4),0),0)</f>
        <v>5.4828353096759068</v>
      </c>
      <c r="CF201" s="57">
        <f>IFERROR(IF(SUM($H$38:CF$38)&lt;=($I13*4),($G49-$G59)*CF$38/($I13*4),0),0)</f>
        <v>5.4828353096759068</v>
      </c>
      <c r="CG201" s="57">
        <f>IFERROR(IF(SUM($H$38:CG$38)&lt;=($I13*4),($G49-$G59)*CG$38/($I13*4),0),0)</f>
        <v>5.4828353096759068</v>
      </c>
      <c r="CH201" s="57">
        <f>IFERROR(IF(SUM($H$38:CH$38)&lt;=($I13*4),($G49-$G59)*CH$38/($I13*4),0),0)</f>
        <v>5.4828353096759068</v>
      </c>
      <c r="CI201" s="57">
        <f>IFERROR(IF(SUM($H$38:CI$38)&lt;=($I13*4),($G49-$G59)*CI$38/($I13*4),0),0)</f>
        <v>5.4828353096759068</v>
      </c>
      <c r="CJ201" s="57">
        <f>IFERROR(IF(SUM($H$38:CJ$38)&lt;=($I13*4),($G49-$G59)*CJ$38/($I13*4),0),0)</f>
        <v>5.4828353096759068</v>
      </c>
      <c r="CK201" s="57">
        <f>IFERROR(IF(SUM($H$38:CK$38)&lt;=($I13*4),($G49-$G59)*CK$38/($I13*4),0),0)</f>
        <v>5.4828353096759068</v>
      </c>
      <c r="CL201" s="57">
        <f>IFERROR(IF(SUM($H$38:CL$38)&lt;=($I13*4),($G49-$G59)*CL$38/($I13*4),0),0)</f>
        <v>5.4828353096759068</v>
      </c>
      <c r="CM201" s="57">
        <f>IFERROR(IF(SUM($H$38:CM$38)&lt;=($I13*4),($G49-$G59)*CM$38/($I13*4),0),0)</f>
        <v>5.4828353096759068</v>
      </c>
      <c r="CN201" s="57">
        <f>IFERROR(IF(SUM($H$38:CN$38)&lt;=($I13*4),($G49-$G59)*CN$38/($I13*4),0),0)</f>
        <v>5.4828353096759068</v>
      </c>
      <c r="CO201" s="57">
        <f>IFERROR(IF(SUM($H$38:CO$38)&lt;=($I13*4),($G49-$G59)*CO$38/($I13*4),0),0)</f>
        <v>5.4828353096759068</v>
      </c>
      <c r="CP201" s="57">
        <f>IFERROR(IF(SUM($H$38:CP$38)&lt;=($I13*4),($G49-$G59)*CP$38/($I13*4),0),0)</f>
        <v>5.4828353096759068</v>
      </c>
      <c r="CQ201" s="57">
        <f>IFERROR(IF(SUM($H$38:CQ$38)&lt;=($I13*4),($G49-$G59)*CQ$38/($I13*4),0),0)</f>
        <v>5.4828353096759068</v>
      </c>
      <c r="CR201" s="57">
        <f>IFERROR(IF(SUM($H$38:CR$38)&lt;=($I13*4),($G49-$G59)*CR$38/($I13*4),0),0)</f>
        <v>5.4828353096759068</v>
      </c>
      <c r="CS201" s="57">
        <f>IFERROR(IF(SUM($H$38:CS$38)&lt;=($I13*4),($G49-$G59)*CS$38/($I13*4),0),0)</f>
        <v>5.4828353096759068</v>
      </c>
      <c r="CT201" s="57">
        <f>IFERROR(IF(SUM($H$38:CT$38)&lt;=($I13*4),($G49-$G59)*CT$38/($I13*4),0),0)</f>
        <v>5.4828353096759068</v>
      </c>
      <c r="CU201" s="57">
        <f>IFERROR(IF(SUM($H$38:CU$38)&lt;=($I13*4),($G49-$G59)*CU$38/($I13*4),0),0)</f>
        <v>5.4828353096759068</v>
      </c>
      <c r="CV201" s="57">
        <f>IFERROR(IF(SUM($H$38:CV$38)&lt;=($I13*4),($G49-$G59)*CV$38/($I13*4),0),0)</f>
        <v>5.4828353096759068</v>
      </c>
      <c r="CW201" s="57">
        <f>IFERROR(IF(SUM($H$38:CW$38)&lt;=($I13*4),($G49-$G59)*CW$38/($I13*4),0),0)</f>
        <v>5.4828353096759068</v>
      </c>
      <c r="CX201" s="57">
        <f>IFERROR(IF(SUM($H$38:CX$38)&lt;=($I13*4),($G49-$G59)*CX$38/($I13*4),0),0)</f>
        <v>5.4828353096759068</v>
      </c>
      <c r="CY201" s="57">
        <f>IFERROR(IF(SUM($H$38:CY$38)&lt;=($I13*4),($G49-$G59)*CY$38/($I13*4),0),0)</f>
        <v>5.4828353096759068</v>
      </c>
      <c r="CZ201" s="57">
        <f>IFERROR(IF(SUM($H$38:CZ$38)&lt;=($I13*4),($G49-$G59)*CZ$38/($I13*4),0),0)</f>
        <v>5.4828353096759068</v>
      </c>
      <c r="DA201" s="57">
        <f>IFERROR(IF(SUM($H$38:DA$38)&lt;=($I13*4),($G49-$G59)*DA$38/($I13*4),0),0)</f>
        <v>5.4828353096759068</v>
      </c>
      <c r="DB201" s="57">
        <f>IFERROR(IF(SUM($H$38:DB$38)&lt;=($I13*4),($G49-$G59)*DB$38/($I13*4),0),0)</f>
        <v>5.4828353096759068</v>
      </c>
      <c r="DC201" s="57">
        <f>IFERROR(IF(SUM($H$38:DC$38)&lt;=($I13*4),($G49-$G59)*DC$38/($I13*4),0),0)</f>
        <v>5.4828353096759068</v>
      </c>
      <c r="DD201" s="57">
        <f>IFERROR(IF(SUM($H$38:DD$38)&lt;=($I13*4),($G49-$G59)*DD$38/($I13*4),0),0)</f>
        <v>5.4828353096759068</v>
      </c>
      <c r="DE201" s="57">
        <f>IFERROR(IF(SUM($H$38:DE$38)&lt;=($I13*4),($G49-$G59)*DE$38/($I13*4),0),0)</f>
        <v>5.4828353096759068</v>
      </c>
      <c r="DF201" s="57">
        <f>IFERROR(IF(SUM($H$38:DF$38)&lt;=($I13*4),($G49-$G59)*DF$38/($I13*4),0),0)</f>
        <v>5.4828353096759068</v>
      </c>
      <c r="DG201" s="57">
        <f>IFERROR(IF(SUM($H$38:DG$38)&lt;=($I13*4),($G49-$G59)*DG$38/($I13*4),0),0)</f>
        <v>5.4828353096759068</v>
      </c>
      <c r="DH201" s="57">
        <f>IFERROR(IF(SUM($H$38:DH$38)&lt;=($I13*4),($G49-$G59)*DH$38/($I13*4),0),0)</f>
        <v>5.4828353096759068</v>
      </c>
      <c r="DI201" s="57">
        <f>IFERROR(IF(SUM($H$38:DI$38)&lt;=($I13*4),($G49-$G59)*DI$38/($I13*4),0),0)</f>
        <v>5.4828353096759068</v>
      </c>
      <c r="DJ201" s="57">
        <f>IFERROR(IF(SUM($H$38:DJ$38)&lt;=($I13*4),($G49-$G59)*DJ$38/($I13*4),0),0)</f>
        <v>5.4828353096759068</v>
      </c>
      <c r="DK201" s="57">
        <f>IFERROR(IF(SUM($H$38:DK$38)&lt;=($I13*4),($G49-$G59)*DK$38/($I13*4),0),0)</f>
        <v>5.4828353096759068</v>
      </c>
      <c r="DL201" s="57">
        <f>IFERROR(IF(SUM($H$38:DL$38)&lt;=($I13*4),($G49-$G59)*DL$38/($I13*4),0),0)</f>
        <v>5.4828353096759068</v>
      </c>
      <c r="DM201" s="57">
        <f>IFERROR(IF(SUM($H$38:DM$38)&lt;=($I13*4),($G49-$G59)*DM$38/($I13*4),0),0)</f>
        <v>5.4828353096759068</v>
      </c>
      <c r="DN201" s="57">
        <f>IFERROR(IF(SUM($H$38:DN$38)&lt;=($I13*4),($G49-$G59)*DN$38/($I13*4),0),0)</f>
        <v>5.4828353096759068</v>
      </c>
      <c r="DO201" s="57">
        <f>IFERROR(IF(SUM($H$38:DO$38)&lt;=($I13*4),($G49-$G59)*DO$38/($I13*4),0),0)</f>
        <v>5.4828353096759068</v>
      </c>
      <c r="DP201" s="57">
        <f>IFERROR(IF(SUM($H$38:DP$38)&lt;=($I13*4),($G49-$G59)*DP$38/($I13*4),0),0)</f>
        <v>5.4828353096759068</v>
      </c>
      <c r="DQ201" s="57">
        <f>IFERROR(IF(SUM($H$38:DQ$38)&lt;=($I13*4),($G49-$G59)*DQ$38/($I13*4),0),0)</f>
        <v>5.4828353096759068</v>
      </c>
      <c r="DR201" s="57">
        <f>IFERROR(IF(SUM($H$38:DR$38)&lt;=($I13*4),($G49-$G59)*DR$38/($I13*4),0),0)</f>
        <v>5.4828353096759068</v>
      </c>
      <c r="DS201" s="57">
        <f>IFERROR(IF(SUM($H$38:DS$38)&lt;=($I13*4),($G49-$G59)*DS$38/($I13*4),0),0)</f>
        <v>5.4828353096759068</v>
      </c>
    </row>
    <row r="202" spans="1:123" x14ac:dyDescent="0.3">
      <c r="D202" s="12" t="str">
        <f t="shared" si="208"/>
        <v>Effective Land cost</v>
      </c>
      <c r="F202" s="51" t="str">
        <f t="shared" si="210"/>
        <v>INR Mn</v>
      </c>
      <c r="G202" s="60">
        <f t="shared" si="209"/>
        <v>0</v>
      </c>
      <c r="H202" s="57">
        <f>IFERROR(IF(SUM($H$38:H$38)&lt;=($I14*4),($G50-$G60)*H$38/($I14*4),0),0)</f>
        <v>0</v>
      </c>
      <c r="I202" s="57">
        <f>IFERROR(IF(SUM($H$38:I$38)&lt;=($I14*4),($G50-$G60)*I$38/($I14*4),0),0)</f>
        <v>0</v>
      </c>
      <c r="J202" s="57">
        <f>IFERROR(IF(SUM($H$38:J$38)&lt;=($I14*4),($G50-$G60)*J$38/($I14*4),0),0)</f>
        <v>0</v>
      </c>
      <c r="K202" s="57">
        <f>IFERROR(IF(SUM($H$38:K$38)&lt;=($I14*4),($G50-$G60)*K$38/($I14*4),0),0)</f>
        <v>0</v>
      </c>
      <c r="L202" s="57">
        <f>IFERROR(IF(SUM($H$38:L$38)&lt;=($I14*4),($G50-$G60)*L$38/($I14*4),0),0)</f>
        <v>0</v>
      </c>
      <c r="M202" s="57">
        <f>IFERROR(IF(SUM($H$38:M$38)&lt;=($I14*4),($G50-$G60)*M$38/($I14*4),0),0)</f>
        <v>0</v>
      </c>
      <c r="N202" s="57">
        <f>IFERROR(IF(SUM($H$38:N$38)&lt;=($I14*4),($G50-$G60)*N$38/($I14*4),0),0)</f>
        <v>0</v>
      </c>
      <c r="O202" s="57">
        <f>IFERROR(IF(SUM($H$38:O$38)&lt;=($I14*4),($G50-$G60)*O$38/($I14*4),0),0)</f>
        <v>0</v>
      </c>
      <c r="P202" s="57">
        <f>IFERROR(IF(SUM($H$38:P$38)&lt;=($I14*4),($G50-$G60)*P$38/($I14*4),0),0)</f>
        <v>0</v>
      </c>
      <c r="Q202" s="57">
        <f>IFERROR(IF(SUM($H$38:Q$38)&lt;=($I14*4),($G50-$G60)*Q$38/($I14*4),0),0)</f>
        <v>0</v>
      </c>
      <c r="R202" s="57">
        <f>IFERROR(IF(SUM($H$38:R$38)&lt;=($I14*4),($G50-$G60)*R$38/($I14*4),0),0)</f>
        <v>0</v>
      </c>
      <c r="S202" s="57">
        <f>IFERROR(IF(SUM($H$38:S$38)&lt;=($I14*4),($G50-$G60)*S$38/($I14*4),0),0)</f>
        <v>0</v>
      </c>
      <c r="T202" s="57">
        <f>IFERROR(IF(SUM($H$38:T$38)&lt;=($I14*4),($G50-$G60)*T$38/($I14*4),0),0)</f>
        <v>0</v>
      </c>
      <c r="U202" s="57">
        <f>IFERROR(IF(SUM($H$38:U$38)&lt;=($I14*4),($G50-$G60)*U$38/($I14*4),0),0)</f>
        <v>0</v>
      </c>
      <c r="V202" s="57">
        <f>IFERROR(IF(SUM($H$38:V$38)&lt;=($I14*4),($G50-$G60)*V$38/($I14*4),0),0)</f>
        <v>0</v>
      </c>
      <c r="W202" s="57">
        <f>IFERROR(IF(SUM($H$38:W$38)&lt;=($I14*4),($G50-$G60)*W$38/($I14*4),0),0)</f>
        <v>0</v>
      </c>
      <c r="X202" s="57">
        <f>IFERROR(IF(SUM($H$38:X$38)&lt;=($I14*4),($G50-$G60)*X$38/($I14*4),0),0)</f>
        <v>0</v>
      </c>
      <c r="Y202" s="57">
        <f>IFERROR(IF(SUM($H$38:Y$38)&lt;=($I14*4),($G50-$G60)*Y$38/($I14*4),0),0)</f>
        <v>0</v>
      </c>
      <c r="Z202" s="57">
        <f>IFERROR(IF(SUM($H$38:Z$38)&lt;=($I14*4),($G50-$G60)*Z$38/($I14*4),0),0)</f>
        <v>0</v>
      </c>
      <c r="AA202" s="57">
        <f>IFERROR(IF(SUM($H$38:AA$38)&lt;=($I14*4),($G50-$G60)*AA$38/($I14*4),0),0)</f>
        <v>0</v>
      </c>
      <c r="AB202" s="57">
        <f>IFERROR(IF(SUM($H$38:AB$38)&lt;=($I14*4),($G50-$G60)*AB$38/($I14*4),0),0)</f>
        <v>0</v>
      </c>
      <c r="AC202" s="57">
        <f>IFERROR(IF(SUM($H$38:AC$38)&lt;=($I14*4),($G50-$G60)*AC$38/($I14*4),0),0)</f>
        <v>0</v>
      </c>
      <c r="AD202" s="57">
        <f>IFERROR(IF(SUM($H$38:AD$38)&lt;=($I14*4),($G50-$G60)*AD$38/($I14*4),0),0)</f>
        <v>0</v>
      </c>
      <c r="AE202" s="57">
        <f>IFERROR(IF(SUM($H$38:AE$38)&lt;=($I14*4),($G50-$G60)*AE$38/($I14*4),0),0)</f>
        <v>0</v>
      </c>
      <c r="AF202" s="57">
        <f>IFERROR(IF(SUM($H$38:AF$38)&lt;=($I14*4),($G50-$G60)*AF$38/($I14*4),0),0)</f>
        <v>0</v>
      </c>
      <c r="AG202" s="57">
        <f>IFERROR(IF(SUM($H$38:AG$38)&lt;=($I14*4),($G50-$G60)*AG$38/($I14*4),0),0)</f>
        <v>0</v>
      </c>
      <c r="AH202" s="57">
        <f>IFERROR(IF(SUM($H$38:AH$38)&lt;=($I14*4),($G50-$G60)*AH$38/($I14*4),0),0)</f>
        <v>0</v>
      </c>
      <c r="AI202" s="57">
        <f>IFERROR(IF(SUM($H$38:AI$38)&lt;=($I14*4),($G50-$G60)*AI$38/($I14*4),0),0)</f>
        <v>0</v>
      </c>
      <c r="AJ202" s="57">
        <f>IFERROR(IF(SUM($H$38:AJ$38)&lt;=($I14*4),($G50-$G60)*AJ$38/($I14*4),0),0)</f>
        <v>0</v>
      </c>
      <c r="AK202" s="57">
        <f>IFERROR(IF(SUM($H$38:AK$38)&lt;=($I14*4),($G50-$G60)*AK$38/($I14*4),0),0)</f>
        <v>0</v>
      </c>
      <c r="AL202" s="57">
        <f>IFERROR(IF(SUM($H$38:AL$38)&lt;=($I14*4),($G50-$G60)*AL$38/($I14*4),0),0)</f>
        <v>0</v>
      </c>
      <c r="AM202" s="57">
        <f>IFERROR(IF(SUM($H$38:AM$38)&lt;=($I14*4),($G50-$G60)*AM$38/($I14*4),0),0)</f>
        <v>0</v>
      </c>
      <c r="AN202" s="57">
        <f>IFERROR(IF(SUM($H$38:AN$38)&lt;=($I14*4),($G50-$G60)*AN$38/($I14*4),0),0)</f>
        <v>0</v>
      </c>
      <c r="AO202" s="57">
        <f>IFERROR(IF(SUM($H$38:AO$38)&lt;=($I14*4),($G50-$G60)*AO$38/($I14*4),0),0)</f>
        <v>0</v>
      </c>
      <c r="AP202" s="57">
        <f>IFERROR(IF(SUM($H$38:AP$38)&lt;=($I14*4),($G50-$G60)*AP$38/($I14*4),0),0)</f>
        <v>0</v>
      </c>
      <c r="AQ202" s="57">
        <f>IFERROR(IF(SUM($H$38:AQ$38)&lt;=($I14*4),($G50-$G60)*AQ$38/($I14*4),0),0)</f>
        <v>0</v>
      </c>
      <c r="AR202" s="57">
        <f>IFERROR(IF(SUM($H$38:AR$38)&lt;=($I14*4),($G50-$G60)*AR$38/($I14*4),0),0)</f>
        <v>0</v>
      </c>
      <c r="AS202" s="57">
        <f>IFERROR(IF(SUM($H$38:AS$38)&lt;=($I14*4),($G50-$G60)*AS$38/($I14*4),0),0)</f>
        <v>0</v>
      </c>
      <c r="AT202" s="57">
        <f>IFERROR(IF(SUM($H$38:AT$38)&lt;=($I14*4),($G50-$G60)*AT$38/($I14*4),0),0)</f>
        <v>0</v>
      </c>
      <c r="AU202" s="57">
        <f>IFERROR(IF(SUM($H$38:AU$38)&lt;=($I14*4),($G50-$G60)*AU$38/($I14*4),0),0)</f>
        <v>0</v>
      </c>
      <c r="AV202" s="57">
        <f>IFERROR(IF(SUM($H$38:AV$38)&lt;=($I14*4),($G50-$G60)*AV$38/($I14*4),0),0)</f>
        <v>0</v>
      </c>
      <c r="AW202" s="57">
        <f>IFERROR(IF(SUM($H$38:AW$38)&lt;=($I14*4),($G50-$G60)*AW$38/($I14*4),0),0)</f>
        <v>0</v>
      </c>
      <c r="AX202" s="57">
        <f>IFERROR(IF(SUM($H$38:AX$38)&lt;=($I14*4),($G50-$G60)*AX$38/($I14*4),0),0)</f>
        <v>0</v>
      </c>
      <c r="AY202" s="57">
        <f>IFERROR(IF(SUM($H$38:AY$38)&lt;=($I14*4),($G50-$G60)*AY$38/($I14*4),0),0)</f>
        <v>0</v>
      </c>
      <c r="AZ202" s="57">
        <f>IFERROR(IF(SUM($H$38:AZ$38)&lt;=($I14*4),($G50-$G60)*AZ$38/($I14*4),0),0)</f>
        <v>0</v>
      </c>
      <c r="BA202" s="57">
        <f>IFERROR(IF(SUM($H$38:BA$38)&lt;=($I14*4),($G50-$G60)*BA$38/($I14*4),0),0)</f>
        <v>0</v>
      </c>
      <c r="BB202" s="57">
        <f>IFERROR(IF(SUM($H$38:BB$38)&lt;=($I14*4),($G50-$G60)*BB$38/($I14*4),0),0)</f>
        <v>0</v>
      </c>
      <c r="BC202" s="57">
        <f>IFERROR(IF(SUM($H$38:BC$38)&lt;=($I14*4),($G50-$G60)*BC$38/($I14*4),0),0)</f>
        <v>0</v>
      </c>
      <c r="BD202" s="57">
        <f>IFERROR(IF(SUM($H$38:BD$38)&lt;=($I14*4),($G50-$G60)*BD$38/($I14*4),0),0)</f>
        <v>0</v>
      </c>
      <c r="BE202" s="57">
        <f>IFERROR(IF(SUM($H$38:BE$38)&lt;=($I14*4),($G50-$G60)*BE$38/($I14*4),0),0)</f>
        <v>0</v>
      </c>
      <c r="BF202" s="57">
        <f>IFERROR(IF(SUM($H$38:BF$38)&lt;=($I14*4),($G50-$G60)*BF$38/($I14*4),0),0)</f>
        <v>0</v>
      </c>
      <c r="BG202" s="57">
        <f>IFERROR(IF(SUM($H$38:BG$38)&lt;=($I14*4),($G50-$G60)*BG$38/($I14*4),0),0)</f>
        <v>0</v>
      </c>
      <c r="BH202" s="57">
        <f>IFERROR(IF(SUM($H$38:BH$38)&lt;=($I14*4),($G50-$G60)*BH$38/($I14*4),0),0)</f>
        <v>0</v>
      </c>
      <c r="BI202" s="57">
        <f>IFERROR(IF(SUM($H$38:BI$38)&lt;=($I14*4),($G50-$G60)*BI$38/($I14*4),0),0)</f>
        <v>0</v>
      </c>
      <c r="BJ202" s="57">
        <f>IFERROR(IF(SUM($H$38:BJ$38)&lt;=($I14*4),($G50-$G60)*BJ$38/($I14*4),0),0)</f>
        <v>0</v>
      </c>
      <c r="BK202" s="57">
        <f>IFERROR(IF(SUM($H$38:BK$38)&lt;=($I14*4),($G50-$G60)*BK$38/($I14*4),0),0)</f>
        <v>0</v>
      </c>
      <c r="BL202" s="57">
        <f>IFERROR(IF(SUM($H$38:BL$38)&lt;=($I14*4),($G50-$G60)*BL$38/($I14*4),0),0)</f>
        <v>0</v>
      </c>
      <c r="BM202" s="57">
        <f>IFERROR(IF(SUM($H$38:BM$38)&lt;=($I14*4),($G50-$G60)*BM$38/($I14*4),0),0)</f>
        <v>0</v>
      </c>
      <c r="BN202" s="57">
        <f>IFERROR(IF(SUM($H$38:BN$38)&lt;=($I14*4),($G50-$G60)*BN$38/($I14*4),0),0)</f>
        <v>0</v>
      </c>
      <c r="BO202" s="57">
        <f>IFERROR(IF(SUM($H$38:BO$38)&lt;=($I14*4),($G50-$G60)*BO$38/($I14*4),0),0)</f>
        <v>0</v>
      </c>
      <c r="BP202" s="57">
        <f>IFERROR(IF(SUM($H$38:BP$38)&lt;=($I14*4),($G50-$G60)*BP$38/($I14*4),0),0)</f>
        <v>0</v>
      </c>
      <c r="BQ202" s="57">
        <f>IFERROR(IF(SUM($H$38:BQ$38)&lt;=($I14*4),($G50-$G60)*BQ$38/($I14*4),0),0)</f>
        <v>0</v>
      </c>
      <c r="BR202" s="57">
        <f>IFERROR(IF(SUM($H$38:BR$38)&lt;=($I14*4),($G50-$G60)*BR$38/($I14*4),0),0)</f>
        <v>0</v>
      </c>
      <c r="BS202" s="57">
        <f>IFERROR(IF(SUM($H$38:BS$38)&lt;=($I14*4),($G50-$G60)*BS$38/($I14*4),0),0)</f>
        <v>0</v>
      </c>
      <c r="BT202" s="57">
        <f>IFERROR(IF(SUM($H$38:BT$38)&lt;=($I14*4),($G50-$G60)*BT$38/($I14*4),0),0)</f>
        <v>0</v>
      </c>
      <c r="BU202" s="57">
        <f>IFERROR(IF(SUM($H$38:BU$38)&lt;=($I14*4),($G50-$G60)*BU$38/($I14*4),0),0)</f>
        <v>0</v>
      </c>
      <c r="BV202" s="57">
        <f>IFERROR(IF(SUM($H$38:BV$38)&lt;=($I14*4),($G50-$G60)*BV$38/($I14*4),0),0)</f>
        <v>0</v>
      </c>
      <c r="BW202" s="57">
        <f>IFERROR(IF(SUM($H$38:BW$38)&lt;=($I14*4),($G50-$G60)*BW$38/($I14*4),0),0)</f>
        <v>0</v>
      </c>
      <c r="BX202" s="57">
        <f>IFERROR(IF(SUM($H$38:BX$38)&lt;=($I14*4),($G50-$G60)*BX$38/($I14*4),0),0)</f>
        <v>0</v>
      </c>
      <c r="BY202" s="57">
        <f>IFERROR(IF(SUM($H$38:BY$38)&lt;=($I14*4),($G50-$G60)*BY$38/($I14*4),0),0)</f>
        <v>0</v>
      </c>
      <c r="BZ202" s="57">
        <f>IFERROR(IF(SUM($H$38:BZ$38)&lt;=($I14*4),($G50-$G60)*BZ$38/($I14*4),0),0)</f>
        <v>0</v>
      </c>
      <c r="CA202" s="57">
        <f>IFERROR(IF(SUM($H$38:CA$38)&lt;=($I14*4),($G50-$G60)*CA$38/($I14*4),0),0)</f>
        <v>0</v>
      </c>
      <c r="CB202" s="57">
        <f>IFERROR(IF(SUM($H$38:CB$38)&lt;=($I14*4),($G50-$G60)*CB$38/($I14*4),0),0)</f>
        <v>0</v>
      </c>
      <c r="CC202" s="57">
        <f>IFERROR(IF(SUM($H$38:CC$38)&lt;=($I14*4),($G50-$G60)*CC$38/($I14*4),0),0)</f>
        <v>0</v>
      </c>
      <c r="CD202" s="57">
        <f>IFERROR(IF(SUM($H$38:CD$38)&lt;=($I14*4),($G50-$G60)*CD$38/($I14*4),0),0)</f>
        <v>0</v>
      </c>
      <c r="CE202" s="57">
        <f>IFERROR(IF(SUM($H$38:CE$38)&lt;=($I14*4),($G50-$G60)*CE$38/($I14*4),0),0)</f>
        <v>0</v>
      </c>
      <c r="CF202" s="57">
        <f>IFERROR(IF(SUM($H$38:CF$38)&lt;=($I14*4),($G50-$G60)*CF$38/($I14*4),0),0)</f>
        <v>0</v>
      </c>
      <c r="CG202" s="57">
        <f>IFERROR(IF(SUM($H$38:CG$38)&lt;=($I14*4),($G50-$G60)*CG$38/($I14*4),0),0)</f>
        <v>0</v>
      </c>
      <c r="CH202" s="57">
        <f>IFERROR(IF(SUM($H$38:CH$38)&lt;=($I14*4),($G50-$G60)*CH$38/($I14*4),0),0)</f>
        <v>0</v>
      </c>
      <c r="CI202" s="57">
        <f>IFERROR(IF(SUM($H$38:CI$38)&lt;=($I14*4),($G50-$G60)*CI$38/($I14*4),0),0)</f>
        <v>0</v>
      </c>
      <c r="CJ202" s="57">
        <f>IFERROR(IF(SUM($H$38:CJ$38)&lt;=($I14*4),($G50-$G60)*CJ$38/($I14*4),0),0)</f>
        <v>0</v>
      </c>
      <c r="CK202" s="57">
        <f>IFERROR(IF(SUM($H$38:CK$38)&lt;=($I14*4),($G50-$G60)*CK$38/($I14*4),0),0)</f>
        <v>0</v>
      </c>
      <c r="CL202" s="57">
        <f>IFERROR(IF(SUM($H$38:CL$38)&lt;=($I14*4),($G50-$G60)*CL$38/($I14*4),0),0)</f>
        <v>0</v>
      </c>
      <c r="CM202" s="57">
        <f>IFERROR(IF(SUM($H$38:CM$38)&lt;=($I14*4),($G50-$G60)*CM$38/($I14*4),0),0)</f>
        <v>0</v>
      </c>
      <c r="CN202" s="57">
        <f>IFERROR(IF(SUM($H$38:CN$38)&lt;=($I14*4),($G50-$G60)*CN$38/($I14*4),0),0)</f>
        <v>0</v>
      </c>
      <c r="CO202" s="57">
        <f>IFERROR(IF(SUM($H$38:CO$38)&lt;=($I14*4),($G50-$G60)*CO$38/($I14*4),0),0)</f>
        <v>0</v>
      </c>
      <c r="CP202" s="57">
        <f>IFERROR(IF(SUM($H$38:CP$38)&lt;=($I14*4),($G50-$G60)*CP$38/($I14*4),0),0)</f>
        <v>0</v>
      </c>
      <c r="CQ202" s="57">
        <f>IFERROR(IF(SUM($H$38:CQ$38)&lt;=($I14*4),($G50-$G60)*CQ$38/($I14*4),0),0)</f>
        <v>0</v>
      </c>
      <c r="CR202" s="57">
        <f>IFERROR(IF(SUM($H$38:CR$38)&lt;=($I14*4),($G50-$G60)*CR$38/($I14*4),0),0)</f>
        <v>0</v>
      </c>
      <c r="CS202" s="57">
        <f>IFERROR(IF(SUM($H$38:CS$38)&lt;=($I14*4),($G50-$G60)*CS$38/($I14*4),0),0)</f>
        <v>0</v>
      </c>
      <c r="CT202" s="57">
        <f>IFERROR(IF(SUM($H$38:CT$38)&lt;=($I14*4),($G50-$G60)*CT$38/($I14*4),0),0)</f>
        <v>0</v>
      </c>
      <c r="CU202" s="57">
        <f>IFERROR(IF(SUM($H$38:CU$38)&lt;=($I14*4),($G50-$G60)*CU$38/($I14*4),0),0)</f>
        <v>0</v>
      </c>
      <c r="CV202" s="57">
        <f>IFERROR(IF(SUM($H$38:CV$38)&lt;=($I14*4),($G50-$G60)*CV$38/($I14*4),0),0)</f>
        <v>0</v>
      </c>
      <c r="CW202" s="57">
        <f>IFERROR(IF(SUM($H$38:CW$38)&lt;=($I14*4),($G50-$G60)*CW$38/($I14*4),0),0)</f>
        <v>0</v>
      </c>
      <c r="CX202" s="57">
        <f>IFERROR(IF(SUM($H$38:CX$38)&lt;=($I14*4),($G50-$G60)*CX$38/($I14*4),0),0)</f>
        <v>0</v>
      </c>
      <c r="CY202" s="57">
        <f>IFERROR(IF(SUM($H$38:CY$38)&lt;=($I14*4),($G50-$G60)*CY$38/($I14*4),0),0)</f>
        <v>0</v>
      </c>
      <c r="CZ202" s="57">
        <f>IFERROR(IF(SUM($H$38:CZ$38)&lt;=($I14*4),($G50-$G60)*CZ$38/($I14*4),0),0)</f>
        <v>0</v>
      </c>
      <c r="DA202" s="57">
        <f>IFERROR(IF(SUM($H$38:DA$38)&lt;=($I14*4),($G50-$G60)*DA$38/($I14*4),0),0)</f>
        <v>0</v>
      </c>
      <c r="DB202" s="57">
        <f>IFERROR(IF(SUM($H$38:DB$38)&lt;=($I14*4),($G50-$G60)*DB$38/($I14*4),0),0)</f>
        <v>0</v>
      </c>
      <c r="DC202" s="57">
        <f>IFERROR(IF(SUM($H$38:DC$38)&lt;=($I14*4),($G50-$G60)*DC$38/($I14*4),0),0)</f>
        <v>0</v>
      </c>
      <c r="DD202" s="57">
        <f>IFERROR(IF(SUM($H$38:DD$38)&lt;=($I14*4),($G50-$G60)*DD$38/($I14*4),0),0)</f>
        <v>0</v>
      </c>
      <c r="DE202" s="57">
        <f>IFERROR(IF(SUM($H$38:DE$38)&lt;=($I14*4),($G50-$G60)*DE$38/($I14*4),0),0)</f>
        <v>0</v>
      </c>
      <c r="DF202" s="57">
        <f>IFERROR(IF(SUM($H$38:DF$38)&lt;=($I14*4),($G50-$G60)*DF$38/($I14*4),0),0)</f>
        <v>0</v>
      </c>
      <c r="DG202" s="57">
        <f>IFERROR(IF(SUM($H$38:DG$38)&lt;=($I14*4),($G50-$G60)*DG$38/($I14*4),0),0)</f>
        <v>0</v>
      </c>
      <c r="DH202" s="57">
        <f>IFERROR(IF(SUM($H$38:DH$38)&lt;=($I14*4),($G50-$G60)*DH$38/($I14*4),0),0)</f>
        <v>0</v>
      </c>
      <c r="DI202" s="57">
        <f>IFERROR(IF(SUM($H$38:DI$38)&lt;=($I14*4),($G50-$G60)*DI$38/($I14*4),0),0)</f>
        <v>0</v>
      </c>
      <c r="DJ202" s="57">
        <f>IFERROR(IF(SUM($H$38:DJ$38)&lt;=($I14*4),($G50-$G60)*DJ$38/($I14*4),0),0)</f>
        <v>0</v>
      </c>
      <c r="DK202" s="57">
        <f>IFERROR(IF(SUM($H$38:DK$38)&lt;=($I14*4),($G50-$G60)*DK$38/($I14*4),0),0)</f>
        <v>0</v>
      </c>
      <c r="DL202" s="57">
        <f>IFERROR(IF(SUM($H$38:DL$38)&lt;=($I14*4),($G50-$G60)*DL$38/($I14*4),0),0)</f>
        <v>0</v>
      </c>
      <c r="DM202" s="57">
        <f>IFERROR(IF(SUM($H$38:DM$38)&lt;=($I14*4),($G50-$G60)*DM$38/($I14*4),0),0)</f>
        <v>0</v>
      </c>
      <c r="DN202" s="57">
        <f>IFERROR(IF(SUM($H$38:DN$38)&lt;=($I14*4),($G50-$G60)*DN$38/($I14*4),0),0)</f>
        <v>0</v>
      </c>
      <c r="DO202" s="57">
        <f>IFERROR(IF(SUM($H$38:DO$38)&lt;=($I14*4),($G50-$G60)*DO$38/($I14*4),0),0)</f>
        <v>0</v>
      </c>
      <c r="DP202" s="57">
        <f>IFERROR(IF(SUM($H$38:DP$38)&lt;=($I14*4),($G50-$G60)*DP$38/($I14*4),0),0)</f>
        <v>0</v>
      </c>
      <c r="DQ202" s="57">
        <f>IFERROR(IF(SUM($H$38:DQ$38)&lt;=($I14*4),($G50-$G60)*DQ$38/($I14*4),0),0)</f>
        <v>0</v>
      </c>
      <c r="DR202" s="57">
        <f>IFERROR(IF(SUM($H$38:DR$38)&lt;=($I14*4),($G50-$G60)*DR$38/($I14*4),0),0)</f>
        <v>0</v>
      </c>
      <c r="DS202" s="57">
        <f>IFERROR(IF(SUM($H$38:DS$38)&lt;=($I14*4),($G50-$G60)*DS$38/($I14*4),0),0)</f>
        <v>0</v>
      </c>
    </row>
    <row r="203" spans="1:123" x14ac:dyDescent="0.3">
      <c r="D203" s="12" t="str">
        <f t="shared" si="208"/>
        <v>IDC</v>
      </c>
      <c r="F203" s="51" t="str">
        <f t="shared" si="210"/>
        <v>INR Mn</v>
      </c>
      <c r="G203" s="60">
        <f>SUM(H203:DS203)</f>
        <v>260.48895603128364</v>
      </c>
      <c r="H203" s="57">
        <f>IFERROR(IF(SUM($H$38:H$38)&lt;=($I15*4),($G51-$G61)*H$38/($I15*4),0),0)</f>
        <v>0</v>
      </c>
      <c r="I203" s="57">
        <f>IFERROR(IF(SUM($H$38:I$38)&lt;=($I15*4),($G51-$G61)*I$38/($I15*4),0),0)</f>
        <v>0</v>
      </c>
      <c r="J203" s="57">
        <f>IFERROR(IF(SUM($H$38:J$38)&lt;=($I15*4),($G51-$G61)*J$38/($I15*4),0),0)</f>
        <v>0</v>
      </c>
      <c r="K203" s="57">
        <f>IFERROR(IF(SUM($H$38:K$38)&lt;=($I15*4),($G51-$G61)*K$38/($I15*4),0),0)</f>
        <v>2.3052120002768524</v>
      </c>
      <c r="L203" s="57">
        <f>IFERROR(IF(SUM($H$38:L$38)&lt;=($I15*4),($G51-$G61)*L$38/($I15*4),0),0)</f>
        <v>2.3052120002768524</v>
      </c>
      <c r="M203" s="57">
        <f>IFERROR(IF(SUM($H$38:M$38)&lt;=($I15*4),($G51-$G61)*M$38/($I15*4),0),0)</f>
        <v>2.3052120002768524</v>
      </c>
      <c r="N203" s="57">
        <f>IFERROR(IF(SUM($H$38:N$38)&lt;=($I15*4),($G51-$G61)*N$38/($I15*4),0),0)</f>
        <v>2.3052120002768524</v>
      </c>
      <c r="O203" s="57">
        <f>IFERROR(IF(SUM($H$38:O$38)&lt;=($I15*4),($G51-$G61)*O$38/($I15*4),0),0)</f>
        <v>2.3052120002768524</v>
      </c>
      <c r="P203" s="57">
        <f>IFERROR(IF(SUM($H$38:P$38)&lt;=($I15*4),($G51-$G61)*P$38/($I15*4),0),0)</f>
        <v>2.3052120002768524</v>
      </c>
      <c r="Q203" s="57">
        <f>IFERROR(IF(SUM($H$38:Q$38)&lt;=($I15*4),($G51-$G61)*Q$38/($I15*4),0),0)</f>
        <v>2.3052120002768524</v>
      </c>
      <c r="R203" s="57">
        <f>IFERROR(IF(SUM($H$38:R$38)&lt;=($I15*4),($G51-$G61)*R$38/($I15*4),0),0)</f>
        <v>2.3052120002768524</v>
      </c>
      <c r="S203" s="57">
        <f>IFERROR(IF(SUM($H$38:S$38)&lt;=($I15*4),($G51-$G61)*S$38/($I15*4),0),0)</f>
        <v>2.3052120002768524</v>
      </c>
      <c r="T203" s="57">
        <f>IFERROR(IF(SUM($H$38:T$38)&lt;=($I15*4),($G51-$G61)*T$38/($I15*4),0),0)</f>
        <v>2.3052120002768524</v>
      </c>
      <c r="U203" s="57">
        <f>IFERROR(IF(SUM($H$38:U$38)&lt;=($I15*4),($G51-$G61)*U$38/($I15*4),0),0)</f>
        <v>2.3052120002768524</v>
      </c>
      <c r="V203" s="57">
        <f>IFERROR(IF(SUM($H$38:V$38)&lt;=($I15*4),($G51-$G61)*V$38/($I15*4),0),0)</f>
        <v>2.3052120002768524</v>
      </c>
      <c r="W203" s="57">
        <f>IFERROR(IF(SUM($H$38:W$38)&lt;=($I15*4),($G51-$G61)*W$38/($I15*4),0),0)</f>
        <v>2.3052120002768524</v>
      </c>
      <c r="X203" s="57">
        <f>IFERROR(IF(SUM($H$38:X$38)&lt;=($I15*4),($G51-$G61)*X$38/($I15*4),0),0)</f>
        <v>2.3052120002768524</v>
      </c>
      <c r="Y203" s="57">
        <f>IFERROR(IF(SUM($H$38:Y$38)&lt;=($I15*4),($G51-$G61)*Y$38/($I15*4),0),0)</f>
        <v>2.3052120002768524</v>
      </c>
      <c r="Z203" s="57">
        <f>IFERROR(IF(SUM($H$38:Z$38)&lt;=($I15*4),($G51-$G61)*Z$38/($I15*4),0),0)</f>
        <v>2.3052120002768524</v>
      </c>
      <c r="AA203" s="57">
        <f>IFERROR(IF(SUM($H$38:AA$38)&lt;=($I15*4),($G51-$G61)*AA$38/($I15*4),0),0)</f>
        <v>2.3052120002768524</v>
      </c>
      <c r="AB203" s="57">
        <f>IFERROR(IF(SUM($H$38:AB$38)&lt;=($I15*4),($G51-$G61)*AB$38/($I15*4),0),0)</f>
        <v>2.3052120002768524</v>
      </c>
      <c r="AC203" s="57">
        <f>IFERROR(IF(SUM($H$38:AC$38)&lt;=($I15*4),($G51-$G61)*AC$38/($I15*4),0),0)</f>
        <v>2.3052120002768524</v>
      </c>
      <c r="AD203" s="57">
        <f>IFERROR(IF(SUM($H$38:AD$38)&lt;=($I15*4),($G51-$G61)*AD$38/($I15*4),0),0)</f>
        <v>2.3052120002768524</v>
      </c>
      <c r="AE203" s="57">
        <f>IFERROR(IF(SUM($H$38:AE$38)&lt;=($I15*4),($G51-$G61)*AE$38/($I15*4),0),0)</f>
        <v>2.3052120002768524</v>
      </c>
      <c r="AF203" s="57">
        <f>IFERROR(IF(SUM($H$38:AF$38)&lt;=($I15*4),($G51-$G61)*AF$38/($I15*4),0),0)</f>
        <v>2.3052120002768524</v>
      </c>
      <c r="AG203" s="57">
        <f>IFERROR(IF(SUM($H$38:AG$38)&lt;=($I15*4),($G51-$G61)*AG$38/($I15*4),0),0)</f>
        <v>2.3052120002768524</v>
      </c>
      <c r="AH203" s="57">
        <f>IFERROR(IF(SUM($H$38:AH$38)&lt;=($I15*4),($G51-$G61)*AH$38/($I15*4),0),0)</f>
        <v>2.3052120002768524</v>
      </c>
      <c r="AI203" s="57">
        <f>IFERROR(IF(SUM($H$38:AI$38)&lt;=($I15*4),($G51-$G61)*AI$38/($I15*4),0),0)</f>
        <v>2.3052120002768524</v>
      </c>
      <c r="AJ203" s="57">
        <f>IFERROR(IF(SUM($H$38:AJ$38)&lt;=($I15*4),($G51-$G61)*AJ$38/($I15*4),0),0)</f>
        <v>2.3052120002768524</v>
      </c>
      <c r="AK203" s="57">
        <f>IFERROR(IF(SUM($H$38:AK$38)&lt;=($I15*4),($G51-$G61)*AK$38/($I15*4),0),0)</f>
        <v>2.3052120002768524</v>
      </c>
      <c r="AL203" s="57">
        <f>IFERROR(IF(SUM($H$38:AL$38)&lt;=($I15*4),($G51-$G61)*AL$38/($I15*4),0),0)</f>
        <v>2.3052120002768524</v>
      </c>
      <c r="AM203" s="57">
        <f>IFERROR(IF(SUM($H$38:AM$38)&lt;=($I15*4),($G51-$G61)*AM$38/($I15*4),0),0)</f>
        <v>2.3052120002768524</v>
      </c>
      <c r="AN203" s="57">
        <f>IFERROR(IF(SUM($H$38:AN$38)&lt;=($I15*4),($G51-$G61)*AN$38/($I15*4),0),0)</f>
        <v>2.3052120002768524</v>
      </c>
      <c r="AO203" s="57">
        <f>IFERROR(IF(SUM($H$38:AO$38)&lt;=($I15*4),($G51-$G61)*AO$38/($I15*4),0),0)</f>
        <v>2.3052120002768524</v>
      </c>
      <c r="AP203" s="57">
        <f>IFERROR(IF(SUM($H$38:AP$38)&lt;=($I15*4),($G51-$G61)*AP$38/($I15*4),0),0)</f>
        <v>2.3052120002768524</v>
      </c>
      <c r="AQ203" s="57">
        <f>IFERROR(IF(SUM($H$38:AQ$38)&lt;=($I15*4),($G51-$G61)*AQ$38/($I15*4),0),0)</f>
        <v>2.3052120002768524</v>
      </c>
      <c r="AR203" s="57">
        <f>IFERROR(IF(SUM($H$38:AR$38)&lt;=($I15*4),($G51-$G61)*AR$38/($I15*4),0),0)</f>
        <v>2.3052120002768524</v>
      </c>
      <c r="AS203" s="57">
        <f>IFERROR(IF(SUM($H$38:AS$38)&lt;=($I15*4),($G51-$G61)*AS$38/($I15*4),0),0)</f>
        <v>2.3052120002768524</v>
      </c>
      <c r="AT203" s="57">
        <f>IFERROR(IF(SUM($H$38:AT$38)&lt;=($I15*4),($G51-$G61)*AT$38/($I15*4),0),0)</f>
        <v>2.3052120002768524</v>
      </c>
      <c r="AU203" s="57">
        <f>IFERROR(IF(SUM($H$38:AU$38)&lt;=($I15*4),($G51-$G61)*AU$38/($I15*4),0),0)</f>
        <v>2.3052120002768524</v>
      </c>
      <c r="AV203" s="57">
        <f>IFERROR(IF(SUM($H$38:AV$38)&lt;=($I15*4),($G51-$G61)*AV$38/($I15*4),0),0)</f>
        <v>2.3052120002768524</v>
      </c>
      <c r="AW203" s="57">
        <f>IFERROR(IF(SUM($H$38:AW$38)&lt;=($I15*4),($G51-$G61)*AW$38/($I15*4),0),0)</f>
        <v>2.3052120002768524</v>
      </c>
      <c r="AX203" s="57">
        <f>IFERROR(IF(SUM($H$38:AX$38)&lt;=($I15*4),($G51-$G61)*AX$38/($I15*4),0),0)</f>
        <v>2.3052120002768524</v>
      </c>
      <c r="AY203" s="57">
        <f>IFERROR(IF(SUM($H$38:AY$38)&lt;=($I15*4),($G51-$G61)*AY$38/($I15*4),0),0)</f>
        <v>2.3052120002768524</v>
      </c>
      <c r="AZ203" s="57">
        <f>IFERROR(IF(SUM($H$38:AZ$38)&lt;=($I15*4),($G51-$G61)*AZ$38/($I15*4),0),0)</f>
        <v>2.3052120002768524</v>
      </c>
      <c r="BA203" s="57">
        <f>IFERROR(IF(SUM($H$38:BA$38)&lt;=($I15*4),($G51-$G61)*BA$38/($I15*4),0),0)</f>
        <v>2.3052120002768524</v>
      </c>
      <c r="BB203" s="57">
        <f>IFERROR(IF(SUM($H$38:BB$38)&lt;=($I15*4),($G51-$G61)*BB$38/($I15*4),0),0)</f>
        <v>2.3052120002768524</v>
      </c>
      <c r="BC203" s="57">
        <f>IFERROR(IF(SUM($H$38:BC$38)&lt;=($I15*4),($G51-$G61)*BC$38/($I15*4),0),0)</f>
        <v>2.3052120002768524</v>
      </c>
      <c r="BD203" s="57">
        <f>IFERROR(IF(SUM($H$38:BD$38)&lt;=($I15*4),($G51-$G61)*BD$38/($I15*4),0),0)</f>
        <v>2.3052120002768524</v>
      </c>
      <c r="BE203" s="57">
        <f>IFERROR(IF(SUM($H$38:BE$38)&lt;=($I15*4),($G51-$G61)*BE$38/($I15*4),0),0)</f>
        <v>2.3052120002768524</v>
      </c>
      <c r="BF203" s="57">
        <f>IFERROR(IF(SUM($H$38:BF$38)&lt;=($I15*4),($G51-$G61)*BF$38/($I15*4),0),0)</f>
        <v>2.3052120002768524</v>
      </c>
      <c r="BG203" s="57">
        <f>IFERROR(IF(SUM($H$38:BG$38)&lt;=($I15*4),($G51-$G61)*BG$38/($I15*4),0),0)</f>
        <v>2.3052120002768524</v>
      </c>
      <c r="BH203" s="57">
        <f>IFERROR(IF(SUM($H$38:BH$38)&lt;=($I15*4),($G51-$G61)*BH$38/($I15*4),0),0)</f>
        <v>2.3052120002768524</v>
      </c>
      <c r="BI203" s="57">
        <f>IFERROR(IF(SUM($H$38:BI$38)&lt;=($I15*4),($G51-$G61)*BI$38/($I15*4),0),0)</f>
        <v>2.3052120002768524</v>
      </c>
      <c r="BJ203" s="57">
        <f>IFERROR(IF(SUM($H$38:BJ$38)&lt;=($I15*4),($G51-$G61)*BJ$38/($I15*4),0),0)</f>
        <v>2.3052120002768524</v>
      </c>
      <c r="BK203" s="57">
        <f>IFERROR(IF(SUM($H$38:BK$38)&lt;=($I15*4),($G51-$G61)*BK$38/($I15*4),0),0)</f>
        <v>2.3052120002768524</v>
      </c>
      <c r="BL203" s="57">
        <f>IFERROR(IF(SUM($H$38:BL$38)&lt;=($I15*4),($G51-$G61)*BL$38/($I15*4),0),0)</f>
        <v>2.3052120002768524</v>
      </c>
      <c r="BM203" s="57">
        <f>IFERROR(IF(SUM($H$38:BM$38)&lt;=($I15*4),($G51-$G61)*BM$38/($I15*4),0),0)</f>
        <v>2.3052120002768524</v>
      </c>
      <c r="BN203" s="57">
        <f>IFERROR(IF(SUM($H$38:BN$38)&lt;=($I15*4),($G51-$G61)*BN$38/($I15*4),0),0)</f>
        <v>2.3052120002768524</v>
      </c>
      <c r="BO203" s="57">
        <f>IFERROR(IF(SUM($H$38:BO$38)&lt;=($I15*4),($G51-$G61)*BO$38/($I15*4),0),0)</f>
        <v>2.3052120002768524</v>
      </c>
      <c r="BP203" s="57">
        <f>IFERROR(IF(SUM($H$38:BP$38)&lt;=($I15*4),($G51-$G61)*BP$38/($I15*4),0),0)</f>
        <v>2.3052120002768524</v>
      </c>
      <c r="BQ203" s="57">
        <f>IFERROR(IF(SUM($H$38:BQ$38)&lt;=($I15*4),($G51-$G61)*BQ$38/($I15*4),0),0)</f>
        <v>2.3052120002768524</v>
      </c>
      <c r="BR203" s="57">
        <f>IFERROR(IF(SUM($H$38:BR$38)&lt;=($I15*4),($G51-$G61)*BR$38/($I15*4),0),0)</f>
        <v>2.3052120002768524</v>
      </c>
      <c r="BS203" s="57">
        <f>IFERROR(IF(SUM($H$38:BS$38)&lt;=($I15*4),($G51-$G61)*BS$38/($I15*4),0),0)</f>
        <v>2.3052120002768524</v>
      </c>
      <c r="BT203" s="57">
        <f>IFERROR(IF(SUM($H$38:BT$38)&lt;=($I15*4),($G51-$G61)*BT$38/($I15*4),0),0)</f>
        <v>2.3052120002768524</v>
      </c>
      <c r="BU203" s="57">
        <f>IFERROR(IF(SUM($H$38:BU$38)&lt;=($I15*4),($G51-$G61)*BU$38/($I15*4),0),0)</f>
        <v>2.3052120002768524</v>
      </c>
      <c r="BV203" s="57">
        <f>IFERROR(IF(SUM($H$38:BV$38)&lt;=($I15*4),($G51-$G61)*BV$38/($I15*4),0),0)</f>
        <v>2.3052120002768524</v>
      </c>
      <c r="BW203" s="57">
        <f>IFERROR(IF(SUM($H$38:BW$38)&lt;=($I15*4),($G51-$G61)*BW$38/($I15*4),0),0)</f>
        <v>2.3052120002768524</v>
      </c>
      <c r="BX203" s="57">
        <f>IFERROR(IF(SUM($H$38:BX$38)&lt;=($I15*4),($G51-$G61)*BX$38/($I15*4),0),0)</f>
        <v>2.3052120002768524</v>
      </c>
      <c r="BY203" s="57">
        <f>IFERROR(IF(SUM($H$38:BY$38)&lt;=($I15*4),($G51-$G61)*BY$38/($I15*4),0),0)</f>
        <v>2.3052120002768524</v>
      </c>
      <c r="BZ203" s="57">
        <f>IFERROR(IF(SUM($H$38:BZ$38)&lt;=($I15*4),($G51-$G61)*BZ$38/($I15*4),0),0)</f>
        <v>2.3052120002768524</v>
      </c>
      <c r="CA203" s="57">
        <f>IFERROR(IF(SUM($H$38:CA$38)&lt;=($I15*4),($G51-$G61)*CA$38/($I15*4),0),0)</f>
        <v>2.3052120002768524</v>
      </c>
      <c r="CB203" s="57">
        <f>IFERROR(IF(SUM($H$38:CB$38)&lt;=($I15*4),($G51-$G61)*CB$38/($I15*4),0),0)</f>
        <v>2.3052120002768524</v>
      </c>
      <c r="CC203" s="57">
        <f>IFERROR(IF(SUM($H$38:CC$38)&lt;=($I15*4),($G51-$G61)*CC$38/($I15*4),0),0)</f>
        <v>2.3052120002768524</v>
      </c>
      <c r="CD203" s="57">
        <f>IFERROR(IF(SUM($H$38:CD$38)&lt;=($I15*4),($G51-$G61)*CD$38/($I15*4),0),0)</f>
        <v>2.3052120002768524</v>
      </c>
      <c r="CE203" s="57">
        <f>IFERROR(IF(SUM($H$38:CE$38)&lt;=($I15*4),($G51-$G61)*CE$38/($I15*4),0),0)</f>
        <v>2.3052120002768524</v>
      </c>
      <c r="CF203" s="57">
        <f>IFERROR(IF(SUM($H$38:CF$38)&lt;=($I15*4),($G51-$G61)*CF$38/($I15*4),0),0)</f>
        <v>2.3052120002768524</v>
      </c>
      <c r="CG203" s="57">
        <f>IFERROR(IF(SUM($H$38:CG$38)&lt;=($I15*4),($G51-$G61)*CG$38/($I15*4),0),0)</f>
        <v>2.3052120002768524</v>
      </c>
      <c r="CH203" s="57">
        <f>IFERROR(IF(SUM($H$38:CH$38)&lt;=($I15*4),($G51-$G61)*CH$38/($I15*4),0),0)</f>
        <v>2.3052120002768524</v>
      </c>
      <c r="CI203" s="57">
        <f>IFERROR(IF(SUM($H$38:CI$38)&lt;=($I15*4),($G51-$G61)*CI$38/($I15*4),0),0)</f>
        <v>2.3052120002768524</v>
      </c>
      <c r="CJ203" s="57">
        <f>IFERROR(IF(SUM($H$38:CJ$38)&lt;=($I15*4),($G51-$G61)*CJ$38/($I15*4),0),0)</f>
        <v>2.3052120002768524</v>
      </c>
      <c r="CK203" s="57">
        <f>IFERROR(IF(SUM($H$38:CK$38)&lt;=($I15*4),($G51-$G61)*CK$38/($I15*4),0),0)</f>
        <v>2.3052120002768524</v>
      </c>
      <c r="CL203" s="57">
        <f>IFERROR(IF(SUM($H$38:CL$38)&lt;=($I15*4),($G51-$G61)*CL$38/($I15*4),0),0)</f>
        <v>2.3052120002768524</v>
      </c>
      <c r="CM203" s="57">
        <f>IFERROR(IF(SUM($H$38:CM$38)&lt;=($I15*4),($G51-$G61)*CM$38/($I15*4),0),0)</f>
        <v>2.3052120002768524</v>
      </c>
      <c r="CN203" s="57">
        <f>IFERROR(IF(SUM($H$38:CN$38)&lt;=($I15*4),($G51-$G61)*CN$38/($I15*4),0),0)</f>
        <v>2.3052120002768524</v>
      </c>
      <c r="CO203" s="57">
        <f>IFERROR(IF(SUM($H$38:CO$38)&lt;=($I15*4),($G51-$G61)*CO$38/($I15*4),0),0)</f>
        <v>2.3052120002768524</v>
      </c>
      <c r="CP203" s="57">
        <f>IFERROR(IF(SUM($H$38:CP$38)&lt;=($I15*4),($G51-$G61)*CP$38/($I15*4),0),0)</f>
        <v>2.3052120002768524</v>
      </c>
      <c r="CQ203" s="57">
        <f>IFERROR(IF(SUM($H$38:CQ$38)&lt;=($I15*4),($G51-$G61)*CQ$38/($I15*4),0),0)</f>
        <v>2.3052120002768524</v>
      </c>
      <c r="CR203" s="57">
        <f>IFERROR(IF(SUM($H$38:CR$38)&lt;=($I15*4),($G51-$G61)*CR$38/($I15*4),0),0)</f>
        <v>2.3052120002768524</v>
      </c>
      <c r="CS203" s="57">
        <f>IFERROR(IF(SUM($H$38:CS$38)&lt;=($I15*4),($G51-$G61)*CS$38/($I15*4),0),0)</f>
        <v>2.3052120002768524</v>
      </c>
      <c r="CT203" s="57">
        <f>IFERROR(IF(SUM($H$38:CT$38)&lt;=($I15*4),($G51-$G61)*CT$38/($I15*4),0),0)</f>
        <v>2.3052120002768524</v>
      </c>
      <c r="CU203" s="57">
        <f>IFERROR(IF(SUM($H$38:CU$38)&lt;=($I15*4),($G51-$G61)*CU$38/($I15*4),0),0)</f>
        <v>2.3052120002768524</v>
      </c>
      <c r="CV203" s="57">
        <f>IFERROR(IF(SUM($H$38:CV$38)&lt;=($I15*4),($G51-$G61)*CV$38/($I15*4),0),0)</f>
        <v>2.3052120002768524</v>
      </c>
      <c r="CW203" s="57">
        <f>IFERROR(IF(SUM($H$38:CW$38)&lt;=($I15*4),($G51-$G61)*CW$38/($I15*4),0),0)</f>
        <v>2.3052120002768524</v>
      </c>
      <c r="CX203" s="57">
        <f>IFERROR(IF(SUM($H$38:CX$38)&lt;=($I15*4),($G51-$G61)*CX$38/($I15*4),0),0)</f>
        <v>2.3052120002768524</v>
      </c>
      <c r="CY203" s="57">
        <f>IFERROR(IF(SUM($H$38:CY$38)&lt;=($I15*4),($G51-$G61)*CY$38/($I15*4),0),0)</f>
        <v>2.3052120002768524</v>
      </c>
      <c r="CZ203" s="57">
        <f>IFERROR(IF(SUM($H$38:CZ$38)&lt;=($I15*4),($G51-$G61)*CZ$38/($I15*4),0),0)</f>
        <v>2.3052120002768524</v>
      </c>
      <c r="DA203" s="57">
        <f>IFERROR(IF(SUM($H$38:DA$38)&lt;=($I15*4),($G51-$G61)*DA$38/($I15*4),0),0)</f>
        <v>2.3052120002768524</v>
      </c>
      <c r="DB203" s="57">
        <f>IFERROR(IF(SUM($H$38:DB$38)&lt;=($I15*4),($G51-$G61)*DB$38/($I15*4),0),0)</f>
        <v>2.3052120002768524</v>
      </c>
      <c r="DC203" s="57">
        <f>IFERROR(IF(SUM($H$38:DC$38)&lt;=($I15*4),($G51-$G61)*DC$38/($I15*4),0),0)</f>
        <v>2.3052120002768524</v>
      </c>
      <c r="DD203" s="57">
        <f>IFERROR(IF(SUM($H$38:DD$38)&lt;=($I15*4),($G51-$G61)*DD$38/($I15*4),0),0)</f>
        <v>2.3052120002768524</v>
      </c>
      <c r="DE203" s="57">
        <f>IFERROR(IF(SUM($H$38:DE$38)&lt;=($I15*4),($G51-$G61)*DE$38/($I15*4),0),0)</f>
        <v>2.3052120002768524</v>
      </c>
      <c r="DF203" s="57">
        <f>IFERROR(IF(SUM($H$38:DF$38)&lt;=($I15*4),($G51-$G61)*DF$38/($I15*4),0),0)</f>
        <v>2.3052120002768524</v>
      </c>
      <c r="DG203" s="57">
        <f>IFERROR(IF(SUM($H$38:DG$38)&lt;=($I15*4),($G51-$G61)*DG$38/($I15*4),0),0)</f>
        <v>2.3052120002768524</v>
      </c>
      <c r="DH203" s="57">
        <f>IFERROR(IF(SUM($H$38:DH$38)&lt;=($I15*4),($G51-$G61)*DH$38/($I15*4),0),0)</f>
        <v>2.3052120002768524</v>
      </c>
      <c r="DI203" s="57">
        <f>IFERROR(IF(SUM($H$38:DI$38)&lt;=($I15*4),($G51-$G61)*DI$38/($I15*4),0),0)</f>
        <v>2.3052120002768524</v>
      </c>
      <c r="DJ203" s="57">
        <f>IFERROR(IF(SUM($H$38:DJ$38)&lt;=($I15*4),($G51-$G61)*DJ$38/($I15*4),0),0)</f>
        <v>2.3052120002768524</v>
      </c>
      <c r="DK203" s="57">
        <f>IFERROR(IF(SUM($H$38:DK$38)&lt;=($I15*4),($G51-$G61)*DK$38/($I15*4),0),0)</f>
        <v>2.3052120002768524</v>
      </c>
      <c r="DL203" s="57">
        <f>IFERROR(IF(SUM($H$38:DL$38)&lt;=($I15*4),($G51-$G61)*DL$38/($I15*4),0),0)</f>
        <v>2.3052120002768524</v>
      </c>
      <c r="DM203" s="57">
        <f>IFERROR(IF(SUM($H$38:DM$38)&lt;=($I15*4),($G51-$G61)*DM$38/($I15*4),0),0)</f>
        <v>2.3052120002768524</v>
      </c>
      <c r="DN203" s="57">
        <f>IFERROR(IF(SUM($H$38:DN$38)&lt;=($I15*4),($G51-$G61)*DN$38/($I15*4),0),0)</f>
        <v>2.3052120002768524</v>
      </c>
      <c r="DO203" s="57">
        <f>IFERROR(IF(SUM($H$38:DO$38)&lt;=($I15*4),($G51-$G61)*DO$38/($I15*4),0),0)</f>
        <v>2.3052120002768524</v>
      </c>
      <c r="DP203" s="57">
        <f>IFERROR(IF(SUM($H$38:DP$38)&lt;=($I15*4),($G51-$G61)*DP$38/($I15*4),0),0)</f>
        <v>2.3052120002768524</v>
      </c>
      <c r="DQ203" s="57">
        <f>IFERROR(IF(SUM($H$38:DQ$38)&lt;=($I15*4),($G51-$G61)*DQ$38/($I15*4),0),0)</f>
        <v>2.3052120002768524</v>
      </c>
      <c r="DR203" s="57">
        <f>IFERROR(IF(SUM($H$38:DR$38)&lt;=($I15*4),($G51-$G61)*DR$38/($I15*4),0),0)</f>
        <v>2.3052120002768524</v>
      </c>
      <c r="DS203" s="57">
        <f>IFERROR(IF(SUM($H$38:DS$38)&lt;=($I15*4),($G51-$G61)*DS$38/($I15*4),0),0)</f>
        <v>2.3052120002768524</v>
      </c>
    </row>
    <row r="204" spans="1:123" x14ac:dyDescent="0.3">
      <c r="D204" s="12" t="str">
        <f t="shared" si="208"/>
        <v>Financing costs</v>
      </c>
      <c r="F204" s="51" t="str">
        <f t="shared" si="210"/>
        <v>INR Mn</v>
      </c>
      <c r="G204" s="60">
        <f>SUM(H204:DS204)</f>
        <v>81.296621083135562</v>
      </c>
      <c r="H204" s="57">
        <f>IFERROR(IF(SUM($H$38:H$38)&lt;=($I16*4),($G52-$G62)*H$38/($I16*4),0),0)</f>
        <v>0</v>
      </c>
      <c r="I204" s="57">
        <f>IFERROR(IF(SUM($H$38:I$38)&lt;=($I16*4),($G52-$G62)*I$38/($I16*4),0),0)</f>
        <v>0</v>
      </c>
      <c r="J204" s="57">
        <f>IFERROR(IF(SUM($H$38:J$38)&lt;=($I16*4),($G52-$G62)*J$38/($I16*4),0),0)</f>
        <v>0</v>
      </c>
      <c r="K204" s="57">
        <f>IFERROR(IF(SUM($H$38:K$38)&lt;=($I16*4),($G52-$G62)*K$38/($I16*4),0),0)</f>
        <v>0.71943912462951953</v>
      </c>
      <c r="L204" s="57">
        <f>IFERROR(IF(SUM($H$38:L$38)&lt;=($I16*4),($G52-$G62)*L$38/($I16*4),0),0)</f>
        <v>0.71943912462951953</v>
      </c>
      <c r="M204" s="57">
        <f>IFERROR(IF(SUM($H$38:M$38)&lt;=($I16*4),($G52-$G62)*M$38/($I16*4),0),0)</f>
        <v>0.71943912462951953</v>
      </c>
      <c r="N204" s="57">
        <f>IFERROR(IF(SUM($H$38:N$38)&lt;=($I16*4),($G52-$G62)*N$38/($I16*4),0),0)</f>
        <v>0.71943912462951953</v>
      </c>
      <c r="O204" s="57">
        <f>IFERROR(IF(SUM($H$38:O$38)&lt;=($I16*4),($G52-$G62)*O$38/($I16*4),0),0)</f>
        <v>0.71943912462951953</v>
      </c>
      <c r="P204" s="57">
        <f>IFERROR(IF(SUM($H$38:P$38)&lt;=($I16*4),($G52-$G62)*P$38/($I16*4),0),0)</f>
        <v>0.71943912462951953</v>
      </c>
      <c r="Q204" s="57">
        <f>IFERROR(IF(SUM($H$38:Q$38)&lt;=($I16*4),($G52-$G62)*Q$38/($I16*4),0),0)</f>
        <v>0.71943912462951953</v>
      </c>
      <c r="R204" s="57">
        <f>IFERROR(IF(SUM($H$38:R$38)&lt;=($I16*4),($G52-$G62)*R$38/($I16*4),0),0)</f>
        <v>0.71943912462951953</v>
      </c>
      <c r="S204" s="57">
        <f>IFERROR(IF(SUM($H$38:S$38)&lt;=($I16*4),($G52-$G62)*S$38/($I16*4),0),0)</f>
        <v>0.71943912462951953</v>
      </c>
      <c r="T204" s="57">
        <f>IFERROR(IF(SUM($H$38:T$38)&lt;=($I16*4),($G52-$G62)*T$38/($I16*4),0),0)</f>
        <v>0.71943912462951953</v>
      </c>
      <c r="U204" s="57">
        <f>IFERROR(IF(SUM($H$38:U$38)&lt;=($I16*4),($G52-$G62)*U$38/($I16*4),0),0)</f>
        <v>0.71943912462951953</v>
      </c>
      <c r="V204" s="57">
        <f>IFERROR(IF(SUM($H$38:V$38)&lt;=($I16*4),($G52-$G62)*V$38/($I16*4),0),0)</f>
        <v>0.71943912462951953</v>
      </c>
      <c r="W204" s="57">
        <f>IFERROR(IF(SUM($H$38:W$38)&lt;=($I16*4),($G52-$G62)*W$38/($I16*4),0),0)</f>
        <v>0.71943912462951953</v>
      </c>
      <c r="X204" s="57">
        <f>IFERROR(IF(SUM($H$38:X$38)&lt;=($I16*4),($G52-$G62)*X$38/($I16*4),0),0)</f>
        <v>0.71943912462951953</v>
      </c>
      <c r="Y204" s="57">
        <f>IFERROR(IF(SUM($H$38:Y$38)&lt;=($I16*4),($G52-$G62)*Y$38/($I16*4),0),0)</f>
        <v>0.71943912462951953</v>
      </c>
      <c r="Z204" s="57">
        <f>IFERROR(IF(SUM($H$38:Z$38)&lt;=($I16*4),($G52-$G62)*Z$38/($I16*4),0),0)</f>
        <v>0.71943912462951953</v>
      </c>
      <c r="AA204" s="57">
        <f>IFERROR(IF(SUM($H$38:AA$38)&lt;=($I16*4),($G52-$G62)*AA$38/($I16*4),0),0)</f>
        <v>0.71943912462951953</v>
      </c>
      <c r="AB204" s="57">
        <f>IFERROR(IF(SUM($H$38:AB$38)&lt;=($I16*4),($G52-$G62)*AB$38/($I16*4),0),0)</f>
        <v>0.71943912462951953</v>
      </c>
      <c r="AC204" s="57">
        <f>IFERROR(IF(SUM($H$38:AC$38)&lt;=($I16*4),($G52-$G62)*AC$38/($I16*4),0),0)</f>
        <v>0.71943912462951953</v>
      </c>
      <c r="AD204" s="57">
        <f>IFERROR(IF(SUM($H$38:AD$38)&lt;=($I16*4),($G52-$G62)*AD$38/($I16*4),0),0)</f>
        <v>0.71943912462951953</v>
      </c>
      <c r="AE204" s="57">
        <f>IFERROR(IF(SUM($H$38:AE$38)&lt;=($I16*4),($G52-$G62)*AE$38/($I16*4),0),0)</f>
        <v>0.71943912462951953</v>
      </c>
      <c r="AF204" s="57">
        <f>IFERROR(IF(SUM($H$38:AF$38)&lt;=($I16*4),($G52-$G62)*AF$38/($I16*4),0),0)</f>
        <v>0.71943912462951953</v>
      </c>
      <c r="AG204" s="57">
        <f>IFERROR(IF(SUM($H$38:AG$38)&lt;=($I16*4),($G52-$G62)*AG$38/($I16*4),0),0)</f>
        <v>0.71943912462951953</v>
      </c>
      <c r="AH204" s="57">
        <f>IFERROR(IF(SUM($H$38:AH$38)&lt;=($I16*4),($G52-$G62)*AH$38/($I16*4),0),0)</f>
        <v>0.71943912462951953</v>
      </c>
      <c r="AI204" s="57">
        <f>IFERROR(IF(SUM($H$38:AI$38)&lt;=($I16*4),($G52-$G62)*AI$38/($I16*4),0),0)</f>
        <v>0.71943912462951953</v>
      </c>
      <c r="AJ204" s="57">
        <f>IFERROR(IF(SUM($H$38:AJ$38)&lt;=($I16*4),($G52-$G62)*AJ$38/($I16*4),0),0)</f>
        <v>0.71943912462951953</v>
      </c>
      <c r="AK204" s="57">
        <f>IFERROR(IF(SUM($H$38:AK$38)&lt;=($I16*4),($G52-$G62)*AK$38/($I16*4),0),0)</f>
        <v>0.71943912462951953</v>
      </c>
      <c r="AL204" s="57">
        <f>IFERROR(IF(SUM($H$38:AL$38)&lt;=($I16*4),($G52-$G62)*AL$38/($I16*4),0),0)</f>
        <v>0.71943912462951953</v>
      </c>
      <c r="AM204" s="57">
        <f>IFERROR(IF(SUM($H$38:AM$38)&lt;=($I16*4),($G52-$G62)*AM$38/($I16*4),0),0)</f>
        <v>0.71943912462951953</v>
      </c>
      <c r="AN204" s="57">
        <f>IFERROR(IF(SUM($H$38:AN$38)&lt;=($I16*4),($G52-$G62)*AN$38/($I16*4),0),0)</f>
        <v>0.71943912462951953</v>
      </c>
      <c r="AO204" s="57">
        <f>IFERROR(IF(SUM($H$38:AO$38)&lt;=($I16*4),($G52-$G62)*AO$38/($I16*4),0),0)</f>
        <v>0.71943912462951953</v>
      </c>
      <c r="AP204" s="57">
        <f>IFERROR(IF(SUM($H$38:AP$38)&lt;=($I16*4),($G52-$G62)*AP$38/($I16*4),0),0)</f>
        <v>0.71943912462951953</v>
      </c>
      <c r="AQ204" s="57">
        <f>IFERROR(IF(SUM($H$38:AQ$38)&lt;=($I16*4),($G52-$G62)*AQ$38/($I16*4),0),0)</f>
        <v>0.71943912462951953</v>
      </c>
      <c r="AR204" s="57">
        <f>IFERROR(IF(SUM($H$38:AR$38)&lt;=($I16*4),($G52-$G62)*AR$38/($I16*4),0),0)</f>
        <v>0.71943912462951953</v>
      </c>
      <c r="AS204" s="57">
        <f>IFERROR(IF(SUM($H$38:AS$38)&lt;=($I16*4),($G52-$G62)*AS$38/($I16*4),0),0)</f>
        <v>0.71943912462951953</v>
      </c>
      <c r="AT204" s="57">
        <f>IFERROR(IF(SUM($H$38:AT$38)&lt;=($I16*4),($G52-$G62)*AT$38/($I16*4),0),0)</f>
        <v>0.71943912462951953</v>
      </c>
      <c r="AU204" s="57">
        <f>IFERROR(IF(SUM($H$38:AU$38)&lt;=($I16*4),($G52-$G62)*AU$38/($I16*4),0),0)</f>
        <v>0.71943912462951953</v>
      </c>
      <c r="AV204" s="57">
        <f>IFERROR(IF(SUM($H$38:AV$38)&lt;=($I16*4),($G52-$G62)*AV$38/($I16*4),0),0)</f>
        <v>0.71943912462951953</v>
      </c>
      <c r="AW204" s="57">
        <f>IFERROR(IF(SUM($H$38:AW$38)&lt;=($I16*4),($G52-$G62)*AW$38/($I16*4),0),0)</f>
        <v>0.71943912462951953</v>
      </c>
      <c r="AX204" s="57">
        <f>IFERROR(IF(SUM($H$38:AX$38)&lt;=($I16*4),($G52-$G62)*AX$38/($I16*4),0),0)</f>
        <v>0.71943912462951953</v>
      </c>
      <c r="AY204" s="57">
        <f>IFERROR(IF(SUM($H$38:AY$38)&lt;=($I16*4),($G52-$G62)*AY$38/($I16*4),0),0)</f>
        <v>0.71943912462951953</v>
      </c>
      <c r="AZ204" s="57">
        <f>IFERROR(IF(SUM($H$38:AZ$38)&lt;=($I16*4),($G52-$G62)*AZ$38/($I16*4),0),0)</f>
        <v>0.71943912462951953</v>
      </c>
      <c r="BA204" s="57">
        <f>IFERROR(IF(SUM($H$38:BA$38)&lt;=($I16*4),($G52-$G62)*BA$38/($I16*4),0),0)</f>
        <v>0.71943912462951953</v>
      </c>
      <c r="BB204" s="57">
        <f>IFERROR(IF(SUM($H$38:BB$38)&lt;=($I16*4),($G52-$G62)*BB$38/($I16*4),0),0)</f>
        <v>0.71943912462951953</v>
      </c>
      <c r="BC204" s="57">
        <f>IFERROR(IF(SUM($H$38:BC$38)&lt;=($I16*4),($G52-$G62)*BC$38/($I16*4),0),0)</f>
        <v>0.71943912462951953</v>
      </c>
      <c r="BD204" s="57">
        <f>IFERROR(IF(SUM($H$38:BD$38)&lt;=($I16*4),($G52-$G62)*BD$38/($I16*4),0),0)</f>
        <v>0.71943912462951953</v>
      </c>
      <c r="BE204" s="57">
        <f>IFERROR(IF(SUM($H$38:BE$38)&lt;=($I16*4),($G52-$G62)*BE$38/($I16*4),0),0)</f>
        <v>0.71943912462951953</v>
      </c>
      <c r="BF204" s="57">
        <f>IFERROR(IF(SUM($H$38:BF$38)&lt;=($I16*4),($G52-$G62)*BF$38/($I16*4),0),0)</f>
        <v>0.71943912462951953</v>
      </c>
      <c r="BG204" s="57">
        <f>IFERROR(IF(SUM($H$38:BG$38)&lt;=($I16*4),($G52-$G62)*BG$38/($I16*4),0),0)</f>
        <v>0.71943912462951953</v>
      </c>
      <c r="BH204" s="57">
        <f>IFERROR(IF(SUM($H$38:BH$38)&lt;=($I16*4),($G52-$G62)*BH$38/($I16*4),0),0)</f>
        <v>0.71943912462951953</v>
      </c>
      <c r="BI204" s="57">
        <f>IFERROR(IF(SUM($H$38:BI$38)&lt;=($I16*4),($G52-$G62)*BI$38/($I16*4),0),0)</f>
        <v>0.71943912462951953</v>
      </c>
      <c r="BJ204" s="57">
        <f>IFERROR(IF(SUM($H$38:BJ$38)&lt;=($I16*4),($G52-$G62)*BJ$38/($I16*4),0),0)</f>
        <v>0.71943912462951953</v>
      </c>
      <c r="BK204" s="57">
        <f>IFERROR(IF(SUM($H$38:BK$38)&lt;=($I16*4),($G52-$G62)*BK$38/($I16*4),0),0)</f>
        <v>0.71943912462951953</v>
      </c>
      <c r="BL204" s="57">
        <f>IFERROR(IF(SUM($H$38:BL$38)&lt;=($I16*4),($G52-$G62)*BL$38/($I16*4),0),0)</f>
        <v>0.71943912462951953</v>
      </c>
      <c r="BM204" s="57">
        <f>IFERROR(IF(SUM($H$38:BM$38)&lt;=($I16*4),($G52-$G62)*BM$38/($I16*4),0),0)</f>
        <v>0.71943912462951953</v>
      </c>
      <c r="BN204" s="57">
        <f>IFERROR(IF(SUM($H$38:BN$38)&lt;=($I16*4),($G52-$G62)*BN$38/($I16*4),0),0)</f>
        <v>0.71943912462951953</v>
      </c>
      <c r="BO204" s="57">
        <f>IFERROR(IF(SUM($H$38:BO$38)&lt;=($I16*4),($G52-$G62)*BO$38/($I16*4),0),0)</f>
        <v>0.71943912462951953</v>
      </c>
      <c r="BP204" s="57">
        <f>IFERROR(IF(SUM($H$38:BP$38)&lt;=($I16*4),($G52-$G62)*BP$38/($I16*4),0),0)</f>
        <v>0.71943912462951953</v>
      </c>
      <c r="BQ204" s="57">
        <f>IFERROR(IF(SUM($H$38:BQ$38)&lt;=($I16*4),($G52-$G62)*BQ$38/($I16*4),0),0)</f>
        <v>0.71943912462951953</v>
      </c>
      <c r="BR204" s="57">
        <f>IFERROR(IF(SUM($H$38:BR$38)&lt;=($I16*4),($G52-$G62)*BR$38/($I16*4),0),0)</f>
        <v>0.71943912462951953</v>
      </c>
      <c r="BS204" s="57">
        <f>IFERROR(IF(SUM($H$38:BS$38)&lt;=($I16*4),($G52-$G62)*BS$38/($I16*4),0),0)</f>
        <v>0.71943912462951953</v>
      </c>
      <c r="BT204" s="57">
        <f>IFERROR(IF(SUM($H$38:BT$38)&lt;=($I16*4),($G52-$G62)*BT$38/($I16*4),0),0)</f>
        <v>0.71943912462951953</v>
      </c>
      <c r="BU204" s="57">
        <f>IFERROR(IF(SUM($H$38:BU$38)&lt;=($I16*4),($G52-$G62)*BU$38/($I16*4),0),0)</f>
        <v>0.71943912462951953</v>
      </c>
      <c r="BV204" s="57">
        <f>IFERROR(IF(SUM($H$38:BV$38)&lt;=($I16*4),($G52-$G62)*BV$38/($I16*4),0),0)</f>
        <v>0.71943912462951953</v>
      </c>
      <c r="BW204" s="57">
        <f>IFERROR(IF(SUM($H$38:BW$38)&lt;=($I16*4),($G52-$G62)*BW$38/($I16*4),0),0)</f>
        <v>0.71943912462951953</v>
      </c>
      <c r="BX204" s="57">
        <f>IFERROR(IF(SUM($H$38:BX$38)&lt;=($I16*4),($G52-$G62)*BX$38/($I16*4),0),0)</f>
        <v>0.71943912462951953</v>
      </c>
      <c r="BY204" s="57">
        <f>IFERROR(IF(SUM($H$38:BY$38)&lt;=($I16*4),($G52-$G62)*BY$38/($I16*4),0),0)</f>
        <v>0.71943912462951953</v>
      </c>
      <c r="BZ204" s="57">
        <f>IFERROR(IF(SUM($H$38:BZ$38)&lt;=($I16*4),($G52-$G62)*BZ$38/($I16*4),0),0)</f>
        <v>0.71943912462951953</v>
      </c>
      <c r="CA204" s="57">
        <f>IFERROR(IF(SUM($H$38:CA$38)&lt;=($I16*4),($G52-$G62)*CA$38/($I16*4),0),0)</f>
        <v>0.71943912462951953</v>
      </c>
      <c r="CB204" s="57">
        <f>IFERROR(IF(SUM($H$38:CB$38)&lt;=($I16*4),($G52-$G62)*CB$38/($I16*4),0),0)</f>
        <v>0.71943912462951953</v>
      </c>
      <c r="CC204" s="57">
        <f>IFERROR(IF(SUM($H$38:CC$38)&lt;=($I16*4),($G52-$G62)*CC$38/($I16*4),0),0)</f>
        <v>0.71943912462951953</v>
      </c>
      <c r="CD204" s="57">
        <f>IFERROR(IF(SUM($H$38:CD$38)&lt;=($I16*4),($G52-$G62)*CD$38/($I16*4),0),0)</f>
        <v>0.71943912462951953</v>
      </c>
      <c r="CE204" s="57">
        <f>IFERROR(IF(SUM($H$38:CE$38)&lt;=($I16*4),($G52-$G62)*CE$38/($I16*4),0),0)</f>
        <v>0.71943912462951953</v>
      </c>
      <c r="CF204" s="57">
        <f>IFERROR(IF(SUM($H$38:CF$38)&lt;=($I16*4),($G52-$G62)*CF$38/($I16*4),0),0)</f>
        <v>0.71943912462951953</v>
      </c>
      <c r="CG204" s="57">
        <f>IFERROR(IF(SUM($H$38:CG$38)&lt;=($I16*4),($G52-$G62)*CG$38/($I16*4),0),0)</f>
        <v>0.71943912462951953</v>
      </c>
      <c r="CH204" s="57">
        <f>IFERROR(IF(SUM($H$38:CH$38)&lt;=($I16*4),($G52-$G62)*CH$38/($I16*4),0),0)</f>
        <v>0.71943912462951953</v>
      </c>
      <c r="CI204" s="57">
        <f>IFERROR(IF(SUM($H$38:CI$38)&lt;=($I16*4),($G52-$G62)*CI$38/($I16*4),0),0)</f>
        <v>0.71943912462951953</v>
      </c>
      <c r="CJ204" s="57">
        <f>IFERROR(IF(SUM($H$38:CJ$38)&lt;=($I16*4),($G52-$G62)*CJ$38/($I16*4),0),0)</f>
        <v>0.71943912462951953</v>
      </c>
      <c r="CK204" s="57">
        <f>IFERROR(IF(SUM($H$38:CK$38)&lt;=($I16*4),($G52-$G62)*CK$38/($I16*4),0),0)</f>
        <v>0.71943912462951953</v>
      </c>
      <c r="CL204" s="57">
        <f>IFERROR(IF(SUM($H$38:CL$38)&lt;=($I16*4),($G52-$G62)*CL$38/($I16*4),0),0)</f>
        <v>0.71943912462951953</v>
      </c>
      <c r="CM204" s="57">
        <f>IFERROR(IF(SUM($H$38:CM$38)&lt;=($I16*4),($G52-$G62)*CM$38/($I16*4),0),0)</f>
        <v>0.71943912462951953</v>
      </c>
      <c r="CN204" s="57">
        <f>IFERROR(IF(SUM($H$38:CN$38)&lt;=($I16*4),($G52-$G62)*CN$38/($I16*4),0),0)</f>
        <v>0.71943912462951953</v>
      </c>
      <c r="CO204" s="57">
        <f>IFERROR(IF(SUM($H$38:CO$38)&lt;=($I16*4),($G52-$G62)*CO$38/($I16*4),0),0)</f>
        <v>0.71943912462951953</v>
      </c>
      <c r="CP204" s="57">
        <f>IFERROR(IF(SUM($H$38:CP$38)&lt;=($I16*4),($G52-$G62)*CP$38/($I16*4),0),0)</f>
        <v>0.71943912462951953</v>
      </c>
      <c r="CQ204" s="57">
        <f>IFERROR(IF(SUM($H$38:CQ$38)&lt;=($I16*4),($G52-$G62)*CQ$38/($I16*4),0),0)</f>
        <v>0.71943912462951953</v>
      </c>
      <c r="CR204" s="57">
        <f>IFERROR(IF(SUM($H$38:CR$38)&lt;=($I16*4),($G52-$G62)*CR$38/($I16*4),0),0)</f>
        <v>0.71943912462951953</v>
      </c>
      <c r="CS204" s="57">
        <f>IFERROR(IF(SUM($H$38:CS$38)&lt;=($I16*4),($G52-$G62)*CS$38/($I16*4),0),0)</f>
        <v>0.71943912462951953</v>
      </c>
      <c r="CT204" s="57">
        <f>IFERROR(IF(SUM($H$38:CT$38)&lt;=($I16*4),($G52-$G62)*CT$38/($I16*4),0),0)</f>
        <v>0.71943912462951953</v>
      </c>
      <c r="CU204" s="57">
        <f>IFERROR(IF(SUM($H$38:CU$38)&lt;=($I16*4),($G52-$G62)*CU$38/($I16*4),0),0)</f>
        <v>0.71943912462951953</v>
      </c>
      <c r="CV204" s="57">
        <f>IFERROR(IF(SUM($H$38:CV$38)&lt;=($I16*4),($G52-$G62)*CV$38/($I16*4),0),0)</f>
        <v>0.71943912462951953</v>
      </c>
      <c r="CW204" s="57">
        <f>IFERROR(IF(SUM($H$38:CW$38)&lt;=($I16*4),($G52-$G62)*CW$38/($I16*4),0),0)</f>
        <v>0.71943912462951953</v>
      </c>
      <c r="CX204" s="57">
        <f>IFERROR(IF(SUM($H$38:CX$38)&lt;=($I16*4),($G52-$G62)*CX$38/($I16*4),0),0)</f>
        <v>0.71943912462951953</v>
      </c>
      <c r="CY204" s="57">
        <f>IFERROR(IF(SUM($H$38:CY$38)&lt;=($I16*4),($G52-$G62)*CY$38/($I16*4),0),0)</f>
        <v>0.71943912462951953</v>
      </c>
      <c r="CZ204" s="57">
        <f>IFERROR(IF(SUM($H$38:CZ$38)&lt;=($I16*4),($G52-$G62)*CZ$38/($I16*4),0),0)</f>
        <v>0.71943912462951953</v>
      </c>
      <c r="DA204" s="57">
        <f>IFERROR(IF(SUM($H$38:DA$38)&lt;=($I16*4),($G52-$G62)*DA$38/($I16*4),0),0)</f>
        <v>0.71943912462951953</v>
      </c>
      <c r="DB204" s="57">
        <f>IFERROR(IF(SUM($H$38:DB$38)&lt;=($I16*4),($G52-$G62)*DB$38/($I16*4),0),0)</f>
        <v>0.71943912462951953</v>
      </c>
      <c r="DC204" s="57">
        <f>IFERROR(IF(SUM($H$38:DC$38)&lt;=($I16*4),($G52-$G62)*DC$38/($I16*4),0),0)</f>
        <v>0.71943912462951953</v>
      </c>
      <c r="DD204" s="57">
        <f>IFERROR(IF(SUM($H$38:DD$38)&lt;=($I16*4),($G52-$G62)*DD$38/($I16*4),0),0)</f>
        <v>0.71943912462951953</v>
      </c>
      <c r="DE204" s="57">
        <f>IFERROR(IF(SUM($H$38:DE$38)&lt;=($I16*4),($G52-$G62)*DE$38/($I16*4),0),0)</f>
        <v>0.71943912462951953</v>
      </c>
      <c r="DF204" s="57">
        <f>IFERROR(IF(SUM($H$38:DF$38)&lt;=($I16*4),($G52-$G62)*DF$38/($I16*4),0),0)</f>
        <v>0.71943912462951953</v>
      </c>
      <c r="DG204" s="57">
        <f>IFERROR(IF(SUM($H$38:DG$38)&lt;=($I16*4),($G52-$G62)*DG$38/($I16*4),0),0)</f>
        <v>0.71943912462951953</v>
      </c>
      <c r="DH204" s="57">
        <f>IFERROR(IF(SUM($H$38:DH$38)&lt;=($I16*4),($G52-$G62)*DH$38/($I16*4),0),0)</f>
        <v>0.71943912462951953</v>
      </c>
      <c r="DI204" s="57">
        <f>IFERROR(IF(SUM($H$38:DI$38)&lt;=($I16*4),($G52-$G62)*DI$38/($I16*4),0),0)</f>
        <v>0.71943912462951953</v>
      </c>
      <c r="DJ204" s="57">
        <f>IFERROR(IF(SUM($H$38:DJ$38)&lt;=($I16*4),($G52-$G62)*DJ$38/($I16*4),0),0)</f>
        <v>0.71943912462951953</v>
      </c>
      <c r="DK204" s="57">
        <f>IFERROR(IF(SUM($H$38:DK$38)&lt;=($I16*4),($G52-$G62)*DK$38/($I16*4),0),0)</f>
        <v>0.71943912462951953</v>
      </c>
      <c r="DL204" s="57">
        <f>IFERROR(IF(SUM($H$38:DL$38)&lt;=($I16*4),($G52-$G62)*DL$38/($I16*4),0),0)</f>
        <v>0.71943912462951953</v>
      </c>
      <c r="DM204" s="57">
        <f>IFERROR(IF(SUM($H$38:DM$38)&lt;=($I16*4),($G52-$G62)*DM$38/($I16*4),0),0)</f>
        <v>0.71943912462951953</v>
      </c>
      <c r="DN204" s="57">
        <f>IFERROR(IF(SUM($H$38:DN$38)&lt;=($I16*4),($G52-$G62)*DN$38/($I16*4),0),0)</f>
        <v>0.71943912462951953</v>
      </c>
      <c r="DO204" s="57">
        <f>IFERROR(IF(SUM($H$38:DO$38)&lt;=($I16*4),($G52-$G62)*DO$38/($I16*4),0),0)</f>
        <v>0.71943912462951953</v>
      </c>
      <c r="DP204" s="57">
        <f>IFERROR(IF(SUM($H$38:DP$38)&lt;=($I16*4),($G52-$G62)*DP$38/($I16*4),0),0)</f>
        <v>0.71943912462951953</v>
      </c>
      <c r="DQ204" s="57">
        <f>IFERROR(IF(SUM($H$38:DQ$38)&lt;=($I16*4),($G52-$G62)*DQ$38/($I16*4),0),0)</f>
        <v>0.71943912462951953</v>
      </c>
      <c r="DR204" s="57">
        <f>IFERROR(IF(SUM($H$38:DR$38)&lt;=($I16*4),($G52-$G62)*DR$38/($I16*4),0),0)</f>
        <v>0.71943912462951953</v>
      </c>
      <c r="DS204" s="57">
        <f>IFERROR(IF(SUM($H$38:DS$38)&lt;=($I16*4),($G52-$G62)*DS$38/($I16*4),0),0)</f>
        <v>0.71943912462951953</v>
      </c>
    </row>
    <row r="205" spans="1:123" x14ac:dyDescent="0.3"/>
    <row r="206" spans="1:123" ht="14.5" thickBot="1" x14ac:dyDescent="0.35">
      <c r="D206" s="61" t="s">
        <v>100</v>
      </c>
      <c r="E206" s="61"/>
      <c r="F206" s="62" t="str">
        <f>F202</f>
        <v>INR Mn</v>
      </c>
      <c r="G206" s="62"/>
      <c r="H206" s="63">
        <f t="shared" ref="H206:AM206" si="211">SUM(H199:H205)</f>
        <v>0</v>
      </c>
      <c r="I206" s="63">
        <f t="shared" si="211"/>
        <v>0</v>
      </c>
      <c r="J206" s="63">
        <f t="shared" si="211"/>
        <v>0</v>
      </c>
      <c r="K206" s="63">
        <f t="shared" si="211"/>
        <v>155.4474727338966</v>
      </c>
      <c r="L206" s="63">
        <f t="shared" si="211"/>
        <v>155.4474727338966</v>
      </c>
      <c r="M206" s="63">
        <f t="shared" si="211"/>
        <v>155.4474727338966</v>
      </c>
      <c r="N206" s="63">
        <f t="shared" si="211"/>
        <v>155.4474727338966</v>
      </c>
      <c r="O206" s="63">
        <f t="shared" si="211"/>
        <v>155.4474727338966</v>
      </c>
      <c r="P206" s="63">
        <f t="shared" si="211"/>
        <v>155.4474727338966</v>
      </c>
      <c r="Q206" s="63">
        <f t="shared" si="211"/>
        <v>155.4474727338966</v>
      </c>
      <c r="R206" s="63">
        <f t="shared" si="211"/>
        <v>155.4474727338966</v>
      </c>
      <c r="S206" s="63">
        <f t="shared" si="211"/>
        <v>155.4474727338966</v>
      </c>
      <c r="T206" s="63">
        <f t="shared" si="211"/>
        <v>155.4474727338966</v>
      </c>
      <c r="U206" s="63">
        <f t="shared" si="211"/>
        <v>155.4474727338966</v>
      </c>
      <c r="V206" s="63">
        <f t="shared" si="211"/>
        <v>155.4474727338966</v>
      </c>
      <c r="W206" s="63">
        <f t="shared" si="211"/>
        <v>155.4474727338966</v>
      </c>
      <c r="X206" s="63">
        <f t="shared" si="211"/>
        <v>155.4474727338966</v>
      </c>
      <c r="Y206" s="63">
        <f t="shared" si="211"/>
        <v>155.4474727338966</v>
      </c>
      <c r="Z206" s="63">
        <f t="shared" si="211"/>
        <v>155.4474727338966</v>
      </c>
      <c r="AA206" s="63">
        <f t="shared" si="211"/>
        <v>155.4474727338966</v>
      </c>
      <c r="AB206" s="63">
        <f t="shared" si="211"/>
        <v>155.4474727338966</v>
      </c>
      <c r="AC206" s="63">
        <f t="shared" si="211"/>
        <v>155.4474727338966</v>
      </c>
      <c r="AD206" s="63">
        <f t="shared" si="211"/>
        <v>155.4474727338966</v>
      </c>
      <c r="AE206" s="63">
        <f t="shared" si="211"/>
        <v>155.4474727338966</v>
      </c>
      <c r="AF206" s="63">
        <f t="shared" si="211"/>
        <v>155.4474727338966</v>
      </c>
      <c r="AG206" s="63">
        <f t="shared" si="211"/>
        <v>155.4474727338966</v>
      </c>
      <c r="AH206" s="63">
        <f t="shared" si="211"/>
        <v>155.4474727338966</v>
      </c>
      <c r="AI206" s="63">
        <f t="shared" si="211"/>
        <v>155.4474727338966</v>
      </c>
      <c r="AJ206" s="63">
        <f t="shared" si="211"/>
        <v>155.4474727338966</v>
      </c>
      <c r="AK206" s="63">
        <f t="shared" si="211"/>
        <v>155.4474727338966</v>
      </c>
      <c r="AL206" s="63">
        <f t="shared" si="211"/>
        <v>155.4474727338966</v>
      </c>
      <c r="AM206" s="63">
        <f t="shared" si="211"/>
        <v>155.4474727338966</v>
      </c>
      <c r="AN206" s="63">
        <f t="shared" ref="AN206:BS206" si="212">SUM(AN199:AN205)</f>
        <v>155.4474727338966</v>
      </c>
      <c r="AO206" s="63">
        <f t="shared" si="212"/>
        <v>155.4474727338966</v>
      </c>
      <c r="AP206" s="63">
        <f t="shared" si="212"/>
        <v>155.4474727338966</v>
      </c>
      <c r="AQ206" s="63">
        <f t="shared" si="212"/>
        <v>155.4474727338966</v>
      </c>
      <c r="AR206" s="63">
        <f t="shared" si="212"/>
        <v>155.4474727338966</v>
      </c>
      <c r="AS206" s="63">
        <f t="shared" si="212"/>
        <v>155.4474727338966</v>
      </c>
      <c r="AT206" s="63">
        <f t="shared" si="212"/>
        <v>155.4474727338966</v>
      </c>
      <c r="AU206" s="63">
        <f t="shared" si="212"/>
        <v>155.4474727338966</v>
      </c>
      <c r="AV206" s="63">
        <f t="shared" si="212"/>
        <v>155.4474727338966</v>
      </c>
      <c r="AW206" s="63">
        <f t="shared" si="212"/>
        <v>155.4474727338966</v>
      </c>
      <c r="AX206" s="63">
        <f t="shared" si="212"/>
        <v>155.4474727338966</v>
      </c>
      <c r="AY206" s="63">
        <f t="shared" si="212"/>
        <v>155.4474727338966</v>
      </c>
      <c r="AZ206" s="63">
        <f t="shared" si="212"/>
        <v>155.4474727338966</v>
      </c>
      <c r="BA206" s="63">
        <f t="shared" si="212"/>
        <v>155.4474727338966</v>
      </c>
      <c r="BB206" s="63">
        <f t="shared" si="212"/>
        <v>155.4474727338966</v>
      </c>
      <c r="BC206" s="63">
        <f t="shared" si="212"/>
        <v>155.4474727338966</v>
      </c>
      <c r="BD206" s="63">
        <f t="shared" si="212"/>
        <v>155.4474727338966</v>
      </c>
      <c r="BE206" s="63">
        <f t="shared" si="212"/>
        <v>155.4474727338966</v>
      </c>
      <c r="BF206" s="63">
        <f t="shared" si="212"/>
        <v>155.4474727338966</v>
      </c>
      <c r="BG206" s="63">
        <f t="shared" si="212"/>
        <v>155.4474727338966</v>
      </c>
      <c r="BH206" s="63">
        <f t="shared" si="212"/>
        <v>155.4474727338966</v>
      </c>
      <c r="BI206" s="63">
        <f t="shared" si="212"/>
        <v>155.4474727338966</v>
      </c>
      <c r="BJ206" s="63">
        <f t="shared" si="212"/>
        <v>155.4474727338966</v>
      </c>
      <c r="BK206" s="63">
        <f t="shared" si="212"/>
        <v>155.4474727338966</v>
      </c>
      <c r="BL206" s="63">
        <f t="shared" si="212"/>
        <v>155.4474727338966</v>
      </c>
      <c r="BM206" s="63">
        <f t="shared" si="212"/>
        <v>155.4474727338966</v>
      </c>
      <c r="BN206" s="63">
        <f t="shared" si="212"/>
        <v>155.4474727338966</v>
      </c>
      <c r="BO206" s="63">
        <f t="shared" si="212"/>
        <v>155.4474727338966</v>
      </c>
      <c r="BP206" s="63">
        <f t="shared" si="212"/>
        <v>155.4474727338966</v>
      </c>
      <c r="BQ206" s="63">
        <f t="shared" si="212"/>
        <v>155.4474727338966</v>
      </c>
      <c r="BR206" s="63">
        <f t="shared" si="212"/>
        <v>155.4474727338966</v>
      </c>
      <c r="BS206" s="63">
        <f t="shared" si="212"/>
        <v>155.4474727338966</v>
      </c>
      <c r="BT206" s="63">
        <f t="shared" ref="BT206:CY206" si="213">SUM(BT199:BT205)</f>
        <v>155.4474727338966</v>
      </c>
      <c r="BU206" s="63">
        <f t="shared" si="213"/>
        <v>155.4474727338966</v>
      </c>
      <c r="BV206" s="63">
        <f t="shared" si="213"/>
        <v>155.4474727338966</v>
      </c>
      <c r="BW206" s="63">
        <f t="shared" si="213"/>
        <v>155.4474727338966</v>
      </c>
      <c r="BX206" s="63">
        <f t="shared" si="213"/>
        <v>155.4474727338966</v>
      </c>
      <c r="BY206" s="63">
        <f t="shared" si="213"/>
        <v>155.4474727338966</v>
      </c>
      <c r="BZ206" s="63">
        <f t="shared" si="213"/>
        <v>155.4474727338966</v>
      </c>
      <c r="CA206" s="63">
        <f t="shared" si="213"/>
        <v>155.4474727338966</v>
      </c>
      <c r="CB206" s="63">
        <f t="shared" si="213"/>
        <v>155.4474727338966</v>
      </c>
      <c r="CC206" s="63">
        <f t="shared" si="213"/>
        <v>155.4474727338966</v>
      </c>
      <c r="CD206" s="63">
        <f t="shared" si="213"/>
        <v>155.4474727338966</v>
      </c>
      <c r="CE206" s="63">
        <f t="shared" si="213"/>
        <v>155.4474727338966</v>
      </c>
      <c r="CF206" s="63">
        <f t="shared" si="213"/>
        <v>155.4474727338966</v>
      </c>
      <c r="CG206" s="63">
        <f t="shared" si="213"/>
        <v>155.4474727338966</v>
      </c>
      <c r="CH206" s="63">
        <f t="shared" si="213"/>
        <v>155.4474727338966</v>
      </c>
      <c r="CI206" s="63">
        <f t="shared" si="213"/>
        <v>155.4474727338966</v>
      </c>
      <c r="CJ206" s="63">
        <f t="shared" si="213"/>
        <v>155.4474727338966</v>
      </c>
      <c r="CK206" s="63">
        <f t="shared" si="213"/>
        <v>155.4474727338966</v>
      </c>
      <c r="CL206" s="63">
        <f t="shared" si="213"/>
        <v>155.4474727338966</v>
      </c>
      <c r="CM206" s="63">
        <f t="shared" si="213"/>
        <v>8.5074864345822796</v>
      </c>
      <c r="CN206" s="63">
        <f t="shared" si="213"/>
        <v>8.5074864345822796</v>
      </c>
      <c r="CO206" s="63">
        <f t="shared" si="213"/>
        <v>8.5074864345822796</v>
      </c>
      <c r="CP206" s="63">
        <f t="shared" si="213"/>
        <v>8.5074864345822796</v>
      </c>
      <c r="CQ206" s="63">
        <f t="shared" si="213"/>
        <v>8.5074864345822796</v>
      </c>
      <c r="CR206" s="63">
        <f t="shared" si="213"/>
        <v>8.5074864345822796</v>
      </c>
      <c r="CS206" s="63">
        <f t="shared" si="213"/>
        <v>8.5074864345822796</v>
      </c>
      <c r="CT206" s="63">
        <f t="shared" si="213"/>
        <v>8.5074864345822796</v>
      </c>
      <c r="CU206" s="63">
        <f t="shared" si="213"/>
        <v>8.5074864345822796</v>
      </c>
      <c r="CV206" s="63">
        <f t="shared" si="213"/>
        <v>8.5074864345822796</v>
      </c>
      <c r="CW206" s="63">
        <f t="shared" si="213"/>
        <v>8.5074864345822796</v>
      </c>
      <c r="CX206" s="63">
        <f t="shared" si="213"/>
        <v>8.5074864345822796</v>
      </c>
      <c r="CY206" s="63">
        <f t="shared" si="213"/>
        <v>8.5074864345822796</v>
      </c>
      <c r="CZ206" s="63">
        <f t="shared" ref="CZ206:DS206" si="214">SUM(CZ199:CZ205)</f>
        <v>8.5074864345822796</v>
      </c>
      <c r="DA206" s="63">
        <f t="shared" si="214"/>
        <v>8.5074864345822796</v>
      </c>
      <c r="DB206" s="63">
        <f t="shared" si="214"/>
        <v>8.5074864345822796</v>
      </c>
      <c r="DC206" s="63">
        <f t="shared" si="214"/>
        <v>8.5074864345822796</v>
      </c>
      <c r="DD206" s="63">
        <f t="shared" si="214"/>
        <v>8.5074864345822796</v>
      </c>
      <c r="DE206" s="63">
        <f t="shared" si="214"/>
        <v>8.5074864345822796</v>
      </c>
      <c r="DF206" s="63">
        <f t="shared" si="214"/>
        <v>8.5074864345822796</v>
      </c>
      <c r="DG206" s="63">
        <f t="shared" si="214"/>
        <v>8.5074864345822796</v>
      </c>
      <c r="DH206" s="63">
        <f t="shared" si="214"/>
        <v>8.5074864345822796</v>
      </c>
      <c r="DI206" s="63">
        <f t="shared" si="214"/>
        <v>8.5074864345822796</v>
      </c>
      <c r="DJ206" s="63">
        <f t="shared" si="214"/>
        <v>8.5074864345822796</v>
      </c>
      <c r="DK206" s="63">
        <f t="shared" si="214"/>
        <v>8.5074864345822796</v>
      </c>
      <c r="DL206" s="63">
        <f t="shared" si="214"/>
        <v>8.5074864345822796</v>
      </c>
      <c r="DM206" s="63">
        <f t="shared" si="214"/>
        <v>8.5074864345822796</v>
      </c>
      <c r="DN206" s="63">
        <f t="shared" si="214"/>
        <v>8.5074864345822796</v>
      </c>
      <c r="DO206" s="63">
        <f t="shared" si="214"/>
        <v>8.5074864345822796</v>
      </c>
      <c r="DP206" s="63">
        <f t="shared" si="214"/>
        <v>8.5074864345822796</v>
      </c>
      <c r="DQ206" s="63">
        <f t="shared" si="214"/>
        <v>8.5074864345822796</v>
      </c>
      <c r="DR206" s="63">
        <f t="shared" si="214"/>
        <v>8.5074864345822796</v>
      </c>
      <c r="DS206" s="63">
        <f t="shared" si="214"/>
        <v>8.5074864345822796</v>
      </c>
    </row>
    <row r="207" spans="1:123" ht="14.5" thickTop="1" x14ac:dyDescent="0.3"/>
    <row r="208" spans="1:123" x14ac:dyDescent="0.3">
      <c r="B208" s="6" t="str">
        <f>B66</f>
        <v>Phase II</v>
      </c>
    </row>
    <row r="209" spans="2:123" x14ac:dyDescent="0.3">
      <c r="D209" s="12" t="str">
        <f>D199</f>
        <v>Plant &amp; Equipment</v>
      </c>
      <c r="F209" s="51" t="str">
        <f>F202</f>
        <v>INR Mn</v>
      </c>
      <c r="G209" s="60">
        <f>SUM(H209:DS209)</f>
        <v>11755.198903945133</v>
      </c>
      <c r="H209" s="57">
        <f>IFERROR(IF(SUM($H$39:H$39)&lt;=($I11*4),($G67-$G77)*H$39/($I11*4),0),0)</f>
        <v>0</v>
      </c>
      <c r="I209" s="57">
        <f>IFERROR(IF(SUM($H$39:I$39)&lt;=($I11*4),($G67-$G77)*I$39/($I11*4),0),0)</f>
        <v>0</v>
      </c>
      <c r="J209" s="57">
        <f>IFERROR(IF(SUM($H$39:J$39)&lt;=($I11*4),($G67-$G77)*J$39/($I11*4),0),0)</f>
        <v>0</v>
      </c>
      <c r="K209" s="57">
        <f>IFERROR(IF(SUM($H$39:K$39)&lt;=($I11*4),($G67-$G77)*K$39/($I11*4),0),0)</f>
        <v>0</v>
      </c>
      <c r="L209" s="57">
        <f>IFERROR(IF(SUM($H$39:L$39)&lt;=($I11*4),($G67-$G77)*L$39/($I11*4),0),0)</f>
        <v>0</v>
      </c>
      <c r="M209" s="57">
        <f>IFERROR(IF(SUM($H$39:M$39)&lt;=($I11*4),($G67-$G77)*M$39/($I11*4),0),0)</f>
        <v>0</v>
      </c>
      <c r="N209" s="57">
        <f>IFERROR(IF(SUM($H$39:N$39)&lt;=($I11*4),($G67-$G77)*N$39/($I11*4),0),0)</f>
        <v>0</v>
      </c>
      <c r="O209" s="57">
        <f>IFERROR(IF(SUM($H$39:O$39)&lt;=($I11*4),($G67-$G77)*O$39/($I11*4),0),0)</f>
        <v>146.93998629931431</v>
      </c>
      <c r="P209" s="57">
        <f>IFERROR(IF(SUM($H$39:P$39)&lt;=($I11*4),($G67-$G77)*P$39/($I11*4),0),0)</f>
        <v>146.93998629931431</v>
      </c>
      <c r="Q209" s="57">
        <f>IFERROR(IF(SUM($H$39:Q$39)&lt;=($I11*4),($G67-$G77)*Q$39/($I11*4),0),0)</f>
        <v>146.93998629931431</v>
      </c>
      <c r="R209" s="57">
        <f>IFERROR(IF(SUM($H$39:R$39)&lt;=($I11*4),($G67-$G77)*R$39/($I11*4),0),0)</f>
        <v>146.93998629931431</v>
      </c>
      <c r="S209" s="57">
        <f>IFERROR(IF(SUM($H$39:S$39)&lt;=($I11*4),($G67-$G77)*S$39/($I11*4),0),0)</f>
        <v>146.93998629931431</v>
      </c>
      <c r="T209" s="57">
        <f>IFERROR(IF(SUM($H$39:T$39)&lt;=($I11*4),($G67-$G77)*T$39/($I11*4),0),0)</f>
        <v>146.93998629931431</v>
      </c>
      <c r="U209" s="57">
        <f>IFERROR(IF(SUM($H$39:U$39)&lt;=($I11*4),($G67-$G77)*U$39/($I11*4),0),0)</f>
        <v>146.93998629931431</v>
      </c>
      <c r="V209" s="57">
        <f>IFERROR(IF(SUM($H$39:V$39)&lt;=($I11*4),($G67-$G77)*V$39/($I11*4),0),0)</f>
        <v>146.93998629931431</v>
      </c>
      <c r="W209" s="57">
        <f>IFERROR(IF(SUM($H$39:W$39)&lt;=($I11*4),($G67-$G77)*W$39/($I11*4),0),0)</f>
        <v>146.93998629931431</v>
      </c>
      <c r="X209" s="57">
        <f>IFERROR(IF(SUM($H$39:X$39)&lt;=($I11*4),($G67-$G77)*X$39/($I11*4),0),0)</f>
        <v>146.93998629931431</v>
      </c>
      <c r="Y209" s="57">
        <f>IFERROR(IF(SUM($H$39:Y$39)&lt;=($I11*4),($G67-$G77)*Y$39/($I11*4),0),0)</f>
        <v>146.93998629931431</v>
      </c>
      <c r="Z209" s="57">
        <f>IFERROR(IF(SUM($H$39:Z$39)&lt;=($I11*4),($G67-$G77)*Z$39/($I11*4),0),0)</f>
        <v>146.93998629931431</v>
      </c>
      <c r="AA209" s="57">
        <f>IFERROR(IF(SUM($H$39:AA$39)&lt;=($I11*4),($G67-$G77)*AA$39/($I11*4),0),0)</f>
        <v>146.93998629931431</v>
      </c>
      <c r="AB209" s="57">
        <f>IFERROR(IF(SUM($H$39:AB$39)&lt;=($I11*4),($G67-$G77)*AB$39/($I11*4),0),0)</f>
        <v>146.93998629931431</v>
      </c>
      <c r="AC209" s="57">
        <f>IFERROR(IF(SUM($H$39:AC$39)&lt;=($I11*4),($G67-$G77)*AC$39/($I11*4),0),0)</f>
        <v>146.93998629931431</v>
      </c>
      <c r="AD209" s="57">
        <f>IFERROR(IF(SUM($H$39:AD$39)&lt;=($I11*4),($G67-$G77)*AD$39/($I11*4),0),0)</f>
        <v>146.93998629931431</v>
      </c>
      <c r="AE209" s="57">
        <f>IFERROR(IF(SUM($H$39:AE$39)&lt;=($I11*4),($G67-$G77)*AE$39/($I11*4),0),0)</f>
        <v>146.93998629931431</v>
      </c>
      <c r="AF209" s="57">
        <f>IFERROR(IF(SUM($H$39:AF$39)&lt;=($I11*4),($G67-$G77)*AF$39/($I11*4),0),0)</f>
        <v>146.93998629931431</v>
      </c>
      <c r="AG209" s="57">
        <f>IFERROR(IF(SUM($H$39:AG$39)&lt;=($I11*4),($G67-$G77)*AG$39/($I11*4),0),0)</f>
        <v>146.93998629931431</v>
      </c>
      <c r="AH209" s="57">
        <f>IFERROR(IF(SUM($H$39:AH$39)&lt;=($I11*4),($G67-$G77)*AH$39/($I11*4),0),0)</f>
        <v>146.93998629931431</v>
      </c>
      <c r="AI209" s="57">
        <f>IFERROR(IF(SUM($H$39:AI$39)&lt;=($I11*4),($G67-$G77)*AI$39/($I11*4),0),0)</f>
        <v>146.93998629931431</v>
      </c>
      <c r="AJ209" s="57">
        <f>IFERROR(IF(SUM($H$39:AJ$39)&lt;=($I11*4),($G67-$G77)*AJ$39/($I11*4),0),0)</f>
        <v>146.93998629931431</v>
      </c>
      <c r="AK209" s="57">
        <f>IFERROR(IF(SUM($H$39:AK$39)&lt;=($I11*4),($G67-$G77)*AK$39/($I11*4),0),0)</f>
        <v>146.93998629931431</v>
      </c>
      <c r="AL209" s="57">
        <f>IFERROR(IF(SUM($H$39:AL$39)&lt;=($I11*4),($G67-$G77)*AL$39/($I11*4),0),0)</f>
        <v>146.93998629931431</v>
      </c>
      <c r="AM209" s="57">
        <f>IFERROR(IF(SUM($H$39:AM$39)&lt;=($I11*4),($G67-$G77)*AM$39/($I11*4),0),0)</f>
        <v>146.93998629931431</v>
      </c>
      <c r="AN209" s="57">
        <f>IFERROR(IF(SUM($H$39:AN$39)&lt;=($I11*4),($G67-$G77)*AN$39/($I11*4),0),0)</f>
        <v>146.93998629931431</v>
      </c>
      <c r="AO209" s="57">
        <f>IFERROR(IF(SUM($H$39:AO$39)&lt;=($I11*4),($G67-$G77)*AO$39/($I11*4),0),0)</f>
        <v>146.93998629931431</v>
      </c>
      <c r="AP209" s="57">
        <f>IFERROR(IF(SUM($H$39:AP$39)&lt;=($I11*4),($G67-$G77)*AP$39/($I11*4),0),0)</f>
        <v>146.93998629931431</v>
      </c>
      <c r="AQ209" s="57">
        <f>IFERROR(IF(SUM($H$39:AQ$39)&lt;=($I11*4),($G67-$G77)*AQ$39/($I11*4),0),0)</f>
        <v>146.93998629931431</v>
      </c>
      <c r="AR209" s="57">
        <f>IFERROR(IF(SUM($H$39:AR$39)&lt;=($I11*4),($G67-$G77)*AR$39/($I11*4),0),0)</f>
        <v>146.93998629931431</v>
      </c>
      <c r="AS209" s="57">
        <f>IFERROR(IF(SUM($H$39:AS$39)&lt;=($I11*4),($G67-$G77)*AS$39/($I11*4),0),0)</f>
        <v>146.93998629931431</v>
      </c>
      <c r="AT209" s="57">
        <f>IFERROR(IF(SUM($H$39:AT$39)&lt;=($I11*4),($G67-$G77)*AT$39/($I11*4),0),0)</f>
        <v>146.93998629931431</v>
      </c>
      <c r="AU209" s="57">
        <f>IFERROR(IF(SUM($H$39:AU$39)&lt;=($I11*4),($G67-$G77)*AU$39/($I11*4),0),0)</f>
        <v>146.93998629931431</v>
      </c>
      <c r="AV209" s="57">
        <f>IFERROR(IF(SUM($H$39:AV$39)&lt;=($I11*4),($G67-$G77)*AV$39/($I11*4),0),0)</f>
        <v>146.93998629931431</v>
      </c>
      <c r="AW209" s="57">
        <f>IFERROR(IF(SUM($H$39:AW$39)&lt;=($I11*4),($G67-$G77)*AW$39/($I11*4),0),0)</f>
        <v>146.93998629931431</v>
      </c>
      <c r="AX209" s="57">
        <f>IFERROR(IF(SUM($H$39:AX$39)&lt;=($I11*4),($G67-$G77)*AX$39/($I11*4),0),0)</f>
        <v>146.93998629931431</v>
      </c>
      <c r="AY209" s="57">
        <f>IFERROR(IF(SUM($H$39:AY$39)&lt;=($I11*4),($G67-$G77)*AY$39/($I11*4),0),0)</f>
        <v>146.93998629931431</v>
      </c>
      <c r="AZ209" s="57">
        <f>IFERROR(IF(SUM($H$39:AZ$39)&lt;=($I11*4),($G67-$G77)*AZ$39/($I11*4),0),0)</f>
        <v>146.93998629931431</v>
      </c>
      <c r="BA209" s="57">
        <f>IFERROR(IF(SUM($H$39:BA$39)&lt;=($I11*4),($G67-$G77)*BA$39/($I11*4),0),0)</f>
        <v>146.93998629931431</v>
      </c>
      <c r="BB209" s="57">
        <f>IFERROR(IF(SUM($H$39:BB$39)&lt;=($I11*4),($G67-$G77)*BB$39/($I11*4),0),0)</f>
        <v>146.93998629931431</v>
      </c>
      <c r="BC209" s="57">
        <f>IFERROR(IF(SUM($H$39:BC$39)&lt;=($I11*4),($G67-$G77)*BC$39/($I11*4),0),0)</f>
        <v>146.93998629931431</v>
      </c>
      <c r="BD209" s="57">
        <f>IFERROR(IF(SUM($H$39:BD$39)&lt;=($I11*4),($G67-$G77)*BD$39/($I11*4),0),0)</f>
        <v>146.93998629931431</v>
      </c>
      <c r="BE209" s="57">
        <f>IFERROR(IF(SUM($H$39:BE$39)&lt;=($I11*4),($G67-$G77)*BE$39/($I11*4),0),0)</f>
        <v>146.93998629931431</v>
      </c>
      <c r="BF209" s="57">
        <f>IFERROR(IF(SUM($H$39:BF$39)&lt;=($I11*4),($G67-$G77)*BF$39/($I11*4),0),0)</f>
        <v>146.93998629931431</v>
      </c>
      <c r="BG209" s="57">
        <f>IFERROR(IF(SUM($H$39:BG$39)&lt;=($I11*4),($G67-$G77)*BG$39/($I11*4),0),0)</f>
        <v>146.93998629931431</v>
      </c>
      <c r="BH209" s="57">
        <f>IFERROR(IF(SUM($H$39:BH$39)&lt;=($I11*4),($G67-$G77)*BH$39/($I11*4),0),0)</f>
        <v>146.93998629931431</v>
      </c>
      <c r="BI209" s="57">
        <f>IFERROR(IF(SUM($H$39:BI$39)&lt;=($I11*4),($G67-$G77)*BI$39/($I11*4),0),0)</f>
        <v>146.93998629931431</v>
      </c>
      <c r="BJ209" s="57">
        <f>IFERROR(IF(SUM($H$39:BJ$39)&lt;=($I11*4),($G67-$G77)*BJ$39/($I11*4),0),0)</f>
        <v>146.93998629931431</v>
      </c>
      <c r="BK209" s="57">
        <f>IFERROR(IF(SUM($H$39:BK$39)&lt;=($I11*4),($G67-$G77)*BK$39/($I11*4),0),0)</f>
        <v>146.93998629931431</v>
      </c>
      <c r="BL209" s="57">
        <f>IFERROR(IF(SUM($H$39:BL$39)&lt;=($I11*4),($G67-$G77)*BL$39/($I11*4),0),0)</f>
        <v>146.93998629931431</v>
      </c>
      <c r="BM209" s="57">
        <f>IFERROR(IF(SUM($H$39:BM$39)&lt;=($I11*4),($G67-$G77)*BM$39/($I11*4),0),0)</f>
        <v>146.93998629931431</v>
      </c>
      <c r="BN209" s="57">
        <f>IFERROR(IF(SUM($H$39:BN$39)&lt;=($I11*4),($G67-$G77)*BN$39/($I11*4),0),0)</f>
        <v>146.93998629931431</v>
      </c>
      <c r="BO209" s="57">
        <f>IFERROR(IF(SUM($H$39:BO$39)&lt;=($I11*4),($G67-$G77)*BO$39/($I11*4),0),0)</f>
        <v>146.93998629931431</v>
      </c>
      <c r="BP209" s="57">
        <f>IFERROR(IF(SUM($H$39:BP$39)&lt;=($I11*4),($G67-$G77)*BP$39/($I11*4),0),0)</f>
        <v>146.93998629931431</v>
      </c>
      <c r="BQ209" s="57">
        <f>IFERROR(IF(SUM($H$39:BQ$39)&lt;=($I11*4),($G67-$G77)*BQ$39/($I11*4),0),0)</f>
        <v>146.93998629931431</v>
      </c>
      <c r="BR209" s="57">
        <f>IFERROR(IF(SUM($H$39:BR$39)&lt;=($I11*4),($G67-$G77)*BR$39/($I11*4),0),0)</f>
        <v>146.93998629931431</v>
      </c>
      <c r="BS209" s="57">
        <f>IFERROR(IF(SUM($H$39:BS$39)&lt;=($I11*4),($G67-$G77)*BS$39/($I11*4),0),0)</f>
        <v>146.93998629931431</v>
      </c>
      <c r="BT209" s="57">
        <f>IFERROR(IF(SUM($H$39:BT$39)&lt;=($I11*4),($G67-$G77)*BT$39/($I11*4),0),0)</f>
        <v>146.93998629931431</v>
      </c>
      <c r="BU209" s="57">
        <f>IFERROR(IF(SUM($H$39:BU$39)&lt;=($I11*4),($G67-$G77)*BU$39/($I11*4),0),0)</f>
        <v>146.93998629931431</v>
      </c>
      <c r="BV209" s="57">
        <f>IFERROR(IF(SUM($H$39:BV$39)&lt;=($I11*4),($G67-$G77)*BV$39/($I11*4),0),0)</f>
        <v>146.93998629931431</v>
      </c>
      <c r="BW209" s="57">
        <f>IFERROR(IF(SUM($H$39:BW$39)&lt;=($I11*4),($G67-$G77)*BW$39/($I11*4),0),0)</f>
        <v>146.93998629931431</v>
      </c>
      <c r="BX209" s="57">
        <f>IFERROR(IF(SUM($H$39:BX$39)&lt;=($I11*4),($G67-$G77)*BX$39/($I11*4),0),0)</f>
        <v>146.93998629931431</v>
      </c>
      <c r="BY209" s="57">
        <f>IFERROR(IF(SUM($H$39:BY$39)&lt;=($I11*4),($G67-$G77)*BY$39/($I11*4),0),0)</f>
        <v>146.93998629931431</v>
      </c>
      <c r="BZ209" s="57">
        <f>IFERROR(IF(SUM($H$39:BZ$39)&lt;=($I11*4),($G67-$G77)*BZ$39/($I11*4),0),0)</f>
        <v>146.93998629931431</v>
      </c>
      <c r="CA209" s="57">
        <f>IFERROR(IF(SUM($H$39:CA$39)&lt;=($I11*4),($G67-$G77)*CA$39/($I11*4),0),0)</f>
        <v>146.93998629931431</v>
      </c>
      <c r="CB209" s="57">
        <f>IFERROR(IF(SUM($H$39:CB$39)&lt;=($I11*4),($G67-$G77)*CB$39/($I11*4),0),0)</f>
        <v>146.93998629931431</v>
      </c>
      <c r="CC209" s="57">
        <f>IFERROR(IF(SUM($H$39:CC$39)&lt;=($I11*4),($G67-$G77)*CC$39/($I11*4),0),0)</f>
        <v>146.93998629931431</v>
      </c>
      <c r="CD209" s="57">
        <f>IFERROR(IF(SUM($H$39:CD$39)&lt;=($I11*4),($G67-$G77)*CD$39/($I11*4),0),0)</f>
        <v>146.93998629931431</v>
      </c>
      <c r="CE209" s="57">
        <f>IFERROR(IF(SUM($H$39:CE$39)&lt;=($I11*4),($G67-$G77)*CE$39/($I11*4),0),0)</f>
        <v>146.93998629931431</v>
      </c>
      <c r="CF209" s="57">
        <f>IFERROR(IF(SUM($H$39:CF$39)&lt;=($I11*4),($G67-$G77)*CF$39/($I11*4),0),0)</f>
        <v>146.93998629931431</v>
      </c>
      <c r="CG209" s="57">
        <f>IFERROR(IF(SUM($H$39:CG$39)&lt;=($I11*4),($G67-$G77)*CG$39/($I11*4),0),0)</f>
        <v>146.93998629931431</v>
      </c>
      <c r="CH209" s="57">
        <f>IFERROR(IF(SUM($H$39:CH$39)&lt;=($I11*4),($G67-$G77)*CH$39/($I11*4),0),0)</f>
        <v>146.93998629931431</v>
      </c>
      <c r="CI209" s="57">
        <f>IFERROR(IF(SUM($H$39:CI$39)&lt;=($I11*4),($G67-$G77)*CI$39/($I11*4),0),0)</f>
        <v>146.93998629931431</v>
      </c>
      <c r="CJ209" s="57">
        <f>IFERROR(IF(SUM($H$39:CJ$39)&lt;=($I11*4),($G67-$G77)*CJ$39/($I11*4),0),0)</f>
        <v>146.93998629931431</v>
      </c>
      <c r="CK209" s="57">
        <f>IFERROR(IF(SUM($H$39:CK$39)&lt;=($I11*4),($G67-$G77)*CK$39/($I11*4),0),0)</f>
        <v>146.93998629931431</v>
      </c>
      <c r="CL209" s="57">
        <f>IFERROR(IF(SUM($H$39:CL$39)&lt;=($I11*4),($G67-$G77)*CL$39/($I11*4),0),0)</f>
        <v>146.93998629931431</v>
      </c>
      <c r="CM209" s="57">
        <f>IFERROR(IF(SUM($H$39:CM$39)&lt;=($I11*4),($G67-$G77)*CM$39/($I11*4),0),0)</f>
        <v>146.93998629931431</v>
      </c>
      <c r="CN209" s="57">
        <f>IFERROR(IF(SUM($H$39:CN$39)&lt;=($I11*4),($G67-$G77)*CN$39/($I11*4),0),0)</f>
        <v>146.93998629931431</v>
      </c>
      <c r="CO209" s="57">
        <f>IFERROR(IF(SUM($H$39:CO$39)&lt;=($I11*4),($G67-$G77)*CO$39/($I11*4),0),0)</f>
        <v>146.93998629931431</v>
      </c>
      <c r="CP209" s="57">
        <f>IFERROR(IF(SUM($H$39:CP$39)&lt;=($I11*4),($G67-$G77)*CP$39/($I11*4),0),0)</f>
        <v>146.93998629931431</v>
      </c>
      <c r="CQ209" s="57">
        <f>IFERROR(IF(SUM($H$39:CQ$39)&lt;=($I11*4),($G67-$G77)*CQ$39/($I11*4),0),0)</f>
        <v>0</v>
      </c>
      <c r="CR209" s="57">
        <f>IFERROR(IF(SUM($H$39:CR$39)&lt;=($I11*4),($G67-$G77)*CR$39/($I11*4),0),0)</f>
        <v>0</v>
      </c>
      <c r="CS209" s="57">
        <f>IFERROR(IF(SUM($H$39:CS$39)&lt;=($I11*4),($G67-$G77)*CS$39/($I11*4),0),0)</f>
        <v>0</v>
      </c>
      <c r="CT209" s="57">
        <f>IFERROR(IF(SUM($H$39:CT$39)&lt;=($I11*4),($G67-$G77)*CT$39/($I11*4),0),0)</f>
        <v>0</v>
      </c>
      <c r="CU209" s="57">
        <f>IFERROR(IF(SUM($H$39:CU$39)&lt;=($I11*4),($G67-$G77)*CU$39/($I11*4),0),0)</f>
        <v>0</v>
      </c>
      <c r="CV209" s="57">
        <f>IFERROR(IF(SUM($H$39:CV$39)&lt;=($I11*4),($G67-$G77)*CV$39/($I11*4),0),0)</f>
        <v>0</v>
      </c>
      <c r="CW209" s="57">
        <f>IFERROR(IF(SUM($H$39:CW$39)&lt;=($I11*4),($G67-$G77)*CW$39/($I11*4),0),0)</f>
        <v>0</v>
      </c>
      <c r="CX209" s="57">
        <f>IFERROR(IF(SUM($H$39:CX$39)&lt;=($I11*4),($G67-$G77)*CX$39/($I11*4),0),0)</f>
        <v>0</v>
      </c>
      <c r="CY209" s="57">
        <f>IFERROR(IF(SUM($H$39:CY$39)&lt;=($I11*4),($G67-$G77)*CY$39/($I11*4),0),0)</f>
        <v>0</v>
      </c>
      <c r="CZ209" s="57">
        <f>IFERROR(IF(SUM($H$39:CZ$39)&lt;=($I11*4),($G67-$G77)*CZ$39/($I11*4),0),0)</f>
        <v>0</v>
      </c>
      <c r="DA209" s="57">
        <f>IFERROR(IF(SUM($H$39:DA$39)&lt;=($I11*4),($G67-$G77)*DA$39/($I11*4),0),0)</f>
        <v>0</v>
      </c>
      <c r="DB209" s="57">
        <f>IFERROR(IF(SUM($H$39:DB$39)&lt;=($I11*4),($G67-$G77)*DB$39/($I11*4),0),0)</f>
        <v>0</v>
      </c>
      <c r="DC209" s="57">
        <f>IFERROR(IF(SUM($H$39:DC$39)&lt;=($I11*4),($G67-$G77)*DC$39/($I11*4),0),0)</f>
        <v>0</v>
      </c>
      <c r="DD209" s="57">
        <f>IFERROR(IF(SUM($H$39:DD$39)&lt;=($I11*4),($G67-$G77)*DD$39/($I11*4),0),0)</f>
        <v>0</v>
      </c>
      <c r="DE209" s="57">
        <f>IFERROR(IF(SUM($H$39:DE$39)&lt;=($I11*4),($G67-$G77)*DE$39/($I11*4),0),0)</f>
        <v>0</v>
      </c>
      <c r="DF209" s="57">
        <f>IFERROR(IF(SUM($H$39:DF$39)&lt;=($I11*4),($G67-$G77)*DF$39/($I11*4),0),0)</f>
        <v>0</v>
      </c>
      <c r="DG209" s="57">
        <f>IFERROR(IF(SUM($H$39:DG$39)&lt;=($I11*4),($G67-$G77)*DG$39/($I11*4),0),0)</f>
        <v>0</v>
      </c>
      <c r="DH209" s="57">
        <f>IFERROR(IF(SUM($H$39:DH$39)&lt;=($I11*4),($G67-$G77)*DH$39/($I11*4),0),0)</f>
        <v>0</v>
      </c>
      <c r="DI209" s="57">
        <f>IFERROR(IF(SUM($H$39:DI$39)&lt;=($I11*4),($G67-$G77)*DI$39/($I11*4),0),0)</f>
        <v>0</v>
      </c>
      <c r="DJ209" s="57">
        <f>IFERROR(IF(SUM($H$39:DJ$39)&lt;=($I11*4),($G67-$G77)*DJ$39/($I11*4),0),0)</f>
        <v>0</v>
      </c>
      <c r="DK209" s="57">
        <f>IFERROR(IF(SUM($H$39:DK$39)&lt;=($I11*4),($G67-$G77)*DK$39/($I11*4),0),0)</f>
        <v>0</v>
      </c>
      <c r="DL209" s="57">
        <f>IFERROR(IF(SUM($H$39:DL$39)&lt;=($I11*4),($G67-$G77)*DL$39/($I11*4),0),0)</f>
        <v>0</v>
      </c>
      <c r="DM209" s="57">
        <f>IFERROR(IF(SUM($H$39:DM$39)&lt;=($I11*4),($G67-$G77)*DM$39/($I11*4),0),0)</f>
        <v>0</v>
      </c>
      <c r="DN209" s="57">
        <f>IFERROR(IF(SUM($H$39:DN$39)&lt;=($I11*4),($G67-$G77)*DN$39/($I11*4),0),0)</f>
        <v>0</v>
      </c>
      <c r="DO209" s="57">
        <f>IFERROR(IF(SUM($H$39:DO$39)&lt;=($I11*4),($G67-$G77)*DO$39/($I11*4),0),0)</f>
        <v>0</v>
      </c>
      <c r="DP209" s="57">
        <f>IFERROR(IF(SUM($H$39:DP$39)&lt;=($I11*4),($G67-$G77)*DP$39/($I11*4),0),0)</f>
        <v>0</v>
      </c>
      <c r="DQ209" s="57">
        <f>IFERROR(IF(SUM($H$39:DQ$39)&lt;=($I11*4),($G67-$G77)*DQ$39/($I11*4),0),0)</f>
        <v>0</v>
      </c>
      <c r="DR209" s="57">
        <f>IFERROR(IF(SUM($H$39:DR$39)&lt;=($I11*4),($G67-$G77)*DR$39/($I11*4),0),0)</f>
        <v>0</v>
      </c>
      <c r="DS209" s="57">
        <f>IFERROR(IF(SUM($H$39:DS$39)&lt;=($I11*4),($G67-$G77)*DS$39/($I11*4),0),0)</f>
        <v>0</v>
      </c>
    </row>
    <row r="210" spans="2:123" x14ac:dyDescent="0.3">
      <c r="D210" s="12" t="str">
        <f>D200</f>
        <v>Technological &amp; Service Fee</v>
      </c>
      <c r="F210" s="51" t="str">
        <f>F209</f>
        <v>INR Mn</v>
      </c>
      <c r="G210" s="60">
        <f t="shared" ref="G210:G212" si="215">SUM(H210:DS210)</f>
        <v>0</v>
      </c>
      <c r="H210" s="57">
        <f>IFERROR(IF(SUM($H$39:H$39)&lt;=($I12*4),($G68-$G78)*H$39/($I12*4),0),0)</f>
        <v>0</v>
      </c>
      <c r="I210" s="57">
        <f>IFERROR(IF(SUM($H$39:I$39)&lt;=($I12*4),($G68-$G78)*I$39/($I12*4),0),0)</f>
        <v>0</v>
      </c>
      <c r="J210" s="57">
        <f>IFERROR(IF(SUM($H$39:J$39)&lt;=($I12*4),($G68-$G78)*J$39/($I12*4),0),0)</f>
        <v>0</v>
      </c>
      <c r="K210" s="57">
        <f>IFERROR(IF(SUM($H$39:K$39)&lt;=($I12*4),($G68-$G78)*K$39/($I12*4),0),0)</f>
        <v>0</v>
      </c>
      <c r="L210" s="57">
        <f>IFERROR(IF(SUM($H$39:L$39)&lt;=($I12*4),($G68-$G78)*L$39/($I12*4),0),0)</f>
        <v>0</v>
      </c>
      <c r="M210" s="57">
        <f>IFERROR(IF(SUM($H$39:M$39)&lt;=($I12*4),($G68-$G78)*M$39/($I12*4),0),0)</f>
        <v>0</v>
      </c>
      <c r="N210" s="57">
        <f>IFERROR(IF(SUM($H$39:N$39)&lt;=($I12*4),($G68-$G78)*N$39/($I12*4),0),0)</f>
        <v>0</v>
      </c>
      <c r="O210" s="57">
        <f>IFERROR(IF(SUM($H$39:O$39)&lt;=($I12*4),($G68-$G78)*O$39/($I12*4),0),0)</f>
        <v>0</v>
      </c>
      <c r="P210" s="57">
        <f>IFERROR(IF(SUM($H$39:P$39)&lt;=($I12*4),($G68-$G78)*P$39/($I12*4),0),0)</f>
        <v>0</v>
      </c>
      <c r="Q210" s="57">
        <f>IFERROR(IF(SUM($H$39:Q$39)&lt;=($I12*4),($G68-$G78)*Q$39/($I12*4),0),0)</f>
        <v>0</v>
      </c>
      <c r="R210" s="57">
        <f>IFERROR(IF(SUM($H$39:R$39)&lt;=($I12*4),($G68-$G78)*R$39/($I12*4),0),0)</f>
        <v>0</v>
      </c>
      <c r="S210" s="57">
        <f>IFERROR(IF(SUM($H$39:S$39)&lt;=($I12*4),($G68-$G78)*S$39/($I12*4),0),0)</f>
        <v>0</v>
      </c>
      <c r="T210" s="57">
        <f>IFERROR(IF(SUM($H$39:T$39)&lt;=($I12*4),($G68-$G78)*T$39/($I12*4),0),0)</f>
        <v>0</v>
      </c>
      <c r="U210" s="57">
        <f>IFERROR(IF(SUM($H$39:U$39)&lt;=($I12*4),($G68-$G78)*U$39/($I12*4),0),0)</f>
        <v>0</v>
      </c>
      <c r="V210" s="57">
        <f>IFERROR(IF(SUM($H$39:V$39)&lt;=($I12*4),($G68-$G78)*V$39/($I12*4),0),0)</f>
        <v>0</v>
      </c>
      <c r="W210" s="57">
        <f>IFERROR(IF(SUM($H$39:W$39)&lt;=($I12*4),($G68-$G78)*W$39/($I12*4),0),0)</f>
        <v>0</v>
      </c>
      <c r="X210" s="57">
        <f>IFERROR(IF(SUM($H$39:X$39)&lt;=($I12*4),($G68-$G78)*X$39/($I12*4),0),0)</f>
        <v>0</v>
      </c>
      <c r="Y210" s="57">
        <f>IFERROR(IF(SUM($H$39:Y$39)&lt;=($I12*4),($G68-$G78)*Y$39/($I12*4),0),0)</f>
        <v>0</v>
      </c>
      <c r="Z210" s="57">
        <f>IFERROR(IF(SUM($H$39:Z$39)&lt;=($I12*4),($G68-$G78)*Z$39/($I12*4),0),0)</f>
        <v>0</v>
      </c>
      <c r="AA210" s="57">
        <f>IFERROR(IF(SUM($H$39:AA$39)&lt;=($I12*4),($G68-$G78)*AA$39/($I12*4),0),0)</f>
        <v>0</v>
      </c>
      <c r="AB210" s="57">
        <f>IFERROR(IF(SUM($H$39:AB$39)&lt;=($I12*4),($G68-$G78)*AB$39/($I12*4),0),0)</f>
        <v>0</v>
      </c>
      <c r="AC210" s="57">
        <f>IFERROR(IF(SUM($H$39:AC$39)&lt;=($I12*4),($G68-$G78)*AC$39/($I12*4),0),0)</f>
        <v>0</v>
      </c>
      <c r="AD210" s="57">
        <f>IFERROR(IF(SUM($H$39:AD$39)&lt;=($I12*4),($G68-$G78)*AD$39/($I12*4),0),0)</f>
        <v>0</v>
      </c>
      <c r="AE210" s="57">
        <f>IFERROR(IF(SUM($H$39:AE$39)&lt;=($I12*4),($G68-$G78)*AE$39/($I12*4),0),0)</f>
        <v>0</v>
      </c>
      <c r="AF210" s="57">
        <f>IFERROR(IF(SUM($H$39:AF$39)&lt;=($I12*4),($G68-$G78)*AF$39/($I12*4),0),0)</f>
        <v>0</v>
      </c>
      <c r="AG210" s="57">
        <f>IFERROR(IF(SUM($H$39:AG$39)&lt;=($I12*4),($G68-$G78)*AG$39/($I12*4),0),0)</f>
        <v>0</v>
      </c>
      <c r="AH210" s="57">
        <f>IFERROR(IF(SUM($H$39:AH$39)&lt;=($I12*4),($G68-$G78)*AH$39/($I12*4),0),0)</f>
        <v>0</v>
      </c>
      <c r="AI210" s="57">
        <f>IFERROR(IF(SUM($H$39:AI$39)&lt;=($I12*4),($G68-$G78)*AI$39/($I12*4),0),0)</f>
        <v>0</v>
      </c>
      <c r="AJ210" s="57">
        <f>IFERROR(IF(SUM($H$39:AJ$39)&lt;=($I12*4),($G68-$G78)*AJ$39/($I12*4),0),0)</f>
        <v>0</v>
      </c>
      <c r="AK210" s="57">
        <f>IFERROR(IF(SUM($H$39:AK$39)&lt;=($I12*4),($G68-$G78)*AK$39/($I12*4),0),0)</f>
        <v>0</v>
      </c>
      <c r="AL210" s="57">
        <f>IFERROR(IF(SUM($H$39:AL$39)&lt;=($I12*4),($G68-$G78)*AL$39/($I12*4),0),0)</f>
        <v>0</v>
      </c>
      <c r="AM210" s="57">
        <f>IFERROR(IF(SUM($H$39:AM$39)&lt;=($I12*4),($G68-$G78)*AM$39/($I12*4),0),0)</f>
        <v>0</v>
      </c>
      <c r="AN210" s="57">
        <f>IFERROR(IF(SUM($H$39:AN$39)&lt;=($I12*4),($G68-$G78)*AN$39/($I12*4),0),0)</f>
        <v>0</v>
      </c>
      <c r="AO210" s="57">
        <f>IFERROR(IF(SUM($H$39:AO$39)&lt;=($I12*4),($G68-$G78)*AO$39/($I12*4),0),0)</f>
        <v>0</v>
      </c>
      <c r="AP210" s="57">
        <f>IFERROR(IF(SUM($H$39:AP$39)&lt;=($I12*4),($G68-$G78)*AP$39/($I12*4),0),0)</f>
        <v>0</v>
      </c>
      <c r="AQ210" s="57">
        <f>IFERROR(IF(SUM($H$39:AQ$39)&lt;=($I12*4),($G68-$G78)*AQ$39/($I12*4),0),0)</f>
        <v>0</v>
      </c>
      <c r="AR210" s="57">
        <f>IFERROR(IF(SUM($H$39:AR$39)&lt;=($I12*4),($G68-$G78)*AR$39/($I12*4),0),0)</f>
        <v>0</v>
      </c>
      <c r="AS210" s="57">
        <f>IFERROR(IF(SUM($H$39:AS$39)&lt;=($I12*4),($G68-$G78)*AS$39/($I12*4),0),0)</f>
        <v>0</v>
      </c>
      <c r="AT210" s="57">
        <f>IFERROR(IF(SUM($H$39:AT$39)&lt;=($I12*4),($G68-$G78)*AT$39/($I12*4),0),0)</f>
        <v>0</v>
      </c>
      <c r="AU210" s="57">
        <f>IFERROR(IF(SUM($H$39:AU$39)&lt;=($I12*4),($G68-$G78)*AU$39/($I12*4),0),0)</f>
        <v>0</v>
      </c>
      <c r="AV210" s="57">
        <f>IFERROR(IF(SUM($H$39:AV$39)&lt;=($I12*4),($G68-$G78)*AV$39/($I12*4),0),0)</f>
        <v>0</v>
      </c>
      <c r="AW210" s="57">
        <f>IFERROR(IF(SUM($H$39:AW$39)&lt;=($I12*4),($G68-$G78)*AW$39/($I12*4),0),0)</f>
        <v>0</v>
      </c>
      <c r="AX210" s="57">
        <f>IFERROR(IF(SUM($H$39:AX$39)&lt;=($I12*4),($G68-$G78)*AX$39/($I12*4),0),0)</f>
        <v>0</v>
      </c>
      <c r="AY210" s="57">
        <f>IFERROR(IF(SUM($H$39:AY$39)&lt;=($I12*4),($G68-$G78)*AY$39/($I12*4),0),0)</f>
        <v>0</v>
      </c>
      <c r="AZ210" s="57">
        <f>IFERROR(IF(SUM($H$39:AZ$39)&lt;=($I12*4),($G68-$G78)*AZ$39/($I12*4),0),0)</f>
        <v>0</v>
      </c>
      <c r="BA210" s="57">
        <f>IFERROR(IF(SUM($H$39:BA$39)&lt;=($I12*4),($G68-$G78)*BA$39/($I12*4),0),0)</f>
        <v>0</v>
      </c>
      <c r="BB210" s="57">
        <f>IFERROR(IF(SUM($H$39:BB$39)&lt;=($I12*4),($G68-$G78)*BB$39/($I12*4),0),0)</f>
        <v>0</v>
      </c>
      <c r="BC210" s="57">
        <f>IFERROR(IF(SUM($H$39:BC$39)&lt;=($I12*4),($G68-$G78)*BC$39/($I12*4),0),0)</f>
        <v>0</v>
      </c>
      <c r="BD210" s="57">
        <f>IFERROR(IF(SUM($H$39:BD$39)&lt;=($I12*4),($G68-$G78)*BD$39/($I12*4),0),0)</f>
        <v>0</v>
      </c>
      <c r="BE210" s="57">
        <f>IFERROR(IF(SUM($H$39:BE$39)&lt;=($I12*4),($G68-$G78)*BE$39/($I12*4),0),0)</f>
        <v>0</v>
      </c>
      <c r="BF210" s="57">
        <f>IFERROR(IF(SUM($H$39:BF$39)&lt;=($I12*4),($G68-$G78)*BF$39/($I12*4),0),0)</f>
        <v>0</v>
      </c>
      <c r="BG210" s="57">
        <f>IFERROR(IF(SUM($H$39:BG$39)&lt;=($I12*4),($G68-$G78)*BG$39/($I12*4),0),0)</f>
        <v>0</v>
      </c>
      <c r="BH210" s="57">
        <f>IFERROR(IF(SUM($H$39:BH$39)&lt;=($I12*4),($G68-$G78)*BH$39/($I12*4),0),0)</f>
        <v>0</v>
      </c>
      <c r="BI210" s="57">
        <f>IFERROR(IF(SUM($H$39:BI$39)&lt;=($I12*4),($G68-$G78)*BI$39/($I12*4),0),0)</f>
        <v>0</v>
      </c>
      <c r="BJ210" s="57">
        <f>IFERROR(IF(SUM($H$39:BJ$39)&lt;=($I12*4),($G68-$G78)*BJ$39/($I12*4),0),0)</f>
        <v>0</v>
      </c>
      <c r="BK210" s="57">
        <f>IFERROR(IF(SUM($H$39:BK$39)&lt;=($I12*4),($G68-$G78)*BK$39/($I12*4),0),0)</f>
        <v>0</v>
      </c>
      <c r="BL210" s="57">
        <f>IFERROR(IF(SUM($H$39:BL$39)&lt;=($I12*4),($G68-$G78)*BL$39/($I12*4),0),0)</f>
        <v>0</v>
      </c>
      <c r="BM210" s="57">
        <f>IFERROR(IF(SUM($H$39:BM$39)&lt;=($I12*4),($G68-$G78)*BM$39/($I12*4),0),0)</f>
        <v>0</v>
      </c>
      <c r="BN210" s="57">
        <f>IFERROR(IF(SUM($H$39:BN$39)&lt;=($I12*4),($G68-$G78)*BN$39/($I12*4),0),0)</f>
        <v>0</v>
      </c>
      <c r="BO210" s="57">
        <f>IFERROR(IF(SUM($H$39:BO$39)&lt;=($I12*4),($G68-$G78)*BO$39/($I12*4),0),0)</f>
        <v>0</v>
      </c>
      <c r="BP210" s="57">
        <f>IFERROR(IF(SUM($H$39:BP$39)&lt;=($I12*4),($G68-$G78)*BP$39/($I12*4),0),0)</f>
        <v>0</v>
      </c>
      <c r="BQ210" s="57">
        <f>IFERROR(IF(SUM($H$39:BQ$39)&lt;=($I12*4),($G68-$G78)*BQ$39/($I12*4),0),0)</f>
        <v>0</v>
      </c>
      <c r="BR210" s="57">
        <f>IFERROR(IF(SUM($H$39:BR$39)&lt;=($I12*4),($G68-$G78)*BR$39/($I12*4),0),0)</f>
        <v>0</v>
      </c>
      <c r="BS210" s="57">
        <f>IFERROR(IF(SUM($H$39:BS$39)&lt;=($I12*4),($G68-$G78)*BS$39/($I12*4),0),0)</f>
        <v>0</v>
      </c>
      <c r="BT210" s="57">
        <f>IFERROR(IF(SUM($H$39:BT$39)&lt;=($I12*4),($G68-$G78)*BT$39/($I12*4),0),0)</f>
        <v>0</v>
      </c>
      <c r="BU210" s="57">
        <f>IFERROR(IF(SUM($H$39:BU$39)&lt;=($I12*4),($G68-$G78)*BU$39/($I12*4),0),0)</f>
        <v>0</v>
      </c>
      <c r="BV210" s="57">
        <f>IFERROR(IF(SUM($H$39:BV$39)&lt;=($I12*4),($G68-$G78)*BV$39/($I12*4),0),0)</f>
        <v>0</v>
      </c>
      <c r="BW210" s="57">
        <f>IFERROR(IF(SUM($H$39:BW$39)&lt;=($I12*4),($G68-$G78)*BW$39/($I12*4),0),0)</f>
        <v>0</v>
      </c>
      <c r="BX210" s="57">
        <f>IFERROR(IF(SUM($H$39:BX$39)&lt;=($I12*4),($G68-$G78)*BX$39/($I12*4),0),0)</f>
        <v>0</v>
      </c>
      <c r="BY210" s="57">
        <f>IFERROR(IF(SUM($H$39:BY$39)&lt;=($I12*4),($G68-$G78)*BY$39/($I12*4),0),0)</f>
        <v>0</v>
      </c>
      <c r="BZ210" s="57">
        <f>IFERROR(IF(SUM($H$39:BZ$39)&lt;=($I12*4),($G68-$G78)*BZ$39/($I12*4),0),0)</f>
        <v>0</v>
      </c>
      <c r="CA210" s="57">
        <f>IFERROR(IF(SUM($H$39:CA$39)&lt;=($I12*4),($G68-$G78)*CA$39/($I12*4),0),0)</f>
        <v>0</v>
      </c>
      <c r="CB210" s="57">
        <f>IFERROR(IF(SUM($H$39:CB$39)&lt;=($I12*4),($G68-$G78)*CB$39/($I12*4),0),0)</f>
        <v>0</v>
      </c>
      <c r="CC210" s="57">
        <f>IFERROR(IF(SUM($H$39:CC$39)&lt;=($I12*4),($G68-$G78)*CC$39/($I12*4),0),0)</f>
        <v>0</v>
      </c>
      <c r="CD210" s="57">
        <f>IFERROR(IF(SUM($H$39:CD$39)&lt;=($I12*4),($G68-$G78)*CD$39/($I12*4),0),0)</f>
        <v>0</v>
      </c>
      <c r="CE210" s="57">
        <f>IFERROR(IF(SUM($H$39:CE$39)&lt;=($I12*4),($G68-$G78)*CE$39/($I12*4),0),0)</f>
        <v>0</v>
      </c>
      <c r="CF210" s="57">
        <f>IFERROR(IF(SUM($H$39:CF$39)&lt;=($I12*4),($G68-$G78)*CF$39/($I12*4),0),0)</f>
        <v>0</v>
      </c>
      <c r="CG210" s="57">
        <f>IFERROR(IF(SUM($H$39:CG$39)&lt;=($I12*4),($G68-$G78)*CG$39/($I12*4),0),0)</f>
        <v>0</v>
      </c>
      <c r="CH210" s="57">
        <f>IFERROR(IF(SUM($H$39:CH$39)&lt;=($I12*4),($G68-$G78)*CH$39/($I12*4),0),0)</f>
        <v>0</v>
      </c>
      <c r="CI210" s="57">
        <f>IFERROR(IF(SUM($H$39:CI$39)&lt;=($I12*4),($G68-$G78)*CI$39/($I12*4),0),0)</f>
        <v>0</v>
      </c>
      <c r="CJ210" s="57">
        <f>IFERROR(IF(SUM($H$39:CJ$39)&lt;=($I12*4),($G68-$G78)*CJ$39/($I12*4),0),0)</f>
        <v>0</v>
      </c>
      <c r="CK210" s="57">
        <f>IFERROR(IF(SUM($H$39:CK$39)&lt;=($I12*4),($G68-$G78)*CK$39/($I12*4),0),0)</f>
        <v>0</v>
      </c>
      <c r="CL210" s="57">
        <f>IFERROR(IF(SUM($H$39:CL$39)&lt;=($I12*4),($G68-$G78)*CL$39/($I12*4),0),0)</f>
        <v>0</v>
      </c>
      <c r="CM210" s="57">
        <f>IFERROR(IF(SUM($H$39:CM$39)&lt;=($I12*4),($G68-$G78)*CM$39/($I12*4),0),0)</f>
        <v>0</v>
      </c>
      <c r="CN210" s="57">
        <f>IFERROR(IF(SUM($H$39:CN$39)&lt;=($I12*4),($G68-$G78)*CN$39/($I12*4),0),0)</f>
        <v>0</v>
      </c>
      <c r="CO210" s="57">
        <f>IFERROR(IF(SUM($H$39:CO$39)&lt;=($I12*4),($G68-$G78)*CO$39/($I12*4),0),0)</f>
        <v>0</v>
      </c>
      <c r="CP210" s="57">
        <f>IFERROR(IF(SUM($H$39:CP$39)&lt;=($I12*4),($G68-$G78)*CP$39/($I12*4),0),0)</f>
        <v>0</v>
      </c>
      <c r="CQ210" s="57">
        <f>IFERROR(IF(SUM($H$39:CQ$39)&lt;=($I12*4),($G68-$G78)*CQ$39/($I12*4),0),0)</f>
        <v>0</v>
      </c>
      <c r="CR210" s="57">
        <f>IFERROR(IF(SUM($H$39:CR$39)&lt;=($I12*4),($G68-$G78)*CR$39/($I12*4),0),0)</f>
        <v>0</v>
      </c>
      <c r="CS210" s="57">
        <f>IFERROR(IF(SUM($H$39:CS$39)&lt;=($I12*4),($G68-$G78)*CS$39/($I12*4),0),0)</f>
        <v>0</v>
      </c>
      <c r="CT210" s="57">
        <f>IFERROR(IF(SUM($H$39:CT$39)&lt;=($I12*4),($G68-$G78)*CT$39/($I12*4),0),0)</f>
        <v>0</v>
      </c>
      <c r="CU210" s="57">
        <f>IFERROR(IF(SUM($H$39:CU$39)&lt;=($I12*4),($G68-$G78)*CU$39/($I12*4),0),0)</f>
        <v>0</v>
      </c>
      <c r="CV210" s="57">
        <f>IFERROR(IF(SUM($H$39:CV$39)&lt;=($I12*4),($G68-$G78)*CV$39/($I12*4),0),0)</f>
        <v>0</v>
      </c>
      <c r="CW210" s="57">
        <f>IFERROR(IF(SUM($H$39:CW$39)&lt;=($I12*4),($G68-$G78)*CW$39/($I12*4),0),0)</f>
        <v>0</v>
      </c>
      <c r="CX210" s="57">
        <f>IFERROR(IF(SUM($H$39:CX$39)&lt;=($I12*4),($G68-$G78)*CX$39/($I12*4),0),0)</f>
        <v>0</v>
      </c>
      <c r="CY210" s="57">
        <f>IFERROR(IF(SUM($H$39:CY$39)&lt;=($I12*4),($G68-$G78)*CY$39/($I12*4),0),0)</f>
        <v>0</v>
      </c>
      <c r="CZ210" s="57">
        <f>IFERROR(IF(SUM($H$39:CZ$39)&lt;=($I12*4),($G68-$G78)*CZ$39/($I12*4),0),0)</f>
        <v>0</v>
      </c>
      <c r="DA210" s="57">
        <f>IFERROR(IF(SUM($H$39:DA$39)&lt;=($I12*4),($G68-$G78)*DA$39/($I12*4),0),0)</f>
        <v>0</v>
      </c>
      <c r="DB210" s="57">
        <f>IFERROR(IF(SUM($H$39:DB$39)&lt;=($I12*4),($G68-$G78)*DB$39/($I12*4),0),0)</f>
        <v>0</v>
      </c>
      <c r="DC210" s="57">
        <f>IFERROR(IF(SUM($H$39:DC$39)&lt;=($I12*4),($G68-$G78)*DC$39/($I12*4),0),0)</f>
        <v>0</v>
      </c>
      <c r="DD210" s="57">
        <f>IFERROR(IF(SUM($H$39:DD$39)&lt;=($I12*4),($G68-$G78)*DD$39/($I12*4),0),0)</f>
        <v>0</v>
      </c>
      <c r="DE210" s="57">
        <f>IFERROR(IF(SUM($H$39:DE$39)&lt;=($I12*4),($G68-$G78)*DE$39/($I12*4),0),0)</f>
        <v>0</v>
      </c>
      <c r="DF210" s="57">
        <f>IFERROR(IF(SUM($H$39:DF$39)&lt;=($I12*4),($G68-$G78)*DF$39/($I12*4),0),0)</f>
        <v>0</v>
      </c>
      <c r="DG210" s="57">
        <f>IFERROR(IF(SUM($H$39:DG$39)&lt;=($I12*4),($G68-$G78)*DG$39/($I12*4),0),0)</f>
        <v>0</v>
      </c>
      <c r="DH210" s="57">
        <f>IFERROR(IF(SUM($H$39:DH$39)&lt;=($I12*4),($G68-$G78)*DH$39/($I12*4),0),0)</f>
        <v>0</v>
      </c>
      <c r="DI210" s="57">
        <f>IFERROR(IF(SUM($H$39:DI$39)&lt;=($I12*4),($G68-$G78)*DI$39/($I12*4),0),0)</f>
        <v>0</v>
      </c>
      <c r="DJ210" s="57">
        <f>IFERROR(IF(SUM($H$39:DJ$39)&lt;=($I12*4),($G68-$G78)*DJ$39/($I12*4),0),0)</f>
        <v>0</v>
      </c>
      <c r="DK210" s="57">
        <f>IFERROR(IF(SUM($H$39:DK$39)&lt;=($I12*4),($G68-$G78)*DK$39/($I12*4),0),0)</f>
        <v>0</v>
      </c>
      <c r="DL210" s="57">
        <f>IFERROR(IF(SUM($H$39:DL$39)&lt;=($I12*4),($G68-$G78)*DL$39/($I12*4),0),0)</f>
        <v>0</v>
      </c>
      <c r="DM210" s="57">
        <f>IFERROR(IF(SUM($H$39:DM$39)&lt;=($I12*4),($G68-$G78)*DM$39/($I12*4),0),0)</f>
        <v>0</v>
      </c>
      <c r="DN210" s="57">
        <f>IFERROR(IF(SUM($H$39:DN$39)&lt;=($I12*4),($G68-$G78)*DN$39/($I12*4),0),0)</f>
        <v>0</v>
      </c>
      <c r="DO210" s="57">
        <f>IFERROR(IF(SUM($H$39:DO$39)&lt;=($I12*4),($G68-$G78)*DO$39/($I12*4),0),0)</f>
        <v>0</v>
      </c>
      <c r="DP210" s="57">
        <f>IFERROR(IF(SUM($H$39:DP$39)&lt;=($I12*4),($G68-$G78)*DP$39/($I12*4),0),0)</f>
        <v>0</v>
      </c>
      <c r="DQ210" s="57">
        <f>IFERROR(IF(SUM($H$39:DQ$39)&lt;=($I12*4),($G68-$G78)*DQ$39/($I12*4),0),0)</f>
        <v>0</v>
      </c>
      <c r="DR210" s="57">
        <f>IFERROR(IF(SUM($H$39:DR$39)&lt;=($I12*4),($G68-$G78)*DR$39/($I12*4),0),0)</f>
        <v>0</v>
      </c>
      <c r="DS210" s="57">
        <f>IFERROR(IF(SUM($H$39:DS$39)&lt;=($I12*4),($G68-$G78)*DS$39/($I12*4),0),0)</f>
        <v>0</v>
      </c>
    </row>
    <row r="211" spans="2:123" x14ac:dyDescent="0.3">
      <c r="D211" s="12" t="str">
        <f>D201</f>
        <v>Building</v>
      </c>
      <c r="F211" s="51" t="str">
        <f t="shared" ref="F211:F214" si="216">F210</f>
        <v>INR Mn</v>
      </c>
      <c r="G211" s="60">
        <f t="shared" si="215"/>
        <v>597.62904875467495</v>
      </c>
      <c r="H211" s="57">
        <f>IFERROR(IF(SUM($H$39:H$39)&lt;=($I13*4),($G69-$G79)*H$39/($I13*4),0),0)</f>
        <v>0</v>
      </c>
      <c r="I211" s="57">
        <f>IFERROR(IF(SUM($H$39:I$39)&lt;=($I13*4),($G69-$G79)*I$39/($I13*4),0),0)</f>
        <v>0</v>
      </c>
      <c r="J211" s="57">
        <f>IFERROR(IF(SUM($H$39:J$39)&lt;=($I13*4),($G69-$G79)*J$39/($I13*4),0),0)</f>
        <v>0</v>
      </c>
      <c r="K211" s="57">
        <f>IFERROR(IF(SUM($H$39:K$39)&lt;=($I13*4),($G69-$G79)*K$39/($I13*4),0),0)</f>
        <v>0</v>
      </c>
      <c r="L211" s="57">
        <f>IFERROR(IF(SUM($H$39:L$39)&lt;=($I13*4),($G69-$G79)*L$39/($I13*4),0),0)</f>
        <v>0</v>
      </c>
      <c r="M211" s="57">
        <f>IFERROR(IF(SUM($H$39:M$39)&lt;=($I13*4),($G69-$G79)*M$39/($I13*4),0),0)</f>
        <v>0</v>
      </c>
      <c r="N211" s="57">
        <f>IFERROR(IF(SUM($H$39:N$39)&lt;=($I13*4),($G69-$G79)*N$39/($I13*4),0),0)</f>
        <v>0</v>
      </c>
      <c r="O211" s="57">
        <f>IFERROR(IF(SUM($H$39:O$39)&lt;=($I13*4),($G69-$G79)*O$39/($I13*4),0),0)</f>
        <v>5.4828353096759068</v>
      </c>
      <c r="P211" s="57">
        <f>IFERROR(IF(SUM($H$39:P$39)&lt;=($I13*4),($G69-$G79)*P$39/($I13*4),0),0)</f>
        <v>5.4828353096759068</v>
      </c>
      <c r="Q211" s="57">
        <f>IFERROR(IF(SUM($H$39:Q$39)&lt;=($I13*4),($G69-$G79)*Q$39/($I13*4),0),0)</f>
        <v>5.4828353096759068</v>
      </c>
      <c r="R211" s="57">
        <f>IFERROR(IF(SUM($H$39:R$39)&lt;=($I13*4),($G69-$G79)*R$39/($I13*4),0),0)</f>
        <v>5.4828353096759068</v>
      </c>
      <c r="S211" s="57">
        <f>IFERROR(IF(SUM($H$39:S$39)&lt;=($I13*4),($G69-$G79)*S$39/($I13*4),0),0)</f>
        <v>5.4828353096759068</v>
      </c>
      <c r="T211" s="57">
        <f>IFERROR(IF(SUM($H$39:T$39)&lt;=($I13*4),($G69-$G79)*T$39/($I13*4),0),0)</f>
        <v>5.4828353096759068</v>
      </c>
      <c r="U211" s="57">
        <f>IFERROR(IF(SUM($H$39:U$39)&lt;=($I13*4),($G69-$G79)*U$39/($I13*4),0),0)</f>
        <v>5.4828353096759068</v>
      </c>
      <c r="V211" s="57">
        <f>IFERROR(IF(SUM($H$39:V$39)&lt;=($I13*4),($G69-$G79)*V$39/($I13*4),0),0)</f>
        <v>5.4828353096759068</v>
      </c>
      <c r="W211" s="57">
        <f>IFERROR(IF(SUM($H$39:W$39)&lt;=($I13*4),($G69-$G79)*W$39/($I13*4),0),0)</f>
        <v>5.4828353096759068</v>
      </c>
      <c r="X211" s="57">
        <f>IFERROR(IF(SUM($H$39:X$39)&lt;=($I13*4),($G69-$G79)*X$39/($I13*4),0),0)</f>
        <v>5.4828353096759068</v>
      </c>
      <c r="Y211" s="57">
        <f>IFERROR(IF(SUM($H$39:Y$39)&lt;=($I13*4),($G69-$G79)*Y$39/($I13*4),0),0)</f>
        <v>5.4828353096759068</v>
      </c>
      <c r="Z211" s="57">
        <f>IFERROR(IF(SUM($H$39:Z$39)&lt;=($I13*4),($G69-$G79)*Z$39/($I13*4),0),0)</f>
        <v>5.4828353096759068</v>
      </c>
      <c r="AA211" s="57">
        <f>IFERROR(IF(SUM($H$39:AA$39)&lt;=($I13*4),($G69-$G79)*AA$39/($I13*4),0),0)</f>
        <v>5.4828353096759068</v>
      </c>
      <c r="AB211" s="57">
        <f>IFERROR(IF(SUM($H$39:AB$39)&lt;=($I13*4),($G69-$G79)*AB$39/($I13*4),0),0)</f>
        <v>5.4828353096759068</v>
      </c>
      <c r="AC211" s="57">
        <f>IFERROR(IF(SUM($H$39:AC$39)&lt;=($I13*4),($G69-$G79)*AC$39/($I13*4),0),0)</f>
        <v>5.4828353096759068</v>
      </c>
      <c r="AD211" s="57">
        <f>IFERROR(IF(SUM($H$39:AD$39)&lt;=($I13*4),($G69-$G79)*AD$39/($I13*4),0),0)</f>
        <v>5.4828353096759068</v>
      </c>
      <c r="AE211" s="57">
        <f>IFERROR(IF(SUM($H$39:AE$39)&lt;=($I13*4),($G69-$G79)*AE$39/($I13*4),0),0)</f>
        <v>5.4828353096759068</v>
      </c>
      <c r="AF211" s="57">
        <f>IFERROR(IF(SUM($H$39:AF$39)&lt;=($I13*4),($G69-$G79)*AF$39/($I13*4),0),0)</f>
        <v>5.4828353096759068</v>
      </c>
      <c r="AG211" s="57">
        <f>IFERROR(IF(SUM($H$39:AG$39)&lt;=($I13*4),($G69-$G79)*AG$39/($I13*4),0),0)</f>
        <v>5.4828353096759068</v>
      </c>
      <c r="AH211" s="57">
        <f>IFERROR(IF(SUM($H$39:AH$39)&lt;=($I13*4),($G69-$G79)*AH$39/($I13*4),0),0)</f>
        <v>5.4828353096759068</v>
      </c>
      <c r="AI211" s="57">
        <f>IFERROR(IF(SUM($H$39:AI$39)&lt;=($I13*4),($G69-$G79)*AI$39/($I13*4),0),0)</f>
        <v>5.4828353096759068</v>
      </c>
      <c r="AJ211" s="57">
        <f>IFERROR(IF(SUM($H$39:AJ$39)&lt;=($I13*4),($G69-$G79)*AJ$39/($I13*4),0),0)</f>
        <v>5.4828353096759068</v>
      </c>
      <c r="AK211" s="57">
        <f>IFERROR(IF(SUM($H$39:AK$39)&lt;=($I13*4),($G69-$G79)*AK$39/($I13*4),0),0)</f>
        <v>5.4828353096759068</v>
      </c>
      <c r="AL211" s="57">
        <f>IFERROR(IF(SUM($H$39:AL$39)&lt;=($I13*4),($G69-$G79)*AL$39/($I13*4),0),0)</f>
        <v>5.4828353096759068</v>
      </c>
      <c r="AM211" s="57">
        <f>IFERROR(IF(SUM($H$39:AM$39)&lt;=($I13*4),($G69-$G79)*AM$39/($I13*4),0),0)</f>
        <v>5.4828353096759068</v>
      </c>
      <c r="AN211" s="57">
        <f>IFERROR(IF(SUM($H$39:AN$39)&lt;=($I13*4),($G69-$G79)*AN$39/($I13*4),0),0)</f>
        <v>5.4828353096759068</v>
      </c>
      <c r="AO211" s="57">
        <f>IFERROR(IF(SUM($H$39:AO$39)&lt;=($I13*4),($G69-$G79)*AO$39/($I13*4),0),0)</f>
        <v>5.4828353096759068</v>
      </c>
      <c r="AP211" s="57">
        <f>IFERROR(IF(SUM($H$39:AP$39)&lt;=($I13*4),($G69-$G79)*AP$39/($I13*4),0),0)</f>
        <v>5.4828353096759068</v>
      </c>
      <c r="AQ211" s="57">
        <f>IFERROR(IF(SUM($H$39:AQ$39)&lt;=($I13*4),($G69-$G79)*AQ$39/($I13*4),0),0)</f>
        <v>5.4828353096759068</v>
      </c>
      <c r="AR211" s="57">
        <f>IFERROR(IF(SUM($H$39:AR$39)&lt;=($I13*4),($G69-$G79)*AR$39/($I13*4),0),0)</f>
        <v>5.4828353096759068</v>
      </c>
      <c r="AS211" s="57">
        <f>IFERROR(IF(SUM($H$39:AS$39)&lt;=($I13*4),($G69-$G79)*AS$39/($I13*4),0),0)</f>
        <v>5.4828353096759068</v>
      </c>
      <c r="AT211" s="57">
        <f>IFERROR(IF(SUM($H$39:AT$39)&lt;=($I13*4),($G69-$G79)*AT$39/($I13*4),0),0)</f>
        <v>5.4828353096759068</v>
      </c>
      <c r="AU211" s="57">
        <f>IFERROR(IF(SUM($H$39:AU$39)&lt;=($I13*4),($G69-$G79)*AU$39/($I13*4),0),0)</f>
        <v>5.4828353096759068</v>
      </c>
      <c r="AV211" s="57">
        <f>IFERROR(IF(SUM($H$39:AV$39)&lt;=($I13*4),($G69-$G79)*AV$39/($I13*4),0),0)</f>
        <v>5.4828353096759068</v>
      </c>
      <c r="AW211" s="57">
        <f>IFERROR(IF(SUM($H$39:AW$39)&lt;=($I13*4),($G69-$G79)*AW$39/($I13*4),0),0)</f>
        <v>5.4828353096759068</v>
      </c>
      <c r="AX211" s="57">
        <f>IFERROR(IF(SUM($H$39:AX$39)&lt;=($I13*4),($G69-$G79)*AX$39/($I13*4),0),0)</f>
        <v>5.4828353096759068</v>
      </c>
      <c r="AY211" s="57">
        <f>IFERROR(IF(SUM($H$39:AY$39)&lt;=($I13*4),($G69-$G79)*AY$39/($I13*4),0),0)</f>
        <v>5.4828353096759068</v>
      </c>
      <c r="AZ211" s="57">
        <f>IFERROR(IF(SUM($H$39:AZ$39)&lt;=($I13*4),($G69-$G79)*AZ$39/($I13*4),0),0)</f>
        <v>5.4828353096759068</v>
      </c>
      <c r="BA211" s="57">
        <f>IFERROR(IF(SUM($H$39:BA$39)&lt;=($I13*4),($G69-$G79)*BA$39/($I13*4),0),0)</f>
        <v>5.4828353096759068</v>
      </c>
      <c r="BB211" s="57">
        <f>IFERROR(IF(SUM($H$39:BB$39)&lt;=($I13*4),($G69-$G79)*BB$39/($I13*4),0),0)</f>
        <v>5.4828353096759068</v>
      </c>
      <c r="BC211" s="57">
        <f>IFERROR(IF(SUM($H$39:BC$39)&lt;=($I13*4),($G69-$G79)*BC$39/($I13*4),0),0)</f>
        <v>5.4828353096759068</v>
      </c>
      <c r="BD211" s="57">
        <f>IFERROR(IF(SUM($H$39:BD$39)&lt;=($I13*4),($G69-$G79)*BD$39/($I13*4),0),0)</f>
        <v>5.4828353096759068</v>
      </c>
      <c r="BE211" s="57">
        <f>IFERROR(IF(SUM($H$39:BE$39)&lt;=($I13*4),($G69-$G79)*BE$39/($I13*4),0),0)</f>
        <v>5.4828353096759068</v>
      </c>
      <c r="BF211" s="57">
        <f>IFERROR(IF(SUM($H$39:BF$39)&lt;=($I13*4),($G69-$G79)*BF$39/($I13*4),0),0)</f>
        <v>5.4828353096759068</v>
      </c>
      <c r="BG211" s="57">
        <f>IFERROR(IF(SUM($H$39:BG$39)&lt;=($I13*4),($G69-$G79)*BG$39/($I13*4),0),0)</f>
        <v>5.4828353096759068</v>
      </c>
      <c r="BH211" s="57">
        <f>IFERROR(IF(SUM($H$39:BH$39)&lt;=($I13*4),($G69-$G79)*BH$39/($I13*4),0),0)</f>
        <v>5.4828353096759068</v>
      </c>
      <c r="BI211" s="57">
        <f>IFERROR(IF(SUM($H$39:BI$39)&lt;=($I13*4),($G69-$G79)*BI$39/($I13*4),0),0)</f>
        <v>5.4828353096759068</v>
      </c>
      <c r="BJ211" s="57">
        <f>IFERROR(IF(SUM($H$39:BJ$39)&lt;=($I13*4),($G69-$G79)*BJ$39/($I13*4),0),0)</f>
        <v>5.4828353096759068</v>
      </c>
      <c r="BK211" s="57">
        <f>IFERROR(IF(SUM($H$39:BK$39)&lt;=($I13*4),($G69-$G79)*BK$39/($I13*4),0),0)</f>
        <v>5.4828353096759068</v>
      </c>
      <c r="BL211" s="57">
        <f>IFERROR(IF(SUM($H$39:BL$39)&lt;=($I13*4),($G69-$G79)*BL$39/($I13*4),0),0)</f>
        <v>5.4828353096759068</v>
      </c>
      <c r="BM211" s="57">
        <f>IFERROR(IF(SUM($H$39:BM$39)&lt;=($I13*4),($G69-$G79)*BM$39/($I13*4),0),0)</f>
        <v>5.4828353096759068</v>
      </c>
      <c r="BN211" s="57">
        <f>IFERROR(IF(SUM($H$39:BN$39)&lt;=($I13*4),($G69-$G79)*BN$39/($I13*4),0),0)</f>
        <v>5.4828353096759068</v>
      </c>
      <c r="BO211" s="57">
        <f>IFERROR(IF(SUM($H$39:BO$39)&lt;=($I13*4),($G69-$G79)*BO$39/($I13*4),0),0)</f>
        <v>5.4828353096759068</v>
      </c>
      <c r="BP211" s="57">
        <f>IFERROR(IF(SUM($H$39:BP$39)&lt;=($I13*4),($G69-$G79)*BP$39/($I13*4),0),0)</f>
        <v>5.4828353096759068</v>
      </c>
      <c r="BQ211" s="57">
        <f>IFERROR(IF(SUM($H$39:BQ$39)&lt;=($I13*4),($G69-$G79)*BQ$39/($I13*4),0),0)</f>
        <v>5.4828353096759068</v>
      </c>
      <c r="BR211" s="57">
        <f>IFERROR(IF(SUM($H$39:BR$39)&lt;=($I13*4),($G69-$G79)*BR$39/($I13*4),0),0)</f>
        <v>5.4828353096759068</v>
      </c>
      <c r="BS211" s="57">
        <f>IFERROR(IF(SUM($H$39:BS$39)&lt;=($I13*4),($G69-$G79)*BS$39/($I13*4),0),0)</f>
        <v>5.4828353096759068</v>
      </c>
      <c r="BT211" s="57">
        <f>IFERROR(IF(SUM($H$39:BT$39)&lt;=($I13*4),($G69-$G79)*BT$39/($I13*4),0),0)</f>
        <v>5.4828353096759068</v>
      </c>
      <c r="BU211" s="57">
        <f>IFERROR(IF(SUM($H$39:BU$39)&lt;=($I13*4),($G69-$G79)*BU$39/($I13*4),0),0)</f>
        <v>5.4828353096759068</v>
      </c>
      <c r="BV211" s="57">
        <f>IFERROR(IF(SUM($H$39:BV$39)&lt;=($I13*4),($G69-$G79)*BV$39/($I13*4),0),0)</f>
        <v>5.4828353096759068</v>
      </c>
      <c r="BW211" s="57">
        <f>IFERROR(IF(SUM($H$39:BW$39)&lt;=($I13*4),($G69-$G79)*BW$39/($I13*4),0),0)</f>
        <v>5.4828353096759068</v>
      </c>
      <c r="BX211" s="57">
        <f>IFERROR(IF(SUM($H$39:BX$39)&lt;=($I13*4),($G69-$G79)*BX$39/($I13*4),0),0)</f>
        <v>5.4828353096759068</v>
      </c>
      <c r="BY211" s="57">
        <f>IFERROR(IF(SUM($H$39:BY$39)&lt;=($I13*4),($G69-$G79)*BY$39/($I13*4),0),0)</f>
        <v>5.4828353096759068</v>
      </c>
      <c r="BZ211" s="57">
        <f>IFERROR(IF(SUM($H$39:BZ$39)&lt;=($I13*4),($G69-$G79)*BZ$39/($I13*4),0),0)</f>
        <v>5.4828353096759068</v>
      </c>
      <c r="CA211" s="57">
        <f>IFERROR(IF(SUM($H$39:CA$39)&lt;=($I13*4),($G69-$G79)*CA$39/($I13*4),0),0)</f>
        <v>5.4828353096759068</v>
      </c>
      <c r="CB211" s="57">
        <f>IFERROR(IF(SUM($H$39:CB$39)&lt;=($I13*4),($G69-$G79)*CB$39/($I13*4),0),0)</f>
        <v>5.4828353096759068</v>
      </c>
      <c r="CC211" s="57">
        <f>IFERROR(IF(SUM($H$39:CC$39)&lt;=($I13*4),($G69-$G79)*CC$39/($I13*4),0),0)</f>
        <v>5.4828353096759068</v>
      </c>
      <c r="CD211" s="57">
        <f>IFERROR(IF(SUM($H$39:CD$39)&lt;=($I13*4),($G69-$G79)*CD$39/($I13*4),0),0)</f>
        <v>5.4828353096759068</v>
      </c>
      <c r="CE211" s="57">
        <f>IFERROR(IF(SUM($H$39:CE$39)&lt;=($I13*4),($G69-$G79)*CE$39/($I13*4),0),0)</f>
        <v>5.4828353096759068</v>
      </c>
      <c r="CF211" s="57">
        <f>IFERROR(IF(SUM($H$39:CF$39)&lt;=($I13*4),($G69-$G79)*CF$39/($I13*4),0),0)</f>
        <v>5.4828353096759068</v>
      </c>
      <c r="CG211" s="57">
        <f>IFERROR(IF(SUM($H$39:CG$39)&lt;=($I13*4),($G69-$G79)*CG$39/($I13*4),0),0)</f>
        <v>5.4828353096759068</v>
      </c>
      <c r="CH211" s="57">
        <f>IFERROR(IF(SUM($H$39:CH$39)&lt;=($I13*4),($G69-$G79)*CH$39/($I13*4),0),0)</f>
        <v>5.4828353096759068</v>
      </c>
      <c r="CI211" s="57">
        <f>IFERROR(IF(SUM($H$39:CI$39)&lt;=($I13*4),($G69-$G79)*CI$39/($I13*4),0),0)</f>
        <v>5.4828353096759068</v>
      </c>
      <c r="CJ211" s="57">
        <f>IFERROR(IF(SUM($H$39:CJ$39)&lt;=($I13*4),($G69-$G79)*CJ$39/($I13*4),0),0)</f>
        <v>5.4828353096759068</v>
      </c>
      <c r="CK211" s="57">
        <f>IFERROR(IF(SUM($H$39:CK$39)&lt;=($I13*4),($G69-$G79)*CK$39/($I13*4),0),0)</f>
        <v>5.4828353096759068</v>
      </c>
      <c r="CL211" s="57">
        <f>IFERROR(IF(SUM($H$39:CL$39)&lt;=($I13*4),($G69-$G79)*CL$39/($I13*4),0),0)</f>
        <v>5.4828353096759068</v>
      </c>
      <c r="CM211" s="57">
        <f>IFERROR(IF(SUM($H$39:CM$39)&lt;=($I13*4),($G69-$G79)*CM$39/($I13*4),0),0)</f>
        <v>5.4828353096759068</v>
      </c>
      <c r="CN211" s="57">
        <f>IFERROR(IF(SUM($H$39:CN$39)&lt;=($I13*4),($G69-$G79)*CN$39/($I13*4),0),0)</f>
        <v>5.4828353096759068</v>
      </c>
      <c r="CO211" s="57">
        <f>IFERROR(IF(SUM($H$39:CO$39)&lt;=($I13*4),($G69-$G79)*CO$39/($I13*4),0),0)</f>
        <v>5.4828353096759068</v>
      </c>
      <c r="CP211" s="57">
        <f>IFERROR(IF(SUM($H$39:CP$39)&lt;=($I13*4),($G69-$G79)*CP$39/($I13*4),0),0)</f>
        <v>5.4828353096759068</v>
      </c>
      <c r="CQ211" s="57">
        <f>IFERROR(IF(SUM($H$39:CQ$39)&lt;=($I13*4),($G69-$G79)*CQ$39/($I13*4),0),0)</f>
        <v>5.4828353096759068</v>
      </c>
      <c r="CR211" s="57">
        <f>IFERROR(IF(SUM($H$39:CR$39)&lt;=($I13*4),($G69-$G79)*CR$39/($I13*4),0),0)</f>
        <v>5.4828353096759068</v>
      </c>
      <c r="CS211" s="57">
        <f>IFERROR(IF(SUM($H$39:CS$39)&lt;=($I13*4),($G69-$G79)*CS$39/($I13*4),0),0)</f>
        <v>5.4828353096759068</v>
      </c>
      <c r="CT211" s="57">
        <f>IFERROR(IF(SUM($H$39:CT$39)&lt;=($I13*4),($G69-$G79)*CT$39/($I13*4),0),0)</f>
        <v>5.4828353096759068</v>
      </c>
      <c r="CU211" s="57">
        <f>IFERROR(IF(SUM($H$39:CU$39)&lt;=($I13*4),($G69-$G79)*CU$39/($I13*4),0),0)</f>
        <v>5.4828353096759068</v>
      </c>
      <c r="CV211" s="57">
        <f>IFERROR(IF(SUM($H$39:CV$39)&lt;=($I13*4),($G69-$G79)*CV$39/($I13*4),0),0)</f>
        <v>5.4828353096759068</v>
      </c>
      <c r="CW211" s="57">
        <f>IFERROR(IF(SUM($H$39:CW$39)&lt;=($I13*4),($G69-$G79)*CW$39/($I13*4),0),0)</f>
        <v>5.4828353096759068</v>
      </c>
      <c r="CX211" s="57">
        <f>IFERROR(IF(SUM($H$39:CX$39)&lt;=($I13*4),($G69-$G79)*CX$39/($I13*4),0),0)</f>
        <v>5.4828353096759068</v>
      </c>
      <c r="CY211" s="57">
        <f>IFERROR(IF(SUM($H$39:CY$39)&lt;=($I13*4),($G69-$G79)*CY$39/($I13*4),0),0)</f>
        <v>5.4828353096759068</v>
      </c>
      <c r="CZ211" s="57">
        <f>IFERROR(IF(SUM($H$39:CZ$39)&lt;=($I13*4),($G69-$G79)*CZ$39/($I13*4),0),0)</f>
        <v>5.4828353096759068</v>
      </c>
      <c r="DA211" s="57">
        <f>IFERROR(IF(SUM($H$39:DA$39)&lt;=($I13*4),($G69-$G79)*DA$39/($I13*4),0),0)</f>
        <v>5.4828353096759068</v>
      </c>
      <c r="DB211" s="57">
        <f>IFERROR(IF(SUM($H$39:DB$39)&lt;=($I13*4),($G69-$G79)*DB$39/($I13*4),0),0)</f>
        <v>5.4828353096759068</v>
      </c>
      <c r="DC211" s="57">
        <f>IFERROR(IF(SUM($H$39:DC$39)&lt;=($I13*4),($G69-$G79)*DC$39/($I13*4),0),0)</f>
        <v>5.4828353096759068</v>
      </c>
      <c r="DD211" s="57">
        <f>IFERROR(IF(SUM($H$39:DD$39)&lt;=($I13*4),($G69-$G79)*DD$39/($I13*4),0),0)</f>
        <v>5.4828353096759068</v>
      </c>
      <c r="DE211" s="57">
        <f>IFERROR(IF(SUM($H$39:DE$39)&lt;=($I13*4),($G69-$G79)*DE$39/($I13*4),0),0)</f>
        <v>5.4828353096759068</v>
      </c>
      <c r="DF211" s="57">
        <f>IFERROR(IF(SUM($H$39:DF$39)&lt;=($I13*4),($G69-$G79)*DF$39/($I13*4),0),0)</f>
        <v>5.4828353096759068</v>
      </c>
      <c r="DG211" s="57">
        <f>IFERROR(IF(SUM($H$39:DG$39)&lt;=($I13*4),($G69-$G79)*DG$39/($I13*4),0),0)</f>
        <v>5.4828353096759068</v>
      </c>
      <c r="DH211" s="57">
        <f>IFERROR(IF(SUM($H$39:DH$39)&lt;=($I13*4),($G69-$G79)*DH$39/($I13*4),0),0)</f>
        <v>5.4828353096759068</v>
      </c>
      <c r="DI211" s="57">
        <f>IFERROR(IF(SUM($H$39:DI$39)&lt;=($I13*4),($G69-$G79)*DI$39/($I13*4),0),0)</f>
        <v>5.4828353096759068</v>
      </c>
      <c r="DJ211" s="57">
        <f>IFERROR(IF(SUM($H$39:DJ$39)&lt;=($I13*4),($G69-$G79)*DJ$39/($I13*4),0),0)</f>
        <v>5.4828353096759068</v>
      </c>
      <c r="DK211" s="57">
        <f>IFERROR(IF(SUM($H$39:DK$39)&lt;=($I13*4),($G69-$G79)*DK$39/($I13*4),0),0)</f>
        <v>5.4828353096759068</v>
      </c>
      <c r="DL211" s="57">
        <f>IFERROR(IF(SUM($H$39:DL$39)&lt;=($I13*4),($G69-$G79)*DL$39/($I13*4),0),0)</f>
        <v>5.4828353096759068</v>
      </c>
      <c r="DM211" s="57">
        <f>IFERROR(IF(SUM($H$39:DM$39)&lt;=($I13*4),($G69-$G79)*DM$39/($I13*4),0),0)</f>
        <v>5.4828353096759068</v>
      </c>
      <c r="DN211" s="57">
        <f>IFERROR(IF(SUM($H$39:DN$39)&lt;=($I13*4),($G69-$G79)*DN$39/($I13*4),0),0)</f>
        <v>5.4828353096759068</v>
      </c>
      <c r="DO211" s="57">
        <f>IFERROR(IF(SUM($H$39:DO$39)&lt;=($I13*4),($G69-$G79)*DO$39/($I13*4),0),0)</f>
        <v>5.4828353096759068</v>
      </c>
      <c r="DP211" s="57">
        <f>IFERROR(IF(SUM($H$39:DP$39)&lt;=($I13*4),($G69-$G79)*DP$39/($I13*4),0),0)</f>
        <v>5.4828353096759068</v>
      </c>
      <c r="DQ211" s="57">
        <f>IFERROR(IF(SUM($H$39:DQ$39)&lt;=($I13*4),($G69-$G79)*DQ$39/($I13*4),0),0)</f>
        <v>5.4828353096759068</v>
      </c>
      <c r="DR211" s="57">
        <f>IFERROR(IF(SUM($H$39:DR$39)&lt;=($I13*4),($G69-$G79)*DR$39/($I13*4),0),0)</f>
        <v>5.4828353096759068</v>
      </c>
      <c r="DS211" s="57">
        <f>IFERROR(IF(SUM($H$39:DS$39)&lt;=($I13*4),($G69-$G79)*DS$39/($I13*4),0),0)</f>
        <v>5.4828353096759068</v>
      </c>
    </row>
    <row r="212" spans="2:123" x14ac:dyDescent="0.3">
      <c r="D212" s="12" t="str">
        <f>D202</f>
        <v>Effective Land cost</v>
      </c>
      <c r="F212" s="51" t="str">
        <f t="shared" si="216"/>
        <v>INR Mn</v>
      </c>
      <c r="G212" s="60">
        <f t="shared" si="215"/>
        <v>0</v>
      </c>
      <c r="H212" s="57">
        <f>IFERROR(IF(SUM($H$39:H$39)&lt;=($I14*4),($G70-$G80)*H$39/($I14*4),0),0)</f>
        <v>0</v>
      </c>
      <c r="I212" s="57">
        <f>IFERROR(IF(SUM($H$39:I$39)&lt;=($I14*4),($G70-$G80)*I$39/($I14*4),0),0)</f>
        <v>0</v>
      </c>
      <c r="J212" s="57">
        <f>IFERROR(IF(SUM($H$39:J$39)&lt;=($I14*4),($G70-$G80)*J$39/($I14*4),0),0)</f>
        <v>0</v>
      </c>
      <c r="K212" s="57">
        <f>IFERROR(IF(SUM($H$39:K$39)&lt;=($I14*4),($G70-$G80)*K$39/($I14*4),0),0)</f>
        <v>0</v>
      </c>
      <c r="L212" s="57">
        <f>IFERROR(IF(SUM($H$39:L$39)&lt;=($I14*4),($G70-$G80)*L$39/($I14*4),0),0)</f>
        <v>0</v>
      </c>
      <c r="M212" s="57">
        <f>IFERROR(IF(SUM($H$39:M$39)&lt;=($I14*4),($G70-$G80)*M$39/($I14*4),0),0)</f>
        <v>0</v>
      </c>
      <c r="N212" s="57">
        <f>IFERROR(IF(SUM($H$39:N$39)&lt;=($I14*4),($G70-$G80)*N$39/($I14*4),0),0)</f>
        <v>0</v>
      </c>
      <c r="O212" s="57">
        <f>IFERROR(IF(SUM($H$39:O$39)&lt;=($I14*4),($G70-$G80)*O$39/($I14*4),0),0)</f>
        <v>0</v>
      </c>
      <c r="P212" s="57">
        <f>IFERROR(IF(SUM($H$39:P$39)&lt;=($I14*4),($G70-$G80)*P$39/($I14*4),0),0)</f>
        <v>0</v>
      </c>
      <c r="Q212" s="57">
        <f>IFERROR(IF(SUM($H$39:Q$39)&lt;=($I14*4),($G70-$G80)*Q$39/($I14*4),0),0)</f>
        <v>0</v>
      </c>
      <c r="R212" s="57">
        <f>IFERROR(IF(SUM($H$39:R$39)&lt;=($I14*4),($G70-$G80)*R$39/($I14*4),0),0)</f>
        <v>0</v>
      </c>
      <c r="S212" s="57">
        <f>IFERROR(IF(SUM($H$39:S$39)&lt;=($I14*4),($G70-$G80)*S$39/($I14*4),0),0)</f>
        <v>0</v>
      </c>
      <c r="T212" s="57">
        <f>IFERROR(IF(SUM($H$39:T$39)&lt;=($I14*4),($G70-$G80)*T$39/($I14*4),0),0)</f>
        <v>0</v>
      </c>
      <c r="U212" s="57">
        <f>IFERROR(IF(SUM($H$39:U$39)&lt;=($I14*4),($G70-$G80)*U$39/($I14*4),0),0)</f>
        <v>0</v>
      </c>
      <c r="V212" s="57">
        <f>IFERROR(IF(SUM($H$39:V$39)&lt;=($I14*4),($G70-$G80)*V$39/($I14*4),0),0)</f>
        <v>0</v>
      </c>
      <c r="W212" s="57">
        <f>IFERROR(IF(SUM($H$39:W$39)&lt;=($I14*4),($G70-$G80)*W$39/($I14*4),0),0)</f>
        <v>0</v>
      </c>
      <c r="X212" s="57">
        <f>IFERROR(IF(SUM($H$39:X$39)&lt;=($I14*4),($G70-$G80)*X$39/($I14*4),0),0)</f>
        <v>0</v>
      </c>
      <c r="Y212" s="57">
        <f>IFERROR(IF(SUM($H$39:Y$39)&lt;=($I14*4),($G70-$G80)*Y$39/($I14*4),0),0)</f>
        <v>0</v>
      </c>
      <c r="Z212" s="57">
        <f>IFERROR(IF(SUM($H$39:Z$39)&lt;=($I14*4),($G70-$G80)*Z$39/($I14*4),0),0)</f>
        <v>0</v>
      </c>
      <c r="AA212" s="57">
        <f>IFERROR(IF(SUM($H$39:AA$39)&lt;=($I14*4),($G70-$G80)*AA$39/($I14*4),0),0)</f>
        <v>0</v>
      </c>
      <c r="AB212" s="57">
        <f>IFERROR(IF(SUM($H$39:AB$39)&lt;=($I14*4),($G70-$G80)*AB$39/($I14*4),0),0)</f>
        <v>0</v>
      </c>
      <c r="AC212" s="57">
        <f>IFERROR(IF(SUM($H$39:AC$39)&lt;=($I14*4),($G70-$G80)*AC$39/($I14*4),0),0)</f>
        <v>0</v>
      </c>
      <c r="AD212" s="57">
        <f>IFERROR(IF(SUM($H$39:AD$39)&lt;=($I14*4),($G70-$G80)*AD$39/($I14*4),0),0)</f>
        <v>0</v>
      </c>
      <c r="AE212" s="57">
        <f>IFERROR(IF(SUM($H$39:AE$39)&lt;=($I14*4),($G70-$G80)*AE$39/($I14*4),0),0)</f>
        <v>0</v>
      </c>
      <c r="AF212" s="57">
        <f>IFERROR(IF(SUM($H$39:AF$39)&lt;=($I14*4),($G70-$G80)*AF$39/($I14*4),0),0)</f>
        <v>0</v>
      </c>
      <c r="AG212" s="57">
        <f>IFERROR(IF(SUM($H$39:AG$39)&lt;=($I14*4),($G70-$G80)*AG$39/($I14*4),0),0)</f>
        <v>0</v>
      </c>
      <c r="AH212" s="57">
        <f>IFERROR(IF(SUM($H$39:AH$39)&lt;=($I14*4),($G70-$G80)*AH$39/($I14*4),0),0)</f>
        <v>0</v>
      </c>
      <c r="AI212" s="57">
        <f>IFERROR(IF(SUM($H$39:AI$39)&lt;=($I14*4),($G70-$G80)*AI$39/($I14*4),0),0)</f>
        <v>0</v>
      </c>
      <c r="AJ212" s="57">
        <f>IFERROR(IF(SUM($H$39:AJ$39)&lt;=($I14*4),($G70-$G80)*AJ$39/($I14*4),0),0)</f>
        <v>0</v>
      </c>
      <c r="AK212" s="57">
        <f>IFERROR(IF(SUM($H$39:AK$39)&lt;=($I14*4),($G70-$G80)*AK$39/($I14*4),0),0)</f>
        <v>0</v>
      </c>
      <c r="AL212" s="57">
        <f>IFERROR(IF(SUM($H$39:AL$39)&lt;=($I14*4),($G70-$G80)*AL$39/($I14*4),0),0)</f>
        <v>0</v>
      </c>
      <c r="AM212" s="57">
        <f>IFERROR(IF(SUM($H$39:AM$39)&lt;=($I14*4),($G70-$G80)*AM$39/($I14*4),0),0)</f>
        <v>0</v>
      </c>
      <c r="AN212" s="57">
        <f>IFERROR(IF(SUM($H$39:AN$39)&lt;=($I14*4),($G70-$G80)*AN$39/($I14*4),0),0)</f>
        <v>0</v>
      </c>
      <c r="AO212" s="57">
        <f>IFERROR(IF(SUM($H$39:AO$39)&lt;=($I14*4),($G70-$G80)*AO$39/($I14*4),0),0)</f>
        <v>0</v>
      </c>
      <c r="AP212" s="57">
        <f>IFERROR(IF(SUM($H$39:AP$39)&lt;=($I14*4),($G70-$G80)*AP$39/($I14*4),0),0)</f>
        <v>0</v>
      </c>
      <c r="AQ212" s="57">
        <f>IFERROR(IF(SUM($H$39:AQ$39)&lt;=($I14*4),($G70-$G80)*AQ$39/($I14*4),0),0)</f>
        <v>0</v>
      </c>
      <c r="AR212" s="57">
        <f>IFERROR(IF(SUM($H$39:AR$39)&lt;=($I14*4),($G70-$G80)*AR$39/($I14*4),0),0)</f>
        <v>0</v>
      </c>
      <c r="AS212" s="57">
        <f>IFERROR(IF(SUM($H$39:AS$39)&lt;=($I14*4),($G70-$G80)*AS$39/($I14*4),0),0)</f>
        <v>0</v>
      </c>
      <c r="AT212" s="57">
        <f>IFERROR(IF(SUM($H$39:AT$39)&lt;=($I14*4),($G70-$G80)*AT$39/($I14*4),0),0)</f>
        <v>0</v>
      </c>
      <c r="AU212" s="57">
        <f>IFERROR(IF(SUM($H$39:AU$39)&lt;=($I14*4),($G70-$G80)*AU$39/($I14*4),0),0)</f>
        <v>0</v>
      </c>
      <c r="AV212" s="57">
        <f>IFERROR(IF(SUM($H$39:AV$39)&lt;=($I14*4),($G70-$G80)*AV$39/($I14*4),0),0)</f>
        <v>0</v>
      </c>
      <c r="AW212" s="57">
        <f>IFERROR(IF(SUM($H$39:AW$39)&lt;=($I14*4),($G70-$G80)*AW$39/($I14*4),0),0)</f>
        <v>0</v>
      </c>
      <c r="AX212" s="57">
        <f>IFERROR(IF(SUM($H$39:AX$39)&lt;=($I14*4),($G70-$G80)*AX$39/($I14*4),0),0)</f>
        <v>0</v>
      </c>
      <c r="AY212" s="57">
        <f>IFERROR(IF(SUM($H$39:AY$39)&lt;=($I14*4),($G70-$G80)*AY$39/($I14*4),0),0)</f>
        <v>0</v>
      </c>
      <c r="AZ212" s="57">
        <f>IFERROR(IF(SUM($H$39:AZ$39)&lt;=($I14*4),($G70-$G80)*AZ$39/($I14*4),0),0)</f>
        <v>0</v>
      </c>
      <c r="BA212" s="57">
        <f>IFERROR(IF(SUM($H$39:BA$39)&lt;=($I14*4),($G70-$G80)*BA$39/($I14*4),0),0)</f>
        <v>0</v>
      </c>
      <c r="BB212" s="57">
        <f>IFERROR(IF(SUM($H$39:BB$39)&lt;=($I14*4),($G70-$G80)*BB$39/($I14*4),0),0)</f>
        <v>0</v>
      </c>
      <c r="BC212" s="57">
        <f>IFERROR(IF(SUM($H$39:BC$39)&lt;=($I14*4),($G70-$G80)*BC$39/($I14*4),0),0)</f>
        <v>0</v>
      </c>
      <c r="BD212" s="57">
        <f>IFERROR(IF(SUM($H$39:BD$39)&lt;=($I14*4),($G70-$G80)*BD$39/($I14*4),0),0)</f>
        <v>0</v>
      </c>
      <c r="BE212" s="57">
        <f>IFERROR(IF(SUM($H$39:BE$39)&lt;=($I14*4),($G70-$G80)*BE$39/($I14*4),0),0)</f>
        <v>0</v>
      </c>
      <c r="BF212" s="57">
        <f>IFERROR(IF(SUM($H$39:BF$39)&lt;=($I14*4),($G70-$G80)*BF$39/($I14*4),0),0)</f>
        <v>0</v>
      </c>
      <c r="BG212" s="57">
        <f>IFERROR(IF(SUM($H$39:BG$39)&lt;=($I14*4),($G70-$G80)*BG$39/($I14*4),0),0)</f>
        <v>0</v>
      </c>
      <c r="BH212" s="57">
        <f>IFERROR(IF(SUM($H$39:BH$39)&lt;=($I14*4),($G70-$G80)*BH$39/($I14*4),0),0)</f>
        <v>0</v>
      </c>
      <c r="BI212" s="57">
        <f>IFERROR(IF(SUM($H$39:BI$39)&lt;=($I14*4),($G70-$G80)*BI$39/($I14*4),0),0)</f>
        <v>0</v>
      </c>
      <c r="BJ212" s="57">
        <f>IFERROR(IF(SUM($H$39:BJ$39)&lt;=($I14*4),($G70-$G80)*BJ$39/($I14*4),0),0)</f>
        <v>0</v>
      </c>
      <c r="BK212" s="57">
        <f>IFERROR(IF(SUM($H$39:BK$39)&lt;=($I14*4),($G70-$G80)*BK$39/($I14*4),0),0)</f>
        <v>0</v>
      </c>
      <c r="BL212" s="57">
        <f>IFERROR(IF(SUM($H$39:BL$39)&lt;=($I14*4),($G70-$G80)*BL$39/($I14*4),0),0)</f>
        <v>0</v>
      </c>
      <c r="BM212" s="57">
        <f>IFERROR(IF(SUM($H$39:BM$39)&lt;=($I14*4),($G70-$G80)*BM$39/($I14*4),0),0)</f>
        <v>0</v>
      </c>
      <c r="BN212" s="57">
        <f>IFERROR(IF(SUM($H$39:BN$39)&lt;=($I14*4),($G70-$G80)*BN$39/($I14*4),0),0)</f>
        <v>0</v>
      </c>
      <c r="BO212" s="57">
        <f>IFERROR(IF(SUM($H$39:BO$39)&lt;=($I14*4),($G70-$G80)*BO$39/($I14*4),0),0)</f>
        <v>0</v>
      </c>
      <c r="BP212" s="57">
        <f>IFERROR(IF(SUM($H$39:BP$39)&lt;=($I14*4),($G70-$G80)*BP$39/($I14*4),0),0)</f>
        <v>0</v>
      </c>
      <c r="BQ212" s="57">
        <f>IFERROR(IF(SUM($H$39:BQ$39)&lt;=($I14*4),($G70-$G80)*BQ$39/($I14*4),0),0)</f>
        <v>0</v>
      </c>
      <c r="BR212" s="57">
        <f>IFERROR(IF(SUM($H$39:BR$39)&lt;=($I14*4),($G70-$G80)*BR$39/($I14*4),0),0)</f>
        <v>0</v>
      </c>
      <c r="BS212" s="57">
        <f>IFERROR(IF(SUM($H$39:BS$39)&lt;=($I14*4),($G70-$G80)*BS$39/($I14*4),0),0)</f>
        <v>0</v>
      </c>
      <c r="BT212" s="57">
        <f>IFERROR(IF(SUM($H$39:BT$39)&lt;=($I14*4),($G70-$G80)*BT$39/($I14*4),0),0)</f>
        <v>0</v>
      </c>
      <c r="BU212" s="57">
        <f>IFERROR(IF(SUM($H$39:BU$39)&lt;=($I14*4),($G70-$G80)*BU$39/($I14*4),0),0)</f>
        <v>0</v>
      </c>
      <c r="BV212" s="57">
        <f>IFERROR(IF(SUM($H$39:BV$39)&lt;=($I14*4),($G70-$G80)*BV$39/($I14*4),0),0)</f>
        <v>0</v>
      </c>
      <c r="BW212" s="57">
        <f>IFERROR(IF(SUM($H$39:BW$39)&lt;=($I14*4),($G70-$G80)*BW$39/($I14*4),0),0)</f>
        <v>0</v>
      </c>
      <c r="BX212" s="57">
        <f>IFERROR(IF(SUM($H$39:BX$39)&lt;=($I14*4),($G70-$G80)*BX$39/($I14*4),0),0)</f>
        <v>0</v>
      </c>
      <c r="BY212" s="57">
        <f>IFERROR(IF(SUM($H$39:BY$39)&lt;=($I14*4),($G70-$G80)*BY$39/($I14*4),0),0)</f>
        <v>0</v>
      </c>
      <c r="BZ212" s="57">
        <f>IFERROR(IF(SUM($H$39:BZ$39)&lt;=($I14*4),($G70-$G80)*BZ$39/($I14*4),0),0)</f>
        <v>0</v>
      </c>
      <c r="CA212" s="57">
        <f>IFERROR(IF(SUM($H$39:CA$39)&lt;=($I14*4),($G70-$G80)*CA$39/($I14*4),0),0)</f>
        <v>0</v>
      </c>
      <c r="CB212" s="57">
        <f>IFERROR(IF(SUM($H$39:CB$39)&lt;=($I14*4),($G70-$G80)*CB$39/($I14*4),0),0)</f>
        <v>0</v>
      </c>
      <c r="CC212" s="57">
        <f>IFERROR(IF(SUM($H$39:CC$39)&lt;=($I14*4),($G70-$G80)*CC$39/($I14*4),0),0)</f>
        <v>0</v>
      </c>
      <c r="CD212" s="57">
        <f>IFERROR(IF(SUM($H$39:CD$39)&lt;=($I14*4),($G70-$G80)*CD$39/($I14*4),0),0)</f>
        <v>0</v>
      </c>
      <c r="CE212" s="57">
        <f>IFERROR(IF(SUM($H$39:CE$39)&lt;=($I14*4),($G70-$G80)*CE$39/($I14*4),0),0)</f>
        <v>0</v>
      </c>
      <c r="CF212" s="57">
        <f>IFERROR(IF(SUM($H$39:CF$39)&lt;=($I14*4),($G70-$G80)*CF$39/($I14*4),0),0)</f>
        <v>0</v>
      </c>
      <c r="CG212" s="57">
        <f>IFERROR(IF(SUM($H$39:CG$39)&lt;=($I14*4),($G70-$G80)*CG$39/($I14*4),0),0)</f>
        <v>0</v>
      </c>
      <c r="CH212" s="57">
        <f>IFERROR(IF(SUM($H$39:CH$39)&lt;=($I14*4),($G70-$G80)*CH$39/($I14*4),0),0)</f>
        <v>0</v>
      </c>
      <c r="CI212" s="57">
        <f>IFERROR(IF(SUM($H$39:CI$39)&lt;=($I14*4),($G70-$G80)*CI$39/($I14*4),0),0)</f>
        <v>0</v>
      </c>
      <c r="CJ212" s="57">
        <f>IFERROR(IF(SUM($H$39:CJ$39)&lt;=($I14*4),($G70-$G80)*CJ$39/($I14*4),0),0)</f>
        <v>0</v>
      </c>
      <c r="CK212" s="57">
        <f>IFERROR(IF(SUM($H$39:CK$39)&lt;=($I14*4),($G70-$G80)*CK$39/($I14*4),0),0)</f>
        <v>0</v>
      </c>
      <c r="CL212" s="57">
        <f>IFERROR(IF(SUM($H$39:CL$39)&lt;=($I14*4),($G70-$G80)*CL$39/($I14*4),0),0)</f>
        <v>0</v>
      </c>
      <c r="CM212" s="57">
        <f>IFERROR(IF(SUM($H$39:CM$39)&lt;=($I14*4),($G70-$G80)*CM$39/($I14*4),0),0)</f>
        <v>0</v>
      </c>
      <c r="CN212" s="57">
        <f>IFERROR(IF(SUM($H$39:CN$39)&lt;=($I14*4),($G70-$G80)*CN$39/($I14*4),0),0)</f>
        <v>0</v>
      </c>
      <c r="CO212" s="57">
        <f>IFERROR(IF(SUM($H$39:CO$39)&lt;=($I14*4),($G70-$G80)*CO$39/($I14*4),0),0)</f>
        <v>0</v>
      </c>
      <c r="CP212" s="57">
        <f>IFERROR(IF(SUM($H$39:CP$39)&lt;=($I14*4),($G70-$G80)*CP$39/($I14*4),0),0)</f>
        <v>0</v>
      </c>
      <c r="CQ212" s="57">
        <f>IFERROR(IF(SUM($H$39:CQ$39)&lt;=($I14*4),($G70-$G80)*CQ$39/($I14*4),0),0)</f>
        <v>0</v>
      </c>
      <c r="CR212" s="57">
        <f>IFERROR(IF(SUM($H$39:CR$39)&lt;=($I14*4),($G70-$G80)*CR$39/($I14*4),0),0)</f>
        <v>0</v>
      </c>
      <c r="CS212" s="57">
        <f>IFERROR(IF(SUM($H$39:CS$39)&lt;=($I14*4),($G70-$G80)*CS$39/($I14*4),0),0)</f>
        <v>0</v>
      </c>
      <c r="CT212" s="57">
        <f>IFERROR(IF(SUM($H$39:CT$39)&lt;=($I14*4),($G70-$G80)*CT$39/($I14*4),0),0)</f>
        <v>0</v>
      </c>
      <c r="CU212" s="57">
        <f>IFERROR(IF(SUM($H$39:CU$39)&lt;=($I14*4),($G70-$G80)*CU$39/($I14*4),0),0)</f>
        <v>0</v>
      </c>
      <c r="CV212" s="57">
        <f>IFERROR(IF(SUM($H$39:CV$39)&lt;=($I14*4),($G70-$G80)*CV$39/($I14*4),0),0)</f>
        <v>0</v>
      </c>
      <c r="CW212" s="57">
        <f>IFERROR(IF(SUM($H$39:CW$39)&lt;=($I14*4),($G70-$G80)*CW$39/($I14*4),0),0)</f>
        <v>0</v>
      </c>
      <c r="CX212" s="57">
        <f>IFERROR(IF(SUM($H$39:CX$39)&lt;=($I14*4),($G70-$G80)*CX$39/($I14*4),0),0)</f>
        <v>0</v>
      </c>
      <c r="CY212" s="57">
        <f>IFERROR(IF(SUM($H$39:CY$39)&lt;=($I14*4),($G70-$G80)*CY$39/($I14*4),0),0)</f>
        <v>0</v>
      </c>
      <c r="CZ212" s="57">
        <f>IFERROR(IF(SUM($H$39:CZ$39)&lt;=($I14*4),($G70-$G80)*CZ$39/($I14*4),0),0)</f>
        <v>0</v>
      </c>
      <c r="DA212" s="57">
        <f>IFERROR(IF(SUM($H$39:DA$39)&lt;=($I14*4),($G70-$G80)*DA$39/($I14*4),0),0)</f>
        <v>0</v>
      </c>
      <c r="DB212" s="57">
        <f>IFERROR(IF(SUM($H$39:DB$39)&lt;=($I14*4),($G70-$G80)*DB$39/($I14*4),0),0)</f>
        <v>0</v>
      </c>
      <c r="DC212" s="57">
        <f>IFERROR(IF(SUM($H$39:DC$39)&lt;=($I14*4),($G70-$G80)*DC$39/($I14*4),0),0)</f>
        <v>0</v>
      </c>
      <c r="DD212" s="57">
        <f>IFERROR(IF(SUM($H$39:DD$39)&lt;=($I14*4),($G70-$G80)*DD$39/($I14*4),0),0)</f>
        <v>0</v>
      </c>
      <c r="DE212" s="57">
        <f>IFERROR(IF(SUM($H$39:DE$39)&lt;=($I14*4),($G70-$G80)*DE$39/($I14*4),0),0)</f>
        <v>0</v>
      </c>
      <c r="DF212" s="57">
        <f>IFERROR(IF(SUM($H$39:DF$39)&lt;=($I14*4),($G70-$G80)*DF$39/($I14*4),0),0)</f>
        <v>0</v>
      </c>
      <c r="DG212" s="57">
        <f>IFERROR(IF(SUM($H$39:DG$39)&lt;=($I14*4),($G70-$G80)*DG$39/($I14*4),0),0)</f>
        <v>0</v>
      </c>
      <c r="DH212" s="57">
        <f>IFERROR(IF(SUM($H$39:DH$39)&lt;=($I14*4),($G70-$G80)*DH$39/($I14*4),0),0)</f>
        <v>0</v>
      </c>
      <c r="DI212" s="57">
        <f>IFERROR(IF(SUM($H$39:DI$39)&lt;=($I14*4),($G70-$G80)*DI$39/($I14*4),0),0)</f>
        <v>0</v>
      </c>
      <c r="DJ212" s="57">
        <f>IFERROR(IF(SUM($H$39:DJ$39)&lt;=($I14*4),($G70-$G80)*DJ$39/($I14*4),0),0)</f>
        <v>0</v>
      </c>
      <c r="DK212" s="57">
        <f>IFERROR(IF(SUM($H$39:DK$39)&lt;=($I14*4),($G70-$G80)*DK$39/($I14*4),0),0)</f>
        <v>0</v>
      </c>
      <c r="DL212" s="57">
        <f>IFERROR(IF(SUM($H$39:DL$39)&lt;=($I14*4),($G70-$G80)*DL$39/($I14*4),0),0)</f>
        <v>0</v>
      </c>
      <c r="DM212" s="57">
        <f>IFERROR(IF(SUM($H$39:DM$39)&lt;=($I14*4),($G70-$G80)*DM$39/($I14*4),0),0)</f>
        <v>0</v>
      </c>
      <c r="DN212" s="57">
        <f>IFERROR(IF(SUM($H$39:DN$39)&lt;=($I14*4),($G70-$G80)*DN$39/($I14*4),0),0)</f>
        <v>0</v>
      </c>
      <c r="DO212" s="57">
        <f>IFERROR(IF(SUM($H$39:DO$39)&lt;=($I14*4),($G70-$G80)*DO$39/($I14*4),0),0)</f>
        <v>0</v>
      </c>
      <c r="DP212" s="57">
        <f>IFERROR(IF(SUM($H$39:DP$39)&lt;=($I14*4),($G70-$G80)*DP$39/($I14*4),0),0)</f>
        <v>0</v>
      </c>
      <c r="DQ212" s="57">
        <f>IFERROR(IF(SUM($H$39:DQ$39)&lt;=($I14*4),($G70-$G80)*DQ$39/($I14*4),0),0)</f>
        <v>0</v>
      </c>
      <c r="DR212" s="57">
        <f>IFERROR(IF(SUM($H$39:DR$39)&lt;=($I14*4),($G70-$G80)*DR$39/($I14*4),0),0)</f>
        <v>0</v>
      </c>
      <c r="DS212" s="57">
        <f>IFERROR(IF(SUM($H$39:DS$39)&lt;=($I14*4),($G70-$G80)*DS$39/($I14*4),0),0)</f>
        <v>0</v>
      </c>
    </row>
    <row r="213" spans="2:123" x14ac:dyDescent="0.3">
      <c r="D213" s="12" t="str">
        <f t="shared" ref="D213:D214" si="217">D203</f>
        <v>IDC</v>
      </c>
      <c r="F213" s="51" t="str">
        <f t="shared" si="216"/>
        <v>INR Mn</v>
      </c>
      <c r="G213" s="60">
        <f>SUM(H213:DS213)</f>
        <v>251.26810803017622</v>
      </c>
      <c r="H213" s="57">
        <f>IFERROR(IF(SUM($H$39:H$39)&lt;=($I15*4),($G71-$G81)*H$39/($I15*4),0),0)</f>
        <v>0</v>
      </c>
      <c r="I213" s="57">
        <f>IFERROR(IF(SUM($H$39:I$39)&lt;=($I15*4),($G71-$G81)*I$39/($I15*4),0),0)</f>
        <v>0</v>
      </c>
      <c r="J213" s="57">
        <f>IFERROR(IF(SUM($H$39:J$39)&lt;=($I15*4),($G71-$G81)*J$39/($I15*4),0),0)</f>
        <v>0</v>
      </c>
      <c r="K213" s="57">
        <f>IFERROR(IF(SUM($H$39:K$39)&lt;=($I15*4),($G71-$G81)*K$39/($I15*4),0),0)</f>
        <v>0</v>
      </c>
      <c r="L213" s="57">
        <f>IFERROR(IF(SUM($H$39:L$39)&lt;=($I15*4),($G71-$G81)*L$39/($I15*4),0),0)</f>
        <v>0</v>
      </c>
      <c r="M213" s="57">
        <f>IFERROR(IF(SUM($H$39:M$39)&lt;=($I15*4),($G71-$G81)*M$39/($I15*4),0),0)</f>
        <v>0</v>
      </c>
      <c r="N213" s="57">
        <f>IFERROR(IF(SUM($H$39:N$39)&lt;=($I15*4),($G71-$G81)*N$39/($I15*4),0),0)</f>
        <v>0</v>
      </c>
      <c r="O213" s="57">
        <f>IFERROR(IF(SUM($H$39:O$39)&lt;=($I15*4),($G71-$G81)*O$39/($I15*4),0),0)</f>
        <v>2.3052120002768524</v>
      </c>
      <c r="P213" s="57">
        <f>IFERROR(IF(SUM($H$39:P$39)&lt;=($I15*4),($G71-$G81)*P$39/($I15*4),0),0)</f>
        <v>2.3052120002768524</v>
      </c>
      <c r="Q213" s="57">
        <f>IFERROR(IF(SUM($H$39:Q$39)&lt;=($I15*4),($G71-$G81)*Q$39/($I15*4),0),0)</f>
        <v>2.3052120002768524</v>
      </c>
      <c r="R213" s="57">
        <f>IFERROR(IF(SUM($H$39:R$39)&lt;=($I15*4),($G71-$G81)*R$39/($I15*4),0),0)</f>
        <v>2.3052120002768524</v>
      </c>
      <c r="S213" s="57">
        <f>IFERROR(IF(SUM($H$39:S$39)&lt;=($I15*4),($G71-$G81)*S$39/($I15*4),0),0)</f>
        <v>2.3052120002768524</v>
      </c>
      <c r="T213" s="57">
        <f>IFERROR(IF(SUM($H$39:T$39)&lt;=($I15*4),($G71-$G81)*T$39/($I15*4),0),0)</f>
        <v>2.3052120002768524</v>
      </c>
      <c r="U213" s="57">
        <f>IFERROR(IF(SUM($H$39:U$39)&lt;=($I15*4),($G71-$G81)*U$39/($I15*4),0),0)</f>
        <v>2.3052120002768524</v>
      </c>
      <c r="V213" s="57">
        <f>IFERROR(IF(SUM($H$39:V$39)&lt;=($I15*4),($G71-$G81)*V$39/($I15*4),0),0)</f>
        <v>2.3052120002768524</v>
      </c>
      <c r="W213" s="57">
        <f>IFERROR(IF(SUM($H$39:W$39)&lt;=($I15*4),($G71-$G81)*W$39/($I15*4),0),0)</f>
        <v>2.3052120002768524</v>
      </c>
      <c r="X213" s="57">
        <f>IFERROR(IF(SUM($H$39:X$39)&lt;=($I15*4),($G71-$G81)*X$39/($I15*4),0),0)</f>
        <v>2.3052120002768524</v>
      </c>
      <c r="Y213" s="57">
        <f>IFERROR(IF(SUM($H$39:Y$39)&lt;=($I15*4),($G71-$G81)*Y$39/($I15*4),0),0)</f>
        <v>2.3052120002768524</v>
      </c>
      <c r="Z213" s="57">
        <f>IFERROR(IF(SUM($H$39:Z$39)&lt;=($I15*4),($G71-$G81)*Z$39/($I15*4),0),0)</f>
        <v>2.3052120002768524</v>
      </c>
      <c r="AA213" s="57">
        <f>IFERROR(IF(SUM($H$39:AA$39)&lt;=($I15*4),($G71-$G81)*AA$39/($I15*4),0),0)</f>
        <v>2.3052120002768524</v>
      </c>
      <c r="AB213" s="57">
        <f>IFERROR(IF(SUM($H$39:AB$39)&lt;=($I15*4),($G71-$G81)*AB$39/($I15*4),0),0)</f>
        <v>2.3052120002768524</v>
      </c>
      <c r="AC213" s="57">
        <f>IFERROR(IF(SUM($H$39:AC$39)&lt;=($I15*4),($G71-$G81)*AC$39/($I15*4),0),0)</f>
        <v>2.3052120002768524</v>
      </c>
      <c r="AD213" s="57">
        <f>IFERROR(IF(SUM($H$39:AD$39)&lt;=($I15*4),($G71-$G81)*AD$39/($I15*4),0),0)</f>
        <v>2.3052120002768524</v>
      </c>
      <c r="AE213" s="57">
        <f>IFERROR(IF(SUM($H$39:AE$39)&lt;=($I15*4),($G71-$G81)*AE$39/($I15*4),0),0)</f>
        <v>2.3052120002768524</v>
      </c>
      <c r="AF213" s="57">
        <f>IFERROR(IF(SUM($H$39:AF$39)&lt;=($I15*4),($G71-$G81)*AF$39/($I15*4),0),0)</f>
        <v>2.3052120002768524</v>
      </c>
      <c r="AG213" s="57">
        <f>IFERROR(IF(SUM($H$39:AG$39)&lt;=($I15*4),($G71-$G81)*AG$39/($I15*4),0),0)</f>
        <v>2.3052120002768524</v>
      </c>
      <c r="AH213" s="57">
        <f>IFERROR(IF(SUM($H$39:AH$39)&lt;=($I15*4),($G71-$G81)*AH$39/($I15*4),0),0)</f>
        <v>2.3052120002768524</v>
      </c>
      <c r="AI213" s="57">
        <f>IFERROR(IF(SUM($H$39:AI$39)&lt;=($I15*4),($G71-$G81)*AI$39/($I15*4),0),0)</f>
        <v>2.3052120002768524</v>
      </c>
      <c r="AJ213" s="57">
        <f>IFERROR(IF(SUM($H$39:AJ$39)&lt;=($I15*4),($G71-$G81)*AJ$39/($I15*4),0),0)</f>
        <v>2.3052120002768524</v>
      </c>
      <c r="AK213" s="57">
        <f>IFERROR(IF(SUM($H$39:AK$39)&lt;=($I15*4),($G71-$G81)*AK$39/($I15*4),0),0)</f>
        <v>2.3052120002768524</v>
      </c>
      <c r="AL213" s="57">
        <f>IFERROR(IF(SUM($H$39:AL$39)&lt;=($I15*4),($G71-$G81)*AL$39/($I15*4),0),0)</f>
        <v>2.3052120002768524</v>
      </c>
      <c r="AM213" s="57">
        <f>IFERROR(IF(SUM($H$39:AM$39)&lt;=($I15*4),($G71-$G81)*AM$39/($I15*4),0),0)</f>
        <v>2.3052120002768524</v>
      </c>
      <c r="AN213" s="57">
        <f>IFERROR(IF(SUM($H$39:AN$39)&lt;=($I15*4),($G71-$G81)*AN$39/($I15*4),0),0)</f>
        <v>2.3052120002768524</v>
      </c>
      <c r="AO213" s="57">
        <f>IFERROR(IF(SUM($H$39:AO$39)&lt;=($I15*4),($G71-$G81)*AO$39/($I15*4),0),0)</f>
        <v>2.3052120002768524</v>
      </c>
      <c r="AP213" s="57">
        <f>IFERROR(IF(SUM($H$39:AP$39)&lt;=($I15*4),($G71-$G81)*AP$39/($I15*4),0),0)</f>
        <v>2.3052120002768524</v>
      </c>
      <c r="AQ213" s="57">
        <f>IFERROR(IF(SUM($H$39:AQ$39)&lt;=($I15*4),($G71-$G81)*AQ$39/($I15*4),0),0)</f>
        <v>2.3052120002768524</v>
      </c>
      <c r="AR213" s="57">
        <f>IFERROR(IF(SUM($H$39:AR$39)&lt;=($I15*4),($G71-$G81)*AR$39/($I15*4),0),0)</f>
        <v>2.3052120002768524</v>
      </c>
      <c r="AS213" s="57">
        <f>IFERROR(IF(SUM($H$39:AS$39)&lt;=($I15*4),($G71-$G81)*AS$39/($I15*4),0),0)</f>
        <v>2.3052120002768524</v>
      </c>
      <c r="AT213" s="57">
        <f>IFERROR(IF(SUM($H$39:AT$39)&lt;=($I15*4),($G71-$G81)*AT$39/($I15*4),0),0)</f>
        <v>2.3052120002768524</v>
      </c>
      <c r="AU213" s="57">
        <f>IFERROR(IF(SUM($H$39:AU$39)&lt;=($I15*4),($G71-$G81)*AU$39/($I15*4),0),0)</f>
        <v>2.3052120002768524</v>
      </c>
      <c r="AV213" s="57">
        <f>IFERROR(IF(SUM($H$39:AV$39)&lt;=($I15*4),($G71-$G81)*AV$39/($I15*4),0),0)</f>
        <v>2.3052120002768524</v>
      </c>
      <c r="AW213" s="57">
        <f>IFERROR(IF(SUM($H$39:AW$39)&lt;=($I15*4),($G71-$G81)*AW$39/($I15*4),0),0)</f>
        <v>2.3052120002768524</v>
      </c>
      <c r="AX213" s="57">
        <f>IFERROR(IF(SUM($H$39:AX$39)&lt;=($I15*4),($G71-$G81)*AX$39/($I15*4),0),0)</f>
        <v>2.3052120002768524</v>
      </c>
      <c r="AY213" s="57">
        <f>IFERROR(IF(SUM($H$39:AY$39)&lt;=($I15*4),($G71-$G81)*AY$39/($I15*4),0),0)</f>
        <v>2.3052120002768524</v>
      </c>
      <c r="AZ213" s="57">
        <f>IFERROR(IF(SUM($H$39:AZ$39)&lt;=($I15*4),($G71-$G81)*AZ$39/($I15*4),0),0)</f>
        <v>2.3052120002768524</v>
      </c>
      <c r="BA213" s="57">
        <f>IFERROR(IF(SUM($H$39:BA$39)&lt;=($I15*4),($G71-$G81)*BA$39/($I15*4),0),0)</f>
        <v>2.3052120002768524</v>
      </c>
      <c r="BB213" s="57">
        <f>IFERROR(IF(SUM($H$39:BB$39)&lt;=($I15*4),($G71-$G81)*BB$39/($I15*4),0),0)</f>
        <v>2.3052120002768524</v>
      </c>
      <c r="BC213" s="57">
        <f>IFERROR(IF(SUM($H$39:BC$39)&lt;=($I15*4),($G71-$G81)*BC$39/($I15*4),0),0)</f>
        <v>2.3052120002768524</v>
      </c>
      <c r="BD213" s="57">
        <f>IFERROR(IF(SUM($H$39:BD$39)&lt;=($I15*4),($G71-$G81)*BD$39/($I15*4),0),0)</f>
        <v>2.3052120002768524</v>
      </c>
      <c r="BE213" s="57">
        <f>IFERROR(IF(SUM($H$39:BE$39)&lt;=($I15*4),($G71-$G81)*BE$39/($I15*4),0),0)</f>
        <v>2.3052120002768524</v>
      </c>
      <c r="BF213" s="57">
        <f>IFERROR(IF(SUM($H$39:BF$39)&lt;=($I15*4),($G71-$G81)*BF$39/($I15*4),0),0)</f>
        <v>2.3052120002768524</v>
      </c>
      <c r="BG213" s="57">
        <f>IFERROR(IF(SUM($H$39:BG$39)&lt;=($I15*4),($G71-$G81)*BG$39/($I15*4),0),0)</f>
        <v>2.3052120002768524</v>
      </c>
      <c r="BH213" s="57">
        <f>IFERROR(IF(SUM($H$39:BH$39)&lt;=($I15*4),($G71-$G81)*BH$39/($I15*4),0),0)</f>
        <v>2.3052120002768524</v>
      </c>
      <c r="BI213" s="57">
        <f>IFERROR(IF(SUM($H$39:BI$39)&lt;=($I15*4),($G71-$G81)*BI$39/($I15*4),0),0)</f>
        <v>2.3052120002768524</v>
      </c>
      <c r="BJ213" s="57">
        <f>IFERROR(IF(SUM($H$39:BJ$39)&lt;=($I15*4),($G71-$G81)*BJ$39/($I15*4),0),0)</f>
        <v>2.3052120002768524</v>
      </c>
      <c r="BK213" s="57">
        <f>IFERROR(IF(SUM($H$39:BK$39)&lt;=($I15*4),($G71-$G81)*BK$39/($I15*4),0),0)</f>
        <v>2.3052120002768524</v>
      </c>
      <c r="BL213" s="57">
        <f>IFERROR(IF(SUM($H$39:BL$39)&lt;=($I15*4),($G71-$G81)*BL$39/($I15*4),0),0)</f>
        <v>2.3052120002768524</v>
      </c>
      <c r="BM213" s="57">
        <f>IFERROR(IF(SUM($H$39:BM$39)&lt;=($I15*4),($G71-$G81)*BM$39/($I15*4),0),0)</f>
        <v>2.3052120002768524</v>
      </c>
      <c r="BN213" s="57">
        <f>IFERROR(IF(SUM($H$39:BN$39)&lt;=($I15*4),($G71-$G81)*BN$39/($I15*4),0),0)</f>
        <v>2.3052120002768524</v>
      </c>
      <c r="BO213" s="57">
        <f>IFERROR(IF(SUM($H$39:BO$39)&lt;=($I15*4),($G71-$G81)*BO$39/($I15*4),0),0)</f>
        <v>2.3052120002768524</v>
      </c>
      <c r="BP213" s="57">
        <f>IFERROR(IF(SUM($H$39:BP$39)&lt;=($I15*4),($G71-$G81)*BP$39/($I15*4),0),0)</f>
        <v>2.3052120002768524</v>
      </c>
      <c r="BQ213" s="57">
        <f>IFERROR(IF(SUM($H$39:BQ$39)&lt;=($I15*4),($G71-$G81)*BQ$39/($I15*4),0),0)</f>
        <v>2.3052120002768524</v>
      </c>
      <c r="BR213" s="57">
        <f>IFERROR(IF(SUM($H$39:BR$39)&lt;=($I15*4),($G71-$G81)*BR$39/($I15*4),0),0)</f>
        <v>2.3052120002768524</v>
      </c>
      <c r="BS213" s="57">
        <f>IFERROR(IF(SUM($H$39:BS$39)&lt;=($I15*4),($G71-$G81)*BS$39/($I15*4),0),0)</f>
        <v>2.3052120002768524</v>
      </c>
      <c r="BT213" s="57">
        <f>IFERROR(IF(SUM($H$39:BT$39)&lt;=($I15*4),($G71-$G81)*BT$39/($I15*4),0),0)</f>
        <v>2.3052120002768524</v>
      </c>
      <c r="BU213" s="57">
        <f>IFERROR(IF(SUM($H$39:BU$39)&lt;=($I15*4),($G71-$G81)*BU$39/($I15*4),0),0)</f>
        <v>2.3052120002768524</v>
      </c>
      <c r="BV213" s="57">
        <f>IFERROR(IF(SUM($H$39:BV$39)&lt;=($I15*4),($G71-$G81)*BV$39/($I15*4),0),0)</f>
        <v>2.3052120002768524</v>
      </c>
      <c r="BW213" s="57">
        <f>IFERROR(IF(SUM($H$39:BW$39)&lt;=($I15*4),($G71-$G81)*BW$39/($I15*4),0),0)</f>
        <v>2.3052120002768524</v>
      </c>
      <c r="BX213" s="57">
        <f>IFERROR(IF(SUM($H$39:BX$39)&lt;=($I15*4),($G71-$G81)*BX$39/($I15*4),0),0)</f>
        <v>2.3052120002768524</v>
      </c>
      <c r="BY213" s="57">
        <f>IFERROR(IF(SUM($H$39:BY$39)&lt;=($I15*4),($G71-$G81)*BY$39/($I15*4),0),0)</f>
        <v>2.3052120002768524</v>
      </c>
      <c r="BZ213" s="57">
        <f>IFERROR(IF(SUM($H$39:BZ$39)&lt;=($I15*4),($G71-$G81)*BZ$39/($I15*4),0),0)</f>
        <v>2.3052120002768524</v>
      </c>
      <c r="CA213" s="57">
        <f>IFERROR(IF(SUM($H$39:CA$39)&lt;=($I15*4),($G71-$G81)*CA$39/($I15*4),0),0)</f>
        <v>2.3052120002768524</v>
      </c>
      <c r="CB213" s="57">
        <f>IFERROR(IF(SUM($H$39:CB$39)&lt;=($I15*4),($G71-$G81)*CB$39/($I15*4),0),0)</f>
        <v>2.3052120002768524</v>
      </c>
      <c r="CC213" s="57">
        <f>IFERROR(IF(SUM($H$39:CC$39)&lt;=($I15*4),($G71-$G81)*CC$39/($I15*4),0),0)</f>
        <v>2.3052120002768524</v>
      </c>
      <c r="CD213" s="57">
        <f>IFERROR(IF(SUM($H$39:CD$39)&lt;=($I15*4),($G71-$G81)*CD$39/($I15*4),0),0)</f>
        <v>2.3052120002768524</v>
      </c>
      <c r="CE213" s="57">
        <f>IFERROR(IF(SUM($H$39:CE$39)&lt;=($I15*4),($G71-$G81)*CE$39/($I15*4),0),0)</f>
        <v>2.3052120002768524</v>
      </c>
      <c r="CF213" s="57">
        <f>IFERROR(IF(SUM($H$39:CF$39)&lt;=($I15*4),($G71-$G81)*CF$39/($I15*4),0),0)</f>
        <v>2.3052120002768524</v>
      </c>
      <c r="CG213" s="57">
        <f>IFERROR(IF(SUM($H$39:CG$39)&lt;=($I15*4),($G71-$G81)*CG$39/($I15*4),0),0)</f>
        <v>2.3052120002768524</v>
      </c>
      <c r="CH213" s="57">
        <f>IFERROR(IF(SUM($H$39:CH$39)&lt;=($I15*4),($G71-$G81)*CH$39/($I15*4),0),0)</f>
        <v>2.3052120002768524</v>
      </c>
      <c r="CI213" s="57">
        <f>IFERROR(IF(SUM($H$39:CI$39)&lt;=($I15*4),($G71-$G81)*CI$39/($I15*4),0),0)</f>
        <v>2.3052120002768524</v>
      </c>
      <c r="CJ213" s="57">
        <f>IFERROR(IF(SUM($H$39:CJ$39)&lt;=($I15*4),($G71-$G81)*CJ$39/($I15*4),0),0)</f>
        <v>2.3052120002768524</v>
      </c>
      <c r="CK213" s="57">
        <f>IFERROR(IF(SUM($H$39:CK$39)&lt;=($I15*4),($G71-$G81)*CK$39/($I15*4),0),0)</f>
        <v>2.3052120002768524</v>
      </c>
      <c r="CL213" s="57">
        <f>IFERROR(IF(SUM($H$39:CL$39)&lt;=($I15*4),($G71-$G81)*CL$39/($I15*4),0),0)</f>
        <v>2.3052120002768524</v>
      </c>
      <c r="CM213" s="57">
        <f>IFERROR(IF(SUM($H$39:CM$39)&lt;=($I15*4),($G71-$G81)*CM$39/($I15*4),0),0)</f>
        <v>2.3052120002768524</v>
      </c>
      <c r="CN213" s="57">
        <f>IFERROR(IF(SUM($H$39:CN$39)&lt;=($I15*4),($G71-$G81)*CN$39/($I15*4),0),0)</f>
        <v>2.3052120002768524</v>
      </c>
      <c r="CO213" s="57">
        <f>IFERROR(IF(SUM($H$39:CO$39)&lt;=($I15*4),($G71-$G81)*CO$39/($I15*4),0),0)</f>
        <v>2.3052120002768524</v>
      </c>
      <c r="CP213" s="57">
        <f>IFERROR(IF(SUM($H$39:CP$39)&lt;=($I15*4),($G71-$G81)*CP$39/($I15*4),0),0)</f>
        <v>2.3052120002768524</v>
      </c>
      <c r="CQ213" s="57">
        <f>IFERROR(IF(SUM($H$39:CQ$39)&lt;=($I15*4),($G71-$G81)*CQ$39/($I15*4),0),0)</f>
        <v>2.3052120002768524</v>
      </c>
      <c r="CR213" s="57">
        <f>IFERROR(IF(SUM($H$39:CR$39)&lt;=($I15*4),($G71-$G81)*CR$39/($I15*4),0),0)</f>
        <v>2.3052120002768524</v>
      </c>
      <c r="CS213" s="57">
        <f>IFERROR(IF(SUM($H$39:CS$39)&lt;=($I15*4),($G71-$G81)*CS$39/($I15*4),0),0)</f>
        <v>2.3052120002768524</v>
      </c>
      <c r="CT213" s="57">
        <f>IFERROR(IF(SUM($H$39:CT$39)&lt;=($I15*4),($G71-$G81)*CT$39/($I15*4),0),0)</f>
        <v>2.3052120002768524</v>
      </c>
      <c r="CU213" s="57">
        <f>IFERROR(IF(SUM($H$39:CU$39)&lt;=($I15*4),($G71-$G81)*CU$39/($I15*4),0),0)</f>
        <v>2.3052120002768524</v>
      </c>
      <c r="CV213" s="57">
        <f>IFERROR(IF(SUM($H$39:CV$39)&lt;=($I15*4),($G71-$G81)*CV$39/($I15*4),0),0)</f>
        <v>2.3052120002768524</v>
      </c>
      <c r="CW213" s="57">
        <f>IFERROR(IF(SUM($H$39:CW$39)&lt;=($I15*4),($G71-$G81)*CW$39/($I15*4),0),0)</f>
        <v>2.3052120002768524</v>
      </c>
      <c r="CX213" s="57">
        <f>IFERROR(IF(SUM($H$39:CX$39)&lt;=($I15*4),($G71-$G81)*CX$39/($I15*4),0),0)</f>
        <v>2.3052120002768524</v>
      </c>
      <c r="CY213" s="57">
        <f>IFERROR(IF(SUM($H$39:CY$39)&lt;=($I15*4),($G71-$G81)*CY$39/($I15*4),0),0)</f>
        <v>2.3052120002768524</v>
      </c>
      <c r="CZ213" s="57">
        <f>IFERROR(IF(SUM($H$39:CZ$39)&lt;=($I15*4),($G71-$G81)*CZ$39/($I15*4),0),0)</f>
        <v>2.3052120002768524</v>
      </c>
      <c r="DA213" s="57">
        <f>IFERROR(IF(SUM($H$39:DA$39)&lt;=($I15*4),($G71-$G81)*DA$39/($I15*4),0),0)</f>
        <v>2.3052120002768524</v>
      </c>
      <c r="DB213" s="57">
        <f>IFERROR(IF(SUM($H$39:DB$39)&lt;=($I15*4),($G71-$G81)*DB$39/($I15*4),0),0)</f>
        <v>2.3052120002768524</v>
      </c>
      <c r="DC213" s="57">
        <f>IFERROR(IF(SUM($H$39:DC$39)&lt;=($I15*4),($G71-$G81)*DC$39/($I15*4),0),0)</f>
        <v>2.3052120002768524</v>
      </c>
      <c r="DD213" s="57">
        <f>IFERROR(IF(SUM($H$39:DD$39)&lt;=($I15*4),($G71-$G81)*DD$39/($I15*4),0),0)</f>
        <v>2.3052120002768524</v>
      </c>
      <c r="DE213" s="57">
        <f>IFERROR(IF(SUM($H$39:DE$39)&lt;=($I15*4),($G71-$G81)*DE$39/($I15*4),0),0)</f>
        <v>2.3052120002768524</v>
      </c>
      <c r="DF213" s="57">
        <f>IFERROR(IF(SUM($H$39:DF$39)&lt;=($I15*4),($G71-$G81)*DF$39/($I15*4),0),0)</f>
        <v>2.3052120002768524</v>
      </c>
      <c r="DG213" s="57">
        <f>IFERROR(IF(SUM($H$39:DG$39)&lt;=($I15*4),($G71-$G81)*DG$39/($I15*4),0),0)</f>
        <v>2.3052120002768524</v>
      </c>
      <c r="DH213" s="57">
        <f>IFERROR(IF(SUM($H$39:DH$39)&lt;=($I15*4),($G71-$G81)*DH$39/($I15*4),0),0)</f>
        <v>2.3052120002768524</v>
      </c>
      <c r="DI213" s="57">
        <f>IFERROR(IF(SUM($H$39:DI$39)&lt;=($I15*4),($G71-$G81)*DI$39/($I15*4),0),0)</f>
        <v>2.3052120002768524</v>
      </c>
      <c r="DJ213" s="57">
        <f>IFERROR(IF(SUM($H$39:DJ$39)&lt;=($I15*4),($G71-$G81)*DJ$39/($I15*4),0),0)</f>
        <v>2.3052120002768524</v>
      </c>
      <c r="DK213" s="57">
        <f>IFERROR(IF(SUM($H$39:DK$39)&lt;=($I15*4),($G71-$G81)*DK$39/($I15*4),0),0)</f>
        <v>2.3052120002768524</v>
      </c>
      <c r="DL213" s="57">
        <f>IFERROR(IF(SUM($H$39:DL$39)&lt;=($I15*4),($G71-$G81)*DL$39/($I15*4),0),0)</f>
        <v>2.3052120002768524</v>
      </c>
      <c r="DM213" s="57">
        <f>IFERROR(IF(SUM($H$39:DM$39)&lt;=($I15*4),($G71-$G81)*DM$39/($I15*4),0),0)</f>
        <v>2.3052120002768524</v>
      </c>
      <c r="DN213" s="57">
        <f>IFERROR(IF(SUM($H$39:DN$39)&lt;=($I15*4),($G71-$G81)*DN$39/($I15*4),0),0)</f>
        <v>2.3052120002768524</v>
      </c>
      <c r="DO213" s="57">
        <f>IFERROR(IF(SUM($H$39:DO$39)&lt;=($I15*4),($G71-$G81)*DO$39/($I15*4),0),0)</f>
        <v>2.3052120002768524</v>
      </c>
      <c r="DP213" s="57">
        <f>IFERROR(IF(SUM($H$39:DP$39)&lt;=($I15*4),($G71-$G81)*DP$39/($I15*4),0),0)</f>
        <v>2.3052120002768524</v>
      </c>
      <c r="DQ213" s="57">
        <f>IFERROR(IF(SUM($H$39:DQ$39)&lt;=($I15*4),($G71-$G81)*DQ$39/($I15*4),0),0)</f>
        <v>2.3052120002768524</v>
      </c>
      <c r="DR213" s="57">
        <f>IFERROR(IF(SUM($H$39:DR$39)&lt;=($I15*4),($G71-$G81)*DR$39/($I15*4),0),0)</f>
        <v>2.3052120002768524</v>
      </c>
      <c r="DS213" s="57">
        <f>IFERROR(IF(SUM($H$39:DS$39)&lt;=($I15*4),($G71-$G81)*DS$39/($I15*4),0),0)</f>
        <v>2.3052120002768524</v>
      </c>
    </row>
    <row r="214" spans="2:123" x14ac:dyDescent="0.3">
      <c r="D214" s="12" t="str">
        <f t="shared" si="217"/>
        <v>Financing costs</v>
      </c>
      <c r="F214" s="51" t="str">
        <f t="shared" si="216"/>
        <v>INR Mn</v>
      </c>
      <c r="G214" s="60">
        <f>SUM(H214:DS214)</f>
        <v>78.418864584617495</v>
      </c>
      <c r="H214" s="57">
        <f>IFERROR(IF(SUM($H$39:H$39)&lt;=($I16*4),($G72-$G82)*H$39/($I16*4),0),0)</f>
        <v>0</v>
      </c>
      <c r="I214" s="57">
        <f>IFERROR(IF(SUM($H$39:I$39)&lt;=($I16*4),($G72-$G82)*I$39/($I16*4),0),0)</f>
        <v>0</v>
      </c>
      <c r="J214" s="57">
        <f>IFERROR(IF(SUM($H$39:J$39)&lt;=($I16*4),($G72-$G82)*J$39/($I16*4),0),0)</f>
        <v>0</v>
      </c>
      <c r="K214" s="57">
        <f>IFERROR(IF(SUM($H$39:K$39)&lt;=($I16*4),($G72-$G82)*K$39/($I16*4),0),0)</f>
        <v>0</v>
      </c>
      <c r="L214" s="57">
        <f>IFERROR(IF(SUM($H$39:L$39)&lt;=($I16*4),($G72-$G82)*L$39/($I16*4),0),0)</f>
        <v>0</v>
      </c>
      <c r="M214" s="57">
        <f>IFERROR(IF(SUM($H$39:M$39)&lt;=($I16*4),($G72-$G82)*M$39/($I16*4),0),0)</f>
        <v>0</v>
      </c>
      <c r="N214" s="57">
        <f>IFERROR(IF(SUM($H$39:N$39)&lt;=($I16*4),($G72-$G82)*N$39/($I16*4),0),0)</f>
        <v>0</v>
      </c>
      <c r="O214" s="57">
        <f>IFERROR(IF(SUM($H$39:O$39)&lt;=($I16*4),($G72-$G82)*O$39/($I16*4),0),0)</f>
        <v>0.71943912462951953</v>
      </c>
      <c r="P214" s="57">
        <f>IFERROR(IF(SUM($H$39:P$39)&lt;=($I16*4),($G72-$G82)*P$39/($I16*4),0),0)</f>
        <v>0.71943912462951953</v>
      </c>
      <c r="Q214" s="57">
        <f>IFERROR(IF(SUM($H$39:Q$39)&lt;=($I16*4),($G72-$G82)*Q$39/($I16*4),0),0)</f>
        <v>0.71943912462951953</v>
      </c>
      <c r="R214" s="57">
        <f>IFERROR(IF(SUM($H$39:R$39)&lt;=($I16*4),($G72-$G82)*R$39/($I16*4),0),0)</f>
        <v>0.71943912462951953</v>
      </c>
      <c r="S214" s="57">
        <f>IFERROR(IF(SUM($H$39:S$39)&lt;=($I16*4),($G72-$G82)*S$39/($I16*4),0),0)</f>
        <v>0.71943912462951953</v>
      </c>
      <c r="T214" s="57">
        <f>IFERROR(IF(SUM($H$39:T$39)&lt;=($I16*4),($G72-$G82)*T$39/($I16*4),0),0)</f>
        <v>0.71943912462951953</v>
      </c>
      <c r="U214" s="57">
        <f>IFERROR(IF(SUM($H$39:U$39)&lt;=($I16*4),($G72-$G82)*U$39/($I16*4),0),0)</f>
        <v>0.71943912462951953</v>
      </c>
      <c r="V214" s="57">
        <f>IFERROR(IF(SUM($H$39:V$39)&lt;=($I16*4),($G72-$G82)*V$39/($I16*4),0),0)</f>
        <v>0.71943912462951953</v>
      </c>
      <c r="W214" s="57">
        <f>IFERROR(IF(SUM($H$39:W$39)&lt;=($I16*4),($G72-$G82)*W$39/($I16*4),0),0)</f>
        <v>0.71943912462951953</v>
      </c>
      <c r="X214" s="57">
        <f>IFERROR(IF(SUM($H$39:X$39)&lt;=($I16*4),($G72-$G82)*X$39/($I16*4),0),0)</f>
        <v>0.71943912462951953</v>
      </c>
      <c r="Y214" s="57">
        <f>IFERROR(IF(SUM($H$39:Y$39)&lt;=($I16*4),($G72-$G82)*Y$39/($I16*4),0),0)</f>
        <v>0.71943912462951953</v>
      </c>
      <c r="Z214" s="57">
        <f>IFERROR(IF(SUM($H$39:Z$39)&lt;=($I16*4),($G72-$G82)*Z$39/($I16*4),0),0)</f>
        <v>0.71943912462951953</v>
      </c>
      <c r="AA214" s="57">
        <f>IFERROR(IF(SUM($H$39:AA$39)&lt;=($I16*4),($G72-$G82)*AA$39/($I16*4),0),0)</f>
        <v>0.71943912462951953</v>
      </c>
      <c r="AB214" s="57">
        <f>IFERROR(IF(SUM($H$39:AB$39)&lt;=($I16*4),($G72-$G82)*AB$39/($I16*4),0),0)</f>
        <v>0.71943912462951953</v>
      </c>
      <c r="AC214" s="57">
        <f>IFERROR(IF(SUM($H$39:AC$39)&lt;=($I16*4),($G72-$G82)*AC$39/($I16*4),0),0)</f>
        <v>0.71943912462951953</v>
      </c>
      <c r="AD214" s="57">
        <f>IFERROR(IF(SUM($H$39:AD$39)&lt;=($I16*4),($G72-$G82)*AD$39/($I16*4),0),0)</f>
        <v>0.71943912462951953</v>
      </c>
      <c r="AE214" s="57">
        <f>IFERROR(IF(SUM($H$39:AE$39)&lt;=($I16*4),($G72-$G82)*AE$39/($I16*4),0),0)</f>
        <v>0.71943912462951953</v>
      </c>
      <c r="AF214" s="57">
        <f>IFERROR(IF(SUM($H$39:AF$39)&lt;=($I16*4),($G72-$G82)*AF$39/($I16*4),0),0)</f>
        <v>0.71943912462951953</v>
      </c>
      <c r="AG214" s="57">
        <f>IFERROR(IF(SUM($H$39:AG$39)&lt;=($I16*4),($G72-$G82)*AG$39/($I16*4),0),0)</f>
        <v>0.71943912462951953</v>
      </c>
      <c r="AH214" s="57">
        <f>IFERROR(IF(SUM($H$39:AH$39)&lt;=($I16*4),($G72-$G82)*AH$39/($I16*4),0),0)</f>
        <v>0.71943912462951953</v>
      </c>
      <c r="AI214" s="57">
        <f>IFERROR(IF(SUM($H$39:AI$39)&lt;=($I16*4),($G72-$G82)*AI$39/($I16*4),0),0)</f>
        <v>0.71943912462951953</v>
      </c>
      <c r="AJ214" s="57">
        <f>IFERROR(IF(SUM($H$39:AJ$39)&lt;=($I16*4),($G72-$G82)*AJ$39/($I16*4),0),0)</f>
        <v>0.71943912462951953</v>
      </c>
      <c r="AK214" s="57">
        <f>IFERROR(IF(SUM($H$39:AK$39)&lt;=($I16*4),($G72-$G82)*AK$39/($I16*4),0),0)</f>
        <v>0.71943912462951953</v>
      </c>
      <c r="AL214" s="57">
        <f>IFERROR(IF(SUM($H$39:AL$39)&lt;=($I16*4),($G72-$G82)*AL$39/($I16*4),0),0)</f>
        <v>0.71943912462951953</v>
      </c>
      <c r="AM214" s="57">
        <f>IFERROR(IF(SUM($H$39:AM$39)&lt;=($I16*4),($G72-$G82)*AM$39/($I16*4),0),0)</f>
        <v>0.71943912462951953</v>
      </c>
      <c r="AN214" s="57">
        <f>IFERROR(IF(SUM($H$39:AN$39)&lt;=($I16*4),($G72-$G82)*AN$39/($I16*4),0),0)</f>
        <v>0.71943912462951953</v>
      </c>
      <c r="AO214" s="57">
        <f>IFERROR(IF(SUM($H$39:AO$39)&lt;=($I16*4),($G72-$G82)*AO$39/($I16*4),0),0)</f>
        <v>0.71943912462951953</v>
      </c>
      <c r="AP214" s="57">
        <f>IFERROR(IF(SUM($H$39:AP$39)&lt;=($I16*4),($G72-$G82)*AP$39/($I16*4),0),0)</f>
        <v>0.71943912462951953</v>
      </c>
      <c r="AQ214" s="57">
        <f>IFERROR(IF(SUM($H$39:AQ$39)&lt;=($I16*4),($G72-$G82)*AQ$39/($I16*4),0),0)</f>
        <v>0.71943912462951953</v>
      </c>
      <c r="AR214" s="57">
        <f>IFERROR(IF(SUM($H$39:AR$39)&lt;=($I16*4),($G72-$G82)*AR$39/($I16*4),0),0)</f>
        <v>0.71943912462951953</v>
      </c>
      <c r="AS214" s="57">
        <f>IFERROR(IF(SUM($H$39:AS$39)&lt;=($I16*4),($G72-$G82)*AS$39/($I16*4),0),0)</f>
        <v>0.71943912462951953</v>
      </c>
      <c r="AT214" s="57">
        <f>IFERROR(IF(SUM($H$39:AT$39)&lt;=($I16*4),($G72-$G82)*AT$39/($I16*4),0),0)</f>
        <v>0.71943912462951953</v>
      </c>
      <c r="AU214" s="57">
        <f>IFERROR(IF(SUM($H$39:AU$39)&lt;=($I16*4),($G72-$G82)*AU$39/($I16*4),0),0)</f>
        <v>0.71943912462951953</v>
      </c>
      <c r="AV214" s="57">
        <f>IFERROR(IF(SUM($H$39:AV$39)&lt;=($I16*4),($G72-$G82)*AV$39/($I16*4),0),0)</f>
        <v>0.71943912462951953</v>
      </c>
      <c r="AW214" s="57">
        <f>IFERROR(IF(SUM($H$39:AW$39)&lt;=($I16*4),($G72-$G82)*AW$39/($I16*4),0),0)</f>
        <v>0.71943912462951953</v>
      </c>
      <c r="AX214" s="57">
        <f>IFERROR(IF(SUM($H$39:AX$39)&lt;=($I16*4),($G72-$G82)*AX$39/($I16*4),0),0)</f>
        <v>0.71943912462951953</v>
      </c>
      <c r="AY214" s="57">
        <f>IFERROR(IF(SUM($H$39:AY$39)&lt;=($I16*4),($G72-$G82)*AY$39/($I16*4),0),0)</f>
        <v>0.71943912462951953</v>
      </c>
      <c r="AZ214" s="57">
        <f>IFERROR(IF(SUM($H$39:AZ$39)&lt;=($I16*4),($G72-$G82)*AZ$39/($I16*4),0),0)</f>
        <v>0.71943912462951953</v>
      </c>
      <c r="BA214" s="57">
        <f>IFERROR(IF(SUM($H$39:BA$39)&lt;=($I16*4),($G72-$G82)*BA$39/($I16*4),0),0)</f>
        <v>0.71943912462951953</v>
      </c>
      <c r="BB214" s="57">
        <f>IFERROR(IF(SUM($H$39:BB$39)&lt;=($I16*4),($G72-$G82)*BB$39/($I16*4),0),0)</f>
        <v>0.71943912462951953</v>
      </c>
      <c r="BC214" s="57">
        <f>IFERROR(IF(SUM($H$39:BC$39)&lt;=($I16*4),($G72-$G82)*BC$39/($I16*4),0),0)</f>
        <v>0.71943912462951953</v>
      </c>
      <c r="BD214" s="57">
        <f>IFERROR(IF(SUM($H$39:BD$39)&lt;=($I16*4),($G72-$G82)*BD$39/($I16*4),0),0)</f>
        <v>0.71943912462951953</v>
      </c>
      <c r="BE214" s="57">
        <f>IFERROR(IF(SUM($H$39:BE$39)&lt;=($I16*4),($G72-$G82)*BE$39/($I16*4),0),0)</f>
        <v>0.71943912462951953</v>
      </c>
      <c r="BF214" s="57">
        <f>IFERROR(IF(SUM($H$39:BF$39)&lt;=($I16*4),($G72-$G82)*BF$39/($I16*4),0),0)</f>
        <v>0.71943912462951953</v>
      </c>
      <c r="BG214" s="57">
        <f>IFERROR(IF(SUM($H$39:BG$39)&lt;=($I16*4),($G72-$G82)*BG$39/($I16*4),0),0)</f>
        <v>0.71943912462951953</v>
      </c>
      <c r="BH214" s="57">
        <f>IFERROR(IF(SUM($H$39:BH$39)&lt;=($I16*4),($G72-$G82)*BH$39/($I16*4),0),0)</f>
        <v>0.71943912462951953</v>
      </c>
      <c r="BI214" s="57">
        <f>IFERROR(IF(SUM($H$39:BI$39)&lt;=($I16*4),($G72-$G82)*BI$39/($I16*4),0),0)</f>
        <v>0.71943912462951953</v>
      </c>
      <c r="BJ214" s="57">
        <f>IFERROR(IF(SUM($H$39:BJ$39)&lt;=($I16*4),($G72-$G82)*BJ$39/($I16*4),0),0)</f>
        <v>0.71943912462951953</v>
      </c>
      <c r="BK214" s="57">
        <f>IFERROR(IF(SUM($H$39:BK$39)&lt;=($I16*4),($G72-$G82)*BK$39/($I16*4),0),0)</f>
        <v>0.71943912462951953</v>
      </c>
      <c r="BL214" s="57">
        <f>IFERROR(IF(SUM($H$39:BL$39)&lt;=($I16*4),($G72-$G82)*BL$39/($I16*4),0),0)</f>
        <v>0.71943912462951953</v>
      </c>
      <c r="BM214" s="57">
        <f>IFERROR(IF(SUM($H$39:BM$39)&lt;=($I16*4),($G72-$G82)*BM$39/($I16*4),0),0)</f>
        <v>0.71943912462951953</v>
      </c>
      <c r="BN214" s="57">
        <f>IFERROR(IF(SUM($H$39:BN$39)&lt;=($I16*4),($G72-$G82)*BN$39/($I16*4),0),0)</f>
        <v>0.71943912462951953</v>
      </c>
      <c r="BO214" s="57">
        <f>IFERROR(IF(SUM($H$39:BO$39)&lt;=($I16*4),($G72-$G82)*BO$39/($I16*4),0),0)</f>
        <v>0.71943912462951953</v>
      </c>
      <c r="BP214" s="57">
        <f>IFERROR(IF(SUM($H$39:BP$39)&lt;=($I16*4),($G72-$G82)*BP$39/($I16*4),0),0)</f>
        <v>0.71943912462951953</v>
      </c>
      <c r="BQ214" s="57">
        <f>IFERROR(IF(SUM($H$39:BQ$39)&lt;=($I16*4),($G72-$G82)*BQ$39/($I16*4),0),0)</f>
        <v>0.71943912462951953</v>
      </c>
      <c r="BR214" s="57">
        <f>IFERROR(IF(SUM($H$39:BR$39)&lt;=($I16*4),($G72-$G82)*BR$39/($I16*4),0),0)</f>
        <v>0.71943912462951953</v>
      </c>
      <c r="BS214" s="57">
        <f>IFERROR(IF(SUM($H$39:BS$39)&lt;=($I16*4),($G72-$G82)*BS$39/($I16*4),0),0)</f>
        <v>0.71943912462951953</v>
      </c>
      <c r="BT214" s="57">
        <f>IFERROR(IF(SUM($H$39:BT$39)&lt;=($I16*4),($G72-$G82)*BT$39/($I16*4),0),0)</f>
        <v>0.71943912462951953</v>
      </c>
      <c r="BU214" s="57">
        <f>IFERROR(IF(SUM($H$39:BU$39)&lt;=($I16*4),($G72-$G82)*BU$39/($I16*4),0),0)</f>
        <v>0.71943912462951953</v>
      </c>
      <c r="BV214" s="57">
        <f>IFERROR(IF(SUM($H$39:BV$39)&lt;=($I16*4),($G72-$G82)*BV$39/($I16*4),0),0)</f>
        <v>0.71943912462951953</v>
      </c>
      <c r="BW214" s="57">
        <f>IFERROR(IF(SUM($H$39:BW$39)&lt;=($I16*4),($G72-$G82)*BW$39/($I16*4),0),0)</f>
        <v>0.71943912462951953</v>
      </c>
      <c r="BX214" s="57">
        <f>IFERROR(IF(SUM($H$39:BX$39)&lt;=($I16*4),($G72-$G82)*BX$39/($I16*4),0),0)</f>
        <v>0.71943912462951953</v>
      </c>
      <c r="BY214" s="57">
        <f>IFERROR(IF(SUM($H$39:BY$39)&lt;=($I16*4),($G72-$G82)*BY$39/($I16*4),0),0)</f>
        <v>0.71943912462951953</v>
      </c>
      <c r="BZ214" s="57">
        <f>IFERROR(IF(SUM($H$39:BZ$39)&lt;=($I16*4),($G72-$G82)*BZ$39/($I16*4),0),0)</f>
        <v>0.71943912462951953</v>
      </c>
      <c r="CA214" s="57">
        <f>IFERROR(IF(SUM($H$39:CA$39)&lt;=($I16*4),($G72-$G82)*CA$39/($I16*4),0),0)</f>
        <v>0.71943912462951953</v>
      </c>
      <c r="CB214" s="57">
        <f>IFERROR(IF(SUM($H$39:CB$39)&lt;=($I16*4),($G72-$G82)*CB$39/($I16*4),0),0)</f>
        <v>0.71943912462951953</v>
      </c>
      <c r="CC214" s="57">
        <f>IFERROR(IF(SUM($H$39:CC$39)&lt;=($I16*4),($G72-$G82)*CC$39/($I16*4),0),0)</f>
        <v>0.71943912462951953</v>
      </c>
      <c r="CD214" s="57">
        <f>IFERROR(IF(SUM($H$39:CD$39)&lt;=($I16*4),($G72-$G82)*CD$39/($I16*4),0),0)</f>
        <v>0.71943912462951953</v>
      </c>
      <c r="CE214" s="57">
        <f>IFERROR(IF(SUM($H$39:CE$39)&lt;=($I16*4),($G72-$G82)*CE$39/($I16*4),0),0)</f>
        <v>0.71943912462951953</v>
      </c>
      <c r="CF214" s="57">
        <f>IFERROR(IF(SUM($H$39:CF$39)&lt;=($I16*4),($G72-$G82)*CF$39/($I16*4),0),0)</f>
        <v>0.71943912462951953</v>
      </c>
      <c r="CG214" s="57">
        <f>IFERROR(IF(SUM($H$39:CG$39)&lt;=($I16*4),($G72-$G82)*CG$39/($I16*4),0),0)</f>
        <v>0.71943912462951953</v>
      </c>
      <c r="CH214" s="57">
        <f>IFERROR(IF(SUM($H$39:CH$39)&lt;=($I16*4),($G72-$G82)*CH$39/($I16*4),0),0)</f>
        <v>0.71943912462951953</v>
      </c>
      <c r="CI214" s="57">
        <f>IFERROR(IF(SUM($H$39:CI$39)&lt;=($I16*4),($G72-$G82)*CI$39/($I16*4),0),0)</f>
        <v>0.71943912462951953</v>
      </c>
      <c r="CJ214" s="57">
        <f>IFERROR(IF(SUM($H$39:CJ$39)&lt;=($I16*4),($G72-$G82)*CJ$39/($I16*4),0),0)</f>
        <v>0.71943912462951953</v>
      </c>
      <c r="CK214" s="57">
        <f>IFERROR(IF(SUM($H$39:CK$39)&lt;=($I16*4),($G72-$G82)*CK$39/($I16*4),0),0)</f>
        <v>0.71943912462951953</v>
      </c>
      <c r="CL214" s="57">
        <f>IFERROR(IF(SUM($H$39:CL$39)&lt;=($I16*4),($G72-$G82)*CL$39/($I16*4),0),0)</f>
        <v>0.71943912462951953</v>
      </c>
      <c r="CM214" s="57">
        <f>IFERROR(IF(SUM($H$39:CM$39)&lt;=($I16*4),($G72-$G82)*CM$39/($I16*4),0),0)</f>
        <v>0.71943912462951953</v>
      </c>
      <c r="CN214" s="57">
        <f>IFERROR(IF(SUM($H$39:CN$39)&lt;=($I16*4),($G72-$G82)*CN$39/($I16*4),0),0)</f>
        <v>0.71943912462951953</v>
      </c>
      <c r="CO214" s="57">
        <f>IFERROR(IF(SUM($H$39:CO$39)&lt;=($I16*4),($G72-$G82)*CO$39/($I16*4),0),0)</f>
        <v>0.71943912462951953</v>
      </c>
      <c r="CP214" s="57">
        <f>IFERROR(IF(SUM($H$39:CP$39)&lt;=($I16*4),($G72-$G82)*CP$39/($I16*4),0),0)</f>
        <v>0.71943912462951953</v>
      </c>
      <c r="CQ214" s="57">
        <f>IFERROR(IF(SUM($H$39:CQ$39)&lt;=($I16*4),($G72-$G82)*CQ$39/($I16*4),0),0)</f>
        <v>0.71943912462951953</v>
      </c>
      <c r="CR214" s="57">
        <f>IFERROR(IF(SUM($H$39:CR$39)&lt;=($I16*4),($G72-$G82)*CR$39/($I16*4),0),0)</f>
        <v>0.71943912462951953</v>
      </c>
      <c r="CS214" s="57">
        <f>IFERROR(IF(SUM($H$39:CS$39)&lt;=($I16*4),($G72-$G82)*CS$39/($I16*4),0),0)</f>
        <v>0.71943912462951953</v>
      </c>
      <c r="CT214" s="57">
        <f>IFERROR(IF(SUM($H$39:CT$39)&lt;=($I16*4),($G72-$G82)*CT$39/($I16*4),0),0)</f>
        <v>0.71943912462951953</v>
      </c>
      <c r="CU214" s="57">
        <f>IFERROR(IF(SUM($H$39:CU$39)&lt;=($I16*4),($G72-$G82)*CU$39/($I16*4),0),0)</f>
        <v>0.71943912462951953</v>
      </c>
      <c r="CV214" s="57">
        <f>IFERROR(IF(SUM($H$39:CV$39)&lt;=($I16*4),($G72-$G82)*CV$39/($I16*4),0),0)</f>
        <v>0.71943912462951953</v>
      </c>
      <c r="CW214" s="57">
        <f>IFERROR(IF(SUM($H$39:CW$39)&lt;=($I16*4),($G72-$G82)*CW$39/($I16*4),0),0)</f>
        <v>0.71943912462951953</v>
      </c>
      <c r="CX214" s="57">
        <f>IFERROR(IF(SUM($H$39:CX$39)&lt;=($I16*4),($G72-$G82)*CX$39/($I16*4),0),0)</f>
        <v>0.71943912462951953</v>
      </c>
      <c r="CY214" s="57">
        <f>IFERROR(IF(SUM($H$39:CY$39)&lt;=($I16*4),($G72-$G82)*CY$39/($I16*4),0),0)</f>
        <v>0.71943912462951953</v>
      </c>
      <c r="CZ214" s="57">
        <f>IFERROR(IF(SUM($H$39:CZ$39)&lt;=($I16*4),($G72-$G82)*CZ$39/($I16*4),0),0)</f>
        <v>0.71943912462951953</v>
      </c>
      <c r="DA214" s="57">
        <f>IFERROR(IF(SUM($H$39:DA$39)&lt;=($I16*4),($G72-$G82)*DA$39/($I16*4),0),0)</f>
        <v>0.71943912462951953</v>
      </c>
      <c r="DB214" s="57">
        <f>IFERROR(IF(SUM($H$39:DB$39)&lt;=($I16*4),($G72-$G82)*DB$39/($I16*4),0),0)</f>
        <v>0.71943912462951953</v>
      </c>
      <c r="DC214" s="57">
        <f>IFERROR(IF(SUM($H$39:DC$39)&lt;=($I16*4),($G72-$G82)*DC$39/($I16*4),0),0)</f>
        <v>0.71943912462951953</v>
      </c>
      <c r="DD214" s="57">
        <f>IFERROR(IF(SUM($H$39:DD$39)&lt;=($I16*4),($G72-$G82)*DD$39/($I16*4),0),0)</f>
        <v>0.71943912462951953</v>
      </c>
      <c r="DE214" s="57">
        <f>IFERROR(IF(SUM($H$39:DE$39)&lt;=($I16*4),($G72-$G82)*DE$39/($I16*4),0),0)</f>
        <v>0.71943912462951953</v>
      </c>
      <c r="DF214" s="57">
        <f>IFERROR(IF(SUM($H$39:DF$39)&lt;=($I16*4),($G72-$G82)*DF$39/($I16*4),0),0)</f>
        <v>0.71943912462951953</v>
      </c>
      <c r="DG214" s="57">
        <f>IFERROR(IF(SUM($H$39:DG$39)&lt;=($I16*4),($G72-$G82)*DG$39/($I16*4),0),0)</f>
        <v>0.71943912462951953</v>
      </c>
      <c r="DH214" s="57">
        <f>IFERROR(IF(SUM($H$39:DH$39)&lt;=($I16*4),($G72-$G82)*DH$39/($I16*4),0),0)</f>
        <v>0.71943912462951953</v>
      </c>
      <c r="DI214" s="57">
        <f>IFERROR(IF(SUM($H$39:DI$39)&lt;=($I16*4),($G72-$G82)*DI$39/($I16*4),0),0)</f>
        <v>0.71943912462951953</v>
      </c>
      <c r="DJ214" s="57">
        <f>IFERROR(IF(SUM($H$39:DJ$39)&lt;=($I16*4),($G72-$G82)*DJ$39/($I16*4),0),0)</f>
        <v>0.71943912462951953</v>
      </c>
      <c r="DK214" s="57">
        <f>IFERROR(IF(SUM($H$39:DK$39)&lt;=($I16*4),($G72-$G82)*DK$39/($I16*4),0),0)</f>
        <v>0.71943912462951953</v>
      </c>
      <c r="DL214" s="57">
        <f>IFERROR(IF(SUM($H$39:DL$39)&lt;=($I16*4),($G72-$G82)*DL$39/($I16*4),0),0)</f>
        <v>0.71943912462951953</v>
      </c>
      <c r="DM214" s="57">
        <f>IFERROR(IF(SUM($H$39:DM$39)&lt;=($I16*4),($G72-$G82)*DM$39/($I16*4),0),0)</f>
        <v>0.71943912462951953</v>
      </c>
      <c r="DN214" s="57">
        <f>IFERROR(IF(SUM($H$39:DN$39)&lt;=($I16*4),($G72-$G82)*DN$39/($I16*4),0),0)</f>
        <v>0.71943912462951953</v>
      </c>
      <c r="DO214" s="57">
        <f>IFERROR(IF(SUM($H$39:DO$39)&lt;=($I16*4),($G72-$G82)*DO$39/($I16*4),0),0)</f>
        <v>0.71943912462951953</v>
      </c>
      <c r="DP214" s="57">
        <f>IFERROR(IF(SUM($H$39:DP$39)&lt;=($I16*4),($G72-$G82)*DP$39/($I16*4),0),0)</f>
        <v>0.71943912462951953</v>
      </c>
      <c r="DQ214" s="57">
        <f>IFERROR(IF(SUM($H$39:DQ$39)&lt;=($I16*4),($G72-$G82)*DQ$39/($I16*4),0),0)</f>
        <v>0.71943912462951953</v>
      </c>
      <c r="DR214" s="57">
        <f>IFERROR(IF(SUM($H$39:DR$39)&lt;=($I16*4),($G72-$G82)*DR$39/($I16*4),0),0)</f>
        <v>0.71943912462951953</v>
      </c>
      <c r="DS214" s="57">
        <f>IFERROR(IF(SUM($H$39:DS$39)&lt;=($I16*4),($G72-$G82)*DS$39/($I16*4),0),0)</f>
        <v>0.71943912462951953</v>
      </c>
    </row>
    <row r="215" spans="2:123" x14ac:dyDescent="0.3"/>
    <row r="216" spans="2:123" ht="14.5" thickBot="1" x14ac:dyDescent="0.35">
      <c r="D216" s="61" t="s">
        <v>101</v>
      </c>
      <c r="E216" s="61"/>
      <c r="F216" s="62" t="str">
        <f>F212</f>
        <v>INR Mn</v>
      </c>
      <c r="G216" s="62"/>
      <c r="H216" s="63">
        <f t="shared" ref="H216:AM216" si="218">SUM(H209:H215)</f>
        <v>0</v>
      </c>
      <c r="I216" s="63">
        <f t="shared" si="218"/>
        <v>0</v>
      </c>
      <c r="J216" s="63">
        <f t="shared" si="218"/>
        <v>0</v>
      </c>
      <c r="K216" s="63">
        <f t="shared" si="218"/>
        <v>0</v>
      </c>
      <c r="L216" s="63">
        <f t="shared" si="218"/>
        <v>0</v>
      </c>
      <c r="M216" s="63">
        <f t="shared" si="218"/>
        <v>0</v>
      </c>
      <c r="N216" s="63">
        <f t="shared" si="218"/>
        <v>0</v>
      </c>
      <c r="O216" s="63">
        <f t="shared" si="218"/>
        <v>155.4474727338966</v>
      </c>
      <c r="P216" s="63">
        <f t="shared" si="218"/>
        <v>155.4474727338966</v>
      </c>
      <c r="Q216" s="63">
        <f t="shared" si="218"/>
        <v>155.4474727338966</v>
      </c>
      <c r="R216" s="63">
        <f t="shared" si="218"/>
        <v>155.4474727338966</v>
      </c>
      <c r="S216" s="63">
        <f t="shared" si="218"/>
        <v>155.4474727338966</v>
      </c>
      <c r="T216" s="63">
        <f t="shared" si="218"/>
        <v>155.4474727338966</v>
      </c>
      <c r="U216" s="63">
        <f t="shared" si="218"/>
        <v>155.4474727338966</v>
      </c>
      <c r="V216" s="63">
        <f t="shared" si="218"/>
        <v>155.4474727338966</v>
      </c>
      <c r="W216" s="63">
        <f t="shared" si="218"/>
        <v>155.4474727338966</v>
      </c>
      <c r="X216" s="63">
        <f t="shared" si="218"/>
        <v>155.4474727338966</v>
      </c>
      <c r="Y216" s="63">
        <f t="shared" si="218"/>
        <v>155.4474727338966</v>
      </c>
      <c r="Z216" s="63">
        <f t="shared" si="218"/>
        <v>155.4474727338966</v>
      </c>
      <c r="AA216" s="63">
        <f t="shared" si="218"/>
        <v>155.4474727338966</v>
      </c>
      <c r="AB216" s="63">
        <f t="shared" si="218"/>
        <v>155.4474727338966</v>
      </c>
      <c r="AC216" s="63">
        <f t="shared" si="218"/>
        <v>155.4474727338966</v>
      </c>
      <c r="AD216" s="63">
        <f t="shared" si="218"/>
        <v>155.4474727338966</v>
      </c>
      <c r="AE216" s="63">
        <f t="shared" si="218"/>
        <v>155.4474727338966</v>
      </c>
      <c r="AF216" s="63">
        <f t="shared" si="218"/>
        <v>155.4474727338966</v>
      </c>
      <c r="AG216" s="63">
        <f t="shared" si="218"/>
        <v>155.4474727338966</v>
      </c>
      <c r="AH216" s="63">
        <f t="shared" si="218"/>
        <v>155.4474727338966</v>
      </c>
      <c r="AI216" s="63">
        <f t="shared" si="218"/>
        <v>155.4474727338966</v>
      </c>
      <c r="AJ216" s="63">
        <f t="shared" si="218"/>
        <v>155.4474727338966</v>
      </c>
      <c r="AK216" s="63">
        <f t="shared" si="218"/>
        <v>155.4474727338966</v>
      </c>
      <c r="AL216" s="63">
        <f t="shared" si="218"/>
        <v>155.4474727338966</v>
      </c>
      <c r="AM216" s="63">
        <f t="shared" si="218"/>
        <v>155.4474727338966</v>
      </c>
      <c r="AN216" s="63">
        <f t="shared" ref="AN216:BS216" si="219">SUM(AN209:AN215)</f>
        <v>155.4474727338966</v>
      </c>
      <c r="AO216" s="63">
        <f t="shared" si="219"/>
        <v>155.4474727338966</v>
      </c>
      <c r="AP216" s="63">
        <f t="shared" si="219"/>
        <v>155.4474727338966</v>
      </c>
      <c r="AQ216" s="63">
        <f t="shared" si="219"/>
        <v>155.4474727338966</v>
      </c>
      <c r="AR216" s="63">
        <f t="shared" si="219"/>
        <v>155.4474727338966</v>
      </c>
      <c r="AS216" s="63">
        <f t="shared" si="219"/>
        <v>155.4474727338966</v>
      </c>
      <c r="AT216" s="63">
        <f t="shared" si="219"/>
        <v>155.4474727338966</v>
      </c>
      <c r="AU216" s="63">
        <f t="shared" si="219"/>
        <v>155.4474727338966</v>
      </c>
      <c r="AV216" s="63">
        <f t="shared" si="219"/>
        <v>155.4474727338966</v>
      </c>
      <c r="AW216" s="63">
        <f t="shared" si="219"/>
        <v>155.4474727338966</v>
      </c>
      <c r="AX216" s="63">
        <f t="shared" si="219"/>
        <v>155.4474727338966</v>
      </c>
      <c r="AY216" s="63">
        <f t="shared" si="219"/>
        <v>155.4474727338966</v>
      </c>
      <c r="AZ216" s="63">
        <f t="shared" si="219"/>
        <v>155.4474727338966</v>
      </c>
      <c r="BA216" s="63">
        <f t="shared" si="219"/>
        <v>155.4474727338966</v>
      </c>
      <c r="BB216" s="63">
        <f t="shared" si="219"/>
        <v>155.4474727338966</v>
      </c>
      <c r="BC216" s="63">
        <f t="shared" si="219"/>
        <v>155.4474727338966</v>
      </c>
      <c r="BD216" s="63">
        <f t="shared" si="219"/>
        <v>155.4474727338966</v>
      </c>
      <c r="BE216" s="63">
        <f t="shared" si="219"/>
        <v>155.4474727338966</v>
      </c>
      <c r="BF216" s="63">
        <f t="shared" si="219"/>
        <v>155.4474727338966</v>
      </c>
      <c r="BG216" s="63">
        <f t="shared" si="219"/>
        <v>155.4474727338966</v>
      </c>
      <c r="BH216" s="63">
        <f t="shared" si="219"/>
        <v>155.4474727338966</v>
      </c>
      <c r="BI216" s="63">
        <f t="shared" si="219"/>
        <v>155.4474727338966</v>
      </c>
      <c r="BJ216" s="63">
        <f t="shared" si="219"/>
        <v>155.4474727338966</v>
      </c>
      <c r="BK216" s="63">
        <f t="shared" si="219"/>
        <v>155.4474727338966</v>
      </c>
      <c r="BL216" s="63">
        <f t="shared" si="219"/>
        <v>155.4474727338966</v>
      </c>
      <c r="BM216" s="63">
        <f t="shared" si="219"/>
        <v>155.4474727338966</v>
      </c>
      <c r="BN216" s="63">
        <f t="shared" si="219"/>
        <v>155.4474727338966</v>
      </c>
      <c r="BO216" s="63">
        <f t="shared" si="219"/>
        <v>155.4474727338966</v>
      </c>
      <c r="BP216" s="63">
        <f t="shared" si="219"/>
        <v>155.4474727338966</v>
      </c>
      <c r="BQ216" s="63">
        <f t="shared" si="219"/>
        <v>155.4474727338966</v>
      </c>
      <c r="BR216" s="63">
        <f t="shared" si="219"/>
        <v>155.4474727338966</v>
      </c>
      <c r="BS216" s="63">
        <f t="shared" si="219"/>
        <v>155.4474727338966</v>
      </c>
      <c r="BT216" s="63">
        <f t="shared" ref="BT216:CY216" si="220">SUM(BT209:BT215)</f>
        <v>155.4474727338966</v>
      </c>
      <c r="BU216" s="63">
        <f t="shared" si="220"/>
        <v>155.4474727338966</v>
      </c>
      <c r="BV216" s="63">
        <f t="shared" si="220"/>
        <v>155.4474727338966</v>
      </c>
      <c r="BW216" s="63">
        <f t="shared" si="220"/>
        <v>155.4474727338966</v>
      </c>
      <c r="BX216" s="63">
        <f t="shared" si="220"/>
        <v>155.4474727338966</v>
      </c>
      <c r="BY216" s="63">
        <f t="shared" si="220"/>
        <v>155.4474727338966</v>
      </c>
      <c r="BZ216" s="63">
        <f t="shared" si="220"/>
        <v>155.4474727338966</v>
      </c>
      <c r="CA216" s="63">
        <f t="shared" si="220"/>
        <v>155.4474727338966</v>
      </c>
      <c r="CB216" s="63">
        <f t="shared" si="220"/>
        <v>155.4474727338966</v>
      </c>
      <c r="CC216" s="63">
        <f t="shared" si="220"/>
        <v>155.4474727338966</v>
      </c>
      <c r="CD216" s="63">
        <f t="shared" si="220"/>
        <v>155.4474727338966</v>
      </c>
      <c r="CE216" s="63">
        <f t="shared" si="220"/>
        <v>155.4474727338966</v>
      </c>
      <c r="CF216" s="63">
        <f t="shared" si="220"/>
        <v>155.4474727338966</v>
      </c>
      <c r="CG216" s="63">
        <f t="shared" si="220"/>
        <v>155.4474727338966</v>
      </c>
      <c r="CH216" s="63">
        <f t="shared" si="220"/>
        <v>155.4474727338966</v>
      </c>
      <c r="CI216" s="63">
        <f t="shared" si="220"/>
        <v>155.4474727338966</v>
      </c>
      <c r="CJ216" s="63">
        <f t="shared" si="220"/>
        <v>155.4474727338966</v>
      </c>
      <c r="CK216" s="63">
        <f t="shared" si="220"/>
        <v>155.4474727338966</v>
      </c>
      <c r="CL216" s="63">
        <f t="shared" si="220"/>
        <v>155.4474727338966</v>
      </c>
      <c r="CM216" s="63">
        <f t="shared" si="220"/>
        <v>155.4474727338966</v>
      </c>
      <c r="CN216" s="63">
        <f t="shared" si="220"/>
        <v>155.4474727338966</v>
      </c>
      <c r="CO216" s="63">
        <f t="shared" si="220"/>
        <v>155.4474727338966</v>
      </c>
      <c r="CP216" s="63">
        <f t="shared" si="220"/>
        <v>155.4474727338966</v>
      </c>
      <c r="CQ216" s="63">
        <f t="shared" si="220"/>
        <v>8.5074864345822796</v>
      </c>
      <c r="CR216" s="63">
        <f t="shared" si="220"/>
        <v>8.5074864345822796</v>
      </c>
      <c r="CS216" s="63">
        <f t="shared" si="220"/>
        <v>8.5074864345822796</v>
      </c>
      <c r="CT216" s="63">
        <f t="shared" si="220"/>
        <v>8.5074864345822796</v>
      </c>
      <c r="CU216" s="63">
        <f t="shared" si="220"/>
        <v>8.5074864345822796</v>
      </c>
      <c r="CV216" s="63">
        <f t="shared" si="220"/>
        <v>8.5074864345822796</v>
      </c>
      <c r="CW216" s="63">
        <f t="shared" si="220"/>
        <v>8.5074864345822796</v>
      </c>
      <c r="CX216" s="63">
        <f t="shared" si="220"/>
        <v>8.5074864345822796</v>
      </c>
      <c r="CY216" s="63">
        <f t="shared" si="220"/>
        <v>8.5074864345822796</v>
      </c>
      <c r="CZ216" s="63">
        <f t="shared" ref="CZ216:DS216" si="221">SUM(CZ209:CZ215)</f>
        <v>8.5074864345822796</v>
      </c>
      <c r="DA216" s="63">
        <f t="shared" si="221"/>
        <v>8.5074864345822796</v>
      </c>
      <c r="DB216" s="63">
        <f t="shared" si="221"/>
        <v>8.5074864345822796</v>
      </c>
      <c r="DC216" s="63">
        <f t="shared" si="221"/>
        <v>8.5074864345822796</v>
      </c>
      <c r="DD216" s="63">
        <f t="shared" si="221"/>
        <v>8.5074864345822796</v>
      </c>
      <c r="DE216" s="63">
        <f t="shared" si="221"/>
        <v>8.5074864345822796</v>
      </c>
      <c r="DF216" s="63">
        <f t="shared" si="221"/>
        <v>8.5074864345822796</v>
      </c>
      <c r="DG216" s="63">
        <f t="shared" si="221"/>
        <v>8.5074864345822796</v>
      </c>
      <c r="DH216" s="63">
        <f t="shared" si="221"/>
        <v>8.5074864345822796</v>
      </c>
      <c r="DI216" s="63">
        <f t="shared" si="221"/>
        <v>8.5074864345822796</v>
      </c>
      <c r="DJ216" s="63">
        <f t="shared" si="221"/>
        <v>8.5074864345822796</v>
      </c>
      <c r="DK216" s="63">
        <f t="shared" si="221"/>
        <v>8.5074864345822796</v>
      </c>
      <c r="DL216" s="63">
        <f t="shared" si="221"/>
        <v>8.5074864345822796</v>
      </c>
      <c r="DM216" s="63">
        <f t="shared" si="221"/>
        <v>8.5074864345822796</v>
      </c>
      <c r="DN216" s="63">
        <f t="shared" si="221"/>
        <v>8.5074864345822796</v>
      </c>
      <c r="DO216" s="63">
        <f t="shared" si="221"/>
        <v>8.5074864345822796</v>
      </c>
      <c r="DP216" s="63">
        <f t="shared" si="221"/>
        <v>8.5074864345822796</v>
      </c>
      <c r="DQ216" s="63">
        <f t="shared" si="221"/>
        <v>8.5074864345822796</v>
      </c>
      <c r="DR216" s="63">
        <f t="shared" si="221"/>
        <v>8.5074864345822796</v>
      </c>
      <c r="DS216" s="63">
        <f t="shared" si="221"/>
        <v>8.5074864345822796</v>
      </c>
    </row>
    <row r="217" spans="2:123" ht="14.5" thickTop="1" x14ac:dyDescent="0.3"/>
    <row r="218" spans="2:123" x14ac:dyDescent="0.3">
      <c r="B218" s="6" t="str">
        <f>B86</f>
        <v>Phase III</v>
      </c>
    </row>
    <row r="219" spans="2:123" x14ac:dyDescent="0.3">
      <c r="D219" s="12" t="str">
        <f>D209</f>
        <v>Plant &amp; Equipment</v>
      </c>
      <c r="F219" s="51" t="str">
        <f>F212</f>
        <v>INR Mn</v>
      </c>
      <c r="G219" s="60">
        <f>SUM(H219:DS219)</f>
        <v>11755.198903945133</v>
      </c>
      <c r="H219" s="57">
        <f>IFERROR(IF(SUM($H$40:H$40)&lt;=($I11*4),($G87-$G97)*H$40/($I11*4),0),0)</f>
        <v>0</v>
      </c>
      <c r="I219" s="57">
        <f>IFERROR(IF(SUM($H$40:I$40)&lt;=($I11*4),($G87-$G97)*I$40/($I11*4),0),0)</f>
        <v>0</v>
      </c>
      <c r="J219" s="57">
        <f>IFERROR(IF(SUM($H$40:J$40)&lt;=($I11*4),($G87-$G97)*J$40/($I11*4),0),0)</f>
        <v>0</v>
      </c>
      <c r="K219" s="57">
        <f>IFERROR(IF(SUM($H$40:K$40)&lt;=($I11*4),($G87-$G97)*K$40/($I11*4),0),0)</f>
        <v>0</v>
      </c>
      <c r="L219" s="57">
        <f>IFERROR(IF(SUM($H$40:L$40)&lt;=($I11*4),($G87-$G97)*L$40/($I11*4),0),0)</f>
        <v>0</v>
      </c>
      <c r="M219" s="57">
        <f>IFERROR(IF(SUM($H$40:M$40)&lt;=($I11*4),($G87-$G97)*M$40/($I11*4),0),0)</f>
        <v>0</v>
      </c>
      <c r="N219" s="57">
        <f>IFERROR(IF(SUM($H$40:N$40)&lt;=($I11*4),($G87-$G97)*N$40/($I11*4),0),0)</f>
        <v>0</v>
      </c>
      <c r="O219" s="57">
        <f>IFERROR(IF(SUM($H$40:O$40)&lt;=($I11*4),($G87-$G97)*O$40/($I11*4),0),0)</f>
        <v>0</v>
      </c>
      <c r="P219" s="57">
        <f>IFERROR(IF(SUM($H$40:P$40)&lt;=($I11*4),($G87-$G97)*P$40/($I11*4),0),0)</f>
        <v>0</v>
      </c>
      <c r="Q219" s="57">
        <f>IFERROR(IF(SUM($H$40:Q$40)&lt;=($I11*4),($G87-$G97)*Q$40/($I11*4),0),0)</f>
        <v>0</v>
      </c>
      <c r="R219" s="57">
        <f>IFERROR(IF(SUM($H$40:R$40)&lt;=($I11*4),($G87-$G97)*R$40/($I11*4),0),0)</f>
        <v>0</v>
      </c>
      <c r="S219" s="57">
        <f>IFERROR(IF(SUM($H$40:S$40)&lt;=($I11*4),($G87-$G97)*S$40/($I11*4),0),0)</f>
        <v>146.93998629931431</v>
      </c>
      <c r="T219" s="57">
        <f>IFERROR(IF(SUM($H$40:T$40)&lt;=($I11*4),($G87-$G97)*T$40/($I11*4),0),0)</f>
        <v>146.93998629931431</v>
      </c>
      <c r="U219" s="57">
        <f>IFERROR(IF(SUM($H$40:U$40)&lt;=($I11*4),($G87-$G97)*U$40/($I11*4),0),0)</f>
        <v>146.93998629931431</v>
      </c>
      <c r="V219" s="57">
        <f>IFERROR(IF(SUM($H$40:V$40)&lt;=($I11*4),($G87-$G97)*V$40/($I11*4),0),0)</f>
        <v>146.93998629931431</v>
      </c>
      <c r="W219" s="57">
        <f>IFERROR(IF(SUM($H$40:W$40)&lt;=($I11*4),($G87-$G97)*W$40/($I11*4),0),0)</f>
        <v>146.93998629931431</v>
      </c>
      <c r="X219" s="57">
        <f>IFERROR(IF(SUM($H$40:X$40)&lt;=($I11*4),($G87-$G97)*X$40/($I11*4),0),0)</f>
        <v>146.93998629931431</v>
      </c>
      <c r="Y219" s="57">
        <f>IFERROR(IF(SUM($H$40:Y$40)&lt;=($I11*4),($G87-$G97)*Y$40/($I11*4),0),0)</f>
        <v>146.93998629931431</v>
      </c>
      <c r="Z219" s="57">
        <f>IFERROR(IF(SUM($H$40:Z$40)&lt;=($I11*4),($G87-$G97)*Z$40/($I11*4),0),0)</f>
        <v>146.93998629931431</v>
      </c>
      <c r="AA219" s="57">
        <f>IFERROR(IF(SUM($H$40:AA$40)&lt;=($I11*4),($G87-$G97)*AA$40/($I11*4),0),0)</f>
        <v>146.93998629931431</v>
      </c>
      <c r="AB219" s="57">
        <f>IFERROR(IF(SUM($H$40:AB$40)&lt;=($I11*4),($G87-$G97)*AB$40/($I11*4),0),0)</f>
        <v>146.93998629931431</v>
      </c>
      <c r="AC219" s="57">
        <f>IFERROR(IF(SUM($H$40:AC$40)&lt;=($I11*4),($G87-$G97)*AC$40/($I11*4),0),0)</f>
        <v>146.93998629931431</v>
      </c>
      <c r="AD219" s="57">
        <f>IFERROR(IF(SUM($H$40:AD$40)&lt;=($I11*4),($G87-$G97)*AD$40/($I11*4),0),0)</f>
        <v>146.93998629931431</v>
      </c>
      <c r="AE219" s="57">
        <f>IFERROR(IF(SUM($H$40:AE$40)&lt;=($I11*4),($G87-$G97)*AE$40/($I11*4),0),0)</f>
        <v>146.93998629931431</v>
      </c>
      <c r="AF219" s="57">
        <f>IFERROR(IF(SUM($H$40:AF$40)&lt;=($I11*4),($G87-$G97)*AF$40/($I11*4),0),0)</f>
        <v>146.93998629931431</v>
      </c>
      <c r="AG219" s="57">
        <f>IFERROR(IF(SUM($H$40:AG$40)&lt;=($I11*4),($G87-$G97)*AG$40/($I11*4),0),0)</f>
        <v>146.93998629931431</v>
      </c>
      <c r="AH219" s="57">
        <f>IFERROR(IF(SUM($H$40:AH$40)&lt;=($I11*4),($G87-$G97)*AH$40/($I11*4),0),0)</f>
        <v>146.93998629931431</v>
      </c>
      <c r="AI219" s="57">
        <f>IFERROR(IF(SUM($H$40:AI$40)&lt;=($I11*4),($G87-$G97)*AI$40/($I11*4),0),0)</f>
        <v>146.93998629931431</v>
      </c>
      <c r="AJ219" s="57">
        <f>IFERROR(IF(SUM($H$40:AJ$40)&lt;=($I11*4),($G87-$G97)*AJ$40/($I11*4),0),0)</f>
        <v>146.93998629931431</v>
      </c>
      <c r="AK219" s="57">
        <f>IFERROR(IF(SUM($H$40:AK$40)&lt;=($I11*4),($G87-$G97)*AK$40/($I11*4),0),0)</f>
        <v>146.93998629931431</v>
      </c>
      <c r="AL219" s="57">
        <f>IFERROR(IF(SUM($H$40:AL$40)&lt;=($I11*4),($G87-$G97)*AL$40/($I11*4),0),0)</f>
        <v>146.93998629931431</v>
      </c>
      <c r="AM219" s="57">
        <f>IFERROR(IF(SUM($H$40:AM$40)&lt;=($I11*4),($G87-$G97)*AM$40/($I11*4),0),0)</f>
        <v>146.93998629931431</v>
      </c>
      <c r="AN219" s="57">
        <f>IFERROR(IF(SUM($H$40:AN$40)&lt;=($I11*4),($G87-$G97)*AN$40/($I11*4),0),0)</f>
        <v>146.93998629931431</v>
      </c>
      <c r="AO219" s="57">
        <f>IFERROR(IF(SUM($H$40:AO$40)&lt;=($I11*4),($G87-$G97)*AO$40/($I11*4),0),0)</f>
        <v>146.93998629931431</v>
      </c>
      <c r="AP219" s="57">
        <f>IFERROR(IF(SUM($H$40:AP$40)&lt;=($I11*4),($G87-$G97)*AP$40/($I11*4),0),0)</f>
        <v>146.93998629931431</v>
      </c>
      <c r="AQ219" s="57">
        <f>IFERROR(IF(SUM($H$40:AQ$40)&lt;=($I11*4),($G87-$G97)*AQ$40/($I11*4),0),0)</f>
        <v>146.93998629931431</v>
      </c>
      <c r="AR219" s="57">
        <f>IFERROR(IF(SUM($H$40:AR$40)&lt;=($I11*4),($G87-$G97)*AR$40/($I11*4),0),0)</f>
        <v>146.93998629931431</v>
      </c>
      <c r="AS219" s="57">
        <f>IFERROR(IF(SUM($H$40:AS$40)&lt;=($I11*4),($G87-$G97)*AS$40/($I11*4),0),0)</f>
        <v>146.93998629931431</v>
      </c>
      <c r="AT219" s="57">
        <f>IFERROR(IF(SUM($H$40:AT$40)&lt;=($I11*4),($G87-$G97)*AT$40/($I11*4),0),0)</f>
        <v>146.93998629931431</v>
      </c>
      <c r="AU219" s="57">
        <f>IFERROR(IF(SUM($H$40:AU$40)&lt;=($I11*4),($G87-$G97)*AU$40/($I11*4),0),0)</f>
        <v>146.93998629931431</v>
      </c>
      <c r="AV219" s="57">
        <f>IFERROR(IF(SUM($H$40:AV$40)&lt;=($I11*4),($G87-$G97)*AV$40/($I11*4),0),0)</f>
        <v>146.93998629931431</v>
      </c>
      <c r="AW219" s="57">
        <f>IFERROR(IF(SUM($H$40:AW$40)&lt;=($I11*4),($G87-$G97)*AW$40/($I11*4),0),0)</f>
        <v>146.93998629931431</v>
      </c>
      <c r="AX219" s="57">
        <f>IFERROR(IF(SUM($H$40:AX$40)&lt;=($I11*4),($G87-$G97)*AX$40/($I11*4),0),0)</f>
        <v>146.93998629931431</v>
      </c>
      <c r="AY219" s="57">
        <f>IFERROR(IF(SUM($H$40:AY$40)&lt;=($I11*4),($G87-$G97)*AY$40/($I11*4),0),0)</f>
        <v>146.93998629931431</v>
      </c>
      <c r="AZ219" s="57">
        <f>IFERROR(IF(SUM($H$40:AZ$40)&lt;=($I11*4),($G87-$G97)*AZ$40/($I11*4),0),0)</f>
        <v>146.93998629931431</v>
      </c>
      <c r="BA219" s="57">
        <f>IFERROR(IF(SUM($H$40:BA$40)&lt;=($I11*4),($G87-$G97)*BA$40/($I11*4),0),0)</f>
        <v>146.93998629931431</v>
      </c>
      <c r="BB219" s="57">
        <f>IFERROR(IF(SUM($H$40:BB$40)&lt;=($I11*4),($G87-$G97)*BB$40/($I11*4),0),0)</f>
        <v>146.93998629931431</v>
      </c>
      <c r="BC219" s="57">
        <f>IFERROR(IF(SUM($H$40:BC$40)&lt;=($I11*4),($G87-$G97)*BC$40/($I11*4),0),0)</f>
        <v>146.93998629931431</v>
      </c>
      <c r="BD219" s="57">
        <f>IFERROR(IF(SUM($H$40:BD$40)&lt;=($I11*4),($G87-$G97)*BD$40/($I11*4),0),0)</f>
        <v>146.93998629931431</v>
      </c>
      <c r="BE219" s="57">
        <f>IFERROR(IF(SUM($H$40:BE$40)&lt;=($I11*4),($G87-$G97)*BE$40/($I11*4),0),0)</f>
        <v>146.93998629931431</v>
      </c>
      <c r="BF219" s="57">
        <f>IFERROR(IF(SUM($H$40:BF$40)&lt;=($I11*4),($G87-$G97)*BF$40/($I11*4),0),0)</f>
        <v>146.93998629931431</v>
      </c>
      <c r="BG219" s="57">
        <f>IFERROR(IF(SUM($H$40:BG$40)&lt;=($I11*4),($G87-$G97)*BG$40/($I11*4),0),0)</f>
        <v>146.93998629931431</v>
      </c>
      <c r="BH219" s="57">
        <f>IFERROR(IF(SUM($H$40:BH$40)&lt;=($I11*4),($G87-$G97)*BH$40/($I11*4),0),0)</f>
        <v>146.93998629931431</v>
      </c>
      <c r="BI219" s="57">
        <f>IFERROR(IF(SUM($H$40:BI$40)&lt;=($I11*4),($G87-$G97)*BI$40/($I11*4),0),0)</f>
        <v>146.93998629931431</v>
      </c>
      <c r="BJ219" s="57">
        <f>IFERROR(IF(SUM($H$40:BJ$40)&lt;=($I11*4),($G87-$G97)*BJ$40/($I11*4),0),0)</f>
        <v>146.93998629931431</v>
      </c>
      <c r="BK219" s="57">
        <f>IFERROR(IF(SUM($H$40:BK$40)&lt;=($I11*4),($G87-$G97)*BK$40/($I11*4),0),0)</f>
        <v>146.93998629931431</v>
      </c>
      <c r="BL219" s="57">
        <f>IFERROR(IF(SUM($H$40:BL$40)&lt;=($I11*4),($G87-$G97)*BL$40/($I11*4),0),0)</f>
        <v>146.93998629931431</v>
      </c>
      <c r="BM219" s="57">
        <f>IFERROR(IF(SUM($H$40:BM$40)&lt;=($I11*4),($G87-$G97)*BM$40/($I11*4),0),0)</f>
        <v>146.93998629931431</v>
      </c>
      <c r="BN219" s="57">
        <f>IFERROR(IF(SUM($H$40:BN$40)&lt;=($I11*4),($G87-$G97)*BN$40/($I11*4),0),0)</f>
        <v>146.93998629931431</v>
      </c>
      <c r="BO219" s="57">
        <f>IFERROR(IF(SUM($H$40:BO$40)&lt;=($I11*4),($G87-$G97)*BO$40/($I11*4),0),0)</f>
        <v>146.93998629931431</v>
      </c>
      <c r="BP219" s="57">
        <f>IFERROR(IF(SUM($H$40:BP$40)&lt;=($I11*4),($G87-$G97)*BP$40/($I11*4),0),0)</f>
        <v>146.93998629931431</v>
      </c>
      <c r="BQ219" s="57">
        <f>IFERROR(IF(SUM($H$40:BQ$40)&lt;=($I11*4),($G87-$G97)*BQ$40/($I11*4),0),0)</f>
        <v>146.93998629931431</v>
      </c>
      <c r="BR219" s="57">
        <f>IFERROR(IF(SUM($H$40:BR$40)&lt;=($I11*4),($G87-$G97)*BR$40/($I11*4),0),0)</f>
        <v>146.93998629931431</v>
      </c>
      <c r="BS219" s="57">
        <f>IFERROR(IF(SUM($H$40:BS$40)&lt;=($I11*4),($G87-$G97)*BS$40/($I11*4),0),0)</f>
        <v>146.93998629931431</v>
      </c>
      <c r="BT219" s="57">
        <f>IFERROR(IF(SUM($H$40:BT$40)&lt;=($I11*4),($G87-$G97)*BT$40/($I11*4),0),0)</f>
        <v>146.93998629931431</v>
      </c>
      <c r="BU219" s="57">
        <f>IFERROR(IF(SUM($H$40:BU$40)&lt;=($I11*4),($G87-$G97)*BU$40/($I11*4),0),0)</f>
        <v>146.93998629931431</v>
      </c>
      <c r="BV219" s="57">
        <f>IFERROR(IF(SUM($H$40:BV$40)&lt;=($I11*4),($G87-$G97)*BV$40/($I11*4),0),0)</f>
        <v>146.93998629931431</v>
      </c>
      <c r="BW219" s="57">
        <f>IFERROR(IF(SUM($H$40:BW$40)&lt;=($I11*4),($G87-$G97)*BW$40/($I11*4),0),0)</f>
        <v>146.93998629931431</v>
      </c>
      <c r="BX219" s="57">
        <f>IFERROR(IF(SUM($H$40:BX$40)&lt;=($I11*4),($G87-$G97)*BX$40/($I11*4),0),0)</f>
        <v>146.93998629931431</v>
      </c>
      <c r="BY219" s="57">
        <f>IFERROR(IF(SUM($H$40:BY$40)&lt;=($I11*4),($G87-$G97)*BY$40/($I11*4),0),0)</f>
        <v>146.93998629931431</v>
      </c>
      <c r="BZ219" s="57">
        <f>IFERROR(IF(SUM($H$40:BZ$40)&lt;=($I11*4),($G87-$G97)*BZ$40/($I11*4),0),0)</f>
        <v>146.93998629931431</v>
      </c>
      <c r="CA219" s="57">
        <f>IFERROR(IF(SUM($H$40:CA$40)&lt;=($I11*4),($G87-$G97)*CA$40/($I11*4),0),0)</f>
        <v>146.93998629931431</v>
      </c>
      <c r="CB219" s="57">
        <f>IFERROR(IF(SUM($H$40:CB$40)&lt;=($I11*4),($G87-$G97)*CB$40/($I11*4),0),0)</f>
        <v>146.93998629931431</v>
      </c>
      <c r="CC219" s="57">
        <f>IFERROR(IF(SUM($H$40:CC$40)&lt;=($I11*4),($G87-$G97)*CC$40/($I11*4),0),0)</f>
        <v>146.93998629931431</v>
      </c>
      <c r="CD219" s="57">
        <f>IFERROR(IF(SUM($H$40:CD$40)&lt;=($I11*4),($G87-$G97)*CD$40/($I11*4),0),0)</f>
        <v>146.93998629931431</v>
      </c>
      <c r="CE219" s="57">
        <f>IFERROR(IF(SUM($H$40:CE$40)&lt;=($I11*4),($G87-$G97)*CE$40/($I11*4),0),0)</f>
        <v>146.93998629931431</v>
      </c>
      <c r="CF219" s="57">
        <f>IFERROR(IF(SUM($H$40:CF$40)&lt;=($I11*4),($G87-$G97)*CF$40/($I11*4),0),0)</f>
        <v>146.93998629931431</v>
      </c>
      <c r="CG219" s="57">
        <f>IFERROR(IF(SUM($H$40:CG$40)&lt;=($I11*4),($G87-$G97)*CG$40/($I11*4),0),0)</f>
        <v>146.93998629931431</v>
      </c>
      <c r="CH219" s="57">
        <f>IFERROR(IF(SUM($H$40:CH$40)&lt;=($I11*4),($G87-$G97)*CH$40/($I11*4),0),0)</f>
        <v>146.93998629931431</v>
      </c>
      <c r="CI219" s="57">
        <f>IFERROR(IF(SUM($H$40:CI$40)&lt;=($I11*4),($G87-$G97)*CI$40/($I11*4),0),0)</f>
        <v>146.93998629931431</v>
      </c>
      <c r="CJ219" s="57">
        <f>IFERROR(IF(SUM($H$40:CJ$40)&lt;=($I11*4),($G87-$G97)*CJ$40/($I11*4),0),0)</f>
        <v>146.93998629931431</v>
      </c>
      <c r="CK219" s="57">
        <f>IFERROR(IF(SUM($H$40:CK$40)&lt;=($I11*4),($G87-$G97)*CK$40/($I11*4),0),0)</f>
        <v>146.93998629931431</v>
      </c>
      <c r="CL219" s="57">
        <f>IFERROR(IF(SUM($H$40:CL$40)&lt;=($I11*4),($G87-$G97)*CL$40/($I11*4),0),0)</f>
        <v>146.93998629931431</v>
      </c>
      <c r="CM219" s="57">
        <f>IFERROR(IF(SUM($H$40:CM$40)&lt;=($I11*4),($G87-$G97)*CM$40/($I11*4),0),0)</f>
        <v>146.93998629931431</v>
      </c>
      <c r="CN219" s="57">
        <f>IFERROR(IF(SUM($H$40:CN$40)&lt;=($I11*4),($G87-$G97)*CN$40/($I11*4),0),0)</f>
        <v>146.93998629931431</v>
      </c>
      <c r="CO219" s="57">
        <f>IFERROR(IF(SUM($H$40:CO$40)&lt;=($I11*4),($G87-$G97)*CO$40/($I11*4),0),0)</f>
        <v>146.93998629931431</v>
      </c>
      <c r="CP219" s="57">
        <f>IFERROR(IF(SUM($H$40:CP$40)&lt;=($I11*4),($G87-$G97)*CP$40/($I11*4),0),0)</f>
        <v>146.93998629931431</v>
      </c>
      <c r="CQ219" s="57">
        <f>IFERROR(IF(SUM($H$40:CQ$40)&lt;=($I11*4),($G87-$G97)*CQ$40/($I11*4),0),0)</f>
        <v>146.93998629931431</v>
      </c>
      <c r="CR219" s="57">
        <f>IFERROR(IF(SUM($H$40:CR$40)&lt;=($I11*4),($G87-$G97)*CR$40/($I11*4),0),0)</f>
        <v>146.93998629931431</v>
      </c>
      <c r="CS219" s="57">
        <f>IFERROR(IF(SUM($H$40:CS$40)&lt;=($I11*4),($G87-$G97)*CS$40/($I11*4),0),0)</f>
        <v>146.93998629931431</v>
      </c>
      <c r="CT219" s="57">
        <f>IFERROR(IF(SUM($H$40:CT$40)&lt;=($I11*4),($G87-$G97)*CT$40/($I11*4),0),0)</f>
        <v>146.93998629931431</v>
      </c>
      <c r="CU219" s="57">
        <f>IFERROR(IF(SUM($H$40:CU$40)&lt;=($I11*4),($G87-$G97)*CU$40/($I11*4),0),0)</f>
        <v>0</v>
      </c>
      <c r="CV219" s="57">
        <f>IFERROR(IF(SUM($H$40:CV$40)&lt;=($I11*4),($G87-$G97)*CV$40/($I11*4),0),0)</f>
        <v>0</v>
      </c>
      <c r="CW219" s="57">
        <f>IFERROR(IF(SUM($H$40:CW$40)&lt;=($I11*4),($G87-$G97)*CW$40/($I11*4),0),0)</f>
        <v>0</v>
      </c>
      <c r="CX219" s="57">
        <f>IFERROR(IF(SUM($H$40:CX$40)&lt;=($I11*4),($G87-$G97)*CX$40/($I11*4),0),0)</f>
        <v>0</v>
      </c>
      <c r="CY219" s="57">
        <f>IFERROR(IF(SUM($H$40:CY$40)&lt;=($I11*4),($G87-$G97)*CY$40/($I11*4),0),0)</f>
        <v>0</v>
      </c>
      <c r="CZ219" s="57">
        <f>IFERROR(IF(SUM($H$40:CZ$40)&lt;=($I11*4),($G87-$G97)*CZ$40/($I11*4),0),0)</f>
        <v>0</v>
      </c>
      <c r="DA219" s="57">
        <f>IFERROR(IF(SUM($H$40:DA$40)&lt;=($I11*4),($G87-$G97)*DA$40/($I11*4),0),0)</f>
        <v>0</v>
      </c>
      <c r="DB219" s="57">
        <f>IFERROR(IF(SUM($H$40:DB$40)&lt;=($I11*4),($G87-$G97)*DB$40/($I11*4),0),0)</f>
        <v>0</v>
      </c>
      <c r="DC219" s="57">
        <f>IFERROR(IF(SUM($H$40:DC$40)&lt;=($I11*4),($G87-$G97)*DC$40/($I11*4),0),0)</f>
        <v>0</v>
      </c>
      <c r="DD219" s="57">
        <f>IFERROR(IF(SUM($H$40:DD$40)&lt;=($I11*4),($G87-$G97)*DD$40/($I11*4),0),0)</f>
        <v>0</v>
      </c>
      <c r="DE219" s="57">
        <f>IFERROR(IF(SUM($H$40:DE$40)&lt;=($I11*4),($G87-$G97)*DE$40/($I11*4),0),0)</f>
        <v>0</v>
      </c>
      <c r="DF219" s="57">
        <f>IFERROR(IF(SUM($H$40:DF$40)&lt;=($I11*4),($G87-$G97)*DF$40/($I11*4),0),0)</f>
        <v>0</v>
      </c>
      <c r="DG219" s="57">
        <f>IFERROR(IF(SUM($H$40:DG$40)&lt;=($I11*4),($G87-$G97)*DG$40/($I11*4),0),0)</f>
        <v>0</v>
      </c>
      <c r="DH219" s="57">
        <f>IFERROR(IF(SUM($H$40:DH$40)&lt;=($I11*4),($G87-$G97)*DH$40/($I11*4),0),0)</f>
        <v>0</v>
      </c>
      <c r="DI219" s="57">
        <f>IFERROR(IF(SUM($H$40:DI$40)&lt;=($I11*4),($G87-$G97)*DI$40/($I11*4),0),0)</f>
        <v>0</v>
      </c>
      <c r="DJ219" s="57">
        <f>IFERROR(IF(SUM($H$40:DJ$40)&lt;=($I11*4),($G87-$G97)*DJ$40/($I11*4),0),0)</f>
        <v>0</v>
      </c>
      <c r="DK219" s="57">
        <f>IFERROR(IF(SUM($H$40:DK$40)&lt;=($I11*4),($G87-$G97)*DK$40/($I11*4),0),0)</f>
        <v>0</v>
      </c>
      <c r="DL219" s="57">
        <f>IFERROR(IF(SUM($H$40:DL$40)&lt;=($I11*4),($G87-$G97)*DL$40/($I11*4),0),0)</f>
        <v>0</v>
      </c>
      <c r="DM219" s="57">
        <f>IFERROR(IF(SUM($H$40:DM$40)&lt;=($I11*4),($G87-$G97)*DM$40/($I11*4),0),0)</f>
        <v>0</v>
      </c>
      <c r="DN219" s="57">
        <f>IFERROR(IF(SUM($H$40:DN$40)&lt;=($I11*4),($G87-$G97)*DN$40/($I11*4),0),0)</f>
        <v>0</v>
      </c>
      <c r="DO219" s="57">
        <f>IFERROR(IF(SUM($H$40:DO$40)&lt;=($I11*4),($G87-$G97)*DO$40/($I11*4),0),0)</f>
        <v>0</v>
      </c>
      <c r="DP219" s="57">
        <f>IFERROR(IF(SUM($H$40:DP$40)&lt;=($I11*4),($G87-$G97)*DP$40/($I11*4),0),0)</f>
        <v>0</v>
      </c>
      <c r="DQ219" s="57">
        <f>IFERROR(IF(SUM($H$40:DQ$40)&lt;=($I11*4),($G87-$G97)*DQ$40/($I11*4),0),0)</f>
        <v>0</v>
      </c>
      <c r="DR219" s="57">
        <f>IFERROR(IF(SUM($H$40:DR$40)&lt;=($I11*4),($G87-$G97)*DR$40/($I11*4),0),0)</f>
        <v>0</v>
      </c>
      <c r="DS219" s="57">
        <f>IFERROR(IF(SUM($H$40:DS$40)&lt;=($I11*4),($G87-$G97)*DS$40/($I11*4),0),0)</f>
        <v>0</v>
      </c>
    </row>
    <row r="220" spans="2:123" x14ac:dyDescent="0.3">
      <c r="D220" s="12" t="str">
        <f>D210</f>
        <v>Technological &amp; Service Fee</v>
      </c>
      <c r="F220" s="51" t="str">
        <f>F219</f>
        <v>INR Mn</v>
      </c>
      <c r="G220" s="60">
        <f t="shared" ref="G220:G222" si="222">SUM(H220:DS220)</f>
        <v>0</v>
      </c>
      <c r="H220" s="57">
        <f>IFERROR(IF(SUM($H$40:H$40)&lt;=($I12*4),($G88-$G98)*H$40/($I12*4),0),0)</f>
        <v>0</v>
      </c>
      <c r="I220" s="57">
        <f>IFERROR(IF(SUM($H$40:I$40)&lt;=($I12*4),($G88-$G98)*I$40/($I12*4),0),0)</f>
        <v>0</v>
      </c>
      <c r="J220" s="57">
        <f>IFERROR(IF(SUM($H$40:J$40)&lt;=($I12*4),($G88-$G98)*J$40/($I12*4),0),0)</f>
        <v>0</v>
      </c>
      <c r="K220" s="57">
        <f>IFERROR(IF(SUM($H$40:K$40)&lt;=($I12*4),($G88-$G98)*K$40/($I12*4),0),0)</f>
        <v>0</v>
      </c>
      <c r="L220" s="57">
        <f>IFERROR(IF(SUM($H$40:L$40)&lt;=($I12*4),($G88-$G98)*L$40/($I12*4),0),0)</f>
        <v>0</v>
      </c>
      <c r="M220" s="57">
        <f>IFERROR(IF(SUM($H$40:M$40)&lt;=($I12*4),($G88-$G98)*M$40/($I12*4),0),0)</f>
        <v>0</v>
      </c>
      <c r="N220" s="57">
        <f>IFERROR(IF(SUM($H$40:N$40)&lt;=($I12*4),($G88-$G98)*N$40/($I12*4),0),0)</f>
        <v>0</v>
      </c>
      <c r="O220" s="57">
        <f>IFERROR(IF(SUM($H$40:O$40)&lt;=($I12*4),($G88-$G98)*O$40/($I12*4),0),0)</f>
        <v>0</v>
      </c>
      <c r="P220" s="57">
        <f>IFERROR(IF(SUM($H$40:P$40)&lt;=($I12*4),($G88-$G98)*P$40/($I12*4),0),0)</f>
        <v>0</v>
      </c>
      <c r="Q220" s="57">
        <f>IFERROR(IF(SUM($H$40:Q$40)&lt;=($I12*4),($G88-$G98)*Q$40/($I12*4),0),0)</f>
        <v>0</v>
      </c>
      <c r="R220" s="57">
        <f>IFERROR(IF(SUM($H$40:R$40)&lt;=($I12*4),($G88-$G98)*R$40/($I12*4),0),0)</f>
        <v>0</v>
      </c>
      <c r="S220" s="57">
        <f>IFERROR(IF(SUM($H$40:S$40)&lt;=($I12*4),($G88-$G98)*S$40/($I12*4),0),0)</f>
        <v>0</v>
      </c>
      <c r="T220" s="57">
        <f>IFERROR(IF(SUM($H$40:T$40)&lt;=($I12*4),($G88-$G98)*T$40/($I12*4),0),0)</f>
        <v>0</v>
      </c>
      <c r="U220" s="57">
        <f>IFERROR(IF(SUM($H$40:U$40)&lt;=($I12*4),($G88-$G98)*U$40/($I12*4),0),0)</f>
        <v>0</v>
      </c>
      <c r="V220" s="57">
        <f>IFERROR(IF(SUM($H$40:V$40)&lt;=($I12*4),($G88-$G98)*V$40/($I12*4),0),0)</f>
        <v>0</v>
      </c>
      <c r="W220" s="57">
        <f>IFERROR(IF(SUM($H$40:W$40)&lt;=($I12*4),($G88-$G98)*W$40/($I12*4),0),0)</f>
        <v>0</v>
      </c>
      <c r="X220" s="57">
        <f>IFERROR(IF(SUM($H$40:X$40)&lt;=($I12*4),($G88-$G98)*X$40/($I12*4),0),0)</f>
        <v>0</v>
      </c>
      <c r="Y220" s="57">
        <f>IFERROR(IF(SUM($H$40:Y$40)&lt;=($I12*4),($G88-$G98)*Y$40/($I12*4),0),0)</f>
        <v>0</v>
      </c>
      <c r="Z220" s="57">
        <f>IFERROR(IF(SUM($H$40:Z$40)&lt;=($I12*4),($G88-$G98)*Z$40/($I12*4),0),0)</f>
        <v>0</v>
      </c>
      <c r="AA220" s="57">
        <f>IFERROR(IF(SUM($H$40:AA$40)&lt;=($I12*4),($G88-$G98)*AA$40/($I12*4),0),0)</f>
        <v>0</v>
      </c>
      <c r="AB220" s="57">
        <f>IFERROR(IF(SUM($H$40:AB$40)&lt;=($I12*4),($G88-$G98)*AB$40/($I12*4),0),0)</f>
        <v>0</v>
      </c>
      <c r="AC220" s="57">
        <f>IFERROR(IF(SUM($H$40:AC$40)&lt;=($I12*4),($G88-$G98)*AC$40/($I12*4),0),0)</f>
        <v>0</v>
      </c>
      <c r="AD220" s="57">
        <f>IFERROR(IF(SUM($H$40:AD$40)&lt;=($I12*4),($G88-$G98)*AD$40/($I12*4),0),0)</f>
        <v>0</v>
      </c>
      <c r="AE220" s="57">
        <f>IFERROR(IF(SUM($H$40:AE$40)&lt;=($I12*4),($G88-$G98)*AE$40/($I12*4),0),0)</f>
        <v>0</v>
      </c>
      <c r="AF220" s="57">
        <f>IFERROR(IF(SUM($H$40:AF$40)&lt;=($I12*4),($G88-$G98)*AF$40/($I12*4),0),0)</f>
        <v>0</v>
      </c>
      <c r="AG220" s="57">
        <f>IFERROR(IF(SUM($H$40:AG$40)&lt;=($I12*4),($G88-$G98)*AG$40/($I12*4),0),0)</f>
        <v>0</v>
      </c>
      <c r="AH220" s="57">
        <f>IFERROR(IF(SUM($H$40:AH$40)&lt;=($I12*4),($G88-$G98)*AH$40/($I12*4),0),0)</f>
        <v>0</v>
      </c>
      <c r="AI220" s="57">
        <f>IFERROR(IF(SUM($H$40:AI$40)&lt;=($I12*4),($G88-$G98)*AI$40/($I12*4),0),0)</f>
        <v>0</v>
      </c>
      <c r="AJ220" s="57">
        <f>IFERROR(IF(SUM($H$40:AJ$40)&lt;=($I12*4),($G88-$G98)*AJ$40/($I12*4),0),0)</f>
        <v>0</v>
      </c>
      <c r="AK220" s="57">
        <f>IFERROR(IF(SUM($H$40:AK$40)&lt;=($I12*4),($G88-$G98)*AK$40/($I12*4),0),0)</f>
        <v>0</v>
      </c>
      <c r="AL220" s="57">
        <f>IFERROR(IF(SUM($H$40:AL$40)&lt;=($I12*4),($G88-$G98)*AL$40/($I12*4),0),0)</f>
        <v>0</v>
      </c>
      <c r="AM220" s="57">
        <f>IFERROR(IF(SUM($H$40:AM$40)&lt;=($I12*4),($G88-$G98)*AM$40/($I12*4),0),0)</f>
        <v>0</v>
      </c>
      <c r="AN220" s="57">
        <f>IFERROR(IF(SUM($H$40:AN$40)&lt;=($I12*4),($G88-$G98)*AN$40/($I12*4),0),0)</f>
        <v>0</v>
      </c>
      <c r="AO220" s="57">
        <f>IFERROR(IF(SUM($H$40:AO$40)&lt;=($I12*4),($G88-$G98)*AO$40/($I12*4),0),0)</f>
        <v>0</v>
      </c>
      <c r="AP220" s="57">
        <f>IFERROR(IF(SUM($H$40:AP$40)&lt;=($I12*4),($G88-$G98)*AP$40/($I12*4),0),0)</f>
        <v>0</v>
      </c>
      <c r="AQ220" s="57">
        <f>IFERROR(IF(SUM($H$40:AQ$40)&lt;=($I12*4),($G88-$G98)*AQ$40/($I12*4),0),0)</f>
        <v>0</v>
      </c>
      <c r="AR220" s="57">
        <f>IFERROR(IF(SUM($H$40:AR$40)&lt;=($I12*4),($G88-$G98)*AR$40/($I12*4),0),0)</f>
        <v>0</v>
      </c>
      <c r="AS220" s="57">
        <f>IFERROR(IF(SUM($H$40:AS$40)&lt;=($I12*4),($G88-$G98)*AS$40/($I12*4),0),0)</f>
        <v>0</v>
      </c>
      <c r="AT220" s="57">
        <f>IFERROR(IF(SUM($H$40:AT$40)&lt;=($I12*4),($G88-$G98)*AT$40/($I12*4),0),0)</f>
        <v>0</v>
      </c>
      <c r="AU220" s="57">
        <f>IFERROR(IF(SUM($H$40:AU$40)&lt;=($I12*4),($G88-$G98)*AU$40/($I12*4),0),0)</f>
        <v>0</v>
      </c>
      <c r="AV220" s="57">
        <f>IFERROR(IF(SUM($H$40:AV$40)&lt;=($I12*4),($G88-$G98)*AV$40/($I12*4),0),0)</f>
        <v>0</v>
      </c>
      <c r="AW220" s="57">
        <f>IFERROR(IF(SUM($H$40:AW$40)&lt;=($I12*4),($G88-$G98)*AW$40/($I12*4),0),0)</f>
        <v>0</v>
      </c>
      <c r="AX220" s="57">
        <f>IFERROR(IF(SUM($H$40:AX$40)&lt;=($I12*4),($G88-$G98)*AX$40/($I12*4),0),0)</f>
        <v>0</v>
      </c>
      <c r="AY220" s="57">
        <f>IFERROR(IF(SUM($H$40:AY$40)&lt;=($I12*4),($G88-$G98)*AY$40/($I12*4),0),0)</f>
        <v>0</v>
      </c>
      <c r="AZ220" s="57">
        <f>IFERROR(IF(SUM($H$40:AZ$40)&lt;=($I12*4),($G88-$G98)*AZ$40/($I12*4),0),0)</f>
        <v>0</v>
      </c>
      <c r="BA220" s="57">
        <f>IFERROR(IF(SUM($H$40:BA$40)&lt;=($I12*4),($G88-$G98)*BA$40/($I12*4),0),0)</f>
        <v>0</v>
      </c>
      <c r="BB220" s="57">
        <f>IFERROR(IF(SUM($H$40:BB$40)&lt;=($I12*4),($G88-$G98)*BB$40/($I12*4),0),0)</f>
        <v>0</v>
      </c>
      <c r="BC220" s="57">
        <f>IFERROR(IF(SUM($H$40:BC$40)&lt;=($I12*4),($G88-$G98)*BC$40/($I12*4),0),0)</f>
        <v>0</v>
      </c>
      <c r="BD220" s="57">
        <f>IFERROR(IF(SUM($H$40:BD$40)&lt;=($I12*4),($G88-$G98)*BD$40/($I12*4),0),0)</f>
        <v>0</v>
      </c>
      <c r="BE220" s="57">
        <f>IFERROR(IF(SUM($H$40:BE$40)&lt;=($I12*4),($G88-$G98)*BE$40/($I12*4),0),0)</f>
        <v>0</v>
      </c>
      <c r="BF220" s="57">
        <f>IFERROR(IF(SUM($H$40:BF$40)&lt;=($I12*4),($G88-$G98)*BF$40/($I12*4),0),0)</f>
        <v>0</v>
      </c>
      <c r="BG220" s="57">
        <f>IFERROR(IF(SUM($H$40:BG$40)&lt;=($I12*4),($G88-$G98)*BG$40/($I12*4),0),0)</f>
        <v>0</v>
      </c>
      <c r="BH220" s="57">
        <f>IFERROR(IF(SUM($H$40:BH$40)&lt;=($I12*4),($G88-$G98)*BH$40/($I12*4),0),0)</f>
        <v>0</v>
      </c>
      <c r="BI220" s="57">
        <f>IFERROR(IF(SUM($H$40:BI$40)&lt;=($I12*4),($G88-$G98)*BI$40/($I12*4),0),0)</f>
        <v>0</v>
      </c>
      <c r="BJ220" s="57">
        <f>IFERROR(IF(SUM($H$40:BJ$40)&lt;=($I12*4),($G88-$G98)*BJ$40/($I12*4),0),0)</f>
        <v>0</v>
      </c>
      <c r="BK220" s="57">
        <f>IFERROR(IF(SUM($H$40:BK$40)&lt;=($I12*4),($G88-$G98)*BK$40/($I12*4),0),0)</f>
        <v>0</v>
      </c>
      <c r="BL220" s="57">
        <f>IFERROR(IF(SUM($H$40:BL$40)&lt;=($I12*4),($G88-$G98)*BL$40/($I12*4),0),0)</f>
        <v>0</v>
      </c>
      <c r="BM220" s="57">
        <f>IFERROR(IF(SUM($H$40:BM$40)&lt;=($I12*4),($G88-$G98)*BM$40/($I12*4),0),0)</f>
        <v>0</v>
      </c>
      <c r="BN220" s="57">
        <f>IFERROR(IF(SUM($H$40:BN$40)&lt;=($I12*4),($G88-$G98)*BN$40/($I12*4),0),0)</f>
        <v>0</v>
      </c>
      <c r="BO220" s="57">
        <f>IFERROR(IF(SUM($H$40:BO$40)&lt;=($I12*4),($G88-$G98)*BO$40/($I12*4),0),0)</f>
        <v>0</v>
      </c>
      <c r="BP220" s="57">
        <f>IFERROR(IF(SUM($H$40:BP$40)&lt;=($I12*4),($G88-$G98)*BP$40/($I12*4),0),0)</f>
        <v>0</v>
      </c>
      <c r="BQ220" s="57">
        <f>IFERROR(IF(SUM($H$40:BQ$40)&lt;=($I12*4),($G88-$G98)*BQ$40/($I12*4),0),0)</f>
        <v>0</v>
      </c>
      <c r="BR220" s="57">
        <f>IFERROR(IF(SUM($H$40:BR$40)&lt;=($I12*4),($G88-$G98)*BR$40/($I12*4),0),0)</f>
        <v>0</v>
      </c>
      <c r="BS220" s="57">
        <f>IFERROR(IF(SUM($H$40:BS$40)&lt;=($I12*4),($G88-$G98)*BS$40/($I12*4),0),0)</f>
        <v>0</v>
      </c>
      <c r="BT220" s="57">
        <f>IFERROR(IF(SUM($H$40:BT$40)&lt;=($I12*4),($G88-$G98)*BT$40/($I12*4),0),0)</f>
        <v>0</v>
      </c>
      <c r="BU220" s="57">
        <f>IFERROR(IF(SUM($H$40:BU$40)&lt;=($I12*4),($G88-$G98)*BU$40/($I12*4),0),0)</f>
        <v>0</v>
      </c>
      <c r="BV220" s="57">
        <f>IFERROR(IF(SUM($H$40:BV$40)&lt;=($I12*4),($G88-$G98)*BV$40/($I12*4),0),0)</f>
        <v>0</v>
      </c>
      <c r="BW220" s="57">
        <f>IFERROR(IF(SUM($H$40:BW$40)&lt;=($I12*4),($G88-$G98)*BW$40/($I12*4),0),0)</f>
        <v>0</v>
      </c>
      <c r="BX220" s="57">
        <f>IFERROR(IF(SUM($H$40:BX$40)&lt;=($I12*4),($G88-$G98)*BX$40/($I12*4),0),0)</f>
        <v>0</v>
      </c>
      <c r="BY220" s="57">
        <f>IFERROR(IF(SUM($H$40:BY$40)&lt;=($I12*4),($G88-$G98)*BY$40/($I12*4),0),0)</f>
        <v>0</v>
      </c>
      <c r="BZ220" s="57">
        <f>IFERROR(IF(SUM($H$40:BZ$40)&lt;=($I12*4),($G88-$G98)*BZ$40/($I12*4),0),0)</f>
        <v>0</v>
      </c>
      <c r="CA220" s="57">
        <f>IFERROR(IF(SUM($H$40:CA$40)&lt;=($I12*4),($G88-$G98)*CA$40/($I12*4),0),0)</f>
        <v>0</v>
      </c>
      <c r="CB220" s="57">
        <f>IFERROR(IF(SUM($H$40:CB$40)&lt;=($I12*4),($G88-$G98)*CB$40/($I12*4),0),0)</f>
        <v>0</v>
      </c>
      <c r="CC220" s="57">
        <f>IFERROR(IF(SUM($H$40:CC$40)&lt;=($I12*4),($G88-$G98)*CC$40/($I12*4),0),0)</f>
        <v>0</v>
      </c>
      <c r="CD220" s="57">
        <f>IFERROR(IF(SUM($H$40:CD$40)&lt;=($I12*4),($G88-$G98)*CD$40/($I12*4),0),0)</f>
        <v>0</v>
      </c>
      <c r="CE220" s="57">
        <f>IFERROR(IF(SUM($H$40:CE$40)&lt;=($I12*4),($G88-$G98)*CE$40/($I12*4),0),0)</f>
        <v>0</v>
      </c>
      <c r="CF220" s="57">
        <f>IFERROR(IF(SUM($H$40:CF$40)&lt;=($I12*4),($G88-$G98)*CF$40/($I12*4),0),0)</f>
        <v>0</v>
      </c>
      <c r="CG220" s="57">
        <f>IFERROR(IF(SUM($H$40:CG$40)&lt;=($I12*4),($G88-$G98)*CG$40/($I12*4),0),0)</f>
        <v>0</v>
      </c>
      <c r="CH220" s="57">
        <f>IFERROR(IF(SUM($H$40:CH$40)&lt;=($I12*4),($G88-$G98)*CH$40/($I12*4),0),0)</f>
        <v>0</v>
      </c>
      <c r="CI220" s="57">
        <f>IFERROR(IF(SUM($H$40:CI$40)&lt;=($I12*4),($G88-$G98)*CI$40/($I12*4),0),0)</f>
        <v>0</v>
      </c>
      <c r="CJ220" s="57">
        <f>IFERROR(IF(SUM($H$40:CJ$40)&lt;=($I12*4),($G88-$G98)*CJ$40/($I12*4),0),0)</f>
        <v>0</v>
      </c>
      <c r="CK220" s="57">
        <f>IFERROR(IF(SUM($H$40:CK$40)&lt;=($I12*4),($G88-$G98)*CK$40/($I12*4),0),0)</f>
        <v>0</v>
      </c>
      <c r="CL220" s="57">
        <f>IFERROR(IF(SUM($H$40:CL$40)&lt;=($I12*4),($G88-$G98)*CL$40/($I12*4),0),0)</f>
        <v>0</v>
      </c>
      <c r="CM220" s="57">
        <f>IFERROR(IF(SUM($H$40:CM$40)&lt;=($I12*4),($G88-$G98)*CM$40/($I12*4),0),0)</f>
        <v>0</v>
      </c>
      <c r="CN220" s="57">
        <f>IFERROR(IF(SUM($H$40:CN$40)&lt;=($I12*4),($G88-$G98)*CN$40/($I12*4),0),0)</f>
        <v>0</v>
      </c>
      <c r="CO220" s="57">
        <f>IFERROR(IF(SUM($H$40:CO$40)&lt;=($I12*4),($G88-$G98)*CO$40/($I12*4),0),0)</f>
        <v>0</v>
      </c>
      <c r="CP220" s="57">
        <f>IFERROR(IF(SUM($H$40:CP$40)&lt;=($I12*4),($G88-$G98)*CP$40/($I12*4),0),0)</f>
        <v>0</v>
      </c>
      <c r="CQ220" s="57">
        <f>IFERROR(IF(SUM($H$40:CQ$40)&lt;=($I12*4),($G88-$G98)*CQ$40/($I12*4),0),0)</f>
        <v>0</v>
      </c>
      <c r="CR220" s="57">
        <f>IFERROR(IF(SUM($H$40:CR$40)&lt;=($I12*4),($G88-$G98)*CR$40/($I12*4),0),0)</f>
        <v>0</v>
      </c>
      <c r="CS220" s="57">
        <f>IFERROR(IF(SUM($H$40:CS$40)&lt;=($I12*4),($G88-$G98)*CS$40/($I12*4),0),0)</f>
        <v>0</v>
      </c>
      <c r="CT220" s="57">
        <f>IFERROR(IF(SUM($H$40:CT$40)&lt;=($I12*4),($G88-$G98)*CT$40/($I12*4),0),0)</f>
        <v>0</v>
      </c>
      <c r="CU220" s="57">
        <f>IFERROR(IF(SUM($H$40:CU$40)&lt;=($I12*4),($G88-$G98)*CU$40/($I12*4),0),0)</f>
        <v>0</v>
      </c>
      <c r="CV220" s="57">
        <f>IFERROR(IF(SUM($H$40:CV$40)&lt;=($I12*4),($G88-$G98)*CV$40/($I12*4),0),0)</f>
        <v>0</v>
      </c>
      <c r="CW220" s="57">
        <f>IFERROR(IF(SUM($H$40:CW$40)&lt;=($I12*4),($G88-$G98)*CW$40/($I12*4),0),0)</f>
        <v>0</v>
      </c>
      <c r="CX220" s="57">
        <f>IFERROR(IF(SUM($H$40:CX$40)&lt;=($I12*4),($G88-$G98)*CX$40/($I12*4),0),0)</f>
        <v>0</v>
      </c>
      <c r="CY220" s="57">
        <f>IFERROR(IF(SUM($H$40:CY$40)&lt;=($I12*4),($G88-$G98)*CY$40/($I12*4),0),0)</f>
        <v>0</v>
      </c>
      <c r="CZ220" s="57">
        <f>IFERROR(IF(SUM($H$40:CZ$40)&lt;=($I12*4),($G88-$G98)*CZ$40/($I12*4),0),0)</f>
        <v>0</v>
      </c>
      <c r="DA220" s="57">
        <f>IFERROR(IF(SUM($H$40:DA$40)&lt;=($I12*4),($G88-$G98)*DA$40/($I12*4),0),0)</f>
        <v>0</v>
      </c>
      <c r="DB220" s="57">
        <f>IFERROR(IF(SUM($H$40:DB$40)&lt;=($I12*4),($G88-$G98)*DB$40/($I12*4),0),0)</f>
        <v>0</v>
      </c>
      <c r="DC220" s="57">
        <f>IFERROR(IF(SUM($H$40:DC$40)&lt;=($I12*4),($G88-$G98)*DC$40/($I12*4),0),0)</f>
        <v>0</v>
      </c>
      <c r="DD220" s="57">
        <f>IFERROR(IF(SUM($H$40:DD$40)&lt;=($I12*4),($G88-$G98)*DD$40/($I12*4),0),0)</f>
        <v>0</v>
      </c>
      <c r="DE220" s="57">
        <f>IFERROR(IF(SUM($H$40:DE$40)&lt;=($I12*4),($G88-$G98)*DE$40/($I12*4),0),0)</f>
        <v>0</v>
      </c>
      <c r="DF220" s="57">
        <f>IFERROR(IF(SUM($H$40:DF$40)&lt;=($I12*4),($G88-$G98)*DF$40/($I12*4),0),0)</f>
        <v>0</v>
      </c>
      <c r="DG220" s="57">
        <f>IFERROR(IF(SUM($H$40:DG$40)&lt;=($I12*4),($G88-$G98)*DG$40/($I12*4),0),0)</f>
        <v>0</v>
      </c>
      <c r="DH220" s="57">
        <f>IFERROR(IF(SUM($H$40:DH$40)&lt;=($I12*4),($G88-$G98)*DH$40/($I12*4),0),0)</f>
        <v>0</v>
      </c>
      <c r="DI220" s="57">
        <f>IFERROR(IF(SUM($H$40:DI$40)&lt;=($I12*4),($G88-$G98)*DI$40/($I12*4),0),0)</f>
        <v>0</v>
      </c>
      <c r="DJ220" s="57">
        <f>IFERROR(IF(SUM($H$40:DJ$40)&lt;=($I12*4),($G88-$G98)*DJ$40/($I12*4),0),0)</f>
        <v>0</v>
      </c>
      <c r="DK220" s="57">
        <f>IFERROR(IF(SUM($H$40:DK$40)&lt;=($I12*4),($G88-$G98)*DK$40/($I12*4),0),0)</f>
        <v>0</v>
      </c>
      <c r="DL220" s="57">
        <f>IFERROR(IF(SUM($H$40:DL$40)&lt;=($I12*4),($G88-$G98)*DL$40/($I12*4),0),0)</f>
        <v>0</v>
      </c>
      <c r="DM220" s="57">
        <f>IFERROR(IF(SUM($H$40:DM$40)&lt;=($I12*4),($G88-$G98)*DM$40/($I12*4),0),0)</f>
        <v>0</v>
      </c>
      <c r="DN220" s="57">
        <f>IFERROR(IF(SUM($H$40:DN$40)&lt;=($I12*4),($G88-$G98)*DN$40/($I12*4),0),0)</f>
        <v>0</v>
      </c>
      <c r="DO220" s="57">
        <f>IFERROR(IF(SUM($H$40:DO$40)&lt;=($I12*4),($G88-$G98)*DO$40/($I12*4),0),0)</f>
        <v>0</v>
      </c>
      <c r="DP220" s="57">
        <f>IFERROR(IF(SUM($H$40:DP$40)&lt;=($I12*4),($G88-$G98)*DP$40/($I12*4),0),0)</f>
        <v>0</v>
      </c>
      <c r="DQ220" s="57">
        <f>IFERROR(IF(SUM($H$40:DQ$40)&lt;=($I12*4),($G88-$G98)*DQ$40/($I12*4),0),0)</f>
        <v>0</v>
      </c>
      <c r="DR220" s="57">
        <f>IFERROR(IF(SUM($H$40:DR$40)&lt;=($I12*4),($G88-$G98)*DR$40/($I12*4),0),0)</f>
        <v>0</v>
      </c>
      <c r="DS220" s="57">
        <f>IFERROR(IF(SUM($H$40:DS$40)&lt;=($I12*4),($G88-$G98)*DS$40/($I12*4),0),0)</f>
        <v>0</v>
      </c>
    </row>
    <row r="221" spans="2:123" x14ac:dyDescent="0.3">
      <c r="D221" s="12" t="str">
        <f>D211</f>
        <v>Building</v>
      </c>
      <c r="F221" s="51" t="str">
        <f t="shared" ref="F221:F224" si="223">F220</f>
        <v>INR Mn</v>
      </c>
      <c r="G221" s="60">
        <f t="shared" si="222"/>
        <v>575.69770751597127</v>
      </c>
      <c r="H221" s="57">
        <f>IFERROR(IF(SUM($H$40:H$40)&lt;=($I13*4),($G89-$G99)*H$40/($I13*4),0),0)</f>
        <v>0</v>
      </c>
      <c r="I221" s="57">
        <f>IFERROR(IF(SUM($H$40:I$40)&lt;=($I13*4),($G89-$G99)*I$40/($I13*4),0),0)</f>
        <v>0</v>
      </c>
      <c r="J221" s="57">
        <f>IFERROR(IF(SUM($H$40:J$40)&lt;=($I13*4),($G89-$G99)*J$40/($I13*4),0),0)</f>
        <v>0</v>
      </c>
      <c r="K221" s="57">
        <f>IFERROR(IF(SUM($H$40:K$40)&lt;=($I13*4),($G89-$G99)*K$40/($I13*4),0),0)</f>
        <v>0</v>
      </c>
      <c r="L221" s="57">
        <f>IFERROR(IF(SUM($H$40:L$40)&lt;=($I13*4),($G89-$G99)*L$40/($I13*4),0),0)</f>
        <v>0</v>
      </c>
      <c r="M221" s="57">
        <f>IFERROR(IF(SUM($H$40:M$40)&lt;=($I13*4),($G89-$G99)*M$40/($I13*4),0),0)</f>
        <v>0</v>
      </c>
      <c r="N221" s="57">
        <f>IFERROR(IF(SUM($H$40:N$40)&lt;=($I13*4),($G89-$G99)*N$40/($I13*4),0),0)</f>
        <v>0</v>
      </c>
      <c r="O221" s="57">
        <f>IFERROR(IF(SUM($H$40:O$40)&lt;=($I13*4),($G89-$G99)*O$40/($I13*4),0),0)</f>
        <v>0</v>
      </c>
      <c r="P221" s="57">
        <f>IFERROR(IF(SUM($H$40:P$40)&lt;=($I13*4),($G89-$G99)*P$40/($I13*4),0),0)</f>
        <v>0</v>
      </c>
      <c r="Q221" s="57">
        <f>IFERROR(IF(SUM($H$40:Q$40)&lt;=($I13*4),($G89-$G99)*Q$40/($I13*4),0),0)</f>
        <v>0</v>
      </c>
      <c r="R221" s="57">
        <f>IFERROR(IF(SUM($H$40:R$40)&lt;=($I13*4),($G89-$G99)*R$40/($I13*4),0),0)</f>
        <v>0</v>
      </c>
      <c r="S221" s="57">
        <f>IFERROR(IF(SUM($H$40:S$40)&lt;=($I13*4),($G89-$G99)*S$40/($I13*4),0),0)</f>
        <v>5.4828353096759068</v>
      </c>
      <c r="T221" s="57">
        <f>IFERROR(IF(SUM($H$40:T$40)&lt;=($I13*4),($G89-$G99)*T$40/($I13*4),0),0)</f>
        <v>5.4828353096759068</v>
      </c>
      <c r="U221" s="57">
        <f>IFERROR(IF(SUM($H$40:U$40)&lt;=($I13*4),($G89-$G99)*U$40/($I13*4),0),0)</f>
        <v>5.4828353096759068</v>
      </c>
      <c r="V221" s="57">
        <f>IFERROR(IF(SUM($H$40:V$40)&lt;=($I13*4),($G89-$G99)*V$40/($I13*4),0),0)</f>
        <v>5.4828353096759068</v>
      </c>
      <c r="W221" s="57">
        <f>IFERROR(IF(SUM($H$40:W$40)&lt;=($I13*4),($G89-$G99)*W$40/($I13*4),0),0)</f>
        <v>5.4828353096759068</v>
      </c>
      <c r="X221" s="57">
        <f>IFERROR(IF(SUM($H$40:X$40)&lt;=($I13*4),($G89-$G99)*X$40/($I13*4),0),0)</f>
        <v>5.4828353096759068</v>
      </c>
      <c r="Y221" s="57">
        <f>IFERROR(IF(SUM($H$40:Y$40)&lt;=($I13*4),($G89-$G99)*Y$40/($I13*4),0),0)</f>
        <v>5.4828353096759068</v>
      </c>
      <c r="Z221" s="57">
        <f>IFERROR(IF(SUM($H$40:Z$40)&lt;=($I13*4),($G89-$G99)*Z$40/($I13*4),0),0)</f>
        <v>5.4828353096759068</v>
      </c>
      <c r="AA221" s="57">
        <f>IFERROR(IF(SUM($H$40:AA$40)&lt;=($I13*4),($G89-$G99)*AA$40/($I13*4),0),0)</f>
        <v>5.4828353096759068</v>
      </c>
      <c r="AB221" s="57">
        <f>IFERROR(IF(SUM($H$40:AB$40)&lt;=($I13*4),($G89-$G99)*AB$40/($I13*4),0),0)</f>
        <v>5.4828353096759068</v>
      </c>
      <c r="AC221" s="57">
        <f>IFERROR(IF(SUM($H$40:AC$40)&lt;=($I13*4),($G89-$G99)*AC$40/($I13*4),0),0)</f>
        <v>5.4828353096759068</v>
      </c>
      <c r="AD221" s="57">
        <f>IFERROR(IF(SUM($H$40:AD$40)&lt;=($I13*4),($G89-$G99)*AD$40/($I13*4),0),0)</f>
        <v>5.4828353096759068</v>
      </c>
      <c r="AE221" s="57">
        <f>IFERROR(IF(SUM($H$40:AE$40)&lt;=($I13*4),($G89-$G99)*AE$40/($I13*4),0),0)</f>
        <v>5.4828353096759068</v>
      </c>
      <c r="AF221" s="57">
        <f>IFERROR(IF(SUM($H$40:AF$40)&lt;=($I13*4),($G89-$G99)*AF$40/($I13*4),0),0)</f>
        <v>5.4828353096759068</v>
      </c>
      <c r="AG221" s="57">
        <f>IFERROR(IF(SUM($H$40:AG$40)&lt;=($I13*4),($G89-$G99)*AG$40/($I13*4),0),0)</f>
        <v>5.4828353096759068</v>
      </c>
      <c r="AH221" s="57">
        <f>IFERROR(IF(SUM($H$40:AH$40)&lt;=($I13*4),($G89-$G99)*AH$40/($I13*4),0),0)</f>
        <v>5.4828353096759068</v>
      </c>
      <c r="AI221" s="57">
        <f>IFERROR(IF(SUM($H$40:AI$40)&lt;=($I13*4),($G89-$G99)*AI$40/($I13*4),0),0)</f>
        <v>5.4828353096759068</v>
      </c>
      <c r="AJ221" s="57">
        <f>IFERROR(IF(SUM($H$40:AJ$40)&lt;=($I13*4),($G89-$G99)*AJ$40/($I13*4),0),0)</f>
        <v>5.4828353096759068</v>
      </c>
      <c r="AK221" s="57">
        <f>IFERROR(IF(SUM($H$40:AK$40)&lt;=($I13*4),($G89-$G99)*AK$40/($I13*4),0),0)</f>
        <v>5.4828353096759068</v>
      </c>
      <c r="AL221" s="57">
        <f>IFERROR(IF(SUM($H$40:AL$40)&lt;=($I13*4),($G89-$G99)*AL$40/($I13*4),0),0)</f>
        <v>5.4828353096759068</v>
      </c>
      <c r="AM221" s="57">
        <f>IFERROR(IF(SUM($H$40:AM$40)&lt;=($I13*4),($G89-$G99)*AM$40/($I13*4),0),0)</f>
        <v>5.4828353096759068</v>
      </c>
      <c r="AN221" s="57">
        <f>IFERROR(IF(SUM($H$40:AN$40)&lt;=($I13*4),($G89-$G99)*AN$40/($I13*4),0),0)</f>
        <v>5.4828353096759068</v>
      </c>
      <c r="AO221" s="57">
        <f>IFERROR(IF(SUM($H$40:AO$40)&lt;=($I13*4),($G89-$G99)*AO$40/($I13*4),0),0)</f>
        <v>5.4828353096759068</v>
      </c>
      <c r="AP221" s="57">
        <f>IFERROR(IF(SUM($H$40:AP$40)&lt;=($I13*4),($G89-$G99)*AP$40/($I13*4),0),0)</f>
        <v>5.4828353096759068</v>
      </c>
      <c r="AQ221" s="57">
        <f>IFERROR(IF(SUM($H$40:AQ$40)&lt;=($I13*4),($G89-$G99)*AQ$40/($I13*4),0),0)</f>
        <v>5.4828353096759068</v>
      </c>
      <c r="AR221" s="57">
        <f>IFERROR(IF(SUM($H$40:AR$40)&lt;=($I13*4),($G89-$G99)*AR$40/($I13*4),0),0)</f>
        <v>5.4828353096759068</v>
      </c>
      <c r="AS221" s="57">
        <f>IFERROR(IF(SUM($H$40:AS$40)&lt;=($I13*4),($G89-$G99)*AS$40/($I13*4),0),0)</f>
        <v>5.4828353096759068</v>
      </c>
      <c r="AT221" s="57">
        <f>IFERROR(IF(SUM($H$40:AT$40)&lt;=($I13*4),($G89-$G99)*AT$40/($I13*4),0),0)</f>
        <v>5.4828353096759068</v>
      </c>
      <c r="AU221" s="57">
        <f>IFERROR(IF(SUM($H$40:AU$40)&lt;=($I13*4),($G89-$G99)*AU$40/($I13*4),0),0)</f>
        <v>5.4828353096759068</v>
      </c>
      <c r="AV221" s="57">
        <f>IFERROR(IF(SUM($H$40:AV$40)&lt;=($I13*4),($G89-$G99)*AV$40/($I13*4),0),0)</f>
        <v>5.4828353096759068</v>
      </c>
      <c r="AW221" s="57">
        <f>IFERROR(IF(SUM($H$40:AW$40)&lt;=($I13*4),($G89-$G99)*AW$40/($I13*4),0),0)</f>
        <v>5.4828353096759068</v>
      </c>
      <c r="AX221" s="57">
        <f>IFERROR(IF(SUM($H$40:AX$40)&lt;=($I13*4),($G89-$G99)*AX$40/($I13*4),0),0)</f>
        <v>5.4828353096759068</v>
      </c>
      <c r="AY221" s="57">
        <f>IFERROR(IF(SUM($H$40:AY$40)&lt;=($I13*4),($G89-$G99)*AY$40/($I13*4),0),0)</f>
        <v>5.4828353096759068</v>
      </c>
      <c r="AZ221" s="57">
        <f>IFERROR(IF(SUM($H$40:AZ$40)&lt;=($I13*4),($G89-$G99)*AZ$40/($I13*4),0),0)</f>
        <v>5.4828353096759068</v>
      </c>
      <c r="BA221" s="57">
        <f>IFERROR(IF(SUM($H$40:BA$40)&lt;=($I13*4),($G89-$G99)*BA$40/($I13*4),0),0)</f>
        <v>5.4828353096759068</v>
      </c>
      <c r="BB221" s="57">
        <f>IFERROR(IF(SUM($H$40:BB$40)&lt;=($I13*4),($G89-$G99)*BB$40/($I13*4),0),0)</f>
        <v>5.4828353096759068</v>
      </c>
      <c r="BC221" s="57">
        <f>IFERROR(IF(SUM($H$40:BC$40)&lt;=($I13*4),($G89-$G99)*BC$40/($I13*4),0),0)</f>
        <v>5.4828353096759068</v>
      </c>
      <c r="BD221" s="57">
        <f>IFERROR(IF(SUM($H$40:BD$40)&lt;=($I13*4),($G89-$G99)*BD$40/($I13*4),0),0)</f>
        <v>5.4828353096759068</v>
      </c>
      <c r="BE221" s="57">
        <f>IFERROR(IF(SUM($H$40:BE$40)&lt;=($I13*4),($G89-$G99)*BE$40/($I13*4),0),0)</f>
        <v>5.4828353096759068</v>
      </c>
      <c r="BF221" s="57">
        <f>IFERROR(IF(SUM($H$40:BF$40)&lt;=($I13*4),($G89-$G99)*BF$40/($I13*4),0),0)</f>
        <v>5.4828353096759068</v>
      </c>
      <c r="BG221" s="57">
        <f>IFERROR(IF(SUM($H$40:BG$40)&lt;=($I13*4),($G89-$G99)*BG$40/($I13*4),0),0)</f>
        <v>5.4828353096759068</v>
      </c>
      <c r="BH221" s="57">
        <f>IFERROR(IF(SUM($H$40:BH$40)&lt;=($I13*4),($G89-$G99)*BH$40/($I13*4),0),0)</f>
        <v>5.4828353096759068</v>
      </c>
      <c r="BI221" s="57">
        <f>IFERROR(IF(SUM($H$40:BI$40)&lt;=($I13*4),($G89-$G99)*BI$40/($I13*4),0),0)</f>
        <v>5.4828353096759068</v>
      </c>
      <c r="BJ221" s="57">
        <f>IFERROR(IF(SUM($H$40:BJ$40)&lt;=($I13*4),($G89-$G99)*BJ$40/($I13*4),0),0)</f>
        <v>5.4828353096759068</v>
      </c>
      <c r="BK221" s="57">
        <f>IFERROR(IF(SUM($H$40:BK$40)&lt;=($I13*4),($G89-$G99)*BK$40/($I13*4),0),0)</f>
        <v>5.4828353096759068</v>
      </c>
      <c r="BL221" s="57">
        <f>IFERROR(IF(SUM($H$40:BL$40)&lt;=($I13*4),($G89-$G99)*BL$40/($I13*4),0),0)</f>
        <v>5.4828353096759068</v>
      </c>
      <c r="BM221" s="57">
        <f>IFERROR(IF(SUM($H$40:BM$40)&lt;=($I13*4),($G89-$G99)*BM$40/($I13*4),0),0)</f>
        <v>5.4828353096759068</v>
      </c>
      <c r="BN221" s="57">
        <f>IFERROR(IF(SUM($H$40:BN$40)&lt;=($I13*4),($G89-$G99)*BN$40/($I13*4),0),0)</f>
        <v>5.4828353096759068</v>
      </c>
      <c r="BO221" s="57">
        <f>IFERROR(IF(SUM($H$40:BO$40)&lt;=($I13*4),($G89-$G99)*BO$40/($I13*4),0),0)</f>
        <v>5.4828353096759068</v>
      </c>
      <c r="BP221" s="57">
        <f>IFERROR(IF(SUM($H$40:BP$40)&lt;=($I13*4),($G89-$G99)*BP$40/($I13*4),0),0)</f>
        <v>5.4828353096759068</v>
      </c>
      <c r="BQ221" s="57">
        <f>IFERROR(IF(SUM($H$40:BQ$40)&lt;=($I13*4),($G89-$G99)*BQ$40/($I13*4),0),0)</f>
        <v>5.4828353096759068</v>
      </c>
      <c r="BR221" s="57">
        <f>IFERROR(IF(SUM($H$40:BR$40)&lt;=($I13*4),($G89-$G99)*BR$40/($I13*4),0),0)</f>
        <v>5.4828353096759068</v>
      </c>
      <c r="BS221" s="57">
        <f>IFERROR(IF(SUM($H$40:BS$40)&lt;=($I13*4),($G89-$G99)*BS$40/($I13*4),0),0)</f>
        <v>5.4828353096759068</v>
      </c>
      <c r="BT221" s="57">
        <f>IFERROR(IF(SUM($H$40:BT$40)&lt;=($I13*4),($G89-$G99)*BT$40/($I13*4),0),0)</f>
        <v>5.4828353096759068</v>
      </c>
      <c r="BU221" s="57">
        <f>IFERROR(IF(SUM($H$40:BU$40)&lt;=($I13*4),($G89-$G99)*BU$40/($I13*4),0),0)</f>
        <v>5.4828353096759068</v>
      </c>
      <c r="BV221" s="57">
        <f>IFERROR(IF(SUM($H$40:BV$40)&lt;=($I13*4),($G89-$G99)*BV$40/($I13*4),0),0)</f>
        <v>5.4828353096759068</v>
      </c>
      <c r="BW221" s="57">
        <f>IFERROR(IF(SUM($H$40:BW$40)&lt;=($I13*4),($G89-$G99)*BW$40/($I13*4),0),0)</f>
        <v>5.4828353096759068</v>
      </c>
      <c r="BX221" s="57">
        <f>IFERROR(IF(SUM($H$40:BX$40)&lt;=($I13*4),($G89-$G99)*BX$40/($I13*4),0),0)</f>
        <v>5.4828353096759068</v>
      </c>
      <c r="BY221" s="57">
        <f>IFERROR(IF(SUM($H$40:BY$40)&lt;=($I13*4),($G89-$G99)*BY$40/($I13*4),0),0)</f>
        <v>5.4828353096759068</v>
      </c>
      <c r="BZ221" s="57">
        <f>IFERROR(IF(SUM($H$40:BZ$40)&lt;=($I13*4),($G89-$G99)*BZ$40/($I13*4),0),0)</f>
        <v>5.4828353096759068</v>
      </c>
      <c r="CA221" s="57">
        <f>IFERROR(IF(SUM($H$40:CA$40)&lt;=($I13*4),($G89-$G99)*CA$40/($I13*4),0),0)</f>
        <v>5.4828353096759068</v>
      </c>
      <c r="CB221" s="57">
        <f>IFERROR(IF(SUM($H$40:CB$40)&lt;=($I13*4),($G89-$G99)*CB$40/($I13*4),0),0)</f>
        <v>5.4828353096759068</v>
      </c>
      <c r="CC221" s="57">
        <f>IFERROR(IF(SUM($H$40:CC$40)&lt;=($I13*4),($G89-$G99)*CC$40/($I13*4),0),0)</f>
        <v>5.4828353096759068</v>
      </c>
      <c r="CD221" s="57">
        <f>IFERROR(IF(SUM($H$40:CD$40)&lt;=($I13*4),($G89-$G99)*CD$40/($I13*4),0),0)</f>
        <v>5.4828353096759068</v>
      </c>
      <c r="CE221" s="57">
        <f>IFERROR(IF(SUM($H$40:CE$40)&lt;=($I13*4),($G89-$G99)*CE$40/($I13*4),0),0)</f>
        <v>5.4828353096759068</v>
      </c>
      <c r="CF221" s="57">
        <f>IFERROR(IF(SUM($H$40:CF$40)&lt;=($I13*4),($G89-$G99)*CF$40/($I13*4),0),0)</f>
        <v>5.4828353096759068</v>
      </c>
      <c r="CG221" s="57">
        <f>IFERROR(IF(SUM($H$40:CG$40)&lt;=($I13*4),($G89-$G99)*CG$40/($I13*4),0),0)</f>
        <v>5.4828353096759068</v>
      </c>
      <c r="CH221" s="57">
        <f>IFERROR(IF(SUM($H$40:CH$40)&lt;=($I13*4),($G89-$G99)*CH$40/($I13*4),0),0)</f>
        <v>5.4828353096759068</v>
      </c>
      <c r="CI221" s="57">
        <f>IFERROR(IF(SUM($H$40:CI$40)&lt;=($I13*4),($G89-$G99)*CI$40/($I13*4),0),0)</f>
        <v>5.4828353096759068</v>
      </c>
      <c r="CJ221" s="57">
        <f>IFERROR(IF(SUM($H$40:CJ$40)&lt;=($I13*4),($G89-$G99)*CJ$40/($I13*4),0),0)</f>
        <v>5.4828353096759068</v>
      </c>
      <c r="CK221" s="57">
        <f>IFERROR(IF(SUM($H$40:CK$40)&lt;=($I13*4),($G89-$G99)*CK$40/($I13*4),0),0)</f>
        <v>5.4828353096759068</v>
      </c>
      <c r="CL221" s="57">
        <f>IFERROR(IF(SUM($H$40:CL$40)&lt;=($I13*4),($G89-$G99)*CL$40/($I13*4),0),0)</f>
        <v>5.4828353096759068</v>
      </c>
      <c r="CM221" s="57">
        <f>IFERROR(IF(SUM($H$40:CM$40)&lt;=($I13*4),($G89-$G99)*CM$40/($I13*4),0),0)</f>
        <v>5.4828353096759068</v>
      </c>
      <c r="CN221" s="57">
        <f>IFERROR(IF(SUM($H$40:CN$40)&lt;=($I13*4),($G89-$G99)*CN$40/($I13*4),0),0)</f>
        <v>5.4828353096759068</v>
      </c>
      <c r="CO221" s="57">
        <f>IFERROR(IF(SUM($H$40:CO$40)&lt;=($I13*4),($G89-$G99)*CO$40/($I13*4),0),0)</f>
        <v>5.4828353096759068</v>
      </c>
      <c r="CP221" s="57">
        <f>IFERROR(IF(SUM($H$40:CP$40)&lt;=($I13*4),($G89-$G99)*CP$40/($I13*4),0),0)</f>
        <v>5.4828353096759068</v>
      </c>
      <c r="CQ221" s="57">
        <f>IFERROR(IF(SUM($H$40:CQ$40)&lt;=($I13*4),($G89-$G99)*CQ$40/($I13*4),0),0)</f>
        <v>5.4828353096759068</v>
      </c>
      <c r="CR221" s="57">
        <f>IFERROR(IF(SUM($H$40:CR$40)&lt;=($I13*4),($G89-$G99)*CR$40/($I13*4),0),0)</f>
        <v>5.4828353096759068</v>
      </c>
      <c r="CS221" s="57">
        <f>IFERROR(IF(SUM($H$40:CS$40)&lt;=($I13*4),($G89-$G99)*CS$40/($I13*4),0),0)</f>
        <v>5.4828353096759068</v>
      </c>
      <c r="CT221" s="57">
        <f>IFERROR(IF(SUM($H$40:CT$40)&lt;=($I13*4),($G89-$G99)*CT$40/($I13*4),0),0)</f>
        <v>5.4828353096759068</v>
      </c>
      <c r="CU221" s="57">
        <f>IFERROR(IF(SUM($H$40:CU$40)&lt;=($I13*4),($G89-$G99)*CU$40/($I13*4),0),0)</f>
        <v>5.4828353096759068</v>
      </c>
      <c r="CV221" s="57">
        <f>IFERROR(IF(SUM($H$40:CV$40)&lt;=($I13*4),($G89-$G99)*CV$40/($I13*4),0),0)</f>
        <v>5.4828353096759068</v>
      </c>
      <c r="CW221" s="57">
        <f>IFERROR(IF(SUM($H$40:CW$40)&lt;=($I13*4),($G89-$G99)*CW$40/($I13*4),0),0)</f>
        <v>5.4828353096759068</v>
      </c>
      <c r="CX221" s="57">
        <f>IFERROR(IF(SUM($H$40:CX$40)&lt;=($I13*4),($G89-$G99)*CX$40/($I13*4),0),0)</f>
        <v>5.4828353096759068</v>
      </c>
      <c r="CY221" s="57">
        <f>IFERROR(IF(SUM($H$40:CY$40)&lt;=($I13*4),($G89-$G99)*CY$40/($I13*4),0),0)</f>
        <v>5.4828353096759068</v>
      </c>
      <c r="CZ221" s="57">
        <f>IFERROR(IF(SUM($H$40:CZ$40)&lt;=($I13*4),($G89-$G99)*CZ$40/($I13*4),0),0)</f>
        <v>5.4828353096759068</v>
      </c>
      <c r="DA221" s="57">
        <f>IFERROR(IF(SUM($H$40:DA$40)&lt;=($I13*4),($G89-$G99)*DA$40/($I13*4),0),0)</f>
        <v>5.4828353096759068</v>
      </c>
      <c r="DB221" s="57">
        <f>IFERROR(IF(SUM($H$40:DB$40)&lt;=($I13*4),($G89-$G99)*DB$40/($I13*4),0),0)</f>
        <v>5.4828353096759068</v>
      </c>
      <c r="DC221" s="57">
        <f>IFERROR(IF(SUM($H$40:DC$40)&lt;=($I13*4),($G89-$G99)*DC$40/($I13*4),0),0)</f>
        <v>5.4828353096759068</v>
      </c>
      <c r="DD221" s="57">
        <f>IFERROR(IF(SUM($H$40:DD$40)&lt;=($I13*4),($G89-$G99)*DD$40/($I13*4),0),0)</f>
        <v>5.4828353096759068</v>
      </c>
      <c r="DE221" s="57">
        <f>IFERROR(IF(SUM($H$40:DE$40)&lt;=($I13*4),($G89-$G99)*DE$40/($I13*4),0),0)</f>
        <v>5.4828353096759068</v>
      </c>
      <c r="DF221" s="57">
        <f>IFERROR(IF(SUM($H$40:DF$40)&lt;=($I13*4),($G89-$G99)*DF$40/($I13*4),0),0)</f>
        <v>5.4828353096759068</v>
      </c>
      <c r="DG221" s="57">
        <f>IFERROR(IF(SUM($H$40:DG$40)&lt;=($I13*4),($G89-$G99)*DG$40/($I13*4),0),0)</f>
        <v>5.4828353096759068</v>
      </c>
      <c r="DH221" s="57">
        <f>IFERROR(IF(SUM($H$40:DH$40)&lt;=($I13*4),($G89-$G99)*DH$40/($I13*4),0),0)</f>
        <v>5.4828353096759068</v>
      </c>
      <c r="DI221" s="57">
        <f>IFERROR(IF(SUM($H$40:DI$40)&lt;=($I13*4),($G89-$G99)*DI$40/($I13*4),0),0)</f>
        <v>5.4828353096759068</v>
      </c>
      <c r="DJ221" s="57">
        <f>IFERROR(IF(SUM($H$40:DJ$40)&lt;=($I13*4),($G89-$G99)*DJ$40/($I13*4),0),0)</f>
        <v>5.4828353096759068</v>
      </c>
      <c r="DK221" s="57">
        <f>IFERROR(IF(SUM($H$40:DK$40)&lt;=($I13*4),($G89-$G99)*DK$40/($I13*4),0),0)</f>
        <v>5.4828353096759068</v>
      </c>
      <c r="DL221" s="57">
        <f>IFERROR(IF(SUM($H$40:DL$40)&lt;=($I13*4),($G89-$G99)*DL$40/($I13*4),0),0)</f>
        <v>5.4828353096759068</v>
      </c>
      <c r="DM221" s="57">
        <f>IFERROR(IF(SUM($H$40:DM$40)&lt;=($I13*4),($G89-$G99)*DM$40/($I13*4),0),0)</f>
        <v>5.4828353096759068</v>
      </c>
      <c r="DN221" s="57">
        <f>IFERROR(IF(SUM($H$40:DN$40)&lt;=($I13*4),($G89-$G99)*DN$40/($I13*4),0),0)</f>
        <v>5.4828353096759068</v>
      </c>
      <c r="DO221" s="57">
        <f>IFERROR(IF(SUM($H$40:DO$40)&lt;=($I13*4),($G89-$G99)*DO$40/($I13*4),0),0)</f>
        <v>5.4828353096759068</v>
      </c>
      <c r="DP221" s="57">
        <f>IFERROR(IF(SUM($H$40:DP$40)&lt;=($I13*4),($G89-$G99)*DP$40/($I13*4),0),0)</f>
        <v>5.4828353096759068</v>
      </c>
      <c r="DQ221" s="57">
        <f>IFERROR(IF(SUM($H$40:DQ$40)&lt;=($I13*4),($G89-$G99)*DQ$40/($I13*4),0),0)</f>
        <v>5.4828353096759068</v>
      </c>
      <c r="DR221" s="57">
        <f>IFERROR(IF(SUM($H$40:DR$40)&lt;=($I13*4),($G89-$G99)*DR$40/($I13*4),0),0)</f>
        <v>5.4828353096759068</v>
      </c>
      <c r="DS221" s="57">
        <f>IFERROR(IF(SUM($H$40:DS$40)&lt;=($I13*4),($G89-$G99)*DS$40/($I13*4),0),0)</f>
        <v>5.4828353096759068</v>
      </c>
    </row>
    <row r="222" spans="2:123" x14ac:dyDescent="0.3">
      <c r="D222" s="12" t="str">
        <f>D212</f>
        <v>Effective Land cost</v>
      </c>
      <c r="F222" s="51" t="str">
        <f t="shared" si="223"/>
        <v>INR Mn</v>
      </c>
      <c r="G222" s="60">
        <f t="shared" si="222"/>
        <v>0</v>
      </c>
      <c r="H222" s="57">
        <f>IFERROR(IF(SUM($H$40:H$40)&lt;=($I14*4),($G90-$G100)*H$40/($I14*4),0),0)</f>
        <v>0</v>
      </c>
      <c r="I222" s="57">
        <f>IFERROR(IF(SUM($H$40:I$40)&lt;=($I14*4),($G90-$G100)*I$40/($I14*4),0),0)</f>
        <v>0</v>
      </c>
      <c r="J222" s="57">
        <f>IFERROR(IF(SUM($H$40:J$40)&lt;=($I14*4),($G90-$G100)*J$40/($I14*4),0),0)</f>
        <v>0</v>
      </c>
      <c r="K222" s="57">
        <f>IFERROR(IF(SUM($H$40:K$40)&lt;=($I14*4),($G90-$G100)*K$40/($I14*4),0),0)</f>
        <v>0</v>
      </c>
      <c r="L222" s="57">
        <f>IFERROR(IF(SUM($H$40:L$40)&lt;=($I14*4),($G90-$G100)*L$40/($I14*4),0),0)</f>
        <v>0</v>
      </c>
      <c r="M222" s="57">
        <f>IFERROR(IF(SUM($H$40:M$40)&lt;=($I14*4),($G90-$G100)*M$40/($I14*4),0),0)</f>
        <v>0</v>
      </c>
      <c r="N222" s="57">
        <f>IFERROR(IF(SUM($H$40:N$40)&lt;=($I14*4),($G90-$G100)*N$40/($I14*4),0),0)</f>
        <v>0</v>
      </c>
      <c r="O222" s="57">
        <f>IFERROR(IF(SUM($H$40:O$40)&lt;=($I14*4),($G90-$G100)*O$40/($I14*4),0),0)</f>
        <v>0</v>
      </c>
      <c r="P222" s="57">
        <f>IFERROR(IF(SUM($H$40:P$40)&lt;=($I14*4),($G90-$G100)*P$40/($I14*4),0),0)</f>
        <v>0</v>
      </c>
      <c r="Q222" s="57">
        <f>IFERROR(IF(SUM($H$40:Q$40)&lt;=($I14*4),($G90-$G100)*Q$40/($I14*4),0),0)</f>
        <v>0</v>
      </c>
      <c r="R222" s="57">
        <f>IFERROR(IF(SUM($H$40:R$40)&lt;=($I14*4),($G90-$G100)*R$40/($I14*4),0),0)</f>
        <v>0</v>
      </c>
      <c r="S222" s="57">
        <f>IFERROR(IF(SUM($H$40:S$40)&lt;=($I14*4),($G90-$G100)*S$40/($I14*4),0),0)</f>
        <v>0</v>
      </c>
      <c r="T222" s="57">
        <f>IFERROR(IF(SUM($H$40:T$40)&lt;=($I14*4),($G90-$G100)*T$40/($I14*4),0),0)</f>
        <v>0</v>
      </c>
      <c r="U222" s="57">
        <f>IFERROR(IF(SUM($H$40:U$40)&lt;=($I14*4),($G90-$G100)*U$40/($I14*4),0),0)</f>
        <v>0</v>
      </c>
      <c r="V222" s="57">
        <f>IFERROR(IF(SUM($H$40:V$40)&lt;=($I14*4),($G90-$G100)*V$40/($I14*4),0),0)</f>
        <v>0</v>
      </c>
      <c r="W222" s="57">
        <f>IFERROR(IF(SUM($H$40:W$40)&lt;=($I14*4),($G90-$G100)*W$40/($I14*4),0),0)</f>
        <v>0</v>
      </c>
      <c r="X222" s="57">
        <f>IFERROR(IF(SUM($H$40:X$40)&lt;=($I14*4),($G90-$G100)*X$40/($I14*4),0),0)</f>
        <v>0</v>
      </c>
      <c r="Y222" s="57">
        <f>IFERROR(IF(SUM($H$40:Y$40)&lt;=($I14*4),($G90-$G100)*Y$40/($I14*4),0),0)</f>
        <v>0</v>
      </c>
      <c r="Z222" s="57">
        <f>IFERROR(IF(SUM($H$40:Z$40)&lt;=($I14*4),($G90-$G100)*Z$40/($I14*4),0),0)</f>
        <v>0</v>
      </c>
      <c r="AA222" s="57">
        <f>IFERROR(IF(SUM($H$40:AA$40)&lt;=($I14*4),($G90-$G100)*AA$40/($I14*4),0),0)</f>
        <v>0</v>
      </c>
      <c r="AB222" s="57">
        <f>IFERROR(IF(SUM($H$40:AB$40)&lt;=($I14*4),($G90-$G100)*AB$40/($I14*4),0),0)</f>
        <v>0</v>
      </c>
      <c r="AC222" s="57">
        <f>IFERROR(IF(SUM($H$40:AC$40)&lt;=($I14*4),($G90-$G100)*AC$40/($I14*4),0),0)</f>
        <v>0</v>
      </c>
      <c r="AD222" s="57">
        <f>IFERROR(IF(SUM($H$40:AD$40)&lt;=($I14*4),($G90-$G100)*AD$40/($I14*4),0),0)</f>
        <v>0</v>
      </c>
      <c r="AE222" s="57">
        <f>IFERROR(IF(SUM($H$40:AE$40)&lt;=($I14*4),($G90-$G100)*AE$40/($I14*4),0),0)</f>
        <v>0</v>
      </c>
      <c r="AF222" s="57">
        <f>IFERROR(IF(SUM($H$40:AF$40)&lt;=($I14*4),($G90-$G100)*AF$40/($I14*4),0),0)</f>
        <v>0</v>
      </c>
      <c r="AG222" s="57">
        <f>IFERROR(IF(SUM($H$40:AG$40)&lt;=($I14*4),($G90-$G100)*AG$40/($I14*4),0),0)</f>
        <v>0</v>
      </c>
      <c r="AH222" s="57">
        <f>IFERROR(IF(SUM($H$40:AH$40)&lt;=($I14*4),($G90-$G100)*AH$40/($I14*4),0),0)</f>
        <v>0</v>
      </c>
      <c r="AI222" s="57">
        <f>IFERROR(IF(SUM($H$40:AI$40)&lt;=($I14*4),($G90-$G100)*AI$40/($I14*4),0),0)</f>
        <v>0</v>
      </c>
      <c r="AJ222" s="57">
        <f>IFERROR(IF(SUM($H$40:AJ$40)&lt;=($I14*4),($G90-$G100)*AJ$40/($I14*4),0),0)</f>
        <v>0</v>
      </c>
      <c r="AK222" s="57">
        <f>IFERROR(IF(SUM($H$40:AK$40)&lt;=($I14*4),($G90-$G100)*AK$40/($I14*4),0),0)</f>
        <v>0</v>
      </c>
      <c r="AL222" s="57">
        <f>IFERROR(IF(SUM($H$40:AL$40)&lt;=($I14*4),($G90-$G100)*AL$40/($I14*4),0),0)</f>
        <v>0</v>
      </c>
      <c r="AM222" s="57">
        <f>IFERROR(IF(SUM($H$40:AM$40)&lt;=($I14*4),($G90-$G100)*AM$40/($I14*4),0),0)</f>
        <v>0</v>
      </c>
      <c r="AN222" s="57">
        <f>IFERROR(IF(SUM($H$40:AN$40)&lt;=($I14*4),($G90-$G100)*AN$40/($I14*4),0),0)</f>
        <v>0</v>
      </c>
      <c r="AO222" s="57">
        <f>IFERROR(IF(SUM($H$40:AO$40)&lt;=($I14*4),($G90-$G100)*AO$40/($I14*4),0),0)</f>
        <v>0</v>
      </c>
      <c r="AP222" s="57">
        <f>IFERROR(IF(SUM($H$40:AP$40)&lt;=($I14*4),($G90-$G100)*AP$40/($I14*4),0),0)</f>
        <v>0</v>
      </c>
      <c r="AQ222" s="57">
        <f>IFERROR(IF(SUM($H$40:AQ$40)&lt;=($I14*4),($G90-$G100)*AQ$40/($I14*4),0),0)</f>
        <v>0</v>
      </c>
      <c r="AR222" s="57">
        <f>IFERROR(IF(SUM($H$40:AR$40)&lt;=($I14*4),($G90-$G100)*AR$40/($I14*4),0),0)</f>
        <v>0</v>
      </c>
      <c r="AS222" s="57">
        <f>IFERROR(IF(SUM($H$40:AS$40)&lt;=($I14*4),($G90-$G100)*AS$40/($I14*4),0),0)</f>
        <v>0</v>
      </c>
      <c r="AT222" s="57">
        <f>IFERROR(IF(SUM($H$40:AT$40)&lt;=($I14*4),($G90-$G100)*AT$40/($I14*4),0),0)</f>
        <v>0</v>
      </c>
      <c r="AU222" s="57">
        <f>IFERROR(IF(SUM($H$40:AU$40)&lt;=($I14*4),($G90-$G100)*AU$40/($I14*4),0),0)</f>
        <v>0</v>
      </c>
      <c r="AV222" s="57">
        <f>IFERROR(IF(SUM($H$40:AV$40)&lt;=($I14*4),($G90-$G100)*AV$40/($I14*4),0),0)</f>
        <v>0</v>
      </c>
      <c r="AW222" s="57">
        <f>IFERROR(IF(SUM($H$40:AW$40)&lt;=($I14*4),($G90-$G100)*AW$40/($I14*4),0),0)</f>
        <v>0</v>
      </c>
      <c r="AX222" s="57">
        <f>IFERROR(IF(SUM($H$40:AX$40)&lt;=($I14*4),($G90-$G100)*AX$40/($I14*4),0),0)</f>
        <v>0</v>
      </c>
      <c r="AY222" s="57">
        <f>IFERROR(IF(SUM($H$40:AY$40)&lt;=($I14*4),($G90-$G100)*AY$40/($I14*4),0),0)</f>
        <v>0</v>
      </c>
      <c r="AZ222" s="57">
        <f>IFERROR(IF(SUM($H$40:AZ$40)&lt;=($I14*4),($G90-$G100)*AZ$40/($I14*4),0),0)</f>
        <v>0</v>
      </c>
      <c r="BA222" s="57">
        <f>IFERROR(IF(SUM($H$40:BA$40)&lt;=($I14*4),($G90-$G100)*BA$40/($I14*4),0),0)</f>
        <v>0</v>
      </c>
      <c r="BB222" s="57">
        <f>IFERROR(IF(SUM($H$40:BB$40)&lt;=($I14*4),($G90-$G100)*BB$40/($I14*4),0),0)</f>
        <v>0</v>
      </c>
      <c r="BC222" s="57">
        <f>IFERROR(IF(SUM($H$40:BC$40)&lt;=($I14*4),($G90-$G100)*BC$40/($I14*4),0),0)</f>
        <v>0</v>
      </c>
      <c r="BD222" s="57">
        <f>IFERROR(IF(SUM($H$40:BD$40)&lt;=($I14*4),($G90-$G100)*BD$40/($I14*4),0),0)</f>
        <v>0</v>
      </c>
      <c r="BE222" s="57">
        <f>IFERROR(IF(SUM($H$40:BE$40)&lt;=($I14*4),($G90-$G100)*BE$40/($I14*4),0),0)</f>
        <v>0</v>
      </c>
      <c r="BF222" s="57">
        <f>IFERROR(IF(SUM($H$40:BF$40)&lt;=($I14*4),($G90-$G100)*BF$40/($I14*4),0),0)</f>
        <v>0</v>
      </c>
      <c r="BG222" s="57">
        <f>IFERROR(IF(SUM($H$40:BG$40)&lt;=($I14*4),($G90-$G100)*BG$40/($I14*4),0),0)</f>
        <v>0</v>
      </c>
      <c r="BH222" s="57">
        <f>IFERROR(IF(SUM($H$40:BH$40)&lt;=($I14*4),($G90-$G100)*BH$40/($I14*4),0),0)</f>
        <v>0</v>
      </c>
      <c r="BI222" s="57">
        <f>IFERROR(IF(SUM($H$40:BI$40)&lt;=($I14*4),($G90-$G100)*BI$40/($I14*4),0),0)</f>
        <v>0</v>
      </c>
      <c r="BJ222" s="57">
        <f>IFERROR(IF(SUM($H$40:BJ$40)&lt;=($I14*4),($G90-$G100)*BJ$40/($I14*4),0),0)</f>
        <v>0</v>
      </c>
      <c r="BK222" s="57">
        <f>IFERROR(IF(SUM($H$40:BK$40)&lt;=($I14*4),($G90-$G100)*BK$40/($I14*4),0),0)</f>
        <v>0</v>
      </c>
      <c r="BL222" s="57">
        <f>IFERROR(IF(SUM($H$40:BL$40)&lt;=($I14*4),($G90-$G100)*BL$40/($I14*4),0),0)</f>
        <v>0</v>
      </c>
      <c r="BM222" s="57">
        <f>IFERROR(IF(SUM($H$40:BM$40)&lt;=($I14*4),($G90-$G100)*BM$40/($I14*4),0),0)</f>
        <v>0</v>
      </c>
      <c r="BN222" s="57">
        <f>IFERROR(IF(SUM($H$40:BN$40)&lt;=($I14*4),($G90-$G100)*BN$40/($I14*4),0),0)</f>
        <v>0</v>
      </c>
      <c r="BO222" s="57">
        <f>IFERROR(IF(SUM($H$40:BO$40)&lt;=($I14*4),($G90-$G100)*BO$40/($I14*4),0),0)</f>
        <v>0</v>
      </c>
      <c r="BP222" s="57">
        <f>IFERROR(IF(SUM($H$40:BP$40)&lt;=($I14*4),($G90-$G100)*BP$40/($I14*4),0),0)</f>
        <v>0</v>
      </c>
      <c r="BQ222" s="57">
        <f>IFERROR(IF(SUM($H$40:BQ$40)&lt;=($I14*4),($G90-$G100)*BQ$40/($I14*4),0),0)</f>
        <v>0</v>
      </c>
      <c r="BR222" s="57">
        <f>IFERROR(IF(SUM($H$40:BR$40)&lt;=($I14*4),($G90-$G100)*BR$40/($I14*4),0),0)</f>
        <v>0</v>
      </c>
      <c r="BS222" s="57">
        <f>IFERROR(IF(SUM($H$40:BS$40)&lt;=($I14*4),($G90-$G100)*BS$40/($I14*4),0),0)</f>
        <v>0</v>
      </c>
      <c r="BT222" s="57">
        <f>IFERROR(IF(SUM($H$40:BT$40)&lt;=($I14*4),($G90-$G100)*BT$40/($I14*4),0),0)</f>
        <v>0</v>
      </c>
      <c r="BU222" s="57">
        <f>IFERROR(IF(SUM($H$40:BU$40)&lt;=($I14*4),($G90-$G100)*BU$40/($I14*4),0),0)</f>
        <v>0</v>
      </c>
      <c r="BV222" s="57">
        <f>IFERROR(IF(SUM($H$40:BV$40)&lt;=($I14*4),($G90-$G100)*BV$40/($I14*4),0),0)</f>
        <v>0</v>
      </c>
      <c r="BW222" s="57">
        <f>IFERROR(IF(SUM($H$40:BW$40)&lt;=($I14*4),($G90-$G100)*BW$40/($I14*4),0),0)</f>
        <v>0</v>
      </c>
      <c r="BX222" s="57">
        <f>IFERROR(IF(SUM($H$40:BX$40)&lt;=($I14*4),($G90-$G100)*BX$40/($I14*4),0),0)</f>
        <v>0</v>
      </c>
      <c r="BY222" s="57">
        <f>IFERROR(IF(SUM($H$40:BY$40)&lt;=($I14*4),($G90-$G100)*BY$40/($I14*4),0),0)</f>
        <v>0</v>
      </c>
      <c r="BZ222" s="57">
        <f>IFERROR(IF(SUM($H$40:BZ$40)&lt;=($I14*4),($G90-$G100)*BZ$40/($I14*4),0),0)</f>
        <v>0</v>
      </c>
      <c r="CA222" s="57">
        <f>IFERROR(IF(SUM($H$40:CA$40)&lt;=($I14*4),($G90-$G100)*CA$40/($I14*4),0),0)</f>
        <v>0</v>
      </c>
      <c r="CB222" s="57">
        <f>IFERROR(IF(SUM($H$40:CB$40)&lt;=($I14*4),($G90-$G100)*CB$40/($I14*4),0),0)</f>
        <v>0</v>
      </c>
      <c r="CC222" s="57">
        <f>IFERROR(IF(SUM($H$40:CC$40)&lt;=($I14*4),($G90-$G100)*CC$40/($I14*4),0),0)</f>
        <v>0</v>
      </c>
      <c r="CD222" s="57">
        <f>IFERROR(IF(SUM($H$40:CD$40)&lt;=($I14*4),($G90-$G100)*CD$40/($I14*4),0),0)</f>
        <v>0</v>
      </c>
      <c r="CE222" s="57">
        <f>IFERROR(IF(SUM($H$40:CE$40)&lt;=($I14*4),($G90-$G100)*CE$40/($I14*4),0),0)</f>
        <v>0</v>
      </c>
      <c r="CF222" s="57">
        <f>IFERROR(IF(SUM($H$40:CF$40)&lt;=($I14*4),($G90-$G100)*CF$40/($I14*4),0),0)</f>
        <v>0</v>
      </c>
      <c r="CG222" s="57">
        <f>IFERROR(IF(SUM($H$40:CG$40)&lt;=($I14*4),($G90-$G100)*CG$40/($I14*4),0),0)</f>
        <v>0</v>
      </c>
      <c r="CH222" s="57">
        <f>IFERROR(IF(SUM($H$40:CH$40)&lt;=($I14*4),($G90-$G100)*CH$40/($I14*4),0),0)</f>
        <v>0</v>
      </c>
      <c r="CI222" s="57">
        <f>IFERROR(IF(SUM($H$40:CI$40)&lt;=($I14*4),($G90-$G100)*CI$40/($I14*4),0),0)</f>
        <v>0</v>
      </c>
      <c r="CJ222" s="57">
        <f>IFERROR(IF(SUM($H$40:CJ$40)&lt;=($I14*4),($G90-$G100)*CJ$40/($I14*4),0),0)</f>
        <v>0</v>
      </c>
      <c r="CK222" s="57">
        <f>IFERROR(IF(SUM($H$40:CK$40)&lt;=($I14*4),($G90-$G100)*CK$40/($I14*4),0),0)</f>
        <v>0</v>
      </c>
      <c r="CL222" s="57">
        <f>IFERROR(IF(SUM($H$40:CL$40)&lt;=($I14*4),($G90-$G100)*CL$40/($I14*4),0),0)</f>
        <v>0</v>
      </c>
      <c r="CM222" s="57">
        <f>IFERROR(IF(SUM($H$40:CM$40)&lt;=($I14*4),($G90-$G100)*CM$40/($I14*4),0),0)</f>
        <v>0</v>
      </c>
      <c r="CN222" s="57">
        <f>IFERROR(IF(SUM($H$40:CN$40)&lt;=($I14*4),($G90-$G100)*CN$40/($I14*4),0),0)</f>
        <v>0</v>
      </c>
      <c r="CO222" s="57">
        <f>IFERROR(IF(SUM($H$40:CO$40)&lt;=($I14*4),($G90-$G100)*CO$40/($I14*4),0),0)</f>
        <v>0</v>
      </c>
      <c r="CP222" s="57">
        <f>IFERROR(IF(SUM($H$40:CP$40)&lt;=($I14*4),($G90-$G100)*CP$40/($I14*4),0),0)</f>
        <v>0</v>
      </c>
      <c r="CQ222" s="57">
        <f>IFERROR(IF(SUM($H$40:CQ$40)&lt;=($I14*4),($G90-$G100)*CQ$40/($I14*4),0),0)</f>
        <v>0</v>
      </c>
      <c r="CR222" s="57">
        <f>IFERROR(IF(SUM($H$40:CR$40)&lt;=($I14*4),($G90-$G100)*CR$40/($I14*4),0),0)</f>
        <v>0</v>
      </c>
      <c r="CS222" s="57">
        <f>IFERROR(IF(SUM($H$40:CS$40)&lt;=($I14*4),($G90-$G100)*CS$40/($I14*4),0),0)</f>
        <v>0</v>
      </c>
      <c r="CT222" s="57">
        <f>IFERROR(IF(SUM($H$40:CT$40)&lt;=($I14*4),($G90-$G100)*CT$40/($I14*4),0),0)</f>
        <v>0</v>
      </c>
      <c r="CU222" s="57">
        <f>IFERROR(IF(SUM($H$40:CU$40)&lt;=($I14*4),($G90-$G100)*CU$40/($I14*4),0),0)</f>
        <v>0</v>
      </c>
      <c r="CV222" s="57">
        <f>IFERROR(IF(SUM($H$40:CV$40)&lt;=($I14*4),($G90-$G100)*CV$40/($I14*4),0),0)</f>
        <v>0</v>
      </c>
      <c r="CW222" s="57">
        <f>IFERROR(IF(SUM($H$40:CW$40)&lt;=($I14*4),($G90-$G100)*CW$40/($I14*4),0),0)</f>
        <v>0</v>
      </c>
      <c r="CX222" s="57">
        <f>IFERROR(IF(SUM($H$40:CX$40)&lt;=($I14*4),($G90-$G100)*CX$40/($I14*4),0),0)</f>
        <v>0</v>
      </c>
      <c r="CY222" s="57">
        <f>IFERROR(IF(SUM($H$40:CY$40)&lt;=($I14*4),($G90-$G100)*CY$40/($I14*4),0),0)</f>
        <v>0</v>
      </c>
      <c r="CZ222" s="57">
        <f>IFERROR(IF(SUM($H$40:CZ$40)&lt;=($I14*4),($G90-$G100)*CZ$40/($I14*4),0),0)</f>
        <v>0</v>
      </c>
      <c r="DA222" s="57">
        <f>IFERROR(IF(SUM($H$40:DA$40)&lt;=($I14*4),($G90-$G100)*DA$40/($I14*4),0),0)</f>
        <v>0</v>
      </c>
      <c r="DB222" s="57">
        <f>IFERROR(IF(SUM($H$40:DB$40)&lt;=($I14*4),($G90-$G100)*DB$40/($I14*4),0),0)</f>
        <v>0</v>
      </c>
      <c r="DC222" s="57">
        <f>IFERROR(IF(SUM($H$40:DC$40)&lt;=($I14*4),($G90-$G100)*DC$40/($I14*4),0),0)</f>
        <v>0</v>
      </c>
      <c r="DD222" s="57">
        <f>IFERROR(IF(SUM($H$40:DD$40)&lt;=($I14*4),($G90-$G100)*DD$40/($I14*4),0),0)</f>
        <v>0</v>
      </c>
      <c r="DE222" s="57">
        <f>IFERROR(IF(SUM($H$40:DE$40)&lt;=($I14*4),($G90-$G100)*DE$40/($I14*4),0),0)</f>
        <v>0</v>
      </c>
      <c r="DF222" s="57">
        <f>IFERROR(IF(SUM($H$40:DF$40)&lt;=($I14*4),($G90-$G100)*DF$40/($I14*4),0),0)</f>
        <v>0</v>
      </c>
      <c r="DG222" s="57">
        <f>IFERROR(IF(SUM($H$40:DG$40)&lt;=($I14*4),($G90-$G100)*DG$40/($I14*4),0),0)</f>
        <v>0</v>
      </c>
      <c r="DH222" s="57">
        <f>IFERROR(IF(SUM($H$40:DH$40)&lt;=($I14*4),($G90-$G100)*DH$40/($I14*4),0),0)</f>
        <v>0</v>
      </c>
      <c r="DI222" s="57">
        <f>IFERROR(IF(SUM($H$40:DI$40)&lt;=($I14*4),($G90-$G100)*DI$40/($I14*4),0),0)</f>
        <v>0</v>
      </c>
      <c r="DJ222" s="57">
        <f>IFERROR(IF(SUM($H$40:DJ$40)&lt;=($I14*4),($G90-$G100)*DJ$40/($I14*4),0),0)</f>
        <v>0</v>
      </c>
      <c r="DK222" s="57">
        <f>IFERROR(IF(SUM($H$40:DK$40)&lt;=($I14*4),($G90-$G100)*DK$40/($I14*4),0),0)</f>
        <v>0</v>
      </c>
      <c r="DL222" s="57">
        <f>IFERROR(IF(SUM($H$40:DL$40)&lt;=($I14*4),($G90-$G100)*DL$40/($I14*4),0),0)</f>
        <v>0</v>
      </c>
      <c r="DM222" s="57">
        <f>IFERROR(IF(SUM($H$40:DM$40)&lt;=($I14*4),($G90-$G100)*DM$40/($I14*4),0),0)</f>
        <v>0</v>
      </c>
      <c r="DN222" s="57">
        <f>IFERROR(IF(SUM($H$40:DN$40)&lt;=($I14*4),($G90-$G100)*DN$40/($I14*4),0),0)</f>
        <v>0</v>
      </c>
      <c r="DO222" s="57">
        <f>IFERROR(IF(SUM($H$40:DO$40)&lt;=($I14*4),($G90-$G100)*DO$40/($I14*4),0),0)</f>
        <v>0</v>
      </c>
      <c r="DP222" s="57">
        <f>IFERROR(IF(SUM($H$40:DP$40)&lt;=($I14*4),($G90-$G100)*DP$40/($I14*4),0),0)</f>
        <v>0</v>
      </c>
      <c r="DQ222" s="57">
        <f>IFERROR(IF(SUM($H$40:DQ$40)&lt;=($I14*4),($G90-$G100)*DQ$40/($I14*4),0),0)</f>
        <v>0</v>
      </c>
      <c r="DR222" s="57">
        <f>IFERROR(IF(SUM($H$40:DR$40)&lt;=($I14*4),($G90-$G100)*DR$40/($I14*4),0),0)</f>
        <v>0</v>
      </c>
      <c r="DS222" s="57">
        <f>IFERROR(IF(SUM($H$40:DS$40)&lt;=($I14*4),($G90-$G100)*DS$40/($I14*4),0),0)</f>
        <v>0</v>
      </c>
    </row>
    <row r="223" spans="2:123" x14ac:dyDescent="0.3">
      <c r="D223" s="12" t="str">
        <f t="shared" ref="D223:D224" si="224">D213</f>
        <v>IDC</v>
      </c>
      <c r="F223" s="51" t="str">
        <f t="shared" si="223"/>
        <v>INR Mn</v>
      </c>
      <c r="G223" s="60">
        <f>SUM(H223:DS223)</f>
        <v>242.04726002906887</v>
      </c>
      <c r="H223" s="57">
        <f>IFERROR(IF(SUM($H$40:H$40)&lt;=($I15*4),($G91-$G101)*H$40/($I15*4),0),0)</f>
        <v>0</v>
      </c>
      <c r="I223" s="57">
        <f>IFERROR(IF(SUM($H$40:I$40)&lt;=($I15*4),($G91-$G101)*I$40/($I15*4),0),0)</f>
        <v>0</v>
      </c>
      <c r="J223" s="57">
        <f>IFERROR(IF(SUM($H$40:J$40)&lt;=($I15*4),($G91-$G101)*J$40/($I15*4),0),0)</f>
        <v>0</v>
      </c>
      <c r="K223" s="57">
        <f>IFERROR(IF(SUM($H$40:K$40)&lt;=($I15*4),($G91-$G101)*K$40/($I15*4),0),0)</f>
        <v>0</v>
      </c>
      <c r="L223" s="57">
        <f>IFERROR(IF(SUM($H$40:L$40)&lt;=($I15*4),($G91-$G101)*L$40/($I15*4),0),0)</f>
        <v>0</v>
      </c>
      <c r="M223" s="57">
        <f>IFERROR(IF(SUM($H$40:M$40)&lt;=($I15*4),($G91-$G101)*M$40/($I15*4),0),0)</f>
        <v>0</v>
      </c>
      <c r="N223" s="57">
        <f>IFERROR(IF(SUM($H$40:N$40)&lt;=($I15*4),($G91-$G101)*N$40/($I15*4),0),0)</f>
        <v>0</v>
      </c>
      <c r="O223" s="57">
        <f>IFERROR(IF(SUM($H$40:O$40)&lt;=($I15*4),($G91-$G101)*O$40/($I15*4),0),0)</f>
        <v>0</v>
      </c>
      <c r="P223" s="57">
        <f>IFERROR(IF(SUM($H$40:P$40)&lt;=($I15*4),($G91-$G101)*P$40/($I15*4),0),0)</f>
        <v>0</v>
      </c>
      <c r="Q223" s="57">
        <f>IFERROR(IF(SUM($H$40:Q$40)&lt;=($I15*4),($G91-$G101)*Q$40/($I15*4),0),0)</f>
        <v>0</v>
      </c>
      <c r="R223" s="57">
        <f>IFERROR(IF(SUM($H$40:R$40)&lt;=($I15*4),($G91-$G101)*R$40/($I15*4),0),0)</f>
        <v>0</v>
      </c>
      <c r="S223" s="57">
        <f>IFERROR(IF(SUM($H$40:S$40)&lt;=($I15*4),($G91-$G101)*S$40/($I15*4),0),0)</f>
        <v>2.3052120002768524</v>
      </c>
      <c r="T223" s="57">
        <f>IFERROR(IF(SUM($H$40:T$40)&lt;=($I15*4),($G91-$G101)*T$40/($I15*4),0),0)</f>
        <v>2.3052120002768524</v>
      </c>
      <c r="U223" s="57">
        <f>IFERROR(IF(SUM($H$40:U$40)&lt;=($I15*4),($G91-$G101)*U$40/($I15*4),0),0)</f>
        <v>2.3052120002768524</v>
      </c>
      <c r="V223" s="57">
        <f>IFERROR(IF(SUM($H$40:V$40)&lt;=($I15*4),($G91-$G101)*V$40/($I15*4),0),0)</f>
        <v>2.3052120002768524</v>
      </c>
      <c r="W223" s="57">
        <f>IFERROR(IF(SUM($H$40:W$40)&lt;=($I15*4),($G91-$G101)*W$40/($I15*4),0),0)</f>
        <v>2.3052120002768524</v>
      </c>
      <c r="X223" s="57">
        <f>IFERROR(IF(SUM($H$40:X$40)&lt;=($I15*4),($G91-$G101)*X$40/($I15*4),0),0)</f>
        <v>2.3052120002768524</v>
      </c>
      <c r="Y223" s="57">
        <f>IFERROR(IF(SUM($H$40:Y$40)&lt;=($I15*4),($G91-$G101)*Y$40/($I15*4),0),0)</f>
        <v>2.3052120002768524</v>
      </c>
      <c r="Z223" s="57">
        <f>IFERROR(IF(SUM($H$40:Z$40)&lt;=($I15*4),($G91-$G101)*Z$40/($I15*4),0),0)</f>
        <v>2.3052120002768524</v>
      </c>
      <c r="AA223" s="57">
        <f>IFERROR(IF(SUM($H$40:AA$40)&lt;=($I15*4),($G91-$G101)*AA$40/($I15*4),0),0)</f>
        <v>2.3052120002768524</v>
      </c>
      <c r="AB223" s="57">
        <f>IFERROR(IF(SUM($H$40:AB$40)&lt;=($I15*4),($G91-$G101)*AB$40/($I15*4),0),0)</f>
        <v>2.3052120002768524</v>
      </c>
      <c r="AC223" s="57">
        <f>IFERROR(IF(SUM($H$40:AC$40)&lt;=($I15*4),($G91-$G101)*AC$40/($I15*4),0),0)</f>
        <v>2.3052120002768524</v>
      </c>
      <c r="AD223" s="57">
        <f>IFERROR(IF(SUM($H$40:AD$40)&lt;=($I15*4),($G91-$G101)*AD$40/($I15*4),0),0)</f>
        <v>2.3052120002768524</v>
      </c>
      <c r="AE223" s="57">
        <f>IFERROR(IF(SUM($H$40:AE$40)&lt;=($I15*4),($G91-$G101)*AE$40/($I15*4),0),0)</f>
        <v>2.3052120002768524</v>
      </c>
      <c r="AF223" s="57">
        <f>IFERROR(IF(SUM($H$40:AF$40)&lt;=($I15*4),($G91-$G101)*AF$40/($I15*4),0),0)</f>
        <v>2.3052120002768524</v>
      </c>
      <c r="AG223" s="57">
        <f>IFERROR(IF(SUM($H$40:AG$40)&lt;=($I15*4),($G91-$G101)*AG$40/($I15*4),0),0)</f>
        <v>2.3052120002768524</v>
      </c>
      <c r="AH223" s="57">
        <f>IFERROR(IF(SUM($H$40:AH$40)&lt;=($I15*4),($G91-$G101)*AH$40/($I15*4),0),0)</f>
        <v>2.3052120002768524</v>
      </c>
      <c r="AI223" s="57">
        <f>IFERROR(IF(SUM($H$40:AI$40)&lt;=($I15*4),($G91-$G101)*AI$40/($I15*4),0),0)</f>
        <v>2.3052120002768524</v>
      </c>
      <c r="AJ223" s="57">
        <f>IFERROR(IF(SUM($H$40:AJ$40)&lt;=($I15*4),($G91-$G101)*AJ$40/($I15*4),0),0)</f>
        <v>2.3052120002768524</v>
      </c>
      <c r="AK223" s="57">
        <f>IFERROR(IF(SUM($H$40:AK$40)&lt;=($I15*4),($G91-$G101)*AK$40/($I15*4),0),0)</f>
        <v>2.3052120002768524</v>
      </c>
      <c r="AL223" s="57">
        <f>IFERROR(IF(SUM($H$40:AL$40)&lt;=($I15*4),($G91-$G101)*AL$40/($I15*4),0),0)</f>
        <v>2.3052120002768524</v>
      </c>
      <c r="AM223" s="57">
        <f>IFERROR(IF(SUM($H$40:AM$40)&lt;=($I15*4),($G91-$G101)*AM$40/($I15*4),0),0)</f>
        <v>2.3052120002768524</v>
      </c>
      <c r="AN223" s="57">
        <f>IFERROR(IF(SUM($H$40:AN$40)&lt;=($I15*4),($G91-$G101)*AN$40/($I15*4),0),0)</f>
        <v>2.3052120002768524</v>
      </c>
      <c r="AO223" s="57">
        <f>IFERROR(IF(SUM($H$40:AO$40)&lt;=($I15*4),($G91-$G101)*AO$40/($I15*4),0),0)</f>
        <v>2.3052120002768524</v>
      </c>
      <c r="AP223" s="57">
        <f>IFERROR(IF(SUM($H$40:AP$40)&lt;=($I15*4),($G91-$G101)*AP$40/($I15*4),0),0)</f>
        <v>2.3052120002768524</v>
      </c>
      <c r="AQ223" s="57">
        <f>IFERROR(IF(SUM($H$40:AQ$40)&lt;=($I15*4),($G91-$G101)*AQ$40/($I15*4),0),0)</f>
        <v>2.3052120002768524</v>
      </c>
      <c r="AR223" s="57">
        <f>IFERROR(IF(SUM($H$40:AR$40)&lt;=($I15*4),($G91-$G101)*AR$40/($I15*4),0),0)</f>
        <v>2.3052120002768524</v>
      </c>
      <c r="AS223" s="57">
        <f>IFERROR(IF(SUM($H$40:AS$40)&lt;=($I15*4),($G91-$G101)*AS$40/($I15*4),0),0)</f>
        <v>2.3052120002768524</v>
      </c>
      <c r="AT223" s="57">
        <f>IFERROR(IF(SUM($H$40:AT$40)&lt;=($I15*4),($G91-$G101)*AT$40/($I15*4),0),0)</f>
        <v>2.3052120002768524</v>
      </c>
      <c r="AU223" s="57">
        <f>IFERROR(IF(SUM($H$40:AU$40)&lt;=($I15*4),($G91-$G101)*AU$40/($I15*4),0),0)</f>
        <v>2.3052120002768524</v>
      </c>
      <c r="AV223" s="57">
        <f>IFERROR(IF(SUM($H$40:AV$40)&lt;=($I15*4),($G91-$G101)*AV$40/($I15*4),0),0)</f>
        <v>2.3052120002768524</v>
      </c>
      <c r="AW223" s="57">
        <f>IFERROR(IF(SUM($H$40:AW$40)&lt;=($I15*4),($G91-$G101)*AW$40/($I15*4),0),0)</f>
        <v>2.3052120002768524</v>
      </c>
      <c r="AX223" s="57">
        <f>IFERROR(IF(SUM($H$40:AX$40)&lt;=($I15*4),($G91-$G101)*AX$40/($I15*4),0),0)</f>
        <v>2.3052120002768524</v>
      </c>
      <c r="AY223" s="57">
        <f>IFERROR(IF(SUM($H$40:AY$40)&lt;=($I15*4),($G91-$G101)*AY$40/($I15*4),0),0)</f>
        <v>2.3052120002768524</v>
      </c>
      <c r="AZ223" s="57">
        <f>IFERROR(IF(SUM($H$40:AZ$40)&lt;=($I15*4),($G91-$G101)*AZ$40/($I15*4),0),0)</f>
        <v>2.3052120002768524</v>
      </c>
      <c r="BA223" s="57">
        <f>IFERROR(IF(SUM($H$40:BA$40)&lt;=($I15*4),($G91-$G101)*BA$40/($I15*4),0),0)</f>
        <v>2.3052120002768524</v>
      </c>
      <c r="BB223" s="57">
        <f>IFERROR(IF(SUM($H$40:BB$40)&lt;=($I15*4),($G91-$G101)*BB$40/($I15*4),0),0)</f>
        <v>2.3052120002768524</v>
      </c>
      <c r="BC223" s="57">
        <f>IFERROR(IF(SUM($H$40:BC$40)&lt;=($I15*4),($G91-$G101)*BC$40/($I15*4),0),0)</f>
        <v>2.3052120002768524</v>
      </c>
      <c r="BD223" s="57">
        <f>IFERROR(IF(SUM($H$40:BD$40)&lt;=($I15*4),($G91-$G101)*BD$40/($I15*4),0),0)</f>
        <v>2.3052120002768524</v>
      </c>
      <c r="BE223" s="57">
        <f>IFERROR(IF(SUM($H$40:BE$40)&lt;=($I15*4),($G91-$G101)*BE$40/($I15*4),0),0)</f>
        <v>2.3052120002768524</v>
      </c>
      <c r="BF223" s="57">
        <f>IFERROR(IF(SUM($H$40:BF$40)&lt;=($I15*4),($G91-$G101)*BF$40/($I15*4),0),0)</f>
        <v>2.3052120002768524</v>
      </c>
      <c r="BG223" s="57">
        <f>IFERROR(IF(SUM($H$40:BG$40)&lt;=($I15*4),($G91-$G101)*BG$40/($I15*4),0),0)</f>
        <v>2.3052120002768524</v>
      </c>
      <c r="BH223" s="57">
        <f>IFERROR(IF(SUM($H$40:BH$40)&lt;=($I15*4),($G91-$G101)*BH$40/($I15*4),0),0)</f>
        <v>2.3052120002768524</v>
      </c>
      <c r="BI223" s="57">
        <f>IFERROR(IF(SUM($H$40:BI$40)&lt;=($I15*4),($G91-$G101)*BI$40/($I15*4),0),0)</f>
        <v>2.3052120002768524</v>
      </c>
      <c r="BJ223" s="57">
        <f>IFERROR(IF(SUM($H$40:BJ$40)&lt;=($I15*4),($G91-$G101)*BJ$40/($I15*4),0),0)</f>
        <v>2.3052120002768524</v>
      </c>
      <c r="BK223" s="57">
        <f>IFERROR(IF(SUM($H$40:BK$40)&lt;=($I15*4),($G91-$G101)*BK$40/($I15*4),0),0)</f>
        <v>2.3052120002768524</v>
      </c>
      <c r="BL223" s="57">
        <f>IFERROR(IF(SUM($H$40:BL$40)&lt;=($I15*4),($G91-$G101)*BL$40/($I15*4),0),0)</f>
        <v>2.3052120002768524</v>
      </c>
      <c r="BM223" s="57">
        <f>IFERROR(IF(SUM($H$40:BM$40)&lt;=($I15*4),($G91-$G101)*BM$40/($I15*4),0),0)</f>
        <v>2.3052120002768524</v>
      </c>
      <c r="BN223" s="57">
        <f>IFERROR(IF(SUM($H$40:BN$40)&lt;=($I15*4),($G91-$G101)*BN$40/($I15*4),0),0)</f>
        <v>2.3052120002768524</v>
      </c>
      <c r="BO223" s="57">
        <f>IFERROR(IF(SUM($H$40:BO$40)&lt;=($I15*4),($G91-$G101)*BO$40/($I15*4),0),0)</f>
        <v>2.3052120002768524</v>
      </c>
      <c r="BP223" s="57">
        <f>IFERROR(IF(SUM($H$40:BP$40)&lt;=($I15*4),($G91-$G101)*BP$40/($I15*4),0),0)</f>
        <v>2.3052120002768524</v>
      </c>
      <c r="BQ223" s="57">
        <f>IFERROR(IF(SUM($H$40:BQ$40)&lt;=($I15*4),($G91-$G101)*BQ$40/($I15*4),0),0)</f>
        <v>2.3052120002768524</v>
      </c>
      <c r="BR223" s="57">
        <f>IFERROR(IF(SUM($H$40:BR$40)&lt;=($I15*4),($G91-$G101)*BR$40/($I15*4),0),0)</f>
        <v>2.3052120002768524</v>
      </c>
      <c r="BS223" s="57">
        <f>IFERROR(IF(SUM($H$40:BS$40)&lt;=($I15*4),($G91-$G101)*BS$40/($I15*4),0),0)</f>
        <v>2.3052120002768524</v>
      </c>
      <c r="BT223" s="57">
        <f>IFERROR(IF(SUM($H$40:BT$40)&lt;=($I15*4),($G91-$G101)*BT$40/($I15*4),0),0)</f>
        <v>2.3052120002768524</v>
      </c>
      <c r="BU223" s="57">
        <f>IFERROR(IF(SUM($H$40:BU$40)&lt;=($I15*4),($G91-$G101)*BU$40/($I15*4),0),0)</f>
        <v>2.3052120002768524</v>
      </c>
      <c r="BV223" s="57">
        <f>IFERROR(IF(SUM($H$40:BV$40)&lt;=($I15*4),($G91-$G101)*BV$40/($I15*4),0),0)</f>
        <v>2.3052120002768524</v>
      </c>
      <c r="BW223" s="57">
        <f>IFERROR(IF(SUM($H$40:BW$40)&lt;=($I15*4),($G91-$G101)*BW$40/($I15*4),0),0)</f>
        <v>2.3052120002768524</v>
      </c>
      <c r="BX223" s="57">
        <f>IFERROR(IF(SUM($H$40:BX$40)&lt;=($I15*4),($G91-$G101)*BX$40/($I15*4),0),0)</f>
        <v>2.3052120002768524</v>
      </c>
      <c r="BY223" s="57">
        <f>IFERROR(IF(SUM($H$40:BY$40)&lt;=($I15*4),($G91-$G101)*BY$40/($I15*4),0),0)</f>
        <v>2.3052120002768524</v>
      </c>
      <c r="BZ223" s="57">
        <f>IFERROR(IF(SUM($H$40:BZ$40)&lt;=($I15*4),($G91-$G101)*BZ$40/($I15*4),0),0)</f>
        <v>2.3052120002768524</v>
      </c>
      <c r="CA223" s="57">
        <f>IFERROR(IF(SUM($H$40:CA$40)&lt;=($I15*4),($G91-$G101)*CA$40/($I15*4),0),0)</f>
        <v>2.3052120002768524</v>
      </c>
      <c r="CB223" s="57">
        <f>IFERROR(IF(SUM($H$40:CB$40)&lt;=($I15*4),($G91-$G101)*CB$40/($I15*4),0),0)</f>
        <v>2.3052120002768524</v>
      </c>
      <c r="CC223" s="57">
        <f>IFERROR(IF(SUM($H$40:CC$40)&lt;=($I15*4),($G91-$G101)*CC$40/($I15*4),0),0)</f>
        <v>2.3052120002768524</v>
      </c>
      <c r="CD223" s="57">
        <f>IFERROR(IF(SUM($H$40:CD$40)&lt;=($I15*4),($G91-$G101)*CD$40/($I15*4),0),0)</f>
        <v>2.3052120002768524</v>
      </c>
      <c r="CE223" s="57">
        <f>IFERROR(IF(SUM($H$40:CE$40)&lt;=($I15*4),($G91-$G101)*CE$40/($I15*4),0),0)</f>
        <v>2.3052120002768524</v>
      </c>
      <c r="CF223" s="57">
        <f>IFERROR(IF(SUM($H$40:CF$40)&lt;=($I15*4),($G91-$G101)*CF$40/($I15*4),0),0)</f>
        <v>2.3052120002768524</v>
      </c>
      <c r="CG223" s="57">
        <f>IFERROR(IF(SUM($H$40:CG$40)&lt;=($I15*4),($G91-$G101)*CG$40/($I15*4),0),0)</f>
        <v>2.3052120002768524</v>
      </c>
      <c r="CH223" s="57">
        <f>IFERROR(IF(SUM($H$40:CH$40)&lt;=($I15*4),($G91-$G101)*CH$40/($I15*4),0),0)</f>
        <v>2.3052120002768524</v>
      </c>
      <c r="CI223" s="57">
        <f>IFERROR(IF(SUM($H$40:CI$40)&lt;=($I15*4),($G91-$G101)*CI$40/($I15*4),0),0)</f>
        <v>2.3052120002768524</v>
      </c>
      <c r="CJ223" s="57">
        <f>IFERROR(IF(SUM($H$40:CJ$40)&lt;=($I15*4),($G91-$G101)*CJ$40/($I15*4),0),0)</f>
        <v>2.3052120002768524</v>
      </c>
      <c r="CK223" s="57">
        <f>IFERROR(IF(SUM($H$40:CK$40)&lt;=($I15*4),($G91-$G101)*CK$40/($I15*4),0),0)</f>
        <v>2.3052120002768524</v>
      </c>
      <c r="CL223" s="57">
        <f>IFERROR(IF(SUM($H$40:CL$40)&lt;=($I15*4),($G91-$G101)*CL$40/($I15*4),0),0)</f>
        <v>2.3052120002768524</v>
      </c>
      <c r="CM223" s="57">
        <f>IFERROR(IF(SUM($H$40:CM$40)&lt;=($I15*4),($G91-$G101)*CM$40/($I15*4),0),0)</f>
        <v>2.3052120002768524</v>
      </c>
      <c r="CN223" s="57">
        <f>IFERROR(IF(SUM($H$40:CN$40)&lt;=($I15*4),($G91-$G101)*CN$40/($I15*4),0),0)</f>
        <v>2.3052120002768524</v>
      </c>
      <c r="CO223" s="57">
        <f>IFERROR(IF(SUM($H$40:CO$40)&lt;=($I15*4),($G91-$G101)*CO$40/($I15*4),0),0)</f>
        <v>2.3052120002768524</v>
      </c>
      <c r="CP223" s="57">
        <f>IFERROR(IF(SUM($H$40:CP$40)&lt;=($I15*4),($G91-$G101)*CP$40/($I15*4),0),0)</f>
        <v>2.3052120002768524</v>
      </c>
      <c r="CQ223" s="57">
        <f>IFERROR(IF(SUM($H$40:CQ$40)&lt;=($I15*4),($G91-$G101)*CQ$40/($I15*4),0),0)</f>
        <v>2.3052120002768524</v>
      </c>
      <c r="CR223" s="57">
        <f>IFERROR(IF(SUM($H$40:CR$40)&lt;=($I15*4),($G91-$G101)*CR$40/($I15*4),0),0)</f>
        <v>2.3052120002768524</v>
      </c>
      <c r="CS223" s="57">
        <f>IFERROR(IF(SUM($H$40:CS$40)&lt;=($I15*4),($G91-$G101)*CS$40/($I15*4),0),0)</f>
        <v>2.3052120002768524</v>
      </c>
      <c r="CT223" s="57">
        <f>IFERROR(IF(SUM($H$40:CT$40)&lt;=($I15*4),($G91-$G101)*CT$40/($I15*4),0),0)</f>
        <v>2.3052120002768524</v>
      </c>
      <c r="CU223" s="57">
        <f>IFERROR(IF(SUM($H$40:CU$40)&lt;=($I15*4),($G91-$G101)*CU$40/($I15*4),0),0)</f>
        <v>2.3052120002768524</v>
      </c>
      <c r="CV223" s="57">
        <f>IFERROR(IF(SUM($H$40:CV$40)&lt;=($I15*4),($G91-$G101)*CV$40/($I15*4),0),0)</f>
        <v>2.3052120002768524</v>
      </c>
      <c r="CW223" s="57">
        <f>IFERROR(IF(SUM($H$40:CW$40)&lt;=($I15*4),($G91-$G101)*CW$40/($I15*4),0),0)</f>
        <v>2.3052120002768524</v>
      </c>
      <c r="CX223" s="57">
        <f>IFERROR(IF(SUM($H$40:CX$40)&lt;=($I15*4),($G91-$G101)*CX$40/($I15*4),0),0)</f>
        <v>2.3052120002768524</v>
      </c>
      <c r="CY223" s="57">
        <f>IFERROR(IF(SUM($H$40:CY$40)&lt;=($I15*4),($G91-$G101)*CY$40/($I15*4),0),0)</f>
        <v>2.3052120002768524</v>
      </c>
      <c r="CZ223" s="57">
        <f>IFERROR(IF(SUM($H$40:CZ$40)&lt;=($I15*4),($G91-$G101)*CZ$40/($I15*4),0),0)</f>
        <v>2.3052120002768524</v>
      </c>
      <c r="DA223" s="57">
        <f>IFERROR(IF(SUM($H$40:DA$40)&lt;=($I15*4),($G91-$G101)*DA$40/($I15*4),0),0)</f>
        <v>2.3052120002768524</v>
      </c>
      <c r="DB223" s="57">
        <f>IFERROR(IF(SUM($H$40:DB$40)&lt;=($I15*4),($G91-$G101)*DB$40/($I15*4),0),0)</f>
        <v>2.3052120002768524</v>
      </c>
      <c r="DC223" s="57">
        <f>IFERROR(IF(SUM($H$40:DC$40)&lt;=($I15*4),($G91-$G101)*DC$40/($I15*4),0),0)</f>
        <v>2.3052120002768524</v>
      </c>
      <c r="DD223" s="57">
        <f>IFERROR(IF(SUM($H$40:DD$40)&lt;=($I15*4),($G91-$G101)*DD$40/($I15*4),0),0)</f>
        <v>2.3052120002768524</v>
      </c>
      <c r="DE223" s="57">
        <f>IFERROR(IF(SUM($H$40:DE$40)&lt;=($I15*4),($G91-$G101)*DE$40/($I15*4),0),0)</f>
        <v>2.3052120002768524</v>
      </c>
      <c r="DF223" s="57">
        <f>IFERROR(IF(SUM($H$40:DF$40)&lt;=($I15*4),($G91-$G101)*DF$40/($I15*4),0),0)</f>
        <v>2.3052120002768524</v>
      </c>
      <c r="DG223" s="57">
        <f>IFERROR(IF(SUM($H$40:DG$40)&lt;=($I15*4),($G91-$G101)*DG$40/($I15*4),0),0)</f>
        <v>2.3052120002768524</v>
      </c>
      <c r="DH223" s="57">
        <f>IFERROR(IF(SUM($H$40:DH$40)&lt;=($I15*4),($G91-$G101)*DH$40/($I15*4),0),0)</f>
        <v>2.3052120002768524</v>
      </c>
      <c r="DI223" s="57">
        <f>IFERROR(IF(SUM($H$40:DI$40)&lt;=($I15*4),($G91-$G101)*DI$40/($I15*4),0),0)</f>
        <v>2.3052120002768524</v>
      </c>
      <c r="DJ223" s="57">
        <f>IFERROR(IF(SUM($H$40:DJ$40)&lt;=($I15*4),($G91-$G101)*DJ$40/($I15*4),0),0)</f>
        <v>2.3052120002768524</v>
      </c>
      <c r="DK223" s="57">
        <f>IFERROR(IF(SUM($H$40:DK$40)&lt;=($I15*4),($G91-$G101)*DK$40/($I15*4),0),0)</f>
        <v>2.3052120002768524</v>
      </c>
      <c r="DL223" s="57">
        <f>IFERROR(IF(SUM($H$40:DL$40)&lt;=($I15*4),($G91-$G101)*DL$40/($I15*4),0),0)</f>
        <v>2.3052120002768524</v>
      </c>
      <c r="DM223" s="57">
        <f>IFERROR(IF(SUM($H$40:DM$40)&lt;=($I15*4),($G91-$G101)*DM$40/($I15*4),0),0)</f>
        <v>2.3052120002768524</v>
      </c>
      <c r="DN223" s="57">
        <f>IFERROR(IF(SUM($H$40:DN$40)&lt;=($I15*4),($G91-$G101)*DN$40/($I15*4),0),0)</f>
        <v>2.3052120002768524</v>
      </c>
      <c r="DO223" s="57">
        <f>IFERROR(IF(SUM($H$40:DO$40)&lt;=($I15*4),($G91-$G101)*DO$40/($I15*4),0),0)</f>
        <v>2.3052120002768524</v>
      </c>
      <c r="DP223" s="57">
        <f>IFERROR(IF(SUM($H$40:DP$40)&lt;=($I15*4),($G91-$G101)*DP$40/($I15*4),0),0)</f>
        <v>2.3052120002768524</v>
      </c>
      <c r="DQ223" s="57">
        <f>IFERROR(IF(SUM($H$40:DQ$40)&lt;=($I15*4),($G91-$G101)*DQ$40/($I15*4),0),0)</f>
        <v>2.3052120002768524</v>
      </c>
      <c r="DR223" s="57">
        <f>IFERROR(IF(SUM($H$40:DR$40)&lt;=($I15*4),($G91-$G101)*DR$40/($I15*4),0),0)</f>
        <v>2.3052120002768524</v>
      </c>
      <c r="DS223" s="57">
        <f>IFERROR(IF(SUM($H$40:DS$40)&lt;=($I15*4),($G91-$G101)*DS$40/($I15*4),0),0)</f>
        <v>2.3052120002768524</v>
      </c>
    </row>
    <row r="224" spans="2:123" x14ac:dyDescent="0.3">
      <c r="D224" s="12" t="str">
        <f t="shared" si="224"/>
        <v>Financing costs</v>
      </c>
      <c r="F224" s="51" t="str">
        <f t="shared" si="223"/>
        <v>INR Mn</v>
      </c>
      <c r="G224" s="60">
        <f>SUM(H224:DS224)</f>
        <v>75.541108086099428</v>
      </c>
      <c r="H224" s="57">
        <f>IFERROR(IF(SUM($H$40:H$40)&lt;=($I16*4),($G92-$G102)*H$40/($I16*4),0),0)</f>
        <v>0</v>
      </c>
      <c r="I224" s="57">
        <f>IFERROR(IF(SUM($H$40:I$40)&lt;=($I16*4),($G92-$G102)*I$40/($I16*4),0),0)</f>
        <v>0</v>
      </c>
      <c r="J224" s="57">
        <f>IFERROR(IF(SUM($H$40:J$40)&lt;=($I16*4),($G92-$G102)*J$40/($I16*4),0),0)</f>
        <v>0</v>
      </c>
      <c r="K224" s="57">
        <f>IFERROR(IF(SUM($H$40:K$40)&lt;=($I16*4),($G92-$G102)*K$40/($I16*4),0),0)</f>
        <v>0</v>
      </c>
      <c r="L224" s="57">
        <f>IFERROR(IF(SUM($H$40:L$40)&lt;=($I16*4),($G92-$G102)*L$40/($I16*4),0),0)</f>
        <v>0</v>
      </c>
      <c r="M224" s="57">
        <f>IFERROR(IF(SUM($H$40:M$40)&lt;=($I16*4),($G92-$G102)*M$40/($I16*4),0),0)</f>
        <v>0</v>
      </c>
      <c r="N224" s="57">
        <f>IFERROR(IF(SUM($H$40:N$40)&lt;=($I16*4),($G92-$G102)*N$40/($I16*4),0),0)</f>
        <v>0</v>
      </c>
      <c r="O224" s="57">
        <f>IFERROR(IF(SUM($H$40:O$40)&lt;=($I16*4),($G92-$G102)*O$40/($I16*4),0),0)</f>
        <v>0</v>
      </c>
      <c r="P224" s="57">
        <f>IFERROR(IF(SUM($H$40:P$40)&lt;=($I16*4),($G92-$G102)*P$40/($I16*4),0),0)</f>
        <v>0</v>
      </c>
      <c r="Q224" s="57">
        <f>IFERROR(IF(SUM($H$40:Q$40)&lt;=($I16*4),($G92-$G102)*Q$40/($I16*4),0),0)</f>
        <v>0</v>
      </c>
      <c r="R224" s="57">
        <f>IFERROR(IF(SUM($H$40:R$40)&lt;=($I16*4),($G92-$G102)*R$40/($I16*4),0),0)</f>
        <v>0</v>
      </c>
      <c r="S224" s="57">
        <f>IFERROR(IF(SUM($H$40:S$40)&lt;=($I16*4),($G92-$G102)*S$40/($I16*4),0),0)</f>
        <v>0.71943912462951953</v>
      </c>
      <c r="T224" s="57">
        <f>IFERROR(IF(SUM($H$40:T$40)&lt;=($I16*4),($G92-$G102)*T$40/($I16*4),0),0)</f>
        <v>0.71943912462951953</v>
      </c>
      <c r="U224" s="57">
        <f>IFERROR(IF(SUM($H$40:U$40)&lt;=($I16*4),($G92-$G102)*U$40/($I16*4),0),0)</f>
        <v>0.71943912462951953</v>
      </c>
      <c r="V224" s="57">
        <f>IFERROR(IF(SUM($H$40:V$40)&lt;=($I16*4),($G92-$G102)*V$40/($I16*4),0),0)</f>
        <v>0.71943912462951953</v>
      </c>
      <c r="W224" s="57">
        <f>IFERROR(IF(SUM($H$40:W$40)&lt;=($I16*4),($G92-$G102)*W$40/($I16*4),0),0)</f>
        <v>0.71943912462951953</v>
      </c>
      <c r="X224" s="57">
        <f>IFERROR(IF(SUM($H$40:X$40)&lt;=($I16*4),($G92-$G102)*X$40/($I16*4),0),0)</f>
        <v>0.71943912462951953</v>
      </c>
      <c r="Y224" s="57">
        <f>IFERROR(IF(SUM($H$40:Y$40)&lt;=($I16*4),($G92-$G102)*Y$40/($I16*4),0),0)</f>
        <v>0.71943912462951953</v>
      </c>
      <c r="Z224" s="57">
        <f>IFERROR(IF(SUM($H$40:Z$40)&lt;=($I16*4),($G92-$G102)*Z$40/($I16*4),0),0)</f>
        <v>0.71943912462951953</v>
      </c>
      <c r="AA224" s="57">
        <f>IFERROR(IF(SUM($H$40:AA$40)&lt;=($I16*4),($G92-$G102)*AA$40/($I16*4),0),0)</f>
        <v>0.71943912462951953</v>
      </c>
      <c r="AB224" s="57">
        <f>IFERROR(IF(SUM($H$40:AB$40)&lt;=($I16*4),($G92-$G102)*AB$40/($I16*4),0),0)</f>
        <v>0.71943912462951953</v>
      </c>
      <c r="AC224" s="57">
        <f>IFERROR(IF(SUM($H$40:AC$40)&lt;=($I16*4),($G92-$G102)*AC$40/($I16*4),0),0)</f>
        <v>0.71943912462951953</v>
      </c>
      <c r="AD224" s="57">
        <f>IFERROR(IF(SUM($H$40:AD$40)&lt;=($I16*4),($G92-$G102)*AD$40/($I16*4),0),0)</f>
        <v>0.71943912462951953</v>
      </c>
      <c r="AE224" s="57">
        <f>IFERROR(IF(SUM($H$40:AE$40)&lt;=($I16*4),($G92-$G102)*AE$40/($I16*4),0),0)</f>
        <v>0.71943912462951953</v>
      </c>
      <c r="AF224" s="57">
        <f>IFERROR(IF(SUM($H$40:AF$40)&lt;=($I16*4),($G92-$G102)*AF$40/($I16*4),0),0)</f>
        <v>0.71943912462951953</v>
      </c>
      <c r="AG224" s="57">
        <f>IFERROR(IF(SUM($H$40:AG$40)&lt;=($I16*4),($G92-$G102)*AG$40/($I16*4),0),0)</f>
        <v>0.71943912462951953</v>
      </c>
      <c r="AH224" s="57">
        <f>IFERROR(IF(SUM($H$40:AH$40)&lt;=($I16*4),($G92-$G102)*AH$40/($I16*4),0),0)</f>
        <v>0.71943912462951953</v>
      </c>
      <c r="AI224" s="57">
        <f>IFERROR(IF(SUM($H$40:AI$40)&lt;=($I16*4),($G92-$G102)*AI$40/($I16*4),0),0)</f>
        <v>0.71943912462951953</v>
      </c>
      <c r="AJ224" s="57">
        <f>IFERROR(IF(SUM($H$40:AJ$40)&lt;=($I16*4),($G92-$G102)*AJ$40/($I16*4),0),0)</f>
        <v>0.71943912462951953</v>
      </c>
      <c r="AK224" s="57">
        <f>IFERROR(IF(SUM($H$40:AK$40)&lt;=($I16*4),($G92-$G102)*AK$40/($I16*4),0),0)</f>
        <v>0.71943912462951953</v>
      </c>
      <c r="AL224" s="57">
        <f>IFERROR(IF(SUM($H$40:AL$40)&lt;=($I16*4),($G92-$G102)*AL$40/($I16*4),0),0)</f>
        <v>0.71943912462951953</v>
      </c>
      <c r="AM224" s="57">
        <f>IFERROR(IF(SUM($H$40:AM$40)&lt;=($I16*4),($G92-$G102)*AM$40/($I16*4),0),0)</f>
        <v>0.71943912462951953</v>
      </c>
      <c r="AN224" s="57">
        <f>IFERROR(IF(SUM($H$40:AN$40)&lt;=($I16*4),($G92-$G102)*AN$40/($I16*4),0),0)</f>
        <v>0.71943912462951953</v>
      </c>
      <c r="AO224" s="57">
        <f>IFERROR(IF(SUM($H$40:AO$40)&lt;=($I16*4),($G92-$G102)*AO$40/($I16*4),0),0)</f>
        <v>0.71943912462951953</v>
      </c>
      <c r="AP224" s="57">
        <f>IFERROR(IF(SUM($H$40:AP$40)&lt;=($I16*4),($G92-$G102)*AP$40/($I16*4),0),0)</f>
        <v>0.71943912462951953</v>
      </c>
      <c r="AQ224" s="57">
        <f>IFERROR(IF(SUM($H$40:AQ$40)&lt;=($I16*4),($G92-$G102)*AQ$40/($I16*4),0),0)</f>
        <v>0.71943912462951953</v>
      </c>
      <c r="AR224" s="57">
        <f>IFERROR(IF(SUM($H$40:AR$40)&lt;=($I16*4),($G92-$G102)*AR$40/($I16*4),0),0)</f>
        <v>0.71943912462951953</v>
      </c>
      <c r="AS224" s="57">
        <f>IFERROR(IF(SUM($H$40:AS$40)&lt;=($I16*4),($G92-$G102)*AS$40/($I16*4),0),0)</f>
        <v>0.71943912462951953</v>
      </c>
      <c r="AT224" s="57">
        <f>IFERROR(IF(SUM($H$40:AT$40)&lt;=($I16*4),($G92-$G102)*AT$40/($I16*4),0),0)</f>
        <v>0.71943912462951953</v>
      </c>
      <c r="AU224" s="57">
        <f>IFERROR(IF(SUM($H$40:AU$40)&lt;=($I16*4),($G92-$G102)*AU$40/($I16*4),0),0)</f>
        <v>0.71943912462951953</v>
      </c>
      <c r="AV224" s="57">
        <f>IFERROR(IF(SUM($H$40:AV$40)&lt;=($I16*4),($G92-$G102)*AV$40/($I16*4),0),0)</f>
        <v>0.71943912462951953</v>
      </c>
      <c r="AW224" s="57">
        <f>IFERROR(IF(SUM($H$40:AW$40)&lt;=($I16*4),($G92-$G102)*AW$40/($I16*4),0),0)</f>
        <v>0.71943912462951953</v>
      </c>
      <c r="AX224" s="57">
        <f>IFERROR(IF(SUM($H$40:AX$40)&lt;=($I16*4),($G92-$G102)*AX$40/($I16*4),0),0)</f>
        <v>0.71943912462951953</v>
      </c>
      <c r="AY224" s="57">
        <f>IFERROR(IF(SUM($H$40:AY$40)&lt;=($I16*4),($G92-$G102)*AY$40/($I16*4),0),0)</f>
        <v>0.71943912462951953</v>
      </c>
      <c r="AZ224" s="57">
        <f>IFERROR(IF(SUM($H$40:AZ$40)&lt;=($I16*4),($G92-$G102)*AZ$40/($I16*4),0),0)</f>
        <v>0.71943912462951953</v>
      </c>
      <c r="BA224" s="57">
        <f>IFERROR(IF(SUM($H$40:BA$40)&lt;=($I16*4),($G92-$G102)*BA$40/($I16*4),0),0)</f>
        <v>0.71943912462951953</v>
      </c>
      <c r="BB224" s="57">
        <f>IFERROR(IF(SUM($H$40:BB$40)&lt;=($I16*4),($G92-$G102)*BB$40/($I16*4),0),0)</f>
        <v>0.71943912462951953</v>
      </c>
      <c r="BC224" s="57">
        <f>IFERROR(IF(SUM($H$40:BC$40)&lt;=($I16*4),($G92-$G102)*BC$40/($I16*4),0),0)</f>
        <v>0.71943912462951953</v>
      </c>
      <c r="BD224" s="57">
        <f>IFERROR(IF(SUM($H$40:BD$40)&lt;=($I16*4),($G92-$G102)*BD$40/($I16*4),0),0)</f>
        <v>0.71943912462951953</v>
      </c>
      <c r="BE224" s="57">
        <f>IFERROR(IF(SUM($H$40:BE$40)&lt;=($I16*4),($G92-$G102)*BE$40/($I16*4),0),0)</f>
        <v>0.71943912462951953</v>
      </c>
      <c r="BF224" s="57">
        <f>IFERROR(IF(SUM($H$40:BF$40)&lt;=($I16*4),($G92-$G102)*BF$40/($I16*4),0),0)</f>
        <v>0.71943912462951953</v>
      </c>
      <c r="BG224" s="57">
        <f>IFERROR(IF(SUM($H$40:BG$40)&lt;=($I16*4),($G92-$G102)*BG$40/($I16*4),0),0)</f>
        <v>0.71943912462951953</v>
      </c>
      <c r="BH224" s="57">
        <f>IFERROR(IF(SUM($H$40:BH$40)&lt;=($I16*4),($G92-$G102)*BH$40/($I16*4),0),0)</f>
        <v>0.71943912462951953</v>
      </c>
      <c r="BI224" s="57">
        <f>IFERROR(IF(SUM($H$40:BI$40)&lt;=($I16*4),($G92-$G102)*BI$40/($I16*4),0),0)</f>
        <v>0.71943912462951953</v>
      </c>
      <c r="BJ224" s="57">
        <f>IFERROR(IF(SUM($H$40:BJ$40)&lt;=($I16*4),($G92-$G102)*BJ$40/($I16*4),0),0)</f>
        <v>0.71943912462951953</v>
      </c>
      <c r="BK224" s="57">
        <f>IFERROR(IF(SUM($H$40:BK$40)&lt;=($I16*4),($G92-$G102)*BK$40/($I16*4),0),0)</f>
        <v>0.71943912462951953</v>
      </c>
      <c r="BL224" s="57">
        <f>IFERROR(IF(SUM($H$40:BL$40)&lt;=($I16*4),($G92-$G102)*BL$40/($I16*4),0),0)</f>
        <v>0.71943912462951953</v>
      </c>
      <c r="BM224" s="57">
        <f>IFERROR(IF(SUM($H$40:BM$40)&lt;=($I16*4),($G92-$G102)*BM$40/($I16*4),0),0)</f>
        <v>0.71943912462951953</v>
      </c>
      <c r="BN224" s="57">
        <f>IFERROR(IF(SUM($H$40:BN$40)&lt;=($I16*4),($G92-$G102)*BN$40/($I16*4),0),0)</f>
        <v>0.71943912462951953</v>
      </c>
      <c r="BO224" s="57">
        <f>IFERROR(IF(SUM($H$40:BO$40)&lt;=($I16*4),($G92-$G102)*BO$40/($I16*4),0),0)</f>
        <v>0.71943912462951953</v>
      </c>
      <c r="BP224" s="57">
        <f>IFERROR(IF(SUM($H$40:BP$40)&lt;=($I16*4),($G92-$G102)*BP$40/($I16*4),0),0)</f>
        <v>0.71943912462951953</v>
      </c>
      <c r="BQ224" s="57">
        <f>IFERROR(IF(SUM($H$40:BQ$40)&lt;=($I16*4),($G92-$G102)*BQ$40/($I16*4),0),0)</f>
        <v>0.71943912462951953</v>
      </c>
      <c r="BR224" s="57">
        <f>IFERROR(IF(SUM($H$40:BR$40)&lt;=($I16*4),($G92-$G102)*BR$40/($I16*4),0),0)</f>
        <v>0.71943912462951953</v>
      </c>
      <c r="BS224" s="57">
        <f>IFERROR(IF(SUM($H$40:BS$40)&lt;=($I16*4),($G92-$G102)*BS$40/($I16*4),0),0)</f>
        <v>0.71943912462951953</v>
      </c>
      <c r="BT224" s="57">
        <f>IFERROR(IF(SUM($H$40:BT$40)&lt;=($I16*4),($G92-$G102)*BT$40/($I16*4),0),0)</f>
        <v>0.71943912462951953</v>
      </c>
      <c r="BU224" s="57">
        <f>IFERROR(IF(SUM($H$40:BU$40)&lt;=($I16*4),($G92-$G102)*BU$40/($I16*4),0),0)</f>
        <v>0.71943912462951953</v>
      </c>
      <c r="BV224" s="57">
        <f>IFERROR(IF(SUM($H$40:BV$40)&lt;=($I16*4),($G92-$G102)*BV$40/($I16*4),0),0)</f>
        <v>0.71943912462951953</v>
      </c>
      <c r="BW224" s="57">
        <f>IFERROR(IF(SUM($H$40:BW$40)&lt;=($I16*4),($G92-$G102)*BW$40/($I16*4),0),0)</f>
        <v>0.71943912462951953</v>
      </c>
      <c r="BX224" s="57">
        <f>IFERROR(IF(SUM($H$40:BX$40)&lt;=($I16*4),($G92-$G102)*BX$40/($I16*4),0),0)</f>
        <v>0.71943912462951953</v>
      </c>
      <c r="BY224" s="57">
        <f>IFERROR(IF(SUM($H$40:BY$40)&lt;=($I16*4),($G92-$G102)*BY$40/($I16*4),0),0)</f>
        <v>0.71943912462951953</v>
      </c>
      <c r="BZ224" s="57">
        <f>IFERROR(IF(SUM($H$40:BZ$40)&lt;=($I16*4),($G92-$G102)*BZ$40/($I16*4),0),0)</f>
        <v>0.71943912462951953</v>
      </c>
      <c r="CA224" s="57">
        <f>IFERROR(IF(SUM($H$40:CA$40)&lt;=($I16*4),($G92-$G102)*CA$40/($I16*4),0),0)</f>
        <v>0.71943912462951953</v>
      </c>
      <c r="CB224" s="57">
        <f>IFERROR(IF(SUM($H$40:CB$40)&lt;=($I16*4),($G92-$G102)*CB$40/($I16*4),0),0)</f>
        <v>0.71943912462951953</v>
      </c>
      <c r="CC224" s="57">
        <f>IFERROR(IF(SUM($H$40:CC$40)&lt;=($I16*4),($G92-$G102)*CC$40/($I16*4),0),0)</f>
        <v>0.71943912462951953</v>
      </c>
      <c r="CD224" s="57">
        <f>IFERROR(IF(SUM($H$40:CD$40)&lt;=($I16*4),($G92-$G102)*CD$40/($I16*4),0),0)</f>
        <v>0.71943912462951953</v>
      </c>
      <c r="CE224" s="57">
        <f>IFERROR(IF(SUM($H$40:CE$40)&lt;=($I16*4),($G92-$G102)*CE$40/($I16*4),0),0)</f>
        <v>0.71943912462951953</v>
      </c>
      <c r="CF224" s="57">
        <f>IFERROR(IF(SUM($H$40:CF$40)&lt;=($I16*4),($G92-$G102)*CF$40/($I16*4),0),0)</f>
        <v>0.71943912462951953</v>
      </c>
      <c r="CG224" s="57">
        <f>IFERROR(IF(SUM($H$40:CG$40)&lt;=($I16*4),($G92-$G102)*CG$40/($I16*4),0),0)</f>
        <v>0.71943912462951953</v>
      </c>
      <c r="CH224" s="57">
        <f>IFERROR(IF(SUM($H$40:CH$40)&lt;=($I16*4),($G92-$G102)*CH$40/($I16*4),0),0)</f>
        <v>0.71943912462951953</v>
      </c>
      <c r="CI224" s="57">
        <f>IFERROR(IF(SUM($H$40:CI$40)&lt;=($I16*4),($G92-$G102)*CI$40/($I16*4),0),0)</f>
        <v>0.71943912462951953</v>
      </c>
      <c r="CJ224" s="57">
        <f>IFERROR(IF(SUM($H$40:CJ$40)&lt;=($I16*4),($G92-$G102)*CJ$40/($I16*4),0),0)</f>
        <v>0.71943912462951953</v>
      </c>
      <c r="CK224" s="57">
        <f>IFERROR(IF(SUM($H$40:CK$40)&lt;=($I16*4),($G92-$G102)*CK$40/($I16*4),0),0)</f>
        <v>0.71943912462951953</v>
      </c>
      <c r="CL224" s="57">
        <f>IFERROR(IF(SUM($H$40:CL$40)&lt;=($I16*4),($G92-$G102)*CL$40/($I16*4),0),0)</f>
        <v>0.71943912462951953</v>
      </c>
      <c r="CM224" s="57">
        <f>IFERROR(IF(SUM($H$40:CM$40)&lt;=($I16*4),($G92-$G102)*CM$40/($I16*4),0),0)</f>
        <v>0.71943912462951953</v>
      </c>
      <c r="CN224" s="57">
        <f>IFERROR(IF(SUM($H$40:CN$40)&lt;=($I16*4),($G92-$G102)*CN$40/($I16*4),0),0)</f>
        <v>0.71943912462951953</v>
      </c>
      <c r="CO224" s="57">
        <f>IFERROR(IF(SUM($H$40:CO$40)&lt;=($I16*4),($G92-$G102)*CO$40/($I16*4),0),0)</f>
        <v>0.71943912462951953</v>
      </c>
      <c r="CP224" s="57">
        <f>IFERROR(IF(SUM($H$40:CP$40)&lt;=($I16*4),($G92-$G102)*CP$40/($I16*4),0),0)</f>
        <v>0.71943912462951953</v>
      </c>
      <c r="CQ224" s="57">
        <f>IFERROR(IF(SUM($H$40:CQ$40)&lt;=($I16*4),($G92-$G102)*CQ$40/($I16*4),0),0)</f>
        <v>0.71943912462951953</v>
      </c>
      <c r="CR224" s="57">
        <f>IFERROR(IF(SUM($H$40:CR$40)&lt;=($I16*4),($G92-$G102)*CR$40/($I16*4),0),0)</f>
        <v>0.71943912462951953</v>
      </c>
      <c r="CS224" s="57">
        <f>IFERROR(IF(SUM($H$40:CS$40)&lt;=($I16*4),($G92-$G102)*CS$40/($I16*4),0),0)</f>
        <v>0.71943912462951953</v>
      </c>
      <c r="CT224" s="57">
        <f>IFERROR(IF(SUM($H$40:CT$40)&lt;=($I16*4),($G92-$G102)*CT$40/($I16*4),0),0)</f>
        <v>0.71943912462951953</v>
      </c>
      <c r="CU224" s="57">
        <f>IFERROR(IF(SUM($H$40:CU$40)&lt;=($I16*4),($G92-$G102)*CU$40/($I16*4),0),0)</f>
        <v>0.71943912462951953</v>
      </c>
      <c r="CV224" s="57">
        <f>IFERROR(IF(SUM($H$40:CV$40)&lt;=($I16*4),($G92-$G102)*CV$40/($I16*4),0),0)</f>
        <v>0.71943912462951953</v>
      </c>
      <c r="CW224" s="57">
        <f>IFERROR(IF(SUM($H$40:CW$40)&lt;=($I16*4),($G92-$G102)*CW$40/($I16*4),0),0)</f>
        <v>0.71943912462951953</v>
      </c>
      <c r="CX224" s="57">
        <f>IFERROR(IF(SUM($H$40:CX$40)&lt;=($I16*4),($G92-$G102)*CX$40/($I16*4),0),0)</f>
        <v>0.71943912462951953</v>
      </c>
      <c r="CY224" s="57">
        <f>IFERROR(IF(SUM($H$40:CY$40)&lt;=($I16*4),($G92-$G102)*CY$40/($I16*4),0),0)</f>
        <v>0.71943912462951953</v>
      </c>
      <c r="CZ224" s="57">
        <f>IFERROR(IF(SUM($H$40:CZ$40)&lt;=($I16*4),($G92-$G102)*CZ$40/($I16*4),0),0)</f>
        <v>0.71943912462951953</v>
      </c>
      <c r="DA224" s="57">
        <f>IFERROR(IF(SUM($H$40:DA$40)&lt;=($I16*4),($G92-$G102)*DA$40/($I16*4),0),0)</f>
        <v>0.71943912462951953</v>
      </c>
      <c r="DB224" s="57">
        <f>IFERROR(IF(SUM($H$40:DB$40)&lt;=($I16*4),($G92-$G102)*DB$40/($I16*4),0),0)</f>
        <v>0.71943912462951953</v>
      </c>
      <c r="DC224" s="57">
        <f>IFERROR(IF(SUM($H$40:DC$40)&lt;=($I16*4),($G92-$G102)*DC$40/($I16*4),0),0)</f>
        <v>0.71943912462951953</v>
      </c>
      <c r="DD224" s="57">
        <f>IFERROR(IF(SUM($H$40:DD$40)&lt;=($I16*4),($G92-$G102)*DD$40/($I16*4),0),0)</f>
        <v>0.71943912462951953</v>
      </c>
      <c r="DE224" s="57">
        <f>IFERROR(IF(SUM($H$40:DE$40)&lt;=($I16*4),($G92-$G102)*DE$40/($I16*4),0),0)</f>
        <v>0.71943912462951953</v>
      </c>
      <c r="DF224" s="57">
        <f>IFERROR(IF(SUM($H$40:DF$40)&lt;=($I16*4),($G92-$G102)*DF$40/($I16*4),0),0)</f>
        <v>0.71943912462951953</v>
      </c>
      <c r="DG224" s="57">
        <f>IFERROR(IF(SUM($H$40:DG$40)&lt;=($I16*4),($G92-$G102)*DG$40/($I16*4),0),0)</f>
        <v>0.71943912462951953</v>
      </c>
      <c r="DH224" s="57">
        <f>IFERROR(IF(SUM($H$40:DH$40)&lt;=($I16*4),($G92-$G102)*DH$40/($I16*4),0),0)</f>
        <v>0.71943912462951953</v>
      </c>
      <c r="DI224" s="57">
        <f>IFERROR(IF(SUM($H$40:DI$40)&lt;=($I16*4),($G92-$G102)*DI$40/($I16*4),0),0)</f>
        <v>0.71943912462951953</v>
      </c>
      <c r="DJ224" s="57">
        <f>IFERROR(IF(SUM($H$40:DJ$40)&lt;=($I16*4),($G92-$G102)*DJ$40/($I16*4),0),0)</f>
        <v>0.71943912462951953</v>
      </c>
      <c r="DK224" s="57">
        <f>IFERROR(IF(SUM($H$40:DK$40)&lt;=($I16*4),($G92-$G102)*DK$40/($I16*4),0),0)</f>
        <v>0.71943912462951953</v>
      </c>
      <c r="DL224" s="57">
        <f>IFERROR(IF(SUM($H$40:DL$40)&lt;=($I16*4),($G92-$G102)*DL$40/($I16*4),0),0)</f>
        <v>0.71943912462951953</v>
      </c>
      <c r="DM224" s="57">
        <f>IFERROR(IF(SUM($H$40:DM$40)&lt;=($I16*4),($G92-$G102)*DM$40/($I16*4),0),0)</f>
        <v>0.71943912462951953</v>
      </c>
      <c r="DN224" s="57">
        <f>IFERROR(IF(SUM($H$40:DN$40)&lt;=($I16*4),($G92-$G102)*DN$40/($I16*4),0),0)</f>
        <v>0.71943912462951953</v>
      </c>
      <c r="DO224" s="57">
        <f>IFERROR(IF(SUM($H$40:DO$40)&lt;=($I16*4),($G92-$G102)*DO$40/($I16*4),0),0)</f>
        <v>0.71943912462951953</v>
      </c>
      <c r="DP224" s="57">
        <f>IFERROR(IF(SUM($H$40:DP$40)&lt;=($I16*4),($G92-$G102)*DP$40/($I16*4),0),0)</f>
        <v>0.71943912462951953</v>
      </c>
      <c r="DQ224" s="57">
        <f>IFERROR(IF(SUM($H$40:DQ$40)&lt;=($I16*4),($G92-$G102)*DQ$40/($I16*4),0),0)</f>
        <v>0.71943912462951953</v>
      </c>
      <c r="DR224" s="57">
        <f>IFERROR(IF(SUM($H$40:DR$40)&lt;=($I16*4),($G92-$G102)*DR$40/($I16*4),0),0)</f>
        <v>0.71943912462951953</v>
      </c>
      <c r="DS224" s="57">
        <f>IFERROR(IF(SUM($H$40:DS$40)&lt;=($I16*4),($G92-$G102)*DS$40/($I16*4),0),0)</f>
        <v>0.71943912462951953</v>
      </c>
    </row>
    <row r="225" spans="2:123" x14ac:dyDescent="0.3"/>
    <row r="226" spans="2:123" ht="14.5" thickBot="1" x14ac:dyDescent="0.35">
      <c r="D226" s="61" t="s">
        <v>102</v>
      </c>
      <c r="E226" s="61"/>
      <c r="F226" s="62" t="str">
        <f>F222</f>
        <v>INR Mn</v>
      </c>
      <c r="G226" s="62"/>
      <c r="H226" s="63">
        <f t="shared" ref="H226:AM226" si="225">SUM(H219:H225)</f>
        <v>0</v>
      </c>
      <c r="I226" s="63">
        <f t="shared" si="225"/>
        <v>0</v>
      </c>
      <c r="J226" s="63">
        <f t="shared" si="225"/>
        <v>0</v>
      </c>
      <c r="K226" s="63">
        <f t="shared" si="225"/>
        <v>0</v>
      </c>
      <c r="L226" s="63">
        <f t="shared" si="225"/>
        <v>0</v>
      </c>
      <c r="M226" s="63">
        <f t="shared" si="225"/>
        <v>0</v>
      </c>
      <c r="N226" s="63">
        <f t="shared" si="225"/>
        <v>0</v>
      </c>
      <c r="O226" s="63">
        <f t="shared" si="225"/>
        <v>0</v>
      </c>
      <c r="P226" s="63">
        <f t="shared" si="225"/>
        <v>0</v>
      </c>
      <c r="Q226" s="63">
        <f t="shared" si="225"/>
        <v>0</v>
      </c>
      <c r="R226" s="63">
        <f t="shared" si="225"/>
        <v>0</v>
      </c>
      <c r="S226" s="63">
        <f t="shared" si="225"/>
        <v>155.4474727338966</v>
      </c>
      <c r="T226" s="63">
        <f t="shared" si="225"/>
        <v>155.4474727338966</v>
      </c>
      <c r="U226" s="63">
        <f t="shared" si="225"/>
        <v>155.4474727338966</v>
      </c>
      <c r="V226" s="63">
        <f t="shared" si="225"/>
        <v>155.4474727338966</v>
      </c>
      <c r="W226" s="63">
        <f t="shared" si="225"/>
        <v>155.4474727338966</v>
      </c>
      <c r="X226" s="63">
        <f t="shared" si="225"/>
        <v>155.4474727338966</v>
      </c>
      <c r="Y226" s="63">
        <f t="shared" si="225"/>
        <v>155.4474727338966</v>
      </c>
      <c r="Z226" s="63">
        <f t="shared" si="225"/>
        <v>155.4474727338966</v>
      </c>
      <c r="AA226" s="63">
        <f t="shared" si="225"/>
        <v>155.4474727338966</v>
      </c>
      <c r="AB226" s="63">
        <f t="shared" si="225"/>
        <v>155.4474727338966</v>
      </c>
      <c r="AC226" s="63">
        <f t="shared" si="225"/>
        <v>155.4474727338966</v>
      </c>
      <c r="AD226" s="63">
        <f t="shared" si="225"/>
        <v>155.4474727338966</v>
      </c>
      <c r="AE226" s="63">
        <f t="shared" si="225"/>
        <v>155.4474727338966</v>
      </c>
      <c r="AF226" s="63">
        <f t="shared" si="225"/>
        <v>155.4474727338966</v>
      </c>
      <c r="AG226" s="63">
        <f t="shared" si="225"/>
        <v>155.4474727338966</v>
      </c>
      <c r="AH226" s="63">
        <f t="shared" si="225"/>
        <v>155.4474727338966</v>
      </c>
      <c r="AI226" s="63">
        <f t="shared" si="225"/>
        <v>155.4474727338966</v>
      </c>
      <c r="AJ226" s="63">
        <f t="shared" si="225"/>
        <v>155.4474727338966</v>
      </c>
      <c r="AK226" s="63">
        <f t="shared" si="225"/>
        <v>155.4474727338966</v>
      </c>
      <c r="AL226" s="63">
        <f t="shared" si="225"/>
        <v>155.4474727338966</v>
      </c>
      <c r="AM226" s="63">
        <f t="shared" si="225"/>
        <v>155.4474727338966</v>
      </c>
      <c r="AN226" s="63">
        <f t="shared" ref="AN226:BS226" si="226">SUM(AN219:AN225)</f>
        <v>155.4474727338966</v>
      </c>
      <c r="AO226" s="63">
        <f t="shared" si="226"/>
        <v>155.4474727338966</v>
      </c>
      <c r="AP226" s="63">
        <f t="shared" si="226"/>
        <v>155.4474727338966</v>
      </c>
      <c r="AQ226" s="63">
        <f t="shared" si="226"/>
        <v>155.4474727338966</v>
      </c>
      <c r="AR226" s="63">
        <f t="shared" si="226"/>
        <v>155.4474727338966</v>
      </c>
      <c r="AS226" s="63">
        <f t="shared" si="226"/>
        <v>155.4474727338966</v>
      </c>
      <c r="AT226" s="63">
        <f t="shared" si="226"/>
        <v>155.4474727338966</v>
      </c>
      <c r="AU226" s="63">
        <f t="shared" si="226"/>
        <v>155.4474727338966</v>
      </c>
      <c r="AV226" s="63">
        <f t="shared" si="226"/>
        <v>155.4474727338966</v>
      </c>
      <c r="AW226" s="63">
        <f t="shared" si="226"/>
        <v>155.4474727338966</v>
      </c>
      <c r="AX226" s="63">
        <f t="shared" si="226"/>
        <v>155.4474727338966</v>
      </c>
      <c r="AY226" s="63">
        <f t="shared" si="226"/>
        <v>155.4474727338966</v>
      </c>
      <c r="AZ226" s="63">
        <f t="shared" si="226"/>
        <v>155.4474727338966</v>
      </c>
      <c r="BA226" s="63">
        <f t="shared" si="226"/>
        <v>155.4474727338966</v>
      </c>
      <c r="BB226" s="63">
        <f t="shared" si="226"/>
        <v>155.4474727338966</v>
      </c>
      <c r="BC226" s="63">
        <f t="shared" si="226"/>
        <v>155.4474727338966</v>
      </c>
      <c r="BD226" s="63">
        <f t="shared" si="226"/>
        <v>155.4474727338966</v>
      </c>
      <c r="BE226" s="63">
        <f t="shared" si="226"/>
        <v>155.4474727338966</v>
      </c>
      <c r="BF226" s="63">
        <f t="shared" si="226"/>
        <v>155.4474727338966</v>
      </c>
      <c r="BG226" s="63">
        <f t="shared" si="226"/>
        <v>155.4474727338966</v>
      </c>
      <c r="BH226" s="63">
        <f t="shared" si="226"/>
        <v>155.4474727338966</v>
      </c>
      <c r="BI226" s="63">
        <f t="shared" si="226"/>
        <v>155.4474727338966</v>
      </c>
      <c r="BJ226" s="63">
        <f t="shared" si="226"/>
        <v>155.4474727338966</v>
      </c>
      <c r="BK226" s="63">
        <f t="shared" si="226"/>
        <v>155.4474727338966</v>
      </c>
      <c r="BL226" s="63">
        <f t="shared" si="226"/>
        <v>155.4474727338966</v>
      </c>
      <c r="BM226" s="63">
        <f t="shared" si="226"/>
        <v>155.4474727338966</v>
      </c>
      <c r="BN226" s="63">
        <f t="shared" si="226"/>
        <v>155.4474727338966</v>
      </c>
      <c r="BO226" s="63">
        <f t="shared" si="226"/>
        <v>155.4474727338966</v>
      </c>
      <c r="BP226" s="63">
        <f t="shared" si="226"/>
        <v>155.4474727338966</v>
      </c>
      <c r="BQ226" s="63">
        <f t="shared" si="226"/>
        <v>155.4474727338966</v>
      </c>
      <c r="BR226" s="63">
        <f t="shared" si="226"/>
        <v>155.4474727338966</v>
      </c>
      <c r="BS226" s="63">
        <f t="shared" si="226"/>
        <v>155.4474727338966</v>
      </c>
      <c r="BT226" s="63">
        <f t="shared" ref="BT226:CY226" si="227">SUM(BT219:BT225)</f>
        <v>155.4474727338966</v>
      </c>
      <c r="BU226" s="63">
        <f t="shared" si="227"/>
        <v>155.4474727338966</v>
      </c>
      <c r="BV226" s="63">
        <f t="shared" si="227"/>
        <v>155.4474727338966</v>
      </c>
      <c r="BW226" s="63">
        <f t="shared" si="227"/>
        <v>155.4474727338966</v>
      </c>
      <c r="BX226" s="63">
        <f t="shared" si="227"/>
        <v>155.4474727338966</v>
      </c>
      <c r="BY226" s="63">
        <f t="shared" si="227"/>
        <v>155.4474727338966</v>
      </c>
      <c r="BZ226" s="63">
        <f t="shared" si="227"/>
        <v>155.4474727338966</v>
      </c>
      <c r="CA226" s="63">
        <f t="shared" si="227"/>
        <v>155.4474727338966</v>
      </c>
      <c r="CB226" s="63">
        <f t="shared" si="227"/>
        <v>155.4474727338966</v>
      </c>
      <c r="CC226" s="63">
        <f t="shared" si="227"/>
        <v>155.4474727338966</v>
      </c>
      <c r="CD226" s="63">
        <f t="shared" si="227"/>
        <v>155.4474727338966</v>
      </c>
      <c r="CE226" s="63">
        <f t="shared" si="227"/>
        <v>155.4474727338966</v>
      </c>
      <c r="CF226" s="63">
        <f t="shared" si="227"/>
        <v>155.4474727338966</v>
      </c>
      <c r="CG226" s="63">
        <f t="shared" si="227"/>
        <v>155.4474727338966</v>
      </c>
      <c r="CH226" s="63">
        <f t="shared" si="227"/>
        <v>155.4474727338966</v>
      </c>
      <c r="CI226" s="63">
        <f t="shared" si="227"/>
        <v>155.4474727338966</v>
      </c>
      <c r="CJ226" s="63">
        <f t="shared" si="227"/>
        <v>155.4474727338966</v>
      </c>
      <c r="CK226" s="63">
        <f t="shared" si="227"/>
        <v>155.4474727338966</v>
      </c>
      <c r="CL226" s="63">
        <f t="shared" si="227"/>
        <v>155.4474727338966</v>
      </c>
      <c r="CM226" s="63">
        <f t="shared" si="227"/>
        <v>155.4474727338966</v>
      </c>
      <c r="CN226" s="63">
        <f t="shared" si="227"/>
        <v>155.4474727338966</v>
      </c>
      <c r="CO226" s="63">
        <f t="shared" si="227"/>
        <v>155.4474727338966</v>
      </c>
      <c r="CP226" s="63">
        <f t="shared" si="227"/>
        <v>155.4474727338966</v>
      </c>
      <c r="CQ226" s="63">
        <f t="shared" si="227"/>
        <v>155.4474727338966</v>
      </c>
      <c r="CR226" s="63">
        <f t="shared" si="227"/>
        <v>155.4474727338966</v>
      </c>
      <c r="CS226" s="63">
        <f t="shared" si="227"/>
        <v>155.4474727338966</v>
      </c>
      <c r="CT226" s="63">
        <f t="shared" si="227"/>
        <v>155.4474727338966</v>
      </c>
      <c r="CU226" s="63">
        <f t="shared" si="227"/>
        <v>8.5074864345822796</v>
      </c>
      <c r="CV226" s="63">
        <f t="shared" si="227"/>
        <v>8.5074864345822796</v>
      </c>
      <c r="CW226" s="63">
        <f t="shared" si="227"/>
        <v>8.5074864345822796</v>
      </c>
      <c r="CX226" s="63">
        <f t="shared" si="227"/>
        <v>8.5074864345822796</v>
      </c>
      <c r="CY226" s="63">
        <f t="shared" si="227"/>
        <v>8.5074864345822796</v>
      </c>
      <c r="CZ226" s="63">
        <f t="shared" ref="CZ226:DS226" si="228">SUM(CZ219:CZ225)</f>
        <v>8.5074864345822796</v>
      </c>
      <c r="DA226" s="63">
        <f t="shared" si="228"/>
        <v>8.5074864345822796</v>
      </c>
      <c r="DB226" s="63">
        <f t="shared" si="228"/>
        <v>8.5074864345822796</v>
      </c>
      <c r="DC226" s="63">
        <f t="shared" si="228"/>
        <v>8.5074864345822796</v>
      </c>
      <c r="DD226" s="63">
        <f t="shared" si="228"/>
        <v>8.5074864345822796</v>
      </c>
      <c r="DE226" s="63">
        <f t="shared" si="228"/>
        <v>8.5074864345822796</v>
      </c>
      <c r="DF226" s="63">
        <f t="shared" si="228"/>
        <v>8.5074864345822796</v>
      </c>
      <c r="DG226" s="63">
        <f t="shared" si="228"/>
        <v>8.5074864345822796</v>
      </c>
      <c r="DH226" s="63">
        <f t="shared" si="228"/>
        <v>8.5074864345822796</v>
      </c>
      <c r="DI226" s="63">
        <f t="shared" si="228"/>
        <v>8.5074864345822796</v>
      </c>
      <c r="DJ226" s="63">
        <f t="shared" si="228"/>
        <v>8.5074864345822796</v>
      </c>
      <c r="DK226" s="63">
        <f t="shared" si="228"/>
        <v>8.5074864345822796</v>
      </c>
      <c r="DL226" s="63">
        <f t="shared" si="228"/>
        <v>8.5074864345822796</v>
      </c>
      <c r="DM226" s="63">
        <f t="shared" si="228"/>
        <v>8.5074864345822796</v>
      </c>
      <c r="DN226" s="63">
        <f t="shared" si="228"/>
        <v>8.5074864345822796</v>
      </c>
      <c r="DO226" s="63">
        <f t="shared" si="228"/>
        <v>8.5074864345822796</v>
      </c>
      <c r="DP226" s="63">
        <f t="shared" si="228"/>
        <v>8.5074864345822796</v>
      </c>
      <c r="DQ226" s="63">
        <f t="shared" si="228"/>
        <v>8.5074864345822796</v>
      </c>
      <c r="DR226" s="63">
        <f t="shared" si="228"/>
        <v>8.5074864345822796</v>
      </c>
      <c r="DS226" s="63">
        <f t="shared" si="228"/>
        <v>8.5074864345822796</v>
      </c>
    </row>
    <row r="227" spans="2:123" ht="14.5" thickTop="1" x14ac:dyDescent="0.3"/>
    <row r="228" spans="2:123" x14ac:dyDescent="0.3">
      <c r="B228" s="6" t="str">
        <f>B106</f>
        <v>Phase IV</v>
      </c>
    </row>
    <row r="229" spans="2:123" x14ac:dyDescent="0.3">
      <c r="D229" s="12" t="str">
        <f>D219</f>
        <v>Plant &amp; Equipment</v>
      </c>
      <c r="F229" s="51" t="str">
        <f>F222</f>
        <v>INR Mn</v>
      </c>
      <c r="G229" s="60">
        <f>SUM(H229:DS229)</f>
        <v>23510.397807890266</v>
      </c>
      <c r="H229" s="57">
        <f>IFERROR(IF(SUM($H$41:H$41)&lt;=($I11*4),($G107-$G117)*H$41/($I11*4),0),0)</f>
        <v>0</v>
      </c>
      <c r="I229" s="57">
        <f>IFERROR(IF(SUM($H$41:I$41)&lt;=($I11*4),($G107-$G117)*I$41/($I11*4),0),0)</f>
        <v>0</v>
      </c>
      <c r="J229" s="57">
        <f>IFERROR(IF(SUM($H$41:J$41)&lt;=($I11*4),($G107-$G117)*J$41/($I11*4),0),0)</f>
        <v>0</v>
      </c>
      <c r="K229" s="57">
        <f>IFERROR(IF(SUM($H$41:K$41)&lt;=($I11*4),($G107-$G117)*K$41/($I11*4),0),0)</f>
        <v>0</v>
      </c>
      <c r="L229" s="57">
        <f>IFERROR(IF(SUM($H$41:L$41)&lt;=($I11*4),($G107-$G117)*L$41/($I11*4),0),0)</f>
        <v>0</v>
      </c>
      <c r="M229" s="57">
        <f>IFERROR(IF(SUM($H$41:M$41)&lt;=($I11*4),($G107-$G117)*M$41/($I11*4),0),0)</f>
        <v>0</v>
      </c>
      <c r="N229" s="57">
        <f>IFERROR(IF(SUM($H$41:N$41)&lt;=($I11*4),($G107-$G117)*N$41/($I11*4),0),0)</f>
        <v>0</v>
      </c>
      <c r="O229" s="57">
        <f>IFERROR(IF(SUM($H$41:O$41)&lt;=($I11*4),($G107-$G117)*O$41/($I11*4),0),0)</f>
        <v>0</v>
      </c>
      <c r="P229" s="57">
        <f>IFERROR(IF(SUM($H$41:P$41)&lt;=($I11*4),($G107-$G117)*P$41/($I11*4),0),0)</f>
        <v>0</v>
      </c>
      <c r="Q229" s="57">
        <f>IFERROR(IF(SUM($H$41:Q$41)&lt;=($I11*4),($G107-$G117)*Q$41/($I11*4),0),0)</f>
        <v>0</v>
      </c>
      <c r="R229" s="57">
        <f>IFERROR(IF(SUM($H$41:R$41)&lt;=($I11*4),($G107-$G117)*R$41/($I11*4),0),0)</f>
        <v>0</v>
      </c>
      <c r="S229" s="57">
        <f>IFERROR(IF(SUM($H$41:S$41)&lt;=($I11*4),($G107-$G117)*S$41/($I11*4),0),0)</f>
        <v>0</v>
      </c>
      <c r="T229" s="57">
        <f>IFERROR(IF(SUM($H$41:T$41)&lt;=($I11*4),($G107-$G117)*T$41/($I11*4),0),0)</f>
        <v>0</v>
      </c>
      <c r="U229" s="57">
        <f>IFERROR(IF(SUM($H$41:U$41)&lt;=($I11*4),($G107-$G117)*U$41/($I11*4),0),0)</f>
        <v>0</v>
      </c>
      <c r="V229" s="57">
        <f>IFERROR(IF(SUM($H$41:V$41)&lt;=($I11*4),($G107-$G117)*V$41/($I11*4),0),0)</f>
        <v>0</v>
      </c>
      <c r="W229" s="57">
        <f>IFERROR(IF(SUM($H$41:W$41)&lt;=($I11*4),($G107-$G117)*W$41/($I11*4),0),0)</f>
        <v>293.87997259862863</v>
      </c>
      <c r="X229" s="57">
        <f>IFERROR(IF(SUM($H$41:X$41)&lt;=($I11*4),($G107-$G117)*X$41/($I11*4),0),0)</f>
        <v>293.87997259862863</v>
      </c>
      <c r="Y229" s="57">
        <f>IFERROR(IF(SUM($H$41:Y$41)&lt;=($I11*4),($G107-$G117)*Y$41/($I11*4),0),0)</f>
        <v>293.87997259862863</v>
      </c>
      <c r="Z229" s="57">
        <f>IFERROR(IF(SUM($H$41:Z$41)&lt;=($I11*4),($G107-$G117)*Z$41/($I11*4),0),0)</f>
        <v>293.87997259862863</v>
      </c>
      <c r="AA229" s="57">
        <f>IFERROR(IF(SUM($H$41:AA$41)&lt;=($I11*4),($G107-$G117)*AA$41/($I11*4),0),0)</f>
        <v>293.87997259862863</v>
      </c>
      <c r="AB229" s="57">
        <f>IFERROR(IF(SUM($H$41:AB$41)&lt;=($I11*4),($G107-$G117)*AB$41/($I11*4),0),0)</f>
        <v>293.87997259862863</v>
      </c>
      <c r="AC229" s="57">
        <f>IFERROR(IF(SUM($H$41:AC$41)&lt;=($I11*4),($G107-$G117)*AC$41/($I11*4),0),0)</f>
        <v>293.87997259862863</v>
      </c>
      <c r="AD229" s="57">
        <f>IFERROR(IF(SUM($H$41:AD$41)&lt;=($I11*4),($G107-$G117)*AD$41/($I11*4),0),0)</f>
        <v>293.87997259862863</v>
      </c>
      <c r="AE229" s="57">
        <f>IFERROR(IF(SUM($H$41:AE$41)&lt;=($I11*4),($G107-$G117)*AE$41/($I11*4),0),0)</f>
        <v>293.87997259862863</v>
      </c>
      <c r="AF229" s="57">
        <f>IFERROR(IF(SUM($H$41:AF$41)&lt;=($I11*4),($G107-$G117)*AF$41/($I11*4),0),0)</f>
        <v>293.87997259862863</v>
      </c>
      <c r="AG229" s="57">
        <f>IFERROR(IF(SUM($H$41:AG$41)&lt;=($I11*4),($G107-$G117)*AG$41/($I11*4),0),0)</f>
        <v>293.87997259862863</v>
      </c>
      <c r="AH229" s="57">
        <f>IFERROR(IF(SUM($H$41:AH$41)&lt;=($I11*4),($G107-$G117)*AH$41/($I11*4),0),0)</f>
        <v>293.87997259862863</v>
      </c>
      <c r="AI229" s="57">
        <f>IFERROR(IF(SUM($H$41:AI$41)&lt;=($I11*4),($G107-$G117)*AI$41/($I11*4),0),0)</f>
        <v>293.87997259862863</v>
      </c>
      <c r="AJ229" s="57">
        <f>IFERROR(IF(SUM($H$41:AJ$41)&lt;=($I11*4),($G107-$G117)*AJ$41/($I11*4),0),0)</f>
        <v>293.87997259862863</v>
      </c>
      <c r="AK229" s="57">
        <f>IFERROR(IF(SUM($H$41:AK$41)&lt;=($I11*4),($G107-$G117)*AK$41/($I11*4),0),0)</f>
        <v>293.87997259862863</v>
      </c>
      <c r="AL229" s="57">
        <f>IFERROR(IF(SUM($H$41:AL$41)&lt;=($I11*4),($G107-$G117)*AL$41/($I11*4),0),0)</f>
        <v>293.87997259862863</v>
      </c>
      <c r="AM229" s="57">
        <f>IFERROR(IF(SUM($H$41:AM$41)&lt;=($I11*4),($G107-$G117)*AM$41/($I11*4),0),0)</f>
        <v>293.87997259862863</v>
      </c>
      <c r="AN229" s="57">
        <f>IFERROR(IF(SUM($H$41:AN$41)&lt;=($I11*4),($G107-$G117)*AN$41/($I11*4),0),0)</f>
        <v>293.87997259862863</v>
      </c>
      <c r="AO229" s="57">
        <f>IFERROR(IF(SUM($H$41:AO$41)&lt;=($I11*4),($G107-$G117)*AO$41/($I11*4),0),0)</f>
        <v>293.87997259862863</v>
      </c>
      <c r="AP229" s="57">
        <f>IFERROR(IF(SUM($H$41:AP$41)&lt;=($I11*4),($G107-$G117)*AP$41/($I11*4),0),0)</f>
        <v>293.87997259862863</v>
      </c>
      <c r="AQ229" s="57">
        <f>IFERROR(IF(SUM($H$41:AQ$41)&lt;=($I11*4),($G107-$G117)*AQ$41/($I11*4),0),0)</f>
        <v>293.87997259862863</v>
      </c>
      <c r="AR229" s="57">
        <f>IFERROR(IF(SUM($H$41:AR$41)&lt;=($I11*4),($G107-$G117)*AR$41/($I11*4),0),0)</f>
        <v>293.87997259862863</v>
      </c>
      <c r="AS229" s="57">
        <f>IFERROR(IF(SUM($H$41:AS$41)&lt;=($I11*4),($G107-$G117)*AS$41/($I11*4),0),0)</f>
        <v>293.87997259862863</v>
      </c>
      <c r="AT229" s="57">
        <f>IFERROR(IF(SUM($H$41:AT$41)&lt;=($I11*4),($G107-$G117)*AT$41/($I11*4),0),0)</f>
        <v>293.87997259862863</v>
      </c>
      <c r="AU229" s="57">
        <f>IFERROR(IF(SUM($H$41:AU$41)&lt;=($I11*4),($G107-$G117)*AU$41/($I11*4),0),0)</f>
        <v>293.87997259862863</v>
      </c>
      <c r="AV229" s="57">
        <f>IFERROR(IF(SUM($H$41:AV$41)&lt;=($I11*4),($G107-$G117)*AV$41/($I11*4),0),0)</f>
        <v>293.87997259862863</v>
      </c>
      <c r="AW229" s="57">
        <f>IFERROR(IF(SUM($H$41:AW$41)&lt;=($I11*4),($G107-$G117)*AW$41/($I11*4),0),0)</f>
        <v>293.87997259862863</v>
      </c>
      <c r="AX229" s="57">
        <f>IFERROR(IF(SUM($H$41:AX$41)&lt;=($I11*4),($G107-$G117)*AX$41/($I11*4),0),0)</f>
        <v>293.87997259862863</v>
      </c>
      <c r="AY229" s="57">
        <f>IFERROR(IF(SUM($H$41:AY$41)&lt;=($I11*4),($G107-$G117)*AY$41/($I11*4),0),0)</f>
        <v>293.87997259862863</v>
      </c>
      <c r="AZ229" s="57">
        <f>IFERROR(IF(SUM($H$41:AZ$41)&lt;=($I11*4),($G107-$G117)*AZ$41/($I11*4),0),0)</f>
        <v>293.87997259862863</v>
      </c>
      <c r="BA229" s="57">
        <f>IFERROR(IF(SUM($H$41:BA$41)&lt;=($I11*4),($G107-$G117)*BA$41/($I11*4),0),0)</f>
        <v>293.87997259862863</v>
      </c>
      <c r="BB229" s="57">
        <f>IFERROR(IF(SUM($H$41:BB$41)&lt;=($I11*4),($G107-$G117)*BB$41/($I11*4),0),0)</f>
        <v>293.87997259862863</v>
      </c>
      <c r="BC229" s="57">
        <f>IFERROR(IF(SUM($H$41:BC$41)&lt;=($I11*4),($G107-$G117)*BC$41/($I11*4),0),0)</f>
        <v>293.87997259862863</v>
      </c>
      <c r="BD229" s="57">
        <f>IFERROR(IF(SUM($H$41:BD$41)&lt;=($I11*4),($G107-$G117)*BD$41/($I11*4),0),0)</f>
        <v>293.87997259862863</v>
      </c>
      <c r="BE229" s="57">
        <f>IFERROR(IF(SUM($H$41:BE$41)&lt;=($I11*4),($G107-$G117)*BE$41/($I11*4),0),0)</f>
        <v>293.87997259862863</v>
      </c>
      <c r="BF229" s="57">
        <f>IFERROR(IF(SUM($H$41:BF$41)&lt;=($I11*4),($G107-$G117)*BF$41/($I11*4),0),0)</f>
        <v>293.87997259862863</v>
      </c>
      <c r="BG229" s="57">
        <f>IFERROR(IF(SUM($H$41:BG$41)&lt;=($I11*4),($G107-$G117)*BG$41/($I11*4),0),0)</f>
        <v>293.87997259862863</v>
      </c>
      <c r="BH229" s="57">
        <f>IFERROR(IF(SUM($H$41:BH$41)&lt;=($I11*4),($G107-$G117)*BH$41/($I11*4),0),0)</f>
        <v>293.87997259862863</v>
      </c>
      <c r="BI229" s="57">
        <f>IFERROR(IF(SUM($H$41:BI$41)&lt;=($I11*4),($G107-$G117)*BI$41/($I11*4),0),0)</f>
        <v>293.87997259862863</v>
      </c>
      <c r="BJ229" s="57">
        <f>IFERROR(IF(SUM($H$41:BJ$41)&lt;=($I11*4),($G107-$G117)*BJ$41/($I11*4),0),0)</f>
        <v>293.87997259862863</v>
      </c>
      <c r="BK229" s="57">
        <f>IFERROR(IF(SUM($H$41:BK$41)&lt;=($I11*4),($G107-$G117)*BK$41/($I11*4),0),0)</f>
        <v>293.87997259862863</v>
      </c>
      <c r="BL229" s="57">
        <f>IFERROR(IF(SUM($H$41:BL$41)&lt;=($I11*4),($G107-$G117)*BL$41/($I11*4),0),0)</f>
        <v>293.87997259862863</v>
      </c>
      <c r="BM229" s="57">
        <f>IFERROR(IF(SUM($H$41:BM$41)&lt;=($I11*4),($G107-$G117)*BM$41/($I11*4),0),0)</f>
        <v>293.87997259862863</v>
      </c>
      <c r="BN229" s="57">
        <f>IFERROR(IF(SUM($H$41:BN$41)&lt;=($I11*4),($G107-$G117)*BN$41/($I11*4),0),0)</f>
        <v>293.87997259862863</v>
      </c>
      <c r="BO229" s="57">
        <f>IFERROR(IF(SUM($H$41:BO$41)&lt;=($I11*4),($G107-$G117)*BO$41/($I11*4),0),0)</f>
        <v>293.87997259862863</v>
      </c>
      <c r="BP229" s="57">
        <f>IFERROR(IF(SUM($H$41:BP$41)&lt;=($I11*4),($G107-$G117)*BP$41/($I11*4),0),0)</f>
        <v>293.87997259862863</v>
      </c>
      <c r="BQ229" s="57">
        <f>IFERROR(IF(SUM($H$41:BQ$41)&lt;=($I11*4),($G107-$G117)*BQ$41/($I11*4),0),0)</f>
        <v>293.87997259862863</v>
      </c>
      <c r="BR229" s="57">
        <f>IFERROR(IF(SUM($H$41:BR$41)&lt;=($I11*4),($G107-$G117)*BR$41/($I11*4),0),0)</f>
        <v>293.87997259862863</v>
      </c>
      <c r="BS229" s="57">
        <f>IFERROR(IF(SUM($H$41:BS$41)&lt;=($I11*4),($G107-$G117)*BS$41/($I11*4),0),0)</f>
        <v>293.87997259862863</v>
      </c>
      <c r="BT229" s="57">
        <f>IFERROR(IF(SUM($H$41:BT$41)&lt;=($I11*4),($G107-$G117)*BT$41/($I11*4),0),0)</f>
        <v>293.87997259862863</v>
      </c>
      <c r="BU229" s="57">
        <f>IFERROR(IF(SUM($H$41:BU$41)&lt;=($I11*4),($G107-$G117)*BU$41/($I11*4),0),0)</f>
        <v>293.87997259862863</v>
      </c>
      <c r="BV229" s="57">
        <f>IFERROR(IF(SUM($H$41:BV$41)&lt;=($I11*4),($G107-$G117)*BV$41/($I11*4),0),0)</f>
        <v>293.87997259862863</v>
      </c>
      <c r="BW229" s="57">
        <f>IFERROR(IF(SUM($H$41:BW$41)&lt;=($I11*4),($G107-$G117)*BW$41/($I11*4),0),0)</f>
        <v>293.87997259862863</v>
      </c>
      <c r="BX229" s="57">
        <f>IFERROR(IF(SUM($H$41:BX$41)&lt;=($I11*4),($G107-$G117)*BX$41/($I11*4),0),0)</f>
        <v>293.87997259862863</v>
      </c>
      <c r="BY229" s="57">
        <f>IFERROR(IF(SUM($H$41:BY$41)&lt;=($I11*4),($G107-$G117)*BY$41/($I11*4),0),0)</f>
        <v>293.87997259862863</v>
      </c>
      <c r="BZ229" s="57">
        <f>IFERROR(IF(SUM($H$41:BZ$41)&lt;=($I11*4),($G107-$G117)*BZ$41/($I11*4),0),0)</f>
        <v>293.87997259862863</v>
      </c>
      <c r="CA229" s="57">
        <f>IFERROR(IF(SUM($H$41:CA$41)&lt;=($I11*4),($G107-$G117)*CA$41/($I11*4),0),0)</f>
        <v>293.87997259862863</v>
      </c>
      <c r="CB229" s="57">
        <f>IFERROR(IF(SUM($H$41:CB$41)&lt;=($I11*4),($G107-$G117)*CB$41/($I11*4),0),0)</f>
        <v>293.87997259862863</v>
      </c>
      <c r="CC229" s="57">
        <f>IFERROR(IF(SUM($H$41:CC$41)&lt;=($I11*4),($G107-$G117)*CC$41/($I11*4),0),0)</f>
        <v>293.87997259862863</v>
      </c>
      <c r="CD229" s="57">
        <f>IFERROR(IF(SUM($H$41:CD$41)&lt;=($I11*4),($G107-$G117)*CD$41/($I11*4),0),0)</f>
        <v>293.87997259862863</v>
      </c>
      <c r="CE229" s="57">
        <f>IFERROR(IF(SUM($H$41:CE$41)&lt;=($I11*4),($G107-$G117)*CE$41/($I11*4),0),0)</f>
        <v>293.87997259862863</v>
      </c>
      <c r="CF229" s="57">
        <f>IFERROR(IF(SUM($H$41:CF$41)&lt;=($I11*4),($G107-$G117)*CF$41/($I11*4),0),0)</f>
        <v>293.87997259862863</v>
      </c>
      <c r="CG229" s="57">
        <f>IFERROR(IF(SUM($H$41:CG$41)&lt;=($I11*4),($G107-$G117)*CG$41/($I11*4),0),0)</f>
        <v>293.87997259862863</v>
      </c>
      <c r="CH229" s="57">
        <f>IFERROR(IF(SUM($H$41:CH$41)&lt;=($I11*4),($G107-$G117)*CH$41/($I11*4),0),0)</f>
        <v>293.87997259862863</v>
      </c>
      <c r="CI229" s="57">
        <f>IFERROR(IF(SUM($H$41:CI$41)&lt;=($I11*4),($G107-$G117)*CI$41/($I11*4),0),0)</f>
        <v>293.87997259862863</v>
      </c>
      <c r="CJ229" s="57">
        <f>IFERROR(IF(SUM($H$41:CJ$41)&lt;=($I11*4),($G107-$G117)*CJ$41/($I11*4),0),0)</f>
        <v>293.87997259862863</v>
      </c>
      <c r="CK229" s="57">
        <f>IFERROR(IF(SUM($H$41:CK$41)&lt;=($I11*4),($G107-$G117)*CK$41/($I11*4),0),0)</f>
        <v>293.87997259862863</v>
      </c>
      <c r="CL229" s="57">
        <f>IFERROR(IF(SUM($H$41:CL$41)&lt;=($I11*4),($G107-$G117)*CL$41/($I11*4),0),0)</f>
        <v>293.87997259862863</v>
      </c>
      <c r="CM229" s="57">
        <f>IFERROR(IF(SUM($H$41:CM$41)&lt;=($I11*4),($G107-$G117)*CM$41/($I11*4),0),0)</f>
        <v>293.87997259862863</v>
      </c>
      <c r="CN229" s="57">
        <f>IFERROR(IF(SUM($H$41:CN$41)&lt;=($I11*4),($G107-$G117)*CN$41/($I11*4),0),0)</f>
        <v>293.87997259862863</v>
      </c>
      <c r="CO229" s="57">
        <f>IFERROR(IF(SUM($H$41:CO$41)&lt;=($I11*4),($G107-$G117)*CO$41/($I11*4),0),0)</f>
        <v>293.87997259862863</v>
      </c>
      <c r="CP229" s="57">
        <f>IFERROR(IF(SUM($H$41:CP$41)&lt;=($I11*4),($G107-$G117)*CP$41/($I11*4),0),0)</f>
        <v>293.87997259862863</v>
      </c>
      <c r="CQ229" s="57">
        <f>IFERROR(IF(SUM($H$41:CQ$41)&lt;=($I11*4),($G107-$G117)*CQ$41/($I11*4),0),0)</f>
        <v>293.87997259862863</v>
      </c>
      <c r="CR229" s="57">
        <f>IFERROR(IF(SUM($H$41:CR$41)&lt;=($I11*4),($G107-$G117)*CR$41/($I11*4),0),0)</f>
        <v>293.87997259862863</v>
      </c>
      <c r="CS229" s="57">
        <f>IFERROR(IF(SUM($H$41:CS$41)&lt;=($I11*4),($G107-$G117)*CS$41/($I11*4),0),0)</f>
        <v>293.87997259862863</v>
      </c>
      <c r="CT229" s="57">
        <f>IFERROR(IF(SUM($H$41:CT$41)&lt;=($I11*4),($G107-$G117)*CT$41/($I11*4),0),0)</f>
        <v>293.87997259862863</v>
      </c>
      <c r="CU229" s="57">
        <f>IFERROR(IF(SUM($H$41:CU$41)&lt;=($I11*4),($G107-$G117)*CU$41/($I11*4),0),0)</f>
        <v>293.87997259862863</v>
      </c>
      <c r="CV229" s="57">
        <f>IFERROR(IF(SUM($H$41:CV$41)&lt;=($I11*4),($G107-$G117)*CV$41/($I11*4),0),0)</f>
        <v>293.87997259862863</v>
      </c>
      <c r="CW229" s="57">
        <f>IFERROR(IF(SUM($H$41:CW$41)&lt;=($I11*4),($G107-$G117)*CW$41/($I11*4),0),0)</f>
        <v>293.87997259862863</v>
      </c>
      <c r="CX229" s="57">
        <f>IFERROR(IF(SUM($H$41:CX$41)&lt;=($I11*4),($G107-$G117)*CX$41/($I11*4),0),0)</f>
        <v>293.87997259862863</v>
      </c>
      <c r="CY229" s="57">
        <f>IFERROR(IF(SUM($H$41:CY$41)&lt;=($I11*4),($G107-$G117)*CY$41/($I11*4),0),0)</f>
        <v>0</v>
      </c>
      <c r="CZ229" s="57">
        <f>IFERROR(IF(SUM($H$41:CZ$41)&lt;=($I11*4),($G107-$G117)*CZ$41/($I11*4),0),0)</f>
        <v>0</v>
      </c>
      <c r="DA229" s="57">
        <f>IFERROR(IF(SUM($H$41:DA$41)&lt;=($I11*4),($G107-$G117)*DA$41/($I11*4),0),0)</f>
        <v>0</v>
      </c>
      <c r="DB229" s="57">
        <f>IFERROR(IF(SUM($H$41:DB$41)&lt;=($I11*4),($G107-$G117)*DB$41/($I11*4),0),0)</f>
        <v>0</v>
      </c>
      <c r="DC229" s="57">
        <f>IFERROR(IF(SUM($H$41:DC$41)&lt;=($I11*4),($G107-$G117)*DC$41/($I11*4),0),0)</f>
        <v>0</v>
      </c>
      <c r="DD229" s="57">
        <f>IFERROR(IF(SUM($H$41:DD$41)&lt;=($I11*4),($G107-$G117)*DD$41/($I11*4),0),0)</f>
        <v>0</v>
      </c>
      <c r="DE229" s="57">
        <f>IFERROR(IF(SUM($H$41:DE$41)&lt;=($I11*4),($G107-$G117)*DE$41/($I11*4),0),0)</f>
        <v>0</v>
      </c>
      <c r="DF229" s="57">
        <f>IFERROR(IF(SUM($H$41:DF$41)&lt;=($I11*4),($G107-$G117)*DF$41/($I11*4),0),0)</f>
        <v>0</v>
      </c>
      <c r="DG229" s="57">
        <f>IFERROR(IF(SUM($H$41:DG$41)&lt;=($I11*4),($G107-$G117)*DG$41/($I11*4),0),0)</f>
        <v>0</v>
      </c>
      <c r="DH229" s="57">
        <f>IFERROR(IF(SUM($H$41:DH$41)&lt;=($I11*4),($G107-$G117)*DH$41/($I11*4),0),0)</f>
        <v>0</v>
      </c>
      <c r="DI229" s="57">
        <f>IFERROR(IF(SUM($H$41:DI$41)&lt;=($I11*4),($G107-$G117)*DI$41/($I11*4),0),0)</f>
        <v>0</v>
      </c>
      <c r="DJ229" s="57">
        <f>IFERROR(IF(SUM($H$41:DJ$41)&lt;=($I11*4),($G107-$G117)*DJ$41/($I11*4),0),0)</f>
        <v>0</v>
      </c>
      <c r="DK229" s="57">
        <f>IFERROR(IF(SUM($H$41:DK$41)&lt;=($I11*4),($G107-$G117)*DK$41/($I11*4),0),0)</f>
        <v>0</v>
      </c>
      <c r="DL229" s="57">
        <f>IFERROR(IF(SUM($H$41:DL$41)&lt;=($I11*4),($G107-$G117)*DL$41/($I11*4),0),0)</f>
        <v>0</v>
      </c>
      <c r="DM229" s="57">
        <f>IFERROR(IF(SUM($H$41:DM$41)&lt;=($I11*4),($G107-$G117)*DM$41/($I11*4),0),0)</f>
        <v>0</v>
      </c>
      <c r="DN229" s="57">
        <f>IFERROR(IF(SUM($H$41:DN$41)&lt;=($I11*4),($G107-$G117)*DN$41/($I11*4),0),0)</f>
        <v>0</v>
      </c>
      <c r="DO229" s="57">
        <f>IFERROR(IF(SUM($H$41:DO$41)&lt;=($I11*4),($G107-$G117)*DO$41/($I11*4),0),0)</f>
        <v>0</v>
      </c>
      <c r="DP229" s="57">
        <f>IFERROR(IF(SUM($H$41:DP$41)&lt;=($I11*4),($G107-$G117)*DP$41/($I11*4),0),0)</f>
        <v>0</v>
      </c>
      <c r="DQ229" s="57">
        <f>IFERROR(IF(SUM($H$41:DQ$41)&lt;=($I11*4),($G107-$G117)*DQ$41/($I11*4),0),0)</f>
        <v>0</v>
      </c>
      <c r="DR229" s="57">
        <f>IFERROR(IF(SUM($H$41:DR$41)&lt;=($I11*4),($G107-$G117)*DR$41/($I11*4),0),0)</f>
        <v>0</v>
      </c>
      <c r="DS229" s="57">
        <f>IFERROR(IF(SUM($H$41:DS$41)&lt;=($I11*4),($G107-$G117)*DS$41/($I11*4),0),0)</f>
        <v>0</v>
      </c>
    </row>
    <row r="230" spans="2:123" x14ac:dyDescent="0.3">
      <c r="D230" s="12" t="str">
        <f>D220</f>
        <v>Technological &amp; Service Fee</v>
      </c>
      <c r="F230" s="51" t="str">
        <f>F229</f>
        <v>INR Mn</v>
      </c>
      <c r="G230" s="60">
        <f t="shared" ref="G230:G232" si="229">SUM(H230:DS230)</f>
        <v>0</v>
      </c>
      <c r="H230" s="57">
        <f>IFERROR(IF(SUM($H$41:H$41)&lt;=($I12*4),($G108-$G118)*H$41/($I12*4),0),0)</f>
        <v>0</v>
      </c>
      <c r="I230" s="57">
        <f>IFERROR(IF(SUM($H$41:I$41)&lt;=($I12*4),($G108-$G118)*I$41/($I12*4),0),0)</f>
        <v>0</v>
      </c>
      <c r="J230" s="57">
        <f>IFERROR(IF(SUM($H$41:J$41)&lt;=($I12*4),($G108-$G118)*J$41/($I12*4),0),0)</f>
        <v>0</v>
      </c>
      <c r="K230" s="57">
        <f>IFERROR(IF(SUM($H$41:K$41)&lt;=($I12*4),($G108-$G118)*K$41/($I12*4),0),0)</f>
        <v>0</v>
      </c>
      <c r="L230" s="57">
        <f>IFERROR(IF(SUM($H$41:L$41)&lt;=($I12*4),($G108-$G118)*L$41/($I12*4),0),0)</f>
        <v>0</v>
      </c>
      <c r="M230" s="57">
        <f>IFERROR(IF(SUM($H$41:M$41)&lt;=($I12*4),($G108-$G118)*M$41/($I12*4),0),0)</f>
        <v>0</v>
      </c>
      <c r="N230" s="57">
        <f>IFERROR(IF(SUM($H$41:N$41)&lt;=($I12*4),($G108-$G118)*N$41/($I12*4),0),0)</f>
        <v>0</v>
      </c>
      <c r="O230" s="57">
        <f>IFERROR(IF(SUM($H$41:O$41)&lt;=($I12*4),($G108-$G118)*O$41/($I12*4),0),0)</f>
        <v>0</v>
      </c>
      <c r="P230" s="57">
        <f>IFERROR(IF(SUM($H$41:P$41)&lt;=($I12*4),($G108-$G118)*P$41/($I12*4),0),0)</f>
        <v>0</v>
      </c>
      <c r="Q230" s="57">
        <f>IFERROR(IF(SUM($H$41:Q$41)&lt;=($I12*4),($G108-$G118)*Q$41/($I12*4),0),0)</f>
        <v>0</v>
      </c>
      <c r="R230" s="57">
        <f>IFERROR(IF(SUM($H$41:R$41)&lt;=($I12*4),($G108-$G118)*R$41/($I12*4),0),0)</f>
        <v>0</v>
      </c>
      <c r="S230" s="57">
        <f>IFERROR(IF(SUM($H$41:S$41)&lt;=($I12*4),($G108-$G118)*S$41/($I12*4),0),0)</f>
        <v>0</v>
      </c>
      <c r="T230" s="57">
        <f>IFERROR(IF(SUM($H$41:T$41)&lt;=($I12*4),($G108-$G118)*T$41/($I12*4),0),0)</f>
        <v>0</v>
      </c>
      <c r="U230" s="57">
        <f>IFERROR(IF(SUM($H$41:U$41)&lt;=($I12*4),($G108-$G118)*U$41/($I12*4),0),0)</f>
        <v>0</v>
      </c>
      <c r="V230" s="57">
        <f>IFERROR(IF(SUM($H$41:V$41)&lt;=($I12*4),($G108-$G118)*V$41/($I12*4),0),0)</f>
        <v>0</v>
      </c>
      <c r="W230" s="57">
        <f>IFERROR(IF(SUM($H$41:W$41)&lt;=($I12*4),($G108-$G118)*W$41/($I12*4),0),0)</f>
        <v>0</v>
      </c>
      <c r="X230" s="57">
        <f>IFERROR(IF(SUM($H$41:X$41)&lt;=($I12*4),($G108-$G118)*X$41/($I12*4),0),0)</f>
        <v>0</v>
      </c>
      <c r="Y230" s="57">
        <f>IFERROR(IF(SUM($H$41:Y$41)&lt;=($I12*4),($G108-$G118)*Y$41/($I12*4),0),0)</f>
        <v>0</v>
      </c>
      <c r="Z230" s="57">
        <f>IFERROR(IF(SUM($H$41:Z$41)&lt;=($I12*4),($G108-$G118)*Z$41/($I12*4),0),0)</f>
        <v>0</v>
      </c>
      <c r="AA230" s="57">
        <f>IFERROR(IF(SUM($H$41:AA$41)&lt;=($I12*4),($G108-$G118)*AA$41/($I12*4),0),0)</f>
        <v>0</v>
      </c>
      <c r="AB230" s="57">
        <f>IFERROR(IF(SUM($H$41:AB$41)&lt;=($I12*4),($G108-$G118)*AB$41/($I12*4),0),0)</f>
        <v>0</v>
      </c>
      <c r="AC230" s="57">
        <f>IFERROR(IF(SUM($H$41:AC$41)&lt;=($I12*4),($G108-$G118)*AC$41/($I12*4),0),0)</f>
        <v>0</v>
      </c>
      <c r="AD230" s="57">
        <f>IFERROR(IF(SUM($H$41:AD$41)&lt;=($I12*4),($G108-$G118)*AD$41/($I12*4),0),0)</f>
        <v>0</v>
      </c>
      <c r="AE230" s="57">
        <f>IFERROR(IF(SUM($H$41:AE$41)&lt;=($I12*4),($G108-$G118)*AE$41/($I12*4),0),0)</f>
        <v>0</v>
      </c>
      <c r="AF230" s="57">
        <f>IFERROR(IF(SUM($H$41:AF$41)&lt;=($I12*4),($G108-$G118)*AF$41/($I12*4),0),0)</f>
        <v>0</v>
      </c>
      <c r="AG230" s="57">
        <f>IFERROR(IF(SUM($H$41:AG$41)&lt;=($I12*4),($G108-$G118)*AG$41/($I12*4),0),0)</f>
        <v>0</v>
      </c>
      <c r="AH230" s="57">
        <f>IFERROR(IF(SUM($H$41:AH$41)&lt;=($I12*4),($G108-$G118)*AH$41/($I12*4),0),0)</f>
        <v>0</v>
      </c>
      <c r="AI230" s="57">
        <f>IFERROR(IF(SUM($H$41:AI$41)&lt;=($I12*4),($G108-$G118)*AI$41/($I12*4),0),0)</f>
        <v>0</v>
      </c>
      <c r="AJ230" s="57">
        <f>IFERROR(IF(SUM($H$41:AJ$41)&lt;=($I12*4),($G108-$G118)*AJ$41/($I12*4),0),0)</f>
        <v>0</v>
      </c>
      <c r="AK230" s="57">
        <f>IFERROR(IF(SUM($H$41:AK$41)&lt;=($I12*4),($G108-$G118)*AK$41/($I12*4),0),0)</f>
        <v>0</v>
      </c>
      <c r="AL230" s="57">
        <f>IFERROR(IF(SUM($H$41:AL$41)&lt;=($I12*4),($G108-$G118)*AL$41/($I12*4),0),0)</f>
        <v>0</v>
      </c>
      <c r="AM230" s="57">
        <f>IFERROR(IF(SUM($H$41:AM$41)&lt;=($I12*4),($G108-$G118)*AM$41/($I12*4),0),0)</f>
        <v>0</v>
      </c>
      <c r="AN230" s="57">
        <f>IFERROR(IF(SUM($H$41:AN$41)&lt;=($I12*4),($G108-$G118)*AN$41/($I12*4),0),0)</f>
        <v>0</v>
      </c>
      <c r="AO230" s="57">
        <f>IFERROR(IF(SUM($H$41:AO$41)&lt;=($I12*4),($G108-$G118)*AO$41/($I12*4),0),0)</f>
        <v>0</v>
      </c>
      <c r="AP230" s="57">
        <f>IFERROR(IF(SUM($H$41:AP$41)&lt;=($I12*4),($G108-$G118)*AP$41/($I12*4),0),0)</f>
        <v>0</v>
      </c>
      <c r="AQ230" s="57">
        <f>IFERROR(IF(SUM($H$41:AQ$41)&lt;=($I12*4),($G108-$G118)*AQ$41/($I12*4),0),0)</f>
        <v>0</v>
      </c>
      <c r="AR230" s="57">
        <f>IFERROR(IF(SUM($H$41:AR$41)&lt;=($I12*4),($G108-$G118)*AR$41/($I12*4),0),0)</f>
        <v>0</v>
      </c>
      <c r="AS230" s="57">
        <f>IFERROR(IF(SUM($H$41:AS$41)&lt;=($I12*4),($G108-$G118)*AS$41/($I12*4),0),0)</f>
        <v>0</v>
      </c>
      <c r="AT230" s="57">
        <f>IFERROR(IF(SUM($H$41:AT$41)&lt;=($I12*4),($G108-$G118)*AT$41/($I12*4),0),0)</f>
        <v>0</v>
      </c>
      <c r="AU230" s="57">
        <f>IFERROR(IF(SUM($H$41:AU$41)&lt;=($I12*4),($G108-$G118)*AU$41/($I12*4),0),0)</f>
        <v>0</v>
      </c>
      <c r="AV230" s="57">
        <f>IFERROR(IF(SUM($H$41:AV$41)&lt;=($I12*4),($G108-$G118)*AV$41/($I12*4),0),0)</f>
        <v>0</v>
      </c>
      <c r="AW230" s="57">
        <f>IFERROR(IF(SUM($H$41:AW$41)&lt;=($I12*4),($G108-$G118)*AW$41/($I12*4),0),0)</f>
        <v>0</v>
      </c>
      <c r="AX230" s="57">
        <f>IFERROR(IF(SUM($H$41:AX$41)&lt;=($I12*4),($G108-$G118)*AX$41/($I12*4),0),0)</f>
        <v>0</v>
      </c>
      <c r="AY230" s="57">
        <f>IFERROR(IF(SUM($H$41:AY$41)&lt;=($I12*4),($G108-$G118)*AY$41/($I12*4),0),0)</f>
        <v>0</v>
      </c>
      <c r="AZ230" s="57">
        <f>IFERROR(IF(SUM($H$41:AZ$41)&lt;=($I12*4),($G108-$G118)*AZ$41/($I12*4),0),0)</f>
        <v>0</v>
      </c>
      <c r="BA230" s="57">
        <f>IFERROR(IF(SUM($H$41:BA$41)&lt;=($I12*4),($G108-$G118)*BA$41/($I12*4),0),0)</f>
        <v>0</v>
      </c>
      <c r="BB230" s="57">
        <f>IFERROR(IF(SUM($H$41:BB$41)&lt;=($I12*4),($G108-$G118)*BB$41/($I12*4),0),0)</f>
        <v>0</v>
      </c>
      <c r="BC230" s="57">
        <f>IFERROR(IF(SUM($H$41:BC$41)&lt;=($I12*4),($G108-$G118)*BC$41/($I12*4),0),0)</f>
        <v>0</v>
      </c>
      <c r="BD230" s="57">
        <f>IFERROR(IF(SUM($H$41:BD$41)&lt;=($I12*4),($G108-$G118)*BD$41/($I12*4),0),0)</f>
        <v>0</v>
      </c>
      <c r="BE230" s="57">
        <f>IFERROR(IF(SUM($H$41:BE$41)&lt;=($I12*4),($G108-$G118)*BE$41/($I12*4),0),0)</f>
        <v>0</v>
      </c>
      <c r="BF230" s="57">
        <f>IFERROR(IF(SUM($H$41:BF$41)&lt;=($I12*4),($G108-$G118)*BF$41/($I12*4),0),0)</f>
        <v>0</v>
      </c>
      <c r="BG230" s="57">
        <f>IFERROR(IF(SUM($H$41:BG$41)&lt;=($I12*4),($G108-$G118)*BG$41/($I12*4),0),0)</f>
        <v>0</v>
      </c>
      <c r="BH230" s="57">
        <f>IFERROR(IF(SUM($H$41:BH$41)&lt;=($I12*4),($G108-$G118)*BH$41/($I12*4),0),0)</f>
        <v>0</v>
      </c>
      <c r="BI230" s="57">
        <f>IFERROR(IF(SUM($H$41:BI$41)&lt;=($I12*4),($G108-$G118)*BI$41/($I12*4),0),0)</f>
        <v>0</v>
      </c>
      <c r="BJ230" s="57">
        <f>IFERROR(IF(SUM($H$41:BJ$41)&lt;=($I12*4),($G108-$G118)*BJ$41/($I12*4),0),0)</f>
        <v>0</v>
      </c>
      <c r="BK230" s="57">
        <f>IFERROR(IF(SUM($H$41:BK$41)&lt;=($I12*4),($G108-$G118)*BK$41/($I12*4),0),0)</f>
        <v>0</v>
      </c>
      <c r="BL230" s="57">
        <f>IFERROR(IF(SUM($H$41:BL$41)&lt;=($I12*4),($G108-$G118)*BL$41/($I12*4),0),0)</f>
        <v>0</v>
      </c>
      <c r="BM230" s="57">
        <f>IFERROR(IF(SUM($H$41:BM$41)&lt;=($I12*4),($G108-$G118)*BM$41/($I12*4),0),0)</f>
        <v>0</v>
      </c>
      <c r="BN230" s="57">
        <f>IFERROR(IF(SUM($H$41:BN$41)&lt;=($I12*4),($G108-$G118)*BN$41/($I12*4),0),0)</f>
        <v>0</v>
      </c>
      <c r="BO230" s="57">
        <f>IFERROR(IF(SUM($H$41:BO$41)&lt;=($I12*4),($G108-$G118)*BO$41/($I12*4),0),0)</f>
        <v>0</v>
      </c>
      <c r="BP230" s="57">
        <f>IFERROR(IF(SUM($H$41:BP$41)&lt;=($I12*4),($G108-$G118)*BP$41/($I12*4),0),0)</f>
        <v>0</v>
      </c>
      <c r="BQ230" s="57">
        <f>IFERROR(IF(SUM($H$41:BQ$41)&lt;=($I12*4),($G108-$G118)*BQ$41/($I12*4),0),0)</f>
        <v>0</v>
      </c>
      <c r="BR230" s="57">
        <f>IFERROR(IF(SUM($H$41:BR$41)&lt;=($I12*4),($G108-$G118)*BR$41/($I12*4),0),0)</f>
        <v>0</v>
      </c>
      <c r="BS230" s="57">
        <f>IFERROR(IF(SUM($H$41:BS$41)&lt;=($I12*4),($G108-$G118)*BS$41/($I12*4),0),0)</f>
        <v>0</v>
      </c>
      <c r="BT230" s="57">
        <f>IFERROR(IF(SUM($H$41:BT$41)&lt;=($I12*4),($G108-$G118)*BT$41/($I12*4),0),0)</f>
        <v>0</v>
      </c>
      <c r="BU230" s="57">
        <f>IFERROR(IF(SUM($H$41:BU$41)&lt;=($I12*4),($G108-$G118)*BU$41/($I12*4),0),0)</f>
        <v>0</v>
      </c>
      <c r="BV230" s="57">
        <f>IFERROR(IF(SUM($H$41:BV$41)&lt;=($I12*4),($G108-$G118)*BV$41/($I12*4),0),0)</f>
        <v>0</v>
      </c>
      <c r="BW230" s="57">
        <f>IFERROR(IF(SUM($H$41:BW$41)&lt;=($I12*4),($G108-$G118)*BW$41/($I12*4),0),0)</f>
        <v>0</v>
      </c>
      <c r="BX230" s="57">
        <f>IFERROR(IF(SUM($H$41:BX$41)&lt;=($I12*4),($G108-$G118)*BX$41/($I12*4),0),0)</f>
        <v>0</v>
      </c>
      <c r="BY230" s="57">
        <f>IFERROR(IF(SUM($H$41:BY$41)&lt;=($I12*4),($G108-$G118)*BY$41/($I12*4),0),0)</f>
        <v>0</v>
      </c>
      <c r="BZ230" s="57">
        <f>IFERROR(IF(SUM($H$41:BZ$41)&lt;=($I12*4),($G108-$G118)*BZ$41/($I12*4),0),0)</f>
        <v>0</v>
      </c>
      <c r="CA230" s="57">
        <f>IFERROR(IF(SUM($H$41:CA$41)&lt;=($I12*4),($G108-$G118)*CA$41/($I12*4),0),0)</f>
        <v>0</v>
      </c>
      <c r="CB230" s="57">
        <f>IFERROR(IF(SUM($H$41:CB$41)&lt;=($I12*4),($G108-$G118)*CB$41/($I12*4),0),0)</f>
        <v>0</v>
      </c>
      <c r="CC230" s="57">
        <f>IFERROR(IF(SUM($H$41:CC$41)&lt;=($I12*4),($G108-$G118)*CC$41/($I12*4),0),0)</f>
        <v>0</v>
      </c>
      <c r="CD230" s="57">
        <f>IFERROR(IF(SUM($H$41:CD$41)&lt;=($I12*4),($G108-$G118)*CD$41/($I12*4),0),0)</f>
        <v>0</v>
      </c>
      <c r="CE230" s="57">
        <f>IFERROR(IF(SUM($H$41:CE$41)&lt;=($I12*4),($G108-$G118)*CE$41/($I12*4),0),0)</f>
        <v>0</v>
      </c>
      <c r="CF230" s="57">
        <f>IFERROR(IF(SUM($H$41:CF$41)&lt;=($I12*4),($G108-$G118)*CF$41/($I12*4),0),0)</f>
        <v>0</v>
      </c>
      <c r="CG230" s="57">
        <f>IFERROR(IF(SUM($H$41:CG$41)&lt;=($I12*4),($G108-$G118)*CG$41/($I12*4),0),0)</f>
        <v>0</v>
      </c>
      <c r="CH230" s="57">
        <f>IFERROR(IF(SUM($H$41:CH$41)&lt;=($I12*4),($G108-$G118)*CH$41/($I12*4),0),0)</f>
        <v>0</v>
      </c>
      <c r="CI230" s="57">
        <f>IFERROR(IF(SUM($H$41:CI$41)&lt;=($I12*4),($G108-$G118)*CI$41/($I12*4),0),0)</f>
        <v>0</v>
      </c>
      <c r="CJ230" s="57">
        <f>IFERROR(IF(SUM($H$41:CJ$41)&lt;=($I12*4),($G108-$G118)*CJ$41/($I12*4),0),0)</f>
        <v>0</v>
      </c>
      <c r="CK230" s="57">
        <f>IFERROR(IF(SUM($H$41:CK$41)&lt;=($I12*4),($G108-$G118)*CK$41/($I12*4),0),0)</f>
        <v>0</v>
      </c>
      <c r="CL230" s="57">
        <f>IFERROR(IF(SUM($H$41:CL$41)&lt;=($I12*4),($G108-$G118)*CL$41/($I12*4),0),0)</f>
        <v>0</v>
      </c>
      <c r="CM230" s="57">
        <f>IFERROR(IF(SUM($H$41:CM$41)&lt;=($I12*4),($G108-$G118)*CM$41/($I12*4),0),0)</f>
        <v>0</v>
      </c>
      <c r="CN230" s="57">
        <f>IFERROR(IF(SUM($H$41:CN$41)&lt;=($I12*4),($G108-$G118)*CN$41/($I12*4),0),0)</f>
        <v>0</v>
      </c>
      <c r="CO230" s="57">
        <f>IFERROR(IF(SUM($H$41:CO$41)&lt;=($I12*4),($G108-$G118)*CO$41/($I12*4),0),0)</f>
        <v>0</v>
      </c>
      <c r="CP230" s="57">
        <f>IFERROR(IF(SUM($H$41:CP$41)&lt;=($I12*4),($G108-$G118)*CP$41/($I12*4),0),0)</f>
        <v>0</v>
      </c>
      <c r="CQ230" s="57">
        <f>IFERROR(IF(SUM($H$41:CQ$41)&lt;=($I12*4),($G108-$G118)*CQ$41/($I12*4),0),0)</f>
        <v>0</v>
      </c>
      <c r="CR230" s="57">
        <f>IFERROR(IF(SUM($H$41:CR$41)&lt;=($I12*4),($G108-$G118)*CR$41/($I12*4),0),0)</f>
        <v>0</v>
      </c>
      <c r="CS230" s="57">
        <f>IFERROR(IF(SUM($H$41:CS$41)&lt;=($I12*4),($G108-$G118)*CS$41/($I12*4),0),0)</f>
        <v>0</v>
      </c>
      <c r="CT230" s="57">
        <f>IFERROR(IF(SUM($H$41:CT$41)&lt;=($I12*4),($G108-$G118)*CT$41/($I12*4),0),0)</f>
        <v>0</v>
      </c>
      <c r="CU230" s="57">
        <f>IFERROR(IF(SUM($H$41:CU$41)&lt;=($I12*4),($G108-$G118)*CU$41/($I12*4),0),0)</f>
        <v>0</v>
      </c>
      <c r="CV230" s="57">
        <f>IFERROR(IF(SUM($H$41:CV$41)&lt;=($I12*4),($G108-$G118)*CV$41/($I12*4),0),0)</f>
        <v>0</v>
      </c>
      <c r="CW230" s="57">
        <f>IFERROR(IF(SUM($H$41:CW$41)&lt;=($I12*4),($G108-$G118)*CW$41/($I12*4),0),0)</f>
        <v>0</v>
      </c>
      <c r="CX230" s="57">
        <f>IFERROR(IF(SUM($H$41:CX$41)&lt;=($I12*4),($G108-$G118)*CX$41/($I12*4),0),0)</f>
        <v>0</v>
      </c>
      <c r="CY230" s="57">
        <f>IFERROR(IF(SUM($H$41:CY$41)&lt;=($I12*4),($G108-$G118)*CY$41/($I12*4),0),0)</f>
        <v>0</v>
      </c>
      <c r="CZ230" s="57">
        <f>IFERROR(IF(SUM($H$41:CZ$41)&lt;=($I12*4),($G108-$G118)*CZ$41/($I12*4),0),0)</f>
        <v>0</v>
      </c>
      <c r="DA230" s="57">
        <f>IFERROR(IF(SUM($H$41:DA$41)&lt;=($I12*4),($G108-$G118)*DA$41/($I12*4),0),0)</f>
        <v>0</v>
      </c>
      <c r="DB230" s="57">
        <f>IFERROR(IF(SUM($H$41:DB$41)&lt;=($I12*4),($G108-$G118)*DB$41/($I12*4),0),0)</f>
        <v>0</v>
      </c>
      <c r="DC230" s="57">
        <f>IFERROR(IF(SUM($H$41:DC$41)&lt;=($I12*4),($G108-$G118)*DC$41/($I12*4),0),0)</f>
        <v>0</v>
      </c>
      <c r="DD230" s="57">
        <f>IFERROR(IF(SUM($H$41:DD$41)&lt;=($I12*4),($G108-$G118)*DD$41/($I12*4),0),0)</f>
        <v>0</v>
      </c>
      <c r="DE230" s="57">
        <f>IFERROR(IF(SUM($H$41:DE$41)&lt;=($I12*4),($G108-$G118)*DE$41/($I12*4),0),0)</f>
        <v>0</v>
      </c>
      <c r="DF230" s="57">
        <f>IFERROR(IF(SUM($H$41:DF$41)&lt;=($I12*4),($G108-$G118)*DF$41/($I12*4),0),0)</f>
        <v>0</v>
      </c>
      <c r="DG230" s="57">
        <f>IFERROR(IF(SUM($H$41:DG$41)&lt;=($I12*4),($G108-$G118)*DG$41/($I12*4),0),0)</f>
        <v>0</v>
      </c>
      <c r="DH230" s="57">
        <f>IFERROR(IF(SUM($H$41:DH$41)&lt;=($I12*4),($G108-$G118)*DH$41/($I12*4),0),0)</f>
        <v>0</v>
      </c>
      <c r="DI230" s="57">
        <f>IFERROR(IF(SUM($H$41:DI$41)&lt;=($I12*4),($G108-$G118)*DI$41/($I12*4),0),0)</f>
        <v>0</v>
      </c>
      <c r="DJ230" s="57">
        <f>IFERROR(IF(SUM($H$41:DJ$41)&lt;=($I12*4),($G108-$G118)*DJ$41/($I12*4),0),0)</f>
        <v>0</v>
      </c>
      <c r="DK230" s="57">
        <f>IFERROR(IF(SUM($H$41:DK$41)&lt;=($I12*4),($G108-$G118)*DK$41/($I12*4),0),0)</f>
        <v>0</v>
      </c>
      <c r="DL230" s="57">
        <f>IFERROR(IF(SUM($H$41:DL$41)&lt;=($I12*4),($G108-$G118)*DL$41/($I12*4),0),0)</f>
        <v>0</v>
      </c>
      <c r="DM230" s="57">
        <f>IFERROR(IF(SUM($H$41:DM$41)&lt;=($I12*4),($G108-$G118)*DM$41/($I12*4),0),0)</f>
        <v>0</v>
      </c>
      <c r="DN230" s="57">
        <f>IFERROR(IF(SUM($H$41:DN$41)&lt;=($I12*4),($G108-$G118)*DN$41/($I12*4),0),0)</f>
        <v>0</v>
      </c>
      <c r="DO230" s="57">
        <f>IFERROR(IF(SUM($H$41:DO$41)&lt;=($I12*4),($G108-$G118)*DO$41/($I12*4),0),0)</f>
        <v>0</v>
      </c>
      <c r="DP230" s="57">
        <f>IFERROR(IF(SUM($H$41:DP$41)&lt;=($I12*4),($G108-$G118)*DP$41/($I12*4),0),0)</f>
        <v>0</v>
      </c>
      <c r="DQ230" s="57">
        <f>IFERROR(IF(SUM($H$41:DQ$41)&lt;=($I12*4),($G108-$G118)*DQ$41/($I12*4),0),0)</f>
        <v>0</v>
      </c>
      <c r="DR230" s="57">
        <f>IFERROR(IF(SUM($H$41:DR$41)&lt;=($I12*4),($G108-$G118)*DR$41/($I12*4),0),0)</f>
        <v>0</v>
      </c>
      <c r="DS230" s="57">
        <f>IFERROR(IF(SUM($H$41:DS$41)&lt;=($I12*4),($G108-$G118)*DS$41/($I12*4),0),0)</f>
        <v>0</v>
      </c>
    </row>
    <row r="231" spans="2:123" x14ac:dyDescent="0.3">
      <c r="D231" s="12" t="str">
        <f>D221</f>
        <v>Building</v>
      </c>
      <c r="F231" s="51" t="str">
        <f t="shared" ref="F231:F234" si="230">F230</f>
        <v>INR Mn</v>
      </c>
      <c r="G231" s="60">
        <f t="shared" si="229"/>
        <v>1107.5327325545352</v>
      </c>
      <c r="H231" s="57">
        <f>IFERROR(IF(SUM($H$41:H$41)&lt;=($I13*4),($G109-$G119)*H$41/($I13*4),0),0)</f>
        <v>0</v>
      </c>
      <c r="I231" s="57">
        <f>IFERROR(IF(SUM($H$41:I$41)&lt;=($I13*4),($G109-$G119)*I$41/($I13*4),0),0)</f>
        <v>0</v>
      </c>
      <c r="J231" s="57">
        <f>IFERROR(IF(SUM($H$41:J$41)&lt;=($I13*4),($G109-$G119)*J$41/($I13*4),0),0)</f>
        <v>0</v>
      </c>
      <c r="K231" s="57">
        <f>IFERROR(IF(SUM($H$41:K$41)&lt;=($I13*4),($G109-$G119)*K$41/($I13*4),0),0)</f>
        <v>0</v>
      </c>
      <c r="L231" s="57">
        <f>IFERROR(IF(SUM($H$41:L$41)&lt;=($I13*4),($G109-$G119)*L$41/($I13*4),0),0)</f>
        <v>0</v>
      </c>
      <c r="M231" s="57">
        <f>IFERROR(IF(SUM($H$41:M$41)&lt;=($I13*4),($G109-$G119)*M$41/($I13*4),0),0)</f>
        <v>0</v>
      </c>
      <c r="N231" s="57">
        <f>IFERROR(IF(SUM($H$41:N$41)&lt;=($I13*4),($G109-$G119)*N$41/($I13*4),0),0)</f>
        <v>0</v>
      </c>
      <c r="O231" s="57">
        <f>IFERROR(IF(SUM($H$41:O$41)&lt;=($I13*4),($G109-$G119)*O$41/($I13*4),0),0)</f>
        <v>0</v>
      </c>
      <c r="P231" s="57">
        <f>IFERROR(IF(SUM($H$41:P$41)&lt;=($I13*4),($G109-$G119)*P$41/($I13*4),0),0)</f>
        <v>0</v>
      </c>
      <c r="Q231" s="57">
        <f>IFERROR(IF(SUM($H$41:Q$41)&lt;=($I13*4),($G109-$G119)*Q$41/($I13*4),0),0)</f>
        <v>0</v>
      </c>
      <c r="R231" s="57">
        <f>IFERROR(IF(SUM($H$41:R$41)&lt;=($I13*4),($G109-$G119)*R$41/($I13*4),0),0)</f>
        <v>0</v>
      </c>
      <c r="S231" s="57">
        <f>IFERROR(IF(SUM($H$41:S$41)&lt;=($I13*4),($G109-$G119)*S$41/($I13*4),0),0)</f>
        <v>0</v>
      </c>
      <c r="T231" s="57">
        <f>IFERROR(IF(SUM($H$41:T$41)&lt;=($I13*4),($G109-$G119)*T$41/($I13*4),0),0)</f>
        <v>0</v>
      </c>
      <c r="U231" s="57">
        <f>IFERROR(IF(SUM($H$41:U$41)&lt;=($I13*4),($G109-$G119)*U$41/($I13*4),0),0)</f>
        <v>0</v>
      </c>
      <c r="V231" s="57">
        <f>IFERROR(IF(SUM($H$41:V$41)&lt;=($I13*4),($G109-$G119)*V$41/($I13*4),0),0)</f>
        <v>0</v>
      </c>
      <c r="W231" s="57">
        <f>IFERROR(IF(SUM($H$41:W$41)&lt;=($I13*4),($G109-$G119)*W$41/($I13*4),0),0)</f>
        <v>10.965670619351814</v>
      </c>
      <c r="X231" s="57">
        <f>IFERROR(IF(SUM($H$41:X$41)&lt;=($I13*4),($G109-$G119)*X$41/($I13*4),0),0)</f>
        <v>10.965670619351814</v>
      </c>
      <c r="Y231" s="57">
        <f>IFERROR(IF(SUM($H$41:Y$41)&lt;=($I13*4),($G109-$G119)*Y$41/($I13*4),0),0)</f>
        <v>10.965670619351814</v>
      </c>
      <c r="Z231" s="57">
        <f>IFERROR(IF(SUM($H$41:Z$41)&lt;=($I13*4),($G109-$G119)*Z$41/($I13*4),0),0)</f>
        <v>10.965670619351814</v>
      </c>
      <c r="AA231" s="57">
        <f>IFERROR(IF(SUM($H$41:AA$41)&lt;=($I13*4),($G109-$G119)*AA$41/($I13*4),0),0)</f>
        <v>10.965670619351814</v>
      </c>
      <c r="AB231" s="57">
        <f>IFERROR(IF(SUM($H$41:AB$41)&lt;=($I13*4),($G109-$G119)*AB$41/($I13*4),0),0)</f>
        <v>10.965670619351814</v>
      </c>
      <c r="AC231" s="57">
        <f>IFERROR(IF(SUM($H$41:AC$41)&lt;=($I13*4),($G109-$G119)*AC$41/($I13*4),0),0)</f>
        <v>10.965670619351814</v>
      </c>
      <c r="AD231" s="57">
        <f>IFERROR(IF(SUM($H$41:AD$41)&lt;=($I13*4),($G109-$G119)*AD$41/($I13*4),0),0)</f>
        <v>10.965670619351814</v>
      </c>
      <c r="AE231" s="57">
        <f>IFERROR(IF(SUM($H$41:AE$41)&lt;=($I13*4),($G109-$G119)*AE$41/($I13*4),0),0)</f>
        <v>10.965670619351814</v>
      </c>
      <c r="AF231" s="57">
        <f>IFERROR(IF(SUM($H$41:AF$41)&lt;=($I13*4),($G109-$G119)*AF$41/($I13*4),0),0)</f>
        <v>10.965670619351814</v>
      </c>
      <c r="AG231" s="57">
        <f>IFERROR(IF(SUM($H$41:AG$41)&lt;=($I13*4),($G109-$G119)*AG$41/($I13*4),0),0)</f>
        <v>10.965670619351814</v>
      </c>
      <c r="AH231" s="57">
        <f>IFERROR(IF(SUM($H$41:AH$41)&lt;=($I13*4),($G109-$G119)*AH$41/($I13*4),0),0)</f>
        <v>10.965670619351814</v>
      </c>
      <c r="AI231" s="57">
        <f>IFERROR(IF(SUM($H$41:AI$41)&lt;=($I13*4),($G109-$G119)*AI$41/($I13*4),0),0)</f>
        <v>10.965670619351814</v>
      </c>
      <c r="AJ231" s="57">
        <f>IFERROR(IF(SUM($H$41:AJ$41)&lt;=($I13*4),($G109-$G119)*AJ$41/($I13*4),0),0)</f>
        <v>10.965670619351814</v>
      </c>
      <c r="AK231" s="57">
        <f>IFERROR(IF(SUM($H$41:AK$41)&lt;=($I13*4),($G109-$G119)*AK$41/($I13*4),0),0)</f>
        <v>10.965670619351814</v>
      </c>
      <c r="AL231" s="57">
        <f>IFERROR(IF(SUM($H$41:AL$41)&lt;=($I13*4),($G109-$G119)*AL$41/($I13*4),0),0)</f>
        <v>10.965670619351814</v>
      </c>
      <c r="AM231" s="57">
        <f>IFERROR(IF(SUM($H$41:AM$41)&lt;=($I13*4),($G109-$G119)*AM$41/($I13*4),0),0)</f>
        <v>10.965670619351814</v>
      </c>
      <c r="AN231" s="57">
        <f>IFERROR(IF(SUM($H$41:AN$41)&lt;=($I13*4),($G109-$G119)*AN$41/($I13*4),0),0)</f>
        <v>10.965670619351814</v>
      </c>
      <c r="AO231" s="57">
        <f>IFERROR(IF(SUM($H$41:AO$41)&lt;=($I13*4),($G109-$G119)*AO$41/($I13*4),0),0)</f>
        <v>10.965670619351814</v>
      </c>
      <c r="AP231" s="57">
        <f>IFERROR(IF(SUM($H$41:AP$41)&lt;=($I13*4),($G109-$G119)*AP$41/($I13*4),0),0)</f>
        <v>10.965670619351814</v>
      </c>
      <c r="AQ231" s="57">
        <f>IFERROR(IF(SUM($H$41:AQ$41)&lt;=($I13*4),($G109-$G119)*AQ$41/($I13*4),0),0)</f>
        <v>10.965670619351814</v>
      </c>
      <c r="AR231" s="57">
        <f>IFERROR(IF(SUM($H$41:AR$41)&lt;=($I13*4),($G109-$G119)*AR$41/($I13*4),0),0)</f>
        <v>10.965670619351814</v>
      </c>
      <c r="AS231" s="57">
        <f>IFERROR(IF(SUM($H$41:AS$41)&lt;=($I13*4),($G109-$G119)*AS$41/($I13*4),0),0)</f>
        <v>10.965670619351814</v>
      </c>
      <c r="AT231" s="57">
        <f>IFERROR(IF(SUM($H$41:AT$41)&lt;=($I13*4),($G109-$G119)*AT$41/($I13*4),0),0)</f>
        <v>10.965670619351814</v>
      </c>
      <c r="AU231" s="57">
        <f>IFERROR(IF(SUM($H$41:AU$41)&lt;=($I13*4),($G109-$G119)*AU$41/($I13*4),0),0)</f>
        <v>10.965670619351814</v>
      </c>
      <c r="AV231" s="57">
        <f>IFERROR(IF(SUM($H$41:AV$41)&lt;=($I13*4),($G109-$G119)*AV$41/($I13*4),0),0)</f>
        <v>10.965670619351814</v>
      </c>
      <c r="AW231" s="57">
        <f>IFERROR(IF(SUM($H$41:AW$41)&lt;=($I13*4),($G109-$G119)*AW$41/($I13*4),0),0)</f>
        <v>10.965670619351814</v>
      </c>
      <c r="AX231" s="57">
        <f>IFERROR(IF(SUM($H$41:AX$41)&lt;=($I13*4),($G109-$G119)*AX$41/($I13*4),0),0)</f>
        <v>10.965670619351814</v>
      </c>
      <c r="AY231" s="57">
        <f>IFERROR(IF(SUM($H$41:AY$41)&lt;=($I13*4),($G109-$G119)*AY$41/($I13*4),0),0)</f>
        <v>10.965670619351814</v>
      </c>
      <c r="AZ231" s="57">
        <f>IFERROR(IF(SUM($H$41:AZ$41)&lt;=($I13*4),($G109-$G119)*AZ$41/($I13*4),0),0)</f>
        <v>10.965670619351814</v>
      </c>
      <c r="BA231" s="57">
        <f>IFERROR(IF(SUM($H$41:BA$41)&lt;=($I13*4),($G109-$G119)*BA$41/($I13*4),0),0)</f>
        <v>10.965670619351814</v>
      </c>
      <c r="BB231" s="57">
        <f>IFERROR(IF(SUM($H$41:BB$41)&lt;=($I13*4),($G109-$G119)*BB$41/($I13*4),0),0)</f>
        <v>10.965670619351814</v>
      </c>
      <c r="BC231" s="57">
        <f>IFERROR(IF(SUM($H$41:BC$41)&lt;=($I13*4),($G109-$G119)*BC$41/($I13*4),0),0)</f>
        <v>10.965670619351814</v>
      </c>
      <c r="BD231" s="57">
        <f>IFERROR(IF(SUM($H$41:BD$41)&lt;=($I13*4),($G109-$G119)*BD$41/($I13*4),0),0)</f>
        <v>10.965670619351814</v>
      </c>
      <c r="BE231" s="57">
        <f>IFERROR(IF(SUM($H$41:BE$41)&lt;=($I13*4),($G109-$G119)*BE$41/($I13*4),0),0)</f>
        <v>10.965670619351814</v>
      </c>
      <c r="BF231" s="57">
        <f>IFERROR(IF(SUM($H$41:BF$41)&lt;=($I13*4),($G109-$G119)*BF$41/($I13*4),0),0)</f>
        <v>10.965670619351814</v>
      </c>
      <c r="BG231" s="57">
        <f>IFERROR(IF(SUM($H$41:BG$41)&lt;=($I13*4),($G109-$G119)*BG$41/($I13*4),0),0)</f>
        <v>10.965670619351814</v>
      </c>
      <c r="BH231" s="57">
        <f>IFERROR(IF(SUM($H$41:BH$41)&lt;=($I13*4),($G109-$G119)*BH$41/($I13*4),0),0)</f>
        <v>10.965670619351814</v>
      </c>
      <c r="BI231" s="57">
        <f>IFERROR(IF(SUM($H$41:BI$41)&lt;=($I13*4),($G109-$G119)*BI$41/($I13*4),0),0)</f>
        <v>10.965670619351814</v>
      </c>
      <c r="BJ231" s="57">
        <f>IFERROR(IF(SUM($H$41:BJ$41)&lt;=($I13*4),($G109-$G119)*BJ$41/($I13*4),0),0)</f>
        <v>10.965670619351814</v>
      </c>
      <c r="BK231" s="57">
        <f>IFERROR(IF(SUM($H$41:BK$41)&lt;=($I13*4),($G109-$G119)*BK$41/($I13*4),0),0)</f>
        <v>10.965670619351814</v>
      </c>
      <c r="BL231" s="57">
        <f>IFERROR(IF(SUM($H$41:BL$41)&lt;=($I13*4),($G109-$G119)*BL$41/($I13*4),0),0)</f>
        <v>10.965670619351814</v>
      </c>
      <c r="BM231" s="57">
        <f>IFERROR(IF(SUM($H$41:BM$41)&lt;=($I13*4),($G109-$G119)*BM$41/($I13*4),0),0)</f>
        <v>10.965670619351814</v>
      </c>
      <c r="BN231" s="57">
        <f>IFERROR(IF(SUM($H$41:BN$41)&lt;=($I13*4),($G109-$G119)*BN$41/($I13*4),0),0)</f>
        <v>10.965670619351814</v>
      </c>
      <c r="BO231" s="57">
        <f>IFERROR(IF(SUM($H$41:BO$41)&lt;=($I13*4),($G109-$G119)*BO$41/($I13*4),0),0)</f>
        <v>10.965670619351814</v>
      </c>
      <c r="BP231" s="57">
        <f>IFERROR(IF(SUM($H$41:BP$41)&lt;=($I13*4),($G109-$G119)*BP$41/($I13*4),0),0)</f>
        <v>10.965670619351814</v>
      </c>
      <c r="BQ231" s="57">
        <f>IFERROR(IF(SUM($H$41:BQ$41)&lt;=($I13*4),($G109-$G119)*BQ$41/($I13*4),0),0)</f>
        <v>10.965670619351814</v>
      </c>
      <c r="BR231" s="57">
        <f>IFERROR(IF(SUM($H$41:BR$41)&lt;=($I13*4),($G109-$G119)*BR$41/($I13*4),0),0)</f>
        <v>10.965670619351814</v>
      </c>
      <c r="BS231" s="57">
        <f>IFERROR(IF(SUM($H$41:BS$41)&lt;=($I13*4),($G109-$G119)*BS$41/($I13*4),0),0)</f>
        <v>10.965670619351814</v>
      </c>
      <c r="BT231" s="57">
        <f>IFERROR(IF(SUM($H$41:BT$41)&lt;=($I13*4),($G109-$G119)*BT$41/($I13*4),0),0)</f>
        <v>10.965670619351814</v>
      </c>
      <c r="BU231" s="57">
        <f>IFERROR(IF(SUM($H$41:BU$41)&lt;=($I13*4),($G109-$G119)*BU$41/($I13*4),0),0)</f>
        <v>10.965670619351814</v>
      </c>
      <c r="BV231" s="57">
        <f>IFERROR(IF(SUM($H$41:BV$41)&lt;=($I13*4),($G109-$G119)*BV$41/($I13*4),0),0)</f>
        <v>10.965670619351814</v>
      </c>
      <c r="BW231" s="57">
        <f>IFERROR(IF(SUM($H$41:BW$41)&lt;=($I13*4),($G109-$G119)*BW$41/($I13*4),0),0)</f>
        <v>10.965670619351814</v>
      </c>
      <c r="BX231" s="57">
        <f>IFERROR(IF(SUM($H$41:BX$41)&lt;=($I13*4),($G109-$G119)*BX$41/($I13*4),0),0)</f>
        <v>10.965670619351814</v>
      </c>
      <c r="BY231" s="57">
        <f>IFERROR(IF(SUM($H$41:BY$41)&lt;=($I13*4),($G109-$G119)*BY$41/($I13*4),0),0)</f>
        <v>10.965670619351814</v>
      </c>
      <c r="BZ231" s="57">
        <f>IFERROR(IF(SUM($H$41:BZ$41)&lt;=($I13*4),($G109-$G119)*BZ$41/($I13*4),0),0)</f>
        <v>10.965670619351814</v>
      </c>
      <c r="CA231" s="57">
        <f>IFERROR(IF(SUM($H$41:CA$41)&lt;=($I13*4),($G109-$G119)*CA$41/($I13*4),0),0)</f>
        <v>10.965670619351814</v>
      </c>
      <c r="CB231" s="57">
        <f>IFERROR(IF(SUM($H$41:CB$41)&lt;=($I13*4),($G109-$G119)*CB$41/($I13*4),0),0)</f>
        <v>10.965670619351814</v>
      </c>
      <c r="CC231" s="57">
        <f>IFERROR(IF(SUM($H$41:CC$41)&lt;=($I13*4),($G109-$G119)*CC$41/($I13*4),0),0)</f>
        <v>10.965670619351814</v>
      </c>
      <c r="CD231" s="57">
        <f>IFERROR(IF(SUM($H$41:CD$41)&lt;=($I13*4),($G109-$G119)*CD$41/($I13*4),0),0)</f>
        <v>10.965670619351814</v>
      </c>
      <c r="CE231" s="57">
        <f>IFERROR(IF(SUM($H$41:CE$41)&lt;=($I13*4),($G109-$G119)*CE$41/($I13*4),0),0)</f>
        <v>10.965670619351814</v>
      </c>
      <c r="CF231" s="57">
        <f>IFERROR(IF(SUM($H$41:CF$41)&lt;=($I13*4),($G109-$G119)*CF$41/($I13*4),0),0)</f>
        <v>10.965670619351814</v>
      </c>
      <c r="CG231" s="57">
        <f>IFERROR(IF(SUM($H$41:CG$41)&lt;=($I13*4),($G109-$G119)*CG$41/($I13*4),0),0)</f>
        <v>10.965670619351814</v>
      </c>
      <c r="CH231" s="57">
        <f>IFERROR(IF(SUM($H$41:CH$41)&lt;=($I13*4),($G109-$G119)*CH$41/($I13*4),0),0)</f>
        <v>10.965670619351814</v>
      </c>
      <c r="CI231" s="57">
        <f>IFERROR(IF(SUM($H$41:CI$41)&lt;=($I13*4),($G109-$G119)*CI$41/($I13*4),0),0)</f>
        <v>10.965670619351814</v>
      </c>
      <c r="CJ231" s="57">
        <f>IFERROR(IF(SUM($H$41:CJ$41)&lt;=($I13*4),($G109-$G119)*CJ$41/($I13*4),0),0)</f>
        <v>10.965670619351814</v>
      </c>
      <c r="CK231" s="57">
        <f>IFERROR(IF(SUM($H$41:CK$41)&lt;=($I13*4),($G109-$G119)*CK$41/($I13*4),0),0)</f>
        <v>10.965670619351814</v>
      </c>
      <c r="CL231" s="57">
        <f>IFERROR(IF(SUM($H$41:CL$41)&lt;=($I13*4),($G109-$G119)*CL$41/($I13*4),0),0)</f>
        <v>10.965670619351814</v>
      </c>
      <c r="CM231" s="57">
        <f>IFERROR(IF(SUM($H$41:CM$41)&lt;=($I13*4),($G109-$G119)*CM$41/($I13*4),0),0)</f>
        <v>10.965670619351814</v>
      </c>
      <c r="CN231" s="57">
        <f>IFERROR(IF(SUM($H$41:CN$41)&lt;=($I13*4),($G109-$G119)*CN$41/($I13*4),0),0)</f>
        <v>10.965670619351814</v>
      </c>
      <c r="CO231" s="57">
        <f>IFERROR(IF(SUM($H$41:CO$41)&lt;=($I13*4),($G109-$G119)*CO$41/($I13*4),0),0)</f>
        <v>10.965670619351814</v>
      </c>
      <c r="CP231" s="57">
        <f>IFERROR(IF(SUM($H$41:CP$41)&lt;=($I13*4),($G109-$G119)*CP$41/($I13*4),0),0)</f>
        <v>10.965670619351814</v>
      </c>
      <c r="CQ231" s="57">
        <f>IFERROR(IF(SUM($H$41:CQ$41)&lt;=($I13*4),($G109-$G119)*CQ$41/($I13*4),0),0)</f>
        <v>10.965670619351814</v>
      </c>
      <c r="CR231" s="57">
        <f>IFERROR(IF(SUM($H$41:CR$41)&lt;=($I13*4),($G109-$G119)*CR$41/($I13*4),0),0)</f>
        <v>10.965670619351814</v>
      </c>
      <c r="CS231" s="57">
        <f>IFERROR(IF(SUM($H$41:CS$41)&lt;=($I13*4),($G109-$G119)*CS$41/($I13*4),0),0)</f>
        <v>10.965670619351814</v>
      </c>
      <c r="CT231" s="57">
        <f>IFERROR(IF(SUM($H$41:CT$41)&lt;=($I13*4),($G109-$G119)*CT$41/($I13*4),0),0)</f>
        <v>10.965670619351814</v>
      </c>
      <c r="CU231" s="57">
        <f>IFERROR(IF(SUM($H$41:CU$41)&lt;=($I13*4),($G109-$G119)*CU$41/($I13*4),0),0)</f>
        <v>10.965670619351814</v>
      </c>
      <c r="CV231" s="57">
        <f>IFERROR(IF(SUM($H$41:CV$41)&lt;=($I13*4),($G109-$G119)*CV$41/($I13*4),0),0)</f>
        <v>10.965670619351814</v>
      </c>
      <c r="CW231" s="57">
        <f>IFERROR(IF(SUM($H$41:CW$41)&lt;=($I13*4),($G109-$G119)*CW$41/($I13*4),0),0)</f>
        <v>10.965670619351814</v>
      </c>
      <c r="CX231" s="57">
        <f>IFERROR(IF(SUM($H$41:CX$41)&lt;=($I13*4),($G109-$G119)*CX$41/($I13*4),0),0)</f>
        <v>10.965670619351814</v>
      </c>
      <c r="CY231" s="57">
        <f>IFERROR(IF(SUM($H$41:CY$41)&lt;=($I13*4),($G109-$G119)*CY$41/($I13*4),0),0)</f>
        <v>10.965670619351814</v>
      </c>
      <c r="CZ231" s="57">
        <f>IFERROR(IF(SUM($H$41:CZ$41)&lt;=($I13*4),($G109-$G119)*CZ$41/($I13*4),0),0)</f>
        <v>10.965670619351814</v>
      </c>
      <c r="DA231" s="57">
        <f>IFERROR(IF(SUM($H$41:DA$41)&lt;=($I13*4),($G109-$G119)*DA$41/($I13*4),0),0)</f>
        <v>10.965670619351814</v>
      </c>
      <c r="DB231" s="57">
        <f>IFERROR(IF(SUM($H$41:DB$41)&lt;=($I13*4),($G109-$G119)*DB$41/($I13*4),0),0)</f>
        <v>10.965670619351814</v>
      </c>
      <c r="DC231" s="57">
        <f>IFERROR(IF(SUM($H$41:DC$41)&lt;=($I13*4),($G109-$G119)*DC$41/($I13*4),0),0)</f>
        <v>10.965670619351814</v>
      </c>
      <c r="DD231" s="57">
        <f>IFERROR(IF(SUM($H$41:DD$41)&lt;=($I13*4),($G109-$G119)*DD$41/($I13*4),0),0)</f>
        <v>10.965670619351814</v>
      </c>
      <c r="DE231" s="57">
        <f>IFERROR(IF(SUM($H$41:DE$41)&lt;=($I13*4),($G109-$G119)*DE$41/($I13*4),0),0)</f>
        <v>10.965670619351814</v>
      </c>
      <c r="DF231" s="57">
        <f>IFERROR(IF(SUM($H$41:DF$41)&lt;=($I13*4),($G109-$G119)*DF$41/($I13*4),0),0)</f>
        <v>10.965670619351814</v>
      </c>
      <c r="DG231" s="57">
        <f>IFERROR(IF(SUM($H$41:DG$41)&lt;=($I13*4),($G109-$G119)*DG$41/($I13*4),0),0)</f>
        <v>10.965670619351814</v>
      </c>
      <c r="DH231" s="57">
        <f>IFERROR(IF(SUM($H$41:DH$41)&lt;=($I13*4),($G109-$G119)*DH$41/($I13*4),0),0)</f>
        <v>10.965670619351814</v>
      </c>
      <c r="DI231" s="57">
        <f>IFERROR(IF(SUM($H$41:DI$41)&lt;=($I13*4),($G109-$G119)*DI$41/($I13*4),0),0)</f>
        <v>10.965670619351814</v>
      </c>
      <c r="DJ231" s="57">
        <f>IFERROR(IF(SUM($H$41:DJ$41)&lt;=($I13*4),($G109-$G119)*DJ$41/($I13*4),0),0)</f>
        <v>10.965670619351814</v>
      </c>
      <c r="DK231" s="57">
        <f>IFERROR(IF(SUM($H$41:DK$41)&lt;=($I13*4),($G109-$G119)*DK$41/($I13*4),0),0)</f>
        <v>10.965670619351814</v>
      </c>
      <c r="DL231" s="57">
        <f>IFERROR(IF(SUM($H$41:DL$41)&lt;=($I13*4),($G109-$G119)*DL$41/($I13*4),0),0)</f>
        <v>10.965670619351814</v>
      </c>
      <c r="DM231" s="57">
        <f>IFERROR(IF(SUM($H$41:DM$41)&lt;=($I13*4),($G109-$G119)*DM$41/($I13*4),0),0)</f>
        <v>10.965670619351814</v>
      </c>
      <c r="DN231" s="57">
        <f>IFERROR(IF(SUM($H$41:DN$41)&lt;=($I13*4),($G109-$G119)*DN$41/($I13*4),0),0)</f>
        <v>10.965670619351814</v>
      </c>
      <c r="DO231" s="57">
        <f>IFERROR(IF(SUM($H$41:DO$41)&lt;=($I13*4),($G109-$G119)*DO$41/($I13*4),0),0)</f>
        <v>10.965670619351814</v>
      </c>
      <c r="DP231" s="57">
        <f>IFERROR(IF(SUM($H$41:DP$41)&lt;=($I13*4),($G109-$G119)*DP$41/($I13*4),0),0)</f>
        <v>10.965670619351814</v>
      </c>
      <c r="DQ231" s="57">
        <f>IFERROR(IF(SUM($H$41:DQ$41)&lt;=($I13*4),($G109-$G119)*DQ$41/($I13*4),0),0)</f>
        <v>10.965670619351814</v>
      </c>
      <c r="DR231" s="57">
        <f>IFERROR(IF(SUM($H$41:DR$41)&lt;=($I13*4),($G109-$G119)*DR$41/($I13*4),0),0)</f>
        <v>10.965670619351814</v>
      </c>
      <c r="DS231" s="57">
        <f>IFERROR(IF(SUM($H$41:DS$41)&lt;=($I13*4),($G109-$G119)*DS$41/($I13*4),0),0)</f>
        <v>10.965670619351814</v>
      </c>
    </row>
    <row r="232" spans="2:123" x14ac:dyDescent="0.3">
      <c r="D232" s="12" t="str">
        <f>D222</f>
        <v>Effective Land cost</v>
      </c>
      <c r="F232" s="51" t="str">
        <f t="shared" si="230"/>
        <v>INR Mn</v>
      </c>
      <c r="G232" s="60">
        <f t="shared" si="229"/>
        <v>0</v>
      </c>
      <c r="H232" s="57">
        <f>IFERROR(IF(SUM($H$41:H$41)&lt;=($I14*4),($G110-$G120)*H$41/($I14*4),0),0)</f>
        <v>0</v>
      </c>
      <c r="I232" s="57">
        <f>IFERROR(IF(SUM($H$41:I$41)&lt;=($I14*4),($G110-$G120)*I$41/($I14*4),0),0)</f>
        <v>0</v>
      </c>
      <c r="J232" s="57">
        <f>IFERROR(IF(SUM($H$41:J$41)&lt;=($I14*4),($G110-$G120)*J$41/($I14*4),0),0)</f>
        <v>0</v>
      </c>
      <c r="K232" s="57">
        <f>IFERROR(IF(SUM($H$41:K$41)&lt;=($I14*4),($G110-$G120)*K$41/($I14*4),0),0)</f>
        <v>0</v>
      </c>
      <c r="L232" s="57">
        <f>IFERROR(IF(SUM($H$41:L$41)&lt;=($I14*4),($G110-$G120)*L$41/($I14*4),0),0)</f>
        <v>0</v>
      </c>
      <c r="M232" s="57">
        <f>IFERROR(IF(SUM($H$41:M$41)&lt;=($I14*4),($G110-$G120)*M$41/($I14*4),0),0)</f>
        <v>0</v>
      </c>
      <c r="N232" s="57">
        <f>IFERROR(IF(SUM($H$41:N$41)&lt;=($I14*4),($G110-$G120)*N$41/($I14*4),0),0)</f>
        <v>0</v>
      </c>
      <c r="O232" s="57">
        <f>IFERROR(IF(SUM($H$41:O$41)&lt;=($I14*4),($G110-$G120)*O$41/($I14*4),0),0)</f>
        <v>0</v>
      </c>
      <c r="P232" s="57">
        <f>IFERROR(IF(SUM($H$41:P$41)&lt;=($I14*4),($G110-$G120)*P$41/($I14*4),0),0)</f>
        <v>0</v>
      </c>
      <c r="Q232" s="57">
        <f>IFERROR(IF(SUM($H$41:Q$41)&lt;=($I14*4),($G110-$G120)*Q$41/($I14*4),0),0)</f>
        <v>0</v>
      </c>
      <c r="R232" s="57">
        <f>IFERROR(IF(SUM($H$41:R$41)&lt;=($I14*4),($G110-$G120)*R$41/($I14*4),0),0)</f>
        <v>0</v>
      </c>
      <c r="S232" s="57">
        <f>IFERROR(IF(SUM($H$41:S$41)&lt;=($I14*4),($G110-$G120)*S$41/($I14*4),0),0)</f>
        <v>0</v>
      </c>
      <c r="T232" s="57">
        <f>IFERROR(IF(SUM($H$41:T$41)&lt;=($I14*4),($G110-$G120)*T$41/($I14*4),0),0)</f>
        <v>0</v>
      </c>
      <c r="U232" s="57">
        <f>IFERROR(IF(SUM($H$41:U$41)&lt;=($I14*4),($G110-$G120)*U$41/($I14*4),0),0)</f>
        <v>0</v>
      </c>
      <c r="V232" s="57">
        <f>IFERROR(IF(SUM($H$41:V$41)&lt;=($I14*4),($G110-$G120)*V$41/($I14*4),0),0)</f>
        <v>0</v>
      </c>
      <c r="W232" s="57">
        <f>IFERROR(IF(SUM($H$41:W$41)&lt;=($I14*4),($G110-$G120)*W$41/($I14*4),0),0)</f>
        <v>0</v>
      </c>
      <c r="X232" s="57">
        <f>IFERROR(IF(SUM($H$41:X$41)&lt;=($I14*4),($G110-$G120)*X$41/($I14*4),0),0)</f>
        <v>0</v>
      </c>
      <c r="Y232" s="57">
        <f>IFERROR(IF(SUM($H$41:Y$41)&lt;=($I14*4),($G110-$G120)*Y$41/($I14*4),0),0)</f>
        <v>0</v>
      </c>
      <c r="Z232" s="57">
        <f>IFERROR(IF(SUM($H$41:Z$41)&lt;=($I14*4),($G110-$G120)*Z$41/($I14*4),0),0)</f>
        <v>0</v>
      </c>
      <c r="AA232" s="57">
        <f>IFERROR(IF(SUM($H$41:AA$41)&lt;=($I14*4),($G110-$G120)*AA$41/($I14*4),0),0)</f>
        <v>0</v>
      </c>
      <c r="AB232" s="57">
        <f>IFERROR(IF(SUM($H$41:AB$41)&lt;=($I14*4),($G110-$G120)*AB$41/($I14*4),0),0)</f>
        <v>0</v>
      </c>
      <c r="AC232" s="57">
        <f>IFERROR(IF(SUM($H$41:AC$41)&lt;=($I14*4),($G110-$G120)*AC$41/($I14*4),0),0)</f>
        <v>0</v>
      </c>
      <c r="AD232" s="57">
        <f>IFERROR(IF(SUM($H$41:AD$41)&lt;=($I14*4),($G110-$G120)*AD$41/($I14*4),0),0)</f>
        <v>0</v>
      </c>
      <c r="AE232" s="57">
        <f>IFERROR(IF(SUM($H$41:AE$41)&lt;=($I14*4),($G110-$G120)*AE$41/($I14*4),0),0)</f>
        <v>0</v>
      </c>
      <c r="AF232" s="57">
        <f>IFERROR(IF(SUM($H$41:AF$41)&lt;=($I14*4),($G110-$G120)*AF$41/($I14*4),0),0)</f>
        <v>0</v>
      </c>
      <c r="AG232" s="57">
        <f>IFERROR(IF(SUM($H$41:AG$41)&lt;=($I14*4),($G110-$G120)*AG$41/($I14*4),0),0)</f>
        <v>0</v>
      </c>
      <c r="AH232" s="57">
        <f>IFERROR(IF(SUM($H$41:AH$41)&lt;=($I14*4),($G110-$G120)*AH$41/($I14*4),0),0)</f>
        <v>0</v>
      </c>
      <c r="AI232" s="57">
        <f>IFERROR(IF(SUM($H$41:AI$41)&lt;=($I14*4),($G110-$G120)*AI$41/($I14*4),0),0)</f>
        <v>0</v>
      </c>
      <c r="AJ232" s="57">
        <f>IFERROR(IF(SUM($H$41:AJ$41)&lt;=($I14*4),($G110-$G120)*AJ$41/($I14*4),0),0)</f>
        <v>0</v>
      </c>
      <c r="AK232" s="57">
        <f>IFERROR(IF(SUM($H$41:AK$41)&lt;=($I14*4),($G110-$G120)*AK$41/($I14*4),0),0)</f>
        <v>0</v>
      </c>
      <c r="AL232" s="57">
        <f>IFERROR(IF(SUM($H$41:AL$41)&lt;=($I14*4),($G110-$G120)*AL$41/($I14*4),0),0)</f>
        <v>0</v>
      </c>
      <c r="AM232" s="57">
        <f>IFERROR(IF(SUM($H$41:AM$41)&lt;=($I14*4),($G110-$G120)*AM$41/($I14*4),0),0)</f>
        <v>0</v>
      </c>
      <c r="AN232" s="57">
        <f>IFERROR(IF(SUM($H$41:AN$41)&lt;=($I14*4),($G110-$G120)*AN$41/($I14*4),0),0)</f>
        <v>0</v>
      </c>
      <c r="AO232" s="57">
        <f>IFERROR(IF(SUM($H$41:AO$41)&lt;=($I14*4),($G110-$G120)*AO$41/($I14*4),0),0)</f>
        <v>0</v>
      </c>
      <c r="AP232" s="57">
        <f>IFERROR(IF(SUM($H$41:AP$41)&lt;=($I14*4),($G110-$G120)*AP$41/($I14*4),0),0)</f>
        <v>0</v>
      </c>
      <c r="AQ232" s="57">
        <f>IFERROR(IF(SUM($H$41:AQ$41)&lt;=($I14*4),($G110-$G120)*AQ$41/($I14*4),0),0)</f>
        <v>0</v>
      </c>
      <c r="AR232" s="57">
        <f>IFERROR(IF(SUM($H$41:AR$41)&lt;=($I14*4),($G110-$G120)*AR$41/($I14*4),0),0)</f>
        <v>0</v>
      </c>
      <c r="AS232" s="57">
        <f>IFERROR(IF(SUM($H$41:AS$41)&lt;=($I14*4),($G110-$G120)*AS$41/($I14*4),0),0)</f>
        <v>0</v>
      </c>
      <c r="AT232" s="57">
        <f>IFERROR(IF(SUM($H$41:AT$41)&lt;=($I14*4),($G110-$G120)*AT$41/($I14*4),0),0)</f>
        <v>0</v>
      </c>
      <c r="AU232" s="57">
        <f>IFERROR(IF(SUM($H$41:AU$41)&lt;=($I14*4),($G110-$G120)*AU$41/($I14*4),0),0)</f>
        <v>0</v>
      </c>
      <c r="AV232" s="57">
        <f>IFERROR(IF(SUM($H$41:AV$41)&lt;=($I14*4),($G110-$G120)*AV$41/($I14*4),0),0)</f>
        <v>0</v>
      </c>
      <c r="AW232" s="57">
        <f>IFERROR(IF(SUM($H$41:AW$41)&lt;=($I14*4),($G110-$G120)*AW$41/($I14*4),0),0)</f>
        <v>0</v>
      </c>
      <c r="AX232" s="57">
        <f>IFERROR(IF(SUM($H$41:AX$41)&lt;=($I14*4),($G110-$G120)*AX$41/($I14*4),0),0)</f>
        <v>0</v>
      </c>
      <c r="AY232" s="57">
        <f>IFERROR(IF(SUM($H$41:AY$41)&lt;=($I14*4),($G110-$G120)*AY$41/($I14*4),0),0)</f>
        <v>0</v>
      </c>
      <c r="AZ232" s="57">
        <f>IFERROR(IF(SUM($H$41:AZ$41)&lt;=($I14*4),($G110-$G120)*AZ$41/($I14*4),0),0)</f>
        <v>0</v>
      </c>
      <c r="BA232" s="57">
        <f>IFERROR(IF(SUM($H$41:BA$41)&lt;=($I14*4),($G110-$G120)*BA$41/($I14*4),0),0)</f>
        <v>0</v>
      </c>
      <c r="BB232" s="57">
        <f>IFERROR(IF(SUM($H$41:BB$41)&lt;=($I14*4),($G110-$G120)*BB$41/($I14*4),0),0)</f>
        <v>0</v>
      </c>
      <c r="BC232" s="57">
        <f>IFERROR(IF(SUM($H$41:BC$41)&lt;=($I14*4),($G110-$G120)*BC$41/($I14*4),0),0)</f>
        <v>0</v>
      </c>
      <c r="BD232" s="57">
        <f>IFERROR(IF(SUM($H$41:BD$41)&lt;=($I14*4),($G110-$G120)*BD$41/($I14*4),0),0)</f>
        <v>0</v>
      </c>
      <c r="BE232" s="57">
        <f>IFERROR(IF(SUM($H$41:BE$41)&lt;=($I14*4),($G110-$G120)*BE$41/($I14*4),0),0)</f>
        <v>0</v>
      </c>
      <c r="BF232" s="57">
        <f>IFERROR(IF(SUM($H$41:BF$41)&lt;=($I14*4),($G110-$G120)*BF$41/($I14*4),0),0)</f>
        <v>0</v>
      </c>
      <c r="BG232" s="57">
        <f>IFERROR(IF(SUM($H$41:BG$41)&lt;=($I14*4),($G110-$G120)*BG$41/($I14*4),0),0)</f>
        <v>0</v>
      </c>
      <c r="BH232" s="57">
        <f>IFERROR(IF(SUM($H$41:BH$41)&lt;=($I14*4),($G110-$G120)*BH$41/($I14*4),0),0)</f>
        <v>0</v>
      </c>
      <c r="BI232" s="57">
        <f>IFERROR(IF(SUM($H$41:BI$41)&lt;=($I14*4),($G110-$G120)*BI$41/($I14*4),0),0)</f>
        <v>0</v>
      </c>
      <c r="BJ232" s="57">
        <f>IFERROR(IF(SUM($H$41:BJ$41)&lt;=($I14*4),($G110-$G120)*BJ$41/($I14*4),0),0)</f>
        <v>0</v>
      </c>
      <c r="BK232" s="57">
        <f>IFERROR(IF(SUM($H$41:BK$41)&lt;=($I14*4),($G110-$G120)*BK$41/($I14*4),0),0)</f>
        <v>0</v>
      </c>
      <c r="BL232" s="57">
        <f>IFERROR(IF(SUM($H$41:BL$41)&lt;=($I14*4),($G110-$G120)*BL$41/($I14*4),0),0)</f>
        <v>0</v>
      </c>
      <c r="BM232" s="57">
        <f>IFERROR(IF(SUM($H$41:BM$41)&lt;=($I14*4),($G110-$G120)*BM$41/($I14*4),0),0)</f>
        <v>0</v>
      </c>
      <c r="BN232" s="57">
        <f>IFERROR(IF(SUM($H$41:BN$41)&lt;=($I14*4),($G110-$G120)*BN$41/($I14*4),0),0)</f>
        <v>0</v>
      </c>
      <c r="BO232" s="57">
        <f>IFERROR(IF(SUM($H$41:BO$41)&lt;=($I14*4),($G110-$G120)*BO$41/($I14*4),0),0)</f>
        <v>0</v>
      </c>
      <c r="BP232" s="57">
        <f>IFERROR(IF(SUM($H$41:BP$41)&lt;=($I14*4),($G110-$G120)*BP$41/($I14*4),0),0)</f>
        <v>0</v>
      </c>
      <c r="BQ232" s="57">
        <f>IFERROR(IF(SUM($H$41:BQ$41)&lt;=($I14*4),($G110-$G120)*BQ$41/($I14*4),0),0)</f>
        <v>0</v>
      </c>
      <c r="BR232" s="57">
        <f>IFERROR(IF(SUM($H$41:BR$41)&lt;=($I14*4),($G110-$G120)*BR$41/($I14*4),0),0)</f>
        <v>0</v>
      </c>
      <c r="BS232" s="57">
        <f>IFERROR(IF(SUM($H$41:BS$41)&lt;=($I14*4),($G110-$G120)*BS$41/($I14*4),0),0)</f>
        <v>0</v>
      </c>
      <c r="BT232" s="57">
        <f>IFERROR(IF(SUM($H$41:BT$41)&lt;=($I14*4),($G110-$G120)*BT$41/($I14*4),0),0)</f>
        <v>0</v>
      </c>
      <c r="BU232" s="57">
        <f>IFERROR(IF(SUM($H$41:BU$41)&lt;=($I14*4),($G110-$G120)*BU$41/($I14*4),0),0)</f>
        <v>0</v>
      </c>
      <c r="BV232" s="57">
        <f>IFERROR(IF(SUM($H$41:BV$41)&lt;=($I14*4),($G110-$G120)*BV$41/($I14*4),0),0)</f>
        <v>0</v>
      </c>
      <c r="BW232" s="57">
        <f>IFERROR(IF(SUM($H$41:BW$41)&lt;=($I14*4),($G110-$G120)*BW$41/($I14*4),0),0)</f>
        <v>0</v>
      </c>
      <c r="BX232" s="57">
        <f>IFERROR(IF(SUM($H$41:BX$41)&lt;=($I14*4),($G110-$G120)*BX$41/($I14*4),0),0)</f>
        <v>0</v>
      </c>
      <c r="BY232" s="57">
        <f>IFERROR(IF(SUM($H$41:BY$41)&lt;=($I14*4),($G110-$G120)*BY$41/($I14*4),0),0)</f>
        <v>0</v>
      </c>
      <c r="BZ232" s="57">
        <f>IFERROR(IF(SUM($H$41:BZ$41)&lt;=($I14*4),($G110-$G120)*BZ$41/($I14*4),0),0)</f>
        <v>0</v>
      </c>
      <c r="CA232" s="57">
        <f>IFERROR(IF(SUM($H$41:CA$41)&lt;=($I14*4),($G110-$G120)*CA$41/($I14*4),0),0)</f>
        <v>0</v>
      </c>
      <c r="CB232" s="57">
        <f>IFERROR(IF(SUM($H$41:CB$41)&lt;=($I14*4),($G110-$G120)*CB$41/($I14*4),0),0)</f>
        <v>0</v>
      </c>
      <c r="CC232" s="57">
        <f>IFERROR(IF(SUM($H$41:CC$41)&lt;=($I14*4),($G110-$G120)*CC$41/($I14*4),0),0)</f>
        <v>0</v>
      </c>
      <c r="CD232" s="57">
        <f>IFERROR(IF(SUM($H$41:CD$41)&lt;=($I14*4),($G110-$G120)*CD$41/($I14*4),0),0)</f>
        <v>0</v>
      </c>
      <c r="CE232" s="57">
        <f>IFERROR(IF(SUM($H$41:CE$41)&lt;=($I14*4),($G110-$G120)*CE$41/($I14*4),0),0)</f>
        <v>0</v>
      </c>
      <c r="CF232" s="57">
        <f>IFERROR(IF(SUM($H$41:CF$41)&lt;=($I14*4),($G110-$G120)*CF$41/($I14*4),0),0)</f>
        <v>0</v>
      </c>
      <c r="CG232" s="57">
        <f>IFERROR(IF(SUM($H$41:CG$41)&lt;=($I14*4),($G110-$G120)*CG$41/($I14*4),0),0)</f>
        <v>0</v>
      </c>
      <c r="CH232" s="57">
        <f>IFERROR(IF(SUM($H$41:CH$41)&lt;=($I14*4),($G110-$G120)*CH$41/($I14*4),0),0)</f>
        <v>0</v>
      </c>
      <c r="CI232" s="57">
        <f>IFERROR(IF(SUM($H$41:CI$41)&lt;=($I14*4),($G110-$G120)*CI$41/($I14*4),0),0)</f>
        <v>0</v>
      </c>
      <c r="CJ232" s="57">
        <f>IFERROR(IF(SUM($H$41:CJ$41)&lt;=($I14*4),($G110-$G120)*CJ$41/($I14*4),0),0)</f>
        <v>0</v>
      </c>
      <c r="CK232" s="57">
        <f>IFERROR(IF(SUM($H$41:CK$41)&lt;=($I14*4),($G110-$G120)*CK$41/($I14*4),0),0)</f>
        <v>0</v>
      </c>
      <c r="CL232" s="57">
        <f>IFERROR(IF(SUM($H$41:CL$41)&lt;=($I14*4),($G110-$G120)*CL$41/($I14*4),0),0)</f>
        <v>0</v>
      </c>
      <c r="CM232" s="57">
        <f>IFERROR(IF(SUM($H$41:CM$41)&lt;=($I14*4),($G110-$G120)*CM$41/($I14*4),0),0)</f>
        <v>0</v>
      </c>
      <c r="CN232" s="57">
        <f>IFERROR(IF(SUM($H$41:CN$41)&lt;=($I14*4),($G110-$G120)*CN$41/($I14*4),0),0)</f>
        <v>0</v>
      </c>
      <c r="CO232" s="57">
        <f>IFERROR(IF(SUM($H$41:CO$41)&lt;=($I14*4),($G110-$G120)*CO$41/($I14*4),0),0)</f>
        <v>0</v>
      </c>
      <c r="CP232" s="57">
        <f>IFERROR(IF(SUM($H$41:CP$41)&lt;=($I14*4),($G110-$G120)*CP$41/($I14*4),0),0)</f>
        <v>0</v>
      </c>
      <c r="CQ232" s="57">
        <f>IFERROR(IF(SUM($H$41:CQ$41)&lt;=($I14*4),($G110-$G120)*CQ$41/($I14*4),0),0)</f>
        <v>0</v>
      </c>
      <c r="CR232" s="57">
        <f>IFERROR(IF(SUM($H$41:CR$41)&lt;=($I14*4),($G110-$G120)*CR$41/($I14*4),0),0)</f>
        <v>0</v>
      </c>
      <c r="CS232" s="57">
        <f>IFERROR(IF(SUM($H$41:CS$41)&lt;=($I14*4),($G110-$G120)*CS$41/($I14*4),0),0)</f>
        <v>0</v>
      </c>
      <c r="CT232" s="57">
        <f>IFERROR(IF(SUM($H$41:CT$41)&lt;=($I14*4),($G110-$G120)*CT$41/($I14*4),0),0)</f>
        <v>0</v>
      </c>
      <c r="CU232" s="57">
        <f>IFERROR(IF(SUM($H$41:CU$41)&lt;=($I14*4),($G110-$G120)*CU$41/($I14*4),0),0)</f>
        <v>0</v>
      </c>
      <c r="CV232" s="57">
        <f>IFERROR(IF(SUM($H$41:CV$41)&lt;=($I14*4),($G110-$G120)*CV$41/($I14*4),0),0)</f>
        <v>0</v>
      </c>
      <c r="CW232" s="57">
        <f>IFERROR(IF(SUM($H$41:CW$41)&lt;=($I14*4),($G110-$G120)*CW$41/($I14*4),0),0)</f>
        <v>0</v>
      </c>
      <c r="CX232" s="57">
        <f>IFERROR(IF(SUM($H$41:CX$41)&lt;=($I14*4),($G110-$G120)*CX$41/($I14*4),0),0)</f>
        <v>0</v>
      </c>
      <c r="CY232" s="57">
        <f>IFERROR(IF(SUM($H$41:CY$41)&lt;=($I14*4),($G110-$G120)*CY$41/($I14*4),0),0)</f>
        <v>0</v>
      </c>
      <c r="CZ232" s="57">
        <f>IFERROR(IF(SUM($H$41:CZ$41)&lt;=($I14*4),($G110-$G120)*CZ$41/($I14*4),0),0)</f>
        <v>0</v>
      </c>
      <c r="DA232" s="57">
        <f>IFERROR(IF(SUM($H$41:DA$41)&lt;=($I14*4),($G110-$G120)*DA$41/($I14*4),0),0)</f>
        <v>0</v>
      </c>
      <c r="DB232" s="57">
        <f>IFERROR(IF(SUM($H$41:DB$41)&lt;=($I14*4),($G110-$G120)*DB$41/($I14*4),0),0)</f>
        <v>0</v>
      </c>
      <c r="DC232" s="57">
        <f>IFERROR(IF(SUM($H$41:DC$41)&lt;=($I14*4),($G110-$G120)*DC$41/($I14*4),0),0)</f>
        <v>0</v>
      </c>
      <c r="DD232" s="57">
        <f>IFERROR(IF(SUM($H$41:DD$41)&lt;=($I14*4),($G110-$G120)*DD$41/($I14*4),0),0)</f>
        <v>0</v>
      </c>
      <c r="DE232" s="57">
        <f>IFERROR(IF(SUM($H$41:DE$41)&lt;=($I14*4),($G110-$G120)*DE$41/($I14*4),0),0)</f>
        <v>0</v>
      </c>
      <c r="DF232" s="57">
        <f>IFERROR(IF(SUM($H$41:DF$41)&lt;=($I14*4),($G110-$G120)*DF$41/($I14*4),0),0)</f>
        <v>0</v>
      </c>
      <c r="DG232" s="57">
        <f>IFERROR(IF(SUM($H$41:DG$41)&lt;=($I14*4),($G110-$G120)*DG$41/($I14*4),0),0)</f>
        <v>0</v>
      </c>
      <c r="DH232" s="57">
        <f>IFERROR(IF(SUM($H$41:DH$41)&lt;=($I14*4),($G110-$G120)*DH$41/($I14*4),0),0)</f>
        <v>0</v>
      </c>
      <c r="DI232" s="57">
        <f>IFERROR(IF(SUM($H$41:DI$41)&lt;=($I14*4),($G110-$G120)*DI$41/($I14*4),0),0)</f>
        <v>0</v>
      </c>
      <c r="DJ232" s="57">
        <f>IFERROR(IF(SUM($H$41:DJ$41)&lt;=($I14*4),($G110-$G120)*DJ$41/($I14*4),0),0)</f>
        <v>0</v>
      </c>
      <c r="DK232" s="57">
        <f>IFERROR(IF(SUM($H$41:DK$41)&lt;=($I14*4),($G110-$G120)*DK$41/($I14*4),0),0)</f>
        <v>0</v>
      </c>
      <c r="DL232" s="57">
        <f>IFERROR(IF(SUM($H$41:DL$41)&lt;=($I14*4),($G110-$G120)*DL$41/($I14*4),0),0)</f>
        <v>0</v>
      </c>
      <c r="DM232" s="57">
        <f>IFERROR(IF(SUM($H$41:DM$41)&lt;=($I14*4),($G110-$G120)*DM$41/($I14*4),0),0)</f>
        <v>0</v>
      </c>
      <c r="DN232" s="57">
        <f>IFERROR(IF(SUM($H$41:DN$41)&lt;=($I14*4),($G110-$G120)*DN$41/($I14*4),0),0)</f>
        <v>0</v>
      </c>
      <c r="DO232" s="57">
        <f>IFERROR(IF(SUM($H$41:DO$41)&lt;=($I14*4),($G110-$G120)*DO$41/($I14*4),0),0)</f>
        <v>0</v>
      </c>
      <c r="DP232" s="57">
        <f>IFERROR(IF(SUM($H$41:DP$41)&lt;=($I14*4),($G110-$G120)*DP$41/($I14*4),0),0)</f>
        <v>0</v>
      </c>
      <c r="DQ232" s="57">
        <f>IFERROR(IF(SUM($H$41:DQ$41)&lt;=($I14*4),($G110-$G120)*DQ$41/($I14*4),0),0)</f>
        <v>0</v>
      </c>
      <c r="DR232" s="57">
        <f>IFERROR(IF(SUM($H$41:DR$41)&lt;=($I14*4),($G110-$G120)*DR$41/($I14*4),0),0)</f>
        <v>0</v>
      </c>
      <c r="DS232" s="57">
        <f>IFERROR(IF(SUM($H$41:DS$41)&lt;=($I14*4),($G110-$G120)*DS$41/($I14*4),0),0)</f>
        <v>0</v>
      </c>
    </row>
    <row r="233" spans="2:123" x14ac:dyDescent="0.3">
      <c r="D233" s="12" t="str">
        <f t="shared" ref="D233:D234" si="231">D223</f>
        <v>IDC</v>
      </c>
      <c r="F233" s="51" t="str">
        <f t="shared" si="230"/>
        <v>INR Mn</v>
      </c>
      <c r="G233" s="60">
        <f>SUM(H233:DS233)</f>
        <v>465.65282405592302</v>
      </c>
      <c r="H233" s="57">
        <f>IFERROR(IF(SUM($H$41:H$41)&lt;=($I15*4),($G111-$G121)*H$41/($I15*4),0),0)</f>
        <v>0</v>
      </c>
      <c r="I233" s="57">
        <f>IFERROR(IF(SUM($H$41:I$41)&lt;=($I15*4),($G111-$G121)*I$41/($I15*4),0),0)</f>
        <v>0</v>
      </c>
      <c r="J233" s="57">
        <f>IFERROR(IF(SUM($H$41:J$41)&lt;=($I15*4),($G111-$G121)*J$41/($I15*4),0),0)</f>
        <v>0</v>
      </c>
      <c r="K233" s="57">
        <f>IFERROR(IF(SUM($H$41:K$41)&lt;=($I15*4),($G111-$G121)*K$41/($I15*4),0),0)</f>
        <v>0</v>
      </c>
      <c r="L233" s="57">
        <f>IFERROR(IF(SUM($H$41:L$41)&lt;=($I15*4),($G111-$G121)*L$41/($I15*4),0),0)</f>
        <v>0</v>
      </c>
      <c r="M233" s="57">
        <f>IFERROR(IF(SUM($H$41:M$41)&lt;=($I15*4),($G111-$G121)*M$41/($I15*4),0),0)</f>
        <v>0</v>
      </c>
      <c r="N233" s="57">
        <f>IFERROR(IF(SUM($H$41:N$41)&lt;=($I15*4),($G111-$G121)*N$41/($I15*4),0),0)</f>
        <v>0</v>
      </c>
      <c r="O233" s="57">
        <f>IFERROR(IF(SUM($H$41:O$41)&lt;=($I15*4),($G111-$G121)*O$41/($I15*4),0),0)</f>
        <v>0</v>
      </c>
      <c r="P233" s="57">
        <f>IFERROR(IF(SUM($H$41:P$41)&lt;=($I15*4),($G111-$G121)*P$41/($I15*4),0),0)</f>
        <v>0</v>
      </c>
      <c r="Q233" s="57">
        <f>IFERROR(IF(SUM($H$41:Q$41)&lt;=($I15*4),($G111-$G121)*Q$41/($I15*4),0),0)</f>
        <v>0</v>
      </c>
      <c r="R233" s="57">
        <f>IFERROR(IF(SUM($H$41:R$41)&lt;=($I15*4),($G111-$G121)*R$41/($I15*4),0),0)</f>
        <v>0</v>
      </c>
      <c r="S233" s="57">
        <f>IFERROR(IF(SUM($H$41:S$41)&lt;=($I15*4),($G111-$G121)*S$41/($I15*4),0),0)</f>
        <v>0</v>
      </c>
      <c r="T233" s="57">
        <f>IFERROR(IF(SUM($H$41:T$41)&lt;=($I15*4),($G111-$G121)*T$41/($I15*4),0),0)</f>
        <v>0</v>
      </c>
      <c r="U233" s="57">
        <f>IFERROR(IF(SUM($H$41:U$41)&lt;=($I15*4),($G111-$G121)*U$41/($I15*4),0),0)</f>
        <v>0</v>
      </c>
      <c r="V233" s="57">
        <f>IFERROR(IF(SUM($H$41:V$41)&lt;=($I15*4),($G111-$G121)*V$41/($I15*4),0),0)</f>
        <v>0</v>
      </c>
      <c r="W233" s="57">
        <f>IFERROR(IF(SUM($H$41:W$41)&lt;=($I15*4),($G111-$G121)*W$41/($I15*4),0),0)</f>
        <v>4.6104240005537047</v>
      </c>
      <c r="X233" s="57">
        <f>IFERROR(IF(SUM($H$41:X$41)&lt;=($I15*4),($G111-$G121)*X$41/($I15*4),0),0)</f>
        <v>4.6104240005537047</v>
      </c>
      <c r="Y233" s="57">
        <f>IFERROR(IF(SUM($H$41:Y$41)&lt;=($I15*4),($G111-$G121)*Y$41/($I15*4),0),0)</f>
        <v>4.6104240005537047</v>
      </c>
      <c r="Z233" s="57">
        <f>IFERROR(IF(SUM($H$41:Z$41)&lt;=($I15*4),($G111-$G121)*Z$41/($I15*4),0),0)</f>
        <v>4.6104240005537047</v>
      </c>
      <c r="AA233" s="57">
        <f>IFERROR(IF(SUM($H$41:AA$41)&lt;=($I15*4),($G111-$G121)*AA$41/($I15*4),0),0)</f>
        <v>4.6104240005537047</v>
      </c>
      <c r="AB233" s="57">
        <f>IFERROR(IF(SUM($H$41:AB$41)&lt;=($I15*4),($G111-$G121)*AB$41/($I15*4),0),0)</f>
        <v>4.6104240005537047</v>
      </c>
      <c r="AC233" s="57">
        <f>IFERROR(IF(SUM($H$41:AC$41)&lt;=($I15*4),($G111-$G121)*AC$41/($I15*4),0),0)</f>
        <v>4.6104240005537047</v>
      </c>
      <c r="AD233" s="57">
        <f>IFERROR(IF(SUM($H$41:AD$41)&lt;=($I15*4),($G111-$G121)*AD$41/($I15*4),0),0)</f>
        <v>4.6104240005537047</v>
      </c>
      <c r="AE233" s="57">
        <f>IFERROR(IF(SUM($H$41:AE$41)&lt;=($I15*4),($G111-$G121)*AE$41/($I15*4),0),0)</f>
        <v>4.6104240005537047</v>
      </c>
      <c r="AF233" s="57">
        <f>IFERROR(IF(SUM($H$41:AF$41)&lt;=($I15*4),($G111-$G121)*AF$41/($I15*4),0),0)</f>
        <v>4.6104240005537047</v>
      </c>
      <c r="AG233" s="57">
        <f>IFERROR(IF(SUM($H$41:AG$41)&lt;=($I15*4),($G111-$G121)*AG$41/($I15*4),0),0)</f>
        <v>4.6104240005537047</v>
      </c>
      <c r="AH233" s="57">
        <f>IFERROR(IF(SUM($H$41:AH$41)&lt;=($I15*4),($G111-$G121)*AH$41/($I15*4),0),0)</f>
        <v>4.6104240005537047</v>
      </c>
      <c r="AI233" s="57">
        <f>IFERROR(IF(SUM($H$41:AI$41)&lt;=($I15*4),($G111-$G121)*AI$41/($I15*4),0),0)</f>
        <v>4.6104240005537047</v>
      </c>
      <c r="AJ233" s="57">
        <f>IFERROR(IF(SUM($H$41:AJ$41)&lt;=($I15*4),($G111-$G121)*AJ$41/($I15*4),0),0)</f>
        <v>4.6104240005537047</v>
      </c>
      <c r="AK233" s="57">
        <f>IFERROR(IF(SUM($H$41:AK$41)&lt;=($I15*4),($G111-$G121)*AK$41/($I15*4),0),0)</f>
        <v>4.6104240005537047</v>
      </c>
      <c r="AL233" s="57">
        <f>IFERROR(IF(SUM($H$41:AL$41)&lt;=($I15*4),($G111-$G121)*AL$41/($I15*4),0),0)</f>
        <v>4.6104240005537047</v>
      </c>
      <c r="AM233" s="57">
        <f>IFERROR(IF(SUM($H$41:AM$41)&lt;=($I15*4),($G111-$G121)*AM$41/($I15*4),0),0)</f>
        <v>4.6104240005537047</v>
      </c>
      <c r="AN233" s="57">
        <f>IFERROR(IF(SUM($H$41:AN$41)&lt;=($I15*4),($G111-$G121)*AN$41/($I15*4),0),0)</f>
        <v>4.6104240005537047</v>
      </c>
      <c r="AO233" s="57">
        <f>IFERROR(IF(SUM($H$41:AO$41)&lt;=($I15*4),($G111-$G121)*AO$41/($I15*4),0),0)</f>
        <v>4.6104240005537047</v>
      </c>
      <c r="AP233" s="57">
        <f>IFERROR(IF(SUM($H$41:AP$41)&lt;=($I15*4),($G111-$G121)*AP$41/($I15*4),0),0)</f>
        <v>4.6104240005537047</v>
      </c>
      <c r="AQ233" s="57">
        <f>IFERROR(IF(SUM($H$41:AQ$41)&lt;=($I15*4),($G111-$G121)*AQ$41/($I15*4),0),0)</f>
        <v>4.6104240005537047</v>
      </c>
      <c r="AR233" s="57">
        <f>IFERROR(IF(SUM($H$41:AR$41)&lt;=($I15*4),($G111-$G121)*AR$41/($I15*4),0),0)</f>
        <v>4.6104240005537047</v>
      </c>
      <c r="AS233" s="57">
        <f>IFERROR(IF(SUM($H$41:AS$41)&lt;=($I15*4),($G111-$G121)*AS$41/($I15*4),0),0)</f>
        <v>4.6104240005537047</v>
      </c>
      <c r="AT233" s="57">
        <f>IFERROR(IF(SUM($H$41:AT$41)&lt;=($I15*4),($G111-$G121)*AT$41/($I15*4),0),0)</f>
        <v>4.6104240005537047</v>
      </c>
      <c r="AU233" s="57">
        <f>IFERROR(IF(SUM($H$41:AU$41)&lt;=($I15*4),($G111-$G121)*AU$41/($I15*4),0),0)</f>
        <v>4.6104240005537047</v>
      </c>
      <c r="AV233" s="57">
        <f>IFERROR(IF(SUM($H$41:AV$41)&lt;=($I15*4),($G111-$G121)*AV$41/($I15*4),0),0)</f>
        <v>4.6104240005537047</v>
      </c>
      <c r="AW233" s="57">
        <f>IFERROR(IF(SUM($H$41:AW$41)&lt;=($I15*4),($G111-$G121)*AW$41/($I15*4),0),0)</f>
        <v>4.6104240005537047</v>
      </c>
      <c r="AX233" s="57">
        <f>IFERROR(IF(SUM($H$41:AX$41)&lt;=($I15*4),($G111-$G121)*AX$41/($I15*4),0),0)</f>
        <v>4.6104240005537047</v>
      </c>
      <c r="AY233" s="57">
        <f>IFERROR(IF(SUM($H$41:AY$41)&lt;=($I15*4),($G111-$G121)*AY$41/($I15*4),0),0)</f>
        <v>4.6104240005537047</v>
      </c>
      <c r="AZ233" s="57">
        <f>IFERROR(IF(SUM($H$41:AZ$41)&lt;=($I15*4),($G111-$G121)*AZ$41/($I15*4),0),0)</f>
        <v>4.6104240005537047</v>
      </c>
      <c r="BA233" s="57">
        <f>IFERROR(IF(SUM($H$41:BA$41)&lt;=($I15*4),($G111-$G121)*BA$41/($I15*4),0),0)</f>
        <v>4.6104240005537047</v>
      </c>
      <c r="BB233" s="57">
        <f>IFERROR(IF(SUM($H$41:BB$41)&lt;=($I15*4),($G111-$G121)*BB$41/($I15*4),0),0)</f>
        <v>4.6104240005537047</v>
      </c>
      <c r="BC233" s="57">
        <f>IFERROR(IF(SUM($H$41:BC$41)&lt;=($I15*4),($G111-$G121)*BC$41/($I15*4),0),0)</f>
        <v>4.6104240005537047</v>
      </c>
      <c r="BD233" s="57">
        <f>IFERROR(IF(SUM($H$41:BD$41)&lt;=($I15*4),($G111-$G121)*BD$41/($I15*4),0),0)</f>
        <v>4.6104240005537047</v>
      </c>
      <c r="BE233" s="57">
        <f>IFERROR(IF(SUM($H$41:BE$41)&lt;=($I15*4),($G111-$G121)*BE$41/($I15*4),0),0)</f>
        <v>4.6104240005537047</v>
      </c>
      <c r="BF233" s="57">
        <f>IFERROR(IF(SUM($H$41:BF$41)&lt;=($I15*4),($G111-$G121)*BF$41/($I15*4),0),0)</f>
        <v>4.6104240005537047</v>
      </c>
      <c r="BG233" s="57">
        <f>IFERROR(IF(SUM($H$41:BG$41)&lt;=($I15*4),($G111-$G121)*BG$41/($I15*4),0),0)</f>
        <v>4.6104240005537047</v>
      </c>
      <c r="BH233" s="57">
        <f>IFERROR(IF(SUM($H$41:BH$41)&lt;=($I15*4),($G111-$G121)*BH$41/($I15*4),0),0)</f>
        <v>4.6104240005537047</v>
      </c>
      <c r="BI233" s="57">
        <f>IFERROR(IF(SUM($H$41:BI$41)&lt;=($I15*4),($G111-$G121)*BI$41/($I15*4),0),0)</f>
        <v>4.6104240005537047</v>
      </c>
      <c r="BJ233" s="57">
        <f>IFERROR(IF(SUM($H$41:BJ$41)&lt;=($I15*4),($G111-$G121)*BJ$41/($I15*4),0),0)</f>
        <v>4.6104240005537047</v>
      </c>
      <c r="BK233" s="57">
        <f>IFERROR(IF(SUM($H$41:BK$41)&lt;=($I15*4),($G111-$G121)*BK$41/($I15*4),0),0)</f>
        <v>4.6104240005537047</v>
      </c>
      <c r="BL233" s="57">
        <f>IFERROR(IF(SUM($H$41:BL$41)&lt;=($I15*4),($G111-$G121)*BL$41/($I15*4),0),0)</f>
        <v>4.6104240005537047</v>
      </c>
      <c r="BM233" s="57">
        <f>IFERROR(IF(SUM($H$41:BM$41)&lt;=($I15*4),($G111-$G121)*BM$41/($I15*4),0),0)</f>
        <v>4.6104240005537047</v>
      </c>
      <c r="BN233" s="57">
        <f>IFERROR(IF(SUM($H$41:BN$41)&lt;=($I15*4),($G111-$G121)*BN$41/($I15*4),0),0)</f>
        <v>4.6104240005537047</v>
      </c>
      <c r="BO233" s="57">
        <f>IFERROR(IF(SUM($H$41:BO$41)&lt;=($I15*4),($G111-$G121)*BO$41/($I15*4),0),0)</f>
        <v>4.6104240005537047</v>
      </c>
      <c r="BP233" s="57">
        <f>IFERROR(IF(SUM($H$41:BP$41)&lt;=($I15*4),($G111-$G121)*BP$41/($I15*4),0),0)</f>
        <v>4.6104240005537047</v>
      </c>
      <c r="BQ233" s="57">
        <f>IFERROR(IF(SUM($H$41:BQ$41)&lt;=($I15*4),($G111-$G121)*BQ$41/($I15*4),0),0)</f>
        <v>4.6104240005537047</v>
      </c>
      <c r="BR233" s="57">
        <f>IFERROR(IF(SUM($H$41:BR$41)&lt;=($I15*4),($G111-$G121)*BR$41/($I15*4),0),0)</f>
        <v>4.6104240005537047</v>
      </c>
      <c r="BS233" s="57">
        <f>IFERROR(IF(SUM($H$41:BS$41)&lt;=($I15*4),($G111-$G121)*BS$41/($I15*4),0),0)</f>
        <v>4.6104240005537047</v>
      </c>
      <c r="BT233" s="57">
        <f>IFERROR(IF(SUM($H$41:BT$41)&lt;=($I15*4),($G111-$G121)*BT$41/($I15*4),0),0)</f>
        <v>4.6104240005537047</v>
      </c>
      <c r="BU233" s="57">
        <f>IFERROR(IF(SUM($H$41:BU$41)&lt;=($I15*4),($G111-$G121)*BU$41/($I15*4),0),0)</f>
        <v>4.6104240005537047</v>
      </c>
      <c r="BV233" s="57">
        <f>IFERROR(IF(SUM($H$41:BV$41)&lt;=($I15*4),($G111-$G121)*BV$41/($I15*4),0),0)</f>
        <v>4.6104240005537047</v>
      </c>
      <c r="BW233" s="57">
        <f>IFERROR(IF(SUM($H$41:BW$41)&lt;=($I15*4),($G111-$G121)*BW$41/($I15*4),0),0)</f>
        <v>4.6104240005537047</v>
      </c>
      <c r="BX233" s="57">
        <f>IFERROR(IF(SUM($H$41:BX$41)&lt;=($I15*4),($G111-$G121)*BX$41/($I15*4),0),0)</f>
        <v>4.6104240005537047</v>
      </c>
      <c r="BY233" s="57">
        <f>IFERROR(IF(SUM($H$41:BY$41)&lt;=($I15*4),($G111-$G121)*BY$41/($I15*4),0),0)</f>
        <v>4.6104240005537047</v>
      </c>
      <c r="BZ233" s="57">
        <f>IFERROR(IF(SUM($H$41:BZ$41)&lt;=($I15*4),($G111-$G121)*BZ$41/($I15*4),0),0)</f>
        <v>4.6104240005537047</v>
      </c>
      <c r="CA233" s="57">
        <f>IFERROR(IF(SUM($H$41:CA$41)&lt;=($I15*4),($G111-$G121)*CA$41/($I15*4),0),0)</f>
        <v>4.6104240005537047</v>
      </c>
      <c r="CB233" s="57">
        <f>IFERROR(IF(SUM($H$41:CB$41)&lt;=($I15*4),($G111-$G121)*CB$41/($I15*4),0),0)</f>
        <v>4.6104240005537047</v>
      </c>
      <c r="CC233" s="57">
        <f>IFERROR(IF(SUM($H$41:CC$41)&lt;=($I15*4),($G111-$G121)*CC$41/($I15*4),0),0)</f>
        <v>4.6104240005537047</v>
      </c>
      <c r="CD233" s="57">
        <f>IFERROR(IF(SUM($H$41:CD$41)&lt;=($I15*4),($G111-$G121)*CD$41/($I15*4),0),0)</f>
        <v>4.6104240005537047</v>
      </c>
      <c r="CE233" s="57">
        <f>IFERROR(IF(SUM($H$41:CE$41)&lt;=($I15*4),($G111-$G121)*CE$41/($I15*4),0),0)</f>
        <v>4.6104240005537047</v>
      </c>
      <c r="CF233" s="57">
        <f>IFERROR(IF(SUM($H$41:CF$41)&lt;=($I15*4),($G111-$G121)*CF$41/($I15*4),0),0)</f>
        <v>4.6104240005537047</v>
      </c>
      <c r="CG233" s="57">
        <f>IFERROR(IF(SUM($H$41:CG$41)&lt;=($I15*4),($G111-$G121)*CG$41/($I15*4),0),0)</f>
        <v>4.6104240005537047</v>
      </c>
      <c r="CH233" s="57">
        <f>IFERROR(IF(SUM($H$41:CH$41)&lt;=($I15*4),($G111-$G121)*CH$41/($I15*4),0),0)</f>
        <v>4.6104240005537047</v>
      </c>
      <c r="CI233" s="57">
        <f>IFERROR(IF(SUM($H$41:CI$41)&lt;=($I15*4),($G111-$G121)*CI$41/($I15*4),0),0)</f>
        <v>4.6104240005537047</v>
      </c>
      <c r="CJ233" s="57">
        <f>IFERROR(IF(SUM($H$41:CJ$41)&lt;=($I15*4),($G111-$G121)*CJ$41/($I15*4),0),0)</f>
        <v>4.6104240005537047</v>
      </c>
      <c r="CK233" s="57">
        <f>IFERROR(IF(SUM($H$41:CK$41)&lt;=($I15*4),($G111-$G121)*CK$41/($I15*4),0),0)</f>
        <v>4.6104240005537047</v>
      </c>
      <c r="CL233" s="57">
        <f>IFERROR(IF(SUM($H$41:CL$41)&lt;=($I15*4),($G111-$G121)*CL$41/($I15*4),0),0)</f>
        <v>4.6104240005537047</v>
      </c>
      <c r="CM233" s="57">
        <f>IFERROR(IF(SUM($H$41:CM$41)&lt;=($I15*4),($G111-$G121)*CM$41/($I15*4),0),0)</f>
        <v>4.6104240005537047</v>
      </c>
      <c r="CN233" s="57">
        <f>IFERROR(IF(SUM($H$41:CN$41)&lt;=($I15*4),($G111-$G121)*CN$41/($I15*4),0),0)</f>
        <v>4.6104240005537047</v>
      </c>
      <c r="CO233" s="57">
        <f>IFERROR(IF(SUM($H$41:CO$41)&lt;=($I15*4),($G111-$G121)*CO$41/($I15*4),0),0)</f>
        <v>4.6104240005537047</v>
      </c>
      <c r="CP233" s="57">
        <f>IFERROR(IF(SUM($H$41:CP$41)&lt;=($I15*4),($G111-$G121)*CP$41/($I15*4),0),0)</f>
        <v>4.6104240005537047</v>
      </c>
      <c r="CQ233" s="57">
        <f>IFERROR(IF(SUM($H$41:CQ$41)&lt;=($I15*4),($G111-$G121)*CQ$41/($I15*4),0),0)</f>
        <v>4.6104240005537047</v>
      </c>
      <c r="CR233" s="57">
        <f>IFERROR(IF(SUM($H$41:CR$41)&lt;=($I15*4),($G111-$G121)*CR$41/($I15*4),0),0)</f>
        <v>4.6104240005537047</v>
      </c>
      <c r="CS233" s="57">
        <f>IFERROR(IF(SUM($H$41:CS$41)&lt;=($I15*4),($G111-$G121)*CS$41/($I15*4),0),0)</f>
        <v>4.6104240005537047</v>
      </c>
      <c r="CT233" s="57">
        <f>IFERROR(IF(SUM($H$41:CT$41)&lt;=($I15*4),($G111-$G121)*CT$41/($I15*4),0),0)</f>
        <v>4.6104240005537047</v>
      </c>
      <c r="CU233" s="57">
        <f>IFERROR(IF(SUM($H$41:CU$41)&lt;=($I15*4),($G111-$G121)*CU$41/($I15*4),0),0)</f>
        <v>4.6104240005537047</v>
      </c>
      <c r="CV233" s="57">
        <f>IFERROR(IF(SUM($H$41:CV$41)&lt;=($I15*4),($G111-$G121)*CV$41/($I15*4),0),0)</f>
        <v>4.6104240005537047</v>
      </c>
      <c r="CW233" s="57">
        <f>IFERROR(IF(SUM($H$41:CW$41)&lt;=($I15*4),($G111-$G121)*CW$41/($I15*4),0),0)</f>
        <v>4.6104240005537047</v>
      </c>
      <c r="CX233" s="57">
        <f>IFERROR(IF(SUM($H$41:CX$41)&lt;=($I15*4),($G111-$G121)*CX$41/($I15*4),0),0)</f>
        <v>4.6104240005537047</v>
      </c>
      <c r="CY233" s="57">
        <f>IFERROR(IF(SUM($H$41:CY$41)&lt;=($I15*4),($G111-$G121)*CY$41/($I15*4),0),0)</f>
        <v>4.6104240005537047</v>
      </c>
      <c r="CZ233" s="57">
        <f>IFERROR(IF(SUM($H$41:CZ$41)&lt;=($I15*4),($G111-$G121)*CZ$41/($I15*4),0),0)</f>
        <v>4.6104240005537047</v>
      </c>
      <c r="DA233" s="57">
        <f>IFERROR(IF(SUM($H$41:DA$41)&lt;=($I15*4),($G111-$G121)*DA$41/($I15*4),0),0)</f>
        <v>4.6104240005537047</v>
      </c>
      <c r="DB233" s="57">
        <f>IFERROR(IF(SUM($H$41:DB$41)&lt;=($I15*4),($G111-$G121)*DB$41/($I15*4),0),0)</f>
        <v>4.6104240005537047</v>
      </c>
      <c r="DC233" s="57">
        <f>IFERROR(IF(SUM($H$41:DC$41)&lt;=($I15*4),($G111-$G121)*DC$41/($I15*4),0),0)</f>
        <v>4.6104240005537047</v>
      </c>
      <c r="DD233" s="57">
        <f>IFERROR(IF(SUM($H$41:DD$41)&lt;=($I15*4),($G111-$G121)*DD$41/($I15*4),0),0)</f>
        <v>4.6104240005537047</v>
      </c>
      <c r="DE233" s="57">
        <f>IFERROR(IF(SUM($H$41:DE$41)&lt;=($I15*4),($G111-$G121)*DE$41/($I15*4),0),0)</f>
        <v>4.6104240005537047</v>
      </c>
      <c r="DF233" s="57">
        <f>IFERROR(IF(SUM($H$41:DF$41)&lt;=($I15*4),($G111-$G121)*DF$41/($I15*4),0),0)</f>
        <v>4.6104240005537047</v>
      </c>
      <c r="DG233" s="57">
        <f>IFERROR(IF(SUM($H$41:DG$41)&lt;=($I15*4),($G111-$G121)*DG$41/($I15*4),0),0)</f>
        <v>4.6104240005537047</v>
      </c>
      <c r="DH233" s="57">
        <f>IFERROR(IF(SUM($H$41:DH$41)&lt;=($I15*4),($G111-$G121)*DH$41/($I15*4),0),0)</f>
        <v>4.6104240005537047</v>
      </c>
      <c r="DI233" s="57">
        <f>IFERROR(IF(SUM($H$41:DI$41)&lt;=($I15*4),($G111-$G121)*DI$41/($I15*4),0),0)</f>
        <v>4.6104240005537047</v>
      </c>
      <c r="DJ233" s="57">
        <f>IFERROR(IF(SUM($H$41:DJ$41)&lt;=($I15*4),($G111-$G121)*DJ$41/($I15*4),0),0)</f>
        <v>4.6104240005537047</v>
      </c>
      <c r="DK233" s="57">
        <f>IFERROR(IF(SUM($H$41:DK$41)&lt;=($I15*4),($G111-$G121)*DK$41/($I15*4),0),0)</f>
        <v>4.6104240005537047</v>
      </c>
      <c r="DL233" s="57">
        <f>IFERROR(IF(SUM($H$41:DL$41)&lt;=($I15*4),($G111-$G121)*DL$41/($I15*4),0),0)</f>
        <v>4.6104240005537047</v>
      </c>
      <c r="DM233" s="57">
        <f>IFERROR(IF(SUM($H$41:DM$41)&lt;=($I15*4),($G111-$G121)*DM$41/($I15*4),0),0)</f>
        <v>4.6104240005537047</v>
      </c>
      <c r="DN233" s="57">
        <f>IFERROR(IF(SUM($H$41:DN$41)&lt;=($I15*4),($G111-$G121)*DN$41/($I15*4),0),0)</f>
        <v>4.6104240005537047</v>
      </c>
      <c r="DO233" s="57">
        <f>IFERROR(IF(SUM($H$41:DO$41)&lt;=($I15*4),($G111-$G121)*DO$41/($I15*4),0),0)</f>
        <v>4.6104240005537047</v>
      </c>
      <c r="DP233" s="57">
        <f>IFERROR(IF(SUM($H$41:DP$41)&lt;=($I15*4),($G111-$G121)*DP$41/($I15*4),0),0)</f>
        <v>4.6104240005537047</v>
      </c>
      <c r="DQ233" s="57">
        <f>IFERROR(IF(SUM($H$41:DQ$41)&lt;=($I15*4),($G111-$G121)*DQ$41/($I15*4),0),0)</f>
        <v>4.6104240005537047</v>
      </c>
      <c r="DR233" s="57">
        <f>IFERROR(IF(SUM($H$41:DR$41)&lt;=($I15*4),($G111-$G121)*DR$41/($I15*4),0),0)</f>
        <v>4.6104240005537047</v>
      </c>
      <c r="DS233" s="57">
        <f>IFERROR(IF(SUM($H$41:DS$41)&lt;=($I15*4),($G111-$G121)*DS$41/($I15*4),0),0)</f>
        <v>4.6104240005537047</v>
      </c>
    </row>
    <row r="234" spans="2:123" x14ac:dyDescent="0.3">
      <c r="D234" s="12" t="str">
        <f t="shared" si="231"/>
        <v>Financing costs</v>
      </c>
      <c r="F234" s="51" t="str">
        <f t="shared" si="230"/>
        <v>INR Mn</v>
      </c>
      <c r="G234" s="60">
        <f>SUM(H234:DS234)</f>
        <v>145.32670317516272</v>
      </c>
      <c r="H234" s="57">
        <f>IFERROR(IF(SUM($H$41:H$41)&lt;=($I16*4),($G112-$G122)*H$41/($I16*4),0),0)</f>
        <v>0</v>
      </c>
      <c r="I234" s="57">
        <f>IFERROR(IF(SUM($H$41:I$41)&lt;=($I16*4),($G112-$G122)*I$41/($I16*4),0),0)</f>
        <v>0</v>
      </c>
      <c r="J234" s="57">
        <f>IFERROR(IF(SUM($H$41:J$41)&lt;=($I16*4),($G112-$G122)*J$41/($I16*4),0),0)</f>
        <v>0</v>
      </c>
      <c r="K234" s="57">
        <f>IFERROR(IF(SUM($H$41:K$41)&lt;=($I16*4),($G112-$G122)*K$41/($I16*4),0),0)</f>
        <v>0</v>
      </c>
      <c r="L234" s="57">
        <f>IFERROR(IF(SUM($H$41:L$41)&lt;=($I16*4),($G112-$G122)*L$41/($I16*4),0),0)</f>
        <v>0</v>
      </c>
      <c r="M234" s="57">
        <f>IFERROR(IF(SUM($H$41:M$41)&lt;=($I16*4),($G112-$G122)*M$41/($I16*4),0),0)</f>
        <v>0</v>
      </c>
      <c r="N234" s="57">
        <f>IFERROR(IF(SUM($H$41:N$41)&lt;=($I16*4),($G112-$G122)*N$41/($I16*4),0),0)</f>
        <v>0</v>
      </c>
      <c r="O234" s="57">
        <f>IFERROR(IF(SUM($H$41:O$41)&lt;=($I16*4),($G112-$G122)*O$41/($I16*4),0),0)</f>
        <v>0</v>
      </c>
      <c r="P234" s="57">
        <f>IFERROR(IF(SUM($H$41:P$41)&lt;=($I16*4),($G112-$G122)*P$41/($I16*4),0),0)</f>
        <v>0</v>
      </c>
      <c r="Q234" s="57">
        <f>IFERROR(IF(SUM($H$41:Q$41)&lt;=($I16*4),($G112-$G122)*Q$41/($I16*4),0),0)</f>
        <v>0</v>
      </c>
      <c r="R234" s="57">
        <f>IFERROR(IF(SUM($H$41:R$41)&lt;=($I16*4),($G112-$G122)*R$41/($I16*4),0),0)</f>
        <v>0</v>
      </c>
      <c r="S234" s="57">
        <f>IFERROR(IF(SUM($H$41:S$41)&lt;=($I16*4),($G112-$G122)*S$41/($I16*4),0),0)</f>
        <v>0</v>
      </c>
      <c r="T234" s="57">
        <f>IFERROR(IF(SUM($H$41:T$41)&lt;=($I16*4),($G112-$G122)*T$41/($I16*4),0),0)</f>
        <v>0</v>
      </c>
      <c r="U234" s="57">
        <f>IFERROR(IF(SUM($H$41:U$41)&lt;=($I16*4),($G112-$G122)*U$41/($I16*4),0),0)</f>
        <v>0</v>
      </c>
      <c r="V234" s="57">
        <f>IFERROR(IF(SUM($H$41:V$41)&lt;=($I16*4),($G112-$G122)*V$41/($I16*4),0),0)</f>
        <v>0</v>
      </c>
      <c r="W234" s="57">
        <f>IFERROR(IF(SUM($H$41:W$41)&lt;=($I16*4),($G112-$G122)*W$41/($I16*4),0),0)</f>
        <v>1.4388782492590391</v>
      </c>
      <c r="X234" s="57">
        <f>IFERROR(IF(SUM($H$41:X$41)&lt;=($I16*4),($G112-$G122)*X$41/($I16*4),0),0)</f>
        <v>1.4388782492590391</v>
      </c>
      <c r="Y234" s="57">
        <f>IFERROR(IF(SUM($H$41:Y$41)&lt;=($I16*4),($G112-$G122)*Y$41/($I16*4),0),0)</f>
        <v>1.4388782492590391</v>
      </c>
      <c r="Z234" s="57">
        <f>IFERROR(IF(SUM($H$41:Z$41)&lt;=($I16*4),($G112-$G122)*Z$41/($I16*4),0),0)</f>
        <v>1.4388782492590391</v>
      </c>
      <c r="AA234" s="57">
        <f>IFERROR(IF(SUM($H$41:AA$41)&lt;=($I16*4),($G112-$G122)*AA$41/($I16*4),0),0)</f>
        <v>1.4388782492590391</v>
      </c>
      <c r="AB234" s="57">
        <f>IFERROR(IF(SUM($H$41:AB$41)&lt;=($I16*4),($G112-$G122)*AB$41/($I16*4),0),0)</f>
        <v>1.4388782492590391</v>
      </c>
      <c r="AC234" s="57">
        <f>IFERROR(IF(SUM($H$41:AC$41)&lt;=($I16*4),($G112-$G122)*AC$41/($I16*4),0),0)</f>
        <v>1.4388782492590391</v>
      </c>
      <c r="AD234" s="57">
        <f>IFERROR(IF(SUM($H$41:AD$41)&lt;=($I16*4),($G112-$G122)*AD$41/($I16*4),0),0)</f>
        <v>1.4388782492590391</v>
      </c>
      <c r="AE234" s="57">
        <f>IFERROR(IF(SUM($H$41:AE$41)&lt;=($I16*4),($G112-$G122)*AE$41/($I16*4),0),0)</f>
        <v>1.4388782492590391</v>
      </c>
      <c r="AF234" s="57">
        <f>IFERROR(IF(SUM($H$41:AF$41)&lt;=($I16*4),($G112-$G122)*AF$41/($I16*4),0),0)</f>
        <v>1.4388782492590391</v>
      </c>
      <c r="AG234" s="57">
        <f>IFERROR(IF(SUM($H$41:AG$41)&lt;=($I16*4),($G112-$G122)*AG$41/($I16*4),0),0)</f>
        <v>1.4388782492590391</v>
      </c>
      <c r="AH234" s="57">
        <f>IFERROR(IF(SUM($H$41:AH$41)&lt;=($I16*4),($G112-$G122)*AH$41/($I16*4),0),0)</f>
        <v>1.4388782492590391</v>
      </c>
      <c r="AI234" s="57">
        <f>IFERROR(IF(SUM($H$41:AI$41)&lt;=($I16*4),($G112-$G122)*AI$41/($I16*4),0),0)</f>
        <v>1.4388782492590391</v>
      </c>
      <c r="AJ234" s="57">
        <f>IFERROR(IF(SUM($H$41:AJ$41)&lt;=($I16*4),($G112-$G122)*AJ$41/($I16*4),0),0)</f>
        <v>1.4388782492590391</v>
      </c>
      <c r="AK234" s="57">
        <f>IFERROR(IF(SUM($H$41:AK$41)&lt;=($I16*4),($G112-$G122)*AK$41/($I16*4),0),0)</f>
        <v>1.4388782492590391</v>
      </c>
      <c r="AL234" s="57">
        <f>IFERROR(IF(SUM($H$41:AL$41)&lt;=($I16*4),($G112-$G122)*AL$41/($I16*4),0),0)</f>
        <v>1.4388782492590391</v>
      </c>
      <c r="AM234" s="57">
        <f>IFERROR(IF(SUM($H$41:AM$41)&lt;=($I16*4),($G112-$G122)*AM$41/($I16*4),0),0)</f>
        <v>1.4388782492590391</v>
      </c>
      <c r="AN234" s="57">
        <f>IFERROR(IF(SUM($H$41:AN$41)&lt;=($I16*4),($G112-$G122)*AN$41/($I16*4),0),0)</f>
        <v>1.4388782492590391</v>
      </c>
      <c r="AO234" s="57">
        <f>IFERROR(IF(SUM($H$41:AO$41)&lt;=($I16*4),($G112-$G122)*AO$41/($I16*4),0),0)</f>
        <v>1.4388782492590391</v>
      </c>
      <c r="AP234" s="57">
        <f>IFERROR(IF(SUM($H$41:AP$41)&lt;=($I16*4),($G112-$G122)*AP$41/($I16*4),0),0)</f>
        <v>1.4388782492590391</v>
      </c>
      <c r="AQ234" s="57">
        <f>IFERROR(IF(SUM($H$41:AQ$41)&lt;=($I16*4),($G112-$G122)*AQ$41/($I16*4),0),0)</f>
        <v>1.4388782492590391</v>
      </c>
      <c r="AR234" s="57">
        <f>IFERROR(IF(SUM($H$41:AR$41)&lt;=($I16*4),($G112-$G122)*AR$41/($I16*4),0),0)</f>
        <v>1.4388782492590391</v>
      </c>
      <c r="AS234" s="57">
        <f>IFERROR(IF(SUM($H$41:AS$41)&lt;=($I16*4),($G112-$G122)*AS$41/($I16*4),0),0)</f>
        <v>1.4388782492590391</v>
      </c>
      <c r="AT234" s="57">
        <f>IFERROR(IF(SUM($H$41:AT$41)&lt;=($I16*4),($G112-$G122)*AT$41/($I16*4),0),0)</f>
        <v>1.4388782492590391</v>
      </c>
      <c r="AU234" s="57">
        <f>IFERROR(IF(SUM($H$41:AU$41)&lt;=($I16*4),($G112-$G122)*AU$41/($I16*4),0),0)</f>
        <v>1.4388782492590391</v>
      </c>
      <c r="AV234" s="57">
        <f>IFERROR(IF(SUM($H$41:AV$41)&lt;=($I16*4),($G112-$G122)*AV$41/($I16*4),0),0)</f>
        <v>1.4388782492590391</v>
      </c>
      <c r="AW234" s="57">
        <f>IFERROR(IF(SUM($H$41:AW$41)&lt;=($I16*4),($G112-$G122)*AW$41/($I16*4),0),0)</f>
        <v>1.4388782492590391</v>
      </c>
      <c r="AX234" s="57">
        <f>IFERROR(IF(SUM($H$41:AX$41)&lt;=($I16*4),($G112-$G122)*AX$41/($I16*4),0),0)</f>
        <v>1.4388782492590391</v>
      </c>
      <c r="AY234" s="57">
        <f>IFERROR(IF(SUM($H$41:AY$41)&lt;=($I16*4),($G112-$G122)*AY$41/($I16*4),0),0)</f>
        <v>1.4388782492590391</v>
      </c>
      <c r="AZ234" s="57">
        <f>IFERROR(IF(SUM($H$41:AZ$41)&lt;=($I16*4),($G112-$G122)*AZ$41/($I16*4),0),0)</f>
        <v>1.4388782492590391</v>
      </c>
      <c r="BA234" s="57">
        <f>IFERROR(IF(SUM($H$41:BA$41)&lt;=($I16*4),($G112-$G122)*BA$41/($I16*4),0),0)</f>
        <v>1.4388782492590391</v>
      </c>
      <c r="BB234" s="57">
        <f>IFERROR(IF(SUM($H$41:BB$41)&lt;=($I16*4),($G112-$G122)*BB$41/($I16*4),0),0)</f>
        <v>1.4388782492590391</v>
      </c>
      <c r="BC234" s="57">
        <f>IFERROR(IF(SUM($H$41:BC$41)&lt;=($I16*4),($G112-$G122)*BC$41/($I16*4),0),0)</f>
        <v>1.4388782492590391</v>
      </c>
      <c r="BD234" s="57">
        <f>IFERROR(IF(SUM($H$41:BD$41)&lt;=($I16*4),($G112-$G122)*BD$41/($I16*4),0),0)</f>
        <v>1.4388782492590391</v>
      </c>
      <c r="BE234" s="57">
        <f>IFERROR(IF(SUM($H$41:BE$41)&lt;=($I16*4),($G112-$G122)*BE$41/($I16*4),0),0)</f>
        <v>1.4388782492590391</v>
      </c>
      <c r="BF234" s="57">
        <f>IFERROR(IF(SUM($H$41:BF$41)&lt;=($I16*4),($G112-$G122)*BF$41/($I16*4),0),0)</f>
        <v>1.4388782492590391</v>
      </c>
      <c r="BG234" s="57">
        <f>IFERROR(IF(SUM($H$41:BG$41)&lt;=($I16*4),($G112-$G122)*BG$41/($I16*4),0),0)</f>
        <v>1.4388782492590391</v>
      </c>
      <c r="BH234" s="57">
        <f>IFERROR(IF(SUM($H$41:BH$41)&lt;=($I16*4),($G112-$G122)*BH$41/($I16*4),0),0)</f>
        <v>1.4388782492590391</v>
      </c>
      <c r="BI234" s="57">
        <f>IFERROR(IF(SUM($H$41:BI$41)&lt;=($I16*4),($G112-$G122)*BI$41/($I16*4),0),0)</f>
        <v>1.4388782492590391</v>
      </c>
      <c r="BJ234" s="57">
        <f>IFERROR(IF(SUM($H$41:BJ$41)&lt;=($I16*4),($G112-$G122)*BJ$41/($I16*4),0),0)</f>
        <v>1.4388782492590391</v>
      </c>
      <c r="BK234" s="57">
        <f>IFERROR(IF(SUM($H$41:BK$41)&lt;=($I16*4),($G112-$G122)*BK$41/($I16*4),0),0)</f>
        <v>1.4388782492590391</v>
      </c>
      <c r="BL234" s="57">
        <f>IFERROR(IF(SUM($H$41:BL$41)&lt;=($I16*4),($G112-$G122)*BL$41/($I16*4),0),0)</f>
        <v>1.4388782492590391</v>
      </c>
      <c r="BM234" s="57">
        <f>IFERROR(IF(SUM($H$41:BM$41)&lt;=($I16*4),($G112-$G122)*BM$41/($I16*4),0),0)</f>
        <v>1.4388782492590391</v>
      </c>
      <c r="BN234" s="57">
        <f>IFERROR(IF(SUM($H$41:BN$41)&lt;=($I16*4),($G112-$G122)*BN$41/($I16*4),0),0)</f>
        <v>1.4388782492590391</v>
      </c>
      <c r="BO234" s="57">
        <f>IFERROR(IF(SUM($H$41:BO$41)&lt;=($I16*4),($G112-$G122)*BO$41/($I16*4),0),0)</f>
        <v>1.4388782492590391</v>
      </c>
      <c r="BP234" s="57">
        <f>IFERROR(IF(SUM($H$41:BP$41)&lt;=($I16*4),($G112-$G122)*BP$41/($I16*4),0),0)</f>
        <v>1.4388782492590391</v>
      </c>
      <c r="BQ234" s="57">
        <f>IFERROR(IF(SUM($H$41:BQ$41)&lt;=($I16*4),($G112-$G122)*BQ$41/($I16*4),0),0)</f>
        <v>1.4388782492590391</v>
      </c>
      <c r="BR234" s="57">
        <f>IFERROR(IF(SUM($H$41:BR$41)&lt;=($I16*4),($G112-$G122)*BR$41/($I16*4),0),0)</f>
        <v>1.4388782492590391</v>
      </c>
      <c r="BS234" s="57">
        <f>IFERROR(IF(SUM($H$41:BS$41)&lt;=($I16*4),($G112-$G122)*BS$41/($I16*4),0),0)</f>
        <v>1.4388782492590391</v>
      </c>
      <c r="BT234" s="57">
        <f>IFERROR(IF(SUM($H$41:BT$41)&lt;=($I16*4),($G112-$G122)*BT$41/($I16*4),0),0)</f>
        <v>1.4388782492590391</v>
      </c>
      <c r="BU234" s="57">
        <f>IFERROR(IF(SUM($H$41:BU$41)&lt;=($I16*4),($G112-$G122)*BU$41/($I16*4),0),0)</f>
        <v>1.4388782492590391</v>
      </c>
      <c r="BV234" s="57">
        <f>IFERROR(IF(SUM($H$41:BV$41)&lt;=($I16*4),($G112-$G122)*BV$41/($I16*4),0),0)</f>
        <v>1.4388782492590391</v>
      </c>
      <c r="BW234" s="57">
        <f>IFERROR(IF(SUM($H$41:BW$41)&lt;=($I16*4),($G112-$G122)*BW$41/($I16*4),0),0)</f>
        <v>1.4388782492590391</v>
      </c>
      <c r="BX234" s="57">
        <f>IFERROR(IF(SUM($H$41:BX$41)&lt;=($I16*4),($G112-$G122)*BX$41/($I16*4),0),0)</f>
        <v>1.4388782492590391</v>
      </c>
      <c r="BY234" s="57">
        <f>IFERROR(IF(SUM($H$41:BY$41)&lt;=($I16*4),($G112-$G122)*BY$41/($I16*4),0),0)</f>
        <v>1.4388782492590391</v>
      </c>
      <c r="BZ234" s="57">
        <f>IFERROR(IF(SUM($H$41:BZ$41)&lt;=($I16*4),($G112-$G122)*BZ$41/($I16*4),0),0)</f>
        <v>1.4388782492590391</v>
      </c>
      <c r="CA234" s="57">
        <f>IFERROR(IF(SUM($H$41:CA$41)&lt;=($I16*4),($G112-$G122)*CA$41/($I16*4),0),0)</f>
        <v>1.4388782492590391</v>
      </c>
      <c r="CB234" s="57">
        <f>IFERROR(IF(SUM($H$41:CB$41)&lt;=($I16*4),($G112-$G122)*CB$41/($I16*4),0),0)</f>
        <v>1.4388782492590391</v>
      </c>
      <c r="CC234" s="57">
        <f>IFERROR(IF(SUM($H$41:CC$41)&lt;=($I16*4),($G112-$G122)*CC$41/($I16*4),0),0)</f>
        <v>1.4388782492590391</v>
      </c>
      <c r="CD234" s="57">
        <f>IFERROR(IF(SUM($H$41:CD$41)&lt;=($I16*4),($G112-$G122)*CD$41/($I16*4),0),0)</f>
        <v>1.4388782492590391</v>
      </c>
      <c r="CE234" s="57">
        <f>IFERROR(IF(SUM($H$41:CE$41)&lt;=($I16*4),($G112-$G122)*CE$41/($I16*4),0),0)</f>
        <v>1.4388782492590391</v>
      </c>
      <c r="CF234" s="57">
        <f>IFERROR(IF(SUM($H$41:CF$41)&lt;=($I16*4),($G112-$G122)*CF$41/($I16*4),0),0)</f>
        <v>1.4388782492590391</v>
      </c>
      <c r="CG234" s="57">
        <f>IFERROR(IF(SUM($H$41:CG$41)&lt;=($I16*4),($G112-$G122)*CG$41/($I16*4),0),0)</f>
        <v>1.4388782492590391</v>
      </c>
      <c r="CH234" s="57">
        <f>IFERROR(IF(SUM($H$41:CH$41)&lt;=($I16*4),($G112-$G122)*CH$41/($I16*4),0),0)</f>
        <v>1.4388782492590391</v>
      </c>
      <c r="CI234" s="57">
        <f>IFERROR(IF(SUM($H$41:CI$41)&lt;=($I16*4),($G112-$G122)*CI$41/($I16*4),0),0)</f>
        <v>1.4388782492590391</v>
      </c>
      <c r="CJ234" s="57">
        <f>IFERROR(IF(SUM($H$41:CJ$41)&lt;=($I16*4),($G112-$G122)*CJ$41/($I16*4),0),0)</f>
        <v>1.4388782492590391</v>
      </c>
      <c r="CK234" s="57">
        <f>IFERROR(IF(SUM($H$41:CK$41)&lt;=($I16*4),($G112-$G122)*CK$41/($I16*4),0),0)</f>
        <v>1.4388782492590391</v>
      </c>
      <c r="CL234" s="57">
        <f>IFERROR(IF(SUM($H$41:CL$41)&lt;=($I16*4),($G112-$G122)*CL$41/($I16*4),0),0)</f>
        <v>1.4388782492590391</v>
      </c>
      <c r="CM234" s="57">
        <f>IFERROR(IF(SUM($H$41:CM$41)&lt;=($I16*4),($G112-$G122)*CM$41/($I16*4),0),0)</f>
        <v>1.4388782492590391</v>
      </c>
      <c r="CN234" s="57">
        <f>IFERROR(IF(SUM($H$41:CN$41)&lt;=($I16*4),($G112-$G122)*CN$41/($I16*4),0),0)</f>
        <v>1.4388782492590391</v>
      </c>
      <c r="CO234" s="57">
        <f>IFERROR(IF(SUM($H$41:CO$41)&lt;=($I16*4),($G112-$G122)*CO$41/($I16*4),0),0)</f>
        <v>1.4388782492590391</v>
      </c>
      <c r="CP234" s="57">
        <f>IFERROR(IF(SUM($H$41:CP$41)&lt;=($I16*4),($G112-$G122)*CP$41/($I16*4),0),0)</f>
        <v>1.4388782492590391</v>
      </c>
      <c r="CQ234" s="57">
        <f>IFERROR(IF(SUM($H$41:CQ$41)&lt;=($I16*4),($G112-$G122)*CQ$41/($I16*4),0),0)</f>
        <v>1.4388782492590391</v>
      </c>
      <c r="CR234" s="57">
        <f>IFERROR(IF(SUM($H$41:CR$41)&lt;=($I16*4),($G112-$G122)*CR$41/($I16*4),0),0)</f>
        <v>1.4388782492590391</v>
      </c>
      <c r="CS234" s="57">
        <f>IFERROR(IF(SUM($H$41:CS$41)&lt;=($I16*4),($G112-$G122)*CS$41/($I16*4),0),0)</f>
        <v>1.4388782492590391</v>
      </c>
      <c r="CT234" s="57">
        <f>IFERROR(IF(SUM($H$41:CT$41)&lt;=($I16*4),($G112-$G122)*CT$41/($I16*4),0),0)</f>
        <v>1.4388782492590391</v>
      </c>
      <c r="CU234" s="57">
        <f>IFERROR(IF(SUM($H$41:CU$41)&lt;=($I16*4),($G112-$G122)*CU$41/($I16*4),0),0)</f>
        <v>1.4388782492590391</v>
      </c>
      <c r="CV234" s="57">
        <f>IFERROR(IF(SUM($H$41:CV$41)&lt;=($I16*4),($G112-$G122)*CV$41/($I16*4),0),0)</f>
        <v>1.4388782492590391</v>
      </c>
      <c r="CW234" s="57">
        <f>IFERROR(IF(SUM($H$41:CW$41)&lt;=($I16*4),($G112-$G122)*CW$41/($I16*4),0),0)</f>
        <v>1.4388782492590391</v>
      </c>
      <c r="CX234" s="57">
        <f>IFERROR(IF(SUM($H$41:CX$41)&lt;=($I16*4),($G112-$G122)*CX$41/($I16*4),0),0)</f>
        <v>1.4388782492590391</v>
      </c>
      <c r="CY234" s="57">
        <f>IFERROR(IF(SUM($H$41:CY$41)&lt;=($I16*4),($G112-$G122)*CY$41/($I16*4),0),0)</f>
        <v>1.4388782492590391</v>
      </c>
      <c r="CZ234" s="57">
        <f>IFERROR(IF(SUM($H$41:CZ$41)&lt;=($I16*4),($G112-$G122)*CZ$41/($I16*4),0),0)</f>
        <v>1.4388782492590391</v>
      </c>
      <c r="DA234" s="57">
        <f>IFERROR(IF(SUM($H$41:DA$41)&lt;=($I16*4),($G112-$G122)*DA$41/($I16*4),0),0)</f>
        <v>1.4388782492590391</v>
      </c>
      <c r="DB234" s="57">
        <f>IFERROR(IF(SUM($H$41:DB$41)&lt;=($I16*4),($G112-$G122)*DB$41/($I16*4),0),0)</f>
        <v>1.4388782492590391</v>
      </c>
      <c r="DC234" s="57">
        <f>IFERROR(IF(SUM($H$41:DC$41)&lt;=($I16*4),($G112-$G122)*DC$41/($I16*4),0),0)</f>
        <v>1.4388782492590391</v>
      </c>
      <c r="DD234" s="57">
        <f>IFERROR(IF(SUM($H$41:DD$41)&lt;=($I16*4),($G112-$G122)*DD$41/($I16*4),0),0)</f>
        <v>1.4388782492590391</v>
      </c>
      <c r="DE234" s="57">
        <f>IFERROR(IF(SUM($H$41:DE$41)&lt;=($I16*4),($G112-$G122)*DE$41/($I16*4),0),0)</f>
        <v>1.4388782492590391</v>
      </c>
      <c r="DF234" s="57">
        <f>IFERROR(IF(SUM($H$41:DF$41)&lt;=($I16*4),($G112-$G122)*DF$41/($I16*4),0),0)</f>
        <v>1.4388782492590391</v>
      </c>
      <c r="DG234" s="57">
        <f>IFERROR(IF(SUM($H$41:DG$41)&lt;=($I16*4),($G112-$G122)*DG$41/($I16*4),0),0)</f>
        <v>1.4388782492590391</v>
      </c>
      <c r="DH234" s="57">
        <f>IFERROR(IF(SUM($H$41:DH$41)&lt;=($I16*4),($G112-$G122)*DH$41/($I16*4),0),0)</f>
        <v>1.4388782492590391</v>
      </c>
      <c r="DI234" s="57">
        <f>IFERROR(IF(SUM($H$41:DI$41)&lt;=($I16*4),($G112-$G122)*DI$41/($I16*4),0),0)</f>
        <v>1.4388782492590391</v>
      </c>
      <c r="DJ234" s="57">
        <f>IFERROR(IF(SUM($H$41:DJ$41)&lt;=($I16*4),($G112-$G122)*DJ$41/($I16*4),0),0)</f>
        <v>1.4388782492590391</v>
      </c>
      <c r="DK234" s="57">
        <f>IFERROR(IF(SUM($H$41:DK$41)&lt;=($I16*4),($G112-$G122)*DK$41/($I16*4),0),0)</f>
        <v>1.4388782492590391</v>
      </c>
      <c r="DL234" s="57">
        <f>IFERROR(IF(SUM($H$41:DL$41)&lt;=($I16*4),($G112-$G122)*DL$41/($I16*4),0),0)</f>
        <v>1.4388782492590391</v>
      </c>
      <c r="DM234" s="57">
        <f>IFERROR(IF(SUM($H$41:DM$41)&lt;=($I16*4),($G112-$G122)*DM$41/($I16*4),0),0)</f>
        <v>1.4388782492590391</v>
      </c>
      <c r="DN234" s="57">
        <f>IFERROR(IF(SUM($H$41:DN$41)&lt;=($I16*4),($G112-$G122)*DN$41/($I16*4),0),0)</f>
        <v>1.4388782492590391</v>
      </c>
      <c r="DO234" s="57">
        <f>IFERROR(IF(SUM($H$41:DO$41)&lt;=($I16*4),($G112-$G122)*DO$41/($I16*4),0),0)</f>
        <v>1.4388782492590391</v>
      </c>
      <c r="DP234" s="57">
        <f>IFERROR(IF(SUM($H$41:DP$41)&lt;=($I16*4),($G112-$G122)*DP$41/($I16*4),0),0)</f>
        <v>1.4388782492590391</v>
      </c>
      <c r="DQ234" s="57">
        <f>IFERROR(IF(SUM($H$41:DQ$41)&lt;=($I16*4),($G112-$G122)*DQ$41/($I16*4),0),0)</f>
        <v>1.4388782492590391</v>
      </c>
      <c r="DR234" s="57">
        <f>IFERROR(IF(SUM($H$41:DR$41)&lt;=($I16*4),($G112-$G122)*DR$41/($I16*4),0),0)</f>
        <v>1.4388782492590391</v>
      </c>
      <c r="DS234" s="57">
        <f>IFERROR(IF(SUM($H$41:DS$41)&lt;=($I16*4),($G112-$G122)*DS$41/($I16*4),0),0)</f>
        <v>1.4388782492590391</v>
      </c>
    </row>
    <row r="235" spans="2:123" x14ac:dyDescent="0.3"/>
    <row r="236" spans="2:123" ht="14.5" thickBot="1" x14ac:dyDescent="0.35">
      <c r="D236" s="61" t="s">
        <v>103</v>
      </c>
      <c r="E236" s="61"/>
      <c r="F236" s="62" t="str">
        <f>F232</f>
        <v>INR Mn</v>
      </c>
      <c r="G236" s="62"/>
      <c r="H236" s="63">
        <f t="shared" ref="H236:AM236" si="232">SUM(H229:H235)</f>
        <v>0</v>
      </c>
      <c r="I236" s="63">
        <f t="shared" si="232"/>
        <v>0</v>
      </c>
      <c r="J236" s="63">
        <f t="shared" si="232"/>
        <v>0</v>
      </c>
      <c r="K236" s="63">
        <f t="shared" si="232"/>
        <v>0</v>
      </c>
      <c r="L236" s="63">
        <f t="shared" si="232"/>
        <v>0</v>
      </c>
      <c r="M236" s="63">
        <f t="shared" si="232"/>
        <v>0</v>
      </c>
      <c r="N236" s="63">
        <f t="shared" si="232"/>
        <v>0</v>
      </c>
      <c r="O236" s="63">
        <f t="shared" si="232"/>
        <v>0</v>
      </c>
      <c r="P236" s="63">
        <f t="shared" si="232"/>
        <v>0</v>
      </c>
      <c r="Q236" s="63">
        <f t="shared" si="232"/>
        <v>0</v>
      </c>
      <c r="R236" s="63">
        <f t="shared" si="232"/>
        <v>0</v>
      </c>
      <c r="S236" s="63">
        <f t="shared" si="232"/>
        <v>0</v>
      </c>
      <c r="T236" s="63">
        <f t="shared" si="232"/>
        <v>0</v>
      </c>
      <c r="U236" s="63">
        <f t="shared" si="232"/>
        <v>0</v>
      </c>
      <c r="V236" s="63">
        <f t="shared" si="232"/>
        <v>0</v>
      </c>
      <c r="W236" s="63">
        <f t="shared" si="232"/>
        <v>310.89494546779321</v>
      </c>
      <c r="X236" s="63">
        <f t="shared" si="232"/>
        <v>310.89494546779321</v>
      </c>
      <c r="Y236" s="63">
        <f t="shared" si="232"/>
        <v>310.89494546779321</v>
      </c>
      <c r="Z236" s="63">
        <f t="shared" si="232"/>
        <v>310.89494546779321</v>
      </c>
      <c r="AA236" s="63">
        <f t="shared" si="232"/>
        <v>310.89494546779321</v>
      </c>
      <c r="AB236" s="63">
        <f t="shared" si="232"/>
        <v>310.89494546779321</v>
      </c>
      <c r="AC236" s="63">
        <f t="shared" si="232"/>
        <v>310.89494546779321</v>
      </c>
      <c r="AD236" s="63">
        <f t="shared" si="232"/>
        <v>310.89494546779321</v>
      </c>
      <c r="AE236" s="63">
        <f t="shared" si="232"/>
        <v>310.89494546779321</v>
      </c>
      <c r="AF236" s="63">
        <f t="shared" si="232"/>
        <v>310.89494546779321</v>
      </c>
      <c r="AG236" s="63">
        <f t="shared" si="232"/>
        <v>310.89494546779321</v>
      </c>
      <c r="AH236" s="63">
        <f t="shared" si="232"/>
        <v>310.89494546779321</v>
      </c>
      <c r="AI236" s="63">
        <f t="shared" si="232"/>
        <v>310.89494546779321</v>
      </c>
      <c r="AJ236" s="63">
        <f t="shared" si="232"/>
        <v>310.89494546779321</v>
      </c>
      <c r="AK236" s="63">
        <f t="shared" si="232"/>
        <v>310.89494546779321</v>
      </c>
      <c r="AL236" s="63">
        <f t="shared" si="232"/>
        <v>310.89494546779321</v>
      </c>
      <c r="AM236" s="63">
        <f t="shared" si="232"/>
        <v>310.89494546779321</v>
      </c>
      <c r="AN236" s="63">
        <f t="shared" ref="AN236:BS236" si="233">SUM(AN229:AN235)</f>
        <v>310.89494546779321</v>
      </c>
      <c r="AO236" s="63">
        <f t="shared" si="233"/>
        <v>310.89494546779321</v>
      </c>
      <c r="AP236" s="63">
        <f t="shared" si="233"/>
        <v>310.89494546779321</v>
      </c>
      <c r="AQ236" s="63">
        <f t="shared" si="233"/>
        <v>310.89494546779321</v>
      </c>
      <c r="AR236" s="63">
        <f t="shared" si="233"/>
        <v>310.89494546779321</v>
      </c>
      <c r="AS236" s="63">
        <f t="shared" si="233"/>
        <v>310.89494546779321</v>
      </c>
      <c r="AT236" s="63">
        <f t="shared" si="233"/>
        <v>310.89494546779321</v>
      </c>
      <c r="AU236" s="63">
        <f t="shared" si="233"/>
        <v>310.89494546779321</v>
      </c>
      <c r="AV236" s="63">
        <f t="shared" si="233"/>
        <v>310.89494546779321</v>
      </c>
      <c r="AW236" s="63">
        <f t="shared" si="233"/>
        <v>310.89494546779321</v>
      </c>
      <c r="AX236" s="63">
        <f t="shared" si="233"/>
        <v>310.89494546779321</v>
      </c>
      <c r="AY236" s="63">
        <f t="shared" si="233"/>
        <v>310.89494546779321</v>
      </c>
      <c r="AZ236" s="63">
        <f t="shared" si="233"/>
        <v>310.89494546779321</v>
      </c>
      <c r="BA236" s="63">
        <f t="shared" si="233"/>
        <v>310.89494546779321</v>
      </c>
      <c r="BB236" s="63">
        <f t="shared" si="233"/>
        <v>310.89494546779321</v>
      </c>
      <c r="BC236" s="63">
        <f t="shared" si="233"/>
        <v>310.89494546779321</v>
      </c>
      <c r="BD236" s="63">
        <f t="shared" si="233"/>
        <v>310.89494546779321</v>
      </c>
      <c r="BE236" s="63">
        <f t="shared" si="233"/>
        <v>310.89494546779321</v>
      </c>
      <c r="BF236" s="63">
        <f t="shared" si="233"/>
        <v>310.89494546779321</v>
      </c>
      <c r="BG236" s="63">
        <f t="shared" si="233"/>
        <v>310.89494546779321</v>
      </c>
      <c r="BH236" s="63">
        <f t="shared" si="233"/>
        <v>310.89494546779321</v>
      </c>
      <c r="BI236" s="63">
        <f t="shared" si="233"/>
        <v>310.89494546779321</v>
      </c>
      <c r="BJ236" s="63">
        <f t="shared" si="233"/>
        <v>310.89494546779321</v>
      </c>
      <c r="BK236" s="63">
        <f t="shared" si="233"/>
        <v>310.89494546779321</v>
      </c>
      <c r="BL236" s="63">
        <f t="shared" si="233"/>
        <v>310.89494546779321</v>
      </c>
      <c r="BM236" s="63">
        <f t="shared" si="233"/>
        <v>310.89494546779321</v>
      </c>
      <c r="BN236" s="63">
        <f t="shared" si="233"/>
        <v>310.89494546779321</v>
      </c>
      <c r="BO236" s="63">
        <f t="shared" si="233"/>
        <v>310.89494546779321</v>
      </c>
      <c r="BP236" s="63">
        <f t="shared" si="233"/>
        <v>310.89494546779321</v>
      </c>
      <c r="BQ236" s="63">
        <f t="shared" si="233"/>
        <v>310.89494546779321</v>
      </c>
      <c r="BR236" s="63">
        <f t="shared" si="233"/>
        <v>310.89494546779321</v>
      </c>
      <c r="BS236" s="63">
        <f t="shared" si="233"/>
        <v>310.89494546779321</v>
      </c>
      <c r="BT236" s="63">
        <f t="shared" ref="BT236:CY236" si="234">SUM(BT229:BT235)</f>
        <v>310.89494546779321</v>
      </c>
      <c r="BU236" s="63">
        <f t="shared" si="234"/>
        <v>310.89494546779321</v>
      </c>
      <c r="BV236" s="63">
        <f t="shared" si="234"/>
        <v>310.89494546779321</v>
      </c>
      <c r="BW236" s="63">
        <f t="shared" si="234"/>
        <v>310.89494546779321</v>
      </c>
      <c r="BX236" s="63">
        <f t="shared" si="234"/>
        <v>310.89494546779321</v>
      </c>
      <c r="BY236" s="63">
        <f t="shared" si="234"/>
        <v>310.89494546779321</v>
      </c>
      <c r="BZ236" s="63">
        <f t="shared" si="234"/>
        <v>310.89494546779321</v>
      </c>
      <c r="CA236" s="63">
        <f t="shared" si="234"/>
        <v>310.89494546779321</v>
      </c>
      <c r="CB236" s="63">
        <f t="shared" si="234"/>
        <v>310.89494546779321</v>
      </c>
      <c r="CC236" s="63">
        <f t="shared" si="234"/>
        <v>310.89494546779321</v>
      </c>
      <c r="CD236" s="63">
        <f t="shared" si="234"/>
        <v>310.89494546779321</v>
      </c>
      <c r="CE236" s="63">
        <f t="shared" si="234"/>
        <v>310.89494546779321</v>
      </c>
      <c r="CF236" s="63">
        <f t="shared" si="234"/>
        <v>310.89494546779321</v>
      </c>
      <c r="CG236" s="63">
        <f t="shared" si="234"/>
        <v>310.89494546779321</v>
      </c>
      <c r="CH236" s="63">
        <f t="shared" si="234"/>
        <v>310.89494546779321</v>
      </c>
      <c r="CI236" s="63">
        <f t="shared" si="234"/>
        <v>310.89494546779321</v>
      </c>
      <c r="CJ236" s="63">
        <f t="shared" si="234"/>
        <v>310.89494546779321</v>
      </c>
      <c r="CK236" s="63">
        <f t="shared" si="234"/>
        <v>310.89494546779321</v>
      </c>
      <c r="CL236" s="63">
        <f t="shared" si="234"/>
        <v>310.89494546779321</v>
      </c>
      <c r="CM236" s="63">
        <f t="shared" si="234"/>
        <v>310.89494546779321</v>
      </c>
      <c r="CN236" s="63">
        <f t="shared" si="234"/>
        <v>310.89494546779321</v>
      </c>
      <c r="CO236" s="63">
        <f t="shared" si="234"/>
        <v>310.89494546779321</v>
      </c>
      <c r="CP236" s="63">
        <f t="shared" si="234"/>
        <v>310.89494546779321</v>
      </c>
      <c r="CQ236" s="63">
        <f t="shared" si="234"/>
        <v>310.89494546779321</v>
      </c>
      <c r="CR236" s="63">
        <f t="shared" si="234"/>
        <v>310.89494546779321</v>
      </c>
      <c r="CS236" s="63">
        <f t="shared" si="234"/>
        <v>310.89494546779321</v>
      </c>
      <c r="CT236" s="63">
        <f t="shared" si="234"/>
        <v>310.89494546779321</v>
      </c>
      <c r="CU236" s="63">
        <f t="shared" si="234"/>
        <v>310.89494546779321</v>
      </c>
      <c r="CV236" s="63">
        <f t="shared" si="234"/>
        <v>310.89494546779321</v>
      </c>
      <c r="CW236" s="63">
        <f t="shared" si="234"/>
        <v>310.89494546779321</v>
      </c>
      <c r="CX236" s="63">
        <f t="shared" si="234"/>
        <v>310.89494546779321</v>
      </c>
      <c r="CY236" s="63">
        <f t="shared" si="234"/>
        <v>17.014972869164559</v>
      </c>
      <c r="CZ236" s="63">
        <f t="shared" ref="CZ236:DS236" si="235">SUM(CZ229:CZ235)</f>
        <v>17.014972869164559</v>
      </c>
      <c r="DA236" s="63">
        <f t="shared" si="235"/>
        <v>17.014972869164559</v>
      </c>
      <c r="DB236" s="63">
        <f t="shared" si="235"/>
        <v>17.014972869164559</v>
      </c>
      <c r="DC236" s="63">
        <f t="shared" si="235"/>
        <v>17.014972869164559</v>
      </c>
      <c r="DD236" s="63">
        <f t="shared" si="235"/>
        <v>17.014972869164559</v>
      </c>
      <c r="DE236" s="63">
        <f t="shared" si="235"/>
        <v>17.014972869164559</v>
      </c>
      <c r="DF236" s="63">
        <f t="shared" si="235"/>
        <v>17.014972869164559</v>
      </c>
      <c r="DG236" s="63">
        <f t="shared" si="235"/>
        <v>17.014972869164559</v>
      </c>
      <c r="DH236" s="63">
        <f t="shared" si="235"/>
        <v>17.014972869164559</v>
      </c>
      <c r="DI236" s="63">
        <f t="shared" si="235"/>
        <v>17.014972869164559</v>
      </c>
      <c r="DJ236" s="63">
        <f t="shared" si="235"/>
        <v>17.014972869164559</v>
      </c>
      <c r="DK236" s="63">
        <f t="shared" si="235"/>
        <v>17.014972869164559</v>
      </c>
      <c r="DL236" s="63">
        <f t="shared" si="235"/>
        <v>17.014972869164559</v>
      </c>
      <c r="DM236" s="63">
        <f t="shared" si="235"/>
        <v>17.014972869164559</v>
      </c>
      <c r="DN236" s="63">
        <f t="shared" si="235"/>
        <v>17.014972869164559</v>
      </c>
      <c r="DO236" s="63">
        <f t="shared" si="235"/>
        <v>17.014972869164559</v>
      </c>
      <c r="DP236" s="63">
        <f t="shared" si="235"/>
        <v>17.014972869164559</v>
      </c>
      <c r="DQ236" s="63">
        <f t="shared" si="235"/>
        <v>17.014972869164559</v>
      </c>
      <c r="DR236" s="63">
        <f t="shared" si="235"/>
        <v>17.014972869164559</v>
      </c>
      <c r="DS236" s="63">
        <f t="shared" si="235"/>
        <v>17.014972869164559</v>
      </c>
    </row>
    <row r="237" spans="2:123" ht="14.5" thickTop="1" x14ac:dyDescent="0.3"/>
    <row r="238" spans="2:123" x14ac:dyDescent="0.3">
      <c r="B238" s="6" t="str">
        <f>B126</f>
        <v>Phase V</v>
      </c>
    </row>
    <row r="239" spans="2:123" x14ac:dyDescent="0.3">
      <c r="D239" s="12" t="str">
        <f>D229</f>
        <v>Plant &amp; Equipment</v>
      </c>
      <c r="F239" s="51" t="str">
        <f>F232</f>
        <v>INR Mn</v>
      </c>
      <c r="G239" s="60">
        <f>SUM(H239:DS239)</f>
        <v>58775.994519725777</v>
      </c>
      <c r="H239" s="57">
        <f>IFERROR(IF(SUM($H$42:H$42)&lt;=($I11*4),($G127-$G137)*H$42/($I11*4),0),0)</f>
        <v>0</v>
      </c>
      <c r="I239" s="57">
        <f>IFERROR(IF(SUM($H$42:I$42)&lt;=($I11*4),($G127-$G137)*I$42/($I11*4),0),0)</f>
        <v>0</v>
      </c>
      <c r="J239" s="57">
        <f>IFERROR(IF(SUM($H$42:J$42)&lt;=($I11*4),($G127-$G137)*J$42/($I11*4),0),0)</f>
        <v>0</v>
      </c>
      <c r="K239" s="57">
        <f>IFERROR(IF(SUM($H$42:K$42)&lt;=($I11*4),($G127-$G137)*K$42/($I11*4),0),0)</f>
        <v>0</v>
      </c>
      <c r="L239" s="57">
        <f>IFERROR(IF(SUM($H$42:L$42)&lt;=($I11*4),($G127-$G137)*L$42/($I11*4),0),0)</f>
        <v>0</v>
      </c>
      <c r="M239" s="57">
        <f>IFERROR(IF(SUM($H$42:M$42)&lt;=($I11*4),($G127-$G137)*M$42/($I11*4),0),0)</f>
        <v>0</v>
      </c>
      <c r="N239" s="57">
        <f>IFERROR(IF(SUM($H$42:N$42)&lt;=($I11*4),($G127-$G137)*N$42/($I11*4),0),0)</f>
        <v>0</v>
      </c>
      <c r="O239" s="57">
        <f>IFERROR(IF(SUM($H$42:O$42)&lt;=($I11*4),($G127-$G137)*O$42/($I11*4),0),0)</f>
        <v>0</v>
      </c>
      <c r="P239" s="57">
        <f>IFERROR(IF(SUM($H$42:P$42)&lt;=($I11*4),($G127-$G137)*P$42/($I11*4),0),0)</f>
        <v>0</v>
      </c>
      <c r="Q239" s="57">
        <f>IFERROR(IF(SUM($H$42:Q$42)&lt;=($I11*4),($G127-$G137)*Q$42/($I11*4),0),0)</f>
        <v>0</v>
      </c>
      <c r="R239" s="57">
        <f>IFERROR(IF(SUM($H$42:R$42)&lt;=($I11*4),($G127-$G137)*R$42/($I11*4),0),0)</f>
        <v>0</v>
      </c>
      <c r="S239" s="57">
        <f>IFERROR(IF(SUM($H$42:S$42)&lt;=($I11*4),($G127-$G137)*S$42/($I11*4),0),0)</f>
        <v>0</v>
      </c>
      <c r="T239" s="57">
        <f>IFERROR(IF(SUM($H$42:T$42)&lt;=($I11*4),($G127-$G137)*T$42/($I11*4),0),0)</f>
        <v>0</v>
      </c>
      <c r="U239" s="57">
        <f>IFERROR(IF(SUM($H$42:U$42)&lt;=($I11*4),($G127-$G137)*U$42/($I11*4),0),0)</f>
        <v>0</v>
      </c>
      <c r="V239" s="57">
        <f>IFERROR(IF(SUM($H$42:V$42)&lt;=($I11*4),($G127-$G137)*V$42/($I11*4),0),0)</f>
        <v>0</v>
      </c>
      <c r="W239" s="57">
        <f>IFERROR(IF(SUM($H$42:W$42)&lt;=($I11*4),($G127-$G137)*W$42/($I11*4),0),0)</f>
        <v>0</v>
      </c>
      <c r="X239" s="57">
        <f>IFERROR(IF(SUM($H$42:X$42)&lt;=($I11*4),($G127-$G137)*X$42/($I11*4),0),0)</f>
        <v>0</v>
      </c>
      <c r="Y239" s="57">
        <f>IFERROR(IF(SUM($H$42:Y$42)&lt;=($I11*4),($G127-$G137)*Y$42/($I11*4),0),0)</f>
        <v>0</v>
      </c>
      <c r="Z239" s="57">
        <f>IFERROR(IF(SUM($H$42:Z$42)&lt;=($I11*4),($G127-$G137)*Z$42/($I11*4),0),0)</f>
        <v>0</v>
      </c>
      <c r="AA239" s="57">
        <f>IFERROR(IF(SUM($H$42:AA$42)&lt;=($I11*4),($G127-$G137)*AA$42/($I11*4),0),0)</f>
        <v>734.69993149657159</v>
      </c>
      <c r="AB239" s="57">
        <f>IFERROR(IF(SUM($H$42:AB$42)&lt;=($I11*4),($G127-$G137)*AB$42/($I11*4),0),0)</f>
        <v>734.69993149657159</v>
      </c>
      <c r="AC239" s="57">
        <f>IFERROR(IF(SUM($H$42:AC$42)&lt;=($I11*4),($G127-$G137)*AC$42/($I11*4),0),0)</f>
        <v>734.69993149657159</v>
      </c>
      <c r="AD239" s="57">
        <f>IFERROR(IF(SUM($H$42:AD$42)&lt;=($I11*4),($G127-$G137)*AD$42/($I11*4),0),0)</f>
        <v>734.69993149657159</v>
      </c>
      <c r="AE239" s="57">
        <f>IFERROR(IF(SUM($H$42:AE$42)&lt;=($I11*4),($G127-$G137)*AE$42/($I11*4),0),0)</f>
        <v>734.69993149657159</v>
      </c>
      <c r="AF239" s="57">
        <f>IFERROR(IF(SUM($H$42:AF$42)&lt;=($I11*4),($G127-$G137)*AF$42/($I11*4),0),0)</f>
        <v>734.69993149657159</v>
      </c>
      <c r="AG239" s="57">
        <f>IFERROR(IF(SUM($H$42:AG$42)&lt;=($I11*4),($G127-$G137)*AG$42/($I11*4),0),0)</f>
        <v>734.69993149657159</v>
      </c>
      <c r="AH239" s="57">
        <f>IFERROR(IF(SUM($H$42:AH$42)&lt;=($I11*4),($G127-$G137)*AH$42/($I11*4),0),0)</f>
        <v>734.69993149657159</v>
      </c>
      <c r="AI239" s="57">
        <f>IFERROR(IF(SUM($H$42:AI$42)&lt;=($I11*4),($G127-$G137)*AI$42/($I11*4),0),0)</f>
        <v>734.69993149657159</v>
      </c>
      <c r="AJ239" s="57">
        <f>IFERROR(IF(SUM($H$42:AJ$42)&lt;=($I11*4),($G127-$G137)*AJ$42/($I11*4),0),0)</f>
        <v>734.69993149657159</v>
      </c>
      <c r="AK239" s="57">
        <f>IFERROR(IF(SUM($H$42:AK$42)&lt;=($I11*4),($G127-$G137)*AK$42/($I11*4),0),0)</f>
        <v>734.69993149657159</v>
      </c>
      <c r="AL239" s="57">
        <f>IFERROR(IF(SUM($H$42:AL$42)&lt;=($I11*4),($G127-$G137)*AL$42/($I11*4),0),0)</f>
        <v>734.69993149657159</v>
      </c>
      <c r="AM239" s="57">
        <f>IFERROR(IF(SUM($H$42:AM$42)&lt;=($I11*4),($G127-$G137)*AM$42/($I11*4),0),0)</f>
        <v>734.69993149657159</v>
      </c>
      <c r="AN239" s="57">
        <f>IFERROR(IF(SUM($H$42:AN$42)&lt;=($I11*4),($G127-$G137)*AN$42/($I11*4),0),0)</f>
        <v>734.69993149657159</v>
      </c>
      <c r="AO239" s="57">
        <f>IFERROR(IF(SUM($H$42:AO$42)&lt;=($I11*4),($G127-$G137)*AO$42/($I11*4),0),0)</f>
        <v>734.69993149657159</v>
      </c>
      <c r="AP239" s="57">
        <f>IFERROR(IF(SUM($H$42:AP$42)&lt;=($I11*4),($G127-$G137)*AP$42/($I11*4),0),0)</f>
        <v>734.69993149657159</v>
      </c>
      <c r="AQ239" s="57">
        <f>IFERROR(IF(SUM($H$42:AQ$42)&lt;=($I11*4),($G127-$G137)*AQ$42/($I11*4),0),0)</f>
        <v>734.69993149657159</v>
      </c>
      <c r="AR239" s="57">
        <f>IFERROR(IF(SUM($H$42:AR$42)&lt;=($I11*4),($G127-$G137)*AR$42/($I11*4),0),0)</f>
        <v>734.69993149657159</v>
      </c>
      <c r="AS239" s="57">
        <f>IFERROR(IF(SUM($H$42:AS$42)&lt;=($I11*4),($G127-$G137)*AS$42/($I11*4),0),0)</f>
        <v>734.69993149657159</v>
      </c>
      <c r="AT239" s="57">
        <f>IFERROR(IF(SUM($H$42:AT$42)&lt;=($I11*4),($G127-$G137)*AT$42/($I11*4),0),0)</f>
        <v>734.69993149657159</v>
      </c>
      <c r="AU239" s="57">
        <f>IFERROR(IF(SUM($H$42:AU$42)&lt;=($I11*4),($G127-$G137)*AU$42/($I11*4),0),0)</f>
        <v>734.69993149657159</v>
      </c>
      <c r="AV239" s="57">
        <f>IFERROR(IF(SUM($H$42:AV$42)&lt;=($I11*4),($G127-$G137)*AV$42/($I11*4),0),0)</f>
        <v>734.69993149657159</v>
      </c>
      <c r="AW239" s="57">
        <f>IFERROR(IF(SUM($H$42:AW$42)&lt;=($I11*4),($G127-$G137)*AW$42/($I11*4),0),0)</f>
        <v>734.69993149657159</v>
      </c>
      <c r="AX239" s="57">
        <f>IFERROR(IF(SUM($H$42:AX$42)&lt;=($I11*4),($G127-$G137)*AX$42/($I11*4),0),0)</f>
        <v>734.69993149657159</v>
      </c>
      <c r="AY239" s="57">
        <f>IFERROR(IF(SUM($H$42:AY$42)&lt;=($I11*4),($G127-$G137)*AY$42/($I11*4),0),0)</f>
        <v>734.69993149657159</v>
      </c>
      <c r="AZ239" s="57">
        <f>IFERROR(IF(SUM($H$42:AZ$42)&lt;=($I11*4),($G127-$G137)*AZ$42/($I11*4),0),0)</f>
        <v>734.69993149657159</v>
      </c>
      <c r="BA239" s="57">
        <f>IFERROR(IF(SUM($H$42:BA$42)&lt;=($I11*4),($G127-$G137)*BA$42/($I11*4),0),0)</f>
        <v>734.69993149657159</v>
      </c>
      <c r="BB239" s="57">
        <f>IFERROR(IF(SUM($H$42:BB$42)&lt;=($I11*4),($G127-$G137)*BB$42/($I11*4),0),0)</f>
        <v>734.69993149657159</v>
      </c>
      <c r="BC239" s="57">
        <f>IFERROR(IF(SUM($H$42:BC$42)&lt;=($I11*4),($G127-$G137)*BC$42/($I11*4),0),0)</f>
        <v>734.69993149657159</v>
      </c>
      <c r="BD239" s="57">
        <f>IFERROR(IF(SUM($H$42:BD$42)&lt;=($I11*4),($G127-$G137)*BD$42/($I11*4),0),0)</f>
        <v>734.69993149657159</v>
      </c>
      <c r="BE239" s="57">
        <f>IFERROR(IF(SUM($H$42:BE$42)&lt;=($I11*4),($G127-$G137)*BE$42/($I11*4),0),0)</f>
        <v>734.69993149657159</v>
      </c>
      <c r="BF239" s="57">
        <f>IFERROR(IF(SUM($H$42:BF$42)&lt;=($I11*4),($G127-$G137)*BF$42/($I11*4),0),0)</f>
        <v>734.69993149657159</v>
      </c>
      <c r="BG239" s="57">
        <f>IFERROR(IF(SUM($H$42:BG$42)&lt;=($I11*4),($G127-$G137)*BG$42/($I11*4),0),0)</f>
        <v>734.69993149657159</v>
      </c>
      <c r="BH239" s="57">
        <f>IFERROR(IF(SUM($H$42:BH$42)&lt;=($I11*4),($G127-$G137)*BH$42/($I11*4),0),0)</f>
        <v>734.69993149657159</v>
      </c>
      <c r="BI239" s="57">
        <f>IFERROR(IF(SUM($H$42:BI$42)&lt;=($I11*4),($G127-$G137)*BI$42/($I11*4),0),0)</f>
        <v>734.69993149657159</v>
      </c>
      <c r="BJ239" s="57">
        <f>IFERROR(IF(SUM($H$42:BJ$42)&lt;=($I11*4),($G127-$G137)*BJ$42/($I11*4),0),0)</f>
        <v>734.69993149657159</v>
      </c>
      <c r="BK239" s="57">
        <f>IFERROR(IF(SUM($H$42:BK$42)&lt;=($I11*4),($G127-$G137)*BK$42/($I11*4),0),0)</f>
        <v>734.69993149657159</v>
      </c>
      <c r="BL239" s="57">
        <f>IFERROR(IF(SUM($H$42:BL$42)&lt;=($I11*4),($G127-$G137)*BL$42/($I11*4),0),0)</f>
        <v>734.69993149657159</v>
      </c>
      <c r="BM239" s="57">
        <f>IFERROR(IF(SUM($H$42:BM$42)&lt;=($I11*4),($G127-$G137)*BM$42/($I11*4),0),0)</f>
        <v>734.69993149657159</v>
      </c>
      <c r="BN239" s="57">
        <f>IFERROR(IF(SUM($H$42:BN$42)&lt;=($I11*4),($G127-$G137)*BN$42/($I11*4),0),0)</f>
        <v>734.69993149657159</v>
      </c>
      <c r="BO239" s="57">
        <f>IFERROR(IF(SUM($H$42:BO$42)&lt;=($I11*4),($G127-$G137)*BO$42/($I11*4),0),0)</f>
        <v>734.69993149657159</v>
      </c>
      <c r="BP239" s="57">
        <f>IFERROR(IF(SUM($H$42:BP$42)&lt;=($I11*4),($G127-$G137)*BP$42/($I11*4),0),0)</f>
        <v>734.69993149657159</v>
      </c>
      <c r="BQ239" s="57">
        <f>IFERROR(IF(SUM($H$42:BQ$42)&lt;=($I11*4),($G127-$G137)*BQ$42/($I11*4),0),0)</f>
        <v>734.69993149657159</v>
      </c>
      <c r="BR239" s="57">
        <f>IFERROR(IF(SUM($H$42:BR$42)&lt;=($I11*4),($G127-$G137)*BR$42/($I11*4),0),0)</f>
        <v>734.69993149657159</v>
      </c>
      <c r="BS239" s="57">
        <f>IFERROR(IF(SUM($H$42:BS$42)&lt;=($I11*4),($G127-$G137)*BS$42/($I11*4),0),0)</f>
        <v>734.69993149657159</v>
      </c>
      <c r="BT239" s="57">
        <f>IFERROR(IF(SUM($H$42:BT$42)&lt;=($I11*4),($G127-$G137)*BT$42/($I11*4),0),0)</f>
        <v>734.69993149657159</v>
      </c>
      <c r="BU239" s="57">
        <f>IFERROR(IF(SUM($H$42:BU$42)&lt;=($I11*4),($G127-$G137)*BU$42/($I11*4),0),0)</f>
        <v>734.69993149657159</v>
      </c>
      <c r="BV239" s="57">
        <f>IFERROR(IF(SUM($H$42:BV$42)&lt;=($I11*4),($G127-$G137)*BV$42/($I11*4),0),0)</f>
        <v>734.69993149657159</v>
      </c>
      <c r="BW239" s="57">
        <f>IFERROR(IF(SUM($H$42:BW$42)&lt;=($I11*4),($G127-$G137)*BW$42/($I11*4),0),0)</f>
        <v>734.69993149657159</v>
      </c>
      <c r="BX239" s="57">
        <f>IFERROR(IF(SUM($H$42:BX$42)&lt;=($I11*4),($G127-$G137)*BX$42/($I11*4),0),0)</f>
        <v>734.69993149657159</v>
      </c>
      <c r="BY239" s="57">
        <f>IFERROR(IF(SUM($H$42:BY$42)&lt;=($I11*4),($G127-$G137)*BY$42/($I11*4),0),0)</f>
        <v>734.69993149657159</v>
      </c>
      <c r="BZ239" s="57">
        <f>IFERROR(IF(SUM($H$42:BZ$42)&lt;=($I11*4),($G127-$G137)*BZ$42/($I11*4),0),0)</f>
        <v>734.69993149657159</v>
      </c>
      <c r="CA239" s="57">
        <f>IFERROR(IF(SUM($H$42:CA$42)&lt;=($I11*4),($G127-$G137)*CA$42/($I11*4),0),0)</f>
        <v>734.69993149657159</v>
      </c>
      <c r="CB239" s="57">
        <f>IFERROR(IF(SUM($H$42:CB$42)&lt;=($I11*4),($G127-$G137)*CB$42/($I11*4),0),0)</f>
        <v>734.69993149657159</v>
      </c>
      <c r="CC239" s="57">
        <f>IFERROR(IF(SUM($H$42:CC$42)&lt;=($I11*4),($G127-$G137)*CC$42/($I11*4),0),0)</f>
        <v>734.69993149657159</v>
      </c>
      <c r="CD239" s="57">
        <f>IFERROR(IF(SUM($H$42:CD$42)&lt;=($I11*4),($G127-$G137)*CD$42/($I11*4),0),0)</f>
        <v>734.69993149657159</v>
      </c>
      <c r="CE239" s="57">
        <f>IFERROR(IF(SUM($H$42:CE$42)&lt;=($I11*4),($G127-$G137)*CE$42/($I11*4),0),0)</f>
        <v>734.69993149657159</v>
      </c>
      <c r="CF239" s="57">
        <f>IFERROR(IF(SUM($H$42:CF$42)&lt;=($I11*4),($G127-$G137)*CF$42/($I11*4),0),0)</f>
        <v>734.69993149657159</v>
      </c>
      <c r="CG239" s="57">
        <f>IFERROR(IF(SUM($H$42:CG$42)&lt;=($I11*4),($G127-$G137)*CG$42/($I11*4),0),0)</f>
        <v>734.69993149657159</v>
      </c>
      <c r="CH239" s="57">
        <f>IFERROR(IF(SUM($H$42:CH$42)&lt;=($I11*4),($G127-$G137)*CH$42/($I11*4),0),0)</f>
        <v>734.69993149657159</v>
      </c>
      <c r="CI239" s="57">
        <f>IFERROR(IF(SUM($H$42:CI$42)&lt;=($I11*4),($G127-$G137)*CI$42/($I11*4),0),0)</f>
        <v>734.69993149657159</v>
      </c>
      <c r="CJ239" s="57">
        <f>IFERROR(IF(SUM($H$42:CJ$42)&lt;=($I11*4),($G127-$G137)*CJ$42/($I11*4),0),0)</f>
        <v>734.69993149657159</v>
      </c>
      <c r="CK239" s="57">
        <f>IFERROR(IF(SUM($H$42:CK$42)&lt;=($I11*4),($G127-$G137)*CK$42/($I11*4),0),0)</f>
        <v>734.69993149657159</v>
      </c>
      <c r="CL239" s="57">
        <f>IFERROR(IF(SUM($H$42:CL$42)&lt;=($I11*4),($G127-$G137)*CL$42/($I11*4),0),0)</f>
        <v>734.69993149657159</v>
      </c>
      <c r="CM239" s="57">
        <f>IFERROR(IF(SUM($H$42:CM$42)&lt;=($I11*4),($G127-$G137)*CM$42/($I11*4),0),0)</f>
        <v>734.69993149657159</v>
      </c>
      <c r="CN239" s="57">
        <f>IFERROR(IF(SUM($H$42:CN$42)&lt;=($I11*4),($G127-$G137)*CN$42/($I11*4),0),0)</f>
        <v>734.69993149657159</v>
      </c>
      <c r="CO239" s="57">
        <f>IFERROR(IF(SUM($H$42:CO$42)&lt;=($I11*4),($G127-$G137)*CO$42/($I11*4),0),0)</f>
        <v>734.69993149657159</v>
      </c>
      <c r="CP239" s="57">
        <f>IFERROR(IF(SUM($H$42:CP$42)&lt;=($I11*4),($G127-$G137)*CP$42/($I11*4),0),0)</f>
        <v>734.69993149657159</v>
      </c>
      <c r="CQ239" s="57">
        <f>IFERROR(IF(SUM($H$42:CQ$42)&lt;=($I11*4),($G127-$G137)*CQ$42/($I11*4),0),0)</f>
        <v>734.69993149657159</v>
      </c>
      <c r="CR239" s="57">
        <f>IFERROR(IF(SUM($H$42:CR$42)&lt;=($I11*4),($G127-$G137)*CR$42/($I11*4),0),0)</f>
        <v>734.69993149657159</v>
      </c>
      <c r="CS239" s="57">
        <f>IFERROR(IF(SUM($H$42:CS$42)&lt;=($I11*4),($G127-$G137)*CS$42/($I11*4),0),0)</f>
        <v>734.69993149657159</v>
      </c>
      <c r="CT239" s="57">
        <f>IFERROR(IF(SUM($H$42:CT$42)&lt;=($I11*4),($G127-$G137)*CT$42/($I11*4),0),0)</f>
        <v>734.69993149657159</v>
      </c>
      <c r="CU239" s="57">
        <f>IFERROR(IF(SUM($H$42:CU$42)&lt;=($I11*4),($G127-$G137)*CU$42/($I11*4),0),0)</f>
        <v>734.69993149657159</v>
      </c>
      <c r="CV239" s="57">
        <f>IFERROR(IF(SUM($H$42:CV$42)&lt;=($I11*4),($G127-$G137)*CV$42/($I11*4),0),0)</f>
        <v>734.69993149657159</v>
      </c>
      <c r="CW239" s="57">
        <f>IFERROR(IF(SUM($H$42:CW$42)&lt;=($I11*4),($G127-$G137)*CW$42/($I11*4),0),0)</f>
        <v>734.69993149657159</v>
      </c>
      <c r="CX239" s="57">
        <f>IFERROR(IF(SUM($H$42:CX$42)&lt;=($I11*4),($G127-$G137)*CX$42/($I11*4),0),0)</f>
        <v>734.69993149657159</v>
      </c>
      <c r="CY239" s="57">
        <f>IFERROR(IF(SUM($H$42:CY$42)&lt;=($I11*4),($G127-$G137)*CY$42/($I11*4),0),0)</f>
        <v>734.69993149657159</v>
      </c>
      <c r="CZ239" s="57">
        <f>IFERROR(IF(SUM($H$42:CZ$42)&lt;=($I11*4),($G127-$G137)*CZ$42/($I11*4),0),0)</f>
        <v>734.69993149657159</v>
      </c>
      <c r="DA239" s="57">
        <f>IFERROR(IF(SUM($H$42:DA$42)&lt;=($I11*4),($G127-$G137)*DA$42/($I11*4),0),0)</f>
        <v>734.69993149657159</v>
      </c>
      <c r="DB239" s="57">
        <f>IFERROR(IF(SUM($H$42:DB$42)&lt;=($I11*4),($G127-$G137)*DB$42/($I11*4),0),0)</f>
        <v>734.69993149657159</v>
      </c>
      <c r="DC239" s="57">
        <f>IFERROR(IF(SUM($H$42:DC$42)&lt;=($I11*4),($G127-$G137)*DC$42/($I11*4),0),0)</f>
        <v>0</v>
      </c>
      <c r="DD239" s="57">
        <f>IFERROR(IF(SUM($H$42:DD$42)&lt;=($I11*4),($G127-$G137)*DD$42/($I11*4),0),0)</f>
        <v>0</v>
      </c>
      <c r="DE239" s="57">
        <f>IFERROR(IF(SUM($H$42:DE$42)&lt;=($I11*4),($G127-$G137)*DE$42/($I11*4),0),0)</f>
        <v>0</v>
      </c>
      <c r="DF239" s="57">
        <f>IFERROR(IF(SUM($H$42:DF$42)&lt;=($I11*4),($G127-$G137)*DF$42/($I11*4),0),0)</f>
        <v>0</v>
      </c>
      <c r="DG239" s="57">
        <f>IFERROR(IF(SUM($H$42:DG$42)&lt;=($I11*4),($G127-$G137)*DG$42/($I11*4),0),0)</f>
        <v>0</v>
      </c>
      <c r="DH239" s="57">
        <f>IFERROR(IF(SUM($H$42:DH$42)&lt;=($I11*4),($G127-$G137)*DH$42/($I11*4),0),0)</f>
        <v>0</v>
      </c>
      <c r="DI239" s="57">
        <f>IFERROR(IF(SUM($H$42:DI$42)&lt;=($I11*4),($G127-$G137)*DI$42/($I11*4),0),0)</f>
        <v>0</v>
      </c>
      <c r="DJ239" s="57">
        <f>IFERROR(IF(SUM($H$42:DJ$42)&lt;=($I11*4),($G127-$G137)*DJ$42/($I11*4),0),0)</f>
        <v>0</v>
      </c>
      <c r="DK239" s="57">
        <f>IFERROR(IF(SUM($H$42:DK$42)&lt;=($I11*4),($G127-$G137)*DK$42/($I11*4),0),0)</f>
        <v>0</v>
      </c>
      <c r="DL239" s="57">
        <f>IFERROR(IF(SUM($H$42:DL$42)&lt;=($I11*4),($G127-$G137)*DL$42/($I11*4),0),0)</f>
        <v>0</v>
      </c>
      <c r="DM239" s="57">
        <f>IFERROR(IF(SUM($H$42:DM$42)&lt;=($I11*4),($G127-$G137)*DM$42/($I11*4),0),0)</f>
        <v>0</v>
      </c>
      <c r="DN239" s="57">
        <f>IFERROR(IF(SUM($H$42:DN$42)&lt;=($I11*4),($G127-$G137)*DN$42/($I11*4),0),0)</f>
        <v>0</v>
      </c>
      <c r="DO239" s="57">
        <f>IFERROR(IF(SUM($H$42:DO$42)&lt;=($I11*4),($G127-$G137)*DO$42/($I11*4),0),0)</f>
        <v>0</v>
      </c>
      <c r="DP239" s="57">
        <f>IFERROR(IF(SUM($H$42:DP$42)&lt;=($I11*4),($G127-$G137)*DP$42/($I11*4),0),0)</f>
        <v>0</v>
      </c>
      <c r="DQ239" s="57">
        <f>IFERROR(IF(SUM($H$42:DQ$42)&lt;=($I11*4),($G127-$G137)*DQ$42/($I11*4),0),0)</f>
        <v>0</v>
      </c>
      <c r="DR239" s="57">
        <f>IFERROR(IF(SUM($H$42:DR$42)&lt;=($I11*4),($G127-$G137)*DR$42/($I11*4),0),0)</f>
        <v>0</v>
      </c>
      <c r="DS239" s="57">
        <f>IFERROR(IF(SUM($H$42:DS$42)&lt;=($I11*4),($G127-$G137)*DS$42/($I11*4),0),0)</f>
        <v>0</v>
      </c>
    </row>
    <row r="240" spans="2:123" x14ac:dyDescent="0.3">
      <c r="D240" s="12" t="str">
        <f>D230</f>
        <v>Technological &amp; Service Fee</v>
      </c>
      <c r="F240" s="51" t="str">
        <f>F239</f>
        <v>INR Mn</v>
      </c>
      <c r="G240" s="60">
        <f t="shared" ref="G240:G242" si="236">SUM(H240:DS240)</f>
        <v>0</v>
      </c>
      <c r="H240" s="57">
        <f>IFERROR(IF(SUM($H$42:H$42)&lt;=($I12*4),($G128-$G138)*H$42/($I12*4),0),0)</f>
        <v>0</v>
      </c>
      <c r="I240" s="57">
        <f>IFERROR(IF(SUM($H$42:I$42)&lt;=($I12*4),($G128-$G138)*I$42/($I12*4),0),0)</f>
        <v>0</v>
      </c>
      <c r="J240" s="57">
        <f>IFERROR(IF(SUM($H$42:J$42)&lt;=($I12*4),($G128-$G138)*J$42/($I12*4),0),0)</f>
        <v>0</v>
      </c>
      <c r="K240" s="57">
        <f>IFERROR(IF(SUM($H$42:K$42)&lt;=($I12*4),($G128-$G138)*K$42/($I12*4),0),0)</f>
        <v>0</v>
      </c>
      <c r="L240" s="57">
        <f>IFERROR(IF(SUM($H$42:L$42)&lt;=($I12*4),($G128-$G138)*L$42/($I12*4),0),0)</f>
        <v>0</v>
      </c>
      <c r="M240" s="57">
        <f>IFERROR(IF(SUM($H$42:M$42)&lt;=($I12*4),($G128-$G138)*M$42/($I12*4),0),0)</f>
        <v>0</v>
      </c>
      <c r="N240" s="57">
        <f>IFERROR(IF(SUM($H$42:N$42)&lt;=($I12*4),($G128-$G138)*N$42/($I12*4),0),0)</f>
        <v>0</v>
      </c>
      <c r="O240" s="57">
        <f>IFERROR(IF(SUM($H$42:O$42)&lt;=($I12*4),($G128-$G138)*O$42/($I12*4),0),0)</f>
        <v>0</v>
      </c>
      <c r="P240" s="57">
        <f>IFERROR(IF(SUM($H$42:P$42)&lt;=($I12*4),($G128-$G138)*P$42/($I12*4),0),0)</f>
        <v>0</v>
      </c>
      <c r="Q240" s="57">
        <f>IFERROR(IF(SUM($H$42:Q$42)&lt;=($I12*4),($G128-$G138)*Q$42/($I12*4),0),0)</f>
        <v>0</v>
      </c>
      <c r="R240" s="57">
        <f>IFERROR(IF(SUM($H$42:R$42)&lt;=($I12*4),($G128-$G138)*R$42/($I12*4),0),0)</f>
        <v>0</v>
      </c>
      <c r="S240" s="57">
        <f>IFERROR(IF(SUM($H$42:S$42)&lt;=($I12*4),($G128-$G138)*S$42/($I12*4),0),0)</f>
        <v>0</v>
      </c>
      <c r="T240" s="57">
        <f>IFERROR(IF(SUM($H$42:T$42)&lt;=($I12*4),($G128-$G138)*T$42/($I12*4),0),0)</f>
        <v>0</v>
      </c>
      <c r="U240" s="57">
        <f>IFERROR(IF(SUM($H$42:U$42)&lt;=($I12*4),($G128-$G138)*U$42/($I12*4),0),0)</f>
        <v>0</v>
      </c>
      <c r="V240" s="57">
        <f>IFERROR(IF(SUM($H$42:V$42)&lt;=($I12*4),($G128-$G138)*V$42/($I12*4),0),0)</f>
        <v>0</v>
      </c>
      <c r="W240" s="57">
        <f>IFERROR(IF(SUM($H$42:W$42)&lt;=($I12*4),($G128-$G138)*W$42/($I12*4),0),0)</f>
        <v>0</v>
      </c>
      <c r="X240" s="57">
        <f>IFERROR(IF(SUM($H$42:X$42)&lt;=($I12*4),($G128-$G138)*X$42/($I12*4),0),0)</f>
        <v>0</v>
      </c>
      <c r="Y240" s="57">
        <f>IFERROR(IF(SUM($H$42:Y$42)&lt;=($I12*4),($G128-$G138)*Y$42/($I12*4),0),0)</f>
        <v>0</v>
      </c>
      <c r="Z240" s="57">
        <f>IFERROR(IF(SUM($H$42:Z$42)&lt;=($I12*4),($G128-$G138)*Z$42/($I12*4),0),0)</f>
        <v>0</v>
      </c>
      <c r="AA240" s="57">
        <f>IFERROR(IF(SUM($H$42:AA$42)&lt;=($I12*4),($G128-$G138)*AA$42/($I12*4),0),0)</f>
        <v>0</v>
      </c>
      <c r="AB240" s="57">
        <f>IFERROR(IF(SUM($H$42:AB$42)&lt;=($I12*4),($G128-$G138)*AB$42/($I12*4),0),0)</f>
        <v>0</v>
      </c>
      <c r="AC240" s="57">
        <f>IFERROR(IF(SUM($H$42:AC$42)&lt;=($I12*4),($G128-$G138)*AC$42/($I12*4),0),0)</f>
        <v>0</v>
      </c>
      <c r="AD240" s="57">
        <f>IFERROR(IF(SUM($H$42:AD$42)&lt;=($I12*4),($G128-$G138)*AD$42/($I12*4),0),0)</f>
        <v>0</v>
      </c>
      <c r="AE240" s="57">
        <f>IFERROR(IF(SUM($H$42:AE$42)&lt;=($I12*4),($G128-$G138)*AE$42/($I12*4),0),0)</f>
        <v>0</v>
      </c>
      <c r="AF240" s="57">
        <f>IFERROR(IF(SUM($H$42:AF$42)&lt;=($I12*4),($G128-$G138)*AF$42/($I12*4),0),0)</f>
        <v>0</v>
      </c>
      <c r="AG240" s="57">
        <f>IFERROR(IF(SUM($H$42:AG$42)&lt;=($I12*4),($G128-$G138)*AG$42/($I12*4),0),0)</f>
        <v>0</v>
      </c>
      <c r="AH240" s="57">
        <f>IFERROR(IF(SUM($H$42:AH$42)&lt;=($I12*4),($G128-$G138)*AH$42/($I12*4),0),0)</f>
        <v>0</v>
      </c>
      <c r="AI240" s="57">
        <f>IFERROR(IF(SUM($H$42:AI$42)&lt;=($I12*4),($G128-$G138)*AI$42/($I12*4),0),0)</f>
        <v>0</v>
      </c>
      <c r="AJ240" s="57">
        <f>IFERROR(IF(SUM($H$42:AJ$42)&lt;=($I12*4),($G128-$G138)*AJ$42/($I12*4),0),0)</f>
        <v>0</v>
      </c>
      <c r="AK240" s="57">
        <f>IFERROR(IF(SUM($H$42:AK$42)&lt;=($I12*4),($G128-$G138)*AK$42/($I12*4),0),0)</f>
        <v>0</v>
      </c>
      <c r="AL240" s="57">
        <f>IFERROR(IF(SUM($H$42:AL$42)&lt;=($I12*4),($G128-$G138)*AL$42/($I12*4),0),0)</f>
        <v>0</v>
      </c>
      <c r="AM240" s="57">
        <f>IFERROR(IF(SUM($H$42:AM$42)&lt;=($I12*4),($G128-$G138)*AM$42/($I12*4),0),0)</f>
        <v>0</v>
      </c>
      <c r="AN240" s="57">
        <f>IFERROR(IF(SUM($H$42:AN$42)&lt;=($I12*4),($G128-$G138)*AN$42/($I12*4),0),0)</f>
        <v>0</v>
      </c>
      <c r="AO240" s="57">
        <f>IFERROR(IF(SUM($H$42:AO$42)&lt;=($I12*4),($G128-$G138)*AO$42/($I12*4),0),0)</f>
        <v>0</v>
      </c>
      <c r="AP240" s="57">
        <f>IFERROR(IF(SUM($H$42:AP$42)&lt;=($I12*4),($G128-$G138)*AP$42/($I12*4),0),0)</f>
        <v>0</v>
      </c>
      <c r="AQ240" s="57">
        <f>IFERROR(IF(SUM($H$42:AQ$42)&lt;=($I12*4),($G128-$G138)*AQ$42/($I12*4),0),0)</f>
        <v>0</v>
      </c>
      <c r="AR240" s="57">
        <f>IFERROR(IF(SUM($H$42:AR$42)&lt;=($I12*4),($G128-$G138)*AR$42/($I12*4),0),0)</f>
        <v>0</v>
      </c>
      <c r="AS240" s="57">
        <f>IFERROR(IF(SUM($H$42:AS$42)&lt;=($I12*4),($G128-$G138)*AS$42/($I12*4),0),0)</f>
        <v>0</v>
      </c>
      <c r="AT240" s="57">
        <f>IFERROR(IF(SUM($H$42:AT$42)&lt;=($I12*4),($G128-$G138)*AT$42/($I12*4),0),0)</f>
        <v>0</v>
      </c>
      <c r="AU240" s="57">
        <f>IFERROR(IF(SUM($H$42:AU$42)&lt;=($I12*4),($G128-$G138)*AU$42/($I12*4),0),0)</f>
        <v>0</v>
      </c>
      <c r="AV240" s="57">
        <f>IFERROR(IF(SUM($H$42:AV$42)&lt;=($I12*4),($G128-$G138)*AV$42/($I12*4),0),0)</f>
        <v>0</v>
      </c>
      <c r="AW240" s="57">
        <f>IFERROR(IF(SUM($H$42:AW$42)&lt;=($I12*4),($G128-$G138)*AW$42/($I12*4),0),0)</f>
        <v>0</v>
      </c>
      <c r="AX240" s="57">
        <f>IFERROR(IF(SUM($H$42:AX$42)&lt;=($I12*4),($G128-$G138)*AX$42/($I12*4),0),0)</f>
        <v>0</v>
      </c>
      <c r="AY240" s="57">
        <f>IFERROR(IF(SUM($H$42:AY$42)&lt;=($I12*4),($G128-$G138)*AY$42/($I12*4),0),0)</f>
        <v>0</v>
      </c>
      <c r="AZ240" s="57">
        <f>IFERROR(IF(SUM($H$42:AZ$42)&lt;=($I12*4),($G128-$G138)*AZ$42/($I12*4),0),0)</f>
        <v>0</v>
      </c>
      <c r="BA240" s="57">
        <f>IFERROR(IF(SUM($H$42:BA$42)&lt;=($I12*4),($G128-$G138)*BA$42/($I12*4),0),0)</f>
        <v>0</v>
      </c>
      <c r="BB240" s="57">
        <f>IFERROR(IF(SUM($H$42:BB$42)&lt;=($I12*4),($G128-$G138)*BB$42/($I12*4),0),0)</f>
        <v>0</v>
      </c>
      <c r="BC240" s="57">
        <f>IFERROR(IF(SUM($H$42:BC$42)&lt;=($I12*4),($G128-$G138)*BC$42/($I12*4),0),0)</f>
        <v>0</v>
      </c>
      <c r="BD240" s="57">
        <f>IFERROR(IF(SUM($H$42:BD$42)&lt;=($I12*4),($G128-$G138)*BD$42/($I12*4),0),0)</f>
        <v>0</v>
      </c>
      <c r="BE240" s="57">
        <f>IFERROR(IF(SUM($H$42:BE$42)&lt;=($I12*4),($G128-$G138)*BE$42/($I12*4),0),0)</f>
        <v>0</v>
      </c>
      <c r="BF240" s="57">
        <f>IFERROR(IF(SUM($H$42:BF$42)&lt;=($I12*4),($G128-$G138)*BF$42/($I12*4),0),0)</f>
        <v>0</v>
      </c>
      <c r="BG240" s="57">
        <f>IFERROR(IF(SUM($H$42:BG$42)&lt;=($I12*4),($G128-$G138)*BG$42/($I12*4),0),0)</f>
        <v>0</v>
      </c>
      <c r="BH240" s="57">
        <f>IFERROR(IF(SUM($H$42:BH$42)&lt;=($I12*4),($G128-$G138)*BH$42/($I12*4),0),0)</f>
        <v>0</v>
      </c>
      <c r="BI240" s="57">
        <f>IFERROR(IF(SUM($H$42:BI$42)&lt;=($I12*4),($G128-$G138)*BI$42/($I12*4),0),0)</f>
        <v>0</v>
      </c>
      <c r="BJ240" s="57">
        <f>IFERROR(IF(SUM($H$42:BJ$42)&lt;=($I12*4),($G128-$G138)*BJ$42/($I12*4),0),0)</f>
        <v>0</v>
      </c>
      <c r="BK240" s="57">
        <f>IFERROR(IF(SUM($H$42:BK$42)&lt;=($I12*4),($G128-$G138)*BK$42/($I12*4),0),0)</f>
        <v>0</v>
      </c>
      <c r="BL240" s="57">
        <f>IFERROR(IF(SUM($H$42:BL$42)&lt;=($I12*4),($G128-$G138)*BL$42/($I12*4),0),0)</f>
        <v>0</v>
      </c>
      <c r="BM240" s="57">
        <f>IFERROR(IF(SUM($H$42:BM$42)&lt;=($I12*4),($G128-$G138)*BM$42/($I12*4),0),0)</f>
        <v>0</v>
      </c>
      <c r="BN240" s="57">
        <f>IFERROR(IF(SUM($H$42:BN$42)&lt;=($I12*4),($G128-$G138)*BN$42/($I12*4),0),0)</f>
        <v>0</v>
      </c>
      <c r="BO240" s="57">
        <f>IFERROR(IF(SUM($H$42:BO$42)&lt;=($I12*4),($G128-$G138)*BO$42/($I12*4),0),0)</f>
        <v>0</v>
      </c>
      <c r="BP240" s="57">
        <f>IFERROR(IF(SUM($H$42:BP$42)&lt;=($I12*4),($G128-$G138)*BP$42/($I12*4),0),0)</f>
        <v>0</v>
      </c>
      <c r="BQ240" s="57">
        <f>IFERROR(IF(SUM($H$42:BQ$42)&lt;=($I12*4),($G128-$G138)*BQ$42/($I12*4),0),0)</f>
        <v>0</v>
      </c>
      <c r="BR240" s="57">
        <f>IFERROR(IF(SUM($H$42:BR$42)&lt;=($I12*4),($G128-$G138)*BR$42/($I12*4),0),0)</f>
        <v>0</v>
      </c>
      <c r="BS240" s="57">
        <f>IFERROR(IF(SUM($H$42:BS$42)&lt;=($I12*4),($G128-$G138)*BS$42/($I12*4),0),0)</f>
        <v>0</v>
      </c>
      <c r="BT240" s="57">
        <f>IFERROR(IF(SUM($H$42:BT$42)&lt;=($I12*4),($G128-$G138)*BT$42/($I12*4),0),0)</f>
        <v>0</v>
      </c>
      <c r="BU240" s="57">
        <f>IFERROR(IF(SUM($H$42:BU$42)&lt;=($I12*4),($G128-$G138)*BU$42/($I12*4),0),0)</f>
        <v>0</v>
      </c>
      <c r="BV240" s="57">
        <f>IFERROR(IF(SUM($H$42:BV$42)&lt;=($I12*4),($G128-$G138)*BV$42/($I12*4),0),0)</f>
        <v>0</v>
      </c>
      <c r="BW240" s="57">
        <f>IFERROR(IF(SUM($H$42:BW$42)&lt;=($I12*4),($G128-$G138)*BW$42/($I12*4),0),0)</f>
        <v>0</v>
      </c>
      <c r="BX240" s="57">
        <f>IFERROR(IF(SUM($H$42:BX$42)&lt;=($I12*4),($G128-$G138)*BX$42/($I12*4),0),0)</f>
        <v>0</v>
      </c>
      <c r="BY240" s="57">
        <f>IFERROR(IF(SUM($H$42:BY$42)&lt;=($I12*4),($G128-$G138)*BY$42/($I12*4),0),0)</f>
        <v>0</v>
      </c>
      <c r="BZ240" s="57">
        <f>IFERROR(IF(SUM($H$42:BZ$42)&lt;=($I12*4),($G128-$G138)*BZ$42/($I12*4),0),0)</f>
        <v>0</v>
      </c>
      <c r="CA240" s="57">
        <f>IFERROR(IF(SUM($H$42:CA$42)&lt;=($I12*4),($G128-$G138)*CA$42/($I12*4),0),0)</f>
        <v>0</v>
      </c>
      <c r="CB240" s="57">
        <f>IFERROR(IF(SUM($H$42:CB$42)&lt;=($I12*4),($G128-$G138)*CB$42/($I12*4),0),0)</f>
        <v>0</v>
      </c>
      <c r="CC240" s="57">
        <f>IFERROR(IF(SUM($H$42:CC$42)&lt;=($I12*4),($G128-$G138)*CC$42/($I12*4),0),0)</f>
        <v>0</v>
      </c>
      <c r="CD240" s="57">
        <f>IFERROR(IF(SUM($H$42:CD$42)&lt;=($I12*4),($G128-$G138)*CD$42/($I12*4),0),0)</f>
        <v>0</v>
      </c>
      <c r="CE240" s="57">
        <f>IFERROR(IF(SUM($H$42:CE$42)&lt;=($I12*4),($G128-$G138)*CE$42/($I12*4),0),0)</f>
        <v>0</v>
      </c>
      <c r="CF240" s="57">
        <f>IFERROR(IF(SUM($H$42:CF$42)&lt;=($I12*4),($G128-$G138)*CF$42/($I12*4),0),0)</f>
        <v>0</v>
      </c>
      <c r="CG240" s="57">
        <f>IFERROR(IF(SUM($H$42:CG$42)&lt;=($I12*4),($G128-$G138)*CG$42/($I12*4),0),0)</f>
        <v>0</v>
      </c>
      <c r="CH240" s="57">
        <f>IFERROR(IF(SUM($H$42:CH$42)&lt;=($I12*4),($G128-$G138)*CH$42/($I12*4),0),0)</f>
        <v>0</v>
      </c>
      <c r="CI240" s="57">
        <f>IFERROR(IF(SUM($H$42:CI$42)&lt;=($I12*4),($G128-$G138)*CI$42/($I12*4),0),0)</f>
        <v>0</v>
      </c>
      <c r="CJ240" s="57">
        <f>IFERROR(IF(SUM($H$42:CJ$42)&lt;=($I12*4),($G128-$G138)*CJ$42/($I12*4),0),0)</f>
        <v>0</v>
      </c>
      <c r="CK240" s="57">
        <f>IFERROR(IF(SUM($H$42:CK$42)&lt;=($I12*4),($G128-$G138)*CK$42/($I12*4),0),0)</f>
        <v>0</v>
      </c>
      <c r="CL240" s="57">
        <f>IFERROR(IF(SUM($H$42:CL$42)&lt;=($I12*4),($G128-$G138)*CL$42/($I12*4),0),0)</f>
        <v>0</v>
      </c>
      <c r="CM240" s="57">
        <f>IFERROR(IF(SUM($H$42:CM$42)&lt;=($I12*4),($G128-$G138)*CM$42/($I12*4),0),0)</f>
        <v>0</v>
      </c>
      <c r="CN240" s="57">
        <f>IFERROR(IF(SUM($H$42:CN$42)&lt;=($I12*4),($G128-$G138)*CN$42/($I12*4),0),0)</f>
        <v>0</v>
      </c>
      <c r="CO240" s="57">
        <f>IFERROR(IF(SUM($H$42:CO$42)&lt;=($I12*4),($G128-$G138)*CO$42/($I12*4),0),0)</f>
        <v>0</v>
      </c>
      <c r="CP240" s="57">
        <f>IFERROR(IF(SUM($H$42:CP$42)&lt;=($I12*4),($G128-$G138)*CP$42/($I12*4),0),0)</f>
        <v>0</v>
      </c>
      <c r="CQ240" s="57">
        <f>IFERROR(IF(SUM($H$42:CQ$42)&lt;=($I12*4),($G128-$G138)*CQ$42/($I12*4),0),0)</f>
        <v>0</v>
      </c>
      <c r="CR240" s="57">
        <f>IFERROR(IF(SUM($H$42:CR$42)&lt;=($I12*4),($G128-$G138)*CR$42/($I12*4),0),0)</f>
        <v>0</v>
      </c>
      <c r="CS240" s="57">
        <f>IFERROR(IF(SUM($H$42:CS$42)&lt;=($I12*4),($G128-$G138)*CS$42/($I12*4),0),0)</f>
        <v>0</v>
      </c>
      <c r="CT240" s="57">
        <f>IFERROR(IF(SUM($H$42:CT$42)&lt;=($I12*4),($G128-$G138)*CT$42/($I12*4),0),0)</f>
        <v>0</v>
      </c>
      <c r="CU240" s="57">
        <f>IFERROR(IF(SUM($H$42:CU$42)&lt;=($I12*4),($G128-$G138)*CU$42/($I12*4),0),0)</f>
        <v>0</v>
      </c>
      <c r="CV240" s="57">
        <f>IFERROR(IF(SUM($H$42:CV$42)&lt;=($I12*4),($G128-$G138)*CV$42/($I12*4),0),0)</f>
        <v>0</v>
      </c>
      <c r="CW240" s="57">
        <f>IFERROR(IF(SUM($H$42:CW$42)&lt;=($I12*4),($G128-$G138)*CW$42/($I12*4),0),0)</f>
        <v>0</v>
      </c>
      <c r="CX240" s="57">
        <f>IFERROR(IF(SUM($H$42:CX$42)&lt;=($I12*4),($G128-$G138)*CX$42/($I12*4),0),0)</f>
        <v>0</v>
      </c>
      <c r="CY240" s="57">
        <f>IFERROR(IF(SUM($H$42:CY$42)&lt;=($I12*4),($G128-$G138)*CY$42/($I12*4),0),0)</f>
        <v>0</v>
      </c>
      <c r="CZ240" s="57">
        <f>IFERROR(IF(SUM($H$42:CZ$42)&lt;=($I12*4),($G128-$G138)*CZ$42/($I12*4),0),0)</f>
        <v>0</v>
      </c>
      <c r="DA240" s="57">
        <f>IFERROR(IF(SUM($H$42:DA$42)&lt;=($I12*4),($G128-$G138)*DA$42/($I12*4),0),0)</f>
        <v>0</v>
      </c>
      <c r="DB240" s="57">
        <f>IFERROR(IF(SUM($H$42:DB$42)&lt;=($I12*4),($G128-$G138)*DB$42/($I12*4),0),0)</f>
        <v>0</v>
      </c>
      <c r="DC240" s="57">
        <f>IFERROR(IF(SUM($H$42:DC$42)&lt;=($I12*4),($G128-$G138)*DC$42/($I12*4),0),0)</f>
        <v>0</v>
      </c>
      <c r="DD240" s="57">
        <f>IFERROR(IF(SUM($H$42:DD$42)&lt;=($I12*4),($G128-$G138)*DD$42/($I12*4),0),0)</f>
        <v>0</v>
      </c>
      <c r="DE240" s="57">
        <f>IFERROR(IF(SUM($H$42:DE$42)&lt;=($I12*4),($G128-$G138)*DE$42/($I12*4),0),0)</f>
        <v>0</v>
      </c>
      <c r="DF240" s="57">
        <f>IFERROR(IF(SUM($H$42:DF$42)&lt;=($I12*4),($G128-$G138)*DF$42/($I12*4),0),0)</f>
        <v>0</v>
      </c>
      <c r="DG240" s="57">
        <f>IFERROR(IF(SUM($H$42:DG$42)&lt;=($I12*4),($G128-$G138)*DG$42/($I12*4),0),0)</f>
        <v>0</v>
      </c>
      <c r="DH240" s="57">
        <f>IFERROR(IF(SUM($H$42:DH$42)&lt;=($I12*4),($G128-$G138)*DH$42/($I12*4),0),0)</f>
        <v>0</v>
      </c>
      <c r="DI240" s="57">
        <f>IFERROR(IF(SUM($H$42:DI$42)&lt;=($I12*4),($G128-$G138)*DI$42/($I12*4),0),0)</f>
        <v>0</v>
      </c>
      <c r="DJ240" s="57">
        <f>IFERROR(IF(SUM($H$42:DJ$42)&lt;=($I12*4),($G128-$G138)*DJ$42/($I12*4),0),0)</f>
        <v>0</v>
      </c>
      <c r="DK240" s="57">
        <f>IFERROR(IF(SUM($H$42:DK$42)&lt;=($I12*4),($G128-$G138)*DK$42/($I12*4),0),0)</f>
        <v>0</v>
      </c>
      <c r="DL240" s="57">
        <f>IFERROR(IF(SUM($H$42:DL$42)&lt;=($I12*4),($G128-$G138)*DL$42/($I12*4),0),0)</f>
        <v>0</v>
      </c>
      <c r="DM240" s="57">
        <f>IFERROR(IF(SUM($H$42:DM$42)&lt;=($I12*4),($G128-$G138)*DM$42/($I12*4),0),0)</f>
        <v>0</v>
      </c>
      <c r="DN240" s="57">
        <f>IFERROR(IF(SUM($H$42:DN$42)&lt;=($I12*4),($G128-$G138)*DN$42/($I12*4),0),0)</f>
        <v>0</v>
      </c>
      <c r="DO240" s="57">
        <f>IFERROR(IF(SUM($H$42:DO$42)&lt;=($I12*4),($G128-$G138)*DO$42/($I12*4),0),0)</f>
        <v>0</v>
      </c>
      <c r="DP240" s="57">
        <f>IFERROR(IF(SUM($H$42:DP$42)&lt;=($I12*4),($G128-$G138)*DP$42/($I12*4),0),0)</f>
        <v>0</v>
      </c>
      <c r="DQ240" s="57">
        <f>IFERROR(IF(SUM($H$42:DQ$42)&lt;=($I12*4),($G128-$G138)*DQ$42/($I12*4),0),0)</f>
        <v>0</v>
      </c>
      <c r="DR240" s="57">
        <f>IFERROR(IF(SUM($H$42:DR$42)&lt;=($I12*4),($G128-$G138)*DR$42/($I12*4),0),0)</f>
        <v>0</v>
      </c>
      <c r="DS240" s="57">
        <f>IFERROR(IF(SUM($H$42:DS$42)&lt;=($I12*4),($G128-$G138)*DS$42/($I12*4),0),0)</f>
        <v>0</v>
      </c>
    </row>
    <row r="241" spans="2:123" x14ac:dyDescent="0.3">
      <c r="D241" s="12" t="str">
        <f>D231</f>
        <v>Building</v>
      </c>
      <c r="F241" s="51" t="str">
        <f t="shared" ref="F241:F244" si="237">F240</f>
        <v>INR Mn</v>
      </c>
      <c r="G241" s="60">
        <f t="shared" si="236"/>
        <v>2659.1751251928181</v>
      </c>
      <c r="H241" s="57">
        <f>IFERROR(IF(SUM($H$42:H$42)&lt;=($I13*4),($G129-$G139)*H$42/($I13*4),0),0)</f>
        <v>0</v>
      </c>
      <c r="I241" s="57">
        <f>IFERROR(IF(SUM($H$42:I$42)&lt;=($I13*4),($G129-$G139)*I$42/($I13*4),0),0)</f>
        <v>0</v>
      </c>
      <c r="J241" s="57">
        <f>IFERROR(IF(SUM($H$42:J$42)&lt;=($I13*4),($G129-$G139)*J$42/($I13*4),0),0)</f>
        <v>0</v>
      </c>
      <c r="K241" s="57">
        <f>IFERROR(IF(SUM($H$42:K$42)&lt;=($I13*4),($G129-$G139)*K$42/($I13*4),0),0)</f>
        <v>0</v>
      </c>
      <c r="L241" s="57">
        <f>IFERROR(IF(SUM($H$42:L$42)&lt;=($I13*4),($G129-$G139)*L$42/($I13*4),0),0)</f>
        <v>0</v>
      </c>
      <c r="M241" s="57">
        <f>IFERROR(IF(SUM($H$42:M$42)&lt;=($I13*4),($G129-$G139)*M$42/($I13*4),0),0)</f>
        <v>0</v>
      </c>
      <c r="N241" s="57">
        <f>IFERROR(IF(SUM($H$42:N$42)&lt;=($I13*4),($G129-$G139)*N$42/($I13*4),0),0)</f>
        <v>0</v>
      </c>
      <c r="O241" s="57">
        <f>IFERROR(IF(SUM($H$42:O$42)&lt;=($I13*4),($G129-$G139)*O$42/($I13*4),0),0)</f>
        <v>0</v>
      </c>
      <c r="P241" s="57">
        <f>IFERROR(IF(SUM($H$42:P$42)&lt;=($I13*4),($G129-$G139)*P$42/($I13*4),0),0)</f>
        <v>0</v>
      </c>
      <c r="Q241" s="57">
        <f>IFERROR(IF(SUM($H$42:Q$42)&lt;=($I13*4),($G129-$G139)*Q$42/($I13*4),0),0)</f>
        <v>0</v>
      </c>
      <c r="R241" s="57">
        <f>IFERROR(IF(SUM($H$42:R$42)&lt;=($I13*4),($G129-$G139)*R$42/($I13*4),0),0)</f>
        <v>0</v>
      </c>
      <c r="S241" s="57">
        <f>IFERROR(IF(SUM($H$42:S$42)&lt;=($I13*4),($G129-$G139)*S$42/($I13*4),0),0)</f>
        <v>0</v>
      </c>
      <c r="T241" s="57">
        <f>IFERROR(IF(SUM($H$42:T$42)&lt;=($I13*4),($G129-$G139)*T$42/($I13*4),0),0)</f>
        <v>0</v>
      </c>
      <c r="U241" s="57">
        <f>IFERROR(IF(SUM($H$42:U$42)&lt;=($I13*4),($G129-$G139)*U$42/($I13*4),0),0)</f>
        <v>0</v>
      </c>
      <c r="V241" s="57">
        <f>IFERROR(IF(SUM($H$42:V$42)&lt;=($I13*4),($G129-$G139)*V$42/($I13*4),0),0)</f>
        <v>0</v>
      </c>
      <c r="W241" s="57">
        <f>IFERROR(IF(SUM($H$42:W$42)&lt;=($I13*4),($G129-$G139)*W$42/($I13*4),0),0)</f>
        <v>0</v>
      </c>
      <c r="X241" s="57">
        <f>IFERROR(IF(SUM($H$42:X$42)&lt;=($I13*4),($G129-$G139)*X$42/($I13*4),0),0)</f>
        <v>0</v>
      </c>
      <c r="Y241" s="57">
        <f>IFERROR(IF(SUM($H$42:Y$42)&lt;=($I13*4),($G129-$G139)*Y$42/($I13*4),0),0)</f>
        <v>0</v>
      </c>
      <c r="Z241" s="57">
        <f>IFERROR(IF(SUM($H$42:Z$42)&lt;=($I13*4),($G129-$G139)*Z$42/($I13*4),0),0)</f>
        <v>0</v>
      </c>
      <c r="AA241" s="57">
        <f>IFERROR(IF(SUM($H$42:AA$42)&lt;=($I13*4),($G129-$G139)*AA$42/($I13*4),0),0)</f>
        <v>27.414176548379537</v>
      </c>
      <c r="AB241" s="57">
        <f>IFERROR(IF(SUM($H$42:AB$42)&lt;=($I13*4),($G129-$G139)*AB$42/($I13*4),0),0)</f>
        <v>27.414176548379537</v>
      </c>
      <c r="AC241" s="57">
        <f>IFERROR(IF(SUM($H$42:AC$42)&lt;=($I13*4),($G129-$G139)*AC$42/($I13*4),0),0)</f>
        <v>27.414176548379537</v>
      </c>
      <c r="AD241" s="57">
        <f>IFERROR(IF(SUM($H$42:AD$42)&lt;=($I13*4),($G129-$G139)*AD$42/($I13*4),0),0)</f>
        <v>27.414176548379537</v>
      </c>
      <c r="AE241" s="57">
        <f>IFERROR(IF(SUM($H$42:AE$42)&lt;=($I13*4),($G129-$G139)*AE$42/($I13*4),0),0)</f>
        <v>27.414176548379537</v>
      </c>
      <c r="AF241" s="57">
        <f>IFERROR(IF(SUM($H$42:AF$42)&lt;=($I13*4),($G129-$G139)*AF$42/($I13*4),0),0)</f>
        <v>27.414176548379537</v>
      </c>
      <c r="AG241" s="57">
        <f>IFERROR(IF(SUM($H$42:AG$42)&lt;=($I13*4),($G129-$G139)*AG$42/($I13*4),0),0)</f>
        <v>27.414176548379537</v>
      </c>
      <c r="AH241" s="57">
        <f>IFERROR(IF(SUM($H$42:AH$42)&lt;=($I13*4),($G129-$G139)*AH$42/($I13*4),0),0)</f>
        <v>27.414176548379537</v>
      </c>
      <c r="AI241" s="57">
        <f>IFERROR(IF(SUM($H$42:AI$42)&lt;=($I13*4),($G129-$G139)*AI$42/($I13*4),0),0)</f>
        <v>27.414176548379537</v>
      </c>
      <c r="AJ241" s="57">
        <f>IFERROR(IF(SUM($H$42:AJ$42)&lt;=($I13*4),($G129-$G139)*AJ$42/($I13*4),0),0)</f>
        <v>27.414176548379537</v>
      </c>
      <c r="AK241" s="57">
        <f>IFERROR(IF(SUM($H$42:AK$42)&lt;=($I13*4),($G129-$G139)*AK$42/($I13*4),0),0)</f>
        <v>27.414176548379537</v>
      </c>
      <c r="AL241" s="57">
        <f>IFERROR(IF(SUM($H$42:AL$42)&lt;=($I13*4),($G129-$G139)*AL$42/($I13*4),0),0)</f>
        <v>27.414176548379537</v>
      </c>
      <c r="AM241" s="57">
        <f>IFERROR(IF(SUM($H$42:AM$42)&lt;=($I13*4),($G129-$G139)*AM$42/($I13*4),0),0)</f>
        <v>27.414176548379537</v>
      </c>
      <c r="AN241" s="57">
        <f>IFERROR(IF(SUM($H$42:AN$42)&lt;=($I13*4),($G129-$G139)*AN$42/($I13*4),0),0)</f>
        <v>27.414176548379537</v>
      </c>
      <c r="AO241" s="57">
        <f>IFERROR(IF(SUM($H$42:AO$42)&lt;=($I13*4),($G129-$G139)*AO$42/($I13*4),0),0)</f>
        <v>27.414176548379537</v>
      </c>
      <c r="AP241" s="57">
        <f>IFERROR(IF(SUM($H$42:AP$42)&lt;=($I13*4),($G129-$G139)*AP$42/($I13*4),0),0)</f>
        <v>27.414176548379537</v>
      </c>
      <c r="AQ241" s="57">
        <f>IFERROR(IF(SUM($H$42:AQ$42)&lt;=($I13*4),($G129-$G139)*AQ$42/($I13*4),0),0)</f>
        <v>27.414176548379537</v>
      </c>
      <c r="AR241" s="57">
        <f>IFERROR(IF(SUM($H$42:AR$42)&lt;=($I13*4),($G129-$G139)*AR$42/($I13*4),0),0)</f>
        <v>27.414176548379537</v>
      </c>
      <c r="AS241" s="57">
        <f>IFERROR(IF(SUM($H$42:AS$42)&lt;=($I13*4),($G129-$G139)*AS$42/($I13*4),0),0)</f>
        <v>27.414176548379537</v>
      </c>
      <c r="AT241" s="57">
        <f>IFERROR(IF(SUM($H$42:AT$42)&lt;=($I13*4),($G129-$G139)*AT$42/($I13*4),0),0)</f>
        <v>27.414176548379537</v>
      </c>
      <c r="AU241" s="57">
        <f>IFERROR(IF(SUM($H$42:AU$42)&lt;=($I13*4),($G129-$G139)*AU$42/($I13*4),0),0)</f>
        <v>27.414176548379537</v>
      </c>
      <c r="AV241" s="57">
        <f>IFERROR(IF(SUM($H$42:AV$42)&lt;=($I13*4),($G129-$G139)*AV$42/($I13*4),0),0)</f>
        <v>27.414176548379537</v>
      </c>
      <c r="AW241" s="57">
        <f>IFERROR(IF(SUM($H$42:AW$42)&lt;=($I13*4),($G129-$G139)*AW$42/($I13*4),0),0)</f>
        <v>27.414176548379537</v>
      </c>
      <c r="AX241" s="57">
        <f>IFERROR(IF(SUM($H$42:AX$42)&lt;=($I13*4),($G129-$G139)*AX$42/($I13*4),0),0)</f>
        <v>27.414176548379537</v>
      </c>
      <c r="AY241" s="57">
        <f>IFERROR(IF(SUM($H$42:AY$42)&lt;=($I13*4),($G129-$G139)*AY$42/($I13*4),0),0)</f>
        <v>27.414176548379537</v>
      </c>
      <c r="AZ241" s="57">
        <f>IFERROR(IF(SUM($H$42:AZ$42)&lt;=($I13*4),($G129-$G139)*AZ$42/($I13*4),0),0)</f>
        <v>27.414176548379537</v>
      </c>
      <c r="BA241" s="57">
        <f>IFERROR(IF(SUM($H$42:BA$42)&lt;=($I13*4),($G129-$G139)*BA$42/($I13*4),0),0)</f>
        <v>27.414176548379537</v>
      </c>
      <c r="BB241" s="57">
        <f>IFERROR(IF(SUM($H$42:BB$42)&lt;=($I13*4),($G129-$G139)*BB$42/($I13*4),0),0)</f>
        <v>27.414176548379537</v>
      </c>
      <c r="BC241" s="57">
        <f>IFERROR(IF(SUM($H$42:BC$42)&lt;=($I13*4),($G129-$G139)*BC$42/($I13*4),0),0)</f>
        <v>27.414176548379537</v>
      </c>
      <c r="BD241" s="57">
        <f>IFERROR(IF(SUM($H$42:BD$42)&lt;=($I13*4),($G129-$G139)*BD$42/($I13*4),0),0)</f>
        <v>27.414176548379537</v>
      </c>
      <c r="BE241" s="57">
        <f>IFERROR(IF(SUM($H$42:BE$42)&lt;=($I13*4),($G129-$G139)*BE$42/($I13*4),0),0)</f>
        <v>27.414176548379537</v>
      </c>
      <c r="BF241" s="57">
        <f>IFERROR(IF(SUM($H$42:BF$42)&lt;=($I13*4),($G129-$G139)*BF$42/($I13*4),0),0)</f>
        <v>27.414176548379537</v>
      </c>
      <c r="BG241" s="57">
        <f>IFERROR(IF(SUM($H$42:BG$42)&lt;=($I13*4),($G129-$G139)*BG$42/($I13*4),0),0)</f>
        <v>27.414176548379537</v>
      </c>
      <c r="BH241" s="57">
        <f>IFERROR(IF(SUM($H$42:BH$42)&lt;=($I13*4),($G129-$G139)*BH$42/($I13*4),0),0)</f>
        <v>27.414176548379537</v>
      </c>
      <c r="BI241" s="57">
        <f>IFERROR(IF(SUM($H$42:BI$42)&lt;=($I13*4),($G129-$G139)*BI$42/($I13*4),0),0)</f>
        <v>27.414176548379537</v>
      </c>
      <c r="BJ241" s="57">
        <f>IFERROR(IF(SUM($H$42:BJ$42)&lt;=($I13*4),($G129-$G139)*BJ$42/($I13*4),0),0)</f>
        <v>27.414176548379537</v>
      </c>
      <c r="BK241" s="57">
        <f>IFERROR(IF(SUM($H$42:BK$42)&lt;=($I13*4),($G129-$G139)*BK$42/($I13*4),0),0)</f>
        <v>27.414176548379537</v>
      </c>
      <c r="BL241" s="57">
        <f>IFERROR(IF(SUM($H$42:BL$42)&lt;=($I13*4),($G129-$G139)*BL$42/($I13*4),0),0)</f>
        <v>27.414176548379537</v>
      </c>
      <c r="BM241" s="57">
        <f>IFERROR(IF(SUM($H$42:BM$42)&lt;=($I13*4),($G129-$G139)*BM$42/($I13*4),0),0)</f>
        <v>27.414176548379537</v>
      </c>
      <c r="BN241" s="57">
        <f>IFERROR(IF(SUM($H$42:BN$42)&lt;=($I13*4),($G129-$G139)*BN$42/($I13*4),0),0)</f>
        <v>27.414176548379537</v>
      </c>
      <c r="BO241" s="57">
        <f>IFERROR(IF(SUM($H$42:BO$42)&lt;=($I13*4),($G129-$G139)*BO$42/($I13*4),0),0)</f>
        <v>27.414176548379537</v>
      </c>
      <c r="BP241" s="57">
        <f>IFERROR(IF(SUM($H$42:BP$42)&lt;=($I13*4),($G129-$G139)*BP$42/($I13*4),0),0)</f>
        <v>27.414176548379537</v>
      </c>
      <c r="BQ241" s="57">
        <f>IFERROR(IF(SUM($H$42:BQ$42)&lt;=($I13*4),($G129-$G139)*BQ$42/($I13*4),0),0)</f>
        <v>27.414176548379537</v>
      </c>
      <c r="BR241" s="57">
        <f>IFERROR(IF(SUM($H$42:BR$42)&lt;=($I13*4),($G129-$G139)*BR$42/($I13*4),0),0)</f>
        <v>27.414176548379537</v>
      </c>
      <c r="BS241" s="57">
        <f>IFERROR(IF(SUM($H$42:BS$42)&lt;=($I13*4),($G129-$G139)*BS$42/($I13*4),0),0)</f>
        <v>27.414176548379537</v>
      </c>
      <c r="BT241" s="57">
        <f>IFERROR(IF(SUM($H$42:BT$42)&lt;=($I13*4),($G129-$G139)*BT$42/($I13*4),0),0)</f>
        <v>27.414176548379537</v>
      </c>
      <c r="BU241" s="57">
        <f>IFERROR(IF(SUM($H$42:BU$42)&lt;=($I13*4),($G129-$G139)*BU$42/($I13*4),0),0)</f>
        <v>27.414176548379537</v>
      </c>
      <c r="BV241" s="57">
        <f>IFERROR(IF(SUM($H$42:BV$42)&lt;=($I13*4),($G129-$G139)*BV$42/($I13*4),0),0)</f>
        <v>27.414176548379537</v>
      </c>
      <c r="BW241" s="57">
        <f>IFERROR(IF(SUM($H$42:BW$42)&lt;=($I13*4),($G129-$G139)*BW$42/($I13*4),0),0)</f>
        <v>27.414176548379537</v>
      </c>
      <c r="BX241" s="57">
        <f>IFERROR(IF(SUM($H$42:BX$42)&lt;=($I13*4),($G129-$G139)*BX$42/($I13*4),0),0)</f>
        <v>27.414176548379537</v>
      </c>
      <c r="BY241" s="57">
        <f>IFERROR(IF(SUM($H$42:BY$42)&lt;=($I13*4),($G129-$G139)*BY$42/($I13*4),0),0)</f>
        <v>27.414176548379537</v>
      </c>
      <c r="BZ241" s="57">
        <f>IFERROR(IF(SUM($H$42:BZ$42)&lt;=($I13*4),($G129-$G139)*BZ$42/($I13*4),0),0)</f>
        <v>27.414176548379537</v>
      </c>
      <c r="CA241" s="57">
        <f>IFERROR(IF(SUM($H$42:CA$42)&lt;=($I13*4),($G129-$G139)*CA$42/($I13*4),0),0)</f>
        <v>27.414176548379537</v>
      </c>
      <c r="CB241" s="57">
        <f>IFERROR(IF(SUM($H$42:CB$42)&lt;=($I13*4),($G129-$G139)*CB$42/($I13*4),0),0)</f>
        <v>27.414176548379537</v>
      </c>
      <c r="CC241" s="57">
        <f>IFERROR(IF(SUM($H$42:CC$42)&lt;=($I13*4),($G129-$G139)*CC$42/($I13*4),0),0)</f>
        <v>27.414176548379537</v>
      </c>
      <c r="CD241" s="57">
        <f>IFERROR(IF(SUM($H$42:CD$42)&lt;=($I13*4),($G129-$G139)*CD$42/($I13*4),0),0)</f>
        <v>27.414176548379537</v>
      </c>
      <c r="CE241" s="57">
        <f>IFERROR(IF(SUM($H$42:CE$42)&lt;=($I13*4),($G129-$G139)*CE$42/($I13*4),0),0)</f>
        <v>27.414176548379537</v>
      </c>
      <c r="CF241" s="57">
        <f>IFERROR(IF(SUM($H$42:CF$42)&lt;=($I13*4),($G129-$G139)*CF$42/($I13*4),0),0)</f>
        <v>27.414176548379537</v>
      </c>
      <c r="CG241" s="57">
        <f>IFERROR(IF(SUM($H$42:CG$42)&lt;=($I13*4),($G129-$G139)*CG$42/($I13*4),0),0)</f>
        <v>27.414176548379537</v>
      </c>
      <c r="CH241" s="57">
        <f>IFERROR(IF(SUM($H$42:CH$42)&lt;=($I13*4),($G129-$G139)*CH$42/($I13*4),0),0)</f>
        <v>27.414176548379537</v>
      </c>
      <c r="CI241" s="57">
        <f>IFERROR(IF(SUM($H$42:CI$42)&lt;=($I13*4),($G129-$G139)*CI$42/($I13*4),0),0)</f>
        <v>27.414176548379537</v>
      </c>
      <c r="CJ241" s="57">
        <f>IFERROR(IF(SUM($H$42:CJ$42)&lt;=($I13*4),($G129-$G139)*CJ$42/($I13*4),0),0)</f>
        <v>27.414176548379537</v>
      </c>
      <c r="CK241" s="57">
        <f>IFERROR(IF(SUM($H$42:CK$42)&lt;=($I13*4),($G129-$G139)*CK$42/($I13*4),0),0)</f>
        <v>27.414176548379537</v>
      </c>
      <c r="CL241" s="57">
        <f>IFERROR(IF(SUM($H$42:CL$42)&lt;=($I13*4),($G129-$G139)*CL$42/($I13*4),0),0)</f>
        <v>27.414176548379537</v>
      </c>
      <c r="CM241" s="57">
        <f>IFERROR(IF(SUM($H$42:CM$42)&lt;=($I13*4),($G129-$G139)*CM$42/($I13*4),0),0)</f>
        <v>27.414176548379537</v>
      </c>
      <c r="CN241" s="57">
        <f>IFERROR(IF(SUM($H$42:CN$42)&lt;=($I13*4),($G129-$G139)*CN$42/($I13*4),0),0)</f>
        <v>27.414176548379537</v>
      </c>
      <c r="CO241" s="57">
        <f>IFERROR(IF(SUM($H$42:CO$42)&lt;=($I13*4),($G129-$G139)*CO$42/($I13*4),0),0)</f>
        <v>27.414176548379537</v>
      </c>
      <c r="CP241" s="57">
        <f>IFERROR(IF(SUM($H$42:CP$42)&lt;=($I13*4),($G129-$G139)*CP$42/($I13*4),0),0)</f>
        <v>27.414176548379537</v>
      </c>
      <c r="CQ241" s="57">
        <f>IFERROR(IF(SUM($H$42:CQ$42)&lt;=($I13*4),($G129-$G139)*CQ$42/($I13*4),0),0)</f>
        <v>27.414176548379537</v>
      </c>
      <c r="CR241" s="57">
        <f>IFERROR(IF(SUM($H$42:CR$42)&lt;=($I13*4),($G129-$G139)*CR$42/($I13*4),0),0)</f>
        <v>27.414176548379537</v>
      </c>
      <c r="CS241" s="57">
        <f>IFERROR(IF(SUM($H$42:CS$42)&lt;=($I13*4),($G129-$G139)*CS$42/($I13*4),0),0)</f>
        <v>27.414176548379537</v>
      </c>
      <c r="CT241" s="57">
        <f>IFERROR(IF(SUM($H$42:CT$42)&lt;=($I13*4),($G129-$G139)*CT$42/($I13*4),0),0)</f>
        <v>27.414176548379537</v>
      </c>
      <c r="CU241" s="57">
        <f>IFERROR(IF(SUM($H$42:CU$42)&lt;=($I13*4),($G129-$G139)*CU$42/($I13*4),0),0)</f>
        <v>27.414176548379537</v>
      </c>
      <c r="CV241" s="57">
        <f>IFERROR(IF(SUM($H$42:CV$42)&lt;=($I13*4),($G129-$G139)*CV$42/($I13*4),0),0)</f>
        <v>27.414176548379537</v>
      </c>
      <c r="CW241" s="57">
        <f>IFERROR(IF(SUM($H$42:CW$42)&lt;=($I13*4),($G129-$G139)*CW$42/($I13*4),0),0)</f>
        <v>27.414176548379537</v>
      </c>
      <c r="CX241" s="57">
        <f>IFERROR(IF(SUM($H$42:CX$42)&lt;=($I13*4),($G129-$G139)*CX$42/($I13*4),0),0)</f>
        <v>27.414176548379537</v>
      </c>
      <c r="CY241" s="57">
        <f>IFERROR(IF(SUM($H$42:CY$42)&lt;=($I13*4),($G129-$G139)*CY$42/($I13*4),0),0)</f>
        <v>27.414176548379537</v>
      </c>
      <c r="CZ241" s="57">
        <f>IFERROR(IF(SUM($H$42:CZ$42)&lt;=($I13*4),($G129-$G139)*CZ$42/($I13*4),0),0)</f>
        <v>27.414176548379537</v>
      </c>
      <c r="DA241" s="57">
        <f>IFERROR(IF(SUM($H$42:DA$42)&lt;=($I13*4),($G129-$G139)*DA$42/($I13*4),0),0)</f>
        <v>27.414176548379537</v>
      </c>
      <c r="DB241" s="57">
        <f>IFERROR(IF(SUM($H$42:DB$42)&lt;=($I13*4),($G129-$G139)*DB$42/($I13*4),0),0)</f>
        <v>27.414176548379537</v>
      </c>
      <c r="DC241" s="57">
        <f>IFERROR(IF(SUM($H$42:DC$42)&lt;=($I13*4),($G129-$G139)*DC$42/($I13*4),0),0)</f>
        <v>27.414176548379537</v>
      </c>
      <c r="DD241" s="57">
        <f>IFERROR(IF(SUM($H$42:DD$42)&lt;=($I13*4),($G129-$G139)*DD$42/($I13*4),0),0)</f>
        <v>27.414176548379537</v>
      </c>
      <c r="DE241" s="57">
        <f>IFERROR(IF(SUM($H$42:DE$42)&lt;=($I13*4),($G129-$G139)*DE$42/($I13*4),0),0)</f>
        <v>27.414176548379537</v>
      </c>
      <c r="DF241" s="57">
        <f>IFERROR(IF(SUM($H$42:DF$42)&lt;=($I13*4),($G129-$G139)*DF$42/($I13*4),0),0)</f>
        <v>27.414176548379537</v>
      </c>
      <c r="DG241" s="57">
        <f>IFERROR(IF(SUM($H$42:DG$42)&lt;=($I13*4),($G129-$G139)*DG$42/($I13*4),0),0)</f>
        <v>27.414176548379537</v>
      </c>
      <c r="DH241" s="57">
        <f>IFERROR(IF(SUM($H$42:DH$42)&lt;=($I13*4),($G129-$G139)*DH$42/($I13*4),0),0)</f>
        <v>27.414176548379537</v>
      </c>
      <c r="DI241" s="57">
        <f>IFERROR(IF(SUM($H$42:DI$42)&lt;=($I13*4),($G129-$G139)*DI$42/($I13*4),0),0)</f>
        <v>27.414176548379537</v>
      </c>
      <c r="DJ241" s="57">
        <f>IFERROR(IF(SUM($H$42:DJ$42)&lt;=($I13*4),($G129-$G139)*DJ$42/($I13*4),0),0)</f>
        <v>27.414176548379537</v>
      </c>
      <c r="DK241" s="57">
        <f>IFERROR(IF(SUM($H$42:DK$42)&lt;=($I13*4),($G129-$G139)*DK$42/($I13*4),0),0)</f>
        <v>27.414176548379537</v>
      </c>
      <c r="DL241" s="57">
        <f>IFERROR(IF(SUM($H$42:DL$42)&lt;=($I13*4),($G129-$G139)*DL$42/($I13*4),0),0)</f>
        <v>27.414176548379537</v>
      </c>
      <c r="DM241" s="57">
        <f>IFERROR(IF(SUM($H$42:DM$42)&lt;=($I13*4),($G129-$G139)*DM$42/($I13*4),0),0)</f>
        <v>27.414176548379537</v>
      </c>
      <c r="DN241" s="57">
        <f>IFERROR(IF(SUM($H$42:DN$42)&lt;=($I13*4),($G129-$G139)*DN$42/($I13*4),0),0)</f>
        <v>27.414176548379537</v>
      </c>
      <c r="DO241" s="57">
        <f>IFERROR(IF(SUM($H$42:DO$42)&lt;=($I13*4),($G129-$G139)*DO$42/($I13*4),0),0)</f>
        <v>27.414176548379537</v>
      </c>
      <c r="DP241" s="57">
        <f>IFERROR(IF(SUM($H$42:DP$42)&lt;=($I13*4),($G129-$G139)*DP$42/($I13*4),0),0)</f>
        <v>27.414176548379537</v>
      </c>
      <c r="DQ241" s="57">
        <f>IFERROR(IF(SUM($H$42:DQ$42)&lt;=($I13*4),($G129-$G139)*DQ$42/($I13*4),0),0)</f>
        <v>27.414176548379537</v>
      </c>
      <c r="DR241" s="57">
        <f>IFERROR(IF(SUM($H$42:DR$42)&lt;=($I13*4),($G129-$G139)*DR$42/($I13*4),0),0)</f>
        <v>27.414176548379537</v>
      </c>
      <c r="DS241" s="57">
        <f>IFERROR(IF(SUM($H$42:DS$42)&lt;=($I13*4),($G129-$G139)*DS$42/($I13*4),0),0)</f>
        <v>27.414176548379537</v>
      </c>
    </row>
    <row r="242" spans="2:123" x14ac:dyDescent="0.3">
      <c r="D242" s="12" t="str">
        <f>D232</f>
        <v>Effective Land cost</v>
      </c>
      <c r="F242" s="51" t="str">
        <f t="shared" si="237"/>
        <v>INR Mn</v>
      </c>
      <c r="G242" s="60">
        <f t="shared" si="236"/>
        <v>0</v>
      </c>
      <c r="H242" s="57">
        <f>IFERROR(IF(SUM($H$42:H$42)&lt;=($I14*4),($G130-$G140)*H$42/($I14*4),0),0)</f>
        <v>0</v>
      </c>
      <c r="I242" s="57">
        <f>IFERROR(IF(SUM($H$42:I$42)&lt;=($I14*4),($G130-$G140)*I$42/($I14*4),0),0)</f>
        <v>0</v>
      </c>
      <c r="J242" s="57">
        <f>IFERROR(IF(SUM($H$42:J$42)&lt;=($I14*4),($G130-$G140)*J$42/($I14*4),0),0)</f>
        <v>0</v>
      </c>
      <c r="K242" s="57">
        <f>IFERROR(IF(SUM($H$42:K$42)&lt;=($I14*4),($G130-$G140)*K$42/($I14*4),0),0)</f>
        <v>0</v>
      </c>
      <c r="L242" s="57">
        <f>IFERROR(IF(SUM($H$42:L$42)&lt;=($I14*4),($G130-$G140)*L$42/($I14*4),0),0)</f>
        <v>0</v>
      </c>
      <c r="M242" s="57">
        <f>IFERROR(IF(SUM($H$42:M$42)&lt;=($I14*4),($G130-$G140)*M$42/($I14*4),0),0)</f>
        <v>0</v>
      </c>
      <c r="N242" s="57">
        <f>IFERROR(IF(SUM($H$42:N$42)&lt;=($I14*4),($G130-$G140)*N$42/($I14*4),0),0)</f>
        <v>0</v>
      </c>
      <c r="O242" s="57">
        <f>IFERROR(IF(SUM($H$42:O$42)&lt;=($I14*4),($G130-$G140)*O$42/($I14*4),0),0)</f>
        <v>0</v>
      </c>
      <c r="P242" s="57">
        <f>IFERROR(IF(SUM($H$42:P$42)&lt;=($I14*4),($G130-$G140)*P$42/($I14*4),0),0)</f>
        <v>0</v>
      </c>
      <c r="Q242" s="57">
        <f>IFERROR(IF(SUM($H$42:Q$42)&lt;=($I14*4),($G130-$G140)*Q$42/($I14*4),0),0)</f>
        <v>0</v>
      </c>
      <c r="R242" s="57">
        <f>IFERROR(IF(SUM($H$42:R$42)&lt;=($I14*4),($G130-$G140)*R$42/($I14*4),0),0)</f>
        <v>0</v>
      </c>
      <c r="S242" s="57">
        <f>IFERROR(IF(SUM($H$42:S$42)&lt;=($I14*4),($G130-$G140)*S$42/($I14*4),0),0)</f>
        <v>0</v>
      </c>
      <c r="T242" s="57">
        <f>IFERROR(IF(SUM($H$42:T$42)&lt;=($I14*4),($G130-$G140)*T$42/($I14*4),0),0)</f>
        <v>0</v>
      </c>
      <c r="U242" s="57">
        <f>IFERROR(IF(SUM($H$42:U$42)&lt;=($I14*4),($G130-$G140)*U$42/($I14*4),0),0)</f>
        <v>0</v>
      </c>
      <c r="V242" s="57">
        <f>IFERROR(IF(SUM($H$42:V$42)&lt;=($I14*4),($G130-$G140)*V$42/($I14*4),0),0)</f>
        <v>0</v>
      </c>
      <c r="W242" s="57">
        <f>IFERROR(IF(SUM($H$42:W$42)&lt;=($I14*4),($G130-$G140)*W$42/($I14*4),0),0)</f>
        <v>0</v>
      </c>
      <c r="X242" s="57">
        <f>IFERROR(IF(SUM($H$42:X$42)&lt;=($I14*4),($G130-$G140)*X$42/($I14*4),0),0)</f>
        <v>0</v>
      </c>
      <c r="Y242" s="57">
        <f>IFERROR(IF(SUM($H$42:Y$42)&lt;=($I14*4),($G130-$G140)*Y$42/($I14*4),0),0)</f>
        <v>0</v>
      </c>
      <c r="Z242" s="57">
        <f>IFERROR(IF(SUM($H$42:Z$42)&lt;=($I14*4),($G130-$G140)*Z$42/($I14*4),0),0)</f>
        <v>0</v>
      </c>
      <c r="AA242" s="57">
        <f>IFERROR(IF(SUM($H$42:AA$42)&lt;=($I14*4),($G130-$G140)*AA$42/($I14*4),0),0)</f>
        <v>0</v>
      </c>
      <c r="AB242" s="57">
        <f>IFERROR(IF(SUM($H$42:AB$42)&lt;=($I14*4),($G130-$G140)*AB$42/($I14*4),0),0)</f>
        <v>0</v>
      </c>
      <c r="AC242" s="57">
        <f>IFERROR(IF(SUM($H$42:AC$42)&lt;=($I14*4),($G130-$G140)*AC$42/($I14*4),0),0)</f>
        <v>0</v>
      </c>
      <c r="AD242" s="57">
        <f>IFERROR(IF(SUM($H$42:AD$42)&lt;=($I14*4),($G130-$G140)*AD$42/($I14*4),0),0)</f>
        <v>0</v>
      </c>
      <c r="AE242" s="57">
        <f>IFERROR(IF(SUM($H$42:AE$42)&lt;=($I14*4),($G130-$G140)*AE$42/($I14*4),0),0)</f>
        <v>0</v>
      </c>
      <c r="AF242" s="57">
        <f>IFERROR(IF(SUM($H$42:AF$42)&lt;=($I14*4),($G130-$G140)*AF$42/($I14*4),0),0)</f>
        <v>0</v>
      </c>
      <c r="AG242" s="57">
        <f>IFERROR(IF(SUM($H$42:AG$42)&lt;=($I14*4),($G130-$G140)*AG$42/($I14*4),0),0)</f>
        <v>0</v>
      </c>
      <c r="AH242" s="57">
        <f>IFERROR(IF(SUM($H$42:AH$42)&lt;=($I14*4),($G130-$G140)*AH$42/($I14*4),0),0)</f>
        <v>0</v>
      </c>
      <c r="AI242" s="57">
        <f>IFERROR(IF(SUM($H$42:AI$42)&lt;=($I14*4),($G130-$G140)*AI$42/($I14*4),0),0)</f>
        <v>0</v>
      </c>
      <c r="AJ242" s="57">
        <f>IFERROR(IF(SUM($H$42:AJ$42)&lt;=($I14*4),($G130-$G140)*AJ$42/($I14*4),0),0)</f>
        <v>0</v>
      </c>
      <c r="AK242" s="57">
        <f>IFERROR(IF(SUM($H$42:AK$42)&lt;=($I14*4),($G130-$G140)*AK$42/($I14*4),0),0)</f>
        <v>0</v>
      </c>
      <c r="AL242" s="57">
        <f>IFERROR(IF(SUM($H$42:AL$42)&lt;=($I14*4),($G130-$G140)*AL$42/($I14*4),0),0)</f>
        <v>0</v>
      </c>
      <c r="AM242" s="57">
        <f>IFERROR(IF(SUM($H$42:AM$42)&lt;=($I14*4),($G130-$G140)*AM$42/($I14*4),0),0)</f>
        <v>0</v>
      </c>
      <c r="AN242" s="57">
        <f>IFERROR(IF(SUM($H$42:AN$42)&lt;=($I14*4),($G130-$G140)*AN$42/($I14*4),0),0)</f>
        <v>0</v>
      </c>
      <c r="AO242" s="57">
        <f>IFERROR(IF(SUM($H$42:AO$42)&lt;=($I14*4),($G130-$G140)*AO$42/($I14*4),0),0)</f>
        <v>0</v>
      </c>
      <c r="AP242" s="57">
        <f>IFERROR(IF(SUM($H$42:AP$42)&lt;=($I14*4),($G130-$G140)*AP$42/($I14*4),0),0)</f>
        <v>0</v>
      </c>
      <c r="AQ242" s="57">
        <f>IFERROR(IF(SUM($H$42:AQ$42)&lt;=($I14*4),($G130-$G140)*AQ$42/($I14*4),0),0)</f>
        <v>0</v>
      </c>
      <c r="AR242" s="57">
        <f>IFERROR(IF(SUM($H$42:AR$42)&lt;=($I14*4),($G130-$G140)*AR$42/($I14*4),0),0)</f>
        <v>0</v>
      </c>
      <c r="AS242" s="57">
        <f>IFERROR(IF(SUM($H$42:AS$42)&lt;=($I14*4),($G130-$G140)*AS$42/($I14*4),0),0)</f>
        <v>0</v>
      </c>
      <c r="AT242" s="57">
        <f>IFERROR(IF(SUM($H$42:AT$42)&lt;=($I14*4),($G130-$G140)*AT$42/($I14*4),0),0)</f>
        <v>0</v>
      </c>
      <c r="AU242" s="57">
        <f>IFERROR(IF(SUM($H$42:AU$42)&lt;=($I14*4),($G130-$G140)*AU$42/($I14*4),0),0)</f>
        <v>0</v>
      </c>
      <c r="AV242" s="57">
        <f>IFERROR(IF(SUM($H$42:AV$42)&lt;=($I14*4),($G130-$G140)*AV$42/($I14*4),0),0)</f>
        <v>0</v>
      </c>
      <c r="AW242" s="57">
        <f>IFERROR(IF(SUM($H$42:AW$42)&lt;=($I14*4),($G130-$G140)*AW$42/($I14*4),0),0)</f>
        <v>0</v>
      </c>
      <c r="AX242" s="57">
        <f>IFERROR(IF(SUM($H$42:AX$42)&lt;=($I14*4),($G130-$G140)*AX$42/($I14*4),0),0)</f>
        <v>0</v>
      </c>
      <c r="AY242" s="57">
        <f>IFERROR(IF(SUM($H$42:AY$42)&lt;=($I14*4),($G130-$G140)*AY$42/($I14*4),0),0)</f>
        <v>0</v>
      </c>
      <c r="AZ242" s="57">
        <f>IFERROR(IF(SUM($H$42:AZ$42)&lt;=($I14*4),($G130-$G140)*AZ$42/($I14*4),0),0)</f>
        <v>0</v>
      </c>
      <c r="BA242" s="57">
        <f>IFERROR(IF(SUM($H$42:BA$42)&lt;=($I14*4),($G130-$G140)*BA$42/($I14*4),0),0)</f>
        <v>0</v>
      </c>
      <c r="BB242" s="57">
        <f>IFERROR(IF(SUM($H$42:BB$42)&lt;=($I14*4),($G130-$G140)*BB$42/($I14*4),0),0)</f>
        <v>0</v>
      </c>
      <c r="BC242" s="57">
        <f>IFERROR(IF(SUM($H$42:BC$42)&lt;=($I14*4),($G130-$G140)*BC$42/($I14*4),0),0)</f>
        <v>0</v>
      </c>
      <c r="BD242" s="57">
        <f>IFERROR(IF(SUM($H$42:BD$42)&lt;=($I14*4),($G130-$G140)*BD$42/($I14*4),0),0)</f>
        <v>0</v>
      </c>
      <c r="BE242" s="57">
        <f>IFERROR(IF(SUM($H$42:BE$42)&lt;=($I14*4),($G130-$G140)*BE$42/($I14*4),0),0)</f>
        <v>0</v>
      </c>
      <c r="BF242" s="57">
        <f>IFERROR(IF(SUM($H$42:BF$42)&lt;=($I14*4),($G130-$G140)*BF$42/($I14*4),0),0)</f>
        <v>0</v>
      </c>
      <c r="BG242" s="57">
        <f>IFERROR(IF(SUM($H$42:BG$42)&lt;=($I14*4),($G130-$G140)*BG$42/($I14*4),0),0)</f>
        <v>0</v>
      </c>
      <c r="BH242" s="57">
        <f>IFERROR(IF(SUM($H$42:BH$42)&lt;=($I14*4),($G130-$G140)*BH$42/($I14*4),0),0)</f>
        <v>0</v>
      </c>
      <c r="BI242" s="57">
        <f>IFERROR(IF(SUM($H$42:BI$42)&lt;=($I14*4),($G130-$G140)*BI$42/($I14*4),0),0)</f>
        <v>0</v>
      </c>
      <c r="BJ242" s="57">
        <f>IFERROR(IF(SUM($H$42:BJ$42)&lt;=($I14*4),($G130-$G140)*BJ$42/($I14*4),0),0)</f>
        <v>0</v>
      </c>
      <c r="BK242" s="57">
        <f>IFERROR(IF(SUM($H$42:BK$42)&lt;=($I14*4),($G130-$G140)*BK$42/($I14*4),0),0)</f>
        <v>0</v>
      </c>
      <c r="BL242" s="57">
        <f>IFERROR(IF(SUM($H$42:BL$42)&lt;=($I14*4),($G130-$G140)*BL$42/($I14*4),0),0)</f>
        <v>0</v>
      </c>
      <c r="BM242" s="57">
        <f>IFERROR(IF(SUM($H$42:BM$42)&lt;=($I14*4),($G130-$G140)*BM$42/($I14*4),0),0)</f>
        <v>0</v>
      </c>
      <c r="BN242" s="57">
        <f>IFERROR(IF(SUM($H$42:BN$42)&lt;=($I14*4),($G130-$G140)*BN$42/($I14*4),0),0)</f>
        <v>0</v>
      </c>
      <c r="BO242" s="57">
        <f>IFERROR(IF(SUM($H$42:BO$42)&lt;=($I14*4),($G130-$G140)*BO$42/($I14*4),0),0)</f>
        <v>0</v>
      </c>
      <c r="BP242" s="57">
        <f>IFERROR(IF(SUM($H$42:BP$42)&lt;=($I14*4),($G130-$G140)*BP$42/($I14*4),0),0)</f>
        <v>0</v>
      </c>
      <c r="BQ242" s="57">
        <f>IFERROR(IF(SUM($H$42:BQ$42)&lt;=($I14*4),($G130-$G140)*BQ$42/($I14*4),0),0)</f>
        <v>0</v>
      </c>
      <c r="BR242" s="57">
        <f>IFERROR(IF(SUM($H$42:BR$42)&lt;=($I14*4),($G130-$G140)*BR$42/($I14*4),0),0)</f>
        <v>0</v>
      </c>
      <c r="BS242" s="57">
        <f>IFERROR(IF(SUM($H$42:BS$42)&lt;=($I14*4),($G130-$G140)*BS$42/($I14*4),0),0)</f>
        <v>0</v>
      </c>
      <c r="BT242" s="57">
        <f>IFERROR(IF(SUM($H$42:BT$42)&lt;=($I14*4),($G130-$G140)*BT$42/($I14*4),0),0)</f>
        <v>0</v>
      </c>
      <c r="BU242" s="57">
        <f>IFERROR(IF(SUM($H$42:BU$42)&lt;=($I14*4),($G130-$G140)*BU$42/($I14*4),0),0)</f>
        <v>0</v>
      </c>
      <c r="BV242" s="57">
        <f>IFERROR(IF(SUM($H$42:BV$42)&lt;=($I14*4),($G130-$G140)*BV$42/($I14*4),0),0)</f>
        <v>0</v>
      </c>
      <c r="BW242" s="57">
        <f>IFERROR(IF(SUM($H$42:BW$42)&lt;=($I14*4),($G130-$G140)*BW$42/($I14*4),0),0)</f>
        <v>0</v>
      </c>
      <c r="BX242" s="57">
        <f>IFERROR(IF(SUM($H$42:BX$42)&lt;=($I14*4),($G130-$G140)*BX$42/($I14*4),0),0)</f>
        <v>0</v>
      </c>
      <c r="BY242" s="57">
        <f>IFERROR(IF(SUM($H$42:BY$42)&lt;=($I14*4),($G130-$G140)*BY$42/($I14*4),0),0)</f>
        <v>0</v>
      </c>
      <c r="BZ242" s="57">
        <f>IFERROR(IF(SUM($H$42:BZ$42)&lt;=($I14*4),($G130-$G140)*BZ$42/($I14*4),0),0)</f>
        <v>0</v>
      </c>
      <c r="CA242" s="57">
        <f>IFERROR(IF(SUM($H$42:CA$42)&lt;=($I14*4),($G130-$G140)*CA$42/($I14*4),0),0)</f>
        <v>0</v>
      </c>
      <c r="CB242" s="57">
        <f>IFERROR(IF(SUM($H$42:CB$42)&lt;=($I14*4),($G130-$G140)*CB$42/($I14*4),0),0)</f>
        <v>0</v>
      </c>
      <c r="CC242" s="57">
        <f>IFERROR(IF(SUM($H$42:CC$42)&lt;=($I14*4),($G130-$G140)*CC$42/($I14*4),0),0)</f>
        <v>0</v>
      </c>
      <c r="CD242" s="57">
        <f>IFERROR(IF(SUM($H$42:CD$42)&lt;=($I14*4),($G130-$G140)*CD$42/($I14*4),0),0)</f>
        <v>0</v>
      </c>
      <c r="CE242" s="57">
        <f>IFERROR(IF(SUM($H$42:CE$42)&lt;=($I14*4),($G130-$G140)*CE$42/($I14*4),0),0)</f>
        <v>0</v>
      </c>
      <c r="CF242" s="57">
        <f>IFERROR(IF(SUM($H$42:CF$42)&lt;=($I14*4),($G130-$G140)*CF$42/($I14*4),0),0)</f>
        <v>0</v>
      </c>
      <c r="CG242" s="57">
        <f>IFERROR(IF(SUM($H$42:CG$42)&lt;=($I14*4),($G130-$G140)*CG$42/($I14*4),0),0)</f>
        <v>0</v>
      </c>
      <c r="CH242" s="57">
        <f>IFERROR(IF(SUM($H$42:CH$42)&lt;=($I14*4),($G130-$G140)*CH$42/($I14*4),0),0)</f>
        <v>0</v>
      </c>
      <c r="CI242" s="57">
        <f>IFERROR(IF(SUM($H$42:CI$42)&lt;=($I14*4),($G130-$G140)*CI$42/($I14*4),0),0)</f>
        <v>0</v>
      </c>
      <c r="CJ242" s="57">
        <f>IFERROR(IF(SUM($H$42:CJ$42)&lt;=($I14*4),($G130-$G140)*CJ$42/($I14*4),0),0)</f>
        <v>0</v>
      </c>
      <c r="CK242" s="57">
        <f>IFERROR(IF(SUM($H$42:CK$42)&lt;=($I14*4),($G130-$G140)*CK$42/($I14*4),0),0)</f>
        <v>0</v>
      </c>
      <c r="CL242" s="57">
        <f>IFERROR(IF(SUM($H$42:CL$42)&lt;=($I14*4),($G130-$G140)*CL$42/($I14*4),0),0)</f>
        <v>0</v>
      </c>
      <c r="CM242" s="57">
        <f>IFERROR(IF(SUM($H$42:CM$42)&lt;=($I14*4),($G130-$G140)*CM$42/($I14*4),0),0)</f>
        <v>0</v>
      </c>
      <c r="CN242" s="57">
        <f>IFERROR(IF(SUM($H$42:CN$42)&lt;=($I14*4),($G130-$G140)*CN$42/($I14*4),0),0)</f>
        <v>0</v>
      </c>
      <c r="CO242" s="57">
        <f>IFERROR(IF(SUM($H$42:CO$42)&lt;=($I14*4),($G130-$G140)*CO$42/($I14*4),0),0)</f>
        <v>0</v>
      </c>
      <c r="CP242" s="57">
        <f>IFERROR(IF(SUM($H$42:CP$42)&lt;=($I14*4),($G130-$G140)*CP$42/($I14*4),0),0)</f>
        <v>0</v>
      </c>
      <c r="CQ242" s="57">
        <f>IFERROR(IF(SUM($H$42:CQ$42)&lt;=($I14*4),($G130-$G140)*CQ$42/($I14*4),0),0)</f>
        <v>0</v>
      </c>
      <c r="CR242" s="57">
        <f>IFERROR(IF(SUM($H$42:CR$42)&lt;=($I14*4),($G130-$G140)*CR$42/($I14*4),0),0)</f>
        <v>0</v>
      </c>
      <c r="CS242" s="57">
        <f>IFERROR(IF(SUM($H$42:CS$42)&lt;=($I14*4),($G130-$G140)*CS$42/($I14*4),0),0)</f>
        <v>0</v>
      </c>
      <c r="CT242" s="57">
        <f>IFERROR(IF(SUM($H$42:CT$42)&lt;=($I14*4),($G130-$G140)*CT$42/($I14*4),0),0)</f>
        <v>0</v>
      </c>
      <c r="CU242" s="57">
        <f>IFERROR(IF(SUM($H$42:CU$42)&lt;=($I14*4),($G130-$G140)*CU$42/($I14*4),0),0)</f>
        <v>0</v>
      </c>
      <c r="CV242" s="57">
        <f>IFERROR(IF(SUM($H$42:CV$42)&lt;=($I14*4),($G130-$G140)*CV$42/($I14*4),0),0)</f>
        <v>0</v>
      </c>
      <c r="CW242" s="57">
        <f>IFERROR(IF(SUM($H$42:CW$42)&lt;=($I14*4),($G130-$G140)*CW$42/($I14*4),0),0)</f>
        <v>0</v>
      </c>
      <c r="CX242" s="57">
        <f>IFERROR(IF(SUM($H$42:CX$42)&lt;=($I14*4),($G130-$G140)*CX$42/($I14*4),0),0)</f>
        <v>0</v>
      </c>
      <c r="CY242" s="57">
        <f>IFERROR(IF(SUM($H$42:CY$42)&lt;=($I14*4),($G130-$G140)*CY$42/($I14*4),0),0)</f>
        <v>0</v>
      </c>
      <c r="CZ242" s="57">
        <f>IFERROR(IF(SUM($H$42:CZ$42)&lt;=($I14*4),($G130-$G140)*CZ$42/($I14*4),0),0)</f>
        <v>0</v>
      </c>
      <c r="DA242" s="57">
        <f>IFERROR(IF(SUM($H$42:DA$42)&lt;=($I14*4),($G130-$G140)*DA$42/($I14*4),0),0)</f>
        <v>0</v>
      </c>
      <c r="DB242" s="57">
        <f>IFERROR(IF(SUM($H$42:DB$42)&lt;=($I14*4),($G130-$G140)*DB$42/($I14*4),0),0)</f>
        <v>0</v>
      </c>
      <c r="DC242" s="57">
        <f>IFERROR(IF(SUM($H$42:DC$42)&lt;=($I14*4),($G130-$G140)*DC$42/($I14*4),0),0)</f>
        <v>0</v>
      </c>
      <c r="DD242" s="57">
        <f>IFERROR(IF(SUM($H$42:DD$42)&lt;=($I14*4),($G130-$G140)*DD$42/($I14*4),0),0)</f>
        <v>0</v>
      </c>
      <c r="DE242" s="57">
        <f>IFERROR(IF(SUM($H$42:DE$42)&lt;=($I14*4),($G130-$G140)*DE$42/($I14*4),0),0)</f>
        <v>0</v>
      </c>
      <c r="DF242" s="57">
        <f>IFERROR(IF(SUM($H$42:DF$42)&lt;=($I14*4),($G130-$G140)*DF$42/($I14*4),0),0)</f>
        <v>0</v>
      </c>
      <c r="DG242" s="57">
        <f>IFERROR(IF(SUM($H$42:DG$42)&lt;=($I14*4),($G130-$G140)*DG$42/($I14*4),0),0)</f>
        <v>0</v>
      </c>
      <c r="DH242" s="57">
        <f>IFERROR(IF(SUM($H$42:DH$42)&lt;=($I14*4),($G130-$G140)*DH$42/($I14*4),0),0)</f>
        <v>0</v>
      </c>
      <c r="DI242" s="57">
        <f>IFERROR(IF(SUM($H$42:DI$42)&lt;=($I14*4),($G130-$G140)*DI$42/($I14*4),0),0)</f>
        <v>0</v>
      </c>
      <c r="DJ242" s="57">
        <f>IFERROR(IF(SUM($H$42:DJ$42)&lt;=($I14*4),($G130-$G140)*DJ$42/($I14*4),0),0)</f>
        <v>0</v>
      </c>
      <c r="DK242" s="57">
        <f>IFERROR(IF(SUM($H$42:DK$42)&lt;=($I14*4),($G130-$G140)*DK$42/($I14*4),0),0)</f>
        <v>0</v>
      </c>
      <c r="DL242" s="57">
        <f>IFERROR(IF(SUM($H$42:DL$42)&lt;=($I14*4),($G130-$G140)*DL$42/($I14*4),0),0)</f>
        <v>0</v>
      </c>
      <c r="DM242" s="57">
        <f>IFERROR(IF(SUM($H$42:DM$42)&lt;=($I14*4),($G130-$G140)*DM$42/($I14*4),0),0)</f>
        <v>0</v>
      </c>
      <c r="DN242" s="57">
        <f>IFERROR(IF(SUM($H$42:DN$42)&lt;=($I14*4),($G130-$G140)*DN$42/($I14*4),0),0)</f>
        <v>0</v>
      </c>
      <c r="DO242" s="57">
        <f>IFERROR(IF(SUM($H$42:DO$42)&lt;=($I14*4),($G130-$G140)*DO$42/($I14*4),0),0)</f>
        <v>0</v>
      </c>
      <c r="DP242" s="57">
        <f>IFERROR(IF(SUM($H$42:DP$42)&lt;=($I14*4),($G130-$G140)*DP$42/($I14*4),0),0)</f>
        <v>0</v>
      </c>
      <c r="DQ242" s="57">
        <f>IFERROR(IF(SUM($H$42:DQ$42)&lt;=($I14*4),($G130-$G140)*DQ$42/($I14*4),0),0)</f>
        <v>0</v>
      </c>
      <c r="DR242" s="57">
        <f>IFERROR(IF(SUM($H$42:DR$42)&lt;=($I14*4),($G130-$G140)*DR$42/($I14*4),0),0)</f>
        <v>0</v>
      </c>
      <c r="DS242" s="57">
        <f>IFERROR(IF(SUM($H$42:DS$42)&lt;=($I14*4),($G130-$G140)*DS$42/($I14*4),0),0)</f>
        <v>0</v>
      </c>
    </row>
    <row r="243" spans="2:123" x14ac:dyDescent="0.3">
      <c r="D243" s="12" t="str">
        <f t="shared" ref="D243:D244" si="238">D233</f>
        <v>IDC</v>
      </c>
      <c r="F243" s="51" t="str">
        <f t="shared" si="237"/>
        <v>INR Mn</v>
      </c>
      <c r="G243" s="60">
        <f>SUM(H243:DS243)</f>
        <v>1118.0278201342737</v>
      </c>
      <c r="H243" s="57">
        <f>IFERROR(IF(SUM($H$42:H$42)&lt;=($I15*4),($G131-$G141)*H$42/($I15*4),0),0)</f>
        <v>0</v>
      </c>
      <c r="I243" s="57">
        <f>IFERROR(IF(SUM($H$42:I$42)&lt;=($I15*4),($G131-$G141)*I$42/($I15*4),0),0)</f>
        <v>0</v>
      </c>
      <c r="J243" s="57">
        <f>IFERROR(IF(SUM($H$42:J$42)&lt;=($I15*4),($G131-$G141)*J$42/($I15*4),0),0)</f>
        <v>0</v>
      </c>
      <c r="K243" s="57">
        <f>IFERROR(IF(SUM($H$42:K$42)&lt;=($I15*4),($G131-$G141)*K$42/($I15*4),0),0)</f>
        <v>0</v>
      </c>
      <c r="L243" s="57">
        <f>IFERROR(IF(SUM($H$42:L$42)&lt;=($I15*4),($G131-$G141)*L$42/($I15*4),0),0)</f>
        <v>0</v>
      </c>
      <c r="M243" s="57">
        <f>IFERROR(IF(SUM($H$42:M$42)&lt;=($I15*4),($G131-$G141)*M$42/($I15*4),0),0)</f>
        <v>0</v>
      </c>
      <c r="N243" s="57">
        <f>IFERROR(IF(SUM($H$42:N$42)&lt;=($I15*4),($G131-$G141)*N$42/($I15*4),0),0)</f>
        <v>0</v>
      </c>
      <c r="O243" s="57">
        <f>IFERROR(IF(SUM($H$42:O$42)&lt;=($I15*4),($G131-$G141)*O$42/($I15*4),0),0)</f>
        <v>0</v>
      </c>
      <c r="P243" s="57">
        <f>IFERROR(IF(SUM($H$42:P$42)&lt;=($I15*4),($G131-$G141)*P$42/($I15*4),0),0)</f>
        <v>0</v>
      </c>
      <c r="Q243" s="57">
        <f>IFERROR(IF(SUM($H$42:Q$42)&lt;=($I15*4),($G131-$G141)*Q$42/($I15*4),0),0)</f>
        <v>0</v>
      </c>
      <c r="R243" s="57">
        <f>IFERROR(IF(SUM($H$42:R$42)&lt;=($I15*4),($G131-$G141)*R$42/($I15*4),0),0)</f>
        <v>0</v>
      </c>
      <c r="S243" s="57">
        <f>IFERROR(IF(SUM($H$42:S$42)&lt;=($I15*4),($G131-$G141)*S$42/($I15*4),0),0)</f>
        <v>0</v>
      </c>
      <c r="T243" s="57">
        <f>IFERROR(IF(SUM($H$42:T$42)&lt;=($I15*4),($G131-$G141)*T$42/($I15*4),0),0)</f>
        <v>0</v>
      </c>
      <c r="U243" s="57">
        <f>IFERROR(IF(SUM($H$42:U$42)&lt;=($I15*4),($G131-$G141)*U$42/($I15*4),0),0)</f>
        <v>0</v>
      </c>
      <c r="V243" s="57">
        <f>IFERROR(IF(SUM($H$42:V$42)&lt;=($I15*4),($G131-$G141)*V$42/($I15*4),0),0)</f>
        <v>0</v>
      </c>
      <c r="W243" s="57">
        <f>IFERROR(IF(SUM($H$42:W$42)&lt;=($I15*4),($G131-$G141)*W$42/($I15*4),0),0)</f>
        <v>0</v>
      </c>
      <c r="X243" s="57">
        <f>IFERROR(IF(SUM($H$42:X$42)&lt;=($I15*4),($G131-$G141)*X$42/($I15*4),0),0)</f>
        <v>0</v>
      </c>
      <c r="Y243" s="57">
        <f>IFERROR(IF(SUM($H$42:Y$42)&lt;=($I15*4),($G131-$G141)*Y$42/($I15*4),0),0)</f>
        <v>0</v>
      </c>
      <c r="Z243" s="57">
        <f>IFERROR(IF(SUM($H$42:Z$42)&lt;=($I15*4),($G131-$G141)*Z$42/($I15*4),0),0)</f>
        <v>0</v>
      </c>
      <c r="AA243" s="57">
        <f>IFERROR(IF(SUM($H$42:AA$42)&lt;=($I15*4),($G131-$G141)*AA$42/($I15*4),0),0)</f>
        <v>11.526060001384264</v>
      </c>
      <c r="AB243" s="57">
        <f>IFERROR(IF(SUM($H$42:AB$42)&lt;=($I15*4),($G131-$G141)*AB$42/($I15*4),0),0)</f>
        <v>11.526060001384264</v>
      </c>
      <c r="AC243" s="57">
        <f>IFERROR(IF(SUM($H$42:AC$42)&lt;=($I15*4),($G131-$G141)*AC$42/($I15*4),0),0)</f>
        <v>11.526060001384264</v>
      </c>
      <c r="AD243" s="57">
        <f>IFERROR(IF(SUM($H$42:AD$42)&lt;=($I15*4),($G131-$G141)*AD$42/($I15*4),0),0)</f>
        <v>11.526060001384264</v>
      </c>
      <c r="AE243" s="57">
        <f>IFERROR(IF(SUM($H$42:AE$42)&lt;=($I15*4),($G131-$G141)*AE$42/($I15*4),0),0)</f>
        <v>11.526060001384264</v>
      </c>
      <c r="AF243" s="57">
        <f>IFERROR(IF(SUM($H$42:AF$42)&lt;=($I15*4),($G131-$G141)*AF$42/($I15*4),0),0)</f>
        <v>11.526060001384264</v>
      </c>
      <c r="AG243" s="57">
        <f>IFERROR(IF(SUM($H$42:AG$42)&lt;=($I15*4),($G131-$G141)*AG$42/($I15*4),0),0)</f>
        <v>11.526060001384264</v>
      </c>
      <c r="AH243" s="57">
        <f>IFERROR(IF(SUM($H$42:AH$42)&lt;=($I15*4),($G131-$G141)*AH$42/($I15*4),0),0)</f>
        <v>11.526060001384264</v>
      </c>
      <c r="AI243" s="57">
        <f>IFERROR(IF(SUM($H$42:AI$42)&lt;=($I15*4),($G131-$G141)*AI$42/($I15*4),0),0)</f>
        <v>11.526060001384264</v>
      </c>
      <c r="AJ243" s="57">
        <f>IFERROR(IF(SUM($H$42:AJ$42)&lt;=($I15*4),($G131-$G141)*AJ$42/($I15*4),0),0)</f>
        <v>11.526060001384264</v>
      </c>
      <c r="AK243" s="57">
        <f>IFERROR(IF(SUM($H$42:AK$42)&lt;=($I15*4),($G131-$G141)*AK$42/($I15*4),0),0)</f>
        <v>11.526060001384264</v>
      </c>
      <c r="AL243" s="57">
        <f>IFERROR(IF(SUM($H$42:AL$42)&lt;=($I15*4),($G131-$G141)*AL$42/($I15*4),0),0)</f>
        <v>11.526060001384264</v>
      </c>
      <c r="AM243" s="57">
        <f>IFERROR(IF(SUM($H$42:AM$42)&lt;=($I15*4),($G131-$G141)*AM$42/($I15*4),0),0)</f>
        <v>11.526060001384264</v>
      </c>
      <c r="AN243" s="57">
        <f>IFERROR(IF(SUM($H$42:AN$42)&lt;=($I15*4),($G131-$G141)*AN$42/($I15*4),0),0)</f>
        <v>11.526060001384264</v>
      </c>
      <c r="AO243" s="57">
        <f>IFERROR(IF(SUM($H$42:AO$42)&lt;=($I15*4),($G131-$G141)*AO$42/($I15*4),0),0)</f>
        <v>11.526060001384264</v>
      </c>
      <c r="AP243" s="57">
        <f>IFERROR(IF(SUM($H$42:AP$42)&lt;=($I15*4),($G131-$G141)*AP$42/($I15*4),0),0)</f>
        <v>11.526060001384264</v>
      </c>
      <c r="AQ243" s="57">
        <f>IFERROR(IF(SUM($H$42:AQ$42)&lt;=($I15*4),($G131-$G141)*AQ$42/($I15*4),0),0)</f>
        <v>11.526060001384264</v>
      </c>
      <c r="AR243" s="57">
        <f>IFERROR(IF(SUM($H$42:AR$42)&lt;=($I15*4),($G131-$G141)*AR$42/($I15*4),0),0)</f>
        <v>11.526060001384264</v>
      </c>
      <c r="AS243" s="57">
        <f>IFERROR(IF(SUM($H$42:AS$42)&lt;=($I15*4),($G131-$G141)*AS$42/($I15*4),0),0)</f>
        <v>11.526060001384264</v>
      </c>
      <c r="AT243" s="57">
        <f>IFERROR(IF(SUM($H$42:AT$42)&lt;=($I15*4),($G131-$G141)*AT$42/($I15*4),0),0)</f>
        <v>11.526060001384264</v>
      </c>
      <c r="AU243" s="57">
        <f>IFERROR(IF(SUM($H$42:AU$42)&lt;=($I15*4),($G131-$G141)*AU$42/($I15*4),0),0)</f>
        <v>11.526060001384264</v>
      </c>
      <c r="AV243" s="57">
        <f>IFERROR(IF(SUM($H$42:AV$42)&lt;=($I15*4),($G131-$G141)*AV$42/($I15*4),0),0)</f>
        <v>11.526060001384264</v>
      </c>
      <c r="AW243" s="57">
        <f>IFERROR(IF(SUM($H$42:AW$42)&lt;=($I15*4),($G131-$G141)*AW$42/($I15*4),0),0)</f>
        <v>11.526060001384264</v>
      </c>
      <c r="AX243" s="57">
        <f>IFERROR(IF(SUM($H$42:AX$42)&lt;=($I15*4),($G131-$G141)*AX$42/($I15*4),0),0)</f>
        <v>11.526060001384264</v>
      </c>
      <c r="AY243" s="57">
        <f>IFERROR(IF(SUM($H$42:AY$42)&lt;=($I15*4),($G131-$G141)*AY$42/($I15*4),0),0)</f>
        <v>11.526060001384264</v>
      </c>
      <c r="AZ243" s="57">
        <f>IFERROR(IF(SUM($H$42:AZ$42)&lt;=($I15*4),($G131-$G141)*AZ$42/($I15*4),0),0)</f>
        <v>11.526060001384264</v>
      </c>
      <c r="BA243" s="57">
        <f>IFERROR(IF(SUM($H$42:BA$42)&lt;=($I15*4),($G131-$G141)*BA$42/($I15*4),0),0)</f>
        <v>11.526060001384264</v>
      </c>
      <c r="BB243" s="57">
        <f>IFERROR(IF(SUM($H$42:BB$42)&lt;=($I15*4),($G131-$G141)*BB$42/($I15*4),0),0)</f>
        <v>11.526060001384264</v>
      </c>
      <c r="BC243" s="57">
        <f>IFERROR(IF(SUM($H$42:BC$42)&lt;=($I15*4),($G131-$G141)*BC$42/($I15*4),0),0)</f>
        <v>11.526060001384264</v>
      </c>
      <c r="BD243" s="57">
        <f>IFERROR(IF(SUM($H$42:BD$42)&lt;=($I15*4),($G131-$G141)*BD$42/($I15*4),0),0)</f>
        <v>11.526060001384264</v>
      </c>
      <c r="BE243" s="57">
        <f>IFERROR(IF(SUM($H$42:BE$42)&lt;=($I15*4),($G131-$G141)*BE$42/($I15*4),0),0)</f>
        <v>11.526060001384264</v>
      </c>
      <c r="BF243" s="57">
        <f>IFERROR(IF(SUM($H$42:BF$42)&lt;=($I15*4),($G131-$G141)*BF$42/($I15*4),0),0)</f>
        <v>11.526060001384264</v>
      </c>
      <c r="BG243" s="57">
        <f>IFERROR(IF(SUM($H$42:BG$42)&lt;=($I15*4),($G131-$G141)*BG$42/($I15*4),0),0)</f>
        <v>11.526060001384264</v>
      </c>
      <c r="BH243" s="57">
        <f>IFERROR(IF(SUM($H$42:BH$42)&lt;=($I15*4),($G131-$G141)*BH$42/($I15*4),0),0)</f>
        <v>11.526060001384264</v>
      </c>
      <c r="BI243" s="57">
        <f>IFERROR(IF(SUM($H$42:BI$42)&lt;=($I15*4),($G131-$G141)*BI$42/($I15*4),0),0)</f>
        <v>11.526060001384264</v>
      </c>
      <c r="BJ243" s="57">
        <f>IFERROR(IF(SUM($H$42:BJ$42)&lt;=($I15*4),($G131-$G141)*BJ$42/($I15*4),0),0)</f>
        <v>11.526060001384264</v>
      </c>
      <c r="BK243" s="57">
        <f>IFERROR(IF(SUM($H$42:BK$42)&lt;=($I15*4),($G131-$G141)*BK$42/($I15*4),0),0)</f>
        <v>11.526060001384264</v>
      </c>
      <c r="BL243" s="57">
        <f>IFERROR(IF(SUM($H$42:BL$42)&lt;=($I15*4),($G131-$G141)*BL$42/($I15*4),0),0)</f>
        <v>11.526060001384264</v>
      </c>
      <c r="BM243" s="57">
        <f>IFERROR(IF(SUM($H$42:BM$42)&lt;=($I15*4),($G131-$G141)*BM$42/($I15*4),0),0)</f>
        <v>11.526060001384264</v>
      </c>
      <c r="BN243" s="57">
        <f>IFERROR(IF(SUM($H$42:BN$42)&lt;=($I15*4),($G131-$G141)*BN$42/($I15*4),0),0)</f>
        <v>11.526060001384264</v>
      </c>
      <c r="BO243" s="57">
        <f>IFERROR(IF(SUM($H$42:BO$42)&lt;=($I15*4),($G131-$G141)*BO$42/($I15*4),0),0)</f>
        <v>11.526060001384264</v>
      </c>
      <c r="BP243" s="57">
        <f>IFERROR(IF(SUM($H$42:BP$42)&lt;=($I15*4),($G131-$G141)*BP$42/($I15*4),0),0)</f>
        <v>11.526060001384264</v>
      </c>
      <c r="BQ243" s="57">
        <f>IFERROR(IF(SUM($H$42:BQ$42)&lt;=($I15*4),($G131-$G141)*BQ$42/($I15*4),0),0)</f>
        <v>11.526060001384264</v>
      </c>
      <c r="BR243" s="57">
        <f>IFERROR(IF(SUM($H$42:BR$42)&lt;=($I15*4),($G131-$G141)*BR$42/($I15*4),0),0)</f>
        <v>11.526060001384264</v>
      </c>
      <c r="BS243" s="57">
        <f>IFERROR(IF(SUM($H$42:BS$42)&lt;=($I15*4),($G131-$G141)*BS$42/($I15*4),0),0)</f>
        <v>11.526060001384264</v>
      </c>
      <c r="BT243" s="57">
        <f>IFERROR(IF(SUM($H$42:BT$42)&lt;=($I15*4),($G131-$G141)*BT$42/($I15*4),0),0)</f>
        <v>11.526060001384264</v>
      </c>
      <c r="BU243" s="57">
        <f>IFERROR(IF(SUM($H$42:BU$42)&lt;=($I15*4),($G131-$G141)*BU$42/($I15*4),0),0)</f>
        <v>11.526060001384264</v>
      </c>
      <c r="BV243" s="57">
        <f>IFERROR(IF(SUM($H$42:BV$42)&lt;=($I15*4),($G131-$G141)*BV$42/($I15*4),0),0)</f>
        <v>11.526060001384264</v>
      </c>
      <c r="BW243" s="57">
        <f>IFERROR(IF(SUM($H$42:BW$42)&lt;=($I15*4),($G131-$G141)*BW$42/($I15*4),0),0)</f>
        <v>11.526060001384264</v>
      </c>
      <c r="BX243" s="57">
        <f>IFERROR(IF(SUM($H$42:BX$42)&lt;=($I15*4),($G131-$G141)*BX$42/($I15*4),0),0)</f>
        <v>11.526060001384264</v>
      </c>
      <c r="BY243" s="57">
        <f>IFERROR(IF(SUM($H$42:BY$42)&lt;=($I15*4),($G131-$G141)*BY$42/($I15*4),0),0)</f>
        <v>11.526060001384264</v>
      </c>
      <c r="BZ243" s="57">
        <f>IFERROR(IF(SUM($H$42:BZ$42)&lt;=($I15*4),($G131-$G141)*BZ$42/($I15*4),0),0)</f>
        <v>11.526060001384264</v>
      </c>
      <c r="CA243" s="57">
        <f>IFERROR(IF(SUM($H$42:CA$42)&lt;=($I15*4),($G131-$G141)*CA$42/($I15*4),0),0)</f>
        <v>11.526060001384264</v>
      </c>
      <c r="CB243" s="57">
        <f>IFERROR(IF(SUM($H$42:CB$42)&lt;=($I15*4),($G131-$G141)*CB$42/($I15*4),0),0)</f>
        <v>11.526060001384264</v>
      </c>
      <c r="CC243" s="57">
        <f>IFERROR(IF(SUM($H$42:CC$42)&lt;=($I15*4),($G131-$G141)*CC$42/($I15*4),0),0)</f>
        <v>11.526060001384264</v>
      </c>
      <c r="CD243" s="57">
        <f>IFERROR(IF(SUM($H$42:CD$42)&lt;=($I15*4),($G131-$G141)*CD$42/($I15*4),0),0)</f>
        <v>11.526060001384264</v>
      </c>
      <c r="CE243" s="57">
        <f>IFERROR(IF(SUM($H$42:CE$42)&lt;=($I15*4),($G131-$G141)*CE$42/($I15*4),0),0)</f>
        <v>11.526060001384264</v>
      </c>
      <c r="CF243" s="57">
        <f>IFERROR(IF(SUM($H$42:CF$42)&lt;=($I15*4),($G131-$G141)*CF$42/($I15*4),0),0)</f>
        <v>11.526060001384264</v>
      </c>
      <c r="CG243" s="57">
        <f>IFERROR(IF(SUM($H$42:CG$42)&lt;=($I15*4),($G131-$G141)*CG$42/($I15*4),0),0)</f>
        <v>11.526060001384264</v>
      </c>
      <c r="CH243" s="57">
        <f>IFERROR(IF(SUM($H$42:CH$42)&lt;=($I15*4),($G131-$G141)*CH$42/($I15*4),0),0)</f>
        <v>11.526060001384264</v>
      </c>
      <c r="CI243" s="57">
        <f>IFERROR(IF(SUM($H$42:CI$42)&lt;=($I15*4),($G131-$G141)*CI$42/($I15*4),0),0)</f>
        <v>11.526060001384264</v>
      </c>
      <c r="CJ243" s="57">
        <f>IFERROR(IF(SUM($H$42:CJ$42)&lt;=($I15*4),($G131-$G141)*CJ$42/($I15*4),0),0)</f>
        <v>11.526060001384264</v>
      </c>
      <c r="CK243" s="57">
        <f>IFERROR(IF(SUM($H$42:CK$42)&lt;=($I15*4),($G131-$G141)*CK$42/($I15*4),0),0)</f>
        <v>11.526060001384264</v>
      </c>
      <c r="CL243" s="57">
        <f>IFERROR(IF(SUM($H$42:CL$42)&lt;=($I15*4),($G131-$G141)*CL$42/($I15*4),0),0)</f>
        <v>11.526060001384264</v>
      </c>
      <c r="CM243" s="57">
        <f>IFERROR(IF(SUM($H$42:CM$42)&lt;=($I15*4),($G131-$G141)*CM$42/($I15*4),0),0)</f>
        <v>11.526060001384264</v>
      </c>
      <c r="CN243" s="57">
        <f>IFERROR(IF(SUM($H$42:CN$42)&lt;=($I15*4),($G131-$G141)*CN$42/($I15*4),0),0)</f>
        <v>11.526060001384264</v>
      </c>
      <c r="CO243" s="57">
        <f>IFERROR(IF(SUM($H$42:CO$42)&lt;=($I15*4),($G131-$G141)*CO$42/($I15*4),0),0)</f>
        <v>11.526060001384264</v>
      </c>
      <c r="CP243" s="57">
        <f>IFERROR(IF(SUM($H$42:CP$42)&lt;=($I15*4),($G131-$G141)*CP$42/($I15*4),0),0)</f>
        <v>11.526060001384264</v>
      </c>
      <c r="CQ243" s="57">
        <f>IFERROR(IF(SUM($H$42:CQ$42)&lt;=($I15*4),($G131-$G141)*CQ$42/($I15*4),0),0)</f>
        <v>11.526060001384264</v>
      </c>
      <c r="CR243" s="57">
        <f>IFERROR(IF(SUM($H$42:CR$42)&lt;=($I15*4),($G131-$G141)*CR$42/($I15*4),0),0)</f>
        <v>11.526060001384264</v>
      </c>
      <c r="CS243" s="57">
        <f>IFERROR(IF(SUM($H$42:CS$42)&lt;=($I15*4),($G131-$G141)*CS$42/($I15*4),0),0)</f>
        <v>11.526060001384264</v>
      </c>
      <c r="CT243" s="57">
        <f>IFERROR(IF(SUM($H$42:CT$42)&lt;=($I15*4),($G131-$G141)*CT$42/($I15*4),0),0)</f>
        <v>11.526060001384264</v>
      </c>
      <c r="CU243" s="57">
        <f>IFERROR(IF(SUM($H$42:CU$42)&lt;=($I15*4),($G131-$G141)*CU$42/($I15*4),0),0)</f>
        <v>11.526060001384264</v>
      </c>
      <c r="CV243" s="57">
        <f>IFERROR(IF(SUM($H$42:CV$42)&lt;=($I15*4),($G131-$G141)*CV$42/($I15*4),0),0)</f>
        <v>11.526060001384264</v>
      </c>
      <c r="CW243" s="57">
        <f>IFERROR(IF(SUM($H$42:CW$42)&lt;=($I15*4),($G131-$G141)*CW$42/($I15*4),0),0)</f>
        <v>11.526060001384264</v>
      </c>
      <c r="CX243" s="57">
        <f>IFERROR(IF(SUM($H$42:CX$42)&lt;=($I15*4),($G131-$G141)*CX$42/($I15*4),0),0)</f>
        <v>11.526060001384264</v>
      </c>
      <c r="CY243" s="57">
        <f>IFERROR(IF(SUM($H$42:CY$42)&lt;=($I15*4),($G131-$G141)*CY$42/($I15*4),0),0)</f>
        <v>11.526060001384264</v>
      </c>
      <c r="CZ243" s="57">
        <f>IFERROR(IF(SUM($H$42:CZ$42)&lt;=($I15*4),($G131-$G141)*CZ$42/($I15*4),0),0)</f>
        <v>11.526060001384264</v>
      </c>
      <c r="DA243" s="57">
        <f>IFERROR(IF(SUM($H$42:DA$42)&lt;=($I15*4),($G131-$G141)*DA$42/($I15*4),0),0)</f>
        <v>11.526060001384264</v>
      </c>
      <c r="DB243" s="57">
        <f>IFERROR(IF(SUM($H$42:DB$42)&lt;=($I15*4),($G131-$G141)*DB$42/($I15*4),0),0)</f>
        <v>11.526060001384264</v>
      </c>
      <c r="DC243" s="57">
        <f>IFERROR(IF(SUM($H$42:DC$42)&lt;=($I15*4),($G131-$G141)*DC$42/($I15*4),0),0)</f>
        <v>11.526060001384264</v>
      </c>
      <c r="DD243" s="57">
        <f>IFERROR(IF(SUM($H$42:DD$42)&lt;=($I15*4),($G131-$G141)*DD$42/($I15*4),0),0)</f>
        <v>11.526060001384264</v>
      </c>
      <c r="DE243" s="57">
        <f>IFERROR(IF(SUM($H$42:DE$42)&lt;=($I15*4),($G131-$G141)*DE$42/($I15*4),0),0)</f>
        <v>11.526060001384264</v>
      </c>
      <c r="DF243" s="57">
        <f>IFERROR(IF(SUM($H$42:DF$42)&lt;=($I15*4),($G131-$G141)*DF$42/($I15*4),0),0)</f>
        <v>11.526060001384264</v>
      </c>
      <c r="DG243" s="57">
        <f>IFERROR(IF(SUM($H$42:DG$42)&lt;=($I15*4),($G131-$G141)*DG$42/($I15*4),0),0)</f>
        <v>11.526060001384264</v>
      </c>
      <c r="DH243" s="57">
        <f>IFERROR(IF(SUM($H$42:DH$42)&lt;=($I15*4),($G131-$G141)*DH$42/($I15*4),0),0)</f>
        <v>11.526060001384264</v>
      </c>
      <c r="DI243" s="57">
        <f>IFERROR(IF(SUM($H$42:DI$42)&lt;=($I15*4),($G131-$G141)*DI$42/($I15*4),0),0)</f>
        <v>11.526060001384264</v>
      </c>
      <c r="DJ243" s="57">
        <f>IFERROR(IF(SUM($H$42:DJ$42)&lt;=($I15*4),($G131-$G141)*DJ$42/($I15*4),0),0)</f>
        <v>11.526060001384264</v>
      </c>
      <c r="DK243" s="57">
        <f>IFERROR(IF(SUM($H$42:DK$42)&lt;=($I15*4),($G131-$G141)*DK$42/($I15*4),0),0)</f>
        <v>11.526060001384264</v>
      </c>
      <c r="DL243" s="57">
        <f>IFERROR(IF(SUM($H$42:DL$42)&lt;=($I15*4),($G131-$G141)*DL$42/($I15*4),0),0)</f>
        <v>11.526060001384264</v>
      </c>
      <c r="DM243" s="57">
        <f>IFERROR(IF(SUM($H$42:DM$42)&lt;=($I15*4),($G131-$G141)*DM$42/($I15*4),0),0)</f>
        <v>11.526060001384264</v>
      </c>
      <c r="DN243" s="57">
        <f>IFERROR(IF(SUM($H$42:DN$42)&lt;=($I15*4),($G131-$G141)*DN$42/($I15*4),0),0)</f>
        <v>11.526060001384264</v>
      </c>
      <c r="DO243" s="57">
        <f>IFERROR(IF(SUM($H$42:DO$42)&lt;=($I15*4),($G131-$G141)*DO$42/($I15*4),0),0)</f>
        <v>11.526060001384264</v>
      </c>
      <c r="DP243" s="57">
        <f>IFERROR(IF(SUM($H$42:DP$42)&lt;=($I15*4),($G131-$G141)*DP$42/($I15*4),0),0)</f>
        <v>11.526060001384264</v>
      </c>
      <c r="DQ243" s="57">
        <f>IFERROR(IF(SUM($H$42:DQ$42)&lt;=($I15*4),($G131-$G141)*DQ$42/($I15*4),0),0)</f>
        <v>11.526060001384264</v>
      </c>
      <c r="DR243" s="57">
        <f>IFERROR(IF(SUM($H$42:DR$42)&lt;=($I15*4),($G131-$G141)*DR$42/($I15*4),0),0)</f>
        <v>11.526060001384264</v>
      </c>
      <c r="DS243" s="57">
        <f>IFERROR(IF(SUM($H$42:DS$42)&lt;=($I15*4),($G131-$G141)*DS$42/($I15*4),0),0)</f>
        <v>11.526060001384264</v>
      </c>
    </row>
    <row r="244" spans="2:123" x14ac:dyDescent="0.3">
      <c r="D244" s="12" t="str">
        <f t="shared" si="238"/>
        <v>Financing costs</v>
      </c>
      <c r="F244" s="51" t="str">
        <f t="shared" si="237"/>
        <v>INR Mn</v>
      </c>
      <c r="G244" s="60">
        <f>SUM(H244:DS244)</f>
        <v>348.92797544531629</v>
      </c>
      <c r="H244" s="57">
        <f>IFERROR(IF(SUM($H$42:H$42)&lt;=($I16*4),($G132-$G142)*H$42/($I16*4),0),0)</f>
        <v>0</v>
      </c>
      <c r="I244" s="57">
        <f>IFERROR(IF(SUM($H$42:I$42)&lt;=($I16*4),($G132-$G142)*I$42/($I16*4),0),0)</f>
        <v>0</v>
      </c>
      <c r="J244" s="57">
        <f>IFERROR(IF(SUM($H$42:J$42)&lt;=($I16*4),($G132-$G142)*J$42/($I16*4),0),0)</f>
        <v>0</v>
      </c>
      <c r="K244" s="57">
        <f>IFERROR(IF(SUM($H$42:K$42)&lt;=($I16*4),($G132-$G142)*K$42/($I16*4),0),0)</f>
        <v>0</v>
      </c>
      <c r="L244" s="57">
        <f>IFERROR(IF(SUM($H$42:L$42)&lt;=($I16*4),($G132-$G142)*L$42/($I16*4),0),0)</f>
        <v>0</v>
      </c>
      <c r="M244" s="57">
        <f>IFERROR(IF(SUM($H$42:M$42)&lt;=($I16*4),($G132-$G142)*M$42/($I16*4),0),0)</f>
        <v>0</v>
      </c>
      <c r="N244" s="57">
        <f>IFERROR(IF(SUM($H$42:N$42)&lt;=($I16*4),($G132-$G142)*N$42/($I16*4),0),0)</f>
        <v>0</v>
      </c>
      <c r="O244" s="57">
        <f>IFERROR(IF(SUM($H$42:O$42)&lt;=($I16*4),($G132-$G142)*O$42/($I16*4),0),0)</f>
        <v>0</v>
      </c>
      <c r="P244" s="57">
        <f>IFERROR(IF(SUM($H$42:P$42)&lt;=($I16*4),($G132-$G142)*P$42/($I16*4),0),0)</f>
        <v>0</v>
      </c>
      <c r="Q244" s="57">
        <f>IFERROR(IF(SUM($H$42:Q$42)&lt;=($I16*4),($G132-$G142)*Q$42/($I16*4),0),0)</f>
        <v>0</v>
      </c>
      <c r="R244" s="57">
        <f>IFERROR(IF(SUM($H$42:R$42)&lt;=($I16*4),($G132-$G142)*R$42/($I16*4),0),0)</f>
        <v>0</v>
      </c>
      <c r="S244" s="57">
        <f>IFERROR(IF(SUM($H$42:S$42)&lt;=($I16*4),($G132-$G142)*S$42/($I16*4),0),0)</f>
        <v>0</v>
      </c>
      <c r="T244" s="57">
        <f>IFERROR(IF(SUM($H$42:T$42)&lt;=($I16*4),($G132-$G142)*T$42/($I16*4),0),0)</f>
        <v>0</v>
      </c>
      <c r="U244" s="57">
        <f>IFERROR(IF(SUM($H$42:U$42)&lt;=($I16*4),($G132-$G142)*U$42/($I16*4),0),0)</f>
        <v>0</v>
      </c>
      <c r="V244" s="57">
        <f>IFERROR(IF(SUM($H$42:V$42)&lt;=($I16*4),($G132-$G142)*V$42/($I16*4),0),0)</f>
        <v>0</v>
      </c>
      <c r="W244" s="57">
        <f>IFERROR(IF(SUM($H$42:W$42)&lt;=($I16*4),($G132-$G142)*W$42/($I16*4),0),0)</f>
        <v>0</v>
      </c>
      <c r="X244" s="57">
        <f>IFERROR(IF(SUM($H$42:X$42)&lt;=($I16*4),($G132-$G142)*X$42/($I16*4),0),0)</f>
        <v>0</v>
      </c>
      <c r="Y244" s="57">
        <f>IFERROR(IF(SUM($H$42:Y$42)&lt;=($I16*4),($G132-$G142)*Y$42/($I16*4),0),0)</f>
        <v>0</v>
      </c>
      <c r="Z244" s="57">
        <f>IFERROR(IF(SUM($H$42:Z$42)&lt;=($I16*4),($G132-$G142)*Z$42/($I16*4),0),0)</f>
        <v>0</v>
      </c>
      <c r="AA244" s="57">
        <f>IFERROR(IF(SUM($H$42:AA$42)&lt;=($I16*4),($G132-$G142)*AA$42/($I16*4),0),0)</f>
        <v>3.5971956231475972</v>
      </c>
      <c r="AB244" s="57">
        <f>IFERROR(IF(SUM($H$42:AB$42)&lt;=($I16*4),($G132-$G142)*AB$42/($I16*4),0),0)</f>
        <v>3.5971956231475972</v>
      </c>
      <c r="AC244" s="57">
        <f>IFERROR(IF(SUM($H$42:AC$42)&lt;=($I16*4),($G132-$G142)*AC$42/($I16*4),0),0)</f>
        <v>3.5971956231475972</v>
      </c>
      <c r="AD244" s="57">
        <f>IFERROR(IF(SUM($H$42:AD$42)&lt;=($I16*4),($G132-$G142)*AD$42/($I16*4),0),0)</f>
        <v>3.5971956231475972</v>
      </c>
      <c r="AE244" s="57">
        <f>IFERROR(IF(SUM($H$42:AE$42)&lt;=($I16*4),($G132-$G142)*AE$42/($I16*4),0),0)</f>
        <v>3.5971956231475972</v>
      </c>
      <c r="AF244" s="57">
        <f>IFERROR(IF(SUM($H$42:AF$42)&lt;=($I16*4),($G132-$G142)*AF$42/($I16*4),0),0)</f>
        <v>3.5971956231475972</v>
      </c>
      <c r="AG244" s="57">
        <f>IFERROR(IF(SUM($H$42:AG$42)&lt;=($I16*4),($G132-$G142)*AG$42/($I16*4),0),0)</f>
        <v>3.5971956231475972</v>
      </c>
      <c r="AH244" s="57">
        <f>IFERROR(IF(SUM($H$42:AH$42)&lt;=($I16*4),($G132-$G142)*AH$42/($I16*4),0),0)</f>
        <v>3.5971956231475972</v>
      </c>
      <c r="AI244" s="57">
        <f>IFERROR(IF(SUM($H$42:AI$42)&lt;=($I16*4),($G132-$G142)*AI$42/($I16*4),0),0)</f>
        <v>3.5971956231475972</v>
      </c>
      <c r="AJ244" s="57">
        <f>IFERROR(IF(SUM($H$42:AJ$42)&lt;=($I16*4),($G132-$G142)*AJ$42/($I16*4),0),0)</f>
        <v>3.5971956231475972</v>
      </c>
      <c r="AK244" s="57">
        <f>IFERROR(IF(SUM($H$42:AK$42)&lt;=($I16*4),($G132-$G142)*AK$42/($I16*4),0),0)</f>
        <v>3.5971956231475972</v>
      </c>
      <c r="AL244" s="57">
        <f>IFERROR(IF(SUM($H$42:AL$42)&lt;=($I16*4),($G132-$G142)*AL$42/($I16*4),0),0)</f>
        <v>3.5971956231475972</v>
      </c>
      <c r="AM244" s="57">
        <f>IFERROR(IF(SUM($H$42:AM$42)&lt;=($I16*4),($G132-$G142)*AM$42/($I16*4),0),0)</f>
        <v>3.5971956231475972</v>
      </c>
      <c r="AN244" s="57">
        <f>IFERROR(IF(SUM($H$42:AN$42)&lt;=($I16*4),($G132-$G142)*AN$42/($I16*4),0),0)</f>
        <v>3.5971956231475972</v>
      </c>
      <c r="AO244" s="57">
        <f>IFERROR(IF(SUM($H$42:AO$42)&lt;=($I16*4),($G132-$G142)*AO$42/($I16*4),0),0)</f>
        <v>3.5971956231475972</v>
      </c>
      <c r="AP244" s="57">
        <f>IFERROR(IF(SUM($H$42:AP$42)&lt;=($I16*4),($G132-$G142)*AP$42/($I16*4),0),0)</f>
        <v>3.5971956231475972</v>
      </c>
      <c r="AQ244" s="57">
        <f>IFERROR(IF(SUM($H$42:AQ$42)&lt;=($I16*4),($G132-$G142)*AQ$42/($I16*4),0),0)</f>
        <v>3.5971956231475972</v>
      </c>
      <c r="AR244" s="57">
        <f>IFERROR(IF(SUM($H$42:AR$42)&lt;=($I16*4),($G132-$G142)*AR$42/($I16*4),0),0)</f>
        <v>3.5971956231475972</v>
      </c>
      <c r="AS244" s="57">
        <f>IFERROR(IF(SUM($H$42:AS$42)&lt;=($I16*4),($G132-$G142)*AS$42/($I16*4),0),0)</f>
        <v>3.5971956231475972</v>
      </c>
      <c r="AT244" s="57">
        <f>IFERROR(IF(SUM($H$42:AT$42)&lt;=($I16*4),($G132-$G142)*AT$42/($I16*4),0),0)</f>
        <v>3.5971956231475972</v>
      </c>
      <c r="AU244" s="57">
        <f>IFERROR(IF(SUM($H$42:AU$42)&lt;=($I16*4),($G132-$G142)*AU$42/($I16*4),0),0)</f>
        <v>3.5971956231475972</v>
      </c>
      <c r="AV244" s="57">
        <f>IFERROR(IF(SUM($H$42:AV$42)&lt;=($I16*4),($G132-$G142)*AV$42/($I16*4),0),0)</f>
        <v>3.5971956231475972</v>
      </c>
      <c r="AW244" s="57">
        <f>IFERROR(IF(SUM($H$42:AW$42)&lt;=($I16*4),($G132-$G142)*AW$42/($I16*4),0),0)</f>
        <v>3.5971956231475972</v>
      </c>
      <c r="AX244" s="57">
        <f>IFERROR(IF(SUM($H$42:AX$42)&lt;=($I16*4),($G132-$G142)*AX$42/($I16*4),0),0)</f>
        <v>3.5971956231475972</v>
      </c>
      <c r="AY244" s="57">
        <f>IFERROR(IF(SUM($H$42:AY$42)&lt;=($I16*4),($G132-$G142)*AY$42/($I16*4),0),0)</f>
        <v>3.5971956231475972</v>
      </c>
      <c r="AZ244" s="57">
        <f>IFERROR(IF(SUM($H$42:AZ$42)&lt;=($I16*4),($G132-$G142)*AZ$42/($I16*4),0),0)</f>
        <v>3.5971956231475972</v>
      </c>
      <c r="BA244" s="57">
        <f>IFERROR(IF(SUM($H$42:BA$42)&lt;=($I16*4),($G132-$G142)*BA$42/($I16*4),0),0)</f>
        <v>3.5971956231475972</v>
      </c>
      <c r="BB244" s="57">
        <f>IFERROR(IF(SUM($H$42:BB$42)&lt;=($I16*4),($G132-$G142)*BB$42/($I16*4),0),0)</f>
        <v>3.5971956231475972</v>
      </c>
      <c r="BC244" s="57">
        <f>IFERROR(IF(SUM($H$42:BC$42)&lt;=($I16*4),($G132-$G142)*BC$42/($I16*4),0),0)</f>
        <v>3.5971956231475972</v>
      </c>
      <c r="BD244" s="57">
        <f>IFERROR(IF(SUM($H$42:BD$42)&lt;=($I16*4),($G132-$G142)*BD$42/($I16*4),0),0)</f>
        <v>3.5971956231475972</v>
      </c>
      <c r="BE244" s="57">
        <f>IFERROR(IF(SUM($H$42:BE$42)&lt;=($I16*4),($G132-$G142)*BE$42/($I16*4),0),0)</f>
        <v>3.5971956231475972</v>
      </c>
      <c r="BF244" s="57">
        <f>IFERROR(IF(SUM($H$42:BF$42)&lt;=($I16*4),($G132-$G142)*BF$42/($I16*4),0),0)</f>
        <v>3.5971956231475972</v>
      </c>
      <c r="BG244" s="57">
        <f>IFERROR(IF(SUM($H$42:BG$42)&lt;=($I16*4),($G132-$G142)*BG$42/($I16*4),0),0)</f>
        <v>3.5971956231475972</v>
      </c>
      <c r="BH244" s="57">
        <f>IFERROR(IF(SUM($H$42:BH$42)&lt;=($I16*4),($G132-$G142)*BH$42/($I16*4),0),0)</f>
        <v>3.5971956231475972</v>
      </c>
      <c r="BI244" s="57">
        <f>IFERROR(IF(SUM($H$42:BI$42)&lt;=($I16*4),($G132-$G142)*BI$42/($I16*4),0),0)</f>
        <v>3.5971956231475972</v>
      </c>
      <c r="BJ244" s="57">
        <f>IFERROR(IF(SUM($H$42:BJ$42)&lt;=($I16*4),($G132-$G142)*BJ$42/($I16*4),0),0)</f>
        <v>3.5971956231475972</v>
      </c>
      <c r="BK244" s="57">
        <f>IFERROR(IF(SUM($H$42:BK$42)&lt;=($I16*4),($G132-$G142)*BK$42/($I16*4),0),0)</f>
        <v>3.5971956231475972</v>
      </c>
      <c r="BL244" s="57">
        <f>IFERROR(IF(SUM($H$42:BL$42)&lt;=($I16*4),($G132-$G142)*BL$42/($I16*4),0),0)</f>
        <v>3.5971956231475972</v>
      </c>
      <c r="BM244" s="57">
        <f>IFERROR(IF(SUM($H$42:BM$42)&lt;=($I16*4),($G132-$G142)*BM$42/($I16*4),0),0)</f>
        <v>3.5971956231475972</v>
      </c>
      <c r="BN244" s="57">
        <f>IFERROR(IF(SUM($H$42:BN$42)&lt;=($I16*4),($G132-$G142)*BN$42/($I16*4),0),0)</f>
        <v>3.5971956231475972</v>
      </c>
      <c r="BO244" s="57">
        <f>IFERROR(IF(SUM($H$42:BO$42)&lt;=($I16*4),($G132-$G142)*BO$42/($I16*4),0),0)</f>
        <v>3.5971956231475972</v>
      </c>
      <c r="BP244" s="57">
        <f>IFERROR(IF(SUM($H$42:BP$42)&lt;=($I16*4),($G132-$G142)*BP$42/($I16*4),0),0)</f>
        <v>3.5971956231475972</v>
      </c>
      <c r="BQ244" s="57">
        <f>IFERROR(IF(SUM($H$42:BQ$42)&lt;=($I16*4),($G132-$G142)*BQ$42/($I16*4),0),0)</f>
        <v>3.5971956231475972</v>
      </c>
      <c r="BR244" s="57">
        <f>IFERROR(IF(SUM($H$42:BR$42)&lt;=($I16*4),($G132-$G142)*BR$42/($I16*4),0),0)</f>
        <v>3.5971956231475972</v>
      </c>
      <c r="BS244" s="57">
        <f>IFERROR(IF(SUM($H$42:BS$42)&lt;=($I16*4),($G132-$G142)*BS$42/($I16*4),0),0)</f>
        <v>3.5971956231475972</v>
      </c>
      <c r="BT244" s="57">
        <f>IFERROR(IF(SUM($H$42:BT$42)&lt;=($I16*4),($G132-$G142)*BT$42/($I16*4),0),0)</f>
        <v>3.5971956231475972</v>
      </c>
      <c r="BU244" s="57">
        <f>IFERROR(IF(SUM($H$42:BU$42)&lt;=($I16*4),($G132-$G142)*BU$42/($I16*4),0),0)</f>
        <v>3.5971956231475972</v>
      </c>
      <c r="BV244" s="57">
        <f>IFERROR(IF(SUM($H$42:BV$42)&lt;=($I16*4),($G132-$G142)*BV$42/($I16*4),0),0)</f>
        <v>3.5971956231475972</v>
      </c>
      <c r="BW244" s="57">
        <f>IFERROR(IF(SUM($H$42:BW$42)&lt;=($I16*4),($G132-$G142)*BW$42/($I16*4),0),0)</f>
        <v>3.5971956231475972</v>
      </c>
      <c r="BX244" s="57">
        <f>IFERROR(IF(SUM($H$42:BX$42)&lt;=($I16*4),($G132-$G142)*BX$42/($I16*4),0),0)</f>
        <v>3.5971956231475972</v>
      </c>
      <c r="BY244" s="57">
        <f>IFERROR(IF(SUM($H$42:BY$42)&lt;=($I16*4),($G132-$G142)*BY$42/($I16*4),0),0)</f>
        <v>3.5971956231475972</v>
      </c>
      <c r="BZ244" s="57">
        <f>IFERROR(IF(SUM($H$42:BZ$42)&lt;=($I16*4),($G132-$G142)*BZ$42/($I16*4),0),0)</f>
        <v>3.5971956231475972</v>
      </c>
      <c r="CA244" s="57">
        <f>IFERROR(IF(SUM($H$42:CA$42)&lt;=($I16*4),($G132-$G142)*CA$42/($I16*4),0),0)</f>
        <v>3.5971956231475972</v>
      </c>
      <c r="CB244" s="57">
        <f>IFERROR(IF(SUM($H$42:CB$42)&lt;=($I16*4),($G132-$G142)*CB$42/($I16*4),0),0)</f>
        <v>3.5971956231475972</v>
      </c>
      <c r="CC244" s="57">
        <f>IFERROR(IF(SUM($H$42:CC$42)&lt;=($I16*4),($G132-$G142)*CC$42/($I16*4),0),0)</f>
        <v>3.5971956231475972</v>
      </c>
      <c r="CD244" s="57">
        <f>IFERROR(IF(SUM($H$42:CD$42)&lt;=($I16*4),($G132-$G142)*CD$42/($I16*4),0),0)</f>
        <v>3.5971956231475972</v>
      </c>
      <c r="CE244" s="57">
        <f>IFERROR(IF(SUM($H$42:CE$42)&lt;=($I16*4),($G132-$G142)*CE$42/($I16*4),0),0)</f>
        <v>3.5971956231475972</v>
      </c>
      <c r="CF244" s="57">
        <f>IFERROR(IF(SUM($H$42:CF$42)&lt;=($I16*4),($G132-$G142)*CF$42/($I16*4),0),0)</f>
        <v>3.5971956231475972</v>
      </c>
      <c r="CG244" s="57">
        <f>IFERROR(IF(SUM($H$42:CG$42)&lt;=($I16*4),($G132-$G142)*CG$42/($I16*4),0),0)</f>
        <v>3.5971956231475972</v>
      </c>
      <c r="CH244" s="57">
        <f>IFERROR(IF(SUM($H$42:CH$42)&lt;=($I16*4),($G132-$G142)*CH$42/($I16*4),0),0)</f>
        <v>3.5971956231475972</v>
      </c>
      <c r="CI244" s="57">
        <f>IFERROR(IF(SUM($H$42:CI$42)&lt;=($I16*4),($G132-$G142)*CI$42/($I16*4),0),0)</f>
        <v>3.5971956231475972</v>
      </c>
      <c r="CJ244" s="57">
        <f>IFERROR(IF(SUM($H$42:CJ$42)&lt;=($I16*4),($G132-$G142)*CJ$42/($I16*4),0),0)</f>
        <v>3.5971956231475972</v>
      </c>
      <c r="CK244" s="57">
        <f>IFERROR(IF(SUM($H$42:CK$42)&lt;=($I16*4),($G132-$G142)*CK$42/($I16*4),0),0)</f>
        <v>3.5971956231475972</v>
      </c>
      <c r="CL244" s="57">
        <f>IFERROR(IF(SUM($H$42:CL$42)&lt;=($I16*4),($G132-$G142)*CL$42/($I16*4),0),0)</f>
        <v>3.5971956231475972</v>
      </c>
      <c r="CM244" s="57">
        <f>IFERROR(IF(SUM($H$42:CM$42)&lt;=($I16*4),($G132-$G142)*CM$42/($I16*4),0),0)</f>
        <v>3.5971956231475972</v>
      </c>
      <c r="CN244" s="57">
        <f>IFERROR(IF(SUM($H$42:CN$42)&lt;=($I16*4),($G132-$G142)*CN$42/($I16*4),0),0)</f>
        <v>3.5971956231475972</v>
      </c>
      <c r="CO244" s="57">
        <f>IFERROR(IF(SUM($H$42:CO$42)&lt;=($I16*4),($G132-$G142)*CO$42/($I16*4),0),0)</f>
        <v>3.5971956231475972</v>
      </c>
      <c r="CP244" s="57">
        <f>IFERROR(IF(SUM($H$42:CP$42)&lt;=($I16*4),($G132-$G142)*CP$42/($I16*4),0),0)</f>
        <v>3.5971956231475972</v>
      </c>
      <c r="CQ244" s="57">
        <f>IFERROR(IF(SUM($H$42:CQ$42)&lt;=($I16*4),($G132-$G142)*CQ$42/($I16*4),0),0)</f>
        <v>3.5971956231475972</v>
      </c>
      <c r="CR244" s="57">
        <f>IFERROR(IF(SUM($H$42:CR$42)&lt;=($I16*4),($G132-$G142)*CR$42/($I16*4),0),0)</f>
        <v>3.5971956231475972</v>
      </c>
      <c r="CS244" s="57">
        <f>IFERROR(IF(SUM($H$42:CS$42)&lt;=($I16*4),($G132-$G142)*CS$42/($I16*4),0),0)</f>
        <v>3.5971956231475972</v>
      </c>
      <c r="CT244" s="57">
        <f>IFERROR(IF(SUM($H$42:CT$42)&lt;=($I16*4),($G132-$G142)*CT$42/($I16*4),0),0)</f>
        <v>3.5971956231475972</v>
      </c>
      <c r="CU244" s="57">
        <f>IFERROR(IF(SUM($H$42:CU$42)&lt;=($I16*4),($G132-$G142)*CU$42/($I16*4),0),0)</f>
        <v>3.5971956231475972</v>
      </c>
      <c r="CV244" s="57">
        <f>IFERROR(IF(SUM($H$42:CV$42)&lt;=($I16*4),($G132-$G142)*CV$42/($I16*4),0),0)</f>
        <v>3.5971956231475972</v>
      </c>
      <c r="CW244" s="57">
        <f>IFERROR(IF(SUM($H$42:CW$42)&lt;=($I16*4),($G132-$G142)*CW$42/($I16*4),0),0)</f>
        <v>3.5971956231475972</v>
      </c>
      <c r="CX244" s="57">
        <f>IFERROR(IF(SUM($H$42:CX$42)&lt;=($I16*4),($G132-$G142)*CX$42/($I16*4),0),0)</f>
        <v>3.5971956231475972</v>
      </c>
      <c r="CY244" s="57">
        <f>IFERROR(IF(SUM($H$42:CY$42)&lt;=($I16*4),($G132-$G142)*CY$42/($I16*4),0),0)</f>
        <v>3.5971956231475972</v>
      </c>
      <c r="CZ244" s="57">
        <f>IFERROR(IF(SUM($H$42:CZ$42)&lt;=($I16*4),($G132-$G142)*CZ$42/($I16*4),0),0)</f>
        <v>3.5971956231475972</v>
      </c>
      <c r="DA244" s="57">
        <f>IFERROR(IF(SUM($H$42:DA$42)&lt;=($I16*4),($G132-$G142)*DA$42/($I16*4),0),0)</f>
        <v>3.5971956231475972</v>
      </c>
      <c r="DB244" s="57">
        <f>IFERROR(IF(SUM($H$42:DB$42)&lt;=($I16*4),($G132-$G142)*DB$42/($I16*4),0),0)</f>
        <v>3.5971956231475972</v>
      </c>
      <c r="DC244" s="57">
        <f>IFERROR(IF(SUM($H$42:DC$42)&lt;=($I16*4),($G132-$G142)*DC$42/($I16*4),0),0)</f>
        <v>3.5971956231475972</v>
      </c>
      <c r="DD244" s="57">
        <f>IFERROR(IF(SUM($H$42:DD$42)&lt;=($I16*4),($G132-$G142)*DD$42/($I16*4),0),0)</f>
        <v>3.5971956231475972</v>
      </c>
      <c r="DE244" s="57">
        <f>IFERROR(IF(SUM($H$42:DE$42)&lt;=($I16*4),($G132-$G142)*DE$42/($I16*4),0),0)</f>
        <v>3.5971956231475972</v>
      </c>
      <c r="DF244" s="57">
        <f>IFERROR(IF(SUM($H$42:DF$42)&lt;=($I16*4),($G132-$G142)*DF$42/($I16*4),0),0)</f>
        <v>3.5971956231475972</v>
      </c>
      <c r="DG244" s="57">
        <f>IFERROR(IF(SUM($H$42:DG$42)&lt;=($I16*4),($G132-$G142)*DG$42/($I16*4),0),0)</f>
        <v>3.5971956231475972</v>
      </c>
      <c r="DH244" s="57">
        <f>IFERROR(IF(SUM($H$42:DH$42)&lt;=($I16*4),($G132-$G142)*DH$42/($I16*4),0),0)</f>
        <v>3.5971956231475972</v>
      </c>
      <c r="DI244" s="57">
        <f>IFERROR(IF(SUM($H$42:DI$42)&lt;=($I16*4),($G132-$G142)*DI$42/($I16*4),0),0)</f>
        <v>3.5971956231475972</v>
      </c>
      <c r="DJ244" s="57">
        <f>IFERROR(IF(SUM($H$42:DJ$42)&lt;=($I16*4),($G132-$G142)*DJ$42/($I16*4),0),0)</f>
        <v>3.5971956231475972</v>
      </c>
      <c r="DK244" s="57">
        <f>IFERROR(IF(SUM($H$42:DK$42)&lt;=($I16*4),($G132-$G142)*DK$42/($I16*4),0),0)</f>
        <v>3.5971956231475972</v>
      </c>
      <c r="DL244" s="57">
        <f>IFERROR(IF(SUM($H$42:DL$42)&lt;=($I16*4),($G132-$G142)*DL$42/($I16*4),0),0)</f>
        <v>3.5971956231475972</v>
      </c>
      <c r="DM244" s="57">
        <f>IFERROR(IF(SUM($H$42:DM$42)&lt;=($I16*4),($G132-$G142)*DM$42/($I16*4),0),0)</f>
        <v>3.5971956231475972</v>
      </c>
      <c r="DN244" s="57">
        <f>IFERROR(IF(SUM($H$42:DN$42)&lt;=($I16*4),($G132-$G142)*DN$42/($I16*4),0),0)</f>
        <v>3.5971956231475972</v>
      </c>
      <c r="DO244" s="57">
        <f>IFERROR(IF(SUM($H$42:DO$42)&lt;=($I16*4),($G132-$G142)*DO$42/($I16*4),0),0)</f>
        <v>3.5971956231475972</v>
      </c>
      <c r="DP244" s="57">
        <f>IFERROR(IF(SUM($H$42:DP$42)&lt;=($I16*4),($G132-$G142)*DP$42/($I16*4),0),0)</f>
        <v>3.5971956231475972</v>
      </c>
      <c r="DQ244" s="57">
        <f>IFERROR(IF(SUM($H$42:DQ$42)&lt;=($I16*4),($G132-$G142)*DQ$42/($I16*4),0),0)</f>
        <v>3.5971956231475972</v>
      </c>
      <c r="DR244" s="57">
        <f>IFERROR(IF(SUM($H$42:DR$42)&lt;=($I16*4),($G132-$G142)*DR$42/($I16*4),0),0)</f>
        <v>3.5971956231475972</v>
      </c>
      <c r="DS244" s="57">
        <f>IFERROR(IF(SUM($H$42:DS$42)&lt;=($I16*4),($G132-$G142)*DS$42/($I16*4),0),0)</f>
        <v>3.5971956231475972</v>
      </c>
    </row>
    <row r="245" spans="2:123" x14ac:dyDescent="0.3"/>
    <row r="246" spans="2:123" ht="14.5" thickBot="1" x14ac:dyDescent="0.35">
      <c r="D246" s="61" t="s">
        <v>104</v>
      </c>
      <c r="E246" s="61"/>
      <c r="F246" s="62" t="str">
        <f>F242</f>
        <v>INR Mn</v>
      </c>
      <c r="G246" s="62"/>
      <c r="H246" s="63">
        <f t="shared" ref="H246:AM246" si="239">SUM(H239:H245)</f>
        <v>0</v>
      </c>
      <c r="I246" s="63">
        <f t="shared" si="239"/>
        <v>0</v>
      </c>
      <c r="J246" s="63">
        <f t="shared" si="239"/>
        <v>0</v>
      </c>
      <c r="K246" s="63">
        <f t="shared" si="239"/>
        <v>0</v>
      </c>
      <c r="L246" s="63">
        <f t="shared" si="239"/>
        <v>0</v>
      </c>
      <c r="M246" s="63">
        <f t="shared" si="239"/>
        <v>0</v>
      </c>
      <c r="N246" s="63">
        <f t="shared" si="239"/>
        <v>0</v>
      </c>
      <c r="O246" s="63">
        <f t="shared" si="239"/>
        <v>0</v>
      </c>
      <c r="P246" s="63">
        <f t="shared" si="239"/>
        <v>0</v>
      </c>
      <c r="Q246" s="63">
        <f t="shared" si="239"/>
        <v>0</v>
      </c>
      <c r="R246" s="63">
        <f t="shared" si="239"/>
        <v>0</v>
      </c>
      <c r="S246" s="63">
        <f t="shared" si="239"/>
        <v>0</v>
      </c>
      <c r="T246" s="63">
        <f t="shared" si="239"/>
        <v>0</v>
      </c>
      <c r="U246" s="63">
        <f t="shared" si="239"/>
        <v>0</v>
      </c>
      <c r="V246" s="63">
        <f t="shared" si="239"/>
        <v>0</v>
      </c>
      <c r="W246" s="63">
        <f t="shared" si="239"/>
        <v>0</v>
      </c>
      <c r="X246" s="63">
        <f t="shared" si="239"/>
        <v>0</v>
      </c>
      <c r="Y246" s="63">
        <f t="shared" si="239"/>
        <v>0</v>
      </c>
      <c r="Z246" s="63">
        <f t="shared" si="239"/>
        <v>0</v>
      </c>
      <c r="AA246" s="63">
        <f t="shared" si="239"/>
        <v>777.23736366948299</v>
      </c>
      <c r="AB246" s="63">
        <f t="shared" si="239"/>
        <v>777.23736366948299</v>
      </c>
      <c r="AC246" s="63">
        <f t="shared" si="239"/>
        <v>777.23736366948299</v>
      </c>
      <c r="AD246" s="63">
        <f t="shared" si="239"/>
        <v>777.23736366948299</v>
      </c>
      <c r="AE246" s="63">
        <f t="shared" si="239"/>
        <v>777.23736366948299</v>
      </c>
      <c r="AF246" s="63">
        <f t="shared" si="239"/>
        <v>777.23736366948299</v>
      </c>
      <c r="AG246" s="63">
        <f t="shared" si="239"/>
        <v>777.23736366948299</v>
      </c>
      <c r="AH246" s="63">
        <f t="shared" si="239"/>
        <v>777.23736366948299</v>
      </c>
      <c r="AI246" s="63">
        <f t="shared" si="239"/>
        <v>777.23736366948299</v>
      </c>
      <c r="AJ246" s="63">
        <f t="shared" si="239"/>
        <v>777.23736366948299</v>
      </c>
      <c r="AK246" s="63">
        <f t="shared" si="239"/>
        <v>777.23736366948299</v>
      </c>
      <c r="AL246" s="63">
        <f t="shared" si="239"/>
        <v>777.23736366948299</v>
      </c>
      <c r="AM246" s="63">
        <f t="shared" si="239"/>
        <v>777.23736366948299</v>
      </c>
      <c r="AN246" s="63">
        <f t="shared" ref="AN246:BS246" si="240">SUM(AN239:AN245)</f>
        <v>777.23736366948299</v>
      </c>
      <c r="AO246" s="63">
        <f t="shared" si="240"/>
        <v>777.23736366948299</v>
      </c>
      <c r="AP246" s="63">
        <f t="shared" si="240"/>
        <v>777.23736366948299</v>
      </c>
      <c r="AQ246" s="63">
        <f t="shared" si="240"/>
        <v>777.23736366948299</v>
      </c>
      <c r="AR246" s="63">
        <f t="shared" si="240"/>
        <v>777.23736366948299</v>
      </c>
      <c r="AS246" s="63">
        <f t="shared" si="240"/>
        <v>777.23736366948299</v>
      </c>
      <c r="AT246" s="63">
        <f t="shared" si="240"/>
        <v>777.23736366948299</v>
      </c>
      <c r="AU246" s="63">
        <f t="shared" si="240"/>
        <v>777.23736366948299</v>
      </c>
      <c r="AV246" s="63">
        <f t="shared" si="240"/>
        <v>777.23736366948299</v>
      </c>
      <c r="AW246" s="63">
        <f t="shared" si="240"/>
        <v>777.23736366948299</v>
      </c>
      <c r="AX246" s="63">
        <f t="shared" si="240"/>
        <v>777.23736366948299</v>
      </c>
      <c r="AY246" s="63">
        <f t="shared" si="240"/>
        <v>777.23736366948299</v>
      </c>
      <c r="AZ246" s="63">
        <f t="shared" si="240"/>
        <v>777.23736366948299</v>
      </c>
      <c r="BA246" s="63">
        <f t="shared" si="240"/>
        <v>777.23736366948299</v>
      </c>
      <c r="BB246" s="63">
        <f t="shared" si="240"/>
        <v>777.23736366948299</v>
      </c>
      <c r="BC246" s="63">
        <f t="shared" si="240"/>
        <v>777.23736366948299</v>
      </c>
      <c r="BD246" s="63">
        <f t="shared" si="240"/>
        <v>777.23736366948299</v>
      </c>
      <c r="BE246" s="63">
        <f t="shared" si="240"/>
        <v>777.23736366948299</v>
      </c>
      <c r="BF246" s="63">
        <f t="shared" si="240"/>
        <v>777.23736366948299</v>
      </c>
      <c r="BG246" s="63">
        <f t="shared" si="240"/>
        <v>777.23736366948299</v>
      </c>
      <c r="BH246" s="63">
        <f t="shared" si="240"/>
        <v>777.23736366948299</v>
      </c>
      <c r="BI246" s="63">
        <f t="shared" si="240"/>
        <v>777.23736366948299</v>
      </c>
      <c r="BJ246" s="63">
        <f t="shared" si="240"/>
        <v>777.23736366948299</v>
      </c>
      <c r="BK246" s="63">
        <f t="shared" si="240"/>
        <v>777.23736366948299</v>
      </c>
      <c r="BL246" s="63">
        <f t="shared" si="240"/>
        <v>777.23736366948299</v>
      </c>
      <c r="BM246" s="63">
        <f t="shared" si="240"/>
        <v>777.23736366948299</v>
      </c>
      <c r="BN246" s="63">
        <f t="shared" si="240"/>
        <v>777.23736366948299</v>
      </c>
      <c r="BO246" s="63">
        <f t="shared" si="240"/>
        <v>777.23736366948299</v>
      </c>
      <c r="BP246" s="63">
        <f t="shared" si="240"/>
        <v>777.23736366948299</v>
      </c>
      <c r="BQ246" s="63">
        <f t="shared" si="240"/>
        <v>777.23736366948299</v>
      </c>
      <c r="BR246" s="63">
        <f t="shared" si="240"/>
        <v>777.23736366948299</v>
      </c>
      <c r="BS246" s="63">
        <f t="shared" si="240"/>
        <v>777.23736366948299</v>
      </c>
      <c r="BT246" s="63">
        <f t="shared" ref="BT246:CY246" si="241">SUM(BT239:BT245)</f>
        <v>777.23736366948299</v>
      </c>
      <c r="BU246" s="63">
        <f t="shared" si="241"/>
        <v>777.23736366948299</v>
      </c>
      <c r="BV246" s="63">
        <f t="shared" si="241"/>
        <v>777.23736366948299</v>
      </c>
      <c r="BW246" s="63">
        <f t="shared" si="241"/>
        <v>777.23736366948299</v>
      </c>
      <c r="BX246" s="63">
        <f t="shared" si="241"/>
        <v>777.23736366948299</v>
      </c>
      <c r="BY246" s="63">
        <f t="shared" si="241"/>
        <v>777.23736366948299</v>
      </c>
      <c r="BZ246" s="63">
        <f t="shared" si="241"/>
        <v>777.23736366948299</v>
      </c>
      <c r="CA246" s="63">
        <f t="shared" si="241"/>
        <v>777.23736366948299</v>
      </c>
      <c r="CB246" s="63">
        <f t="shared" si="241"/>
        <v>777.23736366948299</v>
      </c>
      <c r="CC246" s="63">
        <f t="shared" si="241"/>
        <v>777.23736366948299</v>
      </c>
      <c r="CD246" s="63">
        <f t="shared" si="241"/>
        <v>777.23736366948299</v>
      </c>
      <c r="CE246" s="63">
        <f t="shared" si="241"/>
        <v>777.23736366948299</v>
      </c>
      <c r="CF246" s="63">
        <f t="shared" si="241"/>
        <v>777.23736366948299</v>
      </c>
      <c r="CG246" s="63">
        <f t="shared" si="241"/>
        <v>777.23736366948299</v>
      </c>
      <c r="CH246" s="63">
        <f t="shared" si="241"/>
        <v>777.23736366948299</v>
      </c>
      <c r="CI246" s="63">
        <f t="shared" si="241"/>
        <v>777.23736366948299</v>
      </c>
      <c r="CJ246" s="63">
        <f t="shared" si="241"/>
        <v>777.23736366948299</v>
      </c>
      <c r="CK246" s="63">
        <f t="shared" si="241"/>
        <v>777.23736366948299</v>
      </c>
      <c r="CL246" s="63">
        <f t="shared" si="241"/>
        <v>777.23736366948299</v>
      </c>
      <c r="CM246" s="63">
        <f t="shared" si="241"/>
        <v>777.23736366948299</v>
      </c>
      <c r="CN246" s="63">
        <f t="shared" si="241"/>
        <v>777.23736366948299</v>
      </c>
      <c r="CO246" s="63">
        <f t="shared" si="241"/>
        <v>777.23736366948299</v>
      </c>
      <c r="CP246" s="63">
        <f t="shared" si="241"/>
        <v>777.23736366948299</v>
      </c>
      <c r="CQ246" s="63">
        <f t="shared" si="241"/>
        <v>777.23736366948299</v>
      </c>
      <c r="CR246" s="63">
        <f t="shared" si="241"/>
        <v>777.23736366948299</v>
      </c>
      <c r="CS246" s="63">
        <f t="shared" si="241"/>
        <v>777.23736366948299</v>
      </c>
      <c r="CT246" s="63">
        <f t="shared" si="241"/>
        <v>777.23736366948299</v>
      </c>
      <c r="CU246" s="63">
        <f t="shared" si="241"/>
        <v>777.23736366948299</v>
      </c>
      <c r="CV246" s="63">
        <f t="shared" si="241"/>
        <v>777.23736366948299</v>
      </c>
      <c r="CW246" s="63">
        <f t="shared" si="241"/>
        <v>777.23736366948299</v>
      </c>
      <c r="CX246" s="63">
        <f t="shared" si="241"/>
        <v>777.23736366948299</v>
      </c>
      <c r="CY246" s="63">
        <f t="shared" si="241"/>
        <v>777.23736366948299</v>
      </c>
      <c r="CZ246" s="63">
        <f t="shared" ref="CZ246:DS246" si="242">SUM(CZ239:CZ245)</f>
        <v>777.23736366948299</v>
      </c>
      <c r="DA246" s="63">
        <f t="shared" si="242"/>
        <v>777.23736366948299</v>
      </c>
      <c r="DB246" s="63">
        <f t="shared" si="242"/>
        <v>777.23736366948299</v>
      </c>
      <c r="DC246" s="63">
        <f t="shared" si="242"/>
        <v>42.537432172911402</v>
      </c>
      <c r="DD246" s="63">
        <f t="shared" si="242"/>
        <v>42.537432172911402</v>
      </c>
      <c r="DE246" s="63">
        <f t="shared" si="242"/>
        <v>42.537432172911402</v>
      </c>
      <c r="DF246" s="63">
        <f t="shared" si="242"/>
        <v>42.537432172911402</v>
      </c>
      <c r="DG246" s="63">
        <f t="shared" si="242"/>
        <v>42.537432172911402</v>
      </c>
      <c r="DH246" s="63">
        <f t="shared" si="242"/>
        <v>42.537432172911402</v>
      </c>
      <c r="DI246" s="63">
        <f t="shared" si="242"/>
        <v>42.537432172911402</v>
      </c>
      <c r="DJ246" s="63">
        <f t="shared" si="242"/>
        <v>42.537432172911402</v>
      </c>
      <c r="DK246" s="63">
        <f t="shared" si="242"/>
        <v>42.537432172911402</v>
      </c>
      <c r="DL246" s="63">
        <f t="shared" si="242"/>
        <v>42.537432172911402</v>
      </c>
      <c r="DM246" s="63">
        <f t="shared" si="242"/>
        <v>42.537432172911402</v>
      </c>
      <c r="DN246" s="63">
        <f t="shared" si="242"/>
        <v>42.537432172911402</v>
      </c>
      <c r="DO246" s="63">
        <f t="shared" si="242"/>
        <v>42.537432172911402</v>
      </c>
      <c r="DP246" s="63">
        <f t="shared" si="242"/>
        <v>42.537432172911402</v>
      </c>
      <c r="DQ246" s="63">
        <f t="shared" si="242"/>
        <v>42.537432172911402</v>
      </c>
      <c r="DR246" s="63">
        <f t="shared" si="242"/>
        <v>42.537432172911402</v>
      </c>
      <c r="DS246" s="63">
        <f t="shared" si="242"/>
        <v>42.537432172911402</v>
      </c>
    </row>
    <row r="247" spans="2:123" ht="14.5" thickTop="1" x14ac:dyDescent="0.3"/>
    <row r="248" spans="2:123" x14ac:dyDescent="0.3">
      <c r="B248" s="6" t="str">
        <f>B146</f>
        <v>Summary</v>
      </c>
    </row>
    <row r="249" spans="2:123" x14ac:dyDescent="0.3">
      <c r="D249" s="12" t="str">
        <f>D239</f>
        <v>Plant &amp; Equipment</v>
      </c>
      <c r="F249" s="51" t="str">
        <f>F242</f>
        <v>INR Mn</v>
      </c>
      <c r="G249" s="60">
        <f>SUM(H249:DS249)</f>
        <v>117551.9890394515</v>
      </c>
      <c r="H249" s="57">
        <f t="shared" ref="H249:AM249" si="243">SUMIF($D$199:$D$246,$D249,H$199:H$246)</f>
        <v>0</v>
      </c>
      <c r="I249" s="57">
        <f t="shared" si="243"/>
        <v>0</v>
      </c>
      <c r="J249" s="57">
        <f t="shared" si="243"/>
        <v>0</v>
      </c>
      <c r="K249" s="57">
        <f t="shared" si="243"/>
        <v>146.93998629931431</v>
      </c>
      <c r="L249" s="57">
        <f t="shared" si="243"/>
        <v>146.93998629931431</v>
      </c>
      <c r="M249" s="57">
        <f t="shared" si="243"/>
        <v>146.93998629931431</v>
      </c>
      <c r="N249" s="57">
        <f t="shared" si="243"/>
        <v>146.93998629931431</v>
      </c>
      <c r="O249" s="57">
        <f t="shared" si="243"/>
        <v>293.87997259862863</v>
      </c>
      <c r="P249" s="57">
        <f t="shared" si="243"/>
        <v>293.87997259862863</v>
      </c>
      <c r="Q249" s="57">
        <f t="shared" si="243"/>
        <v>293.87997259862863</v>
      </c>
      <c r="R249" s="57">
        <f t="shared" si="243"/>
        <v>293.87997259862863</v>
      </c>
      <c r="S249" s="57">
        <f t="shared" si="243"/>
        <v>440.81995889794291</v>
      </c>
      <c r="T249" s="57">
        <f t="shared" si="243"/>
        <v>440.81995889794291</v>
      </c>
      <c r="U249" s="57">
        <f t="shared" si="243"/>
        <v>440.81995889794291</v>
      </c>
      <c r="V249" s="57">
        <f t="shared" si="243"/>
        <v>440.81995889794291</v>
      </c>
      <c r="W249" s="57">
        <f t="shared" si="243"/>
        <v>734.69993149657148</v>
      </c>
      <c r="X249" s="57">
        <f t="shared" si="243"/>
        <v>734.69993149657148</v>
      </c>
      <c r="Y249" s="57">
        <f t="shared" si="243"/>
        <v>734.69993149657148</v>
      </c>
      <c r="Z249" s="57">
        <f t="shared" si="243"/>
        <v>734.69993149657148</v>
      </c>
      <c r="AA249" s="57">
        <f t="shared" si="243"/>
        <v>1469.399862993143</v>
      </c>
      <c r="AB249" s="57">
        <f t="shared" si="243"/>
        <v>1469.399862993143</v>
      </c>
      <c r="AC249" s="57">
        <f t="shared" si="243"/>
        <v>1469.399862993143</v>
      </c>
      <c r="AD249" s="57">
        <f t="shared" si="243"/>
        <v>1469.399862993143</v>
      </c>
      <c r="AE249" s="57">
        <f t="shared" si="243"/>
        <v>1469.399862993143</v>
      </c>
      <c r="AF249" s="57">
        <f t="shared" si="243"/>
        <v>1469.399862993143</v>
      </c>
      <c r="AG249" s="57">
        <f t="shared" si="243"/>
        <v>1469.399862993143</v>
      </c>
      <c r="AH249" s="57">
        <f t="shared" si="243"/>
        <v>1469.399862993143</v>
      </c>
      <c r="AI249" s="57">
        <f t="shared" si="243"/>
        <v>1469.399862993143</v>
      </c>
      <c r="AJ249" s="57">
        <f t="shared" si="243"/>
        <v>1469.399862993143</v>
      </c>
      <c r="AK249" s="57">
        <f t="shared" si="243"/>
        <v>1469.399862993143</v>
      </c>
      <c r="AL249" s="57">
        <f t="shared" si="243"/>
        <v>1469.399862993143</v>
      </c>
      <c r="AM249" s="57">
        <f t="shared" si="243"/>
        <v>1469.399862993143</v>
      </c>
      <c r="AN249" s="57">
        <f t="shared" ref="AN249:BS249" si="244">SUMIF($D$199:$D$246,$D249,AN$199:AN$246)</f>
        <v>1469.399862993143</v>
      </c>
      <c r="AO249" s="57">
        <f t="shared" si="244"/>
        <v>1469.399862993143</v>
      </c>
      <c r="AP249" s="57">
        <f t="shared" si="244"/>
        <v>1469.399862993143</v>
      </c>
      <c r="AQ249" s="57">
        <f t="shared" si="244"/>
        <v>1469.399862993143</v>
      </c>
      <c r="AR249" s="57">
        <f t="shared" si="244"/>
        <v>1469.399862993143</v>
      </c>
      <c r="AS249" s="57">
        <f t="shared" si="244"/>
        <v>1469.399862993143</v>
      </c>
      <c r="AT249" s="57">
        <f t="shared" si="244"/>
        <v>1469.399862993143</v>
      </c>
      <c r="AU249" s="57">
        <f t="shared" si="244"/>
        <v>1469.399862993143</v>
      </c>
      <c r="AV249" s="57">
        <f t="shared" si="244"/>
        <v>1469.399862993143</v>
      </c>
      <c r="AW249" s="57">
        <f t="shared" si="244"/>
        <v>1469.399862993143</v>
      </c>
      <c r="AX249" s="57">
        <f t="shared" si="244"/>
        <v>1469.399862993143</v>
      </c>
      <c r="AY249" s="57">
        <f t="shared" si="244"/>
        <v>1469.399862993143</v>
      </c>
      <c r="AZ249" s="57">
        <f t="shared" si="244"/>
        <v>1469.399862993143</v>
      </c>
      <c r="BA249" s="57">
        <f t="shared" si="244"/>
        <v>1469.399862993143</v>
      </c>
      <c r="BB249" s="57">
        <f t="shared" si="244"/>
        <v>1469.399862993143</v>
      </c>
      <c r="BC249" s="57">
        <f t="shared" si="244"/>
        <v>1469.399862993143</v>
      </c>
      <c r="BD249" s="57">
        <f t="shared" si="244"/>
        <v>1469.399862993143</v>
      </c>
      <c r="BE249" s="57">
        <f t="shared" si="244"/>
        <v>1469.399862993143</v>
      </c>
      <c r="BF249" s="57">
        <f t="shared" si="244"/>
        <v>1469.399862993143</v>
      </c>
      <c r="BG249" s="57">
        <f t="shared" si="244"/>
        <v>1469.399862993143</v>
      </c>
      <c r="BH249" s="57">
        <f t="shared" si="244"/>
        <v>1469.399862993143</v>
      </c>
      <c r="BI249" s="57">
        <f t="shared" si="244"/>
        <v>1469.399862993143</v>
      </c>
      <c r="BJ249" s="57">
        <f t="shared" si="244"/>
        <v>1469.399862993143</v>
      </c>
      <c r="BK249" s="57">
        <f t="shared" si="244"/>
        <v>1469.399862993143</v>
      </c>
      <c r="BL249" s="57">
        <f t="shared" si="244"/>
        <v>1469.399862993143</v>
      </c>
      <c r="BM249" s="57">
        <f t="shared" si="244"/>
        <v>1469.399862993143</v>
      </c>
      <c r="BN249" s="57">
        <f t="shared" si="244"/>
        <v>1469.399862993143</v>
      </c>
      <c r="BO249" s="57">
        <f t="shared" si="244"/>
        <v>1469.399862993143</v>
      </c>
      <c r="BP249" s="57">
        <f t="shared" si="244"/>
        <v>1469.399862993143</v>
      </c>
      <c r="BQ249" s="57">
        <f t="shared" si="244"/>
        <v>1469.399862993143</v>
      </c>
      <c r="BR249" s="57">
        <f t="shared" si="244"/>
        <v>1469.399862993143</v>
      </c>
      <c r="BS249" s="57">
        <f t="shared" si="244"/>
        <v>1469.399862993143</v>
      </c>
      <c r="BT249" s="57">
        <f t="shared" ref="BT249:CY249" si="245">SUMIF($D$199:$D$246,$D249,BT$199:BT$246)</f>
        <v>1469.399862993143</v>
      </c>
      <c r="BU249" s="57">
        <f t="shared" si="245"/>
        <v>1469.399862993143</v>
      </c>
      <c r="BV249" s="57">
        <f t="shared" si="245"/>
        <v>1469.399862993143</v>
      </c>
      <c r="BW249" s="57">
        <f t="shared" si="245"/>
        <v>1469.399862993143</v>
      </c>
      <c r="BX249" s="57">
        <f t="shared" si="245"/>
        <v>1469.399862993143</v>
      </c>
      <c r="BY249" s="57">
        <f t="shared" si="245"/>
        <v>1469.399862993143</v>
      </c>
      <c r="BZ249" s="57">
        <f t="shared" si="245"/>
        <v>1469.399862993143</v>
      </c>
      <c r="CA249" s="57">
        <f t="shared" si="245"/>
        <v>1469.399862993143</v>
      </c>
      <c r="CB249" s="57">
        <f t="shared" si="245"/>
        <v>1469.399862993143</v>
      </c>
      <c r="CC249" s="57">
        <f t="shared" si="245"/>
        <v>1469.399862993143</v>
      </c>
      <c r="CD249" s="57">
        <f t="shared" si="245"/>
        <v>1469.399862993143</v>
      </c>
      <c r="CE249" s="57">
        <f t="shared" si="245"/>
        <v>1469.399862993143</v>
      </c>
      <c r="CF249" s="57">
        <f t="shared" si="245"/>
        <v>1469.399862993143</v>
      </c>
      <c r="CG249" s="57">
        <f t="shared" si="245"/>
        <v>1469.399862993143</v>
      </c>
      <c r="CH249" s="57">
        <f t="shared" si="245"/>
        <v>1469.399862993143</v>
      </c>
      <c r="CI249" s="57">
        <f t="shared" si="245"/>
        <v>1469.399862993143</v>
      </c>
      <c r="CJ249" s="57">
        <f t="shared" si="245"/>
        <v>1469.399862993143</v>
      </c>
      <c r="CK249" s="57">
        <f t="shared" si="245"/>
        <v>1469.399862993143</v>
      </c>
      <c r="CL249" s="57">
        <f t="shared" si="245"/>
        <v>1469.399862993143</v>
      </c>
      <c r="CM249" s="57">
        <f t="shared" si="245"/>
        <v>1322.4598766938288</v>
      </c>
      <c r="CN249" s="57">
        <f t="shared" si="245"/>
        <v>1322.4598766938288</v>
      </c>
      <c r="CO249" s="57">
        <f t="shared" si="245"/>
        <v>1322.4598766938288</v>
      </c>
      <c r="CP249" s="57">
        <f t="shared" si="245"/>
        <v>1322.4598766938288</v>
      </c>
      <c r="CQ249" s="57">
        <f t="shared" si="245"/>
        <v>1175.5198903945145</v>
      </c>
      <c r="CR249" s="57">
        <f t="shared" si="245"/>
        <v>1175.5198903945145</v>
      </c>
      <c r="CS249" s="57">
        <f t="shared" si="245"/>
        <v>1175.5198903945145</v>
      </c>
      <c r="CT249" s="57">
        <f t="shared" si="245"/>
        <v>1175.5198903945145</v>
      </c>
      <c r="CU249" s="57">
        <f t="shared" si="245"/>
        <v>1028.5799040952002</v>
      </c>
      <c r="CV249" s="57">
        <f t="shared" si="245"/>
        <v>1028.5799040952002</v>
      </c>
      <c r="CW249" s="57">
        <f t="shared" si="245"/>
        <v>1028.5799040952002</v>
      </c>
      <c r="CX249" s="57">
        <f t="shared" si="245"/>
        <v>1028.5799040952002</v>
      </c>
      <c r="CY249" s="57">
        <f t="shared" si="245"/>
        <v>734.69993149657159</v>
      </c>
      <c r="CZ249" s="57">
        <f t="shared" ref="CZ249:DS249" si="246">SUMIF($D$199:$D$246,$D249,CZ$199:CZ$246)</f>
        <v>734.69993149657159</v>
      </c>
      <c r="DA249" s="57">
        <f t="shared" si="246"/>
        <v>734.69993149657159</v>
      </c>
      <c r="DB249" s="57">
        <f t="shared" si="246"/>
        <v>734.69993149657159</v>
      </c>
      <c r="DC249" s="57">
        <f t="shared" si="246"/>
        <v>0</v>
      </c>
      <c r="DD249" s="57">
        <f t="shared" si="246"/>
        <v>0</v>
      </c>
      <c r="DE249" s="57">
        <f t="shared" si="246"/>
        <v>0</v>
      </c>
      <c r="DF249" s="57">
        <f t="shared" si="246"/>
        <v>0</v>
      </c>
      <c r="DG249" s="57">
        <f t="shared" si="246"/>
        <v>0</v>
      </c>
      <c r="DH249" s="57">
        <f t="shared" si="246"/>
        <v>0</v>
      </c>
      <c r="DI249" s="57">
        <f t="shared" si="246"/>
        <v>0</v>
      </c>
      <c r="DJ249" s="57">
        <f t="shared" si="246"/>
        <v>0</v>
      </c>
      <c r="DK249" s="57">
        <f t="shared" si="246"/>
        <v>0</v>
      </c>
      <c r="DL249" s="57">
        <f t="shared" si="246"/>
        <v>0</v>
      </c>
      <c r="DM249" s="57">
        <f t="shared" si="246"/>
        <v>0</v>
      </c>
      <c r="DN249" s="57">
        <f t="shared" si="246"/>
        <v>0</v>
      </c>
      <c r="DO249" s="57">
        <f t="shared" si="246"/>
        <v>0</v>
      </c>
      <c r="DP249" s="57">
        <f t="shared" si="246"/>
        <v>0</v>
      </c>
      <c r="DQ249" s="57">
        <f t="shared" si="246"/>
        <v>0</v>
      </c>
      <c r="DR249" s="57">
        <f t="shared" si="246"/>
        <v>0</v>
      </c>
      <c r="DS249" s="57">
        <f t="shared" si="246"/>
        <v>0</v>
      </c>
    </row>
    <row r="250" spans="2:123" x14ac:dyDescent="0.3">
      <c r="D250" s="12" t="str">
        <f>D240</f>
        <v>Technological &amp; Service Fee</v>
      </c>
      <c r="F250" s="51" t="str">
        <f>F249</f>
        <v>INR Mn</v>
      </c>
      <c r="G250" s="60">
        <f t="shared" ref="G250:G252" si="247">SUM(H250:DS250)</f>
        <v>0</v>
      </c>
      <c r="H250" s="57">
        <f t="shared" ref="H250:AM250" si="248">SUMIF($D$199:$D$246,$D250,H$199:H$246)</f>
        <v>0</v>
      </c>
      <c r="I250" s="57">
        <f t="shared" si="248"/>
        <v>0</v>
      </c>
      <c r="J250" s="57">
        <f t="shared" si="248"/>
        <v>0</v>
      </c>
      <c r="K250" s="57">
        <f t="shared" si="248"/>
        <v>0</v>
      </c>
      <c r="L250" s="57">
        <f t="shared" si="248"/>
        <v>0</v>
      </c>
      <c r="M250" s="57">
        <f t="shared" si="248"/>
        <v>0</v>
      </c>
      <c r="N250" s="57">
        <f t="shared" si="248"/>
        <v>0</v>
      </c>
      <c r="O250" s="57">
        <f t="shared" si="248"/>
        <v>0</v>
      </c>
      <c r="P250" s="57">
        <f t="shared" si="248"/>
        <v>0</v>
      </c>
      <c r="Q250" s="57">
        <f t="shared" si="248"/>
        <v>0</v>
      </c>
      <c r="R250" s="57">
        <f t="shared" si="248"/>
        <v>0</v>
      </c>
      <c r="S250" s="57">
        <f t="shared" si="248"/>
        <v>0</v>
      </c>
      <c r="T250" s="57">
        <f t="shared" si="248"/>
        <v>0</v>
      </c>
      <c r="U250" s="57">
        <f t="shared" si="248"/>
        <v>0</v>
      </c>
      <c r="V250" s="57">
        <f t="shared" si="248"/>
        <v>0</v>
      </c>
      <c r="W250" s="57">
        <f t="shared" si="248"/>
        <v>0</v>
      </c>
      <c r="X250" s="57">
        <f t="shared" si="248"/>
        <v>0</v>
      </c>
      <c r="Y250" s="57">
        <f t="shared" si="248"/>
        <v>0</v>
      </c>
      <c r="Z250" s="57">
        <f t="shared" si="248"/>
        <v>0</v>
      </c>
      <c r="AA250" s="57">
        <f t="shared" si="248"/>
        <v>0</v>
      </c>
      <c r="AB250" s="57">
        <f t="shared" si="248"/>
        <v>0</v>
      </c>
      <c r="AC250" s="57">
        <f t="shared" si="248"/>
        <v>0</v>
      </c>
      <c r="AD250" s="57">
        <f t="shared" si="248"/>
        <v>0</v>
      </c>
      <c r="AE250" s="57">
        <f t="shared" si="248"/>
        <v>0</v>
      </c>
      <c r="AF250" s="57">
        <f t="shared" si="248"/>
        <v>0</v>
      </c>
      <c r="AG250" s="57">
        <f t="shared" si="248"/>
        <v>0</v>
      </c>
      <c r="AH250" s="57">
        <f t="shared" si="248"/>
        <v>0</v>
      </c>
      <c r="AI250" s="57">
        <f t="shared" si="248"/>
        <v>0</v>
      </c>
      <c r="AJ250" s="57">
        <f t="shared" si="248"/>
        <v>0</v>
      </c>
      <c r="AK250" s="57">
        <f t="shared" si="248"/>
        <v>0</v>
      </c>
      <c r="AL250" s="57">
        <f t="shared" si="248"/>
        <v>0</v>
      </c>
      <c r="AM250" s="57">
        <f t="shared" si="248"/>
        <v>0</v>
      </c>
      <c r="AN250" s="57">
        <f t="shared" ref="AN250:BS250" si="249">SUMIF($D$199:$D$246,$D250,AN$199:AN$246)</f>
        <v>0</v>
      </c>
      <c r="AO250" s="57">
        <f t="shared" si="249"/>
        <v>0</v>
      </c>
      <c r="AP250" s="57">
        <f t="shared" si="249"/>
        <v>0</v>
      </c>
      <c r="AQ250" s="57">
        <f t="shared" si="249"/>
        <v>0</v>
      </c>
      <c r="AR250" s="57">
        <f t="shared" si="249"/>
        <v>0</v>
      </c>
      <c r="AS250" s="57">
        <f t="shared" si="249"/>
        <v>0</v>
      </c>
      <c r="AT250" s="57">
        <f t="shared" si="249"/>
        <v>0</v>
      </c>
      <c r="AU250" s="57">
        <f t="shared" si="249"/>
        <v>0</v>
      </c>
      <c r="AV250" s="57">
        <f t="shared" si="249"/>
        <v>0</v>
      </c>
      <c r="AW250" s="57">
        <f t="shared" si="249"/>
        <v>0</v>
      </c>
      <c r="AX250" s="57">
        <f t="shared" si="249"/>
        <v>0</v>
      </c>
      <c r="AY250" s="57">
        <f t="shared" si="249"/>
        <v>0</v>
      </c>
      <c r="AZ250" s="57">
        <f t="shared" si="249"/>
        <v>0</v>
      </c>
      <c r="BA250" s="57">
        <f t="shared" si="249"/>
        <v>0</v>
      </c>
      <c r="BB250" s="57">
        <f t="shared" si="249"/>
        <v>0</v>
      </c>
      <c r="BC250" s="57">
        <f t="shared" si="249"/>
        <v>0</v>
      </c>
      <c r="BD250" s="57">
        <f t="shared" si="249"/>
        <v>0</v>
      </c>
      <c r="BE250" s="57">
        <f t="shared" si="249"/>
        <v>0</v>
      </c>
      <c r="BF250" s="57">
        <f t="shared" si="249"/>
        <v>0</v>
      </c>
      <c r="BG250" s="57">
        <f t="shared" si="249"/>
        <v>0</v>
      </c>
      <c r="BH250" s="57">
        <f t="shared" si="249"/>
        <v>0</v>
      </c>
      <c r="BI250" s="57">
        <f t="shared" si="249"/>
        <v>0</v>
      </c>
      <c r="BJ250" s="57">
        <f t="shared" si="249"/>
        <v>0</v>
      </c>
      <c r="BK250" s="57">
        <f t="shared" si="249"/>
        <v>0</v>
      </c>
      <c r="BL250" s="57">
        <f t="shared" si="249"/>
        <v>0</v>
      </c>
      <c r="BM250" s="57">
        <f t="shared" si="249"/>
        <v>0</v>
      </c>
      <c r="BN250" s="57">
        <f t="shared" si="249"/>
        <v>0</v>
      </c>
      <c r="BO250" s="57">
        <f t="shared" si="249"/>
        <v>0</v>
      </c>
      <c r="BP250" s="57">
        <f t="shared" si="249"/>
        <v>0</v>
      </c>
      <c r="BQ250" s="57">
        <f t="shared" si="249"/>
        <v>0</v>
      </c>
      <c r="BR250" s="57">
        <f t="shared" si="249"/>
        <v>0</v>
      </c>
      <c r="BS250" s="57">
        <f t="shared" si="249"/>
        <v>0</v>
      </c>
      <c r="BT250" s="57">
        <f t="shared" ref="BT250:CY250" si="250">SUMIF($D$199:$D$246,$D250,BT$199:BT$246)</f>
        <v>0</v>
      </c>
      <c r="BU250" s="57">
        <f t="shared" si="250"/>
        <v>0</v>
      </c>
      <c r="BV250" s="57">
        <f t="shared" si="250"/>
        <v>0</v>
      </c>
      <c r="BW250" s="57">
        <f t="shared" si="250"/>
        <v>0</v>
      </c>
      <c r="BX250" s="57">
        <f t="shared" si="250"/>
        <v>0</v>
      </c>
      <c r="BY250" s="57">
        <f t="shared" si="250"/>
        <v>0</v>
      </c>
      <c r="BZ250" s="57">
        <f t="shared" si="250"/>
        <v>0</v>
      </c>
      <c r="CA250" s="57">
        <f t="shared" si="250"/>
        <v>0</v>
      </c>
      <c r="CB250" s="57">
        <f t="shared" si="250"/>
        <v>0</v>
      </c>
      <c r="CC250" s="57">
        <f t="shared" si="250"/>
        <v>0</v>
      </c>
      <c r="CD250" s="57">
        <f t="shared" si="250"/>
        <v>0</v>
      </c>
      <c r="CE250" s="57">
        <f t="shared" si="250"/>
        <v>0</v>
      </c>
      <c r="CF250" s="57">
        <f t="shared" si="250"/>
        <v>0</v>
      </c>
      <c r="CG250" s="57">
        <f t="shared" si="250"/>
        <v>0</v>
      </c>
      <c r="CH250" s="57">
        <f t="shared" si="250"/>
        <v>0</v>
      </c>
      <c r="CI250" s="57">
        <f t="shared" si="250"/>
        <v>0</v>
      </c>
      <c r="CJ250" s="57">
        <f t="shared" si="250"/>
        <v>0</v>
      </c>
      <c r="CK250" s="57">
        <f t="shared" si="250"/>
        <v>0</v>
      </c>
      <c r="CL250" s="57">
        <f t="shared" si="250"/>
        <v>0</v>
      </c>
      <c r="CM250" s="57">
        <f t="shared" si="250"/>
        <v>0</v>
      </c>
      <c r="CN250" s="57">
        <f t="shared" si="250"/>
        <v>0</v>
      </c>
      <c r="CO250" s="57">
        <f t="shared" si="250"/>
        <v>0</v>
      </c>
      <c r="CP250" s="57">
        <f t="shared" si="250"/>
        <v>0</v>
      </c>
      <c r="CQ250" s="57">
        <f t="shared" si="250"/>
        <v>0</v>
      </c>
      <c r="CR250" s="57">
        <f t="shared" si="250"/>
        <v>0</v>
      </c>
      <c r="CS250" s="57">
        <f t="shared" si="250"/>
        <v>0</v>
      </c>
      <c r="CT250" s="57">
        <f t="shared" si="250"/>
        <v>0</v>
      </c>
      <c r="CU250" s="57">
        <f t="shared" si="250"/>
        <v>0</v>
      </c>
      <c r="CV250" s="57">
        <f t="shared" si="250"/>
        <v>0</v>
      </c>
      <c r="CW250" s="57">
        <f t="shared" si="250"/>
        <v>0</v>
      </c>
      <c r="CX250" s="57">
        <f t="shared" si="250"/>
        <v>0</v>
      </c>
      <c r="CY250" s="57">
        <f t="shared" si="250"/>
        <v>0</v>
      </c>
      <c r="CZ250" s="57">
        <f t="shared" ref="CZ250:DS250" si="251">SUMIF($D$199:$D$246,$D250,CZ$199:CZ$246)</f>
        <v>0</v>
      </c>
      <c r="DA250" s="57">
        <f t="shared" si="251"/>
        <v>0</v>
      </c>
      <c r="DB250" s="57">
        <f t="shared" si="251"/>
        <v>0</v>
      </c>
      <c r="DC250" s="57">
        <f t="shared" si="251"/>
        <v>0</v>
      </c>
      <c r="DD250" s="57">
        <f t="shared" si="251"/>
        <v>0</v>
      </c>
      <c r="DE250" s="57">
        <f t="shared" si="251"/>
        <v>0</v>
      </c>
      <c r="DF250" s="57">
        <f t="shared" si="251"/>
        <v>0</v>
      </c>
      <c r="DG250" s="57">
        <f t="shared" si="251"/>
        <v>0</v>
      </c>
      <c r="DH250" s="57">
        <f t="shared" si="251"/>
        <v>0</v>
      </c>
      <c r="DI250" s="57">
        <f t="shared" si="251"/>
        <v>0</v>
      </c>
      <c r="DJ250" s="57">
        <f t="shared" si="251"/>
        <v>0</v>
      </c>
      <c r="DK250" s="57">
        <f t="shared" si="251"/>
        <v>0</v>
      </c>
      <c r="DL250" s="57">
        <f t="shared" si="251"/>
        <v>0</v>
      </c>
      <c r="DM250" s="57">
        <f t="shared" si="251"/>
        <v>0</v>
      </c>
      <c r="DN250" s="57">
        <f t="shared" si="251"/>
        <v>0</v>
      </c>
      <c r="DO250" s="57">
        <f t="shared" si="251"/>
        <v>0</v>
      </c>
      <c r="DP250" s="57">
        <f t="shared" si="251"/>
        <v>0</v>
      </c>
      <c r="DQ250" s="57">
        <f t="shared" si="251"/>
        <v>0</v>
      </c>
      <c r="DR250" s="57">
        <f t="shared" si="251"/>
        <v>0</v>
      </c>
      <c r="DS250" s="57">
        <f t="shared" si="251"/>
        <v>0</v>
      </c>
    </row>
    <row r="251" spans="2:123" x14ac:dyDescent="0.3">
      <c r="D251" s="12" t="str">
        <f>D241</f>
        <v>Building</v>
      </c>
      <c r="F251" s="51" t="str">
        <f t="shared" ref="F251:F254" si="252">F250</f>
        <v>INR Mn</v>
      </c>
      <c r="G251" s="60">
        <f t="shared" si="247"/>
        <v>5559.5950040113767</v>
      </c>
      <c r="H251" s="57">
        <f t="shared" ref="H251:AM251" si="253">SUMIF($D$199:$D$246,$D251,H$199:H$246)</f>
        <v>0</v>
      </c>
      <c r="I251" s="57">
        <f t="shared" si="253"/>
        <v>0</v>
      </c>
      <c r="J251" s="57">
        <f t="shared" si="253"/>
        <v>0</v>
      </c>
      <c r="K251" s="57">
        <f t="shared" si="253"/>
        <v>5.4828353096759068</v>
      </c>
      <c r="L251" s="57">
        <f t="shared" si="253"/>
        <v>5.4828353096759068</v>
      </c>
      <c r="M251" s="57">
        <f t="shared" si="253"/>
        <v>5.4828353096759068</v>
      </c>
      <c r="N251" s="57">
        <f t="shared" si="253"/>
        <v>5.4828353096759068</v>
      </c>
      <c r="O251" s="57">
        <f t="shared" si="253"/>
        <v>10.965670619351814</v>
      </c>
      <c r="P251" s="57">
        <f t="shared" si="253"/>
        <v>10.965670619351814</v>
      </c>
      <c r="Q251" s="57">
        <f t="shared" si="253"/>
        <v>10.965670619351814</v>
      </c>
      <c r="R251" s="57">
        <f t="shared" si="253"/>
        <v>10.965670619351814</v>
      </c>
      <c r="S251" s="57">
        <f t="shared" si="253"/>
        <v>16.448505929027721</v>
      </c>
      <c r="T251" s="57">
        <f t="shared" si="253"/>
        <v>16.448505929027721</v>
      </c>
      <c r="U251" s="57">
        <f t="shared" si="253"/>
        <v>16.448505929027721</v>
      </c>
      <c r="V251" s="57">
        <f t="shared" si="253"/>
        <v>16.448505929027721</v>
      </c>
      <c r="W251" s="57">
        <f t="shared" si="253"/>
        <v>27.414176548379537</v>
      </c>
      <c r="X251" s="57">
        <f t="shared" si="253"/>
        <v>27.414176548379537</v>
      </c>
      <c r="Y251" s="57">
        <f t="shared" si="253"/>
        <v>27.414176548379537</v>
      </c>
      <c r="Z251" s="57">
        <f t="shared" si="253"/>
        <v>27.414176548379537</v>
      </c>
      <c r="AA251" s="57">
        <f t="shared" si="253"/>
        <v>54.828353096759074</v>
      </c>
      <c r="AB251" s="57">
        <f t="shared" si="253"/>
        <v>54.828353096759074</v>
      </c>
      <c r="AC251" s="57">
        <f t="shared" si="253"/>
        <v>54.828353096759074</v>
      </c>
      <c r="AD251" s="57">
        <f t="shared" si="253"/>
        <v>54.828353096759074</v>
      </c>
      <c r="AE251" s="57">
        <f t="shared" si="253"/>
        <v>54.828353096759074</v>
      </c>
      <c r="AF251" s="57">
        <f t="shared" si="253"/>
        <v>54.828353096759074</v>
      </c>
      <c r="AG251" s="57">
        <f t="shared" si="253"/>
        <v>54.828353096759074</v>
      </c>
      <c r="AH251" s="57">
        <f t="shared" si="253"/>
        <v>54.828353096759074</v>
      </c>
      <c r="AI251" s="57">
        <f t="shared" si="253"/>
        <v>54.828353096759074</v>
      </c>
      <c r="AJ251" s="57">
        <f t="shared" si="253"/>
        <v>54.828353096759074</v>
      </c>
      <c r="AK251" s="57">
        <f t="shared" si="253"/>
        <v>54.828353096759074</v>
      </c>
      <c r="AL251" s="57">
        <f t="shared" si="253"/>
        <v>54.828353096759074</v>
      </c>
      <c r="AM251" s="57">
        <f t="shared" si="253"/>
        <v>54.828353096759074</v>
      </c>
      <c r="AN251" s="57">
        <f t="shared" ref="AN251:BS251" si="254">SUMIF($D$199:$D$246,$D251,AN$199:AN$246)</f>
        <v>54.828353096759074</v>
      </c>
      <c r="AO251" s="57">
        <f t="shared" si="254"/>
        <v>54.828353096759074</v>
      </c>
      <c r="AP251" s="57">
        <f t="shared" si="254"/>
        <v>54.828353096759074</v>
      </c>
      <c r="AQ251" s="57">
        <f t="shared" si="254"/>
        <v>54.828353096759074</v>
      </c>
      <c r="AR251" s="57">
        <f t="shared" si="254"/>
        <v>54.828353096759074</v>
      </c>
      <c r="AS251" s="57">
        <f t="shared" si="254"/>
        <v>54.828353096759074</v>
      </c>
      <c r="AT251" s="57">
        <f t="shared" si="254"/>
        <v>54.828353096759074</v>
      </c>
      <c r="AU251" s="57">
        <f t="shared" si="254"/>
        <v>54.828353096759074</v>
      </c>
      <c r="AV251" s="57">
        <f t="shared" si="254"/>
        <v>54.828353096759074</v>
      </c>
      <c r="AW251" s="57">
        <f t="shared" si="254"/>
        <v>54.828353096759074</v>
      </c>
      <c r="AX251" s="57">
        <f t="shared" si="254"/>
        <v>54.828353096759074</v>
      </c>
      <c r="AY251" s="57">
        <f t="shared" si="254"/>
        <v>54.828353096759074</v>
      </c>
      <c r="AZ251" s="57">
        <f t="shared" si="254"/>
        <v>54.828353096759074</v>
      </c>
      <c r="BA251" s="57">
        <f t="shared" si="254"/>
        <v>54.828353096759074</v>
      </c>
      <c r="BB251" s="57">
        <f t="shared" si="254"/>
        <v>54.828353096759074</v>
      </c>
      <c r="BC251" s="57">
        <f t="shared" si="254"/>
        <v>54.828353096759074</v>
      </c>
      <c r="BD251" s="57">
        <f t="shared" si="254"/>
        <v>54.828353096759074</v>
      </c>
      <c r="BE251" s="57">
        <f t="shared" si="254"/>
        <v>54.828353096759074</v>
      </c>
      <c r="BF251" s="57">
        <f t="shared" si="254"/>
        <v>54.828353096759074</v>
      </c>
      <c r="BG251" s="57">
        <f t="shared" si="254"/>
        <v>54.828353096759074</v>
      </c>
      <c r="BH251" s="57">
        <f t="shared" si="254"/>
        <v>54.828353096759074</v>
      </c>
      <c r="BI251" s="57">
        <f t="shared" si="254"/>
        <v>54.828353096759074</v>
      </c>
      <c r="BJ251" s="57">
        <f t="shared" si="254"/>
        <v>54.828353096759074</v>
      </c>
      <c r="BK251" s="57">
        <f t="shared" si="254"/>
        <v>54.828353096759074</v>
      </c>
      <c r="BL251" s="57">
        <f t="shared" si="254"/>
        <v>54.828353096759074</v>
      </c>
      <c r="BM251" s="57">
        <f t="shared" si="254"/>
        <v>54.828353096759074</v>
      </c>
      <c r="BN251" s="57">
        <f t="shared" si="254"/>
        <v>54.828353096759074</v>
      </c>
      <c r="BO251" s="57">
        <f t="shared" si="254"/>
        <v>54.828353096759074</v>
      </c>
      <c r="BP251" s="57">
        <f t="shared" si="254"/>
        <v>54.828353096759074</v>
      </c>
      <c r="BQ251" s="57">
        <f t="shared" si="254"/>
        <v>54.828353096759074</v>
      </c>
      <c r="BR251" s="57">
        <f t="shared" si="254"/>
        <v>54.828353096759074</v>
      </c>
      <c r="BS251" s="57">
        <f t="shared" si="254"/>
        <v>54.828353096759074</v>
      </c>
      <c r="BT251" s="57">
        <f t="shared" ref="BT251:CY251" si="255">SUMIF($D$199:$D$246,$D251,BT$199:BT$246)</f>
        <v>54.828353096759074</v>
      </c>
      <c r="BU251" s="57">
        <f t="shared" si="255"/>
        <v>54.828353096759074</v>
      </c>
      <c r="BV251" s="57">
        <f t="shared" si="255"/>
        <v>54.828353096759074</v>
      </c>
      <c r="BW251" s="57">
        <f t="shared" si="255"/>
        <v>54.828353096759074</v>
      </c>
      <c r="BX251" s="57">
        <f t="shared" si="255"/>
        <v>54.828353096759074</v>
      </c>
      <c r="BY251" s="57">
        <f t="shared" si="255"/>
        <v>54.828353096759074</v>
      </c>
      <c r="BZ251" s="57">
        <f t="shared" si="255"/>
        <v>54.828353096759074</v>
      </c>
      <c r="CA251" s="57">
        <f t="shared" si="255"/>
        <v>54.828353096759074</v>
      </c>
      <c r="CB251" s="57">
        <f t="shared" si="255"/>
        <v>54.828353096759074</v>
      </c>
      <c r="CC251" s="57">
        <f t="shared" si="255"/>
        <v>54.828353096759074</v>
      </c>
      <c r="CD251" s="57">
        <f t="shared" si="255"/>
        <v>54.828353096759074</v>
      </c>
      <c r="CE251" s="57">
        <f t="shared" si="255"/>
        <v>54.828353096759074</v>
      </c>
      <c r="CF251" s="57">
        <f t="shared" si="255"/>
        <v>54.828353096759074</v>
      </c>
      <c r="CG251" s="57">
        <f t="shared" si="255"/>
        <v>54.828353096759074</v>
      </c>
      <c r="CH251" s="57">
        <f t="shared" si="255"/>
        <v>54.828353096759074</v>
      </c>
      <c r="CI251" s="57">
        <f t="shared" si="255"/>
        <v>54.828353096759074</v>
      </c>
      <c r="CJ251" s="57">
        <f t="shared" si="255"/>
        <v>54.828353096759074</v>
      </c>
      <c r="CK251" s="57">
        <f t="shared" si="255"/>
        <v>54.828353096759074</v>
      </c>
      <c r="CL251" s="57">
        <f t="shared" si="255"/>
        <v>54.828353096759074</v>
      </c>
      <c r="CM251" s="57">
        <f t="shared" si="255"/>
        <v>54.828353096759074</v>
      </c>
      <c r="CN251" s="57">
        <f t="shared" si="255"/>
        <v>54.828353096759074</v>
      </c>
      <c r="CO251" s="57">
        <f t="shared" si="255"/>
        <v>54.828353096759074</v>
      </c>
      <c r="CP251" s="57">
        <f t="shared" si="255"/>
        <v>54.828353096759074</v>
      </c>
      <c r="CQ251" s="57">
        <f t="shared" si="255"/>
        <v>54.828353096759074</v>
      </c>
      <c r="CR251" s="57">
        <f t="shared" si="255"/>
        <v>54.828353096759074</v>
      </c>
      <c r="CS251" s="57">
        <f t="shared" si="255"/>
        <v>54.828353096759074</v>
      </c>
      <c r="CT251" s="57">
        <f t="shared" si="255"/>
        <v>54.828353096759074</v>
      </c>
      <c r="CU251" s="57">
        <f t="shared" si="255"/>
        <v>54.828353096759074</v>
      </c>
      <c r="CV251" s="57">
        <f t="shared" si="255"/>
        <v>54.828353096759074</v>
      </c>
      <c r="CW251" s="57">
        <f t="shared" si="255"/>
        <v>54.828353096759074</v>
      </c>
      <c r="CX251" s="57">
        <f t="shared" si="255"/>
        <v>54.828353096759074</v>
      </c>
      <c r="CY251" s="57">
        <f t="shared" si="255"/>
        <v>54.828353096759074</v>
      </c>
      <c r="CZ251" s="57">
        <f t="shared" ref="CZ251:DS251" si="256">SUMIF($D$199:$D$246,$D251,CZ$199:CZ$246)</f>
        <v>54.828353096759074</v>
      </c>
      <c r="DA251" s="57">
        <f t="shared" si="256"/>
        <v>54.828353096759074</v>
      </c>
      <c r="DB251" s="57">
        <f t="shared" si="256"/>
        <v>54.828353096759074</v>
      </c>
      <c r="DC251" s="57">
        <f t="shared" si="256"/>
        <v>54.828353096759074</v>
      </c>
      <c r="DD251" s="57">
        <f t="shared" si="256"/>
        <v>54.828353096759074</v>
      </c>
      <c r="DE251" s="57">
        <f t="shared" si="256"/>
        <v>54.828353096759074</v>
      </c>
      <c r="DF251" s="57">
        <f t="shared" si="256"/>
        <v>54.828353096759074</v>
      </c>
      <c r="DG251" s="57">
        <f t="shared" si="256"/>
        <v>54.828353096759074</v>
      </c>
      <c r="DH251" s="57">
        <f t="shared" si="256"/>
        <v>54.828353096759074</v>
      </c>
      <c r="DI251" s="57">
        <f t="shared" si="256"/>
        <v>54.828353096759074</v>
      </c>
      <c r="DJ251" s="57">
        <f t="shared" si="256"/>
        <v>54.828353096759074</v>
      </c>
      <c r="DK251" s="57">
        <f t="shared" si="256"/>
        <v>54.828353096759074</v>
      </c>
      <c r="DL251" s="57">
        <f t="shared" si="256"/>
        <v>54.828353096759074</v>
      </c>
      <c r="DM251" s="57">
        <f t="shared" si="256"/>
        <v>54.828353096759074</v>
      </c>
      <c r="DN251" s="57">
        <f t="shared" si="256"/>
        <v>54.828353096759074</v>
      </c>
      <c r="DO251" s="57">
        <f t="shared" si="256"/>
        <v>54.828353096759074</v>
      </c>
      <c r="DP251" s="57">
        <f t="shared" si="256"/>
        <v>54.828353096759074</v>
      </c>
      <c r="DQ251" s="57">
        <f t="shared" si="256"/>
        <v>54.828353096759074</v>
      </c>
      <c r="DR251" s="57">
        <f t="shared" si="256"/>
        <v>54.828353096759074</v>
      </c>
      <c r="DS251" s="57">
        <f t="shared" si="256"/>
        <v>54.828353096759074</v>
      </c>
    </row>
    <row r="252" spans="2:123" x14ac:dyDescent="0.3">
      <c r="D252" s="12" t="str">
        <f>D242</f>
        <v>Effective Land cost</v>
      </c>
      <c r="F252" s="51" t="str">
        <f t="shared" si="252"/>
        <v>INR Mn</v>
      </c>
      <c r="G252" s="60">
        <f t="shared" si="247"/>
        <v>0</v>
      </c>
      <c r="H252" s="57">
        <f t="shared" ref="H252:AM252" si="257">SUMIF($D$199:$D$246,$D252,H$199:H$246)</f>
        <v>0</v>
      </c>
      <c r="I252" s="57">
        <f t="shared" si="257"/>
        <v>0</v>
      </c>
      <c r="J252" s="57">
        <f t="shared" si="257"/>
        <v>0</v>
      </c>
      <c r="K252" s="57">
        <f t="shared" si="257"/>
        <v>0</v>
      </c>
      <c r="L252" s="57">
        <f t="shared" si="257"/>
        <v>0</v>
      </c>
      <c r="M252" s="57">
        <f t="shared" si="257"/>
        <v>0</v>
      </c>
      <c r="N252" s="57">
        <f t="shared" si="257"/>
        <v>0</v>
      </c>
      <c r="O252" s="57">
        <f t="shared" si="257"/>
        <v>0</v>
      </c>
      <c r="P252" s="57">
        <f t="shared" si="257"/>
        <v>0</v>
      </c>
      <c r="Q252" s="57">
        <f t="shared" si="257"/>
        <v>0</v>
      </c>
      <c r="R252" s="57">
        <f t="shared" si="257"/>
        <v>0</v>
      </c>
      <c r="S252" s="57">
        <f t="shared" si="257"/>
        <v>0</v>
      </c>
      <c r="T252" s="57">
        <f t="shared" si="257"/>
        <v>0</v>
      </c>
      <c r="U252" s="57">
        <f t="shared" si="257"/>
        <v>0</v>
      </c>
      <c r="V252" s="57">
        <f t="shared" si="257"/>
        <v>0</v>
      </c>
      <c r="W252" s="57">
        <f t="shared" si="257"/>
        <v>0</v>
      </c>
      <c r="X252" s="57">
        <f t="shared" si="257"/>
        <v>0</v>
      </c>
      <c r="Y252" s="57">
        <f t="shared" si="257"/>
        <v>0</v>
      </c>
      <c r="Z252" s="57">
        <f t="shared" si="257"/>
        <v>0</v>
      </c>
      <c r="AA252" s="57">
        <f t="shared" si="257"/>
        <v>0</v>
      </c>
      <c r="AB252" s="57">
        <f t="shared" si="257"/>
        <v>0</v>
      </c>
      <c r="AC252" s="57">
        <f t="shared" si="257"/>
        <v>0</v>
      </c>
      <c r="AD252" s="57">
        <f t="shared" si="257"/>
        <v>0</v>
      </c>
      <c r="AE252" s="57">
        <f t="shared" si="257"/>
        <v>0</v>
      </c>
      <c r="AF252" s="57">
        <f t="shared" si="257"/>
        <v>0</v>
      </c>
      <c r="AG252" s="57">
        <f t="shared" si="257"/>
        <v>0</v>
      </c>
      <c r="AH252" s="57">
        <f t="shared" si="257"/>
        <v>0</v>
      </c>
      <c r="AI252" s="57">
        <f t="shared" si="257"/>
        <v>0</v>
      </c>
      <c r="AJ252" s="57">
        <f t="shared" si="257"/>
        <v>0</v>
      </c>
      <c r="AK252" s="57">
        <f t="shared" si="257"/>
        <v>0</v>
      </c>
      <c r="AL252" s="57">
        <f t="shared" si="257"/>
        <v>0</v>
      </c>
      <c r="AM252" s="57">
        <f t="shared" si="257"/>
        <v>0</v>
      </c>
      <c r="AN252" s="57">
        <f t="shared" ref="AN252:BS252" si="258">SUMIF($D$199:$D$246,$D252,AN$199:AN$246)</f>
        <v>0</v>
      </c>
      <c r="AO252" s="57">
        <f t="shared" si="258"/>
        <v>0</v>
      </c>
      <c r="AP252" s="57">
        <f t="shared" si="258"/>
        <v>0</v>
      </c>
      <c r="AQ252" s="57">
        <f t="shared" si="258"/>
        <v>0</v>
      </c>
      <c r="AR252" s="57">
        <f t="shared" si="258"/>
        <v>0</v>
      </c>
      <c r="AS252" s="57">
        <f t="shared" si="258"/>
        <v>0</v>
      </c>
      <c r="AT252" s="57">
        <f t="shared" si="258"/>
        <v>0</v>
      </c>
      <c r="AU252" s="57">
        <f t="shared" si="258"/>
        <v>0</v>
      </c>
      <c r="AV252" s="57">
        <f t="shared" si="258"/>
        <v>0</v>
      </c>
      <c r="AW252" s="57">
        <f t="shared" si="258"/>
        <v>0</v>
      </c>
      <c r="AX252" s="57">
        <f t="shared" si="258"/>
        <v>0</v>
      </c>
      <c r="AY252" s="57">
        <f t="shared" si="258"/>
        <v>0</v>
      </c>
      <c r="AZ252" s="57">
        <f t="shared" si="258"/>
        <v>0</v>
      </c>
      <c r="BA252" s="57">
        <f t="shared" si="258"/>
        <v>0</v>
      </c>
      <c r="BB252" s="57">
        <f t="shared" si="258"/>
        <v>0</v>
      </c>
      <c r="BC252" s="57">
        <f t="shared" si="258"/>
        <v>0</v>
      </c>
      <c r="BD252" s="57">
        <f t="shared" si="258"/>
        <v>0</v>
      </c>
      <c r="BE252" s="57">
        <f t="shared" si="258"/>
        <v>0</v>
      </c>
      <c r="BF252" s="57">
        <f t="shared" si="258"/>
        <v>0</v>
      </c>
      <c r="BG252" s="57">
        <f t="shared" si="258"/>
        <v>0</v>
      </c>
      <c r="BH252" s="57">
        <f t="shared" si="258"/>
        <v>0</v>
      </c>
      <c r="BI252" s="57">
        <f t="shared" si="258"/>
        <v>0</v>
      </c>
      <c r="BJ252" s="57">
        <f t="shared" si="258"/>
        <v>0</v>
      </c>
      <c r="BK252" s="57">
        <f t="shared" si="258"/>
        <v>0</v>
      </c>
      <c r="BL252" s="57">
        <f t="shared" si="258"/>
        <v>0</v>
      </c>
      <c r="BM252" s="57">
        <f t="shared" si="258"/>
        <v>0</v>
      </c>
      <c r="BN252" s="57">
        <f t="shared" si="258"/>
        <v>0</v>
      </c>
      <c r="BO252" s="57">
        <f t="shared" si="258"/>
        <v>0</v>
      </c>
      <c r="BP252" s="57">
        <f t="shared" si="258"/>
        <v>0</v>
      </c>
      <c r="BQ252" s="57">
        <f t="shared" si="258"/>
        <v>0</v>
      </c>
      <c r="BR252" s="57">
        <f t="shared" si="258"/>
        <v>0</v>
      </c>
      <c r="BS252" s="57">
        <f t="shared" si="258"/>
        <v>0</v>
      </c>
      <c r="BT252" s="57">
        <f t="shared" ref="BT252:CY252" si="259">SUMIF($D$199:$D$246,$D252,BT$199:BT$246)</f>
        <v>0</v>
      </c>
      <c r="BU252" s="57">
        <f t="shared" si="259"/>
        <v>0</v>
      </c>
      <c r="BV252" s="57">
        <f t="shared" si="259"/>
        <v>0</v>
      </c>
      <c r="BW252" s="57">
        <f t="shared" si="259"/>
        <v>0</v>
      </c>
      <c r="BX252" s="57">
        <f t="shared" si="259"/>
        <v>0</v>
      </c>
      <c r="BY252" s="57">
        <f t="shared" si="259"/>
        <v>0</v>
      </c>
      <c r="BZ252" s="57">
        <f t="shared" si="259"/>
        <v>0</v>
      </c>
      <c r="CA252" s="57">
        <f t="shared" si="259"/>
        <v>0</v>
      </c>
      <c r="CB252" s="57">
        <f t="shared" si="259"/>
        <v>0</v>
      </c>
      <c r="CC252" s="57">
        <f t="shared" si="259"/>
        <v>0</v>
      </c>
      <c r="CD252" s="57">
        <f t="shared" si="259"/>
        <v>0</v>
      </c>
      <c r="CE252" s="57">
        <f t="shared" si="259"/>
        <v>0</v>
      </c>
      <c r="CF252" s="57">
        <f t="shared" si="259"/>
        <v>0</v>
      </c>
      <c r="CG252" s="57">
        <f t="shared" si="259"/>
        <v>0</v>
      </c>
      <c r="CH252" s="57">
        <f t="shared" si="259"/>
        <v>0</v>
      </c>
      <c r="CI252" s="57">
        <f t="shared" si="259"/>
        <v>0</v>
      </c>
      <c r="CJ252" s="57">
        <f t="shared" si="259"/>
        <v>0</v>
      </c>
      <c r="CK252" s="57">
        <f t="shared" si="259"/>
        <v>0</v>
      </c>
      <c r="CL252" s="57">
        <f t="shared" si="259"/>
        <v>0</v>
      </c>
      <c r="CM252" s="57">
        <f t="shared" si="259"/>
        <v>0</v>
      </c>
      <c r="CN252" s="57">
        <f t="shared" si="259"/>
        <v>0</v>
      </c>
      <c r="CO252" s="57">
        <f t="shared" si="259"/>
        <v>0</v>
      </c>
      <c r="CP252" s="57">
        <f t="shared" si="259"/>
        <v>0</v>
      </c>
      <c r="CQ252" s="57">
        <f t="shared" si="259"/>
        <v>0</v>
      </c>
      <c r="CR252" s="57">
        <f t="shared" si="259"/>
        <v>0</v>
      </c>
      <c r="CS252" s="57">
        <f t="shared" si="259"/>
        <v>0</v>
      </c>
      <c r="CT252" s="57">
        <f t="shared" si="259"/>
        <v>0</v>
      </c>
      <c r="CU252" s="57">
        <f t="shared" si="259"/>
        <v>0</v>
      </c>
      <c r="CV252" s="57">
        <f t="shared" si="259"/>
        <v>0</v>
      </c>
      <c r="CW252" s="57">
        <f t="shared" si="259"/>
        <v>0</v>
      </c>
      <c r="CX252" s="57">
        <f t="shared" si="259"/>
        <v>0</v>
      </c>
      <c r="CY252" s="57">
        <f t="shared" si="259"/>
        <v>0</v>
      </c>
      <c r="CZ252" s="57">
        <f t="shared" ref="CZ252:DS252" si="260">SUMIF($D$199:$D$246,$D252,CZ$199:CZ$246)</f>
        <v>0</v>
      </c>
      <c r="DA252" s="57">
        <f t="shared" si="260"/>
        <v>0</v>
      </c>
      <c r="DB252" s="57">
        <f t="shared" si="260"/>
        <v>0</v>
      </c>
      <c r="DC252" s="57">
        <f t="shared" si="260"/>
        <v>0</v>
      </c>
      <c r="DD252" s="57">
        <f t="shared" si="260"/>
        <v>0</v>
      </c>
      <c r="DE252" s="57">
        <f t="shared" si="260"/>
        <v>0</v>
      </c>
      <c r="DF252" s="57">
        <f t="shared" si="260"/>
        <v>0</v>
      </c>
      <c r="DG252" s="57">
        <f t="shared" si="260"/>
        <v>0</v>
      </c>
      <c r="DH252" s="57">
        <f t="shared" si="260"/>
        <v>0</v>
      </c>
      <c r="DI252" s="57">
        <f t="shared" si="260"/>
        <v>0</v>
      </c>
      <c r="DJ252" s="57">
        <f t="shared" si="260"/>
        <v>0</v>
      </c>
      <c r="DK252" s="57">
        <f t="shared" si="260"/>
        <v>0</v>
      </c>
      <c r="DL252" s="57">
        <f t="shared" si="260"/>
        <v>0</v>
      </c>
      <c r="DM252" s="57">
        <f t="shared" si="260"/>
        <v>0</v>
      </c>
      <c r="DN252" s="57">
        <f t="shared" si="260"/>
        <v>0</v>
      </c>
      <c r="DO252" s="57">
        <f t="shared" si="260"/>
        <v>0</v>
      </c>
      <c r="DP252" s="57">
        <f t="shared" si="260"/>
        <v>0</v>
      </c>
      <c r="DQ252" s="57">
        <f t="shared" si="260"/>
        <v>0</v>
      </c>
      <c r="DR252" s="57">
        <f t="shared" si="260"/>
        <v>0</v>
      </c>
      <c r="DS252" s="57">
        <f t="shared" si="260"/>
        <v>0</v>
      </c>
    </row>
    <row r="253" spans="2:123" x14ac:dyDescent="0.3">
      <c r="D253" s="12" t="str">
        <f t="shared" ref="D253:D254" si="261">D243</f>
        <v>IDC</v>
      </c>
      <c r="F253" s="51" t="str">
        <f t="shared" si="252"/>
        <v>INR Mn</v>
      </c>
      <c r="G253" s="60">
        <f>SUM(H253:DS253)</f>
        <v>2337.484968280728</v>
      </c>
      <c r="H253" s="57">
        <f t="shared" ref="H253:AM253" si="262">SUMIF($D$199:$D$246,$D253,H$199:H$246)</f>
        <v>0</v>
      </c>
      <c r="I253" s="57">
        <f t="shared" si="262"/>
        <v>0</v>
      </c>
      <c r="J253" s="57">
        <f t="shared" si="262"/>
        <v>0</v>
      </c>
      <c r="K253" s="57">
        <f t="shared" si="262"/>
        <v>2.3052120002768524</v>
      </c>
      <c r="L253" s="57">
        <f t="shared" si="262"/>
        <v>2.3052120002768524</v>
      </c>
      <c r="M253" s="57">
        <f t="shared" si="262"/>
        <v>2.3052120002768524</v>
      </c>
      <c r="N253" s="57">
        <f t="shared" si="262"/>
        <v>2.3052120002768524</v>
      </c>
      <c r="O253" s="57">
        <f t="shared" si="262"/>
        <v>4.6104240005537047</v>
      </c>
      <c r="P253" s="57">
        <f t="shared" si="262"/>
        <v>4.6104240005537047</v>
      </c>
      <c r="Q253" s="57">
        <f t="shared" si="262"/>
        <v>4.6104240005537047</v>
      </c>
      <c r="R253" s="57">
        <f t="shared" si="262"/>
        <v>4.6104240005537047</v>
      </c>
      <c r="S253" s="57">
        <f t="shared" si="262"/>
        <v>6.9156360008305571</v>
      </c>
      <c r="T253" s="57">
        <f t="shared" si="262"/>
        <v>6.9156360008305571</v>
      </c>
      <c r="U253" s="57">
        <f t="shared" si="262"/>
        <v>6.9156360008305571</v>
      </c>
      <c r="V253" s="57">
        <f t="shared" si="262"/>
        <v>6.9156360008305571</v>
      </c>
      <c r="W253" s="57">
        <f t="shared" si="262"/>
        <v>11.526060001384263</v>
      </c>
      <c r="X253" s="57">
        <f t="shared" si="262"/>
        <v>11.526060001384263</v>
      </c>
      <c r="Y253" s="57">
        <f t="shared" si="262"/>
        <v>11.526060001384263</v>
      </c>
      <c r="Z253" s="57">
        <f t="shared" si="262"/>
        <v>11.526060001384263</v>
      </c>
      <c r="AA253" s="57">
        <f t="shared" si="262"/>
        <v>23.052120002768525</v>
      </c>
      <c r="AB253" s="57">
        <f t="shared" si="262"/>
        <v>23.052120002768525</v>
      </c>
      <c r="AC253" s="57">
        <f t="shared" si="262"/>
        <v>23.052120002768525</v>
      </c>
      <c r="AD253" s="57">
        <f t="shared" si="262"/>
        <v>23.052120002768525</v>
      </c>
      <c r="AE253" s="57">
        <f t="shared" si="262"/>
        <v>23.052120002768525</v>
      </c>
      <c r="AF253" s="57">
        <f t="shared" si="262"/>
        <v>23.052120002768525</v>
      </c>
      <c r="AG253" s="57">
        <f t="shared" si="262"/>
        <v>23.052120002768525</v>
      </c>
      <c r="AH253" s="57">
        <f t="shared" si="262"/>
        <v>23.052120002768525</v>
      </c>
      <c r="AI253" s="57">
        <f t="shared" si="262"/>
        <v>23.052120002768525</v>
      </c>
      <c r="AJ253" s="57">
        <f t="shared" si="262"/>
        <v>23.052120002768525</v>
      </c>
      <c r="AK253" s="57">
        <f t="shared" si="262"/>
        <v>23.052120002768525</v>
      </c>
      <c r="AL253" s="57">
        <f t="shared" si="262"/>
        <v>23.052120002768525</v>
      </c>
      <c r="AM253" s="57">
        <f t="shared" si="262"/>
        <v>23.052120002768525</v>
      </c>
      <c r="AN253" s="57">
        <f t="shared" ref="AN253:BS253" si="263">SUMIF($D$199:$D$246,$D253,AN$199:AN$246)</f>
        <v>23.052120002768525</v>
      </c>
      <c r="AO253" s="57">
        <f t="shared" si="263"/>
        <v>23.052120002768525</v>
      </c>
      <c r="AP253" s="57">
        <f t="shared" si="263"/>
        <v>23.052120002768525</v>
      </c>
      <c r="AQ253" s="57">
        <f t="shared" si="263"/>
        <v>23.052120002768525</v>
      </c>
      <c r="AR253" s="57">
        <f t="shared" si="263"/>
        <v>23.052120002768525</v>
      </c>
      <c r="AS253" s="57">
        <f t="shared" si="263"/>
        <v>23.052120002768525</v>
      </c>
      <c r="AT253" s="57">
        <f t="shared" si="263"/>
        <v>23.052120002768525</v>
      </c>
      <c r="AU253" s="57">
        <f t="shared" si="263"/>
        <v>23.052120002768525</v>
      </c>
      <c r="AV253" s="57">
        <f t="shared" si="263"/>
        <v>23.052120002768525</v>
      </c>
      <c r="AW253" s="57">
        <f t="shared" si="263"/>
        <v>23.052120002768525</v>
      </c>
      <c r="AX253" s="57">
        <f t="shared" si="263"/>
        <v>23.052120002768525</v>
      </c>
      <c r="AY253" s="57">
        <f t="shared" si="263"/>
        <v>23.052120002768525</v>
      </c>
      <c r="AZ253" s="57">
        <f t="shared" si="263"/>
        <v>23.052120002768525</v>
      </c>
      <c r="BA253" s="57">
        <f t="shared" si="263"/>
        <v>23.052120002768525</v>
      </c>
      <c r="BB253" s="57">
        <f t="shared" si="263"/>
        <v>23.052120002768525</v>
      </c>
      <c r="BC253" s="57">
        <f t="shared" si="263"/>
        <v>23.052120002768525</v>
      </c>
      <c r="BD253" s="57">
        <f t="shared" si="263"/>
        <v>23.052120002768525</v>
      </c>
      <c r="BE253" s="57">
        <f t="shared" si="263"/>
        <v>23.052120002768525</v>
      </c>
      <c r="BF253" s="57">
        <f t="shared" si="263"/>
        <v>23.052120002768525</v>
      </c>
      <c r="BG253" s="57">
        <f t="shared" si="263"/>
        <v>23.052120002768525</v>
      </c>
      <c r="BH253" s="57">
        <f t="shared" si="263"/>
        <v>23.052120002768525</v>
      </c>
      <c r="BI253" s="57">
        <f t="shared" si="263"/>
        <v>23.052120002768525</v>
      </c>
      <c r="BJ253" s="57">
        <f t="shared" si="263"/>
        <v>23.052120002768525</v>
      </c>
      <c r="BK253" s="57">
        <f t="shared" si="263"/>
        <v>23.052120002768525</v>
      </c>
      <c r="BL253" s="57">
        <f t="shared" si="263"/>
        <v>23.052120002768525</v>
      </c>
      <c r="BM253" s="57">
        <f t="shared" si="263"/>
        <v>23.052120002768525</v>
      </c>
      <c r="BN253" s="57">
        <f t="shared" si="263"/>
        <v>23.052120002768525</v>
      </c>
      <c r="BO253" s="57">
        <f t="shared" si="263"/>
        <v>23.052120002768525</v>
      </c>
      <c r="BP253" s="57">
        <f t="shared" si="263"/>
        <v>23.052120002768525</v>
      </c>
      <c r="BQ253" s="57">
        <f t="shared" si="263"/>
        <v>23.052120002768525</v>
      </c>
      <c r="BR253" s="57">
        <f t="shared" si="263"/>
        <v>23.052120002768525</v>
      </c>
      <c r="BS253" s="57">
        <f t="shared" si="263"/>
        <v>23.052120002768525</v>
      </c>
      <c r="BT253" s="57">
        <f t="shared" ref="BT253:CY253" si="264">SUMIF($D$199:$D$246,$D253,BT$199:BT$246)</f>
        <v>23.052120002768525</v>
      </c>
      <c r="BU253" s="57">
        <f t="shared" si="264"/>
        <v>23.052120002768525</v>
      </c>
      <c r="BV253" s="57">
        <f t="shared" si="264"/>
        <v>23.052120002768525</v>
      </c>
      <c r="BW253" s="57">
        <f t="shared" si="264"/>
        <v>23.052120002768525</v>
      </c>
      <c r="BX253" s="57">
        <f t="shared" si="264"/>
        <v>23.052120002768525</v>
      </c>
      <c r="BY253" s="57">
        <f t="shared" si="264"/>
        <v>23.052120002768525</v>
      </c>
      <c r="BZ253" s="57">
        <f t="shared" si="264"/>
        <v>23.052120002768525</v>
      </c>
      <c r="CA253" s="57">
        <f t="shared" si="264"/>
        <v>23.052120002768525</v>
      </c>
      <c r="CB253" s="57">
        <f t="shared" si="264"/>
        <v>23.052120002768525</v>
      </c>
      <c r="CC253" s="57">
        <f t="shared" si="264"/>
        <v>23.052120002768525</v>
      </c>
      <c r="CD253" s="57">
        <f t="shared" si="264"/>
        <v>23.052120002768525</v>
      </c>
      <c r="CE253" s="57">
        <f t="shared" si="264"/>
        <v>23.052120002768525</v>
      </c>
      <c r="CF253" s="57">
        <f t="shared" si="264"/>
        <v>23.052120002768525</v>
      </c>
      <c r="CG253" s="57">
        <f t="shared" si="264"/>
        <v>23.052120002768525</v>
      </c>
      <c r="CH253" s="57">
        <f t="shared" si="264"/>
        <v>23.052120002768525</v>
      </c>
      <c r="CI253" s="57">
        <f t="shared" si="264"/>
        <v>23.052120002768525</v>
      </c>
      <c r="CJ253" s="57">
        <f t="shared" si="264"/>
        <v>23.052120002768525</v>
      </c>
      <c r="CK253" s="57">
        <f t="shared" si="264"/>
        <v>23.052120002768525</v>
      </c>
      <c r="CL253" s="57">
        <f t="shared" si="264"/>
        <v>23.052120002768525</v>
      </c>
      <c r="CM253" s="57">
        <f t="shared" si="264"/>
        <v>23.052120002768525</v>
      </c>
      <c r="CN253" s="57">
        <f t="shared" si="264"/>
        <v>23.052120002768525</v>
      </c>
      <c r="CO253" s="57">
        <f t="shared" si="264"/>
        <v>23.052120002768525</v>
      </c>
      <c r="CP253" s="57">
        <f t="shared" si="264"/>
        <v>23.052120002768525</v>
      </c>
      <c r="CQ253" s="57">
        <f t="shared" si="264"/>
        <v>23.052120002768525</v>
      </c>
      <c r="CR253" s="57">
        <f t="shared" si="264"/>
        <v>23.052120002768525</v>
      </c>
      <c r="CS253" s="57">
        <f t="shared" si="264"/>
        <v>23.052120002768525</v>
      </c>
      <c r="CT253" s="57">
        <f t="shared" si="264"/>
        <v>23.052120002768525</v>
      </c>
      <c r="CU253" s="57">
        <f t="shared" si="264"/>
        <v>23.052120002768525</v>
      </c>
      <c r="CV253" s="57">
        <f t="shared" si="264"/>
        <v>23.052120002768525</v>
      </c>
      <c r="CW253" s="57">
        <f t="shared" si="264"/>
        <v>23.052120002768525</v>
      </c>
      <c r="CX253" s="57">
        <f t="shared" si="264"/>
        <v>23.052120002768525</v>
      </c>
      <c r="CY253" s="57">
        <f t="shared" si="264"/>
        <v>23.052120002768525</v>
      </c>
      <c r="CZ253" s="57">
        <f t="shared" ref="CZ253:DS253" si="265">SUMIF($D$199:$D$246,$D253,CZ$199:CZ$246)</f>
        <v>23.052120002768525</v>
      </c>
      <c r="DA253" s="57">
        <f t="shared" si="265"/>
        <v>23.052120002768525</v>
      </c>
      <c r="DB253" s="57">
        <f t="shared" si="265"/>
        <v>23.052120002768525</v>
      </c>
      <c r="DC253" s="57">
        <f t="shared" si="265"/>
        <v>23.052120002768525</v>
      </c>
      <c r="DD253" s="57">
        <f t="shared" si="265"/>
        <v>23.052120002768525</v>
      </c>
      <c r="DE253" s="57">
        <f t="shared" si="265"/>
        <v>23.052120002768525</v>
      </c>
      <c r="DF253" s="57">
        <f t="shared" si="265"/>
        <v>23.052120002768525</v>
      </c>
      <c r="DG253" s="57">
        <f t="shared" si="265"/>
        <v>23.052120002768525</v>
      </c>
      <c r="DH253" s="57">
        <f t="shared" si="265"/>
        <v>23.052120002768525</v>
      </c>
      <c r="DI253" s="57">
        <f t="shared" si="265"/>
        <v>23.052120002768525</v>
      </c>
      <c r="DJ253" s="57">
        <f t="shared" si="265"/>
        <v>23.052120002768525</v>
      </c>
      <c r="DK253" s="57">
        <f t="shared" si="265"/>
        <v>23.052120002768525</v>
      </c>
      <c r="DL253" s="57">
        <f t="shared" si="265"/>
        <v>23.052120002768525</v>
      </c>
      <c r="DM253" s="57">
        <f t="shared" si="265"/>
        <v>23.052120002768525</v>
      </c>
      <c r="DN253" s="57">
        <f t="shared" si="265"/>
        <v>23.052120002768525</v>
      </c>
      <c r="DO253" s="57">
        <f t="shared" si="265"/>
        <v>23.052120002768525</v>
      </c>
      <c r="DP253" s="57">
        <f t="shared" si="265"/>
        <v>23.052120002768525</v>
      </c>
      <c r="DQ253" s="57">
        <f t="shared" si="265"/>
        <v>23.052120002768525</v>
      </c>
      <c r="DR253" s="57">
        <f t="shared" si="265"/>
        <v>23.052120002768525</v>
      </c>
      <c r="DS253" s="57">
        <f t="shared" si="265"/>
        <v>23.052120002768525</v>
      </c>
    </row>
    <row r="254" spans="2:123" x14ac:dyDescent="0.3">
      <c r="D254" s="12" t="str">
        <f t="shared" si="261"/>
        <v>Financing costs</v>
      </c>
      <c r="F254" s="51" t="str">
        <f t="shared" si="252"/>
        <v>INR Mn</v>
      </c>
      <c r="G254" s="60">
        <f>SUM(H254:DS254)</f>
        <v>729.51127237433127</v>
      </c>
      <c r="H254" s="57">
        <f t="shared" ref="H254:AM254" si="266">SUMIF($D$199:$D$246,$D254,H$199:H$246)</f>
        <v>0</v>
      </c>
      <c r="I254" s="57">
        <f t="shared" si="266"/>
        <v>0</v>
      </c>
      <c r="J254" s="57">
        <f t="shared" si="266"/>
        <v>0</v>
      </c>
      <c r="K254" s="57">
        <f t="shared" si="266"/>
        <v>0.71943912462951953</v>
      </c>
      <c r="L254" s="57">
        <f t="shared" si="266"/>
        <v>0.71943912462951953</v>
      </c>
      <c r="M254" s="57">
        <f t="shared" si="266"/>
        <v>0.71943912462951953</v>
      </c>
      <c r="N254" s="57">
        <f t="shared" si="266"/>
        <v>0.71943912462951953</v>
      </c>
      <c r="O254" s="57">
        <f t="shared" si="266"/>
        <v>1.4388782492590391</v>
      </c>
      <c r="P254" s="57">
        <f t="shared" si="266"/>
        <v>1.4388782492590391</v>
      </c>
      <c r="Q254" s="57">
        <f t="shared" si="266"/>
        <v>1.4388782492590391</v>
      </c>
      <c r="R254" s="57">
        <f t="shared" si="266"/>
        <v>1.4388782492590391</v>
      </c>
      <c r="S254" s="57">
        <f t="shared" si="266"/>
        <v>2.1583173738885586</v>
      </c>
      <c r="T254" s="57">
        <f t="shared" si="266"/>
        <v>2.1583173738885586</v>
      </c>
      <c r="U254" s="57">
        <f t="shared" si="266"/>
        <v>2.1583173738885586</v>
      </c>
      <c r="V254" s="57">
        <f t="shared" si="266"/>
        <v>2.1583173738885586</v>
      </c>
      <c r="W254" s="57">
        <f t="shared" si="266"/>
        <v>3.5971956231475977</v>
      </c>
      <c r="X254" s="57">
        <f t="shared" si="266"/>
        <v>3.5971956231475977</v>
      </c>
      <c r="Y254" s="57">
        <f t="shared" si="266"/>
        <v>3.5971956231475977</v>
      </c>
      <c r="Z254" s="57">
        <f t="shared" si="266"/>
        <v>3.5971956231475977</v>
      </c>
      <c r="AA254" s="57">
        <f t="shared" si="266"/>
        <v>7.1943912462951953</v>
      </c>
      <c r="AB254" s="57">
        <f t="shared" si="266"/>
        <v>7.1943912462951953</v>
      </c>
      <c r="AC254" s="57">
        <f t="shared" si="266"/>
        <v>7.1943912462951953</v>
      </c>
      <c r="AD254" s="57">
        <f t="shared" si="266"/>
        <v>7.1943912462951953</v>
      </c>
      <c r="AE254" s="57">
        <f t="shared" si="266"/>
        <v>7.1943912462951953</v>
      </c>
      <c r="AF254" s="57">
        <f t="shared" si="266"/>
        <v>7.1943912462951953</v>
      </c>
      <c r="AG254" s="57">
        <f t="shared" si="266"/>
        <v>7.1943912462951953</v>
      </c>
      <c r="AH254" s="57">
        <f t="shared" si="266"/>
        <v>7.1943912462951953</v>
      </c>
      <c r="AI254" s="57">
        <f t="shared" si="266"/>
        <v>7.1943912462951953</v>
      </c>
      <c r="AJ254" s="57">
        <f t="shared" si="266"/>
        <v>7.1943912462951953</v>
      </c>
      <c r="AK254" s="57">
        <f t="shared" si="266"/>
        <v>7.1943912462951953</v>
      </c>
      <c r="AL254" s="57">
        <f t="shared" si="266"/>
        <v>7.1943912462951953</v>
      </c>
      <c r="AM254" s="57">
        <f t="shared" si="266"/>
        <v>7.1943912462951953</v>
      </c>
      <c r="AN254" s="57">
        <f t="shared" ref="AN254:BS254" si="267">SUMIF($D$199:$D$246,$D254,AN$199:AN$246)</f>
        <v>7.1943912462951953</v>
      </c>
      <c r="AO254" s="57">
        <f t="shared" si="267"/>
        <v>7.1943912462951953</v>
      </c>
      <c r="AP254" s="57">
        <f t="shared" si="267"/>
        <v>7.1943912462951953</v>
      </c>
      <c r="AQ254" s="57">
        <f t="shared" si="267"/>
        <v>7.1943912462951953</v>
      </c>
      <c r="AR254" s="57">
        <f t="shared" si="267"/>
        <v>7.1943912462951953</v>
      </c>
      <c r="AS254" s="57">
        <f t="shared" si="267"/>
        <v>7.1943912462951953</v>
      </c>
      <c r="AT254" s="57">
        <f t="shared" si="267"/>
        <v>7.1943912462951953</v>
      </c>
      <c r="AU254" s="57">
        <f t="shared" si="267"/>
        <v>7.1943912462951953</v>
      </c>
      <c r="AV254" s="57">
        <f t="shared" si="267"/>
        <v>7.1943912462951953</v>
      </c>
      <c r="AW254" s="57">
        <f t="shared" si="267"/>
        <v>7.1943912462951953</v>
      </c>
      <c r="AX254" s="57">
        <f t="shared" si="267"/>
        <v>7.1943912462951953</v>
      </c>
      <c r="AY254" s="57">
        <f t="shared" si="267"/>
        <v>7.1943912462951953</v>
      </c>
      <c r="AZ254" s="57">
        <f t="shared" si="267"/>
        <v>7.1943912462951953</v>
      </c>
      <c r="BA254" s="57">
        <f t="shared" si="267"/>
        <v>7.1943912462951953</v>
      </c>
      <c r="BB254" s="57">
        <f t="shared" si="267"/>
        <v>7.1943912462951953</v>
      </c>
      <c r="BC254" s="57">
        <f t="shared" si="267"/>
        <v>7.1943912462951953</v>
      </c>
      <c r="BD254" s="57">
        <f t="shared" si="267"/>
        <v>7.1943912462951953</v>
      </c>
      <c r="BE254" s="57">
        <f t="shared" si="267"/>
        <v>7.1943912462951953</v>
      </c>
      <c r="BF254" s="57">
        <f t="shared" si="267"/>
        <v>7.1943912462951953</v>
      </c>
      <c r="BG254" s="57">
        <f t="shared" si="267"/>
        <v>7.1943912462951953</v>
      </c>
      <c r="BH254" s="57">
        <f t="shared" si="267"/>
        <v>7.1943912462951953</v>
      </c>
      <c r="BI254" s="57">
        <f t="shared" si="267"/>
        <v>7.1943912462951953</v>
      </c>
      <c r="BJ254" s="57">
        <f t="shared" si="267"/>
        <v>7.1943912462951953</v>
      </c>
      <c r="BK254" s="57">
        <f t="shared" si="267"/>
        <v>7.1943912462951953</v>
      </c>
      <c r="BL254" s="57">
        <f t="shared" si="267"/>
        <v>7.1943912462951953</v>
      </c>
      <c r="BM254" s="57">
        <f t="shared" si="267"/>
        <v>7.1943912462951953</v>
      </c>
      <c r="BN254" s="57">
        <f t="shared" si="267"/>
        <v>7.1943912462951953</v>
      </c>
      <c r="BO254" s="57">
        <f t="shared" si="267"/>
        <v>7.1943912462951953</v>
      </c>
      <c r="BP254" s="57">
        <f t="shared" si="267"/>
        <v>7.1943912462951953</v>
      </c>
      <c r="BQ254" s="57">
        <f t="shared" si="267"/>
        <v>7.1943912462951953</v>
      </c>
      <c r="BR254" s="57">
        <f t="shared" si="267"/>
        <v>7.1943912462951953</v>
      </c>
      <c r="BS254" s="57">
        <f t="shared" si="267"/>
        <v>7.1943912462951953</v>
      </c>
      <c r="BT254" s="57">
        <f t="shared" ref="BT254:CY254" si="268">SUMIF($D$199:$D$246,$D254,BT$199:BT$246)</f>
        <v>7.1943912462951953</v>
      </c>
      <c r="BU254" s="57">
        <f t="shared" si="268"/>
        <v>7.1943912462951953</v>
      </c>
      <c r="BV254" s="57">
        <f t="shared" si="268"/>
        <v>7.1943912462951953</v>
      </c>
      <c r="BW254" s="57">
        <f t="shared" si="268"/>
        <v>7.1943912462951953</v>
      </c>
      <c r="BX254" s="57">
        <f t="shared" si="268"/>
        <v>7.1943912462951953</v>
      </c>
      <c r="BY254" s="57">
        <f t="shared" si="268"/>
        <v>7.1943912462951953</v>
      </c>
      <c r="BZ254" s="57">
        <f t="shared" si="268"/>
        <v>7.1943912462951953</v>
      </c>
      <c r="CA254" s="57">
        <f t="shared" si="268"/>
        <v>7.1943912462951953</v>
      </c>
      <c r="CB254" s="57">
        <f t="shared" si="268"/>
        <v>7.1943912462951953</v>
      </c>
      <c r="CC254" s="57">
        <f t="shared" si="268"/>
        <v>7.1943912462951953</v>
      </c>
      <c r="CD254" s="57">
        <f t="shared" si="268"/>
        <v>7.1943912462951953</v>
      </c>
      <c r="CE254" s="57">
        <f t="shared" si="268"/>
        <v>7.1943912462951953</v>
      </c>
      <c r="CF254" s="57">
        <f t="shared" si="268"/>
        <v>7.1943912462951953</v>
      </c>
      <c r="CG254" s="57">
        <f t="shared" si="268"/>
        <v>7.1943912462951953</v>
      </c>
      <c r="CH254" s="57">
        <f t="shared" si="268"/>
        <v>7.1943912462951953</v>
      </c>
      <c r="CI254" s="57">
        <f t="shared" si="268"/>
        <v>7.1943912462951953</v>
      </c>
      <c r="CJ254" s="57">
        <f t="shared" si="268"/>
        <v>7.1943912462951953</v>
      </c>
      <c r="CK254" s="57">
        <f t="shared" si="268"/>
        <v>7.1943912462951953</v>
      </c>
      <c r="CL254" s="57">
        <f t="shared" si="268"/>
        <v>7.1943912462951953</v>
      </c>
      <c r="CM254" s="57">
        <f t="shared" si="268"/>
        <v>7.1943912462951953</v>
      </c>
      <c r="CN254" s="57">
        <f t="shared" si="268"/>
        <v>7.1943912462951953</v>
      </c>
      <c r="CO254" s="57">
        <f t="shared" si="268"/>
        <v>7.1943912462951953</v>
      </c>
      <c r="CP254" s="57">
        <f t="shared" si="268"/>
        <v>7.1943912462951953</v>
      </c>
      <c r="CQ254" s="57">
        <f t="shared" si="268"/>
        <v>7.1943912462951953</v>
      </c>
      <c r="CR254" s="57">
        <f t="shared" si="268"/>
        <v>7.1943912462951953</v>
      </c>
      <c r="CS254" s="57">
        <f t="shared" si="268"/>
        <v>7.1943912462951953</v>
      </c>
      <c r="CT254" s="57">
        <f t="shared" si="268"/>
        <v>7.1943912462951953</v>
      </c>
      <c r="CU254" s="57">
        <f t="shared" si="268"/>
        <v>7.1943912462951953</v>
      </c>
      <c r="CV254" s="57">
        <f t="shared" si="268"/>
        <v>7.1943912462951953</v>
      </c>
      <c r="CW254" s="57">
        <f t="shared" si="268"/>
        <v>7.1943912462951953</v>
      </c>
      <c r="CX254" s="57">
        <f t="shared" si="268"/>
        <v>7.1943912462951953</v>
      </c>
      <c r="CY254" s="57">
        <f t="shared" si="268"/>
        <v>7.1943912462951953</v>
      </c>
      <c r="CZ254" s="57">
        <f t="shared" ref="CZ254:DS254" si="269">SUMIF($D$199:$D$246,$D254,CZ$199:CZ$246)</f>
        <v>7.1943912462951953</v>
      </c>
      <c r="DA254" s="57">
        <f t="shared" si="269"/>
        <v>7.1943912462951953</v>
      </c>
      <c r="DB254" s="57">
        <f t="shared" si="269"/>
        <v>7.1943912462951953</v>
      </c>
      <c r="DC254" s="57">
        <f t="shared" si="269"/>
        <v>7.1943912462951953</v>
      </c>
      <c r="DD254" s="57">
        <f t="shared" si="269"/>
        <v>7.1943912462951953</v>
      </c>
      <c r="DE254" s="57">
        <f t="shared" si="269"/>
        <v>7.1943912462951953</v>
      </c>
      <c r="DF254" s="57">
        <f t="shared" si="269"/>
        <v>7.1943912462951953</v>
      </c>
      <c r="DG254" s="57">
        <f t="shared" si="269"/>
        <v>7.1943912462951953</v>
      </c>
      <c r="DH254" s="57">
        <f t="shared" si="269"/>
        <v>7.1943912462951953</v>
      </c>
      <c r="DI254" s="57">
        <f t="shared" si="269"/>
        <v>7.1943912462951953</v>
      </c>
      <c r="DJ254" s="57">
        <f t="shared" si="269"/>
        <v>7.1943912462951953</v>
      </c>
      <c r="DK254" s="57">
        <f t="shared" si="269"/>
        <v>7.1943912462951953</v>
      </c>
      <c r="DL254" s="57">
        <f t="shared" si="269"/>
        <v>7.1943912462951953</v>
      </c>
      <c r="DM254" s="57">
        <f t="shared" si="269"/>
        <v>7.1943912462951953</v>
      </c>
      <c r="DN254" s="57">
        <f t="shared" si="269"/>
        <v>7.1943912462951953</v>
      </c>
      <c r="DO254" s="57">
        <f t="shared" si="269"/>
        <v>7.1943912462951953</v>
      </c>
      <c r="DP254" s="57">
        <f t="shared" si="269"/>
        <v>7.1943912462951953</v>
      </c>
      <c r="DQ254" s="57">
        <f t="shared" si="269"/>
        <v>7.1943912462951953</v>
      </c>
      <c r="DR254" s="57">
        <f t="shared" si="269"/>
        <v>7.1943912462951953</v>
      </c>
      <c r="DS254" s="57">
        <f t="shared" si="269"/>
        <v>7.1943912462951953</v>
      </c>
    </row>
    <row r="255" spans="2:123" x14ac:dyDescent="0.3"/>
    <row r="256" spans="2:123" ht="14.5" thickBot="1" x14ac:dyDescent="0.35">
      <c r="D256" s="61" t="s">
        <v>105</v>
      </c>
      <c r="E256" s="61"/>
      <c r="F256" s="62" t="str">
        <f>F252</f>
        <v>INR Mn</v>
      </c>
      <c r="G256" s="62"/>
      <c r="H256" s="63">
        <f t="shared" ref="H256:AM256" si="270">SUM(H249:H255)</f>
        <v>0</v>
      </c>
      <c r="I256" s="63">
        <f t="shared" si="270"/>
        <v>0</v>
      </c>
      <c r="J256" s="63">
        <f t="shared" si="270"/>
        <v>0</v>
      </c>
      <c r="K256" s="63">
        <f t="shared" si="270"/>
        <v>155.4474727338966</v>
      </c>
      <c r="L256" s="63">
        <f t="shared" si="270"/>
        <v>155.4474727338966</v>
      </c>
      <c r="M256" s="63">
        <f t="shared" si="270"/>
        <v>155.4474727338966</v>
      </c>
      <c r="N256" s="63">
        <f t="shared" si="270"/>
        <v>155.4474727338966</v>
      </c>
      <c r="O256" s="63">
        <f t="shared" si="270"/>
        <v>310.89494546779321</v>
      </c>
      <c r="P256" s="63">
        <f t="shared" si="270"/>
        <v>310.89494546779321</v>
      </c>
      <c r="Q256" s="63">
        <f t="shared" si="270"/>
        <v>310.89494546779321</v>
      </c>
      <c r="R256" s="63">
        <f t="shared" si="270"/>
        <v>310.89494546779321</v>
      </c>
      <c r="S256" s="63">
        <f t="shared" si="270"/>
        <v>466.34241820168972</v>
      </c>
      <c r="T256" s="63">
        <f t="shared" si="270"/>
        <v>466.34241820168972</v>
      </c>
      <c r="U256" s="63">
        <f t="shared" si="270"/>
        <v>466.34241820168972</v>
      </c>
      <c r="V256" s="63">
        <f t="shared" si="270"/>
        <v>466.34241820168972</v>
      </c>
      <c r="W256" s="63">
        <f t="shared" si="270"/>
        <v>777.23736366948287</v>
      </c>
      <c r="X256" s="63">
        <f t="shared" si="270"/>
        <v>777.23736366948287</v>
      </c>
      <c r="Y256" s="63">
        <f t="shared" si="270"/>
        <v>777.23736366948287</v>
      </c>
      <c r="Z256" s="63">
        <f t="shared" si="270"/>
        <v>777.23736366948287</v>
      </c>
      <c r="AA256" s="63">
        <f t="shared" si="270"/>
        <v>1554.4747273389657</v>
      </c>
      <c r="AB256" s="63">
        <f t="shared" si="270"/>
        <v>1554.4747273389657</v>
      </c>
      <c r="AC256" s="63">
        <f t="shared" si="270"/>
        <v>1554.4747273389657</v>
      </c>
      <c r="AD256" s="63">
        <f t="shared" si="270"/>
        <v>1554.4747273389657</v>
      </c>
      <c r="AE256" s="63">
        <f t="shared" si="270"/>
        <v>1554.4747273389657</v>
      </c>
      <c r="AF256" s="63">
        <f t="shared" si="270"/>
        <v>1554.4747273389657</v>
      </c>
      <c r="AG256" s="63">
        <f t="shared" si="270"/>
        <v>1554.4747273389657</v>
      </c>
      <c r="AH256" s="63">
        <f t="shared" si="270"/>
        <v>1554.4747273389657</v>
      </c>
      <c r="AI256" s="63">
        <f t="shared" si="270"/>
        <v>1554.4747273389657</v>
      </c>
      <c r="AJ256" s="63">
        <f t="shared" si="270"/>
        <v>1554.4747273389657</v>
      </c>
      <c r="AK256" s="63">
        <f t="shared" si="270"/>
        <v>1554.4747273389657</v>
      </c>
      <c r="AL256" s="63">
        <f t="shared" si="270"/>
        <v>1554.4747273389657</v>
      </c>
      <c r="AM256" s="63">
        <f t="shared" si="270"/>
        <v>1554.4747273389657</v>
      </c>
      <c r="AN256" s="63">
        <f t="shared" ref="AN256:BS256" si="271">SUM(AN249:AN255)</f>
        <v>1554.4747273389657</v>
      </c>
      <c r="AO256" s="63">
        <f t="shared" si="271"/>
        <v>1554.4747273389657</v>
      </c>
      <c r="AP256" s="63">
        <f t="shared" si="271"/>
        <v>1554.4747273389657</v>
      </c>
      <c r="AQ256" s="63">
        <f t="shared" si="271"/>
        <v>1554.4747273389657</v>
      </c>
      <c r="AR256" s="63">
        <f t="shared" si="271"/>
        <v>1554.4747273389657</v>
      </c>
      <c r="AS256" s="63">
        <f t="shared" si="271"/>
        <v>1554.4747273389657</v>
      </c>
      <c r="AT256" s="63">
        <f t="shared" si="271"/>
        <v>1554.4747273389657</v>
      </c>
      <c r="AU256" s="63">
        <f t="shared" si="271"/>
        <v>1554.4747273389657</v>
      </c>
      <c r="AV256" s="63">
        <f t="shared" si="271"/>
        <v>1554.4747273389657</v>
      </c>
      <c r="AW256" s="63">
        <f t="shared" si="271"/>
        <v>1554.4747273389657</v>
      </c>
      <c r="AX256" s="63">
        <f t="shared" si="271"/>
        <v>1554.4747273389657</v>
      </c>
      <c r="AY256" s="63">
        <f t="shared" si="271"/>
        <v>1554.4747273389657</v>
      </c>
      <c r="AZ256" s="63">
        <f t="shared" si="271"/>
        <v>1554.4747273389657</v>
      </c>
      <c r="BA256" s="63">
        <f t="shared" si="271"/>
        <v>1554.4747273389657</v>
      </c>
      <c r="BB256" s="63">
        <f t="shared" si="271"/>
        <v>1554.4747273389657</v>
      </c>
      <c r="BC256" s="63">
        <f t="shared" si="271"/>
        <v>1554.4747273389657</v>
      </c>
      <c r="BD256" s="63">
        <f t="shared" si="271"/>
        <v>1554.4747273389657</v>
      </c>
      <c r="BE256" s="63">
        <f t="shared" si="271"/>
        <v>1554.4747273389657</v>
      </c>
      <c r="BF256" s="63">
        <f t="shared" si="271"/>
        <v>1554.4747273389657</v>
      </c>
      <c r="BG256" s="63">
        <f t="shared" si="271"/>
        <v>1554.4747273389657</v>
      </c>
      <c r="BH256" s="63">
        <f t="shared" si="271"/>
        <v>1554.4747273389657</v>
      </c>
      <c r="BI256" s="63">
        <f t="shared" si="271"/>
        <v>1554.4747273389657</v>
      </c>
      <c r="BJ256" s="63">
        <f t="shared" si="271"/>
        <v>1554.4747273389657</v>
      </c>
      <c r="BK256" s="63">
        <f t="shared" si="271"/>
        <v>1554.4747273389657</v>
      </c>
      <c r="BL256" s="63">
        <f t="shared" si="271"/>
        <v>1554.4747273389657</v>
      </c>
      <c r="BM256" s="63">
        <f t="shared" si="271"/>
        <v>1554.4747273389657</v>
      </c>
      <c r="BN256" s="63">
        <f t="shared" si="271"/>
        <v>1554.4747273389657</v>
      </c>
      <c r="BO256" s="63">
        <f t="shared" si="271"/>
        <v>1554.4747273389657</v>
      </c>
      <c r="BP256" s="63">
        <f t="shared" si="271"/>
        <v>1554.4747273389657</v>
      </c>
      <c r="BQ256" s="63">
        <f t="shared" si="271"/>
        <v>1554.4747273389657</v>
      </c>
      <c r="BR256" s="63">
        <f t="shared" si="271"/>
        <v>1554.4747273389657</v>
      </c>
      <c r="BS256" s="63">
        <f t="shared" si="271"/>
        <v>1554.4747273389657</v>
      </c>
      <c r="BT256" s="63">
        <f t="shared" ref="BT256:CY256" si="272">SUM(BT249:BT255)</f>
        <v>1554.4747273389657</v>
      </c>
      <c r="BU256" s="63">
        <f t="shared" si="272"/>
        <v>1554.4747273389657</v>
      </c>
      <c r="BV256" s="63">
        <f t="shared" si="272"/>
        <v>1554.4747273389657</v>
      </c>
      <c r="BW256" s="63">
        <f t="shared" si="272"/>
        <v>1554.4747273389657</v>
      </c>
      <c r="BX256" s="63">
        <f t="shared" si="272"/>
        <v>1554.4747273389657</v>
      </c>
      <c r="BY256" s="63">
        <f t="shared" si="272"/>
        <v>1554.4747273389657</v>
      </c>
      <c r="BZ256" s="63">
        <f t="shared" si="272"/>
        <v>1554.4747273389657</v>
      </c>
      <c r="CA256" s="63">
        <f t="shared" si="272"/>
        <v>1554.4747273389657</v>
      </c>
      <c r="CB256" s="63">
        <f t="shared" si="272"/>
        <v>1554.4747273389657</v>
      </c>
      <c r="CC256" s="63">
        <f t="shared" si="272"/>
        <v>1554.4747273389657</v>
      </c>
      <c r="CD256" s="63">
        <f t="shared" si="272"/>
        <v>1554.4747273389657</v>
      </c>
      <c r="CE256" s="63">
        <f t="shared" si="272"/>
        <v>1554.4747273389657</v>
      </c>
      <c r="CF256" s="63">
        <f t="shared" si="272"/>
        <v>1554.4747273389657</v>
      </c>
      <c r="CG256" s="63">
        <f t="shared" si="272"/>
        <v>1554.4747273389657</v>
      </c>
      <c r="CH256" s="63">
        <f t="shared" si="272"/>
        <v>1554.4747273389657</v>
      </c>
      <c r="CI256" s="63">
        <f t="shared" si="272"/>
        <v>1554.4747273389657</v>
      </c>
      <c r="CJ256" s="63">
        <f t="shared" si="272"/>
        <v>1554.4747273389657</v>
      </c>
      <c r="CK256" s="63">
        <f t="shared" si="272"/>
        <v>1554.4747273389657</v>
      </c>
      <c r="CL256" s="63">
        <f t="shared" si="272"/>
        <v>1554.4747273389657</v>
      </c>
      <c r="CM256" s="63">
        <f t="shared" si="272"/>
        <v>1407.5347410396516</v>
      </c>
      <c r="CN256" s="63">
        <f t="shared" si="272"/>
        <v>1407.5347410396516</v>
      </c>
      <c r="CO256" s="63">
        <f t="shared" si="272"/>
        <v>1407.5347410396516</v>
      </c>
      <c r="CP256" s="63">
        <f t="shared" si="272"/>
        <v>1407.5347410396516</v>
      </c>
      <c r="CQ256" s="63">
        <f t="shared" si="272"/>
        <v>1260.5947547403373</v>
      </c>
      <c r="CR256" s="63">
        <f t="shared" si="272"/>
        <v>1260.5947547403373</v>
      </c>
      <c r="CS256" s="63">
        <f t="shared" si="272"/>
        <v>1260.5947547403373</v>
      </c>
      <c r="CT256" s="63">
        <f t="shared" si="272"/>
        <v>1260.5947547403373</v>
      </c>
      <c r="CU256" s="63">
        <f t="shared" si="272"/>
        <v>1113.654768441023</v>
      </c>
      <c r="CV256" s="63">
        <f t="shared" si="272"/>
        <v>1113.654768441023</v>
      </c>
      <c r="CW256" s="63">
        <f t="shared" si="272"/>
        <v>1113.654768441023</v>
      </c>
      <c r="CX256" s="63">
        <f t="shared" si="272"/>
        <v>1113.654768441023</v>
      </c>
      <c r="CY256" s="63">
        <f t="shared" si="272"/>
        <v>819.77479584239438</v>
      </c>
      <c r="CZ256" s="63">
        <f t="shared" ref="CZ256:DS256" si="273">SUM(CZ249:CZ255)</f>
        <v>819.77479584239438</v>
      </c>
      <c r="DA256" s="63">
        <f t="shared" si="273"/>
        <v>819.77479584239438</v>
      </c>
      <c r="DB256" s="63">
        <f t="shared" si="273"/>
        <v>819.77479584239438</v>
      </c>
      <c r="DC256" s="63">
        <f t="shared" si="273"/>
        <v>85.074864345822789</v>
      </c>
      <c r="DD256" s="63">
        <f t="shared" si="273"/>
        <v>85.074864345822789</v>
      </c>
      <c r="DE256" s="63">
        <f t="shared" si="273"/>
        <v>85.074864345822789</v>
      </c>
      <c r="DF256" s="63">
        <f t="shared" si="273"/>
        <v>85.074864345822789</v>
      </c>
      <c r="DG256" s="63">
        <f t="shared" si="273"/>
        <v>85.074864345822789</v>
      </c>
      <c r="DH256" s="63">
        <f t="shared" si="273"/>
        <v>85.074864345822789</v>
      </c>
      <c r="DI256" s="63">
        <f t="shared" si="273"/>
        <v>85.074864345822789</v>
      </c>
      <c r="DJ256" s="63">
        <f t="shared" si="273"/>
        <v>85.074864345822789</v>
      </c>
      <c r="DK256" s="63">
        <f t="shared" si="273"/>
        <v>85.074864345822789</v>
      </c>
      <c r="DL256" s="63">
        <f t="shared" si="273"/>
        <v>85.074864345822789</v>
      </c>
      <c r="DM256" s="63">
        <f t="shared" si="273"/>
        <v>85.074864345822789</v>
      </c>
      <c r="DN256" s="63">
        <f t="shared" si="273"/>
        <v>85.074864345822789</v>
      </c>
      <c r="DO256" s="63">
        <f t="shared" si="273"/>
        <v>85.074864345822789</v>
      </c>
      <c r="DP256" s="63">
        <f t="shared" si="273"/>
        <v>85.074864345822789</v>
      </c>
      <c r="DQ256" s="63">
        <f t="shared" si="273"/>
        <v>85.074864345822789</v>
      </c>
      <c r="DR256" s="63">
        <f t="shared" si="273"/>
        <v>85.074864345822789</v>
      </c>
      <c r="DS256" s="63">
        <f t="shared" si="273"/>
        <v>85.074864345822789</v>
      </c>
    </row>
    <row r="257" spans="1:123" ht="14.5" thickTop="1" x14ac:dyDescent="0.3"/>
    <row r="258" spans="1:123" s="7" customFormat="1" ht="15.5" x14ac:dyDescent="0.35">
      <c r="A258" s="7" t="s">
        <v>129</v>
      </c>
      <c r="D258" s="21"/>
      <c r="E258" s="21"/>
      <c r="F258" s="48"/>
      <c r="G258" s="48"/>
    </row>
    <row r="259" spans="1:123" x14ac:dyDescent="0.3"/>
    <row r="260" spans="1:123" x14ac:dyDescent="0.3">
      <c r="B260" s="6" t="s">
        <v>81</v>
      </c>
    </row>
    <row r="261" spans="1:123" x14ac:dyDescent="0.3">
      <c r="D261" s="6" t="str">
        <f>D31</f>
        <v>Phase I</v>
      </c>
      <c r="F261" s="51" t="str">
        <f>F256</f>
        <v>INR Mn</v>
      </c>
      <c r="H261" s="64">
        <f t="shared" ref="H261:AM261" si="274">H54</f>
        <v>1953.003412002384</v>
      </c>
      <c r="I261" s="64">
        <f t="shared" si="274"/>
        <v>7390.1566178781331</v>
      </c>
      <c r="J261" s="64">
        <f t="shared" si="274"/>
        <v>5812.2982490592685</v>
      </c>
      <c r="K261" s="64">
        <f t="shared" si="274"/>
        <v>0</v>
      </c>
      <c r="L261" s="64">
        <f t="shared" si="274"/>
        <v>0</v>
      </c>
      <c r="M261" s="64">
        <f t="shared" si="274"/>
        <v>0</v>
      </c>
      <c r="N261" s="64">
        <f t="shared" si="274"/>
        <v>0</v>
      </c>
      <c r="O261" s="64">
        <f t="shared" si="274"/>
        <v>0</v>
      </c>
      <c r="P261" s="64">
        <f t="shared" si="274"/>
        <v>0</v>
      </c>
      <c r="Q261" s="64">
        <f t="shared" si="274"/>
        <v>0</v>
      </c>
      <c r="R261" s="64">
        <f t="shared" si="274"/>
        <v>0</v>
      </c>
      <c r="S261" s="64">
        <f t="shared" si="274"/>
        <v>0</v>
      </c>
      <c r="T261" s="64">
        <f t="shared" si="274"/>
        <v>0</v>
      </c>
      <c r="U261" s="64">
        <f t="shared" si="274"/>
        <v>0</v>
      </c>
      <c r="V261" s="64">
        <f t="shared" si="274"/>
        <v>0</v>
      </c>
      <c r="W261" s="64">
        <f t="shared" si="274"/>
        <v>0</v>
      </c>
      <c r="X261" s="64">
        <f t="shared" si="274"/>
        <v>0</v>
      </c>
      <c r="Y261" s="64">
        <f t="shared" si="274"/>
        <v>0</v>
      </c>
      <c r="Z261" s="64">
        <f t="shared" si="274"/>
        <v>0</v>
      </c>
      <c r="AA261" s="64">
        <f t="shared" si="274"/>
        <v>0</v>
      </c>
      <c r="AB261" s="64">
        <f t="shared" si="274"/>
        <v>0</v>
      </c>
      <c r="AC261" s="64">
        <f t="shared" si="274"/>
        <v>0</v>
      </c>
      <c r="AD261" s="64">
        <f t="shared" si="274"/>
        <v>0</v>
      </c>
      <c r="AE261" s="64">
        <f t="shared" si="274"/>
        <v>0</v>
      </c>
      <c r="AF261" s="64">
        <f t="shared" si="274"/>
        <v>0</v>
      </c>
      <c r="AG261" s="64">
        <f t="shared" si="274"/>
        <v>0</v>
      </c>
      <c r="AH261" s="64">
        <f t="shared" si="274"/>
        <v>0</v>
      </c>
      <c r="AI261" s="64">
        <f t="shared" si="274"/>
        <v>0</v>
      </c>
      <c r="AJ261" s="64">
        <f t="shared" si="274"/>
        <v>0</v>
      </c>
      <c r="AK261" s="64">
        <f t="shared" si="274"/>
        <v>0</v>
      </c>
      <c r="AL261" s="64">
        <f t="shared" si="274"/>
        <v>0</v>
      </c>
      <c r="AM261" s="64">
        <f t="shared" si="274"/>
        <v>0</v>
      </c>
      <c r="AN261" s="64">
        <f t="shared" ref="AN261:BS261" si="275">AN54</f>
        <v>0</v>
      </c>
      <c r="AO261" s="64">
        <f t="shared" si="275"/>
        <v>0</v>
      </c>
      <c r="AP261" s="64">
        <f t="shared" si="275"/>
        <v>0</v>
      </c>
      <c r="AQ261" s="64">
        <f t="shared" si="275"/>
        <v>0</v>
      </c>
      <c r="AR261" s="64">
        <f t="shared" si="275"/>
        <v>0</v>
      </c>
      <c r="AS261" s="64">
        <f t="shared" si="275"/>
        <v>0</v>
      </c>
      <c r="AT261" s="64">
        <f t="shared" si="275"/>
        <v>0</v>
      </c>
      <c r="AU261" s="64">
        <f t="shared" si="275"/>
        <v>0</v>
      </c>
      <c r="AV261" s="64">
        <f t="shared" si="275"/>
        <v>0</v>
      </c>
      <c r="AW261" s="64">
        <f t="shared" si="275"/>
        <v>0</v>
      </c>
      <c r="AX261" s="64">
        <f t="shared" si="275"/>
        <v>0</v>
      </c>
      <c r="AY261" s="64">
        <f t="shared" si="275"/>
        <v>0</v>
      </c>
      <c r="AZ261" s="64">
        <f t="shared" si="275"/>
        <v>0</v>
      </c>
      <c r="BA261" s="64">
        <f t="shared" si="275"/>
        <v>0</v>
      </c>
      <c r="BB261" s="64">
        <f t="shared" si="275"/>
        <v>0</v>
      </c>
      <c r="BC261" s="64">
        <f t="shared" si="275"/>
        <v>0</v>
      </c>
      <c r="BD261" s="64">
        <f t="shared" si="275"/>
        <v>0</v>
      </c>
      <c r="BE261" s="64">
        <f t="shared" si="275"/>
        <v>0</v>
      </c>
      <c r="BF261" s="64">
        <f t="shared" si="275"/>
        <v>0</v>
      </c>
      <c r="BG261" s="64">
        <f t="shared" si="275"/>
        <v>0</v>
      </c>
      <c r="BH261" s="64">
        <f t="shared" si="275"/>
        <v>0</v>
      </c>
      <c r="BI261" s="64">
        <f t="shared" si="275"/>
        <v>0</v>
      </c>
      <c r="BJ261" s="64">
        <f t="shared" si="275"/>
        <v>0</v>
      </c>
      <c r="BK261" s="64">
        <f t="shared" si="275"/>
        <v>0</v>
      </c>
      <c r="BL261" s="64">
        <f t="shared" si="275"/>
        <v>0</v>
      </c>
      <c r="BM261" s="64">
        <f t="shared" si="275"/>
        <v>0</v>
      </c>
      <c r="BN261" s="64">
        <f t="shared" si="275"/>
        <v>0</v>
      </c>
      <c r="BO261" s="64">
        <f t="shared" si="275"/>
        <v>0</v>
      </c>
      <c r="BP261" s="64">
        <f t="shared" si="275"/>
        <v>0</v>
      </c>
      <c r="BQ261" s="64">
        <f t="shared" si="275"/>
        <v>0</v>
      </c>
      <c r="BR261" s="64">
        <f t="shared" si="275"/>
        <v>0</v>
      </c>
      <c r="BS261" s="64">
        <f t="shared" si="275"/>
        <v>0</v>
      </c>
      <c r="BT261" s="64">
        <f t="shared" ref="BT261:CY261" si="276">BT54</f>
        <v>0</v>
      </c>
      <c r="BU261" s="64">
        <f t="shared" si="276"/>
        <v>0</v>
      </c>
      <c r="BV261" s="64">
        <f t="shared" si="276"/>
        <v>0</v>
      </c>
      <c r="BW261" s="64">
        <f t="shared" si="276"/>
        <v>0</v>
      </c>
      <c r="BX261" s="64">
        <f t="shared" si="276"/>
        <v>0</v>
      </c>
      <c r="BY261" s="64">
        <f t="shared" si="276"/>
        <v>0</v>
      </c>
      <c r="BZ261" s="64">
        <f t="shared" si="276"/>
        <v>0</v>
      </c>
      <c r="CA261" s="64">
        <f t="shared" si="276"/>
        <v>0</v>
      </c>
      <c r="CB261" s="64">
        <f t="shared" si="276"/>
        <v>0</v>
      </c>
      <c r="CC261" s="64">
        <f t="shared" si="276"/>
        <v>0</v>
      </c>
      <c r="CD261" s="64">
        <f t="shared" si="276"/>
        <v>0</v>
      </c>
      <c r="CE261" s="64">
        <f t="shared" si="276"/>
        <v>0</v>
      </c>
      <c r="CF261" s="64">
        <f t="shared" si="276"/>
        <v>0</v>
      </c>
      <c r="CG261" s="64">
        <f t="shared" si="276"/>
        <v>0</v>
      </c>
      <c r="CH261" s="64">
        <f t="shared" si="276"/>
        <v>0</v>
      </c>
      <c r="CI261" s="64">
        <f t="shared" si="276"/>
        <v>0</v>
      </c>
      <c r="CJ261" s="64">
        <f t="shared" si="276"/>
        <v>0</v>
      </c>
      <c r="CK261" s="64">
        <f t="shared" si="276"/>
        <v>0</v>
      </c>
      <c r="CL261" s="64">
        <f t="shared" si="276"/>
        <v>0</v>
      </c>
      <c r="CM261" s="64">
        <f t="shared" si="276"/>
        <v>0</v>
      </c>
      <c r="CN261" s="64">
        <f t="shared" si="276"/>
        <v>0</v>
      </c>
      <c r="CO261" s="64">
        <f t="shared" si="276"/>
        <v>0</v>
      </c>
      <c r="CP261" s="64">
        <f t="shared" si="276"/>
        <v>0</v>
      </c>
      <c r="CQ261" s="64">
        <f t="shared" si="276"/>
        <v>0</v>
      </c>
      <c r="CR261" s="64">
        <f t="shared" si="276"/>
        <v>0</v>
      </c>
      <c r="CS261" s="64">
        <f t="shared" si="276"/>
        <v>0</v>
      </c>
      <c r="CT261" s="64">
        <f t="shared" si="276"/>
        <v>0</v>
      </c>
      <c r="CU261" s="64">
        <f t="shared" si="276"/>
        <v>0</v>
      </c>
      <c r="CV261" s="64">
        <f t="shared" si="276"/>
        <v>0</v>
      </c>
      <c r="CW261" s="64">
        <f t="shared" si="276"/>
        <v>0</v>
      </c>
      <c r="CX261" s="64">
        <f t="shared" si="276"/>
        <v>0</v>
      </c>
      <c r="CY261" s="64">
        <f t="shared" si="276"/>
        <v>0</v>
      </c>
      <c r="CZ261" s="64">
        <f t="shared" ref="CZ261:DS261" si="277">CZ54</f>
        <v>0</v>
      </c>
      <c r="DA261" s="64">
        <f t="shared" si="277"/>
        <v>0</v>
      </c>
      <c r="DB261" s="64">
        <f t="shared" si="277"/>
        <v>0</v>
      </c>
      <c r="DC261" s="64">
        <f t="shared" si="277"/>
        <v>0</v>
      </c>
      <c r="DD261" s="64">
        <f t="shared" si="277"/>
        <v>0</v>
      </c>
      <c r="DE261" s="64">
        <f t="shared" si="277"/>
        <v>0</v>
      </c>
      <c r="DF261" s="64">
        <f t="shared" si="277"/>
        <v>0</v>
      </c>
      <c r="DG261" s="64">
        <f t="shared" si="277"/>
        <v>0</v>
      </c>
      <c r="DH261" s="64">
        <f t="shared" si="277"/>
        <v>0</v>
      </c>
      <c r="DI261" s="64">
        <f t="shared" si="277"/>
        <v>0</v>
      </c>
      <c r="DJ261" s="64">
        <f t="shared" si="277"/>
        <v>0</v>
      </c>
      <c r="DK261" s="64">
        <f t="shared" si="277"/>
        <v>0</v>
      </c>
      <c r="DL261" s="64">
        <f t="shared" si="277"/>
        <v>0</v>
      </c>
      <c r="DM261" s="64">
        <f t="shared" si="277"/>
        <v>0</v>
      </c>
      <c r="DN261" s="64">
        <f t="shared" si="277"/>
        <v>0</v>
      </c>
      <c r="DO261" s="64">
        <f t="shared" si="277"/>
        <v>0</v>
      </c>
      <c r="DP261" s="64">
        <f t="shared" si="277"/>
        <v>0</v>
      </c>
      <c r="DQ261" s="64">
        <f t="shared" si="277"/>
        <v>0</v>
      </c>
      <c r="DR261" s="64">
        <f t="shared" si="277"/>
        <v>0</v>
      </c>
      <c r="DS261" s="64">
        <f t="shared" si="277"/>
        <v>0</v>
      </c>
    </row>
    <row r="262" spans="1:123" x14ac:dyDescent="0.3">
      <c r="D262" s="6" t="str">
        <f>D32</f>
        <v>Phase II</v>
      </c>
      <c r="F262" s="51" t="str">
        <f>F261</f>
        <v>INR Mn</v>
      </c>
      <c r="H262" s="64">
        <f t="shared" ref="H262:AM262" si="278">H74</f>
        <v>0</v>
      </c>
      <c r="I262" s="64">
        <f t="shared" si="278"/>
        <v>0</v>
      </c>
      <c r="J262" s="64">
        <f t="shared" si="278"/>
        <v>0</v>
      </c>
      <c r="K262" s="64">
        <f t="shared" si="278"/>
        <v>0</v>
      </c>
      <c r="L262" s="64">
        <f t="shared" si="278"/>
        <v>1953.003412002384</v>
      </c>
      <c r="M262" s="64">
        <f t="shared" si="278"/>
        <v>7390.1566178781331</v>
      </c>
      <c r="N262" s="64">
        <f t="shared" si="278"/>
        <v>5812.2982490592685</v>
      </c>
      <c r="O262" s="64">
        <f t="shared" si="278"/>
        <v>0</v>
      </c>
      <c r="P262" s="64">
        <f t="shared" si="278"/>
        <v>0</v>
      </c>
      <c r="Q262" s="64">
        <f t="shared" si="278"/>
        <v>0</v>
      </c>
      <c r="R262" s="64">
        <f t="shared" si="278"/>
        <v>0</v>
      </c>
      <c r="S262" s="64">
        <f t="shared" si="278"/>
        <v>0</v>
      </c>
      <c r="T262" s="64">
        <f t="shared" si="278"/>
        <v>0</v>
      </c>
      <c r="U262" s="64">
        <f t="shared" si="278"/>
        <v>0</v>
      </c>
      <c r="V262" s="64">
        <f t="shared" si="278"/>
        <v>0</v>
      </c>
      <c r="W262" s="64">
        <f t="shared" si="278"/>
        <v>0</v>
      </c>
      <c r="X262" s="64">
        <f t="shared" si="278"/>
        <v>0</v>
      </c>
      <c r="Y262" s="64">
        <f t="shared" si="278"/>
        <v>0</v>
      </c>
      <c r="Z262" s="64">
        <f t="shared" si="278"/>
        <v>0</v>
      </c>
      <c r="AA262" s="64">
        <f t="shared" si="278"/>
        <v>0</v>
      </c>
      <c r="AB262" s="64">
        <f t="shared" si="278"/>
        <v>0</v>
      </c>
      <c r="AC262" s="64">
        <f t="shared" si="278"/>
        <v>0</v>
      </c>
      <c r="AD262" s="64">
        <f t="shared" si="278"/>
        <v>0</v>
      </c>
      <c r="AE262" s="64">
        <f t="shared" si="278"/>
        <v>0</v>
      </c>
      <c r="AF262" s="64">
        <f t="shared" si="278"/>
        <v>0</v>
      </c>
      <c r="AG262" s="64">
        <f t="shared" si="278"/>
        <v>0</v>
      </c>
      <c r="AH262" s="64">
        <f t="shared" si="278"/>
        <v>0</v>
      </c>
      <c r="AI262" s="64">
        <f t="shared" si="278"/>
        <v>0</v>
      </c>
      <c r="AJ262" s="64">
        <f t="shared" si="278"/>
        <v>0</v>
      </c>
      <c r="AK262" s="64">
        <f t="shared" si="278"/>
        <v>0</v>
      </c>
      <c r="AL262" s="64">
        <f t="shared" si="278"/>
        <v>0</v>
      </c>
      <c r="AM262" s="64">
        <f t="shared" si="278"/>
        <v>0</v>
      </c>
      <c r="AN262" s="64">
        <f t="shared" ref="AN262:BS262" si="279">AN74</f>
        <v>0</v>
      </c>
      <c r="AO262" s="64">
        <f t="shared" si="279"/>
        <v>0</v>
      </c>
      <c r="AP262" s="64">
        <f t="shared" si="279"/>
        <v>0</v>
      </c>
      <c r="AQ262" s="64">
        <f t="shared" si="279"/>
        <v>0</v>
      </c>
      <c r="AR262" s="64">
        <f t="shared" si="279"/>
        <v>0</v>
      </c>
      <c r="AS262" s="64">
        <f t="shared" si="279"/>
        <v>0</v>
      </c>
      <c r="AT262" s="64">
        <f t="shared" si="279"/>
        <v>0</v>
      </c>
      <c r="AU262" s="64">
        <f t="shared" si="279"/>
        <v>0</v>
      </c>
      <c r="AV262" s="64">
        <f t="shared" si="279"/>
        <v>0</v>
      </c>
      <c r="AW262" s="64">
        <f t="shared" si="279"/>
        <v>0</v>
      </c>
      <c r="AX262" s="64">
        <f t="shared" si="279"/>
        <v>0</v>
      </c>
      <c r="AY262" s="64">
        <f t="shared" si="279"/>
        <v>0</v>
      </c>
      <c r="AZ262" s="64">
        <f t="shared" si="279"/>
        <v>0</v>
      </c>
      <c r="BA262" s="64">
        <f t="shared" si="279"/>
        <v>0</v>
      </c>
      <c r="BB262" s="64">
        <f t="shared" si="279"/>
        <v>0</v>
      </c>
      <c r="BC262" s="64">
        <f t="shared" si="279"/>
        <v>0</v>
      </c>
      <c r="BD262" s="64">
        <f t="shared" si="279"/>
        <v>0</v>
      </c>
      <c r="BE262" s="64">
        <f t="shared" si="279"/>
        <v>0</v>
      </c>
      <c r="BF262" s="64">
        <f t="shared" si="279"/>
        <v>0</v>
      </c>
      <c r="BG262" s="64">
        <f t="shared" si="279"/>
        <v>0</v>
      </c>
      <c r="BH262" s="64">
        <f t="shared" si="279"/>
        <v>0</v>
      </c>
      <c r="BI262" s="64">
        <f t="shared" si="279"/>
        <v>0</v>
      </c>
      <c r="BJ262" s="64">
        <f t="shared" si="279"/>
        <v>0</v>
      </c>
      <c r="BK262" s="64">
        <f t="shared" si="279"/>
        <v>0</v>
      </c>
      <c r="BL262" s="64">
        <f t="shared" si="279"/>
        <v>0</v>
      </c>
      <c r="BM262" s="64">
        <f t="shared" si="279"/>
        <v>0</v>
      </c>
      <c r="BN262" s="64">
        <f t="shared" si="279"/>
        <v>0</v>
      </c>
      <c r="BO262" s="64">
        <f t="shared" si="279"/>
        <v>0</v>
      </c>
      <c r="BP262" s="64">
        <f t="shared" si="279"/>
        <v>0</v>
      </c>
      <c r="BQ262" s="64">
        <f t="shared" si="279"/>
        <v>0</v>
      </c>
      <c r="BR262" s="64">
        <f t="shared" si="279"/>
        <v>0</v>
      </c>
      <c r="BS262" s="64">
        <f t="shared" si="279"/>
        <v>0</v>
      </c>
      <c r="BT262" s="64">
        <f t="shared" ref="BT262:CY262" si="280">BT74</f>
        <v>0</v>
      </c>
      <c r="BU262" s="64">
        <f t="shared" si="280"/>
        <v>0</v>
      </c>
      <c r="BV262" s="64">
        <f t="shared" si="280"/>
        <v>0</v>
      </c>
      <c r="BW262" s="64">
        <f t="shared" si="280"/>
        <v>0</v>
      </c>
      <c r="BX262" s="64">
        <f t="shared" si="280"/>
        <v>0</v>
      </c>
      <c r="BY262" s="64">
        <f t="shared" si="280"/>
        <v>0</v>
      </c>
      <c r="BZ262" s="64">
        <f t="shared" si="280"/>
        <v>0</v>
      </c>
      <c r="CA262" s="64">
        <f t="shared" si="280"/>
        <v>0</v>
      </c>
      <c r="CB262" s="64">
        <f t="shared" si="280"/>
        <v>0</v>
      </c>
      <c r="CC262" s="64">
        <f t="shared" si="280"/>
        <v>0</v>
      </c>
      <c r="CD262" s="64">
        <f t="shared" si="280"/>
        <v>0</v>
      </c>
      <c r="CE262" s="64">
        <f t="shared" si="280"/>
        <v>0</v>
      </c>
      <c r="CF262" s="64">
        <f t="shared" si="280"/>
        <v>0</v>
      </c>
      <c r="CG262" s="64">
        <f t="shared" si="280"/>
        <v>0</v>
      </c>
      <c r="CH262" s="64">
        <f t="shared" si="280"/>
        <v>0</v>
      </c>
      <c r="CI262" s="64">
        <f t="shared" si="280"/>
        <v>0</v>
      </c>
      <c r="CJ262" s="64">
        <f t="shared" si="280"/>
        <v>0</v>
      </c>
      <c r="CK262" s="64">
        <f t="shared" si="280"/>
        <v>0</v>
      </c>
      <c r="CL262" s="64">
        <f t="shared" si="280"/>
        <v>0</v>
      </c>
      <c r="CM262" s="64">
        <f t="shared" si="280"/>
        <v>0</v>
      </c>
      <c r="CN262" s="64">
        <f t="shared" si="280"/>
        <v>0</v>
      </c>
      <c r="CO262" s="64">
        <f t="shared" si="280"/>
        <v>0</v>
      </c>
      <c r="CP262" s="64">
        <f t="shared" si="280"/>
        <v>0</v>
      </c>
      <c r="CQ262" s="64">
        <f t="shared" si="280"/>
        <v>0</v>
      </c>
      <c r="CR262" s="64">
        <f t="shared" si="280"/>
        <v>0</v>
      </c>
      <c r="CS262" s="64">
        <f t="shared" si="280"/>
        <v>0</v>
      </c>
      <c r="CT262" s="64">
        <f t="shared" si="280"/>
        <v>0</v>
      </c>
      <c r="CU262" s="64">
        <f t="shared" si="280"/>
        <v>0</v>
      </c>
      <c r="CV262" s="64">
        <f t="shared" si="280"/>
        <v>0</v>
      </c>
      <c r="CW262" s="64">
        <f t="shared" si="280"/>
        <v>0</v>
      </c>
      <c r="CX262" s="64">
        <f t="shared" si="280"/>
        <v>0</v>
      </c>
      <c r="CY262" s="64">
        <f t="shared" si="280"/>
        <v>0</v>
      </c>
      <c r="CZ262" s="64">
        <f t="shared" ref="CZ262:DS262" si="281">CZ74</f>
        <v>0</v>
      </c>
      <c r="DA262" s="64">
        <f t="shared" si="281"/>
        <v>0</v>
      </c>
      <c r="DB262" s="64">
        <f t="shared" si="281"/>
        <v>0</v>
      </c>
      <c r="DC262" s="64">
        <f t="shared" si="281"/>
        <v>0</v>
      </c>
      <c r="DD262" s="64">
        <f t="shared" si="281"/>
        <v>0</v>
      </c>
      <c r="DE262" s="64">
        <f t="shared" si="281"/>
        <v>0</v>
      </c>
      <c r="DF262" s="64">
        <f t="shared" si="281"/>
        <v>0</v>
      </c>
      <c r="DG262" s="64">
        <f t="shared" si="281"/>
        <v>0</v>
      </c>
      <c r="DH262" s="64">
        <f t="shared" si="281"/>
        <v>0</v>
      </c>
      <c r="DI262" s="64">
        <f t="shared" si="281"/>
        <v>0</v>
      </c>
      <c r="DJ262" s="64">
        <f t="shared" si="281"/>
        <v>0</v>
      </c>
      <c r="DK262" s="64">
        <f t="shared" si="281"/>
        <v>0</v>
      </c>
      <c r="DL262" s="64">
        <f t="shared" si="281"/>
        <v>0</v>
      </c>
      <c r="DM262" s="64">
        <f t="shared" si="281"/>
        <v>0</v>
      </c>
      <c r="DN262" s="64">
        <f t="shared" si="281"/>
        <v>0</v>
      </c>
      <c r="DO262" s="64">
        <f t="shared" si="281"/>
        <v>0</v>
      </c>
      <c r="DP262" s="64">
        <f t="shared" si="281"/>
        <v>0</v>
      </c>
      <c r="DQ262" s="64">
        <f t="shared" si="281"/>
        <v>0</v>
      </c>
      <c r="DR262" s="64">
        <f t="shared" si="281"/>
        <v>0</v>
      </c>
      <c r="DS262" s="64">
        <f t="shared" si="281"/>
        <v>0</v>
      </c>
    </row>
    <row r="263" spans="1:123" x14ac:dyDescent="0.3">
      <c r="D263" s="6" t="str">
        <f>D33</f>
        <v>Phase III</v>
      </c>
      <c r="F263" s="51" t="str">
        <f t="shared" ref="F263:F265" si="282">F262</f>
        <v>INR Mn</v>
      </c>
      <c r="H263" s="64">
        <f t="shared" ref="H263:AM263" si="283">H94</f>
        <v>0</v>
      </c>
      <c r="I263" s="64">
        <f t="shared" si="283"/>
        <v>0</v>
      </c>
      <c r="J263" s="64">
        <f t="shared" si="283"/>
        <v>0</v>
      </c>
      <c r="K263" s="64">
        <f t="shared" si="283"/>
        <v>0</v>
      </c>
      <c r="L263" s="64">
        <f t="shared" si="283"/>
        <v>0</v>
      </c>
      <c r="M263" s="64">
        <f t="shared" si="283"/>
        <v>0</v>
      </c>
      <c r="N263" s="64">
        <f t="shared" si="283"/>
        <v>0</v>
      </c>
      <c r="O263" s="64">
        <f t="shared" si="283"/>
        <v>0</v>
      </c>
      <c r="P263" s="64">
        <f t="shared" si="283"/>
        <v>1953.003412002384</v>
      </c>
      <c r="Q263" s="64">
        <f t="shared" si="283"/>
        <v>7390.1566178781331</v>
      </c>
      <c r="R263" s="64">
        <f t="shared" si="283"/>
        <v>5812.2982490592685</v>
      </c>
      <c r="S263" s="64">
        <f t="shared" si="283"/>
        <v>0</v>
      </c>
      <c r="T263" s="64">
        <f t="shared" si="283"/>
        <v>0</v>
      </c>
      <c r="U263" s="64">
        <f t="shared" si="283"/>
        <v>0</v>
      </c>
      <c r="V263" s="64">
        <f t="shared" si="283"/>
        <v>0</v>
      </c>
      <c r="W263" s="64">
        <f t="shared" si="283"/>
        <v>0</v>
      </c>
      <c r="X263" s="64">
        <f t="shared" si="283"/>
        <v>0</v>
      </c>
      <c r="Y263" s="64">
        <f t="shared" si="283"/>
        <v>0</v>
      </c>
      <c r="Z263" s="64">
        <f t="shared" si="283"/>
        <v>0</v>
      </c>
      <c r="AA263" s="64">
        <f t="shared" si="283"/>
        <v>0</v>
      </c>
      <c r="AB263" s="64">
        <f t="shared" si="283"/>
        <v>0</v>
      </c>
      <c r="AC263" s="64">
        <f t="shared" si="283"/>
        <v>0</v>
      </c>
      <c r="AD263" s="64">
        <f t="shared" si="283"/>
        <v>0</v>
      </c>
      <c r="AE263" s="64">
        <f t="shared" si="283"/>
        <v>0</v>
      </c>
      <c r="AF263" s="64">
        <f t="shared" si="283"/>
        <v>0</v>
      </c>
      <c r="AG263" s="64">
        <f t="shared" si="283"/>
        <v>0</v>
      </c>
      <c r="AH263" s="64">
        <f t="shared" si="283"/>
        <v>0</v>
      </c>
      <c r="AI263" s="64">
        <f t="shared" si="283"/>
        <v>0</v>
      </c>
      <c r="AJ263" s="64">
        <f t="shared" si="283"/>
        <v>0</v>
      </c>
      <c r="AK263" s="64">
        <f t="shared" si="283"/>
        <v>0</v>
      </c>
      <c r="AL263" s="64">
        <f t="shared" si="283"/>
        <v>0</v>
      </c>
      <c r="AM263" s="64">
        <f t="shared" si="283"/>
        <v>0</v>
      </c>
      <c r="AN263" s="64">
        <f t="shared" ref="AN263:BS263" si="284">AN94</f>
        <v>0</v>
      </c>
      <c r="AO263" s="64">
        <f t="shared" si="284"/>
        <v>0</v>
      </c>
      <c r="AP263" s="64">
        <f t="shared" si="284"/>
        <v>0</v>
      </c>
      <c r="AQ263" s="64">
        <f t="shared" si="284"/>
        <v>0</v>
      </c>
      <c r="AR263" s="64">
        <f t="shared" si="284"/>
        <v>0</v>
      </c>
      <c r="AS263" s="64">
        <f t="shared" si="284"/>
        <v>0</v>
      </c>
      <c r="AT263" s="64">
        <f t="shared" si="284"/>
        <v>0</v>
      </c>
      <c r="AU263" s="64">
        <f t="shared" si="284"/>
        <v>0</v>
      </c>
      <c r="AV263" s="64">
        <f t="shared" si="284"/>
        <v>0</v>
      </c>
      <c r="AW263" s="64">
        <f t="shared" si="284"/>
        <v>0</v>
      </c>
      <c r="AX263" s="64">
        <f t="shared" si="284"/>
        <v>0</v>
      </c>
      <c r="AY263" s="64">
        <f t="shared" si="284"/>
        <v>0</v>
      </c>
      <c r="AZ263" s="64">
        <f t="shared" si="284"/>
        <v>0</v>
      </c>
      <c r="BA263" s="64">
        <f t="shared" si="284"/>
        <v>0</v>
      </c>
      <c r="BB263" s="64">
        <f t="shared" si="284"/>
        <v>0</v>
      </c>
      <c r="BC263" s="64">
        <f t="shared" si="284"/>
        <v>0</v>
      </c>
      <c r="BD263" s="64">
        <f t="shared" si="284"/>
        <v>0</v>
      </c>
      <c r="BE263" s="64">
        <f t="shared" si="284"/>
        <v>0</v>
      </c>
      <c r="BF263" s="64">
        <f t="shared" si="284"/>
        <v>0</v>
      </c>
      <c r="BG263" s="64">
        <f t="shared" si="284"/>
        <v>0</v>
      </c>
      <c r="BH263" s="64">
        <f t="shared" si="284"/>
        <v>0</v>
      </c>
      <c r="BI263" s="64">
        <f t="shared" si="284"/>
        <v>0</v>
      </c>
      <c r="BJ263" s="64">
        <f t="shared" si="284"/>
        <v>0</v>
      </c>
      <c r="BK263" s="64">
        <f t="shared" si="284"/>
        <v>0</v>
      </c>
      <c r="BL263" s="64">
        <f t="shared" si="284"/>
        <v>0</v>
      </c>
      <c r="BM263" s="64">
        <f t="shared" si="284"/>
        <v>0</v>
      </c>
      <c r="BN263" s="64">
        <f t="shared" si="284"/>
        <v>0</v>
      </c>
      <c r="BO263" s="64">
        <f t="shared" si="284"/>
        <v>0</v>
      </c>
      <c r="BP263" s="64">
        <f t="shared" si="284"/>
        <v>0</v>
      </c>
      <c r="BQ263" s="64">
        <f t="shared" si="284"/>
        <v>0</v>
      </c>
      <c r="BR263" s="64">
        <f t="shared" si="284"/>
        <v>0</v>
      </c>
      <c r="BS263" s="64">
        <f t="shared" si="284"/>
        <v>0</v>
      </c>
      <c r="BT263" s="64">
        <f t="shared" ref="BT263:CY263" si="285">BT94</f>
        <v>0</v>
      </c>
      <c r="BU263" s="64">
        <f t="shared" si="285"/>
        <v>0</v>
      </c>
      <c r="BV263" s="64">
        <f t="shared" si="285"/>
        <v>0</v>
      </c>
      <c r="BW263" s="64">
        <f t="shared" si="285"/>
        <v>0</v>
      </c>
      <c r="BX263" s="64">
        <f t="shared" si="285"/>
        <v>0</v>
      </c>
      <c r="BY263" s="64">
        <f t="shared" si="285"/>
        <v>0</v>
      </c>
      <c r="BZ263" s="64">
        <f t="shared" si="285"/>
        <v>0</v>
      </c>
      <c r="CA263" s="64">
        <f t="shared" si="285"/>
        <v>0</v>
      </c>
      <c r="CB263" s="64">
        <f t="shared" si="285"/>
        <v>0</v>
      </c>
      <c r="CC263" s="64">
        <f t="shared" si="285"/>
        <v>0</v>
      </c>
      <c r="CD263" s="64">
        <f t="shared" si="285"/>
        <v>0</v>
      </c>
      <c r="CE263" s="64">
        <f t="shared" si="285"/>
        <v>0</v>
      </c>
      <c r="CF263" s="64">
        <f t="shared" si="285"/>
        <v>0</v>
      </c>
      <c r="CG263" s="64">
        <f t="shared" si="285"/>
        <v>0</v>
      </c>
      <c r="CH263" s="64">
        <f t="shared" si="285"/>
        <v>0</v>
      </c>
      <c r="CI263" s="64">
        <f t="shared" si="285"/>
        <v>0</v>
      </c>
      <c r="CJ263" s="64">
        <f t="shared" si="285"/>
        <v>0</v>
      </c>
      <c r="CK263" s="64">
        <f t="shared" si="285"/>
        <v>0</v>
      </c>
      <c r="CL263" s="64">
        <f t="shared" si="285"/>
        <v>0</v>
      </c>
      <c r="CM263" s="64">
        <f t="shared" si="285"/>
        <v>0</v>
      </c>
      <c r="CN263" s="64">
        <f t="shared" si="285"/>
        <v>0</v>
      </c>
      <c r="CO263" s="64">
        <f t="shared" si="285"/>
        <v>0</v>
      </c>
      <c r="CP263" s="64">
        <f t="shared" si="285"/>
        <v>0</v>
      </c>
      <c r="CQ263" s="64">
        <f t="shared" si="285"/>
        <v>0</v>
      </c>
      <c r="CR263" s="64">
        <f t="shared" si="285"/>
        <v>0</v>
      </c>
      <c r="CS263" s="64">
        <f t="shared" si="285"/>
        <v>0</v>
      </c>
      <c r="CT263" s="64">
        <f t="shared" si="285"/>
        <v>0</v>
      </c>
      <c r="CU263" s="64">
        <f t="shared" si="285"/>
        <v>0</v>
      </c>
      <c r="CV263" s="64">
        <f t="shared" si="285"/>
        <v>0</v>
      </c>
      <c r="CW263" s="64">
        <f t="shared" si="285"/>
        <v>0</v>
      </c>
      <c r="CX263" s="64">
        <f t="shared" si="285"/>
        <v>0</v>
      </c>
      <c r="CY263" s="64">
        <f t="shared" si="285"/>
        <v>0</v>
      </c>
      <c r="CZ263" s="64">
        <f t="shared" ref="CZ263:DS263" si="286">CZ94</f>
        <v>0</v>
      </c>
      <c r="DA263" s="64">
        <f t="shared" si="286"/>
        <v>0</v>
      </c>
      <c r="DB263" s="64">
        <f t="shared" si="286"/>
        <v>0</v>
      </c>
      <c r="DC263" s="64">
        <f t="shared" si="286"/>
        <v>0</v>
      </c>
      <c r="DD263" s="64">
        <f t="shared" si="286"/>
        <v>0</v>
      </c>
      <c r="DE263" s="64">
        <f t="shared" si="286"/>
        <v>0</v>
      </c>
      <c r="DF263" s="64">
        <f t="shared" si="286"/>
        <v>0</v>
      </c>
      <c r="DG263" s="64">
        <f t="shared" si="286"/>
        <v>0</v>
      </c>
      <c r="DH263" s="64">
        <f t="shared" si="286"/>
        <v>0</v>
      </c>
      <c r="DI263" s="64">
        <f t="shared" si="286"/>
        <v>0</v>
      </c>
      <c r="DJ263" s="64">
        <f t="shared" si="286"/>
        <v>0</v>
      </c>
      <c r="DK263" s="64">
        <f t="shared" si="286"/>
        <v>0</v>
      </c>
      <c r="DL263" s="64">
        <f t="shared" si="286"/>
        <v>0</v>
      </c>
      <c r="DM263" s="64">
        <f t="shared" si="286"/>
        <v>0</v>
      </c>
      <c r="DN263" s="64">
        <f t="shared" si="286"/>
        <v>0</v>
      </c>
      <c r="DO263" s="64">
        <f t="shared" si="286"/>
        <v>0</v>
      </c>
      <c r="DP263" s="64">
        <f t="shared" si="286"/>
        <v>0</v>
      </c>
      <c r="DQ263" s="64">
        <f t="shared" si="286"/>
        <v>0</v>
      </c>
      <c r="DR263" s="64">
        <f t="shared" si="286"/>
        <v>0</v>
      </c>
      <c r="DS263" s="64">
        <f t="shared" si="286"/>
        <v>0</v>
      </c>
    </row>
    <row r="264" spans="1:123" x14ac:dyDescent="0.3">
      <c r="D264" s="6" t="str">
        <f>D34</f>
        <v>Phase IV</v>
      </c>
      <c r="F264" s="51" t="str">
        <f t="shared" si="282"/>
        <v>INR Mn</v>
      </c>
      <c r="H264" s="64">
        <f t="shared" ref="H264:AM264" si="287">H114</f>
        <v>0</v>
      </c>
      <c r="I264" s="64">
        <f t="shared" si="287"/>
        <v>0</v>
      </c>
      <c r="J264" s="64">
        <f t="shared" si="287"/>
        <v>0</v>
      </c>
      <c r="K264" s="64">
        <f t="shared" si="287"/>
        <v>0</v>
      </c>
      <c r="L264" s="64">
        <f t="shared" si="287"/>
        <v>0</v>
      </c>
      <c r="M264" s="64">
        <f t="shared" si="287"/>
        <v>0</v>
      </c>
      <c r="N264" s="64">
        <f t="shared" si="287"/>
        <v>0</v>
      </c>
      <c r="O264" s="64">
        <f t="shared" si="287"/>
        <v>0</v>
      </c>
      <c r="P264" s="64">
        <f t="shared" si="287"/>
        <v>0</v>
      </c>
      <c r="Q264" s="64">
        <f t="shared" si="287"/>
        <v>0</v>
      </c>
      <c r="R264" s="64">
        <f t="shared" si="287"/>
        <v>0</v>
      </c>
      <c r="S264" s="64">
        <f t="shared" si="287"/>
        <v>0</v>
      </c>
      <c r="T264" s="64">
        <f t="shared" si="287"/>
        <v>3906.0068240047681</v>
      </c>
      <c r="U264" s="64">
        <f t="shared" si="287"/>
        <v>14780.313235756266</v>
      </c>
      <c r="V264" s="64">
        <f t="shared" si="287"/>
        <v>11624.596498118537</v>
      </c>
      <c r="W264" s="64">
        <f t="shared" si="287"/>
        <v>0</v>
      </c>
      <c r="X264" s="64">
        <f t="shared" si="287"/>
        <v>0</v>
      </c>
      <c r="Y264" s="64">
        <f t="shared" si="287"/>
        <v>0</v>
      </c>
      <c r="Z264" s="64">
        <f t="shared" si="287"/>
        <v>0</v>
      </c>
      <c r="AA264" s="64">
        <f t="shared" si="287"/>
        <v>0</v>
      </c>
      <c r="AB264" s="64">
        <f t="shared" si="287"/>
        <v>0</v>
      </c>
      <c r="AC264" s="64">
        <f t="shared" si="287"/>
        <v>0</v>
      </c>
      <c r="AD264" s="64">
        <f t="shared" si="287"/>
        <v>0</v>
      </c>
      <c r="AE264" s="64">
        <f t="shared" si="287"/>
        <v>0</v>
      </c>
      <c r="AF264" s="64">
        <f t="shared" si="287"/>
        <v>0</v>
      </c>
      <c r="AG264" s="64">
        <f t="shared" si="287"/>
        <v>0</v>
      </c>
      <c r="AH264" s="64">
        <f t="shared" si="287"/>
        <v>0</v>
      </c>
      <c r="AI264" s="64">
        <f t="shared" si="287"/>
        <v>0</v>
      </c>
      <c r="AJ264" s="64">
        <f t="shared" si="287"/>
        <v>0</v>
      </c>
      <c r="AK264" s="64">
        <f t="shared" si="287"/>
        <v>0</v>
      </c>
      <c r="AL264" s="64">
        <f t="shared" si="287"/>
        <v>0</v>
      </c>
      <c r="AM264" s="64">
        <f t="shared" si="287"/>
        <v>0</v>
      </c>
      <c r="AN264" s="64">
        <f t="shared" ref="AN264:BS264" si="288">AN114</f>
        <v>0</v>
      </c>
      <c r="AO264" s="64">
        <f t="shared" si="288"/>
        <v>0</v>
      </c>
      <c r="AP264" s="64">
        <f t="shared" si="288"/>
        <v>0</v>
      </c>
      <c r="AQ264" s="64">
        <f t="shared" si="288"/>
        <v>0</v>
      </c>
      <c r="AR264" s="64">
        <f t="shared" si="288"/>
        <v>0</v>
      </c>
      <c r="AS264" s="64">
        <f t="shared" si="288"/>
        <v>0</v>
      </c>
      <c r="AT264" s="64">
        <f t="shared" si="288"/>
        <v>0</v>
      </c>
      <c r="AU264" s="64">
        <f t="shared" si="288"/>
        <v>0</v>
      </c>
      <c r="AV264" s="64">
        <f t="shared" si="288"/>
        <v>0</v>
      </c>
      <c r="AW264" s="64">
        <f t="shared" si="288"/>
        <v>0</v>
      </c>
      <c r="AX264" s="64">
        <f t="shared" si="288"/>
        <v>0</v>
      </c>
      <c r="AY264" s="64">
        <f t="shared" si="288"/>
        <v>0</v>
      </c>
      <c r="AZ264" s="64">
        <f t="shared" si="288"/>
        <v>0</v>
      </c>
      <c r="BA264" s="64">
        <f t="shared" si="288"/>
        <v>0</v>
      </c>
      <c r="BB264" s="64">
        <f t="shared" si="288"/>
        <v>0</v>
      </c>
      <c r="BC264" s="64">
        <f t="shared" si="288"/>
        <v>0</v>
      </c>
      <c r="BD264" s="64">
        <f t="shared" si="288"/>
        <v>0</v>
      </c>
      <c r="BE264" s="64">
        <f t="shared" si="288"/>
        <v>0</v>
      </c>
      <c r="BF264" s="64">
        <f t="shared" si="288"/>
        <v>0</v>
      </c>
      <c r="BG264" s="64">
        <f t="shared" si="288"/>
        <v>0</v>
      </c>
      <c r="BH264" s="64">
        <f t="shared" si="288"/>
        <v>0</v>
      </c>
      <c r="BI264" s="64">
        <f t="shared" si="288"/>
        <v>0</v>
      </c>
      <c r="BJ264" s="64">
        <f t="shared" si="288"/>
        <v>0</v>
      </c>
      <c r="BK264" s="64">
        <f t="shared" si="288"/>
        <v>0</v>
      </c>
      <c r="BL264" s="64">
        <f t="shared" si="288"/>
        <v>0</v>
      </c>
      <c r="BM264" s="64">
        <f t="shared" si="288"/>
        <v>0</v>
      </c>
      <c r="BN264" s="64">
        <f t="shared" si="288"/>
        <v>0</v>
      </c>
      <c r="BO264" s="64">
        <f t="shared" si="288"/>
        <v>0</v>
      </c>
      <c r="BP264" s="64">
        <f t="shared" si="288"/>
        <v>0</v>
      </c>
      <c r="BQ264" s="64">
        <f t="shared" si="288"/>
        <v>0</v>
      </c>
      <c r="BR264" s="64">
        <f t="shared" si="288"/>
        <v>0</v>
      </c>
      <c r="BS264" s="64">
        <f t="shared" si="288"/>
        <v>0</v>
      </c>
      <c r="BT264" s="64">
        <f t="shared" ref="BT264:CY264" si="289">BT114</f>
        <v>0</v>
      </c>
      <c r="BU264" s="64">
        <f t="shared" si="289"/>
        <v>0</v>
      </c>
      <c r="BV264" s="64">
        <f t="shared" si="289"/>
        <v>0</v>
      </c>
      <c r="BW264" s="64">
        <f t="shared" si="289"/>
        <v>0</v>
      </c>
      <c r="BX264" s="64">
        <f t="shared" si="289"/>
        <v>0</v>
      </c>
      <c r="BY264" s="64">
        <f t="shared" si="289"/>
        <v>0</v>
      </c>
      <c r="BZ264" s="64">
        <f t="shared" si="289"/>
        <v>0</v>
      </c>
      <c r="CA264" s="64">
        <f t="shared" si="289"/>
        <v>0</v>
      </c>
      <c r="CB264" s="64">
        <f t="shared" si="289"/>
        <v>0</v>
      </c>
      <c r="CC264" s="64">
        <f t="shared" si="289"/>
        <v>0</v>
      </c>
      <c r="CD264" s="64">
        <f t="shared" si="289"/>
        <v>0</v>
      </c>
      <c r="CE264" s="64">
        <f t="shared" si="289"/>
        <v>0</v>
      </c>
      <c r="CF264" s="64">
        <f t="shared" si="289"/>
        <v>0</v>
      </c>
      <c r="CG264" s="64">
        <f t="shared" si="289"/>
        <v>0</v>
      </c>
      <c r="CH264" s="64">
        <f t="shared" si="289"/>
        <v>0</v>
      </c>
      <c r="CI264" s="64">
        <f t="shared" si="289"/>
        <v>0</v>
      </c>
      <c r="CJ264" s="64">
        <f t="shared" si="289"/>
        <v>0</v>
      </c>
      <c r="CK264" s="64">
        <f t="shared" si="289"/>
        <v>0</v>
      </c>
      <c r="CL264" s="64">
        <f t="shared" si="289"/>
        <v>0</v>
      </c>
      <c r="CM264" s="64">
        <f t="shared" si="289"/>
        <v>0</v>
      </c>
      <c r="CN264" s="64">
        <f t="shared" si="289"/>
        <v>0</v>
      </c>
      <c r="CO264" s="64">
        <f t="shared" si="289"/>
        <v>0</v>
      </c>
      <c r="CP264" s="64">
        <f t="shared" si="289"/>
        <v>0</v>
      </c>
      <c r="CQ264" s="64">
        <f t="shared" si="289"/>
        <v>0</v>
      </c>
      <c r="CR264" s="64">
        <f t="shared" si="289"/>
        <v>0</v>
      </c>
      <c r="CS264" s="64">
        <f t="shared" si="289"/>
        <v>0</v>
      </c>
      <c r="CT264" s="64">
        <f t="shared" si="289"/>
        <v>0</v>
      </c>
      <c r="CU264" s="64">
        <f t="shared" si="289"/>
        <v>0</v>
      </c>
      <c r="CV264" s="64">
        <f t="shared" si="289"/>
        <v>0</v>
      </c>
      <c r="CW264" s="64">
        <f t="shared" si="289"/>
        <v>0</v>
      </c>
      <c r="CX264" s="64">
        <f t="shared" si="289"/>
        <v>0</v>
      </c>
      <c r="CY264" s="64">
        <f t="shared" si="289"/>
        <v>0</v>
      </c>
      <c r="CZ264" s="64">
        <f t="shared" ref="CZ264:DS264" si="290">CZ114</f>
        <v>0</v>
      </c>
      <c r="DA264" s="64">
        <f t="shared" si="290"/>
        <v>0</v>
      </c>
      <c r="DB264" s="64">
        <f t="shared" si="290"/>
        <v>0</v>
      </c>
      <c r="DC264" s="64">
        <f t="shared" si="290"/>
        <v>0</v>
      </c>
      <c r="DD264" s="64">
        <f t="shared" si="290"/>
        <v>0</v>
      </c>
      <c r="DE264" s="64">
        <f t="shared" si="290"/>
        <v>0</v>
      </c>
      <c r="DF264" s="64">
        <f t="shared" si="290"/>
        <v>0</v>
      </c>
      <c r="DG264" s="64">
        <f t="shared" si="290"/>
        <v>0</v>
      </c>
      <c r="DH264" s="64">
        <f t="shared" si="290"/>
        <v>0</v>
      </c>
      <c r="DI264" s="64">
        <f t="shared" si="290"/>
        <v>0</v>
      </c>
      <c r="DJ264" s="64">
        <f t="shared" si="290"/>
        <v>0</v>
      </c>
      <c r="DK264" s="64">
        <f t="shared" si="290"/>
        <v>0</v>
      </c>
      <c r="DL264" s="64">
        <f t="shared" si="290"/>
        <v>0</v>
      </c>
      <c r="DM264" s="64">
        <f t="shared" si="290"/>
        <v>0</v>
      </c>
      <c r="DN264" s="64">
        <f t="shared" si="290"/>
        <v>0</v>
      </c>
      <c r="DO264" s="64">
        <f t="shared" si="290"/>
        <v>0</v>
      </c>
      <c r="DP264" s="64">
        <f t="shared" si="290"/>
        <v>0</v>
      </c>
      <c r="DQ264" s="64">
        <f t="shared" si="290"/>
        <v>0</v>
      </c>
      <c r="DR264" s="64">
        <f t="shared" si="290"/>
        <v>0</v>
      </c>
      <c r="DS264" s="64">
        <f t="shared" si="290"/>
        <v>0</v>
      </c>
    </row>
    <row r="265" spans="1:123" x14ac:dyDescent="0.3">
      <c r="D265" s="6" t="str">
        <f>D35</f>
        <v>Phase V</v>
      </c>
      <c r="F265" s="51" t="str">
        <f t="shared" si="282"/>
        <v>INR Mn</v>
      </c>
      <c r="H265" s="64">
        <f t="shared" ref="H265:AM265" si="291">H134</f>
        <v>0</v>
      </c>
      <c r="I265" s="64">
        <f t="shared" si="291"/>
        <v>0</v>
      </c>
      <c r="J265" s="64">
        <f t="shared" si="291"/>
        <v>0</v>
      </c>
      <c r="K265" s="64">
        <f t="shared" si="291"/>
        <v>0</v>
      </c>
      <c r="L265" s="64">
        <f t="shared" si="291"/>
        <v>0</v>
      </c>
      <c r="M265" s="64">
        <f t="shared" si="291"/>
        <v>0</v>
      </c>
      <c r="N265" s="64">
        <f t="shared" si="291"/>
        <v>0</v>
      </c>
      <c r="O265" s="64">
        <f t="shared" si="291"/>
        <v>0</v>
      </c>
      <c r="P265" s="64">
        <f t="shared" si="291"/>
        <v>0</v>
      </c>
      <c r="Q265" s="64">
        <f t="shared" si="291"/>
        <v>0</v>
      </c>
      <c r="R265" s="64">
        <f t="shared" si="291"/>
        <v>0</v>
      </c>
      <c r="S265" s="64">
        <f t="shared" si="291"/>
        <v>0</v>
      </c>
      <c r="T265" s="64">
        <f t="shared" si="291"/>
        <v>0</v>
      </c>
      <c r="U265" s="64">
        <f t="shared" si="291"/>
        <v>0</v>
      </c>
      <c r="V265" s="64">
        <f t="shared" si="291"/>
        <v>0</v>
      </c>
      <c r="W265" s="64">
        <f t="shared" si="291"/>
        <v>0</v>
      </c>
      <c r="X265" s="64">
        <f t="shared" si="291"/>
        <v>9765.01706001192</v>
      </c>
      <c r="Y265" s="64">
        <f t="shared" si="291"/>
        <v>36950.783089390665</v>
      </c>
      <c r="Z265" s="64">
        <f t="shared" si="291"/>
        <v>29061.49124529634</v>
      </c>
      <c r="AA265" s="64">
        <f t="shared" si="291"/>
        <v>0</v>
      </c>
      <c r="AB265" s="64">
        <f t="shared" si="291"/>
        <v>0</v>
      </c>
      <c r="AC265" s="64">
        <f t="shared" si="291"/>
        <v>0</v>
      </c>
      <c r="AD265" s="64">
        <f t="shared" si="291"/>
        <v>0</v>
      </c>
      <c r="AE265" s="64">
        <f t="shared" si="291"/>
        <v>0</v>
      </c>
      <c r="AF265" s="64">
        <f t="shared" si="291"/>
        <v>0</v>
      </c>
      <c r="AG265" s="64">
        <f t="shared" si="291"/>
        <v>0</v>
      </c>
      <c r="AH265" s="64">
        <f t="shared" si="291"/>
        <v>0</v>
      </c>
      <c r="AI265" s="64">
        <f t="shared" si="291"/>
        <v>0</v>
      </c>
      <c r="AJ265" s="64">
        <f t="shared" si="291"/>
        <v>0</v>
      </c>
      <c r="AK265" s="64">
        <f t="shared" si="291"/>
        <v>0</v>
      </c>
      <c r="AL265" s="64">
        <f t="shared" si="291"/>
        <v>0</v>
      </c>
      <c r="AM265" s="64">
        <f t="shared" si="291"/>
        <v>0</v>
      </c>
      <c r="AN265" s="64">
        <f t="shared" ref="AN265:BS265" si="292">AN134</f>
        <v>0</v>
      </c>
      <c r="AO265" s="64">
        <f t="shared" si="292"/>
        <v>0</v>
      </c>
      <c r="AP265" s="64">
        <f t="shared" si="292"/>
        <v>0</v>
      </c>
      <c r="AQ265" s="64">
        <f t="shared" si="292"/>
        <v>0</v>
      </c>
      <c r="AR265" s="64">
        <f t="shared" si="292"/>
        <v>0</v>
      </c>
      <c r="AS265" s="64">
        <f t="shared" si="292"/>
        <v>0</v>
      </c>
      <c r="AT265" s="64">
        <f t="shared" si="292"/>
        <v>0</v>
      </c>
      <c r="AU265" s="64">
        <f t="shared" si="292"/>
        <v>0</v>
      </c>
      <c r="AV265" s="64">
        <f t="shared" si="292"/>
        <v>0</v>
      </c>
      <c r="AW265" s="64">
        <f t="shared" si="292"/>
        <v>0</v>
      </c>
      <c r="AX265" s="64">
        <f t="shared" si="292"/>
        <v>0</v>
      </c>
      <c r="AY265" s="64">
        <f t="shared" si="292"/>
        <v>0</v>
      </c>
      <c r="AZ265" s="64">
        <f t="shared" si="292"/>
        <v>0</v>
      </c>
      <c r="BA265" s="64">
        <f t="shared" si="292"/>
        <v>0</v>
      </c>
      <c r="BB265" s="64">
        <f t="shared" si="292"/>
        <v>0</v>
      </c>
      <c r="BC265" s="64">
        <f t="shared" si="292"/>
        <v>0</v>
      </c>
      <c r="BD265" s="64">
        <f t="shared" si="292"/>
        <v>0</v>
      </c>
      <c r="BE265" s="64">
        <f t="shared" si="292"/>
        <v>0</v>
      </c>
      <c r="BF265" s="64">
        <f t="shared" si="292"/>
        <v>0</v>
      </c>
      <c r="BG265" s="64">
        <f t="shared" si="292"/>
        <v>0</v>
      </c>
      <c r="BH265" s="64">
        <f t="shared" si="292"/>
        <v>0</v>
      </c>
      <c r="BI265" s="64">
        <f t="shared" si="292"/>
        <v>0</v>
      </c>
      <c r="BJ265" s="64">
        <f t="shared" si="292"/>
        <v>0</v>
      </c>
      <c r="BK265" s="64">
        <f t="shared" si="292"/>
        <v>0</v>
      </c>
      <c r="BL265" s="64">
        <f t="shared" si="292"/>
        <v>0</v>
      </c>
      <c r="BM265" s="64">
        <f t="shared" si="292"/>
        <v>0</v>
      </c>
      <c r="BN265" s="64">
        <f t="shared" si="292"/>
        <v>0</v>
      </c>
      <c r="BO265" s="64">
        <f t="shared" si="292"/>
        <v>0</v>
      </c>
      <c r="BP265" s="64">
        <f t="shared" si="292"/>
        <v>0</v>
      </c>
      <c r="BQ265" s="64">
        <f t="shared" si="292"/>
        <v>0</v>
      </c>
      <c r="BR265" s="64">
        <f t="shared" si="292"/>
        <v>0</v>
      </c>
      <c r="BS265" s="64">
        <f t="shared" si="292"/>
        <v>0</v>
      </c>
      <c r="BT265" s="64">
        <f t="shared" ref="BT265:CY265" si="293">BT134</f>
        <v>0</v>
      </c>
      <c r="BU265" s="64">
        <f t="shared" si="293"/>
        <v>0</v>
      </c>
      <c r="BV265" s="64">
        <f t="shared" si="293"/>
        <v>0</v>
      </c>
      <c r="BW265" s="64">
        <f t="shared" si="293"/>
        <v>0</v>
      </c>
      <c r="BX265" s="64">
        <f t="shared" si="293"/>
        <v>0</v>
      </c>
      <c r="BY265" s="64">
        <f t="shared" si="293"/>
        <v>0</v>
      </c>
      <c r="BZ265" s="64">
        <f t="shared" si="293"/>
        <v>0</v>
      </c>
      <c r="CA265" s="64">
        <f t="shared" si="293"/>
        <v>0</v>
      </c>
      <c r="CB265" s="64">
        <f t="shared" si="293"/>
        <v>0</v>
      </c>
      <c r="CC265" s="64">
        <f t="shared" si="293"/>
        <v>0</v>
      </c>
      <c r="CD265" s="64">
        <f t="shared" si="293"/>
        <v>0</v>
      </c>
      <c r="CE265" s="64">
        <f t="shared" si="293"/>
        <v>0</v>
      </c>
      <c r="CF265" s="64">
        <f t="shared" si="293"/>
        <v>0</v>
      </c>
      <c r="CG265" s="64">
        <f t="shared" si="293"/>
        <v>0</v>
      </c>
      <c r="CH265" s="64">
        <f t="shared" si="293"/>
        <v>0</v>
      </c>
      <c r="CI265" s="64">
        <f t="shared" si="293"/>
        <v>0</v>
      </c>
      <c r="CJ265" s="64">
        <f t="shared" si="293"/>
        <v>0</v>
      </c>
      <c r="CK265" s="64">
        <f t="shared" si="293"/>
        <v>0</v>
      </c>
      <c r="CL265" s="64">
        <f t="shared" si="293"/>
        <v>0</v>
      </c>
      <c r="CM265" s="64">
        <f t="shared" si="293"/>
        <v>0</v>
      </c>
      <c r="CN265" s="64">
        <f t="shared" si="293"/>
        <v>0</v>
      </c>
      <c r="CO265" s="64">
        <f t="shared" si="293"/>
        <v>0</v>
      </c>
      <c r="CP265" s="64">
        <f t="shared" si="293"/>
        <v>0</v>
      </c>
      <c r="CQ265" s="64">
        <f t="shared" si="293"/>
        <v>0</v>
      </c>
      <c r="CR265" s="64">
        <f t="shared" si="293"/>
        <v>0</v>
      </c>
      <c r="CS265" s="64">
        <f t="shared" si="293"/>
        <v>0</v>
      </c>
      <c r="CT265" s="64">
        <f t="shared" si="293"/>
        <v>0</v>
      </c>
      <c r="CU265" s="64">
        <f t="shared" si="293"/>
        <v>0</v>
      </c>
      <c r="CV265" s="64">
        <f t="shared" si="293"/>
        <v>0</v>
      </c>
      <c r="CW265" s="64">
        <f t="shared" si="293"/>
        <v>0</v>
      </c>
      <c r="CX265" s="64">
        <f t="shared" si="293"/>
        <v>0</v>
      </c>
      <c r="CY265" s="64">
        <f t="shared" si="293"/>
        <v>0</v>
      </c>
      <c r="CZ265" s="64">
        <f t="shared" ref="CZ265:DS265" si="294">CZ134</f>
        <v>0</v>
      </c>
      <c r="DA265" s="64">
        <f t="shared" si="294"/>
        <v>0</v>
      </c>
      <c r="DB265" s="64">
        <f t="shared" si="294"/>
        <v>0</v>
      </c>
      <c r="DC265" s="64">
        <f t="shared" si="294"/>
        <v>0</v>
      </c>
      <c r="DD265" s="64">
        <f t="shared" si="294"/>
        <v>0</v>
      </c>
      <c r="DE265" s="64">
        <f t="shared" si="294"/>
        <v>0</v>
      </c>
      <c r="DF265" s="64">
        <f t="shared" si="294"/>
        <v>0</v>
      </c>
      <c r="DG265" s="64">
        <f t="shared" si="294"/>
        <v>0</v>
      </c>
      <c r="DH265" s="64">
        <f t="shared" si="294"/>
        <v>0</v>
      </c>
      <c r="DI265" s="64">
        <f t="shared" si="294"/>
        <v>0</v>
      </c>
      <c r="DJ265" s="64">
        <f t="shared" si="294"/>
        <v>0</v>
      </c>
      <c r="DK265" s="64">
        <f t="shared" si="294"/>
        <v>0</v>
      </c>
      <c r="DL265" s="64">
        <f t="shared" si="294"/>
        <v>0</v>
      </c>
      <c r="DM265" s="64">
        <f t="shared" si="294"/>
        <v>0</v>
      </c>
      <c r="DN265" s="64">
        <f t="shared" si="294"/>
        <v>0</v>
      </c>
      <c r="DO265" s="64">
        <f t="shared" si="294"/>
        <v>0</v>
      </c>
      <c r="DP265" s="64">
        <f t="shared" si="294"/>
        <v>0</v>
      </c>
      <c r="DQ265" s="64">
        <f t="shared" si="294"/>
        <v>0</v>
      </c>
      <c r="DR265" s="64">
        <f t="shared" si="294"/>
        <v>0</v>
      </c>
      <c r="DS265" s="64">
        <f t="shared" si="294"/>
        <v>0</v>
      </c>
    </row>
    <row r="266" spans="1:123" x14ac:dyDescent="0.3"/>
    <row r="267" spans="1:123" ht="14.5" thickBot="1" x14ac:dyDescent="0.35">
      <c r="D267" s="61" t="s">
        <v>116</v>
      </c>
      <c r="E267" s="61"/>
      <c r="F267" s="62" t="str">
        <f>F265</f>
        <v>INR Mn</v>
      </c>
      <c r="G267" s="62"/>
      <c r="H267" s="63">
        <f t="shared" ref="H267:AM267" si="295">SUM(H261:H266)</f>
        <v>1953.003412002384</v>
      </c>
      <c r="I267" s="63">
        <f t="shared" si="295"/>
        <v>7390.1566178781331</v>
      </c>
      <c r="J267" s="63">
        <f t="shared" si="295"/>
        <v>5812.2982490592685</v>
      </c>
      <c r="K267" s="63">
        <f t="shared" si="295"/>
        <v>0</v>
      </c>
      <c r="L267" s="63">
        <f t="shared" si="295"/>
        <v>1953.003412002384</v>
      </c>
      <c r="M267" s="63">
        <f t="shared" si="295"/>
        <v>7390.1566178781331</v>
      </c>
      <c r="N267" s="63">
        <f t="shared" si="295"/>
        <v>5812.2982490592685</v>
      </c>
      <c r="O267" s="63">
        <f t="shared" si="295"/>
        <v>0</v>
      </c>
      <c r="P267" s="63">
        <f t="shared" si="295"/>
        <v>1953.003412002384</v>
      </c>
      <c r="Q267" s="63">
        <f t="shared" si="295"/>
        <v>7390.1566178781331</v>
      </c>
      <c r="R267" s="63">
        <f t="shared" si="295"/>
        <v>5812.2982490592685</v>
      </c>
      <c r="S267" s="63">
        <f t="shared" si="295"/>
        <v>0</v>
      </c>
      <c r="T267" s="63">
        <f t="shared" si="295"/>
        <v>3906.0068240047681</v>
      </c>
      <c r="U267" s="63">
        <f t="shared" si="295"/>
        <v>14780.313235756266</v>
      </c>
      <c r="V267" s="63">
        <f t="shared" si="295"/>
        <v>11624.596498118537</v>
      </c>
      <c r="W267" s="63">
        <f t="shared" si="295"/>
        <v>0</v>
      </c>
      <c r="X267" s="63">
        <f t="shared" si="295"/>
        <v>9765.01706001192</v>
      </c>
      <c r="Y267" s="63">
        <f t="shared" si="295"/>
        <v>36950.783089390665</v>
      </c>
      <c r="Z267" s="63">
        <f t="shared" si="295"/>
        <v>29061.49124529634</v>
      </c>
      <c r="AA267" s="63">
        <f t="shared" si="295"/>
        <v>0</v>
      </c>
      <c r="AB267" s="63">
        <f t="shared" si="295"/>
        <v>0</v>
      </c>
      <c r="AC267" s="63">
        <f t="shared" si="295"/>
        <v>0</v>
      </c>
      <c r="AD267" s="63">
        <f t="shared" si="295"/>
        <v>0</v>
      </c>
      <c r="AE267" s="63">
        <f t="shared" si="295"/>
        <v>0</v>
      </c>
      <c r="AF267" s="63">
        <f t="shared" si="295"/>
        <v>0</v>
      </c>
      <c r="AG267" s="63">
        <f t="shared" si="295"/>
        <v>0</v>
      </c>
      <c r="AH267" s="63">
        <f t="shared" si="295"/>
        <v>0</v>
      </c>
      <c r="AI267" s="63">
        <f t="shared" si="295"/>
        <v>0</v>
      </c>
      <c r="AJ267" s="63">
        <f t="shared" si="295"/>
        <v>0</v>
      </c>
      <c r="AK267" s="63">
        <f t="shared" si="295"/>
        <v>0</v>
      </c>
      <c r="AL267" s="63">
        <f t="shared" si="295"/>
        <v>0</v>
      </c>
      <c r="AM267" s="63">
        <f t="shared" si="295"/>
        <v>0</v>
      </c>
      <c r="AN267" s="63">
        <f t="shared" ref="AN267:BS267" si="296">SUM(AN261:AN266)</f>
        <v>0</v>
      </c>
      <c r="AO267" s="63">
        <f t="shared" si="296"/>
        <v>0</v>
      </c>
      <c r="AP267" s="63">
        <f t="shared" si="296"/>
        <v>0</v>
      </c>
      <c r="AQ267" s="63">
        <f t="shared" si="296"/>
        <v>0</v>
      </c>
      <c r="AR267" s="63">
        <f t="shared" si="296"/>
        <v>0</v>
      </c>
      <c r="AS267" s="63">
        <f t="shared" si="296"/>
        <v>0</v>
      </c>
      <c r="AT267" s="63">
        <f t="shared" si="296"/>
        <v>0</v>
      </c>
      <c r="AU267" s="63">
        <f t="shared" si="296"/>
        <v>0</v>
      </c>
      <c r="AV267" s="63">
        <f t="shared" si="296"/>
        <v>0</v>
      </c>
      <c r="AW267" s="63">
        <f t="shared" si="296"/>
        <v>0</v>
      </c>
      <c r="AX267" s="63">
        <f t="shared" si="296"/>
        <v>0</v>
      </c>
      <c r="AY267" s="63">
        <f t="shared" si="296"/>
        <v>0</v>
      </c>
      <c r="AZ267" s="63">
        <f t="shared" si="296"/>
        <v>0</v>
      </c>
      <c r="BA267" s="63">
        <f t="shared" si="296"/>
        <v>0</v>
      </c>
      <c r="BB267" s="63">
        <f t="shared" si="296"/>
        <v>0</v>
      </c>
      <c r="BC267" s="63">
        <f t="shared" si="296"/>
        <v>0</v>
      </c>
      <c r="BD267" s="63">
        <f t="shared" si="296"/>
        <v>0</v>
      </c>
      <c r="BE267" s="63">
        <f t="shared" si="296"/>
        <v>0</v>
      </c>
      <c r="BF267" s="63">
        <f t="shared" si="296"/>
        <v>0</v>
      </c>
      <c r="BG267" s="63">
        <f t="shared" si="296"/>
        <v>0</v>
      </c>
      <c r="BH267" s="63">
        <f t="shared" si="296"/>
        <v>0</v>
      </c>
      <c r="BI267" s="63">
        <f t="shared" si="296"/>
        <v>0</v>
      </c>
      <c r="BJ267" s="63">
        <f t="shared" si="296"/>
        <v>0</v>
      </c>
      <c r="BK267" s="63">
        <f t="shared" si="296"/>
        <v>0</v>
      </c>
      <c r="BL267" s="63">
        <f t="shared" si="296"/>
        <v>0</v>
      </c>
      <c r="BM267" s="63">
        <f t="shared" si="296"/>
        <v>0</v>
      </c>
      <c r="BN267" s="63">
        <f t="shared" si="296"/>
        <v>0</v>
      </c>
      <c r="BO267" s="63">
        <f t="shared" si="296"/>
        <v>0</v>
      </c>
      <c r="BP267" s="63">
        <f t="shared" si="296"/>
        <v>0</v>
      </c>
      <c r="BQ267" s="63">
        <f t="shared" si="296"/>
        <v>0</v>
      </c>
      <c r="BR267" s="63">
        <f t="shared" si="296"/>
        <v>0</v>
      </c>
      <c r="BS267" s="63">
        <f t="shared" si="296"/>
        <v>0</v>
      </c>
      <c r="BT267" s="63">
        <f t="shared" ref="BT267:CY267" si="297">SUM(BT261:BT266)</f>
        <v>0</v>
      </c>
      <c r="BU267" s="63">
        <f t="shared" si="297"/>
        <v>0</v>
      </c>
      <c r="BV267" s="63">
        <f t="shared" si="297"/>
        <v>0</v>
      </c>
      <c r="BW267" s="63">
        <f t="shared" si="297"/>
        <v>0</v>
      </c>
      <c r="BX267" s="63">
        <f t="shared" si="297"/>
        <v>0</v>
      </c>
      <c r="BY267" s="63">
        <f t="shared" si="297"/>
        <v>0</v>
      </c>
      <c r="BZ267" s="63">
        <f t="shared" si="297"/>
        <v>0</v>
      </c>
      <c r="CA267" s="63">
        <f t="shared" si="297"/>
        <v>0</v>
      </c>
      <c r="CB267" s="63">
        <f t="shared" si="297"/>
        <v>0</v>
      </c>
      <c r="CC267" s="63">
        <f t="shared" si="297"/>
        <v>0</v>
      </c>
      <c r="CD267" s="63">
        <f t="shared" si="297"/>
        <v>0</v>
      </c>
      <c r="CE267" s="63">
        <f t="shared" si="297"/>
        <v>0</v>
      </c>
      <c r="CF267" s="63">
        <f t="shared" si="297"/>
        <v>0</v>
      </c>
      <c r="CG267" s="63">
        <f t="shared" si="297"/>
        <v>0</v>
      </c>
      <c r="CH267" s="63">
        <f t="shared" si="297"/>
        <v>0</v>
      </c>
      <c r="CI267" s="63">
        <f t="shared" si="297"/>
        <v>0</v>
      </c>
      <c r="CJ267" s="63">
        <f t="shared" si="297"/>
        <v>0</v>
      </c>
      <c r="CK267" s="63">
        <f t="shared" si="297"/>
        <v>0</v>
      </c>
      <c r="CL267" s="63">
        <f t="shared" si="297"/>
        <v>0</v>
      </c>
      <c r="CM267" s="63">
        <f t="shared" si="297"/>
        <v>0</v>
      </c>
      <c r="CN267" s="63">
        <f t="shared" si="297"/>
        <v>0</v>
      </c>
      <c r="CO267" s="63">
        <f t="shared" si="297"/>
        <v>0</v>
      </c>
      <c r="CP267" s="63">
        <f t="shared" si="297"/>
        <v>0</v>
      </c>
      <c r="CQ267" s="63">
        <f t="shared" si="297"/>
        <v>0</v>
      </c>
      <c r="CR267" s="63">
        <f t="shared" si="297"/>
        <v>0</v>
      </c>
      <c r="CS267" s="63">
        <f t="shared" si="297"/>
        <v>0</v>
      </c>
      <c r="CT267" s="63">
        <f t="shared" si="297"/>
        <v>0</v>
      </c>
      <c r="CU267" s="63">
        <f t="shared" si="297"/>
        <v>0</v>
      </c>
      <c r="CV267" s="63">
        <f t="shared" si="297"/>
        <v>0</v>
      </c>
      <c r="CW267" s="63">
        <f t="shared" si="297"/>
        <v>0</v>
      </c>
      <c r="CX267" s="63">
        <f t="shared" si="297"/>
        <v>0</v>
      </c>
      <c r="CY267" s="63">
        <f t="shared" si="297"/>
        <v>0</v>
      </c>
      <c r="CZ267" s="63">
        <f t="shared" ref="CZ267:DS267" si="298">SUM(CZ261:CZ266)</f>
        <v>0</v>
      </c>
      <c r="DA267" s="63">
        <f t="shared" si="298"/>
        <v>0</v>
      </c>
      <c r="DB267" s="63">
        <f t="shared" si="298"/>
        <v>0</v>
      </c>
      <c r="DC267" s="63">
        <f t="shared" si="298"/>
        <v>0</v>
      </c>
      <c r="DD267" s="63">
        <f t="shared" si="298"/>
        <v>0</v>
      </c>
      <c r="DE267" s="63">
        <f t="shared" si="298"/>
        <v>0</v>
      </c>
      <c r="DF267" s="63">
        <f t="shared" si="298"/>
        <v>0</v>
      </c>
      <c r="DG267" s="63">
        <f t="shared" si="298"/>
        <v>0</v>
      </c>
      <c r="DH267" s="63">
        <f t="shared" si="298"/>
        <v>0</v>
      </c>
      <c r="DI267" s="63">
        <f t="shared" si="298"/>
        <v>0</v>
      </c>
      <c r="DJ267" s="63">
        <f t="shared" si="298"/>
        <v>0</v>
      </c>
      <c r="DK267" s="63">
        <f t="shared" si="298"/>
        <v>0</v>
      </c>
      <c r="DL267" s="63">
        <f t="shared" si="298"/>
        <v>0</v>
      </c>
      <c r="DM267" s="63">
        <f t="shared" si="298"/>
        <v>0</v>
      </c>
      <c r="DN267" s="63">
        <f t="shared" si="298"/>
        <v>0</v>
      </c>
      <c r="DO267" s="63">
        <f t="shared" si="298"/>
        <v>0</v>
      </c>
      <c r="DP267" s="63">
        <f t="shared" si="298"/>
        <v>0</v>
      </c>
      <c r="DQ267" s="63">
        <f t="shared" si="298"/>
        <v>0</v>
      </c>
      <c r="DR267" s="63">
        <f t="shared" si="298"/>
        <v>0</v>
      </c>
      <c r="DS267" s="63">
        <f t="shared" si="298"/>
        <v>0</v>
      </c>
    </row>
    <row r="268" spans="1:123" ht="14.5" thickTop="1" x14ac:dyDescent="0.3"/>
    <row r="269" spans="1:123" x14ac:dyDescent="0.3">
      <c r="D269" s="6" t="s">
        <v>358</v>
      </c>
      <c r="F269" s="51" t="str">
        <f>F267</f>
        <v>INR Mn</v>
      </c>
    </row>
    <row r="270" spans="1:123" x14ac:dyDescent="0.3"/>
    <row r="271" spans="1:123" ht="14.5" thickBot="1" x14ac:dyDescent="0.35">
      <c r="D271" s="61" t="s">
        <v>115</v>
      </c>
      <c r="E271" s="61"/>
      <c r="F271" s="62" t="str">
        <f>F269</f>
        <v>INR Mn</v>
      </c>
      <c r="G271" s="62"/>
      <c r="H271" s="63">
        <f t="shared" ref="H271:AM271" si="299">SUM(H267:H270)</f>
        <v>1953.003412002384</v>
      </c>
      <c r="I271" s="63">
        <f t="shared" si="299"/>
        <v>7390.1566178781331</v>
      </c>
      <c r="J271" s="63">
        <f t="shared" si="299"/>
        <v>5812.2982490592685</v>
      </c>
      <c r="K271" s="63">
        <f t="shared" si="299"/>
        <v>0</v>
      </c>
      <c r="L271" s="63">
        <f t="shared" si="299"/>
        <v>1953.003412002384</v>
      </c>
      <c r="M271" s="63">
        <f t="shared" si="299"/>
        <v>7390.1566178781331</v>
      </c>
      <c r="N271" s="63">
        <f t="shared" si="299"/>
        <v>5812.2982490592685</v>
      </c>
      <c r="O271" s="63">
        <f t="shared" si="299"/>
        <v>0</v>
      </c>
      <c r="P271" s="63">
        <f t="shared" si="299"/>
        <v>1953.003412002384</v>
      </c>
      <c r="Q271" s="63">
        <f t="shared" si="299"/>
        <v>7390.1566178781331</v>
      </c>
      <c r="R271" s="63">
        <f t="shared" si="299"/>
        <v>5812.2982490592685</v>
      </c>
      <c r="S271" s="63">
        <f t="shared" si="299"/>
        <v>0</v>
      </c>
      <c r="T271" s="63">
        <f t="shared" si="299"/>
        <v>3906.0068240047681</v>
      </c>
      <c r="U271" s="63">
        <f t="shared" si="299"/>
        <v>14780.313235756266</v>
      </c>
      <c r="V271" s="63">
        <f t="shared" si="299"/>
        <v>11624.596498118537</v>
      </c>
      <c r="W271" s="63">
        <f t="shared" si="299"/>
        <v>0</v>
      </c>
      <c r="X271" s="63">
        <f t="shared" si="299"/>
        <v>9765.01706001192</v>
      </c>
      <c r="Y271" s="63">
        <f t="shared" si="299"/>
        <v>36950.783089390665</v>
      </c>
      <c r="Z271" s="63">
        <f t="shared" si="299"/>
        <v>29061.49124529634</v>
      </c>
      <c r="AA271" s="63">
        <f t="shared" si="299"/>
        <v>0</v>
      </c>
      <c r="AB271" s="63">
        <f t="shared" si="299"/>
        <v>0</v>
      </c>
      <c r="AC271" s="63">
        <f t="shared" si="299"/>
        <v>0</v>
      </c>
      <c r="AD271" s="63">
        <f t="shared" si="299"/>
        <v>0</v>
      </c>
      <c r="AE271" s="63">
        <f t="shared" si="299"/>
        <v>0</v>
      </c>
      <c r="AF271" s="63">
        <f t="shared" si="299"/>
        <v>0</v>
      </c>
      <c r="AG271" s="63">
        <f t="shared" si="299"/>
        <v>0</v>
      </c>
      <c r="AH271" s="63">
        <f t="shared" si="299"/>
        <v>0</v>
      </c>
      <c r="AI271" s="63">
        <f t="shared" si="299"/>
        <v>0</v>
      </c>
      <c r="AJ271" s="63">
        <f t="shared" si="299"/>
        <v>0</v>
      </c>
      <c r="AK271" s="63">
        <f t="shared" si="299"/>
        <v>0</v>
      </c>
      <c r="AL271" s="63">
        <f t="shared" si="299"/>
        <v>0</v>
      </c>
      <c r="AM271" s="63">
        <f t="shared" si="299"/>
        <v>0</v>
      </c>
      <c r="AN271" s="63">
        <f t="shared" ref="AN271:BS271" si="300">SUM(AN267:AN270)</f>
        <v>0</v>
      </c>
      <c r="AO271" s="63">
        <f t="shared" si="300"/>
        <v>0</v>
      </c>
      <c r="AP271" s="63">
        <f t="shared" si="300"/>
        <v>0</v>
      </c>
      <c r="AQ271" s="63">
        <f t="shared" si="300"/>
        <v>0</v>
      </c>
      <c r="AR271" s="63">
        <f t="shared" si="300"/>
        <v>0</v>
      </c>
      <c r="AS271" s="63">
        <f t="shared" si="300"/>
        <v>0</v>
      </c>
      <c r="AT271" s="63">
        <f t="shared" si="300"/>
        <v>0</v>
      </c>
      <c r="AU271" s="63">
        <f t="shared" si="300"/>
        <v>0</v>
      </c>
      <c r="AV271" s="63">
        <f t="shared" si="300"/>
        <v>0</v>
      </c>
      <c r="AW271" s="63">
        <f t="shared" si="300"/>
        <v>0</v>
      </c>
      <c r="AX271" s="63">
        <f t="shared" si="300"/>
        <v>0</v>
      </c>
      <c r="AY271" s="63">
        <f t="shared" si="300"/>
        <v>0</v>
      </c>
      <c r="AZ271" s="63">
        <f t="shared" si="300"/>
        <v>0</v>
      </c>
      <c r="BA271" s="63">
        <f t="shared" si="300"/>
        <v>0</v>
      </c>
      <c r="BB271" s="63">
        <f t="shared" si="300"/>
        <v>0</v>
      </c>
      <c r="BC271" s="63">
        <f t="shared" si="300"/>
        <v>0</v>
      </c>
      <c r="BD271" s="63">
        <f t="shared" si="300"/>
        <v>0</v>
      </c>
      <c r="BE271" s="63">
        <f t="shared" si="300"/>
        <v>0</v>
      </c>
      <c r="BF271" s="63">
        <f t="shared" si="300"/>
        <v>0</v>
      </c>
      <c r="BG271" s="63">
        <f t="shared" si="300"/>
        <v>0</v>
      </c>
      <c r="BH271" s="63">
        <f t="shared" si="300"/>
        <v>0</v>
      </c>
      <c r="BI271" s="63">
        <f t="shared" si="300"/>
        <v>0</v>
      </c>
      <c r="BJ271" s="63">
        <f t="shared" si="300"/>
        <v>0</v>
      </c>
      <c r="BK271" s="63">
        <f t="shared" si="300"/>
        <v>0</v>
      </c>
      <c r="BL271" s="63">
        <f t="shared" si="300"/>
        <v>0</v>
      </c>
      <c r="BM271" s="63">
        <f t="shared" si="300"/>
        <v>0</v>
      </c>
      <c r="BN271" s="63">
        <f t="shared" si="300"/>
        <v>0</v>
      </c>
      <c r="BO271" s="63">
        <f t="shared" si="300"/>
        <v>0</v>
      </c>
      <c r="BP271" s="63">
        <f t="shared" si="300"/>
        <v>0</v>
      </c>
      <c r="BQ271" s="63">
        <f t="shared" si="300"/>
        <v>0</v>
      </c>
      <c r="BR271" s="63">
        <f t="shared" si="300"/>
        <v>0</v>
      </c>
      <c r="BS271" s="63">
        <f t="shared" si="300"/>
        <v>0</v>
      </c>
      <c r="BT271" s="63">
        <f t="shared" ref="BT271:CY271" si="301">SUM(BT267:BT270)</f>
        <v>0</v>
      </c>
      <c r="BU271" s="63">
        <f t="shared" si="301"/>
        <v>0</v>
      </c>
      <c r="BV271" s="63">
        <f t="shared" si="301"/>
        <v>0</v>
      </c>
      <c r="BW271" s="63">
        <f t="shared" si="301"/>
        <v>0</v>
      </c>
      <c r="BX271" s="63">
        <f t="shared" si="301"/>
        <v>0</v>
      </c>
      <c r="BY271" s="63">
        <f t="shared" si="301"/>
        <v>0</v>
      </c>
      <c r="BZ271" s="63">
        <f t="shared" si="301"/>
        <v>0</v>
      </c>
      <c r="CA271" s="63">
        <f t="shared" si="301"/>
        <v>0</v>
      </c>
      <c r="CB271" s="63">
        <f t="shared" si="301"/>
        <v>0</v>
      </c>
      <c r="CC271" s="63">
        <f t="shared" si="301"/>
        <v>0</v>
      </c>
      <c r="CD271" s="63">
        <f t="shared" si="301"/>
        <v>0</v>
      </c>
      <c r="CE271" s="63">
        <f t="shared" si="301"/>
        <v>0</v>
      </c>
      <c r="CF271" s="63">
        <f t="shared" si="301"/>
        <v>0</v>
      </c>
      <c r="CG271" s="63">
        <f t="shared" si="301"/>
        <v>0</v>
      </c>
      <c r="CH271" s="63">
        <f t="shared" si="301"/>
        <v>0</v>
      </c>
      <c r="CI271" s="63">
        <f t="shared" si="301"/>
        <v>0</v>
      </c>
      <c r="CJ271" s="63">
        <f t="shared" si="301"/>
        <v>0</v>
      </c>
      <c r="CK271" s="63">
        <f t="shared" si="301"/>
        <v>0</v>
      </c>
      <c r="CL271" s="63">
        <f t="shared" si="301"/>
        <v>0</v>
      </c>
      <c r="CM271" s="63">
        <f t="shared" si="301"/>
        <v>0</v>
      </c>
      <c r="CN271" s="63">
        <f t="shared" si="301"/>
        <v>0</v>
      </c>
      <c r="CO271" s="63">
        <f t="shared" si="301"/>
        <v>0</v>
      </c>
      <c r="CP271" s="63">
        <f t="shared" si="301"/>
        <v>0</v>
      </c>
      <c r="CQ271" s="63">
        <f t="shared" si="301"/>
        <v>0</v>
      </c>
      <c r="CR271" s="63">
        <f t="shared" si="301"/>
        <v>0</v>
      </c>
      <c r="CS271" s="63">
        <f t="shared" si="301"/>
        <v>0</v>
      </c>
      <c r="CT271" s="63">
        <f t="shared" si="301"/>
        <v>0</v>
      </c>
      <c r="CU271" s="63">
        <f t="shared" si="301"/>
        <v>0</v>
      </c>
      <c r="CV271" s="63">
        <f t="shared" si="301"/>
        <v>0</v>
      </c>
      <c r="CW271" s="63">
        <f t="shared" si="301"/>
        <v>0</v>
      </c>
      <c r="CX271" s="63">
        <f t="shared" si="301"/>
        <v>0</v>
      </c>
      <c r="CY271" s="63">
        <f t="shared" si="301"/>
        <v>0</v>
      </c>
      <c r="CZ271" s="63">
        <f t="shared" ref="CZ271:DS271" si="302">SUM(CZ267:CZ270)</f>
        <v>0</v>
      </c>
      <c r="DA271" s="63">
        <f t="shared" si="302"/>
        <v>0</v>
      </c>
      <c r="DB271" s="63">
        <f t="shared" si="302"/>
        <v>0</v>
      </c>
      <c r="DC271" s="63">
        <f t="shared" si="302"/>
        <v>0</v>
      </c>
      <c r="DD271" s="63">
        <f t="shared" si="302"/>
        <v>0</v>
      </c>
      <c r="DE271" s="63">
        <f t="shared" si="302"/>
        <v>0</v>
      </c>
      <c r="DF271" s="63">
        <f t="shared" si="302"/>
        <v>0</v>
      </c>
      <c r="DG271" s="63">
        <f t="shared" si="302"/>
        <v>0</v>
      </c>
      <c r="DH271" s="63">
        <f t="shared" si="302"/>
        <v>0</v>
      </c>
      <c r="DI271" s="63">
        <f t="shared" si="302"/>
        <v>0</v>
      </c>
      <c r="DJ271" s="63">
        <f t="shared" si="302"/>
        <v>0</v>
      </c>
      <c r="DK271" s="63">
        <f t="shared" si="302"/>
        <v>0</v>
      </c>
      <c r="DL271" s="63">
        <f t="shared" si="302"/>
        <v>0</v>
      </c>
      <c r="DM271" s="63">
        <f t="shared" si="302"/>
        <v>0</v>
      </c>
      <c r="DN271" s="63">
        <f t="shared" si="302"/>
        <v>0</v>
      </c>
      <c r="DO271" s="63">
        <f t="shared" si="302"/>
        <v>0</v>
      </c>
      <c r="DP271" s="63">
        <f t="shared" si="302"/>
        <v>0</v>
      </c>
      <c r="DQ271" s="63">
        <f t="shared" si="302"/>
        <v>0</v>
      </c>
      <c r="DR271" s="63">
        <f t="shared" si="302"/>
        <v>0</v>
      </c>
      <c r="DS271" s="63">
        <f t="shared" si="302"/>
        <v>0</v>
      </c>
    </row>
    <row r="272" spans="1:123" ht="14.5" thickTop="1" x14ac:dyDescent="0.3"/>
    <row r="273" spans="1:123" x14ac:dyDescent="0.3">
      <c r="B273" s="6" t="s">
        <v>72</v>
      </c>
    </row>
    <row r="274" spans="1:123" x14ac:dyDescent="0.3">
      <c r="D274" s="12" t="s">
        <v>73</v>
      </c>
      <c r="E274" s="65">
        <f>Inputs!H140</f>
        <v>0.7</v>
      </c>
      <c r="F274" s="51" t="str">
        <f>F271</f>
        <v>INR Mn</v>
      </c>
      <c r="G274" s="60">
        <f>SUM(H274:DS274)</f>
        <v>106088.20795257849</v>
      </c>
      <c r="H274" s="78">
        <f t="shared" ref="H274:AM274" si="303">H$271*$E274</f>
        <v>1367.1023884016688</v>
      </c>
      <c r="I274" s="78">
        <f t="shared" si="303"/>
        <v>5173.1096325146927</v>
      </c>
      <c r="J274" s="78">
        <f t="shared" si="303"/>
        <v>4068.6087743414878</v>
      </c>
      <c r="K274" s="64">
        <f t="shared" si="303"/>
        <v>0</v>
      </c>
      <c r="L274" s="64">
        <f t="shared" si="303"/>
        <v>1367.1023884016688</v>
      </c>
      <c r="M274" s="64">
        <f t="shared" si="303"/>
        <v>5173.1096325146927</v>
      </c>
      <c r="N274" s="64">
        <f t="shared" si="303"/>
        <v>4068.6087743414878</v>
      </c>
      <c r="O274" s="64">
        <f t="shared" si="303"/>
        <v>0</v>
      </c>
      <c r="P274" s="64">
        <f t="shared" si="303"/>
        <v>1367.1023884016688</v>
      </c>
      <c r="Q274" s="64">
        <f t="shared" si="303"/>
        <v>5173.1096325146927</v>
      </c>
      <c r="R274" s="64">
        <f t="shared" si="303"/>
        <v>4068.6087743414878</v>
      </c>
      <c r="S274" s="64">
        <f t="shared" si="303"/>
        <v>0</v>
      </c>
      <c r="T274" s="64">
        <f t="shared" si="303"/>
        <v>2734.2047768033376</v>
      </c>
      <c r="U274" s="64">
        <f t="shared" si="303"/>
        <v>10346.219265029385</v>
      </c>
      <c r="V274" s="64">
        <f t="shared" si="303"/>
        <v>8137.2175486829756</v>
      </c>
      <c r="W274" s="64">
        <f t="shared" si="303"/>
        <v>0</v>
      </c>
      <c r="X274" s="64">
        <f t="shared" si="303"/>
        <v>6835.5119420083438</v>
      </c>
      <c r="Y274" s="64">
        <f t="shared" si="303"/>
        <v>25865.548162573465</v>
      </c>
      <c r="Z274" s="64">
        <f t="shared" si="303"/>
        <v>20343.043871707436</v>
      </c>
      <c r="AA274" s="64">
        <f t="shared" si="303"/>
        <v>0</v>
      </c>
      <c r="AB274" s="64">
        <f t="shared" si="303"/>
        <v>0</v>
      </c>
      <c r="AC274" s="64">
        <f t="shared" si="303"/>
        <v>0</v>
      </c>
      <c r="AD274" s="64">
        <f t="shared" si="303"/>
        <v>0</v>
      </c>
      <c r="AE274" s="64">
        <f t="shared" si="303"/>
        <v>0</v>
      </c>
      <c r="AF274" s="64">
        <f t="shared" si="303"/>
        <v>0</v>
      </c>
      <c r="AG274" s="64">
        <f t="shared" si="303"/>
        <v>0</v>
      </c>
      <c r="AH274" s="64">
        <f t="shared" si="303"/>
        <v>0</v>
      </c>
      <c r="AI274" s="64">
        <f t="shared" si="303"/>
        <v>0</v>
      </c>
      <c r="AJ274" s="64">
        <f t="shared" si="303"/>
        <v>0</v>
      </c>
      <c r="AK274" s="64">
        <f t="shared" si="303"/>
        <v>0</v>
      </c>
      <c r="AL274" s="64">
        <f t="shared" si="303"/>
        <v>0</v>
      </c>
      <c r="AM274" s="64">
        <f t="shared" si="303"/>
        <v>0</v>
      </c>
      <c r="AN274" s="64">
        <f t="shared" ref="AN274:BS274" si="304">AN$271*$E274</f>
        <v>0</v>
      </c>
      <c r="AO274" s="64">
        <f t="shared" si="304"/>
        <v>0</v>
      </c>
      <c r="AP274" s="64">
        <f t="shared" si="304"/>
        <v>0</v>
      </c>
      <c r="AQ274" s="64">
        <f t="shared" si="304"/>
        <v>0</v>
      </c>
      <c r="AR274" s="64">
        <f t="shared" si="304"/>
        <v>0</v>
      </c>
      <c r="AS274" s="64">
        <f t="shared" si="304"/>
        <v>0</v>
      </c>
      <c r="AT274" s="64">
        <f t="shared" si="304"/>
        <v>0</v>
      </c>
      <c r="AU274" s="64">
        <f t="shared" si="304"/>
        <v>0</v>
      </c>
      <c r="AV274" s="64">
        <f t="shared" si="304"/>
        <v>0</v>
      </c>
      <c r="AW274" s="64">
        <f t="shared" si="304"/>
        <v>0</v>
      </c>
      <c r="AX274" s="64">
        <f t="shared" si="304"/>
        <v>0</v>
      </c>
      <c r="AY274" s="64">
        <f t="shared" si="304"/>
        <v>0</v>
      </c>
      <c r="AZ274" s="64">
        <f t="shared" si="304"/>
        <v>0</v>
      </c>
      <c r="BA274" s="64">
        <f t="shared" si="304"/>
        <v>0</v>
      </c>
      <c r="BB274" s="64">
        <f t="shared" si="304"/>
        <v>0</v>
      </c>
      <c r="BC274" s="64">
        <f t="shared" si="304"/>
        <v>0</v>
      </c>
      <c r="BD274" s="64">
        <f t="shared" si="304"/>
        <v>0</v>
      </c>
      <c r="BE274" s="64">
        <f t="shared" si="304"/>
        <v>0</v>
      </c>
      <c r="BF274" s="64">
        <f t="shared" si="304"/>
        <v>0</v>
      </c>
      <c r="BG274" s="64">
        <f t="shared" si="304"/>
        <v>0</v>
      </c>
      <c r="BH274" s="64">
        <f t="shared" si="304"/>
        <v>0</v>
      </c>
      <c r="BI274" s="64">
        <f t="shared" si="304"/>
        <v>0</v>
      </c>
      <c r="BJ274" s="64">
        <f t="shared" si="304"/>
        <v>0</v>
      </c>
      <c r="BK274" s="64">
        <f t="shared" si="304"/>
        <v>0</v>
      </c>
      <c r="BL274" s="64">
        <f t="shared" si="304"/>
        <v>0</v>
      </c>
      <c r="BM274" s="64">
        <f t="shared" si="304"/>
        <v>0</v>
      </c>
      <c r="BN274" s="64">
        <f t="shared" si="304"/>
        <v>0</v>
      </c>
      <c r="BO274" s="64">
        <f t="shared" si="304"/>
        <v>0</v>
      </c>
      <c r="BP274" s="64">
        <f t="shared" si="304"/>
        <v>0</v>
      </c>
      <c r="BQ274" s="64">
        <f t="shared" si="304"/>
        <v>0</v>
      </c>
      <c r="BR274" s="64">
        <f t="shared" si="304"/>
        <v>0</v>
      </c>
      <c r="BS274" s="64">
        <f t="shared" si="304"/>
        <v>0</v>
      </c>
      <c r="BT274" s="64">
        <f t="shared" ref="BT274:CY274" si="305">BT$271*$E274</f>
        <v>0</v>
      </c>
      <c r="BU274" s="64">
        <f t="shared" si="305"/>
        <v>0</v>
      </c>
      <c r="BV274" s="64">
        <f t="shared" si="305"/>
        <v>0</v>
      </c>
      <c r="BW274" s="64">
        <f t="shared" si="305"/>
        <v>0</v>
      </c>
      <c r="BX274" s="64">
        <f t="shared" si="305"/>
        <v>0</v>
      </c>
      <c r="BY274" s="64">
        <f t="shared" si="305"/>
        <v>0</v>
      </c>
      <c r="BZ274" s="64">
        <f t="shared" si="305"/>
        <v>0</v>
      </c>
      <c r="CA274" s="64">
        <f t="shared" si="305"/>
        <v>0</v>
      </c>
      <c r="CB274" s="64">
        <f t="shared" si="305"/>
        <v>0</v>
      </c>
      <c r="CC274" s="64">
        <f t="shared" si="305"/>
        <v>0</v>
      </c>
      <c r="CD274" s="64">
        <f t="shared" si="305"/>
        <v>0</v>
      </c>
      <c r="CE274" s="64">
        <f t="shared" si="305"/>
        <v>0</v>
      </c>
      <c r="CF274" s="64">
        <f t="shared" si="305"/>
        <v>0</v>
      </c>
      <c r="CG274" s="64">
        <f t="shared" si="305"/>
        <v>0</v>
      </c>
      <c r="CH274" s="64">
        <f t="shared" si="305"/>
        <v>0</v>
      </c>
      <c r="CI274" s="64">
        <f t="shared" si="305"/>
        <v>0</v>
      </c>
      <c r="CJ274" s="64">
        <f t="shared" si="305"/>
        <v>0</v>
      </c>
      <c r="CK274" s="64">
        <f t="shared" si="305"/>
        <v>0</v>
      </c>
      <c r="CL274" s="64">
        <f t="shared" si="305"/>
        <v>0</v>
      </c>
      <c r="CM274" s="64">
        <f t="shared" si="305"/>
        <v>0</v>
      </c>
      <c r="CN274" s="64">
        <f t="shared" si="305"/>
        <v>0</v>
      </c>
      <c r="CO274" s="64">
        <f t="shared" si="305"/>
        <v>0</v>
      </c>
      <c r="CP274" s="64">
        <f t="shared" si="305"/>
        <v>0</v>
      </c>
      <c r="CQ274" s="64">
        <f t="shared" si="305"/>
        <v>0</v>
      </c>
      <c r="CR274" s="64">
        <f t="shared" si="305"/>
        <v>0</v>
      </c>
      <c r="CS274" s="64">
        <f t="shared" si="305"/>
        <v>0</v>
      </c>
      <c r="CT274" s="64">
        <f t="shared" si="305"/>
        <v>0</v>
      </c>
      <c r="CU274" s="64">
        <f t="shared" si="305"/>
        <v>0</v>
      </c>
      <c r="CV274" s="64">
        <f t="shared" si="305"/>
        <v>0</v>
      </c>
      <c r="CW274" s="64">
        <f t="shared" si="305"/>
        <v>0</v>
      </c>
      <c r="CX274" s="64">
        <f t="shared" si="305"/>
        <v>0</v>
      </c>
      <c r="CY274" s="64">
        <f t="shared" si="305"/>
        <v>0</v>
      </c>
      <c r="CZ274" s="64">
        <f t="shared" ref="CZ274:DS274" si="306">CZ$271*$E274</f>
        <v>0</v>
      </c>
      <c r="DA274" s="64">
        <f t="shared" si="306"/>
        <v>0</v>
      </c>
      <c r="DB274" s="64">
        <f t="shared" si="306"/>
        <v>0</v>
      </c>
      <c r="DC274" s="64">
        <f t="shared" si="306"/>
        <v>0</v>
      </c>
      <c r="DD274" s="64">
        <f t="shared" si="306"/>
        <v>0</v>
      </c>
      <c r="DE274" s="64">
        <f t="shared" si="306"/>
        <v>0</v>
      </c>
      <c r="DF274" s="64">
        <f t="shared" si="306"/>
        <v>0</v>
      </c>
      <c r="DG274" s="64">
        <f t="shared" si="306"/>
        <v>0</v>
      </c>
      <c r="DH274" s="64">
        <f t="shared" si="306"/>
        <v>0</v>
      </c>
      <c r="DI274" s="64">
        <f t="shared" si="306"/>
        <v>0</v>
      </c>
      <c r="DJ274" s="64">
        <f t="shared" si="306"/>
        <v>0</v>
      </c>
      <c r="DK274" s="64">
        <f t="shared" si="306"/>
        <v>0</v>
      </c>
      <c r="DL274" s="64">
        <f t="shared" si="306"/>
        <v>0</v>
      </c>
      <c r="DM274" s="64">
        <f t="shared" si="306"/>
        <v>0</v>
      </c>
      <c r="DN274" s="64">
        <f t="shared" si="306"/>
        <v>0</v>
      </c>
      <c r="DO274" s="64">
        <f t="shared" si="306"/>
        <v>0</v>
      </c>
      <c r="DP274" s="64">
        <f t="shared" si="306"/>
        <v>0</v>
      </c>
      <c r="DQ274" s="64">
        <f t="shared" si="306"/>
        <v>0</v>
      </c>
      <c r="DR274" s="64">
        <f t="shared" si="306"/>
        <v>0</v>
      </c>
      <c r="DS274" s="64">
        <f t="shared" si="306"/>
        <v>0</v>
      </c>
    </row>
    <row r="275" spans="1:123" x14ac:dyDescent="0.3">
      <c r="D275" s="12" t="s">
        <v>74</v>
      </c>
      <c r="E275" s="65">
        <f>Inputs!H142</f>
        <v>0.30000000000000004</v>
      </c>
      <c r="F275" s="51" t="str">
        <f>F274</f>
        <v>INR Mn</v>
      </c>
      <c r="G275" s="60">
        <f>SUM(H275:DS275)</f>
        <v>45466.37483681937</v>
      </c>
      <c r="H275" s="78">
        <f t="shared" ref="H275:AM275" si="307">H$271*$E275</f>
        <v>585.90102360071535</v>
      </c>
      <c r="I275" s="78">
        <f t="shared" si="307"/>
        <v>2217.0469853634404</v>
      </c>
      <c r="J275" s="78">
        <f t="shared" si="307"/>
        <v>1743.6894747177807</v>
      </c>
      <c r="K275" s="64">
        <f t="shared" si="307"/>
        <v>0</v>
      </c>
      <c r="L275" s="64">
        <f t="shared" si="307"/>
        <v>585.90102360071535</v>
      </c>
      <c r="M275" s="64">
        <f t="shared" si="307"/>
        <v>2217.0469853634404</v>
      </c>
      <c r="N275" s="64">
        <f t="shared" si="307"/>
        <v>1743.6894747177807</v>
      </c>
      <c r="O275" s="64">
        <f t="shared" si="307"/>
        <v>0</v>
      </c>
      <c r="P275" s="64">
        <f t="shared" si="307"/>
        <v>585.90102360071535</v>
      </c>
      <c r="Q275" s="64">
        <f t="shared" si="307"/>
        <v>2217.0469853634404</v>
      </c>
      <c r="R275" s="64">
        <f t="shared" si="307"/>
        <v>1743.6894747177807</v>
      </c>
      <c r="S275" s="64">
        <f t="shared" si="307"/>
        <v>0</v>
      </c>
      <c r="T275" s="64">
        <f t="shared" si="307"/>
        <v>1171.8020472014307</v>
      </c>
      <c r="U275" s="64">
        <f t="shared" si="307"/>
        <v>4434.0939707268808</v>
      </c>
      <c r="V275" s="64">
        <f t="shared" si="307"/>
        <v>3487.3789494355615</v>
      </c>
      <c r="W275" s="64">
        <f t="shared" si="307"/>
        <v>0</v>
      </c>
      <c r="X275" s="64">
        <f t="shared" si="307"/>
        <v>2929.5051180035766</v>
      </c>
      <c r="Y275" s="64">
        <f t="shared" si="307"/>
        <v>11085.234926817202</v>
      </c>
      <c r="Z275" s="64">
        <f t="shared" si="307"/>
        <v>8718.4473735889042</v>
      </c>
      <c r="AA275" s="64">
        <f t="shared" si="307"/>
        <v>0</v>
      </c>
      <c r="AB275" s="64">
        <f t="shared" si="307"/>
        <v>0</v>
      </c>
      <c r="AC275" s="64">
        <f t="shared" si="307"/>
        <v>0</v>
      </c>
      <c r="AD275" s="64">
        <f t="shared" si="307"/>
        <v>0</v>
      </c>
      <c r="AE275" s="64">
        <f t="shared" si="307"/>
        <v>0</v>
      </c>
      <c r="AF275" s="64">
        <f t="shared" si="307"/>
        <v>0</v>
      </c>
      <c r="AG275" s="64">
        <f t="shared" si="307"/>
        <v>0</v>
      </c>
      <c r="AH275" s="64">
        <f t="shared" si="307"/>
        <v>0</v>
      </c>
      <c r="AI275" s="64">
        <f t="shared" si="307"/>
        <v>0</v>
      </c>
      <c r="AJ275" s="64">
        <f t="shared" si="307"/>
        <v>0</v>
      </c>
      <c r="AK275" s="64">
        <f t="shared" si="307"/>
        <v>0</v>
      </c>
      <c r="AL275" s="64">
        <f t="shared" si="307"/>
        <v>0</v>
      </c>
      <c r="AM275" s="64">
        <f t="shared" si="307"/>
        <v>0</v>
      </c>
      <c r="AN275" s="64">
        <f t="shared" ref="AN275:BS275" si="308">AN$271*$E275</f>
        <v>0</v>
      </c>
      <c r="AO275" s="64">
        <f t="shared" si="308"/>
        <v>0</v>
      </c>
      <c r="AP275" s="64">
        <f t="shared" si="308"/>
        <v>0</v>
      </c>
      <c r="AQ275" s="64">
        <f t="shared" si="308"/>
        <v>0</v>
      </c>
      <c r="AR275" s="64">
        <f t="shared" si="308"/>
        <v>0</v>
      </c>
      <c r="AS275" s="64">
        <f t="shared" si="308"/>
        <v>0</v>
      </c>
      <c r="AT275" s="64">
        <f t="shared" si="308"/>
        <v>0</v>
      </c>
      <c r="AU275" s="64">
        <f t="shared" si="308"/>
        <v>0</v>
      </c>
      <c r="AV275" s="64">
        <f t="shared" si="308"/>
        <v>0</v>
      </c>
      <c r="AW275" s="64">
        <f t="shared" si="308"/>
        <v>0</v>
      </c>
      <c r="AX275" s="64">
        <f t="shared" si="308"/>
        <v>0</v>
      </c>
      <c r="AY275" s="64">
        <f t="shared" si="308"/>
        <v>0</v>
      </c>
      <c r="AZ275" s="64">
        <f t="shared" si="308"/>
        <v>0</v>
      </c>
      <c r="BA275" s="64">
        <f t="shared" si="308"/>
        <v>0</v>
      </c>
      <c r="BB275" s="64">
        <f t="shared" si="308"/>
        <v>0</v>
      </c>
      <c r="BC275" s="64">
        <f t="shared" si="308"/>
        <v>0</v>
      </c>
      <c r="BD275" s="64">
        <f t="shared" si="308"/>
        <v>0</v>
      </c>
      <c r="BE275" s="64">
        <f t="shared" si="308"/>
        <v>0</v>
      </c>
      <c r="BF275" s="64">
        <f t="shared" si="308"/>
        <v>0</v>
      </c>
      <c r="BG275" s="64">
        <f t="shared" si="308"/>
        <v>0</v>
      </c>
      <c r="BH275" s="64">
        <f t="shared" si="308"/>
        <v>0</v>
      </c>
      <c r="BI275" s="64">
        <f t="shared" si="308"/>
        <v>0</v>
      </c>
      <c r="BJ275" s="64">
        <f t="shared" si="308"/>
        <v>0</v>
      </c>
      <c r="BK275" s="64">
        <f t="shared" si="308"/>
        <v>0</v>
      </c>
      <c r="BL275" s="64">
        <f t="shared" si="308"/>
        <v>0</v>
      </c>
      <c r="BM275" s="64">
        <f t="shared" si="308"/>
        <v>0</v>
      </c>
      <c r="BN275" s="64">
        <f t="shared" si="308"/>
        <v>0</v>
      </c>
      <c r="BO275" s="64">
        <f t="shared" si="308"/>
        <v>0</v>
      </c>
      <c r="BP275" s="64">
        <f t="shared" si="308"/>
        <v>0</v>
      </c>
      <c r="BQ275" s="64">
        <f t="shared" si="308"/>
        <v>0</v>
      </c>
      <c r="BR275" s="64">
        <f t="shared" si="308"/>
        <v>0</v>
      </c>
      <c r="BS275" s="64">
        <f t="shared" si="308"/>
        <v>0</v>
      </c>
      <c r="BT275" s="64">
        <f t="shared" ref="BT275:CY275" si="309">BT$271*$E275</f>
        <v>0</v>
      </c>
      <c r="BU275" s="64">
        <f t="shared" si="309"/>
        <v>0</v>
      </c>
      <c r="BV275" s="64">
        <f t="shared" si="309"/>
        <v>0</v>
      </c>
      <c r="BW275" s="64">
        <f t="shared" si="309"/>
        <v>0</v>
      </c>
      <c r="BX275" s="64">
        <f t="shared" si="309"/>
        <v>0</v>
      </c>
      <c r="BY275" s="64">
        <f t="shared" si="309"/>
        <v>0</v>
      </c>
      <c r="BZ275" s="64">
        <f t="shared" si="309"/>
        <v>0</v>
      </c>
      <c r="CA275" s="64">
        <f t="shared" si="309"/>
        <v>0</v>
      </c>
      <c r="CB275" s="64">
        <f t="shared" si="309"/>
        <v>0</v>
      </c>
      <c r="CC275" s="64">
        <f t="shared" si="309"/>
        <v>0</v>
      </c>
      <c r="CD275" s="64">
        <f t="shared" si="309"/>
        <v>0</v>
      </c>
      <c r="CE275" s="64">
        <f t="shared" si="309"/>
        <v>0</v>
      </c>
      <c r="CF275" s="64">
        <f t="shared" si="309"/>
        <v>0</v>
      </c>
      <c r="CG275" s="64">
        <f t="shared" si="309"/>
        <v>0</v>
      </c>
      <c r="CH275" s="64">
        <f t="shared" si="309"/>
        <v>0</v>
      </c>
      <c r="CI275" s="64">
        <f t="shared" si="309"/>
        <v>0</v>
      </c>
      <c r="CJ275" s="64">
        <f t="shared" si="309"/>
        <v>0</v>
      </c>
      <c r="CK275" s="64">
        <f t="shared" si="309"/>
        <v>0</v>
      </c>
      <c r="CL275" s="64">
        <f t="shared" si="309"/>
        <v>0</v>
      </c>
      <c r="CM275" s="64">
        <f t="shared" si="309"/>
        <v>0</v>
      </c>
      <c r="CN275" s="64">
        <f t="shared" si="309"/>
        <v>0</v>
      </c>
      <c r="CO275" s="64">
        <f t="shared" si="309"/>
        <v>0</v>
      </c>
      <c r="CP275" s="64">
        <f t="shared" si="309"/>
        <v>0</v>
      </c>
      <c r="CQ275" s="64">
        <f t="shared" si="309"/>
        <v>0</v>
      </c>
      <c r="CR275" s="64">
        <f t="shared" si="309"/>
        <v>0</v>
      </c>
      <c r="CS275" s="64">
        <f t="shared" si="309"/>
        <v>0</v>
      </c>
      <c r="CT275" s="64">
        <f t="shared" si="309"/>
        <v>0</v>
      </c>
      <c r="CU275" s="64">
        <f t="shared" si="309"/>
        <v>0</v>
      </c>
      <c r="CV275" s="64">
        <f t="shared" si="309"/>
        <v>0</v>
      </c>
      <c r="CW275" s="64">
        <f t="shared" si="309"/>
        <v>0</v>
      </c>
      <c r="CX275" s="64">
        <f t="shared" si="309"/>
        <v>0</v>
      </c>
      <c r="CY275" s="64">
        <f t="shared" si="309"/>
        <v>0</v>
      </c>
      <c r="CZ275" s="64">
        <f t="shared" ref="CZ275:DS275" si="310">CZ$271*$E275</f>
        <v>0</v>
      </c>
      <c r="DA275" s="64">
        <f t="shared" si="310"/>
        <v>0</v>
      </c>
      <c r="DB275" s="64">
        <f t="shared" si="310"/>
        <v>0</v>
      </c>
      <c r="DC275" s="64">
        <f t="shared" si="310"/>
        <v>0</v>
      </c>
      <c r="DD275" s="64">
        <f t="shared" si="310"/>
        <v>0</v>
      </c>
      <c r="DE275" s="64">
        <f t="shared" si="310"/>
        <v>0</v>
      </c>
      <c r="DF275" s="64">
        <f t="shared" si="310"/>
        <v>0</v>
      </c>
      <c r="DG275" s="64">
        <f t="shared" si="310"/>
        <v>0</v>
      </c>
      <c r="DH275" s="64">
        <f t="shared" si="310"/>
        <v>0</v>
      </c>
      <c r="DI275" s="64">
        <f t="shared" si="310"/>
        <v>0</v>
      </c>
      <c r="DJ275" s="64">
        <f t="shared" si="310"/>
        <v>0</v>
      </c>
      <c r="DK275" s="64">
        <f t="shared" si="310"/>
        <v>0</v>
      </c>
      <c r="DL275" s="64">
        <f t="shared" si="310"/>
        <v>0</v>
      </c>
      <c r="DM275" s="64">
        <f t="shared" si="310"/>
        <v>0</v>
      </c>
      <c r="DN275" s="64">
        <f t="shared" si="310"/>
        <v>0</v>
      </c>
      <c r="DO275" s="64">
        <f t="shared" si="310"/>
        <v>0</v>
      </c>
      <c r="DP275" s="64">
        <f t="shared" si="310"/>
        <v>0</v>
      </c>
      <c r="DQ275" s="64">
        <f t="shared" si="310"/>
        <v>0</v>
      </c>
      <c r="DR275" s="64">
        <f t="shared" si="310"/>
        <v>0</v>
      </c>
      <c r="DS275" s="64">
        <f t="shared" si="310"/>
        <v>0</v>
      </c>
    </row>
    <row r="276" spans="1:123" x14ac:dyDescent="0.3"/>
    <row r="277" spans="1:123" x14ac:dyDescent="0.3">
      <c r="B277" s="6" t="s">
        <v>74</v>
      </c>
    </row>
    <row r="278" spans="1:123" x14ac:dyDescent="0.3">
      <c r="D278" s="12" t="s">
        <v>114</v>
      </c>
      <c r="F278" s="51" t="str">
        <f>F275</f>
        <v>INR Mn</v>
      </c>
      <c r="H278" s="64">
        <f t="shared" ref="H278:AM278" si="311">G280</f>
        <v>0</v>
      </c>
      <c r="I278" s="64">
        <f t="shared" si="311"/>
        <v>585.90102360071535</v>
      </c>
      <c r="J278" s="64">
        <f t="shared" si="311"/>
        <v>2802.9480089641556</v>
      </c>
      <c r="K278" s="64">
        <f t="shared" si="311"/>
        <v>4546.6374836819359</v>
      </c>
      <c r="L278" s="64">
        <f t="shared" si="311"/>
        <v>4759.1557662199148</v>
      </c>
      <c r="M278" s="64">
        <f t="shared" si="311"/>
        <v>5394.2925577085098</v>
      </c>
      <c r="N278" s="64">
        <f t="shared" si="311"/>
        <v>7641.5671692768965</v>
      </c>
      <c r="O278" s="64">
        <f t="shared" si="311"/>
        <v>9405.9118978269125</v>
      </c>
      <c r="P278" s="64">
        <f t="shared" si="311"/>
        <v>9667.9964584925474</v>
      </c>
      <c r="Q278" s="64">
        <f t="shared" si="311"/>
        <v>10318.102253797395</v>
      </c>
      <c r="R278" s="64">
        <f t="shared" si="311"/>
        <v>12572.130391209161</v>
      </c>
      <c r="S278" s="64">
        <f t="shared" si="311"/>
        <v>14341.946722312519</v>
      </c>
      <c r="T278" s="64">
        <f t="shared" si="311"/>
        <v>14636.526335411576</v>
      </c>
      <c r="U278" s="64">
        <f t="shared" si="311"/>
        <v>15878.875842748152</v>
      </c>
      <c r="V278" s="64">
        <f t="shared" si="311"/>
        <v>20350.613436461677</v>
      </c>
      <c r="W278" s="64">
        <f t="shared" si="311"/>
        <v>23865.706298950521</v>
      </c>
      <c r="X278" s="64">
        <f t="shared" si="311"/>
        <v>24365.293999132969</v>
      </c>
      <c r="Y278" s="64">
        <f t="shared" si="311"/>
        <v>27425.992738549357</v>
      </c>
      <c r="Z278" s="64">
        <f t="shared" si="311"/>
        <v>38577.622350525606</v>
      </c>
      <c r="AA278" s="64">
        <f t="shared" si="311"/>
        <v>47344.630924860649</v>
      </c>
      <c r="AB278" s="64">
        <f t="shared" si="311"/>
        <v>48559.226835602865</v>
      </c>
      <c r="AC278" s="64">
        <f t="shared" si="311"/>
        <v>48840.685081316937</v>
      </c>
      <c r="AD278" s="64">
        <f t="shared" si="311"/>
        <v>48998.103651608573</v>
      </c>
      <c r="AE278" s="64">
        <f t="shared" si="311"/>
        <v>49111.075148987286</v>
      </c>
      <c r="AF278" s="64">
        <f t="shared" si="311"/>
        <v>49449.514095611761</v>
      </c>
      <c r="AG278" s="64">
        <f t="shared" si="311"/>
        <v>49532.253889383726</v>
      </c>
      <c r="AH278" s="64">
        <f t="shared" si="311"/>
        <v>49553.377757748181</v>
      </c>
      <c r="AI278" s="64">
        <f t="shared" si="311"/>
        <v>49578.264891542094</v>
      </c>
      <c r="AJ278" s="64">
        <f t="shared" si="311"/>
        <v>49784.701998809658</v>
      </c>
      <c r="AK278" s="64">
        <f t="shared" si="311"/>
        <v>49809.321189513183</v>
      </c>
      <c r="AL278" s="64">
        <f t="shared" si="311"/>
        <v>49789.977886370187</v>
      </c>
      <c r="AM278" s="64">
        <f t="shared" si="311"/>
        <v>49788.912792704083</v>
      </c>
      <c r="AN278" s="64">
        <f t="shared" ref="AN278:BS278" si="312">AM280</f>
        <v>49833.238555692194</v>
      </c>
      <c r="AO278" s="64">
        <f t="shared" si="312"/>
        <v>49850.787305230537</v>
      </c>
      <c r="AP278" s="64">
        <f t="shared" si="312"/>
        <v>49814.575353142376</v>
      </c>
      <c r="AQ278" s="64">
        <f t="shared" si="312"/>
        <v>49802.508966685949</v>
      </c>
      <c r="AR278" s="64">
        <f t="shared" si="312"/>
        <v>49885.823514067582</v>
      </c>
      <c r="AS278" s="64">
        <f t="shared" si="312"/>
        <v>49868.577133639286</v>
      </c>
      <c r="AT278" s="64">
        <f t="shared" si="312"/>
        <v>49821.286110800254</v>
      </c>
      <c r="AU278" s="64">
        <f t="shared" si="312"/>
        <v>49801.994243419344</v>
      </c>
      <c r="AV278" s="64">
        <f t="shared" si="312"/>
        <v>49872.980365223179</v>
      </c>
      <c r="AW278" s="64">
        <f t="shared" si="312"/>
        <v>49847.746486049567</v>
      </c>
      <c r="AX278" s="64">
        <f t="shared" si="312"/>
        <v>49795.472644980873</v>
      </c>
      <c r="AY278" s="64">
        <f t="shared" si="312"/>
        <v>49772.931113537139</v>
      </c>
      <c r="AZ278" s="64">
        <f t="shared" si="312"/>
        <v>49853.604945301711</v>
      </c>
      <c r="BA278" s="64">
        <f t="shared" si="312"/>
        <v>49834.971483903544</v>
      </c>
      <c r="BB278" s="64">
        <f t="shared" si="312"/>
        <v>49787.141121842164</v>
      </c>
      <c r="BC278" s="64">
        <f t="shared" si="312"/>
        <v>49767.497511490154</v>
      </c>
      <c r="BD278" s="64">
        <f t="shared" si="312"/>
        <v>49801.810897748946</v>
      </c>
      <c r="BE278" s="64">
        <f t="shared" si="312"/>
        <v>49812.758080213003</v>
      </c>
      <c r="BF278" s="64">
        <f t="shared" si="312"/>
        <v>49772.654119435283</v>
      </c>
      <c r="BG278" s="64">
        <f t="shared" si="312"/>
        <v>49758.049466442186</v>
      </c>
      <c r="BH278" s="64">
        <f t="shared" si="312"/>
        <v>49843.683847238404</v>
      </c>
      <c r="BI278" s="64">
        <f t="shared" si="312"/>
        <v>49828.4301005651</v>
      </c>
      <c r="BJ278" s="64">
        <f t="shared" si="312"/>
        <v>49782.875002273613</v>
      </c>
      <c r="BK278" s="64">
        <f t="shared" si="312"/>
        <v>49764.715259597622</v>
      </c>
      <c r="BL278" s="64">
        <f t="shared" si="312"/>
        <v>49848.127709342029</v>
      </c>
      <c r="BM278" s="64">
        <f t="shared" si="312"/>
        <v>49831.360119534525</v>
      </c>
      <c r="BN278" s="64">
        <f t="shared" si="312"/>
        <v>49784.785884210192</v>
      </c>
      <c r="BO278" s="64">
        <f t="shared" si="312"/>
        <v>49765.961486947563</v>
      </c>
      <c r="BP278" s="64">
        <f t="shared" si="312"/>
        <v>49848.958527575327</v>
      </c>
      <c r="BQ278" s="64">
        <f t="shared" si="312"/>
        <v>49831.907911776259</v>
      </c>
      <c r="BR278" s="64">
        <f t="shared" si="312"/>
        <v>49785.143140020024</v>
      </c>
      <c r="BS278" s="64">
        <f t="shared" si="312"/>
        <v>49766.194479867023</v>
      </c>
      <c r="BT278" s="64">
        <f t="shared" ref="BT278:CY278" si="313">BS280</f>
        <v>49800.951756019414</v>
      </c>
      <c r="BU278" s="64">
        <f t="shared" si="313"/>
        <v>49812.191613138595</v>
      </c>
      <c r="BV278" s="64">
        <f t="shared" si="313"/>
        <v>49772.284684386766</v>
      </c>
      <c r="BW278" s="64">
        <f t="shared" si="313"/>
        <v>49757.808530540984</v>
      </c>
      <c r="BX278" s="64">
        <f t="shared" si="313"/>
        <v>49843.523223304277</v>
      </c>
      <c r="BY278" s="64">
        <f t="shared" si="313"/>
        <v>49828.324194674475</v>
      </c>
      <c r="BZ278" s="64">
        <f t="shared" si="313"/>
        <v>49782.805933214513</v>
      </c>
      <c r="CA278" s="64">
        <f t="shared" si="313"/>
        <v>49764.670214559083</v>
      </c>
      <c r="CB278" s="64">
        <f t="shared" si="313"/>
        <v>49848.097679316343</v>
      </c>
      <c r="CC278" s="64">
        <f t="shared" si="313"/>
        <v>49831.340319517592</v>
      </c>
      <c r="CD278" s="64">
        <f t="shared" si="313"/>
        <v>49784.772971155675</v>
      </c>
      <c r="CE278" s="64">
        <f t="shared" si="313"/>
        <v>49765.953065390277</v>
      </c>
      <c r="CF278" s="64">
        <f t="shared" si="313"/>
        <v>49848.952913203808</v>
      </c>
      <c r="CG278" s="64">
        <f t="shared" si="313"/>
        <v>49831.904209992848</v>
      </c>
      <c r="CH278" s="64">
        <f t="shared" si="313"/>
        <v>49785.140725813457</v>
      </c>
      <c r="CI278" s="64">
        <f t="shared" si="313"/>
        <v>49766.19290538448</v>
      </c>
      <c r="CJ278" s="64">
        <f t="shared" si="313"/>
        <v>49800.950717899061</v>
      </c>
      <c r="CK278" s="64">
        <f t="shared" si="313"/>
        <v>49812.190928663636</v>
      </c>
      <c r="CL278" s="64">
        <f t="shared" si="313"/>
        <v>49772.284237990054</v>
      </c>
      <c r="CM278" s="64">
        <f t="shared" si="313"/>
        <v>49757.808239412698</v>
      </c>
      <c r="CN278" s="64">
        <f t="shared" si="313"/>
        <v>49843.523029218755</v>
      </c>
      <c r="CO278" s="64">
        <f t="shared" si="313"/>
        <v>49828.324066706002</v>
      </c>
      <c r="CP278" s="64">
        <f t="shared" si="313"/>
        <v>49782.805849756813</v>
      </c>
      <c r="CQ278" s="64">
        <f t="shared" si="313"/>
        <v>49764.670160130147</v>
      </c>
      <c r="CR278" s="64">
        <f t="shared" si="313"/>
        <v>49848.097643030385</v>
      </c>
      <c r="CS278" s="64">
        <f t="shared" si="313"/>
        <v>49831.340295592789</v>
      </c>
      <c r="CT278" s="64">
        <f t="shared" si="313"/>
        <v>49784.772955552544</v>
      </c>
      <c r="CU278" s="64">
        <f t="shared" si="313"/>
        <v>49765.953055214319</v>
      </c>
      <c r="CV278" s="64">
        <f t="shared" si="313"/>
        <v>49848.952906419836</v>
      </c>
      <c r="CW278" s="64">
        <f t="shared" si="313"/>
        <v>49831.904205519895</v>
      </c>
      <c r="CX278" s="64">
        <f t="shared" si="313"/>
        <v>49785.140722896307</v>
      </c>
      <c r="CY278" s="64">
        <f t="shared" si="313"/>
        <v>49766.192903481991</v>
      </c>
      <c r="CZ278" s="64">
        <f t="shared" ref="CZ278:DS278" si="314">CY280</f>
        <v>49800.950716644671</v>
      </c>
      <c r="DA278" s="64">
        <f t="shared" si="314"/>
        <v>49812.190927836571</v>
      </c>
      <c r="DB278" s="64">
        <f t="shared" si="314"/>
        <v>49772.284237450665</v>
      </c>
      <c r="DC278" s="64">
        <f t="shared" si="314"/>
        <v>49757.80823906092</v>
      </c>
      <c r="DD278" s="64">
        <f t="shared" si="314"/>
        <v>49843.523028984237</v>
      </c>
      <c r="DE278" s="64">
        <f t="shared" si="314"/>
        <v>49828.324066551366</v>
      </c>
      <c r="DF278" s="64">
        <f t="shared" si="314"/>
        <v>49782.805849655961</v>
      </c>
      <c r="DG278" s="64">
        <f t="shared" si="314"/>
        <v>49764.670160064372</v>
      </c>
      <c r="DH278" s="64">
        <f t="shared" si="314"/>
        <v>49848.097642986533</v>
      </c>
      <c r="DI278" s="64">
        <f t="shared" si="314"/>
        <v>49831.340295563874</v>
      </c>
      <c r="DJ278" s="64">
        <f t="shared" si="314"/>
        <v>49784.772955533685</v>
      </c>
      <c r="DK278" s="64">
        <f t="shared" si="314"/>
        <v>49765.953055202015</v>
      </c>
      <c r="DL278" s="64">
        <f t="shared" si="314"/>
        <v>49848.952906411629</v>
      </c>
      <c r="DM278" s="64">
        <f t="shared" si="314"/>
        <v>49831.904205514482</v>
      </c>
      <c r="DN278" s="64">
        <f t="shared" si="314"/>
        <v>49785.140722892778</v>
      </c>
      <c r="DO278" s="64">
        <f t="shared" si="314"/>
        <v>49766.192903479685</v>
      </c>
      <c r="DP278" s="64">
        <f t="shared" si="314"/>
        <v>49800.950716643143</v>
      </c>
      <c r="DQ278" s="64">
        <f t="shared" si="314"/>
        <v>49812.190927835552</v>
      </c>
      <c r="DR278" s="64">
        <f t="shared" si="314"/>
        <v>49772.284237449996</v>
      </c>
      <c r="DS278" s="64">
        <f t="shared" si="314"/>
        <v>49757.808239060483</v>
      </c>
    </row>
    <row r="279" spans="1:123" x14ac:dyDescent="0.3">
      <c r="D279" s="12" t="s">
        <v>257</v>
      </c>
      <c r="F279" s="51" t="str">
        <f>F278</f>
        <v>INR Mn</v>
      </c>
      <c r="G279" s="60"/>
      <c r="H279" s="64">
        <f t="shared" ref="H279:AM279" si="315">H275-H430</f>
        <v>585.90102360071535</v>
      </c>
      <c r="I279" s="64">
        <f t="shared" si="315"/>
        <v>2217.0469853634404</v>
      </c>
      <c r="J279" s="64">
        <f t="shared" si="315"/>
        <v>1743.6894747177807</v>
      </c>
      <c r="K279" s="64">
        <f t="shared" si="315"/>
        <v>212.51828253797919</v>
      </c>
      <c r="L279" s="64">
        <f t="shared" si="315"/>
        <v>635.13679148859478</v>
      </c>
      <c r="M279" s="64">
        <f t="shared" si="315"/>
        <v>2247.2746115683867</v>
      </c>
      <c r="N279" s="64">
        <f t="shared" si="315"/>
        <v>1764.344728550016</v>
      </c>
      <c r="O279" s="64">
        <f t="shared" si="315"/>
        <v>262.08456066563417</v>
      </c>
      <c r="P279" s="64">
        <f t="shared" si="315"/>
        <v>650.10579530484813</v>
      </c>
      <c r="Q279" s="64">
        <f t="shared" si="315"/>
        <v>2254.0281374117658</v>
      </c>
      <c r="R279" s="64">
        <f t="shared" si="315"/>
        <v>1769.8163311033579</v>
      </c>
      <c r="S279" s="64">
        <f t="shared" si="315"/>
        <v>294.57961309905608</v>
      </c>
      <c r="T279" s="64">
        <f t="shared" si="315"/>
        <v>1242.3495073365762</v>
      </c>
      <c r="U279" s="64">
        <f t="shared" si="315"/>
        <v>4471.7375937135248</v>
      </c>
      <c r="V279" s="64">
        <f t="shared" si="315"/>
        <v>3515.0928624888447</v>
      </c>
      <c r="W279" s="64">
        <f t="shared" si="315"/>
        <v>499.58770018244996</v>
      </c>
      <c r="X279" s="64">
        <f t="shared" si="315"/>
        <v>3060.6987394163866</v>
      </c>
      <c r="Y279" s="64">
        <f t="shared" si="315"/>
        <v>11151.629611976252</v>
      </c>
      <c r="Z279" s="64">
        <f t="shared" si="315"/>
        <v>8767.0085743350446</v>
      </c>
      <c r="AA279" s="64">
        <f t="shared" si="315"/>
        <v>1214.5959107422141</v>
      </c>
      <c r="AB279" s="64">
        <f t="shared" si="315"/>
        <v>281.45824571407201</v>
      </c>
      <c r="AC279" s="64">
        <f t="shared" si="315"/>
        <v>157.41857029164004</v>
      </c>
      <c r="AD279" s="64">
        <f t="shared" si="315"/>
        <v>112.97149737871283</v>
      </c>
      <c r="AE279" s="64">
        <f t="shared" si="315"/>
        <v>338.43894662447269</v>
      </c>
      <c r="AF279" s="64">
        <f t="shared" si="315"/>
        <v>82.739793771963022</v>
      </c>
      <c r="AG279" s="64">
        <f t="shared" si="315"/>
        <v>21.123868364455461</v>
      </c>
      <c r="AH279" s="64">
        <f t="shared" si="315"/>
        <v>24.887133793911563</v>
      </c>
      <c r="AI279" s="64">
        <f t="shared" si="315"/>
        <v>206.43710726756427</v>
      </c>
      <c r="AJ279" s="64">
        <f t="shared" si="315"/>
        <v>24.619190703525785</v>
      </c>
      <c r="AK279" s="64">
        <f t="shared" si="315"/>
        <v>-19.343303142993729</v>
      </c>
      <c r="AL279" s="64">
        <f t="shared" si="315"/>
        <v>-1.0650936661028028</v>
      </c>
      <c r="AM279" s="64">
        <f t="shared" si="315"/>
        <v>44.325762988115208</v>
      </c>
      <c r="AN279" s="64">
        <f t="shared" ref="AN279:BS279" si="316">AN275-AN430</f>
        <v>17.548749538340189</v>
      </c>
      <c r="AO279" s="64">
        <f t="shared" si="316"/>
        <v>-36.211952088161141</v>
      </c>
      <c r="AP279" s="64">
        <f t="shared" si="316"/>
        <v>-12.066386456430019</v>
      </c>
      <c r="AQ279" s="64">
        <f t="shared" si="316"/>
        <v>83.31454738163616</v>
      </c>
      <c r="AR279" s="64">
        <f t="shared" si="316"/>
        <v>-17.246380428296995</v>
      </c>
      <c r="AS279" s="64">
        <f t="shared" si="316"/>
        <v>-47.291022839030376</v>
      </c>
      <c r="AT279" s="64">
        <f t="shared" si="316"/>
        <v>-19.291867380910709</v>
      </c>
      <c r="AU279" s="64">
        <f t="shared" si="316"/>
        <v>70.986121803837278</v>
      </c>
      <c r="AV279" s="64">
        <f t="shared" si="316"/>
        <v>-25.233879173610401</v>
      </c>
      <c r="AW279" s="64">
        <f t="shared" si="316"/>
        <v>-52.273841068694765</v>
      </c>
      <c r="AX279" s="64">
        <f t="shared" si="316"/>
        <v>-22.541531443734542</v>
      </c>
      <c r="AY279" s="64">
        <f t="shared" si="316"/>
        <v>80.67383176457264</v>
      </c>
      <c r="AZ279" s="64">
        <f t="shared" si="316"/>
        <v>-18.633461398165149</v>
      </c>
      <c r="BA279" s="64">
        <f t="shared" si="316"/>
        <v>-47.830362061383084</v>
      </c>
      <c r="BB279" s="64">
        <f t="shared" si="316"/>
        <v>-19.643610352009659</v>
      </c>
      <c r="BC279" s="64">
        <f t="shared" si="316"/>
        <v>34.31338625879355</v>
      </c>
      <c r="BD279" s="64">
        <f t="shared" si="316"/>
        <v>10.947182464060189</v>
      </c>
      <c r="BE279" s="64">
        <f t="shared" si="316"/>
        <v>-40.103960777717703</v>
      </c>
      <c r="BF279" s="64">
        <f t="shared" si="316"/>
        <v>-14.604652993097353</v>
      </c>
      <c r="BG279" s="64">
        <f t="shared" si="316"/>
        <v>85.634380796219787</v>
      </c>
      <c r="BH279" s="64">
        <f t="shared" si="316"/>
        <v>-15.253746673305706</v>
      </c>
      <c r="BI279" s="64">
        <f t="shared" si="316"/>
        <v>-45.555098291489912</v>
      </c>
      <c r="BJ279" s="64">
        <f t="shared" si="316"/>
        <v>-18.159742675992881</v>
      </c>
      <c r="BK279" s="64">
        <f t="shared" si="316"/>
        <v>83.412449744409358</v>
      </c>
      <c r="BL279" s="64">
        <f t="shared" si="316"/>
        <v>-16.767589807506603</v>
      </c>
      <c r="BM279" s="64">
        <f t="shared" si="316"/>
        <v>-46.574235324333046</v>
      </c>
      <c r="BN279" s="64">
        <f t="shared" si="316"/>
        <v>-18.824397262628374</v>
      </c>
      <c r="BO279" s="64">
        <f t="shared" si="316"/>
        <v>82.997040627762729</v>
      </c>
      <c r="BP279" s="64">
        <f t="shared" si="316"/>
        <v>-17.050615799068375</v>
      </c>
      <c r="BQ279" s="64">
        <f t="shared" si="316"/>
        <v>-46.764771756239433</v>
      </c>
      <c r="BR279" s="64">
        <f t="shared" si="316"/>
        <v>-18.948660153003175</v>
      </c>
      <c r="BS279" s="64">
        <f t="shared" si="316"/>
        <v>34.757276152389025</v>
      </c>
      <c r="BT279" s="64">
        <f t="shared" ref="BT279:CY279" si="317">BT275-BT430</f>
        <v>11.23985711917892</v>
      </c>
      <c r="BU279" s="64">
        <f t="shared" si="317"/>
        <v>-39.906928751830996</v>
      </c>
      <c r="BV279" s="64">
        <f t="shared" si="317"/>
        <v>-14.476153845780573</v>
      </c>
      <c r="BW279" s="64">
        <f t="shared" si="317"/>
        <v>85.714692763293613</v>
      </c>
      <c r="BX279" s="64">
        <f t="shared" si="317"/>
        <v>-15.199028629804866</v>
      </c>
      <c r="BY279" s="64">
        <f t="shared" si="317"/>
        <v>-45.518261459962154</v>
      </c>
      <c r="BZ279" s="64">
        <f t="shared" si="317"/>
        <v>-18.135718655431173</v>
      </c>
      <c r="CA279" s="64">
        <f t="shared" si="317"/>
        <v>83.427464757260353</v>
      </c>
      <c r="CB279" s="64">
        <f t="shared" si="317"/>
        <v>-16.757359798749942</v>
      </c>
      <c r="CC279" s="64">
        <f t="shared" si="317"/>
        <v>-46.567348361916174</v>
      </c>
      <c r="CD279" s="64">
        <f t="shared" si="317"/>
        <v>-18.819905765401156</v>
      </c>
      <c r="CE279" s="64">
        <f t="shared" si="317"/>
        <v>82.999847813531005</v>
      </c>
      <c r="CF279" s="64">
        <f t="shared" si="317"/>
        <v>-17.048703210962685</v>
      </c>
      <c r="CG279" s="64">
        <f t="shared" si="317"/>
        <v>-46.763484179393686</v>
      </c>
      <c r="CH279" s="64">
        <f t="shared" si="317"/>
        <v>-18.947820428974136</v>
      </c>
      <c r="CI279" s="64">
        <f t="shared" si="317"/>
        <v>34.75781251457795</v>
      </c>
      <c r="CJ279" s="64">
        <f t="shared" si="317"/>
        <v>11.240210764579025</v>
      </c>
      <c r="CK279" s="64">
        <f t="shared" si="317"/>
        <v>-39.906690673581672</v>
      </c>
      <c r="CL279" s="64">
        <f t="shared" si="317"/>
        <v>-14.475998577356904</v>
      </c>
      <c r="CM279" s="64">
        <f t="shared" si="317"/>
        <v>85.714789806056828</v>
      </c>
      <c r="CN279" s="64">
        <f t="shared" si="317"/>
        <v>-15.198962512756248</v>
      </c>
      <c r="CO279" s="64">
        <f t="shared" si="317"/>
        <v>-45.518216949186858</v>
      </c>
      <c r="CP279" s="64">
        <f t="shared" si="317"/>
        <v>-18.135689626663158</v>
      </c>
      <c r="CQ279" s="64">
        <f t="shared" si="317"/>
        <v>83.427482900242154</v>
      </c>
      <c r="CR279" s="64">
        <f t="shared" si="317"/>
        <v>-16.757347437599947</v>
      </c>
      <c r="CS279" s="64">
        <f t="shared" si="317"/>
        <v>-46.567340040244773</v>
      </c>
      <c r="CT279" s="64">
        <f t="shared" si="317"/>
        <v>-18.819900338223693</v>
      </c>
      <c r="CU279" s="64">
        <f t="shared" si="317"/>
        <v>82.999851205515625</v>
      </c>
      <c r="CV279" s="64">
        <f t="shared" si="317"/>
        <v>-17.048700899939128</v>
      </c>
      <c r="CW279" s="64">
        <f t="shared" si="317"/>
        <v>-46.763482623586128</v>
      </c>
      <c r="CX279" s="64">
        <f t="shared" si="317"/>
        <v>-18.947819414316452</v>
      </c>
      <c r="CY279" s="64">
        <f t="shared" si="317"/>
        <v>34.75781316267728</v>
      </c>
      <c r="CZ279" s="64">
        <f t="shared" ref="CZ279:DS279" si="318">CZ275-CZ430</f>
        <v>11.240211191896698</v>
      </c>
      <c r="DA279" s="64">
        <f t="shared" si="318"/>
        <v>-39.906690385907041</v>
      </c>
      <c r="DB279" s="64">
        <f t="shared" si="318"/>
        <v>-14.475998389742836</v>
      </c>
      <c r="DC279" s="64">
        <f t="shared" si="318"/>
        <v>85.714789923317269</v>
      </c>
      <c r="DD279" s="64">
        <f t="shared" si="318"/>
        <v>-15.198962432867257</v>
      </c>
      <c r="DE279" s="64">
        <f t="shared" si="318"/>
        <v>-45.518216895402844</v>
      </c>
      <c r="DF279" s="64">
        <f t="shared" si="318"/>
        <v>-18.135689591588768</v>
      </c>
      <c r="DG279" s="64">
        <f t="shared" si="318"/>
        <v>83.427482922164458</v>
      </c>
      <c r="DH279" s="64">
        <f t="shared" si="318"/>
        <v>-16.757347422662814</v>
      </c>
      <c r="DI279" s="64">
        <f t="shared" si="318"/>
        <v>-46.567340030188056</v>
      </c>
      <c r="DJ279" s="64">
        <f t="shared" si="318"/>
        <v>-18.819900331666169</v>
      </c>
      <c r="DK279" s="64">
        <f t="shared" si="318"/>
        <v>82.999851209615102</v>
      </c>
      <c r="DL279" s="64">
        <f t="shared" si="318"/>
        <v>-17.048700897146752</v>
      </c>
      <c r="DM279" s="64">
        <f t="shared" si="318"/>
        <v>-46.763482621705663</v>
      </c>
      <c r="DN279" s="64">
        <f t="shared" si="318"/>
        <v>-18.947819413090748</v>
      </c>
      <c r="DO279" s="64">
        <f t="shared" si="318"/>
        <v>34.757813163459744</v>
      </c>
      <c r="DP279" s="64">
        <f t="shared" si="318"/>
        <v>11.240211192412927</v>
      </c>
      <c r="DQ279" s="64">
        <f t="shared" si="318"/>
        <v>-39.906690385559386</v>
      </c>
      <c r="DR279" s="64">
        <f t="shared" si="318"/>
        <v>-14.475998389515077</v>
      </c>
      <c r="DS279" s="64">
        <f t="shared" si="318"/>
        <v>85.714789923457886</v>
      </c>
    </row>
    <row r="280" spans="1:123" ht="14.5" thickBot="1" x14ac:dyDescent="0.35">
      <c r="D280" s="61" t="s">
        <v>113</v>
      </c>
      <c r="E280" s="61"/>
      <c r="F280" s="62" t="str">
        <f t="shared" ref="F280" si="319">F279</f>
        <v>INR Mn</v>
      </c>
      <c r="G280" s="62"/>
      <c r="H280" s="63">
        <f t="shared" ref="H280:AM280" si="320">SUM(H278:H279)</f>
        <v>585.90102360071535</v>
      </c>
      <c r="I280" s="63">
        <f t="shared" si="320"/>
        <v>2802.9480089641556</v>
      </c>
      <c r="J280" s="63">
        <f t="shared" si="320"/>
        <v>4546.6374836819359</v>
      </c>
      <c r="K280" s="63">
        <f t="shared" si="320"/>
        <v>4759.1557662199148</v>
      </c>
      <c r="L280" s="63">
        <f t="shared" si="320"/>
        <v>5394.2925577085098</v>
      </c>
      <c r="M280" s="63">
        <f t="shared" si="320"/>
        <v>7641.5671692768965</v>
      </c>
      <c r="N280" s="63">
        <f t="shared" si="320"/>
        <v>9405.9118978269125</v>
      </c>
      <c r="O280" s="63">
        <f t="shared" si="320"/>
        <v>9667.9964584925474</v>
      </c>
      <c r="P280" s="63">
        <f t="shared" si="320"/>
        <v>10318.102253797395</v>
      </c>
      <c r="Q280" s="63">
        <f t="shared" si="320"/>
        <v>12572.130391209161</v>
      </c>
      <c r="R280" s="63">
        <f t="shared" si="320"/>
        <v>14341.946722312519</v>
      </c>
      <c r="S280" s="63">
        <f t="shared" si="320"/>
        <v>14636.526335411576</v>
      </c>
      <c r="T280" s="63">
        <f t="shared" si="320"/>
        <v>15878.875842748152</v>
      </c>
      <c r="U280" s="63">
        <f t="shared" si="320"/>
        <v>20350.613436461677</v>
      </c>
      <c r="V280" s="63">
        <f t="shared" si="320"/>
        <v>23865.706298950521</v>
      </c>
      <c r="W280" s="63">
        <f t="shared" si="320"/>
        <v>24365.293999132969</v>
      </c>
      <c r="X280" s="63">
        <f t="shared" si="320"/>
        <v>27425.992738549357</v>
      </c>
      <c r="Y280" s="63">
        <f t="shared" si="320"/>
        <v>38577.622350525606</v>
      </c>
      <c r="Z280" s="63">
        <f t="shared" si="320"/>
        <v>47344.630924860649</v>
      </c>
      <c r="AA280" s="63">
        <f t="shared" si="320"/>
        <v>48559.226835602865</v>
      </c>
      <c r="AB280" s="63">
        <f t="shared" si="320"/>
        <v>48840.685081316937</v>
      </c>
      <c r="AC280" s="63">
        <f t="shared" si="320"/>
        <v>48998.103651608573</v>
      </c>
      <c r="AD280" s="63">
        <f t="shared" si="320"/>
        <v>49111.075148987286</v>
      </c>
      <c r="AE280" s="63">
        <f t="shared" si="320"/>
        <v>49449.514095611761</v>
      </c>
      <c r="AF280" s="63">
        <f t="shared" si="320"/>
        <v>49532.253889383726</v>
      </c>
      <c r="AG280" s="63">
        <f t="shared" si="320"/>
        <v>49553.377757748181</v>
      </c>
      <c r="AH280" s="63">
        <f t="shared" si="320"/>
        <v>49578.264891542094</v>
      </c>
      <c r="AI280" s="63">
        <f t="shared" si="320"/>
        <v>49784.701998809658</v>
      </c>
      <c r="AJ280" s="63">
        <f t="shared" si="320"/>
        <v>49809.321189513183</v>
      </c>
      <c r="AK280" s="63">
        <f t="shared" si="320"/>
        <v>49789.977886370187</v>
      </c>
      <c r="AL280" s="63">
        <f t="shared" si="320"/>
        <v>49788.912792704083</v>
      </c>
      <c r="AM280" s="63">
        <f t="shared" si="320"/>
        <v>49833.238555692194</v>
      </c>
      <c r="AN280" s="63">
        <f t="shared" ref="AN280:BS280" si="321">SUM(AN278:AN279)</f>
        <v>49850.787305230537</v>
      </c>
      <c r="AO280" s="63">
        <f t="shared" si="321"/>
        <v>49814.575353142376</v>
      </c>
      <c r="AP280" s="63">
        <f t="shared" si="321"/>
        <v>49802.508966685949</v>
      </c>
      <c r="AQ280" s="63">
        <f t="shared" si="321"/>
        <v>49885.823514067582</v>
      </c>
      <c r="AR280" s="63">
        <f t="shared" si="321"/>
        <v>49868.577133639286</v>
      </c>
      <c r="AS280" s="63">
        <f t="shared" si="321"/>
        <v>49821.286110800254</v>
      </c>
      <c r="AT280" s="63">
        <f t="shared" si="321"/>
        <v>49801.994243419344</v>
      </c>
      <c r="AU280" s="63">
        <f t="shared" si="321"/>
        <v>49872.980365223179</v>
      </c>
      <c r="AV280" s="63">
        <f t="shared" si="321"/>
        <v>49847.746486049567</v>
      </c>
      <c r="AW280" s="63">
        <f t="shared" si="321"/>
        <v>49795.472644980873</v>
      </c>
      <c r="AX280" s="63">
        <f t="shared" si="321"/>
        <v>49772.931113537139</v>
      </c>
      <c r="AY280" s="63">
        <f t="shared" si="321"/>
        <v>49853.604945301711</v>
      </c>
      <c r="AZ280" s="63">
        <f t="shared" si="321"/>
        <v>49834.971483903544</v>
      </c>
      <c r="BA280" s="63">
        <f t="shared" si="321"/>
        <v>49787.141121842164</v>
      </c>
      <c r="BB280" s="63">
        <f t="shared" si="321"/>
        <v>49767.497511490154</v>
      </c>
      <c r="BC280" s="63">
        <f t="shared" si="321"/>
        <v>49801.810897748946</v>
      </c>
      <c r="BD280" s="63">
        <f t="shared" si="321"/>
        <v>49812.758080213003</v>
      </c>
      <c r="BE280" s="63">
        <f t="shared" si="321"/>
        <v>49772.654119435283</v>
      </c>
      <c r="BF280" s="63">
        <f t="shared" si="321"/>
        <v>49758.049466442186</v>
      </c>
      <c r="BG280" s="63">
        <f t="shared" si="321"/>
        <v>49843.683847238404</v>
      </c>
      <c r="BH280" s="63">
        <f t="shared" si="321"/>
        <v>49828.4301005651</v>
      </c>
      <c r="BI280" s="63">
        <f t="shared" si="321"/>
        <v>49782.875002273613</v>
      </c>
      <c r="BJ280" s="63">
        <f t="shared" si="321"/>
        <v>49764.715259597622</v>
      </c>
      <c r="BK280" s="63">
        <f t="shared" si="321"/>
        <v>49848.127709342029</v>
      </c>
      <c r="BL280" s="63">
        <f t="shared" si="321"/>
        <v>49831.360119534525</v>
      </c>
      <c r="BM280" s="63">
        <f t="shared" si="321"/>
        <v>49784.785884210192</v>
      </c>
      <c r="BN280" s="63">
        <f t="shared" si="321"/>
        <v>49765.961486947563</v>
      </c>
      <c r="BO280" s="63">
        <f t="shared" si="321"/>
        <v>49848.958527575327</v>
      </c>
      <c r="BP280" s="63">
        <f t="shared" si="321"/>
        <v>49831.907911776259</v>
      </c>
      <c r="BQ280" s="63">
        <f t="shared" si="321"/>
        <v>49785.143140020024</v>
      </c>
      <c r="BR280" s="63">
        <f t="shared" si="321"/>
        <v>49766.194479867023</v>
      </c>
      <c r="BS280" s="63">
        <f t="shared" si="321"/>
        <v>49800.951756019414</v>
      </c>
      <c r="BT280" s="63">
        <f t="shared" ref="BT280:CY280" si="322">SUM(BT278:BT279)</f>
        <v>49812.191613138595</v>
      </c>
      <c r="BU280" s="63">
        <f t="shared" si="322"/>
        <v>49772.284684386766</v>
      </c>
      <c r="BV280" s="63">
        <f t="shared" si="322"/>
        <v>49757.808530540984</v>
      </c>
      <c r="BW280" s="63">
        <f t="shared" si="322"/>
        <v>49843.523223304277</v>
      </c>
      <c r="BX280" s="63">
        <f t="shared" si="322"/>
        <v>49828.324194674475</v>
      </c>
      <c r="BY280" s="63">
        <f t="shared" si="322"/>
        <v>49782.805933214513</v>
      </c>
      <c r="BZ280" s="63">
        <f t="shared" si="322"/>
        <v>49764.670214559083</v>
      </c>
      <c r="CA280" s="63">
        <f t="shared" si="322"/>
        <v>49848.097679316343</v>
      </c>
      <c r="CB280" s="63">
        <f t="shared" si="322"/>
        <v>49831.340319517592</v>
      </c>
      <c r="CC280" s="63">
        <f t="shared" si="322"/>
        <v>49784.772971155675</v>
      </c>
      <c r="CD280" s="63">
        <f t="shared" si="322"/>
        <v>49765.953065390277</v>
      </c>
      <c r="CE280" s="63">
        <f t="shared" si="322"/>
        <v>49848.952913203808</v>
      </c>
      <c r="CF280" s="63">
        <f t="shared" si="322"/>
        <v>49831.904209992848</v>
      </c>
      <c r="CG280" s="63">
        <f t="shared" si="322"/>
        <v>49785.140725813457</v>
      </c>
      <c r="CH280" s="63">
        <f t="shared" si="322"/>
        <v>49766.19290538448</v>
      </c>
      <c r="CI280" s="63">
        <f t="shared" si="322"/>
        <v>49800.950717899061</v>
      </c>
      <c r="CJ280" s="63">
        <f t="shared" si="322"/>
        <v>49812.190928663636</v>
      </c>
      <c r="CK280" s="63">
        <f t="shared" si="322"/>
        <v>49772.284237990054</v>
      </c>
      <c r="CL280" s="63">
        <f t="shared" si="322"/>
        <v>49757.808239412698</v>
      </c>
      <c r="CM280" s="63">
        <f t="shared" si="322"/>
        <v>49843.523029218755</v>
      </c>
      <c r="CN280" s="63">
        <f t="shared" si="322"/>
        <v>49828.324066706002</v>
      </c>
      <c r="CO280" s="63">
        <f t="shared" si="322"/>
        <v>49782.805849756813</v>
      </c>
      <c r="CP280" s="63">
        <f t="shared" si="322"/>
        <v>49764.670160130147</v>
      </c>
      <c r="CQ280" s="63">
        <f t="shared" si="322"/>
        <v>49848.097643030385</v>
      </c>
      <c r="CR280" s="63">
        <f t="shared" si="322"/>
        <v>49831.340295592789</v>
      </c>
      <c r="CS280" s="63">
        <f t="shared" si="322"/>
        <v>49784.772955552544</v>
      </c>
      <c r="CT280" s="63">
        <f t="shared" si="322"/>
        <v>49765.953055214319</v>
      </c>
      <c r="CU280" s="63">
        <f t="shared" si="322"/>
        <v>49848.952906419836</v>
      </c>
      <c r="CV280" s="63">
        <f t="shared" si="322"/>
        <v>49831.904205519895</v>
      </c>
      <c r="CW280" s="63">
        <f t="shared" si="322"/>
        <v>49785.140722896307</v>
      </c>
      <c r="CX280" s="63">
        <f t="shared" si="322"/>
        <v>49766.192903481991</v>
      </c>
      <c r="CY280" s="63">
        <f t="shared" si="322"/>
        <v>49800.950716644671</v>
      </c>
      <c r="CZ280" s="63">
        <f t="shared" ref="CZ280:DS280" si="323">SUM(CZ278:CZ279)</f>
        <v>49812.190927836571</v>
      </c>
      <c r="DA280" s="63">
        <f t="shared" si="323"/>
        <v>49772.284237450665</v>
      </c>
      <c r="DB280" s="63">
        <f t="shared" si="323"/>
        <v>49757.80823906092</v>
      </c>
      <c r="DC280" s="63">
        <f t="shared" si="323"/>
        <v>49843.523028984237</v>
      </c>
      <c r="DD280" s="63">
        <f t="shared" si="323"/>
        <v>49828.324066551366</v>
      </c>
      <c r="DE280" s="63">
        <f t="shared" si="323"/>
        <v>49782.805849655961</v>
      </c>
      <c r="DF280" s="63">
        <f t="shared" si="323"/>
        <v>49764.670160064372</v>
      </c>
      <c r="DG280" s="63">
        <f t="shared" si="323"/>
        <v>49848.097642986533</v>
      </c>
      <c r="DH280" s="63">
        <f t="shared" si="323"/>
        <v>49831.340295563874</v>
      </c>
      <c r="DI280" s="63">
        <f t="shared" si="323"/>
        <v>49784.772955533685</v>
      </c>
      <c r="DJ280" s="63">
        <f t="shared" si="323"/>
        <v>49765.953055202015</v>
      </c>
      <c r="DK280" s="63">
        <f t="shared" si="323"/>
        <v>49848.952906411629</v>
      </c>
      <c r="DL280" s="63">
        <f t="shared" si="323"/>
        <v>49831.904205514482</v>
      </c>
      <c r="DM280" s="63">
        <f t="shared" si="323"/>
        <v>49785.140722892778</v>
      </c>
      <c r="DN280" s="63">
        <f t="shared" si="323"/>
        <v>49766.192903479685</v>
      </c>
      <c r="DO280" s="63">
        <f t="shared" si="323"/>
        <v>49800.950716643143</v>
      </c>
      <c r="DP280" s="63">
        <f t="shared" si="323"/>
        <v>49812.190927835552</v>
      </c>
      <c r="DQ280" s="63">
        <f t="shared" si="323"/>
        <v>49772.284237449996</v>
      </c>
      <c r="DR280" s="63">
        <f t="shared" si="323"/>
        <v>49757.808239060483</v>
      </c>
      <c r="DS280" s="63">
        <f t="shared" si="323"/>
        <v>49843.523028983938</v>
      </c>
    </row>
    <row r="281" spans="1:123" ht="14.5" thickTop="1" x14ac:dyDescent="0.3">
      <c r="H281" s="64">
        <f t="shared" ref="H281:AM281" si="324">H271-SUM(H274:H275)</f>
        <v>0</v>
      </c>
      <c r="I281" s="64">
        <f t="shared" si="324"/>
        <v>0</v>
      </c>
      <c r="J281" s="64">
        <f t="shared" si="324"/>
        <v>0</v>
      </c>
      <c r="K281" s="64">
        <f t="shared" si="324"/>
        <v>0</v>
      </c>
      <c r="L281" s="64">
        <f t="shared" si="324"/>
        <v>0</v>
      </c>
      <c r="M281" s="64">
        <f t="shared" si="324"/>
        <v>0</v>
      </c>
      <c r="N281" s="64">
        <f t="shared" si="324"/>
        <v>0</v>
      </c>
      <c r="O281" s="64">
        <f t="shared" si="324"/>
        <v>0</v>
      </c>
      <c r="P281" s="64">
        <f t="shared" si="324"/>
        <v>0</v>
      </c>
      <c r="Q281" s="64">
        <f t="shared" si="324"/>
        <v>0</v>
      </c>
      <c r="R281" s="64">
        <f t="shared" si="324"/>
        <v>0</v>
      </c>
      <c r="S281" s="64">
        <f t="shared" si="324"/>
        <v>0</v>
      </c>
      <c r="T281" s="64">
        <f t="shared" si="324"/>
        <v>0</v>
      </c>
      <c r="U281" s="64">
        <f t="shared" si="324"/>
        <v>0</v>
      </c>
      <c r="V281" s="64">
        <f t="shared" si="324"/>
        <v>0</v>
      </c>
      <c r="W281" s="64">
        <f t="shared" si="324"/>
        <v>0</v>
      </c>
      <c r="X281" s="64">
        <f t="shared" si="324"/>
        <v>0</v>
      </c>
      <c r="Y281" s="64">
        <f t="shared" si="324"/>
        <v>0</v>
      </c>
      <c r="Z281" s="64">
        <f t="shared" si="324"/>
        <v>0</v>
      </c>
      <c r="AA281" s="64">
        <f t="shared" si="324"/>
        <v>0</v>
      </c>
      <c r="AB281" s="64">
        <f t="shared" si="324"/>
        <v>0</v>
      </c>
      <c r="AC281" s="64">
        <f t="shared" si="324"/>
        <v>0</v>
      </c>
      <c r="AD281" s="64">
        <f t="shared" si="324"/>
        <v>0</v>
      </c>
      <c r="AE281" s="64">
        <f t="shared" si="324"/>
        <v>0</v>
      </c>
      <c r="AF281" s="64">
        <f t="shared" si="324"/>
        <v>0</v>
      </c>
      <c r="AG281" s="64">
        <f t="shared" si="324"/>
        <v>0</v>
      </c>
      <c r="AH281" s="64">
        <f t="shared" si="324"/>
        <v>0</v>
      </c>
      <c r="AI281" s="64">
        <f t="shared" si="324"/>
        <v>0</v>
      </c>
      <c r="AJ281" s="64">
        <f t="shared" si="324"/>
        <v>0</v>
      </c>
      <c r="AK281" s="64">
        <f t="shared" si="324"/>
        <v>0</v>
      </c>
      <c r="AL281" s="64">
        <f t="shared" si="324"/>
        <v>0</v>
      </c>
      <c r="AM281" s="64">
        <f t="shared" si="324"/>
        <v>0</v>
      </c>
      <c r="AN281" s="64">
        <f t="shared" ref="AN281:BS281" si="325">AN271-SUM(AN274:AN275)</f>
        <v>0</v>
      </c>
      <c r="AO281" s="64">
        <f t="shared" si="325"/>
        <v>0</v>
      </c>
      <c r="AP281" s="64">
        <f t="shared" si="325"/>
        <v>0</v>
      </c>
      <c r="AQ281" s="64">
        <f t="shared" si="325"/>
        <v>0</v>
      </c>
      <c r="AR281" s="64">
        <f t="shared" si="325"/>
        <v>0</v>
      </c>
      <c r="AS281" s="64">
        <f t="shared" si="325"/>
        <v>0</v>
      </c>
      <c r="AT281" s="64">
        <f t="shared" si="325"/>
        <v>0</v>
      </c>
      <c r="AU281" s="64">
        <f t="shared" si="325"/>
        <v>0</v>
      </c>
      <c r="AV281" s="64">
        <f t="shared" si="325"/>
        <v>0</v>
      </c>
      <c r="AW281" s="64">
        <f t="shared" si="325"/>
        <v>0</v>
      </c>
      <c r="AX281" s="64">
        <f t="shared" si="325"/>
        <v>0</v>
      </c>
      <c r="AY281" s="64">
        <f t="shared" si="325"/>
        <v>0</v>
      </c>
      <c r="AZ281" s="64">
        <f t="shared" si="325"/>
        <v>0</v>
      </c>
      <c r="BA281" s="64">
        <f t="shared" si="325"/>
        <v>0</v>
      </c>
      <c r="BB281" s="64">
        <f t="shared" si="325"/>
        <v>0</v>
      </c>
      <c r="BC281" s="64">
        <f t="shared" si="325"/>
        <v>0</v>
      </c>
      <c r="BD281" s="64">
        <f t="shared" si="325"/>
        <v>0</v>
      </c>
      <c r="BE281" s="64">
        <f t="shared" si="325"/>
        <v>0</v>
      </c>
      <c r="BF281" s="64">
        <f t="shared" si="325"/>
        <v>0</v>
      </c>
      <c r="BG281" s="64">
        <f t="shared" si="325"/>
        <v>0</v>
      </c>
      <c r="BH281" s="64">
        <f t="shared" si="325"/>
        <v>0</v>
      </c>
      <c r="BI281" s="64">
        <f t="shared" si="325"/>
        <v>0</v>
      </c>
      <c r="BJ281" s="64">
        <f t="shared" si="325"/>
        <v>0</v>
      </c>
      <c r="BK281" s="64">
        <f t="shared" si="325"/>
        <v>0</v>
      </c>
      <c r="BL281" s="64">
        <f t="shared" si="325"/>
        <v>0</v>
      </c>
      <c r="BM281" s="64">
        <f t="shared" si="325"/>
        <v>0</v>
      </c>
      <c r="BN281" s="64">
        <f t="shared" si="325"/>
        <v>0</v>
      </c>
      <c r="BO281" s="64">
        <f t="shared" si="325"/>
        <v>0</v>
      </c>
      <c r="BP281" s="64">
        <f t="shared" si="325"/>
        <v>0</v>
      </c>
      <c r="BQ281" s="64">
        <f t="shared" si="325"/>
        <v>0</v>
      </c>
      <c r="BR281" s="64">
        <f t="shared" si="325"/>
        <v>0</v>
      </c>
      <c r="BS281" s="64">
        <f t="shared" si="325"/>
        <v>0</v>
      </c>
      <c r="BT281" s="64">
        <f t="shared" ref="BT281:CY281" si="326">BT271-SUM(BT274:BT275)</f>
        <v>0</v>
      </c>
      <c r="BU281" s="64">
        <f t="shared" si="326"/>
        <v>0</v>
      </c>
      <c r="BV281" s="64">
        <f t="shared" si="326"/>
        <v>0</v>
      </c>
      <c r="BW281" s="64">
        <f t="shared" si="326"/>
        <v>0</v>
      </c>
      <c r="BX281" s="64">
        <f t="shared" si="326"/>
        <v>0</v>
      </c>
      <c r="BY281" s="64">
        <f t="shared" si="326"/>
        <v>0</v>
      </c>
      <c r="BZ281" s="64">
        <f t="shared" si="326"/>
        <v>0</v>
      </c>
      <c r="CA281" s="64">
        <f t="shared" si="326"/>
        <v>0</v>
      </c>
      <c r="CB281" s="64">
        <f t="shared" si="326"/>
        <v>0</v>
      </c>
      <c r="CC281" s="64">
        <f t="shared" si="326"/>
        <v>0</v>
      </c>
      <c r="CD281" s="64">
        <f t="shared" si="326"/>
        <v>0</v>
      </c>
      <c r="CE281" s="64">
        <f t="shared" si="326"/>
        <v>0</v>
      </c>
      <c r="CF281" s="64">
        <f t="shared" si="326"/>
        <v>0</v>
      </c>
      <c r="CG281" s="64">
        <f t="shared" si="326"/>
        <v>0</v>
      </c>
      <c r="CH281" s="64">
        <f t="shared" si="326"/>
        <v>0</v>
      </c>
      <c r="CI281" s="64">
        <f t="shared" si="326"/>
        <v>0</v>
      </c>
      <c r="CJ281" s="64">
        <f t="shared" si="326"/>
        <v>0</v>
      </c>
      <c r="CK281" s="64">
        <f t="shared" si="326"/>
        <v>0</v>
      </c>
      <c r="CL281" s="64">
        <f t="shared" si="326"/>
        <v>0</v>
      </c>
      <c r="CM281" s="64">
        <f t="shared" si="326"/>
        <v>0</v>
      </c>
      <c r="CN281" s="64">
        <f t="shared" si="326"/>
        <v>0</v>
      </c>
      <c r="CO281" s="64">
        <f t="shared" si="326"/>
        <v>0</v>
      </c>
      <c r="CP281" s="64">
        <f t="shared" si="326"/>
        <v>0</v>
      </c>
      <c r="CQ281" s="64">
        <f t="shared" si="326"/>
        <v>0</v>
      </c>
      <c r="CR281" s="64">
        <f t="shared" si="326"/>
        <v>0</v>
      </c>
      <c r="CS281" s="64">
        <f t="shared" si="326"/>
        <v>0</v>
      </c>
      <c r="CT281" s="64">
        <f t="shared" si="326"/>
        <v>0</v>
      </c>
      <c r="CU281" s="64">
        <f t="shared" si="326"/>
        <v>0</v>
      </c>
      <c r="CV281" s="64">
        <f t="shared" si="326"/>
        <v>0</v>
      </c>
      <c r="CW281" s="64">
        <f t="shared" si="326"/>
        <v>0</v>
      </c>
      <c r="CX281" s="64">
        <f t="shared" si="326"/>
        <v>0</v>
      </c>
      <c r="CY281" s="64">
        <f t="shared" si="326"/>
        <v>0</v>
      </c>
      <c r="CZ281" s="64">
        <f t="shared" ref="CZ281:DS281" si="327">CZ271-SUM(CZ274:CZ275)</f>
        <v>0</v>
      </c>
      <c r="DA281" s="64">
        <f t="shared" si="327"/>
        <v>0</v>
      </c>
      <c r="DB281" s="64">
        <f t="shared" si="327"/>
        <v>0</v>
      </c>
      <c r="DC281" s="64">
        <f t="shared" si="327"/>
        <v>0</v>
      </c>
      <c r="DD281" s="64">
        <f t="shared" si="327"/>
        <v>0</v>
      </c>
      <c r="DE281" s="64">
        <f t="shared" si="327"/>
        <v>0</v>
      </c>
      <c r="DF281" s="64">
        <f t="shared" si="327"/>
        <v>0</v>
      </c>
      <c r="DG281" s="64">
        <f t="shared" si="327"/>
        <v>0</v>
      </c>
      <c r="DH281" s="64">
        <f t="shared" si="327"/>
        <v>0</v>
      </c>
      <c r="DI281" s="64">
        <f t="shared" si="327"/>
        <v>0</v>
      </c>
      <c r="DJ281" s="64">
        <f t="shared" si="327"/>
        <v>0</v>
      </c>
      <c r="DK281" s="64">
        <f t="shared" si="327"/>
        <v>0</v>
      </c>
      <c r="DL281" s="64">
        <f t="shared" si="327"/>
        <v>0</v>
      </c>
      <c r="DM281" s="64">
        <f t="shared" si="327"/>
        <v>0</v>
      </c>
      <c r="DN281" s="64">
        <f t="shared" si="327"/>
        <v>0</v>
      </c>
      <c r="DO281" s="64">
        <f t="shared" si="327"/>
        <v>0</v>
      </c>
      <c r="DP281" s="64">
        <f t="shared" si="327"/>
        <v>0</v>
      </c>
      <c r="DQ281" s="64">
        <f t="shared" si="327"/>
        <v>0</v>
      </c>
      <c r="DR281" s="64">
        <f t="shared" si="327"/>
        <v>0</v>
      </c>
      <c r="DS281" s="64">
        <f t="shared" si="327"/>
        <v>0</v>
      </c>
    </row>
    <row r="282" spans="1:123" s="7" customFormat="1" ht="15.5" x14ac:dyDescent="0.35">
      <c r="A282" s="7" t="s">
        <v>128</v>
      </c>
      <c r="D282" s="21"/>
      <c r="E282" s="21"/>
      <c r="F282" s="48"/>
      <c r="G282" s="48"/>
    </row>
    <row r="283" spans="1:123" x14ac:dyDescent="0.3"/>
    <row r="284" spans="1:123" x14ac:dyDescent="0.3">
      <c r="B284" s="6" t="str">
        <f>D261</f>
        <v>Phase I</v>
      </c>
    </row>
    <row r="285" spans="1:123" x14ac:dyDescent="0.3">
      <c r="C285" s="12" t="s">
        <v>436</v>
      </c>
    </row>
    <row r="286" spans="1:123" x14ac:dyDescent="0.3">
      <c r="D286" s="12" t="s">
        <v>114</v>
      </c>
      <c r="F286" s="51" t="str">
        <f>F275</f>
        <v>INR Mn</v>
      </c>
      <c r="H286" s="57">
        <f t="shared" ref="H286" si="328">G290</f>
        <v>0</v>
      </c>
      <c r="I286" s="57">
        <f t="shared" ref="I286" si="329">H290</f>
        <v>1367.1023884016688</v>
      </c>
      <c r="J286" s="57">
        <f t="shared" ref="J286" si="330">I290</f>
        <v>6540.2120209163613</v>
      </c>
      <c r="K286" s="57">
        <f t="shared" ref="K286" si="331">J290</f>
        <v>10608.820795257849</v>
      </c>
      <c r="L286" s="57">
        <f t="shared" ref="L286" si="332">K290</f>
        <v>6608.8207952578487</v>
      </c>
      <c r="M286" s="57">
        <f t="shared" ref="M286" si="333">L290</f>
        <v>6608.8207952578487</v>
      </c>
      <c r="N286" s="57">
        <f t="shared" ref="N286" si="334">M290</f>
        <v>6556.5484892456143</v>
      </c>
      <c r="O286" s="57">
        <f t="shared" ref="O286" si="335">N290</f>
        <v>6503.076641775654</v>
      </c>
      <c r="P286" s="57">
        <f t="shared" ref="P286" si="336">O290</f>
        <v>6419.3425063331761</v>
      </c>
      <c r="Q286" s="57">
        <f t="shared" ref="Q286" si="337">P290</f>
        <v>6334.7858559577171</v>
      </c>
      <c r="R286" s="57">
        <f t="shared" ref="R286" si="338">Q290</f>
        <v>6249.398611138914</v>
      </c>
      <c r="S286" s="57">
        <f t="shared" ref="S286" si="339">R290</f>
        <v>6163.1726130019033</v>
      </c>
      <c r="T286" s="57">
        <f t="shared" ref="T286" si="340">S290</f>
        <v>6076.0996225277277</v>
      </c>
      <c r="U286" s="57">
        <f t="shared" ref="U286" si="341">T290</f>
        <v>5988.1713197660847</v>
      </c>
      <c r="V286" s="57">
        <f t="shared" ref="V286" si="342">U290</f>
        <v>5899.3793030403458</v>
      </c>
      <c r="W286" s="57">
        <f t="shared" ref="W286" si="343">V290</f>
        <v>5809.7150881447615</v>
      </c>
      <c r="X286" s="57">
        <f t="shared" ref="X286" si="344">W290</f>
        <v>5719.170107533786</v>
      </c>
      <c r="Y286" s="57">
        <f t="shared" ref="Y286" si="345">X290</f>
        <v>5624.9566287661555</v>
      </c>
      <c r="Z286" s="57">
        <f t="shared" ref="Z286" si="346">Y290</f>
        <v>5529.9279037268616</v>
      </c>
      <c r="AA286" s="57">
        <f t="shared" ref="AA286" si="347">Z290</f>
        <v>5434.076877942467</v>
      </c>
      <c r="AB286" s="57">
        <f t="shared" ref="AB286" si="348">AA290</f>
        <v>5337.3964358958983</v>
      </c>
      <c r="AC286" s="57">
        <f t="shared" ref="AC286" si="349">AB290</f>
        <v>5239.8794004982274</v>
      </c>
      <c r="AD286" s="57">
        <f t="shared" ref="AD286" si="350">AC290</f>
        <v>5141.5185325558768</v>
      </c>
      <c r="AE286" s="57">
        <f t="shared" ref="AE286" si="351">AD290</f>
        <v>5042.3065302332179</v>
      </c>
      <c r="AF286" s="57">
        <f t="shared" ref="AF286" si="352">AE290</f>
        <v>4942.2360285105178</v>
      </c>
      <c r="AG286" s="57">
        <f t="shared" ref="AG286" si="353">AF290</f>
        <v>4841.2995986371952</v>
      </c>
      <c r="AH286" s="57">
        <f t="shared" ref="AH286" si="354">AG290</f>
        <v>4739.4897475803482</v>
      </c>
      <c r="AI286" s="57">
        <f t="shared" ref="AI286" si="355">AH290</f>
        <v>4636.7989174685044</v>
      </c>
      <c r="AJ286" s="57">
        <f t="shared" ref="AJ286" si="356">AI290</f>
        <v>4533.2194850305623</v>
      </c>
      <c r="AK286" s="57">
        <f t="shared" ref="AK286" si="357">AJ290</f>
        <v>4428.7437610298775</v>
      </c>
      <c r="AL286" s="57">
        <f t="shared" ref="AL286" si="358">AK290</f>
        <v>4323.363989693451</v>
      </c>
      <c r="AM286" s="57">
        <f t="shared" ref="AM286" si="359">AL290</f>
        <v>4217.0723481361756</v>
      </c>
      <c r="AN286" s="57">
        <f t="shared" ref="AN286" si="360">AM290</f>
        <v>4109.8609457801058</v>
      </c>
      <c r="AO286" s="57">
        <f t="shared" ref="AO286" si="361">AN290</f>
        <v>4001.7218237686966</v>
      </c>
      <c r="AP286" s="57">
        <f t="shared" ref="AP286" si="362">AO290</f>
        <v>3892.6469543759795</v>
      </c>
      <c r="AQ286" s="57">
        <f t="shared" ref="AQ286" si="363">AP290</f>
        <v>3782.62824041062</v>
      </c>
      <c r="AR286" s="57">
        <f t="shared" ref="AR286" si="364">AQ290</f>
        <v>3671.657514614823</v>
      </c>
      <c r="AS286" s="57">
        <f t="shared" ref="AS286" si="365">AR290</f>
        <v>3559.7265390580346</v>
      </c>
      <c r="AT286" s="57">
        <f t="shared" ref="AT286" si="366">AS290</f>
        <v>3446.8270045253976</v>
      </c>
      <c r="AU286" s="57">
        <f t="shared" ref="AU286" si="367">AT290</f>
        <v>3332.9505299009156</v>
      </c>
      <c r="AV286" s="57">
        <f t="shared" ref="AV286" si="368">AU290</f>
        <v>3218.0886615452805</v>
      </c>
      <c r="AW286" s="57">
        <f t="shared" ref="AW286" si="369">AV290</f>
        <v>3102.2328726683136</v>
      </c>
      <c r="AX286" s="57">
        <f t="shared" ref="AX286" si="370">AW290</f>
        <v>2985.3745626959785</v>
      </c>
      <c r="AY286" s="57">
        <f t="shared" ref="AY286" si="371">AX290</f>
        <v>2867.5050566319164</v>
      </c>
      <c r="AZ286" s="57">
        <f t="shared" ref="AZ286" si="372">AY290</f>
        <v>2748.6156044134559</v>
      </c>
      <c r="BA286" s="57">
        <f t="shared" ref="BA286" si="373">AZ290</f>
        <v>2628.697380262051</v>
      </c>
      <c r="BB286" s="57">
        <f t="shared" ref="BB286" si="374">BA290</f>
        <v>2507.7414820280974</v>
      </c>
      <c r="BC286" s="57">
        <f t="shared" ref="BC286" si="375">BB290</f>
        <v>2385.7389305300803</v>
      </c>
      <c r="BD286" s="57">
        <f t="shared" ref="BD286" si="376">BC290</f>
        <v>2262.6806688880033</v>
      </c>
      <c r="BE286" s="57">
        <f t="shared" ref="BE286" si="377">BD290</f>
        <v>2138.5575618510493</v>
      </c>
      <c r="BF286" s="57">
        <f t="shared" ref="BF286" si="378">BE290</f>
        <v>2013.3603951194232</v>
      </c>
      <c r="BG286" s="57">
        <f t="shared" ref="BG286" si="379">BF290</f>
        <v>1887.0798746603275</v>
      </c>
      <c r="BH286" s="57">
        <f t="shared" ref="BH286" si="380">BG290</f>
        <v>1759.7066260180184</v>
      </c>
      <c r="BI286" s="57">
        <f t="shared" ref="BI286" si="381">BH290</f>
        <v>1631.2311936178903</v>
      </c>
      <c r="BJ286" s="57">
        <f t="shared" ref="BJ286" si="382">BI290</f>
        <v>1501.6440400645411</v>
      </c>
      <c r="BK286" s="57">
        <f t="shared" ref="BK286" si="383">BJ290</f>
        <v>1370.9355454337606</v>
      </c>
      <c r="BL286" s="57">
        <f t="shared" ref="BL286" si="384">BK290</f>
        <v>1239.0960065583949</v>
      </c>
      <c r="BM286" s="57">
        <f t="shared" ref="BM286" si="385">BL290</f>
        <v>1106.1156363080299</v>
      </c>
      <c r="BN286" s="57">
        <f t="shared" ref="BN286" si="386">BM290</f>
        <v>971.98456286244163</v>
      </c>
      <c r="BO286" s="57">
        <f t="shared" ref="BO286" si="387">BN290</f>
        <v>836.6928289787603</v>
      </c>
      <c r="BP286" s="57">
        <f t="shared" ref="BP286" si="388">BO290</f>
        <v>700.23039125229252</v>
      </c>
      <c r="BQ286" s="57">
        <f t="shared" ref="BQ286" si="389">BP290</f>
        <v>562.58711937094779</v>
      </c>
      <c r="BR286" s="57">
        <f t="shared" ref="BR286" si="390">BQ290</f>
        <v>423.75279536321284</v>
      </c>
      <c r="BS286" s="57">
        <f t="shared" ref="BS286" si="391">BR290</f>
        <v>283.71711283961878</v>
      </c>
      <c r="BT286" s="57">
        <f t="shared" ref="BT286" si="392">BS290</f>
        <v>142.46967622764456</v>
      </c>
      <c r="BU286" s="57">
        <f t="shared" ref="BU286" si="393">BT290</f>
        <v>0</v>
      </c>
      <c r="BV286" s="57">
        <f t="shared" ref="BV286" si="394">BU290</f>
        <v>0</v>
      </c>
      <c r="BW286" s="57">
        <f t="shared" ref="BW286" si="395">BV290</f>
        <v>0</v>
      </c>
      <c r="BX286" s="57">
        <f t="shared" ref="BX286" si="396">BW290</f>
        <v>0</v>
      </c>
      <c r="BY286" s="57">
        <f t="shared" ref="BY286" si="397">BX290</f>
        <v>0</v>
      </c>
      <c r="BZ286" s="57">
        <f t="shared" ref="BZ286" si="398">BY290</f>
        <v>0</v>
      </c>
      <c r="CA286" s="57">
        <f t="shared" ref="CA286" si="399">BZ290</f>
        <v>0</v>
      </c>
      <c r="CB286" s="57">
        <f t="shared" ref="CB286" si="400">CA290</f>
        <v>0</v>
      </c>
      <c r="CC286" s="57">
        <f t="shared" ref="CC286" si="401">CB290</f>
        <v>0</v>
      </c>
      <c r="CD286" s="57">
        <f t="shared" ref="CD286" si="402">CC290</f>
        <v>0</v>
      </c>
      <c r="CE286" s="57">
        <f t="shared" ref="CE286" si="403">CD290</f>
        <v>0</v>
      </c>
      <c r="CF286" s="57">
        <f t="shared" ref="CF286" si="404">CE290</f>
        <v>0</v>
      </c>
      <c r="CG286" s="57">
        <f t="shared" ref="CG286" si="405">CF290</f>
        <v>0</v>
      </c>
      <c r="CH286" s="57">
        <f t="shared" ref="CH286" si="406">CG290</f>
        <v>0</v>
      </c>
      <c r="CI286" s="57">
        <f t="shared" ref="CI286" si="407">CH290</f>
        <v>0</v>
      </c>
      <c r="CJ286" s="57">
        <f t="shared" ref="CJ286" si="408">CI290</f>
        <v>0</v>
      </c>
      <c r="CK286" s="57">
        <f t="shared" ref="CK286" si="409">CJ290</f>
        <v>0</v>
      </c>
      <c r="CL286" s="57">
        <f t="shared" ref="CL286" si="410">CK290</f>
        <v>0</v>
      </c>
      <c r="CM286" s="57">
        <f t="shared" ref="CM286" si="411">CL290</f>
        <v>0</v>
      </c>
      <c r="CN286" s="57">
        <f t="shared" ref="CN286" si="412">CM290</f>
        <v>0</v>
      </c>
      <c r="CO286" s="57">
        <f t="shared" ref="CO286" si="413">CN290</f>
        <v>0</v>
      </c>
      <c r="CP286" s="57">
        <f t="shared" ref="CP286" si="414">CO290</f>
        <v>0</v>
      </c>
      <c r="CQ286" s="57">
        <f t="shared" ref="CQ286" si="415">CP290</f>
        <v>0</v>
      </c>
      <c r="CR286" s="57">
        <f t="shared" ref="CR286" si="416">CQ290</f>
        <v>0</v>
      </c>
      <c r="CS286" s="57">
        <f t="shared" ref="CS286" si="417">CR290</f>
        <v>0</v>
      </c>
      <c r="CT286" s="57">
        <f t="shared" ref="CT286" si="418">CS290</f>
        <v>0</v>
      </c>
      <c r="CU286" s="57">
        <f t="shared" ref="CU286" si="419">CT290</f>
        <v>0</v>
      </c>
      <c r="CV286" s="57">
        <f t="shared" ref="CV286" si="420">CU290</f>
        <v>0</v>
      </c>
      <c r="CW286" s="57">
        <f t="shared" ref="CW286" si="421">CV290</f>
        <v>0</v>
      </c>
      <c r="CX286" s="57">
        <f t="shared" ref="CX286" si="422">CW290</f>
        <v>0</v>
      </c>
      <c r="CY286" s="57">
        <f t="shared" ref="CY286" si="423">CX290</f>
        <v>0</v>
      </c>
      <c r="CZ286" s="57">
        <f t="shared" ref="CZ286" si="424">CY290</f>
        <v>0</v>
      </c>
      <c r="DA286" s="57">
        <f t="shared" ref="DA286" si="425">CZ290</f>
        <v>0</v>
      </c>
      <c r="DB286" s="57">
        <f t="shared" ref="DB286" si="426">DA290</f>
        <v>0</v>
      </c>
      <c r="DC286" s="57">
        <f t="shared" ref="DC286" si="427">DB290</f>
        <v>0</v>
      </c>
      <c r="DD286" s="57">
        <f t="shared" ref="DD286" si="428">DC290</f>
        <v>0</v>
      </c>
      <c r="DE286" s="57">
        <f t="shared" ref="DE286" si="429">DD290</f>
        <v>0</v>
      </c>
      <c r="DF286" s="57">
        <f t="shared" ref="DF286" si="430">DE290</f>
        <v>0</v>
      </c>
      <c r="DG286" s="57">
        <f t="shared" ref="DG286" si="431">DF290</f>
        <v>0</v>
      </c>
      <c r="DH286" s="57">
        <f t="shared" ref="DH286" si="432">DG290</f>
        <v>0</v>
      </c>
      <c r="DI286" s="57">
        <f t="shared" ref="DI286" si="433">DH290</f>
        <v>0</v>
      </c>
      <c r="DJ286" s="57">
        <f t="shared" ref="DJ286" si="434">DI290</f>
        <v>0</v>
      </c>
      <c r="DK286" s="57">
        <f t="shared" ref="DK286" si="435">DJ290</f>
        <v>0</v>
      </c>
      <c r="DL286" s="57">
        <f t="shared" ref="DL286" si="436">DK290</f>
        <v>0</v>
      </c>
      <c r="DM286" s="57">
        <f t="shared" ref="DM286" si="437">DL290</f>
        <v>0</v>
      </c>
      <c r="DN286" s="57">
        <f t="shared" ref="DN286" si="438">DM290</f>
        <v>0</v>
      </c>
      <c r="DO286" s="57">
        <f t="shared" ref="DO286" si="439">DN290</f>
        <v>0</v>
      </c>
      <c r="DP286" s="57">
        <f t="shared" ref="DP286" si="440">DO290</f>
        <v>0</v>
      </c>
      <c r="DQ286" s="57">
        <f t="shared" ref="DQ286" si="441">DP290</f>
        <v>0</v>
      </c>
      <c r="DR286" s="57">
        <f t="shared" ref="DR286" si="442">DQ290</f>
        <v>0</v>
      </c>
      <c r="DS286" s="57">
        <f t="shared" ref="DS286" si="443">DR290</f>
        <v>0</v>
      </c>
    </row>
    <row r="287" spans="1:123" x14ac:dyDescent="0.3">
      <c r="D287" s="12" t="s">
        <v>118</v>
      </c>
      <c r="F287" s="51" t="str">
        <f>F286</f>
        <v>INR Mn</v>
      </c>
      <c r="G287" s="60"/>
      <c r="H287" s="57">
        <f t="shared" ref="H287:BS287" si="444">$E$274*H$261</f>
        <v>1367.1023884016688</v>
      </c>
      <c r="I287" s="57">
        <f t="shared" si="444"/>
        <v>5173.1096325146927</v>
      </c>
      <c r="J287" s="57">
        <f t="shared" si="444"/>
        <v>4068.6087743414878</v>
      </c>
      <c r="K287" s="57">
        <f t="shared" si="444"/>
        <v>0</v>
      </c>
      <c r="L287" s="57">
        <f t="shared" si="444"/>
        <v>0</v>
      </c>
      <c r="M287" s="57">
        <f t="shared" si="444"/>
        <v>0</v>
      </c>
      <c r="N287" s="57">
        <f t="shared" si="444"/>
        <v>0</v>
      </c>
      <c r="O287" s="57">
        <f t="shared" si="444"/>
        <v>0</v>
      </c>
      <c r="P287" s="57">
        <f t="shared" si="444"/>
        <v>0</v>
      </c>
      <c r="Q287" s="57">
        <f t="shared" si="444"/>
        <v>0</v>
      </c>
      <c r="R287" s="57">
        <f t="shared" si="444"/>
        <v>0</v>
      </c>
      <c r="S287" s="57">
        <f t="shared" si="444"/>
        <v>0</v>
      </c>
      <c r="T287" s="57">
        <f t="shared" si="444"/>
        <v>0</v>
      </c>
      <c r="U287" s="57">
        <f t="shared" si="444"/>
        <v>0</v>
      </c>
      <c r="V287" s="57">
        <f t="shared" si="444"/>
        <v>0</v>
      </c>
      <c r="W287" s="57">
        <f t="shared" si="444"/>
        <v>0</v>
      </c>
      <c r="X287" s="57">
        <f t="shared" si="444"/>
        <v>0</v>
      </c>
      <c r="Y287" s="57">
        <f t="shared" si="444"/>
        <v>0</v>
      </c>
      <c r="Z287" s="57">
        <f t="shared" si="444"/>
        <v>0</v>
      </c>
      <c r="AA287" s="57">
        <f t="shared" si="444"/>
        <v>0</v>
      </c>
      <c r="AB287" s="57">
        <f t="shared" si="444"/>
        <v>0</v>
      </c>
      <c r="AC287" s="57">
        <f t="shared" si="444"/>
        <v>0</v>
      </c>
      <c r="AD287" s="57">
        <f t="shared" si="444"/>
        <v>0</v>
      </c>
      <c r="AE287" s="57">
        <f t="shared" si="444"/>
        <v>0</v>
      </c>
      <c r="AF287" s="57">
        <f t="shared" si="444"/>
        <v>0</v>
      </c>
      <c r="AG287" s="57">
        <f t="shared" si="444"/>
        <v>0</v>
      </c>
      <c r="AH287" s="57">
        <f t="shared" si="444"/>
        <v>0</v>
      </c>
      <c r="AI287" s="57">
        <f t="shared" si="444"/>
        <v>0</v>
      </c>
      <c r="AJ287" s="57">
        <f t="shared" si="444"/>
        <v>0</v>
      </c>
      <c r="AK287" s="57">
        <f t="shared" si="444"/>
        <v>0</v>
      </c>
      <c r="AL287" s="57">
        <f t="shared" si="444"/>
        <v>0</v>
      </c>
      <c r="AM287" s="57">
        <f t="shared" si="444"/>
        <v>0</v>
      </c>
      <c r="AN287" s="57">
        <f t="shared" si="444"/>
        <v>0</v>
      </c>
      <c r="AO287" s="57">
        <f t="shared" si="444"/>
        <v>0</v>
      </c>
      <c r="AP287" s="57">
        <f t="shared" si="444"/>
        <v>0</v>
      </c>
      <c r="AQ287" s="57">
        <f t="shared" si="444"/>
        <v>0</v>
      </c>
      <c r="AR287" s="57">
        <f t="shared" si="444"/>
        <v>0</v>
      </c>
      <c r="AS287" s="57">
        <f t="shared" si="444"/>
        <v>0</v>
      </c>
      <c r="AT287" s="57">
        <f t="shared" si="444"/>
        <v>0</v>
      </c>
      <c r="AU287" s="57">
        <f t="shared" si="444"/>
        <v>0</v>
      </c>
      <c r="AV287" s="57">
        <f t="shared" si="444"/>
        <v>0</v>
      </c>
      <c r="AW287" s="57">
        <f t="shared" si="444"/>
        <v>0</v>
      </c>
      <c r="AX287" s="57">
        <f t="shared" si="444"/>
        <v>0</v>
      </c>
      <c r="AY287" s="57">
        <f t="shared" si="444"/>
        <v>0</v>
      </c>
      <c r="AZ287" s="57">
        <f t="shared" si="444"/>
        <v>0</v>
      </c>
      <c r="BA287" s="57">
        <f t="shared" si="444"/>
        <v>0</v>
      </c>
      <c r="BB287" s="57">
        <f t="shared" si="444"/>
        <v>0</v>
      </c>
      <c r="BC287" s="57">
        <f t="shared" si="444"/>
        <v>0</v>
      </c>
      <c r="BD287" s="57">
        <f t="shared" si="444"/>
        <v>0</v>
      </c>
      <c r="BE287" s="57">
        <f t="shared" si="444"/>
        <v>0</v>
      </c>
      <c r="BF287" s="57">
        <f t="shared" si="444"/>
        <v>0</v>
      </c>
      <c r="BG287" s="57">
        <f t="shared" si="444"/>
        <v>0</v>
      </c>
      <c r="BH287" s="57">
        <f t="shared" si="444"/>
        <v>0</v>
      </c>
      <c r="BI287" s="57">
        <f t="shared" si="444"/>
        <v>0</v>
      </c>
      <c r="BJ287" s="57">
        <f t="shared" si="444"/>
        <v>0</v>
      </c>
      <c r="BK287" s="57">
        <f t="shared" si="444"/>
        <v>0</v>
      </c>
      <c r="BL287" s="57">
        <f t="shared" si="444"/>
        <v>0</v>
      </c>
      <c r="BM287" s="57">
        <f t="shared" si="444"/>
        <v>0</v>
      </c>
      <c r="BN287" s="57">
        <f t="shared" si="444"/>
        <v>0</v>
      </c>
      <c r="BO287" s="57">
        <f t="shared" si="444"/>
        <v>0</v>
      </c>
      <c r="BP287" s="57">
        <f t="shared" si="444"/>
        <v>0</v>
      </c>
      <c r="BQ287" s="57">
        <f t="shared" si="444"/>
        <v>0</v>
      </c>
      <c r="BR287" s="57">
        <f t="shared" si="444"/>
        <v>0</v>
      </c>
      <c r="BS287" s="57">
        <f t="shared" si="444"/>
        <v>0</v>
      </c>
      <c r="BT287" s="57">
        <f t="shared" ref="BT287:DS287" si="445">$E$274*BT$261</f>
        <v>0</v>
      </c>
      <c r="BU287" s="57">
        <f t="shared" si="445"/>
        <v>0</v>
      </c>
      <c r="BV287" s="57">
        <f t="shared" si="445"/>
        <v>0</v>
      </c>
      <c r="BW287" s="57">
        <f t="shared" si="445"/>
        <v>0</v>
      </c>
      <c r="BX287" s="57">
        <f t="shared" si="445"/>
        <v>0</v>
      </c>
      <c r="BY287" s="57">
        <f t="shared" si="445"/>
        <v>0</v>
      </c>
      <c r="BZ287" s="57">
        <f t="shared" si="445"/>
        <v>0</v>
      </c>
      <c r="CA287" s="57">
        <f t="shared" si="445"/>
        <v>0</v>
      </c>
      <c r="CB287" s="57">
        <f t="shared" si="445"/>
        <v>0</v>
      </c>
      <c r="CC287" s="57">
        <f t="shared" si="445"/>
        <v>0</v>
      </c>
      <c r="CD287" s="57">
        <f t="shared" si="445"/>
        <v>0</v>
      </c>
      <c r="CE287" s="57">
        <f t="shared" si="445"/>
        <v>0</v>
      </c>
      <c r="CF287" s="57">
        <f t="shared" si="445"/>
        <v>0</v>
      </c>
      <c r="CG287" s="57">
        <f t="shared" si="445"/>
        <v>0</v>
      </c>
      <c r="CH287" s="57">
        <f t="shared" si="445"/>
        <v>0</v>
      </c>
      <c r="CI287" s="57">
        <f t="shared" si="445"/>
        <v>0</v>
      </c>
      <c r="CJ287" s="57">
        <f t="shared" si="445"/>
        <v>0</v>
      </c>
      <c r="CK287" s="57">
        <f t="shared" si="445"/>
        <v>0</v>
      </c>
      <c r="CL287" s="57">
        <f t="shared" si="445"/>
        <v>0</v>
      </c>
      <c r="CM287" s="57">
        <f t="shared" si="445"/>
        <v>0</v>
      </c>
      <c r="CN287" s="57">
        <f t="shared" si="445"/>
        <v>0</v>
      </c>
      <c r="CO287" s="57">
        <f t="shared" si="445"/>
        <v>0</v>
      </c>
      <c r="CP287" s="57">
        <f t="shared" si="445"/>
        <v>0</v>
      </c>
      <c r="CQ287" s="57">
        <f t="shared" si="445"/>
        <v>0</v>
      </c>
      <c r="CR287" s="57">
        <f t="shared" si="445"/>
        <v>0</v>
      </c>
      <c r="CS287" s="57">
        <f t="shared" si="445"/>
        <v>0</v>
      </c>
      <c r="CT287" s="57">
        <f t="shared" si="445"/>
        <v>0</v>
      </c>
      <c r="CU287" s="57">
        <f t="shared" si="445"/>
        <v>0</v>
      </c>
      <c r="CV287" s="57">
        <f t="shared" si="445"/>
        <v>0</v>
      </c>
      <c r="CW287" s="57">
        <f t="shared" si="445"/>
        <v>0</v>
      </c>
      <c r="CX287" s="57">
        <f t="shared" si="445"/>
        <v>0</v>
      </c>
      <c r="CY287" s="57">
        <f t="shared" si="445"/>
        <v>0</v>
      </c>
      <c r="CZ287" s="57">
        <f t="shared" si="445"/>
        <v>0</v>
      </c>
      <c r="DA287" s="57">
        <f t="shared" si="445"/>
        <v>0</v>
      </c>
      <c r="DB287" s="57">
        <f t="shared" si="445"/>
        <v>0</v>
      </c>
      <c r="DC287" s="57">
        <f t="shared" si="445"/>
        <v>0</v>
      </c>
      <c r="DD287" s="57">
        <f t="shared" si="445"/>
        <v>0</v>
      </c>
      <c r="DE287" s="57">
        <f t="shared" si="445"/>
        <v>0</v>
      </c>
      <c r="DF287" s="57">
        <f t="shared" si="445"/>
        <v>0</v>
      </c>
      <c r="DG287" s="57">
        <f t="shared" si="445"/>
        <v>0</v>
      </c>
      <c r="DH287" s="57">
        <f t="shared" si="445"/>
        <v>0</v>
      </c>
      <c r="DI287" s="57">
        <f t="shared" si="445"/>
        <v>0</v>
      </c>
      <c r="DJ287" s="57">
        <f t="shared" si="445"/>
        <v>0</v>
      </c>
      <c r="DK287" s="57">
        <f t="shared" si="445"/>
        <v>0</v>
      </c>
      <c r="DL287" s="57">
        <f t="shared" si="445"/>
        <v>0</v>
      </c>
      <c r="DM287" s="57">
        <f t="shared" si="445"/>
        <v>0</v>
      </c>
      <c r="DN287" s="57">
        <f t="shared" si="445"/>
        <v>0</v>
      </c>
      <c r="DO287" s="57">
        <f t="shared" si="445"/>
        <v>0</v>
      </c>
      <c r="DP287" s="57">
        <f t="shared" si="445"/>
        <v>0</v>
      </c>
      <c r="DQ287" s="57">
        <f t="shared" si="445"/>
        <v>0</v>
      </c>
      <c r="DR287" s="57">
        <f t="shared" si="445"/>
        <v>0</v>
      </c>
      <c r="DS287" s="57">
        <f t="shared" si="445"/>
        <v>0</v>
      </c>
    </row>
    <row r="288" spans="1:123" x14ac:dyDescent="0.3">
      <c r="D288" s="12" t="s">
        <v>439</v>
      </c>
      <c r="F288" s="51" t="str">
        <f>F287</f>
        <v>INR Mn</v>
      </c>
      <c r="G288" s="60"/>
      <c r="H288" s="57">
        <f t="shared" ref="H288" si="446">-H302</f>
        <v>0</v>
      </c>
      <c r="I288" s="57">
        <f t="shared" ref="I288:BT288" si="447">-I302</f>
        <v>0</v>
      </c>
      <c r="J288" s="57">
        <f t="shared" si="447"/>
        <v>0</v>
      </c>
      <c r="K288" s="57">
        <f t="shared" si="447"/>
        <v>-4000</v>
      </c>
      <c r="L288" s="57">
        <f t="shared" si="447"/>
        <v>0</v>
      </c>
      <c r="M288" s="57">
        <f t="shared" si="447"/>
        <v>0</v>
      </c>
      <c r="N288" s="57">
        <f t="shared" si="447"/>
        <v>0</v>
      </c>
      <c r="O288" s="57">
        <f t="shared" si="447"/>
        <v>0</v>
      </c>
      <c r="P288" s="57">
        <f t="shared" si="447"/>
        <v>0</v>
      </c>
      <c r="Q288" s="57">
        <f t="shared" si="447"/>
        <v>0</v>
      </c>
      <c r="R288" s="57">
        <f t="shared" si="447"/>
        <v>0</v>
      </c>
      <c r="S288" s="57">
        <f t="shared" si="447"/>
        <v>0</v>
      </c>
      <c r="T288" s="57">
        <f t="shared" si="447"/>
        <v>0</v>
      </c>
      <c r="U288" s="57">
        <f t="shared" si="447"/>
        <v>0</v>
      </c>
      <c r="V288" s="57">
        <f t="shared" si="447"/>
        <v>0</v>
      </c>
      <c r="W288" s="57">
        <f t="shared" si="447"/>
        <v>0</v>
      </c>
      <c r="X288" s="57">
        <f t="shared" si="447"/>
        <v>0</v>
      </c>
      <c r="Y288" s="57">
        <f t="shared" si="447"/>
        <v>0</v>
      </c>
      <c r="Z288" s="57">
        <f t="shared" si="447"/>
        <v>0</v>
      </c>
      <c r="AA288" s="57">
        <f t="shared" si="447"/>
        <v>0</v>
      </c>
      <c r="AB288" s="57">
        <f t="shared" si="447"/>
        <v>0</v>
      </c>
      <c r="AC288" s="57">
        <f t="shared" si="447"/>
        <v>0</v>
      </c>
      <c r="AD288" s="57">
        <f t="shared" si="447"/>
        <v>0</v>
      </c>
      <c r="AE288" s="57">
        <f t="shared" si="447"/>
        <v>0</v>
      </c>
      <c r="AF288" s="57">
        <f t="shared" si="447"/>
        <v>0</v>
      </c>
      <c r="AG288" s="57">
        <f t="shared" si="447"/>
        <v>0</v>
      </c>
      <c r="AH288" s="57">
        <f t="shared" si="447"/>
        <v>0</v>
      </c>
      <c r="AI288" s="57">
        <f t="shared" si="447"/>
        <v>0</v>
      </c>
      <c r="AJ288" s="57">
        <f t="shared" si="447"/>
        <v>0</v>
      </c>
      <c r="AK288" s="57">
        <f t="shared" si="447"/>
        <v>0</v>
      </c>
      <c r="AL288" s="57">
        <f t="shared" si="447"/>
        <v>0</v>
      </c>
      <c r="AM288" s="57">
        <f t="shared" si="447"/>
        <v>0</v>
      </c>
      <c r="AN288" s="57">
        <f t="shared" si="447"/>
        <v>0</v>
      </c>
      <c r="AO288" s="57">
        <f t="shared" si="447"/>
        <v>0</v>
      </c>
      <c r="AP288" s="57">
        <f t="shared" si="447"/>
        <v>0</v>
      </c>
      <c r="AQ288" s="57">
        <f t="shared" si="447"/>
        <v>0</v>
      </c>
      <c r="AR288" s="57">
        <f t="shared" si="447"/>
        <v>0</v>
      </c>
      <c r="AS288" s="57">
        <f t="shared" si="447"/>
        <v>0</v>
      </c>
      <c r="AT288" s="57">
        <f t="shared" si="447"/>
        <v>0</v>
      </c>
      <c r="AU288" s="57">
        <f t="shared" si="447"/>
        <v>0</v>
      </c>
      <c r="AV288" s="57">
        <f t="shared" si="447"/>
        <v>0</v>
      </c>
      <c r="AW288" s="57">
        <f t="shared" si="447"/>
        <v>0</v>
      </c>
      <c r="AX288" s="57">
        <f t="shared" si="447"/>
        <v>0</v>
      </c>
      <c r="AY288" s="57">
        <f t="shared" si="447"/>
        <v>0</v>
      </c>
      <c r="AZ288" s="57">
        <f t="shared" si="447"/>
        <v>0</v>
      </c>
      <c r="BA288" s="57">
        <f t="shared" si="447"/>
        <v>0</v>
      </c>
      <c r="BB288" s="57">
        <f t="shared" si="447"/>
        <v>0</v>
      </c>
      <c r="BC288" s="57">
        <f t="shared" si="447"/>
        <v>0</v>
      </c>
      <c r="BD288" s="57">
        <f t="shared" si="447"/>
        <v>0</v>
      </c>
      <c r="BE288" s="57">
        <f t="shared" si="447"/>
        <v>0</v>
      </c>
      <c r="BF288" s="57">
        <f t="shared" si="447"/>
        <v>0</v>
      </c>
      <c r="BG288" s="57">
        <f t="shared" si="447"/>
        <v>0</v>
      </c>
      <c r="BH288" s="57">
        <f t="shared" si="447"/>
        <v>0</v>
      </c>
      <c r="BI288" s="57">
        <f t="shared" si="447"/>
        <v>0</v>
      </c>
      <c r="BJ288" s="57">
        <f t="shared" si="447"/>
        <v>0</v>
      </c>
      <c r="BK288" s="57">
        <f t="shared" si="447"/>
        <v>0</v>
      </c>
      <c r="BL288" s="57">
        <f t="shared" si="447"/>
        <v>0</v>
      </c>
      <c r="BM288" s="57">
        <f t="shared" si="447"/>
        <v>0</v>
      </c>
      <c r="BN288" s="57">
        <f t="shared" si="447"/>
        <v>0</v>
      </c>
      <c r="BO288" s="57">
        <f t="shared" si="447"/>
        <v>0</v>
      </c>
      <c r="BP288" s="57">
        <f t="shared" si="447"/>
        <v>0</v>
      </c>
      <c r="BQ288" s="57">
        <f t="shared" si="447"/>
        <v>0</v>
      </c>
      <c r="BR288" s="57">
        <f t="shared" si="447"/>
        <v>0</v>
      </c>
      <c r="BS288" s="57">
        <f t="shared" si="447"/>
        <v>0</v>
      </c>
      <c r="BT288" s="57">
        <f t="shared" si="447"/>
        <v>0</v>
      </c>
      <c r="BU288" s="57">
        <f t="shared" ref="BU288:DS288" si="448">-BU302</f>
        <v>0</v>
      </c>
      <c r="BV288" s="57">
        <f t="shared" si="448"/>
        <v>0</v>
      </c>
      <c r="BW288" s="57">
        <f t="shared" si="448"/>
        <v>0</v>
      </c>
      <c r="BX288" s="57">
        <f t="shared" si="448"/>
        <v>0</v>
      </c>
      <c r="BY288" s="57">
        <f t="shared" si="448"/>
        <v>0</v>
      </c>
      <c r="BZ288" s="57">
        <f t="shared" si="448"/>
        <v>0</v>
      </c>
      <c r="CA288" s="57">
        <f t="shared" si="448"/>
        <v>0</v>
      </c>
      <c r="CB288" s="57">
        <f t="shared" si="448"/>
        <v>0</v>
      </c>
      <c r="CC288" s="57">
        <f t="shared" si="448"/>
        <v>0</v>
      </c>
      <c r="CD288" s="57">
        <f t="shared" si="448"/>
        <v>0</v>
      </c>
      <c r="CE288" s="57">
        <f t="shared" si="448"/>
        <v>0</v>
      </c>
      <c r="CF288" s="57">
        <f t="shared" si="448"/>
        <v>0</v>
      </c>
      <c r="CG288" s="57">
        <f t="shared" si="448"/>
        <v>0</v>
      </c>
      <c r="CH288" s="57">
        <f t="shared" si="448"/>
        <v>0</v>
      </c>
      <c r="CI288" s="57">
        <f t="shared" si="448"/>
        <v>0</v>
      </c>
      <c r="CJ288" s="57">
        <f t="shared" si="448"/>
        <v>0</v>
      </c>
      <c r="CK288" s="57">
        <f t="shared" si="448"/>
        <v>0</v>
      </c>
      <c r="CL288" s="57">
        <f t="shared" si="448"/>
        <v>0</v>
      </c>
      <c r="CM288" s="57">
        <f t="shared" si="448"/>
        <v>0</v>
      </c>
      <c r="CN288" s="57">
        <f t="shared" si="448"/>
        <v>0</v>
      </c>
      <c r="CO288" s="57">
        <f t="shared" si="448"/>
        <v>0</v>
      </c>
      <c r="CP288" s="57">
        <f t="shared" si="448"/>
        <v>0</v>
      </c>
      <c r="CQ288" s="57">
        <f t="shared" si="448"/>
        <v>0</v>
      </c>
      <c r="CR288" s="57">
        <f t="shared" si="448"/>
        <v>0</v>
      </c>
      <c r="CS288" s="57">
        <f t="shared" si="448"/>
        <v>0</v>
      </c>
      <c r="CT288" s="57">
        <f t="shared" si="448"/>
        <v>0</v>
      </c>
      <c r="CU288" s="57">
        <f t="shared" si="448"/>
        <v>0</v>
      </c>
      <c r="CV288" s="57">
        <f t="shared" si="448"/>
        <v>0</v>
      </c>
      <c r="CW288" s="57">
        <f t="shared" si="448"/>
        <v>0</v>
      </c>
      <c r="CX288" s="57">
        <f t="shared" si="448"/>
        <v>0</v>
      </c>
      <c r="CY288" s="57">
        <f t="shared" si="448"/>
        <v>0</v>
      </c>
      <c r="CZ288" s="57">
        <f t="shared" si="448"/>
        <v>0</v>
      </c>
      <c r="DA288" s="57">
        <f t="shared" si="448"/>
        <v>0</v>
      </c>
      <c r="DB288" s="57">
        <f t="shared" si="448"/>
        <v>0</v>
      </c>
      <c r="DC288" s="57">
        <f t="shared" si="448"/>
        <v>0</v>
      </c>
      <c r="DD288" s="57">
        <f t="shared" si="448"/>
        <v>0</v>
      </c>
      <c r="DE288" s="57">
        <f t="shared" si="448"/>
        <v>0</v>
      </c>
      <c r="DF288" s="57">
        <f t="shared" si="448"/>
        <v>0</v>
      </c>
      <c r="DG288" s="57">
        <f t="shared" si="448"/>
        <v>0</v>
      </c>
      <c r="DH288" s="57">
        <f t="shared" si="448"/>
        <v>0</v>
      </c>
      <c r="DI288" s="57">
        <f t="shared" si="448"/>
        <v>0</v>
      </c>
      <c r="DJ288" s="57">
        <f t="shared" si="448"/>
        <v>0</v>
      </c>
      <c r="DK288" s="57">
        <f t="shared" si="448"/>
        <v>0</v>
      </c>
      <c r="DL288" s="57">
        <f t="shared" si="448"/>
        <v>0</v>
      </c>
      <c r="DM288" s="57">
        <f t="shared" si="448"/>
        <v>0</v>
      </c>
      <c r="DN288" s="57">
        <f t="shared" si="448"/>
        <v>0</v>
      </c>
      <c r="DO288" s="57">
        <f t="shared" si="448"/>
        <v>0</v>
      </c>
      <c r="DP288" s="57">
        <f t="shared" si="448"/>
        <v>0</v>
      </c>
      <c r="DQ288" s="57">
        <f t="shared" si="448"/>
        <v>0</v>
      </c>
      <c r="DR288" s="57">
        <f t="shared" si="448"/>
        <v>0</v>
      </c>
      <c r="DS288" s="57">
        <f t="shared" si="448"/>
        <v>0</v>
      </c>
    </row>
    <row r="289" spans="3:124" x14ac:dyDescent="0.3">
      <c r="D289" s="12" t="s">
        <v>119</v>
      </c>
      <c r="F289" s="51" t="str">
        <f>F287</f>
        <v>INR Mn</v>
      </c>
      <c r="G289" s="60"/>
      <c r="H289" s="57">
        <f t="shared" ref="H289" si="449">H298</f>
        <v>0</v>
      </c>
      <c r="I289" s="57">
        <f t="shared" ref="I289:BT289" si="450">I298</f>
        <v>0</v>
      </c>
      <c r="J289" s="57">
        <f t="shared" si="450"/>
        <v>0</v>
      </c>
      <c r="K289" s="57">
        <f t="shared" si="450"/>
        <v>0</v>
      </c>
      <c r="L289" s="57">
        <f t="shared" si="450"/>
        <v>0</v>
      </c>
      <c r="M289" s="57">
        <f t="shared" si="450"/>
        <v>-52.272306012234097</v>
      </c>
      <c r="N289" s="57">
        <f t="shared" si="450"/>
        <v>-53.471847469960544</v>
      </c>
      <c r="O289" s="57">
        <f t="shared" si="450"/>
        <v>-83.734135442477665</v>
      </c>
      <c r="P289" s="57">
        <f t="shared" si="450"/>
        <v>-84.556650375459299</v>
      </c>
      <c r="Q289" s="57">
        <f t="shared" si="450"/>
        <v>-85.387244818803126</v>
      </c>
      <c r="R289" s="57">
        <f t="shared" si="450"/>
        <v>-86.225998137010748</v>
      </c>
      <c r="S289" s="57">
        <f t="shared" si="450"/>
        <v>-87.072990474176009</v>
      </c>
      <c r="T289" s="57">
        <f t="shared" si="450"/>
        <v>-87.928302761642996</v>
      </c>
      <c r="U289" s="57">
        <f t="shared" si="450"/>
        <v>-88.79201672573906</v>
      </c>
      <c r="V289" s="57">
        <f t="shared" si="450"/>
        <v>-89.664214895583967</v>
      </c>
      <c r="W289" s="57">
        <f t="shared" si="450"/>
        <v>-90.544980610975557</v>
      </c>
      <c r="X289" s="57">
        <f t="shared" si="450"/>
        <v>-94.213478767630406</v>
      </c>
      <c r="Y289" s="57">
        <f t="shared" si="450"/>
        <v>-95.028725039293747</v>
      </c>
      <c r="Z289" s="57">
        <f t="shared" si="450"/>
        <v>-95.851025784394977</v>
      </c>
      <c r="AA289" s="57">
        <f t="shared" si="450"/>
        <v>-96.680442046568729</v>
      </c>
      <c r="AB289" s="57">
        <f t="shared" si="450"/>
        <v>-97.517035397671151</v>
      </c>
      <c r="AC289" s="57">
        <f t="shared" si="450"/>
        <v>-98.360867942350808</v>
      </c>
      <c r="AD289" s="57">
        <f t="shared" si="450"/>
        <v>-99.21200232265906</v>
      </c>
      <c r="AE289" s="57">
        <f t="shared" si="450"/>
        <v>-100.07050172270024</v>
      </c>
      <c r="AF289" s="57">
        <f t="shared" si="450"/>
        <v>-100.93642987332214</v>
      </c>
      <c r="AG289" s="57">
        <f t="shared" si="450"/>
        <v>-101.80985105684714</v>
      </c>
      <c r="AH289" s="57">
        <f t="shared" si="450"/>
        <v>-102.69083011184421</v>
      </c>
      <c r="AI289" s="57">
        <f t="shared" si="450"/>
        <v>-103.57943243794216</v>
      </c>
      <c r="AJ289" s="57">
        <f t="shared" si="450"/>
        <v>-104.47572400068455</v>
      </c>
      <c r="AK289" s="57">
        <f t="shared" si="450"/>
        <v>-105.3797713364268</v>
      </c>
      <c r="AL289" s="57">
        <f t="shared" si="450"/>
        <v>-106.29164155727541</v>
      </c>
      <c r="AM289" s="57">
        <f t="shared" si="450"/>
        <v>-107.21140235607012</v>
      </c>
      <c r="AN289" s="57">
        <f t="shared" si="450"/>
        <v>-108.13912201140901</v>
      </c>
      <c r="AO289" s="57">
        <f t="shared" si="450"/>
        <v>-109.07486939271719</v>
      </c>
      <c r="AP289" s="57">
        <f t="shared" si="450"/>
        <v>-110.01871396535952</v>
      </c>
      <c r="AQ289" s="57">
        <f t="shared" si="450"/>
        <v>-110.97072579579699</v>
      </c>
      <c r="AR289" s="57">
        <f t="shared" si="450"/>
        <v>-111.93097555678852</v>
      </c>
      <c r="AS289" s="57">
        <f t="shared" si="450"/>
        <v>-112.89953453263713</v>
      </c>
      <c r="AT289" s="57">
        <f t="shared" si="450"/>
        <v>-113.87647462448184</v>
      </c>
      <c r="AU289" s="57">
        <f t="shared" si="450"/>
        <v>-114.8618683556352</v>
      </c>
      <c r="AV289" s="57">
        <f t="shared" si="450"/>
        <v>-115.85578887696711</v>
      </c>
      <c r="AW289" s="57">
        <f t="shared" si="450"/>
        <v>-116.85830997233519</v>
      </c>
      <c r="AX289" s="57">
        <f t="shared" si="450"/>
        <v>-117.86950606406208</v>
      </c>
      <c r="AY289" s="57">
        <f t="shared" si="450"/>
        <v>-118.88945221846036</v>
      </c>
      <c r="AZ289" s="57">
        <f t="shared" si="450"/>
        <v>-119.9182241514048</v>
      </c>
      <c r="BA289" s="57">
        <f t="shared" si="450"/>
        <v>-120.95589823395346</v>
      </c>
      <c r="BB289" s="57">
        <f t="shared" si="450"/>
        <v>-122.00255149801696</v>
      </c>
      <c r="BC289" s="57">
        <f t="shared" si="450"/>
        <v>-123.05826164207699</v>
      </c>
      <c r="BD289" s="57">
        <f t="shared" si="450"/>
        <v>-124.12310703695425</v>
      </c>
      <c r="BE289" s="57">
        <f t="shared" si="450"/>
        <v>-125.19716673162621</v>
      </c>
      <c r="BF289" s="57">
        <f t="shared" si="450"/>
        <v>-126.2805204590956</v>
      </c>
      <c r="BG289" s="57">
        <f t="shared" si="450"/>
        <v>-127.37324864230918</v>
      </c>
      <c r="BH289" s="57">
        <f t="shared" si="450"/>
        <v>-128.47543240012797</v>
      </c>
      <c r="BI289" s="57">
        <f t="shared" si="450"/>
        <v>-129.58715355334925</v>
      </c>
      <c r="BJ289" s="57">
        <f t="shared" si="450"/>
        <v>-130.70849463078042</v>
      </c>
      <c r="BK289" s="57">
        <f t="shared" si="450"/>
        <v>-131.83953887536552</v>
      </c>
      <c r="BL289" s="57">
        <f t="shared" si="450"/>
        <v>-132.98037025036496</v>
      </c>
      <c r="BM289" s="57">
        <f t="shared" si="450"/>
        <v>-134.13107344558827</v>
      </c>
      <c r="BN289" s="57">
        <f t="shared" si="450"/>
        <v>-135.29173388368136</v>
      </c>
      <c r="BO289" s="57">
        <f t="shared" si="450"/>
        <v>-136.46243772646781</v>
      </c>
      <c r="BP289" s="57">
        <f t="shared" si="450"/>
        <v>-137.64327188134473</v>
      </c>
      <c r="BQ289" s="57">
        <f t="shared" si="450"/>
        <v>-138.83432400773498</v>
      </c>
      <c r="BR289" s="57">
        <f t="shared" si="450"/>
        <v>-140.03568252359406</v>
      </c>
      <c r="BS289" s="57">
        <f t="shared" si="450"/>
        <v>-141.24743661197422</v>
      </c>
      <c r="BT289" s="57">
        <f t="shared" si="450"/>
        <v>-142.46967622764458</v>
      </c>
      <c r="BU289" s="57">
        <f t="shared" ref="BU289:DS289" si="451">BU298</f>
        <v>0</v>
      </c>
      <c r="BV289" s="57">
        <f t="shared" si="451"/>
        <v>0</v>
      </c>
      <c r="BW289" s="57">
        <f t="shared" si="451"/>
        <v>0</v>
      </c>
      <c r="BX289" s="57">
        <f t="shared" si="451"/>
        <v>0</v>
      </c>
      <c r="BY289" s="57">
        <f t="shared" si="451"/>
        <v>0</v>
      </c>
      <c r="BZ289" s="57">
        <f t="shared" si="451"/>
        <v>0</v>
      </c>
      <c r="CA289" s="57">
        <f t="shared" si="451"/>
        <v>0</v>
      </c>
      <c r="CB289" s="57">
        <f t="shared" si="451"/>
        <v>0</v>
      </c>
      <c r="CC289" s="57">
        <f t="shared" si="451"/>
        <v>0</v>
      </c>
      <c r="CD289" s="57">
        <f t="shared" si="451"/>
        <v>0</v>
      </c>
      <c r="CE289" s="57">
        <f t="shared" si="451"/>
        <v>0</v>
      </c>
      <c r="CF289" s="57">
        <f t="shared" si="451"/>
        <v>0</v>
      </c>
      <c r="CG289" s="57">
        <f t="shared" si="451"/>
        <v>0</v>
      </c>
      <c r="CH289" s="57">
        <f t="shared" si="451"/>
        <v>0</v>
      </c>
      <c r="CI289" s="57">
        <f t="shared" si="451"/>
        <v>0</v>
      </c>
      <c r="CJ289" s="57">
        <f t="shared" si="451"/>
        <v>0</v>
      </c>
      <c r="CK289" s="57">
        <f t="shared" si="451"/>
        <v>0</v>
      </c>
      <c r="CL289" s="57">
        <f t="shared" si="451"/>
        <v>0</v>
      </c>
      <c r="CM289" s="57">
        <f t="shared" si="451"/>
        <v>0</v>
      </c>
      <c r="CN289" s="57">
        <f t="shared" si="451"/>
        <v>0</v>
      </c>
      <c r="CO289" s="57">
        <f t="shared" si="451"/>
        <v>0</v>
      </c>
      <c r="CP289" s="57">
        <f t="shared" si="451"/>
        <v>0</v>
      </c>
      <c r="CQ289" s="57">
        <f t="shared" si="451"/>
        <v>0</v>
      </c>
      <c r="CR289" s="57">
        <f t="shared" si="451"/>
        <v>0</v>
      </c>
      <c r="CS289" s="57">
        <f t="shared" si="451"/>
        <v>0</v>
      </c>
      <c r="CT289" s="57">
        <f t="shared" si="451"/>
        <v>0</v>
      </c>
      <c r="CU289" s="57">
        <f t="shared" si="451"/>
        <v>0</v>
      </c>
      <c r="CV289" s="57">
        <f t="shared" si="451"/>
        <v>0</v>
      </c>
      <c r="CW289" s="57">
        <f t="shared" si="451"/>
        <v>0</v>
      </c>
      <c r="CX289" s="57">
        <f t="shared" si="451"/>
        <v>0</v>
      </c>
      <c r="CY289" s="57">
        <f t="shared" si="451"/>
        <v>0</v>
      </c>
      <c r="CZ289" s="57">
        <f t="shared" si="451"/>
        <v>0</v>
      </c>
      <c r="DA289" s="57">
        <f t="shared" si="451"/>
        <v>0</v>
      </c>
      <c r="DB289" s="57">
        <f t="shared" si="451"/>
        <v>0</v>
      </c>
      <c r="DC289" s="57">
        <f t="shared" si="451"/>
        <v>0</v>
      </c>
      <c r="DD289" s="57">
        <f t="shared" si="451"/>
        <v>0</v>
      </c>
      <c r="DE289" s="57">
        <f t="shared" si="451"/>
        <v>0</v>
      </c>
      <c r="DF289" s="57">
        <f t="shared" si="451"/>
        <v>0</v>
      </c>
      <c r="DG289" s="57">
        <f t="shared" si="451"/>
        <v>0</v>
      </c>
      <c r="DH289" s="57">
        <f t="shared" si="451"/>
        <v>0</v>
      </c>
      <c r="DI289" s="57">
        <f t="shared" si="451"/>
        <v>0</v>
      </c>
      <c r="DJ289" s="57">
        <f t="shared" si="451"/>
        <v>0</v>
      </c>
      <c r="DK289" s="57">
        <f t="shared" si="451"/>
        <v>0</v>
      </c>
      <c r="DL289" s="57">
        <f t="shared" si="451"/>
        <v>0</v>
      </c>
      <c r="DM289" s="57">
        <f t="shared" si="451"/>
        <v>0</v>
      </c>
      <c r="DN289" s="57">
        <f t="shared" si="451"/>
        <v>0</v>
      </c>
      <c r="DO289" s="57">
        <f t="shared" si="451"/>
        <v>0</v>
      </c>
      <c r="DP289" s="57">
        <f t="shared" si="451"/>
        <v>0</v>
      </c>
      <c r="DQ289" s="57">
        <f t="shared" si="451"/>
        <v>0</v>
      </c>
      <c r="DR289" s="57">
        <f t="shared" si="451"/>
        <v>0</v>
      </c>
      <c r="DS289" s="57">
        <f t="shared" si="451"/>
        <v>0</v>
      </c>
    </row>
    <row r="290" spans="3:124" ht="14.5" thickBot="1" x14ac:dyDescent="0.35">
      <c r="D290" s="61" t="s">
        <v>113</v>
      </c>
      <c r="E290" s="61"/>
      <c r="F290" s="62" t="str">
        <f t="shared" ref="F290" si="452">F289</f>
        <v>INR Mn</v>
      </c>
      <c r="G290" s="62"/>
      <c r="H290" s="262">
        <f t="shared" ref="H290" si="453">SUM(H286:H289)</f>
        <v>1367.1023884016688</v>
      </c>
      <c r="I290" s="262">
        <f t="shared" ref="I290:BT290" si="454">SUM(I286:I289)</f>
        <v>6540.2120209163613</v>
      </c>
      <c r="J290" s="262">
        <f t="shared" si="454"/>
        <v>10608.820795257849</v>
      </c>
      <c r="K290" s="262">
        <f t="shared" si="454"/>
        <v>6608.8207952578487</v>
      </c>
      <c r="L290" s="262">
        <f t="shared" si="454"/>
        <v>6608.8207952578487</v>
      </c>
      <c r="M290" s="262">
        <f t="shared" si="454"/>
        <v>6556.5484892456143</v>
      </c>
      <c r="N290" s="262">
        <f t="shared" si="454"/>
        <v>6503.076641775654</v>
      </c>
      <c r="O290" s="262">
        <f t="shared" si="454"/>
        <v>6419.3425063331761</v>
      </c>
      <c r="P290" s="262">
        <f t="shared" si="454"/>
        <v>6334.7858559577171</v>
      </c>
      <c r="Q290" s="262">
        <f t="shared" si="454"/>
        <v>6249.398611138914</v>
      </c>
      <c r="R290" s="262">
        <f t="shared" si="454"/>
        <v>6163.1726130019033</v>
      </c>
      <c r="S290" s="262">
        <f t="shared" si="454"/>
        <v>6076.0996225277277</v>
      </c>
      <c r="T290" s="262">
        <f t="shared" si="454"/>
        <v>5988.1713197660847</v>
      </c>
      <c r="U290" s="262">
        <f t="shared" si="454"/>
        <v>5899.3793030403458</v>
      </c>
      <c r="V290" s="262">
        <f t="shared" si="454"/>
        <v>5809.7150881447615</v>
      </c>
      <c r="W290" s="262">
        <f t="shared" si="454"/>
        <v>5719.170107533786</v>
      </c>
      <c r="X290" s="262">
        <f t="shared" si="454"/>
        <v>5624.9566287661555</v>
      </c>
      <c r="Y290" s="262">
        <f t="shared" si="454"/>
        <v>5529.9279037268616</v>
      </c>
      <c r="Z290" s="262">
        <f t="shared" si="454"/>
        <v>5434.076877942467</v>
      </c>
      <c r="AA290" s="262">
        <f t="shared" si="454"/>
        <v>5337.3964358958983</v>
      </c>
      <c r="AB290" s="262">
        <f t="shared" si="454"/>
        <v>5239.8794004982274</v>
      </c>
      <c r="AC290" s="262">
        <f t="shared" si="454"/>
        <v>5141.5185325558768</v>
      </c>
      <c r="AD290" s="262">
        <f t="shared" si="454"/>
        <v>5042.3065302332179</v>
      </c>
      <c r="AE290" s="262">
        <f t="shared" si="454"/>
        <v>4942.2360285105178</v>
      </c>
      <c r="AF290" s="262">
        <f t="shared" si="454"/>
        <v>4841.2995986371952</v>
      </c>
      <c r="AG290" s="262">
        <f t="shared" si="454"/>
        <v>4739.4897475803482</v>
      </c>
      <c r="AH290" s="262">
        <f t="shared" si="454"/>
        <v>4636.7989174685044</v>
      </c>
      <c r="AI290" s="262">
        <f t="shared" si="454"/>
        <v>4533.2194850305623</v>
      </c>
      <c r="AJ290" s="262">
        <f t="shared" si="454"/>
        <v>4428.7437610298775</v>
      </c>
      <c r="AK290" s="262">
        <f t="shared" si="454"/>
        <v>4323.363989693451</v>
      </c>
      <c r="AL290" s="262">
        <f t="shared" si="454"/>
        <v>4217.0723481361756</v>
      </c>
      <c r="AM290" s="262">
        <f t="shared" si="454"/>
        <v>4109.8609457801058</v>
      </c>
      <c r="AN290" s="262">
        <f t="shared" si="454"/>
        <v>4001.7218237686966</v>
      </c>
      <c r="AO290" s="262">
        <f t="shared" si="454"/>
        <v>3892.6469543759795</v>
      </c>
      <c r="AP290" s="262">
        <f t="shared" si="454"/>
        <v>3782.62824041062</v>
      </c>
      <c r="AQ290" s="262">
        <f t="shared" si="454"/>
        <v>3671.657514614823</v>
      </c>
      <c r="AR290" s="262">
        <f t="shared" si="454"/>
        <v>3559.7265390580346</v>
      </c>
      <c r="AS290" s="262">
        <f t="shared" si="454"/>
        <v>3446.8270045253976</v>
      </c>
      <c r="AT290" s="262">
        <f t="shared" si="454"/>
        <v>3332.9505299009156</v>
      </c>
      <c r="AU290" s="262">
        <f t="shared" si="454"/>
        <v>3218.0886615452805</v>
      </c>
      <c r="AV290" s="262">
        <f t="shared" si="454"/>
        <v>3102.2328726683136</v>
      </c>
      <c r="AW290" s="262">
        <f t="shared" si="454"/>
        <v>2985.3745626959785</v>
      </c>
      <c r="AX290" s="262">
        <f t="shared" si="454"/>
        <v>2867.5050566319164</v>
      </c>
      <c r="AY290" s="262">
        <f t="shared" si="454"/>
        <v>2748.6156044134559</v>
      </c>
      <c r="AZ290" s="262">
        <f t="shared" si="454"/>
        <v>2628.697380262051</v>
      </c>
      <c r="BA290" s="262">
        <f t="shared" si="454"/>
        <v>2507.7414820280974</v>
      </c>
      <c r="BB290" s="262">
        <f t="shared" si="454"/>
        <v>2385.7389305300803</v>
      </c>
      <c r="BC290" s="262">
        <f t="shared" si="454"/>
        <v>2262.6806688880033</v>
      </c>
      <c r="BD290" s="262">
        <f t="shared" si="454"/>
        <v>2138.5575618510493</v>
      </c>
      <c r="BE290" s="262">
        <f t="shared" si="454"/>
        <v>2013.3603951194232</v>
      </c>
      <c r="BF290" s="262">
        <f t="shared" si="454"/>
        <v>1887.0798746603275</v>
      </c>
      <c r="BG290" s="262">
        <f t="shared" si="454"/>
        <v>1759.7066260180184</v>
      </c>
      <c r="BH290" s="262">
        <f t="shared" si="454"/>
        <v>1631.2311936178903</v>
      </c>
      <c r="BI290" s="262">
        <f t="shared" si="454"/>
        <v>1501.6440400645411</v>
      </c>
      <c r="BJ290" s="262">
        <f t="shared" si="454"/>
        <v>1370.9355454337606</v>
      </c>
      <c r="BK290" s="262">
        <f t="shared" si="454"/>
        <v>1239.0960065583949</v>
      </c>
      <c r="BL290" s="262">
        <f t="shared" si="454"/>
        <v>1106.1156363080299</v>
      </c>
      <c r="BM290" s="262">
        <f t="shared" si="454"/>
        <v>971.98456286244163</v>
      </c>
      <c r="BN290" s="262">
        <f t="shared" si="454"/>
        <v>836.6928289787603</v>
      </c>
      <c r="BO290" s="262">
        <f t="shared" si="454"/>
        <v>700.23039125229252</v>
      </c>
      <c r="BP290" s="262">
        <f t="shared" si="454"/>
        <v>562.58711937094779</v>
      </c>
      <c r="BQ290" s="262">
        <f t="shared" si="454"/>
        <v>423.75279536321284</v>
      </c>
      <c r="BR290" s="262">
        <f t="shared" si="454"/>
        <v>283.71711283961878</v>
      </c>
      <c r="BS290" s="262">
        <f t="shared" si="454"/>
        <v>142.46967622764456</v>
      </c>
      <c r="BT290" s="262">
        <f t="shared" si="454"/>
        <v>0</v>
      </c>
      <c r="BU290" s="262">
        <f t="shared" ref="BU290:DS290" si="455">SUM(BU286:BU289)</f>
        <v>0</v>
      </c>
      <c r="BV290" s="262">
        <f t="shared" si="455"/>
        <v>0</v>
      </c>
      <c r="BW290" s="262">
        <f t="shared" si="455"/>
        <v>0</v>
      </c>
      <c r="BX290" s="262">
        <f t="shared" si="455"/>
        <v>0</v>
      </c>
      <c r="BY290" s="262">
        <f t="shared" si="455"/>
        <v>0</v>
      </c>
      <c r="BZ290" s="262">
        <f t="shared" si="455"/>
        <v>0</v>
      </c>
      <c r="CA290" s="262">
        <f t="shared" si="455"/>
        <v>0</v>
      </c>
      <c r="CB290" s="262">
        <f t="shared" si="455"/>
        <v>0</v>
      </c>
      <c r="CC290" s="262">
        <f t="shared" si="455"/>
        <v>0</v>
      </c>
      <c r="CD290" s="262">
        <f t="shared" si="455"/>
        <v>0</v>
      </c>
      <c r="CE290" s="262">
        <f t="shared" si="455"/>
        <v>0</v>
      </c>
      <c r="CF290" s="262">
        <f t="shared" si="455"/>
        <v>0</v>
      </c>
      <c r="CG290" s="262">
        <f t="shared" si="455"/>
        <v>0</v>
      </c>
      <c r="CH290" s="262">
        <f t="shared" si="455"/>
        <v>0</v>
      </c>
      <c r="CI290" s="262">
        <f t="shared" si="455"/>
        <v>0</v>
      </c>
      <c r="CJ290" s="262">
        <f t="shared" si="455"/>
        <v>0</v>
      </c>
      <c r="CK290" s="262">
        <f t="shared" si="455"/>
        <v>0</v>
      </c>
      <c r="CL290" s="262">
        <f t="shared" si="455"/>
        <v>0</v>
      </c>
      <c r="CM290" s="262">
        <f t="shared" si="455"/>
        <v>0</v>
      </c>
      <c r="CN290" s="262">
        <f t="shared" si="455"/>
        <v>0</v>
      </c>
      <c r="CO290" s="262">
        <f t="shared" si="455"/>
        <v>0</v>
      </c>
      <c r="CP290" s="262">
        <f t="shared" si="455"/>
        <v>0</v>
      </c>
      <c r="CQ290" s="262">
        <f t="shared" si="455"/>
        <v>0</v>
      </c>
      <c r="CR290" s="262">
        <f t="shared" si="455"/>
        <v>0</v>
      </c>
      <c r="CS290" s="262">
        <f t="shared" si="455"/>
        <v>0</v>
      </c>
      <c r="CT290" s="262">
        <f t="shared" si="455"/>
        <v>0</v>
      </c>
      <c r="CU290" s="262">
        <f t="shared" si="455"/>
        <v>0</v>
      </c>
      <c r="CV290" s="262">
        <f t="shared" si="455"/>
        <v>0</v>
      </c>
      <c r="CW290" s="262">
        <f t="shared" si="455"/>
        <v>0</v>
      </c>
      <c r="CX290" s="262">
        <f t="shared" si="455"/>
        <v>0</v>
      </c>
      <c r="CY290" s="262">
        <f t="shared" si="455"/>
        <v>0</v>
      </c>
      <c r="CZ290" s="262">
        <f t="shared" si="455"/>
        <v>0</v>
      </c>
      <c r="DA290" s="262">
        <f t="shared" si="455"/>
        <v>0</v>
      </c>
      <c r="DB290" s="262">
        <f t="shared" si="455"/>
        <v>0</v>
      </c>
      <c r="DC290" s="262">
        <f t="shared" si="455"/>
        <v>0</v>
      </c>
      <c r="DD290" s="262">
        <f t="shared" si="455"/>
        <v>0</v>
      </c>
      <c r="DE290" s="262">
        <f t="shared" si="455"/>
        <v>0</v>
      </c>
      <c r="DF290" s="262">
        <f t="shared" si="455"/>
        <v>0</v>
      </c>
      <c r="DG290" s="262">
        <f t="shared" si="455"/>
        <v>0</v>
      </c>
      <c r="DH290" s="262">
        <f t="shared" si="455"/>
        <v>0</v>
      </c>
      <c r="DI290" s="262">
        <f t="shared" si="455"/>
        <v>0</v>
      </c>
      <c r="DJ290" s="262">
        <f t="shared" si="455"/>
        <v>0</v>
      </c>
      <c r="DK290" s="262">
        <f t="shared" si="455"/>
        <v>0</v>
      </c>
      <c r="DL290" s="262">
        <f t="shared" si="455"/>
        <v>0</v>
      </c>
      <c r="DM290" s="262">
        <f t="shared" si="455"/>
        <v>0</v>
      </c>
      <c r="DN290" s="262">
        <f t="shared" si="455"/>
        <v>0</v>
      </c>
      <c r="DO290" s="262">
        <f t="shared" si="455"/>
        <v>0</v>
      </c>
      <c r="DP290" s="262">
        <f t="shared" si="455"/>
        <v>0</v>
      </c>
      <c r="DQ290" s="262">
        <f t="shared" si="455"/>
        <v>0</v>
      </c>
      <c r="DR290" s="262">
        <f t="shared" si="455"/>
        <v>0</v>
      </c>
      <c r="DS290" s="262">
        <f t="shared" si="455"/>
        <v>0</v>
      </c>
    </row>
    <row r="291" spans="3:124" ht="14.5" thickTop="1" x14ac:dyDescent="0.3"/>
    <row r="292" spans="3:124" x14ac:dyDescent="0.3">
      <c r="D292" s="12" t="s">
        <v>121</v>
      </c>
      <c r="E292" s="65">
        <f>(1+Inputs!$H$31)^(1/4)-1</f>
        <v>2.294793456109856E-2</v>
      </c>
      <c r="F292" s="51" t="str">
        <f>F290</f>
        <v>INR Mn</v>
      </c>
      <c r="H292" s="64">
        <f>'Revenue&amp;exepenses'!H$374</f>
        <v>31.372176147363042</v>
      </c>
      <c r="I292" s="64">
        <f>'Revenue&amp;exepenses'!I$374</f>
        <v>150.08435747169884</v>
      </c>
      <c r="J292" s="64">
        <f>'Revenue&amp;exepenses'!J$374</f>
        <v>243.45052537999868</v>
      </c>
      <c r="K292" s="64">
        <f>'Revenue&amp;exepenses'!K$374</f>
        <v>0</v>
      </c>
      <c r="L292" s="64">
        <f>'Revenue&amp;exepenses'!L$374</f>
        <v>0</v>
      </c>
      <c r="M292" s="64">
        <f>'Revenue&amp;exepenses'!M$374</f>
        <v>0</v>
      </c>
      <c r="N292" s="64">
        <f>'Revenue&amp;exepenses'!N$374</f>
        <v>0</v>
      </c>
      <c r="O292" s="64">
        <f>'Revenue&amp;exepenses'!O$374</f>
        <v>0</v>
      </c>
      <c r="P292" s="64">
        <f>'Revenue&amp;exepenses'!P$374</f>
        <v>0</v>
      </c>
      <c r="Q292" s="64">
        <f>'Revenue&amp;exepenses'!Q$374</f>
        <v>0</v>
      </c>
      <c r="R292" s="64">
        <f>'Revenue&amp;exepenses'!R$374</f>
        <v>0</v>
      </c>
      <c r="S292" s="64">
        <f>'Revenue&amp;exepenses'!S$374</f>
        <v>0</v>
      </c>
      <c r="T292" s="64">
        <f>'Revenue&amp;exepenses'!T$374</f>
        <v>0</v>
      </c>
      <c r="U292" s="64">
        <f>'Revenue&amp;exepenses'!U$374</f>
        <v>0</v>
      </c>
      <c r="V292" s="64">
        <f>'Revenue&amp;exepenses'!V$374</f>
        <v>0</v>
      </c>
      <c r="W292" s="64">
        <f>'Revenue&amp;exepenses'!W$374</f>
        <v>0</v>
      </c>
      <c r="X292" s="64">
        <f>'Revenue&amp;exepenses'!X$374</f>
        <v>0</v>
      </c>
      <c r="Y292" s="64">
        <f>'Revenue&amp;exepenses'!Y$374</f>
        <v>0</v>
      </c>
      <c r="Z292" s="64">
        <f>'Revenue&amp;exepenses'!Z$374</f>
        <v>0</v>
      </c>
      <c r="AA292" s="64">
        <f>'Revenue&amp;exepenses'!AA$374</f>
        <v>0</v>
      </c>
      <c r="AB292" s="64">
        <f>'Revenue&amp;exepenses'!AB$374</f>
        <v>0</v>
      </c>
      <c r="AC292" s="64">
        <f>'Revenue&amp;exepenses'!AC$374</f>
        <v>0</v>
      </c>
      <c r="AD292" s="64">
        <f>'Revenue&amp;exepenses'!AD$374</f>
        <v>0</v>
      </c>
      <c r="AE292" s="64">
        <f>'Revenue&amp;exepenses'!AE$374</f>
        <v>0</v>
      </c>
      <c r="AF292" s="64">
        <f>'Revenue&amp;exepenses'!AF$374</f>
        <v>0</v>
      </c>
      <c r="AG292" s="64">
        <f>'Revenue&amp;exepenses'!AG$374</f>
        <v>0</v>
      </c>
      <c r="AH292" s="64">
        <f>'Revenue&amp;exepenses'!AH$374</f>
        <v>0</v>
      </c>
      <c r="AI292" s="64">
        <f>'Revenue&amp;exepenses'!AI$374</f>
        <v>0</v>
      </c>
      <c r="AJ292" s="64">
        <f>'Revenue&amp;exepenses'!AJ$374</f>
        <v>0</v>
      </c>
      <c r="AK292" s="64">
        <f>'Revenue&amp;exepenses'!AK$374</f>
        <v>0</v>
      </c>
      <c r="AL292" s="64">
        <f>'Revenue&amp;exepenses'!AL$374</f>
        <v>0</v>
      </c>
      <c r="AM292" s="64">
        <f>'Revenue&amp;exepenses'!AM$374</f>
        <v>0</v>
      </c>
      <c r="AN292" s="64">
        <f>'Revenue&amp;exepenses'!AN$374</f>
        <v>0</v>
      </c>
      <c r="AO292" s="64">
        <f>'Revenue&amp;exepenses'!AO$374</f>
        <v>0</v>
      </c>
      <c r="AP292" s="64">
        <f>'Revenue&amp;exepenses'!AP$374</f>
        <v>0</v>
      </c>
      <c r="AQ292" s="64">
        <f>'Revenue&amp;exepenses'!AQ$374</f>
        <v>0</v>
      </c>
      <c r="AR292" s="64">
        <f>'Revenue&amp;exepenses'!AR$374</f>
        <v>0</v>
      </c>
      <c r="AS292" s="64">
        <f>'Revenue&amp;exepenses'!AS$374</f>
        <v>0</v>
      </c>
      <c r="AT292" s="64">
        <f>'Revenue&amp;exepenses'!AT$374</f>
        <v>0</v>
      </c>
      <c r="AU292" s="64">
        <f>'Revenue&amp;exepenses'!AU$374</f>
        <v>0</v>
      </c>
      <c r="AV292" s="64">
        <f>'Revenue&amp;exepenses'!AV$374</f>
        <v>0</v>
      </c>
      <c r="AW292" s="64">
        <f>'Revenue&amp;exepenses'!AW$374</f>
        <v>0</v>
      </c>
      <c r="AX292" s="64">
        <f>'Revenue&amp;exepenses'!AX$374</f>
        <v>0</v>
      </c>
      <c r="AY292" s="64">
        <f>'Revenue&amp;exepenses'!AY$374</f>
        <v>0</v>
      </c>
      <c r="AZ292" s="64">
        <f>'Revenue&amp;exepenses'!AZ$374</f>
        <v>0</v>
      </c>
      <c r="BA292" s="64">
        <f>'Revenue&amp;exepenses'!BA$374</f>
        <v>0</v>
      </c>
      <c r="BB292" s="64">
        <f>'Revenue&amp;exepenses'!BB$374</f>
        <v>0</v>
      </c>
      <c r="BC292" s="64">
        <f>'Revenue&amp;exepenses'!BC$374</f>
        <v>0</v>
      </c>
      <c r="BD292" s="64">
        <f>'Revenue&amp;exepenses'!BD$374</f>
        <v>0</v>
      </c>
      <c r="BE292" s="64">
        <f>'Revenue&amp;exepenses'!BE$374</f>
        <v>0</v>
      </c>
      <c r="BF292" s="64">
        <f>'Revenue&amp;exepenses'!BF$374</f>
        <v>0</v>
      </c>
      <c r="BG292" s="64">
        <f>'Revenue&amp;exepenses'!BG$374</f>
        <v>0</v>
      </c>
      <c r="BH292" s="64">
        <f>'Revenue&amp;exepenses'!BH$374</f>
        <v>0</v>
      </c>
      <c r="BI292" s="64">
        <f>'Revenue&amp;exepenses'!BI$374</f>
        <v>0</v>
      </c>
      <c r="BJ292" s="64">
        <f>'Revenue&amp;exepenses'!BJ$374</f>
        <v>0</v>
      </c>
      <c r="BK292" s="64">
        <f>'Revenue&amp;exepenses'!BK$374</f>
        <v>0</v>
      </c>
      <c r="BL292" s="64">
        <f>'Revenue&amp;exepenses'!BL$374</f>
        <v>0</v>
      </c>
      <c r="BM292" s="64">
        <f>'Revenue&amp;exepenses'!BM$374</f>
        <v>0</v>
      </c>
      <c r="BN292" s="64">
        <f>'Revenue&amp;exepenses'!BN$374</f>
        <v>0</v>
      </c>
      <c r="BO292" s="64">
        <f>'Revenue&amp;exepenses'!BO$374</f>
        <v>0</v>
      </c>
      <c r="BP292" s="64">
        <f>'Revenue&amp;exepenses'!BP$374</f>
        <v>0</v>
      </c>
      <c r="BQ292" s="64">
        <f>'Revenue&amp;exepenses'!BQ$374</f>
        <v>0</v>
      </c>
      <c r="BR292" s="64">
        <f>'Revenue&amp;exepenses'!BR$374</f>
        <v>0</v>
      </c>
      <c r="BS292" s="64">
        <f>'Revenue&amp;exepenses'!BS$374</f>
        <v>0</v>
      </c>
      <c r="BT292" s="64">
        <f>'Revenue&amp;exepenses'!BT$374</f>
        <v>0</v>
      </c>
      <c r="BU292" s="64">
        <f>'Revenue&amp;exepenses'!BU$374</f>
        <v>0</v>
      </c>
      <c r="BV292" s="64">
        <f>'Revenue&amp;exepenses'!BV$374</f>
        <v>0</v>
      </c>
      <c r="BW292" s="64">
        <f>'Revenue&amp;exepenses'!BW$374</f>
        <v>0</v>
      </c>
      <c r="BX292" s="64">
        <f>'Revenue&amp;exepenses'!BX$374</f>
        <v>0</v>
      </c>
      <c r="BY292" s="64">
        <f>'Revenue&amp;exepenses'!BY$374</f>
        <v>0</v>
      </c>
      <c r="BZ292" s="64">
        <f>'Revenue&amp;exepenses'!BZ$374</f>
        <v>0</v>
      </c>
      <c r="CA292" s="64">
        <f>'Revenue&amp;exepenses'!CA$374</f>
        <v>0</v>
      </c>
      <c r="CB292" s="64">
        <f>'Revenue&amp;exepenses'!CB$374</f>
        <v>0</v>
      </c>
      <c r="CC292" s="64">
        <f>'Revenue&amp;exepenses'!CC$374</f>
        <v>0</v>
      </c>
      <c r="CD292" s="64">
        <f>'Revenue&amp;exepenses'!CD$374</f>
        <v>0</v>
      </c>
      <c r="CE292" s="64">
        <f>'Revenue&amp;exepenses'!CE$374</f>
        <v>0</v>
      </c>
      <c r="CF292" s="64">
        <f>'Revenue&amp;exepenses'!CF$374</f>
        <v>0</v>
      </c>
      <c r="CG292" s="64">
        <f>'Revenue&amp;exepenses'!CG$374</f>
        <v>0</v>
      </c>
      <c r="CH292" s="64">
        <f>'Revenue&amp;exepenses'!CH$374</f>
        <v>0</v>
      </c>
      <c r="CI292" s="64">
        <f>'Revenue&amp;exepenses'!CI$374</f>
        <v>0</v>
      </c>
      <c r="CJ292" s="64">
        <f>'Revenue&amp;exepenses'!CJ$374</f>
        <v>0</v>
      </c>
      <c r="CK292" s="64">
        <f>'Revenue&amp;exepenses'!CK$374</f>
        <v>0</v>
      </c>
      <c r="CL292" s="64">
        <f>'Revenue&amp;exepenses'!CL$374</f>
        <v>0</v>
      </c>
      <c r="CM292" s="64">
        <f>'Revenue&amp;exepenses'!CM$374</f>
        <v>0</v>
      </c>
      <c r="CN292" s="64">
        <f>'Revenue&amp;exepenses'!CN$374</f>
        <v>0</v>
      </c>
      <c r="CO292" s="64">
        <f>'Revenue&amp;exepenses'!CO$374</f>
        <v>0</v>
      </c>
      <c r="CP292" s="64">
        <f>'Revenue&amp;exepenses'!CP$374</f>
        <v>0</v>
      </c>
      <c r="CQ292" s="64">
        <f>'Revenue&amp;exepenses'!CQ$374</f>
        <v>0</v>
      </c>
      <c r="CR292" s="64">
        <f>'Revenue&amp;exepenses'!CR$374</f>
        <v>0</v>
      </c>
      <c r="CS292" s="64">
        <f>'Revenue&amp;exepenses'!CS$374</f>
        <v>0</v>
      </c>
      <c r="CT292" s="64">
        <f>'Revenue&amp;exepenses'!CT$374</f>
        <v>0</v>
      </c>
      <c r="CU292" s="64">
        <f>'Revenue&amp;exepenses'!CU$374</f>
        <v>0</v>
      </c>
      <c r="CV292" s="64">
        <f>'Revenue&amp;exepenses'!CV$374</f>
        <v>0</v>
      </c>
      <c r="CW292" s="64">
        <f>'Revenue&amp;exepenses'!CW$374</f>
        <v>0</v>
      </c>
      <c r="CX292" s="64">
        <f>'Revenue&amp;exepenses'!CX$374</f>
        <v>0</v>
      </c>
      <c r="CY292" s="64">
        <f>'Revenue&amp;exepenses'!CY$374</f>
        <v>0</v>
      </c>
      <c r="CZ292" s="64">
        <f>'Revenue&amp;exepenses'!CZ$374</f>
        <v>0</v>
      </c>
      <c r="DA292" s="64">
        <f>'Revenue&amp;exepenses'!DA$374</f>
        <v>0</v>
      </c>
      <c r="DB292" s="64">
        <f>'Revenue&amp;exepenses'!DB$374</f>
        <v>0</v>
      </c>
      <c r="DC292" s="64">
        <f>'Revenue&amp;exepenses'!DC$374</f>
        <v>0</v>
      </c>
      <c r="DD292" s="64">
        <f>'Revenue&amp;exepenses'!DD$374</f>
        <v>0</v>
      </c>
      <c r="DE292" s="64">
        <f>'Revenue&amp;exepenses'!DE$374</f>
        <v>0</v>
      </c>
      <c r="DF292" s="64">
        <f>'Revenue&amp;exepenses'!DF$374</f>
        <v>0</v>
      </c>
      <c r="DG292" s="64">
        <f>'Revenue&amp;exepenses'!DG$374</f>
        <v>0</v>
      </c>
      <c r="DH292" s="64">
        <f>'Revenue&amp;exepenses'!DH$374</f>
        <v>0</v>
      </c>
      <c r="DI292" s="64">
        <f>'Revenue&amp;exepenses'!DI$374</f>
        <v>0</v>
      </c>
      <c r="DJ292" s="64">
        <f>'Revenue&amp;exepenses'!DJ$374</f>
        <v>0</v>
      </c>
      <c r="DK292" s="64">
        <f>'Revenue&amp;exepenses'!DK$374</f>
        <v>0</v>
      </c>
      <c r="DL292" s="64">
        <f>'Revenue&amp;exepenses'!DL$374</f>
        <v>0</v>
      </c>
      <c r="DM292" s="64">
        <f>'Revenue&amp;exepenses'!DM$374</f>
        <v>0</v>
      </c>
      <c r="DN292" s="64">
        <f>'Revenue&amp;exepenses'!DN$374</f>
        <v>0</v>
      </c>
      <c r="DO292" s="64">
        <f>'Revenue&amp;exepenses'!DO$374</f>
        <v>0</v>
      </c>
      <c r="DP292" s="64">
        <f>'Revenue&amp;exepenses'!DP$374</f>
        <v>0</v>
      </c>
      <c r="DQ292" s="64">
        <f>'Revenue&amp;exepenses'!DQ$374</f>
        <v>0</v>
      </c>
      <c r="DR292" s="64">
        <f>'Revenue&amp;exepenses'!DR$374</f>
        <v>0</v>
      </c>
      <c r="DS292" s="64">
        <f>'Revenue&amp;exepenses'!DS$374</f>
        <v>0</v>
      </c>
    </row>
    <row r="293" spans="3:124" x14ac:dyDescent="0.3">
      <c r="D293" s="12" t="s">
        <v>127</v>
      </c>
      <c r="E293" s="65"/>
      <c r="F293" s="51" t="s">
        <v>32</v>
      </c>
      <c r="H293" s="66">
        <f>IF(Inputs!$H$33&gt;=H$2,(1+Inputs!$H$32)^(1/4)-1,(1+Inputs!$H$34)^(1/4)-1)</f>
        <v>2.294793456109856E-2</v>
      </c>
      <c r="I293" s="66">
        <f>IF(Inputs!$H$33&gt;=I$2,(1+Inputs!$H$32)^(1/4)-1,(1+Inputs!$H$34)^(1/4)-1)</f>
        <v>2.294793456109856E-2</v>
      </c>
      <c r="J293" s="66">
        <f>IF(Inputs!$H$33&gt;=J$2,(1+Inputs!$H$32)^(1/4)-1,(1+Inputs!$H$34)^(1/4)-1)</f>
        <v>2.294793456109856E-2</v>
      </c>
      <c r="K293" s="66">
        <f>IF(Inputs!$H$33&gt;=K$2,(1+Inputs!$H$32)^(1/4)-1,(1+Inputs!$H$34)^(1/4)-1)</f>
        <v>2.294793456109856E-2</v>
      </c>
      <c r="L293" s="66">
        <f>IF(Inputs!$H$33&gt;=L$2,(1+Inputs!$H$32)^(1/4)-1,(1+Inputs!$H$34)^(1/4)-1)</f>
        <v>2.294793456109856E-2</v>
      </c>
      <c r="M293" s="66">
        <f>IF(Inputs!$H$33&gt;=M$2,(1+Inputs!$H$32)^(1/4)-1,(1+Inputs!$H$34)^(1/4)-1)</f>
        <v>2.294793456109856E-2</v>
      </c>
      <c r="N293" s="66">
        <f>IF(Inputs!$H$33&gt;=N$2,(1+Inputs!$H$32)^(1/4)-1,(1+Inputs!$H$34)^(1/4)-1)</f>
        <v>2.294793456109856E-2</v>
      </c>
      <c r="O293" s="66">
        <f>IF(Inputs!$H$33&gt;=O$2,(1+Inputs!$H$32)^(1/4)-1,(1+Inputs!$H$34)^(1/4)-1)</f>
        <v>2.294793456109856E-2</v>
      </c>
      <c r="P293" s="66">
        <f>IF(Inputs!$H$33&gt;=P$2,(1+Inputs!$H$32)^(1/4)-1,(1+Inputs!$H$34)^(1/4)-1)</f>
        <v>2.294793456109856E-2</v>
      </c>
      <c r="Q293" s="66">
        <f>IF(Inputs!$H$33&gt;=Q$2,(1+Inputs!$H$32)^(1/4)-1,(1+Inputs!$H$34)^(1/4)-1)</f>
        <v>2.294793456109856E-2</v>
      </c>
      <c r="R293" s="66">
        <f>IF(Inputs!$H$33&gt;=R$2,(1+Inputs!$H$32)^(1/4)-1,(1+Inputs!$H$34)^(1/4)-1)</f>
        <v>2.294793456109856E-2</v>
      </c>
      <c r="S293" s="66">
        <f>IF(Inputs!$H$33&gt;=S$2,(1+Inputs!$H$32)^(1/4)-1,(1+Inputs!$H$34)^(1/4)-1)</f>
        <v>2.294793456109856E-2</v>
      </c>
      <c r="T293" s="66">
        <f>IF(Inputs!$H$33&gt;=T$2,(1+Inputs!$H$32)^(1/4)-1,(1+Inputs!$H$34)^(1/4)-1)</f>
        <v>2.294793456109856E-2</v>
      </c>
      <c r="U293" s="66">
        <f>IF(Inputs!$H$33&gt;=U$2,(1+Inputs!$H$32)^(1/4)-1,(1+Inputs!$H$34)^(1/4)-1)</f>
        <v>2.294793456109856E-2</v>
      </c>
      <c r="V293" s="66">
        <f>IF(Inputs!$H$33&gt;=V$2,(1+Inputs!$H$32)^(1/4)-1,(1+Inputs!$H$34)^(1/4)-1)</f>
        <v>2.294793456109856E-2</v>
      </c>
      <c r="W293" s="66">
        <f>IF(Inputs!$H$33&gt;=W$2,(1+Inputs!$H$32)^(1/4)-1,(1+Inputs!$H$34)^(1/4)-1)</f>
        <v>2.294793456109856E-2</v>
      </c>
      <c r="X293" s="66">
        <f>IF(Inputs!$H$33&gt;=X$2,(1+Inputs!$H$32)^(1/4)-1,(1+Inputs!$H$34)^(1/4)-1)</f>
        <v>2.1778180864641117E-2</v>
      </c>
      <c r="Y293" s="66">
        <f>IF(Inputs!$H$33&gt;=Y$2,(1+Inputs!$H$32)^(1/4)-1,(1+Inputs!$H$34)^(1/4)-1)</f>
        <v>2.1778180864641117E-2</v>
      </c>
      <c r="Z293" s="66">
        <f>IF(Inputs!$H$33&gt;=Z$2,(1+Inputs!$H$32)^(1/4)-1,(1+Inputs!$H$34)^(1/4)-1)</f>
        <v>2.1778180864641117E-2</v>
      </c>
      <c r="AA293" s="66">
        <f>IF(Inputs!$H$33&gt;=AA$2,(1+Inputs!$H$32)^(1/4)-1,(1+Inputs!$H$34)^(1/4)-1)</f>
        <v>2.1778180864641117E-2</v>
      </c>
      <c r="AB293" s="66">
        <f>IF(Inputs!$H$33&gt;=AB$2,(1+Inputs!$H$32)^(1/4)-1,(1+Inputs!$H$34)^(1/4)-1)</f>
        <v>2.1778180864641117E-2</v>
      </c>
      <c r="AC293" s="66">
        <f>IF(Inputs!$H$33&gt;=AC$2,(1+Inputs!$H$32)^(1/4)-1,(1+Inputs!$H$34)^(1/4)-1)</f>
        <v>2.1778180864641117E-2</v>
      </c>
      <c r="AD293" s="66">
        <f>IF(Inputs!$H$33&gt;=AD$2,(1+Inputs!$H$32)^(1/4)-1,(1+Inputs!$H$34)^(1/4)-1)</f>
        <v>2.1778180864641117E-2</v>
      </c>
      <c r="AE293" s="66">
        <f>IF(Inputs!$H$33&gt;=AE$2,(1+Inputs!$H$32)^(1/4)-1,(1+Inputs!$H$34)^(1/4)-1)</f>
        <v>2.1778180864641117E-2</v>
      </c>
      <c r="AF293" s="66">
        <f>IF(Inputs!$H$33&gt;=AF$2,(1+Inputs!$H$32)^(1/4)-1,(1+Inputs!$H$34)^(1/4)-1)</f>
        <v>2.1778180864641117E-2</v>
      </c>
      <c r="AG293" s="66">
        <f>IF(Inputs!$H$33&gt;=AG$2,(1+Inputs!$H$32)^(1/4)-1,(1+Inputs!$H$34)^(1/4)-1)</f>
        <v>2.1778180864641117E-2</v>
      </c>
      <c r="AH293" s="66">
        <f>IF(Inputs!$H$33&gt;=AH$2,(1+Inputs!$H$32)^(1/4)-1,(1+Inputs!$H$34)^(1/4)-1)</f>
        <v>2.1778180864641117E-2</v>
      </c>
      <c r="AI293" s="66">
        <f>IF(Inputs!$H$33&gt;=AI$2,(1+Inputs!$H$32)^(1/4)-1,(1+Inputs!$H$34)^(1/4)-1)</f>
        <v>2.1778180864641117E-2</v>
      </c>
      <c r="AJ293" s="66">
        <f>IF(Inputs!$H$33&gt;=AJ$2,(1+Inputs!$H$32)^(1/4)-1,(1+Inputs!$H$34)^(1/4)-1)</f>
        <v>2.1778180864641117E-2</v>
      </c>
      <c r="AK293" s="66">
        <f>IF(Inputs!$H$33&gt;=AK$2,(1+Inputs!$H$32)^(1/4)-1,(1+Inputs!$H$34)^(1/4)-1)</f>
        <v>2.1778180864641117E-2</v>
      </c>
      <c r="AL293" s="66">
        <f>IF(Inputs!$H$33&gt;=AL$2,(1+Inputs!$H$32)^(1/4)-1,(1+Inputs!$H$34)^(1/4)-1)</f>
        <v>2.1778180864641117E-2</v>
      </c>
      <c r="AM293" s="66">
        <f>IF(Inputs!$H$33&gt;=AM$2,(1+Inputs!$H$32)^(1/4)-1,(1+Inputs!$H$34)^(1/4)-1)</f>
        <v>2.1778180864641117E-2</v>
      </c>
      <c r="AN293" s="66">
        <f>IF(Inputs!$H$33&gt;=AN$2,(1+Inputs!$H$32)^(1/4)-1,(1+Inputs!$H$34)^(1/4)-1)</f>
        <v>2.1778180864641117E-2</v>
      </c>
      <c r="AO293" s="66">
        <f>IF(Inputs!$H$33&gt;=AO$2,(1+Inputs!$H$32)^(1/4)-1,(1+Inputs!$H$34)^(1/4)-1)</f>
        <v>2.1778180864641117E-2</v>
      </c>
      <c r="AP293" s="66">
        <f>IF(Inputs!$H$33&gt;=AP$2,(1+Inputs!$H$32)^(1/4)-1,(1+Inputs!$H$34)^(1/4)-1)</f>
        <v>2.1778180864641117E-2</v>
      </c>
      <c r="AQ293" s="66">
        <f>IF(Inputs!$H$33&gt;=AQ$2,(1+Inputs!$H$32)^(1/4)-1,(1+Inputs!$H$34)^(1/4)-1)</f>
        <v>2.1778180864641117E-2</v>
      </c>
      <c r="AR293" s="66">
        <f>IF(Inputs!$H$33&gt;=AR$2,(1+Inputs!$H$32)^(1/4)-1,(1+Inputs!$H$34)^(1/4)-1)</f>
        <v>2.1778180864641117E-2</v>
      </c>
      <c r="AS293" s="66">
        <f>IF(Inputs!$H$33&gt;=AS$2,(1+Inputs!$H$32)^(1/4)-1,(1+Inputs!$H$34)^(1/4)-1)</f>
        <v>2.1778180864641117E-2</v>
      </c>
      <c r="AT293" s="66">
        <f>IF(Inputs!$H$33&gt;=AT$2,(1+Inputs!$H$32)^(1/4)-1,(1+Inputs!$H$34)^(1/4)-1)</f>
        <v>2.1778180864641117E-2</v>
      </c>
      <c r="AU293" s="66">
        <f>IF(Inputs!$H$33&gt;=AU$2,(1+Inputs!$H$32)^(1/4)-1,(1+Inputs!$H$34)^(1/4)-1)</f>
        <v>2.1778180864641117E-2</v>
      </c>
      <c r="AV293" s="66">
        <f>IF(Inputs!$H$33&gt;=AV$2,(1+Inputs!$H$32)^(1/4)-1,(1+Inputs!$H$34)^(1/4)-1)</f>
        <v>2.1778180864641117E-2</v>
      </c>
      <c r="AW293" s="66">
        <f>IF(Inputs!$H$33&gt;=AW$2,(1+Inputs!$H$32)^(1/4)-1,(1+Inputs!$H$34)^(1/4)-1)</f>
        <v>2.1778180864641117E-2</v>
      </c>
      <c r="AX293" s="66">
        <f>IF(Inputs!$H$33&gt;=AX$2,(1+Inputs!$H$32)^(1/4)-1,(1+Inputs!$H$34)^(1/4)-1)</f>
        <v>2.1778180864641117E-2</v>
      </c>
      <c r="AY293" s="66">
        <f>IF(Inputs!$H$33&gt;=AY$2,(1+Inputs!$H$32)^(1/4)-1,(1+Inputs!$H$34)^(1/4)-1)</f>
        <v>2.1778180864641117E-2</v>
      </c>
      <c r="AZ293" s="66">
        <f>IF(Inputs!$H$33&gt;=AZ$2,(1+Inputs!$H$32)^(1/4)-1,(1+Inputs!$H$34)^(1/4)-1)</f>
        <v>2.1778180864641117E-2</v>
      </c>
      <c r="BA293" s="66">
        <f>IF(Inputs!$H$33&gt;=BA$2,(1+Inputs!$H$32)^(1/4)-1,(1+Inputs!$H$34)^(1/4)-1)</f>
        <v>2.1778180864641117E-2</v>
      </c>
      <c r="BB293" s="66">
        <f>IF(Inputs!$H$33&gt;=BB$2,(1+Inputs!$H$32)^(1/4)-1,(1+Inputs!$H$34)^(1/4)-1)</f>
        <v>2.1778180864641117E-2</v>
      </c>
      <c r="BC293" s="66">
        <f>IF(Inputs!$H$33&gt;=BC$2,(1+Inputs!$H$32)^(1/4)-1,(1+Inputs!$H$34)^(1/4)-1)</f>
        <v>2.1778180864641117E-2</v>
      </c>
      <c r="BD293" s="66">
        <f>IF(Inputs!$H$33&gt;=BD$2,(1+Inputs!$H$32)^(1/4)-1,(1+Inputs!$H$34)^(1/4)-1)</f>
        <v>2.1778180864641117E-2</v>
      </c>
      <c r="BE293" s="66">
        <f>IF(Inputs!$H$33&gt;=BE$2,(1+Inputs!$H$32)^(1/4)-1,(1+Inputs!$H$34)^(1/4)-1)</f>
        <v>2.1778180864641117E-2</v>
      </c>
      <c r="BF293" s="66">
        <f>IF(Inputs!$H$33&gt;=BF$2,(1+Inputs!$H$32)^(1/4)-1,(1+Inputs!$H$34)^(1/4)-1)</f>
        <v>2.1778180864641117E-2</v>
      </c>
      <c r="BG293" s="66">
        <f>IF(Inputs!$H$33&gt;=BG$2,(1+Inputs!$H$32)^(1/4)-1,(1+Inputs!$H$34)^(1/4)-1)</f>
        <v>2.1778180864641117E-2</v>
      </c>
      <c r="BH293" s="66">
        <f>IF(Inputs!$H$33&gt;=BH$2,(1+Inputs!$H$32)^(1/4)-1,(1+Inputs!$H$34)^(1/4)-1)</f>
        <v>2.1778180864641117E-2</v>
      </c>
      <c r="BI293" s="66">
        <f>IF(Inputs!$H$33&gt;=BI$2,(1+Inputs!$H$32)^(1/4)-1,(1+Inputs!$H$34)^(1/4)-1)</f>
        <v>2.1778180864641117E-2</v>
      </c>
      <c r="BJ293" s="66">
        <f>IF(Inputs!$H$33&gt;=BJ$2,(1+Inputs!$H$32)^(1/4)-1,(1+Inputs!$H$34)^(1/4)-1)</f>
        <v>2.1778180864641117E-2</v>
      </c>
      <c r="BK293" s="66">
        <f>IF(Inputs!$H$33&gt;=BK$2,(1+Inputs!$H$32)^(1/4)-1,(1+Inputs!$H$34)^(1/4)-1)</f>
        <v>2.1778180864641117E-2</v>
      </c>
      <c r="BL293" s="66">
        <f>IF(Inputs!$H$33&gt;=BL$2,(1+Inputs!$H$32)^(1/4)-1,(1+Inputs!$H$34)^(1/4)-1)</f>
        <v>2.1778180864641117E-2</v>
      </c>
      <c r="BM293" s="66">
        <f>IF(Inputs!$H$33&gt;=BM$2,(1+Inputs!$H$32)^(1/4)-1,(1+Inputs!$H$34)^(1/4)-1)</f>
        <v>2.1778180864641117E-2</v>
      </c>
      <c r="BN293" s="66">
        <f>IF(Inputs!$H$33&gt;=BN$2,(1+Inputs!$H$32)^(1/4)-1,(1+Inputs!$H$34)^(1/4)-1)</f>
        <v>2.1778180864641117E-2</v>
      </c>
      <c r="BO293" s="66">
        <f>IF(Inputs!$H$33&gt;=BO$2,(1+Inputs!$H$32)^(1/4)-1,(1+Inputs!$H$34)^(1/4)-1)</f>
        <v>2.1778180864641117E-2</v>
      </c>
      <c r="BP293" s="66">
        <f>IF(Inputs!$H$33&gt;=BP$2,(1+Inputs!$H$32)^(1/4)-1,(1+Inputs!$H$34)^(1/4)-1)</f>
        <v>2.1778180864641117E-2</v>
      </c>
      <c r="BQ293" s="66">
        <f>IF(Inputs!$H$33&gt;=BQ$2,(1+Inputs!$H$32)^(1/4)-1,(1+Inputs!$H$34)^(1/4)-1)</f>
        <v>2.1778180864641117E-2</v>
      </c>
      <c r="BR293" s="66">
        <f>IF(Inputs!$H$33&gt;=BR$2,(1+Inputs!$H$32)^(1/4)-1,(1+Inputs!$H$34)^(1/4)-1)</f>
        <v>2.1778180864641117E-2</v>
      </c>
      <c r="BS293" s="66">
        <f>IF(Inputs!$H$33&gt;=BS$2,(1+Inputs!$H$32)^(1/4)-1,(1+Inputs!$H$34)^(1/4)-1)</f>
        <v>2.1778180864641117E-2</v>
      </c>
      <c r="BT293" s="66">
        <f>IF(Inputs!$H$33&gt;=BT$2,(1+Inputs!$H$32)^(1/4)-1,(1+Inputs!$H$34)^(1/4)-1)</f>
        <v>2.1778180864641117E-2</v>
      </c>
      <c r="BU293" s="66">
        <f>IF(Inputs!$H$33&gt;=BU$2,(1+Inputs!$H$32)^(1/4)-1,(1+Inputs!$H$34)^(1/4)-1)</f>
        <v>2.1778180864641117E-2</v>
      </c>
      <c r="BV293" s="66">
        <f>IF(Inputs!$H$33&gt;=BV$2,(1+Inputs!$H$32)^(1/4)-1,(1+Inputs!$H$34)^(1/4)-1)</f>
        <v>2.1778180864641117E-2</v>
      </c>
      <c r="BW293" s="66">
        <f>IF(Inputs!$H$33&gt;=BW$2,(1+Inputs!$H$32)^(1/4)-1,(1+Inputs!$H$34)^(1/4)-1)</f>
        <v>2.1778180864641117E-2</v>
      </c>
      <c r="BX293" s="66">
        <f>IF(Inputs!$H$33&gt;=BX$2,(1+Inputs!$H$32)^(1/4)-1,(1+Inputs!$H$34)^(1/4)-1)</f>
        <v>2.1778180864641117E-2</v>
      </c>
      <c r="BY293" s="66">
        <f>IF(Inputs!$H$33&gt;=BY$2,(1+Inputs!$H$32)^(1/4)-1,(1+Inputs!$H$34)^(1/4)-1)</f>
        <v>2.1778180864641117E-2</v>
      </c>
      <c r="BZ293" s="66">
        <f>IF(Inputs!$H$33&gt;=BZ$2,(1+Inputs!$H$32)^(1/4)-1,(1+Inputs!$H$34)^(1/4)-1)</f>
        <v>2.1778180864641117E-2</v>
      </c>
      <c r="CA293" s="66">
        <f>IF(Inputs!$H$33&gt;=CA$2,(1+Inputs!$H$32)^(1/4)-1,(1+Inputs!$H$34)^(1/4)-1)</f>
        <v>2.1778180864641117E-2</v>
      </c>
      <c r="CB293" s="66">
        <f>IF(Inputs!$H$33&gt;=CB$2,(1+Inputs!$H$32)^(1/4)-1,(1+Inputs!$H$34)^(1/4)-1)</f>
        <v>2.1778180864641117E-2</v>
      </c>
      <c r="CC293" s="66">
        <f>IF(Inputs!$H$33&gt;=CC$2,(1+Inputs!$H$32)^(1/4)-1,(1+Inputs!$H$34)^(1/4)-1)</f>
        <v>2.1778180864641117E-2</v>
      </c>
      <c r="CD293" s="66">
        <f>IF(Inputs!$H$33&gt;=CD$2,(1+Inputs!$H$32)^(1/4)-1,(1+Inputs!$H$34)^(1/4)-1)</f>
        <v>2.1778180864641117E-2</v>
      </c>
      <c r="CE293" s="66">
        <f>IF(Inputs!$H$33&gt;=CE$2,(1+Inputs!$H$32)^(1/4)-1,(1+Inputs!$H$34)^(1/4)-1)</f>
        <v>2.1778180864641117E-2</v>
      </c>
      <c r="CF293" s="66">
        <f>IF(Inputs!$H$33&gt;=CF$2,(1+Inputs!$H$32)^(1/4)-1,(1+Inputs!$H$34)^(1/4)-1)</f>
        <v>2.1778180864641117E-2</v>
      </c>
      <c r="CG293" s="66">
        <f>IF(Inputs!$H$33&gt;=CG$2,(1+Inputs!$H$32)^(1/4)-1,(1+Inputs!$H$34)^(1/4)-1)</f>
        <v>2.1778180864641117E-2</v>
      </c>
      <c r="CH293" s="66">
        <f>IF(Inputs!$H$33&gt;=CH$2,(1+Inputs!$H$32)^(1/4)-1,(1+Inputs!$H$34)^(1/4)-1)</f>
        <v>2.1778180864641117E-2</v>
      </c>
      <c r="CI293" s="66">
        <f>IF(Inputs!$H$33&gt;=CI$2,(1+Inputs!$H$32)^(1/4)-1,(1+Inputs!$H$34)^(1/4)-1)</f>
        <v>2.1778180864641117E-2</v>
      </c>
      <c r="CJ293" s="66">
        <f>IF(Inputs!$H$33&gt;=CJ$2,(1+Inputs!$H$32)^(1/4)-1,(1+Inputs!$H$34)^(1/4)-1)</f>
        <v>2.1778180864641117E-2</v>
      </c>
      <c r="CK293" s="66">
        <f>IF(Inputs!$H$33&gt;=CK$2,(1+Inputs!$H$32)^(1/4)-1,(1+Inputs!$H$34)^(1/4)-1)</f>
        <v>2.1778180864641117E-2</v>
      </c>
      <c r="CL293" s="66">
        <f>IF(Inputs!$H$33&gt;=CL$2,(1+Inputs!$H$32)^(1/4)-1,(1+Inputs!$H$34)^(1/4)-1)</f>
        <v>2.1778180864641117E-2</v>
      </c>
      <c r="CM293" s="66">
        <f>IF(Inputs!$H$33&gt;=CM$2,(1+Inputs!$H$32)^(1/4)-1,(1+Inputs!$H$34)^(1/4)-1)</f>
        <v>2.1778180864641117E-2</v>
      </c>
      <c r="CN293" s="66">
        <f>IF(Inputs!$H$33&gt;=CN$2,(1+Inputs!$H$32)^(1/4)-1,(1+Inputs!$H$34)^(1/4)-1)</f>
        <v>2.1778180864641117E-2</v>
      </c>
      <c r="CO293" s="66">
        <f>IF(Inputs!$H$33&gt;=CO$2,(1+Inputs!$H$32)^(1/4)-1,(1+Inputs!$H$34)^(1/4)-1)</f>
        <v>2.1778180864641117E-2</v>
      </c>
      <c r="CP293" s="66">
        <f>IF(Inputs!$H$33&gt;=CP$2,(1+Inputs!$H$32)^(1/4)-1,(1+Inputs!$H$34)^(1/4)-1)</f>
        <v>2.1778180864641117E-2</v>
      </c>
      <c r="CQ293" s="66">
        <f>IF(Inputs!$H$33&gt;=CQ$2,(1+Inputs!$H$32)^(1/4)-1,(1+Inputs!$H$34)^(1/4)-1)</f>
        <v>2.1778180864641117E-2</v>
      </c>
      <c r="CR293" s="66">
        <f>IF(Inputs!$H$33&gt;=CR$2,(1+Inputs!$H$32)^(1/4)-1,(1+Inputs!$H$34)^(1/4)-1)</f>
        <v>2.1778180864641117E-2</v>
      </c>
      <c r="CS293" s="66">
        <f>IF(Inputs!$H$33&gt;=CS$2,(1+Inputs!$H$32)^(1/4)-1,(1+Inputs!$H$34)^(1/4)-1)</f>
        <v>2.1778180864641117E-2</v>
      </c>
      <c r="CT293" s="66">
        <f>IF(Inputs!$H$33&gt;=CT$2,(1+Inputs!$H$32)^(1/4)-1,(1+Inputs!$H$34)^(1/4)-1)</f>
        <v>2.1778180864641117E-2</v>
      </c>
      <c r="CU293" s="66">
        <f>IF(Inputs!$H$33&gt;=CU$2,(1+Inputs!$H$32)^(1/4)-1,(1+Inputs!$H$34)^(1/4)-1)</f>
        <v>2.1778180864641117E-2</v>
      </c>
      <c r="CV293" s="66">
        <f>IF(Inputs!$H$33&gt;=CV$2,(1+Inputs!$H$32)^(1/4)-1,(1+Inputs!$H$34)^(1/4)-1)</f>
        <v>2.1778180864641117E-2</v>
      </c>
      <c r="CW293" s="66">
        <f>IF(Inputs!$H$33&gt;=CW$2,(1+Inputs!$H$32)^(1/4)-1,(1+Inputs!$H$34)^(1/4)-1)</f>
        <v>2.1778180864641117E-2</v>
      </c>
      <c r="CX293" s="66">
        <f>IF(Inputs!$H$33&gt;=CX$2,(1+Inputs!$H$32)^(1/4)-1,(1+Inputs!$H$34)^(1/4)-1)</f>
        <v>2.1778180864641117E-2</v>
      </c>
      <c r="CY293" s="66">
        <f>IF(Inputs!$H$33&gt;=CY$2,(1+Inputs!$H$32)^(1/4)-1,(1+Inputs!$H$34)^(1/4)-1)</f>
        <v>2.1778180864641117E-2</v>
      </c>
      <c r="CZ293" s="66">
        <f>IF(Inputs!$H$33&gt;=CZ$2,(1+Inputs!$H$32)^(1/4)-1,(1+Inputs!$H$34)^(1/4)-1)</f>
        <v>2.1778180864641117E-2</v>
      </c>
      <c r="DA293" s="66">
        <f>IF(Inputs!$H$33&gt;=DA$2,(1+Inputs!$H$32)^(1/4)-1,(1+Inputs!$H$34)^(1/4)-1)</f>
        <v>2.1778180864641117E-2</v>
      </c>
      <c r="DB293" s="66">
        <f>IF(Inputs!$H$33&gt;=DB$2,(1+Inputs!$H$32)^(1/4)-1,(1+Inputs!$H$34)^(1/4)-1)</f>
        <v>2.1778180864641117E-2</v>
      </c>
      <c r="DC293" s="66">
        <f>IF(Inputs!$H$33&gt;=DC$2,(1+Inputs!$H$32)^(1/4)-1,(1+Inputs!$H$34)^(1/4)-1)</f>
        <v>2.1778180864641117E-2</v>
      </c>
      <c r="DD293" s="66">
        <f>IF(Inputs!$H$33&gt;=DD$2,(1+Inputs!$H$32)^(1/4)-1,(1+Inputs!$H$34)^(1/4)-1)</f>
        <v>2.1778180864641117E-2</v>
      </c>
      <c r="DE293" s="66">
        <f>IF(Inputs!$H$33&gt;=DE$2,(1+Inputs!$H$32)^(1/4)-1,(1+Inputs!$H$34)^(1/4)-1)</f>
        <v>2.1778180864641117E-2</v>
      </c>
      <c r="DF293" s="66">
        <f>IF(Inputs!$H$33&gt;=DF$2,(1+Inputs!$H$32)^(1/4)-1,(1+Inputs!$H$34)^(1/4)-1)</f>
        <v>2.1778180864641117E-2</v>
      </c>
      <c r="DG293" s="66">
        <f>IF(Inputs!$H$33&gt;=DG$2,(1+Inputs!$H$32)^(1/4)-1,(1+Inputs!$H$34)^(1/4)-1)</f>
        <v>2.1778180864641117E-2</v>
      </c>
      <c r="DH293" s="66">
        <f>IF(Inputs!$H$33&gt;=DH$2,(1+Inputs!$H$32)^(1/4)-1,(1+Inputs!$H$34)^(1/4)-1)</f>
        <v>2.1778180864641117E-2</v>
      </c>
      <c r="DI293" s="66">
        <f>IF(Inputs!$H$33&gt;=DI$2,(1+Inputs!$H$32)^(1/4)-1,(1+Inputs!$H$34)^(1/4)-1)</f>
        <v>2.1778180864641117E-2</v>
      </c>
      <c r="DJ293" s="66">
        <f>IF(Inputs!$H$33&gt;=DJ$2,(1+Inputs!$H$32)^(1/4)-1,(1+Inputs!$H$34)^(1/4)-1)</f>
        <v>2.1778180864641117E-2</v>
      </c>
      <c r="DK293" s="66">
        <f>IF(Inputs!$H$33&gt;=DK$2,(1+Inputs!$H$32)^(1/4)-1,(1+Inputs!$H$34)^(1/4)-1)</f>
        <v>2.1778180864641117E-2</v>
      </c>
      <c r="DL293" s="66">
        <f>IF(Inputs!$H$33&gt;=DL$2,(1+Inputs!$H$32)^(1/4)-1,(1+Inputs!$H$34)^(1/4)-1)</f>
        <v>2.1778180864641117E-2</v>
      </c>
      <c r="DM293" s="66">
        <f>IF(Inputs!$H$33&gt;=DM$2,(1+Inputs!$H$32)^(1/4)-1,(1+Inputs!$H$34)^(1/4)-1)</f>
        <v>2.1778180864641117E-2</v>
      </c>
      <c r="DN293" s="66">
        <f>IF(Inputs!$H$33&gt;=DN$2,(1+Inputs!$H$32)^(1/4)-1,(1+Inputs!$H$34)^(1/4)-1)</f>
        <v>2.1778180864641117E-2</v>
      </c>
      <c r="DO293" s="66">
        <f>IF(Inputs!$H$33&gt;=DO$2,(1+Inputs!$H$32)^(1/4)-1,(1+Inputs!$H$34)^(1/4)-1)</f>
        <v>2.1778180864641117E-2</v>
      </c>
      <c r="DP293" s="66">
        <f>IF(Inputs!$H$33&gt;=DP$2,(1+Inputs!$H$32)^(1/4)-1,(1+Inputs!$H$34)^(1/4)-1)</f>
        <v>2.1778180864641117E-2</v>
      </c>
      <c r="DQ293" s="66">
        <f>IF(Inputs!$H$33&gt;=DQ$2,(1+Inputs!$H$32)^(1/4)-1,(1+Inputs!$H$34)^(1/4)-1)</f>
        <v>2.1778180864641117E-2</v>
      </c>
      <c r="DR293" s="66">
        <f>IF(Inputs!$H$33&gt;=DR$2,(1+Inputs!$H$32)^(1/4)-1,(1+Inputs!$H$34)^(1/4)-1)</f>
        <v>2.1778180864641117E-2</v>
      </c>
      <c r="DS293" s="66">
        <f>IF(Inputs!$H$33&gt;=DS$2,(1+Inputs!$H$32)^(1/4)-1,(1+Inputs!$H$34)^(1/4)-1)</f>
        <v>2.1778180864641117E-2</v>
      </c>
    </row>
    <row r="294" spans="3:124" x14ac:dyDescent="0.3">
      <c r="D294" s="12" t="s">
        <v>408</v>
      </c>
      <c r="E294" s="65"/>
      <c r="F294" s="51" t="s">
        <v>32</v>
      </c>
      <c r="H294" s="66">
        <f>IF(SUM($G38:G38)&gt;=Inputs!$H$160, Capex!H293-(Inputs!$H$159/4), Capex!H293)</f>
        <v>2.294793456109856E-2</v>
      </c>
      <c r="I294" s="66">
        <f>IF(SUM($G38:H38)&gt;=Inputs!$H$160, Capex!I293-(Inputs!$H$159/4), Capex!I293)</f>
        <v>2.294793456109856E-2</v>
      </c>
      <c r="J294" s="66">
        <f>IF(SUM($G38:I38)&gt;=Inputs!$H$160, Capex!J293-(Inputs!$H$159/4), Capex!J293)</f>
        <v>2.294793456109856E-2</v>
      </c>
      <c r="K294" s="66">
        <f>IF(SUM($G38:J38)&gt;=Inputs!$H$160, Capex!K293-(Inputs!$H$159/4), Capex!K293)</f>
        <v>2.294793456109856E-2</v>
      </c>
      <c r="L294" s="66">
        <f>IF(SUM($G38:K38)&gt;=Inputs!$H$160, Capex!L293-(Inputs!$H$159/4), Capex!L293)</f>
        <v>2.294793456109856E-2</v>
      </c>
      <c r="M294" s="66">
        <f>IF(SUM($G38:L38)&gt;=Inputs!$H$160, Capex!M293-(Inputs!$H$159/4), Capex!M293)</f>
        <v>2.294793456109856E-2</v>
      </c>
      <c r="N294" s="66">
        <f>IF(SUM($G38:M38)&gt;=Inputs!$H$160, Capex!N293-(Inputs!$H$159/4), Capex!N293)</f>
        <v>2.294793456109856E-2</v>
      </c>
      <c r="O294" s="66">
        <f>IF(SUM($G38:N38)&gt;=Inputs!$H$160, Capex!O293-(Inputs!$H$159/4), Capex!O293)</f>
        <v>9.8229345610985602E-3</v>
      </c>
      <c r="P294" s="66">
        <f>IF(SUM($G38:O38)&gt;=Inputs!$H$160, Capex!P293-(Inputs!$H$159/4), Capex!P293)</f>
        <v>9.8229345610985602E-3</v>
      </c>
      <c r="Q294" s="66">
        <f>IF(SUM($G38:P38)&gt;=Inputs!$H$160, Capex!Q293-(Inputs!$H$159/4), Capex!Q293)</f>
        <v>9.8229345610985602E-3</v>
      </c>
      <c r="R294" s="66">
        <f>IF(SUM($G38:Q38)&gt;=Inputs!$H$160, Capex!R293-(Inputs!$H$159/4), Capex!R293)</f>
        <v>9.8229345610985602E-3</v>
      </c>
      <c r="S294" s="66">
        <f>IF(SUM($G38:R38)&gt;=Inputs!$H$160, Capex!S293-(Inputs!$H$159/4), Capex!S293)</f>
        <v>9.8229345610985602E-3</v>
      </c>
      <c r="T294" s="66">
        <f>IF(SUM($G38:S38)&gt;=Inputs!$H$160, Capex!T293-(Inputs!$H$159/4), Capex!T293)</f>
        <v>9.8229345610985602E-3</v>
      </c>
      <c r="U294" s="66">
        <f>IF(SUM($G38:T38)&gt;=Inputs!$H$160, Capex!U293-(Inputs!$H$159/4), Capex!U293)</f>
        <v>9.8229345610985602E-3</v>
      </c>
      <c r="V294" s="66">
        <f>IF(SUM($G38:U38)&gt;=Inputs!$H$160, Capex!V293-(Inputs!$H$159/4), Capex!V293)</f>
        <v>9.8229345610985602E-3</v>
      </c>
      <c r="W294" s="66">
        <f>IF(SUM($G38:V38)&gt;=Inputs!$H$160, Capex!W293-(Inputs!$H$159/4), Capex!W293)</f>
        <v>9.8229345610985602E-3</v>
      </c>
      <c r="X294" s="66">
        <f>IF(SUM($G38:W38)&gt;=Inputs!$H$160, Capex!X293-(Inputs!$H$159/4), Capex!X293)</f>
        <v>8.6531808646411173E-3</v>
      </c>
      <c r="Y294" s="66">
        <f>IF(SUM($G38:X38)&gt;=Inputs!$H$160, Capex!Y293-(Inputs!$H$159/4), Capex!Y293)</f>
        <v>8.6531808646411173E-3</v>
      </c>
      <c r="Z294" s="66">
        <f>IF(SUM($G38:Y38)&gt;=Inputs!$H$160, Capex!Z293-(Inputs!$H$159/4), Capex!Z293)</f>
        <v>8.6531808646411173E-3</v>
      </c>
      <c r="AA294" s="66">
        <f>IF(SUM($G38:Z38)&gt;=Inputs!$H$160, Capex!AA293-(Inputs!$H$159/4), Capex!AA293)</f>
        <v>8.6531808646411173E-3</v>
      </c>
      <c r="AB294" s="66">
        <f>IF(SUM($G38:AA38)&gt;=Inputs!$H$160, Capex!AB293-(Inputs!$H$159/4), Capex!AB293)</f>
        <v>8.6531808646411173E-3</v>
      </c>
      <c r="AC294" s="66">
        <f>IF(SUM($G38:AB38)&gt;=Inputs!$H$160, Capex!AC293-(Inputs!$H$159/4), Capex!AC293)</f>
        <v>8.6531808646411173E-3</v>
      </c>
      <c r="AD294" s="66">
        <f>IF(SUM($G38:AC38)&gt;=Inputs!$H$160, Capex!AD293-(Inputs!$H$159/4), Capex!AD293)</f>
        <v>8.6531808646411173E-3</v>
      </c>
      <c r="AE294" s="66">
        <f>IF(SUM($G38:AD38)&gt;=Inputs!$H$160, Capex!AE293-(Inputs!$H$159/4), Capex!AE293)</f>
        <v>8.6531808646411173E-3</v>
      </c>
      <c r="AF294" s="66">
        <f>IF(SUM($G38:AE38)&gt;=Inputs!$H$160, Capex!AF293-(Inputs!$H$159/4), Capex!AF293)</f>
        <v>8.6531808646411173E-3</v>
      </c>
      <c r="AG294" s="66">
        <f>IF(SUM($G38:AF38)&gt;=Inputs!$H$160, Capex!AG293-(Inputs!$H$159/4), Capex!AG293)</f>
        <v>8.6531808646411173E-3</v>
      </c>
      <c r="AH294" s="66">
        <f>IF(SUM($G38:AG38)&gt;=Inputs!$H$160, Capex!AH293-(Inputs!$H$159/4), Capex!AH293)</f>
        <v>8.6531808646411173E-3</v>
      </c>
      <c r="AI294" s="66">
        <f>IF(SUM($G38:AH38)&gt;=Inputs!$H$160, Capex!AI293-(Inputs!$H$159/4), Capex!AI293)</f>
        <v>8.6531808646411173E-3</v>
      </c>
      <c r="AJ294" s="66">
        <f>IF(SUM($G38:AI38)&gt;=Inputs!$H$160, Capex!AJ293-(Inputs!$H$159/4), Capex!AJ293)</f>
        <v>8.6531808646411173E-3</v>
      </c>
      <c r="AK294" s="66">
        <f>IF(SUM($G38:AJ38)&gt;=Inputs!$H$160, Capex!AK293-(Inputs!$H$159/4), Capex!AK293)</f>
        <v>8.6531808646411173E-3</v>
      </c>
      <c r="AL294" s="66">
        <f>IF(SUM($G38:AK38)&gt;=Inputs!$H$160, Capex!AL293-(Inputs!$H$159/4), Capex!AL293)</f>
        <v>8.6531808646411173E-3</v>
      </c>
      <c r="AM294" s="66">
        <f>IF(SUM($G38:AL38)&gt;=Inputs!$H$160, Capex!AM293-(Inputs!$H$159/4), Capex!AM293)</f>
        <v>8.6531808646411173E-3</v>
      </c>
      <c r="AN294" s="66">
        <f>IF(SUM($G38:AM38)&gt;=Inputs!$H$160, Capex!AN293-(Inputs!$H$159/4), Capex!AN293)</f>
        <v>8.6531808646411173E-3</v>
      </c>
      <c r="AO294" s="66">
        <f>IF(SUM($G38:AN38)&gt;=Inputs!$H$160, Capex!AO293-(Inputs!$H$159/4), Capex!AO293)</f>
        <v>8.6531808646411173E-3</v>
      </c>
      <c r="AP294" s="66">
        <f>IF(SUM($G38:AO38)&gt;=Inputs!$H$160, Capex!AP293-(Inputs!$H$159/4), Capex!AP293)</f>
        <v>8.6531808646411173E-3</v>
      </c>
      <c r="AQ294" s="66">
        <f>IF(SUM($G38:AP38)&gt;=Inputs!$H$160, Capex!AQ293-(Inputs!$H$159/4), Capex!AQ293)</f>
        <v>8.6531808646411173E-3</v>
      </c>
      <c r="AR294" s="66">
        <f>IF(SUM($G38:AQ38)&gt;=Inputs!$H$160, Capex!AR293-(Inputs!$H$159/4), Capex!AR293)</f>
        <v>8.6531808646411173E-3</v>
      </c>
      <c r="AS294" s="66">
        <f>IF(SUM($G38:AR38)&gt;=Inputs!$H$160, Capex!AS293-(Inputs!$H$159/4), Capex!AS293)</f>
        <v>8.6531808646411173E-3</v>
      </c>
      <c r="AT294" s="66">
        <f>IF(SUM($G38:AS38)&gt;=Inputs!$H$160, Capex!AT293-(Inputs!$H$159/4), Capex!AT293)</f>
        <v>8.6531808646411173E-3</v>
      </c>
      <c r="AU294" s="66">
        <f>IF(SUM($G38:AT38)&gt;=Inputs!$H$160, Capex!AU293-(Inputs!$H$159/4), Capex!AU293)</f>
        <v>8.6531808646411173E-3</v>
      </c>
      <c r="AV294" s="66">
        <f>IF(SUM($G38:AU38)&gt;=Inputs!$H$160, Capex!AV293-(Inputs!$H$159/4), Capex!AV293)</f>
        <v>8.6531808646411173E-3</v>
      </c>
      <c r="AW294" s="66">
        <f>IF(SUM($G38:AV38)&gt;=Inputs!$H$160, Capex!AW293-(Inputs!$H$159/4), Capex!AW293)</f>
        <v>8.6531808646411173E-3</v>
      </c>
      <c r="AX294" s="66">
        <f>IF(SUM($G38:AW38)&gt;=Inputs!$H$160, Capex!AX293-(Inputs!$H$159/4), Capex!AX293)</f>
        <v>8.6531808646411173E-3</v>
      </c>
      <c r="AY294" s="66">
        <f>IF(SUM($G38:AX38)&gt;=Inputs!$H$160, Capex!AY293-(Inputs!$H$159/4), Capex!AY293)</f>
        <v>8.6531808646411173E-3</v>
      </c>
      <c r="AZ294" s="66">
        <f>IF(SUM($G38:AY38)&gt;=Inputs!$H$160, Capex!AZ293-(Inputs!$H$159/4), Capex!AZ293)</f>
        <v>8.6531808646411173E-3</v>
      </c>
      <c r="BA294" s="66">
        <f>IF(SUM($G38:AZ38)&gt;=Inputs!$H$160, Capex!BA293-(Inputs!$H$159/4), Capex!BA293)</f>
        <v>8.6531808646411173E-3</v>
      </c>
      <c r="BB294" s="66">
        <f>IF(SUM($G38:BA38)&gt;=Inputs!$H$160, Capex!BB293-(Inputs!$H$159/4), Capex!BB293)</f>
        <v>8.6531808646411173E-3</v>
      </c>
      <c r="BC294" s="66">
        <f>IF(SUM($G38:BB38)&gt;=Inputs!$H$160, Capex!BC293-(Inputs!$H$159/4), Capex!BC293)</f>
        <v>8.6531808646411173E-3</v>
      </c>
      <c r="BD294" s="66">
        <f>IF(SUM($G38:BC38)&gt;=Inputs!$H$160, Capex!BD293-(Inputs!$H$159/4), Capex!BD293)</f>
        <v>8.6531808646411173E-3</v>
      </c>
      <c r="BE294" s="66">
        <f>IF(SUM($G38:BD38)&gt;=Inputs!$H$160, Capex!BE293-(Inputs!$H$159/4), Capex!BE293)</f>
        <v>8.6531808646411173E-3</v>
      </c>
      <c r="BF294" s="66">
        <f>IF(SUM($G38:BE38)&gt;=Inputs!$H$160, Capex!BF293-(Inputs!$H$159/4), Capex!BF293)</f>
        <v>8.6531808646411173E-3</v>
      </c>
      <c r="BG294" s="66">
        <f>IF(SUM($G38:BF38)&gt;=Inputs!$H$160, Capex!BG293-(Inputs!$H$159/4), Capex!BG293)</f>
        <v>8.6531808646411173E-3</v>
      </c>
      <c r="BH294" s="66">
        <f>IF(SUM($G38:BG38)&gt;=Inputs!$H$160, Capex!BH293-(Inputs!$H$159/4), Capex!BH293)</f>
        <v>8.6531808646411173E-3</v>
      </c>
      <c r="BI294" s="66">
        <f>IF(SUM($G38:BH38)&gt;=Inputs!$H$160, Capex!BI293-(Inputs!$H$159/4), Capex!BI293)</f>
        <v>8.6531808646411173E-3</v>
      </c>
      <c r="BJ294" s="66">
        <f>IF(SUM($G38:BI38)&gt;=Inputs!$H$160, Capex!BJ293-(Inputs!$H$159/4), Capex!BJ293)</f>
        <v>8.6531808646411173E-3</v>
      </c>
      <c r="BK294" s="66">
        <f>IF(SUM($G38:BJ38)&gt;=Inputs!$H$160, Capex!BK293-(Inputs!$H$159/4), Capex!BK293)</f>
        <v>8.6531808646411173E-3</v>
      </c>
      <c r="BL294" s="66">
        <f>IF(SUM($G38:BK38)&gt;=Inputs!$H$160, Capex!BL293-(Inputs!$H$159/4), Capex!BL293)</f>
        <v>8.6531808646411173E-3</v>
      </c>
      <c r="BM294" s="66">
        <f>IF(SUM($G38:BL38)&gt;=Inputs!$H$160, Capex!BM293-(Inputs!$H$159/4), Capex!BM293)</f>
        <v>8.6531808646411173E-3</v>
      </c>
      <c r="BN294" s="66">
        <f>IF(SUM($G38:BM38)&gt;=Inputs!$H$160, Capex!BN293-(Inputs!$H$159/4), Capex!BN293)</f>
        <v>8.6531808646411173E-3</v>
      </c>
      <c r="BO294" s="66">
        <f>IF(SUM($G38:BN38)&gt;=Inputs!$H$160, Capex!BO293-(Inputs!$H$159/4), Capex!BO293)</f>
        <v>8.6531808646411173E-3</v>
      </c>
      <c r="BP294" s="66">
        <f>IF(SUM($G38:BO38)&gt;=Inputs!$H$160, Capex!BP293-(Inputs!$H$159/4), Capex!BP293)</f>
        <v>8.6531808646411173E-3</v>
      </c>
      <c r="BQ294" s="66">
        <f>IF(SUM($G38:BP38)&gt;=Inputs!$H$160, Capex!BQ293-(Inputs!$H$159/4), Capex!BQ293)</f>
        <v>8.6531808646411173E-3</v>
      </c>
      <c r="BR294" s="66">
        <f>IF(SUM($G38:BQ38)&gt;=Inputs!$H$160, Capex!BR293-(Inputs!$H$159/4), Capex!BR293)</f>
        <v>8.6531808646411173E-3</v>
      </c>
      <c r="BS294" s="66">
        <f>IF(SUM($G38:BR38)&gt;=Inputs!$H$160, Capex!BS293-(Inputs!$H$159/4), Capex!BS293)</f>
        <v>8.6531808646411173E-3</v>
      </c>
      <c r="BT294" s="66">
        <f>IF(SUM($G38:BS38)&gt;=Inputs!$H$160, Capex!BT293-(Inputs!$H$159/4), Capex!BT293)</f>
        <v>8.6531808646411173E-3</v>
      </c>
      <c r="BU294" s="66">
        <f>IF(SUM($G38:BT38)&gt;=Inputs!$H$160, Capex!BU293-(Inputs!$H$159/4), Capex!BU293)</f>
        <v>8.6531808646411173E-3</v>
      </c>
      <c r="BV294" s="66">
        <f>IF(SUM($G38:BU38)&gt;=Inputs!$H$160, Capex!BV293-(Inputs!$H$159/4), Capex!BV293)</f>
        <v>8.6531808646411173E-3</v>
      </c>
      <c r="BW294" s="66">
        <f>IF(SUM($G38:BV38)&gt;=Inputs!$H$160, Capex!BW293-(Inputs!$H$159/4), Capex!BW293)</f>
        <v>8.6531808646411173E-3</v>
      </c>
      <c r="BX294" s="66">
        <f>IF(SUM($G38:BW38)&gt;=Inputs!$H$160, Capex!BX293-(Inputs!$H$159/4), Capex!BX293)</f>
        <v>8.6531808646411173E-3</v>
      </c>
      <c r="BY294" s="66">
        <f>IF(SUM($G38:BX38)&gt;=Inputs!$H$160, Capex!BY293-(Inputs!$H$159/4), Capex!BY293)</f>
        <v>8.6531808646411173E-3</v>
      </c>
      <c r="BZ294" s="66">
        <f>IF(SUM($G38:BY38)&gt;=Inputs!$H$160, Capex!BZ293-(Inputs!$H$159/4), Capex!BZ293)</f>
        <v>8.6531808646411173E-3</v>
      </c>
      <c r="CA294" s="66">
        <f>IF(SUM($G38:BZ38)&gt;=Inputs!$H$160, Capex!CA293-(Inputs!$H$159/4), Capex!CA293)</f>
        <v>8.6531808646411173E-3</v>
      </c>
      <c r="CB294" s="66">
        <f>IF(SUM($G38:CA38)&gt;=Inputs!$H$160, Capex!CB293-(Inputs!$H$159/4), Capex!CB293)</f>
        <v>8.6531808646411173E-3</v>
      </c>
      <c r="CC294" s="66">
        <f>IF(SUM($G38:CB38)&gt;=Inputs!$H$160, Capex!CC293-(Inputs!$H$159/4), Capex!CC293)</f>
        <v>8.6531808646411173E-3</v>
      </c>
      <c r="CD294" s="66">
        <f>IF(SUM($G38:CC38)&gt;=Inputs!$H$160, Capex!CD293-(Inputs!$H$159/4), Capex!CD293)</f>
        <v>8.6531808646411173E-3</v>
      </c>
      <c r="CE294" s="66">
        <f>IF(SUM($G38:CD38)&gt;=Inputs!$H$160, Capex!CE293-(Inputs!$H$159/4), Capex!CE293)</f>
        <v>8.6531808646411173E-3</v>
      </c>
      <c r="CF294" s="66">
        <f>IF(SUM($G38:CE38)&gt;=Inputs!$H$160, Capex!CF293-(Inputs!$H$159/4), Capex!CF293)</f>
        <v>8.6531808646411173E-3</v>
      </c>
      <c r="CG294" s="66">
        <f>IF(SUM($G38:CF38)&gt;=Inputs!$H$160, Capex!CG293-(Inputs!$H$159/4), Capex!CG293)</f>
        <v>8.6531808646411173E-3</v>
      </c>
      <c r="CH294" s="66">
        <f>IF(SUM($G38:CG38)&gt;=Inputs!$H$160, Capex!CH293-(Inputs!$H$159/4), Capex!CH293)</f>
        <v>8.6531808646411173E-3</v>
      </c>
      <c r="CI294" s="66">
        <f>IF(SUM($G38:CH38)&gt;=Inputs!$H$160, Capex!CI293-(Inputs!$H$159/4), Capex!CI293)</f>
        <v>8.6531808646411173E-3</v>
      </c>
      <c r="CJ294" s="66">
        <f>IF(SUM($G38:CI38)&gt;=Inputs!$H$160, Capex!CJ293-(Inputs!$H$159/4), Capex!CJ293)</f>
        <v>8.6531808646411173E-3</v>
      </c>
      <c r="CK294" s="66">
        <f>IF(SUM($G38:CJ38)&gt;=Inputs!$H$160, Capex!CK293-(Inputs!$H$159/4), Capex!CK293)</f>
        <v>8.6531808646411173E-3</v>
      </c>
      <c r="CL294" s="66">
        <f>IF(SUM($G38:CK38)&gt;=Inputs!$H$160, Capex!CL293-(Inputs!$H$159/4), Capex!CL293)</f>
        <v>8.6531808646411173E-3</v>
      </c>
      <c r="CM294" s="66">
        <f>IF(SUM($G38:CL38)&gt;=Inputs!$H$160, Capex!CM293-(Inputs!$H$159/4), Capex!CM293)</f>
        <v>8.6531808646411173E-3</v>
      </c>
      <c r="CN294" s="66">
        <f>IF(SUM($G38:CM38)&gt;=Inputs!$H$160, Capex!CN293-(Inputs!$H$159/4), Capex!CN293)</f>
        <v>8.6531808646411173E-3</v>
      </c>
      <c r="CO294" s="66">
        <f>IF(SUM($G38:CN38)&gt;=Inputs!$H$160, Capex!CO293-(Inputs!$H$159/4), Capex!CO293)</f>
        <v>8.6531808646411173E-3</v>
      </c>
      <c r="CP294" s="66">
        <f>IF(SUM($G38:CO38)&gt;=Inputs!$H$160, Capex!CP293-(Inputs!$H$159/4), Capex!CP293)</f>
        <v>8.6531808646411173E-3</v>
      </c>
      <c r="CQ294" s="66">
        <f>IF(SUM($G38:CP38)&gt;=Inputs!$H$160, Capex!CQ293-(Inputs!$H$159/4), Capex!CQ293)</f>
        <v>8.6531808646411173E-3</v>
      </c>
      <c r="CR294" s="66">
        <f>IF(SUM($G38:CQ38)&gt;=Inputs!$H$160, Capex!CR293-(Inputs!$H$159/4), Capex!CR293)</f>
        <v>8.6531808646411173E-3</v>
      </c>
      <c r="CS294" s="66">
        <f>IF(SUM($G38:CR38)&gt;=Inputs!$H$160, Capex!CS293-(Inputs!$H$159/4), Capex!CS293)</f>
        <v>8.6531808646411173E-3</v>
      </c>
      <c r="CT294" s="66">
        <f>IF(SUM($G38:CS38)&gt;=Inputs!$H$160, Capex!CT293-(Inputs!$H$159/4), Capex!CT293)</f>
        <v>8.6531808646411173E-3</v>
      </c>
      <c r="CU294" s="66">
        <f>IF(SUM($G38:CT38)&gt;=Inputs!$H$160, Capex!CU293-(Inputs!$H$159/4), Capex!CU293)</f>
        <v>8.6531808646411173E-3</v>
      </c>
      <c r="CV294" s="66">
        <f>IF(SUM($G38:CU38)&gt;=Inputs!$H$160, Capex!CV293-(Inputs!$H$159/4), Capex!CV293)</f>
        <v>8.6531808646411173E-3</v>
      </c>
      <c r="CW294" s="66">
        <f>IF(SUM($G38:CV38)&gt;=Inputs!$H$160, Capex!CW293-(Inputs!$H$159/4), Capex!CW293)</f>
        <v>8.6531808646411173E-3</v>
      </c>
      <c r="CX294" s="66">
        <f>IF(SUM($G38:CW38)&gt;=Inputs!$H$160, Capex!CX293-(Inputs!$H$159/4), Capex!CX293)</f>
        <v>8.6531808646411173E-3</v>
      </c>
      <c r="CY294" s="66">
        <f>IF(SUM($G38:CX38)&gt;=Inputs!$H$160, Capex!CY293-(Inputs!$H$159/4), Capex!CY293)</f>
        <v>8.6531808646411173E-3</v>
      </c>
      <c r="CZ294" s="66">
        <f>IF(SUM($G38:CY38)&gt;=Inputs!$H$160, Capex!CZ293-(Inputs!$H$159/4), Capex!CZ293)</f>
        <v>8.6531808646411173E-3</v>
      </c>
      <c r="DA294" s="66">
        <f>IF(SUM($G38:CZ38)&gt;=Inputs!$H$160, Capex!DA293-(Inputs!$H$159/4), Capex!DA293)</f>
        <v>8.6531808646411173E-3</v>
      </c>
      <c r="DB294" s="66">
        <f>IF(SUM($G38:DA38)&gt;=Inputs!$H$160, Capex!DB293-(Inputs!$H$159/4), Capex!DB293)</f>
        <v>8.6531808646411173E-3</v>
      </c>
      <c r="DC294" s="66">
        <f>IF(SUM($G38:DB38)&gt;=Inputs!$H$160, Capex!DC293-(Inputs!$H$159/4), Capex!DC293)</f>
        <v>8.6531808646411173E-3</v>
      </c>
      <c r="DD294" s="66">
        <f>IF(SUM($G38:DC38)&gt;=Inputs!$H$160, Capex!DD293-(Inputs!$H$159/4), Capex!DD293)</f>
        <v>8.6531808646411173E-3</v>
      </c>
      <c r="DE294" s="66">
        <f>IF(SUM($G38:DD38)&gt;=Inputs!$H$160, Capex!DE293-(Inputs!$H$159/4), Capex!DE293)</f>
        <v>8.6531808646411173E-3</v>
      </c>
      <c r="DF294" s="66">
        <f>IF(SUM($G38:DE38)&gt;=Inputs!$H$160, Capex!DF293-(Inputs!$H$159/4), Capex!DF293)</f>
        <v>8.6531808646411173E-3</v>
      </c>
      <c r="DG294" s="66">
        <f>IF(SUM($G38:DF38)&gt;=Inputs!$H$160, Capex!DG293-(Inputs!$H$159/4), Capex!DG293)</f>
        <v>8.6531808646411173E-3</v>
      </c>
      <c r="DH294" s="66">
        <f>IF(SUM($G38:DG38)&gt;=Inputs!$H$160, Capex!DH293-(Inputs!$H$159/4), Capex!DH293)</f>
        <v>8.6531808646411173E-3</v>
      </c>
      <c r="DI294" s="66">
        <f>IF(SUM($G38:DH38)&gt;=Inputs!$H$160, Capex!DI293-(Inputs!$H$159/4), Capex!DI293)</f>
        <v>8.6531808646411173E-3</v>
      </c>
      <c r="DJ294" s="66">
        <f>IF(SUM($G38:DI38)&gt;=Inputs!$H$160, Capex!DJ293-(Inputs!$H$159/4), Capex!DJ293)</f>
        <v>8.6531808646411173E-3</v>
      </c>
      <c r="DK294" s="66">
        <f>IF(SUM($G38:DJ38)&gt;=Inputs!$H$160, Capex!DK293-(Inputs!$H$159/4), Capex!DK293)</f>
        <v>8.6531808646411173E-3</v>
      </c>
      <c r="DL294" s="66">
        <f>IF(SUM($G38:DK38)&gt;=Inputs!$H$160, Capex!DL293-(Inputs!$H$159/4), Capex!DL293)</f>
        <v>8.6531808646411173E-3</v>
      </c>
      <c r="DM294" s="66">
        <f>IF(SUM($G38:DL38)&gt;=Inputs!$H$160, Capex!DM293-(Inputs!$H$159/4), Capex!DM293)</f>
        <v>8.6531808646411173E-3</v>
      </c>
      <c r="DN294" s="66">
        <f>IF(SUM($G38:DM38)&gt;=Inputs!$H$160, Capex!DN293-(Inputs!$H$159/4), Capex!DN293)</f>
        <v>8.6531808646411173E-3</v>
      </c>
      <c r="DO294" s="66">
        <f>IF(SUM($G38:DN38)&gt;=Inputs!$H$160, Capex!DO293-(Inputs!$H$159/4), Capex!DO293)</f>
        <v>8.6531808646411173E-3</v>
      </c>
      <c r="DP294" s="66">
        <f>IF(SUM($G38:DO38)&gt;=Inputs!$H$160, Capex!DP293-(Inputs!$H$159/4), Capex!DP293)</f>
        <v>8.6531808646411173E-3</v>
      </c>
      <c r="DQ294" s="66">
        <f>IF(SUM($G38:DP38)&gt;=Inputs!$H$160, Capex!DQ293-(Inputs!$H$159/4), Capex!DQ293)</f>
        <v>8.6531808646411173E-3</v>
      </c>
      <c r="DR294" s="66">
        <f>IF(SUM($G38:DQ38)&gt;=Inputs!$H$160, Capex!DR293-(Inputs!$H$159/4), Capex!DR293)</f>
        <v>8.6531808646411173E-3</v>
      </c>
      <c r="DS294" s="66">
        <f>IF(SUM($G38:DR38)&gt;=Inputs!$H$160, Capex!DS293-(Inputs!$H$159/4), Capex!DS293)</f>
        <v>8.6531808646411173E-3</v>
      </c>
    </row>
    <row r="295" spans="3:124" x14ac:dyDescent="0.3">
      <c r="D295" s="12" t="s">
        <v>120</v>
      </c>
      <c r="E295" s="6"/>
      <c r="F295" s="51" t="str">
        <f>F292</f>
        <v>INR Mn</v>
      </c>
      <c r="H295" s="64">
        <f t="shared" ref="H295" si="456">H294*H290*H38</f>
        <v>0</v>
      </c>
      <c r="I295" s="64">
        <f t="shared" ref="I295:BT295" si="457">I294*I290*I38</f>
        <v>0</v>
      </c>
      <c r="J295" s="64">
        <f t="shared" si="457"/>
        <v>0</v>
      </c>
      <c r="K295" s="64">
        <f t="shared" si="457"/>
        <v>151.65878713560446</v>
      </c>
      <c r="L295" s="64">
        <f t="shared" si="457"/>
        <v>151.65878713560446</v>
      </c>
      <c r="M295" s="64">
        <f t="shared" si="457"/>
        <v>150.45924567787799</v>
      </c>
      <c r="N295" s="64">
        <f t="shared" si="457"/>
        <v>149.23217722127629</v>
      </c>
      <c r="O295" s="64">
        <f t="shared" si="457"/>
        <v>63.056781364989206</v>
      </c>
      <c r="P295" s="64">
        <f t="shared" si="457"/>
        <v>62.226186921645386</v>
      </c>
      <c r="Q295" s="64">
        <f t="shared" si="457"/>
        <v>61.387433603437778</v>
      </c>
      <c r="R295" s="64">
        <f t="shared" si="457"/>
        <v>60.540441266272516</v>
      </c>
      <c r="S295" s="64">
        <f t="shared" si="457"/>
        <v>59.68512897880553</v>
      </c>
      <c r="T295" s="64">
        <f t="shared" si="457"/>
        <v>58.821415014709451</v>
      </c>
      <c r="U295" s="64">
        <f t="shared" si="457"/>
        <v>57.949216844864551</v>
      </c>
      <c r="V295" s="64">
        <f t="shared" si="457"/>
        <v>57.068451129472948</v>
      </c>
      <c r="W295" s="64">
        <f t="shared" si="457"/>
        <v>56.179033710095396</v>
      </c>
      <c r="X295" s="64">
        <f t="shared" si="457"/>
        <v>48.673767064475506</v>
      </c>
      <c r="Y295" s="64">
        <f t="shared" si="457"/>
        <v>47.851466319374246</v>
      </c>
      <c r="Z295" s="64">
        <f t="shared" si="457"/>
        <v>47.022050057200502</v>
      </c>
      <c r="AA295" s="64">
        <f t="shared" si="457"/>
        <v>46.185456706098087</v>
      </c>
      <c r="AB295" s="64">
        <f t="shared" si="457"/>
        <v>45.34162416141843</v>
      </c>
      <c r="AC295" s="64">
        <f t="shared" si="457"/>
        <v>44.490489781110192</v>
      </c>
      <c r="AD295" s="64">
        <f t="shared" si="457"/>
        <v>43.631990381069031</v>
      </c>
      <c r="AE295" s="64">
        <f t="shared" si="457"/>
        <v>42.766062230447126</v>
      </c>
      <c r="AF295" s="64">
        <f t="shared" si="457"/>
        <v>41.892641046922101</v>
      </c>
      <c r="AG295" s="64">
        <f t="shared" si="457"/>
        <v>41.011661991925031</v>
      </c>
      <c r="AH295" s="64">
        <f t="shared" si="457"/>
        <v>40.123059665827107</v>
      </c>
      <c r="AI295" s="64">
        <f t="shared" si="457"/>
        <v>39.226768103084723</v>
      </c>
      <c r="AJ295" s="64">
        <f t="shared" si="457"/>
        <v>38.322720767342467</v>
      </c>
      <c r="AK295" s="64">
        <f t="shared" si="457"/>
        <v>37.410850546493847</v>
      </c>
      <c r="AL295" s="64">
        <f t="shared" si="457"/>
        <v>36.491089747699142</v>
      </c>
      <c r="AM295" s="64">
        <f t="shared" si="457"/>
        <v>35.563370092360259</v>
      </c>
      <c r="AN295" s="64">
        <f t="shared" si="457"/>
        <v>34.627622711052041</v>
      </c>
      <c r="AO295" s="64">
        <f t="shared" si="457"/>
        <v>33.68377813840975</v>
      </c>
      <c r="AP295" s="64">
        <f t="shared" si="457"/>
        <v>32.731766307972279</v>
      </c>
      <c r="AQ295" s="64">
        <f t="shared" si="457"/>
        <v>31.771516546980749</v>
      </c>
      <c r="AR295" s="64">
        <f t="shared" si="457"/>
        <v>30.802957571132136</v>
      </c>
      <c r="AS295" s="64">
        <f t="shared" si="457"/>
        <v>29.826017479287433</v>
      </c>
      <c r="AT295" s="64">
        <f t="shared" si="457"/>
        <v>28.840623748134075</v>
      </c>
      <c r="AU295" s="64">
        <f t="shared" si="457"/>
        <v>27.846703226802166</v>
      </c>
      <c r="AV295" s="64">
        <f t="shared" si="457"/>
        <v>26.844182131434096</v>
      </c>
      <c r="AW295" s="64">
        <f t="shared" si="457"/>
        <v>25.832986039707183</v>
      </c>
      <c r="AX295" s="64">
        <f t="shared" si="457"/>
        <v>24.813039885308942</v>
      </c>
      <c r="AY295" s="64">
        <f t="shared" si="457"/>
        <v>23.784267952364495</v>
      </c>
      <c r="AZ295" s="64">
        <f t="shared" si="457"/>
        <v>22.746593869815815</v>
      </c>
      <c r="BA295" s="64">
        <f t="shared" si="457"/>
        <v>21.699940605752289</v>
      </c>
      <c r="BB295" s="64">
        <f t="shared" si="457"/>
        <v>20.644230461692256</v>
      </c>
      <c r="BC295" s="64">
        <f t="shared" si="457"/>
        <v>19.579385066815036</v>
      </c>
      <c r="BD295" s="64">
        <f t="shared" si="457"/>
        <v>18.505325372143062</v>
      </c>
      <c r="BE295" s="64">
        <f t="shared" si="457"/>
        <v>17.421971644673672</v>
      </c>
      <c r="BF295" s="64">
        <f t="shared" si="457"/>
        <v>16.329243461460106</v>
      </c>
      <c r="BG295" s="64">
        <f t="shared" si="457"/>
        <v>15.227059703641299</v>
      </c>
      <c r="BH295" s="64">
        <f t="shared" si="457"/>
        <v>14.115338550420018</v>
      </c>
      <c r="BI295" s="64">
        <f t="shared" si="457"/>
        <v>12.993997472988866</v>
      </c>
      <c r="BJ295" s="64">
        <f t="shared" si="457"/>
        <v>11.86295322840375</v>
      </c>
      <c r="BK295" s="64">
        <f t="shared" si="457"/>
        <v>10.722121853404328</v>
      </c>
      <c r="BL295" s="64">
        <f t="shared" si="457"/>
        <v>9.5714186581809777</v>
      </c>
      <c r="BM295" s="64">
        <f t="shared" si="457"/>
        <v>8.4107582200878408</v>
      </c>
      <c r="BN295" s="64">
        <f t="shared" si="457"/>
        <v>7.2400543773014512</v>
      </c>
      <c r="BO295" s="64">
        <f t="shared" si="457"/>
        <v>6.0592202224245009</v>
      </c>
      <c r="BP295" s="64">
        <f t="shared" si="457"/>
        <v>4.8681680960342533</v>
      </c>
      <c r="BQ295" s="64">
        <f t="shared" si="457"/>
        <v>3.6668095801751366</v>
      </c>
      <c r="BR295" s="64">
        <f t="shared" si="457"/>
        <v>2.4550554917950138</v>
      </c>
      <c r="BS295" s="64">
        <f t="shared" si="457"/>
        <v>1.2328158761246693</v>
      </c>
      <c r="BT295" s="64">
        <f t="shared" si="457"/>
        <v>0</v>
      </c>
      <c r="BU295" s="64">
        <f t="shared" ref="BU295:DS295" si="458">BU294*BU290*BU38</f>
        <v>0</v>
      </c>
      <c r="BV295" s="64">
        <f t="shared" si="458"/>
        <v>0</v>
      </c>
      <c r="BW295" s="64">
        <f t="shared" si="458"/>
        <v>0</v>
      </c>
      <c r="BX295" s="64">
        <f t="shared" si="458"/>
        <v>0</v>
      </c>
      <c r="BY295" s="64">
        <f t="shared" si="458"/>
        <v>0</v>
      </c>
      <c r="BZ295" s="64">
        <f t="shared" si="458"/>
        <v>0</v>
      </c>
      <c r="CA295" s="64">
        <f t="shared" si="458"/>
        <v>0</v>
      </c>
      <c r="CB295" s="64">
        <f t="shared" si="458"/>
        <v>0</v>
      </c>
      <c r="CC295" s="64">
        <f t="shared" si="458"/>
        <v>0</v>
      </c>
      <c r="CD295" s="64">
        <f t="shared" si="458"/>
        <v>0</v>
      </c>
      <c r="CE295" s="64">
        <f t="shared" si="458"/>
        <v>0</v>
      </c>
      <c r="CF295" s="64">
        <f t="shared" si="458"/>
        <v>0</v>
      </c>
      <c r="CG295" s="64">
        <f t="shared" si="458"/>
        <v>0</v>
      </c>
      <c r="CH295" s="64">
        <f t="shared" si="458"/>
        <v>0</v>
      </c>
      <c r="CI295" s="64">
        <f t="shared" si="458"/>
        <v>0</v>
      </c>
      <c r="CJ295" s="64">
        <f t="shared" si="458"/>
        <v>0</v>
      </c>
      <c r="CK295" s="64">
        <f t="shared" si="458"/>
        <v>0</v>
      </c>
      <c r="CL295" s="64">
        <f t="shared" si="458"/>
        <v>0</v>
      </c>
      <c r="CM295" s="64">
        <f t="shared" si="458"/>
        <v>0</v>
      </c>
      <c r="CN295" s="64">
        <f t="shared" si="458"/>
        <v>0</v>
      </c>
      <c r="CO295" s="64">
        <f t="shared" si="458"/>
        <v>0</v>
      </c>
      <c r="CP295" s="64">
        <f t="shared" si="458"/>
        <v>0</v>
      </c>
      <c r="CQ295" s="64">
        <f t="shared" si="458"/>
        <v>0</v>
      </c>
      <c r="CR295" s="64">
        <f t="shared" si="458"/>
        <v>0</v>
      </c>
      <c r="CS295" s="64">
        <f t="shared" si="458"/>
        <v>0</v>
      </c>
      <c r="CT295" s="64">
        <f t="shared" si="458"/>
        <v>0</v>
      </c>
      <c r="CU295" s="64">
        <f t="shared" si="458"/>
        <v>0</v>
      </c>
      <c r="CV295" s="64">
        <f t="shared" si="458"/>
        <v>0</v>
      </c>
      <c r="CW295" s="64">
        <f t="shared" si="458"/>
        <v>0</v>
      </c>
      <c r="CX295" s="64">
        <f t="shared" si="458"/>
        <v>0</v>
      </c>
      <c r="CY295" s="64">
        <f t="shared" si="458"/>
        <v>0</v>
      </c>
      <c r="CZ295" s="64">
        <f t="shared" si="458"/>
        <v>0</v>
      </c>
      <c r="DA295" s="64">
        <f t="shared" si="458"/>
        <v>0</v>
      </c>
      <c r="DB295" s="64">
        <f t="shared" si="458"/>
        <v>0</v>
      </c>
      <c r="DC295" s="64">
        <f t="shared" si="458"/>
        <v>0</v>
      </c>
      <c r="DD295" s="64">
        <f t="shared" si="458"/>
        <v>0</v>
      </c>
      <c r="DE295" s="64">
        <f t="shared" si="458"/>
        <v>0</v>
      </c>
      <c r="DF295" s="64">
        <f t="shared" si="458"/>
        <v>0</v>
      </c>
      <c r="DG295" s="64">
        <f t="shared" si="458"/>
        <v>0</v>
      </c>
      <c r="DH295" s="64">
        <f t="shared" si="458"/>
        <v>0</v>
      </c>
      <c r="DI295" s="64">
        <f t="shared" si="458"/>
        <v>0</v>
      </c>
      <c r="DJ295" s="64">
        <f t="shared" si="458"/>
        <v>0</v>
      </c>
      <c r="DK295" s="64">
        <f t="shared" si="458"/>
        <v>0</v>
      </c>
      <c r="DL295" s="64">
        <f t="shared" si="458"/>
        <v>0</v>
      </c>
      <c r="DM295" s="64">
        <f t="shared" si="458"/>
        <v>0</v>
      </c>
      <c r="DN295" s="64">
        <f t="shared" si="458"/>
        <v>0</v>
      </c>
      <c r="DO295" s="64">
        <f t="shared" si="458"/>
        <v>0</v>
      </c>
      <c r="DP295" s="64">
        <f t="shared" si="458"/>
        <v>0</v>
      </c>
      <c r="DQ295" s="64">
        <f t="shared" si="458"/>
        <v>0</v>
      </c>
      <c r="DR295" s="64">
        <f t="shared" si="458"/>
        <v>0</v>
      </c>
      <c r="DS295" s="64">
        <f t="shared" si="458"/>
        <v>0</v>
      </c>
    </row>
    <row r="296" spans="3:124" x14ac:dyDescent="0.3">
      <c r="D296" s="12" t="s">
        <v>122</v>
      </c>
      <c r="E296" s="12">
        <f>Inputs!H29</f>
        <v>60</v>
      </c>
    </row>
    <row r="297" spans="3:124" x14ac:dyDescent="0.3">
      <c r="D297" s="12" t="s">
        <v>79</v>
      </c>
      <c r="E297" s="12">
        <f>Inputs!H30</f>
        <v>2</v>
      </c>
    </row>
    <row r="298" spans="3:124" x14ac:dyDescent="0.3">
      <c r="D298" s="12" t="s">
        <v>126</v>
      </c>
      <c r="F298" s="51" t="str">
        <f>F295</f>
        <v>INR Mn</v>
      </c>
      <c r="H298" s="64">
        <f>IFERROR(PPMT(H294,1,$E$296-SUM($H$38:H38)+$E$297+1,H286,0)*H38,0)*IF(SUM($H$38:H38)&lt;=$E$297,0,1)</f>
        <v>0</v>
      </c>
      <c r="I298" s="64">
        <f>IFERROR(PPMT(I294,1,$E$296-SUM($H$38:I38)+$E$297+1,I286,0)*I38,0)*IF(SUM($H$38:I38)&lt;=$E$297,0,1)</f>
        <v>0</v>
      </c>
      <c r="J298" s="64">
        <f>IFERROR(PPMT(J294,1,$E$296-SUM($H$38:J38)+$E$297+1,J286,0)*J38,0)*IF(SUM($H$38:J38)&lt;=$E$297,0,1)</f>
        <v>0</v>
      </c>
      <c r="K298" s="64">
        <f>IFERROR(PPMT(K294,1,$E$296-SUM($H$38:K38)+$E$297+1,K286,0)*K38,0)*IF(SUM($H$38:K38)&lt;=$E$297,0,1)</f>
        <v>0</v>
      </c>
      <c r="L298" s="64">
        <f>IFERROR(PPMT(L294,1,$E$296-SUM($H$38:L38)+$E$297+1,L286,0)*L38,0)*IF(SUM($H$38:L38)&lt;=$E$297,0,1)</f>
        <v>0</v>
      </c>
      <c r="M298" s="64">
        <f>IFERROR(PPMT(M294,1,$E$296-SUM($H$38:M38)+$E$297+1,M286,0)*M38,0)*IF(SUM($H$38:M38)&lt;=$E$297,0,1)</f>
        <v>-52.272306012234097</v>
      </c>
      <c r="N298" s="64">
        <f>IFERROR(PPMT(N294,1,$E$296-SUM($H$38:N38)+$E$297+1,N286,0)*N38,0)*IF(SUM($H$38:N38)&lt;=$E$297,0,1)</f>
        <v>-53.471847469960544</v>
      </c>
      <c r="O298" s="64">
        <f>IFERROR(PPMT(O294,1,$E$296-SUM($H$38:O38)+$E$297+1,O286,0)*O38,0)*IF(SUM($H$38:O38)&lt;=$E$297,0,1)</f>
        <v>-83.734135442477665</v>
      </c>
      <c r="P298" s="64">
        <f>IFERROR(PPMT(P294,1,$E$296-SUM($H$38:P38)+$E$297+1,P286,0)*P38,0)*IF(SUM($H$38:P38)&lt;=$E$297,0,1)</f>
        <v>-84.556650375459299</v>
      </c>
      <c r="Q298" s="64">
        <f>IFERROR(PPMT(Q294,1,$E$296-SUM($H$38:Q38)+$E$297+1,Q286,0)*Q38,0)*IF(SUM($H$38:Q38)&lt;=$E$297,0,1)</f>
        <v>-85.387244818803126</v>
      </c>
      <c r="R298" s="64">
        <f>IFERROR(PPMT(R294,1,$E$296-SUM($H$38:R38)+$E$297+1,R286,0)*R38,0)*IF(SUM($H$38:R38)&lt;=$E$297,0,1)</f>
        <v>-86.225998137010748</v>
      </c>
      <c r="S298" s="64">
        <f>IFERROR(PPMT(S294,1,$E$296-SUM($H$38:S38)+$E$297+1,S286,0)*S38,0)*IF(SUM($H$38:S38)&lt;=$E$297,0,1)</f>
        <v>-87.072990474176009</v>
      </c>
      <c r="T298" s="64">
        <f>IFERROR(PPMT(T294,1,$E$296-SUM($H$38:T38)+$E$297+1,T286,0)*T38,0)*IF(SUM($H$38:T38)&lt;=$E$297,0,1)</f>
        <v>-87.928302761642996</v>
      </c>
      <c r="U298" s="64">
        <f>IFERROR(PPMT(U294,1,$E$296-SUM($H$38:U38)+$E$297+1,U286,0)*U38,0)*IF(SUM($H$38:U38)&lt;=$E$297,0,1)</f>
        <v>-88.79201672573906</v>
      </c>
      <c r="V298" s="64">
        <f>IFERROR(PPMT(V294,1,$E$296-SUM($H$38:V38)+$E$297+1,V286,0)*V38,0)*IF(SUM($H$38:V38)&lt;=$E$297,0,1)</f>
        <v>-89.664214895583967</v>
      </c>
      <c r="W298" s="64">
        <f>IFERROR(PPMT(W294,1,$E$296-SUM($H$38:W38)+$E$297+1,W286,0)*W38,0)*IF(SUM($H$38:W38)&lt;=$E$297,0,1)</f>
        <v>-90.544980610975557</v>
      </c>
      <c r="X298" s="64">
        <f>IFERROR(PPMT(X294,1,$E$296-SUM($H$38:X38)+$E$297+1,X286,0)*X38,0)*IF(SUM($H$38:X38)&lt;=$E$297,0,1)</f>
        <v>-94.213478767630406</v>
      </c>
      <c r="Y298" s="64">
        <f>IFERROR(PPMT(Y294,1,$E$296-SUM($H$38:Y38)+$E$297+1,Y286,0)*Y38,0)*IF(SUM($H$38:Y38)&lt;=$E$297,0,1)</f>
        <v>-95.028725039293747</v>
      </c>
      <c r="Z298" s="64">
        <f>IFERROR(PPMT(Z294,1,$E$296-SUM($H$38:Z38)+$E$297+1,Z286,0)*Z38,0)*IF(SUM($H$38:Z38)&lt;=$E$297,0,1)</f>
        <v>-95.851025784394977</v>
      </c>
      <c r="AA298" s="64">
        <f>IFERROR(PPMT(AA294,1,$E$296-SUM($H$38:AA38)+$E$297+1,AA286,0)*AA38,0)*IF(SUM($H$38:AA38)&lt;=$E$297,0,1)</f>
        <v>-96.680442046568729</v>
      </c>
      <c r="AB298" s="64">
        <f>IFERROR(PPMT(AB294,1,$E$296-SUM($H$38:AB38)+$E$297+1,AB286,0)*AB38,0)*IF(SUM($H$38:AB38)&lt;=$E$297,0,1)</f>
        <v>-97.517035397671151</v>
      </c>
      <c r="AC298" s="64">
        <f>IFERROR(PPMT(AC294,1,$E$296-SUM($H$38:AC38)+$E$297+1,AC286,0)*AC38,0)*IF(SUM($H$38:AC38)&lt;=$E$297,0,1)</f>
        <v>-98.360867942350808</v>
      </c>
      <c r="AD298" s="64">
        <f>IFERROR(PPMT(AD294,1,$E$296-SUM($H$38:AD38)+$E$297+1,AD286,0)*AD38,0)*IF(SUM($H$38:AD38)&lt;=$E$297,0,1)</f>
        <v>-99.21200232265906</v>
      </c>
      <c r="AE298" s="64">
        <f>IFERROR(PPMT(AE294,1,$E$296-SUM($H$38:AE38)+$E$297+1,AE286,0)*AE38,0)*IF(SUM($H$38:AE38)&lt;=$E$297,0,1)</f>
        <v>-100.07050172270024</v>
      </c>
      <c r="AF298" s="64">
        <f>IFERROR(PPMT(AF294,1,$E$296-SUM($H$38:AF38)+$E$297+1,AF286,0)*AF38,0)*IF(SUM($H$38:AF38)&lt;=$E$297,0,1)</f>
        <v>-100.93642987332214</v>
      </c>
      <c r="AG298" s="64">
        <f>IFERROR(PPMT(AG294,1,$E$296-SUM($H$38:AG38)+$E$297+1,AG286,0)*AG38,0)*IF(SUM($H$38:AG38)&lt;=$E$297,0,1)</f>
        <v>-101.80985105684714</v>
      </c>
      <c r="AH298" s="64">
        <f>IFERROR(PPMT(AH294,1,$E$296-SUM($H$38:AH38)+$E$297+1,AH286,0)*AH38,0)*IF(SUM($H$38:AH38)&lt;=$E$297,0,1)</f>
        <v>-102.69083011184421</v>
      </c>
      <c r="AI298" s="64">
        <f>IFERROR(PPMT(AI294,1,$E$296-SUM($H$38:AI38)+$E$297+1,AI286,0)*AI38,0)*IF(SUM($H$38:AI38)&lt;=$E$297,0,1)</f>
        <v>-103.57943243794216</v>
      </c>
      <c r="AJ298" s="64">
        <f>IFERROR(PPMT(AJ294,1,$E$296-SUM($H$38:AJ38)+$E$297+1,AJ286,0)*AJ38,0)*IF(SUM($H$38:AJ38)&lt;=$E$297,0,1)</f>
        <v>-104.47572400068455</v>
      </c>
      <c r="AK298" s="64">
        <f>IFERROR(PPMT(AK294,1,$E$296-SUM($H$38:AK38)+$E$297+1,AK286,0)*AK38,0)*IF(SUM($H$38:AK38)&lt;=$E$297,0,1)</f>
        <v>-105.3797713364268</v>
      </c>
      <c r="AL298" s="64">
        <f>IFERROR(PPMT(AL294,1,$E$296-SUM($H$38:AL38)+$E$297+1,AL286,0)*AL38,0)*IF(SUM($H$38:AL38)&lt;=$E$297,0,1)</f>
        <v>-106.29164155727541</v>
      </c>
      <c r="AM298" s="64">
        <f>IFERROR(PPMT(AM294,1,$E$296-SUM($H$38:AM38)+$E$297+1,AM286,0)*AM38,0)*IF(SUM($H$38:AM38)&lt;=$E$297,0,1)</f>
        <v>-107.21140235607012</v>
      </c>
      <c r="AN298" s="64">
        <f>IFERROR(PPMT(AN294,1,$E$296-SUM($H$38:AN38)+$E$297+1,AN286,0)*AN38,0)*IF(SUM($H$38:AN38)&lt;=$E$297,0,1)</f>
        <v>-108.13912201140901</v>
      </c>
      <c r="AO298" s="64">
        <f>IFERROR(PPMT(AO294,1,$E$296-SUM($H$38:AO38)+$E$297+1,AO286,0)*AO38,0)*IF(SUM($H$38:AO38)&lt;=$E$297,0,1)</f>
        <v>-109.07486939271719</v>
      </c>
      <c r="AP298" s="64">
        <f>IFERROR(PPMT(AP294,1,$E$296-SUM($H$38:AP38)+$E$297+1,AP286,0)*AP38,0)*IF(SUM($H$38:AP38)&lt;=$E$297,0,1)</f>
        <v>-110.01871396535952</v>
      </c>
      <c r="AQ298" s="64">
        <f>IFERROR(PPMT(AQ294,1,$E$296-SUM($H$38:AQ38)+$E$297+1,AQ286,0)*AQ38,0)*IF(SUM($H$38:AQ38)&lt;=$E$297,0,1)</f>
        <v>-110.97072579579699</v>
      </c>
      <c r="AR298" s="64">
        <f>IFERROR(PPMT(AR294,1,$E$296-SUM($H$38:AR38)+$E$297+1,AR286,0)*AR38,0)*IF(SUM($H$38:AR38)&lt;=$E$297,0,1)</f>
        <v>-111.93097555678852</v>
      </c>
      <c r="AS298" s="64">
        <f>IFERROR(PPMT(AS294,1,$E$296-SUM($H$38:AS38)+$E$297+1,AS286,0)*AS38,0)*IF(SUM($H$38:AS38)&lt;=$E$297,0,1)</f>
        <v>-112.89953453263713</v>
      </c>
      <c r="AT298" s="64">
        <f>IFERROR(PPMT(AT294,1,$E$296-SUM($H$38:AT38)+$E$297+1,AT286,0)*AT38,0)*IF(SUM($H$38:AT38)&lt;=$E$297,0,1)</f>
        <v>-113.87647462448184</v>
      </c>
      <c r="AU298" s="64">
        <f>IFERROR(PPMT(AU294,1,$E$296-SUM($H$38:AU38)+$E$297+1,AU286,0)*AU38,0)*IF(SUM($H$38:AU38)&lt;=$E$297,0,1)</f>
        <v>-114.8618683556352</v>
      </c>
      <c r="AV298" s="64">
        <f>IFERROR(PPMT(AV294,1,$E$296-SUM($H$38:AV38)+$E$297+1,AV286,0)*AV38,0)*IF(SUM($H$38:AV38)&lt;=$E$297,0,1)</f>
        <v>-115.85578887696711</v>
      </c>
      <c r="AW298" s="64">
        <f>IFERROR(PPMT(AW294,1,$E$296-SUM($H$38:AW38)+$E$297+1,AW286,0)*AW38,0)*IF(SUM($H$38:AW38)&lt;=$E$297,0,1)</f>
        <v>-116.85830997233519</v>
      </c>
      <c r="AX298" s="64">
        <f>IFERROR(PPMT(AX294,1,$E$296-SUM($H$38:AX38)+$E$297+1,AX286,0)*AX38,0)*IF(SUM($H$38:AX38)&lt;=$E$297,0,1)</f>
        <v>-117.86950606406208</v>
      </c>
      <c r="AY298" s="64">
        <f>IFERROR(PPMT(AY294,1,$E$296-SUM($H$38:AY38)+$E$297+1,AY286,0)*AY38,0)*IF(SUM($H$38:AY38)&lt;=$E$297,0,1)</f>
        <v>-118.88945221846036</v>
      </c>
      <c r="AZ298" s="64">
        <f>IFERROR(PPMT(AZ294,1,$E$296-SUM($H$38:AZ38)+$E$297+1,AZ286,0)*AZ38,0)*IF(SUM($H$38:AZ38)&lt;=$E$297,0,1)</f>
        <v>-119.9182241514048</v>
      </c>
      <c r="BA298" s="64">
        <f>IFERROR(PPMT(BA294,1,$E$296-SUM($H$38:BA38)+$E$297+1,BA286,0)*BA38,0)*IF(SUM($H$38:BA38)&lt;=$E$297,0,1)</f>
        <v>-120.95589823395346</v>
      </c>
      <c r="BB298" s="64">
        <f>IFERROR(PPMT(BB294,1,$E$296-SUM($H$38:BB38)+$E$297+1,BB286,0)*BB38,0)*IF(SUM($H$38:BB38)&lt;=$E$297,0,1)</f>
        <v>-122.00255149801696</v>
      </c>
      <c r="BC298" s="64">
        <f>IFERROR(PPMT(BC294,1,$E$296-SUM($H$38:BC38)+$E$297+1,BC286,0)*BC38,0)*IF(SUM($H$38:BC38)&lt;=$E$297,0,1)</f>
        <v>-123.05826164207699</v>
      </c>
      <c r="BD298" s="64">
        <f>IFERROR(PPMT(BD294,1,$E$296-SUM($H$38:BD38)+$E$297+1,BD286,0)*BD38,0)*IF(SUM($H$38:BD38)&lt;=$E$297,0,1)</f>
        <v>-124.12310703695425</v>
      </c>
      <c r="BE298" s="64">
        <f>IFERROR(PPMT(BE294,1,$E$296-SUM($H$38:BE38)+$E$297+1,BE286,0)*BE38,0)*IF(SUM($H$38:BE38)&lt;=$E$297,0,1)</f>
        <v>-125.19716673162621</v>
      </c>
      <c r="BF298" s="64">
        <f>IFERROR(PPMT(BF294,1,$E$296-SUM($H$38:BF38)+$E$297+1,BF286,0)*BF38,0)*IF(SUM($H$38:BF38)&lt;=$E$297,0,1)</f>
        <v>-126.2805204590956</v>
      </c>
      <c r="BG298" s="64">
        <f>IFERROR(PPMT(BG294,1,$E$296-SUM($H$38:BG38)+$E$297+1,BG286,0)*BG38,0)*IF(SUM($H$38:BG38)&lt;=$E$297,0,1)</f>
        <v>-127.37324864230918</v>
      </c>
      <c r="BH298" s="64">
        <f>IFERROR(PPMT(BH294,1,$E$296-SUM($H$38:BH38)+$E$297+1,BH286,0)*BH38,0)*IF(SUM($H$38:BH38)&lt;=$E$297,0,1)</f>
        <v>-128.47543240012797</v>
      </c>
      <c r="BI298" s="64">
        <f>IFERROR(PPMT(BI294,1,$E$296-SUM($H$38:BI38)+$E$297+1,BI286,0)*BI38,0)*IF(SUM($H$38:BI38)&lt;=$E$297,0,1)</f>
        <v>-129.58715355334925</v>
      </c>
      <c r="BJ298" s="64">
        <f>IFERROR(PPMT(BJ294,1,$E$296-SUM($H$38:BJ38)+$E$297+1,BJ286,0)*BJ38,0)*IF(SUM($H$38:BJ38)&lt;=$E$297,0,1)</f>
        <v>-130.70849463078042</v>
      </c>
      <c r="BK298" s="64">
        <f>IFERROR(PPMT(BK294,1,$E$296-SUM($H$38:BK38)+$E$297+1,BK286,0)*BK38,0)*IF(SUM($H$38:BK38)&lt;=$E$297,0,1)</f>
        <v>-131.83953887536552</v>
      </c>
      <c r="BL298" s="64">
        <f>IFERROR(PPMT(BL294,1,$E$296-SUM($H$38:BL38)+$E$297+1,BL286,0)*BL38,0)*IF(SUM($H$38:BL38)&lt;=$E$297,0,1)</f>
        <v>-132.98037025036496</v>
      </c>
      <c r="BM298" s="64">
        <f>IFERROR(PPMT(BM294,1,$E$296-SUM($H$38:BM38)+$E$297+1,BM286,0)*BM38,0)*IF(SUM($H$38:BM38)&lt;=$E$297,0,1)</f>
        <v>-134.13107344558827</v>
      </c>
      <c r="BN298" s="64">
        <f>IFERROR(PPMT(BN294,1,$E$296-SUM($H$38:BN38)+$E$297+1,BN286,0)*BN38,0)*IF(SUM($H$38:BN38)&lt;=$E$297,0,1)</f>
        <v>-135.29173388368136</v>
      </c>
      <c r="BO298" s="64">
        <f>IFERROR(PPMT(BO294,1,$E$296-SUM($H$38:BO38)+$E$297+1,BO286,0)*BO38,0)*IF(SUM($H$38:BO38)&lt;=$E$297,0,1)</f>
        <v>-136.46243772646781</v>
      </c>
      <c r="BP298" s="64">
        <f>IFERROR(PPMT(BP294,1,$E$296-SUM($H$38:BP38)+$E$297+1,BP286,0)*BP38,0)*IF(SUM($H$38:BP38)&lt;=$E$297,0,1)</f>
        <v>-137.64327188134473</v>
      </c>
      <c r="BQ298" s="64">
        <f>IFERROR(PPMT(BQ294,1,$E$296-SUM($H$38:BQ38)+$E$297+1,BQ286,0)*BQ38,0)*IF(SUM($H$38:BQ38)&lt;=$E$297,0,1)</f>
        <v>-138.83432400773498</v>
      </c>
      <c r="BR298" s="64">
        <f>IFERROR(PPMT(BR294,1,$E$296-SUM($H$38:BR38)+$E$297+1,BR286,0)*BR38,0)*IF(SUM($H$38:BR38)&lt;=$E$297,0,1)</f>
        <v>-140.03568252359406</v>
      </c>
      <c r="BS298" s="64">
        <f>IFERROR(PPMT(BS294,1,$E$296-SUM($H$38:BS38)+$E$297+1,BS286,0)*BS38,0)*IF(SUM($H$38:BS38)&lt;=$E$297,0,1)</f>
        <v>-141.24743661197422</v>
      </c>
      <c r="BT298" s="64">
        <f>IFERROR(PPMT(BT294,1,$E$296-SUM($H$38:BT38)+$E$297+1,BT286,0)*BT38,0)*IF(SUM($H$38:BT38)&lt;=$E$297,0,1)</f>
        <v>-142.46967622764458</v>
      </c>
      <c r="BU298" s="64">
        <f>IFERROR(PPMT(BU294,1,$E$296-SUM($H$38:BU38)+$E$297+1,BU286,0)*BU38,0)*IF(SUM($H$38:BU38)&lt;=$E$297,0,1)</f>
        <v>0</v>
      </c>
      <c r="BV298" s="64">
        <f>IFERROR(PPMT(BV294,1,$E$296-SUM($H$38:BV38)+$E$297+1,BV286,0)*BV38,0)*IF(SUM($H$38:BV38)&lt;=$E$297,0,1)</f>
        <v>0</v>
      </c>
      <c r="BW298" s="64">
        <f>IFERROR(PPMT(BW294,1,$E$296-SUM($H$38:BW38)+$E$297+1,BW286,0)*BW38,0)*IF(SUM($H$38:BW38)&lt;=$E$297,0,1)</f>
        <v>0</v>
      </c>
      <c r="BX298" s="64">
        <f>IFERROR(PPMT(BX294,1,$E$296-SUM($H$38:BX38)+$E$297+1,BX286,0)*BX38,0)*IF(SUM($H$38:BX38)&lt;=$E$297,0,1)</f>
        <v>0</v>
      </c>
      <c r="BY298" s="64">
        <f>IFERROR(PPMT(BY294,1,$E$296-SUM($H$38:BY38)+$E$297+1,BY286,0)*BY38,0)*IF(SUM($H$38:BY38)&lt;=$E$297,0,1)</f>
        <v>0</v>
      </c>
      <c r="BZ298" s="64">
        <f>IFERROR(PPMT(BZ294,1,$E$296-SUM($H$38:BZ38)+$E$297+1,BZ286,0)*BZ38,0)*IF(SUM($H$38:BZ38)&lt;=$E$297,0,1)</f>
        <v>0</v>
      </c>
      <c r="CA298" s="64">
        <f>IFERROR(PPMT(CA294,1,$E$296-SUM($H$38:CA38)+$E$297+1,CA286,0)*CA38,0)*IF(SUM($H$38:CA38)&lt;=$E$297,0,1)</f>
        <v>0</v>
      </c>
      <c r="CB298" s="64">
        <f>IFERROR(PPMT(CB294,1,$E$296-SUM($H$38:CB38)+$E$297+1,CB286,0)*CB38,0)*IF(SUM($H$38:CB38)&lt;=$E$297,0,1)</f>
        <v>0</v>
      </c>
      <c r="CC298" s="64">
        <f>IFERROR(PPMT(CC294,1,$E$296-SUM($H$38:CC38)+$E$297+1,CC286,0)*CC38,0)*IF(SUM($H$38:CC38)&lt;=$E$297,0,1)</f>
        <v>0</v>
      </c>
      <c r="CD298" s="64">
        <f>IFERROR(PPMT(CD294,1,$E$296-SUM($H$38:CD38)+$E$297+1,CD286,0)*CD38,0)*IF(SUM($H$38:CD38)&lt;=$E$297,0,1)</f>
        <v>0</v>
      </c>
      <c r="CE298" s="64">
        <f>IFERROR(PPMT(CE294,1,$E$296-SUM($H$38:CE38)+$E$297+1,CE286,0)*CE38,0)*IF(SUM($H$38:CE38)&lt;=$E$297,0,1)</f>
        <v>0</v>
      </c>
      <c r="CF298" s="64">
        <f>IFERROR(PPMT(CF294,1,$E$296-SUM($H$38:CF38)+$E$297+1,CF286,0)*CF38,0)*IF(SUM($H$38:CF38)&lt;=$E$297,0,1)</f>
        <v>0</v>
      </c>
      <c r="CG298" s="64">
        <f>IFERROR(PPMT(CG294,1,$E$296-SUM($H$38:CG38)+$E$297+1,CG286,0)*CG38,0)*IF(SUM($H$38:CG38)&lt;=$E$297,0,1)</f>
        <v>0</v>
      </c>
      <c r="CH298" s="64">
        <f>IFERROR(PPMT(CH294,1,$E$296-SUM($H$38:CH38)+$E$297+1,CH286,0)*CH38,0)*IF(SUM($H$38:CH38)&lt;=$E$297,0,1)</f>
        <v>0</v>
      </c>
      <c r="CI298" s="64">
        <f>IFERROR(PPMT(CI294,1,$E$296-SUM($H$38:CI38)+$E$297+1,CI286,0)*CI38,0)*IF(SUM($H$38:CI38)&lt;=$E$297,0,1)</f>
        <v>0</v>
      </c>
      <c r="CJ298" s="64">
        <f>IFERROR(PPMT(CJ294,1,$E$296-SUM($H$38:CJ38)+$E$297+1,CJ286,0)*CJ38,0)*IF(SUM($H$38:CJ38)&lt;=$E$297,0,1)</f>
        <v>0</v>
      </c>
      <c r="CK298" s="64">
        <f>IFERROR(PPMT(CK294,1,$E$296-SUM($H$38:CK38)+$E$297+1,CK286,0)*CK38,0)*IF(SUM($H$38:CK38)&lt;=$E$297,0,1)</f>
        <v>0</v>
      </c>
      <c r="CL298" s="64">
        <f>IFERROR(PPMT(CL294,1,$E$296-SUM($H$38:CL38)+$E$297+1,CL286,0)*CL38,0)*IF(SUM($H$38:CL38)&lt;=$E$297,0,1)</f>
        <v>0</v>
      </c>
      <c r="CM298" s="64">
        <f>IFERROR(PPMT(CM294,1,$E$296-SUM($H$38:CM38)+$E$297+1,CM286,0)*CM38,0)*IF(SUM($H$38:CM38)&lt;=$E$297,0,1)</f>
        <v>0</v>
      </c>
      <c r="CN298" s="64">
        <f>IFERROR(PPMT(CN294,1,$E$296-SUM($H$38:CN38)+$E$297+1,CN286,0)*CN38,0)*IF(SUM($H$38:CN38)&lt;=$E$297,0,1)</f>
        <v>0</v>
      </c>
      <c r="CO298" s="64">
        <f>IFERROR(PPMT(CO294,1,$E$296-SUM($H$38:CO38)+$E$297+1,CO286,0)*CO38,0)*IF(SUM($H$38:CO38)&lt;=$E$297,0,1)</f>
        <v>0</v>
      </c>
      <c r="CP298" s="64">
        <f>IFERROR(PPMT(CP294,1,$E$296-SUM($H$38:CP38)+$E$297+1,CP286,0)*CP38,0)*IF(SUM($H$38:CP38)&lt;=$E$297,0,1)</f>
        <v>0</v>
      </c>
      <c r="CQ298" s="64">
        <f>IFERROR(PPMT(CQ294,1,$E$296-SUM($H$38:CQ38)+$E$297+1,CQ286,0)*CQ38,0)*IF(SUM($H$38:CQ38)&lt;=$E$297,0,1)</f>
        <v>0</v>
      </c>
      <c r="CR298" s="64">
        <f>IFERROR(PPMT(CR294,1,$E$296-SUM($H$38:CR38)+$E$297+1,CR286,0)*CR38,0)*IF(SUM($H$38:CR38)&lt;=$E$297,0,1)</f>
        <v>0</v>
      </c>
      <c r="CS298" s="64">
        <f>IFERROR(PPMT(CS294,1,$E$296-SUM($H$38:CS38)+$E$297+1,CS286,0)*CS38,0)*IF(SUM($H$38:CS38)&lt;=$E$297,0,1)</f>
        <v>0</v>
      </c>
      <c r="CT298" s="64">
        <f>IFERROR(PPMT(CT294,1,$E$296-SUM($H$38:CT38)+$E$297+1,CT286,0)*CT38,0)*IF(SUM($H$38:CT38)&lt;=$E$297,0,1)</f>
        <v>0</v>
      </c>
      <c r="CU298" s="64">
        <f>IFERROR(PPMT(CU294,1,$E$296-SUM($H$38:CU38)+$E$297+1,CU286,0)*CU38,0)*IF(SUM($H$38:CU38)&lt;=$E$297,0,1)</f>
        <v>0</v>
      </c>
      <c r="CV298" s="64">
        <f>IFERROR(PPMT(CV294,1,$E$296-SUM($H$38:CV38)+$E$297+1,CV286,0)*CV38,0)*IF(SUM($H$38:CV38)&lt;=$E$297,0,1)</f>
        <v>0</v>
      </c>
      <c r="CW298" s="64">
        <f>IFERROR(PPMT(CW294,1,$E$296-SUM($H$38:CW38)+$E$297+1,CW286,0)*CW38,0)*IF(SUM($H$38:CW38)&lt;=$E$297,0,1)</f>
        <v>0</v>
      </c>
      <c r="CX298" s="64">
        <f>IFERROR(PPMT(CX294,1,$E$296-SUM($H$38:CX38)+$E$297+1,CX286,0)*CX38,0)*IF(SUM($H$38:CX38)&lt;=$E$297,0,1)</f>
        <v>0</v>
      </c>
      <c r="CY298" s="64">
        <f>IFERROR(PPMT(CY294,1,$E$296-SUM($H$38:CY38)+$E$297+1,CY286,0)*CY38,0)*IF(SUM($H$38:CY38)&lt;=$E$297,0,1)</f>
        <v>0</v>
      </c>
      <c r="CZ298" s="64">
        <f>IFERROR(PPMT(CZ294,1,$E$296-SUM($H$38:CZ38)+$E$297+1,CZ286,0)*CZ38,0)*IF(SUM($H$38:CZ38)&lt;=$E$297,0,1)</f>
        <v>0</v>
      </c>
      <c r="DA298" s="64">
        <f>IFERROR(PPMT(DA294,1,$E$296-SUM($H$38:DA38)+$E$297+1,DA286,0)*DA38,0)*IF(SUM($H$38:DA38)&lt;=$E$297,0,1)</f>
        <v>0</v>
      </c>
      <c r="DB298" s="64">
        <f>IFERROR(PPMT(DB294,1,$E$296-SUM($H$38:DB38)+$E$297+1,DB286,0)*DB38,0)*IF(SUM($H$38:DB38)&lt;=$E$297,0,1)</f>
        <v>0</v>
      </c>
      <c r="DC298" s="64">
        <f>IFERROR(PPMT(DC294,1,$E$296-SUM($H$38:DC38)+$E$297+1,DC286,0)*DC38,0)*IF(SUM($H$38:DC38)&lt;=$E$297,0,1)</f>
        <v>0</v>
      </c>
      <c r="DD298" s="64">
        <f>IFERROR(PPMT(DD294,1,$E$296-SUM($H$38:DD38)+$E$297+1,DD286,0)*DD38,0)*IF(SUM($H$38:DD38)&lt;=$E$297,0,1)</f>
        <v>0</v>
      </c>
      <c r="DE298" s="64">
        <f>IFERROR(PPMT(DE294,1,$E$296-SUM($H$38:DE38)+$E$297+1,DE286,0)*DE38,0)*IF(SUM($H$38:DE38)&lt;=$E$297,0,1)</f>
        <v>0</v>
      </c>
      <c r="DF298" s="64">
        <f>IFERROR(PPMT(DF294,1,$E$296-SUM($H$38:DF38)+$E$297+1,DF286,0)*DF38,0)*IF(SUM($H$38:DF38)&lt;=$E$297,0,1)</f>
        <v>0</v>
      </c>
      <c r="DG298" s="64">
        <f>IFERROR(PPMT(DG294,1,$E$296-SUM($H$38:DG38)+$E$297+1,DG286,0)*DG38,0)*IF(SUM($H$38:DG38)&lt;=$E$297,0,1)</f>
        <v>0</v>
      </c>
      <c r="DH298" s="64">
        <f>IFERROR(PPMT(DH294,1,$E$296-SUM($H$38:DH38)+$E$297+1,DH286,0)*DH38,0)*IF(SUM($H$38:DH38)&lt;=$E$297,0,1)</f>
        <v>0</v>
      </c>
      <c r="DI298" s="64">
        <f>IFERROR(PPMT(DI294,1,$E$296-SUM($H$38:DI38)+$E$297+1,DI286,0)*DI38,0)*IF(SUM($H$38:DI38)&lt;=$E$297,0,1)</f>
        <v>0</v>
      </c>
      <c r="DJ298" s="64">
        <f>IFERROR(PPMT(DJ294,1,$E$296-SUM($H$38:DJ38)+$E$297+1,DJ286,0)*DJ38,0)*IF(SUM($H$38:DJ38)&lt;=$E$297,0,1)</f>
        <v>0</v>
      </c>
      <c r="DK298" s="64">
        <f>IFERROR(PPMT(DK294,1,$E$296-SUM($H$38:DK38)+$E$297+1,DK286,0)*DK38,0)*IF(SUM($H$38:DK38)&lt;=$E$297,0,1)</f>
        <v>0</v>
      </c>
      <c r="DL298" s="64">
        <f>IFERROR(PPMT(DL294,1,$E$296-SUM($H$38:DL38)+$E$297+1,DL286,0)*DL38,0)*IF(SUM($H$38:DL38)&lt;=$E$297,0,1)</f>
        <v>0</v>
      </c>
      <c r="DM298" s="64">
        <f>IFERROR(PPMT(DM294,1,$E$296-SUM($H$38:DM38)+$E$297+1,DM286,0)*DM38,0)*IF(SUM($H$38:DM38)&lt;=$E$297,0,1)</f>
        <v>0</v>
      </c>
      <c r="DN298" s="64">
        <f>IFERROR(PPMT(DN294,1,$E$296-SUM($H$38:DN38)+$E$297+1,DN286,0)*DN38,0)*IF(SUM($H$38:DN38)&lt;=$E$297,0,1)</f>
        <v>0</v>
      </c>
      <c r="DO298" s="64">
        <f>IFERROR(PPMT(DO294,1,$E$296-SUM($H$38:DO38)+$E$297+1,DO286,0)*DO38,0)*IF(SUM($H$38:DO38)&lt;=$E$297,0,1)</f>
        <v>0</v>
      </c>
      <c r="DP298" s="64">
        <f>IFERROR(PPMT(DP294,1,$E$296-SUM($H$38:DP38)+$E$297+1,DP286,0)*DP38,0)*IF(SUM($H$38:DP38)&lt;=$E$297,0,1)</f>
        <v>0</v>
      </c>
      <c r="DQ298" s="64">
        <f>IFERROR(PPMT(DQ294,1,$E$296-SUM($H$38:DQ38)+$E$297+1,DQ286,0)*DQ38,0)*IF(SUM($H$38:DQ38)&lt;=$E$297,0,1)</f>
        <v>0</v>
      </c>
      <c r="DR298" s="64">
        <f>IFERROR(PPMT(DR294,1,$E$296-SUM($H$38:DR38)+$E$297+1,DR286,0)*DR38,0)*IF(SUM($H$38:DR38)&lt;=$E$297,0,1)</f>
        <v>0</v>
      </c>
      <c r="DS298" s="64">
        <f>IFERROR(PPMT(DS294,1,$E$296-SUM($H$38:DS38)+$E$297+1,DS286,0)*DS38,0)*IF(SUM($H$38:DS38)&lt;=$E$297,0,1)</f>
        <v>0</v>
      </c>
    </row>
    <row r="299" spans="3:124" x14ac:dyDescent="0.3">
      <c r="H299" s="64"/>
      <c r="I299" s="64"/>
      <c r="J299" s="64"/>
      <c r="K299" s="64"/>
      <c r="L299" s="64"/>
      <c r="M299" s="64"/>
      <c r="N299" s="64"/>
      <c r="O299" s="64"/>
      <c r="P299" s="64"/>
      <c r="Q299" s="64"/>
      <c r="R299" s="64"/>
      <c r="S299" s="64"/>
      <c r="T299" s="64"/>
      <c r="U299" s="64"/>
      <c r="V299" s="64"/>
      <c r="W299" s="64"/>
      <c r="X299" s="64"/>
      <c r="Y299" s="64"/>
      <c r="Z299" s="64"/>
      <c r="AA299" s="64"/>
      <c r="AB299" s="64"/>
      <c r="AC299" s="64"/>
      <c r="AD299" s="64"/>
      <c r="AE299" s="64"/>
      <c r="AF299" s="64"/>
      <c r="AG299" s="64"/>
      <c r="AH299" s="64"/>
      <c r="AI299" s="64"/>
      <c r="AJ299" s="64"/>
      <c r="AK299" s="64"/>
      <c r="AL299" s="64"/>
      <c r="AM299" s="64"/>
      <c r="AN299" s="64"/>
      <c r="AO299" s="64"/>
      <c r="AP299" s="64"/>
      <c r="AQ299" s="64"/>
      <c r="AR299" s="64"/>
      <c r="AS299" s="64"/>
      <c r="AT299" s="64"/>
      <c r="AU299" s="64"/>
      <c r="AV299" s="64"/>
      <c r="AW299" s="64"/>
      <c r="AX299" s="64"/>
      <c r="AY299" s="64"/>
      <c r="AZ299" s="64"/>
      <c r="BA299" s="64"/>
      <c r="BB299" s="64"/>
      <c r="BC299" s="64"/>
      <c r="BD299" s="64"/>
      <c r="BE299" s="64"/>
      <c r="BF299" s="64"/>
      <c r="BG299" s="64"/>
      <c r="BH299" s="64"/>
      <c r="BI299" s="64"/>
      <c r="BJ299" s="64"/>
      <c r="BK299" s="64"/>
      <c r="BL299" s="64"/>
      <c r="BM299" s="64"/>
      <c r="BN299" s="64"/>
      <c r="BO299" s="64"/>
      <c r="BP299" s="64"/>
      <c r="BQ299" s="64"/>
      <c r="BR299" s="64"/>
      <c r="BS299" s="64"/>
      <c r="BT299" s="64"/>
      <c r="BU299" s="64"/>
      <c r="BV299" s="64"/>
      <c r="BW299" s="64"/>
      <c r="BX299" s="64"/>
      <c r="BY299" s="64"/>
      <c r="BZ299" s="64"/>
      <c r="CA299" s="64"/>
      <c r="CB299" s="64"/>
      <c r="CC299" s="64"/>
      <c r="CD299" s="64"/>
      <c r="CE299" s="64"/>
      <c r="CF299" s="64"/>
      <c r="CG299" s="64"/>
      <c r="CH299" s="64"/>
      <c r="CI299" s="64"/>
      <c r="CJ299" s="64"/>
      <c r="CK299" s="64"/>
      <c r="CL299" s="64"/>
      <c r="CM299" s="64"/>
      <c r="CN299" s="64"/>
      <c r="CO299" s="64"/>
      <c r="CP299" s="64"/>
      <c r="CQ299" s="64"/>
      <c r="CR299" s="64"/>
      <c r="CS299" s="64"/>
      <c r="CT299" s="64"/>
      <c r="CU299" s="64"/>
      <c r="CV299" s="64"/>
      <c r="CW299" s="64"/>
      <c r="CX299" s="64"/>
      <c r="CY299" s="64"/>
      <c r="CZ299" s="64"/>
      <c r="DA299" s="64"/>
      <c r="DB299" s="64"/>
      <c r="DC299" s="64"/>
      <c r="DD299" s="64"/>
      <c r="DE299" s="64"/>
      <c r="DF299" s="64"/>
      <c r="DG299" s="64"/>
      <c r="DH299" s="64"/>
      <c r="DI299" s="64"/>
      <c r="DJ299" s="64"/>
      <c r="DK299" s="64"/>
      <c r="DL299" s="64"/>
      <c r="DM299" s="64"/>
      <c r="DN299" s="64"/>
      <c r="DO299" s="64"/>
      <c r="DP299" s="64"/>
      <c r="DQ299" s="64"/>
      <c r="DR299" s="64"/>
      <c r="DS299" s="64"/>
    </row>
    <row r="300" spans="3:124" x14ac:dyDescent="0.3">
      <c r="C300" s="280" t="s">
        <v>437</v>
      </c>
      <c r="D300" s="280"/>
      <c r="E300" s="280"/>
      <c r="F300" s="281"/>
      <c r="G300" s="281"/>
      <c r="H300" s="288"/>
      <c r="I300" s="288"/>
      <c r="J300" s="288"/>
      <c r="K300" s="288"/>
      <c r="L300" s="288"/>
      <c r="M300" s="288"/>
      <c r="N300" s="288"/>
      <c r="O300" s="288"/>
      <c r="P300" s="288"/>
      <c r="Q300" s="288"/>
      <c r="R300" s="288"/>
      <c r="S300" s="288"/>
      <c r="T300" s="288"/>
      <c r="U300" s="288"/>
      <c r="V300" s="288"/>
      <c r="W300" s="288"/>
      <c r="X300" s="288"/>
      <c r="Y300" s="288"/>
      <c r="Z300" s="288"/>
      <c r="AA300" s="288"/>
      <c r="AB300" s="288"/>
      <c r="AC300" s="288"/>
      <c r="AD300" s="288"/>
      <c r="AE300" s="288"/>
      <c r="AF300" s="288"/>
      <c r="AG300" s="288"/>
      <c r="AH300" s="288"/>
      <c r="AI300" s="288"/>
      <c r="AJ300" s="288"/>
      <c r="AK300" s="288"/>
      <c r="AL300" s="288"/>
      <c r="AM300" s="288"/>
      <c r="AN300" s="288"/>
      <c r="AO300" s="288"/>
      <c r="AP300" s="288"/>
      <c r="AQ300" s="288"/>
      <c r="AR300" s="288"/>
      <c r="AS300" s="288"/>
      <c r="AT300" s="288"/>
      <c r="AU300" s="288"/>
      <c r="AV300" s="288"/>
      <c r="AW300" s="288"/>
      <c r="AX300" s="288"/>
      <c r="AY300" s="288"/>
      <c r="AZ300" s="288"/>
      <c r="BA300" s="288"/>
      <c r="BB300" s="288"/>
      <c r="BC300" s="288"/>
      <c r="BD300" s="288"/>
      <c r="BE300" s="288"/>
      <c r="BF300" s="288"/>
      <c r="BG300" s="288"/>
      <c r="BH300" s="288"/>
      <c r="BI300" s="288"/>
      <c r="BJ300" s="288"/>
      <c r="BK300" s="288"/>
      <c r="BL300" s="288"/>
      <c r="BM300" s="288"/>
      <c r="BN300" s="288"/>
      <c r="BO300" s="288"/>
      <c r="BP300" s="288"/>
      <c r="BQ300" s="288"/>
      <c r="BR300" s="288"/>
      <c r="BS300" s="288"/>
      <c r="BT300" s="288"/>
      <c r="BU300" s="288"/>
      <c r="BV300" s="288"/>
      <c r="BW300" s="288"/>
      <c r="BX300" s="288"/>
      <c r="BY300" s="288"/>
      <c r="BZ300" s="288"/>
      <c r="CA300" s="288"/>
      <c r="CB300" s="288"/>
      <c r="CC300" s="288"/>
      <c r="CD300" s="288"/>
      <c r="CE300" s="288"/>
      <c r="CF300" s="288"/>
      <c r="CG300" s="288"/>
      <c r="CH300" s="288"/>
      <c r="CI300" s="288"/>
      <c r="CJ300" s="288"/>
      <c r="CK300" s="288"/>
      <c r="CL300" s="288"/>
      <c r="CM300" s="288"/>
      <c r="CN300" s="288"/>
      <c r="CO300" s="288"/>
      <c r="CP300" s="288"/>
      <c r="CQ300" s="288"/>
      <c r="CR300" s="288"/>
      <c r="CS300" s="288"/>
      <c r="CT300" s="288"/>
      <c r="CU300" s="288"/>
      <c r="CV300" s="288"/>
      <c r="CW300" s="288"/>
      <c r="CX300" s="288"/>
      <c r="CY300" s="288"/>
      <c r="CZ300" s="288"/>
      <c r="DA300" s="288"/>
      <c r="DB300" s="288"/>
      <c r="DC300" s="288"/>
      <c r="DD300" s="288"/>
      <c r="DE300" s="288"/>
      <c r="DF300" s="288"/>
      <c r="DG300" s="288"/>
      <c r="DH300" s="288"/>
      <c r="DI300" s="288"/>
      <c r="DJ300" s="288"/>
      <c r="DK300" s="288"/>
      <c r="DL300" s="288"/>
      <c r="DM300" s="288"/>
      <c r="DN300" s="288"/>
      <c r="DO300" s="288"/>
      <c r="DP300" s="288"/>
      <c r="DQ300" s="288"/>
      <c r="DR300" s="288"/>
      <c r="DS300" s="288"/>
      <c r="DT300" s="279"/>
    </row>
    <row r="301" spans="3:124" x14ac:dyDescent="0.3">
      <c r="C301" s="279"/>
      <c r="D301" s="280" t="s">
        <v>114</v>
      </c>
      <c r="E301" s="280"/>
      <c r="F301" s="281" t="str">
        <f>F286</f>
        <v>INR Mn</v>
      </c>
      <c r="G301" s="281"/>
      <c r="H301" s="288">
        <f t="shared" ref="H301:AM301" si="459">G304</f>
        <v>0</v>
      </c>
      <c r="I301" s="288">
        <f t="shared" si="459"/>
        <v>0</v>
      </c>
      <c r="J301" s="288">
        <f t="shared" si="459"/>
        <v>0</v>
      </c>
      <c r="K301" s="288">
        <f t="shared" si="459"/>
        <v>0</v>
      </c>
      <c r="L301" s="288">
        <f t="shared" si="459"/>
        <v>4000</v>
      </c>
      <c r="M301" s="288">
        <f t="shared" si="459"/>
        <v>4000</v>
      </c>
      <c r="N301" s="288">
        <f t="shared" si="459"/>
        <v>3900</v>
      </c>
      <c r="O301" s="288">
        <f t="shared" si="459"/>
        <v>3800</v>
      </c>
      <c r="P301" s="288">
        <f t="shared" si="459"/>
        <v>3700</v>
      </c>
      <c r="Q301" s="288">
        <f t="shared" si="459"/>
        <v>3600</v>
      </c>
      <c r="R301" s="288">
        <f t="shared" si="459"/>
        <v>3500</v>
      </c>
      <c r="S301" s="288">
        <f t="shared" si="459"/>
        <v>3400</v>
      </c>
      <c r="T301" s="288">
        <f t="shared" si="459"/>
        <v>3300</v>
      </c>
      <c r="U301" s="288">
        <f t="shared" si="459"/>
        <v>3200</v>
      </c>
      <c r="V301" s="288">
        <f t="shared" si="459"/>
        <v>3100</v>
      </c>
      <c r="W301" s="288">
        <f t="shared" si="459"/>
        <v>3000</v>
      </c>
      <c r="X301" s="288">
        <f t="shared" si="459"/>
        <v>2900</v>
      </c>
      <c r="Y301" s="288">
        <f t="shared" si="459"/>
        <v>2800</v>
      </c>
      <c r="Z301" s="288">
        <f t="shared" si="459"/>
        <v>2700</v>
      </c>
      <c r="AA301" s="288">
        <f t="shared" si="459"/>
        <v>2600</v>
      </c>
      <c r="AB301" s="288">
        <f t="shared" si="459"/>
        <v>2500</v>
      </c>
      <c r="AC301" s="288">
        <f t="shared" si="459"/>
        <v>2400</v>
      </c>
      <c r="AD301" s="288">
        <f t="shared" si="459"/>
        <v>2300</v>
      </c>
      <c r="AE301" s="288">
        <f t="shared" si="459"/>
        <v>2200</v>
      </c>
      <c r="AF301" s="288">
        <f t="shared" si="459"/>
        <v>2100</v>
      </c>
      <c r="AG301" s="288">
        <f t="shared" si="459"/>
        <v>2000</v>
      </c>
      <c r="AH301" s="288">
        <f t="shared" si="459"/>
        <v>1900</v>
      </c>
      <c r="AI301" s="288">
        <f t="shared" si="459"/>
        <v>1800</v>
      </c>
      <c r="AJ301" s="288">
        <f t="shared" si="459"/>
        <v>1700</v>
      </c>
      <c r="AK301" s="288">
        <f t="shared" si="459"/>
        <v>1600</v>
      </c>
      <c r="AL301" s="288">
        <f t="shared" si="459"/>
        <v>1500</v>
      </c>
      <c r="AM301" s="288">
        <f t="shared" si="459"/>
        <v>1400</v>
      </c>
      <c r="AN301" s="288">
        <f t="shared" ref="AN301:BS301" si="460">AM304</f>
        <v>1300</v>
      </c>
      <c r="AO301" s="288">
        <f t="shared" si="460"/>
        <v>1200</v>
      </c>
      <c r="AP301" s="288">
        <f t="shared" si="460"/>
        <v>1100</v>
      </c>
      <c r="AQ301" s="288">
        <f t="shared" si="460"/>
        <v>1000</v>
      </c>
      <c r="AR301" s="288">
        <f t="shared" si="460"/>
        <v>900</v>
      </c>
      <c r="AS301" s="288">
        <f t="shared" si="460"/>
        <v>800</v>
      </c>
      <c r="AT301" s="288">
        <f t="shared" si="460"/>
        <v>700</v>
      </c>
      <c r="AU301" s="288">
        <f t="shared" si="460"/>
        <v>600</v>
      </c>
      <c r="AV301" s="288">
        <f t="shared" si="460"/>
        <v>500</v>
      </c>
      <c r="AW301" s="288">
        <f t="shared" si="460"/>
        <v>400</v>
      </c>
      <c r="AX301" s="288">
        <f t="shared" si="460"/>
        <v>300</v>
      </c>
      <c r="AY301" s="288">
        <f t="shared" si="460"/>
        <v>200</v>
      </c>
      <c r="AZ301" s="288">
        <f t="shared" si="460"/>
        <v>100</v>
      </c>
      <c r="BA301" s="288">
        <f t="shared" si="460"/>
        <v>0</v>
      </c>
      <c r="BB301" s="288">
        <f t="shared" si="460"/>
        <v>0</v>
      </c>
      <c r="BC301" s="288">
        <f t="shared" si="460"/>
        <v>0</v>
      </c>
      <c r="BD301" s="288">
        <f t="shared" si="460"/>
        <v>0</v>
      </c>
      <c r="BE301" s="288">
        <f t="shared" si="460"/>
        <v>0</v>
      </c>
      <c r="BF301" s="288">
        <f t="shared" si="460"/>
        <v>0</v>
      </c>
      <c r="BG301" s="288">
        <f t="shared" si="460"/>
        <v>0</v>
      </c>
      <c r="BH301" s="288">
        <f t="shared" si="460"/>
        <v>0</v>
      </c>
      <c r="BI301" s="288">
        <f t="shared" si="460"/>
        <v>0</v>
      </c>
      <c r="BJ301" s="288">
        <f t="shared" si="460"/>
        <v>0</v>
      </c>
      <c r="BK301" s="288">
        <f t="shared" si="460"/>
        <v>0</v>
      </c>
      <c r="BL301" s="288">
        <f t="shared" si="460"/>
        <v>0</v>
      </c>
      <c r="BM301" s="288">
        <f t="shared" si="460"/>
        <v>0</v>
      </c>
      <c r="BN301" s="288">
        <f t="shared" si="460"/>
        <v>0</v>
      </c>
      <c r="BO301" s="288">
        <f t="shared" si="460"/>
        <v>0</v>
      </c>
      <c r="BP301" s="288">
        <f t="shared" si="460"/>
        <v>0</v>
      </c>
      <c r="BQ301" s="288">
        <f t="shared" si="460"/>
        <v>0</v>
      </c>
      <c r="BR301" s="288">
        <f t="shared" si="460"/>
        <v>0</v>
      </c>
      <c r="BS301" s="288">
        <f t="shared" si="460"/>
        <v>0</v>
      </c>
      <c r="BT301" s="288">
        <f t="shared" ref="BT301:CY301" si="461">BS304</f>
        <v>0</v>
      </c>
      <c r="BU301" s="288">
        <f t="shared" si="461"/>
        <v>0</v>
      </c>
      <c r="BV301" s="288">
        <f t="shared" si="461"/>
        <v>0</v>
      </c>
      <c r="BW301" s="288">
        <f t="shared" si="461"/>
        <v>0</v>
      </c>
      <c r="BX301" s="288">
        <f t="shared" si="461"/>
        <v>0</v>
      </c>
      <c r="BY301" s="288">
        <f t="shared" si="461"/>
        <v>0</v>
      </c>
      <c r="BZ301" s="288">
        <f t="shared" si="461"/>
        <v>0</v>
      </c>
      <c r="CA301" s="288">
        <f t="shared" si="461"/>
        <v>0</v>
      </c>
      <c r="CB301" s="288">
        <f t="shared" si="461"/>
        <v>0</v>
      </c>
      <c r="CC301" s="288">
        <f t="shared" si="461"/>
        <v>0</v>
      </c>
      <c r="CD301" s="288">
        <f t="shared" si="461"/>
        <v>0</v>
      </c>
      <c r="CE301" s="288">
        <f t="shared" si="461"/>
        <v>0</v>
      </c>
      <c r="CF301" s="288">
        <f t="shared" si="461"/>
        <v>0</v>
      </c>
      <c r="CG301" s="288">
        <f t="shared" si="461"/>
        <v>0</v>
      </c>
      <c r="CH301" s="288">
        <f t="shared" si="461"/>
        <v>0</v>
      </c>
      <c r="CI301" s="288">
        <f t="shared" si="461"/>
        <v>0</v>
      </c>
      <c r="CJ301" s="288">
        <f t="shared" si="461"/>
        <v>0</v>
      </c>
      <c r="CK301" s="288">
        <f t="shared" si="461"/>
        <v>0</v>
      </c>
      <c r="CL301" s="288">
        <f t="shared" si="461"/>
        <v>0</v>
      </c>
      <c r="CM301" s="288">
        <f t="shared" si="461"/>
        <v>0</v>
      </c>
      <c r="CN301" s="288">
        <f t="shared" si="461"/>
        <v>0</v>
      </c>
      <c r="CO301" s="288">
        <f t="shared" si="461"/>
        <v>0</v>
      </c>
      <c r="CP301" s="288">
        <f t="shared" si="461"/>
        <v>0</v>
      </c>
      <c r="CQ301" s="288">
        <f t="shared" si="461"/>
        <v>0</v>
      </c>
      <c r="CR301" s="288">
        <f t="shared" si="461"/>
        <v>0</v>
      </c>
      <c r="CS301" s="288">
        <f t="shared" si="461"/>
        <v>0</v>
      </c>
      <c r="CT301" s="288">
        <f t="shared" si="461"/>
        <v>0</v>
      </c>
      <c r="CU301" s="288">
        <f t="shared" si="461"/>
        <v>0</v>
      </c>
      <c r="CV301" s="288">
        <f t="shared" si="461"/>
        <v>0</v>
      </c>
      <c r="CW301" s="288">
        <f t="shared" si="461"/>
        <v>0</v>
      </c>
      <c r="CX301" s="288">
        <f t="shared" si="461"/>
        <v>0</v>
      </c>
      <c r="CY301" s="288">
        <f t="shared" si="461"/>
        <v>0</v>
      </c>
      <c r="CZ301" s="288">
        <f t="shared" ref="CZ301:DS301" si="462">CY304</f>
        <v>0</v>
      </c>
      <c r="DA301" s="288">
        <f t="shared" si="462"/>
        <v>0</v>
      </c>
      <c r="DB301" s="288">
        <f t="shared" si="462"/>
        <v>0</v>
      </c>
      <c r="DC301" s="288">
        <f t="shared" si="462"/>
        <v>0</v>
      </c>
      <c r="DD301" s="288">
        <f t="shared" si="462"/>
        <v>0</v>
      </c>
      <c r="DE301" s="288">
        <f t="shared" si="462"/>
        <v>0</v>
      </c>
      <c r="DF301" s="288">
        <f t="shared" si="462"/>
        <v>0</v>
      </c>
      <c r="DG301" s="288">
        <f t="shared" si="462"/>
        <v>0</v>
      </c>
      <c r="DH301" s="288">
        <f t="shared" si="462"/>
        <v>0</v>
      </c>
      <c r="DI301" s="288">
        <f t="shared" si="462"/>
        <v>0</v>
      </c>
      <c r="DJ301" s="288">
        <f t="shared" si="462"/>
        <v>0</v>
      </c>
      <c r="DK301" s="288">
        <f t="shared" si="462"/>
        <v>0</v>
      </c>
      <c r="DL301" s="288">
        <f t="shared" si="462"/>
        <v>0</v>
      </c>
      <c r="DM301" s="288">
        <f t="shared" si="462"/>
        <v>0</v>
      </c>
      <c r="DN301" s="288">
        <f t="shared" si="462"/>
        <v>0</v>
      </c>
      <c r="DO301" s="288">
        <f t="shared" si="462"/>
        <v>0</v>
      </c>
      <c r="DP301" s="288">
        <f t="shared" si="462"/>
        <v>0</v>
      </c>
      <c r="DQ301" s="288">
        <f t="shared" si="462"/>
        <v>0</v>
      </c>
      <c r="DR301" s="288">
        <f t="shared" si="462"/>
        <v>0</v>
      </c>
      <c r="DS301" s="288">
        <f t="shared" si="462"/>
        <v>0</v>
      </c>
      <c r="DT301" s="279"/>
    </row>
    <row r="302" spans="3:124" x14ac:dyDescent="0.3">
      <c r="C302" s="279"/>
      <c r="D302" s="24" t="s">
        <v>438</v>
      </c>
      <c r="E302" s="280"/>
      <c r="F302" s="281" t="str">
        <f>F287</f>
        <v>INR Mn</v>
      </c>
      <c r="G302" s="281"/>
      <c r="H302" s="288">
        <f>IF(SUM($H38:H38)=1, Inputs!$H$186*Capex!$G$31, 0)</f>
        <v>0</v>
      </c>
      <c r="I302" s="288">
        <f>IF(SUM($H38:I38)=1, Inputs!$H$186*Capex!$G$31, 0)</f>
        <v>0</v>
      </c>
      <c r="J302" s="288">
        <f>IF(SUM($H38:J38)=1, Inputs!$H$186*Capex!$G$31, 0)</f>
        <v>0</v>
      </c>
      <c r="K302" s="288">
        <f>IF(SUM($H38:K38)=1, Inputs!$H$186*Capex!$G$31, 0)</f>
        <v>4000</v>
      </c>
      <c r="L302" s="288">
        <f>IF(SUM($H38:L38)=1, Inputs!$H$186*Capex!$G$31, 0)</f>
        <v>0</v>
      </c>
      <c r="M302" s="288">
        <f>IF(SUM($H38:M38)=1, Inputs!$H$186*Capex!$G$31, 0)</f>
        <v>0</v>
      </c>
      <c r="N302" s="288">
        <f>IF(SUM($H38:N38)=1, Inputs!$H$186*Capex!$G$31, 0)</f>
        <v>0</v>
      </c>
      <c r="O302" s="288">
        <f>IF(SUM($H38:O38)=1, Inputs!$H$186*Capex!$G$31, 0)</f>
        <v>0</v>
      </c>
      <c r="P302" s="288">
        <f>IF(SUM($H38:P38)=1, Inputs!$H$186*Capex!$G$31, 0)</f>
        <v>0</v>
      </c>
      <c r="Q302" s="288">
        <f>IF(SUM($H38:Q38)=1, Inputs!$H$186*Capex!$G$31, 0)</f>
        <v>0</v>
      </c>
      <c r="R302" s="288">
        <f>IF(SUM($H38:R38)=1, Inputs!$H$186*Capex!$G$31, 0)</f>
        <v>0</v>
      </c>
      <c r="S302" s="288">
        <f>IF(SUM($H38:S38)=1, Inputs!$H$186*Capex!$G$31, 0)</f>
        <v>0</v>
      </c>
      <c r="T302" s="288">
        <f>IF(SUM($H38:T38)=1, Inputs!$H$186*Capex!$G$31, 0)</f>
        <v>0</v>
      </c>
      <c r="U302" s="288">
        <f>IF(SUM($H38:U38)=1, Inputs!$H$186*Capex!$G$31, 0)</f>
        <v>0</v>
      </c>
      <c r="V302" s="288">
        <f>IF(SUM($H38:V38)=1, Inputs!$H$186*Capex!$G$31, 0)</f>
        <v>0</v>
      </c>
      <c r="W302" s="288">
        <f>IF(SUM($H38:W38)=1, Inputs!$H$186*Capex!$G$31, 0)</f>
        <v>0</v>
      </c>
      <c r="X302" s="288">
        <f>IF(SUM($H38:X38)=1, Inputs!$H$186*Capex!$G$31, 0)</f>
        <v>0</v>
      </c>
      <c r="Y302" s="288">
        <f>IF(SUM($H38:Y38)=1, Inputs!$H$186*Capex!$G$31, 0)</f>
        <v>0</v>
      </c>
      <c r="Z302" s="288">
        <f>IF(SUM($H38:Z38)=1, Inputs!$H$186*Capex!$G$31, 0)</f>
        <v>0</v>
      </c>
      <c r="AA302" s="288">
        <f>IF(SUM($H38:AA38)=1, Inputs!$H$186*Capex!$G$31, 0)</f>
        <v>0</v>
      </c>
      <c r="AB302" s="288">
        <f>IF(SUM($H38:AB38)=1, Inputs!$H$186*Capex!$G$31, 0)</f>
        <v>0</v>
      </c>
      <c r="AC302" s="288">
        <f>IF(SUM($H38:AC38)=1, Inputs!$H$186*Capex!$G$31, 0)</f>
        <v>0</v>
      </c>
      <c r="AD302" s="288">
        <f>IF(SUM($H38:AD38)=1, Inputs!$H$186*Capex!$G$31, 0)</f>
        <v>0</v>
      </c>
      <c r="AE302" s="288">
        <f>IF(SUM($H38:AE38)=1, Inputs!$H$186*Capex!$G$31, 0)</f>
        <v>0</v>
      </c>
      <c r="AF302" s="288">
        <f>IF(SUM($H38:AF38)=1, Inputs!$H$186*Capex!$G$31, 0)</f>
        <v>0</v>
      </c>
      <c r="AG302" s="288">
        <f>IF(SUM($H38:AG38)=1, Inputs!$H$186*Capex!$G$31, 0)</f>
        <v>0</v>
      </c>
      <c r="AH302" s="288">
        <f>IF(SUM($H38:AH38)=1, Inputs!$H$186*Capex!$G$31, 0)</f>
        <v>0</v>
      </c>
      <c r="AI302" s="288">
        <f>IF(SUM($H38:AI38)=1, Inputs!$H$186*Capex!$G$31, 0)</f>
        <v>0</v>
      </c>
      <c r="AJ302" s="288">
        <f>IF(SUM($H38:AJ38)=1, Inputs!$H$186*Capex!$G$31, 0)</f>
        <v>0</v>
      </c>
      <c r="AK302" s="288">
        <f>IF(SUM($H38:AK38)=1, Inputs!$H$186*Capex!$G$31, 0)</f>
        <v>0</v>
      </c>
      <c r="AL302" s="288">
        <f>IF(SUM($H38:AL38)=1, Inputs!$H$186*Capex!$G$31, 0)</f>
        <v>0</v>
      </c>
      <c r="AM302" s="288">
        <f>IF(SUM($H38:AM38)=1, Inputs!$H$186*Capex!$G$31, 0)</f>
        <v>0</v>
      </c>
      <c r="AN302" s="288">
        <f>IF(SUM($H38:AN38)=1, Inputs!$H$186*Capex!$G$31, 0)</f>
        <v>0</v>
      </c>
      <c r="AO302" s="288">
        <f>IF(SUM($H38:AO38)=1, Inputs!$H$186*Capex!$G$31, 0)</f>
        <v>0</v>
      </c>
      <c r="AP302" s="288">
        <f>IF(SUM($H38:AP38)=1, Inputs!$H$186*Capex!$G$31, 0)</f>
        <v>0</v>
      </c>
      <c r="AQ302" s="288">
        <f>IF(SUM($H38:AQ38)=1, Inputs!$H$186*Capex!$G$31, 0)</f>
        <v>0</v>
      </c>
      <c r="AR302" s="288">
        <f>IF(SUM($H38:AR38)=1, Inputs!$H$186*Capex!$G$31, 0)</f>
        <v>0</v>
      </c>
      <c r="AS302" s="288">
        <f>IF(SUM($H38:AS38)=1, Inputs!$H$186*Capex!$G$31, 0)</f>
        <v>0</v>
      </c>
      <c r="AT302" s="288">
        <f>IF(SUM($H38:AT38)=1, Inputs!$H$186*Capex!$G$31, 0)</f>
        <v>0</v>
      </c>
      <c r="AU302" s="288">
        <f>IF(SUM($H38:AU38)=1, Inputs!$H$186*Capex!$G$31, 0)</f>
        <v>0</v>
      </c>
      <c r="AV302" s="288">
        <f>IF(SUM($H38:AV38)=1, Inputs!$H$186*Capex!$G$31, 0)</f>
        <v>0</v>
      </c>
      <c r="AW302" s="288">
        <f>IF(SUM($H38:AW38)=1, Inputs!$H$186*Capex!$G$31, 0)</f>
        <v>0</v>
      </c>
      <c r="AX302" s="288">
        <f>IF(SUM($H38:AX38)=1, Inputs!$H$186*Capex!$G$31, 0)</f>
        <v>0</v>
      </c>
      <c r="AY302" s="288">
        <f>IF(SUM($H38:AY38)=1, Inputs!$H$186*Capex!$G$31, 0)</f>
        <v>0</v>
      </c>
      <c r="AZ302" s="288">
        <f>IF(SUM($H38:AZ38)=1, Inputs!$H$186*Capex!$G$31, 0)</f>
        <v>0</v>
      </c>
      <c r="BA302" s="288">
        <f>IF(SUM($H38:BA38)=1, Inputs!$H$186*Capex!$G$31, 0)</f>
        <v>0</v>
      </c>
      <c r="BB302" s="288">
        <f>IF(SUM($H38:BB38)=1, Inputs!$H$186*Capex!$G$31, 0)</f>
        <v>0</v>
      </c>
      <c r="BC302" s="288">
        <f>IF(SUM($H38:BC38)=1, Inputs!$H$186*Capex!$G$31, 0)</f>
        <v>0</v>
      </c>
      <c r="BD302" s="288">
        <f>IF(SUM($H38:BD38)=1, Inputs!$H$186*Capex!$G$31, 0)</f>
        <v>0</v>
      </c>
      <c r="BE302" s="288">
        <f>IF(SUM($H38:BE38)=1, Inputs!$H$186*Capex!$G$31, 0)</f>
        <v>0</v>
      </c>
      <c r="BF302" s="288">
        <f>IF(SUM($H38:BF38)=1, Inputs!$H$186*Capex!$G$31, 0)</f>
        <v>0</v>
      </c>
      <c r="BG302" s="288">
        <f>IF(SUM($H38:BG38)=1, Inputs!$H$186*Capex!$G$31, 0)</f>
        <v>0</v>
      </c>
      <c r="BH302" s="288">
        <f>IF(SUM($H38:BH38)=1, Inputs!$H$186*Capex!$G$31, 0)</f>
        <v>0</v>
      </c>
      <c r="BI302" s="288">
        <f>IF(SUM($H38:BI38)=1, Inputs!$H$186*Capex!$G$31, 0)</f>
        <v>0</v>
      </c>
      <c r="BJ302" s="288">
        <f>IF(SUM($H38:BJ38)=1, Inputs!$H$186*Capex!$G$31, 0)</f>
        <v>0</v>
      </c>
      <c r="BK302" s="288">
        <f>IF(SUM($H38:BK38)=1, Inputs!$H$186*Capex!$G$31, 0)</f>
        <v>0</v>
      </c>
      <c r="BL302" s="288">
        <f>IF(SUM($H38:BL38)=1, Inputs!$H$186*Capex!$G$31, 0)</f>
        <v>0</v>
      </c>
      <c r="BM302" s="288">
        <f>IF(SUM($H38:BM38)=1, Inputs!$H$186*Capex!$G$31, 0)</f>
        <v>0</v>
      </c>
      <c r="BN302" s="288">
        <f>IF(SUM($H38:BN38)=1, Inputs!$H$186*Capex!$G$31, 0)</f>
        <v>0</v>
      </c>
      <c r="BO302" s="288">
        <f>IF(SUM($H38:BO38)=1, Inputs!$H$186*Capex!$G$31, 0)</f>
        <v>0</v>
      </c>
      <c r="BP302" s="288">
        <f>IF(SUM($H38:BP38)=1, Inputs!$H$186*Capex!$G$31, 0)</f>
        <v>0</v>
      </c>
      <c r="BQ302" s="288">
        <f>IF(SUM($H38:BQ38)=1, Inputs!$H$186*Capex!$G$31, 0)</f>
        <v>0</v>
      </c>
      <c r="BR302" s="288">
        <f>IF(SUM($H38:BR38)=1, Inputs!$H$186*Capex!$G$31, 0)</f>
        <v>0</v>
      </c>
      <c r="BS302" s="288">
        <f>IF(SUM($H38:BS38)=1, Inputs!$H$186*Capex!$G$31, 0)</f>
        <v>0</v>
      </c>
      <c r="BT302" s="288">
        <f>IF(SUM($H38:BT38)=1, Inputs!$H$186*Capex!$G$31, 0)</f>
        <v>0</v>
      </c>
      <c r="BU302" s="288">
        <f>IF(SUM($H38:BU38)=1, Inputs!$H$186*Capex!$G$31, 0)</f>
        <v>0</v>
      </c>
      <c r="BV302" s="288">
        <f>IF(SUM($H38:BV38)=1, Inputs!$H$186*Capex!$G$31, 0)</f>
        <v>0</v>
      </c>
      <c r="BW302" s="288">
        <f>IF(SUM($H38:BW38)=1, Inputs!$H$186*Capex!$G$31, 0)</f>
        <v>0</v>
      </c>
      <c r="BX302" s="288">
        <f>IF(SUM($H38:BX38)=1, Inputs!$H$186*Capex!$G$31, 0)</f>
        <v>0</v>
      </c>
      <c r="BY302" s="288">
        <f>IF(SUM($H38:BY38)=1, Inputs!$H$186*Capex!$G$31, 0)</f>
        <v>0</v>
      </c>
      <c r="BZ302" s="288">
        <f>IF(SUM($H38:BZ38)=1, Inputs!$H$186*Capex!$G$31, 0)</f>
        <v>0</v>
      </c>
      <c r="CA302" s="288">
        <f>IF(SUM($H38:CA38)=1, Inputs!$H$186*Capex!$G$31, 0)</f>
        <v>0</v>
      </c>
      <c r="CB302" s="288">
        <f>IF(SUM($H38:CB38)=1, Inputs!$H$186*Capex!$G$31, 0)</f>
        <v>0</v>
      </c>
      <c r="CC302" s="288">
        <f>IF(SUM($H38:CC38)=1, Inputs!$H$186*Capex!$G$31, 0)</f>
        <v>0</v>
      </c>
      <c r="CD302" s="288">
        <f>IF(SUM($H38:CD38)=1, Inputs!$H$186*Capex!$G$31, 0)</f>
        <v>0</v>
      </c>
      <c r="CE302" s="288">
        <f>IF(SUM($H38:CE38)=1, Inputs!$H$186*Capex!$G$31, 0)</f>
        <v>0</v>
      </c>
      <c r="CF302" s="288">
        <f>IF(SUM($H38:CF38)=1, Inputs!$H$186*Capex!$G$31, 0)</f>
        <v>0</v>
      </c>
      <c r="CG302" s="288">
        <f>IF(SUM($H38:CG38)=1, Inputs!$H$186*Capex!$G$31, 0)</f>
        <v>0</v>
      </c>
      <c r="CH302" s="288">
        <f>IF(SUM($H38:CH38)=1, Inputs!$H$186*Capex!$G$31, 0)</f>
        <v>0</v>
      </c>
      <c r="CI302" s="288">
        <f>IF(SUM($H38:CI38)=1, Inputs!$H$186*Capex!$G$31, 0)</f>
        <v>0</v>
      </c>
      <c r="CJ302" s="288">
        <f>IF(SUM($H38:CJ38)=1, Inputs!$H$186*Capex!$G$31, 0)</f>
        <v>0</v>
      </c>
      <c r="CK302" s="288">
        <f>IF(SUM($H38:CK38)=1, Inputs!$H$186*Capex!$G$31, 0)</f>
        <v>0</v>
      </c>
      <c r="CL302" s="288">
        <f>IF(SUM($H38:CL38)=1, Inputs!$H$186*Capex!$G$31, 0)</f>
        <v>0</v>
      </c>
      <c r="CM302" s="288">
        <f>IF(SUM($H38:CM38)=1, Inputs!$H$186*Capex!$G$31, 0)</f>
        <v>0</v>
      </c>
      <c r="CN302" s="288">
        <f>IF(SUM($H38:CN38)=1, Inputs!$H$186*Capex!$G$31, 0)</f>
        <v>0</v>
      </c>
      <c r="CO302" s="288">
        <f>IF(SUM($H38:CO38)=1, Inputs!$H$186*Capex!$G$31, 0)</f>
        <v>0</v>
      </c>
      <c r="CP302" s="288">
        <f>IF(SUM($H38:CP38)=1, Inputs!$H$186*Capex!$G$31, 0)</f>
        <v>0</v>
      </c>
      <c r="CQ302" s="288">
        <f>IF(SUM($H38:CQ38)=1, Inputs!$H$186*Capex!$G$31, 0)</f>
        <v>0</v>
      </c>
      <c r="CR302" s="288">
        <f>IF(SUM($H38:CR38)=1, Inputs!$H$186*Capex!$G$31, 0)</f>
        <v>0</v>
      </c>
      <c r="CS302" s="288">
        <f>IF(SUM($H38:CS38)=1, Inputs!$H$186*Capex!$G$31, 0)</f>
        <v>0</v>
      </c>
      <c r="CT302" s="288">
        <f>IF(SUM($H38:CT38)=1, Inputs!$H$186*Capex!$G$31, 0)</f>
        <v>0</v>
      </c>
      <c r="CU302" s="288">
        <f>IF(SUM($H38:CU38)=1, Inputs!$H$186*Capex!$G$31, 0)</f>
        <v>0</v>
      </c>
      <c r="CV302" s="288">
        <f>IF(SUM($H38:CV38)=1, Inputs!$H$186*Capex!$G$31, 0)</f>
        <v>0</v>
      </c>
      <c r="CW302" s="288">
        <f>IF(SUM($H38:CW38)=1, Inputs!$H$186*Capex!$G$31, 0)</f>
        <v>0</v>
      </c>
      <c r="CX302" s="288">
        <f>IF(SUM($H38:CX38)=1, Inputs!$H$186*Capex!$G$31, 0)</f>
        <v>0</v>
      </c>
      <c r="CY302" s="288">
        <f>IF(SUM($H38:CY38)=1, Inputs!$H$186*Capex!$G$31, 0)</f>
        <v>0</v>
      </c>
      <c r="CZ302" s="288">
        <f>IF(SUM($H38:CZ38)=1, Inputs!$H$186*Capex!$G$31, 0)</f>
        <v>0</v>
      </c>
      <c r="DA302" s="288">
        <f>IF(SUM($H38:DA38)=1, Inputs!$H$186*Capex!$G$31, 0)</f>
        <v>0</v>
      </c>
      <c r="DB302" s="288">
        <f>IF(SUM($H38:DB38)=1, Inputs!$H$186*Capex!$G$31, 0)</f>
        <v>0</v>
      </c>
      <c r="DC302" s="288">
        <f>IF(SUM($H38:DC38)=1, Inputs!$H$186*Capex!$G$31, 0)</f>
        <v>0</v>
      </c>
      <c r="DD302" s="288">
        <f>IF(SUM($H38:DD38)=1, Inputs!$H$186*Capex!$G$31, 0)</f>
        <v>0</v>
      </c>
      <c r="DE302" s="288">
        <f>IF(SUM($H38:DE38)=1, Inputs!$H$186*Capex!$G$31, 0)</f>
        <v>0</v>
      </c>
      <c r="DF302" s="288">
        <f>IF(SUM($H38:DF38)=1, Inputs!$H$186*Capex!$G$31, 0)</f>
        <v>0</v>
      </c>
      <c r="DG302" s="288">
        <f>IF(SUM($H38:DG38)=1, Inputs!$H$186*Capex!$G$31, 0)</f>
        <v>0</v>
      </c>
      <c r="DH302" s="288">
        <f>IF(SUM($H38:DH38)=1, Inputs!$H$186*Capex!$G$31, 0)</f>
        <v>0</v>
      </c>
      <c r="DI302" s="288">
        <f>IF(SUM($H38:DI38)=1, Inputs!$H$186*Capex!$G$31, 0)</f>
        <v>0</v>
      </c>
      <c r="DJ302" s="288">
        <f>IF(SUM($H38:DJ38)=1, Inputs!$H$186*Capex!$G$31, 0)</f>
        <v>0</v>
      </c>
      <c r="DK302" s="288">
        <f>IF(SUM($H38:DK38)=1, Inputs!$H$186*Capex!$G$31, 0)</f>
        <v>0</v>
      </c>
      <c r="DL302" s="288">
        <f>IF(SUM($H38:DL38)=1, Inputs!$H$186*Capex!$G$31, 0)</f>
        <v>0</v>
      </c>
      <c r="DM302" s="288">
        <f>IF(SUM($H38:DM38)=1, Inputs!$H$186*Capex!$G$31, 0)</f>
        <v>0</v>
      </c>
      <c r="DN302" s="288">
        <f>IF(SUM($H38:DN38)=1, Inputs!$H$186*Capex!$G$31, 0)</f>
        <v>0</v>
      </c>
      <c r="DO302" s="288">
        <f>IF(SUM($H38:DO38)=1, Inputs!$H$186*Capex!$G$31, 0)</f>
        <v>0</v>
      </c>
      <c r="DP302" s="288">
        <f>IF(SUM($H38:DP38)=1, Inputs!$H$186*Capex!$G$31, 0)</f>
        <v>0</v>
      </c>
      <c r="DQ302" s="288">
        <f>IF(SUM($H38:DQ38)=1, Inputs!$H$186*Capex!$G$31, 0)</f>
        <v>0</v>
      </c>
      <c r="DR302" s="288">
        <f>IF(SUM($H38:DR38)=1, Inputs!$H$186*Capex!$G$31, 0)</f>
        <v>0</v>
      </c>
      <c r="DS302" s="288">
        <f>IF(SUM($H38:DS38)=1, Inputs!$H$186*Capex!$G$31, 0)</f>
        <v>0</v>
      </c>
      <c r="DT302" s="279"/>
    </row>
    <row r="303" spans="3:124" x14ac:dyDescent="0.3">
      <c r="C303" s="279"/>
      <c r="D303" s="280" t="s">
        <v>119</v>
      </c>
      <c r="E303" s="280"/>
      <c r="F303" s="281" t="str">
        <f t="shared" ref="F303:F304" si="463">F289</f>
        <v>INR Mn</v>
      </c>
      <c r="G303" s="281"/>
      <c r="H303" s="288">
        <f t="shared" ref="H303:AM303" si="464">H307</f>
        <v>0</v>
      </c>
      <c r="I303" s="288">
        <f t="shared" si="464"/>
        <v>0</v>
      </c>
      <c r="J303" s="288">
        <f t="shared" si="464"/>
        <v>0</v>
      </c>
      <c r="K303" s="288">
        <f t="shared" si="464"/>
        <v>0</v>
      </c>
      <c r="L303" s="288">
        <f t="shared" si="464"/>
        <v>0</v>
      </c>
      <c r="M303" s="288">
        <f t="shared" si="464"/>
        <v>-100</v>
      </c>
      <c r="N303" s="288">
        <f t="shared" si="464"/>
        <v>-100</v>
      </c>
      <c r="O303" s="288">
        <f t="shared" si="464"/>
        <v>-100</v>
      </c>
      <c r="P303" s="288">
        <f t="shared" si="464"/>
        <v>-100</v>
      </c>
      <c r="Q303" s="288">
        <f t="shared" si="464"/>
        <v>-100</v>
      </c>
      <c r="R303" s="288">
        <f t="shared" si="464"/>
        <v>-100</v>
      </c>
      <c r="S303" s="288">
        <f t="shared" si="464"/>
        <v>-100</v>
      </c>
      <c r="T303" s="288">
        <f t="shared" si="464"/>
        <v>-100</v>
      </c>
      <c r="U303" s="288">
        <f t="shared" si="464"/>
        <v>-100</v>
      </c>
      <c r="V303" s="288">
        <f t="shared" si="464"/>
        <v>-100</v>
      </c>
      <c r="W303" s="288">
        <f t="shared" si="464"/>
        <v>-100</v>
      </c>
      <c r="X303" s="288">
        <f t="shared" si="464"/>
        <v>-100</v>
      </c>
      <c r="Y303" s="288">
        <f t="shared" si="464"/>
        <v>-100</v>
      </c>
      <c r="Z303" s="288">
        <f t="shared" si="464"/>
        <v>-100</v>
      </c>
      <c r="AA303" s="288">
        <f t="shared" si="464"/>
        <v>-100</v>
      </c>
      <c r="AB303" s="288">
        <f t="shared" si="464"/>
        <v>-100</v>
      </c>
      <c r="AC303" s="288">
        <f t="shared" si="464"/>
        <v>-100</v>
      </c>
      <c r="AD303" s="288">
        <f t="shared" si="464"/>
        <v>-100</v>
      </c>
      <c r="AE303" s="288">
        <f t="shared" si="464"/>
        <v>-100</v>
      </c>
      <c r="AF303" s="288">
        <f t="shared" si="464"/>
        <v>-100</v>
      </c>
      <c r="AG303" s="288">
        <f t="shared" si="464"/>
        <v>-100</v>
      </c>
      <c r="AH303" s="288">
        <f t="shared" si="464"/>
        <v>-100</v>
      </c>
      <c r="AI303" s="288">
        <f t="shared" si="464"/>
        <v>-100</v>
      </c>
      <c r="AJ303" s="288">
        <f t="shared" si="464"/>
        <v>-100</v>
      </c>
      <c r="AK303" s="288">
        <f t="shared" si="464"/>
        <v>-100</v>
      </c>
      <c r="AL303" s="288">
        <f t="shared" si="464"/>
        <v>-100</v>
      </c>
      <c r="AM303" s="288">
        <f t="shared" si="464"/>
        <v>-100</v>
      </c>
      <c r="AN303" s="288">
        <f t="shared" ref="AN303:BS303" si="465">AN307</f>
        <v>-100</v>
      </c>
      <c r="AO303" s="288">
        <f t="shared" si="465"/>
        <v>-100</v>
      </c>
      <c r="AP303" s="288">
        <f t="shared" si="465"/>
        <v>-100</v>
      </c>
      <c r="AQ303" s="288">
        <f t="shared" si="465"/>
        <v>-100</v>
      </c>
      <c r="AR303" s="288">
        <f t="shared" si="465"/>
        <v>-100</v>
      </c>
      <c r="AS303" s="288">
        <f t="shared" si="465"/>
        <v>-100</v>
      </c>
      <c r="AT303" s="288">
        <f t="shared" si="465"/>
        <v>-100</v>
      </c>
      <c r="AU303" s="288">
        <f t="shared" si="465"/>
        <v>-100</v>
      </c>
      <c r="AV303" s="288">
        <f t="shared" si="465"/>
        <v>-100</v>
      </c>
      <c r="AW303" s="288">
        <f t="shared" si="465"/>
        <v>-100</v>
      </c>
      <c r="AX303" s="288">
        <f t="shared" si="465"/>
        <v>-100</v>
      </c>
      <c r="AY303" s="288">
        <f t="shared" si="465"/>
        <v>-100</v>
      </c>
      <c r="AZ303" s="288">
        <f t="shared" si="465"/>
        <v>-100</v>
      </c>
      <c r="BA303" s="288">
        <f t="shared" si="465"/>
        <v>0</v>
      </c>
      <c r="BB303" s="288">
        <f t="shared" si="465"/>
        <v>0</v>
      </c>
      <c r="BC303" s="288">
        <f t="shared" si="465"/>
        <v>0</v>
      </c>
      <c r="BD303" s="288">
        <f t="shared" si="465"/>
        <v>0</v>
      </c>
      <c r="BE303" s="288">
        <f t="shared" si="465"/>
        <v>0</v>
      </c>
      <c r="BF303" s="288">
        <f t="shared" si="465"/>
        <v>0</v>
      </c>
      <c r="BG303" s="288">
        <f t="shared" si="465"/>
        <v>0</v>
      </c>
      <c r="BH303" s="288">
        <f t="shared" si="465"/>
        <v>0</v>
      </c>
      <c r="BI303" s="288">
        <f t="shared" si="465"/>
        <v>0</v>
      </c>
      <c r="BJ303" s="288">
        <f t="shared" si="465"/>
        <v>0</v>
      </c>
      <c r="BK303" s="288">
        <f t="shared" si="465"/>
        <v>0</v>
      </c>
      <c r="BL303" s="288">
        <f t="shared" si="465"/>
        <v>0</v>
      </c>
      <c r="BM303" s="288">
        <f t="shared" si="465"/>
        <v>0</v>
      </c>
      <c r="BN303" s="288">
        <f t="shared" si="465"/>
        <v>0</v>
      </c>
      <c r="BO303" s="288">
        <f t="shared" si="465"/>
        <v>0</v>
      </c>
      <c r="BP303" s="288">
        <f t="shared" si="465"/>
        <v>0</v>
      </c>
      <c r="BQ303" s="288">
        <f t="shared" si="465"/>
        <v>0</v>
      </c>
      <c r="BR303" s="288">
        <f t="shared" si="465"/>
        <v>0</v>
      </c>
      <c r="BS303" s="288">
        <f t="shared" si="465"/>
        <v>0</v>
      </c>
      <c r="BT303" s="288">
        <f t="shared" ref="BT303:CY303" si="466">BT307</f>
        <v>0</v>
      </c>
      <c r="BU303" s="288">
        <f t="shared" si="466"/>
        <v>0</v>
      </c>
      <c r="BV303" s="288">
        <f t="shared" si="466"/>
        <v>0</v>
      </c>
      <c r="BW303" s="288">
        <f t="shared" si="466"/>
        <v>0</v>
      </c>
      <c r="BX303" s="288">
        <f t="shared" si="466"/>
        <v>0</v>
      </c>
      <c r="BY303" s="288">
        <f t="shared" si="466"/>
        <v>0</v>
      </c>
      <c r="BZ303" s="288">
        <f t="shared" si="466"/>
        <v>0</v>
      </c>
      <c r="CA303" s="288">
        <f t="shared" si="466"/>
        <v>0</v>
      </c>
      <c r="CB303" s="288">
        <f t="shared" si="466"/>
        <v>0</v>
      </c>
      <c r="CC303" s="288">
        <f t="shared" si="466"/>
        <v>0</v>
      </c>
      <c r="CD303" s="288">
        <f t="shared" si="466"/>
        <v>0</v>
      </c>
      <c r="CE303" s="288">
        <f t="shared" si="466"/>
        <v>0</v>
      </c>
      <c r="CF303" s="288">
        <f t="shared" si="466"/>
        <v>0</v>
      </c>
      <c r="CG303" s="288">
        <f t="shared" si="466"/>
        <v>0</v>
      </c>
      <c r="CH303" s="288">
        <f t="shared" si="466"/>
        <v>0</v>
      </c>
      <c r="CI303" s="288">
        <f t="shared" si="466"/>
        <v>0</v>
      </c>
      <c r="CJ303" s="288">
        <f t="shared" si="466"/>
        <v>0</v>
      </c>
      <c r="CK303" s="288">
        <f t="shared" si="466"/>
        <v>0</v>
      </c>
      <c r="CL303" s="288">
        <f t="shared" si="466"/>
        <v>0</v>
      </c>
      <c r="CM303" s="288">
        <f t="shared" si="466"/>
        <v>0</v>
      </c>
      <c r="CN303" s="288">
        <f t="shared" si="466"/>
        <v>0</v>
      </c>
      <c r="CO303" s="288">
        <f t="shared" si="466"/>
        <v>0</v>
      </c>
      <c r="CP303" s="288">
        <f t="shared" si="466"/>
        <v>0</v>
      </c>
      <c r="CQ303" s="288">
        <f t="shared" si="466"/>
        <v>0</v>
      </c>
      <c r="CR303" s="288">
        <f t="shared" si="466"/>
        <v>0</v>
      </c>
      <c r="CS303" s="288">
        <f t="shared" si="466"/>
        <v>0</v>
      </c>
      <c r="CT303" s="288">
        <f t="shared" si="466"/>
        <v>0</v>
      </c>
      <c r="CU303" s="288">
        <f t="shared" si="466"/>
        <v>0</v>
      </c>
      <c r="CV303" s="288">
        <f t="shared" si="466"/>
        <v>0</v>
      </c>
      <c r="CW303" s="288">
        <f t="shared" si="466"/>
        <v>0</v>
      </c>
      <c r="CX303" s="288">
        <f t="shared" si="466"/>
        <v>0</v>
      </c>
      <c r="CY303" s="288">
        <f t="shared" si="466"/>
        <v>0</v>
      </c>
      <c r="CZ303" s="288">
        <f t="shared" ref="CZ303:DS303" si="467">CZ307</f>
        <v>0</v>
      </c>
      <c r="DA303" s="288">
        <f t="shared" si="467"/>
        <v>0</v>
      </c>
      <c r="DB303" s="288">
        <f t="shared" si="467"/>
        <v>0</v>
      </c>
      <c r="DC303" s="288">
        <f t="shared" si="467"/>
        <v>0</v>
      </c>
      <c r="DD303" s="288">
        <f t="shared" si="467"/>
        <v>0</v>
      </c>
      <c r="DE303" s="288">
        <f t="shared" si="467"/>
        <v>0</v>
      </c>
      <c r="DF303" s="288">
        <f t="shared" si="467"/>
        <v>0</v>
      </c>
      <c r="DG303" s="288">
        <f t="shared" si="467"/>
        <v>0</v>
      </c>
      <c r="DH303" s="288">
        <f t="shared" si="467"/>
        <v>0</v>
      </c>
      <c r="DI303" s="288">
        <f t="shared" si="467"/>
        <v>0</v>
      </c>
      <c r="DJ303" s="288">
        <f t="shared" si="467"/>
        <v>0</v>
      </c>
      <c r="DK303" s="288">
        <f t="shared" si="467"/>
        <v>0</v>
      </c>
      <c r="DL303" s="288">
        <f t="shared" si="467"/>
        <v>0</v>
      </c>
      <c r="DM303" s="288">
        <f t="shared" si="467"/>
        <v>0</v>
      </c>
      <c r="DN303" s="288">
        <f t="shared" si="467"/>
        <v>0</v>
      </c>
      <c r="DO303" s="288">
        <f t="shared" si="467"/>
        <v>0</v>
      </c>
      <c r="DP303" s="288">
        <f t="shared" si="467"/>
        <v>0</v>
      </c>
      <c r="DQ303" s="288">
        <f t="shared" si="467"/>
        <v>0</v>
      </c>
      <c r="DR303" s="288">
        <f t="shared" si="467"/>
        <v>0</v>
      </c>
      <c r="DS303" s="288">
        <f t="shared" si="467"/>
        <v>0</v>
      </c>
      <c r="DT303" s="279"/>
    </row>
    <row r="304" spans="3:124" ht="14.5" thickBot="1" x14ac:dyDescent="0.35">
      <c r="C304" s="279"/>
      <c r="D304" s="284" t="s">
        <v>113</v>
      </c>
      <c r="E304" s="284"/>
      <c r="F304" s="285" t="str">
        <f t="shared" si="463"/>
        <v>INR Mn</v>
      </c>
      <c r="G304" s="285"/>
      <c r="H304" s="286">
        <f t="shared" ref="H304:AM304" si="468">SUM(H301:H303)</f>
        <v>0</v>
      </c>
      <c r="I304" s="286">
        <f t="shared" si="468"/>
        <v>0</v>
      </c>
      <c r="J304" s="286">
        <f t="shared" si="468"/>
        <v>0</v>
      </c>
      <c r="K304" s="286">
        <f t="shared" si="468"/>
        <v>4000</v>
      </c>
      <c r="L304" s="286">
        <f t="shared" si="468"/>
        <v>4000</v>
      </c>
      <c r="M304" s="286">
        <f t="shared" si="468"/>
        <v>3900</v>
      </c>
      <c r="N304" s="286">
        <f t="shared" si="468"/>
        <v>3800</v>
      </c>
      <c r="O304" s="286">
        <f t="shared" si="468"/>
        <v>3700</v>
      </c>
      <c r="P304" s="286">
        <f t="shared" si="468"/>
        <v>3600</v>
      </c>
      <c r="Q304" s="286">
        <f t="shared" si="468"/>
        <v>3500</v>
      </c>
      <c r="R304" s="286">
        <f t="shared" si="468"/>
        <v>3400</v>
      </c>
      <c r="S304" s="286">
        <f t="shared" si="468"/>
        <v>3300</v>
      </c>
      <c r="T304" s="286">
        <f t="shared" si="468"/>
        <v>3200</v>
      </c>
      <c r="U304" s="286">
        <f t="shared" si="468"/>
        <v>3100</v>
      </c>
      <c r="V304" s="286">
        <f t="shared" si="468"/>
        <v>3000</v>
      </c>
      <c r="W304" s="286">
        <f t="shared" si="468"/>
        <v>2900</v>
      </c>
      <c r="X304" s="286">
        <f t="shared" si="468"/>
        <v>2800</v>
      </c>
      <c r="Y304" s="286">
        <f t="shared" si="468"/>
        <v>2700</v>
      </c>
      <c r="Z304" s="286">
        <f t="shared" si="468"/>
        <v>2600</v>
      </c>
      <c r="AA304" s="286">
        <f t="shared" si="468"/>
        <v>2500</v>
      </c>
      <c r="AB304" s="286">
        <f t="shared" si="468"/>
        <v>2400</v>
      </c>
      <c r="AC304" s="286">
        <f t="shared" si="468"/>
        <v>2300</v>
      </c>
      <c r="AD304" s="286">
        <f t="shared" si="468"/>
        <v>2200</v>
      </c>
      <c r="AE304" s="286">
        <f t="shared" si="468"/>
        <v>2100</v>
      </c>
      <c r="AF304" s="286">
        <f t="shared" si="468"/>
        <v>2000</v>
      </c>
      <c r="AG304" s="286">
        <f t="shared" si="468"/>
        <v>1900</v>
      </c>
      <c r="AH304" s="286">
        <f t="shared" si="468"/>
        <v>1800</v>
      </c>
      <c r="AI304" s="286">
        <f t="shared" si="468"/>
        <v>1700</v>
      </c>
      <c r="AJ304" s="286">
        <f t="shared" si="468"/>
        <v>1600</v>
      </c>
      <c r="AK304" s="286">
        <f t="shared" si="468"/>
        <v>1500</v>
      </c>
      <c r="AL304" s="286">
        <f t="shared" si="468"/>
        <v>1400</v>
      </c>
      <c r="AM304" s="286">
        <f t="shared" si="468"/>
        <v>1300</v>
      </c>
      <c r="AN304" s="286">
        <f t="shared" ref="AN304:BS304" si="469">SUM(AN301:AN303)</f>
        <v>1200</v>
      </c>
      <c r="AO304" s="286">
        <f t="shared" si="469"/>
        <v>1100</v>
      </c>
      <c r="AP304" s="286">
        <f t="shared" si="469"/>
        <v>1000</v>
      </c>
      <c r="AQ304" s="286">
        <f t="shared" si="469"/>
        <v>900</v>
      </c>
      <c r="AR304" s="286">
        <f t="shared" si="469"/>
        <v>800</v>
      </c>
      <c r="AS304" s="286">
        <f t="shared" si="469"/>
        <v>700</v>
      </c>
      <c r="AT304" s="286">
        <f t="shared" si="469"/>
        <v>600</v>
      </c>
      <c r="AU304" s="286">
        <f t="shared" si="469"/>
        <v>500</v>
      </c>
      <c r="AV304" s="286">
        <f t="shared" si="469"/>
        <v>400</v>
      </c>
      <c r="AW304" s="286">
        <f t="shared" si="469"/>
        <v>300</v>
      </c>
      <c r="AX304" s="286">
        <f t="shared" si="469"/>
        <v>200</v>
      </c>
      <c r="AY304" s="286">
        <f t="shared" si="469"/>
        <v>100</v>
      </c>
      <c r="AZ304" s="286">
        <f t="shared" si="469"/>
        <v>0</v>
      </c>
      <c r="BA304" s="286">
        <f t="shared" si="469"/>
        <v>0</v>
      </c>
      <c r="BB304" s="286">
        <f t="shared" si="469"/>
        <v>0</v>
      </c>
      <c r="BC304" s="286">
        <f t="shared" si="469"/>
        <v>0</v>
      </c>
      <c r="BD304" s="286">
        <f t="shared" si="469"/>
        <v>0</v>
      </c>
      <c r="BE304" s="286">
        <f t="shared" si="469"/>
        <v>0</v>
      </c>
      <c r="BF304" s="286">
        <f t="shared" si="469"/>
        <v>0</v>
      </c>
      <c r="BG304" s="286">
        <f t="shared" si="469"/>
        <v>0</v>
      </c>
      <c r="BH304" s="286">
        <f t="shared" si="469"/>
        <v>0</v>
      </c>
      <c r="BI304" s="286">
        <f t="shared" si="469"/>
        <v>0</v>
      </c>
      <c r="BJ304" s="286">
        <f t="shared" si="469"/>
        <v>0</v>
      </c>
      <c r="BK304" s="286">
        <f t="shared" si="469"/>
        <v>0</v>
      </c>
      <c r="BL304" s="286">
        <f t="shared" si="469"/>
        <v>0</v>
      </c>
      <c r="BM304" s="286">
        <f t="shared" si="469"/>
        <v>0</v>
      </c>
      <c r="BN304" s="286">
        <f t="shared" si="469"/>
        <v>0</v>
      </c>
      <c r="BO304" s="286">
        <f t="shared" si="469"/>
        <v>0</v>
      </c>
      <c r="BP304" s="286">
        <f t="shared" si="469"/>
        <v>0</v>
      </c>
      <c r="BQ304" s="286">
        <f t="shared" si="469"/>
        <v>0</v>
      </c>
      <c r="BR304" s="286">
        <f t="shared" si="469"/>
        <v>0</v>
      </c>
      <c r="BS304" s="286">
        <f t="shared" si="469"/>
        <v>0</v>
      </c>
      <c r="BT304" s="286">
        <f t="shared" ref="BT304:CY304" si="470">SUM(BT301:BT303)</f>
        <v>0</v>
      </c>
      <c r="BU304" s="286">
        <f t="shared" si="470"/>
        <v>0</v>
      </c>
      <c r="BV304" s="286">
        <f t="shared" si="470"/>
        <v>0</v>
      </c>
      <c r="BW304" s="286">
        <f t="shared" si="470"/>
        <v>0</v>
      </c>
      <c r="BX304" s="286">
        <f t="shared" si="470"/>
        <v>0</v>
      </c>
      <c r="BY304" s="286">
        <f t="shared" si="470"/>
        <v>0</v>
      </c>
      <c r="BZ304" s="286">
        <f t="shared" si="470"/>
        <v>0</v>
      </c>
      <c r="CA304" s="286">
        <f t="shared" si="470"/>
        <v>0</v>
      </c>
      <c r="CB304" s="286">
        <f t="shared" si="470"/>
        <v>0</v>
      </c>
      <c r="CC304" s="286">
        <f t="shared" si="470"/>
        <v>0</v>
      </c>
      <c r="CD304" s="286">
        <f t="shared" si="470"/>
        <v>0</v>
      </c>
      <c r="CE304" s="286">
        <f t="shared" si="470"/>
        <v>0</v>
      </c>
      <c r="CF304" s="286">
        <f t="shared" si="470"/>
        <v>0</v>
      </c>
      <c r="CG304" s="286">
        <f t="shared" si="470"/>
        <v>0</v>
      </c>
      <c r="CH304" s="286">
        <f t="shared" si="470"/>
        <v>0</v>
      </c>
      <c r="CI304" s="286">
        <f t="shared" si="470"/>
        <v>0</v>
      </c>
      <c r="CJ304" s="286">
        <f t="shared" si="470"/>
        <v>0</v>
      </c>
      <c r="CK304" s="286">
        <f t="shared" si="470"/>
        <v>0</v>
      </c>
      <c r="CL304" s="286">
        <f t="shared" si="470"/>
        <v>0</v>
      </c>
      <c r="CM304" s="286">
        <f t="shared" si="470"/>
        <v>0</v>
      </c>
      <c r="CN304" s="286">
        <f t="shared" si="470"/>
        <v>0</v>
      </c>
      <c r="CO304" s="286">
        <f t="shared" si="470"/>
        <v>0</v>
      </c>
      <c r="CP304" s="286">
        <f t="shared" si="470"/>
        <v>0</v>
      </c>
      <c r="CQ304" s="286">
        <f t="shared" si="470"/>
        <v>0</v>
      </c>
      <c r="CR304" s="286">
        <f t="shared" si="470"/>
        <v>0</v>
      </c>
      <c r="CS304" s="286">
        <f t="shared" si="470"/>
        <v>0</v>
      </c>
      <c r="CT304" s="286">
        <f t="shared" si="470"/>
        <v>0</v>
      </c>
      <c r="CU304" s="286">
        <f t="shared" si="470"/>
        <v>0</v>
      </c>
      <c r="CV304" s="286">
        <f t="shared" si="470"/>
        <v>0</v>
      </c>
      <c r="CW304" s="286">
        <f t="shared" si="470"/>
        <v>0</v>
      </c>
      <c r="CX304" s="286">
        <f t="shared" si="470"/>
        <v>0</v>
      </c>
      <c r="CY304" s="286">
        <f t="shared" si="470"/>
        <v>0</v>
      </c>
      <c r="CZ304" s="286">
        <f t="shared" ref="CZ304:DS304" si="471">SUM(CZ301:CZ303)</f>
        <v>0</v>
      </c>
      <c r="DA304" s="286">
        <f t="shared" si="471"/>
        <v>0</v>
      </c>
      <c r="DB304" s="286">
        <f t="shared" si="471"/>
        <v>0</v>
      </c>
      <c r="DC304" s="286">
        <f t="shared" si="471"/>
        <v>0</v>
      </c>
      <c r="DD304" s="286">
        <f t="shared" si="471"/>
        <v>0</v>
      </c>
      <c r="DE304" s="286">
        <f t="shared" si="471"/>
        <v>0</v>
      </c>
      <c r="DF304" s="286">
        <f t="shared" si="471"/>
        <v>0</v>
      </c>
      <c r="DG304" s="286">
        <f t="shared" si="471"/>
        <v>0</v>
      </c>
      <c r="DH304" s="286">
        <f t="shared" si="471"/>
        <v>0</v>
      </c>
      <c r="DI304" s="286">
        <f t="shared" si="471"/>
        <v>0</v>
      </c>
      <c r="DJ304" s="286">
        <f t="shared" si="471"/>
        <v>0</v>
      </c>
      <c r="DK304" s="286">
        <f t="shared" si="471"/>
        <v>0</v>
      </c>
      <c r="DL304" s="286">
        <f t="shared" si="471"/>
        <v>0</v>
      </c>
      <c r="DM304" s="286">
        <f t="shared" si="471"/>
        <v>0</v>
      </c>
      <c r="DN304" s="286">
        <f t="shared" si="471"/>
        <v>0</v>
      </c>
      <c r="DO304" s="286">
        <f t="shared" si="471"/>
        <v>0</v>
      </c>
      <c r="DP304" s="286">
        <f t="shared" si="471"/>
        <v>0</v>
      </c>
      <c r="DQ304" s="286">
        <f t="shared" si="471"/>
        <v>0</v>
      </c>
      <c r="DR304" s="286">
        <f t="shared" si="471"/>
        <v>0</v>
      </c>
      <c r="DS304" s="286">
        <f t="shared" si="471"/>
        <v>0</v>
      </c>
      <c r="DT304" s="279"/>
    </row>
    <row r="305" spans="2:124" ht="14.5" thickTop="1" x14ac:dyDescent="0.3">
      <c r="C305" s="279"/>
      <c r="D305" s="280" t="s">
        <v>122</v>
      </c>
      <c r="E305" s="289">
        <f>Inputs!H187</f>
        <v>40</v>
      </c>
      <c r="F305" s="281"/>
      <c r="G305" s="281"/>
      <c r="H305" s="288"/>
      <c r="I305" s="288"/>
      <c r="J305" s="288"/>
      <c r="K305" s="288"/>
      <c r="L305" s="288"/>
      <c r="M305" s="288"/>
      <c r="N305" s="288"/>
      <c r="O305" s="288"/>
      <c r="P305" s="288"/>
      <c r="Q305" s="288"/>
      <c r="R305" s="288"/>
      <c r="S305" s="288"/>
      <c r="T305" s="288"/>
      <c r="U305" s="288"/>
      <c r="V305" s="288"/>
      <c r="W305" s="288"/>
      <c r="X305" s="288"/>
      <c r="Y305" s="288"/>
      <c r="Z305" s="288"/>
      <c r="AA305" s="288"/>
      <c r="AB305" s="288"/>
      <c r="AC305" s="288"/>
      <c r="AD305" s="288"/>
      <c r="AE305" s="288"/>
      <c r="AF305" s="288"/>
      <c r="AG305" s="288"/>
      <c r="AH305" s="288"/>
      <c r="AI305" s="288"/>
      <c r="AJ305" s="288"/>
      <c r="AK305" s="288"/>
      <c r="AL305" s="288"/>
      <c r="AM305" s="288"/>
      <c r="AN305" s="288"/>
      <c r="AO305" s="288"/>
      <c r="AP305" s="288"/>
      <c r="AQ305" s="288"/>
      <c r="AR305" s="288"/>
      <c r="AS305" s="288"/>
      <c r="AT305" s="288"/>
      <c r="AU305" s="288"/>
      <c r="AV305" s="288"/>
      <c r="AW305" s="288"/>
      <c r="AX305" s="288"/>
      <c r="AY305" s="288"/>
      <c r="AZ305" s="288"/>
      <c r="BA305" s="288"/>
      <c r="BB305" s="288"/>
      <c r="BC305" s="288"/>
      <c r="BD305" s="288"/>
      <c r="BE305" s="288"/>
      <c r="BF305" s="288"/>
      <c r="BG305" s="288"/>
      <c r="BH305" s="288"/>
      <c r="BI305" s="288"/>
      <c r="BJ305" s="288"/>
      <c r="BK305" s="288"/>
      <c r="BL305" s="288"/>
      <c r="BM305" s="288"/>
      <c r="BN305" s="288"/>
      <c r="BO305" s="288"/>
      <c r="BP305" s="288"/>
      <c r="BQ305" s="288"/>
      <c r="BR305" s="288"/>
      <c r="BS305" s="288"/>
      <c r="BT305" s="288"/>
      <c r="BU305" s="288"/>
      <c r="BV305" s="288"/>
      <c r="BW305" s="288"/>
      <c r="BX305" s="288"/>
      <c r="BY305" s="288"/>
      <c r="BZ305" s="288"/>
      <c r="CA305" s="288"/>
      <c r="CB305" s="288"/>
      <c r="CC305" s="288"/>
      <c r="CD305" s="288"/>
      <c r="CE305" s="288"/>
      <c r="CF305" s="288"/>
      <c r="CG305" s="288"/>
      <c r="CH305" s="288"/>
      <c r="CI305" s="288"/>
      <c r="CJ305" s="288"/>
      <c r="CK305" s="288"/>
      <c r="CL305" s="288"/>
      <c r="CM305" s="288"/>
      <c r="CN305" s="288"/>
      <c r="CO305" s="288"/>
      <c r="CP305" s="288"/>
      <c r="CQ305" s="288"/>
      <c r="CR305" s="288"/>
      <c r="CS305" s="288"/>
      <c r="CT305" s="288"/>
      <c r="CU305" s="288"/>
      <c r="CV305" s="288"/>
      <c r="CW305" s="288"/>
      <c r="CX305" s="288"/>
      <c r="CY305" s="288"/>
      <c r="CZ305" s="288"/>
      <c r="DA305" s="288"/>
      <c r="DB305" s="288"/>
      <c r="DC305" s="288"/>
      <c r="DD305" s="288"/>
      <c r="DE305" s="288"/>
      <c r="DF305" s="288"/>
      <c r="DG305" s="288"/>
      <c r="DH305" s="288"/>
      <c r="DI305" s="288"/>
      <c r="DJ305" s="288"/>
      <c r="DK305" s="288"/>
      <c r="DL305" s="288"/>
      <c r="DM305" s="288"/>
      <c r="DN305" s="288"/>
      <c r="DO305" s="288"/>
      <c r="DP305" s="288"/>
      <c r="DQ305" s="288"/>
      <c r="DR305" s="288"/>
      <c r="DS305" s="288"/>
      <c r="DT305" s="279"/>
    </row>
    <row r="306" spans="2:124" x14ac:dyDescent="0.3">
      <c r="C306" s="279"/>
      <c r="D306" s="280" t="s">
        <v>79</v>
      </c>
      <c r="E306" s="289">
        <f>Inputs!H188</f>
        <v>2</v>
      </c>
      <c r="F306" s="281"/>
      <c r="G306" s="281"/>
      <c r="H306" s="288"/>
      <c r="I306" s="288"/>
      <c r="J306" s="288"/>
      <c r="K306" s="288"/>
      <c r="L306" s="288"/>
      <c r="M306" s="288"/>
      <c r="N306" s="288"/>
      <c r="O306" s="288"/>
      <c r="P306" s="288"/>
      <c r="Q306" s="288"/>
      <c r="R306" s="288"/>
      <c r="S306" s="288"/>
      <c r="T306" s="288"/>
      <c r="U306" s="288"/>
      <c r="V306" s="288"/>
      <c r="W306" s="288"/>
      <c r="X306" s="288"/>
      <c r="Y306" s="288"/>
      <c r="Z306" s="288"/>
      <c r="AA306" s="288"/>
      <c r="AB306" s="288"/>
      <c r="AC306" s="288"/>
      <c r="AD306" s="288"/>
      <c r="AE306" s="288"/>
      <c r="AF306" s="288"/>
      <c r="AG306" s="288"/>
      <c r="AH306" s="288"/>
      <c r="AI306" s="288"/>
      <c r="AJ306" s="288"/>
      <c r="AK306" s="288"/>
      <c r="AL306" s="288"/>
      <c r="AM306" s="288"/>
      <c r="AN306" s="288"/>
      <c r="AO306" s="288"/>
      <c r="AP306" s="288"/>
      <c r="AQ306" s="288"/>
      <c r="AR306" s="288"/>
      <c r="AS306" s="288"/>
      <c r="AT306" s="288"/>
      <c r="AU306" s="288"/>
      <c r="AV306" s="288"/>
      <c r="AW306" s="288"/>
      <c r="AX306" s="288"/>
      <c r="AY306" s="288"/>
      <c r="AZ306" s="288"/>
      <c r="BA306" s="288"/>
      <c r="BB306" s="288"/>
      <c r="BC306" s="288"/>
      <c r="BD306" s="288"/>
      <c r="BE306" s="288"/>
      <c r="BF306" s="288"/>
      <c r="BG306" s="288"/>
      <c r="BH306" s="288"/>
      <c r="BI306" s="288"/>
      <c r="BJ306" s="288"/>
      <c r="BK306" s="288"/>
      <c r="BL306" s="288"/>
      <c r="BM306" s="288"/>
      <c r="BN306" s="288"/>
      <c r="BO306" s="288"/>
      <c r="BP306" s="288"/>
      <c r="BQ306" s="288"/>
      <c r="BR306" s="288"/>
      <c r="BS306" s="288"/>
      <c r="BT306" s="288"/>
      <c r="BU306" s="288"/>
      <c r="BV306" s="288"/>
      <c r="BW306" s="288"/>
      <c r="BX306" s="288"/>
      <c r="BY306" s="288"/>
      <c r="BZ306" s="288"/>
      <c r="CA306" s="288"/>
      <c r="CB306" s="288"/>
      <c r="CC306" s="288"/>
      <c r="CD306" s="288"/>
      <c r="CE306" s="288"/>
      <c r="CF306" s="288"/>
      <c r="CG306" s="288"/>
      <c r="CH306" s="288"/>
      <c r="CI306" s="288"/>
      <c r="CJ306" s="288"/>
      <c r="CK306" s="288"/>
      <c r="CL306" s="288"/>
      <c r="CM306" s="288"/>
      <c r="CN306" s="288"/>
      <c r="CO306" s="288"/>
      <c r="CP306" s="288"/>
      <c r="CQ306" s="288"/>
      <c r="CR306" s="288"/>
      <c r="CS306" s="288"/>
      <c r="CT306" s="288"/>
      <c r="CU306" s="288"/>
      <c r="CV306" s="288"/>
      <c r="CW306" s="288"/>
      <c r="CX306" s="288"/>
      <c r="CY306" s="288"/>
      <c r="CZ306" s="288"/>
      <c r="DA306" s="288"/>
      <c r="DB306" s="288"/>
      <c r="DC306" s="288"/>
      <c r="DD306" s="288"/>
      <c r="DE306" s="288"/>
      <c r="DF306" s="288"/>
      <c r="DG306" s="288"/>
      <c r="DH306" s="288"/>
      <c r="DI306" s="288"/>
      <c r="DJ306" s="288"/>
      <c r="DK306" s="288"/>
      <c r="DL306" s="288"/>
      <c r="DM306" s="288"/>
      <c r="DN306" s="288"/>
      <c r="DO306" s="288"/>
      <c r="DP306" s="288"/>
      <c r="DQ306" s="288"/>
      <c r="DR306" s="288"/>
      <c r="DS306" s="288"/>
      <c r="DT306" s="279"/>
    </row>
    <row r="307" spans="2:124" x14ac:dyDescent="0.3">
      <c r="C307" s="279"/>
      <c r="D307" s="280" t="s">
        <v>126</v>
      </c>
      <c r="E307" s="280"/>
      <c r="F307" s="281" t="str">
        <f>F304</f>
        <v>INR Mn</v>
      </c>
      <c r="G307" s="281"/>
      <c r="H307" s="290">
        <f>-IF(SUM($H38:H38)&gt;$E$306, MIN(IFERROR(SUM($H$302:$DS$302)/$E$305,0), SUM($H$302:$DS$302)+SUM($G307:G307)), 0)</f>
        <v>0</v>
      </c>
      <c r="I307" s="290">
        <f>-IF(SUM($H38:I38)&gt;$E$306, MIN(IFERROR(SUM($H$302:$DS$302)/$E$305,0), SUM($H$302:$DS$302)+SUM($G307:H307)), 0)</f>
        <v>0</v>
      </c>
      <c r="J307" s="290">
        <f>-IF(SUM($H38:J38)&gt;$E$306, MIN(IFERROR(SUM($H$302:$DS$302)/$E$305,0), SUM($H$302:$DS$302)+SUM($G307:I307)), 0)</f>
        <v>0</v>
      </c>
      <c r="K307" s="290">
        <f>-IF(SUM($H38:K38)&gt;$E$306, MIN(IFERROR(SUM($H$302:$DS$302)/$E$305,0), SUM($H$302:$DS$302)+SUM($G307:J307)), 0)</f>
        <v>0</v>
      </c>
      <c r="L307" s="290">
        <f>-IF(SUM($H38:L38)&gt;$E$306, MIN(IFERROR(SUM($H$302:$DS$302)/$E$305,0), SUM($H$302:$DS$302)+SUM($G307:K307)), 0)</f>
        <v>0</v>
      </c>
      <c r="M307" s="290">
        <f>-IF(SUM($H38:M38)&gt;$E$306, MIN(IFERROR(SUM($H$302:$DS$302)/$E$305,0), SUM($H$302:$DS$302)+SUM($G307:L307)), 0)</f>
        <v>-100</v>
      </c>
      <c r="N307" s="290">
        <f>-IF(SUM($H38:N38)&gt;$E$306, MIN(IFERROR(SUM($H$302:$DS$302)/$E$305,0), SUM($H$302:$DS$302)+SUM($G307:M307)), 0)</f>
        <v>-100</v>
      </c>
      <c r="O307" s="290">
        <f>-IF(SUM($H38:O38)&gt;$E$306, MIN(IFERROR(SUM($H$302:$DS$302)/$E$305,0), SUM($H$302:$DS$302)+SUM($G307:N307)), 0)</f>
        <v>-100</v>
      </c>
      <c r="P307" s="290">
        <f>-IF(SUM($H38:P38)&gt;$E$306, MIN(IFERROR(SUM($H$302:$DS$302)/$E$305,0), SUM($H$302:$DS$302)+SUM($G307:O307)), 0)</f>
        <v>-100</v>
      </c>
      <c r="Q307" s="290">
        <f>-IF(SUM($H38:Q38)&gt;$E$306, MIN(IFERROR(SUM($H$302:$DS$302)/$E$305,0), SUM($H$302:$DS$302)+SUM($G307:P307)), 0)</f>
        <v>-100</v>
      </c>
      <c r="R307" s="290">
        <f>-IF(SUM($H38:R38)&gt;$E$306, MIN(IFERROR(SUM($H$302:$DS$302)/$E$305,0), SUM($H$302:$DS$302)+SUM($G307:Q307)), 0)</f>
        <v>-100</v>
      </c>
      <c r="S307" s="290">
        <f>-IF(SUM($H38:S38)&gt;$E$306, MIN(IFERROR(SUM($H$302:$DS$302)/$E$305,0), SUM($H$302:$DS$302)+SUM($G307:R307)), 0)</f>
        <v>-100</v>
      </c>
      <c r="T307" s="290">
        <f>-IF(SUM($H38:T38)&gt;$E$306, MIN(IFERROR(SUM($H$302:$DS$302)/$E$305,0), SUM($H$302:$DS$302)+SUM($G307:S307)), 0)</f>
        <v>-100</v>
      </c>
      <c r="U307" s="290">
        <f>-IF(SUM($H38:U38)&gt;$E$306, MIN(IFERROR(SUM($H$302:$DS$302)/$E$305,0), SUM($H$302:$DS$302)+SUM($G307:T307)), 0)</f>
        <v>-100</v>
      </c>
      <c r="V307" s="290">
        <f>-IF(SUM($H38:V38)&gt;$E$306, MIN(IFERROR(SUM($H$302:$DS$302)/$E$305,0), SUM($H$302:$DS$302)+SUM($G307:U307)), 0)</f>
        <v>-100</v>
      </c>
      <c r="W307" s="290">
        <f>-IF(SUM($H38:W38)&gt;$E$306, MIN(IFERROR(SUM($H$302:$DS$302)/$E$305,0), SUM($H$302:$DS$302)+SUM($G307:V307)), 0)</f>
        <v>-100</v>
      </c>
      <c r="X307" s="290">
        <f>-IF(SUM($H38:X38)&gt;$E$306, MIN(IFERROR(SUM($H$302:$DS$302)/$E$305,0), SUM($H$302:$DS$302)+SUM($G307:W307)), 0)</f>
        <v>-100</v>
      </c>
      <c r="Y307" s="290">
        <f>-IF(SUM($H38:Y38)&gt;$E$306, MIN(IFERROR(SUM($H$302:$DS$302)/$E$305,0), SUM($H$302:$DS$302)+SUM($G307:X307)), 0)</f>
        <v>-100</v>
      </c>
      <c r="Z307" s="290">
        <f>-IF(SUM($H38:Z38)&gt;$E$306, MIN(IFERROR(SUM($H$302:$DS$302)/$E$305,0), SUM($H$302:$DS$302)+SUM($G307:Y307)), 0)</f>
        <v>-100</v>
      </c>
      <c r="AA307" s="290">
        <f>-IF(SUM($H38:AA38)&gt;$E$306, MIN(IFERROR(SUM($H$302:$DS$302)/$E$305,0), SUM($H$302:$DS$302)+SUM($G307:Z307)), 0)</f>
        <v>-100</v>
      </c>
      <c r="AB307" s="290">
        <f>-IF(SUM($H38:AB38)&gt;$E$306, MIN(IFERROR(SUM($H$302:$DS$302)/$E$305,0), SUM($H$302:$DS$302)+SUM($G307:AA307)), 0)</f>
        <v>-100</v>
      </c>
      <c r="AC307" s="290">
        <f>-IF(SUM($H38:AC38)&gt;$E$306, MIN(IFERROR(SUM($H$302:$DS$302)/$E$305,0), SUM($H$302:$DS$302)+SUM($G307:AB307)), 0)</f>
        <v>-100</v>
      </c>
      <c r="AD307" s="290">
        <f>-IF(SUM($H38:AD38)&gt;$E$306, MIN(IFERROR(SUM($H$302:$DS$302)/$E$305,0), SUM($H$302:$DS$302)+SUM($G307:AC307)), 0)</f>
        <v>-100</v>
      </c>
      <c r="AE307" s="290">
        <f>-IF(SUM($H38:AE38)&gt;$E$306, MIN(IFERROR(SUM($H$302:$DS$302)/$E$305,0), SUM($H$302:$DS$302)+SUM($G307:AD307)), 0)</f>
        <v>-100</v>
      </c>
      <c r="AF307" s="290">
        <f>-IF(SUM($H38:AF38)&gt;$E$306, MIN(IFERROR(SUM($H$302:$DS$302)/$E$305,0), SUM($H$302:$DS$302)+SUM($G307:AE307)), 0)</f>
        <v>-100</v>
      </c>
      <c r="AG307" s="290">
        <f>-IF(SUM($H38:AG38)&gt;$E$306, MIN(IFERROR(SUM($H$302:$DS$302)/$E$305,0), SUM($H$302:$DS$302)+SUM($G307:AF307)), 0)</f>
        <v>-100</v>
      </c>
      <c r="AH307" s="290">
        <f>-IF(SUM($H38:AH38)&gt;$E$306, MIN(IFERROR(SUM($H$302:$DS$302)/$E$305,0), SUM($H$302:$DS$302)+SUM($G307:AG307)), 0)</f>
        <v>-100</v>
      </c>
      <c r="AI307" s="290">
        <f>-IF(SUM($H38:AI38)&gt;$E$306, MIN(IFERROR(SUM($H$302:$DS$302)/$E$305,0), SUM($H$302:$DS$302)+SUM($G307:AH307)), 0)</f>
        <v>-100</v>
      </c>
      <c r="AJ307" s="291">
        <f>-IF(SUM($H38:AJ38)&gt;$E$306, MIN(IFERROR(SUM($H$302:$DS$302)/$E$305,0), SUM($H$302:$DS$302)+SUM($G307:AI307)), 0)</f>
        <v>-100</v>
      </c>
      <c r="AK307" s="290">
        <f>-IF(SUM($H38:AK38)&gt;$E$306, MIN(IFERROR(SUM($H$302:$DS$302)/$E$305,0), SUM($H$302:$DS$302)+SUM($G307:AJ307)), 0)</f>
        <v>-100</v>
      </c>
      <c r="AL307" s="290">
        <f>-IF(SUM($H38:AL38)&gt;$E$306, MIN(IFERROR(SUM($H$302:$DS$302)/$E$305,0), SUM($H$302:$DS$302)+SUM($G307:AK307)), 0)</f>
        <v>-100</v>
      </c>
      <c r="AM307" s="290">
        <f>-IF(SUM($H38:AM38)&gt;$E$306, MIN(IFERROR(SUM($H$302:$DS$302)/$E$305,0), SUM($H$302:$DS$302)+SUM($G307:AL307)), 0)</f>
        <v>-100</v>
      </c>
      <c r="AN307" s="290">
        <f>-IF(SUM($H38:AN38)&gt;$E$306, MIN(IFERROR(SUM($H$302:$DS$302)/$E$305,0), SUM($H$302:$DS$302)+SUM($G307:AM307)), 0)</f>
        <v>-100</v>
      </c>
      <c r="AO307" s="290">
        <f>-IF(SUM($H38:AO38)&gt;$E$306, MIN(IFERROR(SUM($H$302:$DS$302)/$E$305,0), SUM($H$302:$DS$302)+SUM($G307:AN307)), 0)</f>
        <v>-100</v>
      </c>
      <c r="AP307" s="290">
        <f>-IF(SUM($H38:AP38)&gt;$E$306, MIN(IFERROR(SUM($H$302:$DS$302)/$E$305,0), SUM($H$302:$DS$302)+SUM($G307:AO307)), 0)</f>
        <v>-100</v>
      </c>
      <c r="AQ307" s="290">
        <f>-IF(SUM($H38:AQ38)&gt;$E$306, MIN(IFERROR(SUM($H$302:$DS$302)/$E$305,0), SUM($H$302:$DS$302)+SUM($G307:AP307)), 0)</f>
        <v>-100</v>
      </c>
      <c r="AR307" s="290">
        <f>-IF(SUM($H38:AR38)&gt;$E$306, MIN(IFERROR(SUM($H$302:$DS$302)/$E$305,0), SUM($H$302:$DS$302)+SUM($G307:AQ307)), 0)</f>
        <v>-100</v>
      </c>
      <c r="AS307" s="290">
        <f>-IF(SUM($H38:AS38)&gt;$E$306, MIN(IFERROR(SUM($H$302:$DS$302)/$E$305,0), SUM($H$302:$DS$302)+SUM($G307:AR307)), 0)</f>
        <v>-100</v>
      </c>
      <c r="AT307" s="290">
        <f>-IF(SUM($H38:AT38)&gt;$E$306, MIN(IFERROR(SUM($H$302:$DS$302)/$E$305,0), SUM($H$302:$DS$302)+SUM($G307:AS307)), 0)</f>
        <v>-100</v>
      </c>
      <c r="AU307" s="290">
        <f>-IF(SUM($H38:AU38)&gt;$E$306, MIN(IFERROR(SUM($H$302:$DS$302)/$E$305,0), SUM($H$302:$DS$302)+SUM($G307:AT307)), 0)</f>
        <v>-100</v>
      </c>
      <c r="AV307" s="290">
        <f>-IF(SUM($H38:AV38)&gt;$E$306, MIN(IFERROR(SUM($H$302:$DS$302)/$E$305,0), SUM($H$302:$DS$302)+SUM($G307:AU307)), 0)</f>
        <v>-100</v>
      </c>
      <c r="AW307" s="290">
        <f>-IF(SUM($H38:AW38)&gt;$E$306, MIN(IFERROR(SUM($H$302:$DS$302)/$E$305,0), SUM($H$302:$DS$302)+SUM($G307:AV307)), 0)</f>
        <v>-100</v>
      </c>
      <c r="AX307" s="290">
        <f>-IF(SUM($H38:AX38)&gt;$E$306, MIN(IFERROR(SUM($H$302:$DS$302)/$E$305,0), SUM($H$302:$DS$302)+SUM($G307:AW307)), 0)</f>
        <v>-100</v>
      </c>
      <c r="AY307" s="290">
        <f>-IF(SUM($H38:AY38)&gt;$E$306, MIN(IFERROR(SUM($H$302:$DS$302)/$E$305,0), SUM($H$302:$DS$302)+SUM($G307:AX307)), 0)</f>
        <v>-100</v>
      </c>
      <c r="AZ307" s="290">
        <f>-IF(SUM($H38:AZ38)&gt;$E$306, MIN(IFERROR(SUM($H$302:$DS$302)/$E$305,0), SUM($H$302:$DS$302)+SUM($G307:AY307)), 0)</f>
        <v>-100</v>
      </c>
      <c r="BA307" s="290">
        <f>-IF(SUM($H38:BA38)&gt;$E$306, MIN(IFERROR(SUM($H$302:$DS$302)/$E$305,0), SUM($H$302:$DS$302)+SUM($G307:AZ307)), 0)</f>
        <v>0</v>
      </c>
      <c r="BB307" s="290">
        <f>-IF(SUM($H38:BB38)&gt;$E$306, MIN(IFERROR(SUM($H$302:$DS$302)/$E$305,0), SUM($H$302:$DS$302)+SUM($G307:BA307)), 0)</f>
        <v>0</v>
      </c>
      <c r="BC307" s="290">
        <f>-IF(SUM($H38:BC38)&gt;$E$306, MIN(IFERROR(SUM($H$302:$DS$302)/$E$305,0), SUM($H$302:$DS$302)+SUM($G307:BB307)), 0)</f>
        <v>0</v>
      </c>
      <c r="BD307" s="290">
        <f>-IF(SUM($H38:BD38)&gt;$E$306, MIN(IFERROR(SUM($H$302:$DS$302)/$E$305,0), SUM($H$302:$DS$302)+SUM($G307:BC307)), 0)</f>
        <v>0</v>
      </c>
      <c r="BE307" s="290">
        <f>-IF(SUM($H38:BE38)&gt;$E$306, MIN(IFERROR(SUM($H$302:$DS$302)/$E$305,0), SUM($H$302:$DS$302)+SUM($G307:BD307)), 0)</f>
        <v>0</v>
      </c>
      <c r="BF307" s="290">
        <f>-IF(SUM($H38:BF38)&gt;$E$306, MIN(IFERROR(SUM($H$302:$DS$302)/$E$305,0), SUM($H$302:$DS$302)+SUM($G307:BE307)), 0)</f>
        <v>0</v>
      </c>
      <c r="BG307" s="290">
        <f>-IF(SUM($H38:BG38)&gt;$E$306, MIN(IFERROR(SUM($H$302:$DS$302)/$E$305,0), SUM($H$302:$DS$302)+SUM($G307:BF307)), 0)</f>
        <v>0</v>
      </c>
      <c r="BH307" s="290">
        <f>-IF(SUM($H38:BH38)&gt;$E$306, MIN(IFERROR(SUM($H$302:$DS$302)/$E$305,0), SUM($H$302:$DS$302)+SUM($G307:BG307)), 0)</f>
        <v>0</v>
      </c>
      <c r="BI307" s="290">
        <f>-IF(SUM($H38:BI38)&gt;$E$306, MIN(IFERROR(SUM($H$302:$DS$302)/$E$305,0), SUM($H$302:$DS$302)+SUM($G307:BH307)), 0)</f>
        <v>0</v>
      </c>
      <c r="BJ307" s="290">
        <f>-IF(SUM($H38:BJ38)&gt;$E$306, MIN(IFERROR(SUM($H$302:$DS$302)/$E$305,0), SUM($H$302:$DS$302)+SUM($G307:BI307)), 0)</f>
        <v>0</v>
      </c>
      <c r="BK307" s="290">
        <f>-IF(SUM($H38:BK38)&gt;$E$306, MIN(IFERROR(SUM($H$302:$DS$302)/$E$305,0), SUM($H$302:$DS$302)+SUM($G307:BJ307)), 0)</f>
        <v>0</v>
      </c>
      <c r="BL307" s="290">
        <f>-IF(SUM($H38:BL38)&gt;$E$306, MIN(IFERROR(SUM($H$302:$DS$302)/$E$305,0), SUM($H$302:$DS$302)+SUM($G307:BK307)), 0)</f>
        <v>0</v>
      </c>
      <c r="BM307" s="290">
        <f>-IF(SUM($H38:BM38)&gt;$E$306, MIN(IFERROR(SUM($H$302:$DS$302)/$E$305,0), SUM($H$302:$DS$302)+SUM($G307:BL307)), 0)</f>
        <v>0</v>
      </c>
      <c r="BN307" s="290">
        <f>-IF(SUM($H38:BN38)&gt;$E$306, MIN(IFERROR(SUM($H$302:$DS$302)/$E$305,0), SUM($H$302:$DS$302)+SUM($G307:BM307)), 0)</f>
        <v>0</v>
      </c>
      <c r="BO307" s="290">
        <f>-IF(SUM($H38:BO38)&gt;$E$306, MIN(IFERROR(SUM($H$302:$DS$302)/$E$305,0), SUM($H$302:$DS$302)+SUM($G307:BN307)), 0)</f>
        <v>0</v>
      </c>
      <c r="BP307" s="290">
        <f>-IF(SUM($H38:BP38)&gt;$E$306, MIN(IFERROR(SUM($H$302:$DS$302)/$E$305,0), SUM($H$302:$DS$302)+SUM($G307:BO307)), 0)</f>
        <v>0</v>
      </c>
      <c r="BQ307" s="290">
        <f>-IF(SUM($H38:BQ38)&gt;$E$306, MIN(IFERROR(SUM($H$302:$DS$302)/$E$305,0), SUM($H$302:$DS$302)+SUM($G307:BP307)), 0)</f>
        <v>0</v>
      </c>
      <c r="BR307" s="290">
        <f>-IF(SUM($H38:BR38)&gt;$E$306, MIN(IFERROR(SUM($H$302:$DS$302)/$E$305,0), SUM($H$302:$DS$302)+SUM($G307:BQ307)), 0)</f>
        <v>0</v>
      </c>
      <c r="BS307" s="290">
        <f>-IF(SUM($H38:BS38)&gt;$E$306, MIN(IFERROR(SUM($H$302:$DS$302)/$E$305,0), SUM($H$302:$DS$302)+SUM($G307:BR307)), 0)</f>
        <v>0</v>
      </c>
      <c r="BT307" s="288">
        <f>-IF(SUM($H38:BT38)&gt;$E$306, MIN(IFERROR(SUM($H$302:$DS$302)/$E$305,0), SUM($H$302:$DS$302)+SUM($G307:BS307)), 0)</f>
        <v>0</v>
      </c>
      <c r="BU307" s="288">
        <f>-IF(SUM($H38:BU38)&gt;$E$306, MIN(IFERROR(SUM($H$302:$DS$302)/$E$305,0), SUM($H$302:$DS$302)+SUM($G307:BT307)), 0)</f>
        <v>0</v>
      </c>
      <c r="BV307" s="288">
        <f>-IF(SUM($H38:BV38)&gt;$E$306, MIN(IFERROR(SUM($H$302:$DS$302)/$E$305,0), SUM($H$302:$DS$302)+SUM($G307:BU307)), 0)</f>
        <v>0</v>
      </c>
      <c r="BW307" s="288">
        <f>-IF(SUM($H38:BW38)&gt;$E$306, MIN(IFERROR(SUM($H$302:$DS$302)/$E$305,0), SUM($H$302:$DS$302)+SUM($G307:BV307)), 0)</f>
        <v>0</v>
      </c>
      <c r="BX307" s="288">
        <f>-IF(SUM($H38:BX38)&gt;$E$306, MIN(IFERROR(SUM($H$302:$DS$302)/$E$305,0), SUM($H$302:$DS$302)+SUM($G307:BW307)), 0)</f>
        <v>0</v>
      </c>
      <c r="BY307" s="288">
        <f>-IF(SUM($H38:BY38)&gt;$E$306, MIN(IFERROR(SUM($H$302:$DS$302)/$E$305,0), SUM($H$302:$DS$302)+SUM($G307:BX307)), 0)</f>
        <v>0</v>
      </c>
      <c r="BZ307" s="288">
        <f>-IF(SUM($H38:BZ38)&gt;$E$306, MIN(IFERROR(SUM($H$302:$DS$302)/$E$305,0), SUM($H$302:$DS$302)+SUM($G307:BY307)), 0)</f>
        <v>0</v>
      </c>
      <c r="CA307" s="288">
        <f>-IF(SUM($H38:CA38)&gt;$E$306, MIN(IFERROR(SUM($H$302:$DS$302)/$E$305,0), SUM($H$302:$DS$302)+SUM($G307:BZ307)), 0)</f>
        <v>0</v>
      </c>
      <c r="CB307" s="288">
        <f>-IF(SUM($H38:CB38)&gt;$E$306, MIN(IFERROR(SUM($H$302:$DS$302)/$E$305,0), SUM($H$302:$DS$302)+SUM($G307:CA307)), 0)</f>
        <v>0</v>
      </c>
      <c r="CC307" s="288">
        <f>-IF(SUM($H38:CC38)&gt;$E$306, MIN(IFERROR(SUM($H$302:$DS$302)/$E$305,0), SUM($H$302:$DS$302)+SUM($G307:CB307)), 0)</f>
        <v>0</v>
      </c>
      <c r="CD307" s="288">
        <f>-IF(SUM($H38:CD38)&gt;$E$306, MIN(IFERROR(SUM($H$302:$DS$302)/$E$305,0), SUM($H$302:$DS$302)+SUM($G307:CC307)), 0)</f>
        <v>0</v>
      </c>
      <c r="CE307" s="288">
        <f>-IF(SUM($H38:CE38)&gt;$E$306, MIN(IFERROR(SUM($H$302:$DS$302)/$E$305,0), SUM($H$302:$DS$302)+SUM($G307:CD307)), 0)</f>
        <v>0</v>
      </c>
      <c r="CF307" s="288">
        <f>-IF(SUM($H38:CF38)&gt;$E$306, MIN(IFERROR(SUM($H$302:$DS$302)/$E$305,0), SUM($H$302:$DS$302)+SUM($G307:CE307)), 0)</f>
        <v>0</v>
      </c>
      <c r="CG307" s="288">
        <f>-IF(SUM($H38:CG38)&gt;$E$306, MIN(IFERROR(SUM($H$302:$DS$302)/$E$305,0), SUM($H$302:$DS$302)+SUM($G307:CF307)), 0)</f>
        <v>0</v>
      </c>
      <c r="CH307" s="288">
        <f>-IF(SUM($H38:CH38)&gt;$E$306, MIN(IFERROR(SUM($H$302:$DS$302)/$E$305,0), SUM($H$302:$DS$302)+SUM($G307:CG307)), 0)</f>
        <v>0</v>
      </c>
      <c r="CI307" s="288">
        <f>-IF(SUM($H38:CI38)&gt;$E$306, MIN(IFERROR(SUM($H$302:$DS$302)/$E$305,0), SUM($H$302:$DS$302)+SUM($G307:CH307)), 0)</f>
        <v>0</v>
      </c>
      <c r="CJ307" s="288">
        <f>-IF(SUM($H38:CJ38)&gt;$E$306, MIN(IFERROR(SUM($H$302:$DS$302)/$E$305,0), SUM($H$302:$DS$302)+SUM($G307:CI307)), 0)</f>
        <v>0</v>
      </c>
      <c r="CK307" s="288">
        <f>-IF(SUM($H38:CK38)&gt;$E$306, MIN(IFERROR(SUM($H$302:$DS$302)/$E$305,0), SUM($H$302:$DS$302)+SUM($G307:CJ307)), 0)</f>
        <v>0</v>
      </c>
      <c r="CL307" s="288">
        <f>-IF(SUM($H38:CL38)&gt;$E$306, MIN(IFERROR(SUM($H$302:$DS$302)/$E$305,0), SUM($H$302:$DS$302)+SUM($G307:CK307)), 0)</f>
        <v>0</v>
      </c>
      <c r="CM307" s="288">
        <f>-IF(SUM($H38:CM38)&gt;$E$306, MIN(IFERROR(SUM($H$302:$DS$302)/$E$305,0), SUM($H$302:$DS$302)+SUM($G307:CL307)), 0)</f>
        <v>0</v>
      </c>
      <c r="CN307" s="288">
        <f>-IF(SUM($H38:CN38)&gt;$E$306, MIN(IFERROR(SUM($H$302:$DS$302)/$E$305,0), SUM($H$302:$DS$302)+SUM($G307:CM307)), 0)</f>
        <v>0</v>
      </c>
      <c r="CO307" s="288">
        <f>-IF(SUM($H38:CO38)&gt;$E$306, MIN(IFERROR(SUM($H$302:$DS$302)/$E$305,0), SUM($H$302:$DS$302)+SUM($G307:CN307)), 0)</f>
        <v>0</v>
      </c>
      <c r="CP307" s="288">
        <f>-IF(SUM($H38:CP38)&gt;$E$306, MIN(IFERROR(SUM($H$302:$DS$302)/$E$305,0), SUM($H$302:$DS$302)+SUM($G307:CO307)), 0)</f>
        <v>0</v>
      </c>
      <c r="CQ307" s="288">
        <f>-IF(SUM($H38:CQ38)&gt;$E$306, MIN(IFERROR(SUM($H$302:$DS$302)/$E$305,0), SUM($H$302:$DS$302)+SUM($G307:CP307)), 0)</f>
        <v>0</v>
      </c>
      <c r="CR307" s="288">
        <f>-IF(SUM($H38:CR38)&gt;$E$306, MIN(IFERROR(SUM($H$302:$DS$302)/$E$305,0), SUM($H$302:$DS$302)+SUM($G307:CQ307)), 0)</f>
        <v>0</v>
      </c>
      <c r="CS307" s="288">
        <f>-IF(SUM($H38:CS38)&gt;$E$306, MIN(IFERROR(SUM($H$302:$DS$302)/$E$305,0), SUM($H$302:$DS$302)+SUM($G307:CR307)), 0)</f>
        <v>0</v>
      </c>
      <c r="CT307" s="288">
        <f>-IF(SUM($H38:CT38)&gt;$E$306, MIN(IFERROR(SUM($H$302:$DS$302)/$E$305,0), SUM($H$302:$DS$302)+SUM($G307:CS307)), 0)</f>
        <v>0</v>
      </c>
      <c r="CU307" s="288">
        <f>-IF(SUM($H38:CU38)&gt;$E$306, MIN(IFERROR(SUM($H$302:$DS$302)/$E$305,0), SUM($H$302:$DS$302)+SUM($G307:CT307)), 0)</f>
        <v>0</v>
      </c>
      <c r="CV307" s="288">
        <f>-IF(SUM($H38:CV38)&gt;$E$306, MIN(IFERROR(SUM($H$302:$DS$302)/$E$305,0), SUM($H$302:$DS$302)+SUM($G307:CU307)), 0)</f>
        <v>0</v>
      </c>
      <c r="CW307" s="288">
        <f>-IF(SUM($H38:CW38)&gt;$E$306, MIN(IFERROR(SUM($H$302:$DS$302)/$E$305,0), SUM($H$302:$DS$302)+SUM($G307:CV307)), 0)</f>
        <v>0</v>
      </c>
      <c r="CX307" s="288">
        <f>-IF(SUM($H38:CX38)&gt;$E$306, MIN(IFERROR(SUM($H$302:$DS$302)/$E$305,0), SUM($H$302:$DS$302)+SUM($G307:CW307)), 0)</f>
        <v>0</v>
      </c>
      <c r="CY307" s="288">
        <f>-IF(SUM($H38:CY38)&gt;$E$306, MIN(IFERROR(SUM($H$302:$DS$302)/$E$305,0), SUM($H$302:$DS$302)+SUM($G307:CX307)), 0)</f>
        <v>0</v>
      </c>
      <c r="CZ307" s="288">
        <f>-IF(SUM($H38:CZ38)&gt;$E$306, MIN(IFERROR(SUM($H$302:$DS$302)/$E$305,0), SUM($H$302:$DS$302)+SUM($G307:CY307)), 0)</f>
        <v>0</v>
      </c>
      <c r="DA307" s="288">
        <f>-IF(SUM($H38:DA38)&gt;$E$306, MIN(IFERROR(SUM($H$302:$DS$302)/$E$305,0), SUM($H$302:$DS$302)+SUM($G307:CZ307)), 0)</f>
        <v>0</v>
      </c>
      <c r="DB307" s="288">
        <f>-IF(SUM($H38:DB38)&gt;$E$306, MIN(IFERROR(SUM($H$302:$DS$302)/$E$305,0), SUM($H$302:$DS$302)+SUM($G307:DA307)), 0)</f>
        <v>0</v>
      </c>
      <c r="DC307" s="288">
        <f>-IF(SUM($H38:DC38)&gt;$E$306, MIN(IFERROR(SUM($H$302:$DS$302)/$E$305,0), SUM($H$302:$DS$302)+SUM($G307:DB307)), 0)</f>
        <v>0</v>
      </c>
      <c r="DD307" s="288">
        <f>-IF(SUM($H38:DD38)&gt;$E$306, MIN(IFERROR(SUM($H$302:$DS$302)/$E$305,0), SUM($H$302:$DS$302)+SUM($G307:DC307)), 0)</f>
        <v>0</v>
      </c>
      <c r="DE307" s="288">
        <f>-IF(SUM($H38:DE38)&gt;$E$306, MIN(IFERROR(SUM($H$302:$DS$302)/$E$305,0), SUM($H$302:$DS$302)+SUM($G307:DD307)), 0)</f>
        <v>0</v>
      </c>
      <c r="DF307" s="288">
        <f>-IF(SUM($H38:DF38)&gt;$E$306, MIN(IFERROR(SUM($H$302:$DS$302)/$E$305,0), SUM($H$302:$DS$302)+SUM($G307:DE307)), 0)</f>
        <v>0</v>
      </c>
      <c r="DG307" s="288">
        <f>-IF(SUM($H38:DG38)&gt;$E$306, MIN(IFERROR(SUM($H$302:$DS$302)/$E$305,0), SUM($H$302:$DS$302)+SUM($G307:DF307)), 0)</f>
        <v>0</v>
      </c>
      <c r="DH307" s="288">
        <f>-IF(SUM($H38:DH38)&gt;$E$306, MIN(IFERROR(SUM($H$302:$DS$302)/$E$305,0), SUM($H$302:$DS$302)+SUM($G307:DG307)), 0)</f>
        <v>0</v>
      </c>
      <c r="DI307" s="288">
        <f>-IF(SUM($H38:DI38)&gt;$E$306, MIN(IFERROR(SUM($H$302:$DS$302)/$E$305,0), SUM($H$302:$DS$302)+SUM($G307:DH307)), 0)</f>
        <v>0</v>
      </c>
      <c r="DJ307" s="288">
        <f>-IF(SUM($H38:DJ38)&gt;$E$306, MIN(IFERROR(SUM($H$302:$DS$302)/$E$305,0), SUM($H$302:$DS$302)+SUM($G307:DI307)), 0)</f>
        <v>0</v>
      </c>
      <c r="DK307" s="288">
        <f>-IF(SUM($H38:DK38)&gt;$E$306, MIN(IFERROR(SUM($H$302:$DS$302)/$E$305,0), SUM($H$302:$DS$302)+SUM($G307:DJ307)), 0)</f>
        <v>0</v>
      </c>
      <c r="DL307" s="288">
        <f>-IF(SUM($H38:DL38)&gt;$E$306, MIN(IFERROR(SUM($H$302:$DS$302)/$E$305,0), SUM($H$302:$DS$302)+SUM($G307:DK307)), 0)</f>
        <v>0</v>
      </c>
      <c r="DM307" s="288">
        <f>-IF(SUM($H38:DM38)&gt;$E$306, MIN(IFERROR(SUM($H$302:$DS$302)/$E$305,0), SUM($H$302:$DS$302)+SUM($G307:DL307)), 0)</f>
        <v>0</v>
      </c>
      <c r="DN307" s="288">
        <f>-IF(SUM($H38:DN38)&gt;$E$306, MIN(IFERROR(SUM($H$302:$DS$302)/$E$305,0), SUM($H$302:$DS$302)+SUM($G307:DM307)), 0)</f>
        <v>0</v>
      </c>
      <c r="DO307" s="288">
        <f>-IF(SUM($H38:DO38)&gt;$E$306, MIN(IFERROR(SUM($H$302:$DS$302)/$E$305,0), SUM($H$302:$DS$302)+SUM($G307:DN307)), 0)</f>
        <v>0</v>
      </c>
      <c r="DP307" s="288">
        <f>-IF(SUM($H38:DP38)&gt;$E$306, MIN(IFERROR(SUM($H$302:$DS$302)/$E$305,0), SUM($H$302:$DS$302)+SUM($G307:DO307)), 0)</f>
        <v>0</v>
      </c>
      <c r="DQ307" s="288">
        <f>-IF(SUM($H38:DQ38)&gt;$E$306, MIN(IFERROR(SUM($H$302:$DS$302)/$E$305,0), SUM($H$302:$DS$302)+SUM($G307:DP307)), 0)</f>
        <v>0</v>
      </c>
      <c r="DR307" s="288">
        <f>-IF(SUM($H38:DR38)&gt;$E$306, MIN(IFERROR(SUM($H$302:$DS$302)/$E$305,0), SUM($H$302:$DS$302)+SUM($G307:DQ307)), 0)</f>
        <v>0</v>
      </c>
      <c r="DS307" s="288">
        <f>-IF(SUM($H38:DS38)&gt;$E$306, MIN(IFERROR(SUM($H$302:$DS$302)/$E$305,0), SUM($H$302:$DS$302)+SUM($G307:DR307)), 0)</f>
        <v>0</v>
      </c>
      <c r="DT307" s="279"/>
    </row>
    <row r="308" spans="2:124" x14ac:dyDescent="0.3">
      <c r="C308" s="279"/>
      <c r="D308" s="280"/>
      <c r="E308" s="280"/>
      <c r="F308" s="281"/>
      <c r="G308" s="281"/>
      <c r="H308" s="279"/>
      <c r="I308" s="279"/>
      <c r="J308" s="279"/>
      <c r="K308" s="279"/>
      <c r="L308" s="279"/>
      <c r="M308" s="279"/>
      <c r="N308" s="279"/>
      <c r="O308" s="279"/>
      <c r="P308" s="279"/>
      <c r="Q308" s="279"/>
      <c r="R308" s="279"/>
      <c r="S308" s="279"/>
      <c r="T308" s="279"/>
      <c r="U308" s="279"/>
      <c r="V308" s="279"/>
      <c r="W308" s="279"/>
      <c r="X308" s="279"/>
      <c r="Y308" s="279"/>
      <c r="Z308" s="279"/>
      <c r="AA308" s="279"/>
      <c r="AB308" s="279"/>
      <c r="AC308" s="279"/>
      <c r="AD308" s="279"/>
      <c r="AE308" s="279"/>
      <c r="AF308" s="279"/>
      <c r="AG308" s="279"/>
      <c r="AH308" s="279"/>
      <c r="AI308" s="279"/>
      <c r="AJ308" s="279"/>
      <c r="AK308" s="279"/>
      <c r="AL308" s="279"/>
      <c r="AM308" s="279"/>
      <c r="AN308" s="279"/>
      <c r="AO308" s="279"/>
      <c r="AP308" s="279"/>
      <c r="AQ308" s="279"/>
      <c r="AR308" s="279"/>
      <c r="AS308" s="279"/>
      <c r="AT308" s="279"/>
      <c r="AU308" s="279"/>
      <c r="AV308" s="279"/>
      <c r="AW308" s="279"/>
      <c r="AX308" s="279"/>
      <c r="AY308" s="279"/>
      <c r="AZ308" s="292"/>
      <c r="BA308" s="279"/>
      <c r="BB308" s="279"/>
      <c r="BC308" s="279"/>
      <c r="BD308" s="279"/>
      <c r="BE308" s="279"/>
      <c r="BF308" s="279"/>
      <c r="BG308" s="279"/>
      <c r="BH308" s="279"/>
      <c r="BI308" s="279"/>
      <c r="BJ308" s="279"/>
      <c r="BK308" s="279"/>
      <c r="BL308" s="279"/>
      <c r="BM308" s="279"/>
      <c r="BN308" s="279"/>
      <c r="BO308" s="279"/>
      <c r="BP308" s="279"/>
      <c r="BQ308" s="279"/>
      <c r="BR308" s="279"/>
      <c r="BS308" s="279"/>
      <c r="BT308" s="279"/>
      <c r="BU308" s="279"/>
      <c r="BV308" s="279"/>
      <c r="BW308" s="279"/>
      <c r="BX308" s="279"/>
      <c r="BY308" s="279"/>
      <c r="BZ308" s="279"/>
      <c r="CA308" s="279"/>
      <c r="CB308" s="279"/>
      <c r="CC308" s="279"/>
      <c r="CD308" s="279"/>
      <c r="CE308" s="279"/>
      <c r="CF308" s="279"/>
      <c r="CG308" s="279"/>
      <c r="CH308" s="279"/>
      <c r="CI308" s="279"/>
      <c r="CJ308" s="279"/>
      <c r="CK308" s="279"/>
      <c r="CL308" s="279"/>
      <c r="CM308" s="279"/>
      <c r="CN308" s="279"/>
      <c r="CO308" s="279"/>
      <c r="CP308" s="279"/>
      <c r="CQ308" s="279"/>
      <c r="CR308" s="279"/>
      <c r="CS308" s="279"/>
      <c r="CT308" s="279"/>
      <c r="CU308" s="279"/>
      <c r="CV308" s="279"/>
      <c r="CW308" s="279"/>
      <c r="CX308" s="279"/>
      <c r="CY308" s="279"/>
      <c r="CZ308" s="279"/>
      <c r="DA308" s="279"/>
      <c r="DB308" s="279"/>
      <c r="DC308" s="279"/>
      <c r="DD308" s="279"/>
      <c r="DE308" s="279"/>
      <c r="DF308" s="279"/>
      <c r="DG308" s="279"/>
      <c r="DH308" s="279"/>
      <c r="DI308" s="279"/>
      <c r="DJ308" s="279"/>
      <c r="DK308" s="279"/>
      <c r="DL308" s="279"/>
      <c r="DM308" s="279"/>
      <c r="DN308" s="279"/>
      <c r="DO308" s="279"/>
      <c r="DP308" s="279"/>
      <c r="DQ308" s="279"/>
      <c r="DR308" s="279"/>
      <c r="DS308" s="279"/>
      <c r="DT308" s="279"/>
    </row>
    <row r="309" spans="2:124" x14ac:dyDescent="0.3">
      <c r="B309" s="6" t="str">
        <f>D262</f>
        <v>Phase II</v>
      </c>
      <c r="C309" s="279"/>
      <c r="D309" s="280"/>
      <c r="E309" s="280"/>
      <c r="F309" s="281"/>
      <c r="G309" s="281"/>
      <c r="H309" s="279"/>
      <c r="I309" s="279"/>
      <c r="J309" s="279"/>
      <c r="K309" s="279"/>
      <c r="L309" s="279"/>
      <c r="M309" s="279"/>
      <c r="N309" s="279"/>
      <c r="O309" s="279"/>
      <c r="P309" s="279"/>
      <c r="Q309" s="279"/>
      <c r="R309" s="279"/>
      <c r="S309" s="279"/>
      <c r="T309" s="279"/>
      <c r="U309" s="279"/>
      <c r="V309" s="279"/>
      <c r="W309" s="279"/>
      <c r="X309" s="279"/>
      <c r="Y309" s="279"/>
      <c r="Z309" s="279"/>
      <c r="AA309" s="279"/>
      <c r="AB309" s="279"/>
      <c r="AC309" s="279"/>
      <c r="AD309" s="279"/>
      <c r="AE309" s="279"/>
      <c r="AF309" s="279"/>
      <c r="AG309" s="279"/>
      <c r="AH309" s="279"/>
      <c r="AI309" s="279"/>
      <c r="AJ309" s="279"/>
      <c r="AK309" s="279"/>
      <c r="AL309" s="279"/>
      <c r="AM309" s="279"/>
      <c r="AN309" s="279"/>
      <c r="AO309" s="279"/>
      <c r="AP309" s="279"/>
      <c r="AQ309" s="279"/>
      <c r="AR309" s="279"/>
      <c r="AS309" s="279"/>
      <c r="AT309" s="279"/>
      <c r="AU309" s="279"/>
      <c r="AV309" s="279"/>
      <c r="AW309" s="279"/>
      <c r="AX309" s="279"/>
      <c r="AY309" s="279"/>
      <c r="AZ309" s="279"/>
      <c r="BA309" s="279"/>
      <c r="BB309" s="279"/>
      <c r="BC309" s="279"/>
      <c r="BD309" s="279"/>
      <c r="BE309" s="279"/>
      <c r="BF309" s="279"/>
      <c r="BG309" s="279"/>
      <c r="BH309" s="279"/>
      <c r="BI309" s="279"/>
      <c r="BJ309" s="279"/>
      <c r="BK309" s="279"/>
      <c r="BL309" s="279"/>
      <c r="BM309" s="279"/>
      <c r="BN309" s="279"/>
      <c r="BO309" s="279"/>
      <c r="BP309" s="279"/>
      <c r="BQ309" s="279"/>
      <c r="BR309" s="279"/>
      <c r="BS309" s="279"/>
      <c r="BT309" s="279"/>
      <c r="BU309" s="279"/>
      <c r="BV309" s="279"/>
      <c r="BW309" s="279"/>
      <c r="BX309" s="279"/>
      <c r="BY309" s="279"/>
      <c r="BZ309" s="279"/>
      <c r="CA309" s="279"/>
      <c r="CB309" s="279"/>
      <c r="CC309" s="279"/>
      <c r="CD309" s="279"/>
      <c r="CE309" s="279"/>
      <c r="CF309" s="279"/>
      <c r="CG309" s="279"/>
      <c r="CH309" s="279"/>
      <c r="CI309" s="279"/>
      <c r="CJ309" s="279"/>
      <c r="CK309" s="279"/>
      <c r="CL309" s="279"/>
      <c r="CM309" s="279"/>
      <c r="CN309" s="279"/>
      <c r="CO309" s="279"/>
      <c r="CP309" s="279"/>
      <c r="CQ309" s="279"/>
      <c r="CR309" s="279"/>
      <c r="CS309" s="279"/>
      <c r="CT309" s="279"/>
      <c r="CU309" s="279"/>
      <c r="CV309" s="279"/>
      <c r="CW309" s="279"/>
      <c r="CX309" s="279"/>
      <c r="CY309" s="279"/>
      <c r="CZ309" s="279"/>
      <c r="DA309" s="279"/>
      <c r="DB309" s="279"/>
      <c r="DC309" s="279"/>
      <c r="DD309" s="279"/>
      <c r="DE309" s="279"/>
      <c r="DF309" s="279"/>
      <c r="DG309" s="279"/>
      <c r="DH309" s="279"/>
      <c r="DI309" s="279"/>
      <c r="DJ309" s="279"/>
      <c r="DK309" s="279"/>
      <c r="DL309" s="279"/>
      <c r="DM309" s="279"/>
      <c r="DN309" s="279"/>
      <c r="DO309" s="279"/>
      <c r="DP309" s="279"/>
      <c r="DQ309" s="279"/>
      <c r="DR309" s="279"/>
      <c r="DS309" s="279"/>
      <c r="DT309" s="279"/>
    </row>
    <row r="310" spans="2:124" x14ac:dyDescent="0.3">
      <c r="C310" s="280" t="s">
        <v>436</v>
      </c>
      <c r="D310" s="280"/>
      <c r="E310" s="280"/>
      <c r="F310" s="281"/>
      <c r="G310" s="281"/>
      <c r="H310" s="279"/>
      <c r="I310" s="279"/>
      <c r="J310" s="279"/>
      <c r="K310" s="279"/>
      <c r="L310" s="279"/>
      <c r="M310" s="279"/>
      <c r="N310" s="279"/>
      <c r="O310" s="279"/>
      <c r="P310" s="279"/>
      <c r="Q310" s="279"/>
      <c r="R310" s="279"/>
      <c r="S310" s="279"/>
      <c r="T310" s="279"/>
      <c r="U310" s="279"/>
      <c r="V310" s="279"/>
      <c r="W310" s="279"/>
      <c r="X310" s="279"/>
      <c r="Y310" s="279"/>
      <c r="Z310" s="279"/>
      <c r="AA310" s="279"/>
      <c r="AB310" s="279"/>
      <c r="AC310" s="279"/>
      <c r="AD310" s="279"/>
      <c r="AE310" s="279"/>
      <c r="AF310" s="279"/>
      <c r="AG310" s="279"/>
      <c r="AH310" s="279"/>
      <c r="AI310" s="279"/>
      <c r="AJ310" s="279"/>
      <c r="AK310" s="279"/>
      <c r="AL310" s="279"/>
      <c r="AM310" s="279"/>
      <c r="AN310" s="279"/>
      <c r="AO310" s="279"/>
      <c r="AP310" s="279"/>
      <c r="AQ310" s="279"/>
      <c r="AR310" s="279"/>
      <c r="AS310" s="279"/>
      <c r="AT310" s="279"/>
      <c r="AU310" s="279"/>
      <c r="AV310" s="279"/>
      <c r="AW310" s="279"/>
      <c r="AX310" s="279"/>
      <c r="AY310" s="279"/>
      <c r="AZ310" s="279"/>
      <c r="BA310" s="279"/>
      <c r="BB310" s="279"/>
      <c r="BC310" s="279"/>
      <c r="BD310" s="279"/>
      <c r="BE310" s="279"/>
      <c r="BF310" s="279"/>
      <c r="BG310" s="279"/>
      <c r="BH310" s="279"/>
      <c r="BI310" s="279"/>
      <c r="BJ310" s="279"/>
      <c r="BK310" s="279"/>
      <c r="BL310" s="279"/>
      <c r="BM310" s="279"/>
      <c r="BN310" s="279"/>
      <c r="BO310" s="279"/>
      <c r="BP310" s="279"/>
      <c r="BQ310" s="279"/>
      <c r="BR310" s="279"/>
      <c r="BS310" s="279"/>
      <c r="BT310" s="279"/>
      <c r="BU310" s="279"/>
      <c r="BV310" s="279"/>
      <c r="BW310" s="279"/>
      <c r="BX310" s="279"/>
      <c r="BY310" s="279"/>
      <c r="BZ310" s="279"/>
      <c r="CA310" s="279"/>
      <c r="CB310" s="279"/>
      <c r="CC310" s="279"/>
      <c r="CD310" s="279"/>
      <c r="CE310" s="279"/>
      <c r="CF310" s="279"/>
      <c r="CG310" s="279"/>
      <c r="CH310" s="279"/>
      <c r="CI310" s="279"/>
      <c r="CJ310" s="279"/>
      <c r="CK310" s="279"/>
      <c r="CL310" s="279"/>
      <c r="CM310" s="279"/>
      <c r="CN310" s="279"/>
      <c r="CO310" s="279"/>
      <c r="CP310" s="279"/>
      <c r="CQ310" s="279"/>
      <c r="CR310" s="279"/>
      <c r="CS310" s="279"/>
      <c r="CT310" s="279"/>
      <c r="CU310" s="279"/>
      <c r="CV310" s="279"/>
      <c r="CW310" s="279"/>
      <c r="CX310" s="279"/>
      <c r="CY310" s="279"/>
      <c r="CZ310" s="279"/>
      <c r="DA310" s="279"/>
      <c r="DB310" s="279"/>
      <c r="DC310" s="279"/>
      <c r="DD310" s="279"/>
      <c r="DE310" s="279"/>
      <c r="DF310" s="279"/>
      <c r="DG310" s="279"/>
      <c r="DH310" s="279"/>
      <c r="DI310" s="279"/>
      <c r="DJ310" s="279"/>
      <c r="DK310" s="279"/>
      <c r="DL310" s="279"/>
      <c r="DM310" s="279"/>
      <c r="DN310" s="279"/>
      <c r="DO310" s="279"/>
      <c r="DP310" s="279"/>
      <c r="DQ310" s="279"/>
      <c r="DR310" s="279"/>
      <c r="DS310" s="279"/>
      <c r="DT310" s="279"/>
    </row>
    <row r="311" spans="2:124" x14ac:dyDescent="0.3">
      <c r="C311" s="279"/>
      <c r="D311" s="280" t="s">
        <v>114</v>
      </c>
      <c r="E311" s="280"/>
      <c r="F311" s="281" t="str">
        <f>F298</f>
        <v>INR Mn</v>
      </c>
      <c r="G311" s="281"/>
      <c r="H311" s="288">
        <f t="shared" ref="H311" si="472">G315</f>
        <v>0</v>
      </c>
      <c r="I311" s="288">
        <f t="shared" ref="I311" si="473">H315</f>
        <v>0</v>
      </c>
      <c r="J311" s="288">
        <f t="shared" ref="J311" si="474">I315</f>
        <v>0</v>
      </c>
      <c r="K311" s="288">
        <f t="shared" ref="K311" si="475">J315</f>
        <v>0</v>
      </c>
      <c r="L311" s="288">
        <f t="shared" ref="L311" si="476">K315</f>
        <v>0</v>
      </c>
      <c r="M311" s="288">
        <f t="shared" ref="M311" si="477">L315</f>
        <v>1367.1023884016688</v>
      </c>
      <c r="N311" s="288">
        <f t="shared" ref="N311" si="478">M315</f>
        <v>6540.2120209163613</v>
      </c>
      <c r="O311" s="288">
        <f t="shared" ref="O311" si="479">N315</f>
        <v>10608.820795257849</v>
      </c>
      <c r="P311" s="288">
        <f t="shared" ref="P311" si="480">O315</f>
        <v>6608.8207952578487</v>
      </c>
      <c r="Q311" s="288">
        <f t="shared" ref="Q311" si="481">P315</f>
        <v>6608.8207952578487</v>
      </c>
      <c r="R311" s="288">
        <f t="shared" ref="R311" si="482">Q315</f>
        <v>6556.5484892456143</v>
      </c>
      <c r="S311" s="288">
        <f t="shared" ref="S311" si="483">R315</f>
        <v>6503.076641775654</v>
      </c>
      <c r="T311" s="288">
        <f t="shared" ref="T311" si="484">S315</f>
        <v>6419.3425063331761</v>
      </c>
      <c r="U311" s="288">
        <f t="shared" ref="U311" si="485">T315</f>
        <v>6334.7858559577171</v>
      </c>
      <c r="V311" s="288">
        <f t="shared" ref="V311" si="486">U315</f>
        <v>6249.398611138914</v>
      </c>
      <c r="W311" s="288">
        <f t="shared" ref="W311" si="487">V315</f>
        <v>6163.1726130019033</v>
      </c>
      <c r="X311" s="288">
        <f t="shared" ref="X311" si="488">W315</f>
        <v>6076.0996225277277</v>
      </c>
      <c r="Y311" s="288">
        <f t="shared" ref="Y311" si="489">X315</f>
        <v>5988.1713197660847</v>
      </c>
      <c r="Z311" s="288">
        <f t="shared" ref="Z311" si="490">Y315</f>
        <v>5899.3793030403458</v>
      </c>
      <c r="AA311" s="288">
        <f t="shared" ref="AA311" si="491">Z315</f>
        <v>5809.7150881447615</v>
      </c>
      <c r="AB311" s="288">
        <f t="shared" ref="AB311" si="492">AA315</f>
        <v>5719.170107533786</v>
      </c>
      <c r="AC311" s="288">
        <f t="shared" ref="AC311" si="493">AB315</f>
        <v>5624.9566287661555</v>
      </c>
      <c r="AD311" s="288">
        <f t="shared" ref="AD311" si="494">AC315</f>
        <v>5529.9279037268616</v>
      </c>
      <c r="AE311" s="288">
        <f t="shared" ref="AE311" si="495">AD315</f>
        <v>5434.076877942467</v>
      </c>
      <c r="AF311" s="288">
        <f t="shared" ref="AF311" si="496">AE315</f>
        <v>5337.3964358958983</v>
      </c>
      <c r="AG311" s="288">
        <f t="shared" ref="AG311" si="497">AF315</f>
        <v>5239.8794004982274</v>
      </c>
      <c r="AH311" s="288">
        <f t="shared" ref="AH311" si="498">AG315</f>
        <v>5141.5185325558768</v>
      </c>
      <c r="AI311" s="288">
        <f t="shared" ref="AI311" si="499">AH315</f>
        <v>5042.3065302332179</v>
      </c>
      <c r="AJ311" s="288">
        <f t="shared" ref="AJ311" si="500">AI315</f>
        <v>4942.2360285105178</v>
      </c>
      <c r="AK311" s="288">
        <f t="shared" ref="AK311" si="501">AJ315</f>
        <v>4841.2995986371952</v>
      </c>
      <c r="AL311" s="288">
        <f t="shared" ref="AL311" si="502">AK315</f>
        <v>4739.4897475803482</v>
      </c>
      <c r="AM311" s="288">
        <f t="shared" ref="AM311" si="503">AL315</f>
        <v>4636.7989174685044</v>
      </c>
      <c r="AN311" s="288">
        <f t="shared" ref="AN311" si="504">AM315</f>
        <v>4533.2194850305623</v>
      </c>
      <c r="AO311" s="288">
        <f t="shared" ref="AO311" si="505">AN315</f>
        <v>4428.7437610298775</v>
      </c>
      <c r="AP311" s="288">
        <f t="shared" ref="AP311" si="506">AO315</f>
        <v>4323.363989693451</v>
      </c>
      <c r="AQ311" s="288">
        <f t="shared" ref="AQ311" si="507">AP315</f>
        <v>4217.0723481361756</v>
      </c>
      <c r="AR311" s="288">
        <f t="shared" ref="AR311" si="508">AQ315</f>
        <v>4109.8609457801058</v>
      </c>
      <c r="AS311" s="288">
        <f t="shared" ref="AS311" si="509">AR315</f>
        <v>4001.7218237686966</v>
      </c>
      <c r="AT311" s="288">
        <f t="shared" ref="AT311" si="510">AS315</f>
        <v>3892.6469543759795</v>
      </c>
      <c r="AU311" s="288">
        <f t="shared" ref="AU311" si="511">AT315</f>
        <v>3782.62824041062</v>
      </c>
      <c r="AV311" s="288">
        <f t="shared" ref="AV311" si="512">AU315</f>
        <v>3671.657514614823</v>
      </c>
      <c r="AW311" s="288">
        <f t="shared" ref="AW311" si="513">AV315</f>
        <v>3559.7265390580346</v>
      </c>
      <c r="AX311" s="288">
        <f t="shared" ref="AX311" si="514">AW315</f>
        <v>3446.8270045253976</v>
      </c>
      <c r="AY311" s="288">
        <f t="shared" ref="AY311" si="515">AX315</f>
        <v>3332.9505299009156</v>
      </c>
      <c r="AZ311" s="288">
        <f t="shared" ref="AZ311" si="516">AY315</f>
        <v>3218.0886615452805</v>
      </c>
      <c r="BA311" s="288">
        <f t="shared" ref="BA311" si="517">AZ315</f>
        <v>3102.2328726683136</v>
      </c>
      <c r="BB311" s="288">
        <f t="shared" ref="BB311" si="518">BA315</f>
        <v>2985.3745626959785</v>
      </c>
      <c r="BC311" s="288">
        <f t="shared" ref="BC311" si="519">BB315</f>
        <v>2867.5050566319164</v>
      </c>
      <c r="BD311" s="288">
        <f t="shared" ref="BD311" si="520">BC315</f>
        <v>2748.6156044134559</v>
      </c>
      <c r="BE311" s="288">
        <f t="shared" ref="BE311" si="521">BD315</f>
        <v>2628.697380262051</v>
      </c>
      <c r="BF311" s="288">
        <f t="shared" ref="BF311" si="522">BE315</f>
        <v>2507.7414820280974</v>
      </c>
      <c r="BG311" s="288">
        <f t="shared" ref="BG311" si="523">BF315</f>
        <v>2385.7389305300803</v>
      </c>
      <c r="BH311" s="288">
        <f t="shared" ref="BH311" si="524">BG315</f>
        <v>2262.6806688880033</v>
      </c>
      <c r="BI311" s="288">
        <f t="shared" ref="BI311" si="525">BH315</f>
        <v>2138.5575618510493</v>
      </c>
      <c r="BJ311" s="288">
        <f t="shared" ref="BJ311" si="526">BI315</f>
        <v>2013.3603951194232</v>
      </c>
      <c r="BK311" s="288">
        <f t="shared" ref="BK311" si="527">BJ315</f>
        <v>1887.0798746603275</v>
      </c>
      <c r="BL311" s="288">
        <f t="shared" ref="BL311" si="528">BK315</f>
        <v>1759.7066260180184</v>
      </c>
      <c r="BM311" s="288">
        <f t="shared" ref="BM311" si="529">BL315</f>
        <v>1631.2311936178903</v>
      </c>
      <c r="BN311" s="288">
        <f t="shared" ref="BN311" si="530">BM315</f>
        <v>1501.6440400645411</v>
      </c>
      <c r="BO311" s="288">
        <f t="shared" ref="BO311" si="531">BN315</f>
        <v>1370.9355454337606</v>
      </c>
      <c r="BP311" s="288">
        <f t="shared" ref="BP311" si="532">BO315</f>
        <v>1239.0960065583949</v>
      </c>
      <c r="BQ311" s="288">
        <f t="shared" ref="BQ311" si="533">BP315</f>
        <v>1106.1156363080299</v>
      </c>
      <c r="BR311" s="288">
        <f t="shared" ref="BR311" si="534">BQ315</f>
        <v>971.98456286244163</v>
      </c>
      <c r="BS311" s="288">
        <f t="shared" ref="BS311" si="535">BR315</f>
        <v>836.6928289787603</v>
      </c>
      <c r="BT311" s="288">
        <f t="shared" ref="BT311" si="536">BS315</f>
        <v>700.23039125229252</v>
      </c>
      <c r="BU311" s="288">
        <f t="shared" ref="BU311" si="537">BT315</f>
        <v>562.58711937094779</v>
      </c>
      <c r="BV311" s="288">
        <f t="shared" ref="BV311" si="538">BU315</f>
        <v>423.75279536321284</v>
      </c>
      <c r="BW311" s="288">
        <f t="shared" ref="BW311" si="539">BV315</f>
        <v>283.71711283961878</v>
      </c>
      <c r="BX311" s="288">
        <f t="shared" ref="BX311" si="540">BW315</f>
        <v>142.46967622764456</v>
      </c>
      <c r="BY311" s="288">
        <f t="shared" ref="BY311" si="541">BX315</f>
        <v>0</v>
      </c>
      <c r="BZ311" s="288">
        <f t="shared" ref="BZ311" si="542">BY315</f>
        <v>0</v>
      </c>
      <c r="CA311" s="288">
        <f t="shared" ref="CA311" si="543">BZ315</f>
        <v>0</v>
      </c>
      <c r="CB311" s="288">
        <f t="shared" ref="CB311" si="544">CA315</f>
        <v>0</v>
      </c>
      <c r="CC311" s="288">
        <f t="shared" ref="CC311" si="545">CB315</f>
        <v>0</v>
      </c>
      <c r="CD311" s="288">
        <f t="shared" ref="CD311" si="546">CC315</f>
        <v>0</v>
      </c>
      <c r="CE311" s="288">
        <f t="shared" ref="CE311" si="547">CD315</f>
        <v>0</v>
      </c>
      <c r="CF311" s="288">
        <f t="shared" ref="CF311" si="548">CE315</f>
        <v>0</v>
      </c>
      <c r="CG311" s="288">
        <f t="shared" ref="CG311" si="549">CF315</f>
        <v>0</v>
      </c>
      <c r="CH311" s="288">
        <f t="shared" ref="CH311" si="550">CG315</f>
        <v>0</v>
      </c>
      <c r="CI311" s="288">
        <f t="shared" ref="CI311" si="551">CH315</f>
        <v>0</v>
      </c>
      <c r="CJ311" s="288">
        <f t="shared" ref="CJ311" si="552">CI315</f>
        <v>0</v>
      </c>
      <c r="CK311" s="288">
        <f t="shared" ref="CK311" si="553">CJ315</f>
        <v>0</v>
      </c>
      <c r="CL311" s="288">
        <f t="shared" ref="CL311" si="554">CK315</f>
        <v>0</v>
      </c>
      <c r="CM311" s="288">
        <f t="shared" ref="CM311" si="555">CL315</f>
        <v>0</v>
      </c>
      <c r="CN311" s="288">
        <f t="shared" ref="CN311" si="556">CM315</f>
        <v>0</v>
      </c>
      <c r="CO311" s="288">
        <f t="shared" ref="CO311" si="557">CN315</f>
        <v>0</v>
      </c>
      <c r="CP311" s="288">
        <f t="shared" ref="CP311" si="558">CO315</f>
        <v>0</v>
      </c>
      <c r="CQ311" s="288">
        <f t="shared" ref="CQ311" si="559">CP315</f>
        <v>0</v>
      </c>
      <c r="CR311" s="288">
        <f t="shared" ref="CR311" si="560">CQ315</f>
        <v>0</v>
      </c>
      <c r="CS311" s="288">
        <f t="shared" ref="CS311" si="561">CR315</f>
        <v>0</v>
      </c>
      <c r="CT311" s="288">
        <f t="shared" ref="CT311" si="562">CS315</f>
        <v>0</v>
      </c>
      <c r="CU311" s="288">
        <f t="shared" ref="CU311" si="563">CT315</f>
        <v>0</v>
      </c>
      <c r="CV311" s="288">
        <f t="shared" ref="CV311" si="564">CU315</f>
        <v>0</v>
      </c>
      <c r="CW311" s="288">
        <f t="shared" ref="CW311" si="565">CV315</f>
        <v>0</v>
      </c>
      <c r="CX311" s="288">
        <f t="shared" ref="CX311" si="566">CW315</f>
        <v>0</v>
      </c>
      <c r="CY311" s="288">
        <f t="shared" ref="CY311" si="567">CX315</f>
        <v>0</v>
      </c>
      <c r="CZ311" s="288">
        <f t="shared" ref="CZ311" si="568">CY315</f>
        <v>0</v>
      </c>
      <c r="DA311" s="288">
        <f t="shared" ref="DA311" si="569">CZ315</f>
        <v>0</v>
      </c>
      <c r="DB311" s="288">
        <f t="shared" ref="DB311" si="570">DA315</f>
        <v>0</v>
      </c>
      <c r="DC311" s="288">
        <f t="shared" ref="DC311" si="571">DB315</f>
        <v>0</v>
      </c>
      <c r="DD311" s="288">
        <f t="shared" ref="DD311" si="572">DC315</f>
        <v>0</v>
      </c>
      <c r="DE311" s="288">
        <f t="shared" ref="DE311" si="573">DD315</f>
        <v>0</v>
      </c>
      <c r="DF311" s="288">
        <f t="shared" ref="DF311" si="574">DE315</f>
        <v>0</v>
      </c>
      <c r="DG311" s="288">
        <f t="shared" ref="DG311" si="575">DF315</f>
        <v>0</v>
      </c>
      <c r="DH311" s="288">
        <f t="shared" ref="DH311" si="576">DG315</f>
        <v>0</v>
      </c>
      <c r="DI311" s="288">
        <f t="shared" ref="DI311" si="577">DH315</f>
        <v>0</v>
      </c>
      <c r="DJ311" s="288">
        <f t="shared" ref="DJ311" si="578">DI315</f>
        <v>0</v>
      </c>
      <c r="DK311" s="288">
        <f t="shared" ref="DK311" si="579">DJ315</f>
        <v>0</v>
      </c>
      <c r="DL311" s="288">
        <f t="shared" ref="DL311" si="580">DK315</f>
        <v>0</v>
      </c>
      <c r="DM311" s="288">
        <f t="shared" ref="DM311" si="581">DL315</f>
        <v>0</v>
      </c>
      <c r="DN311" s="288">
        <f t="shared" ref="DN311" si="582">DM315</f>
        <v>0</v>
      </c>
      <c r="DO311" s="288">
        <f t="shared" ref="DO311" si="583">DN315</f>
        <v>0</v>
      </c>
      <c r="DP311" s="288">
        <f t="shared" ref="DP311" si="584">DO315</f>
        <v>0</v>
      </c>
      <c r="DQ311" s="288">
        <f t="shared" ref="DQ311" si="585">DP315</f>
        <v>0</v>
      </c>
      <c r="DR311" s="288">
        <f t="shared" ref="DR311" si="586">DQ315</f>
        <v>0</v>
      </c>
      <c r="DS311" s="288">
        <f t="shared" ref="DS311" si="587">DR315</f>
        <v>0</v>
      </c>
      <c r="DT311" s="279"/>
    </row>
    <row r="312" spans="2:124" x14ac:dyDescent="0.3">
      <c r="C312" s="279"/>
      <c r="D312" s="280" t="s">
        <v>118</v>
      </c>
      <c r="E312" s="280"/>
      <c r="F312" s="281" t="str">
        <f>F311</f>
        <v>INR Mn</v>
      </c>
      <c r="G312" s="282"/>
      <c r="H312" s="288">
        <f t="shared" ref="H312:BS312" si="588">$E$274*H$262</f>
        <v>0</v>
      </c>
      <c r="I312" s="288">
        <f t="shared" si="588"/>
        <v>0</v>
      </c>
      <c r="J312" s="288">
        <f t="shared" si="588"/>
        <v>0</v>
      </c>
      <c r="K312" s="288">
        <f t="shared" si="588"/>
        <v>0</v>
      </c>
      <c r="L312" s="288">
        <f t="shared" si="588"/>
        <v>1367.1023884016688</v>
      </c>
      <c r="M312" s="288">
        <f t="shared" si="588"/>
        <v>5173.1096325146927</v>
      </c>
      <c r="N312" s="288">
        <f t="shared" si="588"/>
        <v>4068.6087743414878</v>
      </c>
      <c r="O312" s="288">
        <f t="shared" si="588"/>
        <v>0</v>
      </c>
      <c r="P312" s="288">
        <f t="shared" si="588"/>
        <v>0</v>
      </c>
      <c r="Q312" s="288">
        <f t="shared" si="588"/>
        <v>0</v>
      </c>
      <c r="R312" s="288">
        <f t="shared" si="588"/>
        <v>0</v>
      </c>
      <c r="S312" s="288">
        <f t="shared" si="588"/>
        <v>0</v>
      </c>
      <c r="T312" s="288">
        <f t="shared" si="588"/>
        <v>0</v>
      </c>
      <c r="U312" s="288">
        <f t="shared" si="588"/>
        <v>0</v>
      </c>
      <c r="V312" s="288">
        <f t="shared" si="588"/>
        <v>0</v>
      </c>
      <c r="W312" s="288">
        <f t="shared" si="588"/>
        <v>0</v>
      </c>
      <c r="X312" s="288">
        <f t="shared" si="588"/>
        <v>0</v>
      </c>
      <c r="Y312" s="288">
        <f t="shared" si="588"/>
        <v>0</v>
      </c>
      <c r="Z312" s="288">
        <f t="shared" si="588"/>
        <v>0</v>
      </c>
      <c r="AA312" s="288">
        <f t="shared" si="588"/>
        <v>0</v>
      </c>
      <c r="AB312" s="288">
        <f t="shared" si="588"/>
        <v>0</v>
      </c>
      <c r="AC312" s="288">
        <f t="shared" si="588"/>
        <v>0</v>
      </c>
      <c r="AD312" s="288">
        <f t="shared" si="588"/>
        <v>0</v>
      </c>
      <c r="AE312" s="288">
        <f t="shared" si="588"/>
        <v>0</v>
      </c>
      <c r="AF312" s="288">
        <f t="shared" si="588"/>
        <v>0</v>
      </c>
      <c r="AG312" s="288">
        <f t="shared" si="588"/>
        <v>0</v>
      </c>
      <c r="AH312" s="288">
        <f t="shared" si="588"/>
        <v>0</v>
      </c>
      <c r="AI312" s="288">
        <f t="shared" si="588"/>
        <v>0</v>
      </c>
      <c r="AJ312" s="288">
        <f t="shared" si="588"/>
        <v>0</v>
      </c>
      <c r="AK312" s="288">
        <f t="shared" si="588"/>
        <v>0</v>
      </c>
      <c r="AL312" s="288">
        <f t="shared" si="588"/>
        <v>0</v>
      </c>
      <c r="AM312" s="288">
        <f t="shared" si="588"/>
        <v>0</v>
      </c>
      <c r="AN312" s="288">
        <f t="shared" si="588"/>
        <v>0</v>
      </c>
      <c r="AO312" s="288">
        <f t="shared" si="588"/>
        <v>0</v>
      </c>
      <c r="AP312" s="288">
        <f t="shared" si="588"/>
        <v>0</v>
      </c>
      <c r="AQ312" s="288">
        <f t="shared" si="588"/>
        <v>0</v>
      </c>
      <c r="AR312" s="288">
        <f t="shared" si="588"/>
        <v>0</v>
      </c>
      <c r="AS312" s="288">
        <f t="shared" si="588"/>
        <v>0</v>
      </c>
      <c r="AT312" s="288">
        <f t="shared" si="588"/>
        <v>0</v>
      </c>
      <c r="AU312" s="288">
        <f t="shared" si="588"/>
        <v>0</v>
      </c>
      <c r="AV312" s="288">
        <f t="shared" si="588"/>
        <v>0</v>
      </c>
      <c r="AW312" s="288">
        <f t="shared" si="588"/>
        <v>0</v>
      </c>
      <c r="AX312" s="288">
        <f t="shared" si="588"/>
        <v>0</v>
      </c>
      <c r="AY312" s="288">
        <f t="shared" si="588"/>
        <v>0</v>
      </c>
      <c r="AZ312" s="288">
        <f t="shared" si="588"/>
        <v>0</v>
      </c>
      <c r="BA312" s="288">
        <f t="shared" si="588"/>
        <v>0</v>
      </c>
      <c r="BB312" s="288">
        <f t="shared" si="588"/>
        <v>0</v>
      </c>
      <c r="BC312" s="288">
        <f t="shared" si="588"/>
        <v>0</v>
      </c>
      <c r="BD312" s="288">
        <f t="shared" si="588"/>
        <v>0</v>
      </c>
      <c r="BE312" s="288">
        <f t="shared" si="588"/>
        <v>0</v>
      </c>
      <c r="BF312" s="288">
        <f t="shared" si="588"/>
        <v>0</v>
      </c>
      <c r="BG312" s="288">
        <f t="shared" si="588"/>
        <v>0</v>
      </c>
      <c r="BH312" s="288">
        <f t="shared" si="588"/>
        <v>0</v>
      </c>
      <c r="BI312" s="288">
        <f t="shared" si="588"/>
        <v>0</v>
      </c>
      <c r="BJ312" s="288">
        <f t="shared" si="588"/>
        <v>0</v>
      </c>
      <c r="BK312" s="288">
        <f t="shared" si="588"/>
        <v>0</v>
      </c>
      <c r="BL312" s="288">
        <f t="shared" si="588"/>
        <v>0</v>
      </c>
      <c r="BM312" s="288">
        <f t="shared" si="588"/>
        <v>0</v>
      </c>
      <c r="BN312" s="288">
        <f t="shared" si="588"/>
        <v>0</v>
      </c>
      <c r="BO312" s="288">
        <f t="shared" si="588"/>
        <v>0</v>
      </c>
      <c r="BP312" s="288">
        <f t="shared" si="588"/>
        <v>0</v>
      </c>
      <c r="BQ312" s="288">
        <f t="shared" si="588"/>
        <v>0</v>
      </c>
      <c r="BR312" s="288">
        <f t="shared" si="588"/>
        <v>0</v>
      </c>
      <c r="BS312" s="288">
        <f t="shared" si="588"/>
        <v>0</v>
      </c>
      <c r="BT312" s="288">
        <f t="shared" ref="BT312:DS312" si="589">$E$274*BT$262</f>
        <v>0</v>
      </c>
      <c r="BU312" s="288">
        <f t="shared" si="589"/>
        <v>0</v>
      </c>
      <c r="BV312" s="288">
        <f t="shared" si="589"/>
        <v>0</v>
      </c>
      <c r="BW312" s="288">
        <f t="shared" si="589"/>
        <v>0</v>
      </c>
      <c r="BX312" s="288">
        <f t="shared" si="589"/>
        <v>0</v>
      </c>
      <c r="BY312" s="288">
        <f t="shared" si="589"/>
        <v>0</v>
      </c>
      <c r="BZ312" s="288">
        <f t="shared" si="589"/>
        <v>0</v>
      </c>
      <c r="CA312" s="288">
        <f t="shared" si="589"/>
        <v>0</v>
      </c>
      <c r="CB312" s="288">
        <f t="shared" si="589"/>
        <v>0</v>
      </c>
      <c r="CC312" s="288">
        <f t="shared" si="589"/>
        <v>0</v>
      </c>
      <c r="CD312" s="288">
        <f t="shared" si="589"/>
        <v>0</v>
      </c>
      <c r="CE312" s="288">
        <f t="shared" si="589"/>
        <v>0</v>
      </c>
      <c r="CF312" s="288">
        <f t="shared" si="589"/>
        <v>0</v>
      </c>
      <c r="CG312" s="288">
        <f t="shared" si="589"/>
        <v>0</v>
      </c>
      <c r="CH312" s="288">
        <f t="shared" si="589"/>
        <v>0</v>
      </c>
      <c r="CI312" s="288">
        <f t="shared" si="589"/>
        <v>0</v>
      </c>
      <c r="CJ312" s="288">
        <f t="shared" si="589"/>
        <v>0</v>
      </c>
      <c r="CK312" s="288">
        <f t="shared" si="589"/>
        <v>0</v>
      </c>
      <c r="CL312" s="288">
        <f t="shared" si="589"/>
        <v>0</v>
      </c>
      <c r="CM312" s="288">
        <f t="shared" si="589"/>
        <v>0</v>
      </c>
      <c r="CN312" s="288">
        <f t="shared" si="589"/>
        <v>0</v>
      </c>
      <c r="CO312" s="288">
        <f t="shared" si="589"/>
        <v>0</v>
      </c>
      <c r="CP312" s="288">
        <f t="shared" si="589"/>
        <v>0</v>
      </c>
      <c r="CQ312" s="288">
        <f t="shared" si="589"/>
        <v>0</v>
      </c>
      <c r="CR312" s="288">
        <f t="shared" si="589"/>
        <v>0</v>
      </c>
      <c r="CS312" s="288">
        <f t="shared" si="589"/>
        <v>0</v>
      </c>
      <c r="CT312" s="288">
        <f t="shared" si="589"/>
        <v>0</v>
      </c>
      <c r="CU312" s="288">
        <f t="shared" si="589"/>
        <v>0</v>
      </c>
      <c r="CV312" s="288">
        <f t="shared" si="589"/>
        <v>0</v>
      </c>
      <c r="CW312" s="288">
        <f t="shared" si="589"/>
        <v>0</v>
      </c>
      <c r="CX312" s="288">
        <f t="shared" si="589"/>
        <v>0</v>
      </c>
      <c r="CY312" s="288">
        <f t="shared" si="589"/>
        <v>0</v>
      </c>
      <c r="CZ312" s="288">
        <f t="shared" si="589"/>
        <v>0</v>
      </c>
      <c r="DA312" s="288">
        <f t="shared" si="589"/>
        <v>0</v>
      </c>
      <c r="DB312" s="288">
        <f t="shared" si="589"/>
        <v>0</v>
      </c>
      <c r="DC312" s="288">
        <f t="shared" si="589"/>
        <v>0</v>
      </c>
      <c r="DD312" s="288">
        <f t="shared" si="589"/>
        <v>0</v>
      </c>
      <c r="DE312" s="288">
        <f t="shared" si="589"/>
        <v>0</v>
      </c>
      <c r="DF312" s="288">
        <f t="shared" si="589"/>
        <v>0</v>
      </c>
      <c r="DG312" s="288">
        <f t="shared" si="589"/>
        <v>0</v>
      </c>
      <c r="DH312" s="288">
        <f t="shared" si="589"/>
        <v>0</v>
      </c>
      <c r="DI312" s="288">
        <f t="shared" si="589"/>
        <v>0</v>
      </c>
      <c r="DJ312" s="288">
        <f t="shared" si="589"/>
        <v>0</v>
      </c>
      <c r="DK312" s="288">
        <f t="shared" si="589"/>
        <v>0</v>
      </c>
      <c r="DL312" s="288">
        <f t="shared" si="589"/>
        <v>0</v>
      </c>
      <c r="DM312" s="288">
        <f t="shared" si="589"/>
        <v>0</v>
      </c>
      <c r="DN312" s="288">
        <f t="shared" si="589"/>
        <v>0</v>
      </c>
      <c r="DO312" s="288">
        <f t="shared" si="589"/>
        <v>0</v>
      </c>
      <c r="DP312" s="288">
        <f t="shared" si="589"/>
        <v>0</v>
      </c>
      <c r="DQ312" s="288">
        <f t="shared" si="589"/>
        <v>0</v>
      </c>
      <c r="DR312" s="288">
        <f t="shared" si="589"/>
        <v>0</v>
      </c>
      <c r="DS312" s="288">
        <f t="shared" si="589"/>
        <v>0</v>
      </c>
      <c r="DT312" s="279"/>
    </row>
    <row r="313" spans="2:124" x14ac:dyDescent="0.3">
      <c r="C313" s="279"/>
      <c r="D313" s="280" t="s">
        <v>439</v>
      </c>
      <c r="E313" s="280"/>
      <c r="F313" s="281" t="str">
        <f>F312</f>
        <v>INR Mn</v>
      </c>
      <c r="G313" s="282"/>
      <c r="H313" s="288">
        <f t="shared" ref="H313" si="590">-H327</f>
        <v>0</v>
      </c>
      <c r="I313" s="288">
        <f t="shared" ref="I313:BT313" si="591">-I327</f>
        <v>0</v>
      </c>
      <c r="J313" s="288">
        <f t="shared" si="591"/>
        <v>0</v>
      </c>
      <c r="K313" s="288">
        <f t="shared" si="591"/>
        <v>0</v>
      </c>
      <c r="L313" s="288">
        <f t="shared" si="591"/>
        <v>0</v>
      </c>
      <c r="M313" s="288">
        <f t="shared" si="591"/>
        <v>0</v>
      </c>
      <c r="N313" s="288">
        <f t="shared" si="591"/>
        <v>0</v>
      </c>
      <c r="O313" s="288">
        <f t="shared" si="591"/>
        <v>-4000</v>
      </c>
      <c r="P313" s="288">
        <f t="shared" si="591"/>
        <v>0</v>
      </c>
      <c r="Q313" s="288">
        <f t="shared" si="591"/>
        <v>0</v>
      </c>
      <c r="R313" s="288">
        <f t="shared" si="591"/>
        <v>0</v>
      </c>
      <c r="S313" s="288">
        <f t="shared" si="591"/>
        <v>0</v>
      </c>
      <c r="T313" s="288">
        <f t="shared" si="591"/>
        <v>0</v>
      </c>
      <c r="U313" s="288">
        <f t="shared" si="591"/>
        <v>0</v>
      </c>
      <c r="V313" s="288">
        <f t="shared" si="591"/>
        <v>0</v>
      </c>
      <c r="W313" s="288">
        <f t="shared" si="591"/>
        <v>0</v>
      </c>
      <c r="X313" s="288">
        <f t="shared" si="591"/>
        <v>0</v>
      </c>
      <c r="Y313" s="288">
        <f t="shared" si="591"/>
        <v>0</v>
      </c>
      <c r="Z313" s="288">
        <f t="shared" si="591"/>
        <v>0</v>
      </c>
      <c r="AA313" s="288">
        <f t="shared" si="591"/>
        <v>0</v>
      </c>
      <c r="AB313" s="288">
        <f t="shared" si="591"/>
        <v>0</v>
      </c>
      <c r="AC313" s="288">
        <f t="shared" si="591"/>
        <v>0</v>
      </c>
      <c r="AD313" s="288">
        <f t="shared" si="591"/>
        <v>0</v>
      </c>
      <c r="AE313" s="288">
        <f t="shared" si="591"/>
        <v>0</v>
      </c>
      <c r="AF313" s="288">
        <f t="shared" si="591"/>
        <v>0</v>
      </c>
      <c r="AG313" s="288">
        <f t="shared" si="591"/>
        <v>0</v>
      </c>
      <c r="AH313" s="288">
        <f t="shared" si="591"/>
        <v>0</v>
      </c>
      <c r="AI313" s="288">
        <f t="shared" si="591"/>
        <v>0</v>
      </c>
      <c r="AJ313" s="288">
        <f t="shared" si="591"/>
        <v>0</v>
      </c>
      <c r="AK313" s="288">
        <f t="shared" si="591"/>
        <v>0</v>
      </c>
      <c r="AL313" s="288">
        <f t="shared" si="591"/>
        <v>0</v>
      </c>
      <c r="AM313" s="288">
        <f t="shared" si="591"/>
        <v>0</v>
      </c>
      <c r="AN313" s="288">
        <f t="shared" si="591"/>
        <v>0</v>
      </c>
      <c r="AO313" s="288">
        <f t="shared" si="591"/>
        <v>0</v>
      </c>
      <c r="AP313" s="288">
        <f t="shared" si="591"/>
        <v>0</v>
      </c>
      <c r="AQ313" s="288">
        <f t="shared" si="591"/>
        <v>0</v>
      </c>
      <c r="AR313" s="288">
        <f t="shared" si="591"/>
        <v>0</v>
      </c>
      <c r="AS313" s="288">
        <f t="shared" si="591"/>
        <v>0</v>
      </c>
      <c r="AT313" s="288">
        <f t="shared" si="591"/>
        <v>0</v>
      </c>
      <c r="AU313" s="288">
        <f t="shared" si="591"/>
        <v>0</v>
      </c>
      <c r="AV313" s="288">
        <f t="shared" si="591"/>
        <v>0</v>
      </c>
      <c r="AW313" s="288">
        <f t="shared" si="591"/>
        <v>0</v>
      </c>
      <c r="AX313" s="288">
        <f t="shared" si="591"/>
        <v>0</v>
      </c>
      <c r="AY313" s="288">
        <f t="shared" si="591"/>
        <v>0</v>
      </c>
      <c r="AZ313" s="288">
        <f t="shared" si="591"/>
        <v>0</v>
      </c>
      <c r="BA313" s="288">
        <f t="shared" si="591"/>
        <v>0</v>
      </c>
      <c r="BB313" s="288">
        <f t="shared" si="591"/>
        <v>0</v>
      </c>
      <c r="BC313" s="288">
        <f t="shared" si="591"/>
        <v>0</v>
      </c>
      <c r="BD313" s="288">
        <f t="shared" si="591"/>
        <v>0</v>
      </c>
      <c r="BE313" s="288">
        <f t="shared" si="591"/>
        <v>0</v>
      </c>
      <c r="BF313" s="288">
        <f t="shared" si="591"/>
        <v>0</v>
      </c>
      <c r="BG313" s="288">
        <f t="shared" si="591"/>
        <v>0</v>
      </c>
      <c r="BH313" s="288">
        <f t="shared" si="591"/>
        <v>0</v>
      </c>
      <c r="BI313" s="288">
        <f t="shared" si="591"/>
        <v>0</v>
      </c>
      <c r="BJ313" s="288">
        <f t="shared" si="591"/>
        <v>0</v>
      </c>
      <c r="BK313" s="288">
        <f t="shared" si="591"/>
        <v>0</v>
      </c>
      <c r="BL313" s="288">
        <f t="shared" si="591"/>
        <v>0</v>
      </c>
      <c r="BM313" s="288">
        <f t="shared" si="591"/>
        <v>0</v>
      </c>
      <c r="BN313" s="288">
        <f t="shared" si="591"/>
        <v>0</v>
      </c>
      <c r="BO313" s="288">
        <f t="shared" si="591"/>
        <v>0</v>
      </c>
      <c r="BP313" s="288">
        <f t="shared" si="591"/>
        <v>0</v>
      </c>
      <c r="BQ313" s="288">
        <f t="shared" si="591"/>
        <v>0</v>
      </c>
      <c r="BR313" s="288">
        <f t="shared" si="591"/>
        <v>0</v>
      </c>
      <c r="BS313" s="288">
        <f t="shared" si="591"/>
        <v>0</v>
      </c>
      <c r="BT313" s="288">
        <f t="shared" si="591"/>
        <v>0</v>
      </c>
      <c r="BU313" s="288">
        <f t="shared" ref="BU313:DS313" si="592">-BU327</f>
        <v>0</v>
      </c>
      <c r="BV313" s="288">
        <f t="shared" si="592"/>
        <v>0</v>
      </c>
      <c r="BW313" s="288">
        <f t="shared" si="592"/>
        <v>0</v>
      </c>
      <c r="BX313" s="288">
        <f t="shared" si="592"/>
        <v>0</v>
      </c>
      <c r="BY313" s="288">
        <f t="shared" si="592"/>
        <v>0</v>
      </c>
      <c r="BZ313" s="288">
        <f t="shared" si="592"/>
        <v>0</v>
      </c>
      <c r="CA313" s="288">
        <f t="shared" si="592"/>
        <v>0</v>
      </c>
      <c r="CB313" s="288">
        <f t="shared" si="592"/>
        <v>0</v>
      </c>
      <c r="CC313" s="288">
        <f t="shared" si="592"/>
        <v>0</v>
      </c>
      <c r="CD313" s="288">
        <f t="shared" si="592"/>
        <v>0</v>
      </c>
      <c r="CE313" s="288">
        <f t="shared" si="592"/>
        <v>0</v>
      </c>
      <c r="CF313" s="288">
        <f t="shared" si="592"/>
        <v>0</v>
      </c>
      <c r="CG313" s="288">
        <f t="shared" si="592"/>
        <v>0</v>
      </c>
      <c r="CH313" s="288">
        <f t="shared" si="592"/>
        <v>0</v>
      </c>
      <c r="CI313" s="288">
        <f t="shared" si="592"/>
        <v>0</v>
      </c>
      <c r="CJ313" s="288">
        <f t="shared" si="592"/>
        <v>0</v>
      </c>
      <c r="CK313" s="288">
        <f t="shared" si="592"/>
        <v>0</v>
      </c>
      <c r="CL313" s="288">
        <f t="shared" si="592"/>
        <v>0</v>
      </c>
      <c r="CM313" s="288">
        <f t="shared" si="592"/>
        <v>0</v>
      </c>
      <c r="CN313" s="288">
        <f t="shared" si="592"/>
        <v>0</v>
      </c>
      <c r="CO313" s="288">
        <f t="shared" si="592"/>
        <v>0</v>
      </c>
      <c r="CP313" s="288">
        <f t="shared" si="592"/>
        <v>0</v>
      </c>
      <c r="CQ313" s="288">
        <f t="shared" si="592"/>
        <v>0</v>
      </c>
      <c r="CR313" s="288">
        <f t="shared" si="592"/>
        <v>0</v>
      </c>
      <c r="CS313" s="288">
        <f t="shared" si="592"/>
        <v>0</v>
      </c>
      <c r="CT313" s="288">
        <f t="shared" si="592"/>
        <v>0</v>
      </c>
      <c r="CU313" s="288">
        <f t="shared" si="592"/>
        <v>0</v>
      </c>
      <c r="CV313" s="288">
        <f t="shared" si="592"/>
        <v>0</v>
      </c>
      <c r="CW313" s="288">
        <f t="shared" si="592"/>
        <v>0</v>
      </c>
      <c r="CX313" s="288">
        <f t="shared" si="592"/>
        <v>0</v>
      </c>
      <c r="CY313" s="288">
        <f t="shared" si="592"/>
        <v>0</v>
      </c>
      <c r="CZ313" s="288">
        <f t="shared" si="592"/>
        <v>0</v>
      </c>
      <c r="DA313" s="288">
        <f t="shared" si="592"/>
        <v>0</v>
      </c>
      <c r="DB313" s="288">
        <f t="shared" si="592"/>
        <v>0</v>
      </c>
      <c r="DC313" s="288">
        <f t="shared" si="592"/>
        <v>0</v>
      </c>
      <c r="DD313" s="288">
        <f t="shared" si="592"/>
        <v>0</v>
      </c>
      <c r="DE313" s="288">
        <f t="shared" si="592"/>
        <v>0</v>
      </c>
      <c r="DF313" s="288">
        <f t="shared" si="592"/>
        <v>0</v>
      </c>
      <c r="DG313" s="288">
        <f t="shared" si="592"/>
        <v>0</v>
      </c>
      <c r="DH313" s="288">
        <f t="shared" si="592"/>
        <v>0</v>
      </c>
      <c r="DI313" s="288">
        <f t="shared" si="592"/>
        <v>0</v>
      </c>
      <c r="DJ313" s="288">
        <f t="shared" si="592"/>
        <v>0</v>
      </c>
      <c r="DK313" s="288">
        <f t="shared" si="592"/>
        <v>0</v>
      </c>
      <c r="DL313" s="288">
        <f t="shared" si="592"/>
        <v>0</v>
      </c>
      <c r="DM313" s="288">
        <f t="shared" si="592"/>
        <v>0</v>
      </c>
      <c r="DN313" s="288">
        <f t="shared" si="592"/>
        <v>0</v>
      </c>
      <c r="DO313" s="288">
        <f t="shared" si="592"/>
        <v>0</v>
      </c>
      <c r="DP313" s="288">
        <f t="shared" si="592"/>
        <v>0</v>
      </c>
      <c r="DQ313" s="288">
        <f t="shared" si="592"/>
        <v>0</v>
      </c>
      <c r="DR313" s="288">
        <f t="shared" si="592"/>
        <v>0</v>
      </c>
      <c r="DS313" s="288">
        <f t="shared" si="592"/>
        <v>0</v>
      </c>
      <c r="DT313" s="279"/>
    </row>
    <row r="314" spans="2:124" x14ac:dyDescent="0.3">
      <c r="C314" s="279"/>
      <c r="D314" s="280" t="s">
        <v>119</v>
      </c>
      <c r="E314" s="280"/>
      <c r="F314" s="281" t="str">
        <f>F312</f>
        <v>INR Mn</v>
      </c>
      <c r="G314" s="282"/>
      <c r="H314" s="288">
        <f t="shared" ref="H314" si="593">H323</f>
        <v>0</v>
      </c>
      <c r="I314" s="288">
        <f t="shared" ref="I314:BT314" si="594">I323</f>
        <v>0</v>
      </c>
      <c r="J314" s="288">
        <f t="shared" si="594"/>
        <v>0</v>
      </c>
      <c r="K314" s="288">
        <f t="shared" si="594"/>
        <v>0</v>
      </c>
      <c r="L314" s="288">
        <f t="shared" si="594"/>
        <v>0</v>
      </c>
      <c r="M314" s="288">
        <f t="shared" si="594"/>
        <v>0</v>
      </c>
      <c r="N314" s="288">
        <f t="shared" si="594"/>
        <v>0</v>
      </c>
      <c r="O314" s="288">
        <f t="shared" si="594"/>
        <v>0</v>
      </c>
      <c r="P314" s="288">
        <f t="shared" si="594"/>
        <v>0</v>
      </c>
      <c r="Q314" s="288">
        <f t="shared" si="594"/>
        <v>-52.272306012234097</v>
      </c>
      <c r="R314" s="288">
        <f t="shared" si="594"/>
        <v>-53.471847469960544</v>
      </c>
      <c r="S314" s="288">
        <f t="shared" si="594"/>
        <v>-83.734135442477665</v>
      </c>
      <c r="T314" s="288">
        <f t="shared" si="594"/>
        <v>-84.556650375459299</v>
      </c>
      <c r="U314" s="288">
        <f t="shared" si="594"/>
        <v>-85.387244818803126</v>
      </c>
      <c r="V314" s="288">
        <f t="shared" si="594"/>
        <v>-86.225998137010748</v>
      </c>
      <c r="W314" s="288">
        <f t="shared" si="594"/>
        <v>-87.072990474176009</v>
      </c>
      <c r="X314" s="288">
        <f t="shared" si="594"/>
        <v>-87.928302761642996</v>
      </c>
      <c r="Y314" s="288">
        <f t="shared" si="594"/>
        <v>-88.79201672573906</v>
      </c>
      <c r="Z314" s="288">
        <f t="shared" si="594"/>
        <v>-89.664214895583967</v>
      </c>
      <c r="AA314" s="288">
        <f t="shared" si="594"/>
        <v>-90.544980610975557</v>
      </c>
      <c r="AB314" s="288">
        <f t="shared" si="594"/>
        <v>-94.213478767630406</v>
      </c>
      <c r="AC314" s="288">
        <f t="shared" si="594"/>
        <v>-95.028725039293747</v>
      </c>
      <c r="AD314" s="288">
        <f t="shared" si="594"/>
        <v>-95.851025784394977</v>
      </c>
      <c r="AE314" s="288">
        <f t="shared" si="594"/>
        <v>-96.680442046568729</v>
      </c>
      <c r="AF314" s="288">
        <f t="shared" si="594"/>
        <v>-97.517035397671151</v>
      </c>
      <c r="AG314" s="288">
        <f t="shared" si="594"/>
        <v>-98.360867942350808</v>
      </c>
      <c r="AH314" s="288">
        <f t="shared" si="594"/>
        <v>-99.21200232265906</v>
      </c>
      <c r="AI314" s="288">
        <f t="shared" si="594"/>
        <v>-100.07050172270024</v>
      </c>
      <c r="AJ314" s="288">
        <f t="shared" si="594"/>
        <v>-100.93642987332214</v>
      </c>
      <c r="AK314" s="288">
        <f t="shared" si="594"/>
        <v>-101.80985105684714</v>
      </c>
      <c r="AL314" s="288">
        <f t="shared" si="594"/>
        <v>-102.69083011184421</v>
      </c>
      <c r="AM314" s="288">
        <f t="shared" si="594"/>
        <v>-103.57943243794216</v>
      </c>
      <c r="AN314" s="288">
        <f t="shared" si="594"/>
        <v>-104.47572400068455</v>
      </c>
      <c r="AO314" s="288">
        <f t="shared" si="594"/>
        <v>-105.3797713364268</v>
      </c>
      <c r="AP314" s="288">
        <f t="shared" si="594"/>
        <v>-106.29164155727541</v>
      </c>
      <c r="AQ314" s="288">
        <f t="shared" si="594"/>
        <v>-107.21140235607012</v>
      </c>
      <c r="AR314" s="288">
        <f t="shared" si="594"/>
        <v>-108.13912201140901</v>
      </c>
      <c r="AS314" s="288">
        <f t="shared" si="594"/>
        <v>-109.07486939271719</v>
      </c>
      <c r="AT314" s="288">
        <f t="shared" si="594"/>
        <v>-110.01871396535952</v>
      </c>
      <c r="AU314" s="288">
        <f t="shared" si="594"/>
        <v>-110.97072579579699</v>
      </c>
      <c r="AV314" s="288">
        <f t="shared" si="594"/>
        <v>-111.93097555678852</v>
      </c>
      <c r="AW314" s="288">
        <f t="shared" si="594"/>
        <v>-112.89953453263713</v>
      </c>
      <c r="AX314" s="288">
        <f t="shared" si="594"/>
        <v>-113.87647462448184</v>
      </c>
      <c r="AY314" s="288">
        <f t="shared" si="594"/>
        <v>-114.8618683556352</v>
      </c>
      <c r="AZ314" s="288">
        <f t="shared" si="594"/>
        <v>-115.85578887696711</v>
      </c>
      <c r="BA314" s="288">
        <f t="shared" si="594"/>
        <v>-116.85830997233519</v>
      </c>
      <c r="BB314" s="288">
        <f t="shared" si="594"/>
        <v>-117.86950606406208</v>
      </c>
      <c r="BC314" s="288">
        <f t="shared" si="594"/>
        <v>-118.88945221846036</v>
      </c>
      <c r="BD314" s="288">
        <f t="shared" si="594"/>
        <v>-119.9182241514048</v>
      </c>
      <c r="BE314" s="288">
        <f t="shared" si="594"/>
        <v>-120.95589823395346</v>
      </c>
      <c r="BF314" s="288">
        <f t="shared" si="594"/>
        <v>-122.00255149801696</v>
      </c>
      <c r="BG314" s="288">
        <f t="shared" si="594"/>
        <v>-123.05826164207699</v>
      </c>
      <c r="BH314" s="288">
        <f t="shared" si="594"/>
        <v>-124.12310703695425</v>
      </c>
      <c r="BI314" s="288">
        <f t="shared" si="594"/>
        <v>-125.19716673162621</v>
      </c>
      <c r="BJ314" s="288">
        <f t="shared" si="594"/>
        <v>-126.2805204590956</v>
      </c>
      <c r="BK314" s="288">
        <f t="shared" si="594"/>
        <v>-127.37324864230918</v>
      </c>
      <c r="BL314" s="288">
        <f t="shared" si="594"/>
        <v>-128.47543240012797</v>
      </c>
      <c r="BM314" s="288">
        <f t="shared" si="594"/>
        <v>-129.58715355334925</v>
      </c>
      <c r="BN314" s="288">
        <f t="shared" si="594"/>
        <v>-130.70849463078042</v>
      </c>
      <c r="BO314" s="288">
        <f t="shared" si="594"/>
        <v>-131.83953887536552</v>
      </c>
      <c r="BP314" s="288">
        <f t="shared" si="594"/>
        <v>-132.98037025036496</v>
      </c>
      <c r="BQ314" s="288">
        <f t="shared" si="594"/>
        <v>-134.13107344558827</v>
      </c>
      <c r="BR314" s="288">
        <f t="shared" si="594"/>
        <v>-135.29173388368136</v>
      </c>
      <c r="BS314" s="288">
        <f t="shared" si="594"/>
        <v>-136.46243772646781</v>
      </c>
      <c r="BT314" s="288">
        <f t="shared" si="594"/>
        <v>-137.64327188134473</v>
      </c>
      <c r="BU314" s="288">
        <f t="shared" ref="BU314:DS314" si="595">BU323</f>
        <v>-138.83432400773498</v>
      </c>
      <c r="BV314" s="288">
        <f t="shared" si="595"/>
        <v>-140.03568252359406</v>
      </c>
      <c r="BW314" s="288">
        <f t="shared" si="595"/>
        <v>-141.24743661197422</v>
      </c>
      <c r="BX314" s="288">
        <f t="shared" si="595"/>
        <v>-142.46967622764458</v>
      </c>
      <c r="BY314" s="288">
        <f t="shared" si="595"/>
        <v>0</v>
      </c>
      <c r="BZ314" s="288">
        <f t="shared" si="595"/>
        <v>0</v>
      </c>
      <c r="CA314" s="288">
        <f t="shared" si="595"/>
        <v>0</v>
      </c>
      <c r="CB314" s="288">
        <f t="shared" si="595"/>
        <v>0</v>
      </c>
      <c r="CC314" s="288">
        <f t="shared" si="595"/>
        <v>0</v>
      </c>
      <c r="CD314" s="288">
        <f t="shared" si="595"/>
        <v>0</v>
      </c>
      <c r="CE314" s="288">
        <f t="shared" si="595"/>
        <v>0</v>
      </c>
      <c r="CF314" s="288">
        <f t="shared" si="595"/>
        <v>0</v>
      </c>
      <c r="CG314" s="288">
        <f t="shared" si="595"/>
        <v>0</v>
      </c>
      <c r="CH314" s="288">
        <f t="shared" si="595"/>
        <v>0</v>
      </c>
      <c r="CI314" s="288">
        <f t="shared" si="595"/>
        <v>0</v>
      </c>
      <c r="CJ314" s="288">
        <f t="shared" si="595"/>
        <v>0</v>
      </c>
      <c r="CK314" s="288">
        <f t="shared" si="595"/>
        <v>0</v>
      </c>
      <c r="CL314" s="288">
        <f t="shared" si="595"/>
        <v>0</v>
      </c>
      <c r="CM314" s="288">
        <f t="shared" si="595"/>
        <v>0</v>
      </c>
      <c r="CN314" s="288">
        <f t="shared" si="595"/>
        <v>0</v>
      </c>
      <c r="CO314" s="288">
        <f t="shared" si="595"/>
        <v>0</v>
      </c>
      <c r="CP314" s="288">
        <f t="shared" si="595"/>
        <v>0</v>
      </c>
      <c r="CQ314" s="288">
        <f t="shared" si="595"/>
        <v>0</v>
      </c>
      <c r="CR314" s="288">
        <f t="shared" si="595"/>
        <v>0</v>
      </c>
      <c r="CS314" s="288">
        <f t="shared" si="595"/>
        <v>0</v>
      </c>
      <c r="CT314" s="288">
        <f t="shared" si="595"/>
        <v>0</v>
      </c>
      <c r="CU314" s="288">
        <f t="shared" si="595"/>
        <v>0</v>
      </c>
      <c r="CV314" s="288">
        <f t="shared" si="595"/>
        <v>0</v>
      </c>
      <c r="CW314" s="288">
        <f t="shared" si="595"/>
        <v>0</v>
      </c>
      <c r="CX314" s="288">
        <f t="shared" si="595"/>
        <v>0</v>
      </c>
      <c r="CY314" s="288">
        <f t="shared" si="595"/>
        <v>0</v>
      </c>
      <c r="CZ314" s="288">
        <f t="shared" si="595"/>
        <v>0</v>
      </c>
      <c r="DA314" s="288">
        <f t="shared" si="595"/>
        <v>0</v>
      </c>
      <c r="DB314" s="288">
        <f t="shared" si="595"/>
        <v>0</v>
      </c>
      <c r="DC314" s="288">
        <f t="shared" si="595"/>
        <v>0</v>
      </c>
      <c r="DD314" s="288">
        <f t="shared" si="595"/>
        <v>0</v>
      </c>
      <c r="DE314" s="288">
        <f t="shared" si="595"/>
        <v>0</v>
      </c>
      <c r="DF314" s="288">
        <f t="shared" si="595"/>
        <v>0</v>
      </c>
      <c r="DG314" s="288">
        <f t="shared" si="595"/>
        <v>0</v>
      </c>
      <c r="DH314" s="288">
        <f t="shared" si="595"/>
        <v>0</v>
      </c>
      <c r="DI314" s="288">
        <f t="shared" si="595"/>
        <v>0</v>
      </c>
      <c r="DJ314" s="288">
        <f t="shared" si="595"/>
        <v>0</v>
      </c>
      <c r="DK314" s="288">
        <f t="shared" si="595"/>
        <v>0</v>
      </c>
      <c r="DL314" s="288">
        <f t="shared" si="595"/>
        <v>0</v>
      </c>
      <c r="DM314" s="288">
        <f t="shared" si="595"/>
        <v>0</v>
      </c>
      <c r="DN314" s="288">
        <f t="shared" si="595"/>
        <v>0</v>
      </c>
      <c r="DO314" s="288">
        <f t="shared" si="595"/>
        <v>0</v>
      </c>
      <c r="DP314" s="288">
        <f t="shared" si="595"/>
        <v>0</v>
      </c>
      <c r="DQ314" s="288">
        <f t="shared" si="595"/>
        <v>0</v>
      </c>
      <c r="DR314" s="288">
        <f t="shared" si="595"/>
        <v>0</v>
      </c>
      <c r="DS314" s="288">
        <f t="shared" si="595"/>
        <v>0</v>
      </c>
      <c r="DT314" s="279"/>
    </row>
    <row r="315" spans="2:124" ht="14.5" thickBot="1" x14ac:dyDescent="0.35">
      <c r="C315" s="279"/>
      <c r="D315" s="284" t="s">
        <v>113</v>
      </c>
      <c r="E315" s="284"/>
      <c r="F315" s="285" t="str">
        <f t="shared" ref="F315" si="596">F314</f>
        <v>INR Mn</v>
      </c>
      <c r="G315" s="285"/>
      <c r="H315" s="286">
        <f t="shared" ref="H315" si="597">SUM(H311:H314)</f>
        <v>0</v>
      </c>
      <c r="I315" s="286">
        <f t="shared" ref="I315:BT315" si="598">SUM(I311:I314)</f>
        <v>0</v>
      </c>
      <c r="J315" s="286">
        <f t="shared" si="598"/>
        <v>0</v>
      </c>
      <c r="K315" s="286">
        <f t="shared" si="598"/>
        <v>0</v>
      </c>
      <c r="L315" s="286">
        <f t="shared" si="598"/>
        <v>1367.1023884016688</v>
      </c>
      <c r="M315" s="286">
        <f t="shared" si="598"/>
        <v>6540.2120209163613</v>
      </c>
      <c r="N315" s="286">
        <f t="shared" si="598"/>
        <v>10608.820795257849</v>
      </c>
      <c r="O315" s="286">
        <f t="shared" si="598"/>
        <v>6608.8207952578487</v>
      </c>
      <c r="P315" s="286">
        <f t="shared" si="598"/>
        <v>6608.8207952578487</v>
      </c>
      <c r="Q315" s="286">
        <f t="shared" si="598"/>
        <v>6556.5484892456143</v>
      </c>
      <c r="R315" s="286">
        <f t="shared" si="598"/>
        <v>6503.076641775654</v>
      </c>
      <c r="S315" s="286">
        <f t="shared" si="598"/>
        <v>6419.3425063331761</v>
      </c>
      <c r="T315" s="286">
        <f t="shared" si="598"/>
        <v>6334.7858559577171</v>
      </c>
      <c r="U315" s="286">
        <f t="shared" si="598"/>
        <v>6249.398611138914</v>
      </c>
      <c r="V315" s="286">
        <f t="shared" si="598"/>
        <v>6163.1726130019033</v>
      </c>
      <c r="W315" s="286">
        <f t="shared" si="598"/>
        <v>6076.0996225277277</v>
      </c>
      <c r="X315" s="286">
        <f t="shared" si="598"/>
        <v>5988.1713197660847</v>
      </c>
      <c r="Y315" s="286">
        <f t="shared" si="598"/>
        <v>5899.3793030403458</v>
      </c>
      <c r="Z315" s="286">
        <f t="shared" si="598"/>
        <v>5809.7150881447615</v>
      </c>
      <c r="AA315" s="286">
        <f t="shared" si="598"/>
        <v>5719.170107533786</v>
      </c>
      <c r="AB315" s="286">
        <f t="shared" si="598"/>
        <v>5624.9566287661555</v>
      </c>
      <c r="AC315" s="286">
        <f t="shared" si="598"/>
        <v>5529.9279037268616</v>
      </c>
      <c r="AD315" s="286">
        <f t="shared" si="598"/>
        <v>5434.076877942467</v>
      </c>
      <c r="AE315" s="286">
        <f t="shared" si="598"/>
        <v>5337.3964358958983</v>
      </c>
      <c r="AF315" s="286">
        <f t="shared" si="598"/>
        <v>5239.8794004982274</v>
      </c>
      <c r="AG315" s="286">
        <f t="shared" si="598"/>
        <v>5141.5185325558768</v>
      </c>
      <c r="AH315" s="286">
        <f t="shared" si="598"/>
        <v>5042.3065302332179</v>
      </c>
      <c r="AI315" s="286">
        <f t="shared" si="598"/>
        <v>4942.2360285105178</v>
      </c>
      <c r="AJ315" s="286">
        <f t="shared" si="598"/>
        <v>4841.2995986371952</v>
      </c>
      <c r="AK315" s="286">
        <f t="shared" si="598"/>
        <v>4739.4897475803482</v>
      </c>
      <c r="AL315" s="286">
        <f t="shared" si="598"/>
        <v>4636.7989174685044</v>
      </c>
      <c r="AM315" s="286">
        <f t="shared" si="598"/>
        <v>4533.2194850305623</v>
      </c>
      <c r="AN315" s="286">
        <f t="shared" si="598"/>
        <v>4428.7437610298775</v>
      </c>
      <c r="AO315" s="286">
        <f t="shared" si="598"/>
        <v>4323.363989693451</v>
      </c>
      <c r="AP315" s="286">
        <f t="shared" si="598"/>
        <v>4217.0723481361756</v>
      </c>
      <c r="AQ315" s="286">
        <f t="shared" si="598"/>
        <v>4109.8609457801058</v>
      </c>
      <c r="AR315" s="286">
        <f t="shared" si="598"/>
        <v>4001.7218237686966</v>
      </c>
      <c r="AS315" s="286">
        <f t="shared" si="598"/>
        <v>3892.6469543759795</v>
      </c>
      <c r="AT315" s="286">
        <f t="shared" si="598"/>
        <v>3782.62824041062</v>
      </c>
      <c r="AU315" s="286">
        <f t="shared" si="598"/>
        <v>3671.657514614823</v>
      </c>
      <c r="AV315" s="286">
        <f t="shared" si="598"/>
        <v>3559.7265390580346</v>
      </c>
      <c r="AW315" s="286">
        <f t="shared" si="598"/>
        <v>3446.8270045253976</v>
      </c>
      <c r="AX315" s="286">
        <f t="shared" si="598"/>
        <v>3332.9505299009156</v>
      </c>
      <c r="AY315" s="286">
        <f t="shared" si="598"/>
        <v>3218.0886615452805</v>
      </c>
      <c r="AZ315" s="286">
        <f t="shared" si="598"/>
        <v>3102.2328726683136</v>
      </c>
      <c r="BA315" s="286">
        <f t="shared" si="598"/>
        <v>2985.3745626959785</v>
      </c>
      <c r="BB315" s="286">
        <f t="shared" si="598"/>
        <v>2867.5050566319164</v>
      </c>
      <c r="BC315" s="286">
        <f t="shared" si="598"/>
        <v>2748.6156044134559</v>
      </c>
      <c r="BD315" s="286">
        <f t="shared" si="598"/>
        <v>2628.697380262051</v>
      </c>
      <c r="BE315" s="286">
        <f t="shared" si="598"/>
        <v>2507.7414820280974</v>
      </c>
      <c r="BF315" s="286">
        <f t="shared" si="598"/>
        <v>2385.7389305300803</v>
      </c>
      <c r="BG315" s="286">
        <f t="shared" si="598"/>
        <v>2262.6806688880033</v>
      </c>
      <c r="BH315" s="286">
        <f t="shared" si="598"/>
        <v>2138.5575618510493</v>
      </c>
      <c r="BI315" s="286">
        <f t="shared" si="598"/>
        <v>2013.3603951194232</v>
      </c>
      <c r="BJ315" s="286">
        <f t="shared" si="598"/>
        <v>1887.0798746603275</v>
      </c>
      <c r="BK315" s="286">
        <f t="shared" si="598"/>
        <v>1759.7066260180184</v>
      </c>
      <c r="BL315" s="286">
        <f t="shared" si="598"/>
        <v>1631.2311936178903</v>
      </c>
      <c r="BM315" s="286">
        <f t="shared" si="598"/>
        <v>1501.6440400645411</v>
      </c>
      <c r="BN315" s="286">
        <f t="shared" si="598"/>
        <v>1370.9355454337606</v>
      </c>
      <c r="BO315" s="286">
        <f t="shared" si="598"/>
        <v>1239.0960065583949</v>
      </c>
      <c r="BP315" s="286">
        <f t="shared" si="598"/>
        <v>1106.1156363080299</v>
      </c>
      <c r="BQ315" s="286">
        <f t="shared" si="598"/>
        <v>971.98456286244163</v>
      </c>
      <c r="BR315" s="286">
        <f t="shared" si="598"/>
        <v>836.6928289787603</v>
      </c>
      <c r="BS315" s="286">
        <f t="shared" si="598"/>
        <v>700.23039125229252</v>
      </c>
      <c r="BT315" s="286">
        <f t="shared" si="598"/>
        <v>562.58711937094779</v>
      </c>
      <c r="BU315" s="286">
        <f t="shared" ref="BU315:DS315" si="599">SUM(BU311:BU314)</f>
        <v>423.75279536321284</v>
      </c>
      <c r="BV315" s="286">
        <f t="shared" si="599"/>
        <v>283.71711283961878</v>
      </c>
      <c r="BW315" s="286">
        <f t="shared" si="599"/>
        <v>142.46967622764456</v>
      </c>
      <c r="BX315" s="286">
        <f t="shared" si="599"/>
        <v>0</v>
      </c>
      <c r="BY315" s="286">
        <f t="shared" si="599"/>
        <v>0</v>
      </c>
      <c r="BZ315" s="286">
        <f t="shared" si="599"/>
        <v>0</v>
      </c>
      <c r="CA315" s="286">
        <f t="shared" si="599"/>
        <v>0</v>
      </c>
      <c r="CB315" s="286">
        <f t="shared" si="599"/>
        <v>0</v>
      </c>
      <c r="CC315" s="286">
        <f t="shared" si="599"/>
        <v>0</v>
      </c>
      <c r="CD315" s="286">
        <f t="shared" si="599"/>
        <v>0</v>
      </c>
      <c r="CE315" s="286">
        <f t="shared" si="599"/>
        <v>0</v>
      </c>
      <c r="CF315" s="286">
        <f t="shared" si="599"/>
        <v>0</v>
      </c>
      <c r="CG315" s="286">
        <f t="shared" si="599"/>
        <v>0</v>
      </c>
      <c r="CH315" s="286">
        <f t="shared" si="599"/>
        <v>0</v>
      </c>
      <c r="CI315" s="286">
        <f t="shared" si="599"/>
        <v>0</v>
      </c>
      <c r="CJ315" s="286">
        <f t="shared" si="599"/>
        <v>0</v>
      </c>
      <c r="CK315" s="286">
        <f t="shared" si="599"/>
        <v>0</v>
      </c>
      <c r="CL315" s="286">
        <f t="shared" si="599"/>
        <v>0</v>
      </c>
      <c r="CM315" s="286">
        <f t="shared" si="599"/>
        <v>0</v>
      </c>
      <c r="CN315" s="286">
        <f t="shared" si="599"/>
        <v>0</v>
      </c>
      <c r="CO315" s="286">
        <f t="shared" si="599"/>
        <v>0</v>
      </c>
      <c r="CP315" s="286">
        <f t="shared" si="599"/>
        <v>0</v>
      </c>
      <c r="CQ315" s="286">
        <f t="shared" si="599"/>
        <v>0</v>
      </c>
      <c r="CR315" s="286">
        <f t="shared" si="599"/>
        <v>0</v>
      </c>
      <c r="CS315" s="286">
        <f t="shared" si="599"/>
        <v>0</v>
      </c>
      <c r="CT315" s="286">
        <f t="shared" si="599"/>
        <v>0</v>
      </c>
      <c r="CU315" s="286">
        <f t="shared" si="599"/>
        <v>0</v>
      </c>
      <c r="CV315" s="286">
        <f t="shared" si="599"/>
        <v>0</v>
      </c>
      <c r="CW315" s="286">
        <f t="shared" si="599"/>
        <v>0</v>
      </c>
      <c r="CX315" s="286">
        <f t="shared" si="599"/>
        <v>0</v>
      </c>
      <c r="CY315" s="286">
        <f t="shared" si="599"/>
        <v>0</v>
      </c>
      <c r="CZ315" s="286">
        <f t="shared" si="599"/>
        <v>0</v>
      </c>
      <c r="DA315" s="286">
        <f t="shared" si="599"/>
        <v>0</v>
      </c>
      <c r="DB315" s="286">
        <f t="shared" si="599"/>
        <v>0</v>
      </c>
      <c r="DC315" s="286">
        <f t="shared" si="599"/>
        <v>0</v>
      </c>
      <c r="DD315" s="286">
        <f t="shared" si="599"/>
        <v>0</v>
      </c>
      <c r="DE315" s="286">
        <f t="shared" si="599"/>
        <v>0</v>
      </c>
      <c r="DF315" s="286">
        <f t="shared" si="599"/>
        <v>0</v>
      </c>
      <c r="DG315" s="286">
        <f t="shared" si="599"/>
        <v>0</v>
      </c>
      <c r="DH315" s="286">
        <f t="shared" si="599"/>
        <v>0</v>
      </c>
      <c r="DI315" s="286">
        <f t="shared" si="599"/>
        <v>0</v>
      </c>
      <c r="DJ315" s="286">
        <f t="shared" si="599"/>
        <v>0</v>
      </c>
      <c r="DK315" s="286">
        <f t="shared" si="599"/>
        <v>0</v>
      </c>
      <c r="DL315" s="286">
        <f t="shared" si="599"/>
        <v>0</v>
      </c>
      <c r="DM315" s="286">
        <f t="shared" si="599"/>
        <v>0</v>
      </c>
      <c r="DN315" s="286">
        <f t="shared" si="599"/>
        <v>0</v>
      </c>
      <c r="DO315" s="286">
        <f t="shared" si="599"/>
        <v>0</v>
      </c>
      <c r="DP315" s="286">
        <f t="shared" si="599"/>
        <v>0</v>
      </c>
      <c r="DQ315" s="286">
        <f t="shared" si="599"/>
        <v>0</v>
      </c>
      <c r="DR315" s="286">
        <f t="shared" si="599"/>
        <v>0</v>
      </c>
      <c r="DS315" s="286">
        <f t="shared" si="599"/>
        <v>0</v>
      </c>
      <c r="DT315" s="279"/>
    </row>
    <row r="316" spans="2:124" ht="14.5" thickTop="1" x14ac:dyDescent="0.3">
      <c r="C316" s="279"/>
      <c r="D316" s="280"/>
      <c r="E316" s="280"/>
      <c r="F316" s="281"/>
      <c r="G316" s="281"/>
      <c r="H316" s="279"/>
      <c r="I316" s="279"/>
      <c r="J316" s="279"/>
      <c r="K316" s="279"/>
      <c r="L316" s="279"/>
      <c r="M316" s="279"/>
      <c r="N316" s="279"/>
      <c r="O316" s="279"/>
      <c r="P316" s="279"/>
      <c r="Q316" s="279"/>
      <c r="R316" s="279"/>
      <c r="S316" s="279"/>
      <c r="T316" s="279"/>
      <c r="U316" s="279"/>
      <c r="V316" s="279"/>
      <c r="W316" s="279"/>
      <c r="X316" s="279"/>
      <c r="Y316" s="279"/>
      <c r="Z316" s="279"/>
      <c r="AA316" s="279"/>
      <c r="AB316" s="279"/>
      <c r="AC316" s="279"/>
      <c r="AD316" s="279"/>
      <c r="AE316" s="279"/>
      <c r="AF316" s="279"/>
      <c r="AG316" s="279"/>
      <c r="AH316" s="279"/>
      <c r="AI316" s="279"/>
      <c r="AJ316" s="279"/>
      <c r="AK316" s="279"/>
      <c r="AL316" s="279"/>
      <c r="AM316" s="279"/>
      <c r="AN316" s="279"/>
      <c r="AO316" s="279"/>
      <c r="AP316" s="279"/>
      <c r="AQ316" s="279"/>
      <c r="AR316" s="279"/>
      <c r="AS316" s="279"/>
      <c r="AT316" s="279"/>
      <c r="AU316" s="279"/>
      <c r="AV316" s="279"/>
      <c r="AW316" s="279"/>
      <c r="AX316" s="279"/>
      <c r="AY316" s="279"/>
      <c r="AZ316" s="279"/>
      <c r="BA316" s="279"/>
      <c r="BB316" s="279"/>
      <c r="BC316" s="279"/>
      <c r="BD316" s="279"/>
      <c r="BE316" s="279"/>
      <c r="BF316" s="279"/>
      <c r="BG316" s="279"/>
      <c r="BH316" s="279"/>
      <c r="BI316" s="279"/>
      <c r="BJ316" s="279"/>
      <c r="BK316" s="279"/>
      <c r="BL316" s="279"/>
      <c r="BM316" s="279"/>
      <c r="BN316" s="279"/>
      <c r="BO316" s="279"/>
      <c r="BP316" s="279"/>
      <c r="BQ316" s="279"/>
      <c r="BR316" s="279"/>
      <c r="BS316" s="279"/>
      <c r="BT316" s="279"/>
      <c r="BU316" s="279"/>
      <c r="BV316" s="279"/>
      <c r="BW316" s="279"/>
      <c r="BX316" s="279"/>
      <c r="BY316" s="279"/>
      <c r="BZ316" s="279"/>
      <c r="CA316" s="279"/>
      <c r="CB316" s="279"/>
      <c r="CC316" s="279"/>
      <c r="CD316" s="279"/>
      <c r="CE316" s="279"/>
      <c r="CF316" s="279"/>
      <c r="CG316" s="279"/>
      <c r="CH316" s="279"/>
      <c r="CI316" s="279"/>
      <c r="CJ316" s="279"/>
      <c r="CK316" s="279"/>
      <c r="CL316" s="279"/>
      <c r="CM316" s="279"/>
      <c r="CN316" s="279"/>
      <c r="CO316" s="279"/>
      <c r="CP316" s="279"/>
      <c r="CQ316" s="279"/>
      <c r="CR316" s="279"/>
      <c r="CS316" s="279"/>
      <c r="CT316" s="279"/>
      <c r="CU316" s="279"/>
      <c r="CV316" s="279"/>
      <c r="CW316" s="279"/>
      <c r="CX316" s="279"/>
      <c r="CY316" s="279"/>
      <c r="CZ316" s="279"/>
      <c r="DA316" s="279"/>
      <c r="DB316" s="279"/>
      <c r="DC316" s="279"/>
      <c r="DD316" s="279"/>
      <c r="DE316" s="279"/>
      <c r="DF316" s="279"/>
      <c r="DG316" s="279"/>
      <c r="DH316" s="279"/>
      <c r="DI316" s="279"/>
      <c r="DJ316" s="279"/>
      <c r="DK316" s="279"/>
      <c r="DL316" s="279"/>
      <c r="DM316" s="279"/>
      <c r="DN316" s="279"/>
      <c r="DO316" s="279"/>
      <c r="DP316" s="279"/>
      <c r="DQ316" s="279"/>
      <c r="DR316" s="279"/>
      <c r="DS316" s="279"/>
      <c r="DT316" s="279"/>
    </row>
    <row r="317" spans="2:124" x14ac:dyDescent="0.3">
      <c r="C317" s="279"/>
      <c r="D317" s="280" t="s">
        <v>121</v>
      </c>
      <c r="E317" s="293">
        <f>(1+Inputs!$I$31)^(1/4)-1</f>
        <v>2.294793456109856E-2</v>
      </c>
      <c r="F317" s="281" t="str">
        <f>F315</f>
        <v>INR Mn</v>
      </c>
      <c r="G317" s="281"/>
      <c r="H317" s="288">
        <f>'Revenue&amp;exepenses'!H$375</f>
        <v>0</v>
      </c>
      <c r="I317" s="288">
        <f>'Revenue&amp;exepenses'!I$375</f>
        <v>0</v>
      </c>
      <c r="J317" s="288">
        <f>'Revenue&amp;exepenses'!J$375</f>
        <v>0</v>
      </c>
      <c r="K317" s="288">
        <f>'Revenue&amp;exepenses'!K$375</f>
        <v>0</v>
      </c>
      <c r="L317" s="288">
        <f>'Revenue&amp;exepenses'!L$375</f>
        <v>31.372176147363042</v>
      </c>
      <c r="M317" s="288">
        <f>'Revenue&amp;exepenses'!M$375</f>
        <v>150.08435747169884</v>
      </c>
      <c r="N317" s="288">
        <f>'Revenue&amp;exepenses'!N$375</f>
        <v>243.45052537999868</v>
      </c>
      <c r="O317" s="288">
        <f>'Revenue&amp;exepenses'!O$375</f>
        <v>0</v>
      </c>
      <c r="P317" s="288">
        <f>'Revenue&amp;exepenses'!P$375</f>
        <v>0</v>
      </c>
      <c r="Q317" s="288">
        <f>'Revenue&amp;exepenses'!Q$375</f>
        <v>0</v>
      </c>
      <c r="R317" s="288">
        <f>'Revenue&amp;exepenses'!R$375</f>
        <v>0</v>
      </c>
      <c r="S317" s="288">
        <f>'Revenue&amp;exepenses'!S$375</f>
        <v>0</v>
      </c>
      <c r="T317" s="288">
        <f>'Revenue&amp;exepenses'!T$375</f>
        <v>0</v>
      </c>
      <c r="U317" s="288">
        <f>'Revenue&amp;exepenses'!U$375</f>
        <v>0</v>
      </c>
      <c r="V317" s="288">
        <f>'Revenue&amp;exepenses'!V$375</f>
        <v>0</v>
      </c>
      <c r="W317" s="288">
        <f>'Revenue&amp;exepenses'!W$375</f>
        <v>0</v>
      </c>
      <c r="X317" s="288">
        <f>'Revenue&amp;exepenses'!X$375</f>
        <v>0</v>
      </c>
      <c r="Y317" s="288">
        <f>'Revenue&amp;exepenses'!Y$375</f>
        <v>0</v>
      </c>
      <c r="Z317" s="288">
        <f>'Revenue&amp;exepenses'!Z$375</f>
        <v>0</v>
      </c>
      <c r="AA317" s="288">
        <f>'Revenue&amp;exepenses'!AA$375</f>
        <v>0</v>
      </c>
      <c r="AB317" s="288">
        <f>'Revenue&amp;exepenses'!AB$375</f>
        <v>0</v>
      </c>
      <c r="AC317" s="288">
        <f>'Revenue&amp;exepenses'!AC$375</f>
        <v>0</v>
      </c>
      <c r="AD317" s="288">
        <f>'Revenue&amp;exepenses'!AD$375</f>
        <v>0</v>
      </c>
      <c r="AE317" s="288">
        <f>'Revenue&amp;exepenses'!AE$375</f>
        <v>0</v>
      </c>
      <c r="AF317" s="288">
        <f>'Revenue&amp;exepenses'!AF$375</f>
        <v>0</v>
      </c>
      <c r="AG317" s="288">
        <f>'Revenue&amp;exepenses'!AG$375</f>
        <v>0</v>
      </c>
      <c r="AH317" s="288">
        <f>'Revenue&amp;exepenses'!AH$375</f>
        <v>0</v>
      </c>
      <c r="AI317" s="288">
        <f>'Revenue&amp;exepenses'!AI$375</f>
        <v>0</v>
      </c>
      <c r="AJ317" s="288">
        <f>'Revenue&amp;exepenses'!AJ$375</f>
        <v>0</v>
      </c>
      <c r="AK317" s="288">
        <f>'Revenue&amp;exepenses'!AK$375</f>
        <v>0</v>
      </c>
      <c r="AL317" s="288">
        <f>'Revenue&amp;exepenses'!AL$375</f>
        <v>0</v>
      </c>
      <c r="AM317" s="288">
        <f>'Revenue&amp;exepenses'!AM$375</f>
        <v>0</v>
      </c>
      <c r="AN317" s="288">
        <f>'Revenue&amp;exepenses'!AN$375</f>
        <v>0</v>
      </c>
      <c r="AO317" s="288">
        <f>'Revenue&amp;exepenses'!AO$375</f>
        <v>0</v>
      </c>
      <c r="AP317" s="288">
        <f>'Revenue&amp;exepenses'!AP$375</f>
        <v>0</v>
      </c>
      <c r="AQ317" s="288">
        <f>'Revenue&amp;exepenses'!AQ$375</f>
        <v>0</v>
      </c>
      <c r="AR317" s="288">
        <f>'Revenue&amp;exepenses'!AR$375</f>
        <v>0</v>
      </c>
      <c r="AS317" s="288">
        <f>'Revenue&amp;exepenses'!AS$375</f>
        <v>0</v>
      </c>
      <c r="AT317" s="288">
        <f>'Revenue&amp;exepenses'!AT$375</f>
        <v>0</v>
      </c>
      <c r="AU317" s="288">
        <f>'Revenue&amp;exepenses'!AU$375</f>
        <v>0</v>
      </c>
      <c r="AV317" s="288">
        <f>'Revenue&amp;exepenses'!AV$375</f>
        <v>0</v>
      </c>
      <c r="AW317" s="288">
        <f>'Revenue&amp;exepenses'!AW$375</f>
        <v>0</v>
      </c>
      <c r="AX317" s="288">
        <f>'Revenue&amp;exepenses'!AX$375</f>
        <v>0</v>
      </c>
      <c r="AY317" s="288">
        <f>'Revenue&amp;exepenses'!AY$375</f>
        <v>0</v>
      </c>
      <c r="AZ317" s="288">
        <f>'Revenue&amp;exepenses'!AZ$375</f>
        <v>0</v>
      </c>
      <c r="BA317" s="288">
        <f>'Revenue&amp;exepenses'!BA$375</f>
        <v>0</v>
      </c>
      <c r="BB317" s="288">
        <f>'Revenue&amp;exepenses'!BB$375</f>
        <v>0</v>
      </c>
      <c r="BC317" s="288">
        <f>'Revenue&amp;exepenses'!BC$375</f>
        <v>0</v>
      </c>
      <c r="BD317" s="288">
        <f>'Revenue&amp;exepenses'!BD$375</f>
        <v>0</v>
      </c>
      <c r="BE317" s="288">
        <f>'Revenue&amp;exepenses'!BE$375</f>
        <v>0</v>
      </c>
      <c r="BF317" s="288">
        <f>'Revenue&amp;exepenses'!BF$375</f>
        <v>0</v>
      </c>
      <c r="BG317" s="288">
        <f>'Revenue&amp;exepenses'!BG$375</f>
        <v>0</v>
      </c>
      <c r="BH317" s="288">
        <f>'Revenue&amp;exepenses'!BH$375</f>
        <v>0</v>
      </c>
      <c r="BI317" s="288">
        <f>'Revenue&amp;exepenses'!BI$375</f>
        <v>0</v>
      </c>
      <c r="BJ317" s="288">
        <f>'Revenue&amp;exepenses'!BJ$375</f>
        <v>0</v>
      </c>
      <c r="BK317" s="288">
        <f>'Revenue&amp;exepenses'!BK$375</f>
        <v>0</v>
      </c>
      <c r="BL317" s="288">
        <f>'Revenue&amp;exepenses'!BL$375</f>
        <v>0</v>
      </c>
      <c r="BM317" s="288">
        <f>'Revenue&amp;exepenses'!BM$375</f>
        <v>0</v>
      </c>
      <c r="BN317" s="288">
        <f>'Revenue&amp;exepenses'!BN$375</f>
        <v>0</v>
      </c>
      <c r="BO317" s="288">
        <f>'Revenue&amp;exepenses'!BO$375</f>
        <v>0</v>
      </c>
      <c r="BP317" s="288">
        <f>'Revenue&amp;exepenses'!BP$375</f>
        <v>0</v>
      </c>
      <c r="BQ317" s="288">
        <f>'Revenue&amp;exepenses'!BQ$375</f>
        <v>0</v>
      </c>
      <c r="BR317" s="288">
        <f>'Revenue&amp;exepenses'!BR$375</f>
        <v>0</v>
      </c>
      <c r="BS317" s="288">
        <f>'Revenue&amp;exepenses'!BS$375</f>
        <v>0</v>
      </c>
      <c r="BT317" s="288">
        <f>'Revenue&amp;exepenses'!BT$375</f>
        <v>0</v>
      </c>
      <c r="BU317" s="288">
        <f>'Revenue&amp;exepenses'!BU$375</f>
        <v>0</v>
      </c>
      <c r="BV317" s="288">
        <f>'Revenue&amp;exepenses'!BV$375</f>
        <v>0</v>
      </c>
      <c r="BW317" s="288">
        <f>'Revenue&amp;exepenses'!BW$375</f>
        <v>0</v>
      </c>
      <c r="BX317" s="288">
        <f>'Revenue&amp;exepenses'!BX$375</f>
        <v>0</v>
      </c>
      <c r="BY317" s="288">
        <f>'Revenue&amp;exepenses'!BY$375</f>
        <v>0</v>
      </c>
      <c r="BZ317" s="288">
        <f>'Revenue&amp;exepenses'!BZ$375</f>
        <v>0</v>
      </c>
      <c r="CA317" s="288">
        <f>'Revenue&amp;exepenses'!CA$375</f>
        <v>0</v>
      </c>
      <c r="CB317" s="288">
        <f>'Revenue&amp;exepenses'!CB$375</f>
        <v>0</v>
      </c>
      <c r="CC317" s="288">
        <f>'Revenue&amp;exepenses'!CC$375</f>
        <v>0</v>
      </c>
      <c r="CD317" s="288">
        <f>'Revenue&amp;exepenses'!CD$375</f>
        <v>0</v>
      </c>
      <c r="CE317" s="288">
        <f>'Revenue&amp;exepenses'!CE$375</f>
        <v>0</v>
      </c>
      <c r="CF317" s="288">
        <f>'Revenue&amp;exepenses'!CF$375</f>
        <v>0</v>
      </c>
      <c r="CG317" s="288">
        <f>'Revenue&amp;exepenses'!CG$375</f>
        <v>0</v>
      </c>
      <c r="CH317" s="288">
        <f>'Revenue&amp;exepenses'!CH$375</f>
        <v>0</v>
      </c>
      <c r="CI317" s="288">
        <f>'Revenue&amp;exepenses'!CI$375</f>
        <v>0</v>
      </c>
      <c r="CJ317" s="288">
        <f>'Revenue&amp;exepenses'!CJ$375</f>
        <v>0</v>
      </c>
      <c r="CK317" s="288">
        <f>'Revenue&amp;exepenses'!CK$375</f>
        <v>0</v>
      </c>
      <c r="CL317" s="288">
        <f>'Revenue&amp;exepenses'!CL$375</f>
        <v>0</v>
      </c>
      <c r="CM317" s="288">
        <f>'Revenue&amp;exepenses'!CM$375</f>
        <v>0</v>
      </c>
      <c r="CN317" s="288">
        <f>'Revenue&amp;exepenses'!CN$375</f>
        <v>0</v>
      </c>
      <c r="CO317" s="288">
        <f>'Revenue&amp;exepenses'!CO$375</f>
        <v>0</v>
      </c>
      <c r="CP317" s="288">
        <f>'Revenue&amp;exepenses'!CP$375</f>
        <v>0</v>
      </c>
      <c r="CQ317" s="288">
        <f>'Revenue&amp;exepenses'!CQ$375</f>
        <v>0</v>
      </c>
      <c r="CR317" s="288">
        <f>'Revenue&amp;exepenses'!CR$375</f>
        <v>0</v>
      </c>
      <c r="CS317" s="288">
        <f>'Revenue&amp;exepenses'!CS$375</f>
        <v>0</v>
      </c>
      <c r="CT317" s="288">
        <f>'Revenue&amp;exepenses'!CT$375</f>
        <v>0</v>
      </c>
      <c r="CU317" s="288">
        <f>'Revenue&amp;exepenses'!CU$375</f>
        <v>0</v>
      </c>
      <c r="CV317" s="288">
        <f>'Revenue&amp;exepenses'!CV$375</f>
        <v>0</v>
      </c>
      <c r="CW317" s="288">
        <f>'Revenue&amp;exepenses'!CW$375</f>
        <v>0</v>
      </c>
      <c r="CX317" s="288">
        <f>'Revenue&amp;exepenses'!CX$375</f>
        <v>0</v>
      </c>
      <c r="CY317" s="288">
        <f>'Revenue&amp;exepenses'!CY$375</f>
        <v>0</v>
      </c>
      <c r="CZ317" s="288">
        <f>'Revenue&amp;exepenses'!CZ$375</f>
        <v>0</v>
      </c>
      <c r="DA317" s="288">
        <f>'Revenue&amp;exepenses'!DA$375</f>
        <v>0</v>
      </c>
      <c r="DB317" s="288">
        <f>'Revenue&amp;exepenses'!DB$375</f>
        <v>0</v>
      </c>
      <c r="DC317" s="288">
        <f>'Revenue&amp;exepenses'!DC$375</f>
        <v>0</v>
      </c>
      <c r="DD317" s="288">
        <f>'Revenue&amp;exepenses'!DD$375</f>
        <v>0</v>
      </c>
      <c r="DE317" s="288">
        <f>'Revenue&amp;exepenses'!DE$375</f>
        <v>0</v>
      </c>
      <c r="DF317" s="288">
        <f>'Revenue&amp;exepenses'!DF$375</f>
        <v>0</v>
      </c>
      <c r="DG317" s="288">
        <f>'Revenue&amp;exepenses'!DG$375</f>
        <v>0</v>
      </c>
      <c r="DH317" s="288">
        <f>'Revenue&amp;exepenses'!DH$375</f>
        <v>0</v>
      </c>
      <c r="DI317" s="288">
        <f>'Revenue&amp;exepenses'!DI$375</f>
        <v>0</v>
      </c>
      <c r="DJ317" s="288">
        <f>'Revenue&amp;exepenses'!DJ$375</f>
        <v>0</v>
      </c>
      <c r="DK317" s="288">
        <f>'Revenue&amp;exepenses'!DK$375</f>
        <v>0</v>
      </c>
      <c r="DL317" s="288">
        <f>'Revenue&amp;exepenses'!DL$375</f>
        <v>0</v>
      </c>
      <c r="DM317" s="288">
        <f>'Revenue&amp;exepenses'!DM$375</f>
        <v>0</v>
      </c>
      <c r="DN317" s="288">
        <f>'Revenue&amp;exepenses'!DN$375</f>
        <v>0</v>
      </c>
      <c r="DO317" s="288">
        <f>'Revenue&amp;exepenses'!DO$375</f>
        <v>0</v>
      </c>
      <c r="DP317" s="288">
        <f>'Revenue&amp;exepenses'!DP$375</f>
        <v>0</v>
      </c>
      <c r="DQ317" s="288">
        <f>'Revenue&amp;exepenses'!DQ$375</f>
        <v>0</v>
      </c>
      <c r="DR317" s="288">
        <f>'Revenue&amp;exepenses'!DR$375</f>
        <v>0</v>
      </c>
      <c r="DS317" s="288">
        <f>'Revenue&amp;exepenses'!DS$375</f>
        <v>0</v>
      </c>
      <c r="DT317" s="279"/>
    </row>
    <row r="318" spans="2:124" x14ac:dyDescent="0.3">
      <c r="C318" s="279"/>
      <c r="D318" s="280" t="s">
        <v>127</v>
      </c>
      <c r="E318" s="293"/>
      <c r="F318" s="281" t="s">
        <v>32</v>
      </c>
      <c r="G318" s="281"/>
      <c r="H318" s="294">
        <f>IF(Inputs!$I$33&gt;=H$2,(1+Inputs!$I$32)^(1/4)-1,(1+Inputs!$I$34)^(1/4)-1)</f>
        <v>2.294793456109856E-2</v>
      </c>
      <c r="I318" s="294">
        <f>IF(Inputs!$I$33&gt;=I$2,(1+Inputs!$I$32)^(1/4)-1,(1+Inputs!$I$34)^(1/4)-1)</f>
        <v>2.294793456109856E-2</v>
      </c>
      <c r="J318" s="294">
        <f>IF(Inputs!$I$33&gt;=J$2,(1+Inputs!$I$32)^(1/4)-1,(1+Inputs!$I$34)^(1/4)-1)</f>
        <v>2.294793456109856E-2</v>
      </c>
      <c r="K318" s="294">
        <f>IF(Inputs!$I$33&gt;=K$2,(1+Inputs!$I$32)^(1/4)-1,(1+Inputs!$I$34)^(1/4)-1)</f>
        <v>2.294793456109856E-2</v>
      </c>
      <c r="L318" s="294">
        <f>IF(Inputs!$I$33&gt;=L$2,(1+Inputs!$I$32)^(1/4)-1,(1+Inputs!$I$34)^(1/4)-1)</f>
        <v>2.294793456109856E-2</v>
      </c>
      <c r="M318" s="294">
        <f>IF(Inputs!$I$33&gt;=M$2,(1+Inputs!$I$32)^(1/4)-1,(1+Inputs!$I$34)^(1/4)-1)</f>
        <v>2.294793456109856E-2</v>
      </c>
      <c r="N318" s="294">
        <f>IF(Inputs!$I$33&gt;=N$2,(1+Inputs!$I$32)^(1/4)-1,(1+Inputs!$I$34)^(1/4)-1)</f>
        <v>2.294793456109856E-2</v>
      </c>
      <c r="O318" s="294">
        <f>IF(Inputs!$I$33&gt;=O$2,(1+Inputs!$I$32)^(1/4)-1,(1+Inputs!$I$34)^(1/4)-1)</f>
        <v>2.294793456109856E-2</v>
      </c>
      <c r="P318" s="294">
        <f>IF(Inputs!$I$33&gt;=P$2,(1+Inputs!$I$32)^(1/4)-1,(1+Inputs!$I$34)^(1/4)-1)</f>
        <v>2.294793456109856E-2</v>
      </c>
      <c r="Q318" s="294">
        <f>IF(Inputs!$I$33&gt;=Q$2,(1+Inputs!$I$32)^(1/4)-1,(1+Inputs!$I$34)^(1/4)-1)</f>
        <v>2.294793456109856E-2</v>
      </c>
      <c r="R318" s="294">
        <f>IF(Inputs!$I$33&gt;=R$2,(1+Inputs!$I$32)^(1/4)-1,(1+Inputs!$I$34)^(1/4)-1)</f>
        <v>2.294793456109856E-2</v>
      </c>
      <c r="S318" s="294">
        <f>IF(Inputs!$I$33&gt;=S$2,(1+Inputs!$I$32)^(1/4)-1,(1+Inputs!$I$34)^(1/4)-1)</f>
        <v>2.294793456109856E-2</v>
      </c>
      <c r="T318" s="294">
        <f>IF(Inputs!$I$33&gt;=T$2,(1+Inputs!$I$32)^(1/4)-1,(1+Inputs!$I$34)^(1/4)-1)</f>
        <v>2.294793456109856E-2</v>
      </c>
      <c r="U318" s="294">
        <f>IF(Inputs!$I$33&gt;=U$2,(1+Inputs!$I$32)^(1/4)-1,(1+Inputs!$I$34)^(1/4)-1)</f>
        <v>2.294793456109856E-2</v>
      </c>
      <c r="V318" s="294">
        <f>IF(Inputs!$I$33&gt;=V$2,(1+Inputs!$I$32)^(1/4)-1,(1+Inputs!$I$34)^(1/4)-1)</f>
        <v>2.294793456109856E-2</v>
      </c>
      <c r="W318" s="294">
        <f>IF(Inputs!$I$33&gt;=W$2,(1+Inputs!$I$32)^(1/4)-1,(1+Inputs!$I$34)^(1/4)-1)</f>
        <v>2.294793456109856E-2</v>
      </c>
      <c r="X318" s="294">
        <f>IF(Inputs!$I$33&gt;=X$2,(1+Inputs!$I$32)^(1/4)-1,(1+Inputs!$I$34)^(1/4)-1)</f>
        <v>2.294793456109856E-2</v>
      </c>
      <c r="Y318" s="294">
        <f>IF(Inputs!$I$33&gt;=Y$2,(1+Inputs!$I$32)^(1/4)-1,(1+Inputs!$I$34)^(1/4)-1)</f>
        <v>2.294793456109856E-2</v>
      </c>
      <c r="Z318" s="294">
        <f>IF(Inputs!$I$33&gt;=Z$2,(1+Inputs!$I$32)^(1/4)-1,(1+Inputs!$I$34)^(1/4)-1)</f>
        <v>2.294793456109856E-2</v>
      </c>
      <c r="AA318" s="294">
        <f>IF(Inputs!$I$33&gt;=AA$2,(1+Inputs!$I$32)^(1/4)-1,(1+Inputs!$I$34)^(1/4)-1)</f>
        <v>2.294793456109856E-2</v>
      </c>
      <c r="AB318" s="294">
        <f>IF(Inputs!$I$33&gt;=AB$2,(1+Inputs!$I$32)^(1/4)-1,(1+Inputs!$I$34)^(1/4)-1)</f>
        <v>2.1778180864641117E-2</v>
      </c>
      <c r="AC318" s="294">
        <f>IF(Inputs!$I$33&gt;=AC$2,(1+Inputs!$I$32)^(1/4)-1,(1+Inputs!$I$34)^(1/4)-1)</f>
        <v>2.1778180864641117E-2</v>
      </c>
      <c r="AD318" s="294">
        <f>IF(Inputs!$I$33&gt;=AD$2,(1+Inputs!$I$32)^(1/4)-1,(1+Inputs!$I$34)^(1/4)-1)</f>
        <v>2.1778180864641117E-2</v>
      </c>
      <c r="AE318" s="294">
        <f>IF(Inputs!$I$33&gt;=AE$2,(1+Inputs!$I$32)^(1/4)-1,(1+Inputs!$I$34)^(1/4)-1)</f>
        <v>2.1778180864641117E-2</v>
      </c>
      <c r="AF318" s="294">
        <f>IF(Inputs!$I$33&gt;=AF$2,(1+Inputs!$I$32)^(1/4)-1,(1+Inputs!$I$34)^(1/4)-1)</f>
        <v>2.1778180864641117E-2</v>
      </c>
      <c r="AG318" s="294">
        <f>IF(Inputs!$I$33&gt;=AG$2,(1+Inputs!$I$32)^(1/4)-1,(1+Inputs!$I$34)^(1/4)-1)</f>
        <v>2.1778180864641117E-2</v>
      </c>
      <c r="AH318" s="294">
        <f>IF(Inputs!$I$33&gt;=AH$2,(1+Inputs!$I$32)^(1/4)-1,(1+Inputs!$I$34)^(1/4)-1)</f>
        <v>2.1778180864641117E-2</v>
      </c>
      <c r="AI318" s="294">
        <f>IF(Inputs!$I$33&gt;=AI$2,(1+Inputs!$I$32)^(1/4)-1,(1+Inputs!$I$34)^(1/4)-1)</f>
        <v>2.1778180864641117E-2</v>
      </c>
      <c r="AJ318" s="294">
        <f>IF(Inputs!$I$33&gt;=AJ$2,(1+Inputs!$I$32)^(1/4)-1,(1+Inputs!$I$34)^(1/4)-1)</f>
        <v>2.1778180864641117E-2</v>
      </c>
      <c r="AK318" s="294">
        <f>IF(Inputs!$I$33&gt;=AK$2,(1+Inputs!$I$32)^(1/4)-1,(1+Inputs!$I$34)^(1/4)-1)</f>
        <v>2.1778180864641117E-2</v>
      </c>
      <c r="AL318" s="294">
        <f>IF(Inputs!$I$33&gt;=AL$2,(1+Inputs!$I$32)^(1/4)-1,(1+Inputs!$I$34)^(1/4)-1)</f>
        <v>2.1778180864641117E-2</v>
      </c>
      <c r="AM318" s="294">
        <f>IF(Inputs!$I$33&gt;=AM$2,(1+Inputs!$I$32)^(1/4)-1,(1+Inputs!$I$34)^(1/4)-1)</f>
        <v>2.1778180864641117E-2</v>
      </c>
      <c r="AN318" s="294">
        <f>IF(Inputs!$I$33&gt;=AN$2,(1+Inputs!$I$32)^(1/4)-1,(1+Inputs!$I$34)^(1/4)-1)</f>
        <v>2.1778180864641117E-2</v>
      </c>
      <c r="AO318" s="294">
        <f>IF(Inputs!$I$33&gt;=AO$2,(1+Inputs!$I$32)^(1/4)-1,(1+Inputs!$I$34)^(1/4)-1)</f>
        <v>2.1778180864641117E-2</v>
      </c>
      <c r="AP318" s="294">
        <f>IF(Inputs!$I$33&gt;=AP$2,(1+Inputs!$I$32)^(1/4)-1,(1+Inputs!$I$34)^(1/4)-1)</f>
        <v>2.1778180864641117E-2</v>
      </c>
      <c r="AQ318" s="294">
        <f>IF(Inputs!$I$33&gt;=AQ$2,(1+Inputs!$I$32)^(1/4)-1,(1+Inputs!$I$34)^(1/4)-1)</f>
        <v>2.1778180864641117E-2</v>
      </c>
      <c r="AR318" s="294">
        <f>IF(Inputs!$I$33&gt;=AR$2,(1+Inputs!$I$32)^(1/4)-1,(1+Inputs!$I$34)^(1/4)-1)</f>
        <v>2.1778180864641117E-2</v>
      </c>
      <c r="AS318" s="294">
        <f>IF(Inputs!$I$33&gt;=AS$2,(1+Inputs!$I$32)^(1/4)-1,(1+Inputs!$I$34)^(1/4)-1)</f>
        <v>2.1778180864641117E-2</v>
      </c>
      <c r="AT318" s="294">
        <f>IF(Inputs!$I$33&gt;=AT$2,(1+Inputs!$I$32)^(1/4)-1,(1+Inputs!$I$34)^(1/4)-1)</f>
        <v>2.1778180864641117E-2</v>
      </c>
      <c r="AU318" s="294">
        <f>IF(Inputs!$I$33&gt;=AU$2,(1+Inputs!$I$32)^(1/4)-1,(1+Inputs!$I$34)^(1/4)-1)</f>
        <v>2.1778180864641117E-2</v>
      </c>
      <c r="AV318" s="294">
        <f>IF(Inputs!$I$33&gt;=AV$2,(1+Inputs!$I$32)^(1/4)-1,(1+Inputs!$I$34)^(1/4)-1)</f>
        <v>2.1778180864641117E-2</v>
      </c>
      <c r="AW318" s="294">
        <f>IF(Inputs!$I$33&gt;=AW$2,(1+Inputs!$I$32)^(1/4)-1,(1+Inputs!$I$34)^(1/4)-1)</f>
        <v>2.1778180864641117E-2</v>
      </c>
      <c r="AX318" s="294">
        <f>IF(Inputs!$I$33&gt;=AX$2,(1+Inputs!$I$32)^(1/4)-1,(1+Inputs!$I$34)^(1/4)-1)</f>
        <v>2.1778180864641117E-2</v>
      </c>
      <c r="AY318" s="294">
        <f>IF(Inputs!$I$33&gt;=AY$2,(1+Inputs!$I$32)^(1/4)-1,(1+Inputs!$I$34)^(1/4)-1)</f>
        <v>2.1778180864641117E-2</v>
      </c>
      <c r="AZ318" s="294">
        <f>IF(Inputs!$I$33&gt;=AZ$2,(1+Inputs!$I$32)^(1/4)-1,(1+Inputs!$I$34)^(1/4)-1)</f>
        <v>2.1778180864641117E-2</v>
      </c>
      <c r="BA318" s="294">
        <f>IF(Inputs!$I$33&gt;=BA$2,(1+Inputs!$I$32)^(1/4)-1,(1+Inputs!$I$34)^(1/4)-1)</f>
        <v>2.1778180864641117E-2</v>
      </c>
      <c r="BB318" s="294">
        <f>IF(Inputs!$I$33&gt;=BB$2,(1+Inputs!$I$32)^(1/4)-1,(1+Inputs!$I$34)^(1/4)-1)</f>
        <v>2.1778180864641117E-2</v>
      </c>
      <c r="BC318" s="294">
        <f>IF(Inputs!$I$33&gt;=BC$2,(1+Inputs!$I$32)^(1/4)-1,(1+Inputs!$I$34)^(1/4)-1)</f>
        <v>2.1778180864641117E-2</v>
      </c>
      <c r="BD318" s="294">
        <f>IF(Inputs!$I$33&gt;=BD$2,(1+Inputs!$I$32)^(1/4)-1,(1+Inputs!$I$34)^(1/4)-1)</f>
        <v>2.1778180864641117E-2</v>
      </c>
      <c r="BE318" s="294">
        <f>IF(Inputs!$I$33&gt;=BE$2,(1+Inputs!$I$32)^(1/4)-1,(1+Inputs!$I$34)^(1/4)-1)</f>
        <v>2.1778180864641117E-2</v>
      </c>
      <c r="BF318" s="294">
        <f>IF(Inputs!$I$33&gt;=BF$2,(1+Inputs!$I$32)^(1/4)-1,(1+Inputs!$I$34)^(1/4)-1)</f>
        <v>2.1778180864641117E-2</v>
      </c>
      <c r="BG318" s="294">
        <f>IF(Inputs!$I$33&gt;=BG$2,(1+Inputs!$I$32)^(1/4)-1,(1+Inputs!$I$34)^(1/4)-1)</f>
        <v>2.1778180864641117E-2</v>
      </c>
      <c r="BH318" s="294">
        <f>IF(Inputs!$I$33&gt;=BH$2,(1+Inputs!$I$32)^(1/4)-1,(1+Inputs!$I$34)^(1/4)-1)</f>
        <v>2.1778180864641117E-2</v>
      </c>
      <c r="BI318" s="294">
        <f>IF(Inputs!$I$33&gt;=BI$2,(1+Inputs!$I$32)^(1/4)-1,(1+Inputs!$I$34)^(1/4)-1)</f>
        <v>2.1778180864641117E-2</v>
      </c>
      <c r="BJ318" s="294">
        <f>IF(Inputs!$I$33&gt;=BJ$2,(1+Inputs!$I$32)^(1/4)-1,(1+Inputs!$I$34)^(1/4)-1)</f>
        <v>2.1778180864641117E-2</v>
      </c>
      <c r="BK318" s="294">
        <f>IF(Inputs!$I$33&gt;=BK$2,(1+Inputs!$I$32)^(1/4)-1,(1+Inputs!$I$34)^(1/4)-1)</f>
        <v>2.1778180864641117E-2</v>
      </c>
      <c r="BL318" s="294">
        <f>IF(Inputs!$I$33&gt;=BL$2,(1+Inputs!$I$32)^(1/4)-1,(1+Inputs!$I$34)^(1/4)-1)</f>
        <v>2.1778180864641117E-2</v>
      </c>
      <c r="BM318" s="294">
        <f>IF(Inputs!$I$33&gt;=BM$2,(1+Inputs!$I$32)^(1/4)-1,(1+Inputs!$I$34)^(1/4)-1)</f>
        <v>2.1778180864641117E-2</v>
      </c>
      <c r="BN318" s="294">
        <f>IF(Inputs!$I$33&gt;=BN$2,(1+Inputs!$I$32)^(1/4)-1,(1+Inputs!$I$34)^(1/4)-1)</f>
        <v>2.1778180864641117E-2</v>
      </c>
      <c r="BO318" s="294">
        <f>IF(Inputs!$I$33&gt;=BO$2,(1+Inputs!$I$32)^(1/4)-1,(1+Inputs!$I$34)^(1/4)-1)</f>
        <v>2.1778180864641117E-2</v>
      </c>
      <c r="BP318" s="294">
        <f>IF(Inputs!$I$33&gt;=BP$2,(1+Inputs!$I$32)^(1/4)-1,(1+Inputs!$I$34)^(1/4)-1)</f>
        <v>2.1778180864641117E-2</v>
      </c>
      <c r="BQ318" s="294">
        <f>IF(Inputs!$I$33&gt;=BQ$2,(1+Inputs!$I$32)^(1/4)-1,(1+Inputs!$I$34)^(1/4)-1)</f>
        <v>2.1778180864641117E-2</v>
      </c>
      <c r="BR318" s="294">
        <f>IF(Inputs!$I$33&gt;=BR$2,(1+Inputs!$I$32)^(1/4)-1,(1+Inputs!$I$34)^(1/4)-1)</f>
        <v>2.1778180864641117E-2</v>
      </c>
      <c r="BS318" s="294">
        <f>IF(Inputs!$I$33&gt;=BS$2,(1+Inputs!$I$32)^(1/4)-1,(1+Inputs!$I$34)^(1/4)-1)</f>
        <v>2.1778180864641117E-2</v>
      </c>
      <c r="BT318" s="294">
        <f>IF(Inputs!$I$33&gt;=BT$2,(1+Inputs!$I$32)^(1/4)-1,(1+Inputs!$I$34)^(1/4)-1)</f>
        <v>2.1778180864641117E-2</v>
      </c>
      <c r="BU318" s="294">
        <f>IF(Inputs!$I$33&gt;=BU$2,(1+Inputs!$I$32)^(1/4)-1,(1+Inputs!$I$34)^(1/4)-1)</f>
        <v>2.1778180864641117E-2</v>
      </c>
      <c r="BV318" s="294">
        <f>IF(Inputs!$I$33&gt;=BV$2,(1+Inputs!$I$32)^(1/4)-1,(1+Inputs!$I$34)^(1/4)-1)</f>
        <v>2.1778180864641117E-2</v>
      </c>
      <c r="BW318" s="294">
        <f>IF(Inputs!$I$33&gt;=BW$2,(1+Inputs!$I$32)^(1/4)-1,(1+Inputs!$I$34)^(1/4)-1)</f>
        <v>2.1778180864641117E-2</v>
      </c>
      <c r="BX318" s="294">
        <f>IF(Inputs!$I$33&gt;=BX$2,(1+Inputs!$I$32)^(1/4)-1,(1+Inputs!$I$34)^(1/4)-1)</f>
        <v>2.1778180864641117E-2</v>
      </c>
      <c r="BY318" s="294">
        <f>IF(Inputs!$I$33&gt;=BY$2,(1+Inputs!$I$32)^(1/4)-1,(1+Inputs!$I$34)^(1/4)-1)</f>
        <v>2.1778180864641117E-2</v>
      </c>
      <c r="BZ318" s="294">
        <f>IF(Inputs!$I$33&gt;=BZ$2,(1+Inputs!$I$32)^(1/4)-1,(1+Inputs!$I$34)^(1/4)-1)</f>
        <v>2.1778180864641117E-2</v>
      </c>
      <c r="CA318" s="294">
        <f>IF(Inputs!$I$33&gt;=CA$2,(1+Inputs!$I$32)^(1/4)-1,(1+Inputs!$I$34)^(1/4)-1)</f>
        <v>2.1778180864641117E-2</v>
      </c>
      <c r="CB318" s="294">
        <f>IF(Inputs!$I$33&gt;=CB$2,(1+Inputs!$I$32)^(1/4)-1,(1+Inputs!$I$34)^(1/4)-1)</f>
        <v>2.1778180864641117E-2</v>
      </c>
      <c r="CC318" s="294">
        <f>IF(Inputs!$I$33&gt;=CC$2,(1+Inputs!$I$32)^(1/4)-1,(1+Inputs!$I$34)^(1/4)-1)</f>
        <v>2.1778180864641117E-2</v>
      </c>
      <c r="CD318" s="294">
        <f>IF(Inputs!$I$33&gt;=CD$2,(1+Inputs!$I$32)^(1/4)-1,(1+Inputs!$I$34)^(1/4)-1)</f>
        <v>2.1778180864641117E-2</v>
      </c>
      <c r="CE318" s="294">
        <f>IF(Inputs!$I$33&gt;=CE$2,(1+Inputs!$I$32)^(1/4)-1,(1+Inputs!$I$34)^(1/4)-1)</f>
        <v>2.1778180864641117E-2</v>
      </c>
      <c r="CF318" s="294">
        <f>IF(Inputs!$I$33&gt;=CF$2,(1+Inputs!$I$32)^(1/4)-1,(1+Inputs!$I$34)^(1/4)-1)</f>
        <v>2.1778180864641117E-2</v>
      </c>
      <c r="CG318" s="294">
        <f>IF(Inputs!$I$33&gt;=CG$2,(1+Inputs!$I$32)^(1/4)-1,(1+Inputs!$I$34)^(1/4)-1)</f>
        <v>2.1778180864641117E-2</v>
      </c>
      <c r="CH318" s="294">
        <f>IF(Inputs!$I$33&gt;=CH$2,(1+Inputs!$I$32)^(1/4)-1,(1+Inputs!$I$34)^(1/4)-1)</f>
        <v>2.1778180864641117E-2</v>
      </c>
      <c r="CI318" s="294">
        <f>IF(Inputs!$I$33&gt;=CI$2,(1+Inputs!$I$32)^(1/4)-1,(1+Inputs!$I$34)^(1/4)-1)</f>
        <v>2.1778180864641117E-2</v>
      </c>
      <c r="CJ318" s="294">
        <f>IF(Inputs!$I$33&gt;=CJ$2,(1+Inputs!$I$32)^(1/4)-1,(1+Inputs!$I$34)^(1/4)-1)</f>
        <v>2.1778180864641117E-2</v>
      </c>
      <c r="CK318" s="294">
        <f>IF(Inputs!$I$33&gt;=CK$2,(1+Inputs!$I$32)^(1/4)-1,(1+Inputs!$I$34)^(1/4)-1)</f>
        <v>2.1778180864641117E-2</v>
      </c>
      <c r="CL318" s="294">
        <f>IF(Inputs!$I$33&gt;=CL$2,(1+Inputs!$I$32)^(1/4)-1,(1+Inputs!$I$34)^(1/4)-1)</f>
        <v>2.1778180864641117E-2</v>
      </c>
      <c r="CM318" s="294">
        <f>IF(Inputs!$I$33&gt;=CM$2,(1+Inputs!$I$32)^(1/4)-1,(1+Inputs!$I$34)^(1/4)-1)</f>
        <v>2.1778180864641117E-2</v>
      </c>
      <c r="CN318" s="294">
        <f>IF(Inputs!$I$33&gt;=CN$2,(1+Inputs!$I$32)^(1/4)-1,(1+Inputs!$I$34)^(1/4)-1)</f>
        <v>2.1778180864641117E-2</v>
      </c>
      <c r="CO318" s="294">
        <f>IF(Inputs!$I$33&gt;=CO$2,(1+Inputs!$I$32)^(1/4)-1,(1+Inputs!$I$34)^(1/4)-1)</f>
        <v>2.1778180864641117E-2</v>
      </c>
      <c r="CP318" s="294">
        <f>IF(Inputs!$I$33&gt;=CP$2,(1+Inputs!$I$32)^(1/4)-1,(1+Inputs!$I$34)^(1/4)-1)</f>
        <v>2.1778180864641117E-2</v>
      </c>
      <c r="CQ318" s="294">
        <f>IF(Inputs!$I$33&gt;=CQ$2,(1+Inputs!$I$32)^(1/4)-1,(1+Inputs!$I$34)^(1/4)-1)</f>
        <v>2.1778180864641117E-2</v>
      </c>
      <c r="CR318" s="294">
        <f>IF(Inputs!$I$33&gt;=CR$2,(1+Inputs!$I$32)^(1/4)-1,(1+Inputs!$I$34)^(1/4)-1)</f>
        <v>2.1778180864641117E-2</v>
      </c>
      <c r="CS318" s="294">
        <f>IF(Inputs!$I$33&gt;=CS$2,(1+Inputs!$I$32)^(1/4)-1,(1+Inputs!$I$34)^(1/4)-1)</f>
        <v>2.1778180864641117E-2</v>
      </c>
      <c r="CT318" s="294">
        <f>IF(Inputs!$I$33&gt;=CT$2,(1+Inputs!$I$32)^(1/4)-1,(1+Inputs!$I$34)^(1/4)-1)</f>
        <v>2.1778180864641117E-2</v>
      </c>
      <c r="CU318" s="294">
        <f>IF(Inputs!$I$33&gt;=CU$2,(1+Inputs!$I$32)^(1/4)-1,(1+Inputs!$I$34)^(1/4)-1)</f>
        <v>2.1778180864641117E-2</v>
      </c>
      <c r="CV318" s="294">
        <f>IF(Inputs!$I$33&gt;=CV$2,(1+Inputs!$I$32)^(1/4)-1,(1+Inputs!$I$34)^(1/4)-1)</f>
        <v>2.1778180864641117E-2</v>
      </c>
      <c r="CW318" s="294">
        <f>IF(Inputs!$I$33&gt;=CW$2,(1+Inputs!$I$32)^(1/4)-1,(1+Inputs!$I$34)^(1/4)-1)</f>
        <v>2.1778180864641117E-2</v>
      </c>
      <c r="CX318" s="294">
        <f>IF(Inputs!$I$33&gt;=CX$2,(1+Inputs!$I$32)^(1/4)-1,(1+Inputs!$I$34)^(1/4)-1)</f>
        <v>2.1778180864641117E-2</v>
      </c>
      <c r="CY318" s="294">
        <f>IF(Inputs!$I$33&gt;=CY$2,(1+Inputs!$I$32)^(1/4)-1,(1+Inputs!$I$34)^(1/4)-1)</f>
        <v>2.1778180864641117E-2</v>
      </c>
      <c r="CZ318" s="294">
        <f>IF(Inputs!$I$33&gt;=CZ$2,(1+Inputs!$I$32)^(1/4)-1,(1+Inputs!$I$34)^(1/4)-1)</f>
        <v>2.1778180864641117E-2</v>
      </c>
      <c r="DA318" s="294">
        <f>IF(Inputs!$I$33&gt;=DA$2,(1+Inputs!$I$32)^(1/4)-1,(1+Inputs!$I$34)^(1/4)-1)</f>
        <v>2.1778180864641117E-2</v>
      </c>
      <c r="DB318" s="294">
        <f>IF(Inputs!$I$33&gt;=DB$2,(1+Inputs!$I$32)^(1/4)-1,(1+Inputs!$I$34)^(1/4)-1)</f>
        <v>2.1778180864641117E-2</v>
      </c>
      <c r="DC318" s="294">
        <f>IF(Inputs!$I$33&gt;=DC$2,(1+Inputs!$I$32)^(1/4)-1,(1+Inputs!$I$34)^(1/4)-1)</f>
        <v>2.1778180864641117E-2</v>
      </c>
      <c r="DD318" s="294">
        <f>IF(Inputs!$I$33&gt;=DD$2,(1+Inputs!$I$32)^(1/4)-1,(1+Inputs!$I$34)^(1/4)-1)</f>
        <v>2.1778180864641117E-2</v>
      </c>
      <c r="DE318" s="294">
        <f>IF(Inputs!$I$33&gt;=DE$2,(1+Inputs!$I$32)^(1/4)-1,(1+Inputs!$I$34)^(1/4)-1)</f>
        <v>2.1778180864641117E-2</v>
      </c>
      <c r="DF318" s="294">
        <f>IF(Inputs!$I$33&gt;=DF$2,(1+Inputs!$I$32)^(1/4)-1,(1+Inputs!$I$34)^(1/4)-1)</f>
        <v>2.1778180864641117E-2</v>
      </c>
      <c r="DG318" s="294">
        <f>IF(Inputs!$I$33&gt;=DG$2,(1+Inputs!$I$32)^(1/4)-1,(1+Inputs!$I$34)^(1/4)-1)</f>
        <v>2.1778180864641117E-2</v>
      </c>
      <c r="DH318" s="294">
        <f>IF(Inputs!$I$33&gt;=DH$2,(1+Inputs!$I$32)^(1/4)-1,(1+Inputs!$I$34)^(1/4)-1)</f>
        <v>2.1778180864641117E-2</v>
      </c>
      <c r="DI318" s="294">
        <f>IF(Inputs!$I$33&gt;=DI$2,(1+Inputs!$I$32)^(1/4)-1,(1+Inputs!$I$34)^(1/4)-1)</f>
        <v>2.1778180864641117E-2</v>
      </c>
      <c r="DJ318" s="294">
        <f>IF(Inputs!$I$33&gt;=DJ$2,(1+Inputs!$I$32)^(1/4)-1,(1+Inputs!$I$34)^(1/4)-1)</f>
        <v>2.1778180864641117E-2</v>
      </c>
      <c r="DK318" s="294">
        <f>IF(Inputs!$I$33&gt;=DK$2,(1+Inputs!$I$32)^(1/4)-1,(1+Inputs!$I$34)^(1/4)-1)</f>
        <v>2.1778180864641117E-2</v>
      </c>
      <c r="DL318" s="294">
        <f>IF(Inputs!$I$33&gt;=DL$2,(1+Inputs!$I$32)^(1/4)-1,(1+Inputs!$I$34)^(1/4)-1)</f>
        <v>2.1778180864641117E-2</v>
      </c>
      <c r="DM318" s="294">
        <f>IF(Inputs!$I$33&gt;=DM$2,(1+Inputs!$I$32)^(1/4)-1,(1+Inputs!$I$34)^(1/4)-1)</f>
        <v>2.1778180864641117E-2</v>
      </c>
      <c r="DN318" s="294">
        <f>IF(Inputs!$I$33&gt;=DN$2,(1+Inputs!$I$32)^(1/4)-1,(1+Inputs!$I$34)^(1/4)-1)</f>
        <v>2.1778180864641117E-2</v>
      </c>
      <c r="DO318" s="294">
        <f>IF(Inputs!$I$33&gt;=DO$2,(1+Inputs!$I$32)^(1/4)-1,(1+Inputs!$I$34)^(1/4)-1)</f>
        <v>2.1778180864641117E-2</v>
      </c>
      <c r="DP318" s="294">
        <f>IF(Inputs!$I$33&gt;=DP$2,(1+Inputs!$I$32)^(1/4)-1,(1+Inputs!$I$34)^(1/4)-1)</f>
        <v>2.1778180864641117E-2</v>
      </c>
      <c r="DQ318" s="294">
        <f>IF(Inputs!$I$33&gt;=DQ$2,(1+Inputs!$I$32)^(1/4)-1,(1+Inputs!$I$34)^(1/4)-1)</f>
        <v>2.1778180864641117E-2</v>
      </c>
      <c r="DR318" s="294">
        <f>IF(Inputs!$I$33&gt;=DR$2,(1+Inputs!$I$32)^(1/4)-1,(1+Inputs!$I$34)^(1/4)-1)</f>
        <v>2.1778180864641117E-2</v>
      </c>
      <c r="DS318" s="294">
        <f>IF(Inputs!$I$33&gt;=DS$2,(1+Inputs!$I$32)^(1/4)-1,(1+Inputs!$I$34)^(1/4)-1)</f>
        <v>2.1778180864641117E-2</v>
      </c>
      <c r="DT318" s="279"/>
    </row>
    <row r="319" spans="2:124" x14ac:dyDescent="0.3">
      <c r="C319" s="279"/>
      <c r="D319" s="280" t="s">
        <v>408</v>
      </c>
      <c r="E319" s="293"/>
      <c r="F319" s="281" t="s">
        <v>32</v>
      </c>
      <c r="G319" s="281"/>
      <c r="H319" s="294">
        <f>IF(SUM($G39:G39)&gt;=Inputs!$H$160, Capex!H318-(Inputs!$H$159/4), Capex!H318)</f>
        <v>2.294793456109856E-2</v>
      </c>
      <c r="I319" s="294">
        <f>IF(SUM($G39:H39)&gt;=Inputs!$H$160, Capex!I318-(Inputs!$H$159/4), Capex!I318)</f>
        <v>2.294793456109856E-2</v>
      </c>
      <c r="J319" s="294">
        <f>IF(SUM($G39:I39)&gt;=Inputs!$H$160, Capex!J318-(Inputs!$H$159/4), Capex!J318)</f>
        <v>2.294793456109856E-2</v>
      </c>
      <c r="K319" s="294">
        <f>IF(SUM($G39:J39)&gt;=Inputs!$H$160, Capex!K318-(Inputs!$H$159/4), Capex!K318)</f>
        <v>2.294793456109856E-2</v>
      </c>
      <c r="L319" s="294">
        <f>IF(SUM($G39:K39)&gt;=Inputs!$H$160, Capex!L318-(Inputs!$H$159/4), Capex!L318)</f>
        <v>2.294793456109856E-2</v>
      </c>
      <c r="M319" s="294">
        <f>IF(SUM($G39:L39)&gt;=Inputs!$H$160, Capex!M318-(Inputs!$H$159/4), Capex!M318)</f>
        <v>2.294793456109856E-2</v>
      </c>
      <c r="N319" s="294">
        <f>IF(SUM($G39:M39)&gt;=Inputs!$H$160, Capex!N318-(Inputs!$H$159/4), Capex!N318)</f>
        <v>2.294793456109856E-2</v>
      </c>
      <c r="O319" s="294">
        <f>IF(SUM($G39:N39)&gt;=Inputs!$H$160, Capex!O318-(Inputs!$H$159/4), Capex!O318)</f>
        <v>2.294793456109856E-2</v>
      </c>
      <c r="P319" s="294">
        <f>IF(SUM($G39:O39)&gt;=Inputs!$H$160, Capex!P318-(Inputs!$H$159/4), Capex!P318)</f>
        <v>2.294793456109856E-2</v>
      </c>
      <c r="Q319" s="294">
        <f>IF(SUM($G39:P39)&gt;=Inputs!$H$160, Capex!Q318-(Inputs!$H$159/4), Capex!Q318)</f>
        <v>2.294793456109856E-2</v>
      </c>
      <c r="R319" s="294">
        <f>IF(SUM($G39:Q39)&gt;=Inputs!$H$160, Capex!R318-(Inputs!$H$159/4), Capex!R318)</f>
        <v>2.294793456109856E-2</v>
      </c>
      <c r="S319" s="294">
        <f>IF(SUM($G39:R39)&gt;=Inputs!$H$160, Capex!S318-(Inputs!$H$159/4), Capex!S318)</f>
        <v>9.8229345610985602E-3</v>
      </c>
      <c r="T319" s="294">
        <f>IF(SUM($G39:S39)&gt;=Inputs!$H$160, Capex!T318-(Inputs!$H$159/4), Capex!T318)</f>
        <v>9.8229345610985602E-3</v>
      </c>
      <c r="U319" s="294">
        <f>IF(SUM($G39:T39)&gt;=Inputs!$H$160, Capex!U318-(Inputs!$H$159/4), Capex!U318)</f>
        <v>9.8229345610985602E-3</v>
      </c>
      <c r="V319" s="294">
        <f>IF(SUM($G39:U39)&gt;=Inputs!$H$160, Capex!V318-(Inputs!$H$159/4), Capex!V318)</f>
        <v>9.8229345610985602E-3</v>
      </c>
      <c r="W319" s="294">
        <f>IF(SUM($G39:V39)&gt;=Inputs!$H$160, Capex!W318-(Inputs!$H$159/4), Capex!W318)</f>
        <v>9.8229345610985602E-3</v>
      </c>
      <c r="X319" s="294">
        <f>IF(SUM($G39:W39)&gt;=Inputs!$H$160, Capex!X318-(Inputs!$H$159/4), Capex!X318)</f>
        <v>9.8229345610985602E-3</v>
      </c>
      <c r="Y319" s="294">
        <f>IF(SUM($G39:X39)&gt;=Inputs!$H$160, Capex!Y318-(Inputs!$H$159/4), Capex!Y318)</f>
        <v>9.8229345610985602E-3</v>
      </c>
      <c r="Z319" s="294">
        <f>IF(SUM($G39:Y39)&gt;=Inputs!$H$160, Capex!Z318-(Inputs!$H$159/4), Capex!Z318)</f>
        <v>9.8229345610985602E-3</v>
      </c>
      <c r="AA319" s="294">
        <f>IF(SUM($G39:Z39)&gt;=Inputs!$H$160, Capex!AA318-(Inputs!$H$159/4), Capex!AA318)</f>
        <v>9.8229345610985602E-3</v>
      </c>
      <c r="AB319" s="294">
        <f>IF(SUM($G39:AA39)&gt;=Inputs!$H$160, Capex!AB318-(Inputs!$H$159/4), Capex!AB318)</f>
        <v>8.6531808646411173E-3</v>
      </c>
      <c r="AC319" s="294">
        <f>IF(SUM($G39:AB39)&gt;=Inputs!$H$160, Capex!AC318-(Inputs!$H$159/4), Capex!AC318)</f>
        <v>8.6531808646411173E-3</v>
      </c>
      <c r="AD319" s="294">
        <f>IF(SUM($G39:AC39)&gt;=Inputs!$H$160, Capex!AD318-(Inputs!$H$159/4), Capex!AD318)</f>
        <v>8.6531808646411173E-3</v>
      </c>
      <c r="AE319" s="294">
        <f>IF(SUM($G39:AD39)&gt;=Inputs!$H$160, Capex!AE318-(Inputs!$H$159/4), Capex!AE318)</f>
        <v>8.6531808646411173E-3</v>
      </c>
      <c r="AF319" s="294">
        <f>IF(SUM($G39:AE39)&gt;=Inputs!$H$160, Capex!AF318-(Inputs!$H$159/4), Capex!AF318)</f>
        <v>8.6531808646411173E-3</v>
      </c>
      <c r="AG319" s="294">
        <f>IF(SUM($G39:AF39)&gt;=Inputs!$H$160, Capex!AG318-(Inputs!$H$159/4), Capex!AG318)</f>
        <v>8.6531808646411173E-3</v>
      </c>
      <c r="AH319" s="294">
        <f>IF(SUM($G39:AG39)&gt;=Inputs!$H$160, Capex!AH318-(Inputs!$H$159/4), Capex!AH318)</f>
        <v>8.6531808646411173E-3</v>
      </c>
      <c r="AI319" s="294">
        <f>IF(SUM($G39:AH39)&gt;=Inputs!$H$160, Capex!AI318-(Inputs!$H$159/4), Capex!AI318)</f>
        <v>8.6531808646411173E-3</v>
      </c>
      <c r="AJ319" s="294">
        <f>IF(SUM($G39:AI39)&gt;=Inputs!$H$160, Capex!AJ318-(Inputs!$H$159/4), Capex!AJ318)</f>
        <v>8.6531808646411173E-3</v>
      </c>
      <c r="AK319" s="294">
        <f>IF(SUM($G39:AJ39)&gt;=Inputs!$H$160, Capex!AK318-(Inputs!$H$159/4), Capex!AK318)</f>
        <v>8.6531808646411173E-3</v>
      </c>
      <c r="AL319" s="294">
        <f>IF(SUM($G39:AK39)&gt;=Inputs!$H$160, Capex!AL318-(Inputs!$H$159/4), Capex!AL318)</f>
        <v>8.6531808646411173E-3</v>
      </c>
      <c r="AM319" s="294">
        <f>IF(SUM($G39:AL39)&gt;=Inputs!$H$160, Capex!AM318-(Inputs!$H$159/4), Capex!AM318)</f>
        <v>8.6531808646411173E-3</v>
      </c>
      <c r="AN319" s="294">
        <f>IF(SUM($G39:AM39)&gt;=Inputs!$H$160, Capex!AN318-(Inputs!$H$159/4), Capex!AN318)</f>
        <v>8.6531808646411173E-3</v>
      </c>
      <c r="AO319" s="294">
        <f>IF(SUM($G39:AN39)&gt;=Inputs!$H$160, Capex!AO318-(Inputs!$H$159/4), Capex!AO318)</f>
        <v>8.6531808646411173E-3</v>
      </c>
      <c r="AP319" s="294">
        <f>IF(SUM($G39:AO39)&gt;=Inputs!$H$160, Capex!AP318-(Inputs!$H$159/4), Capex!AP318)</f>
        <v>8.6531808646411173E-3</v>
      </c>
      <c r="AQ319" s="294">
        <f>IF(SUM($G39:AP39)&gt;=Inputs!$H$160, Capex!AQ318-(Inputs!$H$159/4), Capex!AQ318)</f>
        <v>8.6531808646411173E-3</v>
      </c>
      <c r="AR319" s="294">
        <f>IF(SUM($G39:AQ39)&gt;=Inputs!$H$160, Capex!AR318-(Inputs!$H$159/4), Capex!AR318)</f>
        <v>8.6531808646411173E-3</v>
      </c>
      <c r="AS319" s="294">
        <f>IF(SUM($G39:AR39)&gt;=Inputs!$H$160, Capex!AS318-(Inputs!$H$159/4), Capex!AS318)</f>
        <v>8.6531808646411173E-3</v>
      </c>
      <c r="AT319" s="294">
        <f>IF(SUM($G39:AS39)&gt;=Inputs!$H$160, Capex!AT318-(Inputs!$H$159/4), Capex!AT318)</f>
        <v>8.6531808646411173E-3</v>
      </c>
      <c r="AU319" s="294">
        <f>IF(SUM($G39:AT39)&gt;=Inputs!$H$160, Capex!AU318-(Inputs!$H$159/4), Capex!AU318)</f>
        <v>8.6531808646411173E-3</v>
      </c>
      <c r="AV319" s="294">
        <f>IF(SUM($G39:AU39)&gt;=Inputs!$H$160, Capex!AV318-(Inputs!$H$159/4), Capex!AV318)</f>
        <v>8.6531808646411173E-3</v>
      </c>
      <c r="AW319" s="294">
        <f>IF(SUM($G39:AV39)&gt;=Inputs!$H$160, Capex!AW318-(Inputs!$H$159/4), Capex!AW318)</f>
        <v>8.6531808646411173E-3</v>
      </c>
      <c r="AX319" s="294">
        <f>IF(SUM($G39:AW39)&gt;=Inputs!$H$160, Capex!AX318-(Inputs!$H$159/4), Capex!AX318)</f>
        <v>8.6531808646411173E-3</v>
      </c>
      <c r="AY319" s="294">
        <f>IF(SUM($G39:AX39)&gt;=Inputs!$H$160, Capex!AY318-(Inputs!$H$159/4), Capex!AY318)</f>
        <v>8.6531808646411173E-3</v>
      </c>
      <c r="AZ319" s="294">
        <f>IF(SUM($G39:AY39)&gt;=Inputs!$H$160, Capex!AZ318-(Inputs!$H$159/4), Capex!AZ318)</f>
        <v>8.6531808646411173E-3</v>
      </c>
      <c r="BA319" s="294">
        <f>IF(SUM($G39:AZ39)&gt;=Inputs!$H$160, Capex!BA318-(Inputs!$H$159/4), Capex!BA318)</f>
        <v>8.6531808646411173E-3</v>
      </c>
      <c r="BB319" s="294">
        <f>IF(SUM($G39:BA39)&gt;=Inputs!$H$160, Capex!BB318-(Inputs!$H$159/4), Capex!BB318)</f>
        <v>8.6531808646411173E-3</v>
      </c>
      <c r="BC319" s="294">
        <f>IF(SUM($G39:BB39)&gt;=Inputs!$H$160, Capex!BC318-(Inputs!$H$159/4), Capex!BC318)</f>
        <v>8.6531808646411173E-3</v>
      </c>
      <c r="BD319" s="294">
        <f>IF(SUM($G39:BC39)&gt;=Inputs!$H$160, Capex!BD318-(Inputs!$H$159/4), Capex!BD318)</f>
        <v>8.6531808646411173E-3</v>
      </c>
      <c r="BE319" s="294">
        <f>IF(SUM($G39:BD39)&gt;=Inputs!$H$160, Capex!BE318-(Inputs!$H$159/4), Capex!BE318)</f>
        <v>8.6531808646411173E-3</v>
      </c>
      <c r="BF319" s="294">
        <f>IF(SUM($G39:BE39)&gt;=Inputs!$H$160, Capex!BF318-(Inputs!$H$159/4), Capex!BF318)</f>
        <v>8.6531808646411173E-3</v>
      </c>
      <c r="BG319" s="294">
        <f>IF(SUM($G39:BF39)&gt;=Inputs!$H$160, Capex!BG318-(Inputs!$H$159/4), Capex!BG318)</f>
        <v>8.6531808646411173E-3</v>
      </c>
      <c r="BH319" s="294">
        <f>IF(SUM($G39:BG39)&gt;=Inputs!$H$160, Capex!BH318-(Inputs!$H$159/4), Capex!BH318)</f>
        <v>8.6531808646411173E-3</v>
      </c>
      <c r="BI319" s="294">
        <f>IF(SUM($G39:BH39)&gt;=Inputs!$H$160, Capex!BI318-(Inputs!$H$159/4), Capex!BI318)</f>
        <v>8.6531808646411173E-3</v>
      </c>
      <c r="BJ319" s="294">
        <f>IF(SUM($G39:BI39)&gt;=Inputs!$H$160, Capex!BJ318-(Inputs!$H$159/4), Capex!BJ318)</f>
        <v>8.6531808646411173E-3</v>
      </c>
      <c r="BK319" s="294">
        <f>IF(SUM($G39:BJ39)&gt;=Inputs!$H$160, Capex!BK318-(Inputs!$H$159/4), Capex!BK318)</f>
        <v>8.6531808646411173E-3</v>
      </c>
      <c r="BL319" s="294">
        <f>IF(SUM($G39:BK39)&gt;=Inputs!$H$160, Capex!BL318-(Inputs!$H$159/4), Capex!BL318)</f>
        <v>8.6531808646411173E-3</v>
      </c>
      <c r="BM319" s="294">
        <f>IF(SUM($G39:BL39)&gt;=Inputs!$H$160, Capex!BM318-(Inputs!$H$159/4), Capex!BM318)</f>
        <v>8.6531808646411173E-3</v>
      </c>
      <c r="BN319" s="294">
        <f>IF(SUM($G39:BM39)&gt;=Inputs!$H$160, Capex!BN318-(Inputs!$H$159/4), Capex!BN318)</f>
        <v>8.6531808646411173E-3</v>
      </c>
      <c r="BO319" s="294">
        <f>IF(SUM($G39:BN39)&gt;=Inputs!$H$160, Capex!BO318-(Inputs!$H$159/4), Capex!BO318)</f>
        <v>8.6531808646411173E-3</v>
      </c>
      <c r="BP319" s="294">
        <f>IF(SUM($G39:BO39)&gt;=Inputs!$H$160, Capex!BP318-(Inputs!$H$159/4), Capex!BP318)</f>
        <v>8.6531808646411173E-3</v>
      </c>
      <c r="BQ319" s="294">
        <f>IF(SUM($G39:BP39)&gt;=Inputs!$H$160, Capex!BQ318-(Inputs!$H$159/4), Capex!BQ318)</f>
        <v>8.6531808646411173E-3</v>
      </c>
      <c r="BR319" s="294">
        <f>IF(SUM($G39:BQ39)&gt;=Inputs!$H$160, Capex!BR318-(Inputs!$H$159/4), Capex!BR318)</f>
        <v>8.6531808646411173E-3</v>
      </c>
      <c r="BS319" s="294">
        <f>IF(SUM($G39:BR39)&gt;=Inputs!$H$160, Capex!BS318-(Inputs!$H$159/4), Capex!BS318)</f>
        <v>8.6531808646411173E-3</v>
      </c>
      <c r="BT319" s="294">
        <f>IF(SUM($G39:BS39)&gt;=Inputs!$H$160, Capex!BT318-(Inputs!$H$159/4), Capex!BT318)</f>
        <v>8.6531808646411173E-3</v>
      </c>
      <c r="BU319" s="294">
        <f>IF(SUM($G39:BT39)&gt;=Inputs!$H$160, Capex!BU318-(Inputs!$H$159/4), Capex!BU318)</f>
        <v>8.6531808646411173E-3</v>
      </c>
      <c r="BV319" s="294">
        <f>IF(SUM($G39:BU39)&gt;=Inputs!$H$160, Capex!BV318-(Inputs!$H$159/4), Capex!BV318)</f>
        <v>8.6531808646411173E-3</v>
      </c>
      <c r="BW319" s="294">
        <f>IF(SUM($G39:BV39)&gt;=Inputs!$H$160, Capex!BW318-(Inputs!$H$159/4), Capex!BW318)</f>
        <v>8.6531808646411173E-3</v>
      </c>
      <c r="BX319" s="294">
        <f>IF(SUM($G39:BW39)&gt;=Inputs!$H$160, Capex!BX318-(Inputs!$H$159/4), Capex!BX318)</f>
        <v>8.6531808646411173E-3</v>
      </c>
      <c r="BY319" s="294">
        <f>IF(SUM($G39:BX39)&gt;=Inputs!$H$160, Capex!BY318-(Inputs!$H$159/4), Capex!BY318)</f>
        <v>8.6531808646411173E-3</v>
      </c>
      <c r="BZ319" s="294">
        <f>IF(SUM($G39:BY39)&gt;=Inputs!$H$160, Capex!BZ318-(Inputs!$H$159/4), Capex!BZ318)</f>
        <v>8.6531808646411173E-3</v>
      </c>
      <c r="CA319" s="294">
        <f>IF(SUM($G39:BZ39)&gt;=Inputs!$H$160, Capex!CA318-(Inputs!$H$159/4), Capex!CA318)</f>
        <v>8.6531808646411173E-3</v>
      </c>
      <c r="CB319" s="294">
        <f>IF(SUM($G39:CA39)&gt;=Inputs!$H$160, Capex!CB318-(Inputs!$H$159/4), Capex!CB318)</f>
        <v>8.6531808646411173E-3</v>
      </c>
      <c r="CC319" s="294">
        <f>IF(SUM($G39:CB39)&gt;=Inputs!$H$160, Capex!CC318-(Inputs!$H$159/4), Capex!CC318)</f>
        <v>8.6531808646411173E-3</v>
      </c>
      <c r="CD319" s="294">
        <f>IF(SUM($G39:CC39)&gt;=Inputs!$H$160, Capex!CD318-(Inputs!$H$159/4), Capex!CD318)</f>
        <v>8.6531808646411173E-3</v>
      </c>
      <c r="CE319" s="294">
        <f>IF(SUM($G39:CD39)&gt;=Inputs!$H$160, Capex!CE318-(Inputs!$H$159/4), Capex!CE318)</f>
        <v>8.6531808646411173E-3</v>
      </c>
      <c r="CF319" s="294">
        <f>IF(SUM($G39:CE39)&gt;=Inputs!$H$160, Capex!CF318-(Inputs!$H$159/4), Capex!CF318)</f>
        <v>8.6531808646411173E-3</v>
      </c>
      <c r="CG319" s="294">
        <f>IF(SUM($G39:CF39)&gt;=Inputs!$H$160, Capex!CG318-(Inputs!$H$159/4), Capex!CG318)</f>
        <v>8.6531808646411173E-3</v>
      </c>
      <c r="CH319" s="294">
        <f>IF(SUM($G39:CG39)&gt;=Inputs!$H$160, Capex!CH318-(Inputs!$H$159/4), Capex!CH318)</f>
        <v>8.6531808646411173E-3</v>
      </c>
      <c r="CI319" s="294">
        <f>IF(SUM($G39:CH39)&gt;=Inputs!$H$160, Capex!CI318-(Inputs!$H$159/4), Capex!CI318)</f>
        <v>8.6531808646411173E-3</v>
      </c>
      <c r="CJ319" s="294">
        <f>IF(SUM($G39:CI39)&gt;=Inputs!$H$160, Capex!CJ318-(Inputs!$H$159/4), Capex!CJ318)</f>
        <v>8.6531808646411173E-3</v>
      </c>
      <c r="CK319" s="294">
        <f>IF(SUM($G39:CJ39)&gt;=Inputs!$H$160, Capex!CK318-(Inputs!$H$159/4), Capex!CK318)</f>
        <v>8.6531808646411173E-3</v>
      </c>
      <c r="CL319" s="294">
        <f>IF(SUM($G39:CK39)&gt;=Inputs!$H$160, Capex!CL318-(Inputs!$H$159/4), Capex!CL318)</f>
        <v>8.6531808646411173E-3</v>
      </c>
      <c r="CM319" s="294">
        <f>IF(SUM($G39:CL39)&gt;=Inputs!$H$160, Capex!CM318-(Inputs!$H$159/4), Capex!CM318)</f>
        <v>8.6531808646411173E-3</v>
      </c>
      <c r="CN319" s="294">
        <f>IF(SUM($G39:CM39)&gt;=Inputs!$H$160, Capex!CN318-(Inputs!$H$159/4), Capex!CN318)</f>
        <v>8.6531808646411173E-3</v>
      </c>
      <c r="CO319" s="294">
        <f>IF(SUM($G39:CN39)&gt;=Inputs!$H$160, Capex!CO318-(Inputs!$H$159/4), Capex!CO318)</f>
        <v>8.6531808646411173E-3</v>
      </c>
      <c r="CP319" s="294">
        <f>IF(SUM($G39:CO39)&gt;=Inputs!$H$160, Capex!CP318-(Inputs!$H$159/4), Capex!CP318)</f>
        <v>8.6531808646411173E-3</v>
      </c>
      <c r="CQ319" s="294">
        <f>IF(SUM($G39:CP39)&gt;=Inputs!$H$160, Capex!CQ318-(Inputs!$H$159/4), Capex!CQ318)</f>
        <v>8.6531808646411173E-3</v>
      </c>
      <c r="CR319" s="294">
        <f>IF(SUM($G39:CQ39)&gt;=Inputs!$H$160, Capex!CR318-(Inputs!$H$159/4), Capex!CR318)</f>
        <v>8.6531808646411173E-3</v>
      </c>
      <c r="CS319" s="294">
        <f>IF(SUM($G39:CR39)&gt;=Inputs!$H$160, Capex!CS318-(Inputs!$H$159/4), Capex!CS318)</f>
        <v>8.6531808646411173E-3</v>
      </c>
      <c r="CT319" s="294">
        <f>IF(SUM($G39:CS39)&gt;=Inputs!$H$160, Capex!CT318-(Inputs!$H$159/4), Capex!CT318)</f>
        <v>8.6531808646411173E-3</v>
      </c>
      <c r="CU319" s="294">
        <f>IF(SUM($G39:CT39)&gt;=Inputs!$H$160, Capex!CU318-(Inputs!$H$159/4), Capex!CU318)</f>
        <v>8.6531808646411173E-3</v>
      </c>
      <c r="CV319" s="294">
        <f>IF(SUM($G39:CU39)&gt;=Inputs!$H$160, Capex!CV318-(Inputs!$H$159/4), Capex!CV318)</f>
        <v>8.6531808646411173E-3</v>
      </c>
      <c r="CW319" s="294">
        <f>IF(SUM($G39:CV39)&gt;=Inputs!$H$160, Capex!CW318-(Inputs!$H$159/4), Capex!CW318)</f>
        <v>8.6531808646411173E-3</v>
      </c>
      <c r="CX319" s="294">
        <f>IF(SUM($G39:CW39)&gt;=Inputs!$H$160, Capex!CX318-(Inputs!$H$159/4), Capex!CX318)</f>
        <v>8.6531808646411173E-3</v>
      </c>
      <c r="CY319" s="294">
        <f>IF(SUM($G39:CX39)&gt;=Inputs!$H$160, Capex!CY318-(Inputs!$H$159/4), Capex!CY318)</f>
        <v>8.6531808646411173E-3</v>
      </c>
      <c r="CZ319" s="294">
        <f>IF(SUM($G39:CY39)&gt;=Inputs!$H$160, Capex!CZ318-(Inputs!$H$159/4), Capex!CZ318)</f>
        <v>8.6531808646411173E-3</v>
      </c>
      <c r="DA319" s="294">
        <f>IF(SUM($G39:CZ39)&gt;=Inputs!$H$160, Capex!DA318-(Inputs!$H$159/4), Capex!DA318)</f>
        <v>8.6531808646411173E-3</v>
      </c>
      <c r="DB319" s="294">
        <f>IF(SUM($G39:DA39)&gt;=Inputs!$H$160, Capex!DB318-(Inputs!$H$159/4), Capex!DB318)</f>
        <v>8.6531808646411173E-3</v>
      </c>
      <c r="DC319" s="294">
        <f>IF(SUM($G39:DB39)&gt;=Inputs!$H$160, Capex!DC318-(Inputs!$H$159/4), Capex!DC318)</f>
        <v>8.6531808646411173E-3</v>
      </c>
      <c r="DD319" s="294">
        <f>IF(SUM($G39:DC39)&gt;=Inputs!$H$160, Capex!DD318-(Inputs!$H$159/4), Capex!DD318)</f>
        <v>8.6531808646411173E-3</v>
      </c>
      <c r="DE319" s="294">
        <f>IF(SUM($G39:DD39)&gt;=Inputs!$H$160, Capex!DE318-(Inputs!$H$159/4), Capex!DE318)</f>
        <v>8.6531808646411173E-3</v>
      </c>
      <c r="DF319" s="294">
        <f>IF(SUM($G39:DE39)&gt;=Inputs!$H$160, Capex!DF318-(Inputs!$H$159/4), Capex!DF318)</f>
        <v>8.6531808646411173E-3</v>
      </c>
      <c r="DG319" s="294">
        <f>IF(SUM($G39:DF39)&gt;=Inputs!$H$160, Capex!DG318-(Inputs!$H$159/4), Capex!DG318)</f>
        <v>8.6531808646411173E-3</v>
      </c>
      <c r="DH319" s="294">
        <f>IF(SUM($G39:DG39)&gt;=Inputs!$H$160, Capex!DH318-(Inputs!$H$159/4), Capex!DH318)</f>
        <v>8.6531808646411173E-3</v>
      </c>
      <c r="DI319" s="294">
        <f>IF(SUM($G39:DH39)&gt;=Inputs!$H$160, Capex!DI318-(Inputs!$H$159/4), Capex!DI318)</f>
        <v>8.6531808646411173E-3</v>
      </c>
      <c r="DJ319" s="294">
        <f>IF(SUM($G39:DI39)&gt;=Inputs!$H$160, Capex!DJ318-(Inputs!$H$159/4), Capex!DJ318)</f>
        <v>8.6531808646411173E-3</v>
      </c>
      <c r="DK319" s="294">
        <f>IF(SUM($G39:DJ39)&gt;=Inputs!$H$160, Capex!DK318-(Inputs!$H$159/4), Capex!DK318)</f>
        <v>8.6531808646411173E-3</v>
      </c>
      <c r="DL319" s="294">
        <f>IF(SUM($G39:DK39)&gt;=Inputs!$H$160, Capex!DL318-(Inputs!$H$159/4), Capex!DL318)</f>
        <v>8.6531808646411173E-3</v>
      </c>
      <c r="DM319" s="294">
        <f>IF(SUM($G39:DL39)&gt;=Inputs!$H$160, Capex!DM318-(Inputs!$H$159/4), Capex!DM318)</f>
        <v>8.6531808646411173E-3</v>
      </c>
      <c r="DN319" s="294">
        <f>IF(SUM($G39:DM39)&gt;=Inputs!$H$160, Capex!DN318-(Inputs!$H$159/4), Capex!DN318)</f>
        <v>8.6531808646411173E-3</v>
      </c>
      <c r="DO319" s="294">
        <f>IF(SUM($G39:DN39)&gt;=Inputs!$H$160, Capex!DO318-(Inputs!$H$159/4), Capex!DO318)</f>
        <v>8.6531808646411173E-3</v>
      </c>
      <c r="DP319" s="294">
        <f>IF(SUM($G39:DO39)&gt;=Inputs!$H$160, Capex!DP318-(Inputs!$H$159/4), Capex!DP318)</f>
        <v>8.6531808646411173E-3</v>
      </c>
      <c r="DQ319" s="294">
        <f>IF(SUM($G39:DP39)&gt;=Inputs!$H$160, Capex!DQ318-(Inputs!$H$159/4), Capex!DQ318)</f>
        <v>8.6531808646411173E-3</v>
      </c>
      <c r="DR319" s="294">
        <f>IF(SUM($G39:DQ39)&gt;=Inputs!$H$160, Capex!DR318-(Inputs!$H$159/4), Capex!DR318)</f>
        <v>8.6531808646411173E-3</v>
      </c>
      <c r="DS319" s="294">
        <f>IF(SUM($G39:DR39)&gt;=Inputs!$H$160, Capex!DS318-(Inputs!$H$159/4), Capex!DS318)</f>
        <v>8.6531808646411173E-3</v>
      </c>
      <c r="DT319" s="279"/>
    </row>
    <row r="320" spans="2:124" x14ac:dyDescent="0.3">
      <c r="C320" s="279"/>
      <c r="D320" s="280" t="s">
        <v>120</v>
      </c>
      <c r="E320" s="279"/>
      <c r="F320" s="281" t="str">
        <f>F317</f>
        <v>INR Mn</v>
      </c>
      <c r="G320" s="281"/>
      <c r="H320" s="288">
        <f t="shared" ref="H320" si="600">H319*H315*H39</f>
        <v>0</v>
      </c>
      <c r="I320" s="288">
        <f t="shared" ref="I320:BT320" si="601">I319*I315*I39</f>
        <v>0</v>
      </c>
      <c r="J320" s="288">
        <f t="shared" si="601"/>
        <v>0</v>
      </c>
      <c r="K320" s="288">
        <f t="shared" si="601"/>
        <v>0</v>
      </c>
      <c r="L320" s="288">
        <f t="shared" si="601"/>
        <v>0</v>
      </c>
      <c r="M320" s="288">
        <f t="shared" si="601"/>
        <v>0</v>
      </c>
      <c r="N320" s="288">
        <f t="shared" si="601"/>
        <v>0</v>
      </c>
      <c r="O320" s="288">
        <f t="shared" si="601"/>
        <v>151.65878713560446</v>
      </c>
      <c r="P320" s="288">
        <f t="shared" si="601"/>
        <v>151.65878713560446</v>
      </c>
      <c r="Q320" s="288">
        <f t="shared" si="601"/>
        <v>150.45924567787799</v>
      </c>
      <c r="R320" s="288">
        <f t="shared" si="601"/>
        <v>149.23217722127629</v>
      </c>
      <c r="S320" s="288">
        <f t="shared" si="601"/>
        <v>63.056781364989206</v>
      </c>
      <c r="T320" s="288">
        <f t="shared" si="601"/>
        <v>62.226186921645386</v>
      </c>
      <c r="U320" s="288">
        <f t="shared" si="601"/>
        <v>61.387433603437778</v>
      </c>
      <c r="V320" s="288">
        <f t="shared" si="601"/>
        <v>60.540441266272516</v>
      </c>
      <c r="W320" s="288">
        <f t="shared" si="601"/>
        <v>59.68512897880553</v>
      </c>
      <c r="X320" s="288">
        <f t="shared" si="601"/>
        <v>58.821415014709451</v>
      </c>
      <c r="Y320" s="288">
        <f t="shared" si="601"/>
        <v>57.949216844864551</v>
      </c>
      <c r="Z320" s="288">
        <f t="shared" si="601"/>
        <v>57.068451129472948</v>
      </c>
      <c r="AA320" s="288">
        <f t="shared" si="601"/>
        <v>56.179033710095396</v>
      </c>
      <c r="AB320" s="288">
        <f t="shared" si="601"/>
        <v>48.673767064475506</v>
      </c>
      <c r="AC320" s="288">
        <f t="shared" si="601"/>
        <v>47.851466319374246</v>
      </c>
      <c r="AD320" s="288">
        <f t="shared" si="601"/>
        <v>47.022050057200502</v>
      </c>
      <c r="AE320" s="288">
        <f t="shared" si="601"/>
        <v>46.185456706098087</v>
      </c>
      <c r="AF320" s="288">
        <f t="shared" si="601"/>
        <v>45.34162416141843</v>
      </c>
      <c r="AG320" s="288">
        <f t="shared" si="601"/>
        <v>44.490489781110192</v>
      </c>
      <c r="AH320" s="288">
        <f t="shared" si="601"/>
        <v>43.631990381069031</v>
      </c>
      <c r="AI320" s="288">
        <f t="shared" si="601"/>
        <v>42.766062230447126</v>
      </c>
      <c r="AJ320" s="288">
        <f t="shared" si="601"/>
        <v>41.892641046922101</v>
      </c>
      <c r="AK320" s="288">
        <f t="shared" si="601"/>
        <v>41.011661991925031</v>
      </c>
      <c r="AL320" s="288">
        <f t="shared" si="601"/>
        <v>40.123059665827107</v>
      </c>
      <c r="AM320" s="288">
        <f t="shared" si="601"/>
        <v>39.226768103084723</v>
      </c>
      <c r="AN320" s="288">
        <f t="shared" si="601"/>
        <v>38.322720767342467</v>
      </c>
      <c r="AO320" s="288">
        <f t="shared" si="601"/>
        <v>37.410850546493847</v>
      </c>
      <c r="AP320" s="288">
        <f t="shared" si="601"/>
        <v>36.491089747699142</v>
      </c>
      <c r="AQ320" s="288">
        <f t="shared" si="601"/>
        <v>35.563370092360259</v>
      </c>
      <c r="AR320" s="288">
        <f t="shared" si="601"/>
        <v>34.627622711052041</v>
      </c>
      <c r="AS320" s="288">
        <f t="shared" si="601"/>
        <v>33.68377813840975</v>
      </c>
      <c r="AT320" s="288">
        <f t="shared" si="601"/>
        <v>32.731766307972279</v>
      </c>
      <c r="AU320" s="288">
        <f t="shared" si="601"/>
        <v>31.771516546980749</v>
      </c>
      <c r="AV320" s="288">
        <f t="shared" si="601"/>
        <v>30.802957571132136</v>
      </c>
      <c r="AW320" s="288">
        <f t="shared" si="601"/>
        <v>29.826017479287433</v>
      </c>
      <c r="AX320" s="288">
        <f t="shared" si="601"/>
        <v>28.840623748134075</v>
      </c>
      <c r="AY320" s="288">
        <f t="shared" si="601"/>
        <v>27.846703226802166</v>
      </c>
      <c r="AZ320" s="288">
        <f t="shared" si="601"/>
        <v>26.844182131434096</v>
      </c>
      <c r="BA320" s="288">
        <f t="shared" si="601"/>
        <v>25.832986039707183</v>
      </c>
      <c r="BB320" s="288">
        <f t="shared" si="601"/>
        <v>24.813039885308942</v>
      </c>
      <c r="BC320" s="288">
        <f t="shared" si="601"/>
        <v>23.784267952364495</v>
      </c>
      <c r="BD320" s="288">
        <f t="shared" si="601"/>
        <v>22.746593869815815</v>
      </c>
      <c r="BE320" s="288">
        <f t="shared" si="601"/>
        <v>21.699940605752289</v>
      </c>
      <c r="BF320" s="288">
        <f t="shared" si="601"/>
        <v>20.644230461692256</v>
      </c>
      <c r="BG320" s="288">
        <f t="shared" si="601"/>
        <v>19.579385066815036</v>
      </c>
      <c r="BH320" s="288">
        <f t="shared" si="601"/>
        <v>18.505325372143062</v>
      </c>
      <c r="BI320" s="288">
        <f t="shared" si="601"/>
        <v>17.421971644673672</v>
      </c>
      <c r="BJ320" s="288">
        <f t="shared" si="601"/>
        <v>16.329243461460106</v>
      </c>
      <c r="BK320" s="288">
        <f t="shared" si="601"/>
        <v>15.227059703641299</v>
      </c>
      <c r="BL320" s="288">
        <f t="shared" si="601"/>
        <v>14.115338550420018</v>
      </c>
      <c r="BM320" s="288">
        <f t="shared" si="601"/>
        <v>12.993997472988866</v>
      </c>
      <c r="BN320" s="288">
        <f t="shared" si="601"/>
        <v>11.86295322840375</v>
      </c>
      <c r="BO320" s="288">
        <f t="shared" si="601"/>
        <v>10.722121853404328</v>
      </c>
      <c r="BP320" s="288">
        <f t="shared" si="601"/>
        <v>9.5714186581809777</v>
      </c>
      <c r="BQ320" s="288">
        <f t="shared" si="601"/>
        <v>8.4107582200878408</v>
      </c>
      <c r="BR320" s="288">
        <f t="shared" si="601"/>
        <v>7.2400543773014512</v>
      </c>
      <c r="BS320" s="288">
        <f t="shared" si="601"/>
        <v>6.0592202224245009</v>
      </c>
      <c r="BT320" s="288">
        <f t="shared" si="601"/>
        <v>4.8681680960342533</v>
      </c>
      <c r="BU320" s="288">
        <f t="shared" ref="BU320:DS320" si="602">BU319*BU315*BU39</f>
        <v>3.6668095801751366</v>
      </c>
      <c r="BV320" s="288">
        <f t="shared" si="602"/>
        <v>2.4550554917950138</v>
      </c>
      <c r="BW320" s="288">
        <f t="shared" si="602"/>
        <v>1.2328158761246693</v>
      </c>
      <c r="BX320" s="288">
        <f t="shared" si="602"/>
        <v>0</v>
      </c>
      <c r="BY320" s="288">
        <f t="shared" si="602"/>
        <v>0</v>
      </c>
      <c r="BZ320" s="288">
        <f t="shared" si="602"/>
        <v>0</v>
      </c>
      <c r="CA320" s="288">
        <f t="shared" si="602"/>
        <v>0</v>
      </c>
      <c r="CB320" s="288">
        <f t="shared" si="602"/>
        <v>0</v>
      </c>
      <c r="CC320" s="288">
        <f t="shared" si="602"/>
        <v>0</v>
      </c>
      <c r="CD320" s="288">
        <f t="shared" si="602"/>
        <v>0</v>
      </c>
      <c r="CE320" s="288">
        <f t="shared" si="602"/>
        <v>0</v>
      </c>
      <c r="CF320" s="288">
        <f t="shared" si="602"/>
        <v>0</v>
      </c>
      <c r="CG320" s="288">
        <f t="shared" si="602"/>
        <v>0</v>
      </c>
      <c r="CH320" s="288">
        <f t="shared" si="602"/>
        <v>0</v>
      </c>
      <c r="CI320" s="288">
        <f t="shared" si="602"/>
        <v>0</v>
      </c>
      <c r="CJ320" s="288">
        <f t="shared" si="602"/>
        <v>0</v>
      </c>
      <c r="CK320" s="288">
        <f t="shared" si="602"/>
        <v>0</v>
      </c>
      <c r="CL320" s="288">
        <f t="shared" si="602"/>
        <v>0</v>
      </c>
      <c r="CM320" s="288">
        <f t="shared" si="602"/>
        <v>0</v>
      </c>
      <c r="CN320" s="288">
        <f t="shared" si="602"/>
        <v>0</v>
      </c>
      <c r="CO320" s="288">
        <f t="shared" si="602"/>
        <v>0</v>
      </c>
      <c r="CP320" s="288">
        <f t="shared" si="602"/>
        <v>0</v>
      </c>
      <c r="CQ320" s="288">
        <f t="shared" si="602"/>
        <v>0</v>
      </c>
      <c r="CR320" s="288">
        <f t="shared" si="602"/>
        <v>0</v>
      </c>
      <c r="CS320" s="288">
        <f t="shared" si="602"/>
        <v>0</v>
      </c>
      <c r="CT320" s="288">
        <f t="shared" si="602"/>
        <v>0</v>
      </c>
      <c r="CU320" s="288">
        <f t="shared" si="602"/>
        <v>0</v>
      </c>
      <c r="CV320" s="288">
        <f t="shared" si="602"/>
        <v>0</v>
      </c>
      <c r="CW320" s="288">
        <f t="shared" si="602"/>
        <v>0</v>
      </c>
      <c r="CX320" s="288">
        <f t="shared" si="602"/>
        <v>0</v>
      </c>
      <c r="CY320" s="288">
        <f t="shared" si="602"/>
        <v>0</v>
      </c>
      <c r="CZ320" s="288">
        <f t="shared" si="602"/>
        <v>0</v>
      </c>
      <c r="DA320" s="288">
        <f t="shared" si="602"/>
        <v>0</v>
      </c>
      <c r="DB320" s="288">
        <f t="shared" si="602"/>
        <v>0</v>
      </c>
      <c r="DC320" s="288">
        <f t="shared" si="602"/>
        <v>0</v>
      </c>
      <c r="DD320" s="288">
        <f t="shared" si="602"/>
        <v>0</v>
      </c>
      <c r="DE320" s="288">
        <f t="shared" si="602"/>
        <v>0</v>
      </c>
      <c r="DF320" s="288">
        <f t="shared" si="602"/>
        <v>0</v>
      </c>
      <c r="DG320" s="288">
        <f t="shared" si="602"/>
        <v>0</v>
      </c>
      <c r="DH320" s="288">
        <f t="shared" si="602"/>
        <v>0</v>
      </c>
      <c r="DI320" s="288">
        <f t="shared" si="602"/>
        <v>0</v>
      </c>
      <c r="DJ320" s="288">
        <f t="shared" si="602"/>
        <v>0</v>
      </c>
      <c r="DK320" s="288">
        <f t="shared" si="602"/>
        <v>0</v>
      </c>
      <c r="DL320" s="288">
        <f t="shared" si="602"/>
        <v>0</v>
      </c>
      <c r="DM320" s="288">
        <f t="shared" si="602"/>
        <v>0</v>
      </c>
      <c r="DN320" s="288">
        <f t="shared" si="602"/>
        <v>0</v>
      </c>
      <c r="DO320" s="288">
        <f t="shared" si="602"/>
        <v>0</v>
      </c>
      <c r="DP320" s="288">
        <f t="shared" si="602"/>
        <v>0</v>
      </c>
      <c r="DQ320" s="288">
        <f t="shared" si="602"/>
        <v>0</v>
      </c>
      <c r="DR320" s="288">
        <f t="shared" si="602"/>
        <v>0</v>
      </c>
      <c r="DS320" s="288">
        <f t="shared" si="602"/>
        <v>0</v>
      </c>
      <c r="DT320" s="279"/>
    </row>
    <row r="321" spans="2:124" x14ac:dyDescent="0.3">
      <c r="C321" s="279"/>
      <c r="D321" s="280" t="s">
        <v>122</v>
      </c>
      <c r="E321" s="280">
        <f>Inputs!I29</f>
        <v>60</v>
      </c>
      <c r="F321" s="281"/>
      <c r="G321" s="281"/>
      <c r="H321" s="279"/>
      <c r="I321" s="279"/>
      <c r="J321" s="279"/>
      <c r="K321" s="279"/>
      <c r="L321" s="279"/>
      <c r="M321" s="279"/>
      <c r="N321" s="279"/>
      <c r="O321" s="279"/>
      <c r="P321" s="279"/>
      <c r="Q321" s="279"/>
      <c r="R321" s="279"/>
      <c r="S321" s="279"/>
      <c r="T321" s="279"/>
      <c r="U321" s="279"/>
      <c r="V321" s="279"/>
      <c r="W321" s="279"/>
      <c r="X321" s="279"/>
      <c r="Y321" s="279"/>
      <c r="Z321" s="279"/>
      <c r="AA321" s="279"/>
      <c r="AB321" s="279"/>
      <c r="AC321" s="279"/>
      <c r="AD321" s="279"/>
      <c r="AE321" s="279"/>
      <c r="AF321" s="279"/>
      <c r="AG321" s="279"/>
      <c r="AH321" s="279"/>
      <c r="AI321" s="279"/>
      <c r="AJ321" s="279"/>
      <c r="AK321" s="279"/>
      <c r="AL321" s="279"/>
      <c r="AM321" s="279"/>
      <c r="AN321" s="279"/>
      <c r="AO321" s="279"/>
      <c r="AP321" s="279"/>
      <c r="AQ321" s="279"/>
      <c r="AR321" s="279"/>
      <c r="AS321" s="279"/>
      <c r="AT321" s="279"/>
      <c r="AU321" s="279"/>
      <c r="AV321" s="279"/>
      <c r="AW321" s="279"/>
      <c r="AX321" s="279"/>
      <c r="AY321" s="279"/>
      <c r="AZ321" s="279"/>
      <c r="BA321" s="279"/>
      <c r="BB321" s="279"/>
      <c r="BC321" s="279"/>
      <c r="BD321" s="279"/>
      <c r="BE321" s="279"/>
      <c r="BF321" s="279"/>
      <c r="BG321" s="279"/>
      <c r="BH321" s="279"/>
      <c r="BI321" s="279"/>
      <c r="BJ321" s="279"/>
      <c r="BK321" s="279"/>
      <c r="BL321" s="279"/>
      <c r="BM321" s="279"/>
      <c r="BN321" s="279"/>
      <c r="BO321" s="279"/>
      <c r="BP321" s="279"/>
      <c r="BQ321" s="279"/>
      <c r="BR321" s="279"/>
      <c r="BS321" s="279"/>
      <c r="BT321" s="279"/>
      <c r="BU321" s="279"/>
      <c r="BV321" s="279"/>
      <c r="BW321" s="279"/>
      <c r="BX321" s="279"/>
      <c r="BY321" s="279"/>
      <c r="BZ321" s="279"/>
      <c r="CA321" s="279"/>
      <c r="CB321" s="279"/>
      <c r="CC321" s="279"/>
      <c r="CD321" s="279"/>
      <c r="CE321" s="279"/>
      <c r="CF321" s="279"/>
      <c r="CG321" s="279"/>
      <c r="CH321" s="279"/>
      <c r="CI321" s="279"/>
      <c r="CJ321" s="279"/>
      <c r="CK321" s="279"/>
      <c r="CL321" s="279"/>
      <c r="CM321" s="279"/>
      <c r="CN321" s="279"/>
      <c r="CO321" s="279"/>
      <c r="CP321" s="279"/>
      <c r="CQ321" s="279"/>
      <c r="CR321" s="279"/>
      <c r="CS321" s="279"/>
      <c r="CT321" s="279"/>
      <c r="CU321" s="279"/>
      <c r="CV321" s="279"/>
      <c r="CW321" s="279"/>
      <c r="CX321" s="279"/>
      <c r="CY321" s="279"/>
      <c r="CZ321" s="279"/>
      <c r="DA321" s="279"/>
      <c r="DB321" s="279"/>
      <c r="DC321" s="279"/>
      <c r="DD321" s="279"/>
      <c r="DE321" s="279"/>
      <c r="DF321" s="279"/>
      <c r="DG321" s="279"/>
      <c r="DH321" s="279"/>
      <c r="DI321" s="279"/>
      <c r="DJ321" s="279"/>
      <c r="DK321" s="279"/>
      <c r="DL321" s="279"/>
      <c r="DM321" s="279"/>
      <c r="DN321" s="279"/>
      <c r="DO321" s="279"/>
      <c r="DP321" s="279"/>
      <c r="DQ321" s="279"/>
      <c r="DR321" s="279"/>
      <c r="DS321" s="279"/>
      <c r="DT321" s="279"/>
    </row>
    <row r="322" spans="2:124" x14ac:dyDescent="0.3">
      <c r="C322" s="279"/>
      <c r="D322" s="280" t="s">
        <v>79</v>
      </c>
      <c r="E322" s="280">
        <f>Inputs!I30</f>
        <v>2</v>
      </c>
      <c r="F322" s="281"/>
      <c r="G322" s="281"/>
      <c r="H322" s="279"/>
      <c r="I322" s="279"/>
      <c r="J322" s="279"/>
      <c r="K322" s="279"/>
      <c r="L322" s="279"/>
      <c r="M322" s="279"/>
      <c r="N322" s="279"/>
      <c r="O322" s="279"/>
      <c r="P322" s="279"/>
      <c r="Q322" s="279"/>
      <c r="R322" s="279"/>
      <c r="S322" s="279"/>
      <c r="T322" s="279"/>
      <c r="U322" s="279"/>
      <c r="V322" s="279"/>
      <c r="W322" s="279"/>
      <c r="X322" s="279"/>
      <c r="Y322" s="279"/>
      <c r="Z322" s="279"/>
      <c r="AA322" s="279"/>
      <c r="AB322" s="279"/>
      <c r="AC322" s="279"/>
      <c r="AD322" s="279"/>
      <c r="AE322" s="279"/>
      <c r="AF322" s="279"/>
      <c r="AG322" s="279"/>
      <c r="AH322" s="279"/>
      <c r="AI322" s="279"/>
      <c r="AJ322" s="279"/>
      <c r="AK322" s="279"/>
      <c r="AL322" s="279"/>
      <c r="AM322" s="279"/>
      <c r="AN322" s="279"/>
      <c r="AO322" s="279"/>
      <c r="AP322" s="279"/>
      <c r="AQ322" s="279"/>
      <c r="AR322" s="279"/>
      <c r="AS322" s="279"/>
      <c r="AT322" s="279"/>
      <c r="AU322" s="279"/>
      <c r="AV322" s="279"/>
      <c r="AW322" s="279"/>
      <c r="AX322" s="279"/>
      <c r="AY322" s="279"/>
      <c r="AZ322" s="279"/>
      <c r="BA322" s="279"/>
      <c r="BB322" s="279"/>
      <c r="BC322" s="279"/>
      <c r="BD322" s="279"/>
      <c r="BE322" s="279"/>
      <c r="BF322" s="279"/>
      <c r="BG322" s="279"/>
      <c r="BH322" s="279"/>
      <c r="BI322" s="279"/>
      <c r="BJ322" s="279"/>
      <c r="BK322" s="279"/>
      <c r="BL322" s="279"/>
      <c r="BM322" s="279"/>
      <c r="BN322" s="279"/>
      <c r="BO322" s="279"/>
      <c r="BP322" s="279"/>
      <c r="BQ322" s="279"/>
      <c r="BR322" s="279"/>
      <c r="BS322" s="279"/>
      <c r="BT322" s="279"/>
      <c r="BU322" s="279"/>
      <c r="BV322" s="279"/>
      <c r="BW322" s="279"/>
      <c r="BX322" s="279"/>
      <c r="BY322" s="279"/>
      <c r="BZ322" s="279"/>
      <c r="CA322" s="279"/>
      <c r="CB322" s="279"/>
      <c r="CC322" s="279"/>
      <c r="CD322" s="279"/>
      <c r="CE322" s="279"/>
      <c r="CF322" s="279"/>
      <c r="CG322" s="279"/>
      <c r="CH322" s="279"/>
      <c r="CI322" s="279"/>
      <c r="CJ322" s="279"/>
      <c r="CK322" s="279"/>
      <c r="CL322" s="279"/>
      <c r="CM322" s="279"/>
      <c r="CN322" s="279"/>
      <c r="CO322" s="279"/>
      <c r="CP322" s="279"/>
      <c r="CQ322" s="279"/>
      <c r="CR322" s="279"/>
      <c r="CS322" s="279"/>
      <c r="CT322" s="279"/>
      <c r="CU322" s="279"/>
      <c r="CV322" s="279"/>
      <c r="CW322" s="279"/>
      <c r="CX322" s="279"/>
      <c r="CY322" s="279"/>
      <c r="CZ322" s="279"/>
      <c r="DA322" s="279"/>
      <c r="DB322" s="279"/>
      <c r="DC322" s="279"/>
      <c r="DD322" s="279"/>
      <c r="DE322" s="279"/>
      <c r="DF322" s="279"/>
      <c r="DG322" s="279"/>
      <c r="DH322" s="279"/>
      <c r="DI322" s="279"/>
      <c r="DJ322" s="279"/>
      <c r="DK322" s="279"/>
      <c r="DL322" s="279"/>
      <c r="DM322" s="279"/>
      <c r="DN322" s="279"/>
      <c r="DO322" s="279"/>
      <c r="DP322" s="279"/>
      <c r="DQ322" s="279"/>
      <c r="DR322" s="279"/>
      <c r="DS322" s="279"/>
      <c r="DT322" s="279"/>
    </row>
    <row r="323" spans="2:124" x14ac:dyDescent="0.3">
      <c r="C323" s="279"/>
      <c r="D323" s="280" t="s">
        <v>126</v>
      </c>
      <c r="E323" s="280"/>
      <c r="F323" s="281" t="str">
        <f>F320</f>
        <v>INR Mn</v>
      </c>
      <c r="G323" s="281"/>
      <c r="H323" s="288">
        <f>IFERROR(PPMT(H319,1,$E$321-SUM($H$39:H39)+$E$322+1,H311,0)*H39,0)*IF(SUM($H$39:H39)&lt;=$E$322,0,1)</f>
        <v>0</v>
      </c>
      <c r="I323" s="288">
        <f>IFERROR(PPMT(I319,1,$E$321-SUM($H$39:I39)+$E$322+1,I311,0)*I39,0)*IF(SUM($H$39:I39)&lt;=$E$322,0,1)</f>
        <v>0</v>
      </c>
      <c r="J323" s="288">
        <f>IFERROR(PPMT(J319,1,$E$321-SUM($H$39:J39)+$E$322+1,J311,0)*J39,0)*IF(SUM($H$39:J39)&lt;=$E$322,0,1)</f>
        <v>0</v>
      </c>
      <c r="K323" s="288">
        <f>IFERROR(PPMT(K319,1,$E$321-SUM($H$39:K39)+$E$322+1,K311,0)*K39,0)*IF(SUM($H$39:K39)&lt;=$E$322,0,1)</f>
        <v>0</v>
      </c>
      <c r="L323" s="288">
        <f>IFERROR(PPMT(L319,1,$E$321-SUM($H$39:L39)+$E$322+1,L311,0)*L39,0)*IF(SUM($H$39:L39)&lt;=$E$322,0,1)</f>
        <v>0</v>
      </c>
      <c r="M323" s="288">
        <f>IFERROR(PPMT(M319,1,$E$321-SUM($H$39:M39)+$E$322+1,M311,0)*M39,0)*IF(SUM($H$39:M39)&lt;=$E$322,0,1)</f>
        <v>0</v>
      </c>
      <c r="N323" s="288">
        <f>IFERROR(PPMT(N319,1,$E$321-SUM($H$39:N39)+$E$322+1,N311,0)*N39,0)*IF(SUM($H$39:N39)&lt;=$E$322,0,1)</f>
        <v>0</v>
      </c>
      <c r="O323" s="288">
        <f>IFERROR(PPMT(O319,1,$E$321-SUM($H$39:O39)+$E$322+1,O311,0)*O39,0)*IF(SUM($H$39:O39)&lt;=$E$322,0,1)</f>
        <v>0</v>
      </c>
      <c r="P323" s="288">
        <f>IFERROR(PPMT(P319,1,$E$321-SUM($H$39:P39)+$E$322+1,P311,0)*P39,0)*IF(SUM($H$39:P39)&lt;=$E$322,0,1)</f>
        <v>0</v>
      </c>
      <c r="Q323" s="288">
        <f>IFERROR(PPMT(Q319,1,$E$321-SUM($H$39:Q39)+$E$322+1,Q311,0)*Q39,0)*IF(SUM($H$39:Q39)&lt;=$E$322,0,1)</f>
        <v>-52.272306012234097</v>
      </c>
      <c r="R323" s="288">
        <f>IFERROR(PPMT(R319,1,$E$321-SUM($H$39:R39)+$E$322+1,R311,0)*R39,0)*IF(SUM($H$39:R39)&lt;=$E$322,0,1)</f>
        <v>-53.471847469960544</v>
      </c>
      <c r="S323" s="288">
        <f>IFERROR(PPMT(S319,1,$E$321-SUM($H$39:S39)+$E$322+1,S311,0)*S39,0)*IF(SUM($H$39:S39)&lt;=$E$322,0,1)</f>
        <v>-83.734135442477665</v>
      </c>
      <c r="T323" s="288">
        <f>IFERROR(PPMT(T319,1,$E$321-SUM($H$39:T39)+$E$322+1,T311,0)*T39,0)*IF(SUM($H$39:T39)&lt;=$E$322,0,1)</f>
        <v>-84.556650375459299</v>
      </c>
      <c r="U323" s="288">
        <f>IFERROR(PPMT(U319,1,$E$321-SUM($H$39:U39)+$E$322+1,U311,0)*U39,0)*IF(SUM($H$39:U39)&lt;=$E$322,0,1)</f>
        <v>-85.387244818803126</v>
      </c>
      <c r="V323" s="288">
        <f>IFERROR(PPMT(V319,1,$E$321-SUM($H$39:V39)+$E$322+1,V311,0)*V39,0)*IF(SUM($H$39:V39)&lt;=$E$322,0,1)</f>
        <v>-86.225998137010748</v>
      </c>
      <c r="W323" s="288">
        <f>IFERROR(PPMT(W319,1,$E$321-SUM($H$39:W39)+$E$322+1,W311,0)*W39,0)*IF(SUM($H$39:W39)&lt;=$E$322,0,1)</f>
        <v>-87.072990474176009</v>
      </c>
      <c r="X323" s="288">
        <f>IFERROR(PPMT(X319,1,$E$321-SUM($H$39:X39)+$E$322+1,X311,0)*X39,0)*IF(SUM($H$39:X39)&lt;=$E$322,0,1)</f>
        <v>-87.928302761642996</v>
      </c>
      <c r="Y323" s="288">
        <f>IFERROR(PPMT(Y319,1,$E$321-SUM($H$39:Y39)+$E$322+1,Y311,0)*Y39,0)*IF(SUM($H$39:Y39)&lt;=$E$322,0,1)</f>
        <v>-88.79201672573906</v>
      </c>
      <c r="Z323" s="288">
        <f>IFERROR(PPMT(Z319,1,$E$321-SUM($H$39:Z39)+$E$322+1,Z311,0)*Z39,0)*IF(SUM($H$39:Z39)&lt;=$E$322,0,1)</f>
        <v>-89.664214895583967</v>
      </c>
      <c r="AA323" s="288">
        <f>IFERROR(PPMT(AA319,1,$E$321-SUM($H$39:AA39)+$E$322+1,AA311,0)*AA39,0)*IF(SUM($H$39:AA39)&lt;=$E$322,0,1)</f>
        <v>-90.544980610975557</v>
      </c>
      <c r="AB323" s="288">
        <f>IFERROR(PPMT(AB319,1,$E$321-SUM($H$39:AB39)+$E$322+1,AB311,0)*AB39,0)*IF(SUM($H$39:AB39)&lt;=$E$322,0,1)</f>
        <v>-94.213478767630406</v>
      </c>
      <c r="AC323" s="288">
        <f>IFERROR(PPMT(AC319,1,$E$321-SUM($H$39:AC39)+$E$322+1,AC311,0)*AC39,0)*IF(SUM($H$39:AC39)&lt;=$E$322,0,1)</f>
        <v>-95.028725039293747</v>
      </c>
      <c r="AD323" s="288">
        <f>IFERROR(PPMT(AD319,1,$E$321-SUM($H$39:AD39)+$E$322+1,AD311,0)*AD39,0)*IF(SUM($H$39:AD39)&lt;=$E$322,0,1)</f>
        <v>-95.851025784394977</v>
      </c>
      <c r="AE323" s="288">
        <f>IFERROR(PPMT(AE319,1,$E$321-SUM($H$39:AE39)+$E$322+1,AE311,0)*AE39,0)*IF(SUM($H$39:AE39)&lt;=$E$322,0,1)</f>
        <v>-96.680442046568729</v>
      </c>
      <c r="AF323" s="288">
        <f>IFERROR(PPMT(AF319,1,$E$321-SUM($H$39:AF39)+$E$322+1,AF311,0)*AF39,0)*IF(SUM($H$39:AF39)&lt;=$E$322,0,1)</f>
        <v>-97.517035397671151</v>
      </c>
      <c r="AG323" s="288">
        <f>IFERROR(PPMT(AG319,1,$E$321-SUM($H$39:AG39)+$E$322+1,AG311,0)*AG39,0)*IF(SUM($H$39:AG39)&lt;=$E$322,0,1)</f>
        <v>-98.360867942350808</v>
      </c>
      <c r="AH323" s="288">
        <f>IFERROR(PPMT(AH319,1,$E$321-SUM($H$39:AH39)+$E$322+1,AH311,0)*AH39,0)*IF(SUM($H$39:AH39)&lt;=$E$322,0,1)</f>
        <v>-99.21200232265906</v>
      </c>
      <c r="AI323" s="288">
        <f>IFERROR(PPMT(AI319,1,$E$321-SUM($H$39:AI39)+$E$322+1,AI311,0)*AI39,0)*IF(SUM($H$39:AI39)&lt;=$E$322,0,1)</f>
        <v>-100.07050172270024</v>
      </c>
      <c r="AJ323" s="288">
        <f>IFERROR(PPMT(AJ319,1,$E$321-SUM($H$39:AJ39)+$E$322+1,AJ311,0)*AJ39,0)*IF(SUM($H$39:AJ39)&lt;=$E$322,0,1)</f>
        <v>-100.93642987332214</v>
      </c>
      <c r="AK323" s="288">
        <f>IFERROR(PPMT(AK319,1,$E$321-SUM($H$39:AK39)+$E$322+1,AK311,0)*AK39,0)*IF(SUM($H$39:AK39)&lt;=$E$322,0,1)</f>
        <v>-101.80985105684714</v>
      </c>
      <c r="AL323" s="288">
        <f>IFERROR(PPMT(AL319,1,$E$321-SUM($H$39:AL39)+$E$322+1,AL311,0)*AL39,0)*IF(SUM($H$39:AL39)&lt;=$E$322,0,1)</f>
        <v>-102.69083011184421</v>
      </c>
      <c r="AM323" s="288">
        <f>IFERROR(PPMT(AM319,1,$E$321-SUM($H$39:AM39)+$E$322+1,AM311,0)*AM39,0)*IF(SUM($H$39:AM39)&lt;=$E$322,0,1)</f>
        <v>-103.57943243794216</v>
      </c>
      <c r="AN323" s="288">
        <f>IFERROR(PPMT(AN319,1,$E$321-SUM($H$39:AN39)+$E$322+1,AN311,0)*AN39,0)*IF(SUM($H$39:AN39)&lt;=$E$322,0,1)</f>
        <v>-104.47572400068455</v>
      </c>
      <c r="AO323" s="288">
        <f>IFERROR(PPMT(AO319,1,$E$321-SUM($H$39:AO39)+$E$322+1,AO311,0)*AO39,0)*IF(SUM($H$39:AO39)&lt;=$E$322,0,1)</f>
        <v>-105.3797713364268</v>
      </c>
      <c r="AP323" s="288">
        <f>IFERROR(PPMT(AP319,1,$E$321-SUM($H$39:AP39)+$E$322+1,AP311,0)*AP39,0)*IF(SUM($H$39:AP39)&lt;=$E$322,0,1)</f>
        <v>-106.29164155727541</v>
      </c>
      <c r="AQ323" s="288">
        <f>IFERROR(PPMT(AQ319,1,$E$321-SUM($H$39:AQ39)+$E$322+1,AQ311,0)*AQ39,0)*IF(SUM($H$39:AQ39)&lt;=$E$322,0,1)</f>
        <v>-107.21140235607012</v>
      </c>
      <c r="AR323" s="288">
        <f>IFERROR(PPMT(AR319,1,$E$321-SUM($H$39:AR39)+$E$322+1,AR311,0)*AR39,0)*IF(SUM($H$39:AR39)&lt;=$E$322,0,1)</f>
        <v>-108.13912201140901</v>
      </c>
      <c r="AS323" s="288">
        <f>IFERROR(PPMT(AS319,1,$E$321-SUM($H$39:AS39)+$E$322+1,AS311,0)*AS39,0)*IF(SUM($H$39:AS39)&lt;=$E$322,0,1)</f>
        <v>-109.07486939271719</v>
      </c>
      <c r="AT323" s="288">
        <f>IFERROR(PPMT(AT319,1,$E$321-SUM($H$39:AT39)+$E$322+1,AT311,0)*AT39,0)*IF(SUM($H$39:AT39)&lt;=$E$322,0,1)</f>
        <v>-110.01871396535952</v>
      </c>
      <c r="AU323" s="288">
        <f>IFERROR(PPMT(AU319,1,$E$321-SUM($H$39:AU39)+$E$322+1,AU311,0)*AU39,0)*IF(SUM($H$39:AU39)&lt;=$E$322,0,1)</f>
        <v>-110.97072579579699</v>
      </c>
      <c r="AV323" s="288">
        <f>IFERROR(PPMT(AV319,1,$E$321-SUM($H$39:AV39)+$E$322+1,AV311,0)*AV39,0)*IF(SUM($H$39:AV39)&lt;=$E$322,0,1)</f>
        <v>-111.93097555678852</v>
      </c>
      <c r="AW323" s="288">
        <f>IFERROR(PPMT(AW319,1,$E$321-SUM($H$39:AW39)+$E$322+1,AW311,0)*AW39,0)*IF(SUM($H$39:AW39)&lt;=$E$322,0,1)</f>
        <v>-112.89953453263713</v>
      </c>
      <c r="AX323" s="288">
        <f>IFERROR(PPMT(AX319,1,$E$321-SUM($H$39:AX39)+$E$322+1,AX311,0)*AX39,0)*IF(SUM($H$39:AX39)&lt;=$E$322,0,1)</f>
        <v>-113.87647462448184</v>
      </c>
      <c r="AY323" s="288">
        <f>IFERROR(PPMT(AY319,1,$E$321-SUM($H$39:AY39)+$E$322+1,AY311,0)*AY39,0)*IF(SUM($H$39:AY39)&lt;=$E$322,0,1)</f>
        <v>-114.8618683556352</v>
      </c>
      <c r="AZ323" s="288">
        <f>IFERROR(PPMT(AZ319,1,$E$321-SUM($H$39:AZ39)+$E$322+1,AZ311,0)*AZ39,0)*IF(SUM($H$39:AZ39)&lt;=$E$322,0,1)</f>
        <v>-115.85578887696711</v>
      </c>
      <c r="BA323" s="288">
        <f>IFERROR(PPMT(BA319,1,$E$321-SUM($H$39:BA39)+$E$322+1,BA311,0)*BA39,0)*IF(SUM($H$39:BA39)&lt;=$E$322,0,1)</f>
        <v>-116.85830997233519</v>
      </c>
      <c r="BB323" s="288">
        <f>IFERROR(PPMT(BB319,1,$E$321-SUM($H$39:BB39)+$E$322+1,BB311,0)*BB39,0)*IF(SUM($H$39:BB39)&lt;=$E$322,0,1)</f>
        <v>-117.86950606406208</v>
      </c>
      <c r="BC323" s="288">
        <f>IFERROR(PPMT(BC319,1,$E$321-SUM($H$39:BC39)+$E$322+1,BC311,0)*BC39,0)*IF(SUM($H$39:BC39)&lt;=$E$322,0,1)</f>
        <v>-118.88945221846036</v>
      </c>
      <c r="BD323" s="288">
        <f>IFERROR(PPMT(BD319,1,$E$321-SUM($H$39:BD39)+$E$322+1,BD311,0)*BD39,0)*IF(SUM($H$39:BD39)&lt;=$E$322,0,1)</f>
        <v>-119.9182241514048</v>
      </c>
      <c r="BE323" s="288">
        <f>IFERROR(PPMT(BE319,1,$E$321-SUM($H$39:BE39)+$E$322+1,BE311,0)*BE39,0)*IF(SUM($H$39:BE39)&lt;=$E$322,0,1)</f>
        <v>-120.95589823395346</v>
      </c>
      <c r="BF323" s="288">
        <f>IFERROR(PPMT(BF319,1,$E$321-SUM($H$39:BF39)+$E$322+1,BF311,0)*BF39,0)*IF(SUM($H$39:BF39)&lt;=$E$322,0,1)</f>
        <v>-122.00255149801696</v>
      </c>
      <c r="BG323" s="288">
        <f>IFERROR(PPMT(BG319,1,$E$321-SUM($H$39:BG39)+$E$322+1,BG311,0)*BG39,0)*IF(SUM($H$39:BG39)&lt;=$E$322,0,1)</f>
        <v>-123.05826164207699</v>
      </c>
      <c r="BH323" s="288">
        <f>IFERROR(PPMT(BH319,1,$E$321-SUM($H$39:BH39)+$E$322+1,BH311,0)*BH39,0)*IF(SUM($H$39:BH39)&lt;=$E$322,0,1)</f>
        <v>-124.12310703695425</v>
      </c>
      <c r="BI323" s="288">
        <f>IFERROR(PPMT(BI319,1,$E$321-SUM($H$39:BI39)+$E$322+1,BI311,0)*BI39,0)*IF(SUM($H$39:BI39)&lt;=$E$322,0,1)</f>
        <v>-125.19716673162621</v>
      </c>
      <c r="BJ323" s="288">
        <f>IFERROR(PPMT(BJ319,1,$E$321-SUM($H$39:BJ39)+$E$322+1,BJ311,0)*BJ39,0)*IF(SUM($H$39:BJ39)&lt;=$E$322,0,1)</f>
        <v>-126.2805204590956</v>
      </c>
      <c r="BK323" s="288">
        <f>IFERROR(PPMT(BK319,1,$E$321-SUM($H$39:BK39)+$E$322+1,BK311,0)*BK39,0)*IF(SUM($H$39:BK39)&lt;=$E$322,0,1)</f>
        <v>-127.37324864230918</v>
      </c>
      <c r="BL323" s="288">
        <f>IFERROR(PPMT(BL319,1,$E$321-SUM($H$39:BL39)+$E$322+1,BL311,0)*BL39,0)*IF(SUM($H$39:BL39)&lt;=$E$322,0,1)</f>
        <v>-128.47543240012797</v>
      </c>
      <c r="BM323" s="288">
        <f>IFERROR(PPMT(BM319,1,$E$321-SUM($H$39:BM39)+$E$322+1,BM311,0)*BM39,0)*IF(SUM($H$39:BM39)&lt;=$E$322,0,1)</f>
        <v>-129.58715355334925</v>
      </c>
      <c r="BN323" s="288">
        <f>IFERROR(PPMT(BN319,1,$E$321-SUM($H$39:BN39)+$E$322+1,BN311,0)*BN39,0)*IF(SUM($H$39:BN39)&lt;=$E$322,0,1)</f>
        <v>-130.70849463078042</v>
      </c>
      <c r="BO323" s="288">
        <f>IFERROR(PPMT(BO319,1,$E$321-SUM($H$39:BO39)+$E$322+1,BO311,0)*BO39,0)*IF(SUM($H$39:BO39)&lt;=$E$322,0,1)</f>
        <v>-131.83953887536552</v>
      </c>
      <c r="BP323" s="288">
        <f>IFERROR(PPMT(BP319,1,$E$321-SUM($H$39:BP39)+$E$322+1,BP311,0)*BP39,0)*IF(SUM($H$39:BP39)&lt;=$E$322,0,1)</f>
        <v>-132.98037025036496</v>
      </c>
      <c r="BQ323" s="288">
        <f>IFERROR(PPMT(BQ319,1,$E$321-SUM($H$39:BQ39)+$E$322+1,BQ311,0)*BQ39,0)*IF(SUM($H$39:BQ39)&lt;=$E$322,0,1)</f>
        <v>-134.13107344558827</v>
      </c>
      <c r="BR323" s="288">
        <f>IFERROR(PPMT(BR319,1,$E$321-SUM($H$39:BR39)+$E$322+1,BR311,0)*BR39,0)*IF(SUM($H$39:BR39)&lt;=$E$322,0,1)</f>
        <v>-135.29173388368136</v>
      </c>
      <c r="BS323" s="288">
        <f>IFERROR(PPMT(BS319,1,$E$321-SUM($H$39:BS39)+$E$322+1,BS311,0)*BS39,0)*IF(SUM($H$39:BS39)&lt;=$E$322,0,1)</f>
        <v>-136.46243772646781</v>
      </c>
      <c r="BT323" s="288">
        <f>IFERROR(PPMT(BT319,1,$E$321-SUM($H$39:BT39)+$E$322+1,BT311,0)*BT39,0)*IF(SUM($H$39:BT39)&lt;=$E$322,0,1)</f>
        <v>-137.64327188134473</v>
      </c>
      <c r="BU323" s="288">
        <f>IFERROR(PPMT(BU319,1,$E$321-SUM($H$39:BU39)+$E$322+1,BU311,0)*BU39,0)*IF(SUM($H$39:BU39)&lt;=$E$322,0,1)</f>
        <v>-138.83432400773498</v>
      </c>
      <c r="BV323" s="288">
        <f>IFERROR(PPMT(BV319,1,$E$321-SUM($H$39:BV39)+$E$322+1,BV311,0)*BV39,0)*IF(SUM($H$39:BV39)&lt;=$E$322,0,1)</f>
        <v>-140.03568252359406</v>
      </c>
      <c r="BW323" s="288">
        <f>IFERROR(PPMT(BW319,1,$E$321-SUM($H$39:BW39)+$E$322+1,BW311,0)*BW39,0)*IF(SUM($H$39:BW39)&lt;=$E$322,0,1)</f>
        <v>-141.24743661197422</v>
      </c>
      <c r="BX323" s="288">
        <f>IFERROR(PPMT(BX319,1,$E$321-SUM($H$39:BX39)+$E$322+1,BX311,0)*BX39,0)*IF(SUM($H$39:BX39)&lt;=$E$322,0,1)</f>
        <v>-142.46967622764458</v>
      </c>
      <c r="BY323" s="288">
        <f>IFERROR(PPMT(BY319,1,$E$321-SUM($H$39:BY39)+$E$322+1,BY311,0)*BY39,0)*IF(SUM($H$39:BY39)&lt;=$E$322,0,1)</f>
        <v>0</v>
      </c>
      <c r="BZ323" s="288">
        <f>IFERROR(PPMT(BZ319,1,$E$321-SUM($H$39:BZ39)+$E$322+1,BZ311,0)*BZ39,0)*IF(SUM($H$39:BZ39)&lt;=$E$322,0,1)</f>
        <v>0</v>
      </c>
      <c r="CA323" s="288">
        <f>IFERROR(PPMT(CA319,1,$E$321-SUM($H$39:CA39)+$E$322+1,CA311,0)*CA39,0)*IF(SUM($H$39:CA39)&lt;=$E$322,0,1)</f>
        <v>0</v>
      </c>
      <c r="CB323" s="288">
        <f>IFERROR(PPMT(CB319,1,$E$321-SUM($H$39:CB39)+$E$322+1,CB311,0)*CB39,0)*IF(SUM($H$39:CB39)&lt;=$E$322,0,1)</f>
        <v>0</v>
      </c>
      <c r="CC323" s="288">
        <f>IFERROR(PPMT(CC319,1,$E$321-SUM($H$39:CC39)+$E$322+1,CC311,0)*CC39,0)*IF(SUM($H$39:CC39)&lt;=$E$322,0,1)</f>
        <v>0</v>
      </c>
      <c r="CD323" s="288">
        <f>IFERROR(PPMT(CD319,1,$E$321-SUM($H$39:CD39)+$E$322+1,CD311,0)*CD39,0)*IF(SUM($H$39:CD39)&lt;=$E$322,0,1)</f>
        <v>0</v>
      </c>
      <c r="CE323" s="288">
        <f>IFERROR(PPMT(CE319,1,$E$321-SUM($H$39:CE39)+$E$322+1,CE311,0)*CE39,0)*IF(SUM($H$39:CE39)&lt;=$E$322,0,1)</f>
        <v>0</v>
      </c>
      <c r="CF323" s="288">
        <f>IFERROR(PPMT(CF319,1,$E$321-SUM($H$39:CF39)+$E$322+1,CF311,0)*CF39,0)*IF(SUM($H$39:CF39)&lt;=$E$322,0,1)</f>
        <v>0</v>
      </c>
      <c r="CG323" s="288">
        <f>IFERROR(PPMT(CG319,1,$E$321-SUM($H$39:CG39)+$E$322+1,CG311,0)*CG39,0)*IF(SUM($H$39:CG39)&lt;=$E$322,0,1)</f>
        <v>0</v>
      </c>
      <c r="CH323" s="288">
        <f>IFERROR(PPMT(CH319,1,$E$321-SUM($H$39:CH39)+$E$322+1,CH311,0)*CH39,0)*IF(SUM($H$39:CH39)&lt;=$E$322,0,1)</f>
        <v>0</v>
      </c>
      <c r="CI323" s="288">
        <f>IFERROR(PPMT(CI319,1,$E$321-SUM($H$39:CI39)+$E$322+1,CI311,0)*CI39,0)*IF(SUM($H$39:CI39)&lt;=$E$322,0,1)</f>
        <v>0</v>
      </c>
      <c r="CJ323" s="288">
        <f>IFERROR(PPMT(CJ319,1,$E$321-SUM($H$39:CJ39)+$E$322+1,CJ311,0)*CJ39,0)*IF(SUM($H$39:CJ39)&lt;=$E$322,0,1)</f>
        <v>0</v>
      </c>
      <c r="CK323" s="288">
        <f>IFERROR(PPMT(CK319,1,$E$321-SUM($H$39:CK39)+$E$322+1,CK311,0)*CK39,0)*IF(SUM($H$39:CK39)&lt;=$E$322,0,1)</f>
        <v>0</v>
      </c>
      <c r="CL323" s="288">
        <f>IFERROR(PPMT(CL319,1,$E$321-SUM($H$39:CL39)+$E$322+1,CL311,0)*CL39,0)*IF(SUM($H$39:CL39)&lt;=$E$322,0,1)</f>
        <v>0</v>
      </c>
      <c r="CM323" s="288">
        <f>IFERROR(PPMT(CM319,1,$E$321-SUM($H$39:CM39)+$E$322+1,CM311,0)*CM39,0)*IF(SUM($H$39:CM39)&lt;=$E$322,0,1)</f>
        <v>0</v>
      </c>
      <c r="CN323" s="288">
        <f>IFERROR(PPMT(CN319,1,$E$321-SUM($H$39:CN39)+$E$322+1,CN311,0)*CN39,0)*IF(SUM($H$39:CN39)&lt;=$E$322,0,1)</f>
        <v>0</v>
      </c>
      <c r="CO323" s="288">
        <f>IFERROR(PPMT(CO319,1,$E$321-SUM($H$39:CO39)+$E$322+1,CO311,0)*CO39,0)*IF(SUM($H$39:CO39)&lt;=$E$322,0,1)</f>
        <v>0</v>
      </c>
      <c r="CP323" s="288">
        <f>IFERROR(PPMT(CP319,1,$E$321-SUM($H$39:CP39)+$E$322+1,CP311,0)*CP39,0)*IF(SUM($H$39:CP39)&lt;=$E$322,0,1)</f>
        <v>0</v>
      </c>
      <c r="CQ323" s="288">
        <f>IFERROR(PPMT(CQ319,1,$E$321-SUM($H$39:CQ39)+$E$322+1,CQ311,0)*CQ39,0)*IF(SUM($H$39:CQ39)&lt;=$E$322,0,1)</f>
        <v>0</v>
      </c>
      <c r="CR323" s="288">
        <f>IFERROR(PPMT(CR319,1,$E$321-SUM($H$39:CR39)+$E$322+1,CR311,0)*CR39,0)*IF(SUM($H$39:CR39)&lt;=$E$322,0,1)</f>
        <v>0</v>
      </c>
      <c r="CS323" s="288">
        <f>IFERROR(PPMT(CS319,1,$E$321-SUM($H$39:CS39)+$E$322+1,CS311,0)*CS39,0)*IF(SUM($H$39:CS39)&lt;=$E$322,0,1)</f>
        <v>0</v>
      </c>
      <c r="CT323" s="288">
        <f>IFERROR(PPMT(CT319,1,$E$321-SUM($H$39:CT39)+$E$322+1,CT311,0)*CT39,0)*IF(SUM($H$39:CT39)&lt;=$E$322,0,1)</f>
        <v>0</v>
      </c>
      <c r="CU323" s="288">
        <f>IFERROR(PPMT(CU319,1,$E$321-SUM($H$39:CU39)+$E$322+1,CU311,0)*CU39,0)*IF(SUM($H$39:CU39)&lt;=$E$322,0,1)</f>
        <v>0</v>
      </c>
      <c r="CV323" s="288">
        <f>IFERROR(PPMT(CV319,1,$E$321-SUM($H$39:CV39)+$E$322+1,CV311,0)*CV39,0)*IF(SUM($H$39:CV39)&lt;=$E$322,0,1)</f>
        <v>0</v>
      </c>
      <c r="CW323" s="288">
        <f>IFERROR(PPMT(CW319,1,$E$321-SUM($H$39:CW39)+$E$322+1,CW311,0)*CW39,0)*IF(SUM($H$39:CW39)&lt;=$E$322,0,1)</f>
        <v>0</v>
      </c>
      <c r="CX323" s="288">
        <f>IFERROR(PPMT(CX319,1,$E$321-SUM($H$39:CX39)+$E$322+1,CX311,0)*CX39,0)*IF(SUM($H$39:CX39)&lt;=$E$322,0,1)</f>
        <v>0</v>
      </c>
      <c r="CY323" s="288">
        <f>IFERROR(PPMT(CY319,1,$E$321-SUM($H$39:CY39)+$E$322+1,CY311,0)*CY39,0)*IF(SUM($H$39:CY39)&lt;=$E$322,0,1)</f>
        <v>0</v>
      </c>
      <c r="CZ323" s="288">
        <f>IFERROR(PPMT(CZ319,1,$E$321-SUM($H$39:CZ39)+$E$322+1,CZ311,0)*CZ39,0)*IF(SUM($H$39:CZ39)&lt;=$E$322,0,1)</f>
        <v>0</v>
      </c>
      <c r="DA323" s="288">
        <f>IFERROR(PPMT(DA319,1,$E$321-SUM($H$39:DA39)+$E$322+1,DA311,0)*DA39,0)*IF(SUM($H$39:DA39)&lt;=$E$322,0,1)</f>
        <v>0</v>
      </c>
      <c r="DB323" s="288">
        <f>IFERROR(PPMT(DB319,1,$E$321-SUM($H$39:DB39)+$E$322+1,DB311,0)*DB39,0)*IF(SUM($H$39:DB39)&lt;=$E$322,0,1)</f>
        <v>0</v>
      </c>
      <c r="DC323" s="288">
        <f>IFERROR(PPMT(DC319,1,$E$321-SUM($H$39:DC39)+$E$322+1,DC311,0)*DC39,0)*IF(SUM($H$39:DC39)&lt;=$E$322,0,1)</f>
        <v>0</v>
      </c>
      <c r="DD323" s="288">
        <f>IFERROR(PPMT(DD319,1,$E$321-SUM($H$39:DD39)+$E$322+1,DD311,0)*DD39,0)*IF(SUM($H$39:DD39)&lt;=$E$322,0,1)</f>
        <v>0</v>
      </c>
      <c r="DE323" s="288">
        <f>IFERROR(PPMT(DE319,1,$E$321-SUM($H$39:DE39)+$E$322+1,DE311,0)*DE39,0)*IF(SUM($H$39:DE39)&lt;=$E$322,0,1)</f>
        <v>0</v>
      </c>
      <c r="DF323" s="288">
        <f>IFERROR(PPMT(DF319,1,$E$321-SUM($H$39:DF39)+$E$322+1,DF311,0)*DF39,0)*IF(SUM($H$39:DF39)&lt;=$E$322,0,1)</f>
        <v>0</v>
      </c>
      <c r="DG323" s="288">
        <f>IFERROR(PPMT(DG319,1,$E$321-SUM($H$39:DG39)+$E$322+1,DG311,0)*DG39,0)*IF(SUM($H$39:DG39)&lt;=$E$322,0,1)</f>
        <v>0</v>
      </c>
      <c r="DH323" s="288">
        <f>IFERROR(PPMT(DH319,1,$E$321-SUM($H$39:DH39)+$E$322+1,DH311,0)*DH39,0)*IF(SUM($H$39:DH39)&lt;=$E$322,0,1)</f>
        <v>0</v>
      </c>
      <c r="DI323" s="288">
        <f>IFERROR(PPMT(DI319,1,$E$321-SUM($H$39:DI39)+$E$322+1,DI311,0)*DI39,0)*IF(SUM($H$39:DI39)&lt;=$E$322,0,1)</f>
        <v>0</v>
      </c>
      <c r="DJ323" s="288">
        <f>IFERROR(PPMT(DJ319,1,$E$321-SUM($H$39:DJ39)+$E$322+1,DJ311,0)*DJ39,0)*IF(SUM($H$39:DJ39)&lt;=$E$322,0,1)</f>
        <v>0</v>
      </c>
      <c r="DK323" s="288">
        <f>IFERROR(PPMT(DK319,1,$E$321-SUM($H$39:DK39)+$E$322+1,DK311,0)*DK39,0)*IF(SUM($H$39:DK39)&lt;=$E$322,0,1)</f>
        <v>0</v>
      </c>
      <c r="DL323" s="288">
        <f>IFERROR(PPMT(DL319,1,$E$321-SUM($H$39:DL39)+$E$322+1,DL311,0)*DL39,0)*IF(SUM($H$39:DL39)&lt;=$E$322,0,1)</f>
        <v>0</v>
      </c>
      <c r="DM323" s="288">
        <f>IFERROR(PPMT(DM319,1,$E$321-SUM($H$39:DM39)+$E$322+1,DM311,0)*DM39,0)*IF(SUM($H$39:DM39)&lt;=$E$322,0,1)</f>
        <v>0</v>
      </c>
      <c r="DN323" s="288">
        <f>IFERROR(PPMT(DN319,1,$E$321-SUM($H$39:DN39)+$E$322+1,DN311,0)*DN39,0)*IF(SUM($H$39:DN39)&lt;=$E$322,0,1)</f>
        <v>0</v>
      </c>
      <c r="DO323" s="288">
        <f>IFERROR(PPMT(DO319,1,$E$321-SUM($H$39:DO39)+$E$322+1,DO311,0)*DO39,0)*IF(SUM($H$39:DO39)&lt;=$E$322,0,1)</f>
        <v>0</v>
      </c>
      <c r="DP323" s="288">
        <f>IFERROR(PPMT(DP319,1,$E$321-SUM($H$39:DP39)+$E$322+1,DP311,0)*DP39,0)*IF(SUM($H$39:DP39)&lt;=$E$322,0,1)</f>
        <v>0</v>
      </c>
      <c r="DQ323" s="288">
        <f>IFERROR(PPMT(DQ319,1,$E$321-SUM($H$39:DQ39)+$E$322+1,DQ311,0)*DQ39,0)*IF(SUM($H$39:DQ39)&lt;=$E$322,0,1)</f>
        <v>0</v>
      </c>
      <c r="DR323" s="288">
        <f>IFERROR(PPMT(DR319,1,$E$321-SUM($H$39:DR39)+$E$322+1,DR311,0)*DR39,0)*IF(SUM($H$39:DR39)&lt;=$E$322,0,1)</f>
        <v>0</v>
      </c>
      <c r="DS323" s="288">
        <f>IFERROR(PPMT(DS319,1,$E$321-SUM($H$39:DS39)+$E$322+1,DS311,0)*DS39,0)*IF(SUM($H$39:DS39)&lt;=$E$322,0,1)</f>
        <v>0</v>
      </c>
      <c r="DT323" s="279"/>
    </row>
    <row r="324" spans="2:124" x14ac:dyDescent="0.3">
      <c r="C324" s="279"/>
      <c r="D324" s="280"/>
      <c r="E324" s="280"/>
      <c r="F324" s="281"/>
      <c r="G324" s="281"/>
      <c r="H324" s="288"/>
      <c r="I324" s="288"/>
      <c r="J324" s="288"/>
      <c r="K324" s="288"/>
      <c r="L324" s="288"/>
      <c r="M324" s="288"/>
      <c r="N324" s="288"/>
      <c r="O324" s="288"/>
      <c r="P324" s="288"/>
      <c r="Q324" s="288"/>
      <c r="R324" s="288"/>
      <c r="S324" s="288"/>
      <c r="T324" s="288"/>
      <c r="U324" s="288"/>
      <c r="V324" s="288"/>
      <c r="W324" s="288"/>
      <c r="X324" s="288"/>
      <c r="Y324" s="288"/>
      <c r="Z324" s="288"/>
      <c r="AA324" s="288"/>
      <c r="AB324" s="288"/>
      <c r="AC324" s="288"/>
      <c r="AD324" s="288"/>
      <c r="AE324" s="288"/>
      <c r="AF324" s="288"/>
      <c r="AG324" s="288"/>
      <c r="AH324" s="288"/>
      <c r="AI324" s="288"/>
      <c r="AJ324" s="288"/>
      <c r="AK324" s="288"/>
      <c r="AL324" s="288"/>
      <c r="AM324" s="288"/>
      <c r="AN324" s="288"/>
      <c r="AO324" s="288"/>
      <c r="AP324" s="288"/>
      <c r="AQ324" s="288"/>
      <c r="AR324" s="288"/>
      <c r="AS324" s="288"/>
      <c r="AT324" s="288"/>
      <c r="AU324" s="288"/>
      <c r="AV324" s="288"/>
      <c r="AW324" s="288"/>
      <c r="AX324" s="288"/>
      <c r="AY324" s="288"/>
      <c r="AZ324" s="288"/>
      <c r="BA324" s="288"/>
      <c r="BB324" s="288"/>
      <c r="BC324" s="288"/>
      <c r="BD324" s="288"/>
      <c r="BE324" s="288"/>
      <c r="BF324" s="288"/>
      <c r="BG324" s="288"/>
      <c r="BH324" s="288"/>
      <c r="BI324" s="288"/>
      <c r="BJ324" s="288"/>
      <c r="BK324" s="288"/>
      <c r="BL324" s="288"/>
      <c r="BM324" s="288"/>
      <c r="BN324" s="288"/>
      <c r="BO324" s="288"/>
      <c r="BP324" s="288"/>
      <c r="BQ324" s="288"/>
      <c r="BR324" s="288"/>
      <c r="BS324" s="288"/>
      <c r="BT324" s="288"/>
      <c r="BU324" s="288"/>
      <c r="BV324" s="288"/>
      <c r="BW324" s="288"/>
      <c r="BX324" s="288"/>
      <c r="BY324" s="288"/>
      <c r="BZ324" s="288"/>
      <c r="CA324" s="288"/>
      <c r="CB324" s="288"/>
      <c r="CC324" s="288"/>
      <c r="CD324" s="288"/>
      <c r="CE324" s="288"/>
      <c r="CF324" s="288"/>
      <c r="CG324" s="288"/>
      <c r="CH324" s="288"/>
      <c r="CI324" s="288"/>
      <c r="CJ324" s="288"/>
      <c r="CK324" s="288"/>
      <c r="CL324" s="288"/>
      <c r="CM324" s="288"/>
      <c r="CN324" s="288"/>
      <c r="CO324" s="288"/>
      <c r="CP324" s="288"/>
      <c r="CQ324" s="288"/>
      <c r="CR324" s="288"/>
      <c r="CS324" s="288"/>
      <c r="CT324" s="288"/>
      <c r="CU324" s="288"/>
      <c r="CV324" s="288"/>
      <c r="CW324" s="288"/>
      <c r="CX324" s="288"/>
      <c r="CY324" s="288"/>
      <c r="CZ324" s="288"/>
      <c r="DA324" s="288"/>
      <c r="DB324" s="288"/>
      <c r="DC324" s="288"/>
      <c r="DD324" s="288"/>
      <c r="DE324" s="288"/>
      <c r="DF324" s="288"/>
      <c r="DG324" s="288"/>
      <c r="DH324" s="288"/>
      <c r="DI324" s="288"/>
      <c r="DJ324" s="288"/>
      <c r="DK324" s="288"/>
      <c r="DL324" s="288"/>
      <c r="DM324" s="288"/>
      <c r="DN324" s="288"/>
      <c r="DO324" s="288"/>
      <c r="DP324" s="288"/>
      <c r="DQ324" s="288"/>
      <c r="DR324" s="288"/>
      <c r="DS324" s="288"/>
      <c r="DT324" s="279"/>
    </row>
    <row r="325" spans="2:124" x14ac:dyDescent="0.3">
      <c r="C325" s="280" t="s">
        <v>437</v>
      </c>
      <c r="D325" s="280"/>
      <c r="E325" s="280"/>
      <c r="F325" s="281"/>
      <c r="G325" s="281"/>
      <c r="H325" s="288"/>
      <c r="I325" s="288"/>
      <c r="J325" s="288"/>
      <c r="K325" s="288"/>
      <c r="L325" s="288"/>
      <c r="M325" s="288"/>
      <c r="N325" s="288"/>
      <c r="O325" s="288"/>
      <c r="P325" s="288"/>
      <c r="Q325" s="288"/>
      <c r="R325" s="288"/>
      <c r="S325" s="288"/>
      <c r="T325" s="288"/>
      <c r="U325" s="288"/>
      <c r="V325" s="288"/>
      <c r="W325" s="288"/>
      <c r="X325" s="288"/>
      <c r="Y325" s="288"/>
      <c r="Z325" s="288"/>
      <c r="AA325" s="288"/>
      <c r="AB325" s="288"/>
      <c r="AC325" s="288"/>
      <c r="AD325" s="288"/>
      <c r="AE325" s="288"/>
      <c r="AF325" s="288"/>
      <c r="AG325" s="288"/>
      <c r="AH325" s="288"/>
      <c r="AI325" s="288"/>
      <c r="AJ325" s="288"/>
      <c r="AK325" s="288"/>
      <c r="AL325" s="288"/>
      <c r="AM325" s="288"/>
      <c r="AN325" s="288"/>
      <c r="AO325" s="288"/>
      <c r="AP325" s="288"/>
      <c r="AQ325" s="288"/>
      <c r="AR325" s="288"/>
      <c r="AS325" s="288"/>
      <c r="AT325" s="288"/>
      <c r="AU325" s="288"/>
      <c r="AV325" s="288"/>
      <c r="AW325" s="288"/>
      <c r="AX325" s="288"/>
      <c r="AY325" s="288"/>
      <c r="AZ325" s="288"/>
      <c r="BA325" s="288"/>
      <c r="BB325" s="288"/>
      <c r="BC325" s="288"/>
      <c r="BD325" s="288"/>
      <c r="BE325" s="288"/>
      <c r="BF325" s="288"/>
      <c r="BG325" s="288"/>
      <c r="BH325" s="288"/>
      <c r="BI325" s="288"/>
      <c r="BJ325" s="288"/>
      <c r="BK325" s="288"/>
      <c r="BL325" s="288"/>
      <c r="BM325" s="288"/>
      <c r="BN325" s="288"/>
      <c r="BO325" s="288"/>
      <c r="BP325" s="288"/>
      <c r="BQ325" s="288"/>
      <c r="BR325" s="288"/>
      <c r="BS325" s="288"/>
      <c r="BT325" s="288"/>
      <c r="BU325" s="288"/>
      <c r="BV325" s="288"/>
      <c r="BW325" s="288"/>
      <c r="BX325" s="288"/>
      <c r="BY325" s="288"/>
      <c r="BZ325" s="288"/>
      <c r="CA325" s="288"/>
      <c r="CB325" s="288"/>
      <c r="CC325" s="288"/>
      <c r="CD325" s="288"/>
      <c r="CE325" s="288"/>
      <c r="CF325" s="288"/>
      <c r="CG325" s="288"/>
      <c r="CH325" s="288"/>
      <c r="CI325" s="288"/>
      <c r="CJ325" s="288"/>
      <c r="CK325" s="288"/>
      <c r="CL325" s="288"/>
      <c r="CM325" s="288"/>
      <c r="CN325" s="288"/>
      <c r="CO325" s="288"/>
      <c r="CP325" s="288"/>
      <c r="CQ325" s="288"/>
      <c r="CR325" s="288"/>
      <c r="CS325" s="288"/>
      <c r="CT325" s="288"/>
      <c r="CU325" s="288"/>
      <c r="CV325" s="288"/>
      <c r="CW325" s="288"/>
      <c r="CX325" s="288"/>
      <c r="CY325" s="288"/>
      <c r="CZ325" s="288"/>
      <c r="DA325" s="288"/>
      <c r="DB325" s="288"/>
      <c r="DC325" s="288"/>
      <c r="DD325" s="288"/>
      <c r="DE325" s="288"/>
      <c r="DF325" s="288"/>
      <c r="DG325" s="288"/>
      <c r="DH325" s="288"/>
      <c r="DI325" s="288"/>
      <c r="DJ325" s="288"/>
      <c r="DK325" s="288"/>
      <c r="DL325" s="288"/>
      <c r="DM325" s="288"/>
      <c r="DN325" s="288"/>
      <c r="DO325" s="288"/>
      <c r="DP325" s="288"/>
      <c r="DQ325" s="288"/>
      <c r="DR325" s="288"/>
      <c r="DS325" s="288"/>
      <c r="DT325" s="279"/>
    </row>
    <row r="326" spans="2:124" x14ac:dyDescent="0.3">
      <c r="C326" s="279"/>
      <c r="D326" s="280" t="s">
        <v>114</v>
      </c>
      <c r="E326" s="280"/>
      <c r="F326" s="281" t="str">
        <f>F311</f>
        <v>INR Mn</v>
      </c>
      <c r="G326" s="281"/>
      <c r="H326" s="288">
        <f t="shared" ref="H326" si="603">G329</f>
        <v>0</v>
      </c>
      <c r="I326" s="288">
        <f t="shared" ref="I326" si="604">H329</f>
        <v>0</v>
      </c>
      <c r="J326" s="288">
        <f t="shared" ref="J326" si="605">I329</f>
        <v>0</v>
      </c>
      <c r="K326" s="288">
        <f t="shared" ref="K326" si="606">J329</f>
        <v>0</v>
      </c>
      <c r="L326" s="288">
        <f t="shared" ref="L326" si="607">K329</f>
        <v>0</v>
      </c>
      <c r="M326" s="288">
        <f t="shared" ref="M326" si="608">L329</f>
        <v>0</v>
      </c>
      <c r="N326" s="288">
        <f t="shared" ref="N326" si="609">M329</f>
        <v>0</v>
      </c>
      <c r="O326" s="288">
        <f t="shared" ref="O326" si="610">N329</f>
        <v>0</v>
      </c>
      <c r="P326" s="288">
        <f t="shared" ref="P326" si="611">O329</f>
        <v>4000</v>
      </c>
      <c r="Q326" s="288">
        <f t="shared" ref="Q326" si="612">P329</f>
        <v>4000</v>
      </c>
      <c r="R326" s="288">
        <f t="shared" ref="R326" si="613">Q329</f>
        <v>3900</v>
      </c>
      <c r="S326" s="288">
        <f t="shared" ref="S326" si="614">R329</f>
        <v>3800</v>
      </c>
      <c r="T326" s="288">
        <f t="shared" ref="T326" si="615">S329</f>
        <v>3700</v>
      </c>
      <c r="U326" s="288">
        <f t="shared" ref="U326" si="616">T329</f>
        <v>3600</v>
      </c>
      <c r="V326" s="288">
        <f t="shared" ref="V326" si="617">U329</f>
        <v>3500</v>
      </c>
      <c r="W326" s="288">
        <f t="shared" ref="W326" si="618">V329</f>
        <v>3400</v>
      </c>
      <c r="X326" s="288">
        <f t="shared" ref="X326" si="619">W329</f>
        <v>3300</v>
      </c>
      <c r="Y326" s="288">
        <f t="shared" ref="Y326" si="620">X329</f>
        <v>3200</v>
      </c>
      <c r="Z326" s="288">
        <f t="shared" ref="Z326" si="621">Y329</f>
        <v>3100</v>
      </c>
      <c r="AA326" s="288">
        <f t="shared" ref="AA326" si="622">Z329</f>
        <v>3000</v>
      </c>
      <c r="AB326" s="288">
        <f t="shared" ref="AB326" si="623">AA329</f>
        <v>2900</v>
      </c>
      <c r="AC326" s="288">
        <f t="shared" ref="AC326" si="624">AB329</f>
        <v>2800</v>
      </c>
      <c r="AD326" s="288">
        <f t="shared" ref="AD326" si="625">AC329</f>
        <v>2700</v>
      </c>
      <c r="AE326" s="288">
        <f t="shared" ref="AE326" si="626">AD329</f>
        <v>2600</v>
      </c>
      <c r="AF326" s="288">
        <f t="shared" ref="AF326" si="627">AE329</f>
        <v>2500</v>
      </c>
      <c r="AG326" s="288">
        <f t="shared" ref="AG326" si="628">AF329</f>
        <v>2400</v>
      </c>
      <c r="AH326" s="288">
        <f t="shared" ref="AH326" si="629">AG329</f>
        <v>2300</v>
      </c>
      <c r="AI326" s="288">
        <f t="shared" ref="AI326" si="630">AH329</f>
        <v>2200</v>
      </c>
      <c r="AJ326" s="288">
        <f t="shared" ref="AJ326" si="631">AI329</f>
        <v>2100</v>
      </c>
      <c r="AK326" s="288">
        <f t="shared" ref="AK326" si="632">AJ329</f>
        <v>2000</v>
      </c>
      <c r="AL326" s="288">
        <f t="shared" ref="AL326" si="633">AK329</f>
        <v>1900</v>
      </c>
      <c r="AM326" s="288">
        <f t="shared" ref="AM326" si="634">AL329</f>
        <v>1800</v>
      </c>
      <c r="AN326" s="288">
        <f t="shared" ref="AN326" si="635">AM329</f>
        <v>1700</v>
      </c>
      <c r="AO326" s="288">
        <f t="shared" ref="AO326" si="636">AN329</f>
        <v>1600</v>
      </c>
      <c r="AP326" s="288">
        <f t="shared" ref="AP326" si="637">AO329</f>
        <v>1500</v>
      </c>
      <c r="AQ326" s="288">
        <f t="shared" ref="AQ326" si="638">AP329</f>
        <v>1400</v>
      </c>
      <c r="AR326" s="288">
        <f t="shared" ref="AR326" si="639">AQ329</f>
        <v>1300</v>
      </c>
      <c r="AS326" s="288">
        <f t="shared" ref="AS326" si="640">AR329</f>
        <v>1200</v>
      </c>
      <c r="AT326" s="288">
        <f t="shared" ref="AT326" si="641">AS329</f>
        <v>1100</v>
      </c>
      <c r="AU326" s="288">
        <f t="shared" ref="AU326" si="642">AT329</f>
        <v>1000</v>
      </c>
      <c r="AV326" s="288">
        <f t="shared" ref="AV326" si="643">AU329</f>
        <v>900</v>
      </c>
      <c r="AW326" s="288">
        <f t="shared" ref="AW326" si="644">AV329</f>
        <v>800</v>
      </c>
      <c r="AX326" s="288">
        <f t="shared" ref="AX326" si="645">AW329</f>
        <v>700</v>
      </c>
      <c r="AY326" s="288">
        <f t="shared" ref="AY326" si="646">AX329</f>
        <v>600</v>
      </c>
      <c r="AZ326" s="288">
        <f t="shared" ref="AZ326" si="647">AY329</f>
        <v>500</v>
      </c>
      <c r="BA326" s="288">
        <f t="shared" ref="BA326" si="648">AZ329</f>
        <v>400</v>
      </c>
      <c r="BB326" s="288">
        <f t="shared" ref="BB326" si="649">BA329</f>
        <v>300</v>
      </c>
      <c r="BC326" s="288">
        <f t="shared" ref="BC326" si="650">BB329</f>
        <v>200</v>
      </c>
      <c r="BD326" s="288">
        <f t="shared" ref="BD326" si="651">BC329</f>
        <v>100</v>
      </c>
      <c r="BE326" s="288">
        <f t="shared" ref="BE326" si="652">BD329</f>
        <v>0</v>
      </c>
      <c r="BF326" s="288">
        <f t="shared" ref="BF326" si="653">BE329</f>
        <v>0</v>
      </c>
      <c r="BG326" s="288">
        <f t="shared" ref="BG326" si="654">BF329</f>
        <v>0</v>
      </c>
      <c r="BH326" s="288">
        <f t="shared" ref="BH326" si="655">BG329</f>
        <v>0</v>
      </c>
      <c r="BI326" s="288">
        <f t="shared" ref="BI326" si="656">BH329</f>
        <v>0</v>
      </c>
      <c r="BJ326" s="288">
        <f t="shared" ref="BJ326" si="657">BI329</f>
        <v>0</v>
      </c>
      <c r="BK326" s="288">
        <f t="shared" ref="BK326" si="658">BJ329</f>
        <v>0</v>
      </c>
      <c r="BL326" s="288">
        <f t="shared" ref="BL326" si="659">BK329</f>
        <v>0</v>
      </c>
      <c r="BM326" s="288">
        <f t="shared" ref="BM326" si="660">BL329</f>
        <v>0</v>
      </c>
      <c r="BN326" s="288">
        <f t="shared" ref="BN326" si="661">BM329</f>
        <v>0</v>
      </c>
      <c r="BO326" s="288">
        <f t="shared" ref="BO326" si="662">BN329</f>
        <v>0</v>
      </c>
      <c r="BP326" s="288">
        <f t="shared" ref="BP326" si="663">BO329</f>
        <v>0</v>
      </c>
      <c r="BQ326" s="288">
        <f t="shared" ref="BQ326" si="664">BP329</f>
        <v>0</v>
      </c>
      <c r="BR326" s="288">
        <f t="shared" ref="BR326" si="665">BQ329</f>
        <v>0</v>
      </c>
      <c r="BS326" s="288">
        <f t="shared" ref="BS326" si="666">BR329</f>
        <v>0</v>
      </c>
      <c r="BT326" s="288">
        <f t="shared" ref="BT326" si="667">BS329</f>
        <v>0</v>
      </c>
      <c r="BU326" s="288">
        <f t="shared" ref="BU326" si="668">BT329</f>
        <v>0</v>
      </c>
      <c r="BV326" s="288">
        <f t="shared" ref="BV326" si="669">BU329</f>
        <v>0</v>
      </c>
      <c r="BW326" s="288">
        <f t="shared" ref="BW326" si="670">BV329</f>
        <v>0</v>
      </c>
      <c r="BX326" s="288">
        <f t="shared" ref="BX326" si="671">BW329</f>
        <v>0</v>
      </c>
      <c r="BY326" s="288">
        <f t="shared" ref="BY326" si="672">BX329</f>
        <v>0</v>
      </c>
      <c r="BZ326" s="288">
        <f t="shared" ref="BZ326" si="673">BY329</f>
        <v>0</v>
      </c>
      <c r="CA326" s="288">
        <f t="shared" ref="CA326" si="674">BZ329</f>
        <v>0</v>
      </c>
      <c r="CB326" s="288">
        <f t="shared" ref="CB326" si="675">CA329</f>
        <v>0</v>
      </c>
      <c r="CC326" s="288">
        <f t="shared" ref="CC326" si="676">CB329</f>
        <v>0</v>
      </c>
      <c r="CD326" s="288">
        <f t="shared" ref="CD326" si="677">CC329</f>
        <v>0</v>
      </c>
      <c r="CE326" s="288">
        <f t="shared" ref="CE326" si="678">CD329</f>
        <v>0</v>
      </c>
      <c r="CF326" s="288">
        <f t="shared" ref="CF326" si="679">CE329</f>
        <v>0</v>
      </c>
      <c r="CG326" s="288">
        <f t="shared" ref="CG326" si="680">CF329</f>
        <v>0</v>
      </c>
      <c r="CH326" s="288">
        <f t="shared" ref="CH326" si="681">CG329</f>
        <v>0</v>
      </c>
      <c r="CI326" s="288">
        <f t="shared" ref="CI326" si="682">CH329</f>
        <v>0</v>
      </c>
      <c r="CJ326" s="288">
        <f t="shared" ref="CJ326" si="683">CI329</f>
        <v>0</v>
      </c>
      <c r="CK326" s="288">
        <f t="shared" ref="CK326" si="684">CJ329</f>
        <v>0</v>
      </c>
      <c r="CL326" s="288">
        <f t="shared" ref="CL326" si="685">CK329</f>
        <v>0</v>
      </c>
      <c r="CM326" s="288">
        <f t="shared" ref="CM326" si="686">CL329</f>
        <v>0</v>
      </c>
      <c r="CN326" s="288">
        <f t="shared" ref="CN326" si="687">CM329</f>
        <v>0</v>
      </c>
      <c r="CO326" s="288">
        <f t="shared" ref="CO326" si="688">CN329</f>
        <v>0</v>
      </c>
      <c r="CP326" s="288">
        <f t="shared" ref="CP326" si="689">CO329</f>
        <v>0</v>
      </c>
      <c r="CQ326" s="288">
        <f t="shared" ref="CQ326" si="690">CP329</f>
        <v>0</v>
      </c>
      <c r="CR326" s="288">
        <f t="shared" ref="CR326" si="691">CQ329</f>
        <v>0</v>
      </c>
      <c r="CS326" s="288">
        <f t="shared" ref="CS326" si="692">CR329</f>
        <v>0</v>
      </c>
      <c r="CT326" s="288">
        <f t="shared" ref="CT326" si="693">CS329</f>
        <v>0</v>
      </c>
      <c r="CU326" s="288">
        <f t="shared" ref="CU326" si="694">CT329</f>
        <v>0</v>
      </c>
      <c r="CV326" s="288">
        <f t="shared" ref="CV326" si="695">CU329</f>
        <v>0</v>
      </c>
      <c r="CW326" s="288">
        <f t="shared" ref="CW326" si="696">CV329</f>
        <v>0</v>
      </c>
      <c r="CX326" s="288">
        <f t="shared" ref="CX326" si="697">CW329</f>
        <v>0</v>
      </c>
      <c r="CY326" s="288">
        <f t="shared" ref="CY326" si="698">CX329</f>
        <v>0</v>
      </c>
      <c r="CZ326" s="288">
        <f t="shared" ref="CZ326" si="699">CY329</f>
        <v>0</v>
      </c>
      <c r="DA326" s="288">
        <f t="shared" ref="DA326" si="700">CZ329</f>
        <v>0</v>
      </c>
      <c r="DB326" s="288">
        <f t="shared" ref="DB326" si="701">DA329</f>
        <v>0</v>
      </c>
      <c r="DC326" s="288">
        <f t="shared" ref="DC326" si="702">DB329</f>
        <v>0</v>
      </c>
      <c r="DD326" s="288">
        <f t="shared" ref="DD326" si="703">DC329</f>
        <v>0</v>
      </c>
      <c r="DE326" s="288">
        <f t="shared" ref="DE326" si="704">DD329</f>
        <v>0</v>
      </c>
      <c r="DF326" s="288">
        <f t="shared" ref="DF326" si="705">DE329</f>
        <v>0</v>
      </c>
      <c r="DG326" s="288">
        <f t="shared" ref="DG326" si="706">DF329</f>
        <v>0</v>
      </c>
      <c r="DH326" s="288">
        <f t="shared" ref="DH326" si="707">DG329</f>
        <v>0</v>
      </c>
      <c r="DI326" s="288">
        <f t="shared" ref="DI326" si="708">DH329</f>
        <v>0</v>
      </c>
      <c r="DJ326" s="288">
        <f t="shared" ref="DJ326" si="709">DI329</f>
        <v>0</v>
      </c>
      <c r="DK326" s="288">
        <f t="shared" ref="DK326" si="710">DJ329</f>
        <v>0</v>
      </c>
      <c r="DL326" s="288">
        <f t="shared" ref="DL326" si="711">DK329</f>
        <v>0</v>
      </c>
      <c r="DM326" s="288">
        <f t="shared" ref="DM326" si="712">DL329</f>
        <v>0</v>
      </c>
      <c r="DN326" s="288">
        <f t="shared" ref="DN326" si="713">DM329</f>
        <v>0</v>
      </c>
      <c r="DO326" s="288">
        <f t="shared" ref="DO326" si="714">DN329</f>
        <v>0</v>
      </c>
      <c r="DP326" s="288">
        <f t="shared" ref="DP326" si="715">DO329</f>
        <v>0</v>
      </c>
      <c r="DQ326" s="288">
        <f t="shared" ref="DQ326" si="716">DP329</f>
        <v>0</v>
      </c>
      <c r="DR326" s="288">
        <f t="shared" ref="DR326" si="717">DQ329</f>
        <v>0</v>
      </c>
      <c r="DS326" s="288">
        <f t="shared" ref="DS326" si="718">DR329</f>
        <v>0</v>
      </c>
      <c r="DT326" s="279"/>
    </row>
    <row r="327" spans="2:124" x14ac:dyDescent="0.3">
      <c r="C327" s="279"/>
      <c r="D327" s="24" t="s">
        <v>438</v>
      </c>
      <c r="E327" s="280"/>
      <c r="F327" s="281" t="str">
        <f>F312</f>
        <v>INR Mn</v>
      </c>
      <c r="G327" s="281"/>
      <c r="H327" s="288">
        <f>IF(SUM($H39:H39)=1, Inputs!$H$186*Capex!$G$32, 0)</f>
        <v>0</v>
      </c>
      <c r="I327" s="288">
        <f>IF(SUM($H39:I39)=1, Inputs!$H$186*Capex!$G$32, 0)</f>
        <v>0</v>
      </c>
      <c r="J327" s="288">
        <f>IF(SUM($H39:J39)=1, Inputs!$H$186*Capex!$G$32, 0)</f>
        <v>0</v>
      </c>
      <c r="K327" s="288">
        <f>IF(SUM($H39:K39)=1, Inputs!$H$186*Capex!$G$32, 0)</f>
        <v>0</v>
      </c>
      <c r="L327" s="288">
        <f>IF(SUM($H39:L39)=1, Inputs!$H$186*Capex!$G$32, 0)</f>
        <v>0</v>
      </c>
      <c r="M327" s="288">
        <f>IF(SUM($H39:M39)=1, Inputs!$H$186*Capex!$G$32, 0)</f>
        <v>0</v>
      </c>
      <c r="N327" s="288">
        <f>IF(SUM($H39:N39)=1, Inputs!$H$186*Capex!$G$32, 0)</f>
        <v>0</v>
      </c>
      <c r="O327" s="288">
        <f>IF(SUM($H39:O39)=1, Inputs!$H$186*Capex!$G$32, 0)</f>
        <v>4000</v>
      </c>
      <c r="P327" s="288">
        <f>IF(SUM($H39:P39)=1, Inputs!$H$186*Capex!$G$32, 0)</f>
        <v>0</v>
      </c>
      <c r="Q327" s="288">
        <f>IF(SUM($H39:Q39)=1, Inputs!$H$186*Capex!$G$32, 0)</f>
        <v>0</v>
      </c>
      <c r="R327" s="288">
        <f>IF(SUM($H39:R39)=1, Inputs!$H$186*Capex!$G$32, 0)</f>
        <v>0</v>
      </c>
      <c r="S327" s="288">
        <f>IF(SUM($H39:S39)=1, Inputs!$H$186*Capex!$G$32, 0)</f>
        <v>0</v>
      </c>
      <c r="T327" s="288">
        <f>IF(SUM($H39:T39)=1, Inputs!$H$186*Capex!$G$32, 0)</f>
        <v>0</v>
      </c>
      <c r="U327" s="288">
        <f>IF(SUM($H39:U39)=1, Inputs!$H$186*Capex!$G$32, 0)</f>
        <v>0</v>
      </c>
      <c r="V327" s="288">
        <f>IF(SUM($H39:V39)=1, Inputs!$H$186*Capex!$G$32, 0)</f>
        <v>0</v>
      </c>
      <c r="W327" s="288">
        <f>IF(SUM($H39:W39)=1, Inputs!$H$186*Capex!$G$32, 0)</f>
        <v>0</v>
      </c>
      <c r="X327" s="288">
        <f>IF(SUM($H39:X39)=1, Inputs!$H$186*Capex!$G$32, 0)</f>
        <v>0</v>
      </c>
      <c r="Y327" s="288">
        <f>IF(SUM($H39:Y39)=1, Inputs!$H$186*Capex!$G$32, 0)</f>
        <v>0</v>
      </c>
      <c r="Z327" s="288">
        <f>IF(SUM($H39:Z39)=1, Inputs!$H$186*Capex!$G$32, 0)</f>
        <v>0</v>
      </c>
      <c r="AA327" s="288">
        <f>IF(SUM($H39:AA39)=1, Inputs!$H$186*Capex!$G$32, 0)</f>
        <v>0</v>
      </c>
      <c r="AB327" s="288">
        <f>IF(SUM($H39:AB39)=1, Inputs!$H$186*Capex!$G$32, 0)</f>
        <v>0</v>
      </c>
      <c r="AC327" s="288">
        <f>IF(SUM($H39:AC39)=1, Inputs!$H$186*Capex!$G$32, 0)</f>
        <v>0</v>
      </c>
      <c r="AD327" s="288">
        <f>IF(SUM($H39:AD39)=1, Inputs!$H$186*Capex!$G$32, 0)</f>
        <v>0</v>
      </c>
      <c r="AE327" s="288">
        <f>IF(SUM($H39:AE39)=1, Inputs!$H$186*Capex!$G$32, 0)</f>
        <v>0</v>
      </c>
      <c r="AF327" s="288">
        <f>IF(SUM($H39:AF39)=1, Inputs!$H$186*Capex!$G$32, 0)</f>
        <v>0</v>
      </c>
      <c r="AG327" s="288">
        <f>IF(SUM($H39:AG39)=1, Inputs!$H$186*Capex!$G$32, 0)</f>
        <v>0</v>
      </c>
      <c r="AH327" s="288">
        <f>IF(SUM($H39:AH39)=1, Inputs!$H$186*Capex!$G$32, 0)</f>
        <v>0</v>
      </c>
      <c r="AI327" s="288">
        <f>IF(SUM($H39:AI39)=1, Inputs!$H$186*Capex!$G$32, 0)</f>
        <v>0</v>
      </c>
      <c r="AJ327" s="288">
        <f>IF(SUM($H39:AJ39)=1, Inputs!$H$186*Capex!$G$32, 0)</f>
        <v>0</v>
      </c>
      <c r="AK327" s="288">
        <f>IF(SUM($H39:AK39)=1, Inputs!$H$186*Capex!$G$32, 0)</f>
        <v>0</v>
      </c>
      <c r="AL327" s="288">
        <f>IF(SUM($H39:AL39)=1, Inputs!$H$186*Capex!$G$32, 0)</f>
        <v>0</v>
      </c>
      <c r="AM327" s="288">
        <f>IF(SUM($H39:AM39)=1, Inputs!$H$186*Capex!$G$32, 0)</f>
        <v>0</v>
      </c>
      <c r="AN327" s="288">
        <f>IF(SUM($H39:AN39)=1, Inputs!$H$186*Capex!$G$32, 0)</f>
        <v>0</v>
      </c>
      <c r="AO327" s="288">
        <f>IF(SUM($H39:AO39)=1, Inputs!$H$186*Capex!$G$32, 0)</f>
        <v>0</v>
      </c>
      <c r="AP327" s="288">
        <f>IF(SUM($H39:AP39)=1, Inputs!$H$186*Capex!$G$32, 0)</f>
        <v>0</v>
      </c>
      <c r="AQ327" s="288">
        <f>IF(SUM($H39:AQ39)=1, Inputs!$H$186*Capex!$G$32, 0)</f>
        <v>0</v>
      </c>
      <c r="AR327" s="288">
        <f>IF(SUM($H39:AR39)=1, Inputs!$H$186*Capex!$G$32, 0)</f>
        <v>0</v>
      </c>
      <c r="AS327" s="288">
        <f>IF(SUM($H39:AS39)=1, Inputs!$H$186*Capex!$G$32, 0)</f>
        <v>0</v>
      </c>
      <c r="AT327" s="288">
        <f>IF(SUM($H39:AT39)=1, Inputs!$H$186*Capex!$G$32, 0)</f>
        <v>0</v>
      </c>
      <c r="AU327" s="288">
        <f>IF(SUM($H39:AU39)=1, Inputs!$H$186*Capex!$G$32, 0)</f>
        <v>0</v>
      </c>
      <c r="AV327" s="288">
        <f>IF(SUM($H39:AV39)=1, Inputs!$H$186*Capex!$G$32, 0)</f>
        <v>0</v>
      </c>
      <c r="AW327" s="288">
        <f>IF(SUM($H39:AW39)=1, Inputs!$H$186*Capex!$G$32, 0)</f>
        <v>0</v>
      </c>
      <c r="AX327" s="288">
        <f>IF(SUM($H39:AX39)=1, Inputs!$H$186*Capex!$G$32, 0)</f>
        <v>0</v>
      </c>
      <c r="AY327" s="288">
        <f>IF(SUM($H39:AY39)=1, Inputs!$H$186*Capex!$G$32, 0)</f>
        <v>0</v>
      </c>
      <c r="AZ327" s="288">
        <f>IF(SUM($H39:AZ39)=1, Inputs!$H$186*Capex!$G$32, 0)</f>
        <v>0</v>
      </c>
      <c r="BA327" s="288">
        <f>IF(SUM($H39:BA39)=1, Inputs!$H$186*Capex!$G$32, 0)</f>
        <v>0</v>
      </c>
      <c r="BB327" s="288">
        <f>IF(SUM($H39:BB39)=1, Inputs!$H$186*Capex!$G$32, 0)</f>
        <v>0</v>
      </c>
      <c r="BC327" s="288">
        <f>IF(SUM($H39:BC39)=1, Inputs!$H$186*Capex!$G$32, 0)</f>
        <v>0</v>
      </c>
      <c r="BD327" s="288">
        <f>IF(SUM($H39:BD39)=1, Inputs!$H$186*Capex!$G$32, 0)</f>
        <v>0</v>
      </c>
      <c r="BE327" s="288">
        <f>IF(SUM($H39:BE39)=1, Inputs!$H$186*Capex!$G$32, 0)</f>
        <v>0</v>
      </c>
      <c r="BF327" s="288">
        <f>IF(SUM($H39:BF39)=1, Inputs!$H$186*Capex!$G$32, 0)</f>
        <v>0</v>
      </c>
      <c r="BG327" s="288">
        <f>IF(SUM($H39:BG39)=1, Inputs!$H$186*Capex!$G$32, 0)</f>
        <v>0</v>
      </c>
      <c r="BH327" s="288">
        <f>IF(SUM($H39:BH39)=1, Inputs!$H$186*Capex!$G$32, 0)</f>
        <v>0</v>
      </c>
      <c r="BI327" s="288">
        <f>IF(SUM($H39:BI39)=1, Inputs!$H$186*Capex!$G$32, 0)</f>
        <v>0</v>
      </c>
      <c r="BJ327" s="288">
        <f>IF(SUM($H39:BJ39)=1, Inputs!$H$186*Capex!$G$32, 0)</f>
        <v>0</v>
      </c>
      <c r="BK327" s="288">
        <f>IF(SUM($H39:BK39)=1, Inputs!$H$186*Capex!$G$32, 0)</f>
        <v>0</v>
      </c>
      <c r="BL327" s="288">
        <f>IF(SUM($H39:BL39)=1, Inputs!$H$186*Capex!$G$32, 0)</f>
        <v>0</v>
      </c>
      <c r="BM327" s="288">
        <f>IF(SUM($H39:BM39)=1, Inputs!$H$186*Capex!$G$32, 0)</f>
        <v>0</v>
      </c>
      <c r="BN327" s="288">
        <f>IF(SUM($H39:BN39)=1, Inputs!$H$186*Capex!$G$32, 0)</f>
        <v>0</v>
      </c>
      <c r="BO327" s="288">
        <f>IF(SUM($H39:BO39)=1, Inputs!$H$186*Capex!$G$32, 0)</f>
        <v>0</v>
      </c>
      <c r="BP327" s="288">
        <f>IF(SUM($H39:BP39)=1, Inputs!$H$186*Capex!$G$32, 0)</f>
        <v>0</v>
      </c>
      <c r="BQ327" s="288">
        <f>IF(SUM($H39:BQ39)=1, Inputs!$H$186*Capex!$G$32, 0)</f>
        <v>0</v>
      </c>
      <c r="BR327" s="288">
        <f>IF(SUM($H39:BR39)=1, Inputs!$H$186*Capex!$G$32, 0)</f>
        <v>0</v>
      </c>
      <c r="BS327" s="288">
        <f>IF(SUM($H39:BS39)=1, Inputs!$H$186*Capex!$G$32, 0)</f>
        <v>0</v>
      </c>
      <c r="BT327" s="288">
        <f>IF(SUM($H39:BT39)=1, Inputs!$H$186*Capex!$G$32, 0)</f>
        <v>0</v>
      </c>
      <c r="BU327" s="288">
        <f>IF(SUM($H39:BU39)=1, Inputs!$H$186*Capex!$G$32, 0)</f>
        <v>0</v>
      </c>
      <c r="BV327" s="288">
        <f>IF(SUM($H39:BV39)=1, Inputs!$H$186*Capex!$G$32, 0)</f>
        <v>0</v>
      </c>
      <c r="BW327" s="288">
        <f>IF(SUM($H39:BW39)=1, Inputs!$H$186*Capex!$G$32, 0)</f>
        <v>0</v>
      </c>
      <c r="BX327" s="288">
        <f>IF(SUM($H39:BX39)=1, Inputs!$H$186*Capex!$G$32, 0)</f>
        <v>0</v>
      </c>
      <c r="BY327" s="288">
        <f>IF(SUM($H39:BY39)=1, Inputs!$H$186*Capex!$G$32, 0)</f>
        <v>0</v>
      </c>
      <c r="BZ327" s="288">
        <f>IF(SUM($H39:BZ39)=1, Inputs!$H$186*Capex!$G$32, 0)</f>
        <v>0</v>
      </c>
      <c r="CA327" s="288">
        <f>IF(SUM($H39:CA39)=1, Inputs!$H$186*Capex!$G$32, 0)</f>
        <v>0</v>
      </c>
      <c r="CB327" s="288">
        <f>IF(SUM($H39:CB39)=1, Inputs!$H$186*Capex!$G$32, 0)</f>
        <v>0</v>
      </c>
      <c r="CC327" s="288">
        <f>IF(SUM($H39:CC39)=1, Inputs!$H$186*Capex!$G$32, 0)</f>
        <v>0</v>
      </c>
      <c r="CD327" s="288">
        <f>IF(SUM($H39:CD39)=1, Inputs!$H$186*Capex!$G$32, 0)</f>
        <v>0</v>
      </c>
      <c r="CE327" s="288">
        <f>IF(SUM($H39:CE39)=1, Inputs!$H$186*Capex!$G$32, 0)</f>
        <v>0</v>
      </c>
      <c r="CF327" s="288">
        <f>IF(SUM($H39:CF39)=1, Inputs!$H$186*Capex!$G$32, 0)</f>
        <v>0</v>
      </c>
      <c r="CG327" s="288">
        <f>IF(SUM($H39:CG39)=1, Inputs!$H$186*Capex!$G$32, 0)</f>
        <v>0</v>
      </c>
      <c r="CH327" s="288">
        <f>IF(SUM($H39:CH39)=1, Inputs!$H$186*Capex!$G$32, 0)</f>
        <v>0</v>
      </c>
      <c r="CI327" s="288">
        <f>IF(SUM($H39:CI39)=1, Inputs!$H$186*Capex!$G$32, 0)</f>
        <v>0</v>
      </c>
      <c r="CJ327" s="288">
        <f>IF(SUM($H39:CJ39)=1, Inputs!$H$186*Capex!$G$32, 0)</f>
        <v>0</v>
      </c>
      <c r="CK327" s="288">
        <f>IF(SUM($H39:CK39)=1, Inputs!$H$186*Capex!$G$32, 0)</f>
        <v>0</v>
      </c>
      <c r="CL327" s="288">
        <f>IF(SUM($H39:CL39)=1, Inputs!$H$186*Capex!$G$32, 0)</f>
        <v>0</v>
      </c>
      <c r="CM327" s="288">
        <f>IF(SUM($H39:CM39)=1, Inputs!$H$186*Capex!$G$32, 0)</f>
        <v>0</v>
      </c>
      <c r="CN327" s="288">
        <f>IF(SUM($H39:CN39)=1, Inputs!$H$186*Capex!$G$32, 0)</f>
        <v>0</v>
      </c>
      <c r="CO327" s="288">
        <f>IF(SUM($H39:CO39)=1, Inputs!$H$186*Capex!$G$32, 0)</f>
        <v>0</v>
      </c>
      <c r="CP327" s="288">
        <f>IF(SUM($H39:CP39)=1, Inputs!$H$186*Capex!$G$32, 0)</f>
        <v>0</v>
      </c>
      <c r="CQ327" s="288">
        <f>IF(SUM($H39:CQ39)=1, Inputs!$H$186*Capex!$G$32, 0)</f>
        <v>0</v>
      </c>
      <c r="CR327" s="288">
        <f>IF(SUM($H39:CR39)=1, Inputs!$H$186*Capex!$G$32, 0)</f>
        <v>0</v>
      </c>
      <c r="CS327" s="288">
        <f>IF(SUM($H39:CS39)=1, Inputs!$H$186*Capex!$G$32, 0)</f>
        <v>0</v>
      </c>
      <c r="CT327" s="288">
        <f>IF(SUM($H39:CT39)=1, Inputs!$H$186*Capex!$G$32, 0)</f>
        <v>0</v>
      </c>
      <c r="CU327" s="288">
        <f>IF(SUM($H39:CU39)=1, Inputs!$H$186*Capex!$G$32, 0)</f>
        <v>0</v>
      </c>
      <c r="CV327" s="288">
        <f>IF(SUM($H39:CV39)=1, Inputs!$H$186*Capex!$G$32, 0)</f>
        <v>0</v>
      </c>
      <c r="CW327" s="288">
        <f>IF(SUM($H39:CW39)=1, Inputs!$H$186*Capex!$G$32, 0)</f>
        <v>0</v>
      </c>
      <c r="CX327" s="288">
        <f>IF(SUM($H39:CX39)=1, Inputs!$H$186*Capex!$G$32, 0)</f>
        <v>0</v>
      </c>
      <c r="CY327" s="288">
        <f>IF(SUM($H39:CY39)=1, Inputs!$H$186*Capex!$G$32, 0)</f>
        <v>0</v>
      </c>
      <c r="CZ327" s="288">
        <f>IF(SUM($H39:CZ39)=1, Inputs!$H$186*Capex!$G$32, 0)</f>
        <v>0</v>
      </c>
      <c r="DA327" s="288">
        <f>IF(SUM($H39:DA39)=1, Inputs!$H$186*Capex!$G$32, 0)</f>
        <v>0</v>
      </c>
      <c r="DB327" s="288">
        <f>IF(SUM($H39:DB39)=1, Inputs!$H$186*Capex!$G$32, 0)</f>
        <v>0</v>
      </c>
      <c r="DC327" s="288">
        <f>IF(SUM($H39:DC39)=1, Inputs!$H$186*Capex!$G$32, 0)</f>
        <v>0</v>
      </c>
      <c r="DD327" s="288">
        <f>IF(SUM($H39:DD39)=1, Inputs!$H$186*Capex!$G$32, 0)</f>
        <v>0</v>
      </c>
      <c r="DE327" s="288">
        <f>IF(SUM($H39:DE39)=1, Inputs!$H$186*Capex!$G$32, 0)</f>
        <v>0</v>
      </c>
      <c r="DF327" s="288">
        <f>IF(SUM($H39:DF39)=1, Inputs!$H$186*Capex!$G$32, 0)</f>
        <v>0</v>
      </c>
      <c r="DG327" s="288">
        <f>IF(SUM($H39:DG39)=1, Inputs!$H$186*Capex!$G$32, 0)</f>
        <v>0</v>
      </c>
      <c r="DH327" s="288">
        <f>IF(SUM($H39:DH39)=1, Inputs!$H$186*Capex!$G$32, 0)</f>
        <v>0</v>
      </c>
      <c r="DI327" s="288">
        <f>IF(SUM($H39:DI39)=1, Inputs!$H$186*Capex!$G$32, 0)</f>
        <v>0</v>
      </c>
      <c r="DJ327" s="288">
        <f>IF(SUM($H39:DJ39)=1, Inputs!$H$186*Capex!$G$32, 0)</f>
        <v>0</v>
      </c>
      <c r="DK327" s="288">
        <f>IF(SUM($H39:DK39)=1, Inputs!$H$186*Capex!$G$32, 0)</f>
        <v>0</v>
      </c>
      <c r="DL327" s="288">
        <f>IF(SUM($H39:DL39)=1, Inputs!$H$186*Capex!$G$32, 0)</f>
        <v>0</v>
      </c>
      <c r="DM327" s="288">
        <f>IF(SUM($H39:DM39)=1, Inputs!$H$186*Capex!$G$32, 0)</f>
        <v>0</v>
      </c>
      <c r="DN327" s="288">
        <f>IF(SUM($H39:DN39)=1, Inputs!$H$186*Capex!$G$32, 0)</f>
        <v>0</v>
      </c>
      <c r="DO327" s="288">
        <f>IF(SUM($H39:DO39)=1, Inputs!$H$186*Capex!$G$32, 0)</f>
        <v>0</v>
      </c>
      <c r="DP327" s="288">
        <f>IF(SUM($H39:DP39)=1, Inputs!$H$186*Capex!$G$32, 0)</f>
        <v>0</v>
      </c>
      <c r="DQ327" s="288">
        <f>IF(SUM($H39:DQ39)=1, Inputs!$H$186*Capex!$G$32, 0)</f>
        <v>0</v>
      </c>
      <c r="DR327" s="288">
        <f>IF(SUM($H39:DR39)=1, Inputs!$H$186*Capex!$G$32, 0)</f>
        <v>0</v>
      </c>
      <c r="DS327" s="288">
        <f>IF(SUM($H39:DS39)=1, Inputs!$H$186*Capex!$G$32, 0)</f>
        <v>0</v>
      </c>
      <c r="DT327" s="279"/>
    </row>
    <row r="328" spans="2:124" x14ac:dyDescent="0.3">
      <c r="C328" s="279"/>
      <c r="D328" s="280" t="s">
        <v>119</v>
      </c>
      <c r="E328" s="280"/>
      <c r="F328" s="281" t="str">
        <f>F314</f>
        <v>INR Mn</v>
      </c>
      <c r="G328" s="281"/>
      <c r="H328" s="288">
        <f t="shared" ref="H328" si="719">H332</f>
        <v>0</v>
      </c>
      <c r="I328" s="288">
        <f t="shared" ref="I328:BT328" si="720">I332</f>
        <v>0</v>
      </c>
      <c r="J328" s="288">
        <f t="shared" si="720"/>
        <v>0</v>
      </c>
      <c r="K328" s="288">
        <f t="shared" si="720"/>
        <v>0</v>
      </c>
      <c r="L328" s="288">
        <f t="shared" si="720"/>
        <v>0</v>
      </c>
      <c r="M328" s="288">
        <f t="shared" si="720"/>
        <v>0</v>
      </c>
      <c r="N328" s="288">
        <f t="shared" si="720"/>
        <v>0</v>
      </c>
      <c r="O328" s="288">
        <f t="shared" si="720"/>
        <v>0</v>
      </c>
      <c r="P328" s="288">
        <f t="shared" si="720"/>
        <v>0</v>
      </c>
      <c r="Q328" s="288">
        <f t="shared" si="720"/>
        <v>-100</v>
      </c>
      <c r="R328" s="288">
        <f t="shared" si="720"/>
        <v>-100</v>
      </c>
      <c r="S328" s="288">
        <f t="shared" si="720"/>
        <v>-100</v>
      </c>
      <c r="T328" s="288">
        <f t="shared" si="720"/>
        <v>-100</v>
      </c>
      <c r="U328" s="288">
        <f t="shared" si="720"/>
        <v>-100</v>
      </c>
      <c r="V328" s="288">
        <f t="shared" si="720"/>
        <v>-100</v>
      </c>
      <c r="W328" s="288">
        <f t="shared" si="720"/>
        <v>-100</v>
      </c>
      <c r="X328" s="288">
        <f t="shared" si="720"/>
        <v>-100</v>
      </c>
      <c r="Y328" s="288">
        <f t="shared" si="720"/>
        <v>-100</v>
      </c>
      <c r="Z328" s="288">
        <f t="shared" si="720"/>
        <v>-100</v>
      </c>
      <c r="AA328" s="288">
        <f t="shared" si="720"/>
        <v>-100</v>
      </c>
      <c r="AB328" s="288">
        <f t="shared" si="720"/>
        <v>-100</v>
      </c>
      <c r="AC328" s="288">
        <f t="shared" si="720"/>
        <v>-100</v>
      </c>
      <c r="AD328" s="288">
        <f t="shared" si="720"/>
        <v>-100</v>
      </c>
      <c r="AE328" s="288">
        <f t="shared" si="720"/>
        <v>-100</v>
      </c>
      <c r="AF328" s="288">
        <f t="shared" si="720"/>
        <v>-100</v>
      </c>
      <c r="AG328" s="288">
        <f t="shared" si="720"/>
        <v>-100</v>
      </c>
      <c r="AH328" s="288">
        <f t="shared" si="720"/>
        <v>-100</v>
      </c>
      <c r="AI328" s="288">
        <f t="shared" si="720"/>
        <v>-100</v>
      </c>
      <c r="AJ328" s="288">
        <f t="shared" si="720"/>
        <v>-100</v>
      </c>
      <c r="AK328" s="288">
        <f t="shared" si="720"/>
        <v>-100</v>
      </c>
      <c r="AL328" s="288">
        <f t="shared" si="720"/>
        <v>-100</v>
      </c>
      <c r="AM328" s="288">
        <f t="shared" si="720"/>
        <v>-100</v>
      </c>
      <c r="AN328" s="288">
        <f t="shared" si="720"/>
        <v>-100</v>
      </c>
      <c r="AO328" s="288">
        <f t="shared" si="720"/>
        <v>-100</v>
      </c>
      <c r="AP328" s="288">
        <f t="shared" si="720"/>
        <v>-100</v>
      </c>
      <c r="AQ328" s="288">
        <f t="shared" si="720"/>
        <v>-100</v>
      </c>
      <c r="AR328" s="288">
        <f t="shared" si="720"/>
        <v>-100</v>
      </c>
      <c r="AS328" s="288">
        <f t="shared" si="720"/>
        <v>-100</v>
      </c>
      <c r="AT328" s="288">
        <f t="shared" si="720"/>
        <v>-100</v>
      </c>
      <c r="AU328" s="288">
        <f t="shared" si="720"/>
        <v>-100</v>
      </c>
      <c r="AV328" s="288">
        <f t="shared" si="720"/>
        <v>-100</v>
      </c>
      <c r="AW328" s="288">
        <f t="shared" si="720"/>
        <v>-100</v>
      </c>
      <c r="AX328" s="288">
        <f t="shared" si="720"/>
        <v>-100</v>
      </c>
      <c r="AY328" s="288">
        <f t="shared" si="720"/>
        <v>-100</v>
      </c>
      <c r="AZ328" s="288">
        <f t="shared" si="720"/>
        <v>-100</v>
      </c>
      <c r="BA328" s="288">
        <f t="shared" si="720"/>
        <v>-100</v>
      </c>
      <c r="BB328" s="288">
        <f t="shared" si="720"/>
        <v>-100</v>
      </c>
      <c r="BC328" s="288">
        <f t="shared" si="720"/>
        <v>-100</v>
      </c>
      <c r="BD328" s="288">
        <f t="shared" si="720"/>
        <v>-100</v>
      </c>
      <c r="BE328" s="288">
        <f t="shared" si="720"/>
        <v>0</v>
      </c>
      <c r="BF328" s="288">
        <f t="shared" si="720"/>
        <v>0</v>
      </c>
      <c r="BG328" s="288">
        <f t="shared" si="720"/>
        <v>0</v>
      </c>
      <c r="BH328" s="288">
        <f t="shared" si="720"/>
        <v>0</v>
      </c>
      <c r="BI328" s="288">
        <f t="shared" si="720"/>
        <v>0</v>
      </c>
      <c r="BJ328" s="288">
        <f t="shared" si="720"/>
        <v>0</v>
      </c>
      <c r="BK328" s="288">
        <f t="shared" si="720"/>
        <v>0</v>
      </c>
      <c r="BL328" s="288">
        <f t="shared" si="720"/>
        <v>0</v>
      </c>
      <c r="BM328" s="288">
        <f t="shared" si="720"/>
        <v>0</v>
      </c>
      <c r="BN328" s="288">
        <f t="shared" si="720"/>
        <v>0</v>
      </c>
      <c r="BO328" s="288">
        <f t="shared" si="720"/>
        <v>0</v>
      </c>
      <c r="BP328" s="288">
        <f t="shared" si="720"/>
        <v>0</v>
      </c>
      <c r="BQ328" s="288">
        <f t="shared" si="720"/>
        <v>0</v>
      </c>
      <c r="BR328" s="288">
        <f t="shared" si="720"/>
        <v>0</v>
      </c>
      <c r="BS328" s="288">
        <f t="shared" si="720"/>
        <v>0</v>
      </c>
      <c r="BT328" s="288">
        <f t="shared" si="720"/>
        <v>0</v>
      </c>
      <c r="BU328" s="288">
        <f t="shared" ref="BU328:DS328" si="721">BU332</f>
        <v>0</v>
      </c>
      <c r="BV328" s="288">
        <f t="shared" si="721"/>
        <v>0</v>
      </c>
      <c r="BW328" s="288">
        <f t="shared" si="721"/>
        <v>0</v>
      </c>
      <c r="BX328" s="288">
        <f t="shared" si="721"/>
        <v>0</v>
      </c>
      <c r="BY328" s="288">
        <f t="shared" si="721"/>
        <v>0</v>
      </c>
      <c r="BZ328" s="288">
        <f t="shared" si="721"/>
        <v>0</v>
      </c>
      <c r="CA328" s="288">
        <f t="shared" si="721"/>
        <v>0</v>
      </c>
      <c r="CB328" s="288">
        <f t="shared" si="721"/>
        <v>0</v>
      </c>
      <c r="CC328" s="288">
        <f t="shared" si="721"/>
        <v>0</v>
      </c>
      <c r="CD328" s="288">
        <f t="shared" si="721"/>
        <v>0</v>
      </c>
      <c r="CE328" s="288">
        <f t="shared" si="721"/>
        <v>0</v>
      </c>
      <c r="CF328" s="288">
        <f t="shared" si="721"/>
        <v>0</v>
      </c>
      <c r="CG328" s="288">
        <f t="shared" si="721"/>
        <v>0</v>
      </c>
      <c r="CH328" s="288">
        <f t="shared" si="721"/>
        <v>0</v>
      </c>
      <c r="CI328" s="288">
        <f t="shared" si="721"/>
        <v>0</v>
      </c>
      <c r="CJ328" s="288">
        <f t="shared" si="721"/>
        <v>0</v>
      </c>
      <c r="CK328" s="288">
        <f t="shared" si="721"/>
        <v>0</v>
      </c>
      <c r="CL328" s="288">
        <f t="shared" si="721"/>
        <v>0</v>
      </c>
      <c r="CM328" s="288">
        <f t="shared" si="721"/>
        <v>0</v>
      </c>
      <c r="CN328" s="288">
        <f t="shared" si="721"/>
        <v>0</v>
      </c>
      <c r="CO328" s="288">
        <f t="shared" si="721"/>
        <v>0</v>
      </c>
      <c r="CP328" s="288">
        <f t="shared" si="721"/>
        <v>0</v>
      </c>
      <c r="CQ328" s="288">
        <f t="shared" si="721"/>
        <v>0</v>
      </c>
      <c r="CR328" s="288">
        <f t="shared" si="721"/>
        <v>0</v>
      </c>
      <c r="CS328" s="288">
        <f t="shared" si="721"/>
        <v>0</v>
      </c>
      <c r="CT328" s="288">
        <f t="shared" si="721"/>
        <v>0</v>
      </c>
      <c r="CU328" s="288">
        <f t="shared" si="721"/>
        <v>0</v>
      </c>
      <c r="CV328" s="288">
        <f t="shared" si="721"/>
        <v>0</v>
      </c>
      <c r="CW328" s="288">
        <f t="shared" si="721"/>
        <v>0</v>
      </c>
      <c r="CX328" s="288">
        <f t="shared" si="721"/>
        <v>0</v>
      </c>
      <c r="CY328" s="288">
        <f t="shared" si="721"/>
        <v>0</v>
      </c>
      <c r="CZ328" s="288">
        <f t="shared" si="721"/>
        <v>0</v>
      </c>
      <c r="DA328" s="288">
        <f t="shared" si="721"/>
        <v>0</v>
      </c>
      <c r="DB328" s="288">
        <f t="shared" si="721"/>
        <v>0</v>
      </c>
      <c r="DC328" s="288">
        <f t="shared" si="721"/>
        <v>0</v>
      </c>
      <c r="DD328" s="288">
        <f t="shared" si="721"/>
        <v>0</v>
      </c>
      <c r="DE328" s="288">
        <f t="shared" si="721"/>
        <v>0</v>
      </c>
      <c r="DF328" s="288">
        <f t="shared" si="721"/>
        <v>0</v>
      </c>
      <c r="DG328" s="288">
        <f t="shared" si="721"/>
        <v>0</v>
      </c>
      <c r="DH328" s="288">
        <f t="shared" si="721"/>
        <v>0</v>
      </c>
      <c r="DI328" s="288">
        <f t="shared" si="721"/>
        <v>0</v>
      </c>
      <c r="DJ328" s="288">
        <f t="shared" si="721"/>
        <v>0</v>
      </c>
      <c r="DK328" s="288">
        <f t="shared" si="721"/>
        <v>0</v>
      </c>
      <c r="DL328" s="288">
        <f t="shared" si="721"/>
        <v>0</v>
      </c>
      <c r="DM328" s="288">
        <f t="shared" si="721"/>
        <v>0</v>
      </c>
      <c r="DN328" s="288">
        <f t="shared" si="721"/>
        <v>0</v>
      </c>
      <c r="DO328" s="288">
        <f t="shared" si="721"/>
        <v>0</v>
      </c>
      <c r="DP328" s="288">
        <f t="shared" si="721"/>
        <v>0</v>
      </c>
      <c r="DQ328" s="288">
        <f t="shared" si="721"/>
        <v>0</v>
      </c>
      <c r="DR328" s="288">
        <f t="shared" si="721"/>
        <v>0</v>
      </c>
      <c r="DS328" s="288">
        <f t="shared" si="721"/>
        <v>0</v>
      </c>
      <c r="DT328" s="279"/>
    </row>
    <row r="329" spans="2:124" ht="14.5" thickBot="1" x14ac:dyDescent="0.35">
      <c r="C329" s="279"/>
      <c r="D329" s="284" t="s">
        <v>113</v>
      </c>
      <c r="E329" s="284"/>
      <c r="F329" s="285" t="str">
        <f>F315</f>
        <v>INR Mn</v>
      </c>
      <c r="G329" s="285"/>
      <c r="H329" s="286">
        <f t="shared" ref="H329" si="722">SUM(H326:H328)</f>
        <v>0</v>
      </c>
      <c r="I329" s="286">
        <f t="shared" ref="I329:BT329" si="723">SUM(I326:I328)</f>
        <v>0</v>
      </c>
      <c r="J329" s="286">
        <f t="shared" si="723"/>
        <v>0</v>
      </c>
      <c r="K329" s="286">
        <f t="shared" si="723"/>
        <v>0</v>
      </c>
      <c r="L329" s="286">
        <f t="shared" si="723"/>
        <v>0</v>
      </c>
      <c r="M329" s="286">
        <f t="shared" si="723"/>
        <v>0</v>
      </c>
      <c r="N329" s="286">
        <f t="shared" si="723"/>
        <v>0</v>
      </c>
      <c r="O329" s="286">
        <f t="shared" si="723"/>
        <v>4000</v>
      </c>
      <c r="P329" s="286">
        <f t="shared" si="723"/>
        <v>4000</v>
      </c>
      <c r="Q329" s="286">
        <f t="shared" si="723"/>
        <v>3900</v>
      </c>
      <c r="R329" s="286">
        <f t="shared" si="723"/>
        <v>3800</v>
      </c>
      <c r="S329" s="286">
        <f t="shared" si="723"/>
        <v>3700</v>
      </c>
      <c r="T329" s="286">
        <f t="shared" si="723"/>
        <v>3600</v>
      </c>
      <c r="U329" s="286">
        <f t="shared" si="723"/>
        <v>3500</v>
      </c>
      <c r="V329" s="286">
        <f t="shared" si="723"/>
        <v>3400</v>
      </c>
      <c r="W329" s="286">
        <f t="shared" si="723"/>
        <v>3300</v>
      </c>
      <c r="X329" s="286">
        <f t="shared" si="723"/>
        <v>3200</v>
      </c>
      <c r="Y329" s="286">
        <f t="shared" si="723"/>
        <v>3100</v>
      </c>
      <c r="Z329" s="286">
        <f t="shared" si="723"/>
        <v>3000</v>
      </c>
      <c r="AA329" s="286">
        <f t="shared" si="723"/>
        <v>2900</v>
      </c>
      <c r="AB329" s="286">
        <f t="shared" si="723"/>
        <v>2800</v>
      </c>
      <c r="AC329" s="286">
        <f t="shared" si="723"/>
        <v>2700</v>
      </c>
      <c r="AD329" s="286">
        <f t="shared" si="723"/>
        <v>2600</v>
      </c>
      <c r="AE329" s="286">
        <f t="shared" si="723"/>
        <v>2500</v>
      </c>
      <c r="AF329" s="286">
        <f t="shared" si="723"/>
        <v>2400</v>
      </c>
      <c r="AG329" s="286">
        <f t="shared" si="723"/>
        <v>2300</v>
      </c>
      <c r="AH329" s="286">
        <f t="shared" si="723"/>
        <v>2200</v>
      </c>
      <c r="AI329" s="286">
        <f t="shared" si="723"/>
        <v>2100</v>
      </c>
      <c r="AJ329" s="286">
        <f t="shared" si="723"/>
        <v>2000</v>
      </c>
      <c r="AK329" s="286">
        <f t="shared" si="723"/>
        <v>1900</v>
      </c>
      <c r="AL329" s="286">
        <f t="shared" si="723"/>
        <v>1800</v>
      </c>
      <c r="AM329" s="286">
        <f t="shared" si="723"/>
        <v>1700</v>
      </c>
      <c r="AN329" s="286">
        <f t="shared" si="723"/>
        <v>1600</v>
      </c>
      <c r="AO329" s="286">
        <f t="shared" si="723"/>
        <v>1500</v>
      </c>
      <c r="AP329" s="286">
        <f t="shared" si="723"/>
        <v>1400</v>
      </c>
      <c r="AQ329" s="286">
        <f t="shared" si="723"/>
        <v>1300</v>
      </c>
      <c r="AR329" s="286">
        <f t="shared" si="723"/>
        <v>1200</v>
      </c>
      <c r="AS329" s="286">
        <f t="shared" si="723"/>
        <v>1100</v>
      </c>
      <c r="AT329" s="286">
        <f t="shared" si="723"/>
        <v>1000</v>
      </c>
      <c r="AU329" s="286">
        <f t="shared" si="723"/>
        <v>900</v>
      </c>
      <c r="AV329" s="286">
        <f t="shared" si="723"/>
        <v>800</v>
      </c>
      <c r="AW329" s="286">
        <f t="shared" si="723"/>
        <v>700</v>
      </c>
      <c r="AX329" s="286">
        <f t="shared" si="723"/>
        <v>600</v>
      </c>
      <c r="AY329" s="286">
        <f t="shared" si="723"/>
        <v>500</v>
      </c>
      <c r="AZ329" s="286">
        <f t="shared" si="723"/>
        <v>400</v>
      </c>
      <c r="BA329" s="286">
        <f t="shared" si="723"/>
        <v>300</v>
      </c>
      <c r="BB329" s="286">
        <f t="shared" si="723"/>
        <v>200</v>
      </c>
      <c r="BC329" s="286">
        <f t="shared" si="723"/>
        <v>100</v>
      </c>
      <c r="BD329" s="286">
        <f t="shared" si="723"/>
        <v>0</v>
      </c>
      <c r="BE329" s="286">
        <f t="shared" si="723"/>
        <v>0</v>
      </c>
      <c r="BF329" s="286">
        <f t="shared" si="723"/>
        <v>0</v>
      </c>
      <c r="BG329" s="286">
        <f t="shared" si="723"/>
        <v>0</v>
      </c>
      <c r="BH329" s="286">
        <f t="shared" si="723"/>
        <v>0</v>
      </c>
      <c r="BI329" s="286">
        <f t="shared" si="723"/>
        <v>0</v>
      </c>
      <c r="BJ329" s="286">
        <f t="shared" si="723"/>
        <v>0</v>
      </c>
      <c r="BK329" s="286">
        <f t="shared" si="723"/>
        <v>0</v>
      </c>
      <c r="BL329" s="286">
        <f t="shared" si="723"/>
        <v>0</v>
      </c>
      <c r="BM329" s="286">
        <f t="shared" si="723"/>
        <v>0</v>
      </c>
      <c r="BN329" s="286">
        <f t="shared" si="723"/>
        <v>0</v>
      </c>
      <c r="BO329" s="286">
        <f t="shared" si="723"/>
        <v>0</v>
      </c>
      <c r="BP329" s="286">
        <f t="shared" si="723"/>
        <v>0</v>
      </c>
      <c r="BQ329" s="286">
        <f t="shared" si="723"/>
        <v>0</v>
      </c>
      <c r="BR329" s="286">
        <f t="shared" si="723"/>
        <v>0</v>
      </c>
      <c r="BS329" s="286">
        <f t="shared" si="723"/>
        <v>0</v>
      </c>
      <c r="BT329" s="286">
        <f t="shared" si="723"/>
        <v>0</v>
      </c>
      <c r="BU329" s="286">
        <f t="shared" ref="BU329:DS329" si="724">SUM(BU326:BU328)</f>
        <v>0</v>
      </c>
      <c r="BV329" s="286">
        <f t="shared" si="724"/>
        <v>0</v>
      </c>
      <c r="BW329" s="286">
        <f t="shared" si="724"/>
        <v>0</v>
      </c>
      <c r="BX329" s="286">
        <f t="shared" si="724"/>
        <v>0</v>
      </c>
      <c r="BY329" s="286">
        <f t="shared" si="724"/>
        <v>0</v>
      </c>
      <c r="BZ329" s="286">
        <f t="shared" si="724"/>
        <v>0</v>
      </c>
      <c r="CA329" s="286">
        <f t="shared" si="724"/>
        <v>0</v>
      </c>
      <c r="CB329" s="286">
        <f t="shared" si="724"/>
        <v>0</v>
      </c>
      <c r="CC329" s="286">
        <f t="shared" si="724"/>
        <v>0</v>
      </c>
      <c r="CD329" s="286">
        <f t="shared" si="724"/>
        <v>0</v>
      </c>
      <c r="CE329" s="286">
        <f t="shared" si="724"/>
        <v>0</v>
      </c>
      <c r="CF329" s="286">
        <f t="shared" si="724"/>
        <v>0</v>
      </c>
      <c r="CG329" s="286">
        <f t="shared" si="724"/>
        <v>0</v>
      </c>
      <c r="CH329" s="286">
        <f t="shared" si="724"/>
        <v>0</v>
      </c>
      <c r="CI329" s="286">
        <f t="shared" si="724"/>
        <v>0</v>
      </c>
      <c r="CJ329" s="286">
        <f t="shared" si="724"/>
        <v>0</v>
      </c>
      <c r="CK329" s="286">
        <f t="shared" si="724"/>
        <v>0</v>
      </c>
      <c r="CL329" s="286">
        <f t="shared" si="724"/>
        <v>0</v>
      </c>
      <c r="CM329" s="286">
        <f t="shared" si="724"/>
        <v>0</v>
      </c>
      <c r="CN329" s="286">
        <f t="shared" si="724"/>
        <v>0</v>
      </c>
      <c r="CO329" s="286">
        <f t="shared" si="724"/>
        <v>0</v>
      </c>
      <c r="CP329" s="286">
        <f t="shared" si="724"/>
        <v>0</v>
      </c>
      <c r="CQ329" s="286">
        <f t="shared" si="724"/>
        <v>0</v>
      </c>
      <c r="CR329" s="286">
        <f t="shared" si="724"/>
        <v>0</v>
      </c>
      <c r="CS329" s="286">
        <f t="shared" si="724"/>
        <v>0</v>
      </c>
      <c r="CT329" s="286">
        <f t="shared" si="724"/>
        <v>0</v>
      </c>
      <c r="CU329" s="286">
        <f t="shared" si="724"/>
        <v>0</v>
      </c>
      <c r="CV329" s="286">
        <f t="shared" si="724"/>
        <v>0</v>
      </c>
      <c r="CW329" s="286">
        <f t="shared" si="724"/>
        <v>0</v>
      </c>
      <c r="CX329" s="286">
        <f t="shared" si="724"/>
        <v>0</v>
      </c>
      <c r="CY329" s="286">
        <f t="shared" si="724"/>
        <v>0</v>
      </c>
      <c r="CZ329" s="286">
        <f t="shared" si="724"/>
        <v>0</v>
      </c>
      <c r="DA329" s="286">
        <f t="shared" si="724"/>
        <v>0</v>
      </c>
      <c r="DB329" s="286">
        <f t="shared" si="724"/>
        <v>0</v>
      </c>
      <c r="DC329" s="286">
        <f t="shared" si="724"/>
        <v>0</v>
      </c>
      <c r="DD329" s="286">
        <f t="shared" si="724"/>
        <v>0</v>
      </c>
      <c r="DE329" s="286">
        <f t="shared" si="724"/>
        <v>0</v>
      </c>
      <c r="DF329" s="286">
        <f t="shared" si="724"/>
        <v>0</v>
      </c>
      <c r="DG329" s="286">
        <f t="shared" si="724"/>
        <v>0</v>
      </c>
      <c r="DH329" s="286">
        <f t="shared" si="724"/>
        <v>0</v>
      </c>
      <c r="DI329" s="286">
        <f t="shared" si="724"/>
        <v>0</v>
      </c>
      <c r="DJ329" s="286">
        <f t="shared" si="724"/>
        <v>0</v>
      </c>
      <c r="DK329" s="286">
        <f t="shared" si="724"/>
        <v>0</v>
      </c>
      <c r="DL329" s="286">
        <f t="shared" si="724"/>
        <v>0</v>
      </c>
      <c r="DM329" s="286">
        <f t="shared" si="724"/>
        <v>0</v>
      </c>
      <c r="DN329" s="286">
        <f t="shared" si="724"/>
        <v>0</v>
      </c>
      <c r="DO329" s="286">
        <f t="shared" si="724"/>
        <v>0</v>
      </c>
      <c r="DP329" s="286">
        <f t="shared" si="724"/>
        <v>0</v>
      </c>
      <c r="DQ329" s="286">
        <f t="shared" si="724"/>
        <v>0</v>
      </c>
      <c r="DR329" s="286">
        <f t="shared" si="724"/>
        <v>0</v>
      </c>
      <c r="DS329" s="286">
        <f t="shared" si="724"/>
        <v>0</v>
      </c>
      <c r="DT329" s="279"/>
    </row>
    <row r="330" spans="2:124" ht="14.5" thickTop="1" x14ac:dyDescent="0.3">
      <c r="C330" s="279"/>
      <c r="D330" s="280" t="s">
        <v>122</v>
      </c>
      <c r="E330" s="289">
        <f>Inputs!H187</f>
        <v>40</v>
      </c>
      <c r="F330" s="281"/>
      <c r="G330" s="281"/>
      <c r="H330" s="288"/>
      <c r="I330" s="288"/>
      <c r="J330" s="288"/>
      <c r="K330" s="288"/>
      <c r="L330" s="288"/>
      <c r="M330" s="288"/>
      <c r="N330" s="288"/>
      <c r="O330" s="288"/>
      <c r="P330" s="288"/>
      <c r="Q330" s="288"/>
      <c r="R330" s="288"/>
      <c r="S330" s="288"/>
      <c r="T330" s="288"/>
      <c r="U330" s="288"/>
      <c r="V330" s="288"/>
      <c r="W330" s="288"/>
      <c r="X330" s="288"/>
      <c r="Y330" s="288"/>
      <c r="Z330" s="288"/>
      <c r="AA330" s="288"/>
      <c r="AB330" s="288"/>
      <c r="AC330" s="288"/>
      <c r="AD330" s="288"/>
      <c r="AE330" s="288"/>
      <c r="AF330" s="288"/>
      <c r="AG330" s="288"/>
      <c r="AH330" s="288"/>
      <c r="AI330" s="288"/>
      <c r="AJ330" s="288"/>
      <c r="AK330" s="288"/>
      <c r="AL330" s="288"/>
      <c r="AM330" s="288"/>
      <c r="AN330" s="288"/>
      <c r="AO330" s="288"/>
      <c r="AP330" s="288"/>
      <c r="AQ330" s="288"/>
      <c r="AR330" s="288"/>
      <c r="AS330" s="288"/>
      <c r="AT330" s="288"/>
      <c r="AU330" s="288"/>
      <c r="AV330" s="288"/>
      <c r="AW330" s="288"/>
      <c r="AX330" s="288"/>
      <c r="AY330" s="288"/>
      <c r="AZ330" s="288"/>
      <c r="BA330" s="288"/>
      <c r="BB330" s="288"/>
      <c r="BC330" s="288"/>
      <c r="BD330" s="288"/>
      <c r="BE330" s="288"/>
      <c r="BF330" s="288"/>
      <c r="BG330" s="288"/>
      <c r="BH330" s="288"/>
      <c r="BI330" s="288"/>
      <c r="BJ330" s="288"/>
      <c r="BK330" s="288"/>
      <c r="BL330" s="288"/>
      <c r="BM330" s="288"/>
      <c r="BN330" s="288"/>
      <c r="BO330" s="288"/>
      <c r="BP330" s="288"/>
      <c r="BQ330" s="288"/>
      <c r="BR330" s="288"/>
      <c r="BS330" s="288"/>
      <c r="BT330" s="288"/>
      <c r="BU330" s="288"/>
      <c r="BV330" s="288"/>
      <c r="BW330" s="288"/>
      <c r="BX330" s="288"/>
      <c r="BY330" s="288"/>
      <c r="BZ330" s="288"/>
      <c r="CA330" s="288"/>
      <c r="CB330" s="288"/>
      <c r="CC330" s="288"/>
      <c r="CD330" s="288"/>
      <c r="CE330" s="288"/>
      <c r="CF330" s="288"/>
      <c r="CG330" s="288"/>
      <c r="CH330" s="288"/>
      <c r="CI330" s="288"/>
      <c r="CJ330" s="288"/>
      <c r="CK330" s="288"/>
      <c r="CL330" s="288"/>
      <c r="CM330" s="288"/>
      <c r="CN330" s="288"/>
      <c r="CO330" s="288"/>
      <c r="CP330" s="288"/>
      <c r="CQ330" s="288"/>
      <c r="CR330" s="288"/>
      <c r="CS330" s="288"/>
      <c r="CT330" s="288"/>
      <c r="CU330" s="288"/>
      <c r="CV330" s="288"/>
      <c r="CW330" s="288"/>
      <c r="CX330" s="288"/>
      <c r="CY330" s="288"/>
      <c r="CZ330" s="288"/>
      <c r="DA330" s="288"/>
      <c r="DB330" s="288"/>
      <c r="DC330" s="288"/>
      <c r="DD330" s="288"/>
      <c r="DE330" s="288"/>
      <c r="DF330" s="288"/>
      <c r="DG330" s="288"/>
      <c r="DH330" s="288"/>
      <c r="DI330" s="288"/>
      <c r="DJ330" s="288"/>
      <c r="DK330" s="288"/>
      <c r="DL330" s="288"/>
      <c r="DM330" s="288"/>
      <c r="DN330" s="288"/>
      <c r="DO330" s="288"/>
      <c r="DP330" s="288"/>
      <c r="DQ330" s="288"/>
      <c r="DR330" s="288"/>
      <c r="DS330" s="288"/>
      <c r="DT330" s="279"/>
    </row>
    <row r="331" spans="2:124" x14ac:dyDescent="0.3">
      <c r="C331" s="279"/>
      <c r="D331" s="280" t="s">
        <v>79</v>
      </c>
      <c r="E331" s="289">
        <f>Inputs!H188</f>
        <v>2</v>
      </c>
      <c r="F331" s="281"/>
      <c r="G331" s="281"/>
      <c r="H331" s="288"/>
      <c r="I331" s="288"/>
      <c r="J331" s="288"/>
      <c r="K331" s="288"/>
      <c r="L331" s="288"/>
      <c r="M331" s="288"/>
      <c r="N331" s="288"/>
      <c r="O331" s="288"/>
      <c r="P331" s="288"/>
      <c r="Q331" s="288"/>
      <c r="R331" s="288"/>
      <c r="S331" s="288"/>
      <c r="T331" s="288"/>
      <c r="U331" s="288"/>
      <c r="V331" s="288"/>
      <c r="W331" s="288"/>
      <c r="X331" s="288"/>
      <c r="Y331" s="288"/>
      <c r="Z331" s="288"/>
      <c r="AA331" s="288"/>
      <c r="AB331" s="288"/>
      <c r="AC331" s="288"/>
      <c r="AD331" s="288"/>
      <c r="AE331" s="288"/>
      <c r="AF331" s="288"/>
      <c r="AG331" s="288"/>
      <c r="AH331" s="288"/>
      <c r="AI331" s="288"/>
      <c r="AJ331" s="288"/>
      <c r="AK331" s="288"/>
      <c r="AL331" s="288"/>
      <c r="AM331" s="288"/>
      <c r="AN331" s="288"/>
      <c r="AO331" s="288"/>
      <c r="AP331" s="288"/>
      <c r="AQ331" s="288"/>
      <c r="AR331" s="288"/>
      <c r="AS331" s="288"/>
      <c r="AT331" s="288"/>
      <c r="AU331" s="288"/>
      <c r="AV331" s="288"/>
      <c r="AW331" s="288"/>
      <c r="AX331" s="288"/>
      <c r="AY331" s="288"/>
      <c r="AZ331" s="288"/>
      <c r="BA331" s="288"/>
      <c r="BB331" s="288"/>
      <c r="BC331" s="288"/>
      <c r="BD331" s="288"/>
      <c r="BE331" s="288"/>
      <c r="BF331" s="288"/>
      <c r="BG331" s="288"/>
      <c r="BH331" s="288"/>
      <c r="BI331" s="288"/>
      <c r="BJ331" s="288"/>
      <c r="BK331" s="288"/>
      <c r="BL331" s="288"/>
      <c r="BM331" s="288"/>
      <c r="BN331" s="288"/>
      <c r="BO331" s="288"/>
      <c r="BP331" s="288"/>
      <c r="BQ331" s="288"/>
      <c r="BR331" s="288"/>
      <c r="BS331" s="288"/>
      <c r="BT331" s="288"/>
      <c r="BU331" s="288"/>
      <c r="BV331" s="288"/>
      <c r="BW331" s="288"/>
      <c r="BX331" s="288"/>
      <c r="BY331" s="288"/>
      <c r="BZ331" s="288"/>
      <c r="CA331" s="288"/>
      <c r="CB331" s="288"/>
      <c r="CC331" s="288"/>
      <c r="CD331" s="288"/>
      <c r="CE331" s="288"/>
      <c r="CF331" s="288"/>
      <c r="CG331" s="288"/>
      <c r="CH331" s="288"/>
      <c r="CI331" s="288"/>
      <c r="CJ331" s="288"/>
      <c r="CK331" s="288"/>
      <c r="CL331" s="288"/>
      <c r="CM331" s="288"/>
      <c r="CN331" s="288"/>
      <c r="CO331" s="288"/>
      <c r="CP331" s="288"/>
      <c r="CQ331" s="288"/>
      <c r="CR331" s="288"/>
      <c r="CS331" s="288"/>
      <c r="CT331" s="288"/>
      <c r="CU331" s="288"/>
      <c r="CV331" s="288"/>
      <c r="CW331" s="288"/>
      <c r="CX331" s="288"/>
      <c r="CY331" s="288"/>
      <c r="CZ331" s="288"/>
      <c r="DA331" s="288"/>
      <c r="DB331" s="288"/>
      <c r="DC331" s="288"/>
      <c r="DD331" s="288"/>
      <c r="DE331" s="288"/>
      <c r="DF331" s="288"/>
      <c r="DG331" s="288"/>
      <c r="DH331" s="288"/>
      <c r="DI331" s="288"/>
      <c r="DJ331" s="288"/>
      <c r="DK331" s="288"/>
      <c r="DL331" s="288"/>
      <c r="DM331" s="288"/>
      <c r="DN331" s="288"/>
      <c r="DO331" s="288"/>
      <c r="DP331" s="288"/>
      <c r="DQ331" s="288"/>
      <c r="DR331" s="288"/>
      <c r="DS331" s="288"/>
      <c r="DT331" s="279"/>
    </row>
    <row r="332" spans="2:124" x14ac:dyDescent="0.3">
      <c r="C332" s="279"/>
      <c r="D332" s="280" t="s">
        <v>126</v>
      </c>
      <c r="E332" s="280"/>
      <c r="F332" s="281" t="str">
        <f>F329</f>
        <v>INR Mn</v>
      </c>
      <c r="G332" s="281"/>
      <c r="H332" s="288">
        <f>-IF(SUM($H39:H39)&gt;$E$331, MIN(IFERROR(SUM($H$327:$DS$327)/$E$330,0), SUM($H$327:$DS$327)+SUM($G332:G332)), 0)</f>
        <v>0</v>
      </c>
      <c r="I332" s="288">
        <f>-IF(SUM($H39:I39)&gt;$E$331, MIN(IFERROR(SUM($H$327:$DS$327)/$E$330,0), SUM($H$327:$DS$327)+SUM($G332:H332)), 0)</f>
        <v>0</v>
      </c>
      <c r="J332" s="288">
        <f>-IF(SUM($H39:J39)&gt;$E$331, MIN(IFERROR(SUM($H$327:$DS$327)/$E$330,0), SUM($H$327:$DS$327)+SUM($G332:I332)), 0)</f>
        <v>0</v>
      </c>
      <c r="K332" s="288">
        <f>-IF(SUM($H39:K39)&gt;$E$331, MIN(IFERROR(SUM($H$327:$DS$327)/$E$330,0), SUM($H$327:$DS$327)+SUM($G332:J332)), 0)</f>
        <v>0</v>
      </c>
      <c r="L332" s="288">
        <f>-IF(SUM($H39:L39)&gt;$E$331, MIN(IFERROR(SUM($H$327:$DS$327)/$E$330,0), SUM($H$327:$DS$327)+SUM($G332:K332)), 0)</f>
        <v>0</v>
      </c>
      <c r="M332" s="288">
        <f>-IF(SUM($H39:M39)&gt;$E$331, MIN(IFERROR(SUM($H$327:$DS$327)/$E$330,0), SUM($H$327:$DS$327)+SUM($G332:L332)), 0)</f>
        <v>0</v>
      </c>
      <c r="N332" s="288">
        <f>-IF(SUM($H39:N39)&gt;$E$331, MIN(IFERROR(SUM($H$327:$DS$327)/$E$330,0), SUM($H$327:$DS$327)+SUM($G332:M332)), 0)</f>
        <v>0</v>
      </c>
      <c r="O332" s="288">
        <f>-IF(SUM($H39:O39)&gt;$E$331, MIN(IFERROR(SUM($H$327:$DS$327)/$E$330,0), SUM($H$327:$DS$327)+SUM($G332:N332)), 0)</f>
        <v>0</v>
      </c>
      <c r="P332" s="288">
        <f>-IF(SUM($H39:P39)&gt;$E$331, MIN(IFERROR(SUM($H$327:$DS$327)/$E$330,0), SUM($H$327:$DS$327)+SUM($G332:O332)), 0)</f>
        <v>0</v>
      </c>
      <c r="Q332" s="288">
        <f>-IF(SUM($H39:Q39)&gt;$E$331, MIN(IFERROR(SUM($H$327:$DS$327)/$E$330,0), SUM($H$327:$DS$327)+SUM($G332:P332)), 0)</f>
        <v>-100</v>
      </c>
      <c r="R332" s="288">
        <f>-IF(SUM($H39:R39)&gt;$E$331, MIN(IFERROR(SUM($H$327:$DS$327)/$E$330,0), SUM($H$327:$DS$327)+SUM($G332:Q332)), 0)</f>
        <v>-100</v>
      </c>
      <c r="S332" s="288">
        <f>-IF(SUM($H39:S39)&gt;$E$331, MIN(IFERROR(SUM($H$327:$DS$327)/$E$330,0), SUM($H$327:$DS$327)+SUM($G332:R332)), 0)</f>
        <v>-100</v>
      </c>
      <c r="T332" s="288">
        <f>-IF(SUM($H39:T39)&gt;$E$331, MIN(IFERROR(SUM($H$327:$DS$327)/$E$330,0), SUM($H$327:$DS$327)+SUM($G332:S332)), 0)</f>
        <v>-100</v>
      </c>
      <c r="U332" s="288">
        <f>-IF(SUM($H39:U39)&gt;$E$331, MIN(IFERROR(SUM($H$327:$DS$327)/$E$330,0), SUM($H$327:$DS$327)+SUM($G332:T332)), 0)</f>
        <v>-100</v>
      </c>
      <c r="V332" s="288">
        <f>-IF(SUM($H39:V39)&gt;$E$331, MIN(IFERROR(SUM($H$327:$DS$327)/$E$330,0), SUM($H$327:$DS$327)+SUM($G332:U332)), 0)</f>
        <v>-100</v>
      </c>
      <c r="W332" s="288">
        <f>-IF(SUM($H39:W39)&gt;$E$331, MIN(IFERROR(SUM($H$327:$DS$327)/$E$330,0), SUM($H$327:$DS$327)+SUM($G332:V332)), 0)</f>
        <v>-100</v>
      </c>
      <c r="X332" s="288">
        <f>-IF(SUM($H39:X39)&gt;$E$331, MIN(IFERROR(SUM($H$327:$DS$327)/$E$330,0), SUM($H$327:$DS$327)+SUM($G332:W332)), 0)</f>
        <v>-100</v>
      </c>
      <c r="Y332" s="288">
        <f>-IF(SUM($H39:Y39)&gt;$E$331, MIN(IFERROR(SUM($H$327:$DS$327)/$E$330,0), SUM($H$327:$DS$327)+SUM($G332:X332)), 0)</f>
        <v>-100</v>
      </c>
      <c r="Z332" s="288">
        <f>-IF(SUM($H39:Z39)&gt;$E$331, MIN(IFERROR(SUM($H$327:$DS$327)/$E$330,0), SUM($H$327:$DS$327)+SUM($G332:Y332)), 0)</f>
        <v>-100</v>
      </c>
      <c r="AA332" s="288">
        <f>-IF(SUM($H39:AA39)&gt;$E$331, MIN(IFERROR(SUM($H$327:$DS$327)/$E$330,0), SUM($H$327:$DS$327)+SUM($G332:Z332)), 0)</f>
        <v>-100</v>
      </c>
      <c r="AB332" s="288">
        <f>-IF(SUM($H39:AB39)&gt;$E$331, MIN(IFERROR(SUM($H$327:$DS$327)/$E$330,0), SUM($H$327:$DS$327)+SUM($G332:AA332)), 0)</f>
        <v>-100</v>
      </c>
      <c r="AC332" s="288">
        <f>-IF(SUM($H39:AC39)&gt;$E$331, MIN(IFERROR(SUM($H$327:$DS$327)/$E$330,0), SUM($H$327:$DS$327)+SUM($G332:AB332)), 0)</f>
        <v>-100</v>
      </c>
      <c r="AD332" s="288">
        <f>-IF(SUM($H39:AD39)&gt;$E$331, MIN(IFERROR(SUM($H$327:$DS$327)/$E$330,0), SUM($H$327:$DS$327)+SUM($G332:AC332)), 0)</f>
        <v>-100</v>
      </c>
      <c r="AE332" s="288">
        <f>-IF(SUM($H39:AE39)&gt;$E$331, MIN(IFERROR(SUM($H$327:$DS$327)/$E$330,0), SUM($H$327:$DS$327)+SUM($G332:AD332)), 0)</f>
        <v>-100</v>
      </c>
      <c r="AF332" s="288">
        <f>-IF(SUM($H39:AF39)&gt;$E$331, MIN(IFERROR(SUM($H$327:$DS$327)/$E$330,0), SUM($H$327:$DS$327)+SUM($G332:AE332)), 0)</f>
        <v>-100</v>
      </c>
      <c r="AG332" s="288">
        <f>-IF(SUM($H39:AG39)&gt;$E$331, MIN(IFERROR(SUM($H$327:$DS$327)/$E$330,0), SUM($H$327:$DS$327)+SUM($G332:AF332)), 0)</f>
        <v>-100</v>
      </c>
      <c r="AH332" s="288">
        <f>-IF(SUM($H39:AH39)&gt;$E$331, MIN(IFERROR(SUM($H$327:$DS$327)/$E$330,0), SUM($H$327:$DS$327)+SUM($G332:AG332)), 0)</f>
        <v>-100</v>
      </c>
      <c r="AI332" s="288">
        <f>-IF(SUM($H39:AI39)&gt;$E$331, MIN(IFERROR(SUM($H$327:$DS$327)/$E$330,0), SUM($H$327:$DS$327)+SUM($G332:AH332)), 0)</f>
        <v>-100</v>
      </c>
      <c r="AJ332" s="288">
        <f>-IF(SUM($H39:AJ39)&gt;$E$331, MIN(IFERROR(SUM($H$327:$DS$327)/$E$330,0), SUM($H$327:$DS$327)+SUM($G332:AI332)), 0)</f>
        <v>-100</v>
      </c>
      <c r="AK332" s="288">
        <f>-IF(SUM($H39:AK39)&gt;$E$331, MIN(IFERROR(SUM($H$327:$DS$327)/$E$330,0), SUM($H$327:$DS$327)+SUM($G332:AJ332)), 0)</f>
        <v>-100</v>
      </c>
      <c r="AL332" s="288">
        <f>-IF(SUM($H39:AL39)&gt;$E$331, MIN(IFERROR(SUM($H$327:$DS$327)/$E$330,0), SUM($H$327:$DS$327)+SUM($G332:AK332)), 0)</f>
        <v>-100</v>
      </c>
      <c r="AM332" s="288">
        <f>-IF(SUM($H39:AM39)&gt;$E$331, MIN(IFERROR(SUM($H$327:$DS$327)/$E$330,0), SUM($H$327:$DS$327)+SUM($G332:AL332)), 0)</f>
        <v>-100</v>
      </c>
      <c r="AN332" s="288">
        <f>-IF(SUM($H39:AN39)&gt;$E$331, MIN(IFERROR(SUM($H$327:$DS$327)/$E$330,0), SUM($H$327:$DS$327)+SUM($G332:AM332)), 0)</f>
        <v>-100</v>
      </c>
      <c r="AO332" s="288">
        <f>-IF(SUM($H39:AO39)&gt;$E$331, MIN(IFERROR(SUM($H$327:$DS$327)/$E$330,0), SUM($H$327:$DS$327)+SUM($G332:AN332)), 0)</f>
        <v>-100</v>
      </c>
      <c r="AP332" s="288">
        <f>-IF(SUM($H39:AP39)&gt;$E$331, MIN(IFERROR(SUM($H$327:$DS$327)/$E$330,0), SUM($H$327:$DS$327)+SUM($G332:AO332)), 0)</f>
        <v>-100</v>
      </c>
      <c r="AQ332" s="288">
        <f>-IF(SUM($H39:AQ39)&gt;$E$331, MIN(IFERROR(SUM($H$327:$DS$327)/$E$330,0), SUM($H$327:$DS$327)+SUM($G332:AP332)), 0)</f>
        <v>-100</v>
      </c>
      <c r="AR332" s="288">
        <f>-IF(SUM($H39:AR39)&gt;$E$331, MIN(IFERROR(SUM($H$327:$DS$327)/$E$330,0), SUM($H$327:$DS$327)+SUM($G332:AQ332)), 0)</f>
        <v>-100</v>
      </c>
      <c r="AS332" s="288">
        <f>-IF(SUM($H39:AS39)&gt;$E$331, MIN(IFERROR(SUM($H$327:$DS$327)/$E$330,0), SUM($H$327:$DS$327)+SUM($G332:AR332)), 0)</f>
        <v>-100</v>
      </c>
      <c r="AT332" s="288">
        <f>-IF(SUM($H39:AT39)&gt;$E$331, MIN(IFERROR(SUM($H$327:$DS$327)/$E$330,0), SUM($H$327:$DS$327)+SUM($G332:AS332)), 0)</f>
        <v>-100</v>
      </c>
      <c r="AU332" s="288">
        <f>-IF(SUM($H39:AU39)&gt;$E$331, MIN(IFERROR(SUM($H$327:$DS$327)/$E$330,0), SUM($H$327:$DS$327)+SUM($G332:AT332)), 0)</f>
        <v>-100</v>
      </c>
      <c r="AV332" s="288">
        <f>-IF(SUM($H39:AV39)&gt;$E$331, MIN(IFERROR(SUM($H$327:$DS$327)/$E$330,0), SUM($H$327:$DS$327)+SUM($G332:AU332)), 0)</f>
        <v>-100</v>
      </c>
      <c r="AW332" s="288">
        <f>-IF(SUM($H39:AW39)&gt;$E$331, MIN(IFERROR(SUM($H$327:$DS$327)/$E$330,0), SUM($H$327:$DS$327)+SUM($G332:AV332)), 0)</f>
        <v>-100</v>
      </c>
      <c r="AX332" s="288">
        <f>-IF(SUM($H39:AX39)&gt;$E$331, MIN(IFERROR(SUM($H$327:$DS$327)/$E$330,0), SUM($H$327:$DS$327)+SUM($G332:AW332)), 0)</f>
        <v>-100</v>
      </c>
      <c r="AY332" s="288">
        <f>-IF(SUM($H39:AY39)&gt;$E$331, MIN(IFERROR(SUM($H$327:$DS$327)/$E$330,0), SUM($H$327:$DS$327)+SUM($G332:AX332)), 0)</f>
        <v>-100</v>
      </c>
      <c r="AZ332" s="288">
        <f>-IF(SUM($H39:AZ39)&gt;$E$331, MIN(IFERROR(SUM($H$327:$DS$327)/$E$330,0), SUM($H$327:$DS$327)+SUM($G332:AY332)), 0)</f>
        <v>-100</v>
      </c>
      <c r="BA332" s="288">
        <f>-IF(SUM($H39:BA39)&gt;$E$331, MIN(IFERROR(SUM($H$327:$DS$327)/$E$330,0), SUM($H$327:$DS$327)+SUM($G332:AZ332)), 0)</f>
        <v>-100</v>
      </c>
      <c r="BB332" s="288">
        <f>-IF(SUM($H39:BB39)&gt;$E$331, MIN(IFERROR(SUM($H$327:$DS$327)/$E$330,0), SUM($H$327:$DS$327)+SUM($G332:BA332)), 0)</f>
        <v>-100</v>
      </c>
      <c r="BC332" s="288">
        <f>-IF(SUM($H39:BC39)&gt;$E$331, MIN(IFERROR(SUM($H$327:$DS$327)/$E$330,0), SUM($H$327:$DS$327)+SUM($G332:BB332)), 0)</f>
        <v>-100</v>
      </c>
      <c r="BD332" s="288">
        <f>-IF(SUM($H39:BD39)&gt;$E$331, MIN(IFERROR(SUM($H$327:$DS$327)/$E$330,0), SUM($H$327:$DS$327)+SUM($G332:BC332)), 0)</f>
        <v>-100</v>
      </c>
      <c r="BE332" s="288">
        <f>-IF(SUM($H39:BE39)&gt;$E$331, MIN(IFERROR(SUM($H$327:$DS$327)/$E$330,0), SUM($H$327:$DS$327)+SUM($G332:BD332)), 0)</f>
        <v>0</v>
      </c>
      <c r="BF332" s="288">
        <f>-IF(SUM($H39:BF39)&gt;$E$331, MIN(IFERROR(SUM($H$327:$DS$327)/$E$330,0), SUM($H$327:$DS$327)+SUM($G332:BE332)), 0)</f>
        <v>0</v>
      </c>
      <c r="BG332" s="288">
        <f>-IF(SUM($H39:BG39)&gt;$E$331, MIN(IFERROR(SUM($H$327:$DS$327)/$E$330,0), SUM($H$327:$DS$327)+SUM($G332:BF332)), 0)</f>
        <v>0</v>
      </c>
      <c r="BH332" s="288">
        <f>-IF(SUM($H39:BH39)&gt;$E$331, MIN(IFERROR(SUM($H$327:$DS$327)/$E$330,0), SUM($H$327:$DS$327)+SUM($G332:BG332)), 0)</f>
        <v>0</v>
      </c>
      <c r="BI332" s="288">
        <f>-IF(SUM($H39:BI39)&gt;$E$331, MIN(IFERROR(SUM($H$327:$DS$327)/$E$330,0), SUM($H$327:$DS$327)+SUM($G332:BH332)), 0)</f>
        <v>0</v>
      </c>
      <c r="BJ332" s="288">
        <f>-IF(SUM($H39:BJ39)&gt;$E$331, MIN(IFERROR(SUM($H$327:$DS$327)/$E$330,0), SUM($H$327:$DS$327)+SUM($G332:BI332)), 0)</f>
        <v>0</v>
      </c>
      <c r="BK332" s="288">
        <f>-IF(SUM($H39:BK39)&gt;$E$331, MIN(IFERROR(SUM($H$327:$DS$327)/$E$330,0), SUM($H$327:$DS$327)+SUM($G332:BJ332)), 0)</f>
        <v>0</v>
      </c>
      <c r="BL332" s="288">
        <f>-IF(SUM($H39:BL39)&gt;$E$331, MIN(IFERROR(SUM($H$327:$DS$327)/$E$330,0), SUM($H$327:$DS$327)+SUM($G332:BK332)), 0)</f>
        <v>0</v>
      </c>
      <c r="BM332" s="288">
        <f>-IF(SUM($H39:BM39)&gt;$E$331, MIN(IFERROR(SUM($H$327:$DS$327)/$E$330,0), SUM($H$327:$DS$327)+SUM($G332:BL332)), 0)</f>
        <v>0</v>
      </c>
      <c r="BN332" s="288">
        <f>-IF(SUM($H39:BN39)&gt;$E$331, MIN(IFERROR(SUM($H$327:$DS$327)/$E$330,0), SUM($H$327:$DS$327)+SUM($G332:BM332)), 0)</f>
        <v>0</v>
      </c>
      <c r="BO332" s="288">
        <f>-IF(SUM($H39:BO39)&gt;$E$331, MIN(IFERROR(SUM($H$327:$DS$327)/$E$330,0), SUM($H$327:$DS$327)+SUM($G332:BN332)), 0)</f>
        <v>0</v>
      </c>
      <c r="BP332" s="288">
        <f>-IF(SUM($H39:BP39)&gt;$E$331, MIN(IFERROR(SUM($H$327:$DS$327)/$E$330,0), SUM($H$327:$DS$327)+SUM($G332:BO332)), 0)</f>
        <v>0</v>
      </c>
      <c r="BQ332" s="288">
        <f>-IF(SUM($H39:BQ39)&gt;$E$331, MIN(IFERROR(SUM($H$327:$DS$327)/$E$330,0), SUM($H$327:$DS$327)+SUM($G332:BP332)), 0)</f>
        <v>0</v>
      </c>
      <c r="BR332" s="288">
        <f>-IF(SUM($H39:BR39)&gt;$E$331, MIN(IFERROR(SUM($H$327:$DS$327)/$E$330,0), SUM($H$327:$DS$327)+SUM($G332:BQ332)), 0)</f>
        <v>0</v>
      </c>
      <c r="BS332" s="288">
        <f>-IF(SUM($H39:BS39)&gt;$E$331, MIN(IFERROR(SUM($H$327:$DS$327)/$E$330,0), SUM($H$327:$DS$327)+SUM($G332:BR332)), 0)</f>
        <v>0</v>
      </c>
      <c r="BT332" s="288">
        <f>-IF(SUM($H39:BT39)&gt;$E$331, MIN(IFERROR(SUM($H$327:$DS$327)/$E$330,0), SUM($H$327:$DS$327)+SUM($G332:BS332)), 0)</f>
        <v>0</v>
      </c>
      <c r="BU332" s="288">
        <f>-IF(SUM($H39:BU39)&gt;$E$331, MIN(IFERROR(SUM($H$327:$DS$327)/$E$330,0), SUM($H$327:$DS$327)+SUM($G332:BT332)), 0)</f>
        <v>0</v>
      </c>
      <c r="BV332" s="288">
        <f>-IF(SUM($H39:BV39)&gt;$E$331, MIN(IFERROR(SUM($H$327:$DS$327)/$E$330,0), SUM($H$327:$DS$327)+SUM($G332:BU332)), 0)</f>
        <v>0</v>
      </c>
      <c r="BW332" s="288">
        <f>-IF(SUM($H39:BW39)&gt;$E$331, MIN(IFERROR(SUM($H$327:$DS$327)/$E$330,0), SUM($H$327:$DS$327)+SUM($G332:BV332)), 0)</f>
        <v>0</v>
      </c>
      <c r="BX332" s="288">
        <f>-IF(SUM($H39:BX39)&gt;$E$331, MIN(IFERROR(SUM($H$327:$DS$327)/$E$330,0), SUM($H$327:$DS$327)+SUM($G332:BW332)), 0)</f>
        <v>0</v>
      </c>
      <c r="BY332" s="288">
        <f>-IF(SUM($H39:BY39)&gt;$E$331, MIN(IFERROR(SUM($H$327:$DS$327)/$E$330,0), SUM($H$327:$DS$327)+SUM($G332:BX332)), 0)</f>
        <v>0</v>
      </c>
      <c r="BZ332" s="288">
        <f>-IF(SUM($H39:BZ39)&gt;$E$331, MIN(IFERROR(SUM($H$327:$DS$327)/$E$330,0), SUM($H$327:$DS$327)+SUM($G332:BY332)), 0)</f>
        <v>0</v>
      </c>
      <c r="CA332" s="288">
        <f>-IF(SUM($H39:CA39)&gt;$E$331, MIN(IFERROR(SUM($H$327:$DS$327)/$E$330,0), SUM($H$327:$DS$327)+SUM($G332:BZ332)), 0)</f>
        <v>0</v>
      </c>
      <c r="CB332" s="288">
        <f>-IF(SUM($H39:CB39)&gt;$E$331, MIN(IFERROR(SUM($H$327:$DS$327)/$E$330,0), SUM($H$327:$DS$327)+SUM($G332:CA332)), 0)</f>
        <v>0</v>
      </c>
      <c r="CC332" s="288">
        <f>-IF(SUM($H39:CC39)&gt;$E$331, MIN(IFERROR(SUM($H$327:$DS$327)/$E$330,0), SUM($H$327:$DS$327)+SUM($G332:CB332)), 0)</f>
        <v>0</v>
      </c>
      <c r="CD332" s="288">
        <f>-IF(SUM($H39:CD39)&gt;$E$331, MIN(IFERROR(SUM($H$327:$DS$327)/$E$330,0), SUM($H$327:$DS$327)+SUM($G332:CC332)), 0)</f>
        <v>0</v>
      </c>
      <c r="CE332" s="288">
        <f>-IF(SUM($H39:CE39)&gt;$E$331, MIN(IFERROR(SUM($H$327:$DS$327)/$E$330,0), SUM($H$327:$DS$327)+SUM($G332:CD332)), 0)</f>
        <v>0</v>
      </c>
      <c r="CF332" s="288">
        <f>-IF(SUM($H39:CF39)&gt;$E$331, MIN(IFERROR(SUM($H$327:$DS$327)/$E$330,0), SUM($H$327:$DS$327)+SUM($G332:CE332)), 0)</f>
        <v>0</v>
      </c>
      <c r="CG332" s="288">
        <f>-IF(SUM($H39:CG39)&gt;$E$331, MIN(IFERROR(SUM($H$327:$DS$327)/$E$330,0), SUM($H$327:$DS$327)+SUM($G332:CF332)), 0)</f>
        <v>0</v>
      </c>
      <c r="CH332" s="288">
        <f>-IF(SUM($H39:CH39)&gt;$E$331, MIN(IFERROR(SUM($H$327:$DS$327)/$E$330,0), SUM($H$327:$DS$327)+SUM($G332:CG332)), 0)</f>
        <v>0</v>
      </c>
      <c r="CI332" s="288">
        <f>-IF(SUM($H39:CI39)&gt;$E$331, MIN(IFERROR(SUM($H$327:$DS$327)/$E$330,0), SUM($H$327:$DS$327)+SUM($G332:CH332)), 0)</f>
        <v>0</v>
      </c>
      <c r="CJ332" s="288">
        <f>-IF(SUM($H39:CJ39)&gt;$E$331, MIN(IFERROR(SUM($H$327:$DS$327)/$E$330,0), SUM($H$327:$DS$327)+SUM($G332:CI332)), 0)</f>
        <v>0</v>
      </c>
      <c r="CK332" s="288">
        <f>-IF(SUM($H39:CK39)&gt;$E$331, MIN(IFERROR(SUM($H$327:$DS$327)/$E$330,0), SUM($H$327:$DS$327)+SUM($G332:CJ332)), 0)</f>
        <v>0</v>
      </c>
      <c r="CL332" s="288">
        <f>-IF(SUM($H39:CL39)&gt;$E$331, MIN(IFERROR(SUM($H$327:$DS$327)/$E$330,0), SUM($H$327:$DS$327)+SUM($G332:CK332)), 0)</f>
        <v>0</v>
      </c>
      <c r="CM332" s="288">
        <f>-IF(SUM($H39:CM39)&gt;$E$331, MIN(IFERROR(SUM($H$327:$DS$327)/$E$330,0), SUM($H$327:$DS$327)+SUM($G332:CL332)), 0)</f>
        <v>0</v>
      </c>
      <c r="CN332" s="288">
        <f>-IF(SUM($H39:CN39)&gt;$E$331, MIN(IFERROR(SUM($H$327:$DS$327)/$E$330,0), SUM($H$327:$DS$327)+SUM($G332:CM332)), 0)</f>
        <v>0</v>
      </c>
      <c r="CO332" s="288">
        <f>-IF(SUM($H39:CO39)&gt;$E$331, MIN(IFERROR(SUM($H$327:$DS$327)/$E$330,0), SUM($H$327:$DS$327)+SUM($G332:CN332)), 0)</f>
        <v>0</v>
      </c>
      <c r="CP332" s="288">
        <f>-IF(SUM($H39:CP39)&gt;$E$331, MIN(IFERROR(SUM($H$327:$DS$327)/$E$330,0), SUM($H$327:$DS$327)+SUM($G332:CO332)), 0)</f>
        <v>0</v>
      </c>
      <c r="CQ332" s="288">
        <f>-IF(SUM($H39:CQ39)&gt;$E$331, MIN(IFERROR(SUM($H$327:$DS$327)/$E$330,0), SUM($H$327:$DS$327)+SUM($G332:CP332)), 0)</f>
        <v>0</v>
      </c>
      <c r="CR332" s="288">
        <f>-IF(SUM($H39:CR39)&gt;$E$331, MIN(IFERROR(SUM($H$327:$DS$327)/$E$330,0), SUM($H$327:$DS$327)+SUM($G332:CQ332)), 0)</f>
        <v>0</v>
      </c>
      <c r="CS332" s="288">
        <f>-IF(SUM($H39:CS39)&gt;$E$331, MIN(IFERROR(SUM($H$327:$DS$327)/$E$330,0), SUM($H$327:$DS$327)+SUM($G332:CR332)), 0)</f>
        <v>0</v>
      </c>
      <c r="CT332" s="288">
        <f>-IF(SUM($H39:CT39)&gt;$E$331, MIN(IFERROR(SUM($H$327:$DS$327)/$E$330,0), SUM($H$327:$DS$327)+SUM($G332:CS332)), 0)</f>
        <v>0</v>
      </c>
      <c r="CU332" s="288">
        <f>-IF(SUM($H39:CU39)&gt;$E$331, MIN(IFERROR(SUM($H$327:$DS$327)/$E$330,0), SUM($H$327:$DS$327)+SUM($G332:CT332)), 0)</f>
        <v>0</v>
      </c>
      <c r="CV332" s="288">
        <f>-IF(SUM($H39:CV39)&gt;$E$331, MIN(IFERROR(SUM($H$327:$DS$327)/$E$330,0), SUM($H$327:$DS$327)+SUM($G332:CU332)), 0)</f>
        <v>0</v>
      </c>
      <c r="CW332" s="288">
        <f>-IF(SUM($H39:CW39)&gt;$E$331, MIN(IFERROR(SUM($H$327:$DS$327)/$E$330,0), SUM($H$327:$DS$327)+SUM($G332:CV332)), 0)</f>
        <v>0</v>
      </c>
      <c r="CX332" s="288">
        <f>-IF(SUM($H39:CX39)&gt;$E$331, MIN(IFERROR(SUM($H$327:$DS$327)/$E$330,0), SUM($H$327:$DS$327)+SUM($G332:CW332)), 0)</f>
        <v>0</v>
      </c>
      <c r="CY332" s="288">
        <f>-IF(SUM($H39:CY39)&gt;$E$331, MIN(IFERROR(SUM($H$327:$DS$327)/$E$330,0), SUM($H$327:$DS$327)+SUM($G332:CX332)), 0)</f>
        <v>0</v>
      </c>
      <c r="CZ332" s="288">
        <f>-IF(SUM($H39:CZ39)&gt;$E$331, MIN(IFERROR(SUM($H$327:$DS$327)/$E$330,0), SUM($H$327:$DS$327)+SUM($G332:CY332)), 0)</f>
        <v>0</v>
      </c>
      <c r="DA332" s="288">
        <f>-IF(SUM($H39:DA39)&gt;$E$331, MIN(IFERROR(SUM($H$327:$DS$327)/$E$330,0), SUM($H$327:$DS$327)+SUM($G332:CZ332)), 0)</f>
        <v>0</v>
      </c>
      <c r="DB332" s="288">
        <f>-IF(SUM($H39:DB39)&gt;$E$331, MIN(IFERROR(SUM($H$327:$DS$327)/$E$330,0), SUM($H$327:$DS$327)+SUM($G332:DA332)), 0)</f>
        <v>0</v>
      </c>
      <c r="DC332" s="288">
        <f>-IF(SUM($H39:DC39)&gt;$E$331, MIN(IFERROR(SUM($H$327:$DS$327)/$E$330,0), SUM($H$327:$DS$327)+SUM($G332:DB332)), 0)</f>
        <v>0</v>
      </c>
      <c r="DD332" s="288">
        <f>-IF(SUM($H39:DD39)&gt;$E$331, MIN(IFERROR(SUM($H$327:$DS$327)/$E$330,0), SUM($H$327:$DS$327)+SUM($G332:DC332)), 0)</f>
        <v>0</v>
      </c>
      <c r="DE332" s="288">
        <f>-IF(SUM($H39:DE39)&gt;$E$331, MIN(IFERROR(SUM($H$327:$DS$327)/$E$330,0), SUM($H$327:$DS$327)+SUM($G332:DD332)), 0)</f>
        <v>0</v>
      </c>
      <c r="DF332" s="288">
        <f>-IF(SUM($H39:DF39)&gt;$E$331, MIN(IFERROR(SUM($H$327:$DS$327)/$E$330,0), SUM($H$327:$DS$327)+SUM($G332:DE332)), 0)</f>
        <v>0</v>
      </c>
      <c r="DG332" s="288">
        <f>-IF(SUM($H39:DG39)&gt;$E$331, MIN(IFERROR(SUM($H$327:$DS$327)/$E$330,0), SUM($H$327:$DS$327)+SUM($G332:DF332)), 0)</f>
        <v>0</v>
      </c>
      <c r="DH332" s="288">
        <f>-IF(SUM($H39:DH39)&gt;$E$331, MIN(IFERROR(SUM($H$327:$DS$327)/$E$330,0), SUM($H$327:$DS$327)+SUM($G332:DG332)), 0)</f>
        <v>0</v>
      </c>
      <c r="DI332" s="288">
        <f>-IF(SUM($H39:DI39)&gt;$E$331, MIN(IFERROR(SUM($H$327:$DS$327)/$E$330,0), SUM($H$327:$DS$327)+SUM($G332:DH332)), 0)</f>
        <v>0</v>
      </c>
      <c r="DJ332" s="288">
        <f>-IF(SUM($H39:DJ39)&gt;$E$331, MIN(IFERROR(SUM($H$327:$DS$327)/$E$330,0), SUM($H$327:$DS$327)+SUM($G332:DI332)), 0)</f>
        <v>0</v>
      </c>
      <c r="DK332" s="288">
        <f>-IF(SUM($H39:DK39)&gt;$E$331, MIN(IFERROR(SUM($H$327:$DS$327)/$E$330,0), SUM($H$327:$DS$327)+SUM($G332:DJ332)), 0)</f>
        <v>0</v>
      </c>
      <c r="DL332" s="288">
        <f>-IF(SUM($H39:DL39)&gt;$E$331, MIN(IFERROR(SUM($H$327:$DS$327)/$E$330,0), SUM($H$327:$DS$327)+SUM($G332:DK332)), 0)</f>
        <v>0</v>
      </c>
      <c r="DM332" s="288">
        <f>-IF(SUM($H39:DM39)&gt;$E$331, MIN(IFERROR(SUM($H$327:$DS$327)/$E$330,0), SUM($H$327:$DS$327)+SUM($G332:DL332)), 0)</f>
        <v>0</v>
      </c>
      <c r="DN332" s="288">
        <f>-IF(SUM($H39:DN39)&gt;$E$331, MIN(IFERROR(SUM($H$327:$DS$327)/$E$330,0), SUM($H$327:$DS$327)+SUM($G332:DM332)), 0)</f>
        <v>0</v>
      </c>
      <c r="DO332" s="288">
        <f>-IF(SUM($H39:DO39)&gt;$E$331, MIN(IFERROR(SUM($H$327:$DS$327)/$E$330,0), SUM($H$327:$DS$327)+SUM($G332:DN332)), 0)</f>
        <v>0</v>
      </c>
      <c r="DP332" s="288">
        <f>-IF(SUM($H39:DP39)&gt;$E$331, MIN(IFERROR(SUM($H$327:$DS$327)/$E$330,0), SUM($H$327:$DS$327)+SUM($G332:DO332)), 0)</f>
        <v>0</v>
      </c>
      <c r="DQ332" s="288">
        <f>-IF(SUM($H39:DQ39)&gt;$E$331, MIN(IFERROR(SUM($H$327:$DS$327)/$E$330,0), SUM($H$327:$DS$327)+SUM($G332:DP332)), 0)</f>
        <v>0</v>
      </c>
      <c r="DR332" s="288">
        <f>-IF(SUM($H39:DR39)&gt;$E$331, MIN(IFERROR(SUM($H$327:$DS$327)/$E$330,0), SUM($H$327:$DS$327)+SUM($G332:DQ332)), 0)</f>
        <v>0</v>
      </c>
      <c r="DS332" s="288">
        <f>-IF(SUM($H39:DS39)&gt;$E$331, MIN(IFERROR(SUM($H$327:$DS$327)/$E$330,0), SUM($H$327:$DS$327)+SUM($G332:DR332)), 0)</f>
        <v>0</v>
      </c>
      <c r="DT332" s="279"/>
    </row>
    <row r="333" spans="2:124" x14ac:dyDescent="0.3">
      <c r="C333" s="279"/>
      <c r="D333" s="280"/>
      <c r="E333" s="280"/>
      <c r="F333" s="281"/>
      <c r="G333" s="281"/>
      <c r="H333" s="279"/>
      <c r="I333" s="279"/>
      <c r="J333" s="279"/>
      <c r="K333" s="279"/>
      <c r="L333" s="279"/>
      <c r="M333" s="279"/>
      <c r="N333" s="279"/>
      <c r="O333" s="279"/>
      <c r="P333" s="279"/>
      <c r="Q333" s="279"/>
      <c r="R333" s="279"/>
      <c r="S333" s="279"/>
      <c r="T333" s="279"/>
      <c r="U333" s="279"/>
      <c r="V333" s="279"/>
      <c r="W333" s="279"/>
      <c r="X333" s="279"/>
      <c r="Y333" s="279"/>
      <c r="Z333" s="279"/>
      <c r="AA333" s="279"/>
      <c r="AB333" s="279"/>
      <c r="AC333" s="279"/>
      <c r="AD333" s="279"/>
      <c r="AE333" s="279"/>
      <c r="AF333" s="279"/>
      <c r="AG333" s="279"/>
      <c r="AH333" s="279"/>
      <c r="AI333" s="279"/>
      <c r="AJ333" s="279"/>
      <c r="AK333" s="279"/>
      <c r="AL333" s="279"/>
      <c r="AM333" s="279"/>
      <c r="AN333" s="279"/>
      <c r="AO333" s="279"/>
      <c r="AP333" s="279"/>
      <c r="AQ333" s="279"/>
      <c r="AR333" s="279"/>
      <c r="AS333" s="279"/>
      <c r="AT333" s="279"/>
      <c r="AU333" s="279"/>
      <c r="AV333" s="279"/>
      <c r="AW333" s="279"/>
      <c r="AX333" s="279"/>
      <c r="AY333" s="279"/>
      <c r="AZ333" s="279"/>
      <c r="BA333" s="279"/>
      <c r="BB333" s="279"/>
      <c r="BC333" s="279"/>
      <c r="BD333" s="279"/>
      <c r="BE333" s="279"/>
      <c r="BF333" s="279"/>
      <c r="BG333" s="279"/>
      <c r="BH333" s="279"/>
      <c r="BI333" s="279"/>
      <c r="BJ333" s="279"/>
      <c r="BK333" s="279"/>
      <c r="BL333" s="279"/>
      <c r="BM333" s="279"/>
      <c r="BN333" s="279"/>
      <c r="BO333" s="279"/>
      <c r="BP333" s="279"/>
      <c r="BQ333" s="279"/>
      <c r="BR333" s="279"/>
      <c r="BS333" s="279"/>
      <c r="BT333" s="279"/>
      <c r="BU333" s="279"/>
      <c r="BV333" s="279"/>
      <c r="BW333" s="279"/>
      <c r="BX333" s="279"/>
      <c r="BY333" s="279"/>
      <c r="BZ333" s="279"/>
      <c r="CA333" s="279"/>
      <c r="CB333" s="279"/>
      <c r="CC333" s="279"/>
      <c r="CD333" s="279"/>
      <c r="CE333" s="279"/>
      <c r="CF333" s="279"/>
      <c r="CG333" s="279"/>
      <c r="CH333" s="279"/>
      <c r="CI333" s="279"/>
      <c r="CJ333" s="279"/>
      <c r="CK333" s="279"/>
      <c r="CL333" s="279"/>
      <c r="CM333" s="279"/>
      <c r="CN333" s="279"/>
      <c r="CO333" s="279"/>
      <c r="CP333" s="279"/>
      <c r="CQ333" s="279"/>
      <c r="CR333" s="279"/>
      <c r="CS333" s="279"/>
      <c r="CT333" s="279"/>
      <c r="CU333" s="279"/>
      <c r="CV333" s="279"/>
      <c r="CW333" s="279"/>
      <c r="CX333" s="279"/>
      <c r="CY333" s="279"/>
      <c r="CZ333" s="279"/>
      <c r="DA333" s="279"/>
      <c r="DB333" s="279"/>
      <c r="DC333" s="279"/>
      <c r="DD333" s="279"/>
      <c r="DE333" s="279"/>
      <c r="DF333" s="279"/>
      <c r="DG333" s="279"/>
      <c r="DH333" s="279"/>
      <c r="DI333" s="279"/>
      <c r="DJ333" s="279"/>
      <c r="DK333" s="279"/>
      <c r="DL333" s="279"/>
      <c r="DM333" s="279"/>
      <c r="DN333" s="279"/>
      <c r="DO333" s="279"/>
      <c r="DP333" s="279"/>
      <c r="DQ333" s="279"/>
      <c r="DR333" s="279"/>
      <c r="DS333" s="279"/>
      <c r="DT333" s="279"/>
    </row>
    <row r="334" spans="2:124" x14ac:dyDescent="0.3">
      <c r="B334" s="6" t="str">
        <f>D263</f>
        <v>Phase III</v>
      </c>
      <c r="C334" s="279"/>
      <c r="D334" s="280"/>
      <c r="E334" s="280"/>
      <c r="F334" s="281"/>
      <c r="G334" s="281"/>
      <c r="H334" s="279"/>
      <c r="I334" s="279"/>
      <c r="J334" s="279"/>
      <c r="K334" s="279"/>
      <c r="L334" s="279"/>
      <c r="M334" s="279"/>
      <c r="N334" s="279"/>
      <c r="O334" s="279"/>
      <c r="P334" s="279"/>
      <c r="Q334" s="279"/>
      <c r="R334" s="279"/>
      <c r="S334" s="279"/>
      <c r="T334" s="279"/>
      <c r="U334" s="279"/>
      <c r="V334" s="279"/>
      <c r="W334" s="279"/>
      <c r="X334" s="279"/>
      <c r="Y334" s="279"/>
      <c r="Z334" s="279"/>
      <c r="AA334" s="279"/>
      <c r="AB334" s="279"/>
      <c r="AC334" s="279"/>
      <c r="AD334" s="279"/>
      <c r="AE334" s="279"/>
      <c r="AF334" s="279"/>
      <c r="AG334" s="279"/>
      <c r="AH334" s="279"/>
      <c r="AI334" s="279"/>
      <c r="AJ334" s="279"/>
      <c r="AK334" s="279"/>
      <c r="AL334" s="279"/>
      <c r="AM334" s="279"/>
      <c r="AN334" s="279"/>
      <c r="AO334" s="279"/>
      <c r="AP334" s="279"/>
      <c r="AQ334" s="279"/>
      <c r="AR334" s="279"/>
      <c r="AS334" s="279"/>
      <c r="AT334" s="279"/>
      <c r="AU334" s="279"/>
      <c r="AV334" s="279"/>
      <c r="AW334" s="279"/>
      <c r="AX334" s="279"/>
      <c r="AY334" s="279"/>
      <c r="AZ334" s="279"/>
      <c r="BA334" s="279"/>
      <c r="BB334" s="279"/>
      <c r="BC334" s="279"/>
      <c r="BD334" s="279"/>
      <c r="BE334" s="279"/>
      <c r="BF334" s="279"/>
      <c r="BG334" s="279"/>
      <c r="BH334" s="279"/>
      <c r="BI334" s="279"/>
      <c r="BJ334" s="279"/>
      <c r="BK334" s="279"/>
      <c r="BL334" s="279"/>
      <c r="BM334" s="279"/>
      <c r="BN334" s="279"/>
      <c r="BO334" s="279"/>
      <c r="BP334" s="279"/>
      <c r="BQ334" s="279"/>
      <c r="BR334" s="279"/>
      <c r="BS334" s="279"/>
      <c r="BT334" s="279"/>
      <c r="BU334" s="279"/>
      <c r="BV334" s="279"/>
      <c r="BW334" s="279"/>
      <c r="BX334" s="279"/>
      <c r="BY334" s="279"/>
      <c r="BZ334" s="279"/>
      <c r="CA334" s="279"/>
      <c r="CB334" s="279"/>
      <c r="CC334" s="279"/>
      <c r="CD334" s="279"/>
      <c r="CE334" s="279"/>
      <c r="CF334" s="279"/>
      <c r="CG334" s="279"/>
      <c r="CH334" s="279"/>
      <c r="CI334" s="279"/>
      <c r="CJ334" s="279"/>
      <c r="CK334" s="279"/>
      <c r="CL334" s="279"/>
      <c r="CM334" s="279"/>
      <c r="CN334" s="279"/>
      <c r="CO334" s="279"/>
      <c r="CP334" s="279"/>
      <c r="CQ334" s="279"/>
      <c r="CR334" s="279"/>
      <c r="CS334" s="279"/>
      <c r="CT334" s="279"/>
      <c r="CU334" s="279"/>
      <c r="CV334" s="279"/>
      <c r="CW334" s="279"/>
      <c r="CX334" s="279"/>
      <c r="CY334" s="279"/>
      <c r="CZ334" s="279"/>
      <c r="DA334" s="279"/>
      <c r="DB334" s="279"/>
      <c r="DC334" s="279"/>
      <c r="DD334" s="279"/>
      <c r="DE334" s="279"/>
      <c r="DF334" s="279"/>
      <c r="DG334" s="279"/>
      <c r="DH334" s="279"/>
      <c r="DI334" s="279"/>
      <c r="DJ334" s="279"/>
      <c r="DK334" s="279"/>
      <c r="DL334" s="279"/>
      <c r="DM334" s="279"/>
      <c r="DN334" s="279"/>
      <c r="DO334" s="279"/>
      <c r="DP334" s="279"/>
      <c r="DQ334" s="279"/>
      <c r="DR334" s="279"/>
      <c r="DS334" s="279"/>
      <c r="DT334" s="279"/>
    </row>
    <row r="335" spans="2:124" x14ac:dyDescent="0.3">
      <c r="C335" s="280" t="s">
        <v>436</v>
      </c>
      <c r="D335" s="280"/>
      <c r="E335" s="280"/>
      <c r="F335" s="281"/>
      <c r="G335" s="281"/>
      <c r="H335" s="279"/>
      <c r="I335" s="279"/>
      <c r="J335" s="279"/>
      <c r="K335" s="279"/>
      <c r="L335" s="279"/>
      <c r="M335" s="279"/>
      <c r="N335" s="279"/>
      <c r="O335" s="279"/>
      <c r="P335" s="279"/>
      <c r="Q335" s="279"/>
      <c r="R335" s="279"/>
      <c r="S335" s="279"/>
      <c r="T335" s="279"/>
      <c r="U335" s="279"/>
      <c r="V335" s="279"/>
      <c r="W335" s="279"/>
      <c r="X335" s="279"/>
      <c r="Y335" s="279"/>
      <c r="Z335" s="279"/>
      <c r="AA335" s="279"/>
      <c r="AB335" s="279"/>
      <c r="AC335" s="279"/>
      <c r="AD335" s="279"/>
      <c r="AE335" s="279"/>
      <c r="AF335" s="279"/>
      <c r="AG335" s="279"/>
      <c r="AH335" s="279"/>
      <c r="AI335" s="279"/>
      <c r="AJ335" s="279"/>
      <c r="AK335" s="279"/>
      <c r="AL335" s="279"/>
      <c r="AM335" s="279"/>
      <c r="AN335" s="279"/>
      <c r="AO335" s="279"/>
      <c r="AP335" s="279"/>
      <c r="AQ335" s="279"/>
      <c r="AR335" s="279"/>
      <c r="AS335" s="279"/>
      <c r="AT335" s="279"/>
      <c r="AU335" s="279"/>
      <c r="AV335" s="279"/>
      <c r="AW335" s="279"/>
      <c r="AX335" s="279"/>
      <c r="AY335" s="279"/>
      <c r="AZ335" s="279"/>
      <c r="BA335" s="279"/>
      <c r="BB335" s="279"/>
      <c r="BC335" s="279"/>
      <c r="BD335" s="279"/>
      <c r="BE335" s="279"/>
      <c r="BF335" s="279"/>
      <c r="BG335" s="279"/>
      <c r="BH335" s="279"/>
      <c r="BI335" s="279"/>
      <c r="BJ335" s="279"/>
      <c r="BK335" s="279"/>
      <c r="BL335" s="279"/>
      <c r="BM335" s="279"/>
      <c r="BN335" s="279"/>
      <c r="BO335" s="279"/>
      <c r="BP335" s="279"/>
      <c r="BQ335" s="279"/>
      <c r="BR335" s="279"/>
      <c r="BS335" s="279"/>
      <c r="BT335" s="279"/>
      <c r="BU335" s="279"/>
      <c r="BV335" s="279"/>
      <c r="BW335" s="279"/>
      <c r="BX335" s="279"/>
      <c r="BY335" s="279"/>
      <c r="BZ335" s="279"/>
      <c r="CA335" s="279"/>
      <c r="CB335" s="279"/>
      <c r="CC335" s="279"/>
      <c r="CD335" s="279"/>
      <c r="CE335" s="279"/>
      <c r="CF335" s="279"/>
      <c r="CG335" s="279"/>
      <c r="CH335" s="279"/>
      <c r="CI335" s="279"/>
      <c r="CJ335" s="279"/>
      <c r="CK335" s="279"/>
      <c r="CL335" s="279"/>
      <c r="CM335" s="279"/>
      <c r="CN335" s="279"/>
      <c r="CO335" s="279"/>
      <c r="CP335" s="279"/>
      <c r="CQ335" s="279"/>
      <c r="CR335" s="279"/>
      <c r="CS335" s="279"/>
      <c r="CT335" s="279"/>
      <c r="CU335" s="279"/>
      <c r="CV335" s="279"/>
      <c r="CW335" s="279"/>
      <c r="CX335" s="279"/>
      <c r="CY335" s="279"/>
      <c r="CZ335" s="279"/>
      <c r="DA335" s="279"/>
      <c r="DB335" s="279"/>
      <c r="DC335" s="279"/>
      <c r="DD335" s="279"/>
      <c r="DE335" s="279"/>
      <c r="DF335" s="279"/>
      <c r="DG335" s="279"/>
      <c r="DH335" s="279"/>
      <c r="DI335" s="279"/>
      <c r="DJ335" s="279"/>
      <c r="DK335" s="279"/>
      <c r="DL335" s="279"/>
      <c r="DM335" s="279"/>
      <c r="DN335" s="279"/>
      <c r="DO335" s="279"/>
      <c r="DP335" s="279"/>
      <c r="DQ335" s="279"/>
      <c r="DR335" s="279"/>
      <c r="DS335" s="279"/>
      <c r="DT335" s="279"/>
    </row>
    <row r="336" spans="2:124" x14ac:dyDescent="0.3">
      <c r="C336" s="279"/>
      <c r="D336" s="280" t="s">
        <v>114</v>
      </c>
      <c r="E336" s="280"/>
      <c r="F336" s="281" t="str">
        <f>F323</f>
        <v>INR Mn</v>
      </c>
      <c r="G336" s="281"/>
      <c r="H336" s="288">
        <f t="shared" ref="H336" si="725">G340</f>
        <v>0</v>
      </c>
      <c r="I336" s="288">
        <f t="shared" ref="I336" si="726">H340</f>
        <v>0</v>
      </c>
      <c r="J336" s="288">
        <f t="shared" ref="J336" si="727">I340</f>
        <v>0</v>
      </c>
      <c r="K336" s="288">
        <f t="shared" ref="K336" si="728">J340</f>
        <v>0</v>
      </c>
      <c r="L336" s="288">
        <f t="shared" ref="L336" si="729">K340</f>
        <v>0</v>
      </c>
      <c r="M336" s="288">
        <f t="shared" ref="M336" si="730">L340</f>
        <v>0</v>
      </c>
      <c r="N336" s="288">
        <f t="shared" ref="N336" si="731">M340</f>
        <v>0</v>
      </c>
      <c r="O336" s="288">
        <f t="shared" ref="O336" si="732">N340</f>
        <v>0</v>
      </c>
      <c r="P336" s="288">
        <f t="shared" ref="P336" si="733">O340</f>
        <v>0</v>
      </c>
      <c r="Q336" s="288">
        <f t="shared" ref="Q336" si="734">P340</f>
        <v>1367.1023884016688</v>
      </c>
      <c r="R336" s="288">
        <f t="shared" ref="R336" si="735">Q340</f>
        <v>6540.2120209163613</v>
      </c>
      <c r="S336" s="288">
        <f t="shared" ref="S336" si="736">R340</f>
        <v>10608.820795257849</v>
      </c>
      <c r="T336" s="288">
        <f t="shared" ref="T336" si="737">S340</f>
        <v>6608.8207952578487</v>
      </c>
      <c r="U336" s="288">
        <f t="shared" ref="U336" si="738">T340</f>
        <v>6608.8207952578487</v>
      </c>
      <c r="V336" s="288">
        <f t="shared" ref="V336" si="739">U340</f>
        <v>6556.5484892456143</v>
      </c>
      <c r="W336" s="288">
        <f t="shared" ref="W336" si="740">V340</f>
        <v>6503.076641775654</v>
      </c>
      <c r="X336" s="288">
        <f t="shared" ref="X336" si="741">W340</f>
        <v>6419.3425063331761</v>
      </c>
      <c r="Y336" s="288">
        <f t="shared" ref="Y336" si="742">X340</f>
        <v>6334.7858559577171</v>
      </c>
      <c r="Z336" s="288">
        <f t="shared" ref="Z336" si="743">Y340</f>
        <v>6249.398611138914</v>
      </c>
      <c r="AA336" s="288">
        <f t="shared" ref="AA336" si="744">Z340</f>
        <v>6163.1726130019033</v>
      </c>
      <c r="AB336" s="288">
        <f t="shared" ref="AB336" si="745">AA340</f>
        <v>6076.0996225277277</v>
      </c>
      <c r="AC336" s="288">
        <f t="shared" ref="AC336" si="746">AB340</f>
        <v>5988.1713197660847</v>
      </c>
      <c r="AD336" s="288">
        <f t="shared" ref="AD336" si="747">AC340</f>
        <v>5899.3793030403458</v>
      </c>
      <c r="AE336" s="288">
        <f t="shared" ref="AE336" si="748">AD340</f>
        <v>5809.7150881447615</v>
      </c>
      <c r="AF336" s="288">
        <f t="shared" ref="AF336" si="749">AE340</f>
        <v>5719.170107533786</v>
      </c>
      <c r="AG336" s="288">
        <f t="shared" ref="AG336" si="750">AF340</f>
        <v>5624.9566287661555</v>
      </c>
      <c r="AH336" s="288">
        <f t="shared" ref="AH336" si="751">AG340</f>
        <v>5529.9279037268616</v>
      </c>
      <c r="AI336" s="288">
        <f t="shared" ref="AI336" si="752">AH340</f>
        <v>5434.076877942467</v>
      </c>
      <c r="AJ336" s="288">
        <f t="shared" ref="AJ336" si="753">AI340</f>
        <v>5337.3964358958983</v>
      </c>
      <c r="AK336" s="288">
        <f t="shared" ref="AK336" si="754">AJ340</f>
        <v>5239.8794004982274</v>
      </c>
      <c r="AL336" s="288">
        <f t="shared" ref="AL336" si="755">AK340</f>
        <v>5141.5185325558768</v>
      </c>
      <c r="AM336" s="288">
        <f t="shared" ref="AM336" si="756">AL340</f>
        <v>5042.3065302332179</v>
      </c>
      <c r="AN336" s="288">
        <f t="shared" ref="AN336" si="757">AM340</f>
        <v>4942.2360285105178</v>
      </c>
      <c r="AO336" s="288">
        <f t="shared" ref="AO336" si="758">AN340</f>
        <v>4841.2995986371952</v>
      </c>
      <c r="AP336" s="288">
        <f t="shared" ref="AP336" si="759">AO340</f>
        <v>4739.4897475803482</v>
      </c>
      <c r="AQ336" s="288">
        <f t="shared" ref="AQ336" si="760">AP340</f>
        <v>4636.7989174685044</v>
      </c>
      <c r="AR336" s="288">
        <f t="shared" ref="AR336" si="761">AQ340</f>
        <v>4533.2194850305623</v>
      </c>
      <c r="AS336" s="288">
        <f t="shared" ref="AS336" si="762">AR340</f>
        <v>4428.7437610298775</v>
      </c>
      <c r="AT336" s="288">
        <f t="shared" ref="AT336" si="763">AS340</f>
        <v>4323.363989693451</v>
      </c>
      <c r="AU336" s="288">
        <f t="shared" ref="AU336" si="764">AT340</f>
        <v>4217.0723481361756</v>
      </c>
      <c r="AV336" s="288">
        <f t="shared" ref="AV336" si="765">AU340</f>
        <v>4109.8609457801058</v>
      </c>
      <c r="AW336" s="288">
        <f t="shared" ref="AW336" si="766">AV340</f>
        <v>4001.7218237686966</v>
      </c>
      <c r="AX336" s="288">
        <f t="shared" ref="AX336" si="767">AW340</f>
        <v>3892.6469543759795</v>
      </c>
      <c r="AY336" s="288">
        <f t="shared" ref="AY336" si="768">AX340</f>
        <v>3782.62824041062</v>
      </c>
      <c r="AZ336" s="288">
        <f t="shared" ref="AZ336" si="769">AY340</f>
        <v>3671.657514614823</v>
      </c>
      <c r="BA336" s="288">
        <f t="shared" ref="BA336" si="770">AZ340</f>
        <v>3559.7265390580346</v>
      </c>
      <c r="BB336" s="288">
        <f t="shared" ref="BB336" si="771">BA340</f>
        <v>3446.8270045253976</v>
      </c>
      <c r="BC336" s="288">
        <f t="shared" ref="BC336" si="772">BB340</f>
        <v>3332.9505299009156</v>
      </c>
      <c r="BD336" s="288">
        <f t="shared" ref="BD336" si="773">BC340</f>
        <v>3218.0886615452805</v>
      </c>
      <c r="BE336" s="288">
        <f t="shared" ref="BE336" si="774">BD340</f>
        <v>3102.2328726683136</v>
      </c>
      <c r="BF336" s="288">
        <f t="shared" ref="BF336" si="775">BE340</f>
        <v>2985.3745626959785</v>
      </c>
      <c r="BG336" s="288">
        <f t="shared" ref="BG336" si="776">BF340</f>
        <v>2867.5050566319164</v>
      </c>
      <c r="BH336" s="288">
        <f t="shared" ref="BH336" si="777">BG340</f>
        <v>2748.6156044134559</v>
      </c>
      <c r="BI336" s="288">
        <f t="shared" ref="BI336" si="778">BH340</f>
        <v>2628.697380262051</v>
      </c>
      <c r="BJ336" s="288">
        <f t="shared" ref="BJ336" si="779">BI340</f>
        <v>2507.7414820280974</v>
      </c>
      <c r="BK336" s="288">
        <f t="shared" ref="BK336" si="780">BJ340</f>
        <v>2385.7389305300803</v>
      </c>
      <c r="BL336" s="288">
        <f t="shared" ref="BL336" si="781">BK340</f>
        <v>2262.6806688880033</v>
      </c>
      <c r="BM336" s="288">
        <f t="shared" ref="BM336" si="782">BL340</f>
        <v>2138.5575618510493</v>
      </c>
      <c r="BN336" s="288">
        <f t="shared" ref="BN336" si="783">BM340</f>
        <v>2013.3603951194232</v>
      </c>
      <c r="BO336" s="288">
        <f t="shared" ref="BO336" si="784">BN340</f>
        <v>1887.0798746603275</v>
      </c>
      <c r="BP336" s="288">
        <f t="shared" ref="BP336" si="785">BO340</f>
        <v>1759.7066260180184</v>
      </c>
      <c r="BQ336" s="288">
        <f t="shared" ref="BQ336" si="786">BP340</f>
        <v>1631.2311936178903</v>
      </c>
      <c r="BR336" s="288">
        <f t="shared" ref="BR336" si="787">BQ340</f>
        <v>1501.6440400645411</v>
      </c>
      <c r="BS336" s="288">
        <f t="shared" ref="BS336" si="788">BR340</f>
        <v>1370.9355454337606</v>
      </c>
      <c r="BT336" s="288">
        <f t="shared" ref="BT336" si="789">BS340</f>
        <v>1239.0960065583949</v>
      </c>
      <c r="BU336" s="288">
        <f t="shared" ref="BU336" si="790">BT340</f>
        <v>1106.1156363080299</v>
      </c>
      <c r="BV336" s="288">
        <f t="shared" ref="BV336" si="791">BU340</f>
        <v>971.98456286244163</v>
      </c>
      <c r="BW336" s="288">
        <f t="shared" ref="BW336" si="792">BV340</f>
        <v>836.6928289787603</v>
      </c>
      <c r="BX336" s="288">
        <f t="shared" ref="BX336" si="793">BW340</f>
        <v>700.23039125229252</v>
      </c>
      <c r="BY336" s="288">
        <f t="shared" ref="BY336" si="794">BX340</f>
        <v>562.58711937094779</v>
      </c>
      <c r="BZ336" s="288">
        <f t="shared" ref="BZ336" si="795">BY340</f>
        <v>423.75279536321284</v>
      </c>
      <c r="CA336" s="288">
        <f t="shared" ref="CA336" si="796">BZ340</f>
        <v>283.71711283961878</v>
      </c>
      <c r="CB336" s="288">
        <f t="shared" ref="CB336" si="797">CA340</f>
        <v>142.46967622764456</v>
      </c>
      <c r="CC336" s="288">
        <f t="shared" ref="CC336" si="798">CB340</f>
        <v>0</v>
      </c>
      <c r="CD336" s="288">
        <f t="shared" ref="CD336" si="799">CC340</f>
        <v>0</v>
      </c>
      <c r="CE336" s="288">
        <f t="shared" ref="CE336" si="800">CD340</f>
        <v>0</v>
      </c>
      <c r="CF336" s="288">
        <f t="shared" ref="CF336" si="801">CE340</f>
        <v>0</v>
      </c>
      <c r="CG336" s="288">
        <f t="shared" ref="CG336" si="802">CF340</f>
        <v>0</v>
      </c>
      <c r="CH336" s="288">
        <f t="shared" ref="CH336" si="803">CG340</f>
        <v>0</v>
      </c>
      <c r="CI336" s="288">
        <f t="shared" ref="CI336" si="804">CH340</f>
        <v>0</v>
      </c>
      <c r="CJ336" s="288">
        <f t="shared" ref="CJ336" si="805">CI340</f>
        <v>0</v>
      </c>
      <c r="CK336" s="288">
        <f t="shared" ref="CK336" si="806">CJ340</f>
        <v>0</v>
      </c>
      <c r="CL336" s="288">
        <f t="shared" ref="CL336" si="807">CK340</f>
        <v>0</v>
      </c>
      <c r="CM336" s="288">
        <f t="shared" ref="CM336" si="808">CL340</f>
        <v>0</v>
      </c>
      <c r="CN336" s="288">
        <f t="shared" ref="CN336" si="809">CM340</f>
        <v>0</v>
      </c>
      <c r="CO336" s="288">
        <f t="shared" ref="CO336" si="810">CN340</f>
        <v>0</v>
      </c>
      <c r="CP336" s="288">
        <f t="shared" ref="CP336" si="811">CO340</f>
        <v>0</v>
      </c>
      <c r="CQ336" s="288">
        <f t="shared" ref="CQ336" si="812">CP340</f>
        <v>0</v>
      </c>
      <c r="CR336" s="288">
        <f t="shared" ref="CR336" si="813">CQ340</f>
        <v>0</v>
      </c>
      <c r="CS336" s="288">
        <f t="shared" ref="CS336" si="814">CR340</f>
        <v>0</v>
      </c>
      <c r="CT336" s="288">
        <f t="shared" ref="CT336" si="815">CS340</f>
        <v>0</v>
      </c>
      <c r="CU336" s="288">
        <f t="shared" ref="CU336" si="816">CT340</f>
        <v>0</v>
      </c>
      <c r="CV336" s="288">
        <f t="shared" ref="CV336" si="817">CU340</f>
        <v>0</v>
      </c>
      <c r="CW336" s="288">
        <f t="shared" ref="CW336" si="818">CV340</f>
        <v>0</v>
      </c>
      <c r="CX336" s="288">
        <f t="shared" ref="CX336" si="819">CW340</f>
        <v>0</v>
      </c>
      <c r="CY336" s="288">
        <f t="shared" ref="CY336" si="820">CX340</f>
        <v>0</v>
      </c>
      <c r="CZ336" s="288">
        <f t="shared" ref="CZ336" si="821">CY340</f>
        <v>0</v>
      </c>
      <c r="DA336" s="288">
        <f t="shared" ref="DA336" si="822">CZ340</f>
        <v>0</v>
      </c>
      <c r="DB336" s="288">
        <f t="shared" ref="DB336" si="823">DA340</f>
        <v>0</v>
      </c>
      <c r="DC336" s="288">
        <f t="shared" ref="DC336" si="824">DB340</f>
        <v>0</v>
      </c>
      <c r="DD336" s="288">
        <f t="shared" ref="DD336" si="825">DC340</f>
        <v>0</v>
      </c>
      <c r="DE336" s="288">
        <f t="shared" ref="DE336" si="826">DD340</f>
        <v>0</v>
      </c>
      <c r="DF336" s="288">
        <f t="shared" ref="DF336" si="827">DE340</f>
        <v>0</v>
      </c>
      <c r="DG336" s="288">
        <f t="shared" ref="DG336" si="828">DF340</f>
        <v>0</v>
      </c>
      <c r="DH336" s="288">
        <f t="shared" ref="DH336" si="829">DG340</f>
        <v>0</v>
      </c>
      <c r="DI336" s="288">
        <f t="shared" ref="DI336" si="830">DH340</f>
        <v>0</v>
      </c>
      <c r="DJ336" s="288">
        <f t="shared" ref="DJ336" si="831">DI340</f>
        <v>0</v>
      </c>
      <c r="DK336" s="288">
        <f t="shared" ref="DK336" si="832">DJ340</f>
        <v>0</v>
      </c>
      <c r="DL336" s="288">
        <f t="shared" ref="DL336" si="833">DK340</f>
        <v>0</v>
      </c>
      <c r="DM336" s="288">
        <f t="shared" ref="DM336" si="834">DL340</f>
        <v>0</v>
      </c>
      <c r="DN336" s="288">
        <f t="shared" ref="DN336" si="835">DM340</f>
        <v>0</v>
      </c>
      <c r="DO336" s="288">
        <f t="shared" ref="DO336" si="836">DN340</f>
        <v>0</v>
      </c>
      <c r="DP336" s="288">
        <f t="shared" ref="DP336" si="837">DO340</f>
        <v>0</v>
      </c>
      <c r="DQ336" s="288">
        <f t="shared" ref="DQ336" si="838">DP340</f>
        <v>0</v>
      </c>
      <c r="DR336" s="288">
        <f t="shared" ref="DR336" si="839">DQ340</f>
        <v>0</v>
      </c>
      <c r="DS336" s="288">
        <f t="shared" ref="DS336" si="840">DR340</f>
        <v>0</v>
      </c>
      <c r="DT336" s="279"/>
    </row>
    <row r="337" spans="3:124" x14ac:dyDescent="0.3">
      <c r="C337" s="279"/>
      <c r="D337" s="280" t="s">
        <v>118</v>
      </c>
      <c r="E337" s="280"/>
      <c r="F337" s="281" t="str">
        <f>F336</f>
        <v>INR Mn</v>
      </c>
      <c r="G337" s="282"/>
      <c r="H337" s="288">
        <f t="shared" ref="H337:BS337" si="841">$E$274*H$263</f>
        <v>0</v>
      </c>
      <c r="I337" s="288">
        <f t="shared" si="841"/>
        <v>0</v>
      </c>
      <c r="J337" s="288">
        <f t="shared" si="841"/>
        <v>0</v>
      </c>
      <c r="K337" s="288">
        <f t="shared" si="841"/>
        <v>0</v>
      </c>
      <c r="L337" s="288">
        <f t="shared" si="841"/>
        <v>0</v>
      </c>
      <c r="M337" s="288">
        <f t="shared" si="841"/>
        <v>0</v>
      </c>
      <c r="N337" s="288">
        <f t="shared" si="841"/>
        <v>0</v>
      </c>
      <c r="O337" s="288">
        <f t="shared" si="841"/>
        <v>0</v>
      </c>
      <c r="P337" s="288">
        <f t="shared" si="841"/>
        <v>1367.1023884016688</v>
      </c>
      <c r="Q337" s="288">
        <f t="shared" si="841"/>
        <v>5173.1096325146927</v>
      </c>
      <c r="R337" s="288">
        <f t="shared" si="841"/>
        <v>4068.6087743414878</v>
      </c>
      <c r="S337" s="288">
        <f t="shared" si="841"/>
        <v>0</v>
      </c>
      <c r="T337" s="288">
        <f t="shared" si="841"/>
        <v>0</v>
      </c>
      <c r="U337" s="288">
        <f t="shared" si="841"/>
        <v>0</v>
      </c>
      <c r="V337" s="288">
        <f t="shared" si="841"/>
        <v>0</v>
      </c>
      <c r="W337" s="288">
        <f t="shared" si="841"/>
        <v>0</v>
      </c>
      <c r="X337" s="288">
        <f t="shared" si="841"/>
        <v>0</v>
      </c>
      <c r="Y337" s="288">
        <f t="shared" si="841"/>
        <v>0</v>
      </c>
      <c r="Z337" s="288">
        <f t="shared" si="841"/>
        <v>0</v>
      </c>
      <c r="AA337" s="288">
        <f t="shared" si="841"/>
        <v>0</v>
      </c>
      <c r="AB337" s="288">
        <f t="shared" si="841"/>
        <v>0</v>
      </c>
      <c r="AC337" s="288">
        <f t="shared" si="841"/>
        <v>0</v>
      </c>
      <c r="AD337" s="288">
        <f t="shared" si="841"/>
        <v>0</v>
      </c>
      <c r="AE337" s="288">
        <f t="shared" si="841"/>
        <v>0</v>
      </c>
      <c r="AF337" s="288">
        <f t="shared" si="841"/>
        <v>0</v>
      </c>
      <c r="AG337" s="288">
        <f t="shared" si="841"/>
        <v>0</v>
      </c>
      <c r="AH337" s="288">
        <f t="shared" si="841"/>
        <v>0</v>
      </c>
      <c r="AI337" s="288">
        <f t="shared" si="841"/>
        <v>0</v>
      </c>
      <c r="AJ337" s="288">
        <f t="shared" si="841"/>
        <v>0</v>
      </c>
      <c r="AK337" s="288">
        <f t="shared" si="841"/>
        <v>0</v>
      </c>
      <c r="AL337" s="288">
        <f t="shared" si="841"/>
        <v>0</v>
      </c>
      <c r="AM337" s="288">
        <f t="shared" si="841"/>
        <v>0</v>
      </c>
      <c r="AN337" s="288">
        <f t="shared" si="841"/>
        <v>0</v>
      </c>
      <c r="AO337" s="288">
        <f t="shared" si="841"/>
        <v>0</v>
      </c>
      <c r="AP337" s="288">
        <f t="shared" si="841"/>
        <v>0</v>
      </c>
      <c r="AQ337" s="288">
        <f t="shared" si="841"/>
        <v>0</v>
      </c>
      <c r="AR337" s="288">
        <f t="shared" si="841"/>
        <v>0</v>
      </c>
      <c r="AS337" s="288">
        <f t="shared" si="841"/>
        <v>0</v>
      </c>
      <c r="AT337" s="288">
        <f t="shared" si="841"/>
        <v>0</v>
      </c>
      <c r="AU337" s="288">
        <f t="shared" si="841"/>
        <v>0</v>
      </c>
      <c r="AV337" s="288">
        <f t="shared" si="841"/>
        <v>0</v>
      </c>
      <c r="AW337" s="288">
        <f t="shared" si="841"/>
        <v>0</v>
      </c>
      <c r="AX337" s="288">
        <f t="shared" si="841"/>
        <v>0</v>
      </c>
      <c r="AY337" s="288">
        <f t="shared" si="841"/>
        <v>0</v>
      </c>
      <c r="AZ337" s="288">
        <f t="shared" si="841"/>
        <v>0</v>
      </c>
      <c r="BA337" s="288">
        <f t="shared" si="841"/>
        <v>0</v>
      </c>
      <c r="BB337" s="288">
        <f t="shared" si="841"/>
        <v>0</v>
      </c>
      <c r="BC337" s="288">
        <f t="shared" si="841"/>
        <v>0</v>
      </c>
      <c r="BD337" s="288">
        <f t="shared" si="841"/>
        <v>0</v>
      </c>
      <c r="BE337" s="288">
        <f t="shared" si="841"/>
        <v>0</v>
      </c>
      <c r="BF337" s="288">
        <f t="shared" si="841"/>
        <v>0</v>
      </c>
      <c r="BG337" s="288">
        <f t="shared" si="841"/>
        <v>0</v>
      </c>
      <c r="BH337" s="288">
        <f t="shared" si="841"/>
        <v>0</v>
      </c>
      <c r="BI337" s="288">
        <f t="shared" si="841"/>
        <v>0</v>
      </c>
      <c r="BJ337" s="288">
        <f t="shared" si="841"/>
        <v>0</v>
      </c>
      <c r="BK337" s="288">
        <f t="shared" si="841"/>
        <v>0</v>
      </c>
      <c r="BL337" s="288">
        <f t="shared" si="841"/>
        <v>0</v>
      </c>
      <c r="BM337" s="288">
        <f t="shared" si="841"/>
        <v>0</v>
      </c>
      <c r="BN337" s="288">
        <f t="shared" si="841"/>
        <v>0</v>
      </c>
      <c r="BO337" s="288">
        <f t="shared" si="841"/>
        <v>0</v>
      </c>
      <c r="BP337" s="288">
        <f t="shared" si="841"/>
        <v>0</v>
      </c>
      <c r="BQ337" s="288">
        <f t="shared" si="841"/>
        <v>0</v>
      </c>
      <c r="BR337" s="288">
        <f t="shared" si="841"/>
        <v>0</v>
      </c>
      <c r="BS337" s="288">
        <f t="shared" si="841"/>
        <v>0</v>
      </c>
      <c r="BT337" s="288">
        <f t="shared" ref="BT337:DS337" si="842">$E$274*BT$263</f>
        <v>0</v>
      </c>
      <c r="BU337" s="288">
        <f t="shared" si="842"/>
        <v>0</v>
      </c>
      <c r="BV337" s="288">
        <f t="shared" si="842"/>
        <v>0</v>
      </c>
      <c r="BW337" s="288">
        <f t="shared" si="842"/>
        <v>0</v>
      </c>
      <c r="BX337" s="288">
        <f t="shared" si="842"/>
        <v>0</v>
      </c>
      <c r="BY337" s="288">
        <f t="shared" si="842"/>
        <v>0</v>
      </c>
      <c r="BZ337" s="288">
        <f t="shared" si="842"/>
        <v>0</v>
      </c>
      <c r="CA337" s="288">
        <f t="shared" si="842"/>
        <v>0</v>
      </c>
      <c r="CB337" s="288">
        <f t="shared" si="842"/>
        <v>0</v>
      </c>
      <c r="CC337" s="288">
        <f t="shared" si="842"/>
        <v>0</v>
      </c>
      <c r="CD337" s="288">
        <f t="shared" si="842"/>
        <v>0</v>
      </c>
      <c r="CE337" s="288">
        <f t="shared" si="842"/>
        <v>0</v>
      </c>
      <c r="CF337" s="288">
        <f t="shared" si="842"/>
        <v>0</v>
      </c>
      <c r="CG337" s="288">
        <f t="shared" si="842"/>
        <v>0</v>
      </c>
      <c r="CH337" s="288">
        <f t="shared" si="842"/>
        <v>0</v>
      </c>
      <c r="CI337" s="288">
        <f t="shared" si="842"/>
        <v>0</v>
      </c>
      <c r="CJ337" s="288">
        <f t="shared" si="842"/>
        <v>0</v>
      </c>
      <c r="CK337" s="288">
        <f t="shared" si="842"/>
        <v>0</v>
      </c>
      <c r="CL337" s="288">
        <f t="shared" si="842"/>
        <v>0</v>
      </c>
      <c r="CM337" s="288">
        <f t="shared" si="842"/>
        <v>0</v>
      </c>
      <c r="CN337" s="288">
        <f t="shared" si="842"/>
        <v>0</v>
      </c>
      <c r="CO337" s="288">
        <f t="shared" si="842"/>
        <v>0</v>
      </c>
      <c r="CP337" s="288">
        <f t="shared" si="842"/>
        <v>0</v>
      </c>
      <c r="CQ337" s="288">
        <f t="shared" si="842"/>
        <v>0</v>
      </c>
      <c r="CR337" s="288">
        <f t="shared" si="842"/>
        <v>0</v>
      </c>
      <c r="CS337" s="288">
        <f t="shared" si="842"/>
        <v>0</v>
      </c>
      <c r="CT337" s="288">
        <f t="shared" si="842"/>
        <v>0</v>
      </c>
      <c r="CU337" s="288">
        <f t="shared" si="842"/>
        <v>0</v>
      </c>
      <c r="CV337" s="288">
        <f t="shared" si="842"/>
        <v>0</v>
      </c>
      <c r="CW337" s="288">
        <f t="shared" si="842"/>
        <v>0</v>
      </c>
      <c r="CX337" s="288">
        <f t="shared" si="842"/>
        <v>0</v>
      </c>
      <c r="CY337" s="288">
        <f t="shared" si="842"/>
        <v>0</v>
      </c>
      <c r="CZ337" s="288">
        <f t="shared" si="842"/>
        <v>0</v>
      </c>
      <c r="DA337" s="288">
        <f t="shared" si="842"/>
        <v>0</v>
      </c>
      <c r="DB337" s="288">
        <f t="shared" si="842"/>
        <v>0</v>
      </c>
      <c r="DC337" s="288">
        <f t="shared" si="842"/>
        <v>0</v>
      </c>
      <c r="DD337" s="288">
        <f t="shared" si="842"/>
        <v>0</v>
      </c>
      <c r="DE337" s="288">
        <f t="shared" si="842"/>
        <v>0</v>
      </c>
      <c r="DF337" s="288">
        <f t="shared" si="842"/>
        <v>0</v>
      </c>
      <c r="DG337" s="288">
        <f t="shared" si="842"/>
        <v>0</v>
      </c>
      <c r="DH337" s="288">
        <f t="shared" si="842"/>
        <v>0</v>
      </c>
      <c r="DI337" s="288">
        <f t="shared" si="842"/>
        <v>0</v>
      </c>
      <c r="DJ337" s="288">
        <f t="shared" si="842"/>
        <v>0</v>
      </c>
      <c r="DK337" s="288">
        <f t="shared" si="842"/>
        <v>0</v>
      </c>
      <c r="DL337" s="288">
        <f t="shared" si="842"/>
        <v>0</v>
      </c>
      <c r="DM337" s="288">
        <f t="shared" si="842"/>
        <v>0</v>
      </c>
      <c r="DN337" s="288">
        <f t="shared" si="842"/>
        <v>0</v>
      </c>
      <c r="DO337" s="288">
        <f t="shared" si="842"/>
        <v>0</v>
      </c>
      <c r="DP337" s="288">
        <f t="shared" si="842"/>
        <v>0</v>
      </c>
      <c r="DQ337" s="288">
        <f t="shared" si="842"/>
        <v>0</v>
      </c>
      <c r="DR337" s="288">
        <f t="shared" si="842"/>
        <v>0</v>
      </c>
      <c r="DS337" s="288">
        <f t="shared" si="842"/>
        <v>0</v>
      </c>
      <c r="DT337" s="279"/>
    </row>
    <row r="338" spans="3:124" x14ac:dyDescent="0.3">
      <c r="C338" s="279"/>
      <c r="D338" s="280" t="s">
        <v>439</v>
      </c>
      <c r="E338" s="280"/>
      <c r="F338" s="281" t="str">
        <f>F337</f>
        <v>INR Mn</v>
      </c>
      <c r="G338" s="282"/>
      <c r="H338" s="288">
        <f t="shared" ref="H338" si="843">-H352</f>
        <v>0</v>
      </c>
      <c r="I338" s="288">
        <f t="shared" ref="I338:BT338" si="844">-I352</f>
        <v>0</v>
      </c>
      <c r="J338" s="288">
        <f t="shared" si="844"/>
        <v>0</v>
      </c>
      <c r="K338" s="288">
        <f t="shared" si="844"/>
        <v>0</v>
      </c>
      <c r="L338" s="288">
        <f t="shared" si="844"/>
        <v>0</v>
      </c>
      <c r="M338" s="288">
        <f t="shared" si="844"/>
        <v>0</v>
      </c>
      <c r="N338" s="288">
        <f t="shared" si="844"/>
        <v>0</v>
      </c>
      <c r="O338" s="288">
        <f t="shared" si="844"/>
        <v>0</v>
      </c>
      <c r="P338" s="288">
        <f t="shared" si="844"/>
        <v>0</v>
      </c>
      <c r="Q338" s="288">
        <f t="shared" si="844"/>
        <v>0</v>
      </c>
      <c r="R338" s="288">
        <f t="shared" si="844"/>
        <v>0</v>
      </c>
      <c r="S338" s="288">
        <f t="shared" si="844"/>
        <v>-4000</v>
      </c>
      <c r="T338" s="288">
        <f t="shared" si="844"/>
        <v>0</v>
      </c>
      <c r="U338" s="288">
        <f t="shared" si="844"/>
        <v>0</v>
      </c>
      <c r="V338" s="288">
        <f t="shared" si="844"/>
        <v>0</v>
      </c>
      <c r="W338" s="288">
        <f t="shared" si="844"/>
        <v>0</v>
      </c>
      <c r="X338" s="288">
        <f t="shared" si="844"/>
        <v>0</v>
      </c>
      <c r="Y338" s="288">
        <f t="shared" si="844"/>
        <v>0</v>
      </c>
      <c r="Z338" s="288">
        <f t="shared" si="844"/>
        <v>0</v>
      </c>
      <c r="AA338" s="288">
        <f t="shared" si="844"/>
        <v>0</v>
      </c>
      <c r="AB338" s="288">
        <f t="shared" si="844"/>
        <v>0</v>
      </c>
      <c r="AC338" s="288">
        <f t="shared" si="844"/>
        <v>0</v>
      </c>
      <c r="AD338" s="288">
        <f t="shared" si="844"/>
        <v>0</v>
      </c>
      <c r="AE338" s="288">
        <f t="shared" si="844"/>
        <v>0</v>
      </c>
      <c r="AF338" s="288">
        <f t="shared" si="844"/>
        <v>0</v>
      </c>
      <c r="AG338" s="288">
        <f t="shared" si="844"/>
        <v>0</v>
      </c>
      <c r="AH338" s="288">
        <f t="shared" si="844"/>
        <v>0</v>
      </c>
      <c r="AI338" s="288">
        <f t="shared" si="844"/>
        <v>0</v>
      </c>
      <c r="AJ338" s="288">
        <f t="shared" si="844"/>
        <v>0</v>
      </c>
      <c r="AK338" s="288">
        <f t="shared" si="844"/>
        <v>0</v>
      </c>
      <c r="AL338" s="288">
        <f t="shared" si="844"/>
        <v>0</v>
      </c>
      <c r="AM338" s="288">
        <f t="shared" si="844"/>
        <v>0</v>
      </c>
      <c r="AN338" s="288">
        <f t="shared" si="844"/>
        <v>0</v>
      </c>
      <c r="AO338" s="288">
        <f t="shared" si="844"/>
        <v>0</v>
      </c>
      <c r="AP338" s="288">
        <f t="shared" si="844"/>
        <v>0</v>
      </c>
      <c r="AQ338" s="288">
        <f t="shared" si="844"/>
        <v>0</v>
      </c>
      <c r="AR338" s="288">
        <f t="shared" si="844"/>
        <v>0</v>
      </c>
      <c r="AS338" s="288">
        <f t="shared" si="844"/>
        <v>0</v>
      </c>
      <c r="AT338" s="288">
        <f t="shared" si="844"/>
        <v>0</v>
      </c>
      <c r="AU338" s="288">
        <f t="shared" si="844"/>
        <v>0</v>
      </c>
      <c r="AV338" s="288">
        <f t="shared" si="844"/>
        <v>0</v>
      </c>
      <c r="AW338" s="288">
        <f t="shared" si="844"/>
        <v>0</v>
      </c>
      <c r="AX338" s="288">
        <f t="shared" si="844"/>
        <v>0</v>
      </c>
      <c r="AY338" s="288">
        <f t="shared" si="844"/>
        <v>0</v>
      </c>
      <c r="AZ338" s="288">
        <f t="shared" si="844"/>
        <v>0</v>
      </c>
      <c r="BA338" s="288">
        <f t="shared" si="844"/>
        <v>0</v>
      </c>
      <c r="BB338" s="288">
        <f t="shared" si="844"/>
        <v>0</v>
      </c>
      <c r="BC338" s="288">
        <f t="shared" si="844"/>
        <v>0</v>
      </c>
      <c r="BD338" s="288">
        <f t="shared" si="844"/>
        <v>0</v>
      </c>
      <c r="BE338" s="288">
        <f t="shared" si="844"/>
        <v>0</v>
      </c>
      <c r="BF338" s="288">
        <f t="shared" si="844"/>
        <v>0</v>
      </c>
      <c r="BG338" s="288">
        <f t="shared" si="844"/>
        <v>0</v>
      </c>
      <c r="BH338" s="288">
        <f t="shared" si="844"/>
        <v>0</v>
      </c>
      <c r="BI338" s="288">
        <f t="shared" si="844"/>
        <v>0</v>
      </c>
      <c r="BJ338" s="288">
        <f t="shared" si="844"/>
        <v>0</v>
      </c>
      <c r="BK338" s="288">
        <f t="shared" si="844"/>
        <v>0</v>
      </c>
      <c r="BL338" s="288">
        <f t="shared" si="844"/>
        <v>0</v>
      </c>
      <c r="BM338" s="288">
        <f t="shared" si="844"/>
        <v>0</v>
      </c>
      <c r="BN338" s="288">
        <f t="shared" si="844"/>
        <v>0</v>
      </c>
      <c r="BO338" s="288">
        <f t="shared" si="844"/>
        <v>0</v>
      </c>
      <c r="BP338" s="288">
        <f t="shared" si="844"/>
        <v>0</v>
      </c>
      <c r="BQ338" s="288">
        <f t="shared" si="844"/>
        <v>0</v>
      </c>
      <c r="BR338" s="288">
        <f t="shared" si="844"/>
        <v>0</v>
      </c>
      <c r="BS338" s="288">
        <f t="shared" si="844"/>
        <v>0</v>
      </c>
      <c r="BT338" s="288">
        <f t="shared" si="844"/>
        <v>0</v>
      </c>
      <c r="BU338" s="288">
        <f t="shared" ref="BU338:DS338" si="845">-BU352</f>
        <v>0</v>
      </c>
      <c r="BV338" s="288">
        <f t="shared" si="845"/>
        <v>0</v>
      </c>
      <c r="BW338" s="288">
        <f t="shared" si="845"/>
        <v>0</v>
      </c>
      <c r="BX338" s="288">
        <f t="shared" si="845"/>
        <v>0</v>
      </c>
      <c r="BY338" s="288">
        <f t="shared" si="845"/>
        <v>0</v>
      </c>
      <c r="BZ338" s="288">
        <f t="shared" si="845"/>
        <v>0</v>
      </c>
      <c r="CA338" s="288">
        <f t="shared" si="845"/>
        <v>0</v>
      </c>
      <c r="CB338" s="288">
        <f t="shared" si="845"/>
        <v>0</v>
      </c>
      <c r="CC338" s="288">
        <f t="shared" si="845"/>
        <v>0</v>
      </c>
      <c r="CD338" s="288">
        <f t="shared" si="845"/>
        <v>0</v>
      </c>
      <c r="CE338" s="288">
        <f t="shared" si="845"/>
        <v>0</v>
      </c>
      <c r="CF338" s="288">
        <f t="shared" si="845"/>
        <v>0</v>
      </c>
      <c r="CG338" s="288">
        <f t="shared" si="845"/>
        <v>0</v>
      </c>
      <c r="CH338" s="288">
        <f t="shared" si="845"/>
        <v>0</v>
      </c>
      <c r="CI338" s="288">
        <f t="shared" si="845"/>
        <v>0</v>
      </c>
      <c r="CJ338" s="288">
        <f t="shared" si="845"/>
        <v>0</v>
      </c>
      <c r="CK338" s="288">
        <f t="shared" si="845"/>
        <v>0</v>
      </c>
      <c r="CL338" s="288">
        <f t="shared" si="845"/>
        <v>0</v>
      </c>
      <c r="CM338" s="288">
        <f t="shared" si="845"/>
        <v>0</v>
      </c>
      <c r="CN338" s="288">
        <f t="shared" si="845"/>
        <v>0</v>
      </c>
      <c r="CO338" s="288">
        <f t="shared" si="845"/>
        <v>0</v>
      </c>
      <c r="CP338" s="288">
        <f t="shared" si="845"/>
        <v>0</v>
      </c>
      <c r="CQ338" s="288">
        <f t="shared" si="845"/>
        <v>0</v>
      </c>
      <c r="CR338" s="288">
        <f t="shared" si="845"/>
        <v>0</v>
      </c>
      <c r="CS338" s="288">
        <f t="shared" si="845"/>
        <v>0</v>
      </c>
      <c r="CT338" s="288">
        <f t="shared" si="845"/>
        <v>0</v>
      </c>
      <c r="CU338" s="288">
        <f t="shared" si="845"/>
        <v>0</v>
      </c>
      <c r="CV338" s="288">
        <f t="shared" si="845"/>
        <v>0</v>
      </c>
      <c r="CW338" s="288">
        <f t="shared" si="845"/>
        <v>0</v>
      </c>
      <c r="CX338" s="288">
        <f t="shared" si="845"/>
        <v>0</v>
      </c>
      <c r="CY338" s="288">
        <f t="shared" si="845"/>
        <v>0</v>
      </c>
      <c r="CZ338" s="288">
        <f t="shared" si="845"/>
        <v>0</v>
      </c>
      <c r="DA338" s="288">
        <f t="shared" si="845"/>
        <v>0</v>
      </c>
      <c r="DB338" s="288">
        <f t="shared" si="845"/>
        <v>0</v>
      </c>
      <c r="DC338" s="288">
        <f t="shared" si="845"/>
        <v>0</v>
      </c>
      <c r="DD338" s="288">
        <f t="shared" si="845"/>
        <v>0</v>
      </c>
      <c r="DE338" s="288">
        <f t="shared" si="845"/>
        <v>0</v>
      </c>
      <c r="DF338" s="288">
        <f t="shared" si="845"/>
        <v>0</v>
      </c>
      <c r="DG338" s="288">
        <f t="shared" si="845"/>
        <v>0</v>
      </c>
      <c r="DH338" s="288">
        <f t="shared" si="845"/>
        <v>0</v>
      </c>
      <c r="DI338" s="288">
        <f t="shared" si="845"/>
        <v>0</v>
      </c>
      <c r="DJ338" s="288">
        <f t="shared" si="845"/>
        <v>0</v>
      </c>
      <c r="DK338" s="288">
        <f t="shared" si="845"/>
        <v>0</v>
      </c>
      <c r="DL338" s="288">
        <f t="shared" si="845"/>
        <v>0</v>
      </c>
      <c r="DM338" s="288">
        <f t="shared" si="845"/>
        <v>0</v>
      </c>
      <c r="DN338" s="288">
        <f t="shared" si="845"/>
        <v>0</v>
      </c>
      <c r="DO338" s="288">
        <f t="shared" si="845"/>
        <v>0</v>
      </c>
      <c r="DP338" s="288">
        <f t="shared" si="845"/>
        <v>0</v>
      </c>
      <c r="DQ338" s="288">
        <f t="shared" si="845"/>
        <v>0</v>
      </c>
      <c r="DR338" s="288">
        <f t="shared" si="845"/>
        <v>0</v>
      </c>
      <c r="DS338" s="288">
        <f t="shared" si="845"/>
        <v>0</v>
      </c>
      <c r="DT338" s="279"/>
    </row>
    <row r="339" spans="3:124" x14ac:dyDescent="0.3">
      <c r="C339" s="279"/>
      <c r="D339" s="280" t="s">
        <v>119</v>
      </c>
      <c r="E339" s="280"/>
      <c r="F339" s="281" t="str">
        <f>F337</f>
        <v>INR Mn</v>
      </c>
      <c r="G339" s="282"/>
      <c r="H339" s="288">
        <f t="shared" ref="H339" si="846">H348</f>
        <v>0</v>
      </c>
      <c r="I339" s="288">
        <f t="shared" ref="I339:BT339" si="847">I348</f>
        <v>0</v>
      </c>
      <c r="J339" s="288">
        <f t="shared" si="847"/>
        <v>0</v>
      </c>
      <c r="K339" s="288">
        <f t="shared" si="847"/>
        <v>0</v>
      </c>
      <c r="L339" s="288">
        <f t="shared" si="847"/>
        <v>0</v>
      </c>
      <c r="M339" s="288">
        <f t="shared" si="847"/>
        <v>0</v>
      </c>
      <c r="N339" s="288">
        <f t="shared" si="847"/>
        <v>0</v>
      </c>
      <c r="O339" s="288">
        <f t="shared" si="847"/>
        <v>0</v>
      </c>
      <c r="P339" s="288">
        <f t="shared" si="847"/>
        <v>0</v>
      </c>
      <c r="Q339" s="288">
        <f t="shared" si="847"/>
        <v>0</v>
      </c>
      <c r="R339" s="288">
        <f t="shared" si="847"/>
        <v>0</v>
      </c>
      <c r="S339" s="288">
        <f t="shared" si="847"/>
        <v>0</v>
      </c>
      <c r="T339" s="288">
        <f t="shared" si="847"/>
        <v>0</v>
      </c>
      <c r="U339" s="288">
        <f t="shared" si="847"/>
        <v>-52.272306012234097</v>
      </c>
      <c r="V339" s="288">
        <f t="shared" si="847"/>
        <v>-53.471847469960544</v>
      </c>
      <c r="W339" s="288">
        <f t="shared" si="847"/>
        <v>-83.734135442477665</v>
      </c>
      <c r="X339" s="288">
        <f t="shared" si="847"/>
        <v>-84.556650375459299</v>
      </c>
      <c r="Y339" s="288">
        <f t="shared" si="847"/>
        <v>-85.387244818803126</v>
      </c>
      <c r="Z339" s="288">
        <f t="shared" si="847"/>
        <v>-86.225998137010748</v>
      </c>
      <c r="AA339" s="288">
        <f t="shared" si="847"/>
        <v>-87.072990474176009</v>
      </c>
      <c r="AB339" s="288">
        <f t="shared" si="847"/>
        <v>-87.928302761642996</v>
      </c>
      <c r="AC339" s="288">
        <f t="shared" si="847"/>
        <v>-88.79201672573906</v>
      </c>
      <c r="AD339" s="288">
        <f t="shared" si="847"/>
        <v>-89.664214895583967</v>
      </c>
      <c r="AE339" s="288">
        <f t="shared" si="847"/>
        <v>-90.544980610975557</v>
      </c>
      <c r="AF339" s="288">
        <f t="shared" si="847"/>
        <v>-94.213478767630406</v>
      </c>
      <c r="AG339" s="288">
        <f t="shared" si="847"/>
        <v>-95.028725039293747</v>
      </c>
      <c r="AH339" s="288">
        <f t="shared" si="847"/>
        <v>-95.851025784394977</v>
      </c>
      <c r="AI339" s="288">
        <f t="shared" si="847"/>
        <v>-96.680442046568729</v>
      </c>
      <c r="AJ339" s="288">
        <f t="shared" si="847"/>
        <v>-97.517035397671151</v>
      </c>
      <c r="AK339" s="288">
        <f t="shared" si="847"/>
        <v>-98.360867942350808</v>
      </c>
      <c r="AL339" s="288">
        <f t="shared" si="847"/>
        <v>-99.21200232265906</v>
      </c>
      <c r="AM339" s="288">
        <f t="shared" si="847"/>
        <v>-100.07050172270024</v>
      </c>
      <c r="AN339" s="288">
        <f t="shared" si="847"/>
        <v>-100.93642987332214</v>
      </c>
      <c r="AO339" s="288">
        <f t="shared" si="847"/>
        <v>-101.80985105684714</v>
      </c>
      <c r="AP339" s="288">
        <f t="shared" si="847"/>
        <v>-102.69083011184421</v>
      </c>
      <c r="AQ339" s="288">
        <f t="shared" si="847"/>
        <v>-103.57943243794216</v>
      </c>
      <c r="AR339" s="288">
        <f t="shared" si="847"/>
        <v>-104.47572400068455</v>
      </c>
      <c r="AS339" s="288">
        <f t="shared" si="847"/>
        <v>-105.3797713364268</v>
      </c>
      <c r="AT339" s="288">
        <f t="shared" si="847"/>
        <v>-106.29164155727541</v>
      </c>
      <c r="AU339" s="288">
        <f t="shared" si="847"/>
        <v>-107.21140235607012</v>
      </c>
      <c r="AV339" s="288">
        <f t="shared" si="847"/>
        <v>-108.13912201140901</v>
      </c>
      <c r="AW339" s="288">
        <f t="shared" si="847"/>
        <v>-109.07486939271719</v>
      </c>
      <c r="AX339" s="288">
        <f t="shared" si="847"/>
        <v>-110.01871396535952</v>
      </c>
      <c r="AY339" s="288">
        <f t="shared" si="847"/>
        <v>-110.97072579579699</v>
      </c>
      <c r="AZ339" s="288">
        <f t="shared" si="847"/>
        <v>-111.93097555678852</v>
      </c>
      <c r="BA339" s="288">
        <f t="shared" si="847"/>
        <v>-112.89953453263713</v>
      </c>
      <c r="BB339" s="288">
        <f t="shared" si="847"/>
        <v>-113.87647462448184</v>
      </c>
      <c r="BC339" s="288">
        <f t="shared" si="847"/>
        <v>-114.8618683556352</v>
      </c>
      <c r="BD339" s="288">
        <f t="shared" si="847"/>
        <v>-115.85578887696711</v>
      </c>
      <c r="BE339" s="288">
        <f t="shared" si="847"/>
        <v>-116.85830997233519</v>
      </c>
      <c r="BF339" s="288">
        <f t="shared" si="847"/>
        <v>-117.86950606406208</v>
      </c>
      <c r="BG339" s="288">
        <f t="shared" si="847"/>
        <v>-118.88945221846036</v>
      </c>
      <c r="BH339" s="288">
        <f t="shared" si="847"/>
        <v>-119.9182241514048</v>
      </c>
      <c r="BI339" s="288">
        <f t="shared" si="847"/>
        <v>-120.95589823395346</v>
      </c>
      <c r="BJ339" s="288">
        <f t="shared" si="847"/>
        <v>-122.00255149801696</v>
      </c>
      <c r="BK339" s="288">
        <f t="shared" si="847"/>
        <v>-123.05826164207699</v>
      </c>
      <c r="BL339" s="288">
        <f t="shared" si="847"/>
        <v>-124.12310703695425</v>
      </c>
      <c r="BM339" s="288">
        <f t="shared" si="847"/>
        <v>-125.19716673162621</v>
      </c>
      <c r="BN339" s="288">
        <f t="shared" si="847"/>
        <v>-126.2805204590956</v>
      </c>
      <c r="BO339" s="288">
        <f t="shared" si="847"/>
        <v>-127.37324864230918</v>
      </c>
      <c r="BP339" s="288">
        <f t="shared" si="847"/>
        <v>-128.47543240012797</v>
      </c>
      <c r="BQ339" s="288">
        <f t="shared" si="847"/>
        <v>-129.58715355334925</v>
      </c>
      <c r="BR339" s="288">
        <f t="shared" si="847"/>
        <v>-130.70849463078042</v>
      </c>
      <c r="BS339" s="288">
        <f t="shared" si="847"/>
        <v>-131.83953887536552</v>
      </c>
      <c r="BT339" s="288">
        <f t="shared" si="847"/>
        <v>-132.98037025036496</v>
      </c>
      <c r="BU339" s="288">
        <f t="shared" ref="BU339:DS339" si="848">BU348</f>
        <v>-134.13107344558827</v>
      </c>
      <c r="BV339" s="288">
        <f t="shared" si="848"/>
        <v>-135.29173388368136</v>
      </c>
      <c r="BW339" s="288">
        <f t="shared" si="848"/>
        <v>-136.46243772646781</v>
      </c>
      <c r="BX339" s="288">
        <f t="shared" si="848"/>
        <v>-137.64327188134473</v>
      </c>
      <c r="BY339" s="288">
        <f t="shared" si="848"/>
        <v>-138.83432400773498</v>
      </c>
      <c r="BZ339" s="288">
        <f t="shared" si="848"/>
        <v>-140.03568252359406</v>
      </c>
      <c r="CA339" s="288">
        <f t="shared" si="848"/>
        <v>-141.24743661197422</v>
      </c>
      <c r="CB339" s="288">
        <f t="shared" si="848"/>
        <v>-142.46967622764458</v>
      </c>
      <c r="CC339" s="288">
        <f t="shared" si="848"/>
        <v>0</v>
      </c>
      <c r="CD339" s="288">
        <f t="shared" si="848"/>
        <v>0</v>
      </c>
      <c r="CE339" s="288">
        <f t="shared" si="848"/>
        <v>0</v>
      </c>
      <c r="CF339" s="288">
        <f t="shared" si="848"/>
        <v>0</v>
      </c>
      <c r="CG339" s="288">
        <f t="shared" si="848"/>
        <v>0</v>
      </c>
      <c r="CH339" s="288">
        <f t="shared" si="848"/>
        <v>0</v>
      </c>
      <c r="CI339" s="288">
        <f t="shared" si="848"/>
        <v>0</v>
      </c>
      <c r="CJ339" s="288">
        <f t="shared" si="848"/>
        <v>0</v>
      </c>
      <c r="CK339" s="288">
        <f t="shared" si="848"/>
        <v>0</v>
      </c>
      <c r="CL339" s="288">
        <f t="shared" si="848"/>
        <v>0</v>
      </c>
      <c r="CM339" s="288">
        <f t="shared" si="848"/>
        <v>0</v>
      </c>
      <c r="CN339" s="288">
        <f t="shared" si="848"/>
        <v>0</v>
      </c>
      <c r="CO339" s="288">
        <f t="shared" si="848"/>
        <v>0</v>
      </c>
      <c r="CP339" s="288">
        <f t="shared" si="848"/>
        <v>0</v>
      </c>
      <c r="CQ339" s="288">
        <f t="shared" si="848"/>
        <v>0</v>
      </c>
      <c r="CR339" s="288">
        <f t="shared" si="848"/>
        <v>0</v>
      </c>
      <c r="CS339" s="288">
        <f t="shared" si="848"/>
        <v>0</v>
      </c>
      <c r="CT339" s="288">
        <f t="shared" si="848"/>
        <v>0</v>
      </c>
      <c r="CU339" s="288">
        <f t="shared" si="848"/>
        <v>0</v>
      </c>
      <c r="CV339" s="288">
        <f t="shared" si="848"/>
        <v>0</v>
      </c>
      <c r="CW339" s="288">
        <f t="shared" si="848"/>
        <v>0</v>
      </c>
      <c r="CX339" s="288">
        <f t="shared" si="848"/>
        <v>0</v>
      </c>
      <c r="CY339" s="288">
        <f t="shared" si="848"/>
        <v>0</v>
      </c>
      <c r="CZ339" s="288">
        <f t="shared" si="848"/>
        <v>0</v>
      </c>
      <c r="DA339" s="288">
        <f t="shared" si="848"/>
        <v>0</v>
      </c>
      <c r="DB339" s="288">
        <f t="shared" si="848"/>
        <v>0</v>
      </c>
      <c r="DC339" s="288">
        <f t="shared" si="848"/>
        <v>0</v>
      </c>
      <c r="DD339" s="288">
        <f t="shared" si="848"/>
        <v>0</v>
      </c>
      <c r="DE339" s="288">
        <f t="shared" si="848"/>
        <v>0</v>
      </c>
      <c r="DF339" s="288">
        <f t="shared" si="848"/>
        <v>0</v>
      </c>
      <c r="DG339" s="288">
        <f t="shared" si="848"/>
        <v>0</v>
      </c>
      <c r="DH339" s="288">
        <f t="shared" si="848"/>
        <v>0</v>
      </c>
      <c r="DI339" s="288">
        <f t="shared" si="848"/>
        <v>0</v>
      </c>
      <c r="DJ339" s="288">
        <f t="shared" si="848"/>
        <v>0</v>
      </c>
      <c r="DK339" s="288">
        <f t="shared" si="848"/>
        <v>0</v>
      </c>
      <c r="DL339" s="288">
        <f t="shared" si="848"/>
        <v>0</v>
      </c>
      <c r="DM339" s="288">
        <f t="shared" si="848"/>
        <v>0</v>
      </c>
      <c r="DN339" s="288">
        <f t="shared" si="848"/>
        <v>0</v>
      </c>
      <c r="DO339" s="288">
        <f t="shared" si="848"/>
        <v>0</v>
      </c>
      <c r="DP339" s="288">
        <f t="shared" si="848"/>
        <v>0</v>
      </c>
      <c r="DQ339" s="288">
        <f t="shared" si="848"/>
        <v>0</v>
      </c>
      <c r="DR339" s="288">
        <f t="shared" si="848"/>
        <v>0</v>
      </c>
      <c r="DS339" s="288">
        <f t="shared" si="848"/>
        <v>0</v>
      </c>
      <c r="DT339" s="279"/>
    </row>
    <row r="340" spans="3:124" ht="14.5" thickBot="1" x14ac:dyDescent="0.35">
      <c r="C340" s="279"/>
      <c r="D340" s="284" t="s">
        <v>113</v>
      </c>
      <c r="E340" s="284"/>
      <c r="F340" s="285" t="str">
        <f t="shared" ref="F340" si="849">F339</f>
        <v>INR Mn</v>
      </c>
      <c r="G340" s="285"/>
      <c r="H340" s="286">
        <f t="shared" ref="H340" si="850">SUM(H336:H339)</f>
        <v>0</v>
      </c>
      <c r="I340" s="286">
        <f t="shared" ref="I340:BT340" si="851">SUM(I336:I339)</f>
        <v>0</v>
      </c>
      <c r="J340" s="286">
        <f t="shared" si="851"/>
        <v>0</v>
      </c>
      <c r="K340" s="286">
        <f t="shared" si="851"/>
        <v>0</v>
      </c>
      <c r="L340" s="286">
        <f t="shared" si="851"/>
        <v>0</v>
      </c>
      <c r="M340" s="286">
        <f t="shared" si="851"/>
        <v>0</v>
      </c>
      <c r="N340" s="286">
        <f t="shared" si="851"/>
        <v>0</v>
      </c>
      <c r="O340" s="286">
        <f t="shared" si="851"/>
        <v>0</v>
      </c>
      <c r="P340" s="286">
        <f t="shared" si="851"/>
        <v>1367.1023884016688</v>
      </c>
      <c r="Q340" s="286">
        <f t="shared" si="851"/>
        <v>6540.2120209163613</v>
      </c>
      <c r="R340" s="286">
        <f t="shared" si="851"/>
        <v>10608.820795257849</v>
      </c>
      <c r="S340" s="286">
        <f t="shared" si="851"/>
        <v>6608.8207952578487</v>
      </c>
      <c r="T340" s="286">
        <f t="shared" si="851"/>
        <v>6608.8207952578487</v>
      </c>
      <c r="U340" s="286">
        <f t="shared" si="851"/>
        <v>6556.5484892456143</v>
      </c>
      <c r="V340" s="286">
        <f t="shared" si="851"/>
        <v>6503.076641775654</v>
      </c>
      <c r="W340" s="286">
        <f t="shared" si="851"/>
        <v>6419.3425063331761</v>
      </c>
      <c r="X340" s="286">
        <f t="shared" si="851"/>
        <v>6334.7858559577171</v>
      </c>
      <c r="Y340" s="286">
        <f t="shared" si="851"/>
        <v>6249.398611138914</v>
      </c>
      <c r="Z340" s="286">
        <f t="shared" si="851"/>
        <v>6163.1726130019033</v>
      </c>
      <c r="AA340" s="286">
        <f t="shared" si="851"/>
        <v>6076.0996225277277</v>
      </c>
      <c r="AB340" s="286">
        <f t="shared" si="851"/>
        <v>5988.1713197660847</v>
      </c>
      <c r="AC340" s="286">
        <f t="shared" si="851"/>
        <v>5899.3793030403458</v>
      </c>
      <c r="AD340" s="286">
        <f t="shared" si="851"/>
        <v>5809.7150881447615</v>
      </c>
      <c r="AE340" s="286">
        <f t="shared" si="851"/>
        <v>5719.170107533786</v>
      </c>
      <c r="AF340" s="286">
        <f t="shared" si="851"/>
        <v>5624.9566287661555</v>
      </c>
      <c r="AG340" s="286">
        <f t="shared" si="851"/>
        <v>5529.9279037268616</v>
      </c>
      <c r="AH340" s="286">
        <f t="shared" si="851"/>
        <v>5434.076877942467</v>
      </c>
      <c r="AI340" s="286">
        <f t="shared" si="851"/>
        <v>5337.3964358958983</v>
      </c>
      <c r="AJ340" s="286">
        <f t="shared" si="851"/>
        <v>5239.8794004982274</v>
      </c>
      <c r="AK340" s="286">
        <f t="shared" si="851"/>
        <v>5141.5185325558768</v>
      </c>
      <c r="AL340" s="286">
        <f t="shared" si="851"/>
        <v>5042.3065302332179</v>
      </c>
      <c r="AM340" s="286">
        <f t="shared" si="851"/>
        <v>4942.2360285105178</v>
      </c>
      <c r="AN340" s="286">
        <f t="shared" si="851"/>
        <v>4841.2995986371952</v>
      </c>
      <c r="AO340" s="286">
        <f t="shared" si="851"/>
        <v>4739.4897475803482</v>
      </c>
      <c r="AP340" s="286">
        <f t="shared" si="851"/>
        <v>4636.7989174685044</v>
      </c>
      <c r="AQ340" s="286">
        <f t="shared" si="851"/>
        <v>4533.2194850305623</v>
      </c>
      <c r="AR340" s="286">
        <f t="shared" si="851"/>
        <v>4428.7437610298775</v>
      </c>
      <c r="AS340" s="286">
        <f t="shared" si="851"/>
        <v>4323.363989693451</v>
      </c>
      <c r="AT340" s="286">
        <f t="shared" si="851"/>
        <v>4217.0723481361756</v>
      </c>
      <c r="AU340" s="286">
        <f t="shared" si="851"/>
        <v>4109.8609457801058</v>
      </c>
      <c r="AV340" s="286">
        <f t="shared" si="851"/>
        <v>4001.7218237686966</v>
      </c>
      <c r="AW340" s="286">
        <f t="shared" si="851"/>
        <v>3892.6469543759795</v>
      </c>
      <c r="AX340" s="286">
        <f t="shared" si="851"/>
        <v>3782.62824041062</v>
      </c>
      <c r="AY340" s="286">
        <f t="shared" si="851"/>
        <v>3671.657514614823</v>
      </c>
      <c r="AZ340" s="286">
        <f t="shared" si="851"/>
        <v>3559.7265390580346</v>
      </c>
      <c r="BA340" s="286">
        <f t="shared" si="851"/>
        <v>3446.8270045253976</v>
      </c>
      <c r="BB340" s="286">
        <f t="shared" si="851"/>
        <v>3332.9505299009156</v>
      </c>
      <c r="BC340" s="286">
        <f t="shared" si="851"/>
        <v>3218.0886615452805</v>
      </c>
      <c r="BD340" s="286">
        <f t="shared" si="851"/>
        <v>3102.2328726683136</v>
      </c>
      <c r="BE340" s="286">
        <f t="shared" si="851"/>
        <v>2985.3745626959785</v>
      </c>
      <c r="BF340" s="286">
        <f t="shared" si="851"/>
        <v>2867.5050566319164</v>
      </c>
      <c r="BG340" s="286">
        <f t="shared" si="851"/>
        <v>2748.6156044134559</v>
      </c>
      <c r="BH340" s="286">
        <f t="shared" si="851"/>
        <v>2628.697380262051</v>
      </c>
      <c r="BI340" s="286">
        <f t="shared" si="851"/>
        <v>2507.7414820280974</v>
      </c>
      <c r="BJ340" s="286">
        <f t="shared" si="851"/>
        <v>2385.7389305300803</v>
      </c>
      <c r="BK340" s="286">
        <f t="shared" si="851"/>
        <v>2262.6806688880033</v>
      </c>
      <c r="BL340" s="286">
        <f t="shared" si="851"/>
        <v>2138.5575618510493</v>
      </c>
      <c r="BM340" s="286">
        <f t="shared" si="851"/>
        <v>2013.3603951194232</v>
      </c>
      <c r="BN340" s="286">
        <f t="shared" si="851"/>
        <v>1887.0798746603275</v>
      </c>
      <c r="BO340" s="286">
        <f t="shared" si="851"/>
        <v>1759.7066260180184</v>
      </c>
      <c r="BP340" s="286">
        <f t="shared" si="851"/>
        <v>1631.2311936178903</v>
      </c>
      <c r="BQ340" s="286">
        <f t="shared" si="851"/>
        <v>1501.6440400645411</v>
      </c>
      <c r="BR340" s="286">
        <f t="shared" si="851"/>
        <v>1370.9355454337606</v>
      </c>
      <c r="BS340" s="286">
        <f t="shared" si="851"/>
        <v>1239.0960065583949</v>
      </c>
      <c r="BT340" s="286">
        <f t="shared" si="851"/>
        <v>1106.1156363080299</v>
      </c>
      <c r="BU340" s="286">
        <f t="shared" ref="BU340:DS340" si="852">SUM(BU336:BU339)</f>
        <v>971.98456286244163</v>
      </c>
      <c r="BV340" s="286">
        <f t="shared" si="852"/>
        <v>836.6928289787603</v>
      </c>
      <c r="BW340" s="286">
        <f t="shared" si="852"/>
        <v>700.23039125229252</v>
      </c>
      <c r="BX340" s="286">
        <f t="shared" si="852"/>
        <v>562.58711937094779</v>
      </c>
      <c r="BY340" s="286">
        <f t="shared" si="852"/>
        <v>423.75279536321284</v>
      </c>
      <c r="BZ340" s="286">
        <f t="shared" si="852"/>
        <v>283.71711283961878</v>
      </c>
      <c r="CA340" s="286">
        <f t="shared" si="852"/>
        <v>142.46967622764456</v>
      </c>
      <c r="CB340" s="286">
        <f t="shared" si="852"/>
        <v>0</v>
      </c>
      <c r="CC340" s="286">
        <f t="shared" si="852"/>
        <v>0</v>
      </c>
      <c r="CD340" s="286">
        <f t="shared" si="852"/>
        <v>0</v>
      </c>
      <c r="CE340" s="286">
        <f t="shared" si="852"/>
        <v>0</v>
      </c>
      <c r="CF340" s="286">
        <f t="shared" si="852"/>
        <v>0</v>
      </c>
      <c r="CG340" s="286">
        <f t="shared" si="852"/>
        <v>0</v>
      </c>
      <c r="CH340" s="286">
        <f t="shared" si="852"/>
        <v>0</v>
      </c>
      <c r="CI340" s="286">
        <f t="shared" si="852"/>
        <v>0</v>
      </c>
      <c r="CJ340" s="286">
        <f t="shared" si="852"/>
        <v>0</v>
      </c>
      <c r="CK340" s="286">
        <f t="shared" si="852"/>
        <v>0</v>
      </c>
      <c r="CL340" s="286">
        <f t="shared" si="852"/>
        <v>0</v>
      </c>
      <c r="CM340" s="286">
        <f t="shared" si="852"/>
        <v>0</v>
      </c>
      <c r="CN340" s="286">
        <f t="shared" si="852"/>
        <v>0</v>
      </c>
      <c r="CO340" s="286">
        <f t="shared" si="852"/>
        <v>0</v>
      </c>
      <c r="CP340" s="286">
        <f t="shared" si="852"/>
        <v>0</v>
      </c>
      <c r="CQ340" s="286">
        <f t="shared" si="852"/>
        <v>0</v>
      </c>
      <c r="CR340" s="286">
        <f t="shared" si="852"/>
        <v>0</v>
      </c>
      <c r="CS340" s="286">
        <f t="shared" si="852"/>
        <v>0</v>
      </c>
      <c r="CT340" s="286">
        <f t="shared" si="852"/>
        <v>0</v>
      </c>
      <c r="CU340" s="286">
        <f t="shared" si="852"/>
        <v>0</v>
      </c>
      <c r="CV340" s="286">
        <f t="shared" si="852"/>
        <v>0</v>
      </c>
      <c r="CW340" s="286">
        <f t="shared" si="852"/>
        <v>0</v>
      </c>
      <c r="CX340" s="286">
        <f t="shared" si="852"/>
        <v>0</v>
      </c>
      <c r="CY340" s="286">
        <f t="shared" si="852"/>
        <v>0</v>
      </c>
      <c r="CZ340" s="286">
        <f t="shared" si="852"/>
        <v>0</v>
      </c>
      <c r="DA340" s="286">
        <f t="shared" si="852"/>
        <v>0</v>
      </c>
      <c r="DB340" s="286">
        <f t="shared" si="852"/>
        <v>0</v>
      </c>
      <c r="DC340" s="286">
        <f t="shared" si="852"/>
        <v>0</v>
      </c>
      <c r="DD340" s="286">
        <f t="shared" si="852"/>
        <v>0</v>
      </c>
      <c r="DE340" s="286">
        <f t="shared" si="852"/>
        <v>0</v>
      </c>
      <c r="DF340" s="286">
        <f t="shared" si="852"/>
        <v>0</v>
      </c>
      <c r="DG340" s="286">
        <f t="shared" si="852"/>
        <v>0</v>
      </c>
      <c r="DH340" s="286">
        <f t="shared" si="852"/>
        <v>0</v>
      </c>
      <c r="DI340" s="286">
        <f t="shared" si="852"/>
        <v>0</v>
      </c>
      <c r="DJ340" s="286">
        <f t="shared" si="852"/>
        <v>0</v>
      </c>
      <c r="DK340" s="286">
        <f t="shared" si="852"/>
        <v>0</v>
      </c>
      <c r="DL340" s="286">
        <f t="shared" si="852"/>
        <v>0</v>
      </c>
      <c r="DM340" s="286">
        <f t="shared" si="852"/>
        <v>0</v>
      </c>
      <c r="DN340" s="286">
        <f t="shared" si="852"/>
        <v>0</v>
      </c>
      <c r="DO340" s="286">
        <f t="shared" si="852"/>
        <v>0</v>
      </c>
      <c r="DP340" s="286">
        <f t="shared" si="852"/>
        <v>0</v>
      </c>
      <c r="DQ340" s="286">
        <f t="shared" si="852"/>
        <v>0</v>
      </c>
      <c r="DR340" s="286">
        <f t="shared" si="852"/>
        <v>0</v>
      </c>
      <c r="DS340" s="286">
        <f t="shared" si="852"/>
        <v>0</v>
      </c>
      <c r="DT340" s="279"/>
    </row>
    <row r="341" spans="3:124" ht="14.5" thickTop="1" x14ac:dyDescent="0.3">
      <c r="C341" s="279"/>
      <c r="D341" s="280"/>
      <c r="E341" s="280"/>
      <c r="F341" s="281"/>
      <c r="G341" s="281"/>
      <c r="H341" s="279"/>
      <c r="I341" s="279"/>
      <c r="J341" s="279"/>
      <c r="K341" s="279"/>
      <c r="L341" s="279"/>
      <c r="M341" s="279"/>
      <c r="N341" s="279"/>
      <c r="O341" s="279"/>
      <c r="P341" s="279"/>
      <c r="Q341" s="279"/>
      <c r="R341" s="279"/>
      <c r="S341" s="279"/>
      <c r="T341" s="279"/>
      <c r="U341" s="279"/>
      <c r="V341" s="279"/>
      <c r="W341" s="279"/>
      <c r="X341" s="279"/>
      <c r="Y341" s="279"/>
      <c r="Z341" s="279"/>
      <c r="AA341" s="279"/>
      <c r="AB341" s="279"/>
      <c r="AC341" s="279"/>
      <c r="AD341" s="279"/>
      <c r="AE341" s="279"/>
      <c r="AF341" s="279"/>
      <c r="AG341" s="279"/>
      <c r="AH341" s="279"/>
      <c r="AI341" s="279"/>
      <c r="AJ341" s="279"/>
      <c r="AK341" s="279"/>
      <c r="AL341" s="279"/>
      <c r="AM341" s="279"/>
      <c r="AN341" s="279"/>
      <c r="AO341" s="279"/>
      <c r="AP341" s="279"/>
      <c r="AQ341" s="279"/>
      <c r="AR341" s="279"/>
      <c r="AS341" s="279"/>
      <c r="AT341" s="279"/>
      <c r="AU341" s="279"/>
      <c r="AV341" s="279"/>
      <c r="AW341" s="279"/>
      <c r="AX341" s="279"/>
      <c r="AY341" s="279"/>
      <c r="AZ341" s="279"/>
      <c r="BA341" s="279"/>
      <c r="BB341" s="279"/>
      <c r="BC341" s="279"/>
      <c r="BD341" s="279"/>
      <c r="BE341" s="279"/>
      <c r="BF341" s="279"/>
      <c r="BG341" s="279"/>
      <c r="BH341" s="279"/>
      <c r="BI341" s="279"/>
      <c r="BJ341" s="279"/>
      <c r="BK341" s="279"/>
      <c r="BL341" s="279"/>
      <c r="BM341" s="279"/>
      <c r="BN341" s="279"/>
      <c r="BO341" s="279"/>
      <c r="BP341" s="279"/>
      <c r="BQ341" s="279"/>
      <c r="BR341" s="279"/>
      <c r="BS341" s="279"/>
      <c r="BT341" s="279"/>
      <c r="BU341" s="279"/>
      <c r="BV341" s="279"/>
      <c r="BW341" s="279"/>
      <c r="BX341" s="279"/>
      <c r="BY341" s="279"/>
      <c r="BZ341" s="279"/>
      <c r="CA341" s="279"/>
      <c r="CB341" s="279"/>
      <c r="CC341" s="279"/>
      <c r="CD341" s="279"/>
      <c r="CE341" s="279"/>
      <c r="CF341" s="279"/>
      <c r="CG341" s="279"/>
      <c r="CH341" s="279"/>
      <c r="CI341" s="279"/>
      <c r="CJ341" s="279"/>
      <c r="CK341" s="279"/>
      <c r="CL341" s="279"/>
      <c r="CM341" s="279"/>
      <c r="CN341" s="279"/>
      <c r="CO341" s="279"/>
      <c r="CP341" s="279"/>
      <c r="CQ341" s="279"/>
      <c r="CR341" s="279"/>
      <c r="CS341" s="279"/>
      <c r="CT341" s="279"/>
      <c r="CU341" s="279"/>
      <c r="CV341" s="279"/>
      <c r="CW341" s="279"/>
      <c r="CX341" s="279"/>
      <c r="CY341" s="279"/>
      <c r="CZ341" s="279"/>
      <c r="DA341" s="279"/>
      <c r="DB341" s="279"/>
      <c r="DC341" s="279"/>
      <c r="DD341" s="279"/>
      <c r="DE341" s="279"/>
      <c r="DF341" s="279"/>
      <c r="DG341" s="279"/>
      <c r="DH341" s="279"/>
      <c r="DI341" s="279"/>
      <c r="DJ341" s="279"/>
      <c r="DK341" s="279"/>
      <c r="DL341" s="279"/>
      <c r="DM341" s="279"/>
      <c r="DN341" s="279"/>
      <c r="DO341" s="279"/>
      <c r="DP341" s="279"/>
      <c r="DQ341" s="279"/>
      <c r="DR341" s="279"/>
      <c r="DS341" s="279"/>
      <c r="DT341" s="279"/>
    </row>
    <row r="342" spans="3:124" x14ac:dyDescent="0.3">
      <c r="C342" s="279"/>
      <c r="D342" s="280" t="s">
        <v>121</v>
      </c>
      <c r="E342" s="293">
        <f>(1+Inputs!$J$31)^(1/4)-1</f>
        <v>2.294793456109856E-2</v>
      </c>
      <c r="F342" s="281" t="str">
        <f>F340</f>
        <v>INR Mn</v>
      </c>
      <c r="G342" s="281"/>
      <c r="H342" s="288">
        <f>'Revenue&amp;exepenses'!H$376</f>
        <v>0</v>
      </c>
      <c r="I342" s="288">
        <f>'Revenue&amp;exepenses'!I$376</f>
        <v>0</v>
      </c>
      <c r="J342" s="288">
        <f>'Revenue&amp;exepenses'!J$376</f>
        <v>0</v>
      </c>
      <c r="K342" s="288">
        <f>'Revenue&amp;exepenses'!K$376</f>
        <v>0</v>
      </c>
      <c r="L342" s="288">
        <f>'Revenue&amp;exepenses'!L$376</f>
        <v>0</v>
      </c>
      <c r="M342" s="288">
        <f>'Revenue&amp;exepenses'!M$376</f>
        <v>0</v>
      </c>
      <c r="N342" s="288">
        <f>'Revenue&amp;exepenses'!N$376</f>
        <v>0</v>
      </c>
      <c r="O342" s="288">
        <f>'Revenue&amp;exepenses'!O$376</f>
        <v>0</v>
      </c>
      <c r="P342" s="288">
        <f>'Revenue&amp;exepenses'!P$376</f>
        <v>31.372176147363042</v>
      </c>
      <c r="Q342" s="288">
        <f>'Revenue&amp;exepenses'!Q$376</f>
        <v>150.08435747169884</v>
      </c>
      <c r="R342" s="288">
        <f>'Revenue&amp;exepenses'!R$376</f>
        <v>243.45052537999868</v>
      </c>
      <c r="S342" s="288">
        <f>'Revenue&amp;exepenses'!S$376</f>
        <v>0</v>
      </c>
      <c r="T342" s="288">
        <f>'Revenue&amp;exepenses'!T$376</f>
        <v>0</v>
      </c>
      <c r="U342" s="288">
        <f>'Revenue&amp;exepenses'!U$376</f>
        <v>0</v>
      </c>
      <c r="V342" s="288">
        <f>'Revenue&amp;exepenses'!V$376</f>
        <v>0</v>
      </c>
      <c r="W342" s="288">
        <f>'Revenue&amp;exepenses'!W$376</f>
        <v>0</v>
      </c>
      <c r="X342" s="288">
        <f>'Revenue&amp;exepenses'!X$376</f>
        <v>0</v>
      </c>
      <c r="Y342" s="288">
        <f>'Revenue&amp;exepenses'!Y$376</f>
        <v>0</v>
      </c>
      <c r="Z342" s="288">
        <f>'Revenue&amp;exepenses'!Z$376</f>
        <v>0</v>
      </c>
      <c r="AA342" s="288">
        <f>'Revenue&amp;exepenses'!AA$376</f>
        <v>0</v>
      </c>
      <c r="AB342" s="288">
        <f>'Revenue&amp;exepenses'!AB$376</f>
        <v>0</v>
      </c>
      <c r="AC342" s="288">
        <f>'Revenue&amp;exepenses'!AC$376</f>
        <v>0</v>
      </c>
      <c r="AD342" s="288">
        <f>'Revenue&amp;exepenses'!AD$376</f>
        <v>0</v>
      </c>
      <c r="AE342" s="288">
        <f>'Revenue&amp;exepenses'!AE$376</f>
        <v>0</v>
      </c>
      <c r="AF342" s="288">
        <f>'Revenue&amp;exepenses'!AF$376</f>
        <v>0</v>
      </c>
      <c r="AG342" s="288">
        <f>'Revenue&amp;exepenses'!AG$376</f>
        <v>0</v>
      </c>
      <c r="AH342" s="288">
        <f>'Revenue&amp;exepenses'!AH$376</f>
        <v>0</v>
      </c>
      <c r="AI342" s="288">
        <f>'Revenue&amp;exepenses'!AI$376</f>
        <v>0</v>
      </c>
      <c r="AJ342" s="288">
        <f>'Revenue&amp;exepenses'!AJ$376</f>
        <v>0</v>
      </c>
      <c r="AK342" s="288">
        <f>'Revenue&amp;exepenses'!AK$376</f>
        <v>0</v>
      </c>
      <c r="AL342" s="288">
        <f>'Revenue&amp;exepenses'!AL$376</f>
        <v>0</v>
      </c>
      <c r="AM342" s="288">
        <f>'Revenue&amp;exepenses'!AM$376</f>
        <v>0</v>
      </c>
      <c r="AN342" s="288">
        <f>'Revenue&amp;exepenses'!AN$376</f>
        <v>0</v>
      </c>
      <c r="AO342" s="288">
        <f>'Revenue&amp;exepenses'!AO$376</f>
        <v>0</v>
      </c>
      <c r="AP342" s="288">
        <f>'Revenue&amp;exepenses'!AP$376</f>
        <v>0</v>
      </c>
      <c r="AQ342" s="288">
        <f>'Revenue&amp;exepenses'!AQ$376</f>
        <v>0</v>
      </c>
      <c r="AR342" s="288">
        <f>'Revenue&amp;exepenses'!AR$376</f>
        <v>0</v>
      </c>
      <c r="AS342" s="288">
        <f>'Revenue&amp;exepenses'!AS$376</f>
        <v>0</v>
      </c>
      <c r="AT342" s="288">
        <f>'Revenue&amp;exepenses'!AT$376</f>
        <v>0</v>
      </c>
      <c r="AU342" s="288">
        <f>'Revenue&amp;exepenses'!AU$376</f>
        <v>0</v>
      </c>
      <c r="AV342" s="288">
        <f>'Revenue&amp;exepenses'!AV$376</f>
        <v>0</v>
      </c>
      <c r="AW342" s="288">
        <f>'Revenue&amp;exepenses'!AW$376</f>
        <v>0</v>
      </c>
      <c r="AX342" s="288">
        <f>'Revenue&amp;exepenses'!AX$376</f>
        <v>0</v>
      </c>
      <c r="AY342" s="288">
        <f>'Revenue&amp;exepenses'!AY$376</f>
        <v>0</v>
      </c>
      <c r="AZ342" s="288">
        <f>'Revenue&amp;exepenses'!AZ$376</f>
        <v>0</v>
      </c>
      <c r="BA342" s="288">
        <f>'Revenue&amp;exepenses'!BA$376</f>
        <v>0</v>
      </c>
      <c r="BB342" s="288">
        <f>'Revenue&amp;exepenses'!BB$376</f>
        <v>0</v>
      </c>
      <c r="BC342" s="288">
        <f>'Revenue&amp;exepenses'!BC$376</f>
        <v>0</v>
      </c>
      <c r="BD342" s="288">
        <f>'Revenue&amp;exepenses'!BD$376</f>
        <v>0</v>
      </c>
      <c r="BE342" s="288">
        <f>'Revenue&amp;exepenses'!BE$376</f>
        <v>0</v>
      </c>
      <c r="BF342" s="288">
        <f>'Revenue&amp;exepenses'!BF$376</f>
        <v>0</v>
      </c>
      <c r="BG342" s="288">
        <f>'Revenue&amp;exepenses'!BG$376</f>
        <v>0</v>
      </c>
      <c r="BH342" s="288">
        <f>'Revenue&amp;exepenses'!BH$376</f>
        <v>0</v>
      </c>
      <c r="BI342" s="288">
        <f>'Revenue&amp;exepenses'!BI$376</f>
        <v>0</v>
      </c>
      <c r="BJ342" s="288">
        <f>'Revenue&amp;exepenses'!BJ$376</f>
        <v>0</v>
      </c>
      <c r="BK342" s="288">
        <f>'Revenue&amp;exepenses'!BK$376</f>
        <v>0</v>
      </c>
      <c r="BL342" s="288">
        <f>'Revenue&amp;exepenses'!BL$376</f>
        <v>0</v>
      </c>
      <c r="BM342" s="288">
        <f>'Revenue&amp;exepenses'!BM$376</f>
        <v>0</v>
      </c>
      <c r="BN342" s="288">
        <f>'Revenue&amp;exepenses'!BN$376</f>
        <v>0</v>
      </c>
      <c r="BO342" s="288">
        <f>'Revenue&amp;exepenses'!BO$376</f>
        <v>0</v>
      </c>
      <c r="BP342" s="288">
        <f>'Revenue&amp;exepenses'!BP$376</f>
        <v>0</v>
      </c>
      <c r="BQ342" s="288">
        <f>'Revenue&amp;exepenses'!BQ$376</f>
        <v>0</v>
      </c>
      <c r="BR342" s="288">
        <f>'Revenue&amp;exepenses'!BR$376</f>
        <v>0</v>
      </c>
      <c r="BS342" s="288">
        <f>'Revenue&amp;exepenses'!BS$376</f>
        <v>0</v>
      </c>
      <c r="BT342" s="288">
        <f>'Revenue&amp;exepenses'!BT$376</f>
        <v>0</v>
      </c>
      <c r="BU342" s="288">
        <f>'Revenue&amp;exepenses'!BU$376</f>
        <v>0</v>
      </c>
      <c r="BV342" s="288">
        <f>'Revenue&amp;exepenses'!BV$376</f>
        <v>0</v>
      </c>
      <c r="BW342" s="288">
        <f>'Revenue&amp;exepenses'!BW$376</f>
        <v>0</v>
      </c>
      <c r="BX342" s="288">
        <f>'Revenue&amp;exepenses'!BX$376</f>
        <v>0</v>
      </c>
      <c r="BY342" s="288">
        <f>'Revenue&amp;exepenses'!BY$376</f>
        <v>0</v>
      </c>
      <c r="BZ342" s="288">
        <f>'Revenue&amp;exepenses'!BZ$376</f>
        <v>0</v>
      </c>
      <c r="CA342" s="288">
        <f>'Revenue&amp;exepenses'!CA$376</f>
        <v>0</v>
      </c>
      <c r="CB342" s="288">
        <f>'Revenue&amp;exepenses'!CB$376</f>
        <v>0</v>
      </c>
      <c r="CC342" s="288">
        <f>'Revenue&amp;exepenses'!CC$376</f>
        <v>0</v>
      </c>
      <c r="CD342" s="288">
        <f>'Revenue&amp;exepenses'!CD$376</f>
        <v>0</v>
      </c>
      <c r="CE342" s="288">
        <f>'Revenue&amp;exepenses'!CE$376</f>
        <v>0</v>
      </c>
      <c r="CF342" s="288">
        <f>'Revenue&amp;exepenses'!CF$376</f>
        <v>0</v>
      </c>
      <c r="CG342" s="288">
        <f>'Revenue&amp;exepenses'!CG$376</f>
        <v>0</v>
      </c>
      <c r="CH342" s="288">
        <f>'Revenue&amp;exepenses'!CH$376</f>
        <v>0</v>
      </c>
      <c r="CI342" s="288">
        <f>'Revenue&amp;exepenses'!CI$376</f>
        <v>0</v>
      </c>
      <c r="CJ342" s="288">
        <f>'Revenue&amp;exepenses'!CJ$376</f>
        <v>0</v>
      </c>
      <c r="CK342" s="288">
        <f>'Revenue&amp;exepenses'!CK$376</f>
        <v>0</v>
      </c>
      <c r="CL342" s="288">
        <f>'Revenue&amp;exepenses'!CL$376</f>
        <v>0</v>
      </c>
      <c r="CM342" s="288">
        <f>'Revenue&amp;exepenses'!CM$376</f>
        <v>0</v>
      </c>
      <c r="CN342" s="288">
        <f>'Revenue&amp;exepenses'!CN$376</f>
        <v>0</v>
      </c>
      <c r="CO342" s="288">
        <f>'Revenue&amp;exepenses'!CO$376</f>
        <v>0</v>
      </c>
      <c r="CP342" s="288">
        <f>'Revenue&amp;exepenses'!CP$376</f>
        <v>0</v>
      </c>
      <c r="CQ342" s="288">
        <f>'Revenue&amp;exepenses'!CQ$376</f>
        <v>0</v>
      </c>
      <c r="CR342" s="288">
        <f>'Revenue&amp;exepenses'!CR$376</f>
        <v>0</v>
      </c>
      <c r="CS342" s="288">
        <f>'Revenue&amp;exepenses'!CS$376</f>
        <v>0</v>
      </c>
      <c r="CT342" s="288">
        <f>'Revenue&amp;exepenses'!CT$376</f>
        <v>0</v>
      </c>
      <c r="CU342" s="288">
        <f>'Revenue&amp;exepenses'!CU$376</f>
        <v>0</v>
      </c>
      <c r="CV342" s="288">
        <f>'Revenue&amp;exepenses'!CV$376</f>
        <v>0</v>
      </c>
      <c r="CW342" s="288">
        <f>'Revenue&amp;exepenses'!CW$376</f>
        <v>0</v>
      </c>
      <c r="CX342" s="288">
        <f>'Revenue&amp;exepenses'!CX$376</f>
        <v>0</v>
      </c>
      <c r="CY342" s="288">
        <f>'Revenue&amp;exepenses'!CY$376</f>
        <v>0</v>
      </c>
      <c r="CZ342" s="288">
        <f>'Revenue&amp;exepenses'!CZ$376</f>
        <v>0</v>
      </c>
      <c r="DA342" s="288">
        <f>'Revenue&amp;exepenses'!DA$376</f>
        <v>0</v>
      </c>
      <c r="DB342" s="288">
        <f>'Revenue&amp;exepenses'!DB$376</f>
        <v>0</v>
      </c>
      <c r="DC342" s="288">
        <f>'Revenue&amp;exepenses'!DC$376</f>
        <v>0</v>
      </c>
      <c r="DD342" s="288">
        <f>'Revenue&amp;exepenses'!DD$376</f>
        <v>0</v>
      </c>
      <c r="DE342" s="288">
        <f>'Revenue&amp;exepenses'!DE$376</f>
        <v>0</v>
      </c>
      <c r="DF342" s="288">
        <f>'Revenue&amp;exepenses'!DF$376</f>
        <v>0</v>
      </c>
      <c r="DG342" s="288">
        <f>'Revenue&amp;exepenses'!DG$376</f>
        <v>0</v>
      </c>
      <c r="DH342" s="288">
        <f>'Revenue&amp;exepenses'!DH$376</f>
        <v>0</v>
      </c>
      <c r="DI342" s="288">
        <f>'Revenue&amp;exepenses'!DI$376</f>
        <v>0</v>
      </c>
      <c r="DJ342" s="288">
        <f>'Revenue&amp;exepenses'!DJ$376</f>
        <v>0</v>
      </c>
      <c r="DK342" s="288">
        <f>'Revenue&amp;exepenses'!DK$376</f>
        <v>0</v>
      </c>
      <c r="DL342" s="288">
        <f>'Revenue&amp;exepenses'!DL$376</f>
        <v>0</v>
      </c>
      <c r="DM342" s="288">
        <f>'Revenue&amp;exepenses'!DM$376</f>
        <v>0</v>
      </c>
      <c r="DN342" s="288">
        <f>'Revenue&amp;exepenses'!DN$376</f>
        <v>0</v>
      </c>
      <c r="DO342" s="288">
        <f>'Revenue&amp;exepenses'!DO$376</f>
        <v>0</v>
      </c>
      <c r="DP342" s="288">
        <f>'Revenue&amp;exepenses'!DP$376</f>
        <v>0</v>
      </c>
      <c r="DQ342" s="288">
        <f>'Revenue&amp;exepenses'!DQ$376</f>
        <v>0</v>
      </c>
      <c r="DR342" s="288">
        <f>'Revenue&amp;exepenses'!DR$376</f>
        <v>0</v>
      </c>
      <c r="DS342" s="288">
        <f>'Revenue&amp;exepenses'!DS$376</f>
        <v>0</v>
      </c>
      <c r="DT342" s="279"/>
    </row>
    <row r="343" spans="3:124" x14ac:dyDescent="0.3">
      <c r="C343" s="279"/>
      <c r="D343" s="280" t="s">
        <v>127</v>
      </c>
      <c r="E343" s="293"/>
      <c r="F343" s="281" t="s">
        <v>32</v>
      </c>
      <c r="G343" s="281"/>
      <c r="H343" s="294">
        <f>IF(Inputs!$J$33&gt;=H$2,(1+Inputs!$J$32)^(1/4)-1,(1+Inputs!$J$34)^(1/4)-1)</f>
        <v>2.294793456109856E-2</v>
      </c>
      <c r="I343" s="294">
        <f>IF(Inputs!$J$33&gt;=I$2,(1+Inputs!$J$32)^(1/4)-1,(1+Inputs!$J$34)^(1/4)-1)</f>
        <v>2.294793456109856E-2</v>
      </c>
      <c r="J343" s="294">
        <f>IF(Inputs!$J$33&gt;=J$2,(1+Inputs!$J$32)^(1/4)-1,(1+Inputs!$J$34)^(1/4)-1)</f>
        <v>2.294793456109856E-2</v>
      </c>
      <c r="K343" s="294">
        <f>IF(Inputs!$J$33&gt;=K$2,(1+Inputs!$J$32)^(1/4)-1,(1+Inputs!$J$34)^(1/4)-1)</f>
        <v>2.294793456109856E-2</v>
      </c>
      <c r="L343" s="294">
        <f>IF(Inputs!$J$33&gt;=L$2,(1+Inputs!$J$32)^(1/4)-1,(1+Inputs!$J$34)^(1/4)-1)</f>
        <v>2.294793456109856E-2</v>
      </c>
      <c r="M343" s="294">
        <f>IF(Inputs!$J$33&gt;=M$2,(1+Inputs!$J$32)^(1/4)-1,(1+Inputs!$J$34)^(1/4)-1)</f>
        <v>2.294793456109856E-2</v>
      </c>
      <c r="N343" s="294">
        <f>IF(Inputs!$J$33&gt;=N$2,(1+Inputs!$J$32)^(1/4)-1,(1+Inputs!$J$34)^(1/4)-1)</f>
        <v>2.294793456109856E-2</v>
      </c>
      <c r="O343" s="294">
        <f>IF(Inputs!$J$33&gt;=O$2,(1+Inputs!$J$32)^(1/4)-1,(1+Inputs!$J$34)^(1/4)-1)</f>
        <v>2.294793456109856E-2</v>
      </c>
      <c r="P343" s="294">
        <f>IF(Inputs!$J$33&gt;=P$2,(1+Inputs!$J$32)^(1/4)-1,(1+Inputs!$J$34)^(1/4)-1)</f>
        <v>2.294793456109856E-2</v>
      </c>
      <c r="Q343" s="294">
        <f>IF(Inputs!$J$33&gt;=Q$2,(1+Inputs!$J$32)^(1/4)-1,(1+Inputs!$J$34)^(1/4)-1)</f>
        <v>2.294793456109856E-2</v>
      </c>
      <c r="R343" s="294">
        <f>IF(Inputs!$J$33&gt;=R$2,(1+Inputs!$J$32)^(1/4)-1,(1+Inputs!$J$34)^(1/4)-1)</f>
        <v>2.294793456109856E-2</v>
      </c>
      <c r="S343" s="294">
        <f>IF(Inputs!$J$33&gt;=S$2,(1+Inputs!$J$32)^(1/4)-1,(1+Inputs!$J$34)^(1/4)-1)</f>
        <v>2.294793456109856E-2</v>
      </c>
      <c r="T343" s="294">
        <f>IF(Inputs!$J$33&gt;=T$2,(1+Inputs!$J$32)^(1/4)-1,(1+Inputs!$J$34)^(1/4)-1)</f>
        <v>2.294793456109856E-2</v>
      </c>
      <c r="U343" s="294">
        <f>IF(Inputs!$J$33&gt;=U$2,(1+Inputs!$J$32)^(1/4)-1,(1+Inputs!$J$34)^(1/4)-1)</f>
        <v>2.294793456109856E-2</v>
      </c>
      <c r="V343" s="294">
        <f>IF(Inputs!$J$33&gt;=V$2,(1+Inputs!$J$32)^(1/4)-1,(1+Inputs!$J$34)^(1/4)-1)</f>
        <v>2.294793456109856E-2</v>
      </c>
      <c r="W343" s="294">
        <f>IF(Inputs!$J$33&gt;=W$2,(1+Inputs!$J$32)^(1/4)-1,(1+Inputs!$J$34)^(1/4)-1)</f>
        <v>2.294793456109856E-2</v>
      </c>
      <c r="X343" s="294">
        <f>IF(Inputs!$J$33&gt;=X$2,(1+Inputs!$J$32)^(1/4)-1,(1+Inputs!$J$34)^(1/4)-1)</f>
        <v>2.294793456109856E-2</v>
      </c>
      <c r="Y343" s="294">
        <f>IF(Inputs!$J$33&gt;=Y$2,(1+Inputs!$J$32)^(1/4)-1,(1+Inputs!$J$34)^(1/4)-1)</f>
        <v>2.294793456109856E-2</v>
      </c>
      <c r="Z343" s="294">
        <f>IF(Inputs!$J$33&gt;=Z$2,(1+Inputs!$J$32)^(1/4)-1,(1+Inputs!$J$34)^(1/4)-1)</f>
        <v>2.294793456109856E-2</v>
      </c>
      <c r="AA343" s="294">
        <f>IF(Inputs!$J$33&gt;=AA$2,(1+Inputs!$J$32)^(1/4)-1,(1+Inputs!$J$34)^(1/4)-1)</f>
        <v>2.294793456109856E-2</v>
      </c>
      <c r="AB343" s="294">
        <f>IF(Inputs!$J$33&gt;=AB$2,(1+Inputs!$J$32)^(1/4)-1,(1+Inputs!$J$34)^(1/4)-1)</f>
        <v>2.294793456109856E-2</v>
      </c>
      <c r="AC343" s="294">
        <f>IF(Inputs!$J$33&gt;=AC$2,(1+Inputs!$J$32)^(1/4)-1,(1+Inputs!$J$34)^(1/4)-1)</f>
        <v>2.294793456109856E-2</v>
      </c>
      <c r="AD343" s="294">
        <f>IF(Inputs!$J$33&gt;=AD$2,(1+Inputs!$J$32)^(1/4)-1,(1+Inputs!$J$34)^(1/4)-1)</f>
        <v>2.294793456109856E-2</v>
      </c>
      <c r="AE343" s="294">
        <f>IF(Inputs!$J$33&gt;=AE$2,(1+Inputs!$J$32)^(1/4)-1,(1+Inputs!$J$34)^(1/4)-1)</f>
        <v>2.294793456109856E-2</v>
      </c>
      <c r="AF343" s="294">
        <f>IF(Inputs!$J$33&gt;=AF$2,(1+Inputs!$J$32)^(1/4)-1,(1+Inputs!$J$34)^(1/4)-1)</f>
        <v>2.1778180864641117E-2</v>
      </c>
      <c r="AG343" s="294">
        <f>IF(Inputs!$J$33&gt;=AG$2,(1+Inputs!$J$32)^(1/4)-1,(1+Inputs!$J$34)^(1/4)-1)</f>
        <v>2.1778180864641117E-2</v>
      </c>
      <c r="AH343" s="294">
        <f>IF(Inputs!$J$33&gt;=AH$2,(1+Inputs!$J$32)^(1/4)-1,(1+Inputs!$J$34)^(1/4)-1)</f>
        <v>2.1778180864641117E-2</v>
      </c>
      <c r="AI343" s="294">
        <f>IF(Inputs!$J$33&gt;=AI$2,(1+Inputs!$J$32)^(1/4)-1,(1+Inputs!$J$34)^(1/4)-1)</f>
        <v>2.1778180864641117E-2</v>
      </c>
      <c r="AJ343" s="294">
        <f>IF(Inputs!$J$33&gt;=AJ$2,(1+Inputs!$J$32)^(1/4)-1,(1+Inputs!$J$34)^(1/4)-1)</f>
        <v>2.1778180864641117E-2</v>
      </c>
      <c r="AK343" s="294">
        <f>IF(Inputs!$J$33&gt;=AK$2,(1+Inputs!$J$32)^(1/4)-1,(1+Inputs!$J$34)^(1/4)-1)</f>
        <v>2.1778180864641117E-2</v>
      </c>
      <c r="AL343" s="294">
        <f>IF(Inputs!$J$33&gt;=AL$2,(1+Inputs!$J$32)^(1/4)-1,(1+Inputs!$J$34)^(1/4)-1)</f>
        <v>2.1778180864641117E-2</v>
      </c>
      <c r="AM343" s="294">
        <f>IF(Inputs!$J$33&gt;=AM$2,(1+Inputs!$J$32)^(1/4)-1,(1+Inputs!$J$34)^(1/4)-1)</f>
        <v>2.1778180864641117E-2</v>
      </c>
      <c r="AN343" s="294">
        <f>IF(Inputs!$J$33&gt;=AN$2,(1+Inputs!$J$32)^(1/4)-1,(1+Inputs!$J$34)^(1/4)-1)</f>
        <v>2.1778180864641117E-2</v>
      </c>
      <c r="AO343" s="294">
        <f>IF(Inputs!$J$33&gt;=AO$2,(1+Inputs!$J$32)^(1/4)-1,(1+Inputs!$J$34)^(1/4)-1)</f>
        <v>2.1778180864641117E-2</v>
      </c>
      <c r="AP343" s="294">
        <f>IF(Inputs!$J$33&gt;=AP$2,(1+Inputs!$J$32)^(1/4)-1,(1+Inputs!$J$34)^(1/4)-1)</f>
        <v>2.1778180864641117E-2</v>
      </c>
      <c r="AQ343" s="294">
        <f>IF(Inputs!$J$33&gt;=AQ$2,(1+Inputs!$J$32)^(1/4)-1,(1+Inputs!$J$34)^(1/4)-1)</f>
        <v>2.1778180864641117E-2</v>
      </c>
      <c r="AR343" s="294">
        <f>IF(Inputs!$J$33&gt;=AR$2,(1+Inputs!$J$32)^(1/4)-1,(1+Inputs!$J$34)^(1/4)-1)</f>
        <v>2.1778180864641117E-2</v>
      </c>
      <c r="AS343" s="294">
        <f>IF(Inputs!$J$33&gt;=AS$2,(1+Inputs!$J$32)^(1/4)-1,(1+Inputs!$J$34)^(1/4)-1)</f>
        <v>2.1778180864641117E-2</v>
      </c>
      <c r="AT343" s="294">
        <f>IF(Inputs!$J$33&gt;=AT$2,(1+Inputs!$J$32)^(1/4)-1,(1+Inputs!$J$34)^(1/4)-1)</f>
        <v>2.1778180864641117E-2</v>
      </c>
      <c r="AU343" s="294">
        <f>IF(Inputs!$J$33&gt;=AU$2,(1+Inputs!$J$32)^(1/4)-1,(1+Inputs!$J$34)^(1/4)-1)</f>
        <v>2.1778180864641117E-2</v>
      </c>
      <c r="AV343" s="294">
        <f>IF(Inputs!$J$33&gt;=AV$2,(1+Inputs!$J$32)^(1/4)-1,(1+Inputs!$J$34)^(1/4)-1)</f>
        <v>2.1778180864641117E-2</v>
      </c>
      <c r="AW343" s="294">
        <f>IF(Inputs!$J$33&gt;=AW$2,(1+Inputs!$J$32)^(1/4)-1,(1+Inputs!$J$34)^(1/4)-1)</f>
        <v>2.1778180864641117E-2</v>
      </c>
      <c r="AX343" s="294">
        <f>IF(Inputs!$J$33&gt;=AX$2,(1+Inputs!$J$32)^(1/4)-1,(1+Inputs!$J$34)^(1/4)-1)</f>
        <v>2.1778180864641117E-2</v>
      </c>
      <c r="AY343" s="294">
        <f>IF(Inputs!$J$33&gt;=AY$2,(1+Inputs!$J$32)^(1/4)-1,(1+Inputs!$J$34)^(1/4)-1)</f>
        <v>2.1778180864641117E-2</v>
      </c>
      <c r="AZ343" s="294">
        <f>IF(Inputs!$J$33&gt;=AZ$2,(1+Inputs!$J$32)^(1/4)-1,(1+Inputs!$J$34)^(1/4)-1)</f>
        <v>2.1778180864641117E-2</v>
      </c>
      <c r="BA343" s="294">
        <f>IF(Inputs!$J$33&gt;=BA$2,(1+Inputs!$J$32)^(1/4)-1,(1+Inputs!$J$34)^(1/4)-1)</f>
        <v>2.1778180864641117E-2</v>
      </c>
      <c r="BB343" s="294">
        <f>IF(Inputs!$J$33&gt;=BB$2,(1+Inputs!$J$32)^(1/4)-1,(1+Inputs!$J$34)^(1/4)-1)</f>
        <v>2.1778180864641117E-2</v>
      </c>
      <c r="BC343" s="294">
        <f>IF(Inputs!$J$33&gt;=BC$2,(1+Inputs!$J$32)^(1/4)-1,(1+Inputs!$J$34)^(1/4)-1)</f>
        <v>2.1778180864641117E-2</v>
      </c>
      <c r="BD343" s="294">
        <f>IF(Inputs!$J$33&gt;=BD$2,(1+Inputs!$J$32)^(1/4)-1,(1+Inputs!$J$34)^(1/4)-1)</f>
        <v>2.1778180864641117E-2</v>
      </c>
      <c r="BE343" s="294">
        <f>IF(Inputs!$J$33&gt;=BE$2,(1+Inputs!$J$32)^(1/4)-1,(1+Inputs!$J$34)^(1/4)-1)</f>
        <v>2.1778180864641117E-2</v>
      </c>
      <c r="BF343" s="294">
        <f>IF(Inputs!$J$33&gt;=BF$2,(1+Inputs!$J$32)^(1/4)-1,(1+Inputs!$J$34)^(1/4)-1)</f>
        <v>2.1778180864641117E-2</v>
      </c>
      <c r="BG343" s="294">
        <f>IF(Inputs!$J$33&gt;=BG$2,(1+Inputs!$J$32)^(1/4)-1,(1+Inputs!$J$34)^(1/4)-1)</f>
        <v>2.1778180864641117E-2</v>
      </c>
      <c r="BH343" s="294">
        <f>IF(Inputs!$J$33&gt;=BH$2,(1+Inputs!$J$32)^(1/4)-1,(1+Inputs!$J$34)^(1/4)-1)</f>
        <v>2.1778180864641117E-2</v>
      </c>
      <c r="BI343" s="294">
        <f>IF(Inputs!$J$33&gt;=BI$2,(1+Inputs!$J$32)^(1/4)-1,(1+Inputs!$J$34)^(1/4)-1)</f>
        <v>2.1778180864641117E-2</v>
      </c>
      <c r="BJ343" s="294">
        <f>IF(Inputs!$J$33&gt;=BJ$2,(1+Inputs!$J$32)^(1/4)-1,(1+Inputs!$J$34)^(1/4)-1)</f>
        <v>2.1778180864641117E-2</v>
      </c>
      <c r="BK343" s="294">
        <f>IF(Inputs!$J$33&gt;=BK$2,(1+Inputs!$J$32)^(1/4)-1,(1+Inputs!$J$34)^(1/4)-1)</f>
        <v>2.1778180864641117E-2</v>
      </c>
      <c r="BL343" s="294">
        <f>IF(Inputs!$J$33&gt;=BL$2,(1+Inputs!$J$32)^(1/4)-1,(1+Inputs!$J$34)^(1/4)-1)</f>
        <v>2.1778180864641117E-2</v>
      </c>
      <c r="BM343" s="294">
        <f>IF(Inputs!$J$33&gt;=BM$2,(1+Inputs!$J$32)^(1/4)-1,(1+Inputs!$J$34)^(1/4)-1)</f>
        <v>2.1778180864641117E-2</v>
      </c>
      <c r="BN343" s="294">
        <f>IF(Inputs!$J$33&gt;=BN$2,(1+Inputs!$J$32)^(1/4)-1,(1+Inputs!$J$34)^(1/4)-1)</f>
        <v>2.1778180864641117E-2</v>
      </c>
      <c r="BO343" s="294">
        <f>IF(Inputs!$J$33&gt;=BO$2,(1+Inputs!$J$32)^(1/4)-1,(1+Inputs!$J$34)^(1/4)-1)</f>
        <v>2.1778180864641117E-2</v>
      </c>
      <c r="BP343" s="294">
        <f>IF(Inputs!$J$33&gt;=BP$2,(1+Inputs!$J$32)^(1/4)-1,(1+Inputs!$J$34)^(1/4)-1)</f>
        <v>2.1778180864641117E-2</v>
      </c>
      <c r="BQ343" s="294">
        <f>IF(Inputs!$J$33&gt;=BQ$2,(1+Inputs!$J$32)^(1/4)-1,(1+Inputs!$J$34)^(1/4)-1)</f>
        <v>2.1778180864641117E-2</v>
      </c>
      <c r="BR343" s="294">
        <f>IF(Inputs!$J$33&gt;=BR$2,(1+Inputs!$J$32)^(1/4)-1,(1+Inputs!$J$34)^(1/4)-1)</f>
        <v>2.1778180864641117E-2</v>
      </c>
      <c r="BS343" s="294">
        <f>IF(Inputs!$J$33&gt;=BS$2,(1+Inputs!$J$32)^(1/4)-1,(1+Inputs!$J$34)^(1/4)-1)</f>
        <v>2.1778180864641117E-2</v>
      </c>
      <c r="BT343" s="294">
        <f>IF(Inputs!$J$33&gt;=BT$2,(1+Inputs!$J$32)^(1/4)-1,(1+Inputs!$J$34)^(1/4)-1)</f>
        <v>2.1778180864641117E-2</v>
      </c>
      <c r="BU343" s="294">
        <f>IF(Inputs!$J$33&gt;=BU$2,(1+Inputs!$J$32)^(1/4)-1,(1+Inputs!$J$34)^(1/4)-1)</f>
        <v>2.1778180864641117E-2</v>
      </c>
      <c r="BV343" s="294">
        <f>IF(Inputs!$J$33&gt;=BV$2,(1+Inputs!$J$32)^(1/4)-1,(1+Inputs!$J$34)^(1/4)-1)</f>
        <v>2.1778180864641117E-2</v>
      </c>
      <c r="BW343" s="294">
        <f>IF(Inputs!$J$33&gt;=BW$2,(1+Inputs!$J$32)^(1/4)-1,(1+Inputs!$J$34)^(1/4)-1)</f>
        <v>2.1778180864641117E-2</v>
      </c>
      <c r="BX343" s="294">
        <f>IF(Inputs!$J$33&gt;=BX$2,(1+Inputs!$J$32)^(1/4)-1,(1+Inputs!$J$34)^(1/4)-1)</f>
        <v>2.1778180864641117E-2</v>
      </c>
      <c r="BY343" s="294">
        <f>IF(Inputs!$J$33&gt;=BY$2,(1+Inputs!$J$32)^(1/4)-1,(1+Inputs!$J$34)^(1/4)-1)</f>
        <v>2.1778180864641117E-2</v>
      </c>
      <c r="BZ343" s="294">
        <f>IF(Inputs!$J$33&gt;=BZ$2,(1+Inputs!$J$32)^(1/4)-1,(1+Inputs!$J$34)^(1/4)-1)</f>
        <v>2.1778180864641117E-2</v>
      </c>
      <c r="CA343" s="294">
        <f>IF(Inputs!$J$33&gt;=CA$2,(1+Inputs!$J$32)^(1/4)-1,(1+Inputs!$J$34)^(1/4)-1)</f>
        <v>2.1778180864641117E-2</v>
      </c>
      <c r="CB343" s="294">
        <f>IF(Inputs!$J$33&gt;=CB$2,(1+Inputs!$J$32)^(1/4)-1,(1+Inputs!$J$34)^(1/4)-1)</f>
        <v>2.1778180864641117E-2</v>
      </c>
      <c r="CC343" s="294">
        <f>IF(Inputs!$J$33&gt;=CC$2,(1+Inputs!$J$32)^(1/4)-1,(1+Inputs!$J$34)^(1/4)-1)</f>
        <v>2.1778180864641117E-2</v>
      </c>
      <c r="CD343" s="294">
        <f>IF(Inputs!$J$33&gt;=CD$2,(1+Inputs!$J$32)^(1/4)-1,(1+Inputs!$J$34)^(1/4)-1)</f>
        <v>2.1778180864641117E-2</v>
      </c>
      <c r="CE343" s="294">
        <f>IF(Inputs!$J$33&gt;=CE$2,(1+Inputs!$J$32)^(1/4)-1,(1+Inputs!$J$34)^(1/4)-1)</f>
        <v>2.1778180864641117E-2</v>
      </c>
      <c r="CF343" s="294">
        <f>IF(Inputs!$J$33&gt;=CF$2,(1+Inputs!$J$32)^(1/4)-1,(1+Inputs!$J$34)^(1/4)-1)</f>
        <v>2.1778180864641117E-2</v>
      </c>
      <c r="CG343" s="294">
        <f>IF(Inputs!$J$33&gt;=CG$2,(1+Inputs!$J$32)^(1/4)-1,(1+Inputs!$J$34)^(1/4)-1)</f>
        <v>2.1778180864641117E-2</v>
      </c>
      <c r="CH343" s="294">
        <f>IF(Inputs!$J$33&gt;=CH$2,(1+Inputs!$J$32)^(1/4)-1,(1+Inputs!$J$34)^(1/4)-1)</f>
        <v>2.1778180864641117E-2</v>
      </c>
      <c r="CI343" s="294">
        <f>IF(Inputs!$J$33&gt;=CI$2,(1+Inputs!$J$32)^(1/4)-1,(1+Inputs!$J$34)^(1/4)-1)</f>
        <v>2.1778180864641117E-2</v>
      </c>
      <c r="CJ343" s="294">
        <f>IF(Inputs!$J$33&gt;=CJ$2,(1+Inputs!$J$32)^(1/4)-1,(1+Inputs!$J$34)^(1/4)-1)</f>
        <v>2.1778180864641117E-2</v>
      </c>
      <c r="CK343" s="294">
        <f>IF(Inputs!$J$33&gt;=CK$2,(1+Inputs!$J$32)^(1/4)-1,(1+Inputs!$J$34)^(1/4)-1)</f>
        <v>2.1778180864641117E-2</v>
      </c>
      <c r="CL343" s="294">
        <f>IF(Inputs!$J$33&gt;=CL$2,(1+Inputs!$J$32)^(1/4)-1,(1+Inputs!$J$34)^(1/4)-1)</f>
        <v>2.1778180864641117E-2</v>
      </c>
      <c r="CM343" s="294">
        <f>IF(Inputs!$J$33&gt;=CM$2,(1+Inputs!$J$32)^(1/4)-1,(1+Inputs!$J$34)^(1/4)-1)</f>
        <v>2.1778180864641117E-2</v>
      </c>
      <c r="CN343" s="294">
        <f>IF(Inputs!$J$33&gt;=CN$2,(1+Inputs!$J$32)^(1/4)-1,(1+Inputs!$J$34)^(1/4)-1)</f>
        <v>2.1778180864641117E-2</v>
      </c>
      <c r="CO343" s="294">
        <f>IF(Inputs!$J$33&gt;=CO$2,(1+Inputs!$J$32)^(1/4)-1,(1+Inputs!$J$34)^(1/4)-1)</f>
        <v>2.1778180864641117E-2</v>
      </c>
      <c r="CP343" s="294">
        <f>IF(Inputs!$J$33&gt;=CP$2,(1+Inputs!$J$32)^(1/4)-1,(1+Inputs!$J$34)^(1/4)-1)</f>
        <v>2.1778180864641117E-2</v>
      </c>
      <c r="CQ343" s="294">
        <f>IF(Inputs!$J$33&gt;=CQ$2,(1+Inputs!$J$32)^(1/4)-1,(1+Inputs!$J$34)^(1/4)-1)</f>
        <v>2.1778180864641117E-2</v>
      </c>
      <c r="CR343" s="294">
        <f>IF(Inputs!$J$33&gt;=CR$2,(1+Inputs!$J$32)^(1/4)-1,(1+Inputs!$J$34)^(1/4)-1)</f>
        <v>2.1778180864641117E-2</v>
      </c>
      <c r="CS343" s="294">
        <f>IF(Inputs!$J$33&gt;=CS$2,(1+Inputs!$J$32)^(1/4)-1,(1+Inputs!$J$34)^(1/4)-1)</f>
        <v>2.1778180864641117E-2</v>
      </c>
      <c r="CT343" s="294">
        <f>IF(Inputs!$J$33&gt;=CT$2,(1+Inputs!$J$32)^(1/4)-1,(1+Inputs!$J$34)^(1/4)-1)</f>
        <v>2.1778180864641117E-2</v>
      </c>
      <c r="CU343" s="294">
        <f>IF(Inputs!$J$33&gt;=CU$2,(1+Inputs!$J$32)^(1/4)-1,(1+Inputs!$J$34)^(1/4)-1)</f>
        <v>2.1778180864641117E-2</v>
      </c>
      <c r="CV343" s="294">
        <f>IF(Inputs!$J$33&gt;=CV$2,(1+Inputs!$J$32)^(1/4)-1,(1+Inputs!$J$34)^(1/4)-1)</f>
        <v>2.1778180864641117E-2</v>
      </c>
      <c r="CW343" s="294">
        <f>IF(Inputs!$J$33&gt;=CW$2,(1+Inputs!$J$32)^(1/4)-1,(1+Inputs!$J$34)^(1/4)-1)</f>
        <v>2.1778180864641117E-2</v>
      </c>
      <c r="CX343" s="294">
        <f>IF(Inputs!$J$33&gt;=CX$2,(1+Inputs!$J$32)^(1/4)-1,(1+Inputs!$J$34)^(1/4)-1)</f>
        <v>2.1778180864641117E-2</v>
      </c>
      <c r="CY343" s="294">
        <f>IF(Inputs!$J$33&gt;=CY$2,(1+Inputs!$J$32)^(1/4)-1,(1+Inputs!$J$34)^(1/4)-1)</f>
        <v>2.1778180864641117E-2</v>
      </c>
      <c r="CZ343" s="294">
        <f>IF(Inputs!$J$33&gt;=CZ$2,(1+Inputs!$J$32)^(1/4)-1,(1+Inputs!$J$34)^(1/4)-1)</f>
        <v>2.1778180864641117E-2</v>
      </c>
      <c r="DA343" s="294">
        <f>IF(Inputs!$J$33&gt;=DA$2,(1+Inputs!$J$32)^(1/4)-1,(1+Inputs!$J$34)^(1/4)-1)</f>
        <v>2.1778180864641117E-2</v>
      </c>
      <c r="DB343" s="294">
        <f>IF(Inputs!$J$33&gt;=DB$2,(1+Inputs!$J$32)^(1/4)-1,(1+Inputs!$J$34)^(1/4)-1)</f>
        <v>2.1778180864641117E-2</v>
      </c>
      <c r="DC343" s="294">
        <f>IF(Inputs!$J$33&gt;=DC$2,(1+Inputs!$J$32)^(1/4)-1,(1+Inputs!$J$34)^(1/4)-1)</f>
        <v>2.1778180864641117E-2</v>
      </c>
      <c r="DD343" s="294">
        <f>IF(Inputs!$J$33&gt;=DD$2,(1+Inputs!$J$32)^(1/4)-1,(1+Inputs!$J$34)^(1/4)-1)</f>
        <v>2.1778180864641117E-2</v>
      </c>
      <c r="DE343" s="294">
        <f>IF(Inputs!$J$33&gt;=DE$2,(1+Inputs!$J$32)^(1/4)-1,(1+Inputs!$J$34)^(1/4)-1)</f>
        <v>2.1778180864641117E-2</v>
      </c>
      <c r="DF343" s="294">
        <f>IF(Inputs!$J$33&gt;=DF$2,(1+Inputs!$J$32)^(1/4)-1,(1+Inputs!$J$34)^(1/4)-1)</f>
        <v>2.1778180864641117E-2</v>
      </c>
      <c r="DG343" s="294">
        <f>IF(Inputs!$J$33&gt;=DG$2,(1+Inputs!$J$32)^(1/4)-1,(1+Inputs!$J$34)^(1/4)-1)</f>
        <v>2.1778180864641117E-2</v>
      </c>
      <c r="DH343" s="294">
        <f>IF(Inputs!$J$33&gt;=DH$2,(1+Inputs!$J$32)^(1/4)-1,(1+Inputs!$J$34)^(1/4)-1)</f>
        <v>2.1778180864641117E-2</v>
      </c>
      <c r="DI343" s="294">
        <f>IF(Inputs!$J$33&gt;=DI$2,(1+Inputs!$J$32)^(1/4)-1,(1+Inputs!$J$34)^(1/4)-1)</f>
        <v>2.1778180864641117E-2</v>
      </c>
      <c r="DJ343" s="294">
        <f>IF(Inputs!$J$33&gt;=DJ$2,(1+Inputs!$J$32)^(1/4)-1,(1+Inputs!$J$34)^(1/4)-1)</f>
        <v>2.1778180864641117E-2</v>
      </c>
      <c r="DK343" s="294">
        <f>IF(Inputs!$J$33&gt;=DK$2,(1+Inputs!$J$32)^(1/4)-1,(1+Inputs!$J$34)^(1/4)-1)</f>
        <v>2.1778180864641117E-2</v>
      </c>
      <c r="DL343" s="294">
        <f>IF(Inputs!$J$33&gt;=DL$2,(1+Inputs!$J$32)^(1/4)-1,(1+Inputs!$J$34)^(1/4)-1)</f>
        <v>2.1778180864641117E-2</v>
      </c>
      <c r="DM343" s="294">
        <f>IF(Inputs!$J$33&gt;=DM$2,(1+Inputs!$J$32)^(1/4)-1,(1+Inputs!$J$34)^(1/4)-1)</f>
        <v>2.1778180864641117E-2</v>
      </c>
      <c r="DN343" s="294">
        <f>IF(Inputs!$J$33&gt;=DN$2,(1+Inputs!$J$32)^(1/4)-1,(1+Inputs!$J$34)^(1/4)-1)</f>
        <v>2.1778180864641117E-2</v>
      </c>
      <c r="DO343" s="294">
        <f>IF(Inputs!$J$33&gt;=DO$2,(1+Inputs!$J$32)^(1/4)-1,(1+Inputs!$J$34)^(1/4)-1)</f>
        <v>2.1778180864641117E-2</v>
      </c>
      <c r="DP343" s="294">
        <f>IF(Inputs!$J$33&gt;=DP$2,(1+Inputs!$J$32)^(1/4)-1,(1+Inputs!$J$34)^(1/4)-1)</f>
        <v>2.1778180864641117E-2</v>
      </c>
      <c r="DQ343" s="294">
        <f>IF(Inputs!$J$33&gt;=DQ$2,(1+Inputs!$J$32)^(1/4)-1,(1+Inputs!$J$34)^(1/4)-1)</f>
        <v>2.1778180864641117E-2</v>
      </c>
      <c r="DR343" s="294">
        <f>IF(Inputs!$J$33&gt;=DR$2,(1+Inputs!$J$32)^(1/4)-1,(1+Inputs!$J$34)^(1/4)-1)</f>
        <v>2.1778180864641117E-2</v>
      </c>
      <c r="DS343" s="294">
        <f>IF(Inputs!$J$33&gt;=DS$2,(1+Inputs!$J$32)^(1/4)-1,(1+Inputs!$J$34)^(1/4)-1)</f>
        <v>2.1778180864641117E-2</v>
      </c>
      <c r="DT343" s="279"/>
    </row>
    <row r="344" spans="3:124" x14ac:dyDescent="0.3">
      <c r="C344" s="279"/>
      <c r="D344" s="280" t="s">
        <v>408</v>
      </c>
      <c r="E344" s="293"/>
      <c r="F344" s="281" t="s">
        <v>32</v>
      </c>
      <c r="G344" s="281"/>
      <c r="H344" s="294">
        <f>IF(SUM($G40:G40)&gt;=Inputs!$H$160, Capex!H343-(Inputs!$H$159/4), Capex!H343)</f>
        <v>2.294793456109856E-2</v>
      </c>
      <c r="I344" s="294">
        <f>IF(SUM($G40:H40)&gt;=Inputs!$H$160, Capex!I343-(Inputs!$H$159/4), Capex!I343)</f>
        <v>2.294793456109856E-2</v>
      </c>
      <c r="J344" s="294">
        <f>IF(SUM($G40:I40)&gt;=Inputs!$H$160, Capex!J343-(Inputs!$H$159/4), Capex!J343)</f>
        <v>2.294793456109856E-2</v>
      </c>
      <c r="K344" s="294">
        <f>IF(SUM($G40:J40)&gt;=Inputs!$H$160, Capex!K343-(Inputs!$H$159/4), Capex!K343)</f>
        <v>2.294793456109856E-2</v>
      </c>
      <c r="L344" s="294">
        <f>IF(SUM($G40:K40)&gt;=Inputs!$H$160, Capex!L343-(Inputs!$H$159/4), Capex!L343)</f>
        <v>2.294793456109856E-2</v>
      </c>
      <c r="M344" s="294">
        <f>IF(SUM($G40:L40)&gt;=Inputs!$H$160, Capex!M343-(Inputs!$H$159/4), Capex!M343)</f>
        <v>2.294793456109856E-2</v>
      </c>
      <c r="N344" s="294">
        <f>IF(SUM($G40:M40)&gt;=Inputs!$H$160, Capex!N343-(Inputs!$H$159/4), Capex!N343)</f>
        <v>2.294793456109856E-2</v>
      </c>
      <c r="O344" s="294">
        <f>IF(SUM($G40:N40)&gt;=Inputs!$H$160, Capex!O343-(Inputs!$H$159/4), Capex!O343)</f>
        <v>2.294793456109856E-2</v>
      </c>
      <c r="P344" s="294">
        <f>IF(SUM($G40:O40)&gt;=Inputs!$H$160, Capex!P343-(Inputs!$H$159/4), Capex!P343)</f>
        <v>2.294793456109856E-2</v>
      </c>
      <c r="Q344" s="294">
        <f>IF(SUM($G40:P40)&gt;=Inputs!$H$160, Capex!Q343-(Inputs!$H$159/4), Capex!Q343)</f>
        <v>2.294793456109856E-2</v>
      </c>
      <c r="R344" s="294">
        <f>IF(SUM($G40:Q40)&gt;=Inputs!$H$160, Capex!R343-(Inputs!$H$159/4), Capex!R343)</f>
        <v>2.294793456109856E-2</v>
      </c>
      <c r="S344" s="294">
        <f>IF(SUM($G40:R40)&gt;=Inputs!$H$160, Capex!S343-(Inputs!$H$159/4), Capex!S343)</f>
        <v>2.294793456109856E-2</v>
      </c>
      <c r="T344" s="294">
        <f>IF(SUM($G40:S40)&gt;=Inputs!$H$160, Capex!T343-(Inputs!$H$159/4), Capex!T343)</f>
        <v>2.294793456109856E-2</v>
      </c>
      <c r="U344" s="294">
        <f>IF(SUM($G40:T40)&gt;=Inputs!$H$160, Capex!U343-(Inputs!$H$159/4), Capex!U343)</f>
        <v>2.294793456109856E-2</v>
      </c>
      <c r="V344" s="294">
        <f>IF(SUM($G40:U40)&gt;=Inputs!$H$160, Capex!V343-(Inputs!$H$159/4), Capex!V343)</f>
        <v>2.294793456109856E-2</v>
      </c>
      <c r="W344" s="294">
        <f>IF(SUM($G40:V40)&gt;=Inputs!$H$160, Capex!W343-(Inputs!$H$159/4), Capex!W343)</f>
        <v>9.8229345610985602E-3</v>
      </c>
      <c r="X344" s="294">
        <f>IF(SUM($G40:W40)&gt;=Inputs!$H$160, Capex!X343-(Inputs!$H$159/4), Capex!X343)</f>
        <v>9.8229345610985602E-3</v>
      </c>
      <c r="Y344" s="294">
        <f>IF(SUM($G40:X40)&gt;=Inputs!$H$160, Capex!Y343-(Inputs!$H$159/4), Capex!Y343)</f>
        <v>9.8229345610985602E-3</v>
      </c>
      <c r="Z344" s="294">
        <f>IF(SUM($G40:Y40)&gt;=Inputs!$H$160, Capex!Z343-(Inputs!$H$159/4), Capex!Z343)</f>
        <v>9.8229345610985602E-3</v>
      </c>
      <c r="AA344" s="294">
        <f>IF(SUM($G40:Z40)&gt;=Inputs!$H$160, Capex!AA343-(Inputs!$H$159/4), Capex!AA343)</f>
        <v>9.8229345610985602E-3</v>
      </c>
      <c r="AB344" s="294">
        <f>IF(SUM($G40:AA40)&gt;=Inputs!$H$160, Capex!AB343-(Inputs!$H$159/4), Capex!AB343)</f>
        <v>9.8229345610985602E-3</v>
      </c>
      <c r="AC344" s="294">
        <f>IF(SUM($G40:AB40)&gt;=Inputs!$H$160, Capex!AC343-(Inputs!$H$159/4), Capex!AC343)</f>
        <v>9.8229345610985602E-3</v>
      </c>
      <c r="AD344" s="294">
        <f>IF(SUM($G40:AC40)&gt;=Inputs!$H$160, Capex!AD343-(Inputs!$H$159/4), Capex!AD343)</f>
        <v>9.8229345610985602E-3</v>
      </c>
      <c r="AE344" s="294">
        <f>IF(SUM($G40:AD40)&gt;=Inputs!$H$160, Capex!AE343-(Inputs!$H$159/4), Capex!AE343)</f>
        <v>9.8229345610985602E-3</v>
      </c>
      <c r="AF344" s="294">
        <f>IF(SUM($G40:AE40)&gt;=Inputs!$H$160, Capex!AF343-(Inputs!$H$159/4), Capex!AF343)</f>
        <v>8.6531808646411173E-3</v>
      </c>
      <c r="AG344" s="294">
        <f>IF(SUM($G40:AF40)&gt;=Inputs!$H$160, Capex!AG343-(Inputs!$H$159/4), Capex!AG343)</f>
        <v>8.6531808646411173E-3</v>
      </c>
      <c r="AH344" s="294">
        <f>IF(SUM($G40:AG40)&gt;=Inputs!$H$160, Capex!AH343-(Inputs!$H$159/4), Capex!AH343)</f>
        <v>8.6531808646411173E-3</v>
      </c>
      <c r="AI344" s="294">
        <f>IF(SUM($G40:AH40)&gt;=Inputs!$H$160, Capex!AI343-(Inputs!$H$159/4), Capex!AI343)</f>
        <v>8.6531808646411173E-3</v>
      </c>
      <c r="AJ344" s="294">
        <f>IF(SUM($G40:AI40)&gt;=Inputs!$H$160, Capex!AJ343-(Inputs!$H$159/4), Capex!AJ343)</f>
        <v>8.6531808646411173E-3</v>
      </c>
      <c r="AK344" s="294">
        <f>IF(SUM($G40:AJ40)&gt;=Inputs!$H$160, Capex!AK343-(Inputs!$H$159/4), Capex!AK343)</f>
        <v>8.6531808646411173E-3</v>
      </c>
      <c r="AL344" s="294">
        <f>IF(SUM($G40:AK40)&gt;=Inputs!$H$160, Capex!AL343-(Inputs!$H$159/4), Capex!AL343)</f>
        <v>8.6531808646411173E-3</v>
      </c>
      <c r="AM344" s="294">
        <f>IF(SUM($G40:AL40)&gt;=Inputs!$H$160, Capex!AM343-(Inputs!$H$159/4), Capex!AM343)</f>
        <v>8.6531808646411173E-3</v>
      </c>
      <c r="AN344" s="294">
        <f>IF(SUM($G40:AM40)&gt;=Inputs!$H$160, Capex!AN343-(Inputs!$H$159/4), Capex!AN343)</f>
        <v>8.6531808646411173E-3</v>
      </c>
      <c r="AO344" s="294">
        <f>IF(SUM($G40:AN40)&gt;=Inputs!$H$160, Capex!AO343-(Inputs!$H$159/4), Capex!AO343)</f>
        <v>8.6531808646411173E-3</v>
      </c>
      <c r="AP344" s="294">
        <f>IF(SUM($G40:AO40)&gt;=Inputs!$H$160, Capex!AP343-(Inputs!$H$159/4), Capex!AP343)</f>
        <v>8.6531808646411173E-3</v>
      </c>
      <c r="AQ344" s="294">
        <f>IF(SUM($G40:AP40)&gt;=Inputs!$H$160, Capex!AQ343-(Inputs!$H$159/4), Capex!AQ343)</f>
        <v>8.6531808646411173E-3</v>
      </c>
      <c r="AR344" s="294">
        <f>IF(SUM($G40:AQ40)&gt;=Inputs!$H$160, Capex!AR343-(Inputs!$H$159/4), Capex!AR343)</f>
        <v>8.6531808646411173E-3</v>
      </c>
      <c r="AS344" s="294">
        <f>IF(SUM($G40:AR40)&gt;=Inputs!$H$160, Capex!AS343-(Inputs!$H$159/4), Capex!AS343)</f>
        <v>8.6531808646411173E-3</v>
      </c>
      <c r="AT344" s="294">
        <f>IF(SUM($G40:AS40)&gt;=Inputs!$H$160, Capex!AT343-(Inputs!$H$159/4), Capex!AT343)</f>
        <v>8.6531808646411173E-3</v>
      </c>
      <c r="AU344" s="294">
        <f>IF(SUM($G40:AT40)&gt;=Inputs!$H$160, Capex!AU343-(Inputs!$H$159/4), Capex!AU343)</f>
        <v>8.6531808646411173E-3</v>
      </c>
      <c r="AV344" s="294">
        <f>IF(SUM($G40:AU40)&gt;=Inputs!$H$160, Capex!AV343-(Inputs!$H$159/4), Capex!AV343)</f>
        <v>8.6531808646411173E-3</v>
      </c>
      <c r="AW344" s="294">
        <f>IF(SUM($G40:AV40)&gt;=Inputs!$H$160, Capex!AW343-(Inputs!$H$159/4), Capex!AW343)</f>
        <v>8.6531808646411173E-3</v>
      </c>
      <c r="AX344" s="294">
        <f>IF(SUM($G40:AW40)&gt;=Inputs!$H$160, Capex!AX343-(Inputs!$H$159/4), Capex!AX343)</f>
        <v>8.6531808646411173E-3</v>
      </c>
      <c r="AY344" s="294">
        <f>IF(SUM($G40:AX40)&gt;=Inputs!$H$160, Capex!AY343-(Inputs!$H$159/4), Capex!AY343)</f>
        <v>8.6531808646411173E-3</v>
      </c>
      <c r="AZ344" s="294">
        <f>IF(SUM($G40:AY40)&gt;=Inputs!$H$160, Capex!AZ343-(Inputs!$H$159/4), Capex!AZ343)</f>
        <v>8.6531808646411173E-3</v>
      </c>
      <c r="BA344" s="294">
        <f>IF(SUM($G40:AZ40)&gt;=Inputs!$H$160, Capex!BA343-(Inputs!$H$159/4), Capex!BA343)</f>
        <v>8.6531808646411173E-3</v>
      </c>
      <c r="BB344" s="294">
        <f>IF(SUM($G40:BA40)&gt;=Inputs!$H$160, Capex!BB343-(Inputs!$H$159/4), Capex!BB343)</f>
        <v>8.6531808646411173E-3</v>
      </c>
      <c r="BC344" s="294">
        <f>IF(SUM($G40:BB40)&gt;=Inputs!$H$160, Capex!BC343-(Inputs!$H$159/4), Capex!BC343)</f>
        <v>8.6531808646411173E-3</v>
      </c>
      <c r="BD344" s="294">
        <f>IF(SUM($G40:BC40)&gt;=Inputs!$H$160, Capex!BD343-(Inputs!$H$159/4), Capex!BD343)</f>
        <v>8.6531808646411173E-3</v>
      </c>
      <c r="BE344" s="294">
        <f>IF(SUM($G40:BD40)&gt;=Inputs!$H$160, Capex!BE343-(Inputs!$H$159/4), Capex!BE343)</f>
        <v>8.6531808646411173E-3</v>
      </c>
      <c r="BF344" s="294">
        <f>IF(SUM($G40:BE40)&gt;=Inputs!$H$160, Capex!BF343-(Inputs!$H$159/4), Capex!BF343)</f>
        <v>8.6531808646411173E-3</v>
      </c>
      <c r="BG344" s="294">
        <f>IF(SUM($G40:BF40)&gt;=Inputs!$H$160, Capex!BG343-(Inputs!$H$159/4), Capex!BG343)</f>
        <v>8.6531808646411173E-3</v>
      </c>
      <c r="BH344" s="294">
        <f>IF(SUM($G40:BG40)&gt;=Inputs!$H$160, Capex!BH343-(Inputs!$H$159/4), Capex!BH343)</f>
        <v>8.6531808646411173E-3</v>
      </c>
      <c r="BI344" s="294">
        <f>IF(SUM($G40:BH40)&gt;=Inputs!$H$160, Capex!BI343-(Inputs!$H$159/4), Capex!BI343)</f>
        <v>8.6531808646411173E-3</v>
      </c>
      <c r="BJ344" s="294">
        <f>IF(SUM($G40:BI40)&gt;=Inputs!$H$160, Capex!BJ343-(Inputs!$H$159/4), Capex!BJ343)</f>
        <v>8.6531808646411173E-3</v>
      </c>
      <c r="BK344" s="294">
        <f>IF(SUM($G40:BJ40)&gt;=Inputs!$H$160, Capex!BK343-(Inputs!$H$159/4), Capex!BK343)</f>
        <v>8.6531808646411173E-3</v>
      </c>
      <c r="BL344" s="294">
        <f>IF(SUM($G40:BK40)&gt;=Inputs!$H$160, Capex!BL343-(Inputs!$H$159/4), Capex!BL343)</f>
        <v>8.6531808646411173E-3</v>
      </c>
      <c r="BM344" s="294">
        <f>IF(SUM($G40:BL40)&gt;=Inputs!$H$160, Capex!BM343-(Inputs!$H$159/4), Capex!BM343)</f>
        <v>8.6531808646411173E-3</v>
      </c>
      <c r="BN344" s="294">
        <f>IF(SUM($G40:BM40)&gt;=Inputs!$H$160, Capex!BN343-(Inputs!$H$159/4), Capex!BN343)</f>
        <v>8.6531808646411173E-3</v>
      </c>
      <c r="BO344" s="294">
        <f>IF(SUM($G40:BN40)&gt;=Inputs!$H$160, Capex!BO343-(Inputs!$H$159/4), Capex!BO343)</f>
        <v>8.6531808646411173E-3</v>
      </c>
      <c r="BP344" s="294">
        <f>IF(SUM($G40:BO40)&gt;=Inputs!$H$160, Capex!BP343-(Inputs!$H$159/4), Capex!BP343)</f>
        <v>8.6531808646411173E-3</v>
      </c>
      <c r="BQ344" s="294">
        <f>IF(SUM($G40:BP40)&gt;=Inputs!$H$160, Capex!BQ343-(Inputs!$H$159/4), Capex!BQ343)</f>
        <v>8.6531808646411173E-3</v>
      </c>
      <c r="BR344" s="294">
        <f>IF(SUM($G40:BQ40)&gt;=Inputs!$H$160, Capex!BR343-(Inputs!$H$159/4), Capex!BR343)</f>
        <v>8.6531808646411173E-3</v>
      </c>
      <c r="BS344" s="294">
        <f>IF(SUM($G40:BR40)&gt;=Inputs!$H$160, Capex!BS343-(Inputs!$H$159/4), Capex!BS343)</f>
        <v>8.6531808646411173E-3</v>
      </c>
      <c r="BT344" s="294">
        <f>IF(SUM($G40:BS40)&gt;=Inputs!$H$160, Capex!BT343-(Inputs!$H$159/4), Capex!BT343)</f>
        <v>8.6531808646411173E-3</v>
      </c>
      <c r="BU344" s="294">
        <f>IF(SUM($G40:BT40)&gt;=Inputs!$H$160, Capex!BU343-(Inputs!$H$159/4), Capex!BU343)</f>
        <v>8.6531808646411173E-3</v>
      </c>
      <c r="BV344" s="294">
        <f>IF(SUM($G40:BU40)&gt;=Inputs!$H$160, Capex!BV343-(Inputs!$H$159/4), Capex!BV343)</f>
        <v>8.6531808646411173E-3</v>
      </c>
      <c r="BW344" s="294">
        <f>IF(SUM($G40:BV40)&gt;=Inputs!$H$160, Capex!BW343-(Inputs!$H$159/4), Capex!BW343)</f>
        <v>8.6531808646411173E-3</v>
      </c>
      <c r="BX344" s="294">
        <f>IF(SUM($G40:BW40)&gt;=Inputs!$H$160, Capex!BX343-(Inputs!$H$159/4), Capex!BX343)</f>
        <v>8.6531808646411173E-3</v>
      </c>
      <c r="BY344" s="294">
        <f>IF(SUM($G40:BX40)&gt;=Inputs!$H$160, Capex!BY343-(Inputs!$H$159/4), Capex!BY343)</f>
        <v>8.6531808646411173E-3</v>
      </c>
      <c r="BZ344" s="294">
        <f>IF(SUM($G40:BY40)&gt;=Inputs!$H$160, Capex!BZ343-(Inputs!$H$159/4), Capex!BZ343)</f>
        <v>8.6531808646411173E-3</v>
      </c>
      <c r="CA344" s="294">
        <f>IF(SUM($G40:BZ40)&gt;=Inputs!$H$160, Capex!CA343-(Inputs!$H$159/4), Capex!CA343)</f>
        <v>8.6531808646411173E-3</v>
      </c>
      <c r="CB344" s="294">
        <f>IF(SUM($G40:CA40)&gt;=Inputs!$H$160, Capex!CB343-(Inputs!$H$159/4), Capex!CB343)</f>
        <v>8.6531808646411173E-3</v>
      </c>
      <c r="CC344" s="294">
        <f>IF(SUM($G40:CB40)&gt;=Inputs!$H$160, Capex!CC343-(Inputs!$H$159/4), Capex!CC343)</f>
        <v>8.6531808646411173E-3</v>
      </c>
      <c r="CD344" s="294">
        <f>IF(SUM($G40:CC40)&gt;=Inputs!$H$160, Capex!CD343-(Inputs!$H$159/4), Capex!CD343)</f>
        <v>8.6531808646411173E-3</v>
      </c>
      <c r="CE344" s="294">
        <f>IF(SUM($G40:CD40)&gt;=Inputs!$H$160, Capex!CE343-(Inputs!$H$159/4), Capex!CE343)</f>
        <v>8.6531808646411173E-3</v>
      </c>
      <c r="CF344" s="294">
        <f>IF(SUM($G40:CE40)&gt;=Inputs!$H$160, Capex!CF343-(Inputs!$H$159/4), Capex!CF343)</f>
        <v>8.6531808646411173E-3</v>
      </c>
      <c r="CG344" s="294">
        <f>IF(SUM($G40:CF40)&gt;=Inputs!$H$160, Capex!CG343-(Inputs!$H$159/4), Capex!CG343)</f>
        <v>8.6531808646411173E-3</v>
      </c>
      <c r="CH344" s="294">
        <f>IF(SUM($G40:CG40)&gt;=Inputs!$H$160, Capex!CH343-(Inputs!$H$159/4), Capex!CH343)</f>
        <v>8.6531808646411173E-3</v>
      </c>
      <c r="CI344" s="294">
        <f>IF(SUM($G40:CH40)&gt;=Inputs!$H$160, Capex!CI343-(Inputs!$H$159/4), Capex!CI343)</f>
        <v>8.6531808646411173E-3</v>
      </c>
      <c r="CJ344" s="294">
        <f>IF(SUM($G40:CI40)&gt;=Inputs!$H$160, Capex!CJ343-(Inputs!$H$159/4), Capex!CJ343)</f>
        <v>8.6531808646411173E-3</v>
      </c>
      <c r="CK344" s="294">
        <f>IF(SUM($G40:CJ40)&gt;=Inputs!$H$160, Capex!CK343-(Inputs!$H$159/4), Capex!CK343)</f>
        <v>8.6531808646411173E-3</v>
      </c>
      <c r="CL344" s="294">
        <f>IF(SUM($G40:CK40)&gt;=Inputs!$H$160, Capex!CL343-(Inputs!$H$159/4), Capex!CL343)</f>
        <v>8.6531808646411173E-3</v>
      </c>
      <c r="CM344" s="294">
        <f>IF(SUM($G40:CL40)&gt;=Inputs!$H$160, Capex!CM343-(Inputs!$H$159/4), Capex!CM343)</f>
        <v>8.6531808646411173E-3</v>
      </c>
      <c r="CN344" s="294">
        <f>IF(SUM($G40:CM40)&gt;=Inputs!$H$160, Capex!CN343-(Inputs!$H$159/4), Capex!CN343)</f>
        <v>8.6531808646411173E-3</v>
      </c>
      <c r="CO344" s="294">
        <f>IF(SUM($G40:CN40)&gt;=Inputs!$H$160, Capex!CO343-(Inputs!$H$159/4), Capex!CO343)</f>
        <v>8.6531808646411173E-3</v>
      </c>
      <c r="CP344" s="294">
        <f>IF(SUM($G40:CO40)&gt;=Inputs!$H$160, Capex!CP343-(Inputs!$H$159/4), Capex!CP343)</f>
        <v>8.6531808646411173E-3</v>
      </c>
      <c r="CQ344" s="294">
        <f>IF(SUM($G40:CP40)&gt;=Inputs!$H$160, Capex!CQ343-(Inputs!$H$159/4), Capex!CQ343)</f>
        <v>8.6531808646411173E-3</v>
      </c>
      <c r="CR344" s="294">
        <f>IF(SUM($G40:CQ40)&gt;=Inputs!$H$160, Capex!CR343-(Inputs!$H$159/4), Capex!CR343)</f>
        <v>8.6531808646411173E-3</v>
      </c>
      <c r="CS344" s="294">
        <f>IF(SUM($G40:CR40)&gt;=Inputs!$H$160, Capex!CS343-(Inputs!$H$159/4), Capex!CS343)</f>
        <v>8.6531808646411173E-3</v>
      </c>
      <c r="CT344" s="294">
        <f>IF(SUM($G40:CS40)&gt;=Inputs!$H$160, Capex!CT343-(Inputs!$H$159/4), Capex!CT343)</f>
        <v>8.6531808646411173E-3</v>
      </c>
      <c r="CU344" s="294">
        <f>IF(SUM($G40:CT40)&gt;=Inputs!$H$160, Capex!CU343-(Inputs!$H$159/4), Capex!CU343)</f>
        <v>8.6531808646411173E-3</v>
      </c>
      <c r="CV344" s="294">
        <f>IF(SUM($G40:CU40)&gt;=Inputs!$H$160, Capex!CV343-(Inputs!$H$159/4), Capex!CV343)</f>
        <v>8.6531808646411173E-3</v>
      </c>
      <c r="CW344" s="294">
        <f>IF(SUM($G40:CV40)&gt;=Inputs!$H$160, Capex!CW343-(Inputs!$H$159/4), Capex!CW343)</f>
        <v>8.6531808646411173E-3</v>
      </c>
      <c r="CX344" s="294">
        <f>IF(SUM($G40:CW40)&gt;=Inputs!$H$160, Capex!CX343-(Inputs!$H$159/4), Capex!CX343)</f>
        <v>8.6531808646411173E-3</v>
      </c>
      <c r="CY344" s="294">
        <f>IF(SUM($G40:CX40)&gt;=Inputs!$H$160, Capex!CY343-(Inputs!$H$159/4), Capex!CY343)</f>
        <v>8.6531808646411173E-3</v>
      </c>
      <c r="CZ344" s="294">
        <f>IF(SUM($G40:CY40)&gt;=Inputs!$H$160, Capex!CZ343-(Inputs!$H$159/4), Capex!CZ343)</f>
        <v>8.6531808646411173E-3</v>
      </c>
      <c r="DA344" s="294">
        <f>IF(SUM($G40:CZ40)&gt;=Inputs!$H$160, Capex!DA343-(Inputs!$H$159/4), Capex!DA343)</f>
        <v>8.6531808646411173E-3</v>
      </c>
      <c r="DB344" s="294">
        <f>IF(SUM($G40:DA40)&gt;=Inputs!$H$160, Capex!DB343-(Inputs!$H$159/4), Capex!DB343)</f>
        <v>8.6531808646411173E-3</v>
      </c>
      <c r="DC344" s="294">
        <f>IF(SUM($G40:DB40)&gt;=Inputs!$H$160, Capex!DC343-(Inputs!$H$159/4), Capex!DC343)</f>
        <v>8.6531808646411173E-3</v>
      </c>
      <c r="DD344" s="294">
        <f>IF(SUM($G40:DC40)&gt;=Inputs!$H$160, Capex!DD343-(Inputs!$H$159/4), Capex!DD343)</f>
        <v>8.6531808646411173E-3</v>
      </c>
      <c r="DE344" s="294">
        <f>IF(SUM($G40:DD40)&gt;=Inputs!$H$160, Capex!DE343-(Inputs!$H$159/4), Capex!DE343)</f>
        <v>8.6531808646411173E-3</v>
      </c>
      <c r="DF344" s="294">
        <f>IF(SUM($G40:DE40)&gt;=Inputs!$H$160, Capex!DF343-(Inputs!$H$159/4), Capex!DF343)</f>
        <v>8.6531808646411173E-3</v>
      </c>
      <c r="DG344" s="294">
        <f>IF(SUM($G40:DF40)&gt;=Inputs!$H$160, Capex!DG343-(Inputs!$H$159/4), Capex!DG343)</f>
        <v>8.6531808646411173E-3</v>
      </c>
      <c r="DH344" s="294">
        <f>IF(SUM($G40:DG40)&gt;=Inputs!$H$160, Capex!DH343-(Inputs!$H$159/4), Capex!DH343)</f>
        <v>8.6531808646411173E-3</v>
      </c>
      <c r="DI344" s="294">
        <f>IF(SUM($G40:DH40)&gt;=Inputs!$H$160, Capex!DI343-(Inputs!$H$159/4), Capex!DI343)</f>
        <v>8.6531808646411173E-3</v>
      </c>
      <c r="DJ344" s="294">
        <f>IF(SUM($G40:DI40)&gt;=Inputs!$H$160, Capex!DJ343-(Inputs!$H$159/4), Capex!DJ343)</f>
        <v>8.6531808646411173E-3</v>
      </c>
      <c r="DK344" s="294">
        <f>IF(SUM($G40:DJ40)&gt;=Inputs!$H$160, Capex!DK343-(Inputs!$H$159/4), Capex!DK343)</f>
        <v>8.6531808646411173E-3</v>
      </c>
      <c r="DL344" s="294">
        <f>IF(SUM($G40:DK40)&gt;=Inputs!$H$160, Capex!DL343-(Inputs!$H$159/4), Capex!DL343)</f>
        <v>8.6531808646411173E-3</v>
      </c>
      <c r="DM344" s="294">
        <f>IF(SUM($G40:DL40)&gt;=Inputs!$H$160, Capex!DM343-(Inputs!$H$159/4), Capex!DM343)</f>
        <v>8.6531808646411173E-3</v>
      </c>
      <c r="DN344" s="294">
        <f>IF(SUM($G40:DM40)&gt;=Inputs!$H$160, Capex!DN343-(Inputs!$H$159/4), Capex!DN343)</f>
        <v>8.6531808646411173E-3</v>
      </c>
      <c r="DO344" s="294">
        <f>IF(SUM($G40:DN40)&gt;=Inputs!$H$160, Capex!DO343-(Inputs!$H$159/4), Capex!DO343)</f>
        <v>8.6531808646411173E-3</v>
      </c>
      <c r="DP344" s="294">
        <f>IF(SUM($G40:DO40)&gt;=Inputs!$H$160, Capex!DP343-(Inputs!$H$159/4), Capex!DP343)</f>
        <v>8.6531808646411173E-3</v>
      </c>
      <c r="DQ344" s="294">
        <f>IF(SUM($G40:DP40)&gt;=Inputs!$H$160, Capex!DQ343-(Inputs!$H$159/4), Capex!DQ343)</f>
        <v>8.6531808646411173E-3</v>
      </c>
      <c r="DR344" s="294">
        <f>IF(SUM($G40:DQ40)&gt;=Inputs!$H$160, Capex!DR343-(Inputs!$H$159/4), Capex!DR343)</f>
        <v>8.6531808646411173E-3</v>
      </c>
      <c r="DS344" s="294">
        <f>IF(SUM($G40:DR40)&gt;=Inputs!$H$160, Capex!DS343-(Inputs!$H$159/4), Capex!DS343)</f>
        <v>8.6531808646411173E-3</v>
      </c>
      <c r="DT344" s="279">
        <f>IF(SUM($G40:DS40)&gt;=Inputs!$H$160, Capex!DT343-(Inputs!$H$159/4), Capex!DT343)</f>
        <v>-1.3125E-2</v>
      </c>
    </row>
    <row r="345" spans="3:124" x14ac:dyDescent="0.3">
      <c r="C345" s="279"/>
      <c r="D345" s="280" t="s">
        <v>120</v>
      </c>
      <c r="E345" s="279"/>
      <c r="F345" s="281" t="str">
        <f>F342</f>
        <v>INR Mn</v>
      </c>
      <c r="G345" s="281"/>
      <c r="H345" s="288">
        <f t="shared" ref="H345" si="853">H344*H340*H40</f>
        <v>0</v>
      </c>
      <c r="I345" s="288">
        <f t="shared" ref="I345:BT345" si="854">I344*I340*I40</f>
        <v>0</v>
      </c>
      <c r="J345" s="288">
        <f t="shared" si="854"/>
        <v>0</v>
      </c>
      <c r="K345" s="288">
        <f t="shared" si="854"/>
        <v>0</v>
      </c>
      <c r="L345" s="288">
        <f t="shared" si="854"/>
        <v>0</v>
      </c>
      <c r="M345" s="288">
        <f t="shared" si="854"/>
        <v>0</v>
      </c>
      <c r="N345" s="288">
        <f t="shared" si="854"/>
        <v>0</v>
      </c>
      <c r="O345" s="288">
        <f t="shared" si="854"/>
        <v>0</v>
      </c>
      <c r="P345" s="288">
        <f t="shared" si="854"/>
        <v>0</v>
      </c>
      <c r="Q345" s="288">
        <f t="shared" si="854"/>
        <v>0</v>
      </c>
      <c r="R345" s="288">
        <f t="shared" si="854"/>
        <v>0</v>
      </c>
      <c r="S345" s="288">
        <f t="shared" si="854"/>
        <v>151.65878713560446</v>
      </c>
      <c r="T345" s="288">
        <f t="shared" si="854"/>
        <v>151.65878713560446</v>
      </c>
      <c r="U345" s="288">
        <f t="shared" si="854"/>
        <v>150.45924567787799</v>
      </c>
      <c r="V345" s="288">
        <f t="shared" si="854"/>
        <v>149.23217722127629</v>
      </c>
      <c r="W345" s="288">
        <f t="shared" si="854"/>
        <v>63.056781364989206</v>
      </c>
      <c r="X345" s="288">
        <f t="shared" si="854"/>
        <v>62.226186921645386</v>
      </c>
      <c r="Y345" s="288">
        <f t="shared" si="854"/>
        <v>61.387433603437778</v>
      </c>
      <c r="Z345" s="288">
        <f t="shared" si="854"/>
        <v>60.540441266272516</v>
      </c>
      <c r="AA345" s="288">
        <f t="shared" si="854"/>
        <v>59.68512897880553</v>
      </c>
      <c r="AB345" s="288">
        <f t="shared" si="854"/>
        <v>58.821415014709451</v>
      </c>
      <c r="AC345" s="288">
        <f t="shared" si="854"/>
        <v>57.949216844864551</v>
      </c>
      <c r="AD345" s="288">
        <f t="shared" si="854"/>
        <v>57.068451129472948</v>
      </c>
      <c r="AE345" s="288">
        <f t="shared" si="854"/>
        <v>56.179033710095396</v>
      </c>
      <c r="AF345" s="288">
        <f t="shared" si="854"/>
        <v>48.673767064475506</v>
      </c>
      <c r="AG345" s="288">
        <f t="shared" si="854"/>
        <v>47.851466319374246</v>
      </c>
      <c r="AH345" s="288">
        <f t="shared" si="854"/>
        <v>47.022050057200502</v>
      </c>
      <c r="AI345" s="288">
        <f t="shared" si="854"/>
        <v>46.185456706098087</v>
      </c>
      <c r="AJ345" s="288">
        <f t="shared" si="854"/>
        <v>45.34162416141843</v>
      </c>
      <c r="AK345" s="288">
        <f t="shared" si="854"/>
        <v>44.490489781110192</v>
      </c>
      <c r="AL345" s="288">
        <f t="shared" si="854"/>
        <v>43.631990381069031</v>
      </c>
      <c r="AM345" s="288">
        <f t="shared" si="854"/>
        <v>42.766062230447126</v>
      </c>
      <c r="AN345" s="288">
        <f t="shared" si="854"/>
        <v>41.892641046922101</v>
      </c>
      <c r="AO345" s="288">
        <f t="shared" si="854"/>
        <v>41.011661991925031</v>
      </c>
      <c r="AP345" s="288">
        <f t="shared" si="854"/>
        <v>40.123059665827107</v>
      </c>
      <c r="AQ345" s="288">
        <f t="shared" si="854"/>
        <v>39.226768103084723</v>
      </c>
      <c r="AR345" s="288">
        <f t="shared" si="854"/>
        <v>38.322720767342467</v>
      </c>
      <c r="AS345" s="288">
        <f t="shared" si="854"/>
        <v>37.410850546493847</v>
      </c>
      <c r="AT345" s="288">
        <f t="shared" si="854"/>
        <v>36.491089747699142</v>
      </c>
      <c r="AU345" s="288">
        <f t="shared" si="854"/>
        <v>35.563370092360259</v>
      </c>
      <c r="AV345" s="288">
        <f t="shared" si="854"/>
        <v>34.627622711052041</v>
      </c>
      <c r="AW345" s="288">
        <f t="shared" si="854"/>
        <v>33.68377813840975</v>
      </c>
      <c r="AX345" s="288">
        <f t="shared" si="854"/>
        <v>32.731766307972279</v>
      </c>
      <c r="AY345" s="288">
        <f t="shared" si="854"/>
        <v>31.771516546980749</v>
      </c>
      <c r="AZ345" s="288">
        <f t="shared" si="854"/>
        <v>30.802957571132136</v>
      </c>
      <c r="BA345" s="288">
        <f t="shared" si="854"/>
        <v>29.826017479287433</v>
      </c>
      <c r="BB345" s="288">
        <f t="shared" si="854"/>
        <v>28.840623748134075</v>
      </c>
      <c r="BC345" s="288">
        <f t="shared" si="854"/>
        <v>27.846703226802166</v>
      </c>
      <c r="BD345" s="288">
        <f t="shared" si="854"/>
        <v>26.844182131434096</v>
      </c>
      <c r="BE345" s="288">
        <f t="shared" si="854"/>
        <v>25.832986039707183</v>
      </c>
      <c r="BF345" s="288">
        <f t="shared" si="854"/>
        <v>24.813039885308942</v>
      </c>
      <c r="BG345" s="288">
        <f t="shared" si="854"/>
        <v>23.784267952364495</v>
      </c>
      <c r="BH345" s="288">
        <f t="shared" si="854"/>
        <v>22.746593869815815</v>
      </c>
      <c r="BI345" s="288">
        <f t="shared" si="854"/>
        <v>21.699940605752289</v>
      </c>
      <c r="BJ345" s="288">
        <f t="shared" si="854"/>
        <v>20.644230461692256</v>
      </c>
      <c r="BK345" s="288">
        <f t="shared" si="854"/>
        <v>19.579385066815036</v>
      </c>
      <c r="BL345" s="288">
        <f t="shared" si="854"/>
        <v>18.505325372143062</v>
      </c>
      <c r="BM345" s="288">
        <f t="shared" si="854"/>
        <v>17.421971644673672</v>
      </c>
      <c r="BN345" s="288">
        <f t="shared" si="854"/>
        <v>16.329243461460106</v>
      </c>
      <c r="BO345" s="288">
        <f t="shared" si="854"/>
        <v>15.227059703641299</v>
      </c>
      <c r="BP345" s="288">
        <f t="shared" si="854"/>
        <v>14.115338550420018</v>
      </c>
      <c r="BQ345" s="288">
        <f t="shared" si="854"/>
        <v>12.993997472988866</v>
      </c>
      <c r="BR345" s="288">
        <f t="shared" si="854"/>
        <v>11.86295322840375</v>
      </c>
      <c r="BS345" s="288">
        <f t="shared" si="854"/>
        <v>10.722121853404328</v>
      </c>
      <c r="BT345" s="288">
        <f t="shared" si="854"/>
        <v>9.5714186581809777</v>
      </c>
      <c r="BU345" s="288">
        <f t="shared" ref="BU345:DS345" si="855">BU344*BU340*BU40</f>
        <v>8.4107582200878408</v>
      </c>
      <c r="BV345" s="288">
        <f t="shared" si="855"/>
        <v>7.2400543773014512</v>
      </c>
      <c r="BW345" s="288">
        <f t="shared" si="855"/>
        <v>6.0592202224245009</v>
      </c>
      <c r="BX345" s="288">
        <f t="shared" si="855"/>
        <v>4.8681680960342533</v>
      </c>
      <c r="BY345" s="288">
        <f t="shared" si="855"/>
        <v>3.6668095801751366</v>
      </c>
      <c r="BZ345" s="288">
        <f t="shared" si="855"/>
        <v>2.4550554917950138</v>
      </c>
      <c r="CA345" s="288">
        <f t="shared" si="855"/>
        <v>1.2328158761246693</v>
      </c>
      <c r="CB345" s="288">
        <f t="shared" si="855"/>
        <v>0</v>
      </c>
      <c r="CC345" s="288">
        <f t="shared" si="855"/>
        <v>0</v>
      </c>
      <c r="CD345" s="288">
        <f t="shared" si="855"/>
        <v>0</v>
      </c>
      <c r="CE345" s="288">
        <f t="shared" si="855"/>
        <v>0</v>
      </c>
      <c r="CF345" s="288">
        <f t="shared" si="855"/>
        <v>0</v>
      </c>
      <c r="CG345" s="288">
        <f t="shared" si="855"/>
        <v>0</v>
      </c>
      <c r="CH345" s="288">
        <f t="shared" si="855"/>
        <v>0</v>
      </c>
      <c r="CI345" s="288">
        <f t="shared" si="855"/>
        <v>0</v>
      </c>
      <c r="CJ345" s="288">
        <f t="shared" si="855"/>
        <v>0</v>
      </c>
      <c r="CK345" s="288">
        <f t="shared" si="855"/>
        <v>0</v>
      </c>
      <c r="CL345" s="288">
        <f t="shared" si="855"/>
        <v>0</v>
      </c>
      <c r="CM345" s="288">
        <f t="shared" si="855"/>
        <v>0</v>
      </c>
      <c r="CN345" s="288">
        <f t="shared" si="855"/>
        <v>0</v>
      </c>
      <c r="CO345" s="288">
        <f t="shared" si="855"/>
        <v>0</v>
      </c>
      <c r="CP345" s="288">
        <f t="shared" si="855"/>
        <v>0</v>
      </c>
      <c r="CQ345" s="288">
        <f t="shared" si="855"/>
        <v>0</v>
      </c>
      <c r="CR345" s="288">
        <f t="shared" si="855"/>
        <v>0</v>
      </c>
      <c r="CS345" s="288">
        <f t="shared" si="855"/>
        <v>0</v>
      </c>
      <c r="CT345" s="288">
        <f t="shared" si="855"/>
        <v>0</v>
      </c>
      <c r="CU345" s="288">
        <f t="shared" si="855"/>
        <v>0</v>
      </c>
      <c r="CV345" s="288">
        <f t="shared" si="855"/>
        <v>0</v>
      </c>
      <c r="CW345" s="288">
        <f t="shared" si="855"/>
        <v>0</v>
      </c>
      <c r="CX345" s="288">
        <f t="shared" si="855"/>
        <v>0</v>
      </c>
      <c r="CY345" s="288">
        <f t="shared" si="855"/>
        <v>0</v>
      </c>
      <c r="CZ345" s="288">
        <f t="shared" si="855"/>
        <v>0</v>
      </c>
      <c r="DA345" s="288">
        <f t="shared" si="855"/>
        <v>0</v>
      </c>
      <c r="DB345" s="288">
        <f t="shared" si="855"/>
        <v>0</v>
      </c>
      <c r="DC345" s="288">
        <f t="shared" si="855"/>
        <v>0</v>
      </c>
      <c r="DD345" s="288">
        <f t="shared" si="855"/>
        <v>0</v>
      </c>
      <c r="DE345" s="288">
        <f t="shared" si="855"/>
        <v>0</v>
      </c>
      <c r="DF345" s="288">
        <f t="shared" si="855"/>
        <v>0</v>
      </c>
      <c r="DG345" s="288">
        <f t="shared" si="855"/>
        <v>0</v>
      </c>
      <c r="DH345" s="288">
        <f t="shared" si="855"/>
        <v>0</v>
      </c>
      <c r="DI345" s="288">
        <f t="shared" si="855"/>
        <v>0</v>
      </c>
      <c r="DJ345" s="288">
        <f t="shared" si="855"/>
        <v>0</v>
      </c>
      <c r="DK345" s="288">
        <f t="shared" si="855"/>
        <v>0</v>
      </c>
      <c r="DL345" s="288">
        <f t="shared" si="855"/>
        <v>0</v>
      </c>
      <c r="DM345" s="288">
        <f t="shared" si="855"/>
        <v>0</v>
      </c>
      <c r="DN345" s="288">
        <f t="shared" si="855"/>
        <v>0</v>
      </c>
      <c r="DO345" s="288">
        <f t="shared" si="855"/>
        <v>0</v>
      </c>
      <c r="DP345" s="288">
        <f t="shared" si="855"/>
        <v>0</v>
      </c>
      <c r="DQ345" s="288">
        <f t="shared" si="855"/>
        <v>0</v>
      </c>
      <c r="DR345" s="288">
        <f t="shared" si="855"/>
        <v>0</v>
      </c>
      <c r="DS345" s="288">
        <f t="shared" si="855"/>
        <v>0</v>
      </c>
      <c r="DT345" s="279"/>
    </row>
    <row r="346" spans="3:124" x14ac:dyDescent="0.3">
      <c r="C346" s="279"/>
      <c r="D346" s="280" t="s">
        <v>122</v>
      </c>
      <c r="E346" s="280">
        <f>Inputs!J29</f>
        <v>60</v>
      </c>
      <c r="F346" s="281"/>
      <c r="G346" s="281"/>
      <c r="H346" s="279"/>
      <c r="I346" s="279"/>
      <c r="J346" s="279"/>
      <c r="K346" s="279"/>
      <c r="L346" s="279"/>
      <c r="M346" s="279"/>
      <c r="N346" s="279"/>
      <c r="O346" s="279"/>
      <c r="P346" s="279"/>
      <c r="Q346" s="279"/>
      <c r="R346" s="279"/>
      <c r="S346" s="279"/>
      <c r="T346" s="279"/>
      <c r="U346" s="279"/>
      <c r="V346" s="279"/>
      <c r="W346" s="279"/>
      <c r="X346" s="279"/>
      <c r="Y346" s="279"/>
      <c r="Z346" s="279"/>
      <c r="AA346" s="279"/>
      <c r="AB346" s="279"/>
      <c r="AC346" s="279"/>
      <c r="AD346" s="279"/>
      <c r="AE346" s="279"/>
      <c r="AF346" s="279"/>
      <c r="AG346" s="279"/>
      <c r="AH346" s="279"/>
      <c r="AI346" s="279"/>
      <c r="AJ346" s="279"/>
      <c r="AK346" s="279"/>
      <c r="AL346" s="279"/>
      <c r="AM346" s="279"/>
      <c r="AN346" s="279"/>
      <c r="AO346" s="279"/>
      <c r="AP346" s="279"/>
      <c r="AQ346" s="279"/>
      <c r="AR346" s="279"/>
      <c r="AS346" s="279"/>
      <c r="AT346" s="279"/>
      <c r="AU346" s="279"/>
      <c r="AV346" s="279"/>
      <c r="AW346" s="279"/>
      <c r="AX346" s="279"/>
      <c r="AY346" s="279"/>
      <c r="AZ346" s="279"/>
      <c r="BA346" s="279"/>
      <c r="BB346" s="279"/>
      <c r="BC346" s="279"/>
      <c r="BD346" s="279"/>
      <c r="BE346" s="279"/>
      <c r="BF346" s="279"/>
      <c r="BG346" s="279"/>
      <c r="BH346" s="279"/>
      <c r="BI346" s="279"/>
      <c r="BJ346" s="279"/>
      <c r="BK346" s="279"/>
      <c r="BL346" s="279"/>
      <c r="BM346" s="279"/>
      <c r="BN346" s="279"/>
      <c r="BO346" s="279"/>
      <c r="BP346" s="279"/>
      <c r="BQ346" s="279"/>
      <c r="BR346" s="279"/>
      <c r="BS346" s="279"/>
      <c r="BT346" s="279"/>
      <c r="BU346" s="279"/>
      <c r="BV346" s="279"/>
      <c r="BW346" s="279"/>
      <c r="BX346" s="279"/>
      <c r="BY346" s="279"/>
      <c r="BZ346" s="279"/>
      <c r="CA346" s="279"/>
      <c r="CB346" s="279"/>
      <c r="CC346" s="279"/>
      <c r="CD346" s="279"/>
      <c r="CE346" s="279"/>
      <c r="CF346" s="279"/>
      <c r="CG346" s="279"/>
      <c r="CH346" s="279"/>
      <c r="CI346" s="279"/>
      <c r="CJ346" s="279"/>
      <c r="CK346" s="279"/>
      <c r="CL346" s="279"/>
      <c r="CM346" s="279"/>
      <c r="CN346" s="279"/>
      <c r="CO346" s="279"/>
      <c r="CP346" s="279"/>
      <c r="CQ346" s="279"/>
      <c r="CR346" s="279"/>
      <c r="CS346" s="279"/>
      <c r="CT346" s="279"/>
      <c r="CU346" s="279"/>
      <c r="CV346" s="279"/>
      <c r="CW346" s="279"/>
      <c r="CX346" s="279"/>
      <c r="CY346" s="279"/>
      <c r="CZ346" s="279"/>
      <c r="DA346" s="279"/>
      <c r="DB346" s="279"/>
      <c r="DC346" s="279"/>
      <c r="DD346" s="279"/>
      <c r="DE346" s="279"/>
      <c r="DF346" s="279"/>
      <c r="DG346" s="279"/>
      <c r="DH346" s="279"/>
      <c r="DI346" s="279"/>
      <c r="DJ346" s="279"/>
      <c r="DK346" s="279"/>
      <c r="DL346" s="279"/>
      <c r="DM346" s="279"/>
      <c r="DN346" s="279"/>
      <c r="DO346" s="279"/>
      <c r="DP346" s="279"/>
      <c r="DQ346" s="279"/>
      <c r="DR346" s="279"/>
      <c r="DS346" s="279"/>
      <c r="DT346" s="279"/>
    </row>
    <row r="347" spans="3:124" x14ac:dyDescent="0.3">
      <c r="C347" s="279"/>
      <c r="D347" s="280" t="s">
        <v>79</v>
      </c>
      <c r="E347" s="280">
        <f>Inputs!J30</f>
        <v>2</v>
      </c>
      <c r="F347" s="281"/>
      <c r="G347" s="281"/>
      <c r="H347" s="279"/>
      <c r="I347" s="279"/>
      <c r="J347" s="279"/>
      <c r="K347" s="279"/>
      <c r="L347" s="279"/>
      <c r="M347" s="279"/>
      <c r="N347" s="279"/>
      <c r="O347" s="279"/>
      <c r="P347" s="279"/>
      <c r="Q347" s="279"/>
      <c r="R347" s="279"/>
      <c r="S347" s="279"/>
      <c r="T347" s="279"/>
      <c r="U347" s="279"/>
      <c r="V347" s="279"/>
      <c r="W347" s="279"/>
      <c r="X347" s="279"/>
      <c r="Y347" s="279"/>
      <c r="Z347" s="279"/>
      <c r="AA347" s="279"/>
      <c r="AB347" s="279"/>
      <c r="AC347" s="279"/>
      <c r="AD347" s="279"/>
      <c r="AE347" s="279"/>
      <c r="AF347" s="279"/>
      <c r="AG347" s="279"/>
      <c r="AH347" s="279"/>
      <c r="AI347" s="279"/>
      <c r="AJ347" s="279"/>
      <c r="AK347" s="279"/>
      <c r="AL347" s="279"/>
      <c r="AM347" s="279"/>
      <c r="AN347" s="279"/>
      <c r="AO347" s="279"/>
      <c r="AP347" s="279"/>
      <c r="AQ347" s="279"/>
      <c r="AR347" s="279"/>
      <c r="AS347" s="279"/>
      <c r="AT347" s="279"/>
      <c r="AU347" s="279"/>
      <c r="AV347" s="279"/>
      <c r="AW347" s="279"/>
      <c r="AX347" s="279"/>
      <c r="AY347" s="279"/>
      <c r="AZ347" s="279"/>
      <c r="BA347" s="279"/>
      <c r="BB347" s="279"/>
      <c r="BC347" s="279"/>
      <c r="BD347" s="279"/>
      <c r="BE347" s="279"/>
      <c r="BF347" s="279"/>
      <c r="BG347" s="279"/>
      <c r="BH347" s="279"/>
      <c r="BI347" s="279"/>
      <c r="BJ347" s="279"/>
      <c r="BK347" s="279"/>
      <c r="BL347" s="279"/>
      <c r="BM347" s="279"/>
      <c r="BN347" s="279"/>
      <c r="BO347" s="279"/>
      <c r="BP347" s="279"/>
      <c r="BQ347" s="279"/>
      <c r="BR347" s="279"/>
      <c r="BS347" s="279"/>
      <c r="BT347" s="279"/>
      <c r="BU347" s="279"/>
      <c r="BV347" s="279"/>
      <c r="BW347" s="279"/>
      <c r="BX347" s="279"/>
      <c r="BY347" s="279"/>
      <c r="BZ347" s="279"/>
      <c r="CA347" s="279"/>
      <c r="CB347" s="279"/>
      <c r="CC347" s="279"/>
      <c r="CD347" s="279"/>
      <c r="CE347" s="279"/>
      <c r="CF347" s="279"/>
      <c r="CG347" s="279"/>
      <c r="CH347" s="279"/>
      <c r="CI347" s="279"/>
      <c r="CJ347" s="279"/>
      <c r="CK347" s="279"/>
      <c r="CL347" s="279"/>
      <c r="CM347" s="279"/>
      <c r="CN347" s="279"/>
      <c r="CO347" s="279"/>
      <c r="CP347" s="279"/>
      <c r="CQ347" s="279"/>
      <c r="CR347" s="279"/>
      <c r="CS347" s="279"/>
      <c r="CT347" s="279"/>
      <c r="CU347" s="279"/>
      <c r="CV347" s="279"/>
      <c r="CW347" s="279"/>
      <c r="CX347" s="279"/>
      <c r="CY347" s="279"/>
      <c r="CZ347" s="279"/>
      <c r="DA347" s="279"/>
      <c r="DB347" s="279"/>
      <c r="DC347" s="279"/>
      <c r="DD347" s="279"/>
      <c r="DE347" s="279"/>
      <c r="DF347" s="279"/>
      <c r="DG347" s="279"/>
      <c r="DH347" s="279"/>
      <c r="DI347" s="279"/>
      <c r="DJ347" s="279"/>
      <c r="DK347" s="279"/>
      <c r="DL347" s="279"/>
      <c r="DM347" s="279"/>
      <c r="DN347" s="279"/>
      <c r="DO347" s="279"/>
      <c r="DP347" s="279"/>
      <c r="DQ347" s="279"/>
      <c r="DR347" s="279"/>
      <c r="DS347" s="279"/>
      <c r="DT347" s="279"/>
    </row>
    <row r="348" spans="3:124" x14ac:dyDescent="0.3">
      <c r="C348" s="279"/>
      <c r="D348" s="280" t="s">
        <v>126</v>
      </c>
      <c r="E348" s="280"/>
      <c r="F348" s="281" t="str">
        <f>F345</f>
        <v>INR Mn</v>
      </c>
      <c r="G348" s="281"/>
      <c r="H348" s="288">
        <f>IFERROR(PPMT(H344,1,$E$346-SUM($H$40:H40)+$E$347+1,H336,0)*H40,0)*IF(SUM($H$40:H40)&lt;=$E$347,0,1)</f>
        <v>0</v>
      </c>
      <c r="I348" s="288">
        <f>IFERROR(PPMT(I344,1,$E$346-SUM($H$40:I40)+$E$347+1,I336,0)*I40,0)*IF(SUM($H$40:I40)&lt;=$E$347,0,1)</f>
        <v>0</v>
      </c>
      <c r="J348" s="288">
        <f>IFERROR(PPMT(J344,1,$E$346-SUM($H$40:J40)+$E$347+1,J336,0)*J40,0)*IF(SUM($H$40:J40)&lt;=$E$347,0,1)</f>
        <v>0</v>
      </c>
      <c r="K348" s="288">
        <f>IFERROR(PPMT(K344,1,$E$346-SUM($H$40:K40)+$E$347+1,K336,0)*K40,0)*IF(SUM($H$40:K40)&lt;=$E$347,0,1)</f>
        <v>0</v>
      </c>
      <c r="L348" s="288">
        <f>IFERROR(PPMT(L344,1,$E$346-SUM($H$40:L40)+$E$347+1,L336,0)*L40,0)*IF(SUM($H$40:L40)&lt;=$E$347,0,1)</f>
        <v>0</v>
      </c>
      <c r="M348" s="288">
        <f>IFERROR(PPMT(M344,1,$E$346-SUM($H$40:M40)+$E$347+1,M336,0)*M40,0)*IF(SUM($H$40:M40)&lt;=$E$347,0,1)</f>
        <v>0</v>
      </c>
      <c r="N348" s="288">
        <f>IFERROR(PPMT(N344,1,$E$346-SUM($H$40:N40)+$E$347+1,N336,0)*N40,0)*IF(SUM($H$40:N40)&lt;=$E$347,0,1)</f>
        <v>0</v>
      </c>
      <c r="O348" s="288">
        <f>IFERROR(PPMT(O344,1,$E$346-SUM($H$40:O40)+$E$347+1,O336,0)*O40,0)*IF(SUM($H$40:O40)&lt;=$E$347,0,1)</f>
        <v>0</v>
      </c>
      <c r="P348" s="288">
        <f>IFERROR(PPMT(P344,1,$E$346-SUM($H$40:P40)+$E$347+1,P336,0)*P40,0)*IF(SUM($H$40:P40)&lt;=$E$347,0,1)</f>
        <v>0</v>
      </c>
      <c r="Q348" s="288">
        <f>IFERROR(PPMT(Q344,1,$E$346-SUM($H$40:Q40)+$E$347+1,Q336,0)*Q40,0)*IF(SUM($H$40:Q40)&lt;=$E$347,0,1)</f>
        <v>0</v>
      </c>
      <c r="R348" s="288">
        <f>IFERROR(PPMT(R344,1,$E$346-SUM($H$40:R40)+$E$347+1,R336,0)*R40,0)*IF(SUM($H$40:R40)&lt;=$E$347,0,1)</f>
        <v>0</v>
      </c>
      <c r="S348" s="288">
        <f>IFERROR(PPMT(S344,1,$E$346-SUM($H$40:S40)+$E$347+1,S336,0)*S40,0)*IF(SUM($H$40:S40)&lt;=$E$347,0,1)</f>
        <v>0</v>
      </c>
      <c r="T348" s="288">
        <f>IFERROR(PPMT(T344,1,$E$346-SUM($H$40:T40)+$E$347+1,T336,0)*T40,0)*IF(SUM($H$40:T40)&lt;=$E$347,0,1)</f>
        <v>0</v>
      </c>
      <c r="U348" s="288">
        <f>IFERROR(PPMT(U344,1,$E$346-SUM($H$40:U40)+$E$347+1,U336,0)*U40,0)*IF(SUM($H$40:U40)&lt;=$E$347,0,1)</f>
        <v>-52.272306012234097</v>
      </c>
      <c r="V348" s="288">
        <f>IFERROR(PPMT(V344,1,$E$346-SUM($H$40:V40)+$E$347+1,V336,0)*V40,0)*IF(SUM($H$40:V40)&lt;=$E$347,0,1)</f>
        <v>-53.471847469960544</v>
      </c>
      <c r="W348" s="288">
        <f>IFERROR(PPMT(W344,1,$E$346-SUM($H$40:W40)+$E$347+1,W336,0)*W40,0)*IF(SUM($H$40:W40)&lt;=$E$347,0,1)</f>
        <v>-83.734135442477665</v>
      </c>
      <c r="X348" s="288">
        <f>IFERROR(PPMT(X344,1,$E$346-SUM($H$40:X40)+$E$347+1,X336,0)*X40,0)*IF(SUM($H$40:X40)&lt;=$E$347,0,1)</f>
        <v>-84.556650375459299</v>
      </c>
      <c r="Y348" s="288">
        <f>IFERROR(PPMT(Y344,1,$E$346-SUM($H$40:Y40)+$E$347+1,Y336,0)*Y40,0)*IF(SUM($H$40:Y40)&lt;=$E$347,0,1)</f>
        <v>-85.387244818803126</v>
      </c>
      <c r="Z348" s="288">
        <f>IFERROR(PPMT(Z344,1,$E$346-SUM($H$40:Z40)+$E$347+1,Z336,0)*Z40,0)*IF(SUM($H$40:Z40)&lt;=$E$347,0,1)</f>
        <v>-86.225998137010748</v>
      </c>
      <c r="AA348" s="288">
        <f>IFERROR(PPMT(AA344,1,$E$346-SUM($H$40:AA40)+$E$347+1,AA336,0)*AA40,0)*IF(SUM($H$40:AA40)&lt;=$E$347,0,1)</f>
        <v>-87.072990474176009</v>
      </c>
      <c r="AB348" s="288">
        <f>IFERROR(PPMT(AB344,1,$E$346-SUM($H$40:AB40)+$E$347+1,AB336,0)*AB40,0)*IF(SUM($H$40:AB40)&lt;=$E$347,0,1)</f>
        <v>-87.928302761642996</v>
      </c>
      <c r="AC348" s="288">
        <f>IFERROR(PPMT(AC344,1,$E$346-SUM($H$40:AC40)+$E$347+1,AC336,0)*AC40,0)*IF(SUM($H$40:AC40)&lt;=$E$347,0,1)</f>
        <v>-88.79201672573906</v>
      </c>
      <c r="AD348" s="288">
        <f>IFERROR(PPMT(AD344,1,$E$346-SUM($H$40:AD40)+$E$347+1,AD336,0)*AD40,0)*IF(SUM($H$40:AD40)&lt;=$E$347,0,1)</f>
        <v>-89.664214895583967</v>
      </c>
      <c r="AE348" s="288">
        <f>IFERROR(PPMT(AE344,1,$E$346-SUM($H$40:AE40)+$E$347+1,AE336,0)*AE40,0)*IF(SUM($H$40:AE40)&lt;=$E$347,0,1)</f>
        <v>-90.544980610975557</v>
      </c>
      <c r="AF348" s="288">
        <f>IFERROR(PPMT(AF344,1,$E$346-SUM($H$40:AF40)+$E$347+1,AF336,0)*AF40,0)*IF(SUM($H$40:AF40)&lt;=$E$347,0,1)</f>
        <v>-94.213478767630406</v>
      </c>
      <c r="AG348" s="288">
        <f>IFERROR(PPMT(AG344,1,$E$346-SUM($H$40:AG40)+$E$347+1,AG336,0)*AG40,0)*IF(SUM($H$40:AG40)&lt;=$E$347,0,1)</f>
        <v>-95.028725039293747</v>
      </c>
      <c r="AH348" s="288">
        <f>IFERROR(PPMT(AH344,1,$E$346-SUM($H$40:AH40)+$E$347+1,AH336,0)*AH40,0)*IF(SUM($H$40:AH40)&lt;=$E$347,0,1)</f>
        <v>-95.851025784394977</v>
      </c>
      <c r="AI348" s="288">
        <f>IFERROR(PPMT(AI344,1,$E$346-SUM($H$40:AI40)+$E$347+1,AI336,0)*AI40,0)*IF(SUM($H$40:AI40)&lt;=$E$347,0,1)</f>
        <v>-96.680442046568729</v>
      </c>
      <c r="AJ348" s="288">
        <f>IFERROR(PPMT(AJ344,1,$E$346-SUM($H$40:AJ40)+$E$347+1,AJ336,0)*AJ40,0)*IF(SUM($H$40:AJ40)&lt;=$E$347,0,1)</f>
        <v>-97.517035397671151</v>
      </c>
      <c r="AK348" s="288">
        <f>IFERROR(PPMT(AK344,1,$E$346-SUM($H$40:AK40)+$E$347+1,AK336,0)*AK40,0)*IF(SUM($H$40:AK40)&lt;=$E$347,0,1)</f>
        <v>-98.360867942350808</v>
      </c>
      <c r="AL348" s="288">
        <f>IFERROR(PPMT(AL344,1,$E$346-SUM($H$40:AL40)+$E$347+1,AL336,0)*AL40,0)*IF(SUM($H$40:AL40)&lt;=$E$347,0,1)</f>
        <v>-99.21200232265906</v>
      </c>
      <c r="AM348" s="288">
        <f>IFERROR(PPMT(AM344,1,$E$346-SUM($H$40:AM40)+$E$347+1,AM336,0)*AM40,0)*IF(SUM($H$40:AM40)&lt;=$E$347,0,1)</f>
        <v>-100.07050172270024</v>
      </c>
      <c r="AN348" s="288">
        <f>IFERROR(PPMT(AN344,1,$E$346-SUM($H$40:AN40)+$E$347+1,AN336,0)*AN40,0)*IF(SUM($H$40:AN40)&lt;=$E$347,0,1)</f>
        <v>-100.93642987332214</v>
      </c>
      <c r="AO348" s="288">
        <f>IFERROR(PPMT(AO344,1,$E$346-SUM($H$40:AO40)+$E$347+1,AO336,0)*AO40,0)*IF(SUM($H$40:AO40)&lt;=$E$347,0,1)</f>
        <v>-101.80985105684714</v>
      </c>
      <c r="AP348" s="288">
        <f>IFERROR(PPMT(AP344,1,$E$346-SUM($H$40:AP40)+$E$347+1,AP336,0)*AP40,0)*IF(SUM($H$40:AP40)&lt;=$E$347,0,1)</f>
        <v>-102.69083011184421</v>
      </c>
      <c r="AQ348" s="288">
        <f>IFERROR(PPMT(AQ344,1,$E$346-SUM($H$40:AQ40)+$E$347+1,AQ336,0)*AQ40,0)*IF(SUM($H$40:AQ40)&lt;=$E$347,0,1)</f>
        <v>-103.57943243794216</v>
      </c>
      <c r="AR348" s="288">
        <f>IFERROR(PPMT(AR344,1,$E$346-SUM($H$40:AR40)+$E$347+1,AR336,0)*AR40,0)*IF(SUM($H$40:AR40)&lt;=$E$347,0,1)</f>
        <v>-104.47572400068455</v>
      </c>
      <c r="AS348" s="288">
        <f>IFERROR(PPMT(AS344,1,$E$346-SUM($H$40:AS40)+$E$347+1,AS336,0)*AS40,0)*IF(SUM($H$40:AS40)&lt;=$E$347,0,1)</f>
        <v>-105.3797713364268</v>
      </c>
      <c r="AT348" s="288">
        <f>IFERROR(PPMT(AT344,1,$E$346-SUM($H$40:AT40)+$E$347+1,AT336,0)*AT40,0)*IF(SUM($H$40:AT40)&lt;=$E$347,0,1)</f>
        <v>-106.29164155727541</v>
      </c>
      <c r="AU348" s="288">
        <f>IFERROR(PPMT(AU344,1,$E$346-SUM($H$40:AU40)+$E$347+1,AU336,0)*AU40,0)*IF(SUM($H$40:AU40)&lt;=$E$347,0,1)</f>
        <v>-107.21140235607012</v>
      </c>
      <c r="AV348" s="288">
        <f>IFERROR(PPMT(AV344,1,$E$346-SUM($H$40:AV40)+$E$347+1,AV336,0)*AV40,0)*IF(SUM($H$40:AV40)&lt;=$E$347,0,1)</f>
        <v>-108.13912201140901</v>
      </c>
      <c r="AW348" s="288">
        <f>IFERROR(PPMT(AW344,1,$E$346-SUM($H$40:AW40)+$E$347+1,AW336,0)*AW40,0)*IF(SUM($H$40:AW40)&lt;=$E$347,0,1)</f>
        <v>-109.07486939271719</v>
      </c>
      <c r="AX348" s="288">
        <f>IFERROR(PPMT(AX344,1,$E$346-SUM($H$40:AX40)+$E$347+1,AX336,0)*AX40,0)*IF(SUM($H$40:AX40)&lt;=$E$347,0,1)</f>
        <v>-110.01871396535952</v>
      </c>
      <c r="AY348" s="288">
        <f>IFERROR(PPMT(AY344,1,$E$346-SUM($H$40:AY40)+$E$347+1,AY336,0)*AY40,0)*IF(SUM($H$40:AY40)&lt;=$E$347,0,1)</f>
        <v>-110.97072579579699</v>
      </c>
      <c r="AZ348" s="288">
        <f>IFERROR(PPMT(AZ344,1,$E$346-SUM($H$40:AZ40)+$E$347+1,AZ336,0)*AZ40,0)*IF(SUM($H$40:AZ40)&lt;=$E$347,0,1)</f>
        <v>-111.93097555678852</v>
      </c>
      <c r="BA348" s="288">
        <f>IFERROR(PPMT(BA344,1,$E$346-SUM($H$40:BA40)+$E$347+1,BA336,0)*BA40,0)*IF(SUM($H$40:BA40)&lt;=$E$347,0,1)</f>
        <v>-112.89953453263713</v>
      </c>
      <c r="BB348" s="288">
        <f>IFERROR(PPMT(BB344,1,$E$346-SUM($H$40:BB40)+$E$347+1,BB336,0)*BB40,0)*IF(SUM($H$40:BB40)&lt;=$E$347,0,1)</f>
        <v>-113.87647462448184</v>
      </c>
      <c r="BC348" s="288">
        <f>IFERROR(PPMT(BC344,1,$E$346-SUM($H$40:BC40)+$E$347+1,BC336,0)*BC40,0)*IF(SUM($H$40:BC40)&lt;=$E$347,0,1)</f>
        <v>-114.8618683556352</v>
      </c>
      <c r="BD348" s="288">
        <f>IFERROR(PPMT(BD344,1,$E$346-SUM($H$40:BD40)+$E$347+1,BD336,0)*BD40,0)*IF(SUM($H$40:BD40)&lt;=$E$347,0,1)</f>
        <v>-115.85578887696711</v>
      </c>
      <c r="BE348" s="288">
        <f>IFERROR(PPMT(BE344,1,$E$346-SUM($H$40:BE40)+$E$347+1,BE336,0)*BE40,0)*IF(SUM($H$40:BE40)&lt;=$E$347,0,1)</f>
        <v>-116.85830997233519</v>
      </c>
      <c r="BF348" s="288">
        <f>IFERROR(PPMT(BF344,1,$E$346-SUM($H$40:BF40)+$E$347+1,BF336,0)*BF40,0)*IF(SUM($H$40:BF40)&lt;=$E$347,0,1)</f>
        <v>-117.86950606406208</v>
      </c>
      <c r="BG348" s="288">
        <f>IFERROR(PPMT(BG344,1,$E$346-SUM($H$40:BG40)+$E$347+1,BG336,0)*BG40,0)*IF(SUM($H$40:BG40)&lt;=$E$347,0,1)</f>
        <v>-118.88945221846036</v>
      </c>
      <c r="BH348" s="288">
        <f>IFERROR(PPMT(BH344,1,$E$346-SUM($H$40:BH40)+$E$347+1,BH336,0)*BH40,0)*IF(SUM($H$40:BH40)&lt;=$E$347,0,1)</f>
        <v>-119.9182241514048</v>
      </c>
      <c r="BI348" s="288">
        <f>IFERROR(PPMT(BI344,1,$E$346-SUM($H$40:BI40)+$E$347+1,BI336,0)*BI40,0)*IF(SUM($H$40:BI40)&lt;=$E$347,0,1)</f>
        <v>-120.95589823395346</v>
      </c>
      <c r="BJ348" s="288">
        <f>IFERROR(PPMT(BJ344,1,$E$346-SUM($H$40:BJ40)+$E$347+1,BJ336,0)*BJ40,0)*IF(SUM($H$40:BJ40)&lt;=$E$347,0,1)</f>
        <v>-122.00255149801696</v>
      </c>
      <c r="BK348" s="288">
        <f>IFERROR(PPMT(BK344,1,$E$346-SUM($H$40:BK40)+$E$347+1,BK336,0)*BK40,0)*IF(SUM($H$40:BK40)&lt;=$E$347,0,1)</f>
        <v>-123.05826164207699</v>
      </c>
      <c r="BL348" s="288">
        <f>IFERROR(PPMT(BL344,1,$E$346-SUM($H$40:BL40)+$E$347+1,BL336,0)*BL40,0)*IF(SUM($H$40:BL40)&lt;=$E$347,0,1)</f>
        <v>-124.12310703695425</v>
      </c>
      <c r="BM348" s="288">
        <f>IFERROR(PPMT(BM344,1,$E$346-SUM($H$40:BM40)+$E$347+1,BM336,0)*BM40,0)*IF(SUM($H$40:BM40)&lt;=$E$347,0,1)</f>
        <v>-125.19716673162621</v>
      </c>
      <c r="BN348" s="288">
        <f>IFERROR(PPMT(BN344,1,$E$346-SUM($H$40:BN40)+$E$347+1,BN336,0)*BN40,0)*IF(SUM($H$40:BN40)&lt;=$E$347,0,1)</f>
        <v>-126.2805204590956</v>
      </c>
      <c r="BO348" s="288">
        <f>IFERROR(PPMT(BO344,1,$E$346-SUM($H$40:BO40)+$E$347+1,BO336,0)*BO40,0)*IF(SUM($H$40:BO40)&lt;=$E$347,0,1)</f>
        <v>-127.37324864230918</v>
      </c>
      <c r="BP348" s="288">
        <f>IFERROR(PPMT(BP344,1,$E$346-SUM($H$40:BP40)+$E$347+1,BP336,0)*BP40,0)*IF(SUM($H$40:BP40)&lt;=$E$347,0,1)</f>
        <v>-128.47543240012797</v>
      </c>
      <c r="BQ348" s="288">
        <f>IFERROR(PPMT(BQ344,1,$E$346-SUM($H$40:BQ40)+$E$347+1,BQ336,0)*BQ40,0)*IF(SUM($H$40:BQ40)&lt;=$E$347,0,1)</f>
        <v>-129.58715355334925</v>
      </c>
      <c r="BR348" s="288">
        <f>IFERROR(PPMT(BR344,1,$E$346-SUM($H$40:BR40)+$E$347+1,BR336,0)*BR40,0)*IF(SUM($H$40:BR40)&lt;=$E$347,0,1)</f>
        <v>-130.70849463078042</v>
      </c>
      <c r="BS348" s="288">
        <f>IFERROR(PPMT(BS344,1,$E$346-SUM($H$40:BS40)+$E$347+1,BS336,0)*BS40,0)*IF(SUM($H$40:BS40)&lt;=$E$347,0,1)</f>
        <v>-131.83953887536552</v>
      </c>
      <c r="BT348" s="288">
        <f>IFERROR(PPMT(BT344,1,$E$346-SUM($H$40:BT40)+$E$347+1,BT336,0)*BT40,0)*IF(SUM($H$40:BT40)&lt;=$E$347,0,1)</f>
        <v>-132.98037025036496</v>
      </c>
      <c r="BU348" s="288">
        <f>IFERROR(PPMT(BU344,1,$E$346-SUM($H$40:BU40)+$E$347+1,BU336,0)*BU40,0)*IF(SUM($H$40:BU40)&lt;=$E$347,0,1)</f>
        <v>-134.13107344558827</v>
      </c>
      <c r="BV348" s="288">
        <f>IFERROR(PPMT(BV344,1,$E$346-SUM($H$40:BV40)+$E$347+1,BV336,0)*BV40,0)*IF(SUM($H$40:BV40)&lt;=$E$347,0,1)</f>
        <v>-135.29173388368136</v>
      </c>
      <c r="BW348" s="288">
        <f>IFERROR(PPMT(BW344,1,$E$346-SUM($H$40:BW40)+$E$347+1,BW336,0)*BW40,0)*IF(SUM($H$40:BW40)&lt;=$E$347,0,1)</f>
        <v>-136.46243772646781</v>
      </c>
      <c r="BX348" s="288">
        <f>IFERROR(PPMT(BX344,1,$E$346-SUM($H$40:BX40)+$E$347+1,BX336,0)*BX40,0)*IF(SUM($H$40:BX40)&lt;=$E$347,0,1)</f>
        <v>-137.64327188134473</v>
      </c>
      <c r="BY348" s="288">
        <f>IFERROR(PPMT(BY344,1,$E$346-SUM($H$40:BY40)+$E$347+1,BY336,0)*BY40,0)*IF(SUM($H$40:BY40)&lt;=$E$347,0,1)</f>
        <v>-138.83432400773498</v>
      </c>
      <c r="BZ348" s="288">
        <f>IFERROR(PPMT(BZ344,1,$E$346-SUM($H$40:BZ40)+$E$347+1,BZ336,0)*BZ40,0)*IF(SUM($H$40:BZ40)&lt;=$E$347,0,1)</f>
        <v>-140.03568252359406</v>
      </c>
      <c r="CA348" s="288">
        <f>IFERROR(PPMT(CA344,1,$E$346-SUM($H$40:CA40)+$E$347+1,CA336,0)*CA40,0)*IF(SUM($H$40:CA40)&lt;=$E$347,0,1)</f>
        <v>-141.24743661197422</v>
      </c>
      <c r="CB348" s="288">
        <f>IFERROR(PPMT(CB344,1,$E$346-SUM($H$40:CB40)+$E$347+1,CB336,0)*CB40,0)*IF(SUM($H$40:CB40)&lt;=$E$347,0,1)</f>
        <v>-142.46967622764458</v>
      </c>
      <c r="CC348" s="288">
        <f>IFERROR(PPMT(CC344,1,$E$346-SUM($H$40:CC40)+$E$347+1,CC336,0)*CC40,0)*IF(SUM($H$40:CC40)&lt;=$E$347,0,1)</f>
        <v>0</v>
      </c>
      <c r="CD348" s="288">
        <f>IFERROR(PPMT(CD344,1,$E$346-SUM($H$40:CD40)+$E$347+1,CD336,0)*CD40,0)*IF(SUM($H$40:CD40)&lt;=$E$347,0,1)</f>
        <v>0</v>
      </c>
      <c r="CE348" s="288">
        <f>IFERROR(PPMT(CE344,1,$E$346-SUM($H$40:CE40)+$E$347+1,CE336,0)*CE40,0)*IF(SUM($H$40:CE40)&lt;=$E$347,0,1)</f>
        <v>0</v>
      </c>
      <c r="CF348" s="288">
        <f>IFERROR(PPMT(CF344,1,$E$346-SUM($H$40:CF40)+$E$347+1,CF336,0)*CF40,0)*IF(SUM($H$40:CF40)&lt;=$E$347,0,1)</f>
        <v>0</v>
      </c>
      <c r="CG348" s="288">
        <f>IFERROR(PPMT(CG344,1,$E$346-SUM($H$40:CG40)+$E$347+1,CG336,0)*CG40,0)*IF(SUM($H$40:CG40)&lt;=$E$347,0,1)</f>
        <v>0</v>
      </c>
      <c r="CH348" s="288">
        <f>IFERROR(PPMT(CH344,1,$E$346-SUM($H$40:CH40)+$E$347+1,CH336,0)*CH40,0)*IF(SUM($H$40:CH40)&lt;=$E$347,0,1)</f>
        <v>0</v>
      </c>
      <c r="CI348" s="288">
        <f>IFERROR(PPMT(CI344,1,$E$346-SUM($H$40:CI40)+$E$347+1,CI336,0)*CI40,0)*IF(SUM($H$40:CI40)&lt;=$E$347,0,1)</f>
        <v>0</v>
      </c>
      <c r="CJ348" s="288">
        <f>IFERROR(PPMT(CJ344,1,$E$346-SUM($H$40:CJ40)+$E$347+1,CJ336,0)*CJ40,0)*IF(SUM($H$40:CJ40)&lt;=$E$347,0,1)</f>
        <v>0</v>
      </c>
      <c r="CK348" s="288">
        <f>IFERROR(PPMT(CK344,1,$E$346-SUM($H$40:CK40)+$E$347+1,CK336,0)*CK40,0)*IF(SUM($H$40:CK40)&lt;=$E$347,0,1)</f>
        <v>0</v>
      </c>
      <c r="CL348" s="288">
        <f>IFERROR(PPMT(CL344,1,$E$346-SUM($H$40:CL40)+$E$347+1,CL336,0)*CL40,0)*IF(SUM($H$40:CL40)&lt;=$E$347,0,1)</f>
        <v>0</v>
      </c>
      <c r="CM348" s="288">
        <f>IFERROR(PPMT(CM344,1,$E$346-SUM($H$40:CM40)+$E$347+1,CM336,0)*CM40,0)*IF(SUM($H$40:CM40)&lt;=$E$347,0,1)</f>
        <v>0</v>
      </c>
      <c r="CN348" s="288">
        <f>IFERROR(PPMT(CN344,1,$E$346-SUM($H$40:CN40)+$E$347+1,CN336,0)*CN40,0)*IF(SUM($H$40:CN40)&lt;=$E$347,0,1)</f>
        <v>0</v>
      </c>
      <c r="CO348" s="288">
        <f>IFERROR(PPMT(CO344,1,$E$346-SUM($H$40:CO40)+$E$347+1,CO336,0)*CO40,0)*IF(SUM($H$40:CO40)&lt;=$E$347,0,1)</f>
        <v>0</v>
      </c>
      <c r="CP348" s="288">
        <f>IFERROR(PPMT(CP344,1,$E$346-SUM($H$40:CP40)+$E$347+1,CP336,0)*CP40,0)*IF(SUM($H$40:CP40)&lt;=$E$347,0,1)</f>
        <v>0</v>
      </c>
      <c r="CQ348" s="288">
        <f>IFERROR(PPMT(CQ344,1,$E$346-SUM($H$40:CQ40)+$E$347+1,CQ336,0)*CQ40,0)*IF(SUM($H$40:CQ40)&lt;=$E$347,0,1)</f>
        <v>0</v>
      </c>
      <c r="CR348" s="288">
        <f>IFERROR(PPMT(CR344,1,$E$346-SUM($H$40:CR40)+$E$347+1,CR336,0)*CR40,0)*IF(SUM($H$40:CR40)&lt;=$E$347,0,1)</f>
        <v>0</v>
      </c>
      <c r="CS348" s="288">
        <f>IFERROR(PPMT(CS344,1,$E$346-SUM($H$40:CS40)+$E$347+1,CS336,0)*CS40,0)*IF(SUM($H$40:CS40)&lt;=$E$347,0,1)</f>
        <v>0</v>
      </c>
      <c r="CT348" s="288">
        <f>IFERROR(PPMT(CT344,1,$E$346-SUM($H$40:CT40)+$E$347+1,CT336,0)*CT40,0)*IF(SUM($H$40:CT40)&lt;=$E$347,0,1)</f>
        <v>0</v>
      </c>
      <c r="CU348" s="288">
        <f>IFERROR(PPMT(CU344,1,$E$346-SUM($H$40:CU40)+$E$347+1,CU336,0)*CU40,0)*IF(SUM($H$40:CU40)&lt;=$E$347,0,1)</f>
        <v>0</v>
      </c>
      <c r="CV348" s="288">
        <f>IFERROR(PPMT(CV344,1,$E$346-SUM($H$40:CV40)+$E$347+1,CV336,0)*CV40,0)*IF(SUM($H$40:CV40)&lt;=$E$347,0,1)</f>
        <v>0</v>
      </c>
      <c r="CW348" s="288">
        <f>IFERROR(PPMT(CW344,1,$E$346-SUM($H$40:CW40)+$E$347+1,CW336,0)*CW40,0)*IF(SUM($H$40:CW40)&lt;=$E$347,0,1)</f>
        <v>0</v>
      </c>
      <c r="CX348" s="288">
        <f>IFERROR(PPMT(CX344,1,$E$346-SUM($H$40:CX40)+$E$347+1,CX336,0)*CX40,0)*IF(SUM($H$40:CX40)&lt;=$E$347,0,1)</f>
        <v>0</v>
      </c>
      <c r="CY348" s="288">
        <f>IFERROR(PPMT(CY344,1,$E$346-SUM($H$40:CY40)+$E$347+1,CY336,0)*CY40,0)*IF(SUM($H$40:CY40)&lt;=$E$347,0,1)</f>
        <v>0</v>
      </c>
      <c r="CZ348" s="288">
        <f>IFERROR(PPMT(CZ344,1,$E$346-SUM($H$40:CZ40)+$E$347+1,CZ336,0)*CZ40,0)*IF(SUM($H$40:CZ40)&lt;=$E$347,0,1)</f>
        <v>0</v>
      </c>
      <c r="DA348" s="288">
        <f>IFERROR(PPMT(DA344,1,$E$346-SUM($H$40:DA40)+$E$347+1,DA336,0)*DA40,0)*IF(SUM($H$40:DA40)&lt;=$E$347,0,1)</f>
        <v>0</v>
      </c>
      <c r="DB348" s="288">
        <f>IFERROR(PPMT(DB344,1,$E$346-SUM($H$40:DB40)+$E$347+1,DB336,0)*DB40,0)*IF(SUM($H$40:DB40)&lt;=$E$347,0,1)</f>
        <v>0</v>
      </c>
      <c r="DC348" s="288">
        <f>IFERROR(PPMT(DC344,1,$E$346-SUM($H$40:DC40)+$E$347+1,DC336,0)*DC40,0)*IF(SUM($H$40:DC40)&lt;=$E$347,0,1)</f>
        <v>0</v>
      </c>
      <c r="DD348" s="288">
        <f>IFERROR(PPMT(DD344,1,$E$346-SUM($H$40:DD40)+$E$347+1,DD336,0)*DD40,0)*IF(SUM($H$40:DD40)&lt;=$E$347,0,1)</f>
        <v>0</v>
      </c>
      <c r="DE348" s="288">
        <f>IFERROR(PPMT(DE344,1,$E$346-SUM($H$40:DE40)+$E$347+1,DE336,0)*DE40,0)*IF(SUM($H$40:DE40)&lt;=$E$347,0,1)</f>
        <v>0</v>
      </c>
      <c r="DF348" s="288">
        <f>IFERROR(PPMT(DF344,1,$E$346-SUM($H$40:DF40)+$E$347+1,DF336,0)*DF40,0)*IF(SUM($H$40:DF40)&lt;=$E$347,0,1)</f>
        <v>0</v>
      </c>
      <c r="DG348" s="288">
        <f>IFERROR(PPMT(DG344,1,$E$346-SUM($H$40:DG40)+$E$347+1,DG336,0)*DG40,0)*IF(SUM($H$40:DG40)&lt;=$E$347,0,1)</f>
        <v>0</v>
      </c>
      <c r="DH348" s="288">
        <f>IFERROR(PPMT(DH344,1,$E$346-SUM($H$40:DH40)+$E$347+1,DH336,0)*DH40,0)*IF(SUM($H$40:DH40)&lt;=$E$347,0,1)</f>
        <v>0</v>
      </c>
      <c r="DI348" s="288">
        <f>IFERROR(PPMT(DI344,1,$E$346-SUM($H$40:DI40)+$E$347+1,DI336,0)*DI40,0)*IF(SUM($H$40:DI40)&lt;=$E$347,0,1)</f>
        <v>0</v>
      </c>
      <c r="DJ348" s="288">
        <f>IFERROR(PPMT(DJ344,1,$E$346-SUM($H$40:DJ40)+$E$347+1,DJ336,0)*DJ40,0)*IF(SUM($H$40:DJ40)&lt;=$E$347,0,1)</f>
        <v>0</v>
      </c>
      <c r="DK348" s="288">
        <f>IFERROR(PPMT(DK344,1,$E$346-SUM($H$40:DK40)+$E$347+1,DK336,0)*DK40,0)*IF(SUM($H$40:DK40)&lt;=$E$347,0,1)</f>
        <v>0</v>
      </c>
      <c r="DL348" s="288">
        <f>IFERROR(PPMT(DL344,1,$E$346-SUM($H$40:DL40)+$E$347+1,DL336,0)*DL40,0)*IF(SUM($H$40:DL40)&lt;=$E$347,0,1)</f>
        <v>0</v>
      </c>
      <c r="DM348" s="288">
        <f>IFERROR(PPMT(DM344,1,$E$346-SUM($H$40:DM40)+$E$347+1,DM336,0)*DM40,0)*IF(SUM($H$40:DM40)&lt;=$E$347,0,1)</f>
        <v>0</v>
      </c>
      <c r="DN348" s="288">
        <f>IFERROR(PPMT(DN344,1,$E$346-SUM($H$40:DN40)+$E$347+1,DN336,0)*DN40,0)*IF(SUM($H$40:DN40)&lt;=$E$347,0,1)</f>
        <v>0</v>
      </c>
      <c r="DO348" s="288">
        <f>IFERROR(PPMT(DO344,1,$E$346-SUM($H$40:DO40)+$E$347+1,DO336,0)*DO40,0)*IF(SUM($H$40:DO40)&lt;=$E$347,0,1)</f>
        <v>0</v>
      </c>
      <c r="DP348" s="288">
        <f>IFERROR(PPMT(DP344,1,$E$346-SUM($H$40:DP40)+$E$347+1,DP336,0)*DP40,0)*IF(SUM($H$40:DP40)&lt;=$E$347,0,1)</f>
        <v>0</v>
      </c>
      <c r="DQ348" s="288">
        <f>IFERROR(PPMT(DQ344,1,$E$346-SUM($H$40:DQ40)+$E$347+1,DQ336,0)*DQ40,0)*IF(SUM($H$40:DQ40)&lt;=$E$347,0,1)</f>
        <v>0</v>
      </c>
      <c r="DR348" s="288">
        <f>IFERROR(PPMT(DR344,1,$E$346-SUM($H$40:DR40)+$E$347+1,DR336,0)*DR40,0)*IF(SUM($H$40:DR40)&lt;=$E$347,0,1)</f>
        <v>0</v>
      </c>
      <c r="DS348" s="288">
        <f>IFERROR(PPMT(DS344,1,$E$346-SUM($H$40:DS40)+$E$347+1,DS336,0)*DS40,0)*IF(SUM($H$40:DS40)&lt;=$E$347,0,1)</f>
        <v>0</v>
      </c>
      <c r="DT348" s="279"/>
    </row>
    <row r="349" spans="3:124" x14ac:dyDescent="0.3">
      <c r="C349" s="279"/>
      <c r="D349" s="280"/>
      <c r="E349" s="280"/>
      <c r="F349" s="281"/>
      <c r="G349" s="281"/>
      <c r="H349" s="288"/>
      <c r="I349" s="288"/>
      <c r="J349" s="288"/>
      <c r="K349" s="288"/>
      <c r="L349" s="288"/>
      <c r="M349" s="288"/>
      <c r="N349" s="288"/>
      <c r="O349" s="288"/>
      <c r="P349" s="288"/>
      <c r="Q349" s="288"/>
      <c r="R349" s="288"/>
      <c r="S349" s="288"/>
      <c r="T349" s="288"/>
      <c r="U349" s="288"/>
      <c r="V349" s="288"/>
      <c r="W349" s="288"/>
      <c r="X349" s="288"/>
      <c r="Y349" s="288"/>
      <c r="Z349" s="288"/>
      <c r="AA349" s="288"/>
      <c r="AB349" s="288"/>
      <c r="AC349" s="288"/>
      <c r="AD349" s="288"/>
      <c r="AE349" s="288"/>
      <c r="AF349" s="288"/>
      <c r="AG349" s="288"/>
      <c r="AH349" s="288"/>
      <c r="AI349" s="288"/>
      <c r="AJ349" s="288"/>
      <c r="AK349" s="288"/>
      <c r="AL349" s="288"/>
      <c r="AM349" s="288"/>
      <c r="AN349" s="288"/>
      <c r="AO349" s="288"/>
      <c r="AP349" s="288"/>
      <c r="AQ349" s="288"/>
      <c r="AR349" s="288"/>
      <c r="AS349" s="288"/>
      <c r="AT349" s="288"/>
      <c r="AU349" s="288"/>
      <c r="AV349" s="288"/>
      <c r="AW349" s="288"/>
      <c r="AX349" s="288"/>
      <c r="AY349" s="288"/>
      <c r="AZ349" s="288"/>
      <c r="BA349" s="288"/>
      <c r="BB349" s="288"/>
      <c r="BC349" s="288"/>
      <c r="BD349" s="288"/>
      <c r="BE349" s="288"/>
      <c r="BF349" s="288"/>
      <c r="BG349" s="288"/>
      <c r="BH349" s="288"/>
      <c r="BI349" s="288"/>
      <c r="BJ349" s="288"/>
      <c r="BK349" s="288"/>
      <c r="BL349" s="288"/>
      <c r="BM349" s="288"/>
      <c r="BN349" s="288"/>
      <c r="BO349" s="288"/>
      <c r="BP349" s="288"/>
      <c r="BQ349" s="288"/>
      <c r="BR349" s="288"/>
      <c r="BS349" s="288"/>
      <c r="BT349" s="288"/>
      <c r="BU349" s="288"/>
      <c r="BV349" s="288"/>
      <c r="BW349" s="288"/>
      <c r="BX349" s="288"/>
      <c r="BY349" s="288"/>
      <c r="BZ349" s="288"/>
      <c r="CA349" s="288"/>
      <c r="CB349" s="288"/>
      <c r="CC349" s="288"/>
      <c r="CD349" s="288"/>
      <c r="CE349" s="288"/>
      <c r="CF349" s="288"/>
      <c r="CG349" s="288"/>
      <c r="CH349" s="288"/>
      <c r="CI349" s="288"/>
      <c r="CJ349" s="288"/>
      <c r="CK349" s="288"/>
      <c r="CL349" s="288"/>
      <c r="CM349" s="288"/>
      <c r="CN349" s="288"/>
      <c r="CO349" s="288"/>
      <c r="CP349" s="288"/>
      <c r="CQ349" s="288"/>
      <c r="CR349" s="288"/>
      <c r="CS349" s="288"/>
      <c r="CT349" s="288"/>
      <c r="CU349" s="288"/>
      <c r="CV349" s="288"/>
      <c r="CW349" s="288"/>
      <c r="CX349" s="288"/>
      <c r="CY349" s="288"/>
      <c r="CZ349" s="288"/>
      <c r="DA349" s="288"/>
      <c r="DB349" s="288"/>
      <c r="DC349" s="288"/>
      <c r="DD349" s="288"/>
      <c r="DE349" s="288"/>
      <c r="DF349" s="288"/>
      <c r="DG349" s="288"/>
      <c r="DH349" s="288"/>
      <c r="DI349" s="288"/>
      <c r="DJ349" s="288"/>
      <c r="DK349" s="288"/>
      <c r="DL349" s="288"/>
      <c r="DM349" s="288"/>
      <c r="DN349" s="288"/>
      <c r="DO349" s="288"/>
      <c r="DP349" s="288"/>
      <c r="DQ349" s="288"/>
      <c r="DR349" s="288"/>
      <c r="DS349" s="288"/>
      <c r="DT349" s="279"/>
    </row>
    <row r="350" spans="3:124" x14ac:dyDescent="0.3">
      <c r="C350" s="280" t="s">
        <v>437</v>
      </c>
      <c r="D350" s="280"/>
      <c r="E350" s="280"/>
      <c r="F350" s="281"/>
      <c r="G350" s="281"/>
      <c r="H350" s="288"/>
      <c r="I350" s="288"/>
      <c r="J350" s="288"/>
      <c r="K350" s="288"/>
      <c r="L350" s="288"/>
      <c r="M350" s="288"/>
      <c r="N350" s="288"/>
      <c r="O350" s="288"/>
      <c r="P350" s="288"/>
      <c r="Q350" s="288"/>
      <c r="R350" s="288"/>
      <c r="S350" s="288"/>
      <c r="T350" s="288"/>
      <c r="U350" s="288"/>
      <c r="V350" s="288"/>
      <c r="W350" s="288"/>
      <c r="X350" s="288"/>
      <c r="Y350" s="288"/>
      <c r="Z350" s="288"/>
      <c r="AA350" s="288"/>
      <c r="AB350" s="288"/>
      <c r="AC350" s="288"/>
      <c r="AD350" s="288"/>
      <c r="AE350" s="288"/>
      <c r="AF350" s="288"/>
      <c r="AG350" s="288"/>
      <c r="AH350" s="288"/>
      <c r="AI350" s="288"/>
      <c r="AJ350" s="288"/>
      <c r="AK350" s="288"/>
      <c r="AL350" s="288"/>
      <c r="AM350" s="288"/>
      <c r="AN350" s="288"/>
      <c r="AO350" s="288"/>
      <c r="AP350" s="288"/>
      <c r="AQ350" s="288"/>
      <c r="AR350" s="288"/>
      <c r="AS350" s="288"/>
      <c r="AT350" s="288"/>
      <c r="AU350" s="288"/>
      <c r="AV350" s="288"/>
      <c r="AW350" s="288"/>
      <c r="AX350" s="288"/>
      <c r="AY350" s="288"/>
      <c r="AZ350" s="288"/>
      <c r="BA350" s="288"/>
      <c r="BB350" s="288"/>
      <c r="BC350" s="288"/>
      <c r="BD350" s="288"/>
      <c r="BE350" s="288"/>
      <c r="BF350" s="288"/>
      <c r="BG350" s="288"/>
      <c r="BH350" s="288"/>
      <c r="BI350" s="288"/>
      <c r="BJ350" s="288"/>
      <c r="BK350" s="288"/>
      <c r="BL350" s="288"/>
      <c r="BM350" s="288"/>
      <c r="BN350" s="288"/>
      <c r="BO350" s="288"/>
      <c r="BP350" s="288"/>
      <c r="BQ350" s="288"/>
      <c r="BR350" s="288"/>
      <c r="BS350" s="288"/>
      <c r="BT350" s="288"/>
      <c r="BU350" s="288"/>
      <c r="BV350" s="288"/>
      <c r="BW350" s="288"/>
      <c r="BX350" s="288"/>
      <c r="BY350" s="288"/>
      <c r="BZ350" s="288"/>
      <c r="CA350" s="288"/>
      <c r="CB350" s="288"/>
      <c r="CC350" s="288"/>
      <c r="CD350" s="288"/>
      <c r="CE350" s="288"/>
      <c r="CF350" s="288"/>
      <c r="CG350" s="288"/>
      <c r="CH350" s="288"/>
      <c r="CI350" s="288"/>
      <c r="CJ350" s="288"/>
      <c r="CK350" s="288"/>
      <c r="CL350" s="288"/>
      <c r="CM350" s="288"/>
      <c r="CN350" s="288"/>
      <c r="CO350" s="288"/>
      <c r="CP350" s="288"/>
      <c r="CQ350" s="288"/>
      <c r="CR350" s="288"/>
      <c r="CS350" s="288"/>
      <c r="CT350" s="288"/>
      <c r="CU350" s="288"/>
      <c r="CV350" s="288"/>
      <c r="CW350" s="288"/>
      <c r="CX350" s="288"/>
      <c r="CY350" s="288"/>
      <c r="CZ350" s="288"/>
      <c r="DA350" s="288"/>
      <c r="DB350" s="288"/>
      <c r="DC350" s="288"/>
      <c r="DD350" s="288"/>
      <c r="DE350" s="288"/>
      <c r="DF350" s="288"/>
      <c r="DG350" s="288"/>
      <c r="DH350" s="288"/>
      <c r="DI350" s="288"/>
      <c r="DJ350" s="288"/>
      <c r="DK350" s="288"/>
      <c r="DL350" s="288"/>
      <c r="DM350" s="288"/>
      <c r="DN350" s="288"/>
      <c r="DO350" s="288"/>
      <c r="DP350" s="288"/>
      <c r="DQ350" s="288"/>
      <c r="DR350" s="288"/>
      <c r="DS350" s="288"/>
      <c r="DT350" s="279"/>
    </row>
    <row r="351" spans="3:124" x14ac:dyDescent="0.3">
      <c r="C351" s="279"/>
      <c r="D351" s="280" t="s">
        <v>114</v>
      </c>
      <c r="E351" s="280"/>
      <c r="F351" s="281" t="str">
        <f>F336</f>
        <v>INR Mn</v>
      </c>
      <c r="G351" s="281"/>
      <c r="H351" s="288">
        <f t="shared" ref="H351" si="856">G354</f>
        <v>0</v>
      </c>
      <c r="I351" s="288">
        <f t="shared" ref="I351" si="857">H354</f>
        <v>0</v>
      </c>
      <c r="J351" s="288">
        <f t="shared" ref="J351" si="858">I354</f>
        <v>0</v>
      </c>
      <c r="K351" s="288">
        <f t="shared" ref="K351" si="859">J354</f>
        <v>0</v>
      </c>
      <c r="L351" s="288">
        <f t="shared" ref="L351" si="860">K354</f>
        <v>0</v>
      </c>
      <c r="M351" s="288">
        <f t="shared" ref="M351" si="861">L354</f>
        <v>0</v>
      </c>
      <c r="N351" s="288">
        <f t="shared" ref="N351" si="862">M354</f>
        <v>0</v>
      </c>
      <c r="O351" s="288">
        <f t="shared" ref="O351" si="863">N354</f>
        <v>0</v>
      </c>
      <c r="P351" s="288">
        <f t="shared" ref="P351" si="864">O354</f>
        <v>0</v>
      </c>
      <c r="Q351" s="288">
        <f t="shared" ref="Q351" si="865">P354</f>
        <v>0</v>
      </c>
      <c r="R351" s="288">
        <f t="shared" ref="R351" si="866">Q354</f>
        <v>0</v>
      </c>
      <c r="S351" s="288">
        <f t="shared" ref="S351" si="867">R354</f>
        <v>0</v>
      </c>
      <c r="T351" s="288">
        <f t="shared" ref="T351" si="868">S354</f>
        <v>4000</v>
      </c>
      <c r="U351" s="288">
        <f t="shared" ref="U351" si="869">T354</f>
        <v>4000</v>
      </c>
      <c r="V351" s="288">
        <f t="shared" ref="V351" si="870">U354</f>
        <v>3900</v>
      </c>
      <c r="W351" s="288">
        <f t="shared" ref="W351" si="871">V354</f>
        <v>3800</v>
      </c>
      <c r="X351" s="288">
        <f t="shared" ref="X351" si="872">W354</f>
        <v>3700</v>
      </c>
      <c r="Y351" s="288">
        <f t="shared" ref="Y351" si="873">X354</f>
        <v>3600</v>
      </c>
      <c r="Z351" s="288">
        <f t="shared" ref="Z351" si="874">Y354</f>
        <v>3500</v>
      </c>
      <c r="AA351" s="288">
        <f t="shared" ref="AA351" si="875">Z354</f>
        <v>3400</v>
      </c>
      <c r="AB351" s="288">
        <f t="shared" ref="AB351" si="876">AA354</f>
        <v>3300</v>
      </c>
      <c r="AC351" s="288">
        <f t="shared" ref="AC351" si="877">AB354</f>
        <v>3200</v>
      </c>
      <c r="AD351" s="288">
        <f t="shared" ref="AD351" si="878">AC354</f>
        <v>3100</v>
      </c>
      <c r="AE351" s="288">
        <f t="shared" ref="AE351" si="879">AD354</f>
        <v>3000</v>
      </c>
      <c r="AF351" s="288">
        <f t="shared" ref="AF351" si="880">AE354</f>
        <v>2900</v>
      </c>
      <c r="AG351" s="288">
        <f t="shared" ref="AG351" si="881">AF354</f>
        <v>2800</v>
      </c>
      <c r="AH351" s="288">
        <f t="shared" ref="AH351" si="882">AG354</f>
        <v>2700</v>
      </c>
      <c r="AI351" s="288">
        <f t="shared" ref="AI351" si="883">AH354</f>
        <v>2600</v>
      </c>
      <c r="AJ351" s="288">
        <f t="shared" ref="AJ351" si="884">AI354</f>
        <v>2500</v>
      </c>
      <c r="AK351" s="288">
        <f t="shared" ref="AK351" si="885">AJ354</f>
        <v>2400</v>
      </c>
      <c r="AL351" s="288">
        <f t="shared" ref="AL351" si="886">AK354</f>
        <v>2300</v>
      </c>
      <c r="AM351" s="288">
        <f t="shared" ref="AM351" si="887">AL354</f>
        <v>2200</v>
      </c>
      <c r="AN351" s="288">
        <f t="shared" ref="AN351" si="888">AM354</f>
        <v>2100</v>
      </c>
      <c r="AO351" s="288">
        <f t="shared" ref="AO351" si="889">AN354</f>
        <v>2000</v>
      </c>
      <c r="AP351" s="288">
        <f t="shared" ref="AP351" si="890">AO354</f>
        <v>1900</v>
      </c>
      <c r="AQ351" s="288">
        <f t="shared" ref="AQ351" si="891">AP354</f>
        <v>1800</v>
      </c>
      <c r="AR351" s="288">
        <f t="shared" ref="AR351" si="892">AQ354</f>
        <v>1700</v>
      </c>
      <c r="AS351" s="288">
        <f t="shared" ref="AS351" si="893">AR354</f>
        <v>1600</v>
      </c>
      <c r="AT351" s="288">
        <f t="shared" ref="AT351" si="894">AS354</f>
        <v>1500</v>
      </c>
      <c r="AU351" s="288">
        <f t="shared" ref="AU351" si="895">AT354</f>
        <v>1400</v>
      </c>
      <c r="AV351" s="288">
        <f t="shared" ref="AV351" si="896">AU354</f>
        <v>1300</v>
      </c>
      <c r="AW351" s="288">
        <f t="shared" ref="AW351" si="897">AV354</f>
        <v>1200</v>
      </c>
      <c r="AX351" s="288">
        <f t="shared" ref="AX351" si="898">AW354</f>
        <v>1100</v>
      </c>
      <c r="AY351" s="288">
        <f t="shared" ref="AY351" si="899">AX354</f>
        <v>1000</v>
      </c>
      <c r="AZ351" s="288">
        <f t="shared" ref="AZ351" si="900">AY354</f>
        <v>900</v>
      </c>
      <c r="BA351" s="288">
        <f t="shared" ref="BA351" si="901">AZ354</f>
        <v>800</v>
      </c>
      <c r="BB351" s="288">
        <f t="shared" ref="BB351" si="902">BA354</f>
        <v>700</v>
      </c>
      <c r="BC351" s="288">
        <f t="shared" ref="BC351" si="903">BB354</f>
        <v>600</v>
      </c>
      <c r="BD351" s="288">
        <f t="shared" ref="BD351" si="904">BC354</f>
        <v>500</v>
      </c>
      <c r="BE351" s="288">
        <f t="shared" ref="BE351" si="905">BD354</f>
        <v>400</v>
      </c>
      <c r="BF351" s="288">
        <f t="shared" ref="BF351" si="906">BE354</f>
        <v>300</v>
      </c>
      <c r="BG351" s="288">
        <f t="shared" ref="BG351" si="907">BF354</f>
        <v>200</v>
      </c>
      <c r="BH351" s="288">
        <f t="shared" ref="BH351" si="908">BG354</f>
        <v>100</v>
      </c>
      <c r="BI351" s="288">
        <f t="shared" ref="BI351" si="909">BH354</f>
        <v>0</v>
      </c>
      <c r="BJ351" s="288">
        <f t="shared" ref="BJ351" si="910">BI354</f>
        <v>0</v>
      </c>
      <c r="BK351" s="288">
        <f t="shared" ref="BK351" si="911">BJ354</f>
        <v>0</v>
      </c>
      <c r="BL351" s="288">
        <f t="shared" ref="BL351" si="912">BK354</f>
        <v>0</v>
      </c>
      <c r="BM351" s="288">
        <f t="shared" ref="BM351" si="913">BL354</f>
        <v>0</v>
      </c>
      <c r="BN351" s="288">
        <f t="shared" ref="BN351" si="914">BM354</f>
        <v>0</v>
      </c>
      <c r="BO351" s="288">
        <f t="shared" ref="BO351" si="915">BN354</f>
        <v>0</v>
      </c>
      <c r="BP351" s="288">
        <f t="shared" ref="BP351" si="916">BO354</f>
        <v>0</v>
      </c>
      <c r="BQ351" s="288">
        <f t="shared" ref="BQ351" si="917">BP354</f>
        <v>0</v>
      </c>
      <c r="BR351" s="288">
        <f t="shared" ref="BR351" si="918">BQ354</f>
        <v>0</v>
      </c>
      <c r="BS351" s="288">
        <f t="shared" ref="BS351" si="919">BR354</f>
        <v>0</v>
      </c>
      <c r="BT351" s="288">
        <f t="shared" ref="BT351" si="920">BS354</f>
        <v>0</v>
      </c>
      <c r="BU351" s="288">
        <f t="shared" ref="BU351" si="921">BT354</f>
        <v>0</v>
      </c>
      <c r="BV351" s="288">
        <f t="shared" ref="BV351" si="922">BU354</f>
        <v>0</v>
      </c>
      <c r="BW351" s="288">
        <f t="shared" ref="BW351" si="923">BV354</f>
        <v>0</v>
      </c>
      <c r="BX351" s="288">
        <f t="shared" ref="BX351" si="924">BW354</f>
        <v>0</v>
      </c>
      <c r="BY351" s="288">
        <f t="shared" ref="BY351" si="925">BX354</f>
        <v>0</v>
      </c>
      <c r="BZ351" s="288">
        <f t="shared" ref="BZ351" si="926">BY354</f>
        <v>0</v>
      </c>
      <c r="CA351" s="288">
        <f t="shared" ref="CA351" si="927">BZ354</f>
        <v>0</v>
      </c>
      <c r="CB351" s="288">
        <f t="shared" ref="CB351" si="928">CA354</f>
        <v>0</v>
      </c>
      <c r="CC351" s="288">
        <f t="shared" ref="CC351" si="929">CB354</f>
        <v>0</v>
      </c>
      <c r="CD351" s="288">
        <f t="shared" ref="CD351" si="930">CC354</f>
        <v>0</v>
      </c>
      <c r="CE351" s="288">
        <f t="shared" ref="CE351" si="931">CD354</f>
        <v>0</v>
      </c>
      <c r="CF351" s="288">
        <f t="shared" ref="CF351" si="932">CE354</f>
        <v>0</v>
      </c>
      <c r="CG351" s="288">
        <f t="shared" ref="CG351" si="933">CF354</f>
        <v>0</v>
      </c>
      <c r="CH351" s="288">
        <f t="shared" ref="CH351" si="934">CG354</f>
        <v>0</v>
      </c>
      <c r="CI351" s="288">
        <f t="shared" ref="CI351" si="935">CH354</f>
        <v>0</v>
      </c>
      <c r="CJ351" s="288">
        <f t="shared" ref="CJ351" si="936">CI354</f>
        <v>0</v>
      </c>
      <c r="CK351" s="288">
        <f t="shared" ref="CK351" si="937">CJ354</f>
        <v>0</v>
      </c>
      <c r="CL351" s="288">
        <f t="shared" ref="CL351" si="938">CK354</f>
        <v>0</v>
      </c>
      <c r="CM351" s="288">
        <f t="shared" ref="CM351" si="939">CL354</f>
        <v>0</v>
      </c>
      <c r="CN351" s="288">
        <f t="shared" ref="CN351" si="940">CM354</f>
        <v>0</v>
      </c>
      <c r="CO351" s="288">
        <f t="shared" ref="CO351" si="941">CN354</f>
        <v>0</v>
      </c>
      <c r="CP351" s="288">
        <f t="shared" ref="CP351" si="942">CO354</f>
        <v>0</v>
      </c>
      <c r="CQ351" s="288">
        <f t="shared" ref="CQ351" si="943">CP354</f>
        <v>0</v>
      </c>
      <c r="CR351" s="288">
        <f t="shared" ref="CR351" si="944">CQ354</f>
        <v>0</v>
      </c>
      <c r="CS351" s="288">
        <f t="shared" ref="CS351" si="945">CR354</f>
        <v>0</v>
      </c>
      <c r="CT351" s="288">
        <f t="shared" ref="CT351" si="946">CS354</f>
        <v>0</v>
      </c>
      <c r="CU351" s="288">
        <f t="shared" ref="CU351" si="947">CT354</f>
        <v>0</v>
      </c>
      <c r="CV351" s="288">
        <f t="shared" ref="CV351" si="948">CU354</f>
        <v>0</v>
      </c>
      <c r="CW351" s="288">
        <f t="shared" ref="CW351" si="949">CV354</f>
        <v>0</v>
      </c>
      <c r="CX351" s="288">
        <f t="shared" ref="CX351" si="950">CW354</f>
        <v>0</v>
      </c>
      <c r="CY351" s="288">
        <f t="shared" ref="CY351" si="951">CX354</f>
        <v>0</v>
      </c>
      <c r="CZ351" s="288">
        <f t="shared" ref="CZ351" si="952">CY354</f>
        <v>0</v>
      </c>
      <c r="DA351" s="288">
        <f t="shared" ref="DA351" si="953">CZ354</f>
        <v>0</v>
      </c>
      <c r="DB351" s="288">
        <f t="shared" ref="DB351" si="954">DA354</f>
        <v>0</v>
      </c>
      <c r="DC351" s="288">
        <f t="shared" ref="DC351" si="955">DB354</f>
        <v>0</v>
      </c>
      <c r="DD351" s="288">
        <f t="shared" ref="DD351" si="956">DC354</f>
        <v>0</v>
      </c>
      <c r="DE351" s="288">
        <f t="shared" ref="DE351" si="957">DD354</f>
        <v>0</v>
      </c>
      <c r="DF351" s="288">
        <f t="shared" ref="DF351" si="958">DE354</f>
        <v>0</v>
      </c>
      <c r="DG351" s="288">
        <f t="shared" ref="DG351" si="959">DF354</f>
        <v>0</v>
      </c>
      <c r="DH351" s="288">
        <f t="shared" ref="DH351" si="960">DG354</f>
        <v>0</v>
      </c>
      <c r="DI351" s="288">
        <f t="shared" ref="DI351" si="961">DH354</f>
        <v>0</v>
      </c>
      <c r="DJ351" s="288">
        <f t="shared" ref="DJ351" si="962">DI354</f>
        <v>0</v>
      </c>
      <c r="DK351" s="288">
        <f t="shared" ref="DK351" si="963">DJ354</f>
        <v>0</v>
      </c>
      <c r="DL351" s="288">
        <f t="shared" ref="DL351" si="964">DK354</f>
        <v>0</v>
      </c>
      <c r="DM351" s="288">
        <f t="shared" ref="DM351" si="965">DL354</f>
        <v>0</v>
      </c>
      <c r="DN351" s="288">
        <f t="shared" ref="DN351" si="966">DM354</f>
        <v>0</v>
      </c>
      <c r="DO351" s="288">
        <f t="shared" ref="DO351" si="967">DN354</f>
        <v>0</v>
      </c>
      <c r="DP351" s="288">
        <f t="shared" ref="DP351" si="968">DO354</f>
        <v>0</v>
      </c>
      <c r="DQ351" s="288">
        <f t="shared" ref="DQ351" si="969">DP354</f>
        <v>0</v>
      </c>
      <c r="DR351" s="288">
        <f t="shared" ref="DR351" si="970">DQ354</f>
        <v>0</v>
      </c>
      <c r="DS351" s="288">
        <f t="shared" ref="DS351" si="971">DR354</f>
        <v>0</v>
      </c>
      <c r="DT351" s="279"/>
    </row>
    <row r="352" spans="3:124" x14ac:dyDescent="0.3">
      <c r="C352" s="279"/>
      <c r="D352" s="24" t="s">
        <v>438</v>
      </c>
      <c r="E352" s="280"/>
      <c r="F352" s="281" t="str">
        <f>F337</f>
        <v>INR Mn</v>
      </c>
      <c r="G352" s="281"/>
      <c r="H352" s="288">
        <f>IF(SUM($H40:H40)=1, Inputs!$H$186*Capex!$G$33, 0)</f>
        <v>0</v>
      </c>
      <c r="I352" s="288">
        <f>IF(SUM($H40:I40)=1, Inputs!$H$186*Capex!$G$33, 0)</f>
        <v>0</v>
      </c>
      <c r="J352" s="288">
        <f>IF(SUM($H40:J40)=1, Inputs!$H$186*Capex!$G$33, 0)</f>
        <v>0</v>
      </c>
      <c r="K352" s="288">
        <f>IF(SUM($H40:K40)=1, Inputs!$H$186*Capex!$G$33, 0)</f>
        <v>0</v>
      </c>
      <c r="L352" s="288">
        <f>IF(SUM($H40:L40)=1, Inputs!$H$186*Capex!$G$33, 0)</f>
        <v>0</v>
      </c>
      <c r="M352" s="288">
        <f>IF(SUM($H40:M40)=1, Inputs!$H$186*Capex!$G$33, 0)</f>
        <v>0</v>
      </c>
      <c r="N352" s="288">
        <f>IF(SUM($H40:N40)=1, Inputs!$H$186*Capex!$G$33, 0)</f>
        <v>0</v>
      </c>
      <c r="O352" s="288">
        <f>IF(SUM($H40:O40)=1, Inputs!$H$186*Capex!$G$33, 0)</f>
        <v>0</v>
      </c>
      <c r="P352" s="288">
        <f>IF(SUM($H40:P40)=1, Inputs!$H$186*Capex!$G$33, 0)</f>
        <v>0</v>
      </c>
      <c r="Q352" s="288">
        <f>IF(SUM($H40:Q40)=1, Inputs!$H$186*Capex!$G$33, 0)</f>
        <v>0</v>
      </c>
      <c r="R352" s="288">
        <f>IF(SUM($H40:R40)=1, Inputs!$H$186*Capex!$G$33, 0)</f>
        <v>0</v>
      </c>
      <c r="S352" s="288">
        <f>IF(SUM($H40:S40)=1, Inputs!$H$186*Capex!$G$33, 0)</f>
        <v>4000</v>
      </c>
      <c r="T352" s="288">
        <f>IF(SUM($H40:T40)=1, Inputs!$H$186*Capex!$G$33, 0)</f>
        <v>0</v>
      </c>
      <c r="U352" s="288">
        <f>IF(SUM($H40:U40)=1, Inputs!$H$186*Capex!$G$33, 0)</f>
        <v>0</v>
      </c>
      <c r="V352" s="288">
        <f>IF(SUM($H40:V40)=1, Inputs!$H$186*Capex!$G$33, 0)</f>
        <v>0</v>
      </c>
      <c r="W352" s="288">
        <f>IF(SUM($H40:W40)=1, Inputs!$H$186*Capex!$G$33, 0)</f>
        <v>0</v>
      </c>
      <c r="X352" s="288">
        <f>IF(SUM($H40:X40)=1, Inputs!$H$186*Capex!$G$33, 0)</f>
        <v>0</v>
      </c>
      <c r="Y352" s="288">
        <f>IF(SUM($H40:Y40)=1, Inputs!$H$186*Capex!$G$33, 0)</f>
        <v>0</v>
      </c>
      <c r="Z352" s="288">
        <f>IF(SUM($H40:Z40)=1, Inputs!$H$186*Capex!$G$33, 0)</f>
        <v>0</v>
      </c>
      <c r="AA352" s="288">
        <f>IF(SUM($H40:AA40)=1, Inputs!$H$186*Capex!$G$33, 0)</f>
        <v>0</v>
      </c>
      <c r="AB352" s="288">
        <f>IF(SUM($H40:AB40)=1, Inputs!$H$186*Capex!$G$33, 0)</f>
        <v>0</v>
      </c>
      <c r="AC352" s="288">
        <f>IF(SUM($H40:AC40)=1, Inputs!$H$186*Capex!$G$33, 0)</f>
        <v>0</v>
      </c>
      <c r="AD352" s="288">
        <f>IF(SUM($H40:AD40)=1, Inputs!$H$186*Capex!$G$33, 0)</f>
        <v>0</v>
      </c>
      <c r="AE352" s="288">
        <f>IF(SUM($H40:AE40)=1, Inputs!$H$186*Capex!$G$33, 0)</f>
        <v>0</v>
      </c>
      <c r="AF352" s="288">
        <f>IF(SUM($H40:AF40)=1, Inputs!$H$186*Capex!$G$33, 0)</f>
        <v>0</v>
      </c>
      <c r="AG352" s="288">
        <f>IF(SUM($H40:AG40)=1, Inputs!$H$186*Capex!$G$33, 0)</f>
        <v>0</v>
      </c>
      <c r="AH352" s="288">
        <f>IF(SUM($H40:AH40)=1, Inputs!$H$186*Capex!$G$33, 0)</f>
        <v>0</v>
      </c>
      <c r="AI352" s="288">
        <f>IF(SUM($H40:AI40)=1, Inputs!$H$186*Capex!$G$33, 0)</f>
        <v>0</v>
      </c>
      <c r="AJ352" s="288">
        <f>IF(SUM($H40:AJ40)=1, Inputs!$H$186*Capex!$G$33, 0)</f>
        <v>0</v>
      </c>
      <c r="AK352" s="288">
        <f>IF(SUM($H40:AK40)=1, Inputs!$H$186*Capex!$G$33, 0)</f>
        <v>0</v>
      </c>
      <c r="AL352" s="288">
        <f>IF(SUM($H40:AL40)=1, Inputs!$H$186*Capex!$G$33, 0)</f>
        <v>0</v>
      </c>
      <c r="AM352" s="288">
        <f>IF(SUM($H40:AM40)=1, Inputs!$H$186*Capex!$G$33, 0)</f>
        <v>0</v>
      </c>
      <c r="AN352" s="288">
        <f>IF(SUM($H40:AN40)=1, Inputs!$H$186*Capex!$G$33, 0)</f>
        <v>0</v>
      </c>
      <c r="AO352" s="288">
        <f>IF(SUM($H40:AO40)=1, Inputs!$H$186*Capex!$G$33, 0)</f>
        <v>0</v>
      </c>
      <c r="AP352" s="288">
        <f>IF(SUM($H40:AP40)=1, Inputs!$H$186*Capex!$G$33, 0)</f>
        <v>0</v>
      </c>
      <c r="AQ352" s="288">
        <f>IF(SUM($H40:AQ40)=1, Inputs!$H$186*Capex!$G$33, 0)</f>
        <v>0</v>
      </c>
      <c r="AR352" s="288">
        <f>IF(SUM($H40:AR40)=1, Inputs!$H$186*Capex!$G$33, 0)</f>
        <v>0</v>
      </c>
      <c r="AS352" s="288">
        <f>IF(SUM($H40:AS40)=1, Inputs!$H$186*Capex!$G$33, 0)</f>
        <v>0</v>
      </c>
      <c r="AT352" s="288">
        <f>IF(SUM($H40:AT40)=1, Inputs!$H$186*Capex!$G$33, 0)</f>
        <v>0</v>
      </c>
      <c r="AU352" s="288">
        <f>IF(SUM($H40:AU40)=1, Inputs!$H$186*Capex!$G$33, 0)</f>
        <v>0</v>
      </c>
      <c r="AV352" s="288">
        <f>IF(SUM($H40:AV40)=1, Inputs!$H$186*Capex!$G$33, 0)</f>
        <v>0</v>
      </c>
      <c r="AW352" s="288">
        <f>IF(SUM($H40:AW40)=1, Inputs!$H$186*Capex!$G$33, 0)</f>
        <v>0</v>
      </c>
      <c r="AX352" s="288">
        <f>IF(SUM($H40:AX40)=1, Inputs!$H$186*Capex!$G$33, 0)</f>
        <v>0</v>
      </c>
      <c r="AY352" s="288">
        <f>IF(SUM($H40:AY40)=1, Inputs!$H$186*Capex!$G$33, 0)</f>
        <v>0</v>
      </c>
      <c r="AZ352" s="288">
        <f>IF(SUM($H40:AZ40)=1, Inputs!$H$186*Capex!$G$33, 0)</f>
        <v>0</v>
      </c>
      <c r="BA352" s="288">
        <f>IF(SUM($H40:BA40)=1, Inputs!$H$186*Capex!$G$33, 0)</f>
        <v>0</v>
      </c>
      <c r="BB352" s="288">
        <f>IF(SUM($H40:BB40)=1, Inputs!$H$186*Capex!$G$33, 0)</f>
        <v>0</v>
      </c>
      <c r="BC352" s="288">
        <f>IF(SUM($H40:BC40)=1, Inputs!$H$186*Capex!$G$33, 0)</f>
        <v>0</v>
      </c>
      <c r="BD352" s="288">
        <f>IF(SUM($H40:BD40)=1, Inputs!$H$186*Capex!$G$33, 0)</f>
        <v>0</v>
      </c>
      <c r="BE352" s="288">
        <f>IF(SUM($H40:BE40)=1, Inputs!$H$186*Capex!$G$33, 0)</f>
        <v>0</v>
      </c>
      <c r="BF352" s="288">
        <f>IF(SUM($H40:BF40)=1, Inputs!$H$186*Capex!$G$33, 0)</f>
        <v>0</v>
      </c>
      <c r="BG352" s="288">
        <f>IF(SUM($H40:BG40)=1, Inputs!$H$186*Capex!$G$33, 0)</f>
        <v>0</v>
      </c>
      <c r="BH352" s="288">
        <f>IF(SUM($H40:BH40)=1, Inputs!$H$186*Capex!$G$33, 0)</f>
        <v>0</v>
      </c>
      <c r="BI352" s="288">
        <f>IF(SUM($H40:BI40)=1, Inputs!$H$186*Capex!$G$33, 0)</f>
        <v>0</v>
      </c>
      <c r="BJ352" s="288">
        <f>IF(SUM($H40:BJ40)=1, Inputs!$H$186*Capex!$G$33, 0)</f>
        <v>0</v>
      </c>
      <c r="BK352" s="288">
        <f>IF(SUM($H40:BK40)=1, Inputs!$H$186*Capex!$G$33, 0)</f>
        <v>0</v>
      </c>
      <c r="BL352" s="288">
        <f>IF(SUM($H40:BL40)=1, Inputs!$H$186*Capex!$G$33, 0)</f>
        <v>0</v>
      </c>
      <c r="BM352" s="288">
        <f>IF(SUM($H40:BM40)=1, Inputs!$H$186*Capex!$G$33, 0)</f>
        <v>0</v>
      </c>
      <c r="BN352" s="288">
        <f>IF(SUM($H40:BN40)=1, Inputs!$H$186*Capex!$G$33, 0)</f>
        <v>0</v>
      </c>
      <c r="BO352" s="288">
        <f>IF(SUM($H40:BO40)=1, Inputs!$H$186*Capex!$G$33, 0)</f>
        <v>0</v>
      </c>
      <c r="BP352" s="288">
        <f>IF(SUM($H40:BP40)=1, Inputs!$H$186*Capex!$G$33, 0)</f>
        <v>0</v>
      </c>
      <c r="BQ352" s="288">
        <f>IF(SUM($H40:BQ40)=1, Inputs!$H$186*Capex!$G$33, 0)</f>
        <v>0</v>
      </c>
      <c r="BR352" s="288">
        <f>IF(SUM($H40:BR40)=1, Inputs!$H$186*Capex!$G$33, 0)</f>
        <v>0</v>
      </c>
      <c r="BS352" s="288">
        <f>IF(SUM($H40:BS40)=1, Inputs!$H$186*Capex!$G$33, 0)</f>
        <v>0</v>
      </c>
      <c r="BT352" s="288">
        <f>IF(SUM($H40:BT40)=1, Inputs!$H$186*Capex!$G$33, 0)</f>
        <v>0</v>
      </c>
      <c r="BU352" s="288">
        <f>IF(SUM($H40:BU40)=1, Inputs!$H$186*Capex!$G$33, 0)</f>
        <v>0</v>
      </c>
      <c r="BV352" s="288">
        <f>IF(SUM($H40:BV40)=1, Inputs!$H$186*Capex!$G$33, 0)</f>
        <v>0</v>
      </c>
      <c r="BW352" s="288">
        <f>IF(SUM($H40:BW40)=1, Inputs!$H$186*Capex!$G$33, 0)</f>
        <v>0</v>
      </c>
      <c r="BX352" s="288">
        <f>IF(SUM($H40:BX40)=1, Inputs!$H$186*Capex!$G$33, 0)</f>
        <v>0</v>
      </c>
      <c r="BY352" s="288">
        <f>IF(SUM($H40:BY40)=1, Inputs!$H$186*Capex!$G$33, 0)</f>
        <v>0</v>
      </c>
      <c r="BZ352" s="288">
        <f>IF(SUM($H40:BZ40)=1, Inputs!$H$186*Capex!$G$33, 0)</f>
        <v>0</v>
      </c>
      <c r="CA352" s="288">
        <f>IF(SUM($H40:CA40)=1, Inputs!$H$186*Capex!$G$33, 0)</f>
        <v>0</v>
      </c>
      <c r="CB352" s="288">
        <f>IF(SUM($H40:CB40)=1, Inputs!$H$186*Capex!$G$33, 0)</f>
        <v>0</v>
      </c>
      <c r="CC352" s="288">
        <f>IF(SUM($H40:CC40)=1, Inputs!$H$186*Capex!$G$33, 0)</f>
        <v>0</v>
      </c>
      <c r="CD352" s="288">
        <f>IF(SUM($H40:CD40)=1, Inputs!$H$186*Capex!$G$33, 0)</f>
        <v>0</v>
      </c>
      <c r="CE352" s="288">
        <f>IF(SUM($H40:CE40)=1, Inputs!$H$186*Capex!$G$33, 0)</f>
        <v>0</v>
      </c>
      <c r="CF352" s="288">
        <f>IF(SUM($H40:CF40)=1, Inputs!$H$186*Capex!$G$33, 0)</f>
        <v>0</v>
      </c>
      <c r="CG352" s="288">
        <f>IF(SUM($H40:CG40)=1, Inputs!$H$186*Capex!$G$33, 0)</f>
        <v>0</v>
      </c>
      <c r="CH352" s="288">
        <f>IF(SUM($H40:CH40)=1, Inputs!$H$186*Capex!$G$33, 0)</f>
        <v>0</v>
      </c>
      <c r="CI352" s="288">
        <f>IF(SUM($H40:CI40)=1, Inputs!$H$186*Capex!$G$33, 0)</f>
        <v>0</v>
      </c>
      <c r="CJ352" s="288">
        <f>IF(SUM($H40:CJ40)=1, Inputs!$H$186*Capex!$G$33, 0)</f>
        <v>0</v>
      </c>
      <c r="CK352" s="288">
        <f>IF(SUM($H40:CK40)=1, Inputs!$H$186*Capex!$G$33, 0)</f>
        <v>0</v>
      </c>
      <c r="CL352" s="288">
        <f>IF(SUM($H40:CL40)=1, Inputs!$H$186*Capex!$G$33, 0)</f>
        <v>0</v>
      </c>
      <c r="CM352" s="288">
        <f>IF(SUM($H40:CM40)=1, Inputs!$H$186*Capex!$G$33, 0)</f>
        <v>0</v>
      </c>
      <c r="CN352" s="288">
        <f>IF(SUM($H40:CN40)=1, Inputs!$H$186*Capex!$G$33, 0)</f>
        <v>0</v>
      </c>
      <c r="CO352" s="288">
        <f>IF(SUM($H40:CO40)=1, Inputs!$H$186*Capex!$G$33, 0)</f>
        <v>0</v>
      </c>
      <c r="CP352" s="288">
        <f>IF(SUM($H40:CP40)=1, Inputs!$H$186*Capex!$G$33, 0)</f>
        <v>0</v>
      </c>
      <c r="CQ352" s="288">
        <f>IF(SUM($H40:CQ40)=1, Inputs!$H$186*Capex!$G$33, 0)</f>
        <v>0</v>
      </c>
      <c r="CR352" s="288">
        <f>IF(SUM($H40:CR40)=1, Inputs!$H$186*Capex!$G$33, 0)</f>
        <v>0</v>
      </c>
      <c r="CS352" s="288">
        <f>IF(SUM($H40:CS40)=1, Inputs!$H$186*Capex!$G$33, 0)</f>
        <v>0</v>
      </c>
      <c r="CT352" s="288">
        <f>IF(SUM($H40:CT40)=1, Inputs!$H$186*Capex!$G$33, 0)</f>
        <v>0</v>
      </c>
      <c r="CU352" s="288">
        <f>IF(SUM($H40:CU40)=1, Inputs!$H$186*Capex!$G$33, 0)</f>
        <v>0</v>
      </c>
      <c r="CV352" s="288">
        <f>IF(SUM($H40:CV40)=1, Inputs!$H$186*Capex!$G$33, 0)</f>
        <v>0</v>
      </c>
      <c r="CW352" s="288">
        <f>IF(SUM($H40:CW40)=1, Inputs!$H$186*Capex!$G$33, 0)</f>
        <v>0</v>
      </c>
      <c r="CX352" s="288">
        <f>IF(SUM($H40:CX40)=1, Inputs!$H$186*Capex!$G$33, 0)</f>
        <v>0</v>
      </c>
      <c r="CY352" s="288">
        <f>IF(SUM($H40:CY40)=1, Inputs!$H$186*Capex!$G$33, 0)</f>
        <v>0</v>
      </c>
      <c r="CZ352" s="288">
        <f>IF(SUM($H40:CZ40)=1, Inputs!$H$186*Capex!$G$33, 0)</f>
        <v>0</v>
      </c>
      <c r="DA352" s="288">
        <f>IF(SUM($H40:DA40)=1, Inputs!$H$186*Capex!$G$33, 0)</f>
        <v>0</v>
      </c>
      <c r="DB352" s="288">
        <f>IF(SUM($H40:DB40)=1, Inputs!$H$186*Capex!$G$33, 0)</f>
        <v>0</v>
      </c>
      <c r="DC352" s="288">
        <f>IF(SUM($H40:DC40)=1, Inputs!$H$186*Capex!$G$33, 0)</f>
        <v>0</v>
      </c>
      <c r="DD352" s="288">
        <f>IF(SUM($H40:DD40)=1, Inputs!$H$186*Capex!$G$33, 0)</f>
        <v>0</v>
      </c>
      <c r="DE352" s="288">
        <f>IF(SUM($H40:DE40)=1, Inputs!$H$186*Capex!$G$33, 0)</f>
        <v>0</v>
      </c>
      <c r="DF352" s="288">
        <f>IF(SUM($H40:DF40)=1, Inputs!$H$186*Capex!$G$33, 0)</f>
        <v>0</v>
      </c>
      <c r="DG352" s="288">
        <f>IF(SUM($H40:DG40)=1, Inputs!$H$186*Capex!$G$33, 0)</f>
        <v>0</v>
      </c>
      <c r="DH352" s="288">
        <f>IF(SUM($H40:DH40)=1, Inputs!$H$186*Capex!$G$33, 0)</f>
        <v>0</v>
      </c>
      <c r="DI352" s="288">
        <f>IF(SUM($H40:DI40)=1, Inputs!$H$186*Capex!$G$33, 0)</f>
        <v>0</v>
      </c>
      <c r="DJ352" s="288">
        <f>IF(SUM($H40:DJ40)=1, Inputs!$H$186*Capex!$G$33, 0)</f>
        <v>0</v>
      </c>
      <c r="DK352" s="288">
        <f>IF(SUM($H40:DK40)=1, Inputs!$H$186*Capex!$G$33, 0)</f>
        <v>0</v>
      </c>
      <c r="DL352" s="288">
        <f>IF(SUM($H40:DL40)=1, Inputs!$H$186*Capex!$G$33, 0)</f>
        <v>0</v>
      </c>
      <c r="DM352" s="288">
        <f>IF(SUM($H40:DM40)=1, Inputs!$H$186*Capex!$G$33, 0)</f>
        <v>0</v>
      </c>
      <c r="DN352" s="288">
        <f>IF(SUM($H40:DN40)=1, Inputs!$H$186*Capex!$G$33, 0)</f>
        <v>0</v>
      </c>
      <c r="DO352" s="288">
        <f>IF(SUM($H40:DO40)=1, Inputs!$H$186*Capex!$G$33, 0)</f>
        <v>0</v>
      </c>
      <c r="DP352" s="288">
        <f>IF(SUM($H40:DP40)=1, Inputs!$H$186*Capex!$G$33, 0)</f>
        <v>0</v>
      </c>
      <c r="DQ352" s="288">
        <f>IF(SUM($H40:DQ40)=1, Inputs!$H$186*Capex!$G$33, 0)</f>
        <v>0</v>
      </c>
      <c r="DR352" s="288">
        <f>IF(SUM($H40:DR40)=1, Inputs!$H$186*Capex!$G$33, 0)</f>
        <v>0</v>
      </c>
      <c r="DS352" s="288">
        <f>IF(SUM($H40:DS40)=1, Inputs!$H$186*Capex!$G$33, 0)</f>
        <v>0</v>
      </c>
      <c r="DT352" s="279"/>
    </row>
    <row r="353" spans="2:124" x14ac:dyDescent="0.3">
      <c r="C353" s="279"/>
      <c r="D353" s="280" t="s">
        <v>119</v>
      </c>
      <c r="E353" s="280"/>
      <c r="F353" s="281" t="str">
        <f t="shared" ref="F353:F354" si="972">F339</f>
        <v>INR Mn</v>
      </c>
      <c r="G353" s="281"/>
      <c r="H353" s="288">
        <f t="shared" ref="H353" si="973">H357</f>
        <v>0</v>
      </c>
      <c r="I353" s="288">
        <f t="shared" ref="I353:BT353" si="974">I357</f>
        <v>0</v>
      </c>
      <c r="J353" s="288">
        <f t="shared" si="974"/>
        <v>0</v>
      </c>
      <c r="K353" s="288">
        <f t="shared" si="974"/>
        <v>0</v>
      </c>
      <c r="L353" s="288">
        <f t="shared" si="974"/>
        <v>0</v>
      </c>
      <c r="M353" s="288">
        <f t="shared" si="974"/>
        <v>0</v>
      </c>
      <c r="N353" s="288">
        <f t="shared" si="974"/>
        <v>0</v>
      </c>
      <c r="O353" s="288">
        <f t="shared" si="974"/>
        <v>0</v>
      </c>
      <c r="P353" s="288">
        <f t="shared" si="974"/>
        <v>0</v>
      </c>
      <c r="Q353" s="288">
        <f t="shared" si="974"/>
        <v>0</v>
      </c>
      <c r="R353" s="288">
        <f t="shared" si="974"/>
        <v>0</v>
      </c>
      <c r="S353" s="288">
        <f t="shared" si="974"/>
        <v>0</v>
      </c>
      <c r="T353" s="288">
        <f t="shared" si="974"/>
        <v>0</v>
      </c>
      <c r="U353" s="288">
        <f t="shared" si="974"/>
        <v>-100</v>
      </c>
      <c r="V353" s="288">
        <f t="shared" si="974"/>
        <v>-100</v>
      </c>
      <c r="W353" s="288">
        <f t="shared" si="974"/>
        <v>-100</v>
      </c>
      <c r="X353" s="288">
        <f t="shared" si="974"/>
        <v>-100</v>
      </c>
      <c r="Y353" s="288">
        <f t="shared" si="974"/>
        <v>-100</v>
      </c>
      <c r="Z353" s="288">
        <f t="shared" si="974"/>
        <v>-100</v>
      </c>
      <c r="AA353" s="288">
        <f t="shared" si="974"/>
        <v>-100</v>
      </c>
      <c r="AB353" s="288">
        <f t="shared" si="974"/>
        <v>-100</v>
      </c>
      <c r="AC353" s="288">
        <f t="shared" si="974"/>
        <v>-100</v>
      </c>
      <c r="AD353" s="288">
        <f t="shared" si="974"/>
        <v>-100</v>
      </c>
      <c r="AE353" s="288">
        <f t="shared" si="974"/>
        <v>-100</v>
      </c>
      <c r="AF353" s="288">
        <f t="shared" si="974"/>
        <v>-100</v>
      </c>
      <c r="AG353" s="288">
        <f t="shared" si="974"/>
        <v>-100</v>
      </c>
      <c r="AH353" s="288">
        <f t="shared" si="974"/>
        <v>-100</v>
      </c>
      <c r="AI353" s="288">
        <f t="shared" si="974"/>
        <v>-100</v>
      </c>
      <c r="AJ353" s="288">
        <f t="shared" si="974"/>
        <v>-100</v>
      </c>
      <c r="AK353" s="288">
        <f t="shared" si="974"/>
        <v>-100</v>
      </c>
      <c r="AL353" s="288">
        <f t="shared" si="974"/>
        <v>-100</v>
      </c>
      <c r="AM353" s="288">
        <f t="shared" si="974"/>
        <v>-100</v>
      </c>
      <c r="AN353" s="288">
        <f t="shared" si="974"/>
        <v>-100</v>
      </c>
      <c r="AO353" s="288">
        <f t="shared" si="974"/>
        <v>-100</v>
      </c>
      <c r="AP353" s="288">
        <f t="shared" si="974"/>
        <v>-100</v>
      </c>
      <c r="AQ353" s="288">
        <f t="shared" si="974"/>
        <v>-100</v>
      </c>
      <c r="AR353" s="288">
        <f t="shared" si="974"/>
        <v>-100</v>
      </c>
      <c r="AS353" s="288">
        <f t="shared" si="974"/>
        <v>-100</v>
      </c>
      <c r="AT353" s="288">
        <f t="shared" si="974"/>
        <v>-100</v>
      </c>
      <c r="AU353" s="288">
        <f t="shared" si="974"/>
        <v>-100</v>
      </c>
      <c r="AV353" s="288">
        <f t="shared" si="974"/>
        <v>-100</v>
      </c>
      <c r="AW353" s="288">
        <f t="shared" si="974"/>
        <v>-100</v>
      </c>
      <c r="AX353" s="288">
        <f t="shared" si="974"/>
        <v>-100</v>
      </c>
      <c r="AY353" s="288">
        <f t="shared" si="974"/>
        <v>-100</v>
      </c>
      <c r="AZ353" s="288">
        <f t="shared" si="974"/>
        <v>-100</v>
      </c>
      <c r="BA353" s="288">
        <f t="shared" si="974"/>
        <v>-100</v>
      </c>
      <c r="BB353" s="288">
        <f t="shared" si="974"/>
        <v>-100</v>
      </c>
      <c r="BC353" s="288">
        <f t="shared" si="974"/>
        <v>-100</v>
      </c>
      <c r="BD353" s="288">
        <f t="shared" si="974"/>
        <v>-100</v>
      </c>
      <c r="BE353" s="288">
        <f t="shared" si="974"/>
        <v>-100</v>
      </c>
      <c r="BF353" s="288">
        <f t="shared" si="974"/>
        <v>-100</v>
      </c>
      <c r="BG353" s="288">
        <f t="shared" si="974"/>
        <v>-100</v>
      </c>
      <c r="BH353" s="288">
        <f t="shared" si="974"/>
        <v>-100</v>
      </c>
      <c r="BI353" s="288">
        <f t="shared" si="974"/>
        <v>0</v>
      </c>
      <c r="BJ353" s="288">
        <f t="shared" si="974"/>
        <v>0</v>
      </c>
      <c r="BK353" s="288">
        <f t="shared" si="974"/>
        <v>0</v>
      </c>
      <c r="BL353" s="288">
        <f t="shared" si="974"/>
        <v>0</v>
      </c>
      <c r="BM353" s="288">
        <f t="shared" si="974"/>
        <v>0</v>
      </c>
      <c r="BN353" s="288">
        <f t="shared" si="974"/>
        <v>0</v>
      </c>
      <c r="BO353" s="288">
        <f t="shared" si="974"/>
        <v>0</v>
      </c>
      <c r="BP353" s="288">
        <f t="shared" si="974"/>
        <v>0</v>
      </c>
      <c r="BQ353" s="288">
        <f t="shared" si="974"/>
        <v>0</v>
      </c>
      <c r="BR353" s="288">
        <f t="shared" si="974"/>
        <v>0</v>
      </c>
      <c r="BS353" s="288">
        <f t="shared" si="974"/>
        <v>0</v>
      </c>
      <c r="BT353" s="288">
        <f t="shared" si="974"/>
        <v>0</v>
      </c>
      <c r="BU353" s="288">
        <f t="shared" ref="BU353:DS353" si="975">BU357</f>
        <v>0</v>
      </c>
      <c r="BV353" s="288">
        <f t="shared" si="975"/>
        <v>0</v>
      </c>
      <c r="BW353" s="288">
        <f t="shared" si="975"/>
        <v>0</v>
      </c>
      <c r="BX353" s="288">
        <f t="shared" si="975"/>
        <v>0</v>
      </c>
      <c r="BY353" s="288">
        <f t="shared" si="975"/>
        <v>0</v>
      </c>
      <c r="BZ353" s="288">
        <f t="shared" si="975"/>
        <v>0</v>
      </c>
      <c r="CA353" s="288">
        <f t="shared" si="975"/>
        <v>0</v>
      </c>
      <c r="CB353" s="288">
        <f t="shared" si="975"/>
        <v>0</v>
      </c>
      <c r="CC353" s="288">
        <f t="shared" si="975"/>
        <v>0</v>
      </c>
      <c r="CD353" s="288">
        <f t="shared" si="975"/>
        <v>0</v>
      </c>
      <c r="CE353" s="288">
        <f t="shared" si="975"/>
        <v>0</v>
      </c>
      <c r="CF353" s="288">
        <f t="shared" si="975"/>
        <v>0</v>
      </c>
      <c r="CG353" s="288">
        <f t="shared" si="975"/>
        <v>0</v>
      </c>
      <c r="CH353" s="288">
        <f t="shared" si="975"/>
        <v>0</v>
      </c>
      <c r="CI353" s="288">
        <f t="shared" si="975"/>
        <v>0</v>
      </c>
      <c r="CJ353" s="288">
        <f t="shared" si="975"/>
        <v>0</v>
      </c>
      <c r="CK353" s="288">
        <f t="shared" si="975"/>
        <v>0</v>
      </c>
      <c r="CL353" s="288">
        <f t="shared" si="975"/>
        <v>0</v>
      </c>
      <c r="CM353" s="288">
        <f t="shared" si="975"/>
        <v>0</v>
      </c>
      <c r="CN353" s="288">
        <f t="shared" si="975"/>
        <v>0</v>
      </c>
      <c r="CO353" s="288">
        <f t="shared" si="975"/>
        <v>0</v>
      </c>
      <c r="CP353" s="288">
        <f t="shared" si="975"/>
        <v>0</v>
      </c>
      <c r="CQ353" s="288">
        <f t="shared" si="975"/>
        <v>0</v>
      </c>
      <c r="CR353" s="288">
        <f t="shared" si="975"/>
        <v>0</v>
      </c>
      <c r="CS353" s="288">
        <f t="shared" si="975"/>
        <v>0</v>
      </c>
      <c r="CT353" s="288">
        <f t="shared" si="975"/>
        <v>0</v>
      </c>
      <c r="CU353" s="288">
        <f t="shared" si="975"/>
        <v>0</v>
      </c>
      <c r="CV353" s="288">
        <f t="shared" si="975"/>
        <v>0</v>
      </c>
      <c r="CW353" s="288">
        <f t="shared" si="975"/>
        <v>0</v>
      </c>
      <c r="CX353" s="288">
        <f t="shared" si="975"/>
        <v>0</v>
      </c>
      <c r="CY353" s="288">
        <f t="shared" si="975"/>
        <v>0</v>
      </c>
      <c r="CZ353" s="288">
        <f t="shared" si="975"/>
        <v>0</v>
      </c>
      <c r="DA353" s="288">
        <f t="shared" si="975"/>
        <v>0</v>
      </c>
      <c r="DB353" s="288">
        <f t="shared" si="975"/>
        <v>0</v>
      </c>
      <c r="DC353" s="288">
        <f t="shared" si="975"/>
        <v>0</v>
      </c>
      <c r="DD353" s="288">
        <f t="shared" si="975"/>
        <v>0</v>
      </c>
      <c r="DE353" s="288">
        <f t="shared" si="975"/>
        <v>0</v>
      </c>
      <c r="DF353" s="288">
        <f t="shared" si="975"/>
        <v>0</v>
      </c>
      <c r="DG353" s="288">
        <f t="shared" si="975"/>
        <v>0</v>
      </c>
      <c r="DH353" s="288">
        <f t="shared" si="975"/>
        <v>0</v>
      </c>
      <c r="DI353" s="288">
        <f t="shared" si="975"/>
        <v>0</v>
      </c>
      <c r="DJ353" s="288">
        <f t="shared" si="975"/>
        <v>0</v>
      </c>
      <c r="DK353" s="288">
        <f t="shared" si="975"/>
        <v>0</v>
      </c>
      <c r="DL353" s="288">
        <f t="shared" si="975"/>
        <v>0</v>
      </c>
      <c r="DM353" s="288">
        <f t="shared" si="975"/>
        <v>0</v>
      </c>
      <c r="DN353" s="288">
        <f t="shared" si="975"/>
        <v>0</v>
      </c>
      <c r="DO353" s="288">
        <f t="shared" si="975"/>
        <v>0</v>
      </c>
      <c r="DP353" s="288">
        <f t="shared" si="975"/>
        <v>0</v>
      </c>
      <c r="DQ353" s="288">
        <f t="shared" si="975"/>
        <v>0</v>
      </c>
      <c r="DR353" s="288">
        <f t="shared" si="975"/>
        <v>0</v>
      </c>
      <c r="DS353" s="288">
        <f t="shared" si="975"/>
        <v>0</v>
      </c>
      <c r="DT353" s="279"/>
    </row>
    <row r="354" spans="2:124" ht="14.5" thickBot="1" x14ac:dyDescent="0.35">
      <c r="C354" s="279"/>
      <c r="D354" s="284" t="s">
        <v>113</v>
      </c>
      <c r="E354" s="284"/>
      <c r="F354" s="285" t="str">
        <f t="shared" si="972"/>
        <v>INR Mn</v>
      </c>
      <c r="G354" s="285"/>
      <c r="H354" s="286">
        <f t="shared" ref="H354" si="976">SUM(H351:H353)</f>
        <v>0</v>
      </c>
      <c r="I354" s="286">
        <f t="shared" ref="I354:BT354" si="977">SUM(I351:I353)</f>
        <v>0</v>
      </c>
      <c r="J354" s="286">
        <f t="shared" si="977"/>
        <v>0</v>
      </c>
      <c r="K354" s="286">
        <f t="shared" si="977"/>
        <v>0</v>
      </c>
      <c r="L354" s="286">
        <f t="shared" si="977"/>
        <v>0</v>
      </c>
      <c r="M354" s="286">
        <f t="shared" si="977"/>
        <v>0</v>
      </c>
      <c r="N354" s="286">
        <f t="shared" si="977"/>
        <v>0</v>
      </c>
      <c r="O354" s="286">
        <f t="shared" si="977"/>
        <v>0</v>
      </c>
      <c r="P354" s="286">
        <f t="shared" si="977"/>
        <v>0</v>
      </c>
      <c r="Q354" s="286">
        <f t="shared" si="977"/>
        <v>0</v>
      </c>
      <c r="R354" s="286">
        <f t="shared" si="977"/>
        <v>0</v>
      </c>
      <c r="S354" s="286">
        <f t="shared" si="977"/>
        <v>4000</v>
      </c>
      <c r="T354" s="286">
        <f t="shared" si="977"/>
        <v>4000</v>
      </c>
      <c r="U354" s="286">
        <f t="shared" si="977"/>
        <v>3900</v>
      </c>
      <c r="V354" s="286">
        <f t="shared" si="977"/>
        <v>3800</v>
      </c>
      <c r="W354" s="286">
        <f t="shared" si="977"/>
        <v>3700</v>
      </c>
      <c r="X354" s="286">
        <f t="shared" si="977"/>
        <v>3600</v>
      </c>
      <c r="Y354" s="286">
        <f t="shared" si="977"/>
        <v>3500</v>
      </c>
      <c r="Z354" s="286">
        <f t="shared" si="977"/>
        <v>3400</v>
      </c>
      <c r="AA354" s="286">
        <f t="shared" si="977"/>
        <v>3300</v>
      </c>
      <c r="AB354" s="286">
        <f t="shared" si="977"/>
        <v>3200</v>
      </c>
      <c r="AC354" s="286">
        <f t="shared" si="977"/>
        <v>3100</v>
      </c>
      <c r="AD354" s="286">
        <f t="shared" si="977"/>
        <v>3000</v>
      </c>
      <c r="AE354" s="286">
        <f t="shared" si="977"/>
        <v>2900</v>
      </c>
      <c r="AF354" s="286">
        <f t="shared" si="977"/>
        <v>2800</v>
      </c>
      <c r="AG354" s="286">
        <f t="shared" si="977"/>
        <v>2700</v>
      </c>
      <c r="AH354" s="286">
        <f t="shared" si="977"/>
        <v>2600</v>
      </c>
      <c r="AI354" s="286">
        <f t="shared" si="977"/>
        <v>2500</v>
      </c>
      <c r="AJ354" s="286">
        <f t="shared" si="977"/>
        <v>2400</v>
      </c>
      <c r="AK354" s="286">
        <f t="shared" si="977"/>
        <v>2300</v>
      </c>
      <c r="AL354" s="286">
        <f t="shared" si="977"/>
        <v>2200</v>
      </c>
      <c r="AM354" s="286">
        <f t="shared" si="977"/>
        <v>2100</v>
      </c>
      <c r="AN354" s="286">
        <f t="shared" si="977"/>
        <v>2000</v>
      </c>
      <c r="AO354" s="286">
        <f t="shared" si="977"/>
        <v>1900</v>
      </c>
      <c r="AP354" s="286">
        <f t="shared" si="977"/>
        <v>1800</v>
      </c>
      <c r="AQ354" s="286">
        <f t="shared" si="977"/>
        <v>1700</v>
      </c>
      <c r="AR354" s="286">
        <f t="shared" si="977"/>
        <v>1600</v>
      </c>
      <c r="AS354" s="286">
        <f t="shared" si="977"/>
        <v>1500</v>
      </c>
      <c r="AT354" s="286">
        <f t="shared" si="977"/>
        <v>1400</v>
      </c>
      <c r="AU354" s="286">
        <f t="shared" si="977"/>
        <v>1300</v>
      </c>
      <c r="AV354" s="286">
        <f t="shared" si="977"/>
        <v>1200</v>
      </c>
      <c r="AW354" s="286">
        <f t="shared" si="977"/>
        <v>1100</v>
      </c>
      <c r="AX354" s="286">
        <f t="shared" si="977"/>
        <v>1000</v>
      </c>
      <c r="AY354" s="286">
        <f t="shared" si="977"/>
        <v>900</v>
      </c>
      <c r="AZ354" s="286">
        <f t="shared" si="977"/>
        <v>800</v>
      </c>
      <c r="BA354" s="286">
        <f t="shared" si="977"/>
        <v>700</v>
      </c>
      <c r="BB354" s="286">
        <f t="shared" si="977"/>
        <v>600</v>
      </c>
      <c r="BC354" s="286">
        <f t="shared" si="977"/>
        <v>500</v>
      </c>
      <c r="BD354" s="286">
        <f t="shared" si="977"/>
        <v>400</v>
      </c>
      <c r="BE354" s="286">
        <f t="shared" si="977"/>
        <v>300</v>
      </c>
      <c r="BF354" s="286">
        <f t="shared" si="977"/>
        <v>200</v>
      </c>
      <c r="BG354" s="286">
        <f t="shared" si="977"/>
        <v>100</v>
      </c>
      <c r="BH354" s="286">
        <f t="shared" si="977"/>
        <v>0</v>
      </c>
      <c r="BI354" s="286">
        <f t="shared" si="977"/>
        <v>0</v>
      </c>
      <c r="BJ354" s="286">
        <f t="shared" si="977"/>
        <v>0</v>
      </c>
      <c r="BK354" s="286">
        <f t="shared" si="977"/>
        <v>0</v>
      </c>
      <c r="BL354" s="286">
        <f t="shared" si="977"/>
        <v>0</v>
      </c>
      <c r="BM354" s="286">
        <f t="shared" si="977"/>
        <v>0</v>
      </c>
      <c r="BN354" s="286">
        <f t="shared" si="977"/>
        <v>0</v>
      </c>
      <c r="BO354" s="286">
        <f t="shared" si="977"/>
        <v>0</v>
      </c>
      <c r="BP354" s="286">
        <f t="shared" si="977"/>
        <v>0</v>
      </c>
      <c r="BQ354" s="286">
        <f t="shared" si="977"/>
        <v>0</v>
      </c>
      <c r="BR354" s="286">
        <f t="shared" si="977"/>
        <v>0</v>
      </c>
      <c r="BS354" s="286">
        <f t="shared" si="977"/>
        <v>0</v>
      </c>
      <c r="BT354" s="286">
        <f t="shared" si="977"/>
        <v>0</v>
      </c>
      <c r="BU354" s="286">
        <f t="shared" ref="BU354:DS354" si="978">SUM(BU351:BU353)</f>
        <v>0</v>
      </c>
      <c r="BV354" s="286">
        <f t="shared" si="978"/>
        <v>0</v>
      </c>
      <c r="BW354" s="286">
        <f t="shared" si="978"/>
        <v>0</v>
      </c>
      <c r="BX354" s="286">
        <f t="shared" si="978"/>
        <v>0</v>
      </c>
      <c r="BY354" s="286">
        <f t="shared" si="978"/>
        <v>0</v>
      </c>
      <c r="BZ354" s="286">
        <f t="shared" si="978"/>
        <v>0</v>
      </c>
      <c r="CA354" s="286">
        <f t="shared" si="978"/>
        <v>0</v>
      </c>
      <c r="CB354" s="286">
        <f t="shared" si="978"/>
        <v>0</v>
      </c>
      <c r="CC354" s="286">
        <f t="shared" si="978"/>
        <v>0</v>
      </c>
      <c r="CD354" s="286">
        <f t="shared" si="978"/>
        <v>0</v>
      </c>
      <c r="CE354" s="286">
        <f t="shared" si="978"/>
        <v>0</v>
      </c>
      <c r="CF354" s="286">
        <f t="shared" si="978"/>
        <v>0</v>
      </c>
      <c r="CG354" s="286">
        <f t="shared" si="978"/>
        <v>0</v>
      </c>
      <c r="CH354" s="286">
        <f t="shared" si="978"/>
        <v>0</v>
      </c>
      <c r="CI354" s="286">
        <f t="shared" si="978"/>
        <v>0</v>
      </c>
      <c r="CJ354" s="286">
        <f t="shared" si="978"/>
        <v>0</v>
      </c>
      <c r="CK354" s="286">
        <f t="shared" si="978"/>
        <v>0</v>
      </c>
      <c r="CL354" s="286">
        <f t="shared" si="978"/>
        <v>0</v>
      </c>
      <c r="CM354" s="286">
        <f t="shared" si="978"/>
        <v>0</v>
      </c>
      <c r="CN354" s="286">
        <f t="shared" si="978"/>
        <v>0</v>
      </c>
      <c r="CO354" s="286">
        <f t="shared" si="978"/>
        <v>0</v>
      </c>
      <c r="CP354" s="286">
        <f t="shared" si="978"/>
        <v>0</v>
      </c>
      <c r="CQ354" s="286">
        <f t="shared" si="978"/>
        <v>0</v>
      </c>
      <c r="CR354" s="286">
        <f t="shared" si="978"/>
        <v>0</v>
      </c>
      <c r="CS354" s="286">
        <f t="shared" si="978"/>
        <v>0</v>
      </c>
      <c r="CT354" s="286">
        <f t="shared" si="978"/>
        <v>0</v>
      </c>
      <c r="CU354" s="286">
        <f t="shared" si="978"/>
        <v>0</v>
      </c>
      <c r="CV354" s="286">
        <f t="shared" si="978"/>
        <v>0</v>
      </c>
      <c r="CW354" s="286">
        <f t="shared" si="978"/>
        <v>0</v>
      </c>
      <c r="CX354" s="286">
        <f t="shared" si="978"/>
        <v>0</v>
      </c>
      <c r="CY354" s="286">
        <f t="shared" si="978"/>
        <v>0</v>
      </c>
      <c r="CZ354" s="286">
        <f t="shared" si="978"/>
        <v>0</v>
      </c>
      <c r="DA354" s="286">
        <f t="shared" si="978"/>
        <v>0</v>
      </c>
      <c r="DB354" s="286">
        <f t="shared" si="978"/>
        <v>0</v>
      </c>
      <c r="DC354" s="286">
        <f t="shared" si="978"/>
        <v>0</v>
      </c>
      <c r="DD354" s="286">
        <f t="shared" si="978"/>
        <v>0</v>
      </c>
      <c r="DE354" s="286">
        <f t="shared" si="978"/>
        <v>0</v>
      </c>
      <c r="DF354" s="286">
        <f t="shared" si="978"/>
        <v>0</v>
      </c>
      <c r="DG354" s="286">
        <f t="shared" si="978"/>
        <v>0</v>
      </c>
      <c r="DH354" s="286">
        <f t="shared" si="978"/>
        <v>0</v>
      </c>
      <c r="DI354" s="286">
        <f t="shared" si="978"/>
        <v>0</v>
      </c>
      <c r="DJ354" s="286">
        <f t="shared" si="978"/>
        <v>0</v>
      </c>
      <c r="DK354" s="286">
        <f t="shared" si="978"/>
        <v>0</v>
      </c>
      <c r="DL354" s="286">
        <f t="shared" si="978"/>
        <v>0</v>
      </c>
      <c r="DM354" s="286">
        <f t="shared" si="978"/>
        <v>0</v>
      </c>
      <c r="DN354" s="286">
        <f t="shared" si="978"/>
        <v>0</v>
      </c>
      <c r="DO354" s="286">
        <f t="shared" si="978"/>
        <v>0</v>
      </c>
      <c r="DP354" s="286">
        <f t="shared" si="978"/>
        <v>0</v>
      </c>
      <c r="DQ354" s="286">
        <f t="shared" si="978"/>
        <v>0</v>
      </c>
      <c r="DR354" s="286">
        <f t="shared" si="978"/>
        <v>0</v>
      </c>
      <c r="DS354" s="286">
        <f t="shared" si="978"/>
        <v>0</v>
      </c>
      <c r="DT354" s="279"/>
    </row>
    <row r="355" spans="2:124" ht="14.5" thickTop="1" x14ac:dyDescent="0.3">
      <c r="C355" s="279"/>
      <c r="D355" s="280" t="s">
        <v>122</v>
      </c>
      <c r="E355" s="289">
        <f>Inputs!H187</f>
        <v>40</v>
      </c>
      <c r="F355" s="281"/>
      <c r="G355" s="281"/>
      <c r="H355" s="288"/>
      <c r="I355" s="288"/>
      <c r="J355" s="288"/>
      <c r="K355" s="288"/>
      <c r="L355" s="288"/>
      <c r="M355" s="288"/>
      <c r="N355" s="288"/>
      <c r="O355" s="288"/>
      <c r="P355" s="288"/>
      <c r="Q355" s="288"/>
      <c r="R355" s="288"/>
      <c r="S355" s="288"/>
      <c r="T355" s="288"/>
      <c r="U355" s="288"/>
      <c r="V355" s="288"/>
      <c r="W355" s="288"/>
      <c r="X355" s="288"/>
      <c r="Y355" s="288"/>
      <c r="Z355" s="288"/>
      <c r="AA355" s="288"/>
      <c r="AB355" s="288"/>
      <c r="AC355" s="288"/>
      <c r="AD355" s="288"/>
      <c r="AE355" s="288"/>
      <c r="AF355" s="288"/>
      <c r="AG355" s="288"/>
      <c r="AH355" s="288"/>
      <c r="AI355" s="288"/>
      <c r="AJ355" s="288"/>
      <c r="AK355" s="288"/>
      <c r="AL355" s="288"/>
      <c r="AM355" s="288"/>
      <c r="AN355" s="288"/>
      <c r="AO355" s="288"/>
      <c r="AP355" s="288"/>
      <c r="AQ355" s="288"/>
      <c r="AR355" s="288"/>
      <c r="AS355" s="288"/>
      <c r="AT355" s="288"/>
      <c r="AU355" s="288"/>
      <c r="AV355" s="288"/>
      <c r="AW355" s="288"/>
      <c r="AX355" s="288"/>
      <c r="AY355" s="288"/>
      <c r="AZ355" s="288"/>
      <c r="BA355" s="288"/>
      <c r="BB355" s="288"/>
      <c r="BC355" s="288"/>
      <c r="BD355" s="288"/>
      <c r="BE355" s="288"/>
      <c r="BF355" s="288"/>
      <c r="BG355" s="288"/>
      <c r="BH355" s="288"/>
      <c r="BI355" s="288"/>
      <c r="BJ355" s="288"/>
      <c r="BK355" s="288"/>
      <c r="BL355" s="288"/>
      <c r="BM355" s="288"/>
      <c r="BN355" s="288"/>
      <c r="BO355" s="288"/>
      <c r="BP355" s="288"/>
      <c r="BQ355" s="288"/>
      <c r="BR355" s="288"/>
      <c r="BS355" s="288"/>
      <c r="BT355" s="288"/>
      <c r="BU355" s="288"/>
      <c r="BV355" s="288"/>
      <c r="BW355" s="288"/>
      <c r="BX355" s="288"/>
      <c r="BY355" s="288"/>
      <c r="BZ355" s="288"/>
      <c r="CA355" s="288"/>
      <c r="CB355" s="288"/>
      <c r="CC355" s="288"/>
      <c r="CD355" s="288"/>
      <c r="CE355" s="288"/>
      <c r="CF355" s="288"/>
      <c r="CG355" s="288"/>
      <c r="CH355" s="288"/>
      <c r="CI355" s="288"/>
      <c r="CJ355" s="288"/>
      <c r="CK355" s="288"/>
      <c r="CL355" s="288"/>
      <c r="CM355" s="288"/>
      <c r="CN355" s="288"/>
      <c r="CO355" s="288"/>
      <c r="CP355" s="288"/>
      <c r="CQ355" s="288"/>
      <c r="CR355" s="288"/>
      <c r="CS355" s="288"/>
      <c r="CT355" s="288"/>
      <c r="CU355" s="288"/>
      <c r="CV355" s="288"/>
      <c r="CW355" s="288"/>
      <c r="CX355" s="288"/>
      <c r="CY355" s="288"/>
      <c r="CZ355" s="288"/>
      <c r="DA355" s="288"/>
      <c r="DB355" s="288"/>
      <c r="DC355" s="288"/>
      <c r="DD355" s="288"/>
      <c r="DE355" s="288"/>
      <c r="DF355" s="288"/>
      <c r="DG355" s="288"/>
      <c r="DH355" s="288"/>
      <c r="DI355" s="288"/>
      <c r="DJ355" s="288"/>
      <c r="DK355" s="288"/>
      <c r="DL355" s="288"/>
      <c r="DM355" s="288"/>
      <c r="DN355" s="288"/>
      <c r="DO355" s="288"/>
      <c r="DP355" s="288"/>
      <c r="DQ355" s="288"/>
      <c r="DR355" s="288"/>
      <c r="DS355" s="288"/>
      <c r="DT355" s="279"/>
    </row>
    <row r="356" spans="2:124" x14ac:dyDescent="0.3">
      <c r="C356" s="279"/>
      <c r="D356" s="280" t="s">
        <v>79</v>
      </c>
      <c r="E356" s="289">
        <f>Inputs!H188</f>
        <v>2</v>
      </c>
      <c r="F356" s="281"/>
      <c r="G356" s="281"/>
      <c r="H356" s="288"/>
      <c r="I356" s="288"/>
      <c r="J356" s="288"/>
      <c r="K356" s="288"/>
      <c r="L356" s="288"/>
      <c r="M356" s="288"/>
      <c r="N356" s="288"/>
      <c r="O356" s="288"/>
      <c r="P356" s="288"/>
      <c r="Q356" s="288"/>
      <c r="R356" s="288"/>
      <c r="S356" s="288"/>
      <c r="T356" s="288"/>
      <c r="U356" s="288"/>
      <c r="V356" s="288"/>
      <c r="W356" s="288"/>
      <c r="X356" s="288"/>
      <c r="Y356" s="288"/>
      <c r="Z356" s="288"/>
      <c r="AA356" s="288"/>
      <c r="AB356" s="288"/>
      <c r="AC356" s="288"/>
      <c r="AD356" s="288"/>
      <c r="AE356" s="288"/>
      <c r="AF356" s="288"/>
      <c r="AG356" s="288"/>
      <c r="AH356" s="288"/>
      <c r="AI356" s="288"/>
      <c r="AJ356" s="288"/>
      <c r="AK356" s="288"/>
      <c r="AL356" s="288"/>
      <c r="AM356" s="288"/>
      <c r="AN356" s="288"/>
      <c r="AO356" s="288"/>
      <c r="AP356" s="288"/>
      <c r="AQ356" s="288"/>
      <c r="AR356" s="288"/>
      <c r="AS356" s="288"/>
      <c r="AT356" s="288"/>
      <c r="AU356" s="288"/>
      <c r="AV356" s="288"/>
      <c r="AW356" s="288"/>
      <c r="AX356" s="288"/>
      <c r="AY356" s="288"/>
      <c r="AZ356" s="288"/>
      <c r="BA356" s="288"/>
      <c r="BB356" s="288"/>
      <c r="BC356" s="288"/>
      <c r="BD356" s="288"/>
      <c r="BE356" s="288"/>
      <c r="BF356" s="288"/>
      <c r="BG356" s="288"/>
      <c r="BH356" s="288"/>
      <c r="BI356" s="288"/>
      <c r="BJ356" s="288"/>
      <c r="BK356" s="288"/>
      <c r="BL356" s="288"/>
      <c r="BM356" s="288"/>
      <c r="BN356" s="288"/>
      <c r="BO356" s="288"/>
      <c r="BP356" s="288"/>
      <c r="BQ356" s="288"/>
      <c r="BR356" s="288"/>
      <c r="BS356" s="288"/>
      <c r="BT356" s="288"/>
      <c r="BU356" s="288"/>
      <c r="BV356" s="288"/>
      <c r="BW356" s="288"/>
      <c r="BX356" s="288"/>
      <c r="BY356" s="288"/>
      <c r="BZ356" s="288"/>
      <c r="CA356" s="288"/>
      <c r="CB356" s="288"/>
      <c r="CC356" s="288"/>
      <c r="CD356" s="288"/>
      <c r="CE356" s="288"/>
      <c r="CF356" s="288"/>
      <c r="CG356" s="288"/>
      <c r="CH356" s="288"/>
      <c r="CI356" s="288"/>
      <c r="CJ356" s="288"/>
      <c r="CK356" s="288"/>
      <c r="CL356" s="288"/>
      <c r="CM356" s="288"/>
      <c r="CN356" s="288"/>
      <c r="CO356" s="288"/>
      <c r="CP356" s="288"/>
      <c r="CQ356" s="288"/>
      <c r="CR356" s="288"/>
      <c r="CS356" s="288"/>
      <c r="CT356" s="288"/>
      <c r="CU356" s="288"/>
      <c r="CV356" s="288"/>
      <c r="CW356" s="288"/>
      <c r="CX356" s="288"/>
      <c r="CY356" s="288"/>
      <c r="CZ356" s="288"/>
      <c r="DA356" s="288"/>
      <c r="DB356" s="288"/>
      <c r="DC356" s="288"/>
      <c r="DD356" s="288"/>
      <c r="DE356" s="288"/>
      <c r="DF356" s="288"/>
      <c r="DG356" s="288"/>
      <c r="DH356" s="288"/>
      <c r="DI356" s="288"/>
      <c r="DJ356" s="288"/>
      <c r="DK356" s="288"/>
      <c r="DL356" s="288"/>
      <c r="DM356" s="288"/>
      <c r="DN356" s="288"/>
      <c r="DO356" s="288"/>
      <c r="DP356" s="288"/>
      <c r="DQ356" s="288"/>
      <c r="DR356" s="288"/>
      <c r="DS356" s="288"/>
      <c r="DT356" s="279"/>
    </row>
    <row r="357" spans="2:124" x14ac:dyDescent="0.3">
      <c r="C357" s="279"/>
      <c r="D357" s="280" t="s">
        <v>126</v>
      </c>
      <c r="E357" s="280"/>
      <c r="F357" s="281" t="str">
        <f>F354</f>
        <v>INR Mn</v>
      </c>
      <c r="G357" s="281"/>
      <c r="H357" s="288">
        <f>-IF(SUM($H40:H40)&gt;$E$356, MIN(IFERROR(SUM($H$352:$DS$352)/$E$355,0), SUM($H$352:$DS$352)+SUM($G357:G357)), 0)</f>
        <v>0</v>
      </c>
      <c r="I357" s="288">
        <f>-IF(SUM($H40:I40)&gt;$E$356, MIN(IFERROR(SUM($H$352:$DS$352)/$E$355,0), SUM($H$352:$DS$352)+SUM($G357:H357)), 0)</f>
        <v>0</v>
      </c>
      <c r="J357" s="288">
        <f>-IF(SUM($H40:J40)&gt;$E$356, MIN(IFERROR(SUM($H$352:$DS$352)/$E$355,0), SUM($H$352:$DS$352)+SUM($G357:I357)), 0)</f>
        <v>0</v>
      </c>
      <c r="K357" s="288">
        <f>-IF(SUM($H40:K40)&gt;$E$356, MIN(IFERROR(SUM($H$352:$DS$352)/$E$355,0), SUM($H$352:$DS$352)+SUM($G357:J357)), 0)</f>
        <v>0</v>
      </c>
      <c r="L357" s="288">
        <f>-IF(SUM($H40:L40)&gt;$E$356, MIN(IFERROR(SUM($H$352:$DS$352)/$E$355,0), SUM($H$352:$DS$352)+SUM($G357:K357)), 0)</f>
        <v>0</v>
      </c>
      <c r="M357" s="288">
        <f>-IF(SUM($H40:M40)&gt;$E$356, MIN(IFERROR(SUM($H$352:$DS$352)/$E$355,0), SUM($H$352:$DS$352)+SUM($G357:L357)), 0)</f>
        <v>0</v>
      </c>
      <c r="N357" s="288">
        <f>-IF(SUM($H40:N40)&gt;$E$356, MIN(IFERROR(SUM($H$352:$DS$352)/$E$355,0), SUM($H$352:$DS$352)+SUM($G357:M357)), 0)</f>
        <v>0</v>
      </c>
      <c r="O357" s="288">
        <f>-IF(SUM($H40:O40)&gt;$E$356, MIN(IFERROR(SUM($H$352:$DS$352)/$E$355,0), SUM($H$352:$DS$352)+SUM($G357:N357)), 0)</f>
        <v>0</v>
      </c>
      <c r="P357" s="288">
        <f>-IF(SUM($H40:P40)&gt;$E$356, MIN(IFERROR(SUM($H$352:$DS$352)/$E$355,0), SUM($H$352:$DS$352)+SUM($G357:O357)), 0)</f>
        <v>0</v>
      </c>
      <c r="Q357" s="288">
        <f>-IF(SUM($H40:Q40)&gt;$E$356, MIN(IFERROR(SUM($H$352:$DS$352)/$E$355,0), SUM($H$352:$DS$352)+SUM($G357:P357)), 0)</f>
        <v>0</v>
      </c>
      <c r="R357" s="288">
        <f>-IF(SUM($H40:R40)&gt;$E$356, MIN(IFERROR(SUM($H$352:$DS$352)/$E$355,0), SUM($H$352:$DS$352)+SUM($G357:Q357)), 0)</f>
        <v>0</v>
      </c>
      <c r="S357" s="288">
        <f>-IF(SUM($H40:S40)&gt;$E$356, MIN(IFERROR(SUM($H$352:$DS$352)/$E$355,0), SUM($H$352:$DS$352)+SUM($G357:R357)), 0)</f>
        <v>0</v>
      </c>
      <c r="T357" s="288">
        <f>-IF(SUM($H40:T40)&gt;$E$356, MIN(IFERROR(SUM($H$352:$DS$352)/$E$355,0), SUM($H$352:$DS$352)+SUM($G357:S357)), 0)</f>
        <v>0</v>
      </c>
      <c r="U357" s="288">
        <f>-IF(SUM($H40:U40)&gt;$E$356, MIN(IFERROR(SUM($H$352:$DS$352)/$E$355,0), SUM($H$352:$DS$352)+SUM($G357:T357)), 0)</f>
        <v>-100</v>
      </c>
      <c r="V357" s="288">
        <f>-IF(SUM($H40:V40)&gt;$E$356, MIN(IFERROR(SUM($H$352:$DS$352)/$E$355,0), SUM($H$352:$DS$352)+SUM($G357:U357)), 0)</f>
        <v>-100</v>
      </c>
      <c r="W357" s="288">
        <f>-IF(SUM($H40:W40)&gt;$E$356, MIN(IFERROR(SUM($H$352:$DS$352)/$E$355,0), SUM($H$352:$DS$352)+SUM($G357:V357)), 0)</f>
        <v>-100</v>
      </c>
      <c r="X357" s="288">
        <f>-IF(SUM($H40:X40)&gt;$E$356, MIN(IFERROR(SUM($H$352:$DS$352)/$E$355,0), SUM($H$352:$DS$352)+SUM($G357:W357)), 0)</f>
        <v>-100</v>
      </c>
      <c r="Y357" s="288">
        <f>-IF(SUM($H40:Y40)&gt;$E$356, MIN(IFERROR(SUM($H$352:$DS$352)/$E$355,0), SUM($H$352:$DS$352)+SUM($G357:X357)), 0)</f>
        <v>-100</v>
      </c>
      <c r="Z357" s="288">
        <f>-IF(SUM($H40:Z40)&gt;$E$356, MIN(IFERROR(SUM($H$352:$DS$352)/$E$355,0), SUM($H$352:$DS$352)+SUM($G357:Y357)), 0)</f>
        <v>-100</v>
      </c>
      <c r="AA357" s="288">
        <f>-IF(SUM($H40:AA40)&gt;$E$356, MIN(IFERROR(SUM($H$352:$DS$352)/$E$355,0), SUM($H$352:$DS$352)+SUM($G357:Z357)), 0)</f>
        <v>-100</v>
      </c>
      <c r="AB357" s="288">
        <f>-IF(SUM($H40:AB40)&gt;$E$356, MIN(IFERROR(SUM($H$352:$DS$352)/$E$355,0), SUM($H$352:$DS$352)+SUM($G357:AA357)), 0)</f>
        <v>-100</v>
      </c>
      <c r="AC357" s="288">
        <f>-IF(SUM($H40:AC40)&gt;$E$356, MIN(IFERROR(SUM($H$352:$DS$352)/$E$355,0), SUM($H$352:$DS$352)+SUM($G357:AB357)), 0)</f>
        <v>-100</v>
      </c>
      <c r="AD357" s="288">
        <f>-IF(SUM($H40:AD40)&gt;$E$356, MIN(IFERROR(SUM($H$352:$DS$352)/$E$355,0), SUM($H$352:$DS$352)+SUM($G357:AC357)), 0)</f>
        <v>-100</v>
      </c>
      <c r="AE357" s="288">
        <f>-IF(SUM($H40:AE40)&gt;$E$356, MIN(IFERROR(SUM($H$352:$DS$352)/$E$355,0), SUM($H$352:$DS$352)+SUM($G357:AD357)), 0)</f>
        <v>-100</v>
      </c>
      <c r="AF357" s="288">
        <f>-IF(SUM($H40:AF40)&gt;$E$356, MIN(IFERROR(SUM($H$352:$DS$352)/$E$355,0), SUM($H$352:$DS$352)+SUM($G357:AE357)), 0)</f>
        <v>-100</v>
      </c>
      <c r="AG357" s="288">
        <f>-IF(SUM($H40:AG40)&gt;$E$356, MIN(IFERROR(SUM($H$352:$DS$352)/$E$355,0), SUM($H$352:$DS$352)+SUM($G357:AF357)), 0)</f>
        <v>-100</v>
      </c>
      <c r="AH357" s="288">
        <f>-IF(SUM($H40:AH40)&gt;$E$356, MIN(IFERROR(SUM($H$352:$DS$352)/$E$355,0), SUM($H$352:$DS$352)+SUM($G357:AG357)), 0)</f>
        <v>-100</v>
      </c>
      <c r="AI357" s="288">
        <f>-IF(SUM($H40:AI40)&gt;$E$356, MIN(IFERROR(SUM($H$352:$DS$352)/$E$355,0), SUM($H$352:$DS$352)+SUM($G357:AH357)), 0)</f>
        <v>-100</v>
      </c>
      <c r="AJ357" s="288">
        <f>-IF(SUM($H40:AJ40)&gt;$E$356, MIN(IFERROR(SUM($H$352:$DS$352)/$E$355,0), SUM($H$352:$DS$352)+SUM($G357:AI357)), 0)</f>
        <v>-100</v>
      </c>
      <c r="AK357" s="288">
        <f>-IF(SUM($H40:AK40)&gt;$E$356, MIN(IFERROR(SUM($H$352:$DS$352)/$E$355,0), SUM($H$352:$DS$352)+SUM($G357:AJ357)), 0)</f>
        <v>-100</v>
      </c>
      <c r="AL357" s="288">
        <f>-IF(SUM($H40:AL40)&gt;$E$356, MIN(IFERROR(SUM($H$352:$DS$352)/$E$355,0), SUM($H$352:$DS$352)+SUM($G357:AK357)), 0)</f>
        <v>-100</v>
      </c>
      <c r="AM357" s="288">
        <f>-IF(SUM($H40:AM40)&gt;$E$356, MIN(IFERROR(SUM($H$352:$DS$352)/$E$355,0), SUM($H$352:$DS$352)+SUM($G357:AL357)), 0)</f>
        <v>-100</v>
      </c>
      <c r="AN357" s="288">
        <f>-IF(SUM($H40:AN40)&gt;$E$356, MIN(IFERROR(SUM($H$352:$DS$352)/$E$355,0), SUM($H$352:$DS$352)+SUM($G357:AM357)), 0)</f>
        <v>-100</v>
      </c>
      <c r="AO357" s="288">
        <f>-IF(SUM($H40:AO40)&gt;$E$356, MIN(IFERROR(SUM($H$352:$DS$352)/$E$355,0), SUM($H$352:$DS$352)+SUM($G357:AN357)), 0)</f>
        <v>-100</v>
      </c>
      <c r="AP357" s="288">
        <f>-IF(SUM($H40:AP40)&gt;$E$356, MIN(IFERROR(SUM($H$352:$DS$352)/$E$355,0), SUM($H$352:$DS$352)+SUM($G357:AO357)), 0)</f>
        <v>-100</v>
      </c>
      <c r="AQ357" s="288">
        <f>-IF(SUM($H40:AQ40)&gt;$E$356, MIN(IFERROR(SUM($H$352:$DS$352)/$E$355,0), SUM($H$352:$DS$352)+SUM($G357:AP357)), 0)</f>
        <v>-100</v>
      </c>
      <c r="AR357" s="288">
        <f>-IF(SUM($H40:AR40)&gt;$E$356, MIN(IFERROR(SUM($H$352:$DS$352)/$E$355,0), SUM($H$352:$DS$352)+SUM($G357:AQ357)), 0)</f>
        <v>-100</v>
      </c>
      <c r="AS357" s="288">
        <f>-IF(SUM($H40:AS40)&gt;$E$356, MIN(IFERROR(SUM($H$352:$DS$352)/$E$355,0), SUM($H$352:$DS$352)+SUM($G357:AR357)), 0)</f>
        <v>-100</v>
      </c>
      <c r="AT357" s="288">
        <f>-IF(SUM($H40:AT40)&gt;$E$356, MIN(IFERROR(SUM($H$352:$DS$352)/$E$355,0), SUM($H$352:$DS$352)+SUM($G357:AS357)), 0)</f>
        <v>-100</v>
      </c>
      <c r="AU357" s="288">
        <f>-IF(SUM($H40:AU40)&gt;$E$356, MIN(IFERROR(SUM($H$352:$DS$352)/$E$355,0), SUM($H$352:$DS$352)+SUM($G357:AT357)), 0)</f>
        <v>-100</v>
      </c>
      <c r="AV357" s="288">
        <f>-IF(SUM($H40:AV40)&gt;$E$356, MIN(IFERROR(SUM($H$352:$DS$352)/$E$355,0), SUM($H$352:$DS$352)+SUM($G357:AU357)), 0)</f>
        <v>-100</v>
      </c>
      <c r="AW357" s="288">
        <f>-IF(SUM($H40:AW40)&gt;$E$356, MIN(IFERROR(SUM($H$352:$DS$352)/$E$355,0), SUM($H$352:$DS$352)+SUM($G357:AV357)), 0)</f>
        <v>-100</v>
      </c>
      <c r="AX357" s="288">
        <f>-IF(SUM($H40:AX40)&gt;$E$356, MIN(IFERROR(SUM($H$352:$DS$352)/$E$355,0), SUM($H$352:$DS$352)+SUM($G357:AW357)), 0)</f>
        <v>-100</v>
      </c>
      <c r="AY357" s="288">
        <f>-IF(SUM($H40:AY40)&gt;$E$356, MIN(IFERROR(SUM($H$352:$DS$352)/$E$355,0), SUM($H$352:$DS$352)+SUM($G357:AX357)), 0)</f>
        <v>-100</v>
      </c>
      <c r="AZ357" s="288">
        <f>-IF(SUM($H40:AZ40)&gt;$E$356, MIN(IFERROR(SUM($H$352:$DS$352)/$E$355,0), SUM($H$352:$DS$352)+SUM($G357:AY357)), 0)</f>
        <v>-100</v>
      </c>
      <c r="BA357" s="288">
        <f>-IF(SUM($H40:BA40)&gt;$E$356, MIN(IFERROR(SUM($H$352:$DS$352)/$E$355,0), SUM($H$352:$DS$352)+SUM($G357:AZ357)), 0)</f>
        <v>-100</v>
      </c>
      <c r="BB357" s="288">
        <f>-IF(SUM($H40:BB40)&gt;$E$356, MIN(IFERROR(SUM($H$352:$DS$352)/$E$355,0), SUM($H$352:$DS$352)+SUM($G357:BA357)), 0)</f>
        <v>-100</v>
      </c>
      <c r="BC357" s="288">
        <f>-IF(SUM($H40:BC40)&gt;$E$356, MIN(IFERROR(SUM($H$352:$DS$352)/$E$355,0), SUM($H$352:$DS$352)+SUM($G357:BB357)), 0)</f>
        <v>-100</v>
      </c>
      <c r="BD357" s="288">
        <f>-IF(SUM($H40:BD40)&gt;$E$356, MIN(IFERROR(SUM($H$352:$DS$352)/$E$355,0), SUM($H$352:$DS$352)+SUM($G357:BC357)), 0)</f>
        <v>-100</v>
      </c>
      <c r="BE357" s="288">
        <f>-IF(SUM($H40:BE40)&gt;$E$356, MIN(IFERROR(SUM($H$352:$DS$352)/$E$355,0), SUM($H$352:$DS$352)+SUM($G357:BD357)), 0)</f>
        <v>-100</v>
      </c>
      <c r="BF357" s="288">
        <f>-IF(SUM($H40:BF40)&gt;$E$356, MIN(IFERROR(SUM($H$352:$DS$352)/$E$355,0), SUM($H$352:$DS$352)+SUM($G357:BE357)), 0)</f>
        <v>-100</v>
      </c>
      <c r="BG357" s="288">
        <f>-IF(SUM($H40:BG40)&gt;$E$356, MIN(IFERROR(SUM($H$352:$DS$352)/$E$355,0), SUM($H$352:$DS$352)+SUM($G357:BF357)), 0)</f>
        <v>-100</v>
      </c>
      <c r="BH357" s="288">
        <f>-IF(SUM($H40:BH40)&gt;$E$356, MIN(IFERROR(SUM($H$352:$DS$352)/$E$355,0), SUM($H$352:$DS$352)+SUM($G357:BG357)), 0)</f>
        <v>-100</v>
      </c>
      <c r="BI357" s="288">
        <f>-IF(SUM($H40:BI40)&gt;$E$356, MIN(IFERROR(SUM($H$352:$DS$352)/$E$355,0), SUM($H$352:$DS$352)+SUM($G357:BH357)), 0)</f>
        <v>0</v>
      </c>
      <c r="BJ357" s="288">
        <f>-IF(SUM($H40:BJ40)&gt;$E$356, MIN(IFERROR(SUM($H$352:$DS$352)/$E$355,0), SUM($H$352:$DS$352)+SUM($G357:BI357)), 0)</f>
        <v>0</v>
      </c>
      <c r="BK357" s="288">
        <f>-IF(SUM($H40:BK40)&gt;$E$356, MIN(IFERROR(SUM($H$352:$DS$352)/$E$355,0), SUM($H$352:$DS$352)+SUM($G357:BJ357)), 0)</f>
        <v>0</v>
      </c>
      <c r="BL357" s="288">
        <f>-IF(SUM($H40:BL40)&gt;$E$356, MIN(IFERROR(SUM($H$352:$DS$352)/$E$355,0), SUM($H$352:$DS$352)+SUM($G357:BK357)), 0)</f>
        <v>0</v>
      </c>
      <c r="BM357" s="288">
        <f>-IF(SUM($H40:BM40)&gt;$E$356, MIN(IFERROR(SUM($H$352:$DS$352)/$E$355,0), SUM($H$352:$DS$352)+SUM($G357:BL357)), 0)</f>
        <v>0</v>
      </c>
      <c r="BN357" s="288">
        <f>-IF(SUM($H40:BN40)&gt;$E$356, MIN(IFERROR(SUM($H$352:$DS$352)/$E$355,0), SUM($H$352:$DS$352)+SUM($G357:BM357)), 0)</f>
        <v>0</v>
      </c>
      <c r="BO357" s="288">
        <f>-IF(SUM($H40:BO40)&gt;$E$356, MIN(IFERROR(SUM($H$352:$DS$352)/$E$355,0), SUM($H$352:$DS$352)+SUM($G357:BN357)), 0)</f>
        <v>0</v>
      </c>
      <c r="BP357" s="288">
        <f>-IF(SUM($H40:BP40)&gt;$E$356, MIN(IFERROR(SUM($H$352:$DS$352)/$E$355,0), SUM($H$352:$DS$352)+SUM($G357:BO357)), 0)</f>
        <v>0</v>
      </c>
      <c r="BQ357" s="288">
        <f>-IF(SUM($H40:BQ40)&gt;$E$356, MIN(IFERROR(SUM($H$352:$DS$352)/$E$355,0), SUM($H$352:$DS$352)+SUM($G357:BP357)), 0)</f>
        <v>0</v>
      </c>
      <c r="BR357" s="288">
        <f>-IF(SUM($H40:BR40)&gt;$E$356, MIN(IFERROR(SUM($H$352:$DS$352)/$E$355,0), SUM($H$352:$DS$352)+SUM($G357:BQ357)), 0)</f>
        <v>0</v>
      </c>
      <c r="BS357" s="288">
        <f>-IF(SUM($H40:BS40)&gt;$E$356, MIN(IFERROR(SUM($H$352:$DS$352)/$E$355,0), SUM($H$352:$DS$352)+SUM($G357:BR357)), 0)</f>
        <v>0</v>
      </c>
      <c r="BT357" s="288">
        <f>-IF(SUM($H40:BT40)&gt;$E$356, MIN(IFERROR(SUM($H$352:$DS$352)/$E$355,0), SUM($H$352:$DS$352)+SUM($G357:BS357)), 0)</f>
        <v>0</v>
      </c>
      <c r="BU357" s="288">
        <f>-IF(SUM($H40:BU40)&gt;$E$356, MIN(IFERROR(SUM($H$352:$DS$352)/$E$355,0), SUM($H$352:$DS$352)+SUM($G357:BT357)), 0)</f>
        <v>0</v>
      </c>
      <c r="BV357" s="288">
        <f>-IF(SUM($H40:BV40)&gt;$E$356, MIN(IFERROR(SUM($H$352:$DS$352)/$E$355,0), SUM($H$352:$DS$352)+SUM($G357:BU357)), 0)</f>
        <v>0</v>
      </c>
      <c r="BW357" s="288">
        <f>-IF(SUM($H40:BW40)&gt;$E$356, MIN(IFERROR(SUM($H$352:$DS$352)/$E$355,0), SUM($H$352:$DS$352)+SUM($G357:BV357)), 0)</f>
        <v>0</v>
      </c>
      <c r="BX357" s="288">
        <f>-IF(SUM($H40:BX40)&gt;$E$356, MIN(IFERROR(SUM($H$352:$DS$352)/$E$355,0), SUM($H$352:$DS$352)+SUM($G357:BW357)), 0)</f>
        <v>0</v>
      </c>
      <c r="BY357" s="288">
        <f>-IF(SUM($H40:BY40)&gt;$E$356, MIN(IFERROR(SUM($H$352:$DS$352)/$E$355,0), SUM($H$352:$DS$352)+SUM($G357:BX357)), 0)</f>
        <v>0</v>
      </c>
      <c r="BZ357" s="288">
        <f>-IF(SUM($H40:BZ40)&gt;$E$356, MIN(IFERROR(SUM($H$352:$DS$352)/$E$355,0), SUM($H$352:$DS$352)+SUM($G357:BY357)), 0)</f>
        <v>0</v>
      </c>
      <c r="CA357" s="288">
        <f>-IF(SUM($H40:CA40)&gt;$E$356, MIN(IFERROR(SUM($H$352:$DS$352)/$E$355,0), SUM($H$352:$DS$352)+SUM($G357:BZ357)), 0)</f>
        <v>0</v>
      </c>
      <c r="CB357" s="288">
        <f>-IF(SUM($H40:CB40)&gt;$E$356, MIN(IFERROR(SUM($H$352:$DS$352)/$E$355,0), SUM($H$352:$DS$352)+SUM($G357:CA357)), 0)</f>
        <v>0</v>
      </c>
      <c r="CC357" s="288">
        <f>-IF(SUM($H40:CC40)&gt;$E$356, MIN(IFERROR(SUM($H$352:$DS$352)/$E$355,0), SUM($H$352:$DS$352)+SUM($G357:CB357)), 0)</f>
        <v>0</v>
      </c>
      <c r="CD357" s="288">
        <f>-IF(SUM($H40:CD40)&gt;$E$356, MIN(IFERROR(SUM($H$352:$DS$352)/$E$355,0), SUM($H$352:$DS$352)+SUM($G357:CC357)), 0)</f>
        <v>0</v>
      </c>
      <c r="CE357" s="288">
        <f>-IF(SUM($H40:CE40)&gt;$E$356, MIN(IFERROR(SUM($H$352:$DS$352)/$E$355,0), SUM($H$352:$DS$352)+SUM($G357:CD357)), 0)</f>
        <v>0</v>
      </c>
      <c r="CF357" s="288">
        <f>-IF(SUM($H40:CF40)&gt;$E$356, MIN(IFERROR(SUM($H$352:$DS$352)/$E$355,0), SUM($H$352:$DS$352)+SUM($G357:CE357)), 0)</f>
        <v>0</v>
      </c>
      <c r="CG357" s="288">
        <f>-IF(SUM($H40:CG40)&gt;$E$356, MIN(IFERROR(SUM($H$352:$DS$352)/$E$355,0), SUM($H$352:$DS$352)+SUM($G357:CF357)), 0)</f>
        <v>0</v>
      </c>
      <c r="CH357" s="288">
        <f>-IF(SUM($H40:CH40)&gt;$E$356, MIN(IFERROR(SUM($H$352:$DS$352)/$E$355,0), SUM($H$352:$DS$352)+SUM($G357:CG357)), 0)</f>
        <v>0</v>
      </c>
      <c r="CI357" s="288">
        <f>-IF(SUM($H40:CI40)&gt;$E$356, MIN(IFERROR(SUM($H$352:$DS$352)/$E$355,0), SUM($H$352:$DS$352)+SUM($G357:CH357)), 0)</f>
        <v>0</v>
      </c>
      <c r="CJ357" s="288">
        <f>-IF(SUM($H40:CJ40)&gt;$E$356, MIN(IFERROR(SUM($H$352:$DS$352)/$E$355,0), SUM($H$352:$DS$352)+SUM($G357:CI357)), 0)</f>
        <v>0</v>
      </c>
      <c r="CK357" s="288">
        <f>-IF(SUM($H40:CK40)&gt;$E$356, MIN(IFERROR(SUM($H$352:$DS$352)/$E$355,0), SUM($H$352:$DS$352)+SUM($G357:CJ357)), 0)</f>
        <v>0</v>
      </c>
      <c r="CL357" s="288">
        <f>-IF(SUM($H40:CL40)&gt;$E$356, MIN(IFERROR(SUM($H$352:$DS$352)/$E$355,0), SUM($H$352:$DS$352)+SUM($G357:CK357)), 0)</f>
        <v>0</v>
      </c>
      <c r="CM357" s="288">
        <f>-IF(SUM($H40:CM40)&gt;$E$356, MIN(IFERROR(SUM($H$352:$DS$352)/$E$355,0), SUM($H$352:$DS$352)+SUM($G357:CL357)), 0)</f>
        <v>0</v>
      </c>
      <c r="CN357" s="288">
        <f>-IF(SUM($H40:CN40)&gt;$E$356, MIN(IFERROR(SUM($H$352:$DS$352)/$E$355,0), SUM($H$352:$DS$352)+SUM($G357:CM357)), 0)</f>
        <v>0</v>
      </c>
      <c r="CO357" s="288">
        <f>-IF(SUM($H40:CO40)&gt;$E$356, MIN(IFERROR(SUM($H$352:$DS$352)/$E$355,0), SUM($H$352:$DS$352)+SUM($G357:CN357)), 0)</f>
        <v>0</v>
      </c>
      <c r="CP357" s="288">
        <f>-IF(SUM($H40:CP40)&gt;$E$356, MIN(IFERROR(SUM($H$352:$DS$352)/$E$355,0), SUM($H$352:$DS$352)+SUM($G357:CO357)), 0)</f>
        <v>0</v>
      </c>
      <c r="CQ357" s="288">
        <f>-IF(SUM($H40:CQ40)&gt;$E$356, MIN(IFERROR(SUM($H$352:$DS$352)/$E$355,0), SUM($H$352:$DS$352)+SUM($G357:CP357)), 0)</f>
        <v>0</v>
      </c>
      <c r="CR357" s="288">
        <f>-IF(SUM($H40:CR40)&gt;$E$356, MIN(IFERROR(SUM($H$352:$DS$352)/$E$355,0), SUM($H$352:$DS$352)+SUM($G357:CQ357)), 0)</f>
        <v>0</v>
      </c>
      <c r="CS357" s="288">
        <f>-IF(SUM($H40:CS40)&gt;$E$356, MIN(IFERROR(SUM($H$352:$DS$352)/$E$355,0), SUM($H$352:$DS$352)+SUM($G357:CR357)), 0)</f>
        <v>0</v>
      </c>
      <c r="CT357" s="288">
        <f>-IF(SUM($H40:CT40)&gt;$E$356, MIN(IFERROR(SUM($H$352:$DS$352)/$E$355,0), SUM($H$352:$DS$352)+SUM($G357:CS357)), 0)</f>
        <v>0</v>
      </c>
      <c r="CU357" s="288">
        <f>-IF(SUM($H40:CU40)&gt;$E$356, MIN(IFERROR(SUM($H$352:$DS$352)/$E$355,0), SUM($H$352:$DS$352)+SUM($G357:CT357)), 0)</f>
        <v>0</v>
      </c>
      <c r="CV357" s="288">
        <f>-IF(SUM($H40:CV40)&gt;$E$356, MIN(IFERROR(SUM($H$352:$DS$352)/$E$355,0), SUM($H$352:$DS$352)+SUM($G357:CU357)), 0)</f>
        <v>0</v>
      </c>
      <c r="CW357" s="288">
        <f>-IF(SUM($H40:CW40)&gt;$E$356, MIN(IFERROR(SUM($H$352:$DS$352)/$E$355,0), SUM($H$352:$DS$352)+SUM($G357:CV357)), 0)</f>
        <v>0</v>
      </c>
      <c r="CX357" s="288">
        <f>-IF(SUM($H40:CX40)&gt;$E$356, MIN(IFERROR(SUM($H$352:$DS$352)/$E$355,0), SUM($H$352:$DS$352)+SUM($G357:CW357)), 0)</f>
        <v>0</v>
      </c>
      <c r="CY357" s="288">
        <f>-IF(SUM($H40:CY40)&gt;$E$356, MIN(IFERROR(SUM($H$352:$DS$352)/$E$355,0), SUM($H$352:$DS$352)+SUM($G357:CX357)), 0)</f>
        <v>0</v>
      </c>
      <c r="CZ357" s="288">
        <f>-IF(SUM($H40:CZ40)&gt;$E$356, MIN(IFERROR(SUM($H$352:$DS$352)/$E$355,0), SUM($H$352:$DS$352)+SUM($G357:CY357)), 0)</f>
        <v>0</v>
      </c>
      <c r="DA357" s="288">
        <f>-IF(SUM($H40:DA40)&gt;$E$356, MIN(IFERROR(SUM($H$352:$DS$352)/$E$355,0), SUM($H$352:$DS$352)+SUM($G357:CZ357)), 0)</f>
        <v>0</v>
      </c>
      <c r="DB357" s="288">
        <f>-IF(SUM($H40:DB40)&gt;$E$356, MIN(IFERROR(SUM($H$352:$DS$352)/$E$355,0), SUM($H$352:$DS$352)+SUM($G357:DA357)), 0)</f>
        <v>0</v>
      </c>
      <c r="DC357" s="288">
        <f>-IF(SUM($H40:DC40)&gt;$E$356, MIN(IFERROR(SUM($H$352:$DS$352)/$E$355,0), SUM($H$352:$DS$352)+SUM($G357:DB357)), 0)</f>
        <v>0</v>
      </c>
      <c r="DD357" s="288">
        <f>-IF(SUM($H40:DD40)&gt;$E$356, MIN(IFERROR(SUM($H$352:$DS$352)/$E$355,0), SUM($H$352:$DS$352)+SUM($G357:DC357)), 0)</f>
        <v>0</v>
      </c>
      <c r="DE357" s="288">
        <f>-IF(SUM($H40:DE40)&gt;$E$356, MIN(IFERROR(SUM($H$352:$DS$352)/$E$355,0), SUM($H$352:$DS$352)+SUM($G357:DD357)), 0)</f>
        <v>0</v>
      </c>
      <c r="DF357" s="288">
        <f>-IF(SUM($H40:DF40)&gt;$E$356, MIN(IFERROR(SUM($H$352:$DS$352)/$E$355,0), SUM($H$352:$DS$352)+SUM($G357:DE357)), 0)</f>
        <v>0</v>
      </c>
      <c r="DG357" s="288">
        <f>-IF(SUM($H40:DG40)&gt;$E$356, MIN(IFERROR(SUM($H$352:$DS$352)/$E$355,0), SUM($H$352:$DS$352)+SUM($G357:DF357)), 0)</f>
        <v>0</v>
      </c>
      <c r="DH357" s="288">
        <f>-IF(SUM($H40:DH40)&gt;$E$356, MIN(IFERROR(SUM($H$352:$DS$352)/$E$355,0), SUM($H$352:$DS$352)+SUM($G357:DG357)), 0)</f>
        <v>0</v>
      </c>
      <c r="DI357" s="288">
        <f>-IF(SUM($H40:DI40)&gt;$E$356, MIN(IFERROR(SUM($H$352:$DS$352)/$E$355,0), SUM($H$352:$DS$352)+SUM($G357:DH357)), 0)</f>
        <v>0</v>
      </c>
      <c r="DJ357" s="288">
        <f>-IF(SUM($H40:DJ40)&gt;$E$356, MIN(IFERROR(SUM($H$352:$DS$352)/$E$355,0), SUM($H$352:$DS$352)+SUM($G357:DI357)), 0)</f>
        <v>0</v>
      </c>
      <c r="DK357" s="288">
        <f>-IF(SUM($H40:DK40)&gt;$E$356, MIN(IFERROR(SUM($H$352:$DS$352)/$E$355,0), SUM($H$352:$DS$352)+SUM($G357:DJ357)), 0)</f>
        <v>0</v>
      </c>
      <c r="DL357" s="288">
        <f>-IF(SUM($H40:DL40)&gt;$E$356, MIN(IFERROR(SUM($H$352:$DS$352)/$E$355,0), SUM($H$352:$DS$352)+SUM($G357:DK357)), 0)</f>
        <v>0</v>
      </c>
      <c r="DM357" s="288">
        <f>-IF(SUM($H40:DM40)&gt;$E$356, MIN(IFERROR(SUM($H$352:$DS$352)/$E$355,0), SUM($H$352:$DS$352)+SUM($G357:DL357)), 0)</f>
        <v>0</v>
      </c>
      <c r="DN357" s="288">
        <f>-IF(SUM($H40:DN40)&gt;$E$356, MIN(IFERROR(SUM($H$352:$DS$352)/$E$355,0), SUM($H$352:$DS$352)+SUM($G357:DM357)), 0)</f>
        <v>0</v>
      </c>
      <c r="DO357" s="288">
        <f>-IF(SUM($H40:DO40)&gt;$E$356, MIN(IFERROR(SUM($H$352:$DS$352)/$E$355,0), SUM($H$352:$DS$352)+SUM($G357:DN357)), 0)</f>
        <v>0</v>
      </c>
      <c r="DP357" s="288">
        <f>-IF(SUM($H40:DP40)&gt;$E$356, MIN(IFERROR(SUM($H$352:$DS$352)/$E$355,0), SUM($H$352:$DS$352)+SUM($G357:DO357)), 0)</f>
        <v>0</v>
      </c>
      <c r="DQ357" s="288">
        <f>-IF(SUM($H40:DQ40)&gt;$E$356, MIN(IFERROR(SUM($H$352:$DS$352)/$E$355,0), SUM($H$352:$DS$352)+SUM($G357:DP357)), 0)</f>
        <v>0</v>
      </c>
      <c r="DR357" s="288">
        <f>-IF(SUM($H40:DR40)&gt;$E$356, MIN(IFERROR(SUM($H$352:$DS$352)/$E$355,0), SUM($H$352:$DS$352)+SUM($G357:DQ357)), 0)</f>
        <v>0</v>
      </c>
      <c r="DS357" s="288">
        <f>-IF(SUM($H40:DS40)&gt;$E$356, MIN(IFERROR(SUM($H$352:$DS$352)/$E$355,0), SUM($H$352:$DS$352)+SUM($G357:DR357)), 0)</f>
        <v>0</v>
      </c>
      <c r="DT357" s="279"/>
    </row>
    <row r="358" spans="2:124" x14ac:dyDescent="0.3">
      <c r="C358" s="279"/>
      <c r="D358" s="280"/>
      <c r="E358" s="280"/>
      <c r="F358" s="281"/>
      <c r="G358" s="281"/>
      <c r="H358" s="279"/>
      <c r="I358" s="279"/>
      <c r="J358" s="279"/>
      <c r="K358" s="279"/>
      <c r="L358" s="279"/>
      <c r="M358" s="279"/>
      <c r="N358" s="279"/>
      <c r="O358" s="279"/>
      <c r="P358" s="279"/>
      <c r="Q358" s="279"/>
      <c r="R358" s="279"/>
      <c r="S358" s="279"/>
      <c r="T358" s="279"/>
      <c r="U358" s="279"/>
      <c r="V358" s="279"/>
      <c r="W358" s="279"/>
      <c r="X358" s="279"/>
      <c r="Y358" s="279"/>
      <c r="Z358" s="279"/>
      <c r="AA358" s="279"/>
      <c r="AB358" s="279"/>
      <c r="AC358" s="279"/>
      <c r="AD358" s="279"/>
      <c r="AE358" s="279"/>
      <c r="AF358" s="279"/>
      <c r="AG358" s="279"/>
      <c r="AH358" s="279"/>
      <c r="AI358" s="279"/>
      <c r="AJ358" s="279"/>
      <c r="AK358" s="279"/>
      <c r="AL358" s="279"/>
      <c r="AM358" s="279"/>
      <c r="AN358" s="279"/>
      <c r="AO358" s="279"/>
      <c r="AP358" s="279"/>
      <c r="AQ358" s="279"/>
      <c r="AR358" s="279"/>
      <c r="AS358" s="279"/>
      <c r="AT358" s="279"/>
      <c r="AU358" s="279"/>
      <c r="AV358" s="279"/>
      <c r="AW358" s="279"/>
      <c r="AX358" s="279"/>
      <c r="AY358" s="279"/>
      <c r="AZ358" s="279"/>
      <c r="BA358" s="279"/>
      <c r="BB358" s="279"/>
      <c r="BC358" s="279"/>
      <c r="BD358" s="279"/>
      <c r="BE358" s="279"/>
      <c r="BF358" s="279"/>
      <c r="BG358" s="279"/>
      <c r="BH358" s="279"/>
      <c r="BI358" s="279"/>
      <c r="BJ358" s="279"/>
      <c r="BK358" s="279"/>
      <c r="BL358" s="279"/>
      <c r="BM358" s="279"/>
      <c r="BN358" s="279"/>
      <c r="BO358" s="279"/>
      <c r="BP358" s="279"/>
      <c r="BQ358" s="279"/>
      <c r="BR358" s="279"/>
      <c r="BS358" s="279"/>
      <c r="BT358" s="279"/>
      <c r="BU358" s="279"/>
      <c r="BV358" s="279"/>
      <c r="BW358" s="279"/>
      <c r="BX358" s="279"/>
      <c r="BY358" s="279"/>
      <c r="BZ358" s="279"/>
      <c r="CA358" s="279"/>
      <c r="CB358" s="279"/>
      <c r="CC358" s="279"/>
      <c r="CD358" s="279"/>
      <c r="CE358" s="279"/>
      <c r="CF358" s="279"/>
      <c r="CG358" s="279"/>
      <c r="CH358" s="279"/>
      <c r="CI358" s="279"/>
      <c r="CJ358" s="279"/>
      <c r="CK358" s="279"/>
      <c r="CL358" s="279"/>
      <c r="CM358" s="279"/>
      <c r="CN358" s="279"/>
      <c r="CO358" s="279"/>
      <c r="CP358" s="279"/>
      <c r="CQ358" s="279"/>
      <c r="CR358" s="279"/>
      <c r="CS358" s="279"/>
      <c r="CT358" s="279"/>
      <c r="CU358" s="279"/>
      <c r="CV358" s="279"/>
      <c r="CW358" s="279"/>
      <c r="CX358" s="279"/>
      <c r="CY358" s="279"/>
      <c r="CZ358" s="279"/>
      <c r="DA358" s="279"/>
      <c r="DB358" s="279"/>
      <c r="DC358" s="279"/>
      <c r="DD358" s="279"/>
      <c r="DE358" s="279"/>
      <c r="DF358" s="279"/>
      <c r="DG358" s="279"/>
      <c r="DH358" s="279"/>
      <c r="DI358" s="279"/>
      <c r="DJ358" s="279"/>
      <c r="DK358" s="279"/>
      <c r="DL358" s="279"/>
      <c r="DM358" s="279"/>
      <c r="DN358" s="279"/>
      <c r="DO358" s="279"/>
      <c r="DP358" s="279"/>
      <c r="DQ358" s="279"/>
      <c r="DR358" s="279"/>
      <c r="DS358" s="279"/>
      <c r="DT358" s="279"/>
    </row>
    <row r="359" spans="2:124" x14ac:dyDescent="0.3">
      <c r="B359" s="6" t="str">
        <f>D264</f>
        <v>Phase IV</v>
      </c>
      <c r="C359" s="279"/>
      <c r="D359" s="280"/>
      <c r="E359" s="280"/>
      <c r="F359" s="281"/>
      <c r="G359" s="281"/>
      <c r="H359" s="279"/>
      <c r="I359" s="279"/>
      <c r="J359" s="279"/>
      <c r="K359" s="279"/>
      <c r="L359" s="279"/>
      <c r="M359" s="279"/>
      <c r="N359" s="279"/>
      <c r="O359" s="279"/>
      <c r="P359" s="279"/>
      <c r="Q359" s="279"/>
      <c r="R359" s="279"/>
      <c r="S359" s="279"/>
      <c r="T359" s="279"/>
      <c r="U359" s="279"/>
      <c r="V359" s="279"/>
      <c r="W359" s="279"/>
      <c r="X359" s="279"/>
      <c r="Y359" s="279"/>
      <c r="Z359" s="279"/>
      <c r="AA359" s="279"/>
      <c r="AB359" s="279"/>
      <c r="AC359" s="279"/>
      <c r="AD359" s="279"/>
      <c r="AE359" s="279"/>
      <c r="AF359" s="279"/>
      <c r="AG359" s="279"/>
      <c r="AH359" s="279"/>
      <c r="AI359" s="279"/>
      <c r="AJ359" s="279"/>
      <c r="AK359" s="279"/>
      <c r="AL359" s="279"/>
      <c r="AM359" s="279"/>
      <c r="AN359" s="279"/>
      <c r="AO359" s="279"/>
      <c r="AP359" s="279"/>
      <c r="AQ359" s="279"/>
      <c r="AR359" s="279"/>
      <c r="AS359" s="279"/>
      <c r="AT359" s="279"/>
      <c r="AU359" s="279"/>
      <c r="AV359" s="279"/>
      <c r="AW359" s="279"/>
      <c r="AX359" s="279"/>
      <c r="AY359" s="279"/>
      <c r="AZ359" s="279"/>
      <c r="BA359" s="279"/>
      <c r="BB359" s="279"/>
      <c r="BC359" s="279"/>
      <c r="BD359" s="279"/>
      <c r="BE359" s="279"/>
      <c r="BF359" s="279"/>
      <c r="BG359" s="279"/>
      <c r="BH359" s="279"/>
      <c r="BI359" s="279"/>
      <c r="BJ359" s="279"/>
      <c r="BK359" s="279"/>
      <c r="BL359" s="279"/>
      <c r="BM359" s="279"/>
      <c r="BN359" s="279"/>
      <c r="BO359" s="279"/>
      <c r="BP359" s="279"/>
      <c r="BQ359" s="279"/>
      <c r="BR359" s="279"/>
      <c r="BS359" s="279"/>
      <c r="BT359" s="279"/>
      <c r="BU359" s="279"/>
      <c r="BV359" s="279"/>
      <c r="BW359" s="279"/>
      <c r="BX359" s="279"/>
      <c r="BY359" s="279"/>
      <c r="BZ359" s="279"/>
      <c r="CA359" s="279"/>
      <c r="CB359" s="279"/>
      <c r="CC359" s="279"/>
      <c r="CD359" s="279"/>
      <c r="CE359" s="279"/>
      <c r="CF359" s="279"/>
      <c r="CG359" s="279"/>
      <c r="CH359" s="279"/>
      <c r="CI359" s="279"/>
      <c r="CJ359" s="279"/>
      <c r="CK359" s="279"/>
      <c r="CL359" s="279"/>
      <c r="CM359" s="279"/>
      <c r="CN359" s="279"/>
      <c r="CO359" s="279"/>
      <c r="CP359" s="279"/>
      <c r="CQ359" s="279"/>
      <c r="CR359" s="279"/>
      <c r="CS359" s="279"/>
      <c r="CT359" s="279"/>
      <c r="CU359" s="279"/>
      <c r="CV359" s="279"/>
      <c r="CW359" s="279"/>
      <c r="CX359" s="279"/>
      <c r="CY359" s="279"/>
      <c r="CZ359" s="279"/>
      <c r="DA359" s="279"/>
      <c r="DB359" s="279"/>
      <c r="DC359" s="279"/>
      <c r="DD359" s="279"/>
      <c r="DE359" s="279"/>
      <c r="DF359" s="279"/>
      <c r="DG359" s="279"/>
      <c r="DH359" s="279"/>
      <c r="DI359" s="279"/>
      <c r="DJ359" s="279"/>
      <c r="DK359" s="279"/>
      <c r="DL359" s="279"/>
      <c r="DM359" s="279"/>
      <c r="DN359" s="279"/>
      <c r="DO359" s="279"/>
      <c r="DP359" s="279"/>
      <c r="DQ359" s="279"/>
      <c r="DR359" s="279"/>
      <c r="DS359" s="279"/>
      <c r="DT359" s="279"/>
    </row>
    <row r="360" spans="2:124" x14ac:dyDescent="0.3">
      <c r="C360" s="280" t="s">
        <v>436</v>
      </c>
      <c r="D360" s="280"/>
      <c r="E360" s="280"/>
      <c r="F360" s="281"/>
      <c r="G360" s="281"/>
      <c r="H360" s="279"/>
      <c r="I360" s="279"/>
      <c r="J360" s="279"/>
      <c r="K360" s="279"/>
      <c r="L360" s="279"/>
      <c r="M360" s="279"/>
      <c r="N360" s="279"/>
      <c r="O360" s="279"/>
      <c r="P360" s="279"/>
      <c r="Q360" s="279"/>
      <c r="R360" s="279"/>
      <c r="S360" s="279"/>
      <c r="T360" s="279"/>
      <c r="U360" s="279"/>
      <c r="V360" s="279"/>
      <c r="W360" s="279"/>
      <c r="X360" s="279"/>
      <c r="Y360" s="279"/>
      <c r="Z360" s="279"/>
      <c r="AA360" s="279"/>
      <c r="AB360" s="279"/>
      <c r="AC360" s="279"/>
      <c r="AD360" s="279"/>
      <c r="AE360" s="279"/>
      <c r="AF360" s="279"/>
      <c r="AG360" s="279"/>
      <c r="AH360" s="279"/>
      <c r="AI360" s="279"/>
      <c r="AJ360" s="279"/>
      <c r="AK360" s="279"/>
      <c r="AL360" s="279"/>
      <c r="AM360" s="279"/>
      <c r="AN360" s="279"/>
      <c r="AO360" s="279"/>
      <c r="AP360" s="279"/>
      <c r="AQ360" s="279"/>
      <c r="AR360" s="279"/>
      <c r="AS360" s="279"/>
      <c r="AT360" s="279"/>
      <c r="AU360" s="279"/>
      <c r="AV360" s="279"/>
      <c r="AW360" s="279"/>
      <c r="AX360" s="279"/>
      <c r="AY360" s="279"/>
      <c r="AZ360" s="279"/>
      <c r="BA360" s="279"/>
      <c r="BB360" s="279"/>
      <c r="BC360" s="279"/>
      <c r="BD360" s="279"/>
      <c r="BE360" s="279"/>
      <c r="BF360" s="279"/>
      <c r="BG360" s="279"/>
      <c r="BH360" s="279"/>
      <c r="BI360" s="279"/>
      <c r="BJ360" s="279"/>
      <c r="BK360" s="279"/>
      <c r="BL360" s="279"/>
      <c r="BM360" s="279"/>
      <c r="BN360" s="279"/>
      <c r="BO360" s="279"/>
      <c r="BP360" s="279"/>
      <c r="BQ360" s="279"/>
      <c r="BR360" s="279"/>
      <c r="BS360" s="279"/>
      <c r="BT360" s="279"/>
      <c r="BU360" s="279"/>
      <c r="BV360" s="279"/>
      <c r="BW360" s="279"/>
      <c r="BX360" s="279"/>
      <c r="BY360" s="279"/>
      <c r="BZ360" s="279"/>
      <c r="CA360" s="279"/>
      <c r="CB360" s="279"/>
      <c r="CC360" s="279"/>
      <c r="CD360" s="279"/>
      <c r="CE360" s="279"/>
      <c r="CF360" s="279"/>
      <c r="CG360" s="279"/>
      <c r="CH360" s="279"/>
      <c r="CI360" s="279"/>
      <c r="CJ360" s="279"/>
      <c r="CK360" s="279"/>
      <c r="CL360" s="279"/>
      <c r="CM360" s="279"/>
      <c r="CN360" s="279"/>
      <c r="CO360" s="279"/>
      <c r="CP360" s="279"/>
      <c r="CQ360" s="279"/>
      <c r="CR360" s="279"/>
      <c r="CS360" s="279"/>
      <c r="CT360" s="279"/>
      <c r="CU360" s="279"/>
      <c r="CV360" s="279"/>
      <c r="CW360" s="279"/>
      <c r="CX360" s="279"/>
      <c r="CY360" s="279"/>
      <c r="CZ360" s="279"/>
      <c r="DA360" s="279"/>
      <c r="DB360" s="279"/>
      <c r="DC360" s="279"/>
      <c r="DD360" s="279"/>
      <c r="DE360" s="279"/>
      <c r="DF360" s="279"/>
      <c r="DG360" s="279"/>
      <c r="DH360" s="279"/>
      <c r="DI360" s="279"/>
      <c r="DJ360" s="279"/>
      <c r="DK360" s="279"/>
      <c r="DL360" s="279"/>
      <c r="DM360" s="279"/>
      <c r="DN360" s="279"/>
      <c r="DO360" s="279"/>
      <c r="DP360" s="279"/>
      <c r="DQ360" s="279"/>
      <c r="DR360" s="279"/>
      <c r="DS360" s="279"/>
      <c r="DT360" s="279"/>
    </row>
    <row r="361" spans="2:124" x14ac:dyDescent="0.3">
      <c r="C361" s="279"/>
      <c r="D361" s="280" t="s">
        <v>114</v>
      </c>
      <c r="E361" s="280"/>
      <c r="F361" s="281" t="str">
        <f>F348</f>
        <v>INR Mn</v>
      </c>
      <c r="G361" s="281"/>
      <c r="H361" s="288">
        <f t="shared" ref="H361" si="979">G365</f>
        <v>0</v>
      </c>
      <c r="I361" s="288">
        <f t="shared" ref="I361" si="980">H365</f>
        <v>0</v>
      </c>
      <c r="J361" s="288">
        <f t="shared" ref="J361" si="981">I365</f>
        <v>0</v>
      </c>
      <c r="K361" s="288">
        <f t="shared" ref="K361" si="982">J365</f>
        <v>0</v>
      </c>
      <c r="L361" s="288">
        <f t="shared" ref="L361" si="983">K365</f>
        <v>0</v>
      </c>
      <c r="M361" s="288">
        <f t="shared" ref="M361" si="984">L365</f>
        <v>0</v>
      </c>
      <c r="N361" s="288">
        <f t="shared" ref="N361" si="985">M365</f>
        <v>0</v>
      </c>
      <c r="O361" s="288">
        <f t="shared" ref="O361" si="986">N365</f>
        <v>0</v>
      </c>
      <c r="P361" s="288">
        <f t="shared" ref="P361" si="987">O365</f>
        <v>0</v>
      </c>
      <c r="Q361" s="288">
        <f t="shared" ref="Q361" si="988">P365</f>
        <v>0</v>
      </c>
      <c r="R361" s="288">
        <f t="shared" ref="R361" si="989">Q365</f>
        <v>0</v>
      </c>
      <c r="S361" s="288">
        <f t="shared" ref="S361" si="990">R365</f>
        <v>0</v>
      </c>
      <c r="T361" s="288">
        <f t="shared" ref="T361" si="991">S365</f>
        <v>0</v>
      </c>
      <c r="U361" s="288">
        <f t="shared" ref="U361" si="992">T365</f>
        <v>2734.2047768033376</v>
      </c>
      <c r="V361" s="288">
        <f t="shared" ref="V361" si="993">U365</f>
        <v>13080.424041832723</v>
      </c>
      <c r="W361" s="288">
        <f t="shared" ref="W361" si="994">V365</f>
        <v>21217.641590515697</v>
      </c>
      <c r="X361" s="288">
        <f t="shared" ref="X361" si="995">W365</f>
        <v>13217.641590515697</v>
      </c>
      <c r="Y361" s="288">
        <f t="shared" ref="Y361" si="996">X365</f>
        <v>13217.641590515697</v>
      </c>
      <c r="Z361" s="288">
        <f t="shared" ref="Z361" si="997">Y365</f>
        <v>13113.096978491229</v>
      </c>
      <c r="AA361" s="288">
        <f t="shared" ref="AA361" si="998">Z365</f>
        <v>13006.153283551308</v>
      </c>
      <c r="AB361" s="288">
        <f t="shared" ref="AB361" si="999">AA365</f>
        <v>12838.685012666352</v>
      </c>
      <c r="AC361" s="288">
        <f t="shared" ref="AC361" si="1000">AB365</f>
        <v>12669.571711915434</v>
      </c>
      <c r="AD361" s="288">
        <f t="shared" ref="AD361" si="1001">AC365</f>
        <v>12498.797222277828</v>
      </c>
      <c r="AE361" s="288">
        <f t="shared" ref="AE361" si="1002">AD365</f>
        <v>12326.345226003807</v>
      </c>
      <c r="AF361" s="288">
        <f t="shared" ref="AF361" si="1003">AE365</f>
        <v>12152.199245055455</v>
      </c>
      <c r="AG361" s="288">
        <f t="shared" ref="AG361" si="1004">AF365</f>
        <v>11976.342639532169</v>
      </c>
      <c r="AH361" s="288">
        <f t="shared" ref="AH361" si="1005">AG365</f>
        <v>11798.758606080692</v>
      </c>
      <c r="AI361" s="288">
        <f t="shared" ref="AI361" si="1006">AH365</f>
        <v>11619.430176289523</v>
      </c>
      <c r="AJ361" s="288">
        <f t="shared" ref="AJ361" si="1007">AI365</f>
        <v>11438.340215067572</v>
      </c>
      <c r="AK361" s="288">
        <f t="shared" ref="AK361" si="1008">AJ365</f>
        <v>11249.913257532311</v>
      </c>
      <c r="AL361" s="288">
        <f t="shared" ref="AL361" si="1009">AK365</f>
        <v>11059.855807453723</v>
      </c>
      <c r="AM361" s="288">
        <f t="shared" ref="AM361" si="1010">AL365</f>
        <v>10868.153755884934</v>
      </c>
      <c r="AN361" s="288">
        <f t="shared" ref="AN361" si="1011">AM365</f>
        <v>10674.792871791797</v>
      </c>
      <c r="AO361" s="288">
        <f t="shared" ref="AO361" si="1012">AN365</f>
        <v>10479.758800996455</v>
      </c>
      <c r="AP361" s="288">
        <f t="shared" ref="AP361" si="1013">AO365</f>
        <v>10283.037065111754</v>
      </c>
      <c r="AQ361" s="288">
        <f t="shared" ref="AQ361" si="1014">AP365</f>
        <v>10084.613060466436</v>
      </c>
      <c r="AR361" s="288">
        <f t="shared" ref="AR361" si="1015">AQ365</f>
        <v>9884.4720570210357</v>
      </c>
      <c r="AS361" s="288">
        <f t="shared" ref="AS361" si="1016">AR365</f>
        <v>9682.5991972743905</v>
      </c>
      <c r="AT361" s="288">
        <f t="shared" ref="AT361" si="1017">AS365</f>
        <v>9478.9794951606964</v>
      </c>
      <c r="AU361" s="288">
        <f t="shared" ref="AU361" si="1018">AT365</f>
        <v>9273.5978349370089</v>
      </c>
      <c r="AV361" s="288">
        <f t="shared" ref="AV361" si="1019">AU365</f>
        <v>9066.4389700611246</v>
      </c>
      <c r="AW361" s="288">
        <f t="shared" ref="AW361" si="1020">AV365</f>
        <v>8857.4875220597551</v>
      </c>
      <c r="AX361" s="288">
        <f t="shared" ref="AX361" si="1021">AW365</f>
        <v>8646.727979386902</v>
      </c>
      <c r="AY361" s="288">
        <f t="shared" ref="AY361" si="1022">AX365</f>
        <v>8434.1446962723512</v>
      </c>
      <c r="AZ361" s="288">
        <f t="shared" ref="AZ361" si="1023">AY365</f>
        <v>8219.7218915602116</v>
      </c>
      <c r="BA361" s="288">
        <f t="shared" ref="BA361" si="1024">AZ365</f>
        <v>8003.4436475373932</v>
      </c>
      <c r="BB361" s="288">
        <f t="shared" ref="BB361" si="1025">BA365</f>
        <v>7785.293908751959</v>
      </c>
      <c r="BC361" s="288">
        <f t="shared" ref="BC361" si="1026">BB365</f>
        <v>7565.2564808212401</v>
      </c>
      <c r="BD361" s="288">
        <f t="shared" ref="BD361" si="1027">BC365</f>
        <v>7343.3150292296459</v>
      </c>
      <c r="BE361" s="288">
        <f t="shared" ref="BE361" si="1028">BD365</f>
        <v>7119.4530781160693</v>
      </c>
      <c r="BF361" s="288">
        <f t="shared" ref="BF361" si="1029">BE365</f>
        <v>6893.6540090507951</v>
      </c>
      <c r="BG361" s="288">
        <f t="shared" ref="BG361" si="1030">BF365</f>
        <v>6665.9010598018313</v>
      </c>
      <c r="BH361" s="288">
        <f t="shared" ref="BH361" si="1031">BG365</f>
        <v>6436.177323090561</v>
      </c>
      <c r="BI361" s="288">
        <f t="shared" ref="BI361" si="1032">BH365</f>
        <v>6204.4657453366272</v>
      </c>
      <c r="BJ361" s="288">
        <f t="shared" ref="BJ361" si="1033">BI365</f>
        <v>5970.749125391957</v>
      </c>
      <c r="BK361" s="288">
        <f t="shared" ref="BK361" si="1034">BJ365</f>
        <v>5735.0101132638329</v>
      </c>
      <c r="BL361" s="288">
        <f t="shared" ref="BL361" si="1035">BK365</f>
        <v>5497.2312088269118</v>
      </c>
      <c r="BM361" s="288">
        <f t="shared" ref="BM361" si="1036">BL365</f>
        <v>5257.3947605241019</v>
      </c>
      <c r="BN361" s="288">
        <f t="shared" ref="BN361" si="1037">BM365</f>
        <v>5015.4829640561948</v>
      </c>
      <c r="BO361" s="288">
        <f t="shared" ref="BO361" si="1038">BN365</f>
        <v>4771.4778610601606</v>
      </c>
      <c r="BP361" s="288">
        <f t="shared" ref="BP361" si="1039">BO365</f>
        <v>4525.3613377760066</v>
      </c>
      <c r="BQ361" s="288">
        <f t="shared" ref="BQ361" si="1040">BP365</f>
        <v>4277.1151237020986</v>
      </c>
      <c r="BR361" s="288">
        <f t="shared" ref="BR361" si="1041">BQ365</f>
        <v>4026.7207902388463</v>
      </c>
      <c r="BS361" s="288">
        <f t="shared" ref="BS361" si="1042">BR365</f>
        <v>3774.159749320655</v>
      </c>
      <c r="BT361" s="288">
        <f t="shared" ref="BT361" si="1043">BS365</f>
        <v>3519.4132520360367</v>
      </c>
      <c r="BU361" s="288">
        <f t="shared" ref="BU361" si="1044">BT365</f>
        <v>3262.4623872357806</v>
      </c>
      <c r="BV361" s="288">
        <f t="shared" ref="BV361" si="1045">BU365</f>
        <v>3003.2880801290821</v>
      </c>
      <c r="BW361" s="288">
        <f t="shared" ref="BW361" si="1046">BV365</f>
        <v>2741.8710908675212</v>
      </c>
      <c r="BX361" s="288">
        <f t="shared" ref="BX361" si="1047">BW365</f>
        <v>2478.1920131167899</v>
      </c>
      <c r="BY361" s="288">
        <f t="shared" ref="BY361" si="1048">BX365</f>
        <v>2212.2312726160599</v>
      </c>
      <c r="BZ361" s="288">
        <f t="shared" ref="BZ361" si="1049">BY365</f>
        <v>1943.9691257248833</v>
      </c>
      <c r="CA361" s="288">
        <f t="shared" ref="CA361" si="1050">BZ365</f>
        <v>1673.3856579575206</v>
      </c>
      <c r="CB361" s="288">
        <f t="shared" ref="CB361" si="1051">CA365</f>
        <v>1400.460782504585</v>
      </c>
      <c r="CC361" s="288">
        <f t="shared" ref="CC361" si="1052">CB365</f>
        <v>1125.1742387418956</v>
      </c>
      <c r="CD361" s="288">
        <f t="shared" ref="CD361" si="1053">CC365</f>
        <v>847.50559072642568</v>
      </c>
      <c r="CE361" s="288">
        <f t="shared" ref="CE361" si="1054">CD365</f>
        <v>567.43422567923756</v>
      </c>
      <c r="CF361" s="288">
        <f t="shared" ref="CF361" si="1055">CE365</f>
        <v>284.93935245528911</v>
      </c>
      <c r="CG361" s="288">
        <f t="shared" ref="CG361" si="1056">CF365</f>
        <v>0</v>
      </c>
      <c r="CH361" s="288">
        <f t="shared" ref="CH361" si="1057">CG365</f>
        <v>0</v>
      </c>
      <c r="CI361" s="288">
        <f t="shared" ref="CI361" si="1058">CH365</f>
        <v>0</v>
      </c>
      <c r="CJ361" s="288">
        <f t="shared" ref="CJ361" si="1059">CI365</f>
        <v>0</v>
      </c>
      <c r="CK361" s="288">
        <f t="shared" ref="CK361" si="1060">CJ365</f>
        <v>0</v>
      </c>
      <c r="CL361" s="288">
        <f t="shared" ref="CL361" si="1061">CK365</f>
        <v>0</v>
      </c>
      <c r="CM361" s="288">
        <f t="shared" ref="CM361" si="1062">CL365</f>
        <v>0</v>
      </c>
      <c r="CN361" s="288">
        <f t="shared" ref="CN361" si="1063">CM365</f>
        <v>0</v>
      </c>
      <c r="CO361" s="288">
        <f t="shared" ref="CO361" si="1064">CN365</f>
        <v>0</v>
      </c>
      <c r="CP361" s="288">
        <f t="shared" ref="CP361" si="1065">CO365</f>
        <v>0</v>
      </c>
      <c r="CQ361" s="288">
        <f t="shared" ref="CQ361" si="1066">CP365</f>
        <v>0</v>
      </c>
      <c r="CR361" s="288">
        <f t="shared" ref="CR361" si="1067">CQ365</f>
        <v>0</v>
      </c>
      <c r="CS361" s="288">
        <f t="shared" ref="CS361" si="1068">CR365</f>
        <v>0</v>
      </c>
      <c r="CT361" s="288">
        <f t="shared" ref="CT361" si="1069">CS365</f>
        <v>0</v>
      </c>
      <c r="CU361" s="288">
        <f t="shared" ref="CU361" si="1070">CT365</f>
        <v>0</v>
      </c>
      <c r="CV361" s="288">
        <f t="shared" ref="CV361" si="1071">CU365</f>
        <v>0</v>
      </c>
      <c r="CW361" s="288">
        <f t="shared" ref="CW361" si="1072">CV365</f>
        <v>0</v>
      </c>
      <c r="CX361" s="288">
        <f t="shared" ref="CX361" si="1073">CW365</f>
        <v>0</v>
      </c>
      <c r="CY361" s="288">
        <f t="shared" ref="CY361" si="1074">CX365</f>
        <v>0</v>
      </c>
      <c r="CZ361" s="288">
        <f t="shared" ref="CZ361" si="1075">CY365</f>
        <v>0</v>
      </c>
      <c r="DA361" s="288">
        <f t="shared" ref="DA361" si="1076">CZ365</f>
        <v>0</v>
      </c>
      <c r="DB361" s="288">
        <f t="shared" ref="DB361" si="1077">DA365</f>
        <v>0</v>
      </c>
      <c r="DC361" s="288">
        <f t="shared" ref="DC361" si="1078">DB365</f>
        <v>0</v>
      </c>
      <c r="DD361" s="288">
        <f t="shared" ref="DD361" si="1079">DC365</f>
        <v>0</v>
      </c>
      <c r="DE361" s="288">
        <f t="shared" ref="DE361" si="1080">DD365</f>
        <v>0</v>
      </c>
      <c r="DF361" s="288">
        <f t="shared" ref="DF361" si="1081">DE365</f>
        <v>0</v>
      </c>
      <c r="DG361" s="288">
        <f t="shared" ref="DG361" si="1082">DF365</f>
        <v>0</v>
      </c>
      <c r="DH361" s="288">
        <f t="shared" ref="DH361" si="1083">DG365</f>
        <v>0</v>
      </c>
      <c r="DI361" s="288">
        <f t="shared" ref="DI361" si="1084">DH365</f>
        <v>0</v>
      </c>
      <c r="DJ361" s="288">
        <f t="shared" ref="DJ361" si="1085">DI365</f>
        <v>0</v>
      </c>
      <c r="DK361" s="288">
        <f t="shared" ref="DK361" si="1086">DJ365</f>
        <v>0</v>
      </c>
      <c r="DL361" s="288">
        <f t="shared" ref="DL361" si="1087">DK365</f>
        <v>0</v>
      </c>
      <c r="DM361" s="288">
        <f t="shared" ref="DM361" si="1088">DL365</f>
        <v>0</v>
      </c>
      <c r="DN361" s="288">
        <f t="shared" ref="DN361" si="1089">DM365</f>
        <v>0</v>
      </c>
      <c r="DO361" s="288">
        <f t="shared" ref="DO361" si="1090">DN365</f>
        <v>0</v>
      </c>
      <c r="DP361" s="288">
        <f t="shared" ref="DP361" si="1091">DO365</f>
        <v>0</v>
      </c>
      <c r="DQ361" s="288">
        <f t="shared" ref="DQ361" si="1092">DP365</f>
        <v>0</v>
      </c>
      <c r="DR361" s="288">
        <f t="shared" ref="DR361" si="1093">DQ365</f>
        <v>0</v>
      </c>
      <c r="DS361" s="288">
        <f t="shared" ref="DS361" si="1094">DR365</f>
        <v>0</v>
      </c>
      <c r="DT361" s="279"/>
    </row>
    <row r="362" spans="2:124" x14ac:dyDescent="0.3">
      <c r="C362" s="279"/>
      <c r="D362" s="280" t="s">
        <v>118</v>
      </c>
      <c r="E362" s="280"/>
      <c r="F362" s="281" t="str">
        <f>F361</f>
        <v>INR Mn</v>
      </c>
      <c r="G362" s="282"/>
      <c r="H362" s="288">
        <f t="shared" ref="H362:BS362" si="1095">$E$274*H$264</f>
        <v>0</v>
      </c>
      <c r="I362" s="288">
        <f t="shared" si="1095"/>
        <v>0</v>
      </c>
      <c r="J362" s="288">
        <f t="shared" si="1095"/>
        <v>0</v>
      </c>
      <c r="K362" s="288">
        <f t="shared" si="1095"/>
        <v>0</v>
      </c>
      <c r="L362" s="288">
        <f t="shared" si="1095"/>
        <v>0</v>
      </c>
      <c r="M362" s="288">
        <f t="shared" si="1095"/>
        <v>0</v>
      </c>
      <c r="N362" s="288">
        <f t="shared" si="1095"/>
        <v>0</v>
      </c>
      <c r="O362" s="288">
        <f t="shared" si="1095"/>
        <v>0</v>
      </c>
      <c r="P362" s="288">
        <f t="shared" si="1095"/>
        <v>0</v>
      </c>
      <c r="Q362" s="288">
        <f t="shared" si="1095"/>
        <v>0</v>
      </c>
      <c r="R362" s="288">
        <f t="shared" si="1095"/>
        <v>0</v>
      </c>
      <c r="S362" s="288">
        <f t="shared" si="1095"/>
        <v>0</v>
      </c>
      <c r="T362" s="288">
        <f t="shared" si="1095"/>
        <v>2734.2047768033376</v>
      </c>
      <c r="U362" s="288">
        <f t="shared" si="1095"/>
        <v>10346.219265029385</v>
      </c>
      <c r="V362" s="288">
        <f t="shared" si="1095"/>
        <v>8137.2175486829756</v>
      </c>
      <c r="W362" s="288">
        <f t="shared" si="1095"/>
        <v>0</v>
      </c>
      <c r="X362" s="288">
        <f t="shared" si="1095"/>
        <v>0</v>
      </c>
      <c r="Y362" s="288">
        <f t="shared" si="1095"/>
        <v>0</v>
      </c>
      <c r="Z362" s="288">
        <f t="shared" si="1095"/>
        <v>0</v>
      </c>
      <c r="AA362" s="288">
        <f t="shared" si="1095"/>
        <v>0</v>
      </c>
      <c r="AB362" s="288">
        <f t="shared" si="1095"/>
        <v>0</v>
      </c>
      <c r="AC362" s="288">
        <f t="shared" si="1095"/>
        <v>0</v>
      </c>
      <c r="AD362" s="288">
        <f t="shared" si="1095"/>
        <v>0</v>
      </c>
      <c r="AE362" s="288">
        <f t="shared" si="1095"/>
        <v>0</v>
      </c>
      <c r="AF362" s="288">
        <f t="shared" si="1095"/>
        <v>0</v>
      </c>
      <c r="AG362" s="288">
        <f t="shared" si="1095"/>
        <v>0</v>
      </c>
      <c r="AH362" s="288">
        <f t="shared" si="1095"/>
        <v>0</v>
      </c>
      <c r="AI362" s="288">
        <f t="shared" si="1095"/>
        <v>0</v>
      </c>
      <c r="AJ362" s="288">
        <f t="shared" si="1095"/>
        <v>0</v>
      </c>
      <c r="AK362" s="288">
        <f t="shared" si="1095"/>
        <v>0</v>
      </c>
      <c r="AL362" s="288">
        <f t="shared" si="1095"/>
        <v>0</v>
      </c>
      <c r="AM362" s="288">
        <f t="shared" si="1095"/>
        <v>0</v>
      </c>
      <c r="AN362" s="288">
        <f t="shared" si="1095"/>
        <v>0</v>
      </c>
      <c r="AO362" s="288">
        <f t="shared" si="1095"/>
        <v>0</v>
      </c>
      <c r="AP362" s="288">
        <f t="shared" si="1095"/>
        <v>0</v>
      </c>
      <c r="AQ362" s="288">
        <f t="shared" si="1095"/>
        <v>0</v>
      </c>
      <c r="AR362" s="288">
        <f t="shared" si="1095"/>
        <v>0</v>
      </c>
      <c r="AS362" s="288">
        <f t="shared" si="1095"/>
        <v>0</v>
      </c>
      <c r="AT362" s="288">
        <f t="shared" si="1095"/>
        <v>0</v>
      </c>
      <c r="AU362" s="288">
        <f t="shared" si="1095"/>
        <v>0</v>
      </c>
      <c r="AV362" s="288">
        <f t="shared" si="1095"/>
        <v>0</v>
      </c>
      <c r="AW362" s="288">
        <f t="shared" si="1095"/>
        <v>0</v>
      </c>
      <c r="AX362" s="288">
        <f t="shared" si="1095"/>
        <v>0</v>
      </c>
      <c r="AY362" s="288">
        <f t="shared" si="1095"/>
        <v>0</v>
      </c>
      <c r="AZ362" s="288">
        <f t="shared" si="1095"/>
        <v>0</v>
      </c>
      <c r="BA362" s="288">
        <f t="shared" si="1095"/>
        <v>0</v>
      </c>
      <c r="BB362" s="288">
        <f t="shared" si="1095"/>
        <v>0</v>
      </c>
      <c r="BC362" s="288">
        <f t="shared" si="1095"/>
        <v>0</v>
      </c>
      <c r="BD362" s="288">
        <f t="shared" si="1095"/>
        <v>0</v>
      </c>
      <c r="BE362" s="288">
        <f t="shared" si="1095"/>
        <v>0</v>
      </c>
      <c r="BF362" s="288">
        <f t="shared" si="1095"/>
        <v>0</v>
      </c>
      <c r="BG362" s="288">
        <f t="shared" si="1095"/>
        <v>0</v>
      </c>
      <c r="BH362" s="288">
        <f t="shared" si="1095"/>
        <v>0</v>
      </c>
      <c r="BI362" s="288">
        <f t="shared" si="1095"/>
        <v>0</v>
      </c>
      <c r="BJ362" s="288">
        <f t="shared" si="1095"/>
        <v>0</v>
      </c>
      <c r="BK362" s="288">
        <f t="shared" si="1095"/>
        <v>0</v>
      </c>
      <c r="BL362" s="288">
        <f t="shared" si="1095"/>
        <v>0</v>
      </c>
      <c r="BM362" s="288">
        <f t="shared" si="1095"/>
        <v>0</v>
      </c>
      <c r="BN362" s="288">
        <f t="shared" si="1095"/>
        <v>0</v>
      </c>
      <c r="BO362" s="288">
        <f t="shared" si="1095"/>
        <v>0</v>
      </c>
      <c r="BP362" s="288">
        <f t="shared" si="1095"/>
        <v>0</v>
      </c>
      <c r="BQ362" s="288">
        <f t="shared" si="1095"/>
        <v>0</v>
      </c>
      <c r="BR362" s="288">
        <f t="shared" si="1095"/>
        <v>0</v>
      </c>
      <c r="BS362" s="288">
        <f t="shared" si="1095"/>
        <v>0</v>
      </c>
      <c r="BT362" s="288">
        <f t="shared" ref="BT362:DS362" si="1096">$E$274*BT$264</f>
        <v>0</v>
      </c>
      <c r="BU362" s="288">
        <f t="shared" si="1096"/>
        <v>0</v>
      </c>
      <c r="BV362" s="288">
        <f t="shared" si="1096"/>
        <v>0</v>
      </c>
      <c r="BW362" s="288">
        <f t="shared" si="1096"/>
        <v>0</v>
      </c>
      <c r="BX362" s="288">
        <f t="shared" si="1096"/>
        <v>0</v>
      </c>
      <c r="BY362" s="288">
        <f t="shared" si="1096"/>
        <v>0</v>
      </c>
      <c r="BZ362" s="288">
        <f t="shared" si="1096"/>
        <v>0</v>
      </c>
      <c r="CA362" s="288">
        <f t="shared" si="1096"/>
        <v>0</v>
      </c>
      <c r="CB362" s="288">
        <f t="shared" si="1096"/>
        <v>0</v>
      </c>
      <c r="CC362" s="288">
        <f t="shared" si="1096"/>
        <v>0</v>
      </c>
      <c r="CD362" s="288">
        <f t="shared" si="1096"/>
        <v>0</v>
      </c>
      <c r="CE362" s="288">
        <f t="shared" si="1096"/>
        <v>0</v>
      </c>
      <c r="CF362" s="288">
        <f t="shared" si="1096"/>
        <v>0</v>
      </c>
      <c r="CG362" s="288">
        <f t="shared" si="1096"/>
        <v>0</v>
      </c>
      <c r="CH362" s="288">
        <f t="shared" si="1096"/>
        <v>0</v>
      </c>
      <c r="CI362" s="288">
        <f t="shared" si="1096"/>
        <v>0</v>
      </c>
      <c r="CJ362" s="288">
        <f t="shared" si="1096"/>
        <v>0</v>
      </c>
      <c r="CK362" s="288">
        <f t="shared" si="1096"/>
        <v>0</v>
      </c>
      <c r="CL362" s="288">
        <f t="shared" si="1096"/>
        <v>0</v>
      </c>
      <c r="CM362" s="288">
        <f t="shared" si="1096"/>
        <v>0</v>
      </c>
      <c r="CN362" s="288">
        <f t="shared" si="1096"/>
        <v>0</v>
      </c>
      <c r="CO362" s="288">
        <f t="shared" si="1096"/>
        <v>0</v>
      </c>
      <c r="CP362" s="288">
        <f t="shared" si="1096"/>
        <v>0</v>
      </c>
      <c r="CQ362" s="288">
        <f t="shared" si="1096"/>
        <v>0</v>
      </c>
      <c r="CR362" s="288">
        <f t="shared" si="1096"/>
        <v>0</v>
      </c>
      <c r="CS362" s="288">
        <f t="shared" si="1096"/>
        <v>0</v>
      </c>
      <c r="CT362" s="288">
        <f t="shared" si="1096"/>
        <v>0</v>
      </c>
      <c r="CU362" s="288">
        <f t="shared" si="1096"/>
        <v>0</v>
      </c>
      <c r="CV362" s="288">
        <f t="shared" si="1096"/>
        <v>0</v>
      </c>
      <c r="CW362" s="288">
        <f t="shared" si="1096"/>
        <v>0</v>
      </c>
      <c r="CX362" s="288">
        <f t="shared" si="1096"/>
        <v>0</v>
      </c>
      <c r="CY362" s="288">
        <f t="shared" si="1096"/>
        <v>0</v>
      </c>
      <c r="CZ362" s="288">
        <f t="shared" si="1096"/>
        <v>0</v>
      </c>
      <c r="DA362" s="288">
        <f t="shared" si="1096"/>
        <v>0</v>
      </c>
      <c r="DB362" s="288">
        <f t="shared" si="1096"/>
        <v>0</v>
      </c>
      <c r="DC362" s="288">
        <f t="shared" si="1096"/>
        <v>0</v>
      </c>
      <c r="DD362" s="288">
        <f t="shared" si="1096"/>
        <v>0</v>
      </c>
      <c r="DE362" s="288">
        <f t="shared" si="1096"/>
        <v>0</v>
      </c>
      <c r="DF362" s="288">
        <f t="shared" si="1096"/>
        <v>0</v>
      </c>
      <c r="DG362" s="288">
        <f t="shared" si="1096"/>
        <v>0</v>
      </c>
      <c r="DH362" s="288">
        <f t="shared" si="1096"/>
        <v>0</v>
      </c>
      <c r="DI362" s="288">
        <f t="shared" si="1096"/>
        <v>0</v>
      </c>
      <c r="DJ362" s="288">
        <f t="shared" si="1096"/>
        <v>0</v>
      </c>
      <c r="DK362" s="288">
        <f t="shared" si="1096"/>
        <v>0</v>
      </c>
      <c r="DL362" s="288">
        <f t="shared" si="1096"/>
        <v>0</v>
      </c>
      <c r="DM362" s="288">
        <f t="shared" si="1096"/>
        <v>0</v>
      </c>
      <c r="DN362" s="288">
        <f t="shared" si="1096"/>
        <v>0</v>
      </c>
      <c r="DO362" s="288">
        <f t="shared" si="1096"/>
        <v>0</v>
      </c>
      <c r="DP362" s="288">
        <f t="shared" si="1096"/>
        <v>0</v>
      </c>
      <c r="DQ362" s="288">
        <f t="shared" si="1096"/>
        <v>0</v>
      </c>
      <c r="DR362" s="288">
        <f t="shared" si="1096"/>
        <v>0</v>
      </c>
      <c r="DS362" s="288">
        <f t="shared" si="1096"/>
        <v>0</v>
      </c>
      <c r="DT362" s="279"/>
    </row>
    <row r="363" spans="2:124" x14ac:dyDescent="0.3">
      <c r="C363" s="279"/>
      <c r="D363" s="280" t="s">
        <v>439</v>
      </c>
      <c r="E363" s="280"/>
      <c r="F363" s="281" t="str">
        <f>F362</f>
        <v>INR Mn</v>
      </c>
      <c r="G363" s="282"/>
      <c r="H363" s="288">
        <f t="shared" ref="H363" si="1097">-H377</f>
        <v>0</v>
      </c>
      <c r="I363" s="288">
        <f t="shared" ref="I363:BT363" si="1098">-I377</f>
        <v>0</v>
      </c>
      <c r="J363" s="288">
        <f t="shared" si="1098"/>
        <v>0</v>
      </c>
      <c r="K363" s="288">
        <f t="shared" si="1098"/>
        <v>0</v>
      </c>
      <c r="L363" s="288">
        <f t="shared" si="1098"/>
        <v>0</v>
      </c>
      <c r="M363" s="288">
        <f t="shared" si="1098"/>
        <v>0</v>
      </c>
      <c r="N363" s="288">
        <f t="shared" si="1098"/>
        <v>0</v>
      </c>
      <c r="O363" s="288">
        <f t="shared" si="1098"/>
        <v>0</v>
      </c>
      <c r="P363" s="288">
        <f t="shared" si="1098"/>
        <v>0</v>
      </c>
      <c r="Q363" s="288">
        <f t="shared" si="1098"/>
        <v>0</v>
      </c>
      <c r="R363" s="288">
        <f t="shared" si="1098"/>
        <v>0</v>
      </c>
      <c r="S363" s="288">
        <f t="shared" si="1098"/>
        <v>0</v>
      </c>
      <c r="T363" s="288">
        <f t="shared" si="1098"/>
        <v>0</v>
      </c>
      <c r="U363" s="288">
        <f t="shared" si="1098"/>
        <v>0</v>
      </c>
      <c r="V363" s="288">
        <f t="shared" si="1098"/>
        <v>0</v>
      </c>
      <c r="W363" s="288">
        <f t="shared" si="1098"/>
        <v>-8000</v>
      </c>
      <c r="X363" s="288">
        <f t="shared" si="1098"/>
        <v>0</v>
      </c>
      <c r="Y363" s="288">
        <f t="shared" si="1098"/>
        <v>0</v>
      </c>
      <c r="Z363" s="288">
        <f t="shared" si="1098"/>
        <v>0</v>
      </c>
      <c r="AA363" s="288">
        <f t="shared" si="1098"/>
        <v>0</v>
      </c>
      <c r="AB363" s="288">
        <f t="shared" si="1098"/>
        <v>0</v>
      </c>
      <c r="AC363" s="288">
        <f t="shared" si="1098"/>
        <v>0</v>
      </c>
      <c r="AD363" s="288">
        <f t="shared" si="1098"/>
        <v>0</v>
      </c>
      <c r="AE363" s="288">
        <f t="shared" si="1098"/>
        <v>0</v>
      </c>
      <c r="AF363" s="288">
        <f t="shared" si="1098"/>
        <v>0</v>
      </c>
      <c r="AG363" s="288">
        <f t="shared" si="1098"/>
        <v>0</v>
      </c>
      <c r="AH363" s="288">
        <f t="shared" si="1098"/>
        <v>0</v>
      </c>
      <c r="AI363" s="288">
        <f t="shared" si="1098"/>
        <v>0</v>
      </c>
      <c r="AJ363" s="288">
        <f t="shared" si="1098"/>
        <v>0</v>
      </c>
      <c r="AK363" s="288">
        <f t="shared" si="1098"/>
        <v>0</v>
      </c>
      <c r="AL363" s="288">
        <f t="shared" si="1098"/>
        <v>0</v>
      </c>
      <c r="AM363" s="288">
        <f t="shared" si="1098"/>
        <v>0</v>
      </c>
      <c r="AN363" s="288">
        <f t="shared" si="1098"/>
        <v>0</v>
      </c>
      <c r="AO363" s="288">
        <f t="shared" si="1098"/>
        <v>0</v>
      </c>
      <c r="AP363" s="288">
        <f t="shared" si="1098"/>
        <v>0</v>
      </c>
      <c r="AQ363" s="288">
        <f t="shared" si="1098"/>
        <v>0</v>
      </c>
      <c r="AR363" s="288">
        <f t="shared" si="1098"/>
        <v>0</v>
      </c>
      <c r="AS363" s="288">
        <f t="shared" si="1098"/>
        <v>0</v>
      </c>
      <c r="AT363" s="288">
        <f t="shared" si="1098"/>
        <v>0</v>
      </c>
      <c r="AU363" s="288">
        <f t="shared" si="1098"/>
        <v>0</v>
      </c>
      <c r="AV363" s="288">
        <f t="shared" si="1098"/>
        <v>0</v>
      </c>
      <c r="AW363" s="288">
        <f t="shared" si="1098"/>
        <v>0</v>
      </c>
      <c r="AX363" s="288">
        <f t="shared" si="1098"/>
        <v>0</v>
      </c>
      <c r="AY363" s="288">
        <f t="shared" si="1098"/>
        <v>0</v>
      </c>
      <c r="AZ363" s="288">
        <f t="shared" si="1098"/>
        <v>0</v>
      </c>
      <c r="BA363" s="288">
        <f t="shared" si="1098"/>
        <v>0</v>
      </c>
      <c r="BB363" s="288">
        <f t="shared" si="1098"/>
        <v>0</v>
      </c>
      <c r="BC363" s="288">
        <f t="shared" si="1098"/>
        <v>0</v>
      </c>
      <c r="BD363" s="288">
        <f t="shared" si="1098"/>
        <v>0</v>
      </c>
      <c r="BE363" s="288">
        <f t="shared" si="1098"/>
        <v>0</v>
      </c>
      <c r="BF363" s="288">
        <f t="shared" si="1098"/>
        <v>0</v>
      </c>
      <c r="BG363" s="288">
        <f t="shared" si="1098"/>
        <v>0</v>
      </c>
      <c r="BH363" s="288">
        <f t="shared" si="1098"/>
        <v>0</v>
      </c>
      <c r="BI363" s="288">
        <f t="shared" si="1098"/>
        <v>0</v>
      </c>
      <c r="BJ363" s="288">
        <f t="shared" si="1098"/>
        <v>0</v>
      </c>
      <c r="BK363" s="288">
        <f t="shared" si="1098"/>
        <v>0</v>
      </c>
      <c r="BL363" s="288">
        <f t="shared" si="1098"/>
        <v>0</v>
      </c>
      <c r="BM363" s="288">
        <f t="shared" si="1098"/>
        <v>0</v>
      </c>
      <c r="BN363" s="288">
        <f t="shared" si="1098"/>
        <v>0</v>
      </c>
      <c r="BO363" s="288">
        <f t="shared" si="1098"/>
        <v>0</v>
      </c>
      <c r="BP363" s="288">
        <f t="shared" si="1098"/>
        <v>0</v>
      </c>
      <c r="BQ363" s="288">
        <f t="shared" si="1098"/>
        <v>0</v>
      </c>
      <c r="BR363" s="288">
        <f t="shared" si="1098"/>
        <v>0</v>
      </c>
      <c r="BS363" s="288">
        <f t="shared" si="1098"/>
        <v>0</v>
      </c>
      <c r="BT363" s="288">
        <f t="shared" si="1098"/>
        <v>0</v>
      </c>
      <c r="BU363" s="288">
        <f t="shared" ref="BU363:DS363" si="1099">-BU377</f>
        <v>0</v>
      </c>
      <c r="BV363" s="288">
        <f t="shared" si="1099"/>
        <v>0</v>
      </c>
      <c r="BW363" s="288">
        <f t="shared" si="1099"/>
        <v>0</v>
      </c>
      <c r="BX363" s="288">
        <f t="shared" si="1099"/>
        <v>0</v>
      </c>
      <c r="BY363" s="288">
        <f t="shared" si="1099"/>
        <v>0</v>
      </c>
      <c r="BZ363" s="288">
        <f t="shared" si="1099"/>
        <v>0</v>
      </c>
      <c r="CA363" s="288">
        <f t="shared" si="1099"/>
        <v>0</v>
      </c>
      <c r="CB363" s="288">
        <f t="shared" si="1099"/>
        <v>0</v>
      </c>
      <c r="CC363" s="288">
        <f t="shared" si="1099"/>
        <v>0</v>
      </c>
      <c r="CD363" s="288">
        <f t="shared" si="1099"/>
        <v>0</v>
      </c>
      <c r="CE363" s="288">
        <f t="shared" si="1099"/>
        <v>0</v>
      </c>
      <c r="CF363" s="288">
        <f t="shared" si="1099"/>
        <v>0</v>
      </c>
      <c r="CG363" s="288">
        <f t="shared" si="1099"/>
        <v>0</v>
      </c>
      <c r="CH363" s="288">
        <f t="shared" si="1099"/>
        <v>0</v>
      </c>
      <c r="CI363" s="288">
        <f t="shared" si="1099"/>
        <v>0</v>
      </c>
      <c r="CJ363" s="288">
        <f t="shared" si="1099"/>
        <v>0</v>
      </c>
      <c r="CK363" s="288">
        <f t="shared" si="1099"/>
        <v>0</v>
      </c>
      <c r="CL363" s="288">
        <f t="shared" si="1099"/>
        <v>0</v>
      </c>
      <c r="CM363" s="288">
        <f t="shared" si="1099"/>
        <v>0</v>
      </c>
      <c r="CN363" s="288">
        <f t="shared" si="1099"/>
        <v>0</v>
      </c>
      <c r="CO363" s="288">
        <f t="shared" si="1099"/>
        <v>0</v>
      </c>
      <c r="CP363" s="288">
        <f t="shared" si="1099"/>
        <v>0</v>
      </c>
      <c r="CQ363" s="288">
        <f t="shared" si="1099"/>
        <v>0</v>
      </c>
      <c r="CR363" s="288">
        <f t="shared" si="1099"/>
        <v>0</v>
      </c>
      <c r="CS363" s="288">
        <f t="shared" si="1099"/>
        <v>0</v>
      </c>
      <c r="CT363" s="288">
        <f t="shared" si="1099"/>
        <v>0</v>
      </c>
      <c r="CU363" s="288">
        <f t="shared" si="1099"/>
        <v>0</v>
      </c>
      <c r="CV363" s="288">
        <f t="shared" si="1099"/>
        <v>0</v>
      </c>
      <c r="CW363" s="288">
        <f t="shared" si="1099"/>
        <v>0</v>
      </c>
      <c r="CX363" s="288">
        <f t="shared" si="1099"/>
        <v>0</v>
      </c>
      <c r="CY363" s="288">
        <f t="shared" si="1099"/>
        <v>0</v>
      </c>
      <c r="CZ363" s="288">
        <f t="shared" si="1099"/>
        <v>0</v>
      </c>
      <c r="DA363" s="288">
        <f t="shared" si="1099"/>
        <v>0</v>
      </c>
      <c r="DB363" s="288">
        <f t="shared" si="1099"/>
        <v>0</v>
      </c>
      <c r="DC363" s="288">
        <f t="shared" si="1099"/>
        <v>0</v>
      </c>
      <c r="DD363" s="288">
        <f t="shared" si="1099"/>
        <v>0</v>
      </c>
      <c r="DE363" s="288">
        <f t="shared" si="1099"/>
        <v>0</v>
      </c>
      <c r="DF363" s="288">
        <f t="shared" si="1099"/>
        <v>0</v>
      </c>
      <c r="DG363" s="288">
        <f t="shared" si="1099"/>
        <v>0</v>
      </c>
      <c r="DH363" s="288">
        <f t="shared" si="1099"/>
        <v>0</v>
      </c>
      <c r="DI363" s="288">
        <f t="shared" si="1099"/>
        <v>0</v>
      </c>
      <c r="DJ363" s="288">
        <f t="shared" si="1099"/>
        <v>0</v>
      </c>
      <c r="DK363" s="288">
        <f t="shared" si="1099"/>
        <v>0</v>
      </c>
      <c r="DL363" s="288">
        <f t="shared" si="1099"/>
        <v>0</v>
      </c>
      <c r="DM363" s="288">
        <f t="shared" si="1099"/>
        <v>0</v>
      </c>
      <c r="DN363" s="288">
        <f t="shared" si="1099"/>
        <v>0</v>
      </c>
      <c r="DO363" s="288">
        <f t="shared" si="1099"/>
        <v>0</v>
      </c>
      <c r="DP363" s="288">
        <f t="shared" si="1099"/>
        <v>0</v>
      </c>
      <c r="DQ363" s="288">
        <f t="shared" si="1099"/>
        <v>0</v>
      </c>
      <c r="DR363" s="288">
        <f t="shared" si="1099"/>
        <v>0</v>
      </c>
      <c r="DS363" s="288">
        <f t="shared" si="1099"/>
        <v>0</v>
      </c>
      <c r="DT363" s="279"/>
    </row>
    <row r="364" spans="2:124" x14ac:dyDescent="0.3">
      <c r="C364" s="279"/>
      <c r="D364" s="280" t="s">
        <v>119</v>
      </c>
      <c r="E364" s="280"/>
      <c r="F364" s="281" t="str">
        <f>F362</f>
        <v>INR Mn</v>
      </c>
      <c r="G364" s="282"/>
      <c r="H364" s="288">
        <f t="shared" ref="H364" si="1100">H373</f>
        <v>0</v>
      </c>
      <c r="I364" s="288">
        <f t="shared" ref="I364:BT364" si="1101">I373</f>
        <v>0</v>
      </c>
      <c r="J364" s="288">
        <f t="shared" si="1101"/>
        <v>0</v>
      </c>
      <c r="K364" s="288">
        <f t="shared" si="1101"/>
        <v>0</v>
      </c>
      <c r="L364" s="288">
        <f t="shared" si="1101"/>
        <v>0</v>
      </c>
      <c r="M364" s="288">
        <f t="shared" si="1101"/>
        <v>0</v>
      </c>
      <c r="N364" s="288">
        <f t="shared" si="1101"/>
        <v>0</v>
      </c>
      <c r="O364" s="288">
        <f t="shared" si="1101"/>
        <v>0</v>
      </c>
      <c r="P364" s="288">
        <f t="shared" si="1101"/>
        <v>0</v>
      </c>
      <c r="Q364" s="288">
        <f t="shared" si="1101"/>
        <v>0</v>
      </c>
      <c r="R364" s="288">
        <f t="shared" si="1101"/>
        <v>0</v>
      </c>
      <c r="S364" s="288">
        <f t="shared" si="1101"/>
        <v>0</v>
      </c>
      <c r="T364" s="288">
        <f t="shared" si="1101"/>
        <v>0</v>
      </c>
      <c r="U364" s="288">
        <f t="shared" si="1101"/>
        <v>0</v>
      </c>
      <c r="V364" s="288">
        <f t="shared" si="1101"/>
        <v>0</v>
      </c>
      <c r="W364" s="288">
        <f t="shared" si="1101"/>
        <v>0</v>
      </c>
      <c r="X364" s="288">
        <f t="shared" si="1101"/>
        <v>0</v>
      </c>
      <c r="Y364" s="288">
        <f t="shared" si="1101"/>
        <v>-104.54461202446819</v>
      </c>
      <c r="Z364" s="288">
        <f t="shared" si="1101"/>
        <v>-106.94369493992109</v>
      </c>
      <c r="AA364" s="288">
        <f t="shared" si="1101"/>
        <v>-167.46827088495533</v>
      </c>
      <c r="AB364" s="288">
        <f t="shared" si="1101"/>
        <v>-169.1133007509186</v>
      </c>
      <c r="AC364" s="288">
        <f t="shared" si="1101"/>
        <v>-170.77448963760625</v>
      </c>
      <c r="AD364" s="288">
        <f t="shared" si="1101"/>
        <v>-172.4519962740215</v>
      </c>
      <c r="AE364" s="288">
        <f t="shared" si="1101"/>
        <v>-174.14598094835202</v>
      </c>
      <c r="AF364" s="288">
        <f t="shared" si="1101"/>
        <v>-175.85660552328599</v>
      </c>
      <c r="AG364" s="288">
        <f t="shared" si="1101"/>
        <v>-177.58403345147812</v>
      </c>
      <c r="AH364" s="288">
        <f t="shared" si="1101"/>
        <v>-179.32842979116793</v>
      </c>
      <c r="AI364" s="288">
        <f t="shared" si="1101"/>
        <v>-181.08996122195111</v>
      </c>
      <c r="AJ364" s="288">
        <f t="shared" si="1101"/>
        <v>-188.42695753526081</v>
      </c>
      <c r="AK364" s="288">
        <f t="shared" si="1101"/>
        <v>-190.05745007858749</v>
      </c>
      <c r="AL364" s="288">
        <f t="shared" si="1101"/>
        <v>-191.70205156878995</v>
      </c>
      <c r="AM364" s="288">
        <f t="shared" si="1101"/>
        <v>-193.36088409313746</v>
      </c>
      <c r="AN364" s="288">
        <f t="shared" si="1101"/>
        <v>-195.0340707953423</v>
      </c>
      <c r="AO364" s="288">
        <f t="shared" si="1101"/>
        <v>-196.72173588470162</v>
      </c>
      <c r="AP364" s="288">
        <f t="shared" si="1101"/>
        <v>-198.42400464531812</v>
      </c>
      <c r="AQ364" s="288">
        <f t="shared" si="1101"/>
        <v>-200.14100344540049</v>
      </c>
      <c r="AR364" s="288">
        <f t="shared" si="1101"/>
        <v>-201.87285974664428</v>
      </c>
      <c r="AS364" s="288">
        <f t="shared" si="1101"/>
        <v>-203.61970211369427</v>
      </c>
      <c r="AT364" s="288">
        <f t="shared" si="1101"/>
        <v>-205.38166022368841</v>
      </c>
      <c r="AU364" s="288">
        <f t="shared" si="1101"/>
        <v>-207.15886487588432</v>
      </c>
      <c r="AV364" s="288">
        <f t="shared" si="1101"/>
        <v>-208.9514480013691</v>
      </c>
      <c r="AW364" s="288">
        <f t="shared" si="1101"/>
        <v>-210.7595426728536</v>
      </c>
      <c r="AX364" s="288">
        <f t="shared" si="1101"/>
        <v>-212.58328311455082</v>
      </c>
      <c r="AY364" s="288">
        <f t="shared" si="1101"/>
        <v>-214.42280471214025</v>
      </c>
      <c r="AZ364" s="288">
        <f t="shared" si="1101"/>
        <v>-216.27824402281803</v>
      </c>
      <c r="BA364" s="288">
        <f t="shared" si="1101"/>
        <v>-218.14973878543438</v>
      </c>
      <c r="BB364" s="288">
        <f t="shared" si="1101"/>
        <v>-220.03742793071905</v>
      </c>
      <c r="BC364" s="288">
        <f t="shared" si="1101"/>
        <v>-221.94145159159399</v>
      </c>
      <c r="BD364" s="288">
        <f t="shared" si="1101"/>
        <v>-223.86195111357705</v>
      </c>
      <c r="BE364" s="288">
        <f t="shared" si="1101"/>
        <v>-225.79906906527427</v>
      </c>
      <c r="BF364" s="288">
        <f t="shared" si="1101"/>
        <v>-227.75294924896369</v>
      </c>
      <c r="BG364" s="288">
        <f t="shared" si="1101"/>
        <v>-229.72373671127039</v>
      </c>
      <c r="BH364" s="288">
        <f t="shared" si="1101"/>
        <v>-231.71157775393422</v>
      </c>
      <c r="BI364" s="288">
        <f t="shared" si="1101"/>
        <v>-233.71661994467038</v>
      </c>
      <c r="BJ364" s="288">
        <f t="shared" si="1101"/>
        <v>-235.73901212812416</v>
      </c>
      <c r="BK364" s="288">
        <f t="shared" si="1101"/>
        <v>-237.77890443692073</v>
      </c>
      <c r="BL364" s="288">
        <f t="shared" si="1101"/>
        <v>-239.8364483028096</v>
      </c>
      <c r="BM364" s="288">
        <f t="shared" si="1101"/>
        <v>-241.91179646790692</v>
      </c>
      <c r="BN364" s="288">
        <f t="shared" si="1101"/>
        <v>-244.00510299603391</v>
      </c>
      <c r="BO364" s="288">
        <f t="shared" si="1101"/>
        <v>-246.11652328415397</v>
      </c>
      <c r="BP364" s="288">
        <f t="shared" si="1101"/>
        <v>-248.2462140739085</v>
      </c>
      <c r="BQ364" s="288">
        <f t="shared" si="1101"/>
        <v>-250.39433346325242</v>
      </c>
      <c r="BR364" s="288">
        <f t="shared" si="1101"/>
        <v>-252.5610409181912</v>
      </c>
      <c r="BS364" s="288">
        <f t="shared" si="1101"/>
        <v>-254.74649728461836</v>
      </c>
      <c r="BT364" s="288">
        <f t="shared" si="1101"/>
        <v>-256.95086480025594</v>
      </c>
      <c r="BU364" s="288">
        <f t="shared" ref="BU364:DS364" si="1102">BU373</f>
        <v>-259.17430710669851</v>
      </c>
      <c r="BV364" s="288">
        <f t="shared" si="1102"/>
        <v>-261.41698926156084</v>
      </c>
      <c r="BW364" s="288">
        <f t="shared" si="1102"/>
        <v>-263.67907775073104</v>
      </c>
      <c r="BX364" s="288">
        <f t="shared" si="1102"/>
        <v>-265.96074050072991</v>
      </c>
      <c r="BY364" s="288">
        <f t="shared" si="1102"/>
        <v>-268.26214689117654</v>
      </c>
      <c r="BZ364" s="288">
        <f t="shared" si="1102"/>
        <v>-270.58346776736272</v>
      </c>
      <c r="CA364" s="288">
        <f t="shared" si="1102"/>
        <v>-272.92487545293562</v>
      </c>
      <c r="CB364" s="288">
        <f t="shared" si="1102"/>
        <v>-275.28654376268946</v>
      </c>
      <c r="CC364" s="288">
        <f t="shared" si="1102"/>
        <v>-277.66864801546996</v>
      </c>
      <c r="CD364" s="288">
        <f t="shared" si="1102"/>
        <v>-280.07136504718812</v>
      </c>
      <c r="CE364" s="288">
        <f t="shared" si="1102"/>
        <v>-282.49487322394845</v>
      </c>
      <c r="CF364" s="288">
        <f t="shared" si="1102"/>
        <v>-284.93935245528917</v>
      </c>
      <c r="CG364" s="288">
        <f t="shared" si="1102"/>
        <v>0</v>
      </c>
      <c r="CH364" s="288">
        <f t="shared" si="1102"/>
        <v>0</v>
      </c>
      <c r="CI364" s="288">
        <f t="shared" si="1102"/>
        <v>0</v>
      </c>
      <c r="CJ364" s="288">
        <f t="shared" si="1102"/>
        <v>0</v>
      </c>
      <c r="CK364" s="288">
        <f t="shared" si="1102"/>
        <v>0</v>
      </c>
      <c r="CL364" s="288">
        <f t="shared" si="1102"/>
        <v>0</v>
      </c>
      <c r="CM364" s="288">
        <f t="shared" si="1102"/>
        <v>0</v>
      </c>
      <c r="CN364" s="288">
        <f t="shared" si="1102"/>
        <v>0</v>
      </c>
      <c r="CO364" s="288">
        <f t="shared" si="1102"/>
        <v>0</v>
      </c>
      <c r="CP364" s="288">
        <f t="shared" si="1102"/>
        <v>0</v>
      </c>
      <c r="CQ364" s="288">
        <f t="shared" si="1102"/>
        <v>0</v>
      </c>
      <c r="CR364" s="288">
        <f t="shared" si="1102"/>
        <v>0</v>
      </c>
      <c r="CS364" s="288">
        <f t="shared" si="1102"/>
        <v>0</v>
      </c>
      <c r="CT364" s="288">
        <f t="shared" si="1102"/>
        <v>0</v>
      </c>
      <c r="CU364" s="288">
        <f t="shared" si="1102"/>
        <v>0</v>
      </c>
      <c r="CV364" s="288">
        <f t="shared" si="1102"/>
        <v>0</v>
      </c>
      <c r="CW364" s="288">
        <f t="shared" si="1102"/>
        <v>0</v>
      </c>
      <c r="CX364" s="288">
        <f t="shared" si="1102"/>
        <v>0</v>
      </c>
      <c r="CY364" s="288">
        <f t="shared" si="1102"/>
        <v>0</v>
      </c>
      <c r="CZ364" s="288">
        <f t="shared" si="1102"/>
        <v>0</v>
      </c>
      <c r="DA364" s="288">
        <f t="shared" si="1102"/>
        <v>0</v>
      </c>
      <c r="DB364" s="288">
        <f t="shared" si="1102"/>
        <v>0</v>
      </c>
      <c r="DC364" s="288">
        <f t="shared" si="1102"/>
        <v>0</v>
      </c>
      <c r="DD364" s="288">
        <f t="shared" si="1102"/>
        <v>0</v>
      </c>
      <c r="DE364" s="288">
        <f t="shared" si="1102"/>
        <v>0</v>
      </c>
      <c r="DF364" s="288">
        <f t="shared" si="1102"/>
        <v>0</v>
      </c>
      <c r="DG364" s="288">
        <f t="shared" si="1102"/>
        <v>0</v>
      </c>
      <c r="DH364" s="288">
        <f t="shared" si="1102"/>
        <v>0</v>
      </c>
      <c r="DI364" s="288">
        <f t="shared" si="1102"/>
        <v>0</v>
      </c>
      <c r="DJ364" s="288">
        <f t="shared" si="1102"/>
        <v>0</v>
      </c>
      <c r="DK364" s="288">
        <f t="shared" si="1102"/>
        <v>0</v>
      </c>
      <c r="DL364" s="288">
        <f t="shared" si="1102"/>
        <v>0</v>
      </c>
      <c r="DM364" s="288">
        <f t="shared" si="1102"/>
        <v>0</v>
      </c>
      <c r="DN364" s="288">
        <f t="shared" si="1102"/>
        <v>0</v>
      </c>
      <c r="DO364" s="288">
        <f t="shared" si="1102"/>
        <v>0</v>
      </c>
      <c r="DP364" s="288">
        <f t="shared" si="1102"/>
        <v>0</v>
      </c>
      <c r="DQ364" s="288">
        <f t="shared" si="1102"/>
        <v>0</v>
      </c>
      <c r="DR364" s="288">
        <f t="shared" si="1102"/>
        <v>0</v>
      </c>
      <c r="DS364" s="288">
        <f t="shared" si="1102"/>
        <v>0</v>
      </c>
      <c r="DT364" s="279"/>
    </row>
    <row r="365" spans="2:124" ht="14.5" thickBot="1" x14ac:dyDescent="0.35">
      <c r="C365" s="279"/>
      <c r="D365" s="284" t="s">
        <v>113</v>
      </c>
      <c r="E365" s="284"/>
      <c r="F365" s="285" t="str">
        <f t="shared" ref="F365" si="1103">F364</f>
        <v>INR Mn</v>
      </c>
      <c r="G365" s="285"/>
      <c r="H365" s="286">
        <f t="shared" ref="H365" si="1104">SUM(H361:H364)</f>
        <v>0</v>
      </c>
      <c r="I365" s="286">
        <f t="shared" ref="I365:BT365" si="1105">SUM(I361:I364)</f>
        <v>0</v>
      </c>
      <c r="J365" s="286">
        <f t="shared" si="1105"/>
        <v>0</v>
      </c>
      <c r="K365" s="286">
        <f t="shared" si="1105"/>
        <v>0</v>
      </c>
      <c r="L365" s="286">
        <f t="shared" si="1105"/>
        <v>0</v>
      </c>
      <c r="M365" s="286">
        <f t="shared" si="1105"/>
        <v>0</v>
      </c>
      <c r="N365" s="286">
        <f t="shared" si="1105"/>
        <v>0</v>
      </c>
      <c r="O365" s="286">
        <f t="shared" si="1105"/>
        <v>0</v>
      </c>
      <c r="P365" s="286">
        <f t="shared" si="1105"/>
        <v>0</v>
      </c>
      <c r="Q365" s="286">
        <f t="shared" si="1105"/>
        <v>0</v>
      </c>
      <c r="R365" s="286">
        <f t="shared" si="1105"/>
        <v>0</v>
      </c>
      <c r="S365" s="286">
        <f t="shared" si="1105"/>
        <v>0</v>
      </c>
      <c r="T365" s="286">
        <f t="shared" si="1105"/>
        <v>2734.2047768033376</v>
      </c>
      <c r="U365" s="286">
        <f t="shared" si="1105"/>
        <v>13080.424041832723</v>
      </c>
      <c r="V365" s="286">
        <f t="shared" si="1105"/>
        <v>21217.641590515697</v>
      </c>
      <c r="W365" s="286">
        <f t="shared" si="1105"/>
        <v>13217.641590515697</v>
      </c>
      <c r="X365" s="286">
        <f t="shared" si="1105"/>
        <v>13217.641590515697</v>
      </c>
      <c r="Y365" s="286">
        <f t="shared" si="1105"/>
        <v>13113.096978491229</v>
      </c>
      <c r="Z365" s="286">
        <f t="shared" si="1105"/>
        <v>13006.153283551308</v>
      </c>
      <c r="AA365" s="286">
        <f t="shared" si="1105"/>
        <v>12838.685012666352</v>
      </c>
      <c r="AB365" s="286">
        <f t="shared" si="1105"/>
        <v>12669.571711915434</v>
      </c>
      <c r="AC365" s="286">
        <f t="shared" si="1105"/>
        <v>12498.797222277828</v>
      </c>
      <c r="AD365" s="286">
        <f t="shared" si="1105"/>
        <v>12326.345226003807</v>
      </c>
      <c r="AE365" s="286">
        <f t="shared" si="1105"/>
        <v>12152.199245055455</v>
      </c>
      <c r="AF365" s="286">
        <f t="shared" si="1105"/>
        <v>11976.342639532169</v>
      </c>
      <c r="AG365" s="286">
        <f t="shared" si="1105"/>
        <v>11798.758606080692</v>
      </c>
      <c r="AH365" s="286">
        <f t="shared" si="1105"/>
        <v>11619.430176289523</v>
      </c>
      <c r="AI365" s="286">
        <f t="shared" si="1105"/>
        <v>11438.340215067572</v>
      </c>
      <c r="AJ365" s="286">
        <f t="shared" si="1105"/>
        <v>11249.913257532311</v>
      </c>
      <c r="AK365" s="286">
        <f t="shared" si="1105"/>
        <v>11059.855807453723</v>
      </c>
      <c r="AL365" s="286">
        <f t="shared" si="1105"/>
        <v>10868.153755884934</v>
      </c>
      <c r="AM365" s="286">
        <f t="shared" si="1105"/>
        <v>10674.792871791797</v>
      </c>
      <c r="AN365" s="286">
        <f t="shared" si="1105"/>
        <v>10479.758800996455</v>
      </c>
      <c r="AO365" s="286">
        <f t="shared" si="1105"/>
        <v>10283.037065111754</v>
      </c>
      <c r="AP365" s="286">
        <f t="shared" si="1105"/>
        <v>10084.613060466436</v>
      </c>
      <c r="AQ365" s="286">
        <f t="shared" si="1105"/>
        <v>9884.4720570210357</v>
      </c>
      <c r="AR365" s="286">
        <f t="shared" si="1105"/>
        <v>9682.5991972743905</v>
      </c>
      <c r="AS365" s="286">
        <f t="shared" si="1105"/>
        <v>9478.9794951606964</v>
      </c>
      <c r="AT365" s="286">
        <f t="shared" si="1105"/>
        <v>9273.5978349370089</v>
      </c>
      <c r="AU365" s="286">
        <f t="shared" si="1105"/>
        <v>9066.4389700611246</v>
      </c>
      <c r="AV365" s="286">
        <f t="shared" si="1105"/>
        <v>8857.4875220597551</v>
      </c>
      <c r="AW365" s="286">
        <f t="shared" si="1105"/>
        <v>8646.727979386902</v>
      </c>
      <c r="AX365" s="286">
        <f t="shared" si="1105"/>
        <v>8434.1446962723512</v>
      </c>
      <c r="AY365" s="286">
        <f t="shared" si="1105"/>
        <v>8219.7218915602116</v>
      </c>
      <c r="AZ365" s="286">
        <f t="shared" si="1105"/>
        <v>8003.4436475373932</v>
      </c>
      <c r="BA365" s="286">
        <f t="shared" si="1105"/>
        <v>7785.293908751959</v>
      </c>
      <c r="BB365" s="286">
        <f t="shared" si="1105"/>
        <v>7565.2564808212401</v>
      </c>
      <c r="BC365" s="286">
        <f t="shared" si="1105"/>
        <v>7343.3150292296459</v>
      </c>
      <c r="BD365" s="286">
        <f t="shared" si="1105"/>
        <v>7119.4530781160693</v>
      </c>
      <c r="BE365" s="286">
        <f t="shared" si="1105"/>
        <v>6893.6540090507951</v>
      </c>
      <c r="BF365" s="286">
        <f t="shared" si="1105"/>
        <v>6665.9010598018313</v>
      </c>
      <c r="BG365" s="286">
        <f t="shared" si="1105"/>
        <v>6436.177323090561</v>
      </c>
      <c r="BH365" s="286">
        <f t="shared" si="1105"/>
        <v>6204.4657453366272</v>
      </c>
      <c r="BI365" s="286">
        <f t="shared" si="1105"/>
        <v>5970.749125391957</v>
      </c>
      <c r="BJ365" s="286">
        <f t="shared" si="1105"/>
        <v>5735.0101132638329</v>
      </c>
      <c r="BK365" s="286">
        <f t="shared" si="1105"/>
        <v>5497.2312088269118</v>
      </c>
      <c r="BL365" s="286">
        <f t="shared" si="1105"/>
        <v>5257.3947605241019</v>
      </c>
      <c r="BM365" s="286">
        <f t="shared" si="1105"/>
        <v>5015.4829640561948</v>
      </c>
      <c r="BN365" s="286">
        <f t="shared" si="1105"/>
        <v>4771.4778610601606</v>
      </c>
      <c r="BO365" s="286">
        <f t="shared" si="1105"/>
        <v>4525.3613377760066</v>
      </c>
      <c r="BP365" s="286">
        <f t="shared" si="1105"/>
        <v>4277.1151237020986</v>
      </c>
      <c r="BQ365" s="286">
        <f t="shared" si="1105"/>
        <v>4026.7207902388463</v>
      </c>
      <c r="BR365" s="286">
        <f t="shared" si="1105"/>
        <v>3774.159749320655</v>
      </c>
      <c r="BS365" s="286">
        <f t="shared" si="1105"/>
        <v>3519.4132520360367</v>
      </c>
      <c r="BT365" s="286">
        <f t="shared" si="1105"/>
        <v>3262.4623872357806</v>
      </c>
      <c r="BU365" s="286">
        <f t="shared" ref="BU365:DS365" si="1106">SUM(BU361:BU364)</f>
        <v>3003.2880801290821</v>
      </c>
      <c r="BV365" s="286">
        <f t="shared" si="1106"/>
        <v>2741.8710908675212</v>
      </c>
      <c r="BW365" s="286">
        <f t="shared" si="1106"/>
        <v>2478.1920131167899</v>
      </c>
      <c r="BX365" s="286">
        <f t="shared" si="1106"/>
        <v>2212.2312726160599</v>
      </c>
      <c r="BY365" s="286">
        <f t="shared" si="1106"/>
        <v>1943.9691257248833</v>
      </c>
      <c r="BZ365" s="286">
        <f t="shared" si="1106"/>
        <v>1673.3856579575206</v>
      </c>
      <c r="CA365" s="286">
        <f t="shared" si="1106"/>
        <v>1400.460782504585</v>
      </c>
      <c r="CB365" s="286">
        <f t="shared" si="1106"/>
        <v>1125.1742387418956</v>
      </c>
      <c r="CC365" s="286">
        <f t="shared" si="1106"/>
        <v>847.50559072642568</v>
      </c>
      <c r="CD365" s="286">
        <f t="shared" si="1106"/>
        <v>567.43422567923756</v>
      </c>
      <c r="CE365" s="286">
        <f t="shared" si="1106"/>
        <v>284.93935245528911</v>
      </c>
      <c r="CF365" s="286">
        <f t="shared" si="1106"/>
        <v>0</v>
      </c>
      <c r="CG365" s="286">
        <f t="shared" si="1106"/>
        <v>0</v>
      </c>
      <c r="CH365" s="286">
        <f t="shared" si="1106"/>
        <v>0</v>
      </c>
      <c r="CI365" s="286">
        <f t="shared" si="1106"/>
        <v>0</v>
      </c>
      <c r="CJ365" s="286">
        <f t="shared" si="1106"/>
        <v>0</v>
      </c>
      <c r="CK365" s="286">
        <f t="shared" si="1106"/>
        <v>0</v>
      </c>
      <c r="CL365" s="286">
        <f t="shared" si="1106"/>
        <v>0</v>
      </c>
      <c r="CM365" s="286">
        <f t="shared" si="1106"/>
        <v>0</v>
      </c>
      <c r="CN365" s="286">
        <f t="shared" si="1106"/>
        <v>0</v>
      </c>
      <c r="CO365" s="286">
        <f t="shared" si="1106"/>
        <v>0</v>
      </c>
      <c r="CP365" s="286">
        <f t="shared" si="1106"/>
        <v>0</v>
      </c>
      <c r="CQ365" s="286">
        <f t="shared" si="1106"/>
        <v>0</v>
      </c>
      <c r="CR365" s="286">
        <f t="shared" si="1106"/>
        <v>0</v>
      </c>
      <c r="CS365" s="286">
        <f t="shared" si="1106"/>
        <v>0</v>
      </c>
      <c r="CT365" s="286">
        <f t="shared" si="1106"/>
        <v>0</v>
      </c>
      <c r="CU365" s="286">
        <f t="shared" si="1106"/>
        <v>0</v>
      </c>
      <c r="CV365" s="286">
        <f t="shared" si="1106"/>
        <v>0</v>
      </c>
      <c r="CW365" s="286">
        <f t="shared" si="1106"/>
        <v>0</v>
      </c>
      <c r="CX365" s="286">
        <f t="shared" si="1106"/>
        <v>0</v>
      </c>
      <c r="CY365" s="286">
        <f t="shared" si="1106"/>
        <v>0</v>
      </c>
      <c r="CZ365" s="286">
        <f t="shared" si="1106"/>
        <v>0</v>
      </c>
      <c r="DA365" s="286">
        <f t="shared" si="1106"/>
        <v>0</v>
      </c>
      <c r="DB365" s="286">
        <f t="shared" si="1106"/>
        <v>0</v>
      </c>
      <c r="DC365" s="286">
        <f t="shared" si="1106"/>
        <v>0</v>
      </c>
      <c r="DD365" s="286">
        <f t="shared" si="1106"/>
        <v>0</v>
      </c>
      <c r="DE365" s="286">
        <f t="shared" si="1106"/>
        <v>0</v>
      </c>
      <c r="DF365" s="286">
        <f t="shared" si="1106"/>
        <v>0</v>
      </c>
      <c r="DG365" s="286">
        <f t="shared" si="1106"/>
        <v>0</v>
      </c>
      <c r="DH365" s="286">
        <f t="shared" si="1106"/>
        <v>0</v>
      </c>
      <c r="DI365" s="286">
        <f t="shared" si="1106"/>
        <v>0</v>
      </c>
      <c r="DJ365" s="286">
        <f t="shared" si="1106"/>
        <v>0</v>
      </c>
      <c r="DK365" s="286">
        <f t="shared" si="1106"/>
        <v>0</v>
      </c>
      <c r="DL365" s="286">
        <f t="shared" si="1106"/>
        <v>0</v>
      </c>
      <c r="DM365" s="286">
        <f t="shared" si="1106"/>
        <v>0</v>
      </c>
      <c r="DN365" s="286">
        <f t="shared" si="1106"/>
        <v>0</v>
      </c>
      <c r="DO365" s="286">
        <f t="shared" si="1106"/>
        <v>0</v>
      </c>
      <c r="DP365" s="286">
        <f t="shared" si="1106"/>
        <v>0</v>
      </c>
      <c r="DQ365" s="286">
        <f t="shared" si="1106"/>
        <v>0</v>
      </c>
      <c r="DR365" s="286">
        <f t="shared" si="1106"/>
        <v>0</v>
      </c>
      <c r="DS365" s="286">
        <f t="shared" si="1106"/>
        <v>0</v>
      </c>
      <c r="DT365" s="279"/>
    </row>
    <row r="366" spans="2:124" ht="14.5" thickTop="1" x14ac:dyDescent="0.3">
      <c r="C366" s="279"/>
      <c r="D366" s="280"/>
      <c r="E366" s="280"/>
      <c r="F366" s="281"/>
      <c r="G366" s="281"/>
      <c r="H366" s="279"/>
      <c r="I366" s="279"/>
      <c r="J366" s="279"/>
      <c r="K366" s="279"/>
      <c r="L366" s="279"/>
      <c r="M366" s="279"/>
      <c r="N366" s="279"/>
      <c r="O366" s="279"/>
      <c r="P366" s="279"/>
      <c r="Q366" s="279"/>
      <c r="R366" s="279"/>
      <c r="S366" s="279"/>
      <c r="T366" s="279"/>
      <c r="U366" s="279"/>
      <c r="V366" s="279"/>
      <c r="W366" s="279"/>
      <c r="X366" s="279"/>
      <c r="Y366" s="279"/>
      <c r="Z366" s="279"/>
      <c r="AA366" s="279"/>
      <c r="AB366" s="279"/>
      <c r="AC366" s="279"/>
      <c r="AD366" s="279"/>
      <c r="AE366" s="279"/>
      <c r="AF366" s="279"/>
      <c r="AG366" s="279"/>
      <c r="AH366" s="279"/>
      <c r="AI366" s="279"/>
      <c r="AJ366" s="279"/>
      <c r="AK366" s="279"/>
      <c r="AL366" s="279"/>
      <c r="AM366" s="279"/>
      <c r="AN366" s="279"/>
      <c r="AO366" s="279"/>
      <c r="AP366" s="279"/>
      <c r="AQ366" s="279"/>
      <c r="AR366" s="279"/>
      <c r="AS366" s="279"/>
      <c r="AT366" s="279"/>
      <c r="AU366" s="279"/>
      <c r="AV366" s="279"/>
      <c r="AW366" s="279"/>
      <c r="AX366" s="279"/>
      <c r="AY366" s="279"/>
      <c r="AZ366" s="279"/>
      <c r="BA366" s="279"/>
      <c r="BB366" s="279"/>
      <c r="BC366" s="279"/>
      <c r="BD366" s="279"/>
      <c r="BE366" s="279"/>
      <c r="BF366" s="279"/>
      <c r="BG366" s="279"/>
      <c r="BH366" s="279"/>
      <c r="BI366" s="279"/>
      <c r="BJ366" s="279"/>
      <c r="BK366" s="279"/>
      <c r="BL366" s="279"/>
      <c r="BM366" s="279"/>
      <c r="BN366" s="279"/>
      <c r="BO366" s="279"/>
      <c r="BP366" s="279"/>
      <c r="BQ366" s="279"/>
      <c r="BR366" s="279"/>
      <c r="BS366" s="279"/>
      <c r="BT366" s="279"/>
      <c r="BU366" s="279"/>
      <c r="BV366" s="279"/>
      <c r="BW366" s="279"/>
      <c r="BX366" s="279"/>
      <c r="BY366" s="279"/>
      <c r="BZ366" s="279"/>
      <c r="CA366" s="279"/>
      <c r="CB366" s="279"/>
      <c r="CC366" s="279"/>
      <c r="CD366" s="279"/>
      <c r="CE366" s="279"/>
      <c r="CF366" s="279"/>
      <c r="CG366" s="279"/>
      <c r="CH366" s="279"/>
      <c r="CI366" s="279"/>
      <c r="CJ366" s="279"/>
      <c r="CK366" s="279"/>
      <c r="CL366" s="279"/>
      <c r="CM366" s="279"/>
      <c r="CN366" s="279"/>
      <c r="CO366" s="279"/>
      <c r="CP366" s="279"/>
      <c r="CQ366" s="279"/>
      <c r="CR366" s="279"/>
      <c r="CS366" s="279"/>
      <c r="CT366" s="279"/>
      <c r="CU366" s="279"/>
      <c r="CV366" s="279"/>
      <c r="CW366" s="279"/>
      <c r="CX366" s="279"/>
      <c r="CY366" s="279"/>
      <c r="CZ366" s="279"/>
      <c r="DA366" s="279"/>
      <c r="DB366" s="279"/>
      <c r="DC366" s="279"/>
      <c r="DD366" s="279"/>
      <c r="DE366" s="279"/>
      <c r="DF366" s="279"/>
      <c r="DG366" s="279"/>
      <c r="DH366" s="279"/>
      <c r="DI366" s="279"/>
      <c r="DJ366" s="279"/>
      <c r="DK366" s="279"/>
      <c r="DL366" s="279"/>
      <c r="DM366" s="279"/>
      <c r="DN366" s="279"/>
      <c r="DO366" s="279"/>
      <c r="DP366" s="279"/>
      <c r="DQ366" s="279"/>
      <c r="DR366" s="279"/>
      <c r="DS366" s="279"/>
      <c r="DT366" s="279"/>
    </row>
    <row r="367" spans="2:124" x14ac:dyDescent="0.3">
      <c r="C367" s="279"/>
      <c r="D367" s="280" t="s">
        <v>121</v>
      </c>
      <c r="E367" s="293">
        <f>(1+Inputs!$K$31)^(1/4)-1</f>
        <v>2.294793456109856E-2</v>
      </c>
      <c r="F367" s="281" t="str">
        <f>F365</f>
        <v>INR Mn</v>
      </c>
      <c r="G367" s="281"/>
      <c r="H367" s="288">
        <f>'Revenue&amp;exepenses'!H$377</f>
        <v>0</v>
      </c>
      <c r="I367" s="288">
        <f>'Revenue&amp;exepenses'!I$377</f>
        <v>0</v>
      </c>
      <c r="J367" s="288">
        <f>'Revenue&amp;exepenses'!J$377</f>
        <v>0</v>
      </c>
      <c r="K367" s="288">
        <f>'Revenue&amp;exepenses'!K$377</f>
        <v>0</v>
      </c>
      <c r="L367" s="288">
        <f>'Revenue&amp;exepenses'!L$377</f>
        <v>0</v>
      </c>
      <c r="M367" s="288">
        <f>'Revenue&amp;exepenses'!M$377</f>
        <v>0</v>
      </c>
      <c r="N367" s="288">
        <f>'Revenue&amp;exepenses'!N$377</f>
        <v>0</v>
      </c>
      <c r="O367" s="288">
        <f>'Revenue&amp;exepenses'!O$377</f>
        <v>0</v>
      </c>
      <c r="P367" s="288">
        <f>'Revenue&amp;exepenses'!P$377</f>
        <v>0</v>
      </c>
      <c r="Q367" s="288">
        <f>'Revenue&amp;exepenses'!Q$377</f>
        <v>0</v>
      </c>
      <c r="R367" s="288">
        <f>'Revenue&amp;exepenses'!R$377</f>
        <v>0</v>
      </c>
      <c r="S367" s="288">
        <f>'Revenue&amp;exepenses'!S$377</f>
        <v>0</v>
      </c>
      <c r="T367" s="288">
        <f>'Revenue&amp;exepenses'!T$377</f>
        <v>62.744352294726085</v>
      </c>
      <c r="U367" s="288">
        <f>'Revenue&amp;exepenses'!U$377</f>
        <v>300.16871494339767</v>
      </c>
      <c r="V367" s="288">
        <f>'Revenue&amp;exepenses'!V$377</f>
        <v>486.90105075999736</v>
      </c>
      <c r="W367" s="288">
        <f>'Revenue&amp;exepenses'!W$377</f>
        <v>0</v>
      </c>
      <c r="X367" s="288">
        <f>'Revenue&amp;exepenses'!X$377</f>
        <v>0</v>
      </c>
      <c r="Y367" s="288">
        <f>'Revenue&amp;exepenses'!Y$377</f>
        <v>0</v>
      </c>
      <c r="Z367" s="288">
        <f>'Revenue&amp;exepenses'!Z$377</f>
        <v>0</v>
      </c>
      <c r="AA367" s="288">
        <f>'Revenue&amp;exepenses'!AA$377</f>
        <v>0</v>
      </c>
      <c r="AB367" s="288">
        <f>'Revenue&amp;exepenses'!AB$377</f>
        <v>0</v>
      </c>
      <c r="AC367" s="288">
        <f>'Revenue&amp;exepenses'!AC$377</f>
        <v>0</v>
      </c>
      <c r="AD367" s="288">
        <f>'Revenue&amp;exepenses'!AD$377</f>
        <v>0</v>
      </c>
      <c r="AE367" s="288">
        <f>'Revenue&amp;exepenses'!AE$377</f>
        <v>0</v>
      </c>
      <c r="AF367" s="288">
        <f>'Revenue&amp;exepenses'!AF$377</f>
        <v>0</v>
      </c>
      <c r="AG367" s="288">
        <f>'Revenue&amp;exepenses'!AG$377</f>
        <v>0</v>
      </c>
      <c r="AH367" s="288">
        <f>'Revenue&amp;exepenses'!AH$377</f>
        <v>0</v>
      </c>
      <c r="AI367" s="288">
        <f>'Revenue&amp;exepenses'!AI$377</f>
        <v>0</v>
      </c>
      <c r="AJ367" s="288">
        <f>'Revenue&amp;exepenses'!AJ$377</f>
        <v>0</v>
      </c>
      <c r="AK367" s="288">
        <f>'Revenue&amp;exepenses'!AK$377</f>
        <v>0</v>
      </c>
      <c r="AL367" s="288">
        <f>'Revenue&amp;exepenses'!AL$377</f>
        <v>0</v>
      </c>
      <c r="AM367" s="288">
        <f>'Revenue&amp;exepenses'!AM$377</f>
        <v>0</v>
      </c>
      <c r="AN367" s="288">
        <f>'Revenue&amp;exepenses'!AN$377</f>
        <v>0</v>
      </c>
      <c r="AO367" s="288">
        <f>'Revenue&amp;exepenses'!AO$377</f>
        <v>0</v>
      </c>
      <c r="AP367" s="288">
        <f>'Revenue&amp;exepenses'!AP$377</f>
        <v>0</v>
      </c>
      <c r="AQ367" s="288">
        <f>'Revenue&amp;exepenses'!AQ$377</f>
        <v>0</v>
      </c>
      <c r="AR367" s="288">
        <f>'Revenue&amp;exepenses'!AR$377</f>
        <v>0</v>
      </c>
      <c r="AS367" s="288">
        <f>'Revenue&amp;exepenses'!AS$377</f>
        <v>0</v>
      </c>
      <c r="AT367" s="288">
        <f>'Revenue&amp;exepenses'!AT$377</f>
        <v>0</v>
      </c>
      <c r="AU367" s="288">
        <f>'Revenue&amp;exepenses'!AU$377</f>
        <v>0</v>
      </c>
      <c r="AV367" s="288">
        <f>'Revenue&amp;exepenses'!AV$377</f>
        <v>0</v>
      </c>
      <c r="AW367" s="288">
        <f>'Revenue&amp;exepenses'!AW$377</f>
        <v>0</v>
      </c>
      <c r="AX367" s="288">
        <f>'Revenue&amp;exepenses'!AX$377</f>
        <v>0</v>
      </c>
      <c r="AY367" s="288">
        <f>'Revenue&amp;exepenses'!AY$377</f>
        <v>0</v>
      </c>
      <c r="AZ367" s="288">
        <f>'Revenue&amp;exepenses'!AZ$377</f>
        <v>0</v>
      </c>
      <c r="BA367" s="288">
        <f>'Revenue&amp;exepenses'!BA$377</f>
        <v>0</v>
      </c>
      <c r="BB367" s="288">
        <f>'Revenue&amp;exepenses'!BB$377</f>
        <v>0</v>
      </c>
      <c r="BC367" s="288">
        <f>'Revenue&amp;exepenses'!BC$377</f>
        <v>0</v>
      </c>
      <c r="BD367" s="288">
        <f>'Revenue&amp;exepenses'!BD$377</f>
        <v>0</v>
      </c>
      <c r="BE367" s="288">
        <f>'Revenue&amp;exepenses'!BE$377</f>
        <v>0</v>
      </c>
      <c r="BF367" s="288">
        <f>'Revenue&amp;exepenses'!BF$377</f>
        <v>0</v>
      </c>
      <c r="BG367" s="288">
        <f>'Revenue&amp;exepenses'!BG$377</f>
        <v>0</v>
      </c>
      <c r="BH367" s="288">
        <f>'Revenue&amp;exepenses'!BH$377</f>
        <v>0</v>
      </c>
      <c r="BI367" s="288">
        <f>'Revenue&amp;exepenses'!BI$377</f>
        <v>0</v>
      </c>
      <c r="BJ367" s="288">
        <f>'Revenue&amp;exepenses'!BJ$377</f>
        <v>0</v>
      </c>
      <c r="BK367" s="288">
        <f>'Revenue&amp;exepenses'!BK$377</f>
        <v>0</v>
      </c>
      <c r="BL367" s="288">
        <f>'Revenue&amp;exepenses'!BL$377</f>
        <v>0</v>
      </c>
      <c r="BM367" s="288">
        <f>'Revenue&amp;exepenses'!BM$377</f>
        <v>0</v>
      </c>
      <c r="BN367" s="288">
        <f>'Revenue&amp;exepenses'!BN$377</f>
        <v>0</v>
      </c>
      <c r="BO367" s="288">
        <f>'Revenue&amp;exepenses'!BO$377</f>
        <v>0</v>
      </c>
      <c r="BP367" s="288">
        <f>'Revenue&amp;exepenses'!BP$377</f>
        <v>0</v>
      </c>
      <c r="BQ367" s="288">
        <f>'Revenue&amp;exepenses'!BQ$377</f>
        <v>0</v>
      </c>
      <c r="BR367" s="288">
        <f>'Revenue&amp;exepenses'!BR$377</f>
        <v>0</v>
      </c>
      <c r="BS367" s="288">
        <f>'Revenue&amp;exepenses'!BS$377</f>
        <v>0</v>
      </c>
      <c r="BT367" s="288">
        <f>'Revenue&amp;exepenses'!BT$377</f>
        <v>0</v>
      </c>
      <c r="BU367" s="288">
        <f>'Revenue&amp;exepenses'!BU$377</f>
        <v>0</v>
      </c>
      <c r="BV367" s="288">
        <f>'Revenue&amp;exepenses'!BV$377</f>
        <v>0</v>
      </c>
      <c r="BW367" s="288">
        <f>'Revenue&amp;exepenses'!BW$377</f>
        <v>0</v>
      </c>
      <c r="BX367" s="288">
        <f>'Revenue&amp;exepenses'!BX$377</f>
        <v>0</v>
      </c>
      <c r="BY367" s="288">
        <f>'Revenue&amp;exepenses'!BY$377</f>
        <v>0</v>
      </c>
      <c r="BZ367" s="288">
        <f>'Revenue&amp;exepenses'!BZ$377</f>
        <v>0</v>
      </c>
      <c r="CA367" s="288">
        <f>'Revenue&amp;exepenses'!CA$377</f>
        <v>0</v>
      </c>
      <c r="CB367" s="288">
        <f>'Revenue&amp;exepenses'!CB$377</f>
        <v>0</v>
      </c>
      <c r="CC367" s="288">
        <f>'Revenue&amp;exepenses'!CC$377</f>
        <v>0</v>
      </c>
      <c r="CD367" s="288">
        <f>'Revenue&amp;exepenses'!CD$377</f>
        <v>0</v>
      </c>
      <c r="CE367" s="288">
        <f>'Revenue&amp;exepenses'!CE$377</f>
        <v>0</v>
      </c>
      <c r="CF367" s="288">
        <f>'Revenue&amp;exepenses'!CF$377</f>
        <v>0</v>
      </c>
      <c r="CG367" s="288">
        <f>'Revenue&amp;exepenses'!CG$377</f>
        <v>0</v>
      </c>
      <c r="CH367" s="288">
        <f>'Revenue&amp;exepenses'!CH$377</f>
        <v>0</v>
      </c>
      <c r="CI367" s="288">
        <f>'Revenue&amp;exepenses'!CI$377</f>
        <v>0</v>
      </c>
      <c r="CJ367" s="288">
        <f>'Revenue&amp;exepenses'!CJ$377</f>
        <v>0</v>
      </c>
      <c r="CK367" s="288">
        <f>'Revenue&amp;exepenses'!CK$377</f>
        <v>0</v>
      </c>
      <c r="CL367" s="288">
        <f>'Revenue&amp;exepenses'!CL$377</f>
        <v>0</v>
      </c>
      <c r="CM367" s="288">
        <f>'Revenue&amp;exepenses'!CM$377</f>
        <v>0</v>
      </c>
      <c r="CN367" s="288">
        <f>'Revenue&amp;exepenses'!CN$377</f>
        <v>0</v>
      </c>
      <c r="CO367" s="288">
        <f>'Revenue&amp;exepenses'!CO$377</f>
        <v>0</v>
      </c>
      <c r="CP367" s="288">
        <f>'Revenue&amp;exepenses'!CP$377</f>
        <v>0</v>
      </c>
      <c r="CQ367" s="288">
        <f>'Revenue&amp;exepenses'!CQ$377</f>
        <v>0</v>
      </c>
      <c r="CR367" s="288">
        <f>'Revenue&amp;exepenses'!CR$377</f>
        <v>0</v>
      </c>
      <c r="CS367" s="288">
        <f>'Revenue&amp;exepenses'!CS$377</f>
        <v>0</v>
      </c>
      <c r="CT367" s="288">
        <f>'Revenue&amp;exepenses'!CT$377</f>
        <v>0</v>
      </c>
      <c r="CU367" s="288">
        <f>'Revenue&amp;exepenses'!CU$377</f>
        <v>0</v>
      </c>
      <c r="CV367" s="288">
        <f>'Revenue&amp;exepenses'!CV$377</f>
        <v>0</v>
      </c>
      <c r="CW367" s="288">
        <f>'Revenue&amp;exepenses'!CW$377</f>
        <v>0</v>
      </c>
      <c r="CX367" s="288">
        <f>'Revenue&amp;exepenses'!CX$377</f>
        <v>0</v>
      </c>
      <c r="CY367" s="288">
        <f>'Revenue&amp;exepenses'!CY$377</f>
        <v>0</v>
      </c>
      <c r="CZ367" s="288">
        <f>'Revenue&amp;exepenses'!CZ$377</f>
        <v>0</v>
      </c>
      <c r="DA367" s="288">
        <f>'Revenue&amp;exepenses'!DA$377</f>
        <v>0</v>
      </c>
      <c r="DB367" s="288">
        <f>'Revenue&amp;exepenses'!DB$377</f>
        <v>0</v>
      </c>
      <c r="DC367" s="288">
        <f>'Revenue&amp;exepenses'!DC$377</f>
        <v>0</v>
      </c>
      <c r="DD367" s="288">
        <f>'Revenue&amp;exepenses'!DD$377</f>
        <v>0</v>
      </c>
      <c r="DE367" s="288">
        <f>'Revenue&amp;exepenses'!DE$377</f>
        <v>0</v>
      </c>
      <c r="DF367" s="288">
        <f>'Revenue&amp;exepenses'!DF$377</f>
        <v>0</v>
      </c>
      <c r="DG367" s="288">
        <f>'Revenue&amp;exepenses'!DG$377</f>
        <v>0</v>
      </c>
      <c r="DH367" s="288">
        <f>'Revenue&amp;exepenses'!DH$377</f>
        <v>0</v>
      </c>
      <c r="DI367" s="288">
        <f>'Revenue&amp;exepenses'!DI$377</f>
        <v>0</v>
      </c>
      <c r="DJ367" s="288">
        <f>'Revenue&amp;exepenses'!DJ$377</f>
        <v>0</v>
      </c>
      <c r="DK367" s="288">
        <f>'Revenue&amp;exepenses'!DK$377</f>
        <v>0</v>
      </c>
      <c r="DL367" s="288">
        <f>'Revenue&amp;exepenses'!DL$377</f>
        <v>0</v>
      </c>
      <c r="DM367" s="288">
        <f>'Revenue&amp;exepenses'!DM$377</f>
        <v>0</v>
      </c>
      <c r="DN367" s="288">
        <f>'Revenue&amp;exepenses'!DN$377</f>
        <v>0</v>
      </c>
      <c r="DO367" s="288">
        <f>'Revenue&amp;exepenses'!DO$377</f>
        <v>0</v>
      </c>
      <c r="DP367" s="288">
        <f>'Revenue&amp;exepenses'!DP$377</f>
        <v>0</v>
      </c>
      <c r="DQ367" s="288">
        <f>'Revenue&amp;exepenses'!DQ$377</f>
        <v>0</v>
      </c>
      <c r="DR367" s="288">
        <f>'Revenue&amp;exepenses'!DR$377</f>
        <v>0</v>
      </c>
      <c r="DS367" s="288">
        <f>'Revenue&amp;exepenses'!DS$377</f>
        <v>0</v>
      </c>
      <c r="DT367" s="279"/>
    </row>
    <row r="368" spans="2:124" x14ac:dyDescent="0.3">
      <c r="C368" s="279"/>
      <c r="D368" s="280" t="s">
        <v>127</v>
      </c>
      <c r="E368" s="293"/>
      <c r="F368" s="281" t="s">
        <v>32</v>
      </c>
      <c r="G368" s="281"/>
      <c r="H368" s="294">
        <f>IF(Inputs!$K$33&gt;=H$2,(1+Inputs!$K$32)^(1/4)-1,(1+Inputs!$K$34)^(1/4)-1)</f>
        <v>2.294793456109856E-2</v>
      </c>
      <c r="I368" s="294">
        <f>IF(Inputs!$K$33&gt;=I$2,(1+Inputs!$K$32)^(1/4)-1,(1+Inputs!$K$34)^(1/4)-1)</f>
        <v>2.294793456109856E-2</v>
      </c>
      <c r="J368" s="294">
        <f>IF(Inputs!$K$33&gt;=J$2,(1+Inputs!$K$32)^(1/4)-1,(1+Inputs!$K$34)^(1/4)-1)</f>
        <v>2.294793456109856E-2</v>
      </c>
      <c r="K368" s="294">
        <f>IF(Inputs!$K$33&gt;=K$2,(1+Inputs!$K$32)^(1/4)-1,(1+Inputs!$K$34)^(1/4)-1)</f>
        <v>2.294793456109856E-2</v>
      </c>
      <c r="L368" s="294">
        <f>IF(Inputs!$K$33&gt;=L$2,(1+Inputs!$K$32)^(1/4)-1,(1+Inputs!$K$34)^(1/4)-1)</f>
        <v>2.294793456109856E-2</v>
      </c>
      <c r="M368" s="294">
        <f>IF(Inputs!$K$33&gt;=M$2,(1+Inputs!$K$32)^(1/4)-1,(1+Inputs!$K$34)^(1/4)-1)</f>
        <v>2.294793456109856E-2</v>
      </c>
      <c r="N368" s="294">
        <f>IF(Inputs!$K$33&gt;=N$2,(1+Inputs!$K$32)^(1/4)-1,(1+Inputs!$K$34)^(1/4)-1)</f>
        <v>2.294793456109856E-2</v>
      </c>
      <c r="O368" s="294">
        <f>IF(Inputs!$K$33&gt;=O$2,(1+Inputs!$K$32)^(1/4)-1,(1+Inputs!$K$34)^(1/4)-1)</f>
        <v>2.294793456109856E-2</v>
      </c>
      <c r="P368" s="294">
        <f>IF(Inputs!$K$33&gt;=P$2,(1+Inputs!$K$32)^(1/4)-1,(1+Inputs!$K$34)^(1/4)-1)</f>
        <v>2.294793456109856E-2</v>
      </c>
      <c r="Q368" s="294">
        <f>IF(Inputs!$K$33&gt;=Q$2,(1+Inputs!$K$32)^(1/4)-1,(1+Inputs!$K$34)^(1/4)-1)</f>
        <v>2.294793456109856E-2</v>
      </c>
      <c r="R368" s="294">
        <f>IF(Inputs!$K$33&gt;=R$2,(1+Inputs!$K$32)^(1/4)-1,(1+Inputs!$K$34)^(1/4)-1)</f>
        <v>2.294793456109856E-2</v>
      </c>
      <c r="S368" s="294">
        <f>IF(Inputs!$K$33&gt;=S$2,(1+Inputs!$K$32)^(1/4)-1,(1+Inputs!$K$34)^(1/4)-1)</f>
        <v>2.294793456109856E-2</v>
      </c>
      <c r="T368" s="294">
        <f>IF(Inputs!$K$33&gt;=T$2,(1+Inputs!$K$32)^(1/4)-1,(1+Inputs!$K$34)^(1/4)-1)</f>
        <v>2.294793456109856E-2</v>
      </c>
      <c r="U368" s="294">
        <f>IF(Inputs!$K$33&gt;=U$2,(1+Inputs!$K$32)^(1/4)-1,(1+Inputs!$K$34)^(1/4)-1)</f>
        <v>2.294793456109856E-2</v>
      </c>
      <c r="V368" s="294">
        <f>IF(Inputs!$K$33&gt;=V$2,(1+Inputs!$K$32)^(1/4)-1,(1+Inputs!$K$34)^(1/4)-1)</f>
        <v>2.294793456109856E-2</v>
      </c>
      <c r="W368" s="294">
        <f>IF(Inputs!$K$33&gt;=W$2,(1+Inputs!$K$32)^(1/4)-1,(1+Inputs!$K$34)^(1/4)-1)</f>
        <v>2.294793456109856E-2</v>
      </c>
      <c r="X368" s="294">
        <f>IF(Inputs!$K$33&gt;=X$2,(1+Inputs!$K$32)^(1/4)-1,(1+Inputs!$K$34)^(1/4)-1)</f>
        <v>2.294793456109856E-2</v>
      </c>
      <c r="Y368" s="294">
        <f>IF(Inputs!$K$33&gt;=Y$2,(1+Inputs!$K$32)^(1/4)-1,(1+Inputs!$K$34)^(1/4)-1)</f>
        <v>2.294793456109856E-2</v>
      </c>
      <c r="Z368" s="294">
        <f>IF(Inputs!$K$33&gt;=Z$2,(1+Inputs!$K$32)^(1/4)-1,(1+Inputs!$K$34)^(1/4)-1)</f>
        <v>2.294793456109856E-2</v>
      </c>
      <c r="AA368" s="294">
        <f>IF(Inputs!$K$33&gt;=AA$2,(1+Inputs!$K$32)^(1/4)-1,(1+Inputs!$K$34)^(1/4)-1)</f>
        <v>2.294793456109856E-2</v>
      </c>
      <c r="AB368" s="294">
        <f>IF(Inputs!$K$33&gt;=AB$2,(1+Inputs!$K$32)^(1/4)-1,(1+Inputs!$K$34)^(1/4)-1)</f>
        <v>2.294793456109856E-2</v>
      </c>
      <c r="AC368" s="294">
        <f>IF(Inputs!$K$33&gt;=AC$2,(1+Inputs!$K$32)^(1/4)-1,(1+Inputs!$K$34)^(1/4)-1)</f>
        <v>2.294793456109856E-2</v>
      </c>
      <c r="AD368" s="294">
        <f>IF(Inputs!$K$33&gt;=AD$2,(1+Inputs!$K$32)^(1/4)-1,(1+Inputs!$K$34)^(1/4)-1)</f>
        <v>2.294793456109856E-2</v>
      </c>
      <c r="AE368" s="294">
        <f>IF(Inputs!$K$33&gt;=AE$2,(1+Inputs!$K$32)^(1/4)-1,(1+Inputs!$K$34)^(1/4)-1)</f>
        <v>2.294793456109856E-2</v>
      </c>
      <c r="AF368" s="294">
        <f>IF(Inputs!$K$33&gt;=AF$2,(1+Inputs!$K$32)^(1/4)-1,(1+Inputs!$K$34)^(1/4)-1)</f>
        <v>2.294793456109856E-2</v>
      </c>
      <c r="AG368" s="294">
        <f>IF(Inputs!$K$33&gt;=AG$2,(1+Inputs!$K$32)^(1/4)-1,(1+Inputs!$K$34)^(1/4)-1)</f>
        <v>2.294793456109856E-2</v>
      </c>
      <c r="AH368" s="294">
        <f>IF(Inputs!$K$33&gt;=AH$2,(1+Inputs!$K$32)^(1/4)-1,(1+Inputs!$K$34)^(1/4)-1)</f>
        <v>2.294793456109856E-2</v>
      </c>
      <c r="AI368" s="294">
        <f>IF(Inputs!$K$33&gt;=AI$2,(1+Inputs!$K$32)^(1/4)-1,(1+Inputs!$K$34)^(1/4)-1)</f>
        <v>2.294793456109856E-2</v>
      </c>
      <c r="AJ368" s="294">
        <f>IF(Inputs!$K$33&gt;=AJ$2,(1+Inputs!$K$32)^(1/4)-1,(1+Inputs!$K$34)^(1/4)-1)</f>
        <v>2.1778180864641117E-2</v>
      </c>
      <c r="AK368" s="294">
        <f>IF(Inputs!$K$33&gt;=AK$2,(1+Inputs!$K$32)^(1/4)-1,(1+Inputs!$K$34)^(1/4)-1)</f>
        <v>2.1778180864641117E-2</v>
      </c>
      <c r="AL368" s="294">
        <f>IF(Inputs!$K$33&gt;=AL$2,(1+Inputs!$K$32)^(1/4)-1,(1+Inputs!$K$34)^(1/4)-1)</f>
        <v>2.1778180864641117E-2</v>
      </c>
      <c r="AM368" s="294">
        <f>IF(Inputs!$K$33&gt;=AM$2,(1+Inputs!$K$32)^(1/4)-1,(1+Inputs!$K$34)^(1/4)-1)</f>
        <v>2.1778180864641117E-2</v>
      </c>
      <c r="AN368" s="294">
        <f>IF(Inputs!$K$33&gt;=AN$2,(1+Inputs!$K$32)^(1/4)-1,(1+Inputs!$K$34)^(1/4)-1)</f>
        <v>2.1778180864641117E-2</v>
      </c>
      <c r="AO368" s="294">
        <f>IF(Inputs!$K$33&gt;=AO$2,(1+Inputs!$K$32)^(1/4)-1,(1+Inputs!$K$34)^(1/4)-1)</f>
        <v>2.1778180864641117E-2</v>
      </c>
      <c r="AP368" s="294">
        <f>IF(Inputs!$K$33&gt;=AP$2,(1+Inputs!$K$32)^(1/4)-1,(1+Inputs!$K$34)^(1/4)-1)</f>
        <v>2.1778180864641117E-2</v>
      </c>
      <c r="AQ368" s="294">
        <f>IF(Inputs!$K$33&gt;=AQ$2,(1+Inputs!$K$32)^(1/4)-1,(1+Inputs!$K$34)^(1/4)-1)</f>
        <v>2.1778180864641117E-2</v>
      </c>
      <c r="AR368" s="294">
        <f>IF(Inputs!$K$33&gt;=AR$2,(1+Inputs!$K$32)^(1/4)-1,(1+Inputs!$K$34)^(1/4)-1)</f>
        <v>2.1778180864641117E-2</v>
      </c>
      <c r="AS368" s="294">
        <f>IF(Inputs!$K$33&gt;=AS$2,(1+Inputs!$K$32)^(1/4)-1,(1+Inputs!$K$34)^(1/4)-1)</f>
        <v>2.1778180864641117E-2</v>
      </c>
      <c r="AT368" s="294">
        <f>IF(Inputs!$K$33&gt;=AT$2,(1+Inputs!$K$32)^(1/4)-1,(1+Inputs!$K$34)^(1/4)-1)</f>
        <v>2.1778180864641117E-2</v>
      </c>
      <c r="AU368" s="294">
        <f>IF(Inputs!$K$33&gt;=AU$2,(1+Inputs!$K$32)^(1/4)-1,(1+Inputs!$K$34)^(1/4)-1)</f>
        <v>2.1778180864641117E-2</v>
      </c>
      <c r="AV368" s="294">
        <f>IF(Inputs!$K$33&gt;=AV$2,(1+Inputs!$K$32)^(1/4)-1,(1+Inputs!$K$34)^(1/4)-1)</f>
        <v>2.1778180864641117E-2</v>
      </c>
      <c r="AW368" s="294">
        <f>IF(Inputs!$K$33&gt;=AW$2,(1+Inputs!$K$32)^(1/4)-1,(1+Inputs!$K$34)^(1/4)-1)</f>
        <v>2.1778180864641117E-2</v>
      </c>
      <c r="AX368" s="294">
        <f>IF(Inputs!$K$33&gt;=AX$2,(1+Inputs!$K$32)^(1/4)-1,(1+Inputs!$K$34)^(1/4)-1)</f>
        <v>2.1778180864641117E-2</v>
      </c>
      <c r="AY368" s="294">
        <f>IF(Inputs!$K$33&gt;=AY$2,(1+Inputs!$K$32)^(1/4)-1,(1+Inputs!$K$34)^(1/4)-1)</f>
        <v>2.1778180864641117E-2</v>
      </c>
      <c r="AZ368" s="294">
        <f>IF(Inputs!$K$33&gt;=AZ$2,(1+Inputs!$K$32)^(1/4)-1,(1+Inputs!$K$34)^(1/4)-1)</f>
        <v>2.1778180864641117E-2</v>
      </c>
      <c r="BA368" s="294">
        <f>IF(Inputs!$K$33&gt;=BA$2,(1+Inputs!$K$32)^(1/4)-1,(1+Inputs!$K$34)^(1/4)-1)</f>
        <v>2.1778180864641117E-2</v>
      </c>
      <c r="BB368" s="294">
        <f>IF(Inputs!$K$33&gt;=BB$2,(1+Inputs!$K$32)^(1/4)-1,(1+Inputs!$K$34)^(1/4)-1)</f>
        <v>2.1778180864641117E-2</v>
      </c>
      <c r="BC368" s="294">
        <f>IF(Inputs!$K$33&gt;=BC$2,(1+Inputs!$K$32)^(1/4)-1,(1+Inputs!$K$34)^(1/4)-1)</f>
        <v>2.1778180864641117E-2</v>
      </c>
      <c r="BD368" s="294">
        <f>IF(Inputs!$K$33&gt;=BD$2,(1+Inputs!$K$32)^(1/4)-1,(1+Inputs!$K$34)^(1/4)-1)</f>
        <v>2.1778180864641117E-2</v>
      </c>
      <c r="BE368" s="294">
        <f>IF(Inputs!$K$33&gt;=BE$2,(1+Inputs!$K$32)^(1/4)-1,(1+Inputs!$K$34)^(1/4)-1)</f>
        <v>2.1778180864641117E-2</v>
      </c>
      <c r="BF368" s="294">
        <f>IF(Inputs!$K$33&gt;=BF$2,(1+Inputs!$K$32)^(1/4)-1,(1+Inputs!$K$34)^(1/4)-1)</f>
        <v>2.1778180864641117E-2</v>
      </c>
      <c r="BG368" s="294">
        <f>IF(Inputs!$K$33&gt;=BG$2,(1+Inputs!$K$32)^(1/4)-1,(1+Inputs!$K$34)^(1/4)-1)</f>
        <v>2.1778180864641117E-2</v>
      </c>
      <c r="BH368" s="294">
        <f>IF(Inputs!$K$33&gt;=BH$2,(1+Inputs!$K$32)^(1/4)-1,(1+Inputs!$K$34)^(1/4)-1)</f>
        <v>2.1778180864641117E-2</v>
      </c>
      <c r="BI368" s="294">
        <f>IF(Inputs!$K$33&gt;=BI$2,(1+Inputs!$K$32)^(1/4)-1,(1+Inputs!$K$34)^(1/4)-1)</f>
        <v>2.1778180864641117E-2</v>
      </c>
      <c r="BJ368" s="294">
        <f>IF(Inputs!$K$33&gt;=BJ$2,(1+Inputs!$K$32)^(1/4)-1,(1+Inputs!$K$34)^(1/4)-1)</f>
        <v>2.1778180864641117E-2</v>
      </c>
      <c r="BK368" s="294">
        <f>IF(Inputs!$K$33&gt;=BK$2,(1+Inputs!$K$32)^(1/4)-1,(1+Inputs!$K$34)^(1/4)-1)</f>
        <v>2.1778180864641117E-2</v>
      </c>
      <c r="BL368" s="294">
        <f>IF(Inputs!$K$33&gt;=BL$2,(1+Inputs!$K$32)^(1/4)-1,(1+Inputs!$K$34)^(1/4)-1)</f>
        <v>2.1778180864641117E-2</v>
      </c>
      <c r="BM368" s="294">
        <f>IF(Inputs!$K$33&gt;=BM$2,(1+Inputs!$K$32)^(1/4)-1,(1+Inputs!$K$34)^(1/4)-1)</f>
        <v>2.1778180864641117E-2</v>
      </c>
      <c r="BN368" s="294">
        <f>IF(Inputs!$K$33&gt;=BN$2,(1+Inputs!$K$32)^(1/4)-1,(1+Inputs!$K$34)^(1/4)-1)</f>
        <v>2.1778180864641117E-2</v>
      </c>
      <c r="BO368" s="294">
        <f>IF(Inputs!$K$33&gt;=BO$2,(1+Inputs!$K$32)^(1/4)-1,(1+Inputs!$K$34)^(1/4)-1)</f>
        <v>2.1778180864641117E-2</v>
      </c>
      <c r="BP368" s="294">
        <f>IF(Inputs!$K$33&gt;=BP$2,(1+Inputs!$K$32)^(1/4)-1,(1+Inputs!$K$34)^(1/4)-1)</f>
        <v>2.1778180864641117E-2</v>
      </c>
      <c r="BQ368" s="294">
        <f>IF(Inputs!$K$33&gt;=BQ$2,(1+Inputs!$K$32)^(1/4)-1,(1+Inputs!$K$34)^(1/4)-1)</f>
        <v>2.1778180864641117E-2</v>
      </c>
      <c r="BR368" s="294">
        <f>IF(Inputs!$K$33&gt;=BR$2,(1+Inputs!$K$32)^(1/4)-1,(1+Inputs!$K$34)^(1/4)-1)</f>
        <v>2.1778180864641117E-2</v>
      </c>
      <c r="BS368" s="294">
        <f>IF(Inputs!$K$33&gt;=BS$2,(1+Inputs!$K$32)^(1/4)-1,(1+Inputs!$K$34)^(1/4)-1)</f>
        <v>2.1778180864641117E-2</v>
      </c>
      <c r="BT368" s="294">
        <f>IF(Inputs!$K$33&gt;=BT$2,(1+Inputs!$K$32)^(1/4)-1,(1+Inputs!$K$34)^(1/4)-1)</f>
        <v>2.1778180864641117E-2</v>
      </c>
      <c r="BU368" s="294">
        <f>IF(Inputs!$K$33&gt;=BU$2,(1+Inputs!$K$32)^(1/4)-1,(1+Inputs!$K$34)^(1/4)-1)</f>
        <v>2.1778180864641117E-2</v>
      </c>
      <c r="BV368" s="294">
        <f>IF(Inputs!$K$33&gt;=BV$2,(1+Inputs!$K$32)^(1/4)-1,(1+Inputs!$K$34)^(1/4)-1)</f>
        <v>2.1778180864641117E-2</v>
      </c>
      <c r="BW368" s="294">
        <f>IF(Inputs!$K$33&gt;=BW$2,(1+Inputs!$K$32)^(1/4)-1,(1+Inputs!$K$34)^(1/4)-1)</f>
        <v>2.1778180864641117E-2</v>
      </c>
      <c r="BX368" s="294">
        <f>IF(Inputs!$K$33&gt;=BX$2,(1+Inputs!$K$32)^(1/4)-1,(1+Inputs!$K$34)^(1/4)-1)</f>
        <v>2.1778180864641117E-2</v>
      </c>
      <c r="BY368" s="294">
        <f>IF(Inputs!$K$33&gt;=BY$2,(1+Inputs!$K$32)^(1/4)-1,(1+Inputs!$K$34)^(1/4)-1)</f>
        <v>2.1778180864641117E-2</v>
      </c>
      <c r="BZ368" s="294">
        <f>IF(Inputs!$K$33&gt;=BZ$2,(1+Inputs!$K$32)^(1/4)-1,(1+Inputs!$K$34)^(1/4)-1)</f>
        <v>2.1778180864641117E-2</v>
      </c>
      <c r="CA368" s="294">
        <f>IF(Inputs!$K$33&gt;=CA$2,(1+Inputs!$K$32)^(1/4)-1,(1+Inputs!$K$34)^(1/4)-1)</f>
        <v>2.1778180864641117E-2</v>
      </c>
      <c r="CB368" s="294">
        <f>IF(Inputs!$K$33&gt;=CB$2,(1+Inputs!$K$32)^(1/4)-1,(1+Inputs!$K$34)^(1/4)-1)</f>
        <v>2.1778180864641117E-2</v>
      </c>
      <c r="CC368" s="294">
        <f>IF(Inputs!$K$33&gt;=CC$2,(1+Inputs!$K$32)^(1/4)-1,(1+Inputs!$K$34)^(1/4)-1)</f>
        <v>2.1778180864641117E-2</v>
      </c>
      <c r="CD368" s="294">
        <f>IF(Inputs!$K$33&gt;=CD$2,(1+Inputs!$K$32)^(1/4)-1,(1+Inputs!$K$34)^(1/4)-1)</f>
        <v>2.1778180864641117E-2</v>
      </c>
      <c r="CE368" s="294">
        <f>IF(Inputs!$K$33&gt;=CE$2,(1+Inputs!$K$32)^(1/4)-1,(1+Inputs!$K$34)^(1/4)-1)</f>
        <v>2.1778180864641117E-2</v>
      </c>
      <c r="CF368" s="294">
        <f>IF(Inputs!$K$33&gt;=CF$2,(1+Inputs!$K$32)^(1/4)-1,(1+Inputs!$K$34)^(1/4)-1)</f>
        <v>2.1778180864641117E-2</v>
      </c>
      <c r="CG368" s="294">
        <f>IF(Inputs!$K$33&gt;=CG$2,(1+Inputs!$K$32)^(1/4)-1,(1+Inputs!$K$34)^(1/4)-1)</f>
        <v>2.1778180864641117E-2</v>
      </c>
      <c r="CH368" s="294">
        <f>IF(Inputs!$K$33&gt;=CH$2,(1+Inputs!$K$32)^(1/4)-1,(1+Inputs!$K$34)^(1/4)-1)</f>
        <v>2.1778180864641117E-2</v>
      </c>
      <c r="CI368" s="294">
        <f>IF(Inputs!$K$33&gt;=CI$2,(1+Inputs!$K$32)^(1/4)-1,(1+Inputs!$K$34)^(1/4)-1)</f>
        <v>2.1778180864641117E-2</v>
      </c>
      <c r="CJ368" s="294">
        <f>IF(Inputs!$K$33&gt;=CJ$2,(1+Inputs!$K$32)^(1/4)-1,(1+Inputs!$K$34)^(1/4)-1)</f>
        <v>2.1778180864641117E-2</v>
      </c>
      <c r="CK368" s="294">
        <f>IF(Inputs!$K$33&gt;=CK$2,(1+Inputs!$K$32)^(1/4)-1,(1+Inputs!$K$34)^(1/4)-1)</f>
        <v>2.1778180864641117E-2</v>
      </c>
      <c r="CL368" s="294">
        <f>IF(Inputs!$K$33&gt;=CL$2,(1+Inputs!$K$32)^(1/4)-1,(1+Inputs!$K$34)^(1/4)-1)</f>
        <v>2.1778180864641117E-2</v>
      </c>
      <c r="CM368" s="294">
        <f>IF(Inputs!$K$33&gt;=CM$2,(1+Inputs!$K$32)^(1/4)-1,(1+Inputs!$K$34)^(1/4)-1)</f>
        <v>2.1778180864641117E-2</v>
      </c>
      <c r="CN368" s="294">
        <f>IF(Inputs!$K$33&gt;=CN$2,(1+Inputs!$K$32)^(1/4)-1,(1+Inputs!$K$34)^(1/4)-1)</f>
        <v>2.1778180864641117E-2</v>
      </c>
      <c r="CO368" s="294">
        <f>IF(Inputs!$K$33&gt;=CO$2,(1+Inputs!$K$32)^(1/4)-1,(1+Inputs!$K$34)^(1/4)-1)</f>
        <v>2.1778180864641117E-2</v>
      </c>
      <c r="CP368" s="294">
        <f>IF(Inputs!$K$33&gt;=CP$2,(1+Inputs!$K$32)^(1/4)-1,(1+Inputs!$K$34)^(1/4)-1)</f>
        <v>2.1778180864641117E-2</v>
      </c>
      <c r="CQ368" s="294">
        <f>IF(Inputs!$K$33&gt;=CQ$2,(1+Inputs!$K$32)^(1/4)-1,(1+Inputs!$K$34)^(1/4)-1)</f>
        <v>2.1778180864641117E-2</v>
      </c>
      <c r="CR368" s="294">
        <f>IF(Inputs!$K$33&gt;=CR$2,(1+Inputs!$K$32)^(1/4)-1,(1+Inputs!$K$34)^(1/4)-1)</f>
        <v>2.1778180864641117E-2</v>
      </c>
      <c r="CS368" s="294">
        <f>IF(Inputs!$K$33&gt;=CS$2,(1+Inputs!$K$32)^(1/4)-1,(1+Inputs!$K$34)^(1/4)-1)</f>
        <v>2.1778180864641117E-2</v>
      </c>
      <c r="CT368" s="294">
        <f>IF(Inputs!$K$33&gt;=CT$2,(1+Inputs!$K$32)^(1/4)-1,(1+Inputs!$K$34)^(1/4)-1)</f>
        <v>2.1778180864641117E-2</v>
      </c>
      <c r="CU368" s="294">
        <f>IF(Inputs!$K$33&gt;=CU$2,(1+Inputs!$K$32)^(1/4)-1,(1+Inputs!$K$34)^(1/4)-1)</f>
        <v>2.1778180864641117E-2</v>
      </c>
      <c r="CV368" s="294">
        <f>IF(Inputs!$K$33&gt;=CV$2,(1+Inputs!$K$32)^(1/4)-1,(1+Inputs!$K$34)^(1/4)-1)</f>
        <v>2.1778180864641117E-2</v>
      </c>
      <c r="CW368" s="294">
        <f>IF(Inputs!$K$33&gt;=CW$2,(1+Inputs!$K$32)^(1/4)-1,(1+Inputs!$K$34)^(1/4)-1)</f>
        <v>2.1778180864641117E-2</v>
      </c>
      <c r="CX368" s="294">
        <f>IF(Inputs!$K$33&gt;=CX$2,(1+Inputs!$K$32)^(1/4)-1,(1+Inputs!$K$34)^(1/4)-1)</f>
        <v>2.1778180864641117E-2</v>
      </c>
      <c r="CY368" s="294">
        <f>IF(Inputs!$K$33&gt;=CY$2,(1+Inputs!$K$32)^(1/4)-1,(1+Inputs!$K$34)^(1/4)-1)</f>
        <v>2.1778180864641117E-2</v>
      </c>
      <c r="CZ368" s="294">
        <f>IF(Inputs!$K$33&gt;=CZ$2,(1+Inputs!$K$32)^(1/4)-1,(1+Inputs!$K$34)^(1/4)-1)</f>
        <v>2.1778180864641117E-2</v>
      </c>
      <c r="DA368" s="294">
        <f>IF(Inputs!$K$33&gt;=DA$2,(1+Inputs!$K$32)^(1/4)-1,(1+Inputs!$K$34)^(1/4)-1)</f>
        <v>2.1778180864641117E-2</v>
      </c>
      <c r="DB368" s="294">
        <f>IF(Inputs!$K$33&gt;=DB$2,(1+Inputs!$K$32)^(1/4)-1,(1+Inputs!$K$34)^(1/4)-1)</f>
        <v>2.1778180864641117E-2</v>
      </c>
      <c r="DC368" s="294">
        <f>IF(Inputs!$K$33&gt;=DC$2,(1+Inputs!$K$32)^(1/4)-1,(1+Inputs!$K$34)^(1/4)-1)</f>
        <v>2.1778180864641117E-2</v>
      </c>
      <c r="DD368" s="294">
        <f>IF(Inputs!$K$33&gt;=DD$2,(1+Inputs!$K$32)^(1/4)-1,(1+Inputs!$K$34)^(1/4)-1)</f>
        <v>2.1778180864641117E-2</v>
      </c>
      <c r="DE368" s="294">
        <f>IF(Inputs!$K$33&gt;=DE$2,(1+Inputs!$K$32)^(1/4)-1,(1+Inputs!$K$34)^(1/4)-1)</f>
        <v>2.1778180864641117E-2</v>
      </c>
      <c r="DF368" s="294">
        <f>IF(Inputs!$K$33&gt;=DF$2,(1+Inputs!$K$32)^(1/4)-1,(1+Inputs!$K$34)^(1/4)-1)</f>
        <v>2.1778180864641117E-2</v>
      </c>
      <c r="DG368" s="294">
        <f>IF(Inputs!$K$33&gt;=DG$2,(1+Inputs!$K$32)^(1/4)-1,(1+Inputs!$K$34)^(1/4)-1)</f>
        <v>2.1778180864641117E-2</v>
      </c>
      <c r="DH368" s="294">
        <f>IF(Inputs!$K$33&gt;=DH$2,(1+Inputs!$K$32)^(1/4)-1,(1+Inputs!$K$34)^(1/4)-1)</f>
        <v>2.1778180864641117E-2</v>
      </c>
      <c r="DI368" s="294">
        <f>IF(Inputs!$K$33&gt;=DI$2,(1+Inputs!$K$32)^(1/4)-1,(1+Inputs!$K$34)^(1/4)-1)</f>
        <v>2.1778180864641117E-2</v>
      </c>
      <c r="DJ368" s="294">
        <f>IF(Inputs!$K$33&gt;=DJ$2,(1+Inputs!$K$32)^(1/4)-1,(1+Inputs!$K$34)^(1/4)-1)</f>
        <v>2.1778180864641117E-2</v>
      </c>
      <c r="DK368" s="294">
        <f>IF(Inputs!$K$33&gt;=DK$2,(1+Inputs!$K$32)^(1/4)-1,(1+Inputs!$K$34)^(1/4)-1)</f>
        <v>2.1778180864641117E-2</v>
      </c>
      <c r="DL368" s="294">
        <f>IF(Inputs!$K$33&gt;=DL$2,(1+Inputs!$K$32)^(1/4)-1,(1+Inputs!$K$34)^(1/4)-1)</f>
        <v>2.1778180864641117E-2</v>
      </c>
      <c r="DM368" s="294">
        <f>IF(Inputs!$K$33&gt;=DM$2,(1+Inputs!$K$32)^(1/4)-1,(1+Inputs!$K$34)^(1/4)-1)</f>
        <v>2.1778180864641117E-2</v>
      </c>
      <c r="DN368" s="294">
        <f>IF(Inputs!$K$33&gt;=DN$2,(1+Inputs!$K$32)^(1/4)-1,(1+Inputs!$K$34)^(1/4)-1)</f>
        <v>2.1778180864641117E-2</v>
      </c>
      <c r="DO368" s="294">
        <f>IF(Inputs!$K$33&gt;=DO$2,(1+Inputs!$K$32)^(1/4)-1,(1+Inputs!$K$34)^(1/4)-1)</f>
        <v>2.1778180864641117E-2</v>
      </c>
      <c r="DP368" s="294">
        <f>IF(Inputs!$K$33&gt;=DP$2,(1+Inputs!$K$32)^(1/4)-1,(1+Inputs!$K$34)^(1/4)-1)</f>
        <v>2.1778180864641117E-2</v>
      </c>
      <c r="DQ368" s="294">
        <f>IF(Inputs!$K$33&gt;=DQ$2,(1+Inputs!$K$32)^(1/4)-1,(1+Inputs!$K$34)^(1/4)-1)</f>
        <v>2.1778180864641117E-2</v>
      </c>
      <c r="DR368" s="294">
        <f>IF(Inputs!$K$33&gt;=DR$2,(1+Inputs!$K$32)^(1/4)-1,(1+Inputs!$K$34)^(1/4)-1)</f>
        <v>2.1778180864641117E-2</v>
      </c>
      <c r="DS368" s="294">
        <f>IF(Inputs!$K$33&gt;=DS$2,(1+Inputs!$K$32)^(1/4)-1,(1+Inputs!$K$34)^(1/4)-1)</f>
        <v>2.1778180864641117E-2</v>
      </c>
      <c r="DT368" s="279"/>
    </row>
    <row r="369" spans="2:124" x14ac:dyDescent="0.3">
      <c r="C369" s="279"/>
      <c r="D369" s="280" t="s">
        <v>408</v>
      </c>
      <c r="E369" s="293"/>
      <c r="F369" s="281" t="s">
        <v>32</v>
      </c>
      <c r="G369" s="281"/>
      <c r="H369" s="294">
        <f>IF(SUM($G41:G41)&gt;=Inputs!$H$160, Capex!H368-(Inputs!$H$159/4), Capex!H368)</f>
        <v>2.294793456109856E-2</v>
      </c>
      <c r="I369" s="294">
        <f>IF(SUM($G41:H41)&gt;=Inputs!$H$160, Capex!I368-(Inputs!$H$159/4), Capex!I368)</f>
        <v>2.294793456109856E-2</v>
      </c>
      <c r="J369" s="294">
        <f>IF(SUM($G41:I41)&gt;=Inputs!$H$160, Capex!J368-(Inputs!$H$159/4), Capex!J368)</f>
        <v>2.294793456109856E-2</v>
      </c>
      <c r="K369" s="294">
        <f>IF(SUM($G41:J41)&gt;=Inputs!$H$160, Capex!K368-(Inputs!$H$159/4), Capex!K368)</f>
        <v>2.294793456109856E-2</v>
      </c>
      <c r="L369" s="294">
        <f>IF(SUM($G41:K41)&gt;=Inputs!$H$160, Capex!L368-(Inputs!$H$159/4), Capex!L368)</f>
        <v>2.294793456109856E-2</v>
      </c>
      <c r="M369" s="294">
        <f>IF(SUM($G41:L41)&gt;=Inputs!$H$160, Capex!M368-(Inputs!$H$159/4), Capex!M368)</f>
        <v>2.294793456109856E-2</v>
      </c>
      <c r="N369" s="294">
        <f>IF(SUM($G41:M41)&gt;=Inputs!$H$160, Capex!N368-(Inputs!$H$159/4), Capex!N368)</f>
        <v>2.294793456109856E-2</v>
      </c>
      <c r="O369" s="294">
        <f>IF(SUM($G41:N41)&gt;=Inputs!$H$160, Capex!O368-(Inputs!$H$159/4), Capex!O368)</f>
        <v>2.294793456109856E-2</v>
      </c>
      <c r="P369" s="294">
        <f>IF(SUM($G41:O41)&gt;=Inputs!$H$160, Capex!P368-(Inputs!$H$159/4), Capex!P368)</f>
        <v>2.294793456109856E-2</v>
      </c>
      <c r="Q369" s="294">
        <f>IF(SUM($G41:P41)&gt;=Inputs!$H$160, Capex!Q368-(Inputs!$H$159/4), Capex!Q368)</f>
        <v>2.294793456109856E-2</v>
      </c>
      <c r="R369" s="294">
        <f>IF(SUM($G41:Q41)&gt;=Inputs!$H$160, Capex!R368-(Inputs!$H$159/4), Capex!R368)</f>
        <v>2.294793456109856E-2</v>
      </c>
      <c r="S369" s="294">
        <f>IF(SUM($G41:R41)&gt;=Inputs!$H$160, Capex!S368-(Inputs!$H$159/4), Capex!S368)</f>
        <v>2.294793456109856E-2</v>
      </c>
      <c r="T369" s="294">
        <f>IF(SUM($G41:S41)&gt;=Inputs!$H$160, Capex!T368-(Inputs!$H$159/4), Capex!T368)</f>
        <v>2.294793456109856E-2</v>
      </c>
      <c r="U369" s="294">
        <f>IF(SUM($G41:T41)&gt;=Inputs!$H$160, Capex!U368-(Inputs!$H$159/4), Capex!U368)</f>
        <v>2.294793456109856E-2</v>
      </c>
      <c r="V369" s="294">
        <f>IF(SUM($G41:U41)&gt;=Inputs!$H$160, Capex!V368-(Inputs!$H$159/4), Capex!V368)</f>
        <v>2.294793456109856E-2</v>
      </c>
      <c r="W369" s="294">
        <f>IF(SUM($G41:V41)&gt;=Inputs!$H$160, Capex!W368-(Inputs!$H$159/4), Capex!W368)</f>
        <v>2.294793456109856E-2</v>
      </c>
      <c r="X369" s="294">
        <f>IF(SUM($G41:W41)&gt;=Inputs!$H$160, Capex!X368-(Inputs!$H$159/4), Capex!X368)</f>
        <v>2.294793456109856E-2</v>
      </c>
      <c r="Y369" s="294">
        <f>IF(SUM($G41:X41)&gt;=Inputs!$H$160, Capex!Y368-(Inputs!$H$159/4), Capex!Y368)</f>
        <v>2.294793456109856E-2</v>
      </c>
      <c r="Z369" s="294">
        <f>IF(SUM($G41:Y41)&gt;=Inputs!$H$160, Capex!Z368-(Inputs!$H$159/4), Capex!Z368)</f>
        <v>2.294793456109856E-2</v>
      </c>
      <c r="AA369" s="294">
        <f>IF(SUM($G41:Z41)&gt;=Inputs!$H$160, Capex!AA368-(Inputs!$H$159/4), Capex!AA368)</f>
        <v>9.8229345610985602E-3</v>
      </c>
      <c r="AB369" s="294">
        <f>IF(SUM($G41:AA41)&gt;=Inputs!$H$160, Capex!AB368-(Inputs!$H$159/4), Capex!AB368)</f>
        <v>9.8229345610985602E-3</v>
      </c>
      <c r="AC369" s="294">
        <f>IF(SUM($G41:AB41)&gt;=Inputs!$H$160, Capex!AC368-(Inputs!$H$159/4), Capex!AC368)</f>
        <v>9.8229345610985602E-3</v>
      </c>
      <c r="AD369" s="294">
        <f>IF(SUM($G41:AC41)&gt;=Inputs!$H$160, Capex!AD368-(Inputs!$H$159/4), Capex!AD368)</f>
        <v>9.8229345610985602E-3</v>
      </c>
      <c r="AE369" s="294">
        <f>IF(SUM($G41:AD41)&gt;=Inputs!$H$160, Capex!AE368-(Inputs!$H$159/4), Capex!AE368)</f>
        <v>9.8229345610985602E-3</v>
      </c>
      <c r="AF369" s="294">
        <f>IF(SUM($G41:AE41)&gt;=Inputs!$H$160, Capex!AF368-(Inputs!$H$159/4), Capex!AF368)</f>
        <v>9.8229345610985602E-3</v>
      </c>
      <c r="AG369" s="294">
        <f>IF(SUM($G41:AF41)&gt;=Inputs!$H$160, Capex!AG368-(Inputs!$H$159/4), Capex!AG368)</f>
        <v>9.8229345610985602E-3</v>
      </c>
      <c r="AH369" s="294">
        <f>IF(SUM($G41:AG41)&gt;=Inputs!$H$160, Capex!AH368-(Inputs!$H$159/4), Capex!AH368)</f>
        <v>9.8229345610985602E-3</v>
      </c>
      <c r="AI369" s="294">
        <f>IF(SUM($G41:AH41)&gt;=Inputs!$H$160, Capex!AI368-(Inputs!$H$159/4), Capex!AI368)</f>
        <v>9.8229345610985602E-3</v>
      </c>
      <c r="AJ369" s="294">
        <f>IF(SUM($G41:AI41)&gt;=Inputs!$H$160, Capex!AJ368-(Inputs!$H$159/4), Capex!AJ368)</f>
        <v>8.6531808646411173E-3</v>
      </c>
      <c r="AK369" s="294">
        <f>IF(SUM($G41:AJ41)&gt;=Inputs!$H$160, Capex!AK368-(Inputs!$H$159/4), Capex!AK368)</f>
        <v>8.6531808646411173E-3</v>
      </c>
      <c r="AL369" s="294">
        <f>IF(SUM($G41:AK41)&gt;=Inputs!$H$160, Capex!AL368-(Inputs!$H$159/4), Capex!AL368)</f>
        <v>8.6531808646411173E-3</v>
      </c>
      <c r="AM369" s="294">
        <f>IF(SUM($G41:AL41)&gt;=Inputs!$H$160, Capex!AM368-(Inputs!$H$159/4), Capex!AM368)</f>
        <v>8.6531808646411173E-3</v>
      </c>
      <c r="AN369" s="294">
        <f>IF(SUM($G41:AM41)&gt;=Inputs!$H$160, Capex!AN368-(Inputs!$H$159/4), Capex!AN368)</f>
        <v>8.6531808646411173E-3</v>
      </c>
      <c r="AO369" s="294">
        <f>IF(SUM($G41:AN41)&gt;=Inputs!$H$160, Capex!AO368-(Inputs!$H$159/4), Capex!AO368)</f>
        <v>8.6531808646411173E-3</v>
      </c>
      <c r="AP369" s="294">
        <f>IF(SUM($G41:AO41)&gt;=Inputs!$H$160, Capex!AP368-(Inputs!$H$159/4), Capex!AP368)</f>
        <v>8.6531808646411173E-3</v>
      </c>
      <c r="AQ369" s="294">
        <f>IF(SUM($G41:AP41)&gt;=Inputs!$H$160, Capex!AQ368-(Inputs!$H$159/4), Capex!AQ368)</f>
        <v>8.6531808646411173E-3</v>
      </c>
      <c r="AR369" s="294">
        <f>IF(SUM($G41:AQ41)&gt;=Inputs!$H$160, Capex!AR368-(Inputs!$H$159/4), Capex!AR368)</f>
        <v>8.6531808646411173E-3</v>
      </c>
      <c r="AS369" s="294">
        <f>IF(SUM($G41:AR41)&gt;=Inputs!$H$160, Capex!AS368-(Inputs!$H$159/4), Capex!AS368)</f>
        <v>8.6531808646411173E-3</v>
      </c>
      <c r="AT369" s="294">
        <f>IF(SUM($G41:AS41)&gt;=Inputs!$H$160, Capex!AT368-(Inputs!$H$159/4), Capex!AT368)</f>
        <v>8.6531808646411173E-3</v>
      </c>
      <c r="AU369" s="294">
        <f>IF(SUM($G41:AT41)&gt;=Inputs!$H$160, Capex!AU368-(Inputs!$H$159/4), Capex!AU368)</f>
        <v>8.6531808646411173E-3</v>
      </c>
      <c r="AV369" s="294">
        <f>IF(SUM($G41:AU41)&gt;=Inputs!$H$160, Capex!AV368-(Inputs!$H$159/4), Capex!AV368)</f>
        <v>8.6531808646411173E-3</v>
      </c>
      <c r="AW369" s="294">
        <f>IF(SUM($G41:AV41)&gt;=Inputs!$H$160, Capex!AW368-(Inputs!$H$159/4), Capex!AW368)</f>
        <v>8.6531808646411173E-3</v>
      </c>
      <c r="AX369" s="294">
        <f>IF(SUM($G41:AW41)&gt;=Inputs!$H$160, Capex!AX368-(Inputs!$H$159/4), Capex!AX368)</f>
        <v>8.6531808646411173E-3</v>
      </c>
      <c r="AY369" s="294">
        <f>IF(SUM($G41:AX41)&gt;=Inputs!$H$160, Capex!AY368-(Inputs!$H$159/4), Capex!AY368)</f>
        <v>8.6531808646411173E-3</v>
      </c>
      <c r="AZ369" s="294">
        <f>IF(SUM($G41:AY41)&gt;=Inputs!$H$160, Capex!AZ368-(Inputs!$H$159/4), Capex!AZ368)</f>
        <v>8.6531808646411173E-3</v>
      </c>
      <c r="BA369" s="294">
        <f>IF(SUM($G41:AZ41)&gt;=Inputs!$H$160, Capex!BA368-(Inputs!$H$159/4), Capex!BA368)</f>
        <v>8.6531808646411173E-3</v>
      </c>
      <c r="BB369" s="294">
        <f>IF(SUM($G41:BA41)&gt;=Inputs!$H$160, Capex!BB368-(Inputs!$H$159/4), Capex!BB368)</f>
        <v>8.6531808646411173E-3</v>
      </c>
      <c r="BC369" s="294">
        <f>IF(SUM($G41:BB41)&gt;=Inputs!$H$160, Capex!BC368-(Inputs!$H$159/4), Capex!BC368)</f>
        <v>8.6531808646411173E-3</v>
      </c>
      <c r="BD369" s="294">
        <f>IF(SUM($G41:BC41)&gt;=Inputs!$H$160, Capex!BD368-(Inputs!$H$159/4), Capex!BD368)</f>
        <v>8.6531808646411173E-3</v>
      </c>
      <c r="BE369" s="294">
        <f>IF(SUM($G41:BD41)&gt;=Inputs!$H$160, Capex!BE368-(Inputs!$H$159/4), Capex!BE368)</f>
        <v>8.6531808646411173E-3</v>
      </c>
      <c r="BF369" s="294">
        <f>IF(SUM($G41:BE41)&gt;=Inputs!$H$160, Capex!BF368-(Inputs!$H$159/4), Capex!BF368)</f>
        <v>8.6531808646411173E-3</v>
      </c>
      <c r="BG369" s="294">
        <f>IF(SUM($G41:BF41)&gt;=Inputs!$H$160, Capex!BG368-(Inputs!$H$159/4), Capex!BG368)</f>
        <v>8.6531808646411173E-3</v>
      </c>
      <c r="BH369" s="294">
        <f>IF(SUM($G41:BG41)&gt;=Inputs!$H$160, Capex!BH368-(Inputs!$H$159/4), Capex!BH368)</f>
        <v>8.6531808646411173E-3</v>
      </c>
      <c r="BI369" s="294">
        <f>IF(SUM($G41:BH41)&gt;=Inputs!$H$160, Capex!BI368-(Inputs!$H$159/4), Capex!BI368)</f>
        <v>8.6531808646411173E-3</v>
      </c>
      <c r="BJ369" s="294">
        <f>IF(SUM($G41:BI41)&gt;=Inputs!$H$160, Capex!BJ368-(Inputs!$H$159/4), Capex!BJ368)</f>
        <v>8.6531808646411173E-3</v>
      </c>
      <c r="BK369" s="294">
        <f>IF(SUM($G41:BJ41)&gt;=Inputs!$H$160, Capex!BK368-(Inputs!$H$159/4), Capex!BK368)</f>
        <v>8.6531808646411173E-3</v>
      </c>
      <c r="BL369" s="294">
        <f>IF(SUM($G41:BK41)&gt;=Inputs!$H$160, Capex!BL368-(Inputs!$H$159/4), Capex!BL368)</f>
        <v>8.6531808646411173E-3</v>
      </c>
      <c r="BM369" s="294">
        <f>IF(SUM($G41:BL41)&gt;=Inputs!$H$160, Capex!BM368-(Inputs!$H$159/4), Capex!BM368)</f>
        <v>8.6531808646411173E-3</v>
      </c>
      <c r="BN369" s="294">
        <f>IF(SUM($G41:BM41)&gt;=Inputs!$H$160, Capex!BN368-(Inputs!$H$159/4), Capex!BN368)</f>
        <v>8.6531808646411173E-3</v>
      </c>
      <c r="BO369" s="294">
        <f>IF(SUM($G41:BN41)&gt;=Inputs!$H$160, Capex!BO368-(Inputs!$H$159/4), Capex!BO368)</f>
        <v>8.6531808646411173E-3</v>
      </c>
      <c r="BP369" s="294">
        <f>IF(SUM($G41:BO41)&gt;=Inputs!$H$160, Capex!BP368-(Inputs!$H$159/4), Capex!BP368)</f>
        <v>8.6531808646411173E-3</v>
      </c>
      <c r="BQ369" s="294">
        <f>IF(SUM($G41:BP41)&gt;=Inputs!$H$160, Capex!BQ368-(Inputs!$H$159/4), Capex!BQ368)</f>
        <v>8.6531808646411173E-3</v>
      </c>
      <c r="BR369" s="294">
        <f>IF(SUM($G41:BQ41)&gt;=Inputs!$H$160, Capex!BR368-(Inputs!$H$159/4), Capex!BR368)</f>
        <v>8.6531808646411173E-3</v>
      </c>
      <c r="BS369" s="294">
        <f>IF(SUM($G41:BR41)&gt;=Inputs!$H$160, Capex!BS368-(Inputs!$H$159/4), Capex!BS368)</f>
        <v>8.6531808646411173E-3</v>
      </c>
      <c r="BT369" s="294">
        <f>IF(SUM($G41:BS41)&gt;=Inputs!$H$160, Capex!BT368-(Inputs!$H$159/4), Capex!BT368)</f>
        <v>8.6531808646411173E-3</v>
      </c>
      <c r="BU369" s="294">
        <f>IF(SUM($G41:BT41)&gt;=Inputs!$H$160, Capex!BU368-(Inputs!$H$159/4), Capex!BU368)</f>
        <v>8.6531808646411173E-3</v>
      </c>
      <c r="BV369" s="294">
        <f>IF(SUM($G41:BU41)&gt;=Inputs!$H$160, Capex!BV368-(Inputs!$H$159/4), Capex!BV368)</f>
        <v>8.6531808646411173E-3</v>
      </c>
      <c r="BW369" s="294">
        <f>IF(SUM($G41:BV41)&gt;=Inputs!$H$160, Capex!BW368-(Inputs!$H$159/4), Capex!BW368)</f>
        <v>8.6531808646411173E-3</v>
      </c>
      <c r="BX369" s="294">
        <f>IF(SUM($G41:BW41)&gt;=Inputs!$H$160, Capex!BX368-(Inputs!$H$159/4), Capex!BX368)</f>
        <v>8.6531808646411173E-3</v>
      </c>
      <c r="BY369" s="294">
        <f>IF(SUM($G41:BX41)&gt;=Inputs!$H$160, Capex!BY368-(Inputs!$H$159/4), Capex!BY368)</f>
        <v>8.6531808646411173E-3</v>
      </c>
      <c r="BZ369" s="294">
        <f>IF(SUM($G41:BY41)&gt;=Inputs!$H$160, Capex!BZ368-(Inputs!$H$159/4), Capex!BZ368)</f>
        <v>8.6531808646411173E-3</v>
      </c>
      <c r="CA369" s="294">
        <f>IF(SUM($G41:BZ41)&gt;=Inputs!$H$160, Capex!CA368-(Inputs!$H$159/4), Capex!CA368)</f>
        <v>8.6531808646411173E-3</v>
      </c>
      <c r="CB369" s="294">
        <f>IF(SUM($G41:CA41)&gt;=Inputs!$H$160, Capex!CB368-(Inputs!$H$159/4), Capex!CB368)</f>
        <v>8.6531808646411173E-3</v>
      </c>
      <c r="CC369" s="294">
        <f>IF(SUM($G41:CB41)&gt;=Inputs!$H$160, Capex!CC368-(Inputs!$H$159/4), Capex!CC368)</f>
        <v>8.6531808646411173E-3</v>
      </c>
      <c r="CD369" s="294">
        <f>IF(SUM($G41:CC41)&gt;=Inputs!$H$160, Capex!CD368-(Inputs!$H$159/4), Capex!CD368)</f>
        <v>8.6531808646411173E-3</v>
      </c>
      <c r="CE369" s="294">
        <f>IF(SUM($G41:CD41)&gt;=Inputs!$H$160, Capex!CE368-(Inputs!$H$159/4), Capex!CE368)</f>
        <v>8.6531808646411173E-3</v>
      </c>
      <c r="CF369" s="294">
        <f>IF(SUM($G41:CE41)&gt;=Inputs!$H$160, Capex!CF368-(Inputs!$H$159/4), Capex!CF368)</f>
        <v>8.6531808646411173E-3</v>
      </c>
      <c r="CG369" s="294">
        <f>IF(SUM($G41:CF41)&gt;=Inputs!$H$160, Capex!CG368-(Inputs!$H$159/4), Capex!CG368)</f>
        <v>8.6531808646411173E-3</v>
      </c>
      <c r="CH369" s="294">
        <f>IF(SUM($G41:CG41)&gt;=Inputs!$H$160, Capex!CH368-(Inputs!$H$159/4), Capex!CH368)</f>
        <v>8.6531808646411173E-3</v>
      </c>
      <c r="CI369" s="294">
        <f>IF(SUM($G41:CH41)&gt;=Inputs!$H$160, Capex!CI368-(Inputs!$H$159/4), Capex!CI368)</f>
        <v>8.6531808646411173E-3</v>
      </c>
      <c r="CJ369" s="294">
        <f>IF(SUM($G41:CI41)&gt;=Inputs!$H$160, Capex!CJ368-(Inputs!$H$159/4), Capex!CJ368)</f>
        <v>8.6531808646411173E-3</v>
      </c>
      <c r="CK369" s="294">
        <f>IF(SUM($G41:CJ41)&gt;=Inputs!$H$160, Capex!CK368-(Inputs!$H$159/4), Capex!CK368)</f>
        <v>8.6531808646411173E-3</v>
      </c>
      <c r="CL369" s="294">
        <f>IF(SUM($G41:CK41)&gt;=Inputs!$H$160, Capex!CL368-(Inputs!$H$159/4), Capex!CL368)</f>
        <v>8.6531808646411173E-3</v>
      </c>
      <c r="CM369" s="294">
        <f>IF(SUM($G41:CL41)&gt;=Inputs!$H$160, Capex!CM368-(Inputs!$H$159/4), Capex!CM368)</f>
        <v>8.6531808646411173E-3</v>
      </c>
      <c r="CN369" s="294">
        <f>IF(SUM($G41:CM41)&gt;=Inputs!$H$160, Capex!CN368-(Inputs!$H$159/4), Capex!CN368)</f>
        <v>8.6531808646411173E-3</v>
      </c>
      <c r="CO369" s="294">
        <f>IF(SUM($G41:CN41)&gt;=Inputs!$H$160, Capex!CO368-(Inputs!$H$159/4), Capex!CO368)</f>
        <v>8.6531808646411173E-3</v>
      </c>
      <c r="CP369" s="294">
        <f>IF(SUM($G41:CO41)&gt;=Inputs!$H$160, Capex!CP368-(Inputs!$H$159/4), Capex!CP368)</f>
        <v>8.6531808646411173E-3</v>
      </c>
      <c r="CQ369" s="294">
        <f>IF(SUM($G41:CP41)&gt;=Inputs!$H$160, Capex!CQ368-(Inputs!$H$159/4), Capex!CQ368)</f>
        <v>8.6531808646411173E-3</v>
      </c>
      <c r="CR369" s="294">
        <f>IF(SUM($G41:CQ41)&gt;=Inputs!$H$160, Capex!CR368-(Inputs!$H$159/4), Capex!CR368)</f>
        <v>8.6531808646411173E-3</v>
      </c>
      <c r="CS369" s="294">
        <f>IF(SUM($G41:CR41)&gt;=Inputs!$H$160, Capex!CS368-(Inputs!$H$159/4), Capex!CS368)</f>
        <v>8.6531808646411173E-3</v>
      </c>
      <c r="CT369" s="294">
        <f>IF(SUM($G41:CS41)&gt;=Inputs!$H$160, Capex!CT368-(Inputs!$H$159/4), Capex!CT368)</f>
        <v>8.6531808646411173E-3</v>
      </c>
      <c r="CU369" s="294">
        <f>IF(SUM($G41:CT41)&gt;=Inputs!$H$160, Capex!CU368-(Inputs!$H$159/4), Capex!CU368)</f>
        <v>8.6531808646411173E-3</v>
      </c>
      <c r="CV369" s="294">
        <f>IF(SUM($G41:CU41)&gt;=Inputs!$H$160, Capex!CV368-(Inputs!$H$159/4), Capex!CV368)</f>
        <v>8.6531808646411173E-3</v>
      </c>
      <c r="CW369" s="294">
        <f>IF(SUM($G41:CV41)&gt;=Inputs!$H$160, Capex!CW368-(Inputs!$H$159/4), Capex!CW368)</f>
        <v>8.6531808646411173E-3</v>
      </c>
      <c r="CX369" s="294">
        <f>IF(SUM($G41:CW41)&gt;=Inputs!$H$160, Capex!CX368-(Inputs!$H$159/4), Capex!CX368)</f>
        <v>8.6531808646411173E-3</v>
      </c>
      <c r="CY369" s="294">
        <f>IF(SUM($G41:CX41)&gt;=Inputs!$H$160, Capex!CY368-(Inputs!$H$159/4), Capex!CY368)</f>
        <v>8.6531808646411173E-3</v>
      </c>
      <c r="CZ369" s="294">
        <f>IF(SUM($G41:CY41)&gt;=Inputs!$H$160, Capex!CZ368-(Inputs!$H$159/4), Capex!CZ368)</f>
        <v>8.6531808646411173E-3</v>
      </c>
      <c r="DA369" s="294">
        <f>IF(SUM($G41:CZ41)&gt;=Inputs!$H$160, Capex!DA368-(Inputs!$H$159/4), Capex!DA368)</f>
        <v>8.6531808646411173E-3</v>
      </c>
      <c r="DB369" s="294">
        <f>IF(SUM($G41:DA41)&gt;=Inputs!$H$160, Capex!DB368-(Inputs!$H$159/4), Capex!DB368)</f>
        <v>8.6531808646411173E-3</v>
      </c>
      <c r="DC369" s="294">
        <f>IF(SUM($G41:DB41)&gt;=Inputs!$H$160, Capex!DC368-(Inputs!$H$159/4), Capex!DC368)</f>
        <v>8.6531808646411173E-3</v>
      </c>
      <c r="DD369" s="294">
        <f>IF(SUM($G41:DC41)&gt;=Inputs!$H$160, Capex!DD368-(Inputs!$H$159/4), Capex!DD368)</f>
        <v>8.6531808646411173E-3</v>
      </c>
      <c r="DE369" s="294">
        <f>IF(SUM($G41:DD41)&gt;=Inputs!$H$160, Capex!DE368-(Inputs!$H$159/4), Capex!DE368)</f>
        <v>8.6531808646411173E-3</v>
      </c>
      <c r="DF369" s="294">
        <f>IF(SUM($G41:DE41)&gt;=Inputs!$H$160, Capex!DF368-(Inputs!$H$159/4), Capex!DF368)</f>
        <v>8.6531808646411173E-3</v>
      </c>
      <c r="DG369" s="294">
        <f>IF(SUM($G41:DF41)&gt;=Inputs!$H$160, Capex!DG368-(Inputs!$H$159/4), Capex!DG368)</f>
        <v>8.6531808646411173E-3</v>
      </c>
      <c r="DH369" s="294">
        <f>IF(SUM($G41:DG41)&gt;=Inputs!$H$160, Capex!DH368-(Inputs!$H$159/4), Capex!DH368)</f>
        <v>8.6531808646411173E-3</v>
      </c>
      <c r="DI369" s="294">
        <f>IF(SUM($G41:DH41)&gt;=Inputs!$H$160, Capex!DI368-(Inputs!$H$159/4), Capex!DI368)</f>
        <v>8.6531808646411173E-3</v>
      </c>
      <c r="DJ369" s="294">
        <f>IF(SUM($G41:DI41)&gt;=Inputs!$H$160, Capex!DJ368-(Inputs!$H$159/4), Capex!DJ368)</f>
        <v>8.6531808646411173E-3</v>
      </c>
      <c r="DK369" s="294">
        <f>IF(SUM($G41:DJ41)&gt;=Inputs!$H$160, Capex!DK368-(Inputs!$H$159/4), Capex!DK368)</f>
        <v>8.6531808646411173E-3</v>
      </c>
      <c r="DL369" s="294">
        <f>IF(SUM($G41:DK41)&gt;=Inputs!$H$160, Capex!DL368-(Inputs!$H$159/4), Capex!DL368)</f>
        <v>8.6531808646411173E-3</v>
      </c>
      <c r="DM369" s="294">
        <f>IF(SUM($G41:DL41)&gt;=Inputs!$H$160, Capex!DM368-(Inputs!$H$159/4), Capex!DM368)</f>
        <v>8.6531808646411173E-3</v>
      </c>
      <c r="DN369" s="294">
        <f>IF(SUM($G41:DM41)&gt;=Inputs!$H$160, Capex!DN368-(Inputs!$H$159/4), Capex!DN368)</f>
        <v>8.6531808646411173E-3</v>
      </c>
      <c r="DO369" s="294">
        <f>IF(SUM($G41:DN41)&gt;=Inputs!$H$160, Capex!DO368-(Inputs!$H$159/4), Capex!DO368)</f>
        <v>8.6531808646411173E-3</v>
      </c>
      <c r="DP369" s="294">
        <f>IF(SUM($G41:DO41)&gt;=Inputs!$H$160, Capex!DP368-(Inputs!$H$159/4), Capex!DP368)</f>
        <v>8.6531808646411173E-3</v>
      </c>
      <c r="DQ369" s="294">
        <f>IF(SUM($G41:DP41)&gt;=Inputs!$H$160, Capex!DQ368-(Inputs!$H$159/4), Capex!DQ368)</f>
        <v>8.6531808646411173E-3</v>
      </c>
      <c r="DR369" s="294">
        <f>IF(SUM($G41:DQ41)&gt;=Inputs!$H$160, Capex!DR368-(Inputs!$H$159/4), Capex!DR368)</f>
        <v>8.6531808646411173E-3</v>
      </c>
      <c r="DS369" s="294">
        <f>IF(SUM($G41:DR41)&gt;=Inputs!$H$160, Capex!DS368-(Inputs!$H$159/4), Capex!DS368)</f>
        <v>8.6531808646411173E-3</v>
      </c>
      <c r="DT369" s="279"/>
    </row>
    <row r="370" spans="2:124" x14ac:dyDescent="0.3">
      <c r="C370" s="279"/>
      <c r="D370" s="280" t="s">
        <v>120</v>
      </c>
      <c r="E370" s="279"/>
      <c r="F370" s="281" t="str">
        <f>F367</f>
        <v>INR Mn</v>
      </c>
      <c r="G370" s="281"/>
      <c r="H370" s="288">
        <f t="shared" ref="H370" si="1107">H369*H365*H41</f>
        <v>0</v>
      </c>
      <c r="I370" s="288">
        <f t="shared" ref="I370:BT370" si="1108">I369*I365*I41</f>
        <v>0</v>
      </c>
      <c r="J370" s="288">
        <f t="shared" si="1108"/>
        <v>0</v>
      </c>
      <c r="K370" s="288">
        <f t="shared" si="1108"/>
        <v>0</v>
      </c>
      <c r="L370" s="288">
        <f t="shared" si="1108"/>
        <v>0</v>
      </c>
      <c r="M370" s="288">
        <f t="shared" si="1108"/>
        <v>0</v>
      </c>
      <c r="N370" s="288">
        <f t="shared" si="1108"/>
        <v>0</v>
      </c>
      <c r="O370" s="288">
        <f t="shared" si="1108"/>
        <v>0</v>
      </c>
      <c r="P370" s="288">
        <f t="shared" si="1108"/>
        <v>0</v>
      </c>
      <c r="Q370" s="288">
        <f t="shared" si="1108"/>
        <v>0</v>
      </c>
      <c r="R370" s="288">
        <f t="shared" si="1108"/>
        <v>0</v>
      </c>
      <c r="S370" s="288">
        <f t="shared" si="1108"/>
        <v>0</v>
      </c>
      <c r="T370" s="288">
        <f t="shared" si="1108"/>
        <v>0</v>
      </c>
      <c r="U370" s="288">
        <f t="shared" si="1108"/>
        <v>0</v>
      </c>
      <c r="V370" s="288">
        <f t="shared" si="1108"/>
        <v>0</v>
      </c>
      <c r="W370" s="288">
        <f t="shared" si="1108"/>
        <v>303.31757427120891</v>
      </c>
      <c r="X370" s="288">
        <f t="shared" si="1108"/>
        <v>303.31757427120891</v>
      </c>
      <c r="Y370" s="288">
        <f t="shared" si="1108"/>
        <v>300.91849135575598</v>
      </c>
      <c r="Z370" s="288">
        <f t="shared" si="1108"/>
        <v>298.46435444255258</v>
      </c>
      <c r="AA370" s="288">
        <f t="shared" si="1108"/>
        <v>126.11356272997841</v>
      </c>
      <c r="AB370" s="288">
        <f t="shared" si="1108"/>
        <v>124.45237384329077</v>
      </c>
      <c r="AC370" s="288">
        <f t="shared" si="1108"/>
        <v>122.77486720687556</v>
      </c>
      <c r="AD370" s="288">
        <f t="shared" si="1108"/>
        <v>121.08088253254503</v>
      </c>
      <c r="AE370" s="288">
        <f t="shared" si="1108"/>
        <v>119.37025795761106</v>
      </c>
      <c r="AF370" s="288">
        <f t="shared" si="1108"/>
        <v>117.6428300294189</v>
      </c>
      <c r="AG370" s="288">
        <f t="shared" si="1108"/>
        <v>115.8984336897291</v>
      </c>
      <c r="AH370" s="288">
        <f t="shared" si="1108"/>
        <v>114.1369022589459</v>
      </c>
      <c r="AI370" s="288">
        <f t="shared" si="1108"/>
        <v>112.35806742019079</v>
      </c>
      <c r="AJ370" s="288">
        <f t="shared" si="1108"/>
        <v>97.347534128951011</v>
      </c>
      <c r="AK370" s="288">
        <f t="shared" si="1108"/>
        <v>95.702932638748493</v>
      </c>
      <c r="AL370" s="288">
        <f t="shared" si="1108"/>
        <v>94.044100114401004</v>
      </c>
      <c r="AM370" s="288">
        <f t="shared" si="1108"/>
        <v>92.370913412196174</v>
      </c>
      <c r="AN370" s="288">
        <f t="shared" si="1108"/>
        <v>90.68324832283686</v>
      </c>
      <c r="AO370" s="288">
        <f t="shared" si="1108"/>
        <v>88.980979562220384</v>
      </c>
      <c r="AP370" s="288">
        <f t="shared" si="1108"/>
        <v>87.263980762138061</v>
      </c>
      <c r="AQ370" s="288">
        <f t="shared" si="1108"/>
        <v>85.532124460894252</v>
      </c>
      <c r="AR370" s="288">
        <f t="shared" si="1108"/>
        <v>83.785282093844202</v>
      </c>
      <c r="AS370" s="288">
        <f t="shared" si="1108"/>
        <v>82.023323983850062</v>
      </c>
      <c r="AT370" s="288">
        <f t="shared" si="1108"/>
        <v>80.246119331654214</v>
      </c>
      <c r="AU370" s="288">
        <f t="shared" si="1108"/>
        <v>78.453536206169446</v>
      </c>
      <c r="AV370" s="288">
        <f t="shared" si="1108"/>
        <v>76.645441534684934</v>
      </c>
      <c r="AW370" s="288">
        <f t="shared" si="1108"/>
        <v>74.821701092987695</v>
      </c>
      <c r="AX370" s="288">
        <f t="shared" si="1108"/>
        <v>72.982179495398285</v>
      </c>
      <c r="AY370" s="288">
        <f t="shared" si="1108"/>
        <v>71.126740184720518</v>
      </c>
      <c r="AZ370" s="288">
        <f t="shared" si="1108"/>
        <v>69.255245422104082</v>
      </c>
      <c r="BA370" s="288">
        <f t="shared" si="1108"/>
        <v>67.367556276819499</v>
      </c>
      <c r="BB370" s="288">
        <f t="shared" si="1108"/>
        <v>65.463532615944558</v>
      </c>
      <c r="BC370" s="288">
        <f t="shared" si="1108"/>
        <v>63.543033093961498</v>
      </c>
      <c r="BD370" s="288">
        <f t="shared" si="1108"/>
        <v>61.605915142264273</v>
      </c>
      <c r="BE370" s="288">
        <f t="shared" si="1108"/>
        <v>59.652034958574866</v>
      </c>
      <c r="BF370" s="288">
        <f t="shared" si="1108"/>
        <v>57.681247496268149</v>
      </c>
      <c r="BG370" s="288">
        <f t="shared" si="1108"/>
        <v>55.693406453604332</v>
      </c>
      <c r="BH370" s="288">
        <f t="shared" si="1108"/>
        <v>53.688364262868191</v>
      </c>
      <c r="BI370" s="288">
        <f t="shared" si="1108"/>
        <v>51.665972079414367</v>
      </c>
      <c r="BJ370" s="288">
        <f t="shared" si="1108"/>
        <v>49.626079770617885</v>
      </c>
      <c r="BK370" s="288">
        <f t="shared" si="1108"/>
        <v>47.568535904728989</v>
      </c>
      <c r="BL370" s="288">
        <f t="shared" si="1108"/>
        <v>45.49318773963163</v>
      </c>
      <c r="BM370" s="288">
        <f t="shared" si="1108"/>
        <v>43.399881211504578</v>
      </c>
      <c r="BN370" s="288">
        <f t="shared" si="1108"/>
        <v>41.288460923384513</v>
      </c>
      <c r="BO370" s="288">
        <f t="shared" si="1108"/>
        <v>39.158770133630071</v>
      </c>
      <c r="BP370" s="288">
        <f t="shared" si="1108"/>
        <v>37.010650744286124</v>
      </c>
      <c r="BQ370" s="288">
        <f t="shared" si="1108"/>
        <v>34.843943289347344</v>
      </c>
      <c r="BR370" s="288">
        <f t="shared" si="1108"/>
        <v>32.658486922920211</v>
      </c>
      <c r="BS370" s="288">
        <f t="shared" si="1108"/>
        <v>30.454119407282597</v>
      </c>
      <c r="BT370" s="288">
        <f t="shared" si="1108"/>
        <v>28.230677100840037</v>
      </c>
      <c r="BU370" s="288">
        <f t="shared" ref="BU370:DS370" si="1109">BU369*BU365*BU41</f>
        <v>25.987994945977732</v>
      </c>
      <c r="BV370" s="288">
        <f t="shared" si="1109"/>
        <v>23.7259064568075</v>
      </c>
      <c r="BW370" s="288">
        <f t="shared" si="1109"/>
        <v>21.444243706808656</v>
      </c>
      <c r="BX370" s="288">
        <f t="shared" si="1109"/>
        <v>19.142837316361955</v>
      </c>
      <c r="BY370" s="288">
        <f t="shared" si="1109"/>
        <v>16.821516440175682</v>
      </c>
      <c r="BZ370" s="288">
        <f t="shared" si="1109"/>
        <v>14.480108754602902</v>
      </c>
      <c r="CA370" s="288">
        <f t="shared" si="1109"/>
        <v>12.118440444849002</v>
      </c>
      <c r="CB370" s="288">
        <f t="shared" si="1109"/>
        <v>9.7363361920685065</v>
      </c>
      <c r="CC370" s="288">
        <f t="shared" si="1109"/>
        <v>7.3336191603502732</v>
      </c>
      <c r="CD370" s="288">
        <f t="shared" si="1109"/>
        <v>4.9101109835900276</v>
      </c>
      <c r="CE370" s="288">
        <f t="shared" si="1109"/>
        <v>2.4656317522493385</v>
      </c>
      <c r="CF370" s="288">
        <f t="shared" si="1109"/>
        <v>0</v>
      </c>
      <c r="CG370" s="288">
        <f t="shared" si="1109"/>
        <v>0</v>
      </c>
      <c r="CH370" s="288">
        <f t="shared" si="1109"/>
        <v>0</v>
      </c>
      <c r="CI370" s="288">
        <f t="shared" si="1109"/>
        <v>0</v>
      </c>
      <c r="CJ370" s="288">
        <f t="shared" si="1109"/>
        <v>0</v>
      </c>
      <c r="CK370" s="288">
        <f t="shared" si="1109"/>
        <v>0</v>
      </c>
      <c r="CL370" s="288">
        <f t="shared" si="1109"/>
        <v>0</v>
      </c>
      <c r="CM370" s="288">
        <f t="shared" si="1109"/>
        <v>0</v>
      </c>
      <c r="CN370" s="288">
        <f t="shared" si="1109"/>
        <v>0</v>
      </c>
      <c r="CO370" s="288">
        <f t="shared" si="1109"/>
        <v>0</v>
      </c>
      <c r="CP370" s="288">
        <f t="shared" si="1109"/>
        <v>0</v>
      </c>
      <c r="CQ370" s="288">
        <f t="shared" si="1109"/>
        <v>0</v>
      </c>
      <c r="CR370" s="288">
        <f t="shared" si="1109"/>
        <v>0</v>
      </c>
      <c r="CS370" s="288">
        <f t="shared" si="1109"/>
        <v>0</v>
      </c>
      <c r="CT370" s="288">
        <f t="shared" si="1109"/>
        <v>0</v>
      </c>
      <c r="CU370" s="288">
        <f t="shared" si="1109"/>
        <v>0</v>
      </c>
      <c r="CV370" s="288">
        <f t="shared" si="1109"/>
        <v>0</v>
      </c>
      <c r="CW370" s="288">
        <f t="shared" si="1109"/>
        <v>0</v>
      </c>
      <c r="CX370" s="288">
        <f t="shared" si="1109"/>
        <v>0</v>
      </c>
      <c r="CY370" s="288">
        <f t="shared" si="1109"/>
        <v>0</v>
      </c>
      <c r="CZ370" s="288">
        <f t="shared" si="1109"/>
        <v>0</v>
      </c>
      <c r="DA370" s="288">
        <f t="shared" si="1109"/>
        <v>0</v>
      </c>
      <c r="DB370" s="288">
        <f t="shared" si="1109"/>
        <v>0</v>
      </c>
      <c r="DC370" s="288">
        <f t="shared" si="1109"/>
        <v>0</v>
      </c>
      <c r="DD370" s="288">
        <f t="shared" si="1109"/>
        <v>0</v>
      </c>
      <c r="DE370" s="288">
        <f t="shared" si="1109"/>
        <v>0</v>
      </c>
      <c r="DF370" s="288">
        <f t="shared" si="1109"/>
        <v>0</v>
      </c>
      <c r="DG370" s="288">
        <f t="shared" si="1109"/>
        <v>0</v>
      </c>
      <c r="DH370" s="288">
        <f t="shared" si="1109"/>
        <v>0</v>
      </c>
      <c r="DI370" s="288">
        <f t="shared" si="1109"/>
        <v>0</v>
      </c>
      <c r="DJ370" s="288">
        <f t="shared" si="1109"/>
        <v>0</v>
      </c>
      <c r="DK370" s="288">
        <f t="shared" si="1109"/>
        <v>0</v>
      </c>
      <c r="DL370" s="288">
        <f t="shared" si="1109"/>
        <v>0</v>
      </c>
      <c r="DM370" s="288">
        <f t="shared" si="1109"/>
        <v>0</v>
      </c>
      <c r="DN370" s="288">
        <f t="shared" si="1109"/>
        <v>0</v>
      </c>
      <c r="DO370" s="288">
        <f t="shared" si="1109"/>
        <v>0</v>
      </c>
      <c r="DP370" s="288">
        <f t="shared" si="1109"/>
        <v>0</v>
      </c>
      <c r="DQ370" s="288">
        <f t="shared" si="1109"/>
        <v>0</v>
      </c>
      <c r="DR370" s="288">
        <f t="shared" si="1109"/>
        <v>0</v>
      </c>
      <c r="DS370" s="288">
        <f t="shared" si="1109"/>
        <v>0</v>
      </c>
      <c r="DT370" s="279"/>
    </row>
    <row r="371" spans="2:124" x14ac:dyDescent="0.3">
      <c r="C371" s="279"/>
      <c r="D371" s="280" t="s">
        <v>122</v>
      </c>
      <c r="E371" s="280">
        <f>Inputs!K29</f>
        <v>60</v>
      </c>
      <c r="F371" s="281"/>
      <c r="G371" s="281"/>
      <c r="H371" s="279"/>
      <c r="I371" s="279"/>
      <c r="J371" s="279"/>
      <c r="K371" s="279"/>
      <c r="L371" s="279"/>
      <c r="M371" s="279"/>
      <c r="N371" s="279"/>
      <c r="O371" s="279"/>
      <c r="P371" s="279"/>
      <c r="Q371" s="279"/>
      <c r="R371" s="279"/>
      <c r="S371" s="279"/>
      <c r="T371" s="279"/>
      <c r="U371" s="279"/>
      <c r="V371" s="279"/>
      <c r="W371" s="279"/>
      <c r="X371" s="279"/>
      <c r="Y371" s="279"/>
      <c r="Z371" s="279"/>
      <c r="AA371" s="279"/>
      <c r="AB371" s="279"/>
      <c r="AC371" s="279"/>
      <c r="AD371" s="279"/>
      <c r="AE371" s="279"/>
      <c r="AF371" s="279"/>
      <c r="AG371" s="279"/>
      <c r="AH371" s="279"/>
      <c r="AI371" s="279"/>
      <c r="AJ371" s="279"/>
      <c r="AK371" s="279"/>
      <c r="AL371" s="279"/>
      <c r="AM371" s="279"/>
      <c r="AN371" s="279"/>
      <c r="AO371" s="279"/>
      <c r="AP371" s="279"/>
      <c r="AQ371" s="279"/>
      <c r="AR371" s="279"/>
      <c r="AS371" s="279"/>
      <c r="AT371" s="279"/>
      <c r="AU371" s="279"/>
      <c r="AV371" s="279"/>
      <c r="AW371" s="279"/>
      <c r="AX371" s="279"/>
      <c r="AY371" s="279"/>
      <c r="AZ371" s="279"/>
      <c r="BA371" s="279"/>
      <c r="BB371" s="279"/>
      <c r="BC371" s="279"/>
      <c r="BD371" s="279"/>
      <c r="BE371" s="279"/>
      <c r="BF371" s="279"/>
      <c r="BG371" s="279"/>
      <c r="BH371" s="279"/>
      <c r="BI371" s="279"/>
      <c r="BJ371" s="279"/>
      <c r="BK371" s="279"/>
      <c r="BL371" s="279"/>
      <c r="BM371" s="279"/>
      <c r="BN371" s="279"/>
      <c r="BO371" s="279"/>
      <c r="BP371" s="279"/>
      <c r="BQ371" s="279"/>
      <c r="BR371" s="279"/>
      <c r="BS371" s="279"/>
      <c r="BT371" s="279"/>
      <c r="BU371" s="279"/>
      <c r="BV371" s="279"/>
      <c r="BW371" s="279"/>
      <c r="BX371" s="279"/>
      <c r="BY371" s="279"/>
      <c r="BZ371" s="279"/>
      <c r="CA371" s="279"/>
      <c r="CB371" s="279"/>
      <c r="CC371" s="279"/>
      <c r="CD371" s="279"/>
      <c r="CE371" s="279"/>
      <c r="CF371" s="279"/>
      <c r="CG371" s="279"/>
      <c r="CH371" s="279"/>
      <c r="CI371" s="279"/>
      <c r="CJ371" s="279"/>
      <c r="CK371" s="279"/>
      <c r="CL371" s="279"/>
      <c r="CM371" s="279"/>
      <c r="CN371" s="279"/>
      <c r="CO371" s="279"/>
      <c r="CP371" s="279"/>
      <c r="CQ371" s="279"/>
      <c r="CR371" s="279"/>
      <c r="CS371" s="279"/>
      <c r="CT371" s="279"/>
      <c r="CU371" s="279"/>
      <c r="CV371" s="279"/>
      <c r="CW371" s="279"/>
      <c r="CX371" s="279"/>
      <c r="CY371" s="279"/>
      <c r="CZ371" s="279"/>
      <c r="DA371" s="279"/>
      <c r="DB371" s="279"/>
      <c r="DC371" s="279"/>
      <c r="DD371" s="279"/>
      <c r="DE371" s="279"/>
      <c r="DF371" s="279"/>
      <c r="DG371" s="279"/>
      <c r="DH371" s="279"/>
      <c r="DI371" s="279"/>
      <c r="DJ371" s="279"/>
      <c r="DK371" s="279"/>
      <c r="DL371" s="279"/>
      <c r="DM371" s="279"/>
      <c r="DN371" s="279"/>
      <c r="DO371" s="279"/>
      <c r="DP371" s="279"/>
      <c r="DQ371" s="279"/>
      <c r="DR371" s="279"/>
      <c r="DS371" s="279"/>
      <c r="DT371" s="279"/>
    </row>
    <row r="372" spans="2:124" x14ac:dyDescent="0.3">
      <c r="C372" s="279"/>
      <c r="D372" s="280" t="s">
        <v>79</v>
      </c>
      <c r="E372" s="280">
        <f>Inputs!K30</f>
        <v>2</v>
      </c>
      <c r="F372" s="281"/>
      <c r="G372" s="281"/>
      <c r="H372" s="279"/>
      <c r="I372" s="279"/>
      <c r="J372" s="279"/>
      <c r="K372" s="279"/>
      <c r="L372" s="279"/>
      <c r="M372" s="279"/>
      <c r="N372" s="279"/>
      <c r="O372" s="279"/>
      <c r="P372" s="279"/>
      <c r="Q372" s="279"/>
      <c r="R372" s="279"/>
      <c r="S372" s="279"/>
      <c r="T372" s="279"/>
      <c r="U372" s="279"/>
      <c r="V372" s="279"/>
      <c r="W372" s="279"/>
      <c r="X372" s="279"/>
      <c r="Y372" s="279"/>
      <c r="Z372" s="279"/>
      <c r="AA372" s="279"/>
      <c r="AB372" s="279"/>
      <c r="AC372" s="279"/>
      <c r="AD372" s="279"/>
      <c r="AE372" s="279"/>
      <c r="AF372" s="279"/>
      <c r="AG372" s="279"/>
      <c r="AH372" s="279"/>
      <c r="AI372" s="279"/>
      <c r="AJ372" s="279"/>
      <c r="AK372" s="279"/>
      <c r="AL372" s="279"/>
      <c r="AM372" s="279"/>
      <c r="AN372" s="279"/>
      <c r="AO372" s="279"/>
      <c r="AP372" s="279"/>
      <c r="AQ372" s="279"/>
      <c r="AR372" s="279"/>
      <c r="AS372" s="279"/>
      <c r="AT372" s="279"/>
      <c r="AU372" s="279"/>
      <c r="AV372" s="279"/>
      <c r="AW372" s="279"/>
      <c r="AX372" s="279"/>
      <c r="AY372" s="279"/>
      <c r="AZ372" s="279"/>
      <c r="BA372" s="279"/>
      <c r="BB372" s="279"/>
      <c r="BC372" s="279"/>
      <c r="BD372" s="279"/>
      <c r="BE372" s="279"/>
      <c r="BF372" s="279"/>
      <c r="BG372" s="279"/>
      <c r="BH372" s="279"/>
      <c r="BI372" s="279"/>
      <c r="BJ372" s="279"/>
      <c r="BK372" s="279"/>
      <c r="BL372" s="279"/>
      <c r="BM372" s="279"/>
      <c r="BN372" s="279"/>
      <c r="BO372" s="279"/>
      <c r="BP372" s="279"/>
      <c r="BQ372" s="279"/>
      <c r="BR372" s="279"/>
      <c r="BS372" s="279"/>
      <c r="BT372" s="279"/>
      <c r="BU372" s="279"/>
      <c r="BV372" s="279"/>
      <c r="BW372" s="279"/>
      <c r="BX372" s="279"/>
      <c r="BY372" s="279"/>
      <c r="BZ372" s="279"/>
      <c r="CA372" s="279"/>
      <c r="CB372" s="279"/>
      <c r="CC372" s="279"/>
      <c r="CD372" s="279"/>
      <c r="CE372" s="279"/>
      <c r="CF372" s="279"/>
      <c r="CG372" s="279"/>
      <c r="CH372" s="279"/>
      <c r="CI372" s="279"/>
      <c r="CJ372" s="279"/>
      <c r="CK372" s="279"/>
      <c r="CL372" s="279"/>
      <c r="CM372" s="279"/>
      <c r="CN372" s="279"/>
      <c r="CO372" s="279"/>
      <c r="CP372" s="279"/>
      <c r="CQ372" s="279"/>
      <c r="CR372" s="279"/>
      <c r="CS372" s="279"/>
      <c r="CT372" s="279"/>
      <c r="CU372" s="279"/>
      <c r="CV372" s="279"/>
      <c r="CW372" s="279"/>
      <c r="CX372" s="279"/>
      <c r="CY372" s="279"/>
      <c r="CZ372" s="279"/>
      <c r="DA372" s="279"/>
      <c r="DB372" s="279"/>
      <c r="DC372" s="279"/>
      <c r="DD372" s="279"/>
      <c r="DE372" s="279"/>
      <c r="DF372" s="279"/>
      <c r="DG372" s="279"/>
      <c r="DH372" s="279"/>
      <c r="DI372" s="279"/>
      <c r="DJ372" s="279"/>
      <c r="DK372" s="279"/>
      <c r="DL372" s="279"/>
      <c r="DM372" s="279"/>
      <c r="DN372" s="279"/>
      <c r="DO372" s="279"/>
      <c r="DP372" s="279"/>
      <c r="DQ372" s="279"/>
      <c r="DR372" s="279"/>
      <c r="DS372" s="279"/>
      <c r="DT372" s="279"/>
    </row>
    <row r="373" spans="2:124" x14ac:dyDescent="0.3">
      <c r="C373" s="279"/>
      <c r="D373" s="280" t="s">
        <v>126</v>
      </c>
      <c r="E373" s="280"/>
      <c r="F373" s="281" t="str">
        <f>F370</f>
        <v>INR Mn</v>
      </c>
      <c r="G373" s="281"/>
      <c r="H373" s="288">
        <f>IFERROR(PPMT(H369,1,$E$371-SUM($H$41:H41)+$E$372+1,H361,0)*H41,0)*IF(SUM($H$41:H41)&lt;=$E$372,0,1)</f>
        <v>0</v>
      </c>
      <c r="I373" s="288">
        <f>IFERROR(PPMT(I369,1,$E$371-SUM($H$41:I41)+$E$372+1,I361,0)*I41,0)*IF(SUM($H$41:I41)&lt;=$E$372,0,1)</f>
        <v>0</v>
      </c>
      <c r="J373" s="288">
        <f>IFERROR(PPMT(J369,1,$E$371-SUM($H$41:J41)+$E$372+1,J361,0)*J41,0)*IF(SUM($H$41:J41)&lt;=$E$372,0,1)</f>
        <v>0</v>
      </c>
      <c r="K373" s="288">
        <f>IFERROR(PPMT(K369,1,$E$371-SUM($H$41:K41)+$E$372+1,K361,0)*K41,0)*IF(SUM($H$41:K41)&lt;=$E$372,0,1)</f>
        <v>0</v>
      </c>
      <c r="L373" s="288">
        <f>IFERROR(PPMT(L369,1,$E$371-SUM($H$41:L41)+$E$372+1,L361,0)*L41,0)*IF(SUM($H$41:L41)&lt;=$E$372,0,1)</f>
        <v>0</v>
      </c>
      <c r="M373" s="288">
        <f>IFERROR(PPMT(M369,1,$E$371-SUM($H$41:M41)+$E$372+1,M361,0)*M41,0)*IF(SUM($H$41:M41)&lt;=$E$372,0,1)</f>
        <v>0</v>
      </c>
      <c r="N373" s="288">
        <f>IFERROR(PPMT(N369,1,$E$371-SUM($H$41:N41)+$E$372+1,N361,0)*N41,0)*IF(SUM($H$41:N41)&lt;=$E$372,0,1)</f>
        <v>0</v>
      </c>
      <c r="O373" s="288">
        <f>IFERROR(PPMT(O369,1,$E$371-SUM($H$41:O41)+$E$372+1,O361,0)*O41,0)*IF(SUM($H$41:O41)&lt;=$E$372,0,1)</f>
        <v>0</v>
      </c>
      <c r="P373" s="288">
        <f>IFERROR(PPMT(P369,1,$E$371-SUM($H$41:P41)+$E$372+1,P361,0)*P41,0)*IF(SUM($H$41:P41)&lt;=$E$372,0,1)</f>
        <v>0</v>
      </c>
      <c r="Q373" s="288">
        <f>IFERROR(PPMT(Q369,1,$E$371-SUM($H$41:Q41)+$E$372+1,Q361,0)*Q41,0)*IF(SUM($H$41:Q41)&lt;=$E$372,0,1)</f>
        <v>0</v>
      </c>
      <c r="R373" s="288">
        <f>IFERROR(PPMT(R369,1,$E$371-SUM($H$41:R41)+$E$372+1,R361,0)*R41,0)*IF(SUM($H$41:R41)&lt;=$E$372,0,1)</f>
        <v>0</v>
      </c>
      <c r="S373" s="288">
        <f>IFERROR(PPMT(S369,1,$E$371-SUM($H$41:S41)+$E$372+1,S361,0)*S41,0)*IF(SUM($H$41:S41)&lt;=$E$372,0,1)</f>
        <v>0</v>
      </c>
      <c r="T373" s="288">
        <f>IFERROR(PPMT(T369,1,$E$371-SUM($H$41:T41)+$E$372+1,T361,0)*T41,0)*IF(SUM($H$41:T41)&lt;=$E$372,0,1)</f>
        <v>0</v>
      </c>
      <c r="U373" s="288">
        <f>IFERROR(PPMT(U369,1,$E$371-SUM($H$41:U41)+$E$372+1,U361,0)*U41,0)*IF(SUM($H$41:U41)&lt;=$E$372,0,1)</f>
        <v>0</v>
      </c>
      <c r="V373" s="288">
        <f>IFERROR(PPMT(V369,1,$E$371-SUM($H$41:V41)+$E$372+1,V361,0)*V41,0)*IF(SUM($H$41:V41)&lt;=$E$372,0,1)</f>
        <v>0</v>
      </c>
      <c r="W373" s="288">
        <f>IFERROR(PPMT(W369,1,$E$371-SUM($H$41:W41)+$E$372+1,W361,0)*W41,0)*IF(SUM($H$41:W41)&lt;=$E$372,0,1)</f>
        <v>0</v>
      </c>
      <c r="X373" s="288">
        <f>IFERROR(PPMT(X369,1,$E$371-SUM($H$41:X41)+$E$372+1,X361,0)*X41,0)*IF(SUM($H$41:X41)&lt;=$E$372,0,1)</f>
        <v>0</v>
      </c>
      <c r="Y373" s="288">
        <f>IFERROR(PPMT(Y369,1,$E$371-SUM($H$41:Y41)+$E$372+1,Y361,0)*Y41,0)*IF(SUM($H$41:Y41)&lt;=$E$372,0,1)</f>
        <v>-104.54461202446819</v>
      </c>
      <c r="Z373" s="288">
        <f>IFERROR(PPMT(Z369,1,$E$371-SUM($H$41:Z41)+$E$372+1,Z361,0)*Z41,0)*IF(SUM($H$41:Z41)&lt;=$E$372,0,1)</f>
        <v>-106.94369493992109</v>
      </c>
      <c r="AA373" s="288">
        <f>IFERROR(PPMT(AA369,1,$E$371-SUM($H$41:AA41)+$E$372+1,AA361,0)*AA41,0)*IF(SUM($H$41:AA41)&lt;=$E$372,0,1)</f>
        <v>-167.46827088495533</v>
      </c>
      <c r="AB373" s="288">
        <f>IFERROR(PPMT(AB369,1,$E$371-SUM($H$41:AB41)+$E$372+1,AB361,0)*AB41,0)*IF(SUM($H$41:AB41)&lt;=$E$372,0,1)</f>
        <v>-169.1133007509186</v>
      </c>
      <c r="AC373" s="288">
        <f>IFERROR(PPMT(AC369,1,$E$371-SUM($H$41:AC41)+$E$372+1,AC361,0)*AC41,0)*IF(SUM($H$41:AC41)&lt;=$E$372,0,1)</f>
        <v>-170.77448963760625</v>
      </c>
      <c r="AD373" s="288">
        <f>IFERROR(PPMT(AD369,1,$E$371-SUM($H$41:AD41)+$E$372+1,AD361,0)*AD41,0)*IF(SUM($H$41:AD41)&lt;=$E$372,0,1)</f>
        <v>-172.4519962740215</v>
      </c>
      <c r="AE373" s="288">
        <f>IFERROR(PPMT(AE369,1,$E$371-SUM($H$41:AE41)+$E$372+1,AE361,0)*AE41,0)*IF(SUM($H$41:AE41)&lt;=$E$372,0,1)</f>
        <v>-174.14598094835202</v>
      </c>
      <c r="AF373" s="288">
        <f>IFERROR(PPMT(AF369,1,$E$371-SUM($H$41:AF41)+$E$372+1,AF361,0)*AF41,0)*IF(SUM($H$41:AF41)&lt;=$E$372,0,1)</f>
        <v>-175.85660552328599</v>
      </c>
      <c r="AG373" s="288">
        <f>IFERROR(PPMT(AG369,1,$E$371-SUM($H$41:AG41)+$E$372+1,AG361,0)*AG41,0)*IF(SUM($H$41:AG41)&lt;=$E$372,0,1)</f>
        <v>-177.58403345147812</v>
      </c>
      <c r="AH373" s="288">
        <f>IFERROR(PPMT(AH369,1,$E$371-SUM($H$41:AH41)+$E$372+1,AH361,0)*AH41,0)*IF(SUM($H$41:AH41)&lt;=$E$372,0,1)</f>
        <v>-179.32842979116793</v>
      </c>
      <c r="AI373" s="288">
        <f>IFERROR(PPMT(AI369,1,$E$371-SUM($H$41:AI41)+$E$372+1,AI361,0)*AI41,0)*IF(SUM($H$41:AI41)&lt;=$E$372,0,1)</f>
        <v>-181.08996122195111</v>
      </c>
      <c r="AJ373" s="288">
        <f>IFERROR(PPMT(AJ369,1,$E$371-SUM($H$41:AJ41)+$E$372+1,AJ361,0)*AJ41,0)*IF(SUM($H$41:AJ41)&lt;=$E$372,0,1)</f>
        <v>-188.42695753526081</v>
      </c>
      <c r="AK373" s="288">
        <f>IFERROR(PPMT(AK369,1,$E$371-SUM($H$41:AK41)+$E$372+1,AK361,0)*AK41,0)*IF(SUM($H$41:AK41)&lt;=$E$372,0,1)</f>
        <v>-190.05745007858749</v>
      </c>
      <c r="AL373" s="288">
        <f>IFERROR(PPMT(AL369,1,$E$371-SUM($H$41:AL41)+$E$372+1,AL361,0)*AL41,0)*IF(SUM($H$41:AL41)&lt;=$E$372,0,1)</f>
        <v>-191.70205156878995</v>
      </c>
      <c r="AM373" s="288">
        <f>IFERROR(PPMT(AM369,1,$E$371-SUM($H$41:AM41)+$E$372+1,AM361,0)*AM41,0)*IF(SUM($H$41:AM41)&lt;=$E$372,0,1)</f>
        <v>-193.36088409313746</v>
      </c>
      <c r="AN373" s="288">
        <f>IFERROR(PPMT(AN369,1,$E$371-SUM($H$41:AN41)+$E$372+1,AN361,0)*AN41,0)*IF(SUM($H$41:AN41)&lt;=$E$372,0,1)</f>
        <v>-195.0340707953423</v>
      </c>
      <c r="AO373" s="288">
        <f>IFERROR(PPMT(AO369,1,$E$371-SUM($H$41:AO41)+$E$372+1,AO361,0)*AO41,0)*IF(SUM($H$41:AO41)&lt;=$E$372,0,1)</f>
        <v>-196.72173588470162</v>
      </c>
      <c r="AP373" s="288">
        <f>IFERROR(PPMT(AP369,1,$E$371-SUM($H$41:AP41)+$E$372+1,AP361,0)*AP41,0)*IF(SUM($H$41:AP41)&lt;=$E$372,0,1)</f>
        <v>-198.42400464531812</v>
      </c>
      <c r="AQ373" s="288">
        <f>IFERROR(PPMT(AQ369,1,$E$371-SUM($H$41:AQ41)+$E$372+1,AQ361,0)*AQ41,0)*IF(SUM($H$41:AQ41)&lt;=$E$372,0,1)</f>
        <v>-200.14100344540049</v>
      </c>
      <c r="AR373" s="288">
        <f>IFERROR(PPMT(AR369,1,$E$371-SUM($H$41:AR41)+$E$372+1,AR361,0)*AR41,0)*IF(SUM($H$41:AR41)&lt;=$E$372,0,1)</f>
        <v>-201.87285974664428</v>
      </c>
      <c r="AS373" s="288">
        <f>IFERROR(PPMT(AS369,1,$E$371-SUM($H$41:AS41)+$E$372+1,AS361,0)*AS41,0)*IF(SUM($H$41:AS41)&lt;=$E$372,0,1)</f>
        <v>-203.61970211369427</v>
      </c>
      <c r="AT373" s="288">
        <f>IFERROR(PPMT(AT369,1,$E$371-SUM($H$41:AT41)+$E$372+1,AT361,0)*AT41,0)*IF(SUM($H$41:AT41)&lt;=$E$372,0,1)</f>
        <v>-205.38166022368841</v>
      </c>
      <c r="AU373" s="288">
        <f>IFERROR(PPMT(AU369,1,$E$371-SUM($H$41:AU41)+$E$372+1,AU361,0)*AU41,0)*IF(SUM($H$41:AU41)&lt;=$E$372,0,1)</f>
        <v>-207.15886487588432</v>
      </c>
      <c r="AV373" s="288">
        <f>IFERROR(PPMT(AV369,1,$E$371-SUM($H$41:AV41)+$E$372+1,AV361,0)*AV41,0)*IF(SUM($H$41:AV41)&lt;=$E$372,0,1)</f>
        <v>-208.9514480013691</v>
      </c>
      <c r="AW373" s="288">
        <f>IFERROR(PPMT(AW369,1,$E$371-SUM($H$41:AW41)+$E$372+1,AW361,0)*AW41,0)*IF(SUM($H$41:AW41)&lt;=$E$372,0,1)</f>
        <v>-210.7595426728536</v>
      </c>
      <c r="AX373" s="288">
        <f>IFERROR(PPMT(AX369,1,$E$371-SUM($H$41:AX41)+$E$372+1,AX361,0)*AX41,0)*IF(SUM($H$41:AX41)&lt;=$E$372,0,1)</f>
        <v>-212.58328311455082</v>
      </c>
      <c r="AY373" s="288">
        <f>IFERROR(PPMT(AY369,1,$E$371-SUM($H$41:AY41)+$E$372+1,AY361,0)*AY41,0)*IF(SUM($H$41:AY41)&lt;=$E$372,0,1)</f>
        <v>-214.42280471214025</v>
      </c>
      <c r="AZ373" s="288">
        <f>IFERROR(PPMT(AZ369,1,$E$371-SUM($H$41:AZ41)+$E$372+1,AZ361,0)*AZ41,0)*IF(SUM($H$41:AZ41)&lt;=$E$372,0,1)</f>
        <v>-216.27824402281803</v>
      </c>
      <c r="BA373" s="288">
        <f>IFERROR(PPMT(BA369,1,$E$371-SUM($H$41:BA41)+$E$372+1,BA361,0)*BA41,0)*IF(SUM($H$41:BA41)&lt;=$E$372,0,1)</f>
        <v>-218.14973878543438</v>
      </c>
      <c r="BB373" s="288">
        <f>IFERROR(PPMT(BB369,1,$E$371-SUM($H$41:BB41)+$E$372+1,BB361,0)*BB41,0)*IF(SUM($H$41:BB41)&lt;=$E$372,0,1)</f>
        <v>-220.03742793071905</v>
      </c>
      <c r="BC373" s="288">
        <f>IFERROR(PPMT(BC369,1,$E$371-SUM($H$41:BC41)+$E$372+1,BC361,0)*BC41,0)*IF(SUM($H$41:BC41)&lt;=$E$372,0,1)</f>
        <v>-221.94145159159399</v>
      </c>
      <c r="BD373" s="288">
        <f>IFERROR(PPMT(BD369,1,$E$371-SUM($H$41:BD41)+$E$372+1,BD361,0)*BD41,0)*IF(SUM($H$41:BD41)&lt;=$E$372,0,1)</f>
        <v>-223.86195111357705</v>
      </c>
      <c r="BE373" s="288">
        <f>IFERROR(PPMT(BE369,1,$E$371-SUM($H$41:BE41)+$E$372+1,BE361,0)*BE41,0)*IF(SUM($H$41:BE41)&lt;=$E$372,0,1)</f>
        <v>-225.79906906527427</v>
      </c>
      <c r="BF373" s="288">
        <f>IFERROR(PPMT(BF369,1,$E$371-SUM($H$41:BF41)+$E$372+1,BF361,0)*BF41,0)*IF(SUM($H$41:BF41)&lt;=$E$372,0,1)</f>
        <v>-227.75294924896369</v>
      </c>
      <c r="BG373" s="288">
        <f>IFERROR(PPMT(BG369,1,$E$371-SUM($H$41:BG41)+$E$372+1,BG361,0)*BG41,0)*IF(SUM($H$41:BG41)&lt;=$E$372,0,1)</f>
        <v>-229.72373671127039</v>
      </c>
      <c r="BH373" s="288">
        <f>IFERROR(PPMT(BH369,1,$E$371-SUM($H$41:BH41)+$E$372+1,BH361,0)*BH41,0)*IF(SUM($H$41:BH41)&lt;=$E$372,0,1)</f>
        <v>-231.71157775393422</v>
      </c>
      <c r="BI373" s="288">
        <f>IFERROR(PPMT(BI369,1,$E$371-SUM($H$41:BI41)+$E$372+1,BI361,0)*BI41,0)*IF(SUM($H$41:BI41)&lt;=$E$372,0,1)</f>
        <v>-233.71661994467038</v>
      </c>
      <c r="BJ373" s="288">
        <f>IFERROR(PPMT(BJ369,1,$E$371-SUM($H$41:BJ41)+$E$372+1,BJ361,0)*BJ41,0)*IF(SUM($H$41:BJ41)&lt;=$E$372,0,1)</f>
        <v>-235.73901212812416</v>
      </c>
      <c r="BK373" s="288">
        <f>IFERROR(PPMT(BK369,1,$E$371-SUM($H$41:BK41)+$E$372+1,BK361,0)*BK41,0)*IF(SUM($H$41:BK41)&lt;=$E$372,0,1)</f>
        <v>-237.77890443692073</v>
      </c>
      <c r="BL373" s="288">
        <f>IFERROR(PPMT(BL369,1,$E$371-SUM($H$41:BL41)+$E$372+1,BL361,0)*BL41,0)*IF(SUM($H$41:BL41)&lt;=$E$372,0,1)</f>
        <v>-239.8364483028096</v>
      </c>
      <c r="BM373" s="288">
        <f>IFERROR(PPMT(BM369,1,$E$371-SUM($H$41:BM41)+$E$372+1,BM361,0)*BM41,0)*IF(SUM($H$41:BM41)&lt;=$E$372,0,1)</f>
        <v>-241.91179646790692</v>
      </c>
      <c r="BN373" s="288">
        <f>IFERROR(PPMT(BN369,1,$E$371-SUM($H$41:BN41)+$E$372+1,BN361,0)*BN41,0)*IF(SUM($H$41:BN41)&lt;=$E$372,0,1)</f>
        <v>-244.00510299603391</v>
      </c>
      <c r="BO373" s="288">
        <f>IFERROR(PPMT(BO369,1,$E$371-SUM($H$41:BO41)+$E$372+1,BO361,0)*BO41,0)*IF(SUM($H$41:BO41)&lt;=$E$372,0,1)</f>
        <v>-246.11652328415397</v>
      </c>
      <c r="BP373" s="288">
        <f>IFERROR(PPMT(BP369,1,$E$371-SUM($H$41:BP41)+$E$372+1,BP361,0)*BP41,0)*IF(SUM($H$41:BP41)&lt;=$E$372,0,1)</f>
        <v>-248.2462140739085</v>
      </c>
      <c r="BQ373" s="288">
        <f>IFERROR(PPMT(BQ369,1,$E$371-SUM($H$41:BQ41)+$E$372+1,BQ361,0)*BQ41,0)*IF(SUM($H$41:BQ41)&lt;=$E$372,0,1)</f>
        <v>-250.39433346325242</v>
      </c>
      <c r="BR373" s="288">
        <f>IFERROR(PPMT(BR369,1,$E$371-SUM($H$41:BR41)+$E$372+1,BR361,0)*BR41,0)*IF(SUM($H$41:BR41)&lt;=$E$372,0,1)</f>
        <v>-252.5610409181912</v>
      </c>
      <c r="BS373" s="288">
        <f>IFERROR(PPMT(BS369,1,$E$371-SUM($H$41:BS41)+$E$372+1,BS361,0)*BS41,0)*IF(SUM($H$41:BS41)&lt;=$E$372,0,1)</f>
        <v>-254.74649728461836</v>
      </c>
      <c r="BT373" s="288">
        <f>IFERROR(PPMT(BT369,1,$E$371-SUM($H$41:BT41)+$E$372+1,BT361,0)*BT41,0)*IF(SUM($H$41:BT41)&lt;=$E$372,0,1)</f>
        <v>-256.95086480025594</v>
      </c>
      <c r="BU373" s="288">
        <f>IFERROR(PPMT(BU369,1,$E$371-SUM($H$41:BU41)+$E$372+1,BU361,0)*BU41,0)*IF(SUM($H$41:BU41)&lt;=$E$372,0,1)</f>
        <v>-259.17430710669851</v>
      </c>
      <c r="BV373" s="288">
        <f>IFERROR(PPMT(BV369,1,$E$371-SUM($H$41:BV41)+$E$372+1,BV361,0)*BV41,0)*IF(SUM($H$41:BV41)&lt;=$E$372,0,1)</f>
        <v>-261.41698926156084</v>
      </c>
      <c r="BW373" s="288">
        <f>IFERROR(PPMT(BW369,1,$E$371-SUM($H$41:BW41)+$E$372+1,BW361,0)*BW41,0)*IF(SUM($H$41:BW41)&lt;=$E$372,0,1)</f>
        <v>-263.67907775073104</v>
      </c>
      <c r="BX373" s="288">
        <f>IFERROR(PPMT(BX369,1,$E$371-SUM($H$41:BX41)+$E$372+1,BX361,0)*BX41,0)*IF(SUM($H$41:BX41)&lt;=$E$372,0,1)</f>
        <v>-265.96074050072991</v>
      </c>
      <c r="BY373" s="288">
        <f>IFERROR(PPMT(BY369,1,$E$371-SUM($H$41:BY41)+$E$372+1,BY361,0)*BY41,0)*IF(SUM($H$41:BY41)&lt;=$E$372,0,1)</f>
        <v>-268.26214689117654</v>
      </c>
      <c r="BZ373" s="288">
        <f>IFERROR(PPMT(BZ369,1,$E$371-SUM($H$41:BZ41)+$E$372+1,BZ361,0)*BZ41,0)*IF(SUM($H$41:BZ41)&lt;=$E$372,0,1)</f>
        <v>-270.58346776736272</v>
      </c>
      <c r="CA373" s="288">
        <f>IFERROR(PPMT(CA369,1,$E$371-SUM($H$41:CA41)+$E$372+1,CA361,0)*CA41,0)*IF(SUM($H$41:CA41)&lt;=$E$372,0,1)</f>
        <v>-272.92487545293562</v>
      </c>
      <c r="CB373" s="288">
        <f>IFERROR(PPMT(CB369,1,$E$371-SUM($H$41:CB41)+$E$372+1,CB361,0)*CB41,0)*IF(SUM($H$41:CB41)&lt;=$E$372,0,1)</f>
        <v>-275.28654376268946</v>
      </c>
      <c r="CC373" s="288">
        <f>IFERROR(PPMT(CC369,1,$E$371-SUM($H$41:CC41)+$E$372+1,CC361,0)*CC41,0)*IF(SUM($H$41:CC41)&lt;=$E$372,0,1)</f>
        <v>-277.66864801546996</v>
      </c>
      <c r="CD373" s="288">
        <f>IFERROR(PPMT(CD369,1,$E$371-SUM($H$41:CD41)+$E$372+1,CD361,0)*CD41,0)*IF(SUM($H$41:CD41)&lt;=$E$372,0,1)</f>
        <v>-280.07136504718812</v>
      </c>
      <c r="CE373" s="288">
        <f>IFERROR(PPMT(CE369,1,$E$371-SUM($H$41:CE41)+$E$372+1,CE361,0)*CE41,0)*IF(SUM($H$41:CE41)&lt;=$E$372,0,1)</f>
        <v>-282.49487322394845</v>
      </c>
      <c r="CF373" s="288">
        <f>IFERROR(PPMT(CF369,1,$E$371-SUM($H$41:CF41)+$E$372+1,CF361,0)*CF41,0)*IF(SUM($H$41:CF41)&lt;=$E$372,0,1)</f>
        <v>-284.93935245528917</v>
      </c>
      <c r="CG373" s="288">
        <f>IFERROR(PPMT(CG369,1,$E$371-SUM($H$41:CG41)+$E$372+1,CG361,0)*CG41,0)*IF(SUM($H$41:CG41)&lt;=$E$372,0,1)</f>
        <v>0</v>
      </c>
      <c r="CH373" s="288">
        <f>IFERROR(PPMT(CH369,1,$E$371-SUM($H$41:CH41)+$E$372+1,CH361,0)*CH41,0)*IF(SUM($H$41:CH41)&lt;=$E$372,0,1)</f>
        <v>0</v>
      </c>
      <c r="CI373" s="288">
        <f>IFERROR(PPMT(CI369,1,$E$371-SUM($H$41:CI41)+$E$372+1,CI361,0)*CI41,0)*IF(SUM($H$41:CI41)&lt;=$E$372,0,1)</f>
        <v>0</v>
      </c>
      <c r="CJ373" s="288">
        <f>IFERROR(PPMT(CJ369,1,$E$371-SUM($H$41:CJ41)+$E$372+1,CJ361,0)*CJ41,0)*IF(SUM($H$41:CJ41)&lt;=$E$372,0,1)</f>
        <v>0</v>
      </c>
      <c r="CK373" s="288">
        <f>IFERROR(PPMT(CK369,1,$E$371-SUM($H$41:CK41)+$E$372+1,CK361,0)*CK41,0)*IF(SUM($H$41:CK41)&lt;=$E$372,0,1)</f>
        <v>0</v>
      </c>
      <c r="CL373" s="288">
        <f>IFERROR(PPMT(CL369,1,$E$371-SUM($H$41:CL41)+$E$372+1,CL361,0)*CL41,0)*IF(SUM($H$41:CL41)&lt;=$E$372,0,1)</f>
        <v>0</v>
      </c>
      <c r="CM373" s="288">
        <f>IFERROR(PPMT(CM369,1,$E$371-SUM($H$41:CM41)+$E$372+1,CM361,0)*CM41,0)*IF(SUM($H$41:CM41)&lt;=$E$372,0,1)</f>
        <v>0</v>
      </c>
      <c r="CN373" s="288">
        <f>IFERROR(PPMT(CN369,1,$E$371-SUM($H$41:CN41)+$E$372+1,CN361,0)*CN41,0)*IF(SUM($H$41:CN41)&lt;=$E$372,0,1)</f>
        <v>0</v>
      </c>
      <c r="CO373" s="288">
        <f>IFERROR(PPMT(CO369,1,$E$371-SUM($H$41:CO41)+$E$372+1,CO361,0)*CO41,0)*IF(SUM($H$41:CO41)&lt;=$E$372,0,1)</f>
        <v>0</v>
      </c>
      <c r="CP373" s="288">
        <f>IFERROR(PPMT(CP369,1,$E$371-SUM($H$41:CP41)+$E$372+1,CP361,0)*CP41,0)*IF(SUM($H$41:CP41)&lt;=$E$372,0,1)</f>
        <v>0</v>
      </c>
      <c r="CQ373" s="288">
        <f>IFERROR(PPMT(CQ369,1,$E$371-SUM($H$41:CQ41)+$E$372+1,CQ361,0)*CQ41,0)*IF(SUM($H$41:CQ41)&lt;=$E$372,0,1)</f>
        <v>0</v>
      </c>
      <c r="CR373" s="288">
        <f>IFERROR(PPMT(CR369,1,$E$371-SUM($H$41:CR41)+$E$372+1,CR361,0)*CR41,0)*IF(SUM($H$41:CR41)&lt;=$E$372,0,1)</f>
        <v>0</v>
      </c>
      <c r="CS373" s="288">
        <f>IFERROR(PPMT(CS369,1,$E$371-SUM($H$41:CS41)+$E$372+1,CS361,0)*CS41,0)*IF(SUM($H$41:CS41)&lt;=$E$372,0,1)</f>
        <v>0</v>
      </c>
      <c r="CT373" s="288">
        <f>IFERROR(PPMT(CT369,1,$E$371-SUM($H$41:CT41)+$E$372+1,CT361,0)*CT41,0)*IF(SUM($H$41:CT41)&lt;=$E$372,0,1)</f>
        <v>0</v>
      </c>
      <c r="CU373" s="288">
        <f>IFERROR(PPMT(CU369,1,$E$371-SUM($H$41:CU41)+$E$372+1,CU361,0)*CU41,0)*IF(SUM($H$41:CU41)&lt;=$E$372,0,1)</f>
        <v>0</v>
      </c>
      <c r="CV373" s="288">
        <f>IFERROR(PPMT(CV369,1,$E$371-SUM($H$41:CV41)+$E$372+1,CV361,0)*CV41,0)*IF(SUM($H$41:CV41)&lt;=$E$372,0,1)</f>
        <v>0</v>
      </c>
      <c r="CW373" s="288">
        <f>IFERROR(PPMT(CW369,1,$E$371-SUM($H$41:CW41)+$E$372+1,CW361,0)*CW41,0)*IF(SUM($H$41:CW41)&lt;=$E$372,0,1)</f>
        <v>0</v>
      </c>
      <c r="CX373" s="288">
        <f>IFERROR(PPMT(CX369,1,$E$371-SUM($H$41:CX41)+$E$372+1,CX361,0)*CX41,0)*IF(SUM($H$41:CX41)&lt;=$E$372,0,1)</f>
        <v>0</v>
      </c>
      <c r="CY373" s="288">
        <f>IFERROR(PPMT(CY369,1,$E$371-SUM($H$41:CY41)+$E$372+1,CY361,0)*CY41,0)*IF(SUM($H$41:CY41)&lt;=$E$372,0,1)</f>
        <v>0</v>
      </c>
      <c r="CZ373" s="288">
        <f>IFERROR(PPMT(CZ369,1,$E$371-SUM($H$41:CZ41)+$E$372+1,CZ361,0)*CZ41,0)*IF(SUM($H$41:CZ41)&lt;=$E$372,0,1)</f>
        <v>0</v>
      </c>
      <c r="DA373" s="288">
        <f>IFERROR(PPMT(DA369,1,$E$371-SUM($H$41:DA41)+$E$372+1,DA361,0)*DA41,0)*IF(SUM($H$41:DA41)&lt;=$E$372,0,1)</f>
        <v>0</v>
      </c>
      <c r="DB373" s="288">
        <f>IFERROR(PPMT(DB369,1,$E$371-SUM($H$41:DB41)+$E$372+1,DB361,0)*DB41,0)*IF(SUM($H$41:DB41)&lt;=$E$372,0,1)</f>
        <v>0</v>
      </c>
      <c r="DC373" s="288">
        <f>IFERROR(PPMT(DC369,1,$E$371-SUM($H$41:DC41)+$E$372+1,DC361,0)*DC41,0)*IF(SUM($H$41:DC41)&lt;=$E$372,0,1)</f>
        <v>0</v>
      </c>
      <c r="DD373" s="288">
        <f>IFERROR(PPMT(DD369,1,$E$371-SUM($H$41:DD41)+$E$372+1,DD361,0)*DD41,0)*IF(SUM($H$41:DD41)&lt;=$E$372,0,1)</f>
        <v>0</v>
      </c>
      <c r="DE373" s="288">
        <f>IFERROR(PPMT(DE369,1,$E$371-SUM($H$41:DE41)+$E$372+1,DE361,0)*DE41,0)*IF(SUM($H$41:DE41)&lt;=$E$372,0,1)</f>
        <v>0</v>
      </c>
      <c r="DF373" s="288">
        <f>IFERROR(PPMT(DF369,1,$E$371-SUM($H$41:DF41)+$E$372+1,DF361,0)*DF41,0)*IF(SUM($H$41:DF41)&lt;=$E$372,0,1)</f>
        <v>0</v>
      </c>
      <c r="DG373" s="288">
        <f>IFERROR(PPMT(DG369,1,$E$371-SUM($H$41:DG41)+$E$372+1,DG361,0)*DG41,0)*IF(SUM($H$41:DG41)&lt;=$E$372,0,1)</f>
        <v>0</v>
      </c>
      <c r="DH373" s="288">
        <f>IFERROR(PPMT(DH369,1,$E$371-SUM($H$41:DH41)+$E$372+1,DH361,0)*DH41,0)*IF(SUM($H$41:DH41)&lt;=$E$372,0,1)</f>
        <v>0</v>
      </c>
      <c r="DI373" s="288">
        <f>IFERROR(PPMT(DI369,1,$E$371-SUM($H$41:DI41)+$E$372+1,DI361,0)*DI41,0)*IF(SUM($H$41:DI41)&lt;=$E$372,0,1)</f>
        <v>0</v>
      </c>
      <c r="DJ373" s="288">
        <f>IFERROR(PPMT(DJ369,1,$E$371-SUM($H$41:DJ41)+$E$372+1,DJ361,0)*DJ41,0)*IF(SUM($H$41:DJ41)&lt;=$E$372,0,1)</f>
        <v>0</v>
      </c>
      <c r="DK373" s="288">
        <f>IFERROR(PPMT(DK369,1,$E$371-SUM($H$41:DK41)+$E$372+1,DK361,0)*DK41,0)*IF(SUM($H$41:DK41)&lt;=$E$372,0,1)</f>
        <v>0</v>
      </c>
      <c r="DL373" s="288">
        <f>IFERROR(PPMT(DL369,1,$E$371-SUM($H$41:DL41)+$E$372+1,DL361,0)*DL41,0)*IF(SUM($H$41:DL41)&lt;=$E$372,0,1)</f>
        <v>0</v>
      </c>
      <c r="DM373" s="288">
        <f>IFERROR(PPMT(DM369,1,$E$371-SUM($H$41:DM41)+$E$372+1,DM361,0)*DM41,0)*IF(SUM($H$41:DM41)&lt;=$E$372,0,1)</f>
        <v>0</v>
      </c>
      <c r="DN373" s="288">
        <f>IFERROR(PPMT(DN369,1,$E$371-SUM($H$41:DN41)+$E$372+1,DN361,0)*DN41,0)*IF(SUM($H$41:DN41)&lt;=$E$372,0,1)</f>
        <v>0</v>
      </c>
      <c r="DO373" s="288">
        <f>IFERROR(PPMT(DO369,1,$E$371-SUM($H$41:DO41)+$E$372+1,DO361,0)*DO41,0)*IF(SUM($H$41:DO41)&lt;=$E$372,0,1)</f>
        <v>0</v>
      </c>
      <c r="DP373" s="288">
        <f>IFERROR(PPMT(DP369,1,$E$371-SUM($H$41:DP41)+$E$372+1,DP361,0)*DP41,0)*IF(SUM($H$41:DP41)&lt;=$E$372,0,1)</f>
        <v>0</v>
      </c>
      <c r="DQ373" s="288">
        <f>IFERROR(PPMT(DQ369,1,$E$371-SUM($H$41:DQ41)+$E$372+1,DQ361,0)*DQ41,0)*IF(SUM($H$41:DQ41)&lt;=$E$372,0,1)</f>
        <v>0</v>
      </c>
      <c r="DR373" s="288">
        <f>IFERROR(PPMT(DR369,1,$E$371-SUM($H$41:DR41)+$E$372+1,DR361,0)*DR41,0)*IF(SUM($H$41:DR41)&lt;=$E$372,0,1)</f>
        <v>0</v>
      </c>
      <c r="DS373" s="288">
        <f>IFERROR(PPMT(DS369,1,$E$371-SUM($H$41:DS41)+$E$372+1,DS361,0)*DS41,0)*IF(SUM($H$41:DS41)&lt;=$E$372,0,1)</f>
        <v>0</v>
      </c>
      <c r="DT373" s="279"/>
    </row>
    <row r="374" spans="2:124" x14ac:dyDescent="0.3">
      <c r="C374" s="279"/>
      <c r="D374" s="280"/>
      <c r="E374" s="280"/>
      <c r="F374" s="281"/>
      <c r="G374" s="281"/>
      <c r="H374" s="288"/>
      <c r="I374" s="288"/>
      <c r="J374" s="288"/>
      <c r="K374" s="288"/>
      <c r="L374" s="288"/>
      <c r="M374" s="288"/>
      <c r="N374" s="288"/>
      <c r="O374" s="288"/>
      <c r="P374" s="288"/>
      <c r="Q374" s="288"/>
      <c r="R374" s="288"/>
      <c r="S374" s="288"/>
      <c r="T374" s="288"/>
      <c r="U374" s="288"/>
      <c r="V374" s="288"/>
      <c r="W374" s="288"/>
      <c r="X374" s="288"/>
      <c r="Y374" s="288"/>
      <c r="Z374" s="288"/>
      <c r="AA374" s="288"/>
      <c r="AB374" s="288"/>
      <c r="AC374" s="288"/>
      <c r="AD374" s="288"/>
      <c r="AE374" s="288"/>
      <c r="AF374" s="288"/>
      <c r="AG374" s="288"/>
      <c r="AH374" s="288"/>
      <c r="AI374" s="288"/>
      <c r="AJ374" s="288"/>
      <c r="AK374" s="288"/>
      <c r="AL374" s="288"/>
      <c r="AM374" s="288"/>
      <c r="AN374" s="288"/>
      <c r="AO374" s="288"/>
      <c r="AP374" s="288"/>
      <c r="AQ374" s="288"/>
      <c r="AR374" s="288"/>
      <c r="AS374" s="288"/>
      <c r="AT374" s="288"/>
      <c r="AU374" s="288"/>
      <c r="AV374" s="288"/>
      <c r="AW374" s="288"/>
      <c r="AX374" s="288"/>
      <c r="AY374" s="288"/>
      <c r="AZ374" s="288"/>
      <c r="BA374" s="288"/>
      <c r="BB374" s="288"/>
      <c r="BC374" s="288"/>
      <c r="BD374" s="288"/>
      <c r="BE374" s="288"/>
      <c r="BF374" s="288"/>
      <c r="BG374" s="288"/>
      <c r="BH374" s="288"/>
      <c r="BI374" s="288"/>
      <c r="BJ374" s="288"/>
      <c r="BK374" s="288"/>
      <c r="BL374" s="288"/>
      <c r="BM374" s="288"/>
      <c r="BN374" s="288"/>
      <c r="BO374" s="288"/>
      <c r="BP374" s="288"/>
      <c r="BQ374" s="288"/>
      <c r="BR374" s="288"/>
      <c r="BS374" s="288"/>
      <c r="BT374" s="288"/>
      <c r="BU374" s="288"/>
      <c r="BV374" s="288"/>
      <c r="BW374" s="288"/>
      <c r="BX374" s="288"/>
      <c r="BY374" s="288"/>
      <c r="BZ374" s="288"/>
      <c r="CA374" s="288"/>
      <c r="CB374" s="288"/>
      <c r="CC374" s="288"/>
      <c r="CD374" s="288"/>
      <c r="CE374" s="288"/>
      <c r="CF374" s="288"/>
      <c r="CG374" s="288"/>
      <c r="CH374" s="288"/>
      <c r="CI374" s="288"/>
      <c r="CJ374" s="288"/>
      <c r="CK374" s="288"/>
      <c r="CL374" s="288"/>
      <c r="CM374" s="288"/>
      <c r="CN374" s="288"/>
      <c r="CO374" s="288"/>
      <c r="CP374" s="288"/>
      <c r="CQ374" s="288"/>
      <c r="CR374" s="288"/>
      <c r="CS374" s="288"/>
      <c r="CT374" s="288"/>
      <c r="CU374" s="288"/>
      <c r="CV374" s="288"/>
      <c r="CW374" s="288"/>
      <c r="CX374" s="288"/>
      <c r="CY374" s="288"/>
      <c r="CZ374" s="288"/>
      <c r="DA374" s="288"/>
      <c r="DB374" s="288"/>
      <c r="DC374" s="288"/>
      <c r="DD374" s="288"/>
      <c r="DE374" s="288"/>
      <c r="DF374" s="288"/>
      <c r="DG374" s="288"/>
      <c r="DH374" s="288"/>
      <c r="DI374" s="288"/>
      <c r="DJ374" s="288"/>
      <c r="DK374" s="288"/>
      <c r="DL374" s="288"/>
      <c r="DM374" s="288"/>
      <c r="DN374" s="288"/>
      <c r="DO374" s="288"/>
      <c r="DP374" s="288"/>
      <c r="DQ374" s="288"/>
      <c r="DR374" s="288"/>
      <c r="DS374" s="288"/>
      <c r="DT374" s="279"/>
    </row>
    <row r="375" spans="2:124" x14ac:dyDescent="0.3">
      <c r="C375" s="280" t="s">
        <v>437</v>
      </c>
      <c r="D375" s="280"/>
      <c r="E375" s="280"/>
      <c r="F375" s="281"/>
      <c r="G375" s="281"/>
      <c r="H375" s="288"/>
      <c r="I375" s="288"/>
      <c r="J375" s="288"/>
      <c r="K375" s="288"/>
      <c r="L375" s="288"/>
      <c r="M375" s="288"/>
      <c r="N375" s="288"/>
      <c r="O375" s="288"/>
      <c r="P375" s="288"/>
      <c r="Q375" s="288"/>
      <c r="R375" s="288"/>
      <c r="S375" s="288"/>
      <c r="T375" s="288"/>
      <c r="U375" s="288"/>
      <c r="V375" s="288"/>
      <c r="W375" s="288"/>
      <c r="X375" s="288"/>
      <c r="Y375" s="288"/>
      <c r="Z375" s="288"/>
      <c r="AA375" s="288"/>
      <c r="AB375" s="288"/>
      <c r="AC375" s="288"/>
      <c r="AD375" s="288"/>
      <c r="AE375" s="288"/>
      <c r="AF375" s="288"/>
      <c r="AG375" s="288"/>
      <c r="AH375" s="288"/>
      <c r="AI375" s="288"/>
      <c r="AJ375" s="288"/>
      <c r="AK375" s="288"/>
      <c r="AL375" s="288"/>
      <c r="AM375" s="288"/>
      <c r="AN375" s="288"/>
      <c r="AO375" s="288"/>
      <c r="AP375" s="288"/>
      <c r="AQ375" s="288"/>
      <c r="AR375" s="288"/>
      <c r="AS375" s="288"/>
      <c r="AT375" s="288"/>
      <c r="AU375" s="288"/>
      <c r="AV375" s="288"/>
      <c r="AW375" s="288"/>
      <c r="AX375" s="288"/>
      <c r="AY375" s="288"/>
      <c r="AZ375" s="288"/>
      <c r="BA375" s="288"/>
      <c r="BB375" s="288"/>
      <c r="BC375" s="288"/>
      <c r="BD375" s="288"/>
      <c r="BE375" s="288"/>
      <c r="BF375" s="288"/>
      <c r="BG375" s="288"/>
      <c r="BH375" s="288"/>
      <c r="BI375" s="288"/>
      <c r="BJ375" s="288"/>
      <c r="BK375" s="288"/>
      <c r="BL375" s="288"/>
      <c r="BM375" s="288"/>
      <c r="BN375" s="288"/>
      <c r="BO375" s="288"/>
      <c r="BP375" s="288"/>
      <c r="BQ375" s="288"/>
      <c r="BR375" s="288"/>
      <c r="BS375" s="288"/>
      <c r="BT375" s="288"/>
      <c r="BU375" s="288"/>
      <c r="BV375" s="288"/>
      <c r="BW375" s="288"/>
      <c r="BX375" s="288"/>
      <c r="BY375" s="288"/>
      <c r="BZ375" s="288"/>
      <c r="CA375" s="288"/>
      <c r="CB375" s="288"/>
      <c r="CC375" s="288"/>
      <c r="CD375" s="288"/>
      <c r="CE375" s="288"/>
      <c r="CF375" s="288"/>
      <c r="CG375" s="288"/>
      <c r="CH375" s="288"/>
      <c r="CI375" s="288"/>
      <c r="CJ375" s="288"/>
      <c r="CK375" s="288"/>
      <c r="CL375" s="288"/>
      <c r="CM375" s="288"/>
      <c r="CN375" s="288"/>
      <c r="CO375" s="288"/>
      <c r="CP375" s="288"/>
      <c r="CQ375" s="288"/>
      <c r="CR375" s="288"/>
      <c r="CS375" s="288"/>
      <c r="CT375" s="288"/>
      <c r="CU375" s="288"/>
      <c r="CV375" s="288"/>
      <c r="CW375" s="288"/>
      <c r="CX375" s="288"/>
      <c r="CY375" s="288"/>
      <c r="CZ375" s="288"/>
      <c r="DA375" s="288"/>
      <c r="DB375" s="288"/>
      <c r="DC375" s="288"/>
      <c r="DD375" s="288"/>
      <c r="DE375" s="288"/>
      <c r="DF375" s="288"/>
      <c r="DG375" s="288"/>
      <c r="DH375" s="288"/>
      <c r="DI375" s="288"/>
      <c r="DJ375" s="288"/>
      <c r="DK375" s="288"/>
      <c r="DL375" s="288"/>
      <c r="DM375" s="288"/>
      <c r="DN375" s="288"/>
      <c r="DO375" s="288"/>
      <c r="DP375" s="288"/>
      <c r="DQ375" s="288"/>
      <c r="DR375" s="288"/>
      <c r="DS375" s="288"/>
      <c r="DT375" s="279"/>
    </row>
    <row r="376" spans="2:124" x14ac:dyDescent="0.3">
      <c r="C376" s="279"/>
      <c r="D376" s="280" t="s">
        <v>114</v>
      </c>
      <c r="E376" s="280"/>
      <c r="F376" s="281" t="str">
        <f>F361</f>
        <v>INR Mn</v>
      </c>
      <c r="G376" s="281"/>
      <c r="H376" s="288">
        <f t="shared" ref="H376" si="1110">G379</f>
        <v>0</v>
      </c>
      <c r="I376" s="288">
        <f t="shared" ref="I376" si="1111">H379</f>
        <v>0</v>
      </c>
      <c r="J376" s="288">
        <f t="shared" ref="J376" si="1112">I379</f>
        <v>0</v>
      </c>
      <c r="K376" s="288">
        <f t="shared" ref="K376" si="1113">J379</f>
        <v>0</v>
      </c>
      <c r="L376" s="288">
        <f t="shared" ref="L376" si="1114">K379</f>
        <v>0</v>
      </c>
      <c r="M376" s="288">
        <f t="shared" ref="M376" si="1115">L379</f>
        <v>0</v>
      </c>
      <c r="N376" s="288">
        <f t="shared" ref="N376" si="1116">M379</f>
        <v>0</v>
      </c>
      <c r="O376" s="288">
        <f t="shared" ref="O376" si="1117">N379</f>
        <v>0</v>
      </c>
      <c r="P376" s="288">
        <f t="shared" ref="P376" si="1118">O379</f>
        <v>0</v>
      </c>
      <c r="Q376" s="288">
        <f t="shared" ref="Q376" si="1119">P379</f>
        <v>0</v>
      </c>
      <c r="R376" s="288">
        <f t="shared" ref="R376" si="1120">Q379</f>
        <v>0</v>
      </c>
      <c r="S376" s="288">
        <f t="shared" ref="S376" si="1121">R379</f>
        <v>0</v>
      </c>
      <c r="T376" s="288">
        <f t="shared" ref="T376" si="1122">S379</f>
        <v>0</v>
      </c>
      <c r="U376" s="288">
        <f t="shared" ref="U376" si="1123">T379</f>
        <v>0</v>
      </c>
      <c r="V376" s="288">
        <f t="shared" ref="V376" si="1124">U379</f>
        <v>0</v>
      </c>
      <c r="W376" s="288">
        <f t="shared" ref="W376" si="1125">V379</f>
        <v>0</v>
      </c>
      <c r="X376" s="288">
        <f t="shared" ref="X376" si="1126">W379</f>
        <v>8000</v>
      </c>
      <c r="Y376" s="288">
        <f t="shared" ref="Y376" si="1127">X379</f>
        <v>8000</v>
      </c>
      <c r="Z376" s="288">
        <f t="shared" ref="Z376" si="1128">Y379</f>
        <v>7800</v>
      </c>
      <c r="AA376" s="288">
        <f t="shared" ref="AA376" si="1129">Z379</f>
        <v>7600</v>
      </c>
      <c r="AB376" s="288">
        <f t="shared" ref="AB376" si="1130">AA379</f>
        <v>7400</v>
      </c>
      <c r="AC376" s="288">
        <f t="shared" ref="AC376" si="1131">AB379</f>
        <v>7200</v>
      </c>
      <c r="AD376" s="288">
        <f t="shared" ref="AD376" si="1132">AC379</f>
        <v>7000</v>
      </c>
      <c r="AE376" s="288">
        <f t="shared" ref="AE376" si="1133">AD379</f>
        <v>6800</v>
      </c>
      <c r="AF376" s="288">
        <f t="shared" ref="AF376" si="1134">AE379</f>
        <v>6600</v>
      </c>
      <c r="AG376" s="288">
        <f t="shared" ref="AG376" si="1135">AF379</f>
        <v>6400</v>
      </c>
      <c r="AH376" s="288">
        <f t="shared" ref="AH376" si="1136">AG379</f>
        <v>6200</v>
      </c>
      <c r="AI376" s="288">
        <f t="shared" ref="AI376" si="1137">AH379</f>
        <v>6000</v>
      </c>
      <c r="AJ376" s="288">
        <f t="shared" ref="AJ376" si="1138">AI379</f>
        <v>5800</v>
      </c>
      <c r="AK376" s="288">
        <f t="shared" ref="AK376" si="1139">AJ379</f>
        <v>5600</v>
      </c>
      <c r="AL376" s="288">
        <f t="shared" ref="AL376" si="1140">AK379</f>
        <v>5400</v>
      </c>
      <c r="AM376" s="288">
        <f t="shared" ref="AM376" si="1141">AL379</f>
        <v>5200</v>
      </c>
      <c r="AN376" s="288">
        <f t="shared" ref="AN376" si="1142">AM379</f>
        <v>5000</v>
      </c>
      <c r="AO376" s="288">
        <f t="shared" ref="AO376" si="1143">AN379</f>
        <v>4800</v>
      </c>
      <c r="AP376" s="288">
        <f t="shared" ref="AP376" si="1144">AO379</f>
        <v>4600</v>
      </c>
      <c r="AQ376" s="288">
        <f t="shared" ref="AQ376" si="1145">AP379</f>
        <v>4400</v>
      </c>
      <c r="AR376" s="288">
        <f t="shared" ref="AR376" si="1146">AQ379</f>
        <v>4200</v>
      </c>
      <c r="AS376" s="288">
        <f t="shared" ref="AS376" si="1147">AR379</f>
        <v>4000</v>
      </c>
      <c r="AT376" s="288">
        <f t="shared" ref="AT376" si="1148">AS379</f>
        <v>3800</v>
      </c>
      <c r="AU376" s="288">
        <f t="shared" ref="AU376" si="1149">AT379</f>
        <v>3600</v>
      </c>
      <c r="AV376" s="288">
        <f t="shared" ref="AV376" si="1150">AU379</f>
        <v>3400</v>
      </c>
      <c r="AW376" s="288">
        <f t="shared" ref="AW376" si="1151">AV379</f>
        <v>3200</v>
      </c>
      <c r="AX376" s="288">
        <f t="shared" ref="AX376" si="1152">AW379</f>
        <v>3000</v>
      </c>
      <c r="AY376" s="288">
        <f t="shared" ref="AY376" si="1153">AX379</f>
        <v>2800</v>
      </c>
      <c r="AZ376" s="288">
        <f t="shared" ref="AZ376" si="1154">AY379</f>
        <v>2600</v>
      </c>
      <c r="BA376" s="288">
        <f t="shared" ref="BA376" si="1155">AZ379</f>
        <v>2400</v>
      </c>
      <c r="BB376" s="288">
        <f t="shared" ref="BB376" si="1156">BA379</f>
        <v>2200</v>
      </c>
      <c r="BC376" s="288">
        <f t="shared" ref="BC376" si="1157">BB379</f>
        <v>2000</v>
      </c>
      <c r="BD376" s="288">
        <f t="shared" ref="BD376" si="1158">BC379</f>
        <v>1800</v>
      </c>
      <c r="BE376" s="288">
        <f t="shared" ref="BE376" si="1159">BD379</f>
        <v>1600</v>
      </c>
      <c r="BF376" s="288">
        <f t="shared" ref="BF376" si="1160">BE379</f>
        <v>1400</v>
      </c>
      <c r="BG376" s="288">
        <f t="shared" ref="BG376" si="1161">BF379</f>
        <v>1200</v>
      </c>
      <c r="BH376" s="288">
        <f t="shared" ref="BH376" si="1162">BG379</f>
        <v>1000</v>
      </c>
      <c r="BI376" s="288">
        <f t="shared" ref="BI376" si="1163">BH379</f>
        <v>800</v>
      </c>
      <c r="BJ376" s="288">
        <f t="shared" ref="BJ376" si="1164">BI379</f>
        <v>600</v>
      </c>
      <c r="BK376" s="288">
        <f t="shared" ref="BK376" si="1165">BJ379</f>
        <v>400</v>
      </c>
      <c r="BL376" s="288">
        <f t="shared" ref="BL376" si="1166">BK379</f>
        <v>200</v>
      </c>
      <c r="BM376" s="288">
        <f t="shared" ref="BM376" si="1167">BL379</f>
        <v>0</v>
      </c>
      <c r="BN376" s="288">
        <f t="shared" ref="BN376" si="1168">BM379</f>
        <v>0</v>
      </c>
      <c r="BO376" s="288">
        <f t="shared" ref="BO376" si="1169">BN379</f>
        <v>0</v>
      </c>
      <c r="BP376" s="288">
        <f t="shared" ref="BP376" si="1170">BO379</f>
        <v>0</v>
      </c>
      <c r="BQ376" s="288">
        <f t="shared" ref="BQ376" si="1171">BP379</f>
        <v>0</v>
      </c>
      <c r="BR376" s="288">
        <f t="shared" ref="BR376" si="1172">BQ379</f>
        <v>0</v>
      </c>
      <c r="BS376" s="288">
        <f t="shared" ref="BS376" si="1173">BR379</f>
        <v>0</v>
      </c>
      <c r="BT376" s="288">
        <f t="shared" ref="BT376" si="1174">BS379</f>
        <v>0</v>
      </c>
      <c r="BU376" s="288">
        <f t="shared" ref="BU376" si="1175">BT379</f>
        <v>0</v>
      </c>
      <c r="BV376" s="288">
        <f t="shared" ref="BV376" si="1176">BU379</f>
        <v>0</v>
      </c>
      <c r="BW376" s="288">
        <f t="shared" ref="BW376" si="1177">BV379</f>
        <v>0</v>
      </c>
      <c r="BX376" s="288">
        <f t="shared" ref="BX376" si="1178">BW379</f>
        <v>0</v>
      </c>
      <c r="BY376" s="288">
        <f t="shared" ref="BY376" si="1179">BX379</f>
        <v>0</v>
      </c>
      <c r="BZ376" s="288">
        <f t="shared" ref="BZ376" si="1180">BY379</f>
        <v>0</v>
      </c>
      <c r="CA376" s="288">
        <f t="shared" ref="CA376" si="1181">BZ379</f>
        <v>0</v>
      </c>
      <c r="CB376" s="288">
        <f t="shared" ref="CB376" si="1182">CA379</f>
        <v>0</v>
      </c>
      <c r="CC376" s="288">
        <f t="shared" ref="CC376" si="1183">CB379</f>
        <v>0</v>
      </c>
      <c r="CD376" s="288">
        <f t="shared" ref="CD376" si="1184">CC379</f>
        <v>0</v>
      </c>
      <c r="CE376" s="288">
        <f t="shared" ref="CE376" si="1185">CD379</f>
        <v>0</v>
      </c>
      <c r="CF376" s="288">
        <f t="shared" ref="CF376" si="1186">CE379</f>
        <v>0</v>
      </c>
      <c r="CG376" s="288">
        <f t="shared" ref="CG376" si="1187">CF379</f>
        <v>0</v>
      </c>
      <c r="CH376" s="288">
        <f t="shared" ref="CH376" si="1188">CG379</f>
        <v>0</v>
      </c>
      <c r="CI376" s="288">
        <f t="shared" ref="CI376" si="1189">CH379</f>
        <v>0</v>
      </c>
      <c r="CJ376" s="288">
        <f t="shared" ref="CJ376" si="1190">CI379</f>
        <v>0</v>
      </c>
      <c r="CK376" s="288">
        <f t="shared" ref="CK376" si="1191">CJ379</f>
        <v>0</v>
      </c>
      <c r="CL376" s="288">
        <f t="shared" ref="CL376" si="1192">CK379</f>
        <v>0</v>
      </c>
      <c r="CM376" s="288">
        <f t="shared" ref="CM376" si="1193">CL379</f>
        <v>0</v>
      </c>
      <c r="CN376" s="288">
        <f t="shared" ref="CN376" si="1194">CM379</f>
        <v>0</v>
      </c>
      <c r="CO376" s="288">
        <f t="shared" ref="CO376" si="1195">CN379</f>
        <v>0</v>
      </c>
      <c r="CP376" s="288">
        <f t="shared" ref="CP376" si="1196">CO379</f>
        <v>0</v>
      </c>
      <c r="CQ376" s="288">
        <f t="shared" ref="CQ376" si="1197">CP379</f>
        <v>0</v>
      </c>
      <c r="CR376" s="288">
        <f t="shared" ref="CR376" si="1198">CQ379</f>
        <v>0</v>
      </c>
      <c r="CS376" s="288">
        <f t="shared" ref="CS376" si="1199">CR379</f>
        <v>0</v>
      </c>
      <c r="CT376" s="288">
        <f t="shared" ref="CT376" si="1200">CS379</f>
        <v>0</v>
      </c>
      <c r="CU376" s="288">
        <f t="shared" ref="CU376" si="1201">CT379</f>
        <v>0</v>
      </c>
      <c r="CV376" s="288">
        <f t="shared" ref="CV376" si="1202">CU379</f>
        <v>0</v>
      </c>
      <c r="CW376" s="288">
        <f t="shared" ref="CW376" si="1203">CV379</f>
        <v>0</v>
      </c>
      <c r="CX376" s="288">
        <f t="shared" ref="CX376" si="1204">CW379</f>
        <v>0</v>
      </c>
      <c r="CY376" s="288">
        <f t="shared" ref="CY376" si="1205">CX379</f>
        <v>0</v>
      </c>
      <c r="CZ376" s="288">
        <f t="shared" ref="CZ376" si="1206">CY379</f>
        <v>0</v>
      </c>
      <c r="DA376" s="288">
        <f t="shared" ref="DA376" si="1207">CZ379</f>
        <v>0</v>
      </c>
      <c r="DB376" s="288">
        <f t="shared" ref="DB376" si="1208">DA379</f>
        <v>0</v>
      </c>
      <c r="DC376" s="288">
        <f t="shared" ref="DC376" si="1209">DB379</f>
        <v>0</v>
      </c>
      <c r="DD376" s="288">
        <f t="shared" ref="DD376" si="1210">DC379</f>
        <v>0</v>
      </c>
      <c r="DE376" s="288">
        <f t="shared" ref="DE376" si="1211">DD379</f>
        <v>0</v>
      </c>
      <c r="DF376" s="288">
        <f t="shared" ref="DF376" si="1212">DE379</f>
        <v>0</v>
      </c>
      <c r="DG376" s="288">
        <f t="shared" ref="DG376" si="1213">DF379</f>
        <v>0</v>
      </c>
      <c r="DH376" s="288">
        <f t="shared" ref="DH376" si="1214">DG379</f>
        <v>0</v>
      </c>
      <c r="DI376" s="288">
        <f t="shared" ref="DI376" si="1215">DH379</f>
        <v>0</v>
      </c>
      <c r="DJ376" s="288">
        <f t="shared" ref="DJ376" si="1216">DI379</f>
        <v>0</v>
      </c>
      <c r="DK376" s="288">
        <f t="shared" ref="DK376" si="1217">DJ379</f>
        <v>0</v>
      </c>
      <c r="DL376" s="288">
        <f t="shared" ref="DL376" si="1218">DK379</f>
        <v>0</v>
      </c>
      <c r="DM376" s="288">
        <f t="shared" ref="DM376" si="1219">DL379</f>
        <v>0</v>
      </c>
      <c r="DN376" s="288">
        <f t="shared" ref="DN376" si="1220">DM379</f>
        <v>0</v>
      </c>
      <c r="DO376" s="288">
        <f t="shared" ref="DO376" si="1221">DN379</f>
        <v>0</v>
      </c>
      <c r="DP376" s="288">
        <f t="shared" ref="DP376" si="1222">DO379</f>
        <v>0</v>
      </c>
      <c r="DQ376" s="288">
        <f t="shared" ref="DQ376" si="1223">DP379</f>
        <v>0</v>
      </c>
      <c r="DR376" s="288">
        <f t="shared" ref="DR376" si="1224">DQ379</f>
        <v>0</v>
      </c>
      <c r="DS376" s="288">
        <f t="shared" ref="DS376" si="1225">DR379</f>
        <v>0</v>
      </c>
      <c r="DT376" s="279"/>
    </row>
    <row r="377" spans="2:124" x14ac:dyDescent="0.3">
      <c r="C377" s="279"/>
      <c r="D377" s="24" t="s">
        <v>438</v>
      </c>
      <c r="E377" s="280"/>
      <c r="F377" s="281" t="str">
        <f>F362</f>
        <v>INR Mn</v>
      </c>
      <c r="G377" s="281"/>
      <c r="H377" s="288">
        <f>IF(SUM($H41:H41)=1, Inputs!$H$186*Capex!$G$34, 0)</f>
        <v>0</v>
      </c>
      <c r="I377" s="288">
        <f>IF(SUM($H41:I41)=1, Inputs!$H$186*Capex!$G$34, 0)</f>
        <v>0</v>
      </c>
      <c r="J377" s="288">
        <f>IF(SUM($H41:J41)=1, Inputs!$H$186*Capex!$G$34, 0)</f>
        <v>0</v>
      </c>
      <c r="K377" s="288">
        <f>IF(SUM($H41:K41)=1, Inputs!$H$186*Capex!$G$34, 0)</f>
        <v>0</v>
      </c>
      <c r="L377" s="288">
        <f>IF(SUM($H41:L41)=1, Inputs!$H$186*Capex!$G$34, 0)</f>
        <v>0</v>
      </c>
      <c r="M377" s="288">
        <f>IF(SUM($H41:M41)=1, Inputs!$H$186*Capex!$G$34, 0)</f>
        <v>0</v>
      </c>
      <c r="N377" s="288">
        <f>IF(SUM($H41:N41)=1, Inputs!$H$186*Capex!$G$34, 0)</f>
        <v>0</v>
      </c>
      <c r="O377" s="288">
        <f>IF(SUM($H41:O41)=1, Inputs!$H$186*Capex!$G$34, 0)</f>
        <v>0</v>
      </c>
      <c r="P377" s="288">
        <f>IF(SUM($H41:P41)=1, Inputs!$H$186*Capex!$G$34, 0)</f>
        <v>0</v>
      </c>
      <c r="Q377" s="288">
        <f>IF(SUM($H41:Q41)=1, Inputs!$H$186*Capex!$G$34, 0)</f>
        <v>0</v>
      </c>
      <c r="R377" s="288">
        <f>IF(SUM($H41:R41)=1, Inputs!$H$186*Capex!$G$34, 0)</f>
        <v>0</v>
      </c>
      <c r="S377" s="288">
        <f>IF(SUM($H41:S41)=1, Inputs!$H$186*Capex!$G$34, 0)</f>
        <v>0</v>
      </c>
      <c r="T377" s="288">
        <f>IF(SUM($H41:T41)=1, Inputs!$H$186*Capex!$G$34, 0)</f>
        <v>0</v>
      </c>
      <c r="U377" s="288">
        <f>IF(SUM($H41:U41)=1, Inputs!$H$186*Capex!$G$34, 0)</f>
        <v>0</v>
      </c>
      <c r="V377" s="288">
        <f>IF(SUM($H41:V41)=1, Inputs!$H$186*Capex!$G$34, 0)</f>
        <v>0</v>
      </c>
      <c r="W377" s="288">
        <f>IF(SUM($H41:W41)=1, Inputs!$H$186*Capex!$G$34, 0)</f>
        <v>8000</v>
      </c>
      <c r="X377" s="288">
        <f>IF(SUM($H41:X41)=1, Inputs!$H$186*Capex!$G$34, 0)</f>
        <v>0</v>
      </c>
      <c r="Y377" s="288">
        <f>IF(SUM($H41:Y41)=1, Inputs!$H$186*Capex!$G$34, 0)</f>
        <v>0</v>
      </c>
      <c r="Z377" s="288">
        <f>IF(SUM($H41:Z41)=1, Inputs!$H$186*Capex!$G$34, 0)</f>
        <v>0</v>
      </c>
      <c r="AA377" s="288">
        <f>IF(SUM($H41:AA41)=1, Inputs!$H$186*Capex!$G$34, 0)</f>
        <v>0</v>
      </c>
      <c r="AB377" s="288">
        <f>IF(SUM($H41:AB41)=1, Inputs!$H$186*Capex!$G$34, 0)</f>
        <v>0</v>
      </c>
      <c r="AC377" s="288">
        <f>IF(SUM($H41:AC41)=1, Inputs!$H$186*Capex!$G$34, 0)</f>
        <v>0</v>
      </c>
      <c r="AD377" s="288">
        <f>IF(SUM($H41:AD41)=1, Inputs!$H$186*Capex!$G$34, 0)</f>
        <v>0</v>
      </c>
      <c r="AE377" s="288">
        <f>IF(SUM($H41:AE41)=1, Inputs!$H$186*Capex!$G$34, 0)</f>
        <v>0</v>
      </c>
      <c r="AF377" s="288">
        <f>IF(SUM($H41:AF41)=1, Inputs!$H$186*Capex!$G$34, 0)</f>
        <v>0</v>
      </c>
      <c r="AG377" s="288">
        <f>IF(SUM($H41:AG41)=1, Inputs!$H$186*Capex!$G$34, 0)</f>
        <v>0</v>
      </c>
      <c r="AH377" s="288">
        <f>IF(SUM($H41:AH41)=1, Inputs!$H$186*Capex!$G$34, 0)</f>
        <v>0</v>
      </c>
      <c r="AI377" s="288">
        <f>IF(SUM($H41:AI41)=1, Inputs!$H$186*Capex!$G$34, 0)</f>
        <v>0</v>
      </c>
      <c r="AJ377" s="288">
        <f>IF(SUM($H41:AJ41)=1, Inputs!$H$186*Capex!$G$34, 0)</f>
        <v>0</v>
      </c>
      <c r="AK377" s="288">
        <f>IF(SUM($H41:AK41)=1, Inputs!$H$186*Capex!$G$34, 0)</f>
        <v>0</v>
      </c>
      <c r="AL377" s="288">
        <f>IF(SUM($H41:AL41)=1, Inputs!$H$186*Capex!$G$34, 0)</f>
        <v>0</v>
      </c>
      <c r="AM377" s="288">
        <f>IF(SUM($H41:AM41)=1, Inputs!$H$186*Capex!$G$34, 0)</f>
        <v>0</v>
      </c>
      <c r="AN377" s="288">
        <f>IF(SUM($H41:AN41)=1, Inputs!$H$186*Capex!$G$34, 0)</f>
        <v>0</v>
      </c>
      <c r="AO377" s="288">
        <f>IF(SUM($H41:AO41)=1, Inputs!$H$186*Capex!$G$34, 0)</f>
        <v>0</v>
      </c>
      <c r="AP377" s="288">
        <f>IF(SUM($H41:AP41)=1, Inputs!$H$186*Capex!$G$34, 0)</f>
        <v>0</v>
      </c>
      <c r="AQ377" s="288">
        <f>IF(SUM($H41:AQ41)=1, Inputs!$H$186*Capex!$G$34, 0)</f>
        <v>0</v>
      </c>
      <c r="AR377" s="288">
        <f>IF(SUM($H41:AR41)=1, Inputs!$H$186*Capex!$G$34, 0)</f>
        <v>0</v>
      </c>
      <c r="AS377" s="288">
        <f>IF(SUM($H41:AS41)=1, Inputs!$H$186*Capex!$G$34, 0)</f>
        <v>0</v>
      </c>
      <c r="AT377" s="288">
        <f>IF(SUM($H41:AT41)=1, Inputs!$H$186*Capex!$G$34, 0)</f>
        <v>0</v>
      </c>
      <c r="AU377" s="288">
        <f>IF(SUM($H41:AU41)=1, Inputs!$H$186*Capex!$G$34, 0)</f>
        <v>0</v>
      </c>
      <c r="AV377" s="288">
        <f>IF(SUM($H41:AV41)=1, Inputs!$H$186*Capex!$G$34, 0)</f>
        <v>0</v>
      </c>
      <c r="AW377" s="288">
        <f>IF(SUM($H41:AW41)=1, Inputs!$H$186*Capex!$G$34, 0)</f>
        <v>0</v>
      </c>
      <c r="AX377" s="288">
        <f>IF(SUM($H41:AX41)=1, Inputs!$H$186*Capex!$G$34, 0)</f>
        <v>0</v>
      </c>
      <c r="AY377" s="288">
        <f>IF(SUM($H41:AY41)=1, Inputs!$H$186*Capex!$G$34, 0)</f>
        <v>0</v>
      </c>
      <c r="AZ377" s="288">
        <f>IF(SUM($H41:AZ41)=1, Inputs!$H$186*Capex!$G$34, 0)</f>
        <v>0</v>
      </c>
      <c r="BA377" s="288">
        <f>IF(SUM($H41:BA41)=1, Inputs!$H$186*Capex!$G$34, 0)</f>
        <v>0</v>
      </c>
      <c r="BB377" s="288">
        <f>IF(SUM($H41:BB41)=1, Inputs!$H$186*Capex!$G$34, 0)</f>
        <v>0</v>
      </c>
      <c r="BC377" s="288">
        <f>IF(SUM($H41:BC41)=1, Inputs!$H$186*Capex!$G$34, 0)</f>
        <v>0</v>
      </c>
      <c r="BD377" s="288">
        <f>IF(SUM($H41:BD41)=1, Inputs!$H$186*Capex!$G$34, 0)</f>
        <v>0</v>
      </c>
      <c r="BE377" s="288">
        <f>IF(SUM($H41:BE41)=1, Inputs!$H$186*Capex!$G$34, 0)</f>
        <v>0</v>
      </c>
      <c r="BF377" s="288">
        <f>IF(SUM($H41:BF41)=1, Inputs!$H$186*Capex!$G$34, 0)</f>
        <v>0</v>
      </c>
      <c r="BG377" s="288">
        <f>IF(SUM($H41:BG41)=1, Inputs!$H$186*Capex!$G$34, 0)</f>
        <v>0</v>
      </c>
      <c r="BH377" s="288">
        <f>IF(SUM($H41:BH41)=1, Inputs!$H$186*Capex!$G$34, 0)</f>
        <v>0</v>
      </c>
      <c r="BI377" s="288">
        <f>IF(SUM($H41:BI41)=1, Inputs!$H$186*Capex!$G$34, 0)</f>
        <v>0</v>
      </c>
      <c r="BJ377" s="288">
        <f>IF(SUM($H41:BJ41)=1, Inputs!$H$186*Capex!$G$34, 0)</f>
        <v>0</v>
      </c>
      <c r="BK377" s="288">
        <f>IF(SUM($H41:BK41)=1, Inputs!$H$186*Capex!$G$34, 0)</f>
        <v>0</v>
      </c>
      <c r="BL377" s="288">
        <f>IF(SUM($H41:BL41)=1, Inputs!$H$186*Capex!$G$34, 0)</f>
        <v>0</v>
      </c>
      <c r="BM377" s="288">
        <f>IF(SUM($H41:BM41)=1, Inputs!$H$186*Capex!$G$34, 0)</f>
        <v>0</v>
      </c>
      <c r="BN377" s="288">
        <f>IF(SUM($H41:BN41)=1, Inputs!$H$186*Capex!$G$34, 0)</f>
        <v>0</v>
      </c>
      <c r="BO377" s="288">
        <f>IF(SUM($H41:BO41)=1, Inputs!$H$186*Capex!$G$34, 0)</f>
        <v>0</v>
      </c>
      <c r="BP377" s="288">
        <f>IF(SUM($H41:BP41)=1, Inputs!$H$186*Capex!$G$34, 0)</f>
        <v>0</v>
      </c>
      <c r="BQ377" s="288">
        <f>IF(SUM($H41:BQ41)=1, Inputs!$H$186*Capex!$G$34, 0)</f>
        <v>0</v>
      </c>
      <c r="BR377" s="288">
        <f>IF(SUM($H41:BR41)=1, Inputs!$H$186*Capex!$G$34, 0)</f>
        <v>0</v>
      </c>
      <c r="BS377" s="288">
        <f>IF(SUM($H41:BS41)=1, Inputs!$H$186*Capex!$G$34, 0)</f>
        <v>0</v>
      </c>
      <c r="BT377" s="288">
        <f>IF(SUM($H41:BT41)=1, Inputs!$H$186*Capex!$G$34, 0)</f>
        <v>0</v>
      </c>
      <c r="BU377" s="288">
        <f>IF(SUM($H41:BU41)=1, Inputs!$H$186*Capex!$G$34, 0)</f>
        <v>0</v>
      </c>
      <c r="BV377" s="288">
        <f>IF(SUM($H41:BV41)=1, Inputs!$H$186*Capex!$G$34, 0)</f>
        <v>0</v>
      </c>
      <c r="BW377" s="288">
        <f>IF(SUM($H41:BW41)=1, Inputs!$H$186*Capex!$G$34, 0)</f>
        <v>0</v>
      </c>
      <c r="BX377" s="288">
        <f>IF(SUM($H41:BX41)=1, Inputs!$H$186*Capex!$G$34, 0)</f>
        <v>0</v>
      </c>
      <c r="BY377" s="288">
        <f>IF(SUM($H41:BY41)=1, Inputs!$H$186*Capex!$G$34, 0)</f>
        <v>0</v>
      </c>
      <c r="BZ377" s="288">
        <f>IF(SUM($H41:BZ41)=1, Inputs!$H$186*Capex!$G$34, 0)</f>
        <v>0</v>
      </c>
      <c r="CA377" s="288">
        <f>IF(SUM($H41:CA41)=1, Inputs!$H$186*Capex!$G$34, 0)</f>
        <v>0</v>
      </c>
      <c r="CB377" s="288">
        <f>IF(SUM($H41:CB41)=1, Inputs!$H$186*Capex!$G$34, 0)</f>
        <v>0</v>
      </c>
      <c r="CC377" s="288">
        <f>IF(SUM($H41:CC41)=1, Inputs!$H$186*Capex!$G$34, 0)</f>
        <v>0</v>
      </c>
      <c r="CD377" s="288">
        <f>IF(SUM($H41:CD41)=1, Inputs!$H$186*Capex!$G$34, 0)</f>
        <v>0</v>
      </c>
      <c r="CE377" s="288">
        <f>IF(SUM($H41:CE41)=1, Inputs!$H$186*Capex!$G$34, 0)</f>
        <v>0</v>
      </c>
      <c r="CF377" s="288">
        <f>IF(SUM($H41:CF41)=1, Inputs!$H$186*Capex!$G$34, 0)</f>
        <v>0</v>
      </c>
      <c r="CG377" s="288">
        <f>IF(SUM($H41:CG41)=1, Inputs!$H$186*Capex!$G$34, 0)</f>
        <v>0</v>
      </c>
      <c r="CH377" s="288">
        <f>IF(SUM($H41:CH41)=1, Inputs!$H$186*Capex!$G$34, 0)</f>
        <v>0</v>
      </c>
      <c r="CI377" s="288">
        <f>IF(SUM($H41:CI41)=1, Inputs!$H$186*Capex!$G$34, 0)</f>
        <v>0</v>
      </c>
      <c r="CJ377" s="288">
        <f>IF(SUM($H41:CJ41)=1, Inputs!$H$186*Capex!$G$34, 0)</f>
        <v>0</v>
      </c>
      <c r="CK377" s="288">
        <f>IF(SUM($H41:CK41)=1, Inputs!$H$186*Capex!$G$34, 0)</f>
        <v>0</v>
      </c>
      <c r="CL377" s="288">
        <f>IF(SUM($H41:CL41)=1, Inputs!$H$186*Capex!$G$34, 0)</f>
        <v>0</v>
      </c>
      <c r="CM377" s="288">
        <f>IF(SUM($H41:CM41)=1, Inputs!$H$186*Capex!$G$34, 0)</f>
        <v>0</v>
      </c>
      <c r="CN377" s="288">
        <f>IF(SUM($H41:CN41)=1, Inputs!$H$186*Capex!$G$34, 0)</f>
        <v>0</v>
      </c>
      <c r="CO377" s="288">
        <f>IF(SUM($H41:CO41)=1, Inputs!$H$186*Capex!$G$34, 0)</f>
        <v>0</v>
      </c>
      <c r="CP377" s="288">
        <f>IF(SUM($H41:CP41)=1, Inputs!$H$186*Capex!$G$34, 0)</f>
        <v>0</v>
      </c>
      <c r="CQ377" s="288">
        <f>IF(SUM($H41:CQ41)=1, Inputs!$H$186*Capex!$G$34, 0)</f>
        <v>0</v>
      </c>
      <c r="CR377" s="288">
        <f>IF(SUM($H41:CR41)=1, Inputs!$H$186*Capex!$G$34, 0)</f>
        <v>0</v>
      </c>
      <c r="CS377" s="288">
        <f>IF(SUM($H41:CS41)=1, Inputs!$H$186*Capex!$G$34, 0)</f>
        <v>0</v>
      </c>
      <c r="CT377" s="288">
        <f>IF(SUM($H41:CT41)=1, Inputs!$H$186*Capex!$G$34, 0)</f>
        <v>0</v>
      </c>
      <c r="CU377" s="288">
        <f>IF(SUM($H41:CU41)=1, Inputs!$H$186*Capex!$G$34, 0)</f>
        <v>0</v>
      </c>
      <c r="CV377" s="288">
        <f>IF(SUM($H41:CV41)=1, Inputs!$H$186*Capex!$G$34, 0)</f>
        <v>0</v>
      </c>
      <c r="CW377" s="288">
        <f>IF(SUM($H41:CW41)=1, Inputs!$H$186*Capex!$G$34, 0)</f>
        <v>0</v>
      </c>
      <c r="CX377" s="288">
        <f>IF(SUM($H41:CX41)=1, Inputs!$H$186*Capex!$G$34, 0)</f>
        <v>0</v>
      </c>
      <c r="CY377" s="288">
        <f>IF(SUM($H41:CY41)=1, Inputs!$H$186*Capex!$G$34, 0)</f>
        <v>0</v>
      </c>
      <c r="CZ377" s="288">
        <f>IF(SUM($H41:CZ41)=1, Inputs!$H$186*Capex!$G$34, 0)</f>
        <v>0</v>
      </c>
      <c r="DA377" s="288">
        <f>IF(SUM($H41:DA41)=1, Inputs!$H$186*Capex!$G$34, 0)</f>
        <v>0</v>
      </c>
      <c r="DB377" s="288">
        <f>IF(SUM($H41:DB41)=1, Inputs!$H$186*Capex!$G$34, 0)</f>
        <v>0</v>
      </c>
      <c r="DC377" s="288">
        <f>IF(SUM($H41:DC41)=1, Inputs!$H$186*Capex!$G$34, 0)</f>
        <v>0</v>
      </c>
      <c r="DD377" s="288">
        <f>IF(SUM($H41:DD41)=1, Inputs!$H$186*Capex!$G$34, 0)</f>
        <v>0</v>
      </c>
      <c r="DE377" s="288">
        <f>IF(SUM($H41:DE41)=1, Inputs!$H$186*Capex!$G$34, 0)</f>
        <v>0</v>
      </c>
      <c r="DF377" s="288">
        <f>IF(SUM($H41:DF41)=1, Inputs!$H$186*Capex!$G$34, 0)</f>
        <v>0</v>
      </c>
      <c r="DG377" s="288">
        <f>IF(SUM($H41:DG41)=1, Inputs!$H$186*Capex!$G$34, 0)</f>
        <v>0</v>
      </c>
      <c r="DH377" s="288">
        <f>IF(SUM($H41:DH41)=1, Inputs!$H$186*Capex!$G$34, 0)</f>
        <v>0</v>
      </c>
      <c r="DI377" s="288">
        <f>IF(SUM($H41:DI41)=1, Inputs!$H$186*Capex!$G$34, 0)</f>
        <v>0</v>
      </c>
      <c r="DJ377" s="288">
        <f>IF(SUM($H41:DJ41)=1, Inputs!$H$186*Capex!$G$34, 0)</f>
        <v>0</v>
      </c>
      <c r="DK377" s="288">
        <f>IF(SUM($H41:DK41)=1, Inputs!$H$186*Capex!$G$34, 0)</f>
        <v>0</v>
      </c>
      <c r="DL377" s="288">
        <f>IF(SUM($H41:DL41)=1, Inputs!$H$186*Capex!$G$34, 0)</f>
        <v>0</v>
      </c>
      <c r="DM377" s="288">
        <f>IF(SUM($H41:DM41)=1, Inputs!$H$186*Capex!$G$34, 0)</f>
        <v>0</v>
      </c>
      <c r="DN377" s="288">
        <f>IF(SUM($H41:DN41)=1, Inputs!$H$186*Capex!$G$34, 0)</f>
        <v>0</v>
      </c>
      <c r="DO377" s="288">
        <f>IF(SUM($H41:DO41)=1, Inputs!$H$186*Capex!$G$34, 0)</f>
        <v>0</v>
      </c>
      <c r="DP377" s="288">
        <f>IF(SUM($H41:DP41)=1, Inputs!$H$186*Capex!$G$34, 0)</f>
        <v>0</v>
      </c>
      <c r="DQ377" s="288">
        <f>IF(SUM($H41:DQ41)=1, Inputs!$H$186*Capex!$G$34, 0)</f>
        <v>0</v>
      </c>
      <c r="DR377" s="288">
        <f>IF(SUM($H41:DR41)=1, Inputs!$H$186*Capex!$G$34, 0)</f>
        <v>0</v>
      </c>
      <c r="DS377" s="288">
        <f>IF(SUM($H41:DS41)=1, Inputs!$H$186*Capex!$G$34, 0)</f>
        <v>0</v>
      </c>
      <c r="DT377" s="279"/>
    </row>
    <row r="378" spans="2:124" x14ac:dyDescent="0.3">
      <c r="C378" s="279"/>
      <c r="D378" s="280" t="s">
        <v>119</v>
      </c>
      <c r="E378" s="280"/>
      <c r="F378" s="281" t="str">
        <f t="shared" ref="F378:F379" si="1226">F364</f>
        <v>INR Mn</v>
      </c>
      <c r="G378" s="281"/>
      <c r="H378" s="288">
        <f t="shared" ref="H378" si="1227">H382</f>
        <v>0</v>
      </c>
      <c r="I378" s="288">
        <f t="shared" ref="I378:BT378" si="1228">I382</f>
        <v>0</v>
      </c>
      <c r="J378" s="288">
        <f t="shared" si="1228"/>
        <v>0</v>
      </c>
      <c r="K378" s="288">
        <f t="shared" si="1228"/>
        <v>0</v>
      </c>
      <c r="L378" s="288">
        <f t="shared" si="1228"/>
        <v>0</v>
      </c>
      <c r="M378" s="288">
        <f t="shared" si="1228"/>
        <v>0</v>
      </c>
      <c r="N378" s="288">
        <f t="shared" si="1228"/>
        <v>0</v>
      </c>
      <c r="O378" s="288">
        <f t="shared" si="1228"/>
        <v>0</v>
      </c>
      <c r="P378" s="288">
        <f t="shared" si="1228"/>
        <v>0</v>
      </c>
      <c r="Q378" s="288">
        <f t="shared" si="1228"/>
        <v>0</v>
      </c>
      <c r="R378" s="288">
        <f t="shared" si="1228"/>
        <v>0</v>
      </c>
      <c r="S378" s="288">
        <f t="shared" si="1228"/>
        <v>0</v>
      </c>
      <c r="T378" s="288">
        <f t="shared" si="1228"/>
        <v>0</v>
      </c>
      <c r="U378" s="288">
        <f t="shared" si="1228"/>
        <v>0</v>
      </c>
      <c r="V378" s="288">
        <f t="shared" si="1228"/>
        <v>0</v>
      </c>
      <c r="W378" s="288">
        <f t="shared" si="1228"/>
        <v>0</v>
      </c>
      <c r="X378" s="288">
        <f t="shared" si="1228"/>
        <v>0</v>
      </c>
      <c r="Y378" s="288">
        <f t="shared" si="1228"/>
        <v>-200</v>
      </c>
      <c r="Z378" s="288">
        <f t="shared" si="1228"/>
        <v>-200</v>
      </c>
      <c r="AA378" s="288">
        <f t="shared" si="1228"/>
        <v>-200</v>
      </c>
      <c r="AB378" s="288">
        <f t="shared" si="1228"/>
        <v>-200</v>
      </c>
      <c r="AC378" s="288">
        <f t="shared" si="1228"/>
        <v>-200</v>
      </c>
      <c r="AD378" s="288">
        <f t="shared" si="1228"/>
        <v>-200</v>
      </c>
      <c r="AE378" s="288">
        <f t="shared" si="1228"/>
        <v>-200</v>
      </c>
      <c r="AF378" s="288">
        <f t="shared" si="1228"/>
        <v>-200</v>
      </c>
      <c r="AG378" s="288">
        <f t="shared" si="1228"/>
        <v>-200</v>
      </c>
      <c r="AH378" s="288">
        <f t="shared" si="1228"/>
        <v>-200</v>
      </c>
      <c r="AI378" s="288">
        <f t="shared" si="1228"/>
        <v>-200</v>
      </c>
      <c r="AJ378" s="288">
        <f t="shared" si="1228"/>
        <v>-200</v>
      </c>
      <c r="AK378" s="288">
        <f t="shared" si="1228"/>
        <v>-200</v>
      </c>
      <c r="AL378" s="288">
        <f t="shared" si="1228"/>
        <v>-200</v>
      </c>
      <c r="AM378" s="288">
        <f t="shared" si="1228"/>
        <v>-200</v>
      </c>
      <c r="AN378" s="288">
        <f t="shared" si="1228"/>
        <v>-200</v>
      </c>
      <c r="AO378" s="288">
        <f t="shared" si="1228"/>
        <v>-200</v>
      </c>
      <c r="AP378" s="288">
        <f t="shared" si="1228"/>
        <v>-200</v>
      </c>
      <c r="AQ378" s="288">
        <f t="shared" si="1228"/>
        <v>-200</v>
      </c>
      <c r="AR378" s="288">
        <f t="shared" si="1228"/>
        <v>-200</v>
      </c>
      <c r="AS378" s="288">
        <f t="shared" si="1228"/>
        <v>-200</v>
      </c>
      <c r="AT378" s="288">
        <f t="shared" si="1228"/>
        <v>-200</v>
      </c>
      <c r="AU378" s="288">
        <f t="shared" si="1228"/>
        <v>-200</v>
      </c>
      <c r="AV378" s="288">
        <f t="shared" si="1228"/>
        <v>-200</v>
      </c>
      <c r="AW378" s="288">
        <f t="shared" si="1228"/>
        <v>-200</v>
      </c>
      <c r="AX378" s="288">
        <f t="shared" si="1228"/>
        <v>-200</v>
      </c>
      <c r="AY378" s="288">
        <f t="shared" si="1228"/>
        <v>-200</v>
      </c>
      <c r="AZ378" s="288">
        <f t="shared" si="1228"/>
        <v>-200</v>
      </c>
      <c r="BA378" s="288">
        <f t="shared" si="1228"/>
        <v>-200</v>
      </c>
      <c r="BB378" s="288">
        <f t="shared" si="1228"/>
        <v>-200</v>
      </c>
      <c r="BC378" s="288">
        <f t="shared" si="1228"/>
        <v>-200</v>
      </c>
      <c r="BD378" s="288">
        <f t="shared" si="1228"/>
        <v>-200</v>
      </c>
      <c r="BE378" s="288">
        <f t="shared" si="1228"/>
        <v>-200</v>
      </c>
      <c r="BF378" s="288">
        <f t="shared" si="1228"/>
        <v>-200</v>
      </c>
      <c r="BG378" s="288">
        <f t="shared" si="1228"/>
        <v>-200</v>
      </c>
      <c r="BH378" s="288">
        <f t="shared" si="1228"/>
        <v>-200</v>
      </c>
      <c r="BI378" s="288">
        <f t="shared" si="1228"/>
        <v>-200</v>
      </c>
      <c r="BJ378" s="288">
        <f t="shared" si="1228"/>
        <v>-200</v>
      </c>
      <c r="BK378" s="288">
        <f t="shared" si="1228"/>
        <v>-200</v>
      </c>
      <c r="BL378" s="288">
        <f t="shared" si="1228"/>
        <v>-200</v>
      </c>
      <c r="BM378" s="288">
        <f t="shared" si="1228"/>
        <v>0</v>
      </c>
      <c r="BN378" s="288">
        <f t="shared" si="1228"/>
        <v>0</v>
      </c>
      <c r="BO378" s="288">
        <f t="shared" si="1228"/>
        <v>0</v>
      </c>
      <c r="BP378" s="288">
        <f t="shared" si="1228"/>
        <v>0</v>
      </c>
      <c r="BQ378" s="288">
        <f t="shared" si="1228"/>
        <v>0</v>
      </c>
      <c r="BR378" s="288">
        <f t="shared" si="1228"/>
        <v>0</v>
      </c>
      <c r="BS378" s="288">
        <f t="shared" si="1228"/>
        <v>0</v>
      </c>
      <c r="BT378" s="288">
        <f t="shared" si="1228"/>
        <v>0</v>
      </c>
      <c r="BU378" s="288">
        <f t="shared" ref="BU378:DS378" si="1229">BU382</f>
        <v>0</v>
      </c>
      <c r="BV378" s="288">
        <f t="shared" si="1229"/>
        <v>0</v>
      </c>
      <c r="BW378" s="288">
        <f t="shared" si="1229"/>
        <v>0</v>
      </c>
      <c r="BX378" s="288">
        <f t="shared" si="1229"/>
        <v>0</v>
      </c>
      <c r="BY378" s="288">
        <f t="shared" si="1229"/>
        <v>0</v>
      </c>
      <c r="BZ378" s="288">
        <f t="shared" si="1229"/>
        <v>0</v>
      </c>
      <c r="CA378" s="288">
        <f t="shared" si="1229"/>
        <v>0</v>
      </c>
      <c r="CB378" s="288">
        <f t="shared" si="1229"/>
        <v>0</v>
      </c>
      <c r="CC378" s="288">
        <f t="shared" si="1229"/>
        <v>0</v>
      </c>
      <c r="CD378" s="288">
        <f t="shared" si="1229"/>
        <v>0</v>
      </c>
      <c r="CE378" s="288">
        <f t="shared" si="1229"/>
        <v>0</v>
      </c>
      <c r="CF378" s="288">
        <f t="shared" si="1229"/>
        <v>0</v>
      </c>
      <c r="CG378" s="288">
        <f t="shared" si="1229"/>
        <v>0</v>
      </c>
      <c r="CH378" s="288">
        <f t="shared" si="1229"/>
        <v>0</v>
      </c>
      <c r="CI378" s="288">
        <f t="shared" si="1229"/>
        <v>0</v>
      </c>
      <c r="CJ378" s="288">
        <f t="shared" si="1229"/>
        <v>0</v>
      </c>
      <c r="CK378" s="288">
        <f t="shared" si="1229"/>
        <v>0</v>
      </c>
      <c r="CL378" s="288">
        <f t="shared" si="1229"/>
        <v>0</v>
      </c>
      <c r="CM378" s="288">
        <f t="shared" si="1229"/>
        <v>0</v>
      </c>
      <c r="CN378" s="288">
        <f t="shared" si="1229"/>
        <v>0</v>
      </c>
      <c r="CO378" s="288">
        <f t="shared" si="1229"/>
        <v>0</v>
      </c>
      <c r="CP378" s="288">
        <f t="shared" si="1229"/>
        <v>0</v>
      </c>
      <c r="CQ378" s="288">
        <f t="shared" si="1229"/>
        <v>0</v>
      </c>
      <c r="CR378" s="288">
        <f t="shared" si="1229"/>
        <v>0</v>
      </c>
      <c r="CS378" s="288">
        <f t="shared" si="1229"/>
        <v>0</v>
      </c>
      <c r="CT378" s="288">
        <f t="shared" si="1229"/>
        <v>0</v>
      </c>
      <c r="CU378" s="288">
        <f t="shared" si="1229"/>
        <v>0</v>
      </c>
      <c r="CV378" s="288">
        <f t="shared" si="1229"/>
        <v>0</v>
      </c>
      <c r="CW378" s="288">
        <f t="shared" si="1229"/>
        <v>0</v>
      </c>
      <c r="CX378" s="288">
        <f t="shared" si="1229"/>
        <v>0</v>
      </c>
      <c r="CY378" s="288">
        <f t="shared" si="1229"/>
        <v>0</v>
      </c>
      <c r="CZ378" s="288">
        <f t="shared" si="1229"/>
        <v>0</v>
      </c>
      <c r="DA378" s="288">
        <f t="shared" si="1229"/>
        <v>0</v>
      </c>
      <c r="DB378" s="288">
        <f t="shared" si="1229"/>
        <v>0</v>
      </c>
      <c r="DC378" s="288">
        <f t="shared" si="1229"/>
        <v>0</v>
      </c>
      <c r="DD378" s="288">
        <f t="shared" si="1229"/>
        <v>0</v>
      </c>
      <c r="DE378" s="288">
        <f t="shared" si="1229"/>
        <v>0</v>
      </c>
      <c r="DF378" s="288">
        <f t="shared" si="1229"/>
        <v>0</v>
      </c>
      <c r="DG378" s="288">
        <f t="shared" si="1229"/>
        <v>0</v>
      </c>
      <c r="DH378" s="288">
        <f t="shared" si="1229"/>
        <v>0</v>
      </c>
      <c r="DI378" s="288">
        <f t="shared" si="1229"/>
        <v>0</v>
      </c>
      <c r="DJ378" s="288">
        <f t="shared" si="1229"/>
        <v>0</v>
      </c>
      <c r="DK378" s="288">
        <f t="shared" si="1229"/>
        <v>0</v>
      </c>
      <c r="DL378" s="288">
        <f t="shared" si="1229"/>
        <v>0</v>
      </c>
      <c r="DM378" s="288">
        <f t="shared" si="1229"/>
        <v>0</v>
      </c>
      <c r="DN378" s="288">
        <f t="shared" si="1229"/>
        <v>0</v>
      </c>
      <c r="DO378" s="288">
        <f t="shared" si="1229"/>
        <v>0</v>
      </c>
      <c r="DP378" s="288">
        <f t="shared" si="1229"/>
        <v>0</v>
      </c>
      <c r="DQ378" s="288">
        <f t="shared" si="1229"/>
        <v>0</v>
      </c>
      <c r="DR378" s="288">
        <f t="shared" si="1229"/>
        <v>0</v>
      </c>
      <c r="DS378" s="288">
        <f t="shared" si="1229"/>
        <v>0</v>
      </c>
      <c r="DT378" s="279"/>
    </row>
    <row r="379" spans="2:124" ht="14.5" thickBot="1" x14ac:dyDescent="0.35">
      <c r="C379" s="279"/>
      <c r="D379" s="284" t="s">
        <v>113</v>
      </c>
      <c r="E379" s="284"/>
      <c r="F379" s="285" t="str">
        <f t="shared" si="1226"/>
        <v>INR Mn</v>
      </c>
      <c r="G379" s="285"/>
      <c r="H379" s="286">
        <f t="shared" ref="H379" si="1230">SUM(H376:H378)</f>
        <v>0</v>
      </c>
      <c r="I379" s="286">
        <f t="shared" ref="I379:BT379" si="1231">SUM(I376:I378)</f>
        <v>0</v>
      </c>
      <c r="J379" s="286">
        <f t="shared" si="1231"/>
        <v>0</v>
      </c>
      <c r="K379" s="286">
        <f t="shared" si="1231"/>
        <v>0</v>
      </c>
      <c r="L379" s="286">
        <f t="shared" si="1231"/>
        <v>0</v>
      </c>
      <c r="M379" s="286">
        <f t="shared" si="1231"/>
        <v>0</v>
      </c>
      <c r="N379" s="286">
        <f t="shared" si="1231"/>
        <v>0</v>
      </c>
      <c r="O379" s="286">
        <f t="shared" si="1231"/>
        <v>0</v>
      </c>
      <c r="P379" s="286">
        <f t="shared" si="1231"/>
        <v>0</v>
      </c>
      <c r="Q379" s="286">
        <f t="shared" si="1231"/>
        <v>0</v>
      </c>
      <c r="R379" s="286">
        <f t="shared" si="1231"/>
        <v>0</v>
      </c>
      <c r="S379" s="286">
        <f t="shared" si="1231"/>
        <v>0</v>
      </c>
      <c r="T379" s="286">
        <f t="shared" si="1231"/>
        <v>0</v>
      </c>
      <c r="U379" s="286">
        <f t="shared" si="1231"/>
        <v>0</v>
      </c>
      <c r="V379" s="286">
        <f t="shared" si="1231"/>
        <v>0</v>
      </c>
      <c r="W379" s="286">
        <f t="shared" si="1231"/>
        <v>8000</v>
      </c>
      <c r="X379" s="286">
        <f t="shared" si="1231"/>
        <v>8000</v>
      </c>
      <c r="Y379" s="286">
        <f t="shared" si="1231"/>
        <v>7800</v>
      </c>
      <c r="Z379" s="286">
        <f t="shared" si="1231"/>
        <v>7600</v>
      </c>
      <c r="AA379" s="286">
        <f t="shared" si="1231"/>
        <v>7400</v>
      </c>
      <c r="AB379" s="286">
        <f t="shared" si="1231"/>
        <v>7200</v>
      </c>
      <c r="AC379" s="286">
        <f t="shared" si="1231"/>
        <v>7000</v>
      </c>
      <c r="AD379" s="286">
        <f t="shared" si="1231"/>
        <v>6800</v>
      </c>
      <c r="AE379" s="286">
        <f t="shared" si="1231"/>
        <v>6600</v>
      </c>
      <c r="AF379" s="286">
        <f t="shared" si="1231"/>
        <v>6400</v>
      </c>
      <c r="AG379" s="286">
        <f t="shared" si="1231"/>
        <v>6200</v>
      </c>
      <c r="AH379" s="286">
        <f t="shared" si="1231"/>
        <v>6000</v>
      </c>
      <c r="AI379" s="286">
        <f t="shared" si="1231"/>
        <v>5800</v>
      </c>
      <c r="AJ379" s="286">
        <f t="shared" si="1231"/>
        <v>5600</v>
      </c>
      <c r="AK379" s="286">
        <f t="shared" si="1231"/>
        <v>5400</v>
      </c>
      <c r="AL379" s="286">
        <f t="shared" si="1231"/>
        <v>5200</v>
      </c>
      <c r="AM379" s="286">
        <f t="shared" si="1231"/>
        <v>5000</v>
      </c>
      <c r="AN379" s="286">
        <f t="shared" si="1231"/>
        <v>4800</v>
      </c>
      <c r="AO379" s="286">
        <f t="shared" si="1231"/>
        <v>4600</v>
      </c>
      <c r="AP379" s="286">
        <f t="shared" si="1231"/>
        <v>4400</v>
      </c>
      <c r="AQ379" s="286">
        <f t="shared" si="1231"/>
        <v>4200</v>
      </c>
      <c r="AR379" s="286">
        <f t="shared" si="1231"/>
        <v>4000</v>
      </c>
      <c r="AS379" s="286">
        <f t="shared" si="1231"/>
        <v>3800</v>
      </c>
      <c r="AT379" s="286">
        <f t="shared" si="1231"/>
        <v>3600</v>
      </c>
      <c r="AU379" s="286">
        <f t="shared" si="1231"/>
        <v>3400</v>
      </c>
      <c r="AV379" s="286">
        <f t="shared" si="1231"/>
        <v>3200</v>
      </c>
      <c r="AW379" s="286">
        <f t="shared" si="1231"/>
        <v>3000</v>
      </c>
      <c r="AX379" s="286">
        <f t="shared" si="1231"/>
        <v>2800</v>
      </c>
      <c r="AY379" s="286">
        <f t="shared" si="1231"/>
        <v>2600</v>
      </c>
      <c r="AZ379" s="286">
        <f t="shared" si="1231"/>
        <v>2400</v>
      </c>
      <c r="BA379" s="286">
        <f t="shared" si="1231"/>
        <v>2200</v>
      </c>
      <c r="BB379" s="286">
        <f t="shared" si="1231"/>
        <v>2000</v>
      </c>
      <c r="BC379" s="286">
        <f t="shared" si="1231"/>
        <v>1800</v>
      </c>
      <c r="BD379" s="286">
        <f t="shared" si="1231"/>
        <v>1600</v>
      </c>
      <c r="BE379" s="286">
        <f t="shared" si="1231"/>
        <v>1400</v>
      </c>
      <c r="BF379" s="286">
        <f t="shared" si="1231"/>
        <v>1200</v>
      </c>
      <c r="BG379" s="286">
        <f t="shared" si="1231"/>
        <v>1000</v>
      </c>
      <c r="BH379" s="286">
        <f t="shared" si="1231"/>
        <v>800</v>
      </c>
      <c r="BI379" s="286">
        <f t="shared" si="1231"/>
        <v>600</v>
      </c>
      <c r="BJ379" s="286">
        <f t="shared" si="1231"/>
        <v>400</v>
      </c>
      <c r="BK379" s="286">
        <f t="shared" si="1231"/>
        <v>200</v>
      </c>
      <c r="BL379" s="286">
        <f t="shared" si="1231"/>
        <v>0</v>
      </c>
      <c r="BM379" s="286">
        <f t="shared" si="1231"/>
        <v>0</v>
      </c>
      <c r="BN379" s="286">
        <f t="shared" si="1231"/>
        <v>0</v>
      </c>
      <c r="BO379" s="286">
        <f t="shared" si="1231"/>
        <v>0</v>
      </c>
      <c r="BP379" s="286">
        <f t="shared" si="1231"/>
        <v>0</v>
      </c>
      <c r="BQ379" s="286">
        <f t="shared" si="1231"/>
        <v>0</v>
      </c>
      <c r="BR379" s="286">
        <f t="shared" si="1231"/>
        <v>0</v>
      </c>
      <c r="BS379" s="286">
        <f t="shared" si="1231"/>
        <v>0</v>
      </c>
      <c r="BT379" s="286">
        <f t="shared" si="1231"/>
        <v>0</v>
      </c>
      <c r="BU379" s="286">
        <f t="shared" ref="BU379:DS379" si="1232">SUM(BU376:BU378)</f>
        <v>0</v>
      </c>
      <c r="BV379" s="286">
        <f t="shared" si="1232"/>
        <v>0</v>
      </c>
      <c r="BW379" s="286">
        <f t="shared" si="1232"/>
        <v>0</v>
      </c>
      <c r="BX379" s="286">
        <f t="shared" si="1232"/>
        <v>0</v>
      </c>
      <c r="BY379" s="286">
        <f t="shared" si="1232"/>
        <v>0</v>
      </c>
      <c r="BZ379" s="286">
        <f t="shared" si="1232"/>
        <v>0</v>
      </c>
      <c r="CA379" s="286">
        <f t="shared" si="1232"/>
        <v>0</v>
      </c>
      <c r="CB379" s="286">
        <f t="shared" si="1232"/>
        <v>0</v>
      </c>
      <c r="CC379" s="286">
        <f t="shared" si="1232"/>
        <v>0</v>
      </c>
      <c r="CD379" s="286">
        <f t="shared" si="1232"/>
        <v>0</v>
      </c>
      <c r="CE379" s="286">
        <f t="shared" si="1232"/>
        <v>0</v>
      </c>
      <c r="CF379" s="286">
        <f t="shared" si="1232"/>
        <v>0</v>
      </c>
      <c r="CG379" s="286">
        <f t="shared" si="1232"/>
        <v>0</v>
      </c>
      <c r="CH379" s="286">
        <f t="shared" si="1232"/>
        <v>0</v>
      </c>
      <c r="CI379" s="286">
        <f t="shared" si="1232"/>
        <v>0</v>
      </c>
      <c r="CJ379" s="286">
        <f t="shared" si="1232"/>
        <v>0</v>
      </c>
      <c r="CK379" s="286">
        <f t="shared" si="1232"/>
        <v>0</v>
      </c>
      <c r="CL379" s="286">
        <f t="shared" si="1232"/>
        <v>0</v>
      </c>
      <c r="CM379" s="286">
        <f t="shared" si="1232"/>
        <v>0</v>
      </c>
      <c r="CN379" s="286">
        <f t="shared" si="1232"/>
        <v>0</v>
      </c>
      <c r="CO379" s="286">
        <f t="shared" si="1232"/>
        <v>0</v>
      </c>
      <c r="CP379" s="286">
        <f t="shared" si="1232"/>
        <v>0</v>
      </c>
      <c r="CQ379" s="286">
        <f t="shared" si="1232"/>
        <v>0</v>
      </c>
      <c r="CR379" s="286">
        <f t="shared" si="1232"/>
        <v>0</v>
      </c>
      <c r="CS379" s="286">
        <f t="shared" si="1232"/>
        <v>0</v>
      </c>
      <c r="CT379" s="286">
        <f t="shared" si="1232"/>
        <v>0</v>
      </c>
      <c r="CU379" s="286">
        <f t="shared" si="1232"/>
        <v>0</v>
      </c>
      <c r="CV379" s="286">
        <f t="shared" si="1232"/>
        <v>0</v>
      </c>
      <c r="CW379" s="286">
        <f t="shared" si="1232"/>
        <v>0</v>
      </c>
      <c r="CX379" s="286">
        <f t="shared" si="1232"/>
        <v>0</v>
      </c>
      <c r="CY379" s="286">
        <f t="shared" si="1232"/>
        <v>0</v>
      </c>
      <c r="CZ379" s="286">
        <f t="shared" si="1232"/>
        <v>0</v>
      </c>
      <c r="DA379" s="286">
        <f t="shared" si="1232"/>
        <v>0</v>
      </c>
      <c r="DB379" s="286">
        <f t="shared" si="1232"/>
        <v>0</v>
      </c>
      <c r="DC379" s="286">
        <f t="shared" si="1232"/>
        <v>0</v>
      </c>
      <c r="DD379" s="286">
        <f t="shared" si="1232"/>
        <v>0</v>
      </c>
      <c r="DE379" s="286">
        <f t="shared" si="1232"/>
        <v>0</v>
      </c>
      <c r="DF379" s="286">
        <f t="shared" si="1232"/>
        <v>0</v>
      </c>
      <c r="DG379" s="286">
        <f t="shared" si="1232"/>
        <v>0</v>
      </c>
      <c r="DH379" s="286">
        <f t="shared" si="1232"/>
        <v>0</v>
      </c>
      <c r="DI379" s="286">
        <f t="shared" si="1232"/>
        <v>0</v>
      </c>
      <c r="DJ379" s="286">
        <f t="shared" si="1232"/>
        <v>0</v>
      </c>
      <c r="DK379" s="286">
        <f t="shared" si="1232"/>
        <v>0</v>
      </c>
      <c r="DL379" s="286">
        <f t="shared" si="1232"/>
        <v>0</v>
      </c>
      <c r="DM379" s="286">
        <f t="shared" si="1232"/>
        <v>0</v>
      </c>
      <c r="DN379" s="286">
        <f t="shared" si="1232"/>
        <v>0</v>
      </c>
      <c r="DO379" s="286">
        <f t="shared" si="1232"/>
        <v>0</v>
      </c>
      <c r="DP379" s="286">
        <f t="shared" si="1232"/>
        <v>0</v>
      </c>
      <c r="DQ379" s="286">
        <f t="shared" si="1232"/>
        <v>0</v>
      </c>
      <c r="DR379" s="286">
        <f t="shared" si="1232"/>
        <v>0</v>
      </c>
      <c r="DS379" s="286">
        <f t="shared" si="1232"/>
        <v>0</v>
      </c>
      <c r="DT379" s="279"/>
    </row>
    <row r="380" spans="2:124" ht="14.5" thickTop="1" x14ac:dyDescent="0.3">
      <c r="C380" s="279"/>
      <c r="D380" s="280" t="s">
        <v>122</v>
      </c>
      <c r="E380" s="289">
        <f>Inputs!H187</f>
        <v>40</v>
      </c>
      <c r="F380" s="281"/>
      <c r="G380" s="281"/>
      <c r="H380" s="288"/>
      <c r="I380" s="288"/>
      <c r="J380" s="288"/>
      <c r="K380" s="288"/>
      <c r="L380" s="288"/>
      <c r="M380" s="288"/>
      <c r="N380" s="288"/>
      <c r="O380" s="288"/>
      <c r="P380" s="288"/>
      <c r="Q380" s="288"/>
      <c r="R380" s="288"/>
      <c r="S380" s="288"/>
      <c r="T380" s="288"/>
      <c r="U380" s="288"/>
      <c r="V380" s="288"/>
      <c r="W380" s="288"/>
      <c r="X380" s="288"/>
      <c r="Y380" s="288"/>
      <c r="Z380" s="288"/>
      <c r="AA380" s="288"/>
      <c r="AB380" s="288"/>
      <c r="AC380" s="288"/>
      <c r="AD380" s="288"/>
      <c r="AE380" s="288"/>
      <c r="AF380" s="288"/>
      <c r="AG380" s="288"/>
      <c r="AH380" s="288"/>
      <c r="AI380" s="288"/>
      <c r="AJ380" s="288"/>
      <c r="AK380" s="288"/>
      <c r="AL380" s="288"/>
      <c r="AM380" s="288"/>
      <c r="AN380" s="288"/>
      <c r="AO380" s="288"/>
      <c r="AP380" s="288"/>
      <c r="AQ380" s="288"/>
      <c r="AR380" s="288"/>
      <c r="AS380" s="288"/>
      <c r="AT380" s="288"/>
      <c r="AU380" s="288"/>
      <c r="AV380" s="288"/>
      <c r="AW380" s="288"/>
      <c r="AX380" s="288"/>
      <c r="AY380" s="288"/>
      <c r="AZ380" s="288"/>
      <c r="BA380" s="288"/>
      <c r="BB380" s="288"/>
      <c r="BC380" s="288"/>
      <c r="BD380" s="288"/>
      <c r="BE380" s="288"/>
      <c r="BF380" s="288"/>
      <c r="BG380" s="288"/>
      <c r="BH380" s="288"/>
      <c r="BI380" s="288"/>
      <c r="BJ380" s="288"/>
      <c r="BK380" s="288"/>
      <c r="BL380" s="288"/>
      <c r="BM380" s="288"/>
      <c r="BN380" s="288"/>
      <c r="BO380" s="288"/>
      <c r="BP380" s="288"/>
      <c r="BQ380" s="288"/>
      <c r="BR380" s="288"/>
      <c r="BS380" s="288"/>
      <c r="BT380" s="288"/>
      <c r="BU380" s="288"/>
      <c r="BV380" s="288"/>
      <c r="BW380" s="288"/>
      <c r="BX380" s="288"/>
      <c r="BY380" s="288"/>
      <c r="BZ380" s="288"/>
      <c r="CA380" s="288"/>
      <c r="CB380" s="288"/>
      <c r="CC380" s="288"/>
      <c r="CD380" s="288"/>
      <c r="CE380" s="288"/>
      <c r="CF380" s="288"/>
      <c r="CG380" s="288"/>
      <c r="CH380" s="288"/>
      <c r="CI380" s="288"/>
      <c r="CJ380" s="288"/>
      <c r="CK380" s="288"/>
      <c r="CL380" s="288"/>
      <c r="CM380" s="288"/>
      <c r="CN380" s="288"/>
      <c r="CO380" s="288"/>
      <c r="CP380" s="288"/>
      <c r="CQ380" s="288"/>
      <c r="CR380" s="288"/>
      <c r="CS380" s="288"/>
      <c r="CT380" s="288"/>
      <c r="CU380" s="288"/>
      <c r="CV380" s="288"/>
      <c r="CW380" s="288"/>
      <c r="CX380" s="288"/>
      <c r="CY380" s="288"/>
      <c r="CZ380" s="288"/>
      <c r="DA380" s="288"/>
      <c r="DB380" s="288"/>
      <c r="DC380" s="288"/>
      <c r="DD380" s="288"/>
      <c r="DE380" s="288"/>
      <c r="DF380" s="288"/>
      <c r="DG380" s="288"/>
      <c r="DH380" s="288"/>
      <c r="DI380" s="288"/>
      <c r="DJ380" s="288"/>
      <c r="DK380" s="288"/>
      <c r="DL380" s="288"/>
      <c r="DM380" s="288"/>
      <c r="DN380" s="288"/>
      <c r="DO380" s="288"/>
      <c r="DP380" s="288"/>
      <c r="DQ380" s="288"/>
      <c r="DR380" s="288"/>
      <c r="DS380" s="288"/>
      <c r="DT380" s="279"/>
    </row>
    <row r="381" spans="2:124" x14ac:dyDescent="0.3">
      <c r="C381" s="279"/>
      <c r="D381" s="280" t="s">
        <v>79</v>
      </c>
      <c r="E381" s="289">
        <f>Inputs!H188</f>
        <v>2</v>
      </c>
      <c r="F381" s="281"/>
      <c r="G381" s="281"/>
      <c r="H381" s="288"/>
      <c r="I381" s="288"/>
      <c r="J381" s="288"/>
      <c r="K381" s="288"/>
      <c r="L381" s="288"/>
      <c r="M381" s="288"/>
      <c r="N381" s="288"/>
      <c r="O381" s="288"/>
      <c r="P381" s="288"/>
      <c r="Q381" s="288"/>
      <c r="R381" s="288"/>
      <c r="S381" s="288"/>
      <c r="T381" s="288"/>
      <c r="U381" s="288"/>
      <c r="V381" s="288"/>
      <c r="W381" s="288"/>
      <c r="X381" s="288"/>
      <c r="Y381" s="288"/>
      <c r="Z381" s="288"/>
      <c r="AA381" s="288"/>
      <c r="AB381" s="288"/>
      <c r="AC381" s="288"/>
      <c r="AD381" s="288"/>
      <c r="AE381" s="288"/>
      <c r="AF381" s="288"/>
      <c r="AG381" s="288"/>
      <c r="AH381" s="288"/>
      <c r="AI381" s="288"/>
      <c r="AJ381" s="288"/>
      <c r="AK381" s="288"/>
      <c r="AL381" s="288"/>
      <c r="AM381" s="288"/>
      <c r="AN381" s="288"/>
      <c r="AO381" s="288"/>
      <c r="AP381" s="288"/>
      <c r="AQ381" s="288"/>
      <c r="AR381" s="288"/>
      <c r="AS381" s="288"/>
      <c r="AT381" s="288"/>
      <c r="AU381" s="288"/>
      <c r="AV381" s="288"/>
      <c r="AW381" s="288"/>
      <c r="AX381" s="288"/>
      <c r="AY381" s="288"/>
      <c r="AZ381" s="288"/>
      <c r="BA381" s="288"/>
      <c r="BB381" s="288"/>
      <c r="BC381" s="288"/>
      <c r="BD381" s="288"/>
      <c r="BE381" s="288"/>
      <c r="BF381" s="288"/>
      <c r="BG381" s="288"/>
      <c r="BH381" s="288"/>
      <c r="BI381" s="288"/>
      <c r="BJ381" s="288"/>
      <c r="BK381" s="288"/>
      <c r="BL381" s="288"/>
      <c r="BM381" s="288"/>
      <c r="BN381" s="288"/>
      <c r="BO381" s="288"/>
      <c r="BP381" s="288"/>
      <c r="BQ381" s="288"/>
      <c r="BR381" s="288"/>
      <c r="BS381" s="288"/>
      <c r="BT381" s="288"/>
      <c r="BU381" s="288"/>
      <c r="BV381" s="288"/>
      <c r="BW381" s="288"/>
      <c r="BX381" s="288"/>
      <c r="BY381" s="288"/>
      <c r="BZ381" s="288"/>
      <c r="CA381" s="288"/>
      <c r="CB381" s="288"/>
      <c r="CC381" s="288"/>
      <c r="CD381" s="288"/>
      <c r="CE381" s="288"/>
      <c r="CF381" s="288"/>
      <c r="CG381" s="288"/>
      <c r="CH381" s="288"/>
      <c r="CI381" s="288"/>
      <c r="CJ381" s="288"/>
      <c r="CK381" s="288"/>
      <c r="CL381" s="288"/>
      <c r="CM381" s="288"/>
      <c r="CN381" s="288"/>
      <c r="CO381" s="288"/>
      <c r="CP381" s="288"/>
      <c r="CQ381" s="288"/>
      <c r="CR381" s="288"/>
      <c r="CS381" s="288"/>
      <c r="CT381" s="288"/>
      <c r="CU381" s="288"/>
      <c r="CV381" s="288"/>
      <c r="CW381" s="288"/>
      <c r="CX381" s="288"/>
      <c r="CY381" s="288"/>
      <c r="CZ381" s="288"/>
      <c r="DA381" s="288"/>
      <c r="DB381" s="288"/>
      <c r="DC381" s="288"/>
      <c r="DD381" s="288"/>
      <c r="DE381" s="288"/>
      <c r="DF381" s="288"/>
      <c r="DG381" s="288"/>
      <c r="DH381" s="288"/>
      <c r="DI381" s="288"/>
      <c r="DJ381" s="288"/>
      <c r="DK381" s="288"/>
      <c r="DL381" s="288"/>
      <c r="DM381" s="288"/>
      <c r="DN381" s="288"/>
      <c r="DO381" s="288"/>
      <c r="DP381" s="288"/>
      <c r="DQ381" s="288"/>
      <c r="DR381" s="288"/>
      <c r="DS381" s="288"/>
      <c r="DT381" s="279"/>
    </row>
    <row r="382" spans="2:124" x14ac:dyDescent="0.3">
      <c r="C382" s="279"/>
      <c r="D382" s="280" t="s">
        <v>126</v>
      </c>
      <c r="E382" s="280"/>
      <c r="F382" s="281" t="str">
        <f>F379</f>
        <v>INR Mn</v>
      </c>
      <c r="G382" s="281"/>
      <c r="H382" s="288">
        <f>-IF(SUM($H41:H41)&gt;$E$381, MIN(IFERROR(SUM($H$377:$BS$377)/$E$380,0), SUM($H$377:$DS$377)+SUM($G382:G382)), 0)</f>
        <v>0</v>
      </c>
      <c r="I382" s="288">
        <f>-IF(SUM($H41:I41)&gt;$E$381, MIN(IFERROR(SUM($H$377:$BS$377)/$E$380,0), SUM($H$377:$DS$377)+SUM($G382:H382)), 0)</f>
        <v>0</v>
      </c>
      <c r="J382" s="288">
        <f>-IF(SUM($H41:J41)&gt;$E$381, MIN(IFERROR(SUM($H$377:$BS$377)/$E$380,0), SUM($H$377:$DS$377)+SUM($G382:I382)), 0)</f>
        <v>0</v>
      </c>
      <c r="K382" s="288">
        <f>-IF(SUM($H41:K41)&gt;$E$381, MIN(IFERROR(SUM($H$377:$BS$377)/$E$380,0), SUM($H$377:$DS$377)+SUM($G382:J382)), 0)</f>
        <v>0</v>
      </c>
      <c r="L382" s="288">
        <f>-IF(SUM($H41:L41)&gt;$E$381, MIN(IFERROR(SUM($H$377:$BS$377)/$E$380,0), SUM($H$377:$DS$377)+SUM($G382:K382)), 0)</f>
        <v>0</v>
      </c>
      <c r="M382" s="288">
        <f>-IF(SUM($H41:M41)&gt;$E$381, MIN(IFERROR(SUM($H$377:$BS$377)/$E$380,0), SUM($H$377:$DS$377)+SUM($G382:L382)), 0)</f>
        <v>0</v>
      </c>
      <c r="N382" s="288">
        <f>-IF(SUM($H41:N41)&gt;$E$381, MIN(IFERROR(SUM($H$377:$BS$377)/$E$380,0), SUM($H$377:$DS$377)+SUM($G382:M382)), 0)</f>
        <v>0</v>
      </c>
      <c r="O382" s="288">
        <f>-IF(SUM($H41:O41)&gt;$E$381, MIN(IFERROR(SUM($H$377:$BS$377)/$E$380,0), SUM($H$377:$DS$377)+SUM($G382:N382)), 0)</f>
        <v>0</v>
      </c>
      <c r="P382" s="288">
        <f>-IF(SUM($H41:P41)&gt;$E$381, MIN(IFERROR(SUM($H$377:$BS$377)/$E$380,0), SUM($H$377:$DS$377)+SUM($G382:O382)), 0)</f>
        <v>0</v>
      </c>
      <c r="Q382" s="288">
        <f>-IF(SUM($H41:Q41)&gt;$E$381, MIN(IFERROR(SUM($H$377:$BS$377)/$E$380,0), SUM($H$377:$DS$377)+SUM($G382:P382)), 0)</f>
        <v>0</v>
      </c>
      <c r="R382" s="288">
        <f>-IF(SUM($H41:R41)&gt;$E$381, MIN(IFERROR(SUM($H$377:$BS$377)/$E$380,0), SUM($H$377:$DS$377)+SUM($G382:Q382)), 0)</f>
        <v>0</v>
      </c>
      <c r="S382" s="288">
        <f>-IF(SUM($H41:S41)&gt;$E$381, MIN(IFERROR(SUM($H$377:$BS$377)/$E$380,0), SUM($H$377:$DS$377)+SUM($G382:R382)), 0)</f>
        <v>0</v>
      </c>
      <c r="T382" s="288">
        <f>-IF(SUM($H41:T41)&gt;$E$381, MIN(IFERROR(SUM($H$377:$BS$377)/$E$380,0), SUM($H$377:$DS$377)+SUM($G382:S382)), 0)</f>
        <v>0</v>
      </c>
      <c r="U382" s="288">
        <f>-IF(SUM($H41:U41)&gt;$E$381, MIN(IFERROR(SUM($H$377:$BS$377)/$E$380,0), SUM($H$377:$DS$377)+SUM($G382:T382)), 0)</f>
        <v>0</v>
      </c>
      <c r="V382" s="288">
        <f>-IF(SUM($H41:V41)&gt;$E$381, MIN(IFERROR(SUM($H$377:$BS$377)/$E$380,0), SUM($H$377:$DS$377)+SUM($G382:U382)), 0)</f>
        <v>0</v>
      </c>
      <c r="W382" s="288">
        <f>-IF(SUM($H41:W41)&gt;$E$381, MIN(IFERROR(SUM($H$377:$BS$377)/$E$380,0), SUM($H$377:$DS$377)+SUM($G382:V382)), 0)</f>
        <v>0</v>
      </c>
      <c r="X382" s="288">
        <f>-IF(SUM($H41:X41)&gt;$E$381, MIN(IFERROR(SUM($H$377:$BS$377)/$E$380,0), SUM($H$377:$DS$377)+SUM($G382:W382)), 0)</f>
        <v>0</v>
      </c>
      <c r="Y382" s="288">
        <f>-IF(SUM($H41:Y41)&gt;$E$381, MIN(IFERROR(SUM($H$377:$BS$377)/$E$380,0), SUM($H$377:$DS$377)+SUM($G382:X382)), 0)</f>
        <v>-200</v>
      </c>
      <c r="Z382" s="288">
        <f>-IF(SUM($H41:Z41)&gt;$E$381, MIN(IFERROR(SUM($H$377:$BS$377)/$E$380,0), SUM($H$377:$DS$377)+SUM($G382:Y382)), 0)</f>
        <v>-200</v>
      </c>
      <c r="AA382" s="288">
        <f>-IF(SUM($H41:AA41)&gt;$E$381, MIN(IFERROR(SUM($H$377:$BS$377)/$E$380,0), SUM($H$377:$DS$377)+SUM($G382:Z382)), 0)</f>
        <v>-200</v>
      </c>
      <c r="AB382" s="288">
        <f>-IF(SUM($H41:AB41)&gt;$E$381, MIN(IFERROR(SUM($H$377:$BS$377)/$E$380,0), SUM($H$377:$DS$377)+SUM($G382:AA382)), 0)</f>
        <v>-200</v>
      </c>
      <c r="AC382" s="288">
        <f>-IF(SUM($H41:AC41)&gt;$E$381, MIN(IFERROR(SUM($H$377:$BS$377)/$E$380,0), SUM($H$377:$DS$377)+SUM($G382:AB382)), 0)</f>
        <v>-200</v>
      </c>
      <c r="AD382" s="288">
        <f>-IF(SUM($H41:AD41)&gt;$E$381, MIN(IFERROR(SUM($H$377:$BS$377)/$E$380,0), SUM($H$377:$DS$377)+SUM($G382:AC382)), 0)</f>
        <v>-200</v>
      </c>
      <c r="AE382" s="288">
        <f>-IF(SUM($H41:AE41)&gt;$E$381, MIN(IFERROR(SUM($H$377:$BS$377)/$E$380,0), SUM($H$377:$DS$377)+SUM($G382:AD382)), 0)</f>
        <v>-200</v>
      </c>
      <c r="AF382" s="288">
        <f>-IF(SUM($H41:AF41)&gt;$E$381, MIN(IFERROR(SUM($H$377:$BS$377)/$E$380,0), SUM($H$377:$DS$377)+SUM($G382:AE382)), 0)</f>
        <v>-200</v>
      </c>
      <c r="AG382" s="288">
        <f>-IF(SUM($H41:AG41)&gt;$E$381, MIN(IFERROR(SUM($H$377:$BS$377)/$E$380,0), SUM($H$377:$DS$377)+SUM($G382:AF382)), 0)</f>
        <v>-200</v>
      </c>
      <c r="AH382" s="288">
        <f>-IF(SUM($H41:AH41)&gt;$E$381, MIN(IFERROR(SUM($H$377:$BS$377)/$E$380,0), SUM($H$377:$DS$377)+SUM($G382:AG382)), 0)</f>
        <v>-200</v>
      </c>
      <c r="AI382" s="288">
        <f>-IF(SUM($H41:AI41)&gt;$E$381, MIN(IFERROR(SUM($H$377:$BS$377)/$E$380,0), SUM($H$377:$DS$377)+SUM($G382:AH382)), 0)</f>
        <v>-200</v>
      </c>
      <c r="AJ382" s="288">
        <f>-IF(SUM($H41:AJ41)&gt;$E$381, MIN(IFERROR(SUM($H$377:$BS$377)/$E$380,0), SUM($H$377:$DS$377)+SUM($G382:AI382)), 0)</f>
        <v>-200</v>
      </c>
      <c r="AK382" s="288">
        <f>-IF(SUM($H41:AK41)&gt;$E$381, MIN(IFERROR(SUM($H$377:$BS$377)/$E$380,0), SUM($H$377:$DS$377)+SUM($G382:AJ382)), 0)</f>
        <v>-200</v>
      </c>
      <c r="AL382" s="288">
        <f>-IF(SUM($H41:AL41)&gt;$E$381, MIN(IFERROR(SUM($H$377:$BS$377)/$E$380,0), SUM($H$377:$DS$377)+SUM($G382:AK382)), 0)</f>
        <v>-200</v>
      </c>
      <c r="AM382" s="288">
        <f>-IF(SUM($H41:AM41)&gt;$E$381, MIN(IFERROR(SUM($H$377:$BS$377)/$E$380,0), SUM($H$377:$DS$377)+SUM($G382:AL382)), 0)</f>
        <v>-200</v>
      </c>
      <c r="AN382" s="288">
        <f>-IF(SUM($H41:AN41)&gt;$E$381, MIN(IFERROR(SUM($H$377:$BS$377)/$E$380,0), SUM($H$377:$DS$377)+SUM($G382:AM382)), 0)</f>
        <v>-200</v>
      </c>
      <c r="AO382" s="288">
        <f>-IF(SUM($H41:AO41)&gt;$E$381, MIN(IFERROR(SUM($H$377:$BS$377)/$E$380,0), SUM($H$377:$DS$377)+SUM($G382:AN382)), 0)</f>
        <v>-200</v>
      </c>
      <c r="AP382" s="288">
        <f>-IF(SUM($H41:AP41)&gt;$E$381, MIN(IFERROR(SUM($H$377:$BS$377)/$E$380,0), SUM($H$377:$DS$377)+SUM($G382:AO382)), 0)</f>
        <v>-200</v>
      </c>
      <c r="AQ382" s="288">
        <f>-IF(SUM($H41:AQ41)&gt;$E$381, MIN(IFERROR(SUM($H$377:$BS$377)/$E$380,0), SUM($H$377:$DS$377)+SUM($G382:AP382)), 0)</f>
        <v>-200</v>
      </c>
      <c r="AR382" s="288">
        <f>-IF(SUM($H41:AR41)&gt;$E$381, MIN(IFERROR(SUM($H$377:$BS$377)/$E$380,0), SUM($H$377:$DS$377)+SUM($G382:AQ382)), 0)</f>
        <v>-200</v>
      </c>
      <c r="AS382" s="288">
        <f>-IF(SUM($H41:AS41)&gt;$E$381, MIN(IFERROR(SUM($H$377:$BS$377)/$E$380,0), SUM($H$377:$DS$377)+SUM($G382:AR382)), 0)</f>
        <v>-200</v>
      </c>
      <c r="AT382" s="288">
        <f>-IF(SUM($H41:AT41)&gt;$E$381, MIN(IFERROR(SUM($H$377:$BS$377)/$E$380,0), SUM($H$377:$DS$377)+SUM($G382:AS382)), 0)</f>
        <v>-200</v>
      </c>
      <c r="AU382" s="288">
        <f>-IF(SUM($H41:AU41)&gt;$E$381, MIN(IFERROR(SUM($H$377:$BS$377)/$E$380,0), SUM($H$377:$DS$377)+SUM($G382:AT382)), 0)</f>
        <v>-200</v>
      </c>
      <c r="AV382" s="288">
        <f>-IF(SUM($H41:AV41)&gt;$E$381, MIN(IFERROR(SUM($H$377:$BS$377)/$E$380,0), SUM($H$377:$DS$377)+SUM($G382:AU382)), 0)</f>
        <v>-200</v>
      </c>
      <c r="AW382" s="288">
        <f>-IF(SUM($H41:AW41)&gt;$E$381, MIN(IFERROR(SUM($H$377:$BS$377)/$E$380,0), SUM($H$377:$DS$377)+SUM($G382:AV382)), 0)</f>
        <v>-200</v>
      </c>
      <c r="AX382" s="288">
        <f>-IF(SUM($H41:AX41)&gt;$E$381, MIN(IFERROR(SUM($H$377:$BS$377)/$E$380,0), SUM($H$377:$DS$377)+SUM($G382:AW382)), 0)</f>
        <v>-200</v>
      </c>
      <c r="AY382" s="288">
        <f>-IF(SUM($H41:AY41)&gt;$E$381, MIN(IFERROR(SUM($H$377:$BS$377)/$E$380,0), SUM($H$377:$DS$377)+SUM($G382:AX382)), 0)</f>
        <v>-200</v>
      </c>
      <c r="AZ382" s="288">
        <f>-IF(SUM($H41:AZ41)&gt;$E$381, MIN(IFERROR(SUM($H$377:$BS$377)/$E$380,0), SUM($H$377:$DS$377)+SUM($G382:AY382)), 0)</f>
        <v>-200</v>
      </c>
      <c r="BA382" s="288">
        <f>-IF(SUM($H41:BA41)&gt;$E$381, MIN(IFERROR(SUM($H$377:$BS$377)/$E$380,0), SUM($H$377:$DS$377)+SUM($G382:AZ382)), 0)</f>
        <v>-200</v>
      </c>
      <c r="BB382" s="288">
        <f>-IF(SUM($H41:BB41)&gt;$E$381, MIN(IFERROR(SUM($H$377:$BS$377)/$E$380,0), SUM($H$377:$DS$377)+SUM($G382:BA382)), 0)</f>
        <v>-200</v>
      </c>
      <c r="BC382" s="288">
        <f>-IF(SUM($H41:BC41)&gt;$E$381, MIN(IFERROR(SUM($H$377:$BS$377)/$E$380,0), SUM($H$377:$DS$377)+SUM($G382:BB382)), 0)</f>
        <v>-200</v>
      </c>
      <c r="BD382" s="288">
        <f>-IF(SUM($H41:BD41)&gt;$E$381, MIN(IFERROR(SUM($H$377:$BS$377)/$E$380,0), SUM($H$377:$DS$377)+SUM($G382:BC382)), 0)</f>
        <v>-200</v>
      </c>
      <c r="BE382" s="288">
        <f>-IF(SUM($H41:BE41)&gt;$E$381, MIN(IFERROR(SUM($H$377:$BS$377)/$E$380,0), SUM($H$377:$DS$377)+SUM($G382:BD382)), 0)</f>
        <v>-200</v>
      </c>
      <c r="BF382" s="288">
        <f>-IF(SUM($H41:BF41)&gt;$E$381, MIN(IFERROR(SUM($H$377:$BS$377)/$E$380,0), SUM($H$377:$DS$377)+SUM($G382:BE382)), 0)</f>
        <v>-200</v>
      </c>
      <c r="BG382" s="288">
        <f>-IF(SUM($H41:BG41)&gt;$E$381, MIN(IFERROR(SUM($H$377:$BS$377)/$E$380,0), SUM($H$377:$DS$377)+SUM($G382:BF382)), 0)</f>
        <v>-200</v>
      </c>
      <c r="BH382" s="288">
        <f>-IF(SUM($H41:BH41)&gt;$E$381, MIN(IFERROR(SUM($H$377:$BS$377)/$E$380,0), SUM($H$377:$DS$377)+SUM($G382:BG382)), 0)</f>
        <v>-200</v>
      </c>
      <c r="BI382" s="288">
        <f>-IF(SUM($H41:BI41)&gt;$E$381, MIN(IFERROR(SUM($H$377:$BS$377)/$E$380,0), SUM($H$377:$DS$377)+SUM($G382:BH382)), 0)</f>
        <v>-200</v>
      </c>
      <c r="BJ382" s="288">
        <f>-IF(SUM($H41:BJ41)&gt;$E$381, MIN(IFERROR(SUM($H$377:$BS$377)/$E$380,0), SUM($H$377:$DS$377)+SUM($G382:BI382)), 0)</f>
        <v>-200</v>
      </c>
      <c r="BK382" s="288">
        <f>-IF(SUM($H41:BK41)&gt;$E$381, MIN(IFERROR(SUM($H$377:$BS$377)/$E$380,0), SUM($H$377:$DS$377)+SUM($G382:BJ382)), 0)</f>
        <v>-200</v>
      </c>
      <c r="BL382" s="288">
        <f>-IF(SUM($H41:BL41)&gt;$E$381, MIN(IFERROR(SUM($H$377:$BS$377)/$E$380,0), SUM($H$377:$DS$377)+SUM($G382:BK382)), 0)</f>
        <v>-200</v>
      </c>
      <c r="BM382" s="288">
        <f>-IF(SUM($H41:BM41)&gt;$E$381, MIN(IFERROR(SUM($H$377:$BS$377)/$E$380,0), SUM($H$377:$DS$377)+SUM($G382:BL382)), 0)</f>
        <v>0</v>
      </c>
      <c r="BN382" s="288">
        <f>-IF(SUM($H41:BN41)&gt;$E$381, MIN(IFERROR(SUM($H$377:$BS$377)/$E$380,0), SUM($H$377:$DS$377)+SUM($G382:BM382)), 0)</f>
        <v>0</v>
      </c>
      <c r="BO382" s="288">
        <f>-IF(SUM($H41:BO41)&gt;$E$381, MIN(IFERROR(SUM($H$377:$BS$377)/$E$380,0), SUM($H$377:$DS$377)+SUM($G382:BN382)), 0)</f>
        <v>0</v>
      </c>
      <c r="BP382" s="288">
        <f>-IF(SUM($H41:BP41)&gt;$E$381, MIN(IFERROR(SUM($H$377:$BS$377)/$E$380,0), SUM($H$377:$DS$377)+SUM($G382:BO382)), 0)</f>
        <v>0</v>
      </c>
      <c r="BQ382" s="288">
        <f>-IF(SUM($H41:BQ41)&gt;$E$381, MIN(IFERROR(SUM($H$377:$BS$377)/$E$380,0), SUM($H$377:$DS$377)+SUM($G382:BP382)), 0)</f>
        <v>0</v>
      </c>
      <c r="BR382" s="288">
        <f>-IF(SUM($H41:BR41)&gt;$E$381, MIN(IFERROR(SUM($H$377:$BS$377)/$E$380,0), SUM($H$377:$DS$377)+SUM($G382:BQ382)), 0)</f>
        <v>0</v>
      </c>
      <c r="BS382" s="288">
        <f>-IF(SUM($H41:BS41)&gt;$E$381, MIN(IFERROR(SUM($H$377:$BS$377)/$E$380,0), SUM($H$377:$DS$377)+SUM($G382:BR382)), 0)</f>
        <v>0</v>
      </c>
      <c r="BT382" s="288">
        <f>-IF(SUM($H41:BT41)&gt;$E$381, MIN(IFERROR(SUM($H$377:$BS$377)/$E$380,0), SUM($H$377:$DS$377)+SUM($G382:BS382)), 0)</f>
        <v>0</v>
      </c>
      <c r="BU382" s="288">
        <f>-IF(SUM($H41:BU41)&gt;$E$381, MIN(IFERROR(SUM($H$377:$BS$377)/$E$380,0), SUM($H$377:$DS$377)+SUM($G382:BT382)), 0)</f>
        <v>0</v>
      </c>
      <c r="BV382" s="288">
        <f>-IF(SUM($H41:BV41)&gt;$E$381, MIN(IFERROR(SUM($H$377:$BS$377)/$E$380,0), SUM($H$377:$DS$377)+SUM($G382:BU382)), 0)</f>
        <v>0</v>
      </c>
      <c r="BW382" s="288">
        <f>-IF(SUM($H41:BW41)&gt;$E$381, MIN(IFERROR(SUM($H$377:$BS$377)/$E$380,0), SUM($H$377:$DS$377)+SUM($G382:BV382)), 0)</f>
        <v>0</v>
      </c>
      <c r="BX382" s="288">
        <f>-IF(SUM($H41:BX41)&gt;$E$381, MIN(IFERROR(SUM($H$377:$BS$377)/$E$380,0), SUM($H$377:$DS$377)+SUM($G382:BW382)), 0)</f>
        <v>0</v>
      </c>
      <c r="BY382" s="288">
        <f>-IF(SUM($H41:BY41)&gt;$E$381, MIN(IFERROR(SUM($H$377:$BS$377)/$E$380,0), SUM($H$377:$DS$377)+SUM($G382:BX382)), 0)</f>
        <v>0</v>
      </c>
      <c r="BZ382" s="288">
        <f>-IF(SUM($H41:BZ41)&gt;$E$381, MIN(IFERROR(SUM($H$377:$BS$377)/$E$380,0), SUM($H$377:$DS$377)+SUM($G382:BY382)), 0)</f>
        <v>0</v>
      </c>
      <c r="CA382" s="288">
        <f>-IF(SUM($H41:CA41)&gt;$E$381, MIN(IFERROR(SUM($H$377:$BS$377)/$E$380,0), SUM($H$377:$DS$377)+SUM($G382:BZ382)), 0)</f>
        <v>0</v>
      </c>
      <c r="CB382" s="288">
        <f>-IF(SUM($H41:CB41)&gt;$E$381, MIN(IFERROR(SUM($H$377:$BS$377)/$E$380,0), SUM($H$377:$DS$377)+SUM($G382:CA382)), 0)</f>
        <v>0</v>
      </c>
      <c r="CC382" s="288">
        <f>-IF(SUM($H41:CC41)&gt;$E$381, MIN(IFERROR(SUM($H$377:$BS$377)/$E$380,0), SUM($H$377:$DS$377)+SUM($G382:CB382)), 0)</f>
        <v>0</v>
      </c>
      <c r="CD382" s="288">
        <f>-IF(SUM($H41:CD41)&gt;$E$381, MIN(IFERROR(SUM($H$377:$BS$377)/$E$380,0), SUM($H$377:$DS$377)+SUM($G382:CC382)), 0)</f>
        <v>0</v>
      </c>
      <c r="CE382" s="288">
        <f>-IF(SUM($H41:CE41)&gt;$E$381, MIN(IFERROR(SUM($H$377:$BS$377)/$E$380,0), SUM($H$377:$DS$377)+SUM($G382:CD382)), 0)</f>
        <v>0</v>
      </c>
      <c r="CF382" s="288">
        <f>-IF(SUM($H41:CF41)&gt;$E$381, MIN(IFERROR(SUM($H$377:$BS$377)/$E$380,0), SUM($H$377:$DS$377)+SUM($G382:CE382)), 0)</f>
        <v>0</v>
      </c>
      <c r="CG382" s="288">
        <f>-IF(SUM($H41:CG41)&gt;$E$381, MIN(IFERROR(SUM($H$377:$BS$377)/$E$380,0), SUM($H$377:$DS$377)+SUM($G382:CF382)), 0)</f>
        <v>0</v>
      </c>
      <c r="CH382" s="288">
        <f>-IF(SUM($H41:CH41)&gt;$E$381, MIN(IFERROR(SUM($H$377:$BS$377)/$E$380,0), SUM($H$377:$DS$377)+SUM($G382:CG382)), 0)</f>
        <v>0</v>
      </c>
      <c r="CI382" s="288">
        <f>-IF(SUM($H41:CI41)&gt;$E$381, MIN(IFERROR(SUM($H$377:$BS$377)/$E$380,0), SUM($H$377:$DS$377)+SUM($G382:CH382)), 0)</f>
        <v>0</v>
      </c>
      <c r="CJ382" s="288">
        <f>-IF(SUM($H41:CJ41)&gt;$E$381, MIN(IFERROR(SUM($H$377:$BS$377)/$E$380,0), SUM($H$377:$DS$377)+SUM($G382:CI382)), 0)</f>
        <v>0</v>
      </c>
      <c r="CK382" s="288">
        <f>-IF(SUM($H41:CK41)&gt;$E$381, MIN(IFERROR(SUM($H$377:$BS$377)/$E$380,0), SUM($H$377:$DS$377)+SUM($G382:CJ382)), 0)</f>
        <v>0</v>
      </c>
      <c r="CL382" s="288">
        <f>-IF(SUM($H41:CL41)&gt;$E$381, MIN(IFERROR(SUM($H$377:$BS$377)/$E$380,0), SUM($H$377:$DS$377)+SUM($G382:CK382)), 0)</f>
        <v>0</v>
      </c>
      <c r="CM382" s="288">
        <f>-IF(SUM($H41:CM41)&gt;$E$381, MIN(IFERROR(SUM($H$377:$BS$377)/$E$380,0), SUM($H$377:$DS$377)+SUM($G382:CL382)), 0)</f>
        <v>0</v>
      </c>
      <c r="CN382" s="288">
        <f>-IF(SUM($H41:CN41)&gt;$E$381, MIN(IFERROR(SUM($H$377:$BS$377)/$E$380,0), SUM($H$377:$DS$377)+SUM($G382:CM382)), 0)</f>
        <v>0</v>
      </c>
      <c r="CO382" s="288">
        <f>-IF(SUM($H41:CO41)&gt;$E$381, MIN(IFERROR(SUM($H$377:$BS$377)/$E$380,0), SUM($H$377:$DS$377)+SUM($G382:CN382)), 0)</f>
        <v>0</v>
      </c>
      <c r="CP382" s="288">
        <f>-IF(SUM($H41:CP41)&gt;$E$381, MIN(IFERROR(SUM($H$377:$BS$377)/$E$380,0), SUM($H$377:$DS$377)+SUM($G382:CO382)), 0)</f>
        <v>0</v>
      </c>
      <c r="CQ382" s="288">
        <f>-IF(SUM($H41:CQ41)&gt;$E$381, MIN(IFERROR(SUM($H$377:$BS$377)/$E$380,0), SUM($H$377:$DS$377)+SUM($G382:CP382)), 0)</f>
        <v>0</v>
      </c>
      <c r="CR382" s="288">
        <f>-IF(SUM($H41:CR41)&gt;$E$381, MIN(IFERROR(SUM($H$377:$BS$377)/$E$380,0), SUM($H$377:$DS$377)+SUM($G382:CQ382)), 0)</f>
        <v>0</v>
      </c>
      <c r="CS382" s="288">
        <f>-IF(SUM($H41:CS41)&gt;$E$381, MIN(IFERROR(SUM($H$377:$BS$377)/$E$380,0), SUM($H$377:$DS$377)+SUM($G382:CR382)), 0)</f>
        <v>0</v>
      </c>
      <c r="CT382" s="288">
        <f>-IF(SUM($H41:CT41)&gt;$E$381, MIN(IFERROR(SUM($H$377:$BS$377)/$E$380,0), SUM($H$377:$DS$377)+SUM($G382:CS382)), 0)</f>
        <v>0</v>
      </c>
      <c r="CU382" s="288">
        <f>-IF(SUM($H41:CU41)&gt;$E$381, MIN(IFERROR(SUM($H$377:$BS$377)/$E$380,0), SUM($H$377:$DS$377)+SUM($G382:CT382)), 0)</f>
        <v>0</v>
      </c>
      <c r="CV382" s="288">
        <f>-IF(SUM($H41:CV41)&gt;$E$381, MIN(IFERROR(SUM($H$377:$BS$377)/$E$380,0), SUM($H$377:$DS$377)+SUM($G382:CU382)), 0)</f>
        <v>0</v>
      </c>
      <c r="CW382" s="288">
        <f>-IF(SUM($H41:CW41)&gt;$E$381, MIN(IFERROR(SUM($H$377:$BS$377)/$E$380,0), SUM($H$377:$DS$377)+SUM($G382:CV382)), 0)</f>
        <v>0</v>
      </c>
      <c r="CX382" s="288">
        <f>-IF(SUM($H41:CX41)&gt;$E$381, MIN(IFERROR(SUM($H$377:$BS$377)/$E$380,0), SUM($H$377:$DS$377)+SUM($G382:CW382)), 0)</f>
        <v>0</v>
      </c>
      <c r="CY382" s="288">
        <f>-IF(SUM($H41:CY41)&gt;$E$381, MIN(IFERROR(SUM($H$377:$BS$377)/$E$380,0), SUM($H$377:$DS$377)+SUM($G382:CX382)), 0)</f>
        <v>0</v>
      </c>
      <c r="CZ382" s="288">
        <f>-IF(SUM($H41:CZ41)&gt;$E$381, MIN(IFERROR(SUM($H$377:$BS$377)/$E$380,0), SUM($H$377:$DS$377)+SUM($G382:CY382)), 0)</f>
        <v>0</v>
      </c>
      <c r="DA382" s="288">
        <f>-IF(SUM($H41:DA41)&gt;$E$381, MIN(IFERROR(SUM($H$377:$BS$377)/$E$380,0), SUM($H$377:$DS$377)+SUM($G382:CZ382)), 0)</f>
        <v>0</v>
      </c>
      <c r="DB382" s="288">
        <f>-IF(SUM($H41:DB41)&gt;$E$381, MIN(IFERROR(SUM($H$377:$BS$377)/$E$380,0), SUM($H$377:$DS$377)+SUM($G382:DA382)), 0)</f>
        <v>0</v>
      </c>
      <c r="DC382" s="288">
        <f>-IF(SUM($H41:DC41)&gt;$E$381, MIN(IFERROR(SUM($H$377:$BS$377)/$E$380,0), SUM($H$377:$DS$377)+SUM($G382:DB382)), 0)</f>
        <v>0</v>
      </c>
      <c r="DD382" s="288">
        <f>-IF(SUM($H41:DD41)&gt;$E$381, MIN(IFERROR(SUM($H$377:$BS$377)/$E$380,0), SUM($H$377:$DS$377)+SUM($G382:DC382)), 0)</f>
        <v>0</v>
      </c>
      <c r="DE382" s="288">
        <f>-IF(SUM($H41:DE41)&gt;$E$381, MIN(IFERROR(SUM($H$377:$BS$377)/$E$380,0), SUM($H$377:$DS$377)+SUM($G382:DD382)), 0)</f>
        <v>0</v>
      </c>
      <c r="DF382" s="288">
        <f>-IF(SUM($H41:DF41)&gt;$E$381, MIN(IFERROR(SUM($H$377:$BS$377)/$E$380,0), SUM($H$377:$DS$377)+SUM($G382:DE382)), 0)</f>
        <v>0</v>
      </c>
      <c r="DG382" s="288">
        <f>-IF(SUM($H41:DG41)&gt;$E$381, MIN(IFERROR(SUM($H$377:$BS$377)/$E$380,0), SUM($H$377:$DS$377)+SUM($G382:DF382)), 0)</f>
        <v>0</v>
      </c>
      <c r="DH382" s="288">
        <f>-IF(SUM($H41:DH41)&gt;$E$381, MIN(IFERROR(SUM($H$377:$BS$377)/$E$380,0), SUM($H$377:$DS$377)+SUM($G382:DG382)), 0)</f>
        <v>0</v>
      </c>
      <c r="DI382" s="288">
        <f>-IF(SUM($H41:DI41)&gt;$E$381, MIN(IFERROR(SUM($H$377:$BS$377)/$E$380,0), SUM($H$377:$DS$377)+SUM($G382:DH382)), 0)</f>
        <v>0</v>
      </c>
      <c r="DJ382" s="288">
        <f>-IF(SUM($H41:DJ41)&gt;$E$381, MIN(IFERROR(SUM($H$377:$BS$377)/$E$380,0), SUM($H$377:$DS$377)+SUM($G382:DI382)), 0)</f>
        <v>0</v>
      </c>
      <c r="DK382" s="288">
        <f>-IF(SUM($H41:DK41)&gt;$E$381, MIN(IFERROR(SUM($H$377:$BS$377)/$E$380,0), SUM($H$377:$DS$377)+SUM($G382:DJ382)), 0)</f>
        <v>0</v>
      </c>
      <c r="DL382" s="288">
        <f>-IF(SUM($H41:DL41)&gt;$E$381, MIN(IFERROR(SUM($H$377:$BS$377)/$E$380,0), SUM($H$377:$DS$377)+SUM($G382:DK382)), 0)</f>
        <v>0</v>
      </c>
      <c r="DM382" s="288">
        <f>-IF(SUM($H41:DM41)&gt;$E$381, MIN(IFERROR(SUM($H$377:$BS$377)/$E$380,0), SUM($H$377:$DS$377)+SUM($G382:DL382)), 0)</f>
        <v>0</v>
      </c>
      <c r="DN382" s="288">
        <f>-IF(SUM($H41:DN41)&gt;$E$381, MIN(IFERROR(SUM($H$377:$BS$377)/$E$380,0), SUM($H$377:$DS$377)+SUM($G382:DM382)), 0)</f>
        <v>0</v>
      </c>
      <c r="DO382" s="288">
        <f>-IF(SUM($H41:DO41)&gt;$E$381, MIN(IFERROR(SUM($H$377:$BS$377)/$E$380,0), SUM($H$377:$DS$377)+SUM($G382:DN382)), 0)</f>
        <v>0</v>
      </c>
      <c r="DP382" s="288">
        <f>-IF(SUM($H41:DP41)&gt;$E$381, MIN(IFERROR(SUM($H$377:$BS$377)/$E$380,0), SUM($H$377:$DS$377)+SUM($G382:DO382)), 0)</f>
        <v>0</v>
      </c>
      <c r="DQ382" s="288">
        <f>-IF(SUM($H41:DQ41)&gt;$E$381, MIN(IFERROR(SUM($H$377:$BS$377)/$E$380,0), SUM($H$377:$DS$377)+SUM($G382:DP382)), 0)</f>
        <v>0</v>
      </c>
      <c r="DR382" s="288">
        <f>-IF(SUM($H41:DR41)&gt;$E$381, MIN(IFERROR(SUM($H$377:$BS$377)/$E$380,0), SUM($H$377:$DS$377)+SUM($G382:DQ382)), 0)</f>
        <v>0</v>
      </c>
      <c r="DS382" s="288">
        <f>-IF(SUM($H41:DS41)&gt;$E$381, MIN(IFERROR(SUM($H$377:$BS$377)/$E$380,0), SUM($H$377:$DS$377)+SUM($G382:DR382)), 0)</f>
        <v>0</v>
      </c>
      <c r="DT382" s="279"/>
    </row>
    <row r="383" spans="2:124" x14ac:dyDescent="0.3">
      <c r="C383" s="279"/>
      <c r="D383" s="280"/>
      <c r="E383" s="280"/>
      <c r="F383" s="281"/>
      <c r="G383" s="281"/>
      <c r="H383" s="279"/>
      <c r="I383" s="279"/>
      <c r="J383" s="279"/>
      <c r="K383" s="279"/>
      <c r="L383" s="279"/>
      <c r="M383" s="279"/>
      <c r="N383" s="279"/>
      <c r="O383" s="279"/>
      <c r="P383" s="279"/>
      <c r="Q383" s="279"/>
      <c r="R383" s="279"/>
      <c r="S383" s="279"/>
      <c r="T383" s="279"/>
      <c r="U383" s="279"/>
      <c r="V383" s="279"/>
      <c r="W383" s="279"/>
      <c r="X383" s="279"/>
      <c r="Y383" s="279"/>
      <c r="Z383" s="279"/>
      <c r="AA383" s="279"/>
      <c r="AB383" s="279"/>
      <c r="AC383" s="279"/>
      <c r="AD383" s="279"/>
      <c r="AE383" s="279"/>
      <c r="AF383" s="279"/>
      <c r="AG383" s="279"/>
      <c r="AH383" s="279"/>
      <c r="AI383" s="279"/>
      <c r="AJ383" s="279"/>
      <c r="AK383" s="279"/>
      <c r="AL383" s="279"/>
      <c r="AM383" s="279"/>
      <c r="AN383" s="279"/>
      <c r="AO383" s="279"/>
      <c r="AP383" s="279"/>
      <c r="AQ383" s="279"/>
      <c r="AR383" s="279"/>
      <c r="AS383" s="279"/>
      <c r="AT383" s="279"/>
      <c r="AU383" s="279"/>
      <c r="AV383" s="279"/>
      <c r="AW383" s="279"/>
      <c r="AX383" s="279"/>
      <c r="AY383" s="279"/>
      <c r="AZ383" s="279"/>
      <c r="BA383" s="279"/>
      <c r="BB383" s="279"/>
      <c r="BC383" s="279"/>
      <c r="BD383" s="279"/>
      <c r="BE383" s="279"/>
      <c r="BF383" s="279"/>
      <c r="BG383" s="279"/>
      <c r="BH383" s="279"/>
      <c r="BI383" s="279"/>
      <c r="BJ383" s="279"/>
      <c r="BK383" s="279"/>
      <c r="BL383" s="279"/>
      <c r="BM383" s="279"/>
      <c r="BN383" s="279"/>
      <c r="BO383" s="279"/>
      <c r="BP383" s="279"/>
      <c r="BQ383" s="279"/>
      <c r="BR383" s="279"/>
      <c r="BS383" s="279"/>
      <c r="BT383" s="279"/>
      <c r="BU383" s="279"/>
      <c r="BV383" s="279"/>
      <c r="BW383" s="279"/>
      <c r="BX383" s="279"/>
      <c r="BY383" s="279"/>
      <c r="BZ383" s="279"/>
      <c r="CA383" s="279"/>
      <c r="CB383" s="279"/>
      <c r="CC383" s="279"/>
      <c r="CD383" s="279"/>
      <c r="CE383" s="279"/>
      <c r="CF383" s="279"/>
      <c r="CG383" s="279"/>
      <c r="CH383" s="279"/>
      <c r="CI383" s="279"/>
      <c r="CJ383" s="279"/>
      <c r="CK383" s="279"/>
      <c r="CL383" s="279"/>
      <c r="CM383" s="279"/>
      <c r="CN383" s="279"/>
      <c r="CO383" s="279"/>
      <c r="CP383" s="279"/>
      <c r="CQ383" s="279"/>
      <c r="CR383" s="279"/>
      <c r="CS383" s="279"/>
      <c r="CT383" s="279"/>
      <c r="CU383" s="279"/>
      <c r="CV383" s="279"/>
      <c r="CW383" s="279"/>
      <c r="CX383" s="279"/>
      <c r="CY383" s="279"/>
      <c r="CZ383" s="279"/>
      <c r="DA383" s="279"/>
      <c r="DB383" s="279"/>
      <c r="DC383" s="279"/>
      <c r="DD383" s="279"/>
      <c r="DE383" s="279"/>
      <c r="DF383" s="279"/>
      <c r="DG383" s="279"/>
      <c r="DH383" s="279"/>
      <c r="DI383" s="279"/>
      <c r="DJ383" s="279"/>
      <c r="DK383" s="279"/>
      <c r="DL383" s="279"/>
      <c r="DM383" s="279"/>
      <c r="DN383" s="279"/>
      <c r="DO383" s="279"/>
      <c r="DP383" s="279"/>
      <c r="DQ383" s="279"/>
      <c r="DR383" s="279"/>
      <c r="DS383" s="279"/>
      <c r="DT383" s="279"/>
    </row>
    <row r="384" spans="2:124" x14ac:dyDescent="0.3">
      <c r="B384" s="6" t="str">
        <f>D265</f>
        <v>Phase V</v>
      </c>
      <c r="C384" s="279"/>
      <c r="D384" s="280"/>
      <c r="E384" s="280"/>
      <c r="F384" s="281"/>
      <c r="G384" s="281"/>
      <c r="H384" s="279"/>
      <c r="I384" s="279"/>
      <c r="J384" s="279"/>
      <c r="K384" s="279"/>
      <c r="L384" s="279"/>
      <c r="M384" s="279"/>
      <c r="N384" s="279"/>
      <c r="O384" s="279"/>
      <c r="P384" s="279"/>
      <c r="Q384" s="279"/>
      <c r="R384" s="279"/>
      <c r="S384" s="279"/>
      <c r="T384" s="279"/>
      <c r="U384" s="279"/>
      <c r="V384" s="279"/>
      <c r="W384" s="279"/>
      <c r="X384" s="279"/>
      <c r="Y384" s="279"/>
      <c r="Z384" s="279"/>
      <c r="AA384" s="279"/>
      <c r="AB384" s="279"/>
      <c r="AC384" s="279"/>
      <c r="AD384" s="279"/>
      <c r="AE384" s="279"/>
      <c r="AF384" s="279"/>
      <c r="AG384" s="279"/>
      <c r="AH384" s="279"/>
      <c r="AI384" s="279"/>
      <c r="AJ384" s="279"/>
      <c r="AK384" s="279"/>
      <c r="AL384" s="279"/>
      <c r="AM384" s="279"/>
      <c r="AN384" s="279"/>
      <c r="AO384" s="279"/>
      <c r="AP384" s="279"/>
      <c r="AQ384" s="279"/>
      <c r="AR384" s="279"/>
      <c r="AS384" s="279"/>
      <c r="AT384" s="279"/>
      <c r="AU384" s="279"/>
      <c r="AV384" s="279"/>
      <c r="AW384" s="279"/>
      <c r="AX384" s="279"/>
      <c r="AY384" s="279"/>
      <c r="AZ384" s="279"/>
      <c r="BA384" s="279"/>
      <c r="BB384" s="279"/>
      <c r="BC384" s="279"/>
      <c r="BD384" s="279"/>
      <c r="BE384" s="279"/>
      <c r="BF384" s="279"/>
      <c r="BG384" s="279"/>
      <c r="BH384" s="279"/>
      <c r="BI384" s="279"/>
      <c r="BJ384" s="279"/>
      <c r="BK384" s="279"/>
      <c r="BL384" s="279"/>
      <c r="BM384" s="279"/>
      <c r="BN384" s="279"/>
      <c r="BO384" s="279"/>
      <c r="BP384" s="279"/>
      <c r="BQ384" s="279"/>
      <c r="BR384" s="279"/>
      <c r="BS384" s="279"/>
      <c r="BT384" s="279"/>
      <c r="BU384" s="279"/>
      <c r="BV384" s="279"/>
      <c r="BW384" s="279"/>
      <c r="BX384" s="279"/>
      <c r="BY384" s="279"/>
      <c r="BZ384" s="279"/>
      <c r="CA384" s="279"/>
      <c r="CB384" s="279"/>
      <c r="CC384" s="279"/>
      <c r="CD384" s="279"/>
      <c r="CE384" s="279"/>
      <c r="CF384" s="279"/>
      <c r="CG384" s="279"/>
      <c r="CH384" s="279"/>
      <c r="CI384" s="279"/>
      <c r="CJ384" s="279"/>
      <c r="CK384" s="279"/>
      <c r="CL384" s="279"/>
      <c r="CM384" s="279"/>
      <c r="CN384" s="279"/>
      <c r="CO384" s="279"/>
      <c r="CP384" s="279"/>
      <c r="CQ384" s="279"/>
      <c r="CR384" s="279"/>
      <c r="CS384" s="279"/>
      <c r="CT384" s="279"/>
      <c r="CU384" s="279"/>
      <c r="CV384" s="279"/>
      <c r="CW384" s="279"/>
      <c r="CX384" s="279"/>
      <c r="CY384" s="279"/>
      <c r="CZ384" s="279"/>
      <c r="DA384" s="279"/>
      <c r="DB384" s="279"/>
      <c r="DC384" s="279"/>
      <c r="DD384" s="279"/>
      <c r="DE384" s="279"/>
      <c r="DF384" s="279"/>
      <c r="DG384" s="279"/>
      <c r="DH384" s="279"/>
      <c r="DI384" s="279"/>
      <c r="DJ384" s="279"/>
      <c r="DK384" s="279"/>
      <c r="DL384" s="279"/>
      <c r="DM384" s="279"/>
      <c r="DN384" s="279"/>
      <c r="DO384" s="279"/>
      <c r="DP384" s="279"/>
      <c r="DQ384" s="279"/>
      <c r="DR384" s="279"/>
      <c r="DS384" s="279"/>
      <c r="DT384" s="279"/>
    </row>
    <row r="385" spans="3:124" x14ac:dyDescent="0.3">
      <c r="C385" s="280" t="s">
        <v>436</v>
      </c>
      <c r="D385" s="280"/>
      <c r="E385" s="280"/>
      <c r="F385" s="281"/>
      <c r="G385" s="281"/>
      <c r="H385" s="279"/>
      <c r="I385" s="279"/>
      <c r="J385" s="279"/>
      <c r="K385" s="279"/>
      <c r="L385" s="279"/>
      <c r="M385" s="279"/>
      <c r="N385" s="279"/>
      <c r="O385" s="279"/>
      <c r="P385" s="279"/>
      <c r="Q385" s="279"/>
      <c r="R385" s="279"/>
      <c r="S385" s="279"/>
      <c r="T385" s="279"/>
      <c r="U385" s="279"/>
      <c r="V385" s="279"/>
      <c r="W385" s="279"/>
      <c r="X385" s="279"/>
      <c r="Y385" s="279"/>
      <c r="Z385" s="279"/>
      <c r="AA385" s="279"/>
      <c r="AB385" s="279"/>
      <c r="AC385" s="279"/>
      <c r="AD385" s="279"/>
      <c r="AE385" s="279"/>
      <c r="AF385" s="279"/>
      <c r="AG385" s="279"/>
      <c r="AH385" s="279"/>
      <c r="AI385" s="279"/>
      <c r="AJ385" s="279"/>
      <c r="AK385" s="279"/>
      <c r="AL385" s="279"/>
      <c r="AM385" s="279"/>
      <c r="AN385" s="279"/>
      <c r="AO385" s="279"/>
      <c r="AP385" s="279"/>
      <c r="AQ385" s="279"/>
      <c r="AR385" s="279"/>
      <c r="AS385" s="279"/>
      <c r="AT385" s="279"/>
      <c r="AU385" s="279"/>
      <c r="AV385" s="279"/>
      <c r="AW385" s="279"/>
      <c r="AX385" s="279"/>
      <c r="AY385" s="279"/>
      <c r="AZ385" s="279"/>
      <c r="BA385" s="279"/>
      <c r="BB385" s="279"/>
      <c r="BC385" s="279"/>
      <c r="BD385" s="279"/>
      <c r="BE385" s="279"/>
      <c r="BF385" s="279"/>
      <c r="BG385" s="279"/>
      <c r="BH385" s="279"/>
      <c r="BI385" s="279"/>
      <c r="BJ385" s="279"/>
      <c r="BK385" s="279"/>
      <c r="BL385" s="279"/>
      <c r="BM385" s="279"/>
      <c r="BN385" s="279"/>
      <c r="BO385" s="279"/>
      <c r="BP385" s="279"/>
      <c r="BQ385" s="279"/>
      <c r="BR385" s="279"/>
      <c r="BS385" s="279"/>
      <c r="BT385" s="279"/>
      <c r="BU385" s="279"/>
      <c r="BV385" s="279"/>
      <c r="BW385" s="279"/>
      <c r="BX385" s="279"/>
      <c r="BY385" s="279"/>
      <c r="BZ385" s="279"/>
      <c r="CA385" s="279"/>
      <c r="CB385" s="279"/>
      <c r="CC385" s="279"/>
      <c r="CD385" s="279"/>
      <c r="CE385" s="279"/>
      <c r="CF385" s="279"/>
      <c r="CG385" s="279"/>
      <c r="CH385" s="279"/>
      <c r="CI385" s="279"/>
      <c r="CJ385" s="279"/>
      <c r="CK385" s="279"/>
      <c r="CL385" s="279"/>
      <c r="CM385" s="279"/>
      <c r="CN385" s="279"/>
      <c r="CO385" s="279"/>
      <c r="CP385" s="279"/>
      <c r="CQ385" s="279"/>
      <c r="CR385" s="279"/>
      <c r="CS385" s="279"/>
      <c r="CT385" s="279"/>
      <c r="CU385" s="279"/>
      <c r="CV385" s="279"/>
      <c r="CW385" s="279"/>
      <c r="CX385" s="279"/>
      <c r="CY385" s="279"/>
      <c r="CZ385" s="279"/>
      <c r="DA385" s="279"/>
      <c r="DB385" s="279"/>
      <c r="DC385" s="279"/>
      <c r="DD385" s="279"/>
      <c r="DE385" s="279"/>
      <c r="DF385" s="279"/>
      <c r="DG385" s="279"/>
      <c r="DH385" s="279"/>
      <c r="DI385" s="279"/>
      <c r="DJ385" s="279"/>
      <c r="DK385" s="279"/>
      <c r="DL385" s="279"/>
      <c r="DM385" s="279"/>
      <c r="DN385" s="279"/>
      <c r="DO385" s="279"/>
      <c r="DP385" s="279"/>
      <c r="DQ385" s="279"/>
      <c r="DR385" s="279"/>
      <c r="DS385" s="279"/>
      <c r="DT385" s="279"/>
    </row>
    <row r="386" spans="3:124" x14ac:dyDescent="0.3">
      <c r="C386" s="279"/>
      <c r="D386" s="280" t="s">
        <v>114</v>
      </c>
      <c r="E386" s="280"/>
      <c r="F386" s="281" t="str">
        <f>F373</f>
        <v>INR Mn</v>
      </c>
      <c r="G386" s="281"/>
      <c r="H386" s="288">
        <f t="shared" ref="H386" si="1233">G390</f>
        <v>0</v>
      </c>
      <c r="I386" s="288">
        <f t="shared" ref="I386" si="1234">H390</f>
        <v>0</v>
      </c>
      <c r="J386" s="288">
        <f t="shared" ref="J386" si="1235">I390</f>
        <v>0</v>
      </c>
      <c r="K386" s="288">
        <f t="shared" ref="K386" si="1236">J390</f>
        <v>0</v>
      </c>
      <c r="L386" s="288">
        <f t="shared" ref="L386" si="1237">K390</f>
        <v>0</v>
      </c>
      <c r="M386" s="288">
        <f t="shared" ref="M386" si="1238">L390</f>
        <v>0</v>
      </c>
      <c r="N386" s="288">
        <f t="shared" ref="N386" si="1239">M390</f>
        <v>0</v>
      </c>
      <c r="O386" s="288">
        <f t="shared" ref="O386" si="1240">N390</f>
        <v>0</v>
      </c>
      <c r="P386" s="288">
        <f t="shared" ref="P386" si="1241">O390</f>
        <v>0</v>
      </c>
      <c r="Q386" s="288">
        <f t="shared" ref="Q386" si="1242">P390</f>
        <v>0</v>
      </c>
      <c r="R386" s="288">
        <f t="shared" ref="R386" si="1243">Q390</f>
        <v>0</v>
      </c>
      <c r="S386" s="288">
        <f t="shared" ref="S386" si="1244">R390</f>
        <v>0</v>
      </c>
      <c r="T386" s="288">
        <f t="shared" ref="T386" si="1245">S390</f>
        <v>0</v>
      </c>
      <c r="U386" s="288">
        <f t="shared" ref="U386" si="1246">T390</f>
        <v>0</v>
      </c>
      <c r="V386" s="288">
        <f t="shared" ref="V386" si="1247">U390</f>
        <v>0</v>
      </c>
      <c r="W386" s="288">
        <f t="shared" ref="W386" si="1248">V390</f>
        <v>0</v>
      </c>
      <c r="X386" s="288">
        <f t="shared" ref="X386" si="1249">W390</f>
        <v>0</v>
      </c>
      <c r="Y386" s="288">
        <f t="shared" ref="Y386" si="1250">X390</f>
        <v>6835.5119420083438</v>
      </c>
      <c r="Z386" s="288">
        <f t="shared" ref="Z386" si="1251">Y390</f>
        <v>32701.060104581808</v>
      </c>
      <c r="AA386" s="288">
        <f t="shared" ref="AA386" si="1252">Z390</f>
        <v>53044.103976289247</v>
      </c>
      <c r="AB386" s="288">
        <f t="shared" ref="AB386" si="1253">AA390</f>
        <v>33044.103976289247</v>
      </c>
      <c r="AC386" s="288">
        <f t="shared" ref="AC386" si="1254">AB390</f>
        <v>33044.103976289247</v>
      </c>
      <c r="AD386" s="288">
        <f t="shared" ref="AD386" si="1255">AC390</f>
        <v>32782.742446228076</v>
      </c>
      <c r="AE386" s="288">
        <f t="shared" ref="AE386" si="1256">AD390</f>
        <v>32515.383208878273</v>
      </c>
      <c r="AF386" s="288">
        <f t="shared" ref="AF386" si="1257">AE390</f>
        <v>32096.712531665886</v>
      </c>
      <c r="AG386" s="288">
        <f t="shared" ref="AG386" si="1258">AF390</f>
        <v>31673.92927978859</v>
      </c>
      <c r="AH386" s="288">
        <f t="shared" ref="AH386" si="1259">AG390</f>
        <v>31246.993055694573</v>
      </c>
      <c r="AI386" s="288">
        <f t="shared" ref="AI386" si="1260">AH390</f>
        <v>30815.863065009518</v>
      </c>
      <c r="AJ386" s="288">
        <f t="shared" ref="AJ386" si="1261">AI390</f>
        <v>30380.498112638637</v>
      </c>
      <c r="AK386" s="288">
        <f t="shared" ref="AK386" si="1262">AJ390</f>
        <v>29940.856598830422</v>
      </c>
      <c r="AL386" s="288">
        <f t="shared" ref="AL386" si="1263">AK390</f>
        <v>29496.896515201726</v>
      </c>
      <c r="AM386" s="288">
        <f t="shared" ref="AM386" si="1264">AL390</f>
        <v>29048.575440723806</v>
      </c>
      <c r="AN386" s="288">
        <f t="shared" ref="AN386" si="1265">AM390</f>
        <v>28595.850537668928</v>
      </c>
      <c r="AO386" s="288">
        <f t="shared" ref="AO386" si="1266">AN390</f>
        <v>28124.783143830777</v>
      </c>
      <c r="AP386" s="288">
        <f t="shared" ref="AP386" si="1267">AO390</f>
        <v>27649.639518634307</v>
      </c>
      <c r="AQ386" s="288">
        <f t="shared" ref="AQ386" si="1268">AP390</f>
        <v>27170.384389712333</v>
      </c>
      <c r="AR386" s="288">
        <f t="shared" ref="AR386" si="1269">AQ390</f>
        <v>26686.982179479488</v>
      </c>
      <c r="AS386" s="288">
        <f t="shared" ref="AS386" si="1270">AR390</f>
        <v>26199.397002491132</v>
      </c>
      <c r="AT386" s="288">
        <f t="shared" ref="AT386" si="1271">AS390</f>
        <v>25707.592662779378</v>
      </c>
      <c r="AU386" s="288">
        <f t="shared" ref="AU386" si="1272">AT390</f>
        <v>25211.532651166082</v>
      </c>
      <c r="AV386" s="288">
        <f t="shared" ref="AV386" si="1273">AU390</f>
        <v>24711.180142552581</v>
      </c>
      <c r="AW386" s="288">
        <f t="shared" ref="AW386" si="1274">AV390</f>
        <v>24206.497993185971</v>
      </c>
      <c r="AX386" s="288">
        <f t="shared" ref="AX386" si="1275">AW390</f>
        <v>23697.448737901734</v>
      </c>
      <c r="AY386" s="288">
        <f t="shared" ref="AY386" si="1276">AX390</f>
        <v>23183.994587342513</v>
      </c>
      <c r="AZ386" s="288">
        <f t="shared" ref="AZ386" si="1277">AY390</f>
        <v>22666.097425152802</v>
      </c>
      <c r="BA386" s="288">
        <f t="shared" ref="BA386" si="1278">AZ390</f>
        <v>22143.718805149379</v>
      </c>
      <c r="BB386" s="288">
        <f t="shared" ref="BB386" si="1279">BA390</f>
        <v>21616.819948467244</v>
      </c>
      <c r="BC386" s="288">
        <f t="shared" ref="BC386" si="1280">BB390</f>
        <v>21085.361740680866</v>
      </c>
      <c r="BD386" s="288">
        <f t="shared" ref="BD386" si="1281">BC390</f>
        <v>20549.304728900515</v>
      </c>
      <c r="BE386" s="288">
        <f t="shared" ref="BE386" si="1282">BD390</f>
        <v>20008.609118843469</v>
      </c>
      <c r="BF386" s="288">
        <f t="shared" ref="BF386" si="1283">BE390</f>
        <v>19463.234771879885</v>
      </c>
      <c r="BG386" s="288">
        <f t="shared" ref="BG386" si="1284">BF390</f>
        <v>18913.141202053088</v>
      </c>
      <c r="BH386" s="288">
        <f t="shared" ref="BH386" si="1285">BG390</f>
        <v>18358.287573074103</v>
      </c>
      <c r="BI386" s="288">
        <f t="shared" ref="BI386" si="1286">BH390</f>
        <v>17798.632695290162</v>
      </c>
      <c r="BJ386" s="288">
        <f t="shared" ref="BJ386" si="1287">BI390</f>
        <v>17234.135022626975</v>
      </c>
      <c r="BK386" s="288">
        <f t="shared" ref="BK386" si="1288">BJ390</f>
        <v>16664.752649504568</v>
      </c>
      <c r="BL386" s="288">
        <f t="shared" ref="BL386" si="1289">BK390</f>
        <v>16090.443307726393</v>
      </c>
      <c r="BM386" s="288">
        <f t="shared" ref="BM386" si="1290">BL390</f>
        <v>15511.164363341557</v>
      </c>
      <c r="BN386" s="288">
        <f t="shared" ref="BN386" si="1291">BM390</f>
        <v>14926.872813479882</v>
      </c>
      <c r="BO386" s="288">
        <f t="shared" ref="BO386" si="1292">BN390</f>
        <v>14337.525283159572</v>
      </c>
      <c r="BP386" s="288">
        <f t="shared" ref="BP386" si="1293">BO390</f>
        <v>13743.07802206727</v>
      </c>
      <c r="BQ386" s="288">
        <f t="shared" ref="BQ386" si="1294">BP390</f>
        <v>13143.486901310245</v>
      </c>
      <c r="BR386" s="288">
        <f t="shared" ref="BR386" si="1295">BQ390</f>
        <v>12538.707410140478</v>
      </c>
      <c r="BS386" s="288">
        <f t="shared" ref="BS386" si="1296">BR390</f>
        <v>11928.694652650393</v>
      </c>
      <c r="BT386" s="288">
        <f t="shared" ref="BT386" si="1297">BS390</f>
        <v>11313.403344440008</v>
      </c>
      <c r="BU386" s="288">
        <f t="shared" ref="BU386" si="1298">BT390</f>
        <v>10692.787809255238</v>
      </c>
      <c r="BV386" s="288">
        <f t="shared" ref="BV386" si="1299">BU390</f>
        <v>10066.801975597107</v>
      </c>
      <c r="BW386" s="288">
        <f t="shared" ref="BW386" si="1300">BV390</f>
        <v>9435.3993733016305</v>
      </c>
      <c r="BX386" s="288">
        <f t="shared" ref="BX386" si="1301">BW390</f>
        <v>8798.5331300900853</v>
      </c>
      <c r="BY386" s="288">
        <f t="shared" ref="BY386" si="1302">BX390</f>
        <v>8156.1559680894461</v>
      </c>
      <c r="BZ386" s="288">
        <f t="shared" ref="BZ386" si="1303">BY390</f>
        <v>7508.2202003227003</v>
      </c>
      <c r="CA386" s="288">
        <f t="shared" ref="CA386" si="1304">BZ390</f>
        <v>6854.6777271687988</v>
      </c>
      <c r="CB386" s="288">
        <f t="shared" ref="CB386" si="1305">CA390</f>
        <v>6195.480032791972</v>
      </c>
      <c r="CC386" s="288">
        <f t="shared" ref="CC386" si="1306">CB390</f>
        <v>5530.5781815401479</v>
      </c>
      <c r="CD386" s="288">
        <f t="shared" ref="CD386" si="1307">CC390</f>
        <v>4859.9228143122073</v>
      </c>
      <c r="CE386" s="288">
        <f t="shared" ref="CE386" si="1308">CD390</f>
        <v>4183.4641448938009</v>
      </c>
      <c r="CF386" s="288">
        <f t="shared" ref="CF386" si="1309">CE390</f>
        <v>3501.1519562614621</v>
      </c>
      <c r="CG386" s="288">
        <f t="shared" ref="CG386" si="1310">CF390</f>
        <v>2812.9355968547388</v>
      </c>
      <c r="CH386" s="288">
        <f t="shared" ref="CH386" si="1311">CG390</f>
        <v>2118.7639768160639</v>
      </c>
      <c r="CI386" s="288">
        <f t="shared" ref="CI386" si="1312">CH390</f>
        <v>1418.5855641980934</v>
      </c>
      <c r="CJ386" s="288">
        <f t="shared" ref="CJ386" si="1313">CI390</f>
        <v>712.34838113822241</v>
      </c>
      <c r="CK386" s="288">
        <f t="shared" ref="CK386" si="1314">CJ390</f>
        <v>0</v>
      </c>
      <c r="CL386" s="288">
        <f t="shared" ref="CL386" si="1315">CK390</f>
        <v>0</v>
      </c>
      <c r="CM386" s="288">
        <f t="shared" ref="CM386" si="1316">CL390</f>
        <v>0</v>
      </c>
      <c r="CN386" s="288">
        <f t="shared" ref="CN386" si="1317">CM390</f>
        <v>0</v>
      </c>
      <c r="CO386" s="288">
        <f t="shared" ref="CO386" si="1318">CN390</f>
        <v>0</v>
      </c>
      <c r="CP386" s="288">
        <f t="shared" ref="CP386" si="1319">CO390</f>
        <v>0</v>
      </c>
      <c r="CQ386" s="288">
        <f t="shared" ref="CQ386" si="1320">CP390</f>
        <v>0</v>
      </c>
      <c r="CR386" s="288">
        <f t="shared" ref="CR386" si="1321">CQ390</f>
        <v>0</v>
      </c>
      <c r="CS386" s="288">
        <f t="shared" ref="CS386" si="1322">CR390</f>
        <v>0</v>
      </c>
      <c r="CT386" s="288">
        <f t="shared" ref="CT386" si="1323">CS390</f>
        <v>0</v>
      </c>
      <c r="CU386" s="288">
        <f t="shared" ref="CU386" si="1324">CT390</f>
        <v>0</v>
      </c>
      <c r="CV386" s="288">
        <f t="shared" ref="CV386" si="1325">CU390</f>
        <v>0</v>
      </c>
      <c r="CW386" s="288">
        <f t="shared" ref="CW386" si="1326">CV390</f>
        <v>0</v>
      </c>
      <c r="CX386" s="288">
        <f t="shared" ref="CX386" si="1327">CW390</f>
        <v>0</v>
      </c>
      <c r="CY386" s="288">
        <f t="shared" ref="CY386" si="1328">CX390</f>
        <v>0</v>
      </c>
      <c r="CZ386" s="288">
        <f t="shared" ref="CZ386" si="1329">CY390</f>
        <v>0</v>
      </c>
      <c r="DA386" s="288">
        <f t="shared" ref="DA386" si="1330">CZ390</f>
        <v>0</v>
      </c>
      <c r="DB386" s="288">
        <f t="shared" ref="DB386" si="1331">DA390</f>
        <v>0</v>
      </c>
      <c r="DC386" s="288">
        <f t="shared" ref="DC386" si="1332">DB390</f>
        <v>0</v>
      </c>
      <c r="DD386" s="288">
        <f t="shared" ref="DD386" si="1333">DC390</f>
        <v>0</v>
      </c>
      <c r="DE386" s="288">
        <f t="shared" ref="DE386" si="1334">DD390</f>
        <v>0</v>
      </c>
      <c r="DF386" s="288">
        <f t="shared" ref="DF386" si="1335">DE390</f>
        <v>0</v>
      </c>
      <c r="DG386" s="288">
        <f t="shared" ref="DG386" si="1336">DF390</f>
        <v>0</v>
      </c>
      <c r="DH386" s="288">
        <f t="shared" ref="DH386" si="1337">DG390</f>
        <v>0</v>
      </c>
      <c r="DI386" s="288">
        <f t="shared" ref="DI386" si="1338">DH390</f>
        <v>0</v>
      </c>
      <c r="DJ386" s="288">
        <f t="shared" ref="DJ386" si="1339">DI390</f>
        <v>0</v>
      </c>
      <c r="DK386" s="288">
        <f t="shared" ref="DK386" si="1340">DJ390</f>
        <v>0</v>
      </c>
      <c r="DL386" s="288">
        <f t="shared" ref="DL386" si="1341">DK390</f>
        <v>0</v>
      </c>
      <c r="DM386" s="288">
        <f t="shared" ref="DM386" si="1342">DL390</f>
        <v>0</v>
      </c>
      <c r="DN386" s="288">
        <f t="shared" ref="DN386" si="1343">DM390</f>
        <v>0</v>
      </c>
      <c r="DO386" s="288">
        <f t="shared" ref="DO386" si="1344">DN390</f>
        <v>0</v>
      </c>
      <c r="DP386" s="288">
        <f t="shared" ref="DP386" si="1345">DO390</f>
        <v>0</v>
      </c>
      <c r="DQ386" s="288">
        <f t="shared" ref="DQ386" si="1346">DP390</f>
        <v>0</v>
      </c>
      <c r="DR386" s="288">
        <f t="shared" ref="DR386" si="1347">DQ390</f>
        <v>0</v>
      </c>
      <c r="DS386" s="288">
        <f t="shared" ref="DS386" si="1348">DR390</f>
        <v>0</v>
      </c>
      <c r="DT386" s="279"/>
    </row>
    <row r="387" spans="3:124" x14ac:dyDescent="0.3">
      <c r="C387" s="279"/>
      <c r="D387" s="280" t="s">
        <v>118</v>
      </c>
      <c r="E387" s="280"/>
      <c r="F387" s="281" t="str">
        <f>F386</f>
        <v>INR Mn</v>
      </c>
      <c r="G387" s="282"/>
      <c r="H387" s="288">
        <f t="shared" ref="H387:BS387" si="1349">$E$274*H$265</f>
        <v>0</v>
      </c>
      <c r="I387" s="288">
        <f t="shared" si="1349"/>
        <v>0</v>
      </c>
      <c r="J387" s="288">
        <f t="shared" si="1349"/>
        <v>0</v>
      </c>
      <c r="K387" s="288">
        <f t="shared" si="1349"/>
        <v>0</v>
      </c>
      <c r="L387" s="288">
        <f t="shared" si="1349"/>
        <v>0</v>
      </c>
      <c r="M387" s="288">
        <f t="shared" si="1349"/>
        <v>0</v>
      </c>
      <c r="N387" s="288">
        <f t="shared" si="1349"/>
        <v>0</v>
      </c>
      <c r="O387" s="288">
        <f t="shared" si="1349"/>
        <v>0</v>
      </c>
      <c r="P387" s="288">
        <f t="shared" si="1349"/>
        <v>0</v>
      </c>
      <c r="Q387" s="288">
        <f t="shared" si="1349"/>
        <v>0</v>
      </c>
      <c r="R387" s="288">
        <f t="shared" si="1349"/>
        <v>0</v>
      </c>
      <c r="S387" s="288">
        <f t="shared" si="1349"/>
        <v>0</v>
      </c>
      <c r="T387" s="288">
        <f t="shared" si="1349"/>
        <v>0</v>
      </c>
      <c r="U387" s="288">
        <f t="shared" si="1349"/>
        <v>0</v>
      </c>
      <c r="V387" s="288">
        <f t="shared" si="1349"/>
        <v>0</v>
      </c>
      <c r="W387" s="288">
        <f t="shared" si="1349"/>
        <v>0</v>
      </c>
      <c r="X387" s="288">
        <f t="shared" si="1349"/>
        <v>6835.5119420083438</v>
      </c>
      <c r="Y387" s="288">
        <f t="shared" si="1349"/>
        <v>25865.548162573465</v>
      </c>
      <c r="Z387" s="288">
        <f t="shared" si="1349"/>
        <v>20343.043871707436</v>
      </c>
      <c r="AA387" s="288">
        <f t="shared" si="1349"/>
        <v>0</v>
      </c>
      <c r="AB387" s="288">
        <f t="shared" si="1349"/>
        <v>0</v>
      </c>
      <c r="AC387" s="288">
        <f t="shared" si="1349"/>
        <v>0</v>
      </c>
      <c r="AD387" s="288">
        <f t="shared" si="1349"/>
        <v>0</v>
      </c>
      <c r="AE387" s="288">
        <f t="shared" si="1349"/>
        <v>0</v>
      </c>
      <c r="AF387" s="288">
        <f t="shared" si="1349"/>
        <v>0</v>
      </c>
      <c r="AG387" s="288">
        <f t="shared" si="1349"/>
        <v>0</v>
      </c>
      <c r="AH387" s="288">
        <f t="shared" si="1349"/>
        <v>0</v>
      </c>
      <c r="AI387" s="288">
        <f t="shared" si="1349"/>
        <v>0</v>
      </c>
      <c r="AJ387" s="288">
        <f t="shared" si="1349"/>
        <v>0</v>
      </c>
      <c r="AK387" s="288">
        <f t="shared" si="1349"/>
        <v>0</v>
      </c>
      <c r="AL387" s="288">
        <f t="shared" si="1349"/>
        <v>0</v>
      </c>
      <c r="AM387" s="288">
        <f t="shared" si="1349"/>
        <v>0</v>
      </c>
      <c r="AN387" s="288">
        <f t="shared" si="1349"/>
        <v>0</v>
      </c>
      <c r="AO387" s="288">
        <f t="shared" si="1349"/>
        <v>0</v>
      </c>
      <c r="AP387" s="288">
        <f t="shared" si="1349"/>
        <v>0</v>
      </c>
      <c r="AQ387" s="288">
        <f t="shared" si="1349"/>
        <v>0</v>
      </c>
      <c r="AR387" s="288">
        <f t="shared" si="1349"/>
        <v>0</v>
      </c>
      <c r="AS387" s="288">
        <f t="shared" si="1349"/>
        <v>0</v>
      </c>
      <c r="AT387" s="288">
        <f t="shared" si="1349"/>
        <v>0</v>
      </c>
      <c r="AU387" s="288">
        <f t="shared" si="1349"/>
        <v>0</v>
      </c>
      <c r="AV387" s="288">
        <f t="shared" si="1349"/>
        <v>0</v>
      </c>
      <c r="AW387" s="288">
        <f t="shared" si="1349"/>
        <v>0</v>
      </c>
      <c r="AX387" s="288">
        <f t="shared" si="1349"/>
        <v>0</v>
      </c>
      <c r="AY387" s="288">
        <f t="shared" si="1349"/>
        <v>0</v>
      </c>
      <c r="AZ387" s="288">
        <f t="shared" si="1349"/>
        <v>0</v>
      </c>
      <c r="BA387" s="288">
        <f t="shared" si="1349"/>
        <v>0</v>
      </c>
      <c r="BB387" s="288">
        <f t="shared" si="1349"/>
        <v>0</v>
      </c>
      <c r="BC387" s="288">
        <f t="shared" si="1349"/>
        <v>0</v>
      </c>
      <c r="BD387" s="288">
        <f t="shared" si="1349"/>
        <v>0</v>
      </c>
      <c r="BE387" s="288">
        <f t="shared" si="1349"/>
        <v>0</v>
      </c>
      <c r="BF387" s="288">
        <f t="shared" si="1349"/>
        <v>0</v>
      </c>
      <c r="BG387" s="288">
        <f t="shared" si="1349"/>
        <v>0</v>
      </c>
      <c r="BH387" s="288">
        <f t="shared" si="1349"/>
        <v>0</v>
      </c>
      <c r="BI387" s="288">
        <f t="shared" si="1349"/>
        <v>0</v>
      </c>
      <c r="BJ387" s="288">
        <f t="shared" si="1349"/>
        <v>0</v>
      </c>
      <c r="BK387" s="288">
        <f t="shared" si="1349"/>
        <v>0</v>
      </c>
      <c r="BL387" s="288">
        <f t="shared" si="1349"/>
        <v>0</v>
      </c>
      <c r="BM387" s="288">
        <f t="shared" si="1349"/>
        <v>0</v>
      </c>
      <c r="BN387" s="288">
        <f t="shared" si="1349"/>
        <v>0</v>
      </c>
      <c r="BO387" s="288">
        <f t="shared" si="1349"/>
        <v>0</v>
      </c>
      <c r="BP387" s="288">
        <f t="shared" si="1349"/>
        <v>0</v>
      </c>
      <c r="BQ387" s="288">
        <f t="shared" si="1349"/>
        <v>0</v>
      </c>
      <c r="BR387" s="288">
        <f t="shared" si="1349"/>
        <v>0</v>
      </c>
      <c r="BS387" s="288">
        <f t="shared" si="1349"/>
        <v>0</v>
      </c>
      <c r="BT387" s="288">
        <f t="shared" ref="BT387:DS387" si="1350">$E$274*BT$265</f>
        <v>0</v>
      </c>
      <c r="BU387" s="288">
        <f t="shared" si="1350"/>
        <v>0</v>
      </c>
      <c r="BV387" s="288">
        <f t="shared" si="1350"/>
        <v>0</v>
      </c>
      <c r="BW387" s="288">
        <f t="shared" si="1350"/>
        <v>0</v>
      </c>
      <c r="BX387" s="288">
        <f t="shared" si="1350"/>
        <v>0</v>
      </c>
      <c r="BY387" s="288">
        <f t="shared" si="1350"/>
        <v>0</v>
      </c>
      <c r="BZ387" s="288">
        <f t="shared" si="1350"/>
        <v>0</v>
      </c>
      <c r="CA387" s="288">
        <f t="shared" si="1350"/>
        <v>0</v>
      </c>
      <c r="CB387" s="288">
        <f t="shared" si="1350"/>
        <v>0</v>
      </c>
      <c r="CC387" s="288">
        <f t="shared" si="1350"/>
        <v>0</v>
      </c>
      <c r="CD387" s="288">
        <f t="shared" si="1350"/>
        <v>0</v>
      </c>
      <c r="CE387" s="288">
        <f t="shared" si="1350"/>
        <v>0</v>
      </c>
      <c r="CF387" s="288">
        <f t="shared" si="1350"/>
        <v>0</v>
      </c>
      <c r="CG387" s="288">
        <f t="shared" si="1350"/>
        <v>0</v>
      </c>
      <c r="CH387" s="288">
        <f t="shared" si="1350"/>
        <v>0</v>
      </c>
      <c r="CI387" s="288">
        <f t="shared" si="1350"/>
        <v>0</v>
      </c>
      <c r="CJ387" s="288">
        <f t="shared" si="1350"/>
        <v>0</v>
      </c>
      <c r="CK387" s="288">
        <f t="shared" si="1350"/>
        <v>0</v>
      </c>
      <c r="CL387" s="288">
        <f t="shared" si="1350"/>
        <v>0</v>
      </c>
      <c r="CM387" s="288">
        <f t="shared" si="1350"/>
        <v>0</v>
      </c>
      <c r="CN387" s="288">
        <f t="shared" si="1350"/>
        <v>0</v>
      </c>
      <c r="CO387" s="288">
        <f t="shared" si="1350"/>
        <v>0</v>
      </c>
      <c r="CP387" s="288">
        <f t="shared" si="1350"/>
        <v>0</v>
      </c>
      <c r="CQ387" s="288">
        <f t="shared" si="1350"/>
        <v>0</v>
      </c>
      <c r="CR387" s="288">
        <f t="shared" si="1350"/>
        <v>0</v>
      </c>
      <c r="CS387" s="288">
        <f t="shared" si="1350"/>
        <v>0</v>
      </c>
      <c r="CT387" s="288">
        <f t="shared" si="1350"/>
        <v>0</v>
      </c>
      <c r="CU387" s="288">
        <f t="shared" si="1350"/>
        <v>0</v>
      </c>
      <c r="CV387" s="288">
        <f t="shared" si="1350"/>
        <v>0</v>
      </c>
      <c r="CW387" s="288">
        <f t="shared" si="1350"/>
        <v>0</v>
      </c>
      <c r="CX387" s="288">
        <f t="shared" si="1350"/>
        <v>0</v>
      </c>
      <c r="CY387" s="288">
        <f t="shared" si="1350"/>
        <v>0</v>
      </c>
      <c r="CZ387" s="288">
        <f t="shared" si="1350"/>
        <v>0</v>
      </c>
      <c r="DA387" s="288">
        <f t="shared" si="1350"/>
        <v>0</v>
      </c>
      <c r="DB387" s="288">
        <f t="shared" si="1350"/>
        <v>0</v>
      </c>
      <c r="DC387" s="288">
        <f t="shared" si="1350"/>
        <v>0</v>
      </c>
      <c r="DD387" s="288">
        <f t="shared" si="1350"/>
        <v>0</v>
      </c>
      <c r="DE387" s="288">
        <f t="shared" si="1350"/>
        <v>0</v>
      </c>
      <c r="DF387" s="288">
        <f t="shared" si="1350"/>
        <v>0</v>
      </c>
      <c r="DG387" s="288">
        <f t="shared" si="1350"/>
        <v>0</v>
      </c>
      <c r="DH387" s="288">
        <f t="shared" si="1350"/>
        <v>0</v>
      </c>
      <c r="DI387" s="288">
        <f t="shared" si="1350"/>
        <v>0</v>
      </c>
      <c r="DJ387" s="288">
        <f t="shared" si="1350"/>
        <v>0</v>
      </c>
      <c r="DK387" s="288">
        <f t="shared" si="1350"/>
        <v>0</v>
      </c>
      <c r="DL387" s="288">
        <f t="shared" si="1350"/>
        <v>0</v>
      </c>
      <c r="DM387" s="288">
        <f t="shared" si="1350"/>
        <v>0</v>
      </c>
      <c r="DN387" s="288">
        <f t="shared" si="1350"/>
        <v>0</v>
      </c>
      <c r="DO387" s="288">
        <f t="shared" si="1350"/>
        <v>0</v>
      </c>
      <c r="DP387" s="288">
        <f t="shared" si="1350"/>
        <v>0</v>
      </c>
      <c r="DQ387" s="288">
        <f t="shared" si="1350"/>
        <v>0</v>
      </c>
      <c r="DR387" s="288">
        <f t="shared" si="1350"/>
        <v>0</v>
      </c>
      <c r="DS387" s="288">
        <f t="shared" si="1350"/>
        <v>0</v>
      </c>
      <c r="DT387" s="279"/>
    </row>
    <row r="388" spans="3:124" x14ac:dyDescent="0.3">
      <c r="C388" s="279"/>
      <c r="D388" s="280" t="s">
        <v>439</v>
      </c>
      <c r="E388" s="280"/>
      <c r="F388" s="281" t="str">
        <f>F387</f>
        <v>INR Mn</v>
      </c>
      <c r="G388" s="282"/>
      <c r="H388" s="288">
        <f t="shared" ref="H388" si="1351">-H402</f>
        <v>0</v>
      </c>
      <c r="I388" s="288">
        <f t="shared" ref="I388:BT388" si="1352">-I402</f>
        <v>0</v>
      </c>
      <c r="J388" s="288">
        <f t="shared" si="1352"/>
        <v>0</v>
      </c>
      <c r="K388" s="288">
        <f t="shared" si="1352"/>
        <v>0</v>
      </c>
      <c r="L388" s="288">
        <f t="shared" si="1352"/>
        <v>0</v>
      </c>
      <c r="M388" s="288">
        <f t="shared" si="1352"/>
        <v>0</v>
      </c>
      <c r="N388" s="288">
        <f t="shared" si="1352"/>
        <v>0</v>
      </c>
      <c r="O388" s="288">
        <f t="shared" si="1352"/>
        <v>0</v>
      </c>
      <c r="P388" s="288">
        <f t="shared" si="1352"/>
        <v>0</v>
      </c>
      <c r="Q388" s="288">
        <f t="shared" si="1352"/>
        <v>0</v>
      </c>
      <c r="R388" s="288">
        <f t="shared" si="1352"/>
        <v>0</v>
      </c>
      <c r="S388" s="288">
        <f t="shared" si="1352"/>
        <v>0</v>
      </c>
      <c r="T388" s="288">
        <f t="shared" si="1352"/>
        <v>0</v>
      </c>
      <c r="U388" s="288">
        <f t="shared" si="1352"/>
        <v>0</v>
      </c>
      <c r="V388" s="288">
        <f t="shared" si="1352"/>
        <v>0</v>
      </c>
      <c r="W388" s="288">
        <f t="shared" si="1352"/>
        <v>0</v>
      </c>
      <c r="X388" s="288">
        <f t="shared" si="1352"/>
        <v>0</v>
      </c>
      <c r="Y388" s="288">
        <f t="shared" si="1352"/>
        <v>0</v>
      </c>
      <c r="Z388" s="288">
        <f t="shared" si="1352"/>
        <v>0</v>
      </c>
      <c r="AA388" s="288">
        <f t="shared" si="1352"/>
        <v>-20000</v>
      </c>
      <c r="AB388" s="288">
        <f t="shared" si="1352"/>
        <v>0</v>
      </c>
      <c r="AC388" s="288">
        <f t="shared" si="1352"/>
        <v>0</v>
      </c>
      <c r="AD388" s="288">
        <f t="shared" si="1352"/>
        <v>0</v>
      </c>
      <c r="AE388" s="288">
        <f t="shared" si="1352"/>
        <v>0</v>
      </c>
      <c r="AF388" s="288">
        <f t="shared" si="1352"/>
        <v>0</v>
      </c>
      <c r="AG388" s="288">
        <f t="shared" si="1352"/>
        <v>0</v>
      </c>
      <c r="AH388" s="288">
        <f t="shared" si="1352"/>
        <v>0</v>
      </c>
      <c r="AI388" s="288">
        <f t="shared" si="1352"/>
        <v>0</v>
      </c>
      <c r="AJ388" s="288">
        <f t="shared" si="1352"/>
        <v>0</v>
      </c>
      <c r="AK388" s="288">
        <f t="shared" si="1352"/>
        <v>0</v>
      </c>
      <c r="AL388" s="288">
        <f t="shared" si="1352"/>
        <v>0</v>
      </c>
      <c r="AM388" s="288">
        <f t="shared" si="1352"/>
        <v>0</v>
      </c>
      <c r="AN388" s="288">
        <f t="shared" si="1352"/>
        <v>0</v>
      </c>
      <c r="AO388" s="288">
        <f t="shared" si="1352"/>
        <v>0</v>
      </c>
      <c r="AP388" s="288">
        <f t="shared" si="1352"/>
        <v>0</v>
      </c>
      <c r="AQ388" s="288">
        <f t="shared" si="1352"/>
        <v>0</v>
      </c>
      <c r="AR388" s="288">
        <f t="shared" si="1352"/>
        <v>0</v>
      </c>
      <c r="AS388" s="288">
        <f t="shared" si="1352"/>
        <v>0</v>
      </c>
      <c r="AT388" s="288">
        <f t="shared" si="1352"/>
        <v>0</v>
      </c>
      <c r="AU388" s="288">
        <f t="shared" si="1352"/>
        <v>0</v>
      </c>
      <c r="AV388" s="288">
        <f t="shared" si="1352"/>
        <v>0</v>
      </c>
      <c r="AW388" s="288">
        <f t="shared" si="1352"/>
        <v>0</v>
      </c>
      <c r="AX388" s="288">
        <f t="shared" si="1352"/>
        <v>0</v>
      </c>
      <c r="AY388" s="288">
        <f t="shared" si="1352"/>
        <v>0</v>
      </c>
      <c r="AZ388" s="288">
        <f t="shared" si="1352"/>
        <v>0</v>
      </c>
      <c r="BA388" s="288">
        <f t="shared" si="1352"/>
        <v>0</v>
      </c>
      <c r="BB388" s="288">
        <f t="shared" si="1352"/>
        <v>0</v>
      </c>
      <c r="BC388" s="288">
        <f t="shared" si="1352"/>
        <v>0</v>
      </c>
      <c r="BD388" s="288">
        <f t="shared" si="1352"/>
        <v>0</v>
      </c>
      <c r="BE388" s="288">
        <f t="shared" si="1352"/>
        <v>0</v>
      </c>
      <c r="BF388" s="288">
        <f t="shared" si="1352"/>
        <v>0</v>
      </c>
      <c r="BG388" s="288">
        <f t="shared" si="1352"/>
        <v>0</v>
      </c>
      <c r="BH388" s="288">
        <f t="shared" si="1352"/>
        <v>0</v>
      </c>
      <c r="BI388" s="288">
        <f t="shared" si="1352"/>
        <v>0</v>
      </c>
      <c r="BJ388" s="288">
        <f t="shared" si="1352"/>
        <v>0</v>
      </c>
      <c r="BK388" s="288">
        <f t="shared" si="1352"/>
        <v>0</v>
      </c>
      <c r="BL388" s="288">
        <f t="shared" si="1352"/>
        <v>0</v>
      </c>
      <c r="BM388" s="288">
        <f t="shared" si="1352"/>
        <v>0</v>
      </c>
      <c r="BN388" s="288">
        <f t="shared" si="1352"/>
        <v>0</v>
      </c>
      <c r="BO388" s="288">
        <f t="shared" si="1352"/>
        <v>0</v>
      </c>
      <c r="BP388" s="288">
        <f t="shared" si="1352"/>
        <v>0</v>
      </c>
      <c r="BQ388" s="288">
        <f t="shared" si="1352"/>
        <v>0</v>
      </c>
      <c r="BR388" s="288">
        <f t="shared" si="1352"/>
        <v>0</v>
      </c>
      <c r="BS388" s="288">
        <f t="shared" si="1352"/>
        <v>0</v>
      </c>
      <c r="BT388" s="288">
        <f t="shared" si="1352"/>
        <v>0</v>
      </c>
      <c r="BU388" s="288">
        <f t="shared" ref="BU388:DS388" si="1353">-BU402</f>
        <v>0</v>
      </c>
      <c r="BV388" s="288">
        <f t="shared" si="1353"/>
        <v>0</v>
      </c>
      <c r="BW388" s="288">
        <f t="shared" si="1353"/>
        <v>0</v>
      </c>
      <c r="BX388" s="288">
        <f t="shared" si="1353"/>
        <v>0</v>
      </c>
      <c r="BY388" s="288">
        <f t="shared" si="1353"/>
        <v>0</v>
      </c>
      <c r="BZ388" s="288">
        <f t="shared" si="1353"/>
        <v>0</v>
      </c>
      <c r="CA388" s="288">
        <f t="shared" si="1353"/>
        <v>0</v>
      </c>
      <c r="CB388" s="288">
        <f t="shared" si="1353"/>
        <v>0</v>
      </c>
      <c r="CC388" s="288">
        <f t="shared" si="1353"/>
        <v>0</v>
      </c>
      <c r="CD388" s="288">
        <f t="shared" si="1353"/>
        <v>0</v>
      </c>
      <c r="CE388" s="288">
        <f t="shared" si="1353"/>
        <v>0</v>
      </c>
      <c r="CF388" s="288">
        <f t="shared" si="1353"/>
        <v>0</v>
      </c>
      <c r="CG388" s="288">
        <f t="shared" si="1353"/>
        <v>0</v>
      </c>
      <c r="CH388" s="288">
        <f t="shared" si="1353"/>
        <v>0</v>
      </c>
      <c r="CI388" s="288">
        <f t="shared" si="1353"/>
        <v>0</v>
      </c>
      <c r="CJ388" s="288">
        <f t="shared" si="1353"/>
        <v>0</v>
      </c>
      <c r="CK388" s="288">
        <f t="shared" si="1353"/>
        <v>0</v>
      </c>
      <c r="CL388" s="288">
        <f t="shared" si="1353"/>
        <v>0</v>
      </c>
      <c r="CM388" s="288">
        <f t="shared" si="1353"/>
        <v>0</v>
      </c>
      <c r="CN388" s="288">
        <f t="shared" si="1353"/>
        <v>0</v>
      </c>
      <c r="CO388" s="288">
        <f t="shared" si="1353"/>
        <v>0</v>
      </c>
      <c r="CP388" s="288">
        <f t="shared" si="1353"/>
        <v>0</v>
      </c>
      <c r="CQ388" s="288">
        <f t="shared" si="1353"/>
        <v>0</v>
      </c>
      <c r="CR388" s="288">
        <f t="shared" si="1353"/>
        <v>0</v>
      </c>
      <c r="CS388" s="288">
        <f t="shared" si="1353"/>
        <v>0</v>
      </c>
      <c r="CT388" s="288">
        <f t="shared" si="1353"/>
        <v>0</v>
      </c>
      <c r="CU388" s="288">
        <f t="shared" si="1353"/>
        <v>0</v>
      </c>
      <c r="CV388" s="288">
        <f t="shared" si="1353"/>
        <v>0</v>
      </c>
      <c r="CW388" s="288">
        <f t="shared" si="1353"/>
        <v>0</v>
      </c>
      <c r="CX388" s="288">
        <f t="shared" si="1353"/>
        <v>0</v>
      </c>
      <c r="CY388" s="288">
        <f t="shared" si="1353"/>
        <v>0</v>
      </c>
      <c r="CZ388" s="288">
        <f t="shared" si="1353"/>
        <v>0</v>
      </c>
      <c r="DA388" s="288">
        <f t="shared" si="1353"/>
        <v>0</v>
      </c>
      <c r="DB388" s="288">
        <f t="shared" si="1353"/>
        <v>0</v>
      </c>
      <c r="DC388" s="288">
        <f t="shared" si="1353"/>
        <v>0</v>
      </c>
      <c r="DD388" s="288">
        <f t="shared" si="1353"/>
        <v>0</v>
      </c>
      <c r="DE388" s="288">
        <f t="shared" si="1353"/>
        <v>0</v>
      </c>
      <c r="DF388" s="288">
        <f t="shared" si="1353"/>
        <v>0</v>
      </c>
      <c r="DG388" s="288">
        <f t="shared" si="1353"/>
        <v>0</v>
      </c>
      <c r="DH388" s="288">
        <f t="shared" si="1353"/>
        <v>0</v>
      </c>
      <c r="DI388" s="288">
        <f t="shared" si="1353"/>
        <v>0</v>
      </c>
      <c r="DJ388" s="288">
        <f t="shared" si="1353"/>
        <v>0</v>
      </c>
      <c r="DK388" s="288">
        <f t="shared" si="1353"/>
        <v>0</v>
      </c>
      <c r="DL388" s="288">
        <f t="shared" si="1353"/>
        <v>0</v>
      </c>
      <c r="DM388" s="288">
        <f t="shared" si="1353"/>
        <v>0</v>
      </c>
      <c r="DN388" s="288">
        <f t="shared" si="1353"/>
        <v>0</v>
      </c>
      <c r="DO388" s="288">
        <f t="shared" si="1353"/>
        <v>0</v>
      </c>
      <c r="DP388" s="288">
        <f t="shared" si="1353"/>
        <v>0</v>
      </c>
      <c r="DQ388" s="288">
        <f t="shared" si="1353"/>
        <v>0</v>
      </c>
      <c r="DR388" s="288">
        <f t="shared" si="1353"/>
        <v>0</v>
      </c>
      <c r="DS388" s="288">
        <f t="shared" si="1353"/>
        <v>0</v>
      </c>
      <c r="DT388" s="279"/>
    </row>
    <row r="389" spans="3:124" x14ac:dyDescent="0.3">
      <c r="C389" s="279"/>
      <c r="D389" s="280" t="s">
        <v>119</v>
      </c>
      <c r="E389" s="280"/>
      <c r="F389" s="281" t="str">
        <f>F387</f>
        <v>INR Mn</v>
      </c>
      <c r="G389" s="282"/>
      <c r="H389" s="288">
        <f t="shared" ref="H389" si="1354">H398</f>
        <v>0</v>
      </c>
      <c r="I389" s="288">
        <f t="shared" ref="I389:BT389" si="1355">I398</f>
        <v>0</v>
      </c>
      <c r="J389" s="288">
        <f t="shared" si="1355"/>
        <v>0</v>
      </c>
      <c r="K389" s="288">
        <f t="shared" si="1355"/>
        <v>0</v>
      </c>
      <c r="L389" s="288">
        <f t="shared" si="1355"/>
        <v>0</v>
      </c>
      <c r="M389" s="288">
        <f t="shared" si="1355"/>
        <v>0</v>
      </c>
      <c r="N389" s="288">
        <f t="shared" si="1355"/>
        <v>0</v>
      </c>
      <c r="O389" s="288">
        <f t="shared" si="1355"/>
        <v>0</v>
      </c>
      <c r="P389" s="288">
        <f t="shared" si="1355"/>
        <v>0</v>
      </c>
      <c r="Q389" s="288">
        <f t="shared" si="1355"/>
        <v>0</v>
      </c>
      <c r="R389" s="288">
        <f t="shared" si="1355"/>
        <v>0</v>
      </c>
      <c r="S389" s="288">
        <f t="shared" si="1355"/>
        <v>0</v>
      </c>
      <c r="T389" s="288">
        <f t="shared" si="1355"/>
        <v>0</v>
      </c>
      <c r="U389" s="288">
        <f t="shared" si="1355"/>
        <v>0</v>
      </c>
      <c r="V389" s="288">
        <f t="shared" si="1355"/>
        <v>0</v>
      </c>
      <c r="W389" s="288">
        <f t="shared" si="1355"/>
        <v>0</v>
      </c>
      <c r="X389" s="288">
        <f t="shared" si="1355"/>
        <v>0</v>
      </c>
      <c r="Y389" s="288">
        <f t="shared" si="1355"/>
        <v>0</v>
      </c>
      <c r="Z389" s="288">
        <f t="shared" si="1355"/>
        <v>0</v>
      </c>
      <c r="AA389" s="288">
        <f t="shared" si="1355"/>
        <v>0</v>
      </c>
      <c r="AB389" s="288">
        <f t="shared" si="1355"/>
        <v>0</v>
      </c>
      <c r="AC389" s="288">
        <f t="shared" si="1355"/>
        <v>-261.36153006117053</v>
      </c>
      <c r="AD389" s="288">
        <f t="shared" si="1355"/>
        <v>-267.35923734980275</v>
      </c>
      <c r="AE389" s="288">
        <f t="shared" si="1355"/>
        <v>-418.67067721238828</v>
      </c>
      <c r="AF389" s="288">
        <f t="shared" si="1355"/>
        <v>-422.78325187729661</v>
      </c>
      <c r="AG389" s="288">
        <f t="shared" si="1355"/>
        <v>-426.9362240940157</v>
      </c>
      <c r="AH389" s="288">
        <f t="shared" si="1355"/>
        <v>-431.12999068505383</v>
      </c>
      <c r="AI389" s="288">
        <f t="shared" si="1355"/>
        <v>-435.36495237087996</v>
      </c>
      <c r="AJ389" s="288">
        <f t="shared" si="1355"/>
        <v>-439.64151380821494</v>
      </c>
      <c r="AK389" s="288">
        <f t="shared" si="1355"/>
        <v>-443.96008362869526</v>
      </c>
      <c r="AL389" s="288">
        <f t="shared" si="1355"/>
        <v>-448.32107447791986</v>
      </c>
      <c r="AM389" s="288">
        <f t="shared" si="1355"/>
        <v>-452.72490305487787</v>
      </c>
      <c r="AN389" s="288">
        <f t="shared" si="1355"/>
        <v>-471.06739383815199</v>
      </c>
      <c r="AO389" s="288">
        <f t="shared" si="1355"/>
        <v>-475.14362519646869</v>
      </c>
      <c r="AP389" s="288">
        <f t="shared" si="1355"/>
        <v>-479.25512892197486</v>
      </c>
      <c r="AQ389" s="288">
        <f t="shared" si="1355"/>
        <v>-483.40221023284363</v>
      </c>
      <c r="AR389" s="288">
        <f t="shared" si="1355"/>
        <v>-487.58517698835573</v>
      </c>
      <c r="AS389" s="288">
        <f t="shared" si="1355"/>
        <v>-491.80433971175398</v>
      </c>
      <c r="AT389" s="288">
        <f t="shared" si="1355"/>
        <v>-496.06001161329522</v>
      </c>
      <c r="AU389" s="288">
        <f t="shared" si="1355"/>
        <v>-500.35250861350107</v>
      </c>
      <c r="AV389" s="288">
        <f t="shared" si="1355"/>
        <v>-504.68214936661053</v>
      </c>
      <c r="AW389" s="288">
        <f t="shared" si="1355"/>
        <v>-509.04925528423558</v>
      </c>
      <c r="AX389" s="288">
        <f t="shared" si="1355"/>
        <v>-513.45415055922092</v>
      </c>
      <c r="AY389" s="288">
        <f t="shared" si="1355"/>
        <v>-517.89716218971057</v>
      </c>
      <c r="AZ389" s="288">
        <f t="shared" si="1355"/>
        <v>-522.37862000342261</v>
      </c>
      <c r="BA389" s="288">
        <f t="shared" si="1355"/>
        <v>-526.89885668213378</v>
      </c>
      <c r="BB389" s="288">
        <f t="shared" si="1355"/>
        <v>-531.45820778637676</v>
      </c>
      <c r="BC389" s="288">
        <f t="shared" si="1355"/>
        <v>-536.05701178035042</v>
      </c>
      <c r="BD389" s="288">
        <f t="shared" si="1355"/>
        <v>-540.69561005704475</v>
      </c>
      <c r="BE389" s="288">
        <f t="shared" si="1355"/>
        <v>-545.37434696358571</v>
      </c>
      <c r="BF389" s="288">
        <f t="shared" si="1355"/>
        <v>-550.09356982679719</v>
      </c>
      <c r="BG389" s="288">
        <f t="shared" si="1355"/>
        <v>-554.8536289789846</v>
      </c>
      <c r="BH389" s="288">
        <f t="shared" si="1355"/>
        <v>-559.65487778394231</v>
      </c>
      <c r="BI389" s="288">
        <f t="shared" si="1355"/>
        <v>-564.49767266318531</v>
      </c>
      <c r="BJ389" s="288">
        <f t="shared" si="1355"/>
        <v>-569.38237312240869</v>
      </c>
      <c r="BK389" s="288">
        <f t="shared" si="1355"/>
        <v>-574.30934177817562</v>
      </c>
      <c r="BL389" s="288">
        <f t="shared" si="1355"/>
        <v>-579.2789443848352</v>
      </c>
      <c r="BM389" s="288">
        <f t="shared" si="1355"/>
        <v>-584.29154986167555</v>
      </c>
      <c r="BN389" s="288">
        <f t="shared" si="1355"/>
        <v>-589.34753032030983</v>
      </c>
      <c r="BO389" s="288">
        <f t="shared" si="1355"/>
        <v>-594.44726109230135</v>
      </c>
      <c r="BP389" s="288">
        <f t="shared" si="1355"/>
        <v>-599.59112075702353</v>
      </c>
      <c r="BQ389" s="288">
        <f t="shared" si="1355"/>
        <v>-604.77949116976697</v>
      </c>
      <c r="BR389" s="288">
        <f t="shared" si="1355"/>
        <v>-610.01275749008448</v>
      </c>
      <c r="BS389" s="288">
        <f t="shared" si="1355"/>
        <v>-615.29130821038461</v>
      </c>
      <c r="BT389" s="288">
        <f t="shared" si="1355"/>
        <v>-620.61553518477081</v>
      </c>
      <c r="BU389" s="288">
        <f t="shared" ref="BU389:DS389" si="1356">BU398</f>
        <v>-625.98583365813045</v>
      </c>
      <c r="BV389" s="288">
        <f t="shared" si="1356"/>
        <v>-631.40260229547744</v>
      </c>
      <c r="BW389" s="288">
        <f t="shared" si="1356"/>
        <v>-636.86624321154545</v>
      </c>
      <c r="BX389" s="288">
        <f t="shared" si="1356"/>
        <v>-642.37716200063949</v>
      </c>
      <c r="BY389" s="288">
        <f t="shared" si="1356"/>
        <v>-647.93576776674593</v>
      </c>
      <c r="BZ389" s="288">
        <f t="shared" si="1356"/>
        <v>-653.5424731539016</v>
      </c>
      <c r="CA389" s="288">
        <f t="shared" si="1356"/>
        <v>-659.19769437682714</v>
      </c>
      <c r="CB389" s="288">
        <f t="shared" si="1356"/>
        <v>-664.90185125182438</v>
      </c>
      <c r="CC389" s="288">
        <f t="shared" si="1356"/>
        <v>-670.65536722794093</v>
      </c>
      <c r="CD389" s="288">
        <f t="shared" si="1356"/>
        <v>-676.45866941840666</v>
      </c>
      <c r="CE389" s="288">
        <f t="shared" si="1356"/>
        <v>-682.3121886323388</v>
      </c>
      <c r="CF389" s="288">
        <f t="shared" si="1356"/>
        <v>-688.21635940672354</v>
      </c>
      <c r="CG389" s="288">
        <f t="shared" si="1356"/>
        <v>-694.17162003867486</v>
      </c>
      <c r="CH389" s="288">
        <f t="shared" si="1356"/>
        <v>-700.17841261797037</v>
      </c>
      <c r="CI389" s="288">
        <f t="shared" si="1356"/>
        <v>-706.23718305987097</v>
      </c>
      <c r="CJ389" s="288">
        <f t="shared" si="1356"/>
        <v>-712.34838113822241</v>
      </c>
      <c r="CK389" s="288">
        <f t="shared" si="1356"/>
        <v>0</v>
      </c>
      <c r="CL389" s="288">
        <f t="shared" si="1356"/>
        <v>0</v>
      </c>
      <c r="CM389" s="288">
        <f t="shared" si="1356"/>
        <v>0</v>
      </c>
      <c r="CN389" s="288">
        <f t="shared" si="1356"/>
        <v>0</v>
      </c>
      <c r="CO389" s="288">
        <f t="shared" si="1356"/>
        <v>0</v>
      </c>
      <c r="CP389" s="288">
        <f t="shared" si="1356"/>
        <v>0</v>
      </c>
      <c r="CQ389" s="288">
        <f t="shared" si="1356"/>
        <v>0</v>
      </c>
      <c r="CR389" s="288">
        <f t="shared" si="1356"/>
        <v>0</v>
      </c>
      <c r="CS389" s="288">
        <f t="shared" si="1356"/>
        <v>0</v>
      </c>
      <c r="CT389" s="288">
        <f t="shared" si="1356"/>
        <v>0</v>
      </c>
      <c r="CU389" s="288">
        <f t="shared" si="1356"/>
        <v>0</v>
      </c>
      <c r="CV389" s="288">
        <f t="shared" si="1356"/>
        <v>0</v>
      </c>
      <c r="CW389" s="288">
        <f t="shared" si="1356"/>
        <v>0</v>
      </c>
      <c r="CX389" s="288">
        <f t="shared" si="1356"/>
        <v>0</v>
      </c>
      <c r="CY389" s="288">
        <f t="shared" si="1356"/>
        <v>0</v>
      </c>
      <c r="CZ389" s="288">
        <f t="shared" si="1356"/>
        <v>0</v>
      </c>
      <c r="DA389" s="288">
        <f t="shared" si="1356"/>
        <v>0</v>
      </c>
      <c r="DB389" s="288">
        <f t="shared" si="1356"/>
        <v>0</v>
      </c>
      <c r="DC389" s="288">
        <f t="shared" si="1356"/>
        <v>0</v>
      </c>
      <c r="DD389" s="288">
        <f t="shared" si="1356"/>
        <v>0</v>
      </c>
      <c r="DE389" s="288">
        <f t="shared" si="1356"/>
        <v>0</v>
      </c>
      <c r="DF389" s="288">
        <f t="shared" si="1356"/>
        <v>0</v>
      </c>
      <c r="DG389" s="288">
        <f t="shared" si="1356"/>
        <v>0</v>
      </c>
      <c r="DH389" s="288">
        <f t="shared" si="1356"/>
        <v>0</v>
      </c>
      <c r="DI389" s="288">
        <f t="shared" si="1356"/>
        <v>0</v>
      </c>
      <c r="DJ389" s="288">
        <f t="shared" si="1356"/>
        <v>0</v>
      </c>
      <c r="DK389" s="288">
        <f t="shared" si="1356"/>
        <v>0</v>
      </c>
      <c r="DL389" s="288">
        <f t="shared" si="1356"/>
        <v>0</v>
      </c>
      <c r="DM389" s="288">
        <f t="shared" si="1356"/>
        <v>0</v>
      </c>
      <c r="DN389" s="288">
        <f t="shared" si="1356"/>
        <v>0</v>
      </c>
      <c r="DO389" s="288">
        <f t="shared" si="1356"/>
        <v>0</v>
      </c>
      <c r="DP389" s="288">
        <f t="shared" si="1356"/>
        <v>0</v>
      </c>
      <c r="DQ389" s="288">
        <f t="shared" si="1356"/>
        <v>0</v>
      </c>
      <c r="DR389" s="288">
        <f t="shared" si="1356"/>
        <v>0</v>
      </c>
      <c r="DS389" s="288">
        <f t="shared" si="1356"/>
        <v>0</v>
      </c>
      <c r="DT389" s="279"/>
    </row>
    <row r="390" spans="3:124" ht="14.5" thickBot="1" x14ac:dyDescent="0.35">
      <c r="C390" s="279"/>
      <c r="D390" s="284" t="s">
        <v>113</v>
      </c>
      <c r="E390" s="284"/>
      <c r="F390" s="285" t="str">
        <f t="shared" ref="F390" si="1357">F389</f>
        <v>INR Mn</v>
      </c>
      <c r="G390" s="285"/>
      <c r="H390" s="286">
        <f t="shared" ref="H390" si="1358">SUM(H386:H389)</f>
        <v>0</v>
      </c>
      <c r="I390" s="286">
        <f t="shared" ref="I390:BT390" si="1359">SUM(I386:I389)</f>
        <v>0</v>
      </c>
      <c r="J390" s="286">
        <f t="shared" si="1359"/>
        <v>0</v>
      </c>
      <c r="K390" s="286">
        <f t="shared" si="1359"/>
        <v>0</v>
      </c>
      <c r="L390" s="286">
        <f t="shared" si="1359"/>
        <v>0</v>
      </c>
      <c r="M390" s="286">
        <f t="shared" si="1359"/>
        <v>0</v>
      </c>
      <c r="N390" s="286">
        <f t="shared" si="1359"/>
        <v>0</v>
      </c>
      <c r="O390" s="286">
        <f t="shared" si="1359"/>
        <v>0</v>
      </c>
      <c r="P390" s="286">
        <f t="shared" si="1359"/>
        <v>0</v>
      </c>
      <c r="Q390" s="286">
        <f t="shared" si="1359"/>
        <v>0</v>
      </c>
      <c r="R390" s="286">
        <f t="shared" si="1359"/>
        <v>0</v>
      </c>
      <c r="S390" s="286">
        <f t="shared" si="1359"/>
        <v>0</v>
      </c>
      <c r="T390" s="286">
        <f t="shared" si="1359"/>
        <v>0</v>
      </c>
      <c r="U390" s="286">
        <f t="shared" si="1359"/>
        <v>0</v>
      </c>
      <c r="V390" s="286">
        <f t="shared" si="1359"/>
        <v>0</v>
      </c>
      <c r="W390" s="286">
        <f t="shared" si="1359"/>
        <v>0</v>
      </c>
      <c r="X390" s="286">
        <f t="shared" si="1359"/>
        <v>6835.5119420083438</v>
      </c>
      <c r="Y390" s="286">
        <f t="shared" si="1359"/>
        <v>32701.060104581808</v>
      </c>
      <c r="Z390" s="286">
        <f t="shared" si="1359"/>
        <v>53044.103976289247</v>
      </c>
      <c r="AA390" s="286">
        <f t="shared" si="1359"/>
        <v>33044.103976289247</v>
      </c>
      <c r="AB390" s="286">
        <f t="shared" si="1359"/>
        <v>33044.103976289247</v>
      </c>
      <c r="AC390" s="286">
        <f t="shared" si="1359"/>
        <v>32782.742446228076</v>
      </c>
      <c r="AD390" s="286">
        <f t="shared" si="1359"/>
        <v>32515.383208878273</v>
      </c>
      <c r="AE390" s="286">
        <f t="shared" si="1359"/>
        <v>32096.712531665886</v>
      </c>
      <c r="AF390" s="286">
        <f t="shared" si="1359"/>
        <v>31673.92927978859</v>
      </c>
      <c r="AG390" s="286">
        <f t="shared" si="1359"/>
        <v>31246.993055694573</v>
      </c>
      <c r="AH390" s="286">
        <f t="shared" si="1359"/>
        <v>30815.863065009518</v>
      </c>
      <c r="AI390" s="286">
        <f t="shared" si="1359"/>
        <v>30380.498112638637</v>
      </c>
      <c r="AJ390" s="286">
        <f t="shared" si="1359"/>
        <v>29940.856598830422</v>
      </c>
      <c r="AK390" s="286">
        <f t="shared" si="1359"/>
        <v>29496.896515201726</v>
      </c>
      <c r="AL390" s="286">
        <f t="shared" si="1359"/>
        <v>29048.575440723806</v>
      </c>
      <c r="AM390" s="286">
        <f t="shared" si="1359"/>
        <v>28595.850537668928</v>
      </c>
      <c r="AN390" s="286">
        <f t="shared" si="1359"/>
        <v>28124.783143830777</v>
      </c>
      <c r="AO390" s="286">
        <f t="shared" si="1359"/>
        <v>27649.639518634307</v>
      </c>
      <c r="AP390" s="286">
        <f t="shared" si="1359"/>
        <v>27170.384389712333</v>
      </c>
      <c r="AQ390" s="286">
        <f t="shared" si="1359"/>
        <v>26686.982179479488</v>
      </c>
      <c r="AR390" s="286">
        <f t="shared" si="1359"/>
        <v>26199.397002491132</v>
      </c>
      <c r="AS390" s="286">
        <f t="shared" si="1359"/>
        <v>25707.592662779378</v>
      </c>
      <c r="AT390" s="286">
        <f t="shared" si="1359"/>
        <v>25211.532651166082</v>
      </c>
      <c r="AU390" s="286">
        <f t="shared" si="1359"/>
        <v>24711.180142552581</v>
      </c>
      <c r="AV390" s="286">
        <f t="shared" si="1359"/>
        <v>24206.497993185971</v>
      </c>
      <c r="AW390" s="286">
        <f t="shared" si="1359"/>
        <v>23697.448737901734</v>
      </c>
      <c r="AX390" s="286">
        <f t="shared" si="1359"/>
        <v>23183.994587342513</v>
      </c>
      <c r="AY390" s="286">
        <f t="shared" si="1359"/>
        <v>22666.097425152802</v>
      </c>
      <c r="AZ390" s="286">
        <f t="shared" si="1359"/>
        <v>22143.718805149379</v>
      </c>
      <c r="BA390" s="286">
        <f t="shared" si="1359"/>
        <v>21616.819948467244</v>
      </c>
      <c r="BB390" s="286">
        <f t="shared" si="1359"/>
        <v>21085.361740680866</v>
      </c>
      <c r="BC390" s="286">
        <f t="shared" si="1359"/>
        <v>20549.304728900515</v>
      </c>
      <c r="BD390" s="286">
        <f t="shared" si="1359"/>
        <v>20008.609118843469</v>
      </c>
      <c r="BE390" s="286">
        <f t="shared" si="1359"/>
        <v>19463.234771879885</v>
      </c>
      <c r="BF390" s="286">
        <f t="shared" si="1359"/>
        <v>18913.141202053088</v>
      </c>
      <c r="BG390" s="286">
        <f t="shared" si="1359"/>
        <v>18358.287573074103</v>
      </c>
      <c r="BH390" s="286">
        <f t="shared" si="1359"/>
        <v>17798.632695290162</v>
      </c>
      <c r="BI390" s="286">
        <f t="shared" si="1359"/>
        <v>17234.135022626975</v>
      </c>
      <c r="BJ390" s="286">
        <f t="shared" si="1359"/>
        <v>16664.752649504568</v>
      </c>
      <c r="BK390" s="286">
        <f t="shared" si="1359"/>
        <v>16090.443307726393</v>
      </c>
      <c r="BL390" s="286">
        <f t="shared" si="1359"/>
        <v>15511.164363341557</v>
      </c>
      <c r="BM390" s="286">
        <f t="shared" si="1359"/>
        <v>14926.872813479882</v>
      </c>
      <c r="BN390" s="286">
        <f t="shared" si="1359"/>
        <v>14337.525283159572</v>
      </c>
      <c r="BO390" s="286">
        <f t="shared" si="1359"/>
        <v>13743.07802206727</v>
      </c>
      <c r="BP390" s="286">
        <f t="shared" si="1359"/>
        <v>13143.486901310245</v>
      </c>
      <c r="BQ390" s="286">
        <f t="shared" si="1359"/>
        <v>12538.707410140478</v>
      </c>
      <c r="BR390" s="286">
        <f t="shared" si="1359"/>
        <v>11928.694652650393</v>
      </c>
      <c r="BS390" s="286">
        <f t="shared" si="1359"/>
        <v>11313.403344440008</v>
      </c>
      <c r="BT390" s="286">
        <f t="shared" si="1359"/>
        <v>10692.787809255238</v>
      </c>
      <c r="BU390" s="286">
        <f t="shared" ref="BU390:DS390" si="1360">SUM(BU386:BU389)</f>
        <v>10066.801975597107</v>
      </c>
      <c r="BV390" s="286">
        <f t="shared" si="1360"/>
        <v>9435.3993733016305</v>
      </c>
      <c r="BW390" s="286">
        <f t="shared" si="1360"/>
        <v>8798.5331300900853</v>
      </c>
      <c r="BX390" s="286">
        <f t="shared" si="1360"/>
        <v>8156.1559680894461</v>
      </c>
      <c r="BY390" s="286">
        <f t="shared" si="1360"/>
        <v>7508.2202003227003</v>
      </c>
      <c r="BZ390" s="286">
        <f t="shared" si="1360"/>
        <v>6854.6777271687988</v>
      </c>
      <c r="CA390" s="286">
        <f t="shared" si="1360"/>
        <v>6195.480032791972</v>
      </c>
      <c r="CB390" s="286">
        <f t="shared" si="1360"/>
        <v>5530.5781815401479</v>
      </c>
      <c r="CC390" s="286">
        <f t="shared" si="1360"/>
        <v>4859.9228143122073</v>
      </c>
      <c r="CD390" s="286">
        <f t="shared" si="1360"/>
        <v>4183.4641448938009</v>
      </c>
      <c r="CE390" s="286">
        <f t="shared" si="1360"/>
        <v>3501.1519562614621</v>
      </c>
      <c r="CF390" s="286">
        <f t="shared" si="1360"/>
        <v>2812.9355968547388</v>
      </c>
      <c r="CG390" s="286">
        <f t="shared" si="1360"/>
        <v>2118.7639768160639</v>
      </c>
      <c r="CH390" s="286">
        <f t="shared" si="1360"/>
        <v>1418.5855641980934</v>
      </c>
      <c r="CI390" s="286">
        <f t="shared" si="1360"/>
        <v>712.34838113822241</v>
      </c>
      <c r="CJ390" s="286">
        <f t="shared" si="1360"/>
        <v>0</v>
      </c>
      <c r="CK390" s="286">
        <f t="shared" si="1360"/>
        <v>0</v>
      </c>
      <c r="CL390" s="286">
        <f t="shared" si="1360"/>
        <v>0</v>
      </c>
      <c r="CM390" s="286">
        <f t="shared" si="1360"/>
        <v>0</v>
      </c>
      <c r="CN390" s="286">
        <f t="shared" si="1360"/>
        <v>0</v>
      </c>
      <c r="CO390" s="286">
        <f t="shared" si="1360"/>
        <v>0</v>
      </c>
      <c r="CP390" s="286">
        <f t="shared" si="1360"/>
        <v>0</v>
      </c>
      <c r="CQ390" s="286">
        <f t="shared" si="1360"/>
        <v>0</v>
      </c>
      <c r="CR390" s="286">
        <f t="shared" si="1360"/>
        <v>0</v>
      </c>
      <c r="CS390" s="286">
        <f t="shared" si="1360"/>
        <v>0</v>
      </c>
      <c r="CT390" s="286">
        <f t="shared" si="1360"/>
        <v>0</v>
      </c>
      <c r="CU390" s="286">
        <f t="shared" si="1360"/>
        <v>0</v>
      </c>
      <c r="CV390" s="286">
        <f t="shared" si="1360"/>
        <v>0</v>
      </c>
      <c r="CW390" s="286">
        <f t="shared" si="1360"/>
        <v>0</v>
      </c>
      <c r="CX390" s="286">
        <f t="shared" si="1360"/>
        <v>0</v>
      </c>
      <c r="CY390" s="286">
        <f t="shared" si="1360"/>
        <v>0</v>
      </c>
      <c r="CZ390" s="286">
        <f t="shared" si="1360"/>
        <v>0</v>
      </c>
      <c r="DA390" s="286">
        <f t="shared" si="1360"/>
        <v>0</v>
      </c>
      <c r="DB390" s="286">
        <f t="shared" si="1360"/>
        <v>0</v>
      </c>
      <c r="DC390" s="286">
        <f t="shared" si="1360"/>
        <v>0</v>
      </c>
      <c r="DD390" s="286">
        <f t="shared" si="1360"/>
        <v>0</v>
      </c>
      <c r="DE390" s="286">
        <f t="shared" si="1360"/>
        <v>0</v>
      </c>
      <c r="DF390" s="286">
        <f t="shared" si="1360"/>
        <v>0</v>
      </c>
      <c r="DG390" s="286">
        <f t="shared" si="1360"/>
        <v>0</v>
      </c>
      <c r="DH390" s="286">
        <f t="shared" si="1360"/>
        <v>0</v>
      </c>
      <c r="DI390" s="286">
        <f t="shared" si="1360"/>
        <v>0</v>
      </c>
      <c r="DJ390" s="286">
        <f t="shared" si="1360"/>
        <v>0</v>
      </c>
      <c r="DK390" s="286">
        <f t="shared" si="1360"/>
        <v>0</v>
      </c>
      <c r="DL390" s="286">
        <f t="shared" si="1360"/>
        <v>0</v>
      </c>
      <c r="DM390" s="286">
        <f t="shared" si="1360"/>
        <v>0</v>
      </c>
      <c r="DN390" s="286">
        <f t="shared" si="1360"/>
        <v>0</v>
      </c>
      <c r="DO390" s="286">
        <f t="shared" si="1360"/>
        <v>0</v>
      </c>
      <c r="DP390" s="286">
        <f t="shared" si="1360"/>
        <v>0</v>
      </c>
      <c r="DQ390" s="286">
        <f t="shared" si="1360"/>
        <v>0</v>
      </c>
      <c r="DR390" s="286">
        <f t="shared" si="1360"/>
        <v>0</v>
      </c>
      <c r="DS390" s="286">
        <f t="shared" si="1360"/>
        <v>0</v>
      </c>
      <c r="DT390" s="279"/>
    </row>
    <row r="391" spans="3:124" ht="14.5" thickTop="1" x14ac:dyDescent="0.3">
      <c r="C391" s="279"/>
      <c r="D391" s="280"/>
      <c r="E391" s="280"/>
      <c r="F391" s="281"/>
      <c r="G391" s="281"/>
      <c r="H391" s="279"/>
      <c r="I391" s="279"/>
      <c r="J391" s="279"/>
      <c r="K391" s="279"/>
      <c r="L391" s="279"/>
      <c r="M391" s="279"/>
      <c r="N391" s="279"/>
      <c r="O391" s="279"/>
      <c r="P391" s="279"/>
      <c r="Q391" s="279"/>
      <c r="R391" s="279"/>
      <c r="S391" s="279"/>
      <c r="T391" s="279"/>
      <c r="U391" s="279"/>
      <c r="V391" s="279"/>
      <c r="W391" s="279"/>
      <c r="X391" s="279"/>
      <c r="Y391" s="279"/>
      <c r="Z391" s="279"/>
      <c r="AA391" s="279"/>
      <c r="AB391" s="279"/>
      <c r="AC391" s="279"/>
      <c r="AD391" s="279"/>
      <c r="AE391" s="279"/>
      <c r="AF391" s="279"/>
      <c r="AG391" s="279"/>
      <c r="AH391" s="279"/>
      <c r="AI391" s="279"/>
      <c r="AJ391" s="279"/>
      <c r="AK391" s="279"/>
      <c r="AL391" s="279"/>
      <c r="AM391" s="279"/>
      <c r="AN391" s="279"/>
      <c r="AO391" s="279"/>
      <c r="AP391" s="279"/>
      <c r="AQ391" s="279"/>
      <c r="AR391" s="279"/>
      <c r="AS391" s="279"/>
      <c r="AT391" s="279"/>
      <c r="AU391" s="279"/>
      <c r="AV391" s="279"/>
      <c r="AW391" s="279"/>
      <c r="AX391" s="279"/>
      <c r="AY391" s="279"/>
      <c r="AZ391" s="279"/>
      <c r="BA391" s="279"/>
      <c r="BB391" s="279"/>
      <c r="BC391" s="279"/>
      <c r="BD391" s="279"/>
      <c r="BE391" s="279"/>
      <c r="BF391" s="279"/>
      <c r="BG391" s="279"/>
      <c r="BH391" s="279"/>
      <c r="BI391" s="279"/>
      <c r="BJ391" s="279"/>
      <c r="BK391" s="279"/>
      <c r="BL391" s="279"/>
      <c r="BM391" s="279"/>
      <c r="BN391" s="279"/>
      <c r="BO391" s="279"/>
      <c r="BP391" s="279"/>
      <c r="BQ391" s="279"/>
      <c r="BR391" s="279"/>
      <c r="BS391" s="279"/>
      <c r="BT391" s="279"/>
      <c r="BU391" s="279"/>
      <c r="BV391" s="279"/>
      <c r="BW391" s="279"/>
      <c r="BX391" s="279"/>
      <c r="BY391" s="279"/>
      <c r="BZ391" s="279"/>
      <c r="CA391" s="279"/>
      <c r="CB391" s="279"/>
      <c r="CC391" s="279"/>
      <c r="CD391" s="279"/>
      <c r="CE391" s="279"/>
      <c r="CF391" s="279"/>
      <c r="CG391" s="279"/>
      <c r="CH391" s="279"/>
      <c r="CI391" s="279"/>
      <c r="CJ391" s="279"/>
      <c r="CK391" s="279"/>
      <c r="CL391" s="279"/>
      <c r="CM391" s="279"/>
      <c r="CN391" s="279"/>
      <c r="CO391" s="279"/>
      <c r="CP391" s="279"/>
      <c r="CQ391" s="279"/>
      <c r="CR391" s="279"/>
      <c r="CS391" s="279"/>
      <c r="CT391" s="279"/>
      <c r="CU391" s="279"/>
      <c r="CV391" s="279"/>
      <c r="CW391" s="279"/>
      <c r="CX391" s="279"/>
      <c r="CY391" s="279"/>
      <c r="CZ391" s="279"/>
      <c r="DA391" s="279"/>
      <c r="DB391" s="279"/>
      <c r="DC391" s="279"/>
      <c r="DD391" s="279"/>
      <c r="DE391" s="279"/>
      <c r="DF391" s="279"/>
      <c r="DG391" s="279"/>
      <c r="DH391" s="279"/>
      <c r="DI391" s="279"/>
      <c r="DJ391" s="279"/>
      <c r="DK391" s="279"/>
      <c r="DL391" s="279"/>
      <c r="DM391" s="279"/>
      <c r="DN391" s="279"/>
      <c r="DO391" s="279"/>
      <c r="DP391" s="279"/>
      <c r="DQ391" s="279"/>
      <c r="DR391" s="279"/>
      <c r="DS391" s="279"/>
      <c r="DT391" s="279"/>
    </row>
    <row r="392" spans="3:124" x14ac:dyDescent="0.3">
      <c r="C392" s="279"/>
      <c r="D392" s="280" t="s">
        <v>121</v>
      </c>
      <c r="E392" s="293">
        <f>(1+Inputs!$L$31)^(1/4)-1</f>
        <v>2.294793456109856E-2</v>
      </c>
      <c r="F392" s="281" t="str">
        <f>F390</f>
        <v>INR Mn</v>
      </c>
      <c r="G392" s="281"/>
      <c r="H392" s="288">
        <f>'Revenue&amp;exepenses'!H$378</f>
        <v>0</v>
      </c>
      <c r="I392" s="288">
        <f>'Revenue&amp;exepenses'!I$378</f>
        <v>0</v>
      </c>
      <c r="J392" s="288">
        <f>'Revenue&amp;exepenses'!J$378</f>
        <v>0</v>
      </c>
      <c r="K392" s="288">
        <f>'Revenue&amp;exepenses'!K$378</f>
        <v>0</v>
      </c>
      <c r="L392" s="288">
        <f>'Revenue&amp;exepenses'!L$378</f>
        <v>0</v>
      </c>
      <c r="M392" s="288">
        <f>'Revenue&amp;exepenses'!M$378</f>
        <v>0</v>
      </c>
      <c r="N392" s="288">
        <f>'Revenue&amp;exepenses'!N$378</f>
        <v>0</v>
      </c>
      <c r="O392" s="288">
        <f>'Revenue&amp;exepenses'!O$378</f>
        <v>0</v>
      </c>
      <c r="P392" s="288">
        <f>'Revenue&amp;exepenses'!P$378</f>
        <v>0</v>
      </c>
      <c r="Q392" s="288">
        <f>'Revenue&amp;exepenses'!Q$378</f>
        <v>0</v>
      </c>
      <c r="R392" s="288">
        <f>'Revenue&amp;exepenses'!R$378</f>
        <v>0</v>
      </c>
      <c r="S392" s="288">
        <f>'Revenue&amp;exepenses'!S$378</f>
        <v>0</v>
      </c>
      <c r="T392" s="288">
        <f>'Revenue&amp;exepenses'!T$378</f>
        <v>0</v>
      </c>
      <c r="U392" s="288">
        <f>'Revenue&amp;exepenses'!U$378</f>
        <v>0</v>
      </c>
      <c r="V392" s="288">
        <f>'Revenue&amp;exepenses'!V$378</f>
        <v>0</v>
      </c>
      <c r="W392" s="288">
        <f>'Revenue&amp;exepenses'!W$378</f>
        <v>0</v>
      </c>
      <c r="X392" s="288">
        <f>'Revenue&amp;exepenses'!X$378</f>
        <v>156.8608807368152</v>
      </c>
      <c r="Y392" s="288">
        <f>'Revenue&amp;exepenses'!Y$378</f>
        <v>750.42178735849416</v>
      </c>
      <c r="Z392" s="288">
        <f>'Revenue&amp;exepenses'!Z$378</f>
        <v>1217.2526268999936</v>
      </c>
      <c r="AA392" s="288">
        <f>'Revenue&amp;exepenses'!AA$378</f>
        <v>0</v>
      </c>
      <c r="AB392" s="288">
        <f>'Revenue&amp;exepenses'!AB$378</f>
        <v>0</v>
      </c>
      <c r="AC392" s="288">
        <f>'Revenue&amp;exepenses'!AC$378</f>
        <v>0</v>
      </c>
      <c r="AD392" s="288">
        <f>'Revenue&amp;exepenses'!AD$378</f>
        <v>0</v>
      </c>
      <c r="AE392" s="288">
        <f>'Revenue&amp;exepenses'!AE$378</f>
        <v>0</v>
      </c>
      <c r="AF392" s="288">
        <f>'Revenue&amp;exepenses'!AF$378</f>
        <v>0</v>
      </c>
      <c r="AG392" s="288">
        <f>'Revenue&amp;exepenses'!AG$378</f>
        <v>0</v>
      </c>
      <c r="AH392" s="288">
        <f>'Revenue&amp;exepenses'!AH$378</f>
        <v>0</v>
      </c>
      <c r="AI392" s="288">
        <f>'Revenue&amp;exepenses'!AI$378</f>
        <v>0</v>
      </c>
      <c r="AJ392" s="288">
        <f>'Revenue&amp;exepenses'!AJ$378</f>
        <v>0</v>
      </c>
      <c r="AK392" s="288">
        <f>'Revenue&amp;exepenses'!AK$378</f>
        <v>0</v>
      </c>
      <c r="AL392" s="288">
        <f>'Revenue&amp;exepenses'!AL$378</f>
        <v>0</v>
      </c>
      <c r="AM392" s="288">
        <f>'Revenue&amp;exepenses'!AM$378</f>
        <v>0</v>
      </c>
      <c r="AN392" s="288">
        <f>'Revenue&amp;exepenses'!AN$378</f>
        <v>0</v>
      </c>
      <c r="AO392" s="288">
        <f>'Revenue&amp;exepenses'!AO$378</f>
        <v>0</v>
      </c>
      <c r="AP392" s="288">
        <f>'Revenue&amp;exepenses'!AP$378</f>
        <v>0</v>
      </c>
      <c r="AQ392" s="288">
        <f>'Revenue&amp;exepenses'!AQ$378</f>
        <v>0</v>
      </c>
      <c r="AR392" s="288">
        <f>'Revenue&amp;exepenses'!AR$378</f>
        <v>0</v>
      </c>
      <c r="AS392" s="288">
        <f>'Revenue&amp;exepenses'!AS$378</f>
        <v>0</v>
      </c>
      <c r="AT392" s="288">
        <f>'Revenue&amp;exepenses'!AT$378</f>
        <v>0</v>
      </c>
      <c r="AU392" s="288">
        <f>'Revenue&amp;exepenses'!AU$378</f>
        <v>0</v>
      </c>
      <c r="AV392" s="288">
        <f>'Revenue&amp;exepenses'!AV$378</f>
        <v>0</v>
      </c>
      <c r="AW392" s="288">
        <f>'Revenue&amp;exepenses'!AW$378</f>
        <v>0</v>
      </c>
      <c r="AX392" s="288">
        <f>'Revenue&amp;exepenses'!AX$378</f>
        <v>0</v>
      </c>
      <c r="AY392" s="288">
        <f>'Revenue&amp;exepenses'!AY$378</f>
        <v>0</v>
      </c>
      <c r="AZ392" s="288">
        <f>'Revenue&amp;exepenses'!AZ$378</f>
        <v>0</v>
      </c>
      <c r="BA392" s="288">
        <f>'Revenue&amp;exepenses'!BA$378</f>
        <v>0</v>
      </c>
      <c r="BB392" s="288">
        <f>'Revenue&amp;exepenses'!BB$378</f>
        <v>0</v>
      </c>
      <c r="BC392" s="288">
        <f>'Revenue&amp;exepenses'!BC$378</f>
        <v>0</v>
      </c>
      <c r="BD392" s="288">
        <f>'Revenue&amp;exepenses'!BD$378</f>
        <v>0</v>
      </c>
      <c r="BE392" s="288">
        <f>'Revenue&amp;exepenses'!BE$378</f>
        <v>0</v>
      </c>
      <c r="BF392" s="288">
        <f>'Revenue&amp;exepenses'!BF$378</f>
        <v>0</v>
      </c>
      <c r="BG392" s="288">
        <f>'Revenue&amp;exepenses'!BG$378</f>
        <v>0</v>
      </c>
      <c r="BH392" s="288">
        <f>'Revenue&amp;exepenses'!BH$378</f>
        <v>0</v>
      </c>
      <c r="BI392" s="288">
        <f>'Revenue&amp;exepenses'!BI$378</f>
        <v>0</v>
      </c>
      <c r="BJ392" s="288">
        <f>'Revenue&amp;exepenses'!BJ$378</f>
        <v>0</v>
      </c>
      <c r="BK392" s="288">
        <f>'Revenue&amp;exepenses'!BK$378</f>
        <v>0</v>
      </c>
      <c r="BL392" s="288">
        <f>'Revenue&amp;exepenses'!BL$378</f>
        <v>0</v>
      </c>
      <c r="BM392" s="288">
        <f>'Revenue&amp;exepenses'!BM$378</f>
        <v>0</v>
      </c>
      <c r="BN392" s="288">
        <f>'Revenue&amp;exepenses'!BN$378</f>
        <v>0</v>
      </c>
      <c r="BO392" s="288">
        <f>'Revenue&amp;exepenses'!BO$378</f>
        <v>0</v>
      </c>
      <c r="BP392" s="288">
        <f>'Revenue&amp;exepenses'!BP$378</f>
        <v>0</v>
      </c>
      <c r="BQ392" s="288">
        <f>'Revenue&amp;exepenses'!BQ$378</f>
        <v>0</v>
      </c>
      <c r="BR392" s="288">
        <f>'Revenue&amp;exepenses'!BR$378</f>
        <v>0</v>
      </c>
      <c r="BS392" s="288">
        <f>'Revenue&amp;exepenses'!BS$378</f>
        <v>0</v>
      </c>
      <c r="BT392" s="288">
        <f>'Revenue&amp;exepenses'!BT$378</f>
        <v>0</v>
      </c>
      <c r="BU392" s="288">
        <f>'Revenue&amp;exepenses'!BU$378</f>
        <v>0</v>
      </c>
      <c r="BV392" s="288">
        <f>'Revenue&amp;exepenses'!BV$378</f>
        <v>0</v>
      </c>
      <c r="BW392" s="288">
        <f>'Revenue&amp;exepenses'!BW$378</f>
        <v>0</v>
      </c>
      <c r="BX392" s="288">
        <f>'Revenue&amp;exepenses'!BX$378</f>
        <v>0</v>
      </c>
      <c r="BY392" s="288">
        <f>'Revenue&amp;exepenses'!BY$378</f>
        <v>0</v>
      </c>
      <c r="BZ392" s="288">
        <f>'Revenue&amp;exepenses'!BZ$378</f>
        <v>0</v>
      </c>
      <c r="CA392" s="288">
        <f>'Revenue&amp;exepenses'!CA$378</f>
        <v>0</v>
      </c>
      <c r="CB392" s="288">
        <f>'Revenue&amp;exepenses'!CB$378</f>
        <v>0</v>
      </c>
      <c r="CC392" s="288">
        <f>'Revenue&amp;exepenses'!CC$378</f>
        <v>0</v>
      </c>
      <c r="CD392" s="288">
        <f>'Revenue&amp;exepenses'!CD$378</f>
        <v>0</v>
      </c>
      <c r="CE392" s="288">
        <f>'Revenue&amp;exepenses'!CE$378</f>
        <v>0</v>
      </c>
      <c r="CF392" s="288">
        <f>'Revenue&amp;exepenses'!CF$378</f>
        <v>0</v>
      </c>
      <c r="CG392" s="288">
        <f>'Revenue&amp;exepenses'!CG$378</f>
        <v>0</v>
      </c>
      <c r="CH392" s="288">
        <f>'Revenue&amp;exepenses'!CH$378</f>
        <v>0</v>
      </c>
      <c r="CI392" s="288">
        <f>'Revenue&amp;exepenses'!CI$378</f>
        <v>0</v>
      </c>
      <c r="CJ392" s="288">
        <f>'Revenue&amp;exepenses'!CJ$378</f>
        <v>0</v>
      </c>
      <c r="CK392" s="288">
        <f>'Revenue&amp;exepenses'!CK$378</f>
        <v>0</v>
      </c>
      <c r="CL392" s="288">
        <f>'Revenue&amp;exepenses'!CL$378</f>
        <v>0</v>
      </c>
      <c r="CM392" s="288">
        <f>'Revenue&amp;exepenses'!CM$378</f>
        <v>0</v>
      </c>
      <c r="CN392" s="288">
        <f>'Revenue&amp;exepenses'!CN$378</f>
        <v>0</v>
      </c>
      <c r="CO392" s="288">
        <f>'Revenue&amp;exepenses'!CO$378</f>
        <v>0</v>
      </c>
      <c r="CP392" s="288">
        <f>'Revenue&amp;exepenses'!CP$378</f>
        <v>0</v>
      </c>
      <c r="CQ392" s="288">
        <f>'Revenue&amp;exepenses'!CQ$378</f>
        <v>0</v>
      </c>
      <c r="CR392" s="288">
        <f>'Revenue&amp;exepenses'!CR$378</f>
        <v>0</v>
      </c>
      <c r="CS392" s="288">
        <f>'Revenue&amp;exepenses'!CS$378</f>
        <v>0</v>
      </c>
      <c r="CT392" s="288">
        <f>'Revenue&amp;exepenses'!CT$378</f>
        <v>0</v>
      </c>
      <c r="CU392" s="288">
        <f>'Revenue&amp;exepenses'!CU$378</f>
        <v>0</v>
      </c>
      <c r="CV392" s="288">
        <f>'Revenue&amp;exepenses'!CV$378</f>
        <v>0</v>
      </c>
      <c r="CW392" s="288">
        <f>'Revenue&amp;exepenses'!CW$378</f>
        <v>0</v>
      </c>
      <c r="CX392" s="288">
        <f>'Revenue&amp;exepenses'!CX$378</f>
        <v>0</v>
      </c>
      <c r="CY392" s="288">
        <f>'Revenue&amp;exepenses'!CY$378</f>
        <v>0</v>
      </c>
      <c r="CZ392" s="288">
        <f>'Revenue&amp;exepenses'!CZ$378</f>
        <v>0</v>
      </c>
      <c r="DA392" s="288">
        <f>'Revenue&amp;exepenses'!DA$378</f>
        <v>0</v>
      </c>
      <c r="DB392" s="288">
        <f>'Revenue&amp;exepenses'!DB$378</f>
        <v>0</v>
      </c>
      <c r="DC392" s="288">
        <f>'Revenue&amp;exepenses'!DC$378</f>
        <v>0</v>
      </c>
      <c r="DD392" s="288">
        <f>'Revenue&amp;exepenses'!DD$378</f>
        <v>0</v>
      </c>
      <c r="DE392" s="288">
        <f>'Revenue&amp;exepenses'!DE$378</f>
        <v>0</v>
      </c>
      <c r="DF392" s="288">
        <f>'Revenue&amp;exepenses'!DF$378</f>
        <v>0</v>
      </c>
      <c r="DG392" s="288">
        <f>'Revenue&amp;exepenses'!DG$378</f>
        <v>0</v>
      </c>
      <c r="DH392" s="288">
        <f>'Revenue&amp;exepenses'!DH$378</f>
        <v>0</v>
      </c>
      <c r="DI392" s="288">
        <f>'Revenue&amp;exepenses'!DI$378</f>
        <v>0</v>
      </c>
      <c r="DJ392" s="288">
        <f>'Revenue&amp;exepenses'!DJ$378</f>
        <v>0</v>
      </c>
      <c r="DK392" s="288">
        <f>'Revenue&amp;exepenses'!DK$378</f>
        <v>0</v>
      </c>
      <c r="DL392" s="288">
        <f>'Revenue&amp;exepenses'!DL$378</f>
        <v>0</v>
      </c>
      <c r="DM392" s="288">
        <f>'Revenue&amp;exepenses'!DM$378</f>
        <v>0</v>
      </c>
      <c r="DN392" s="288">
        <f>'Revenue&amp;exepenses'!DN$378</f>
        <v>0</v>
      </c>
      <c r="DO392" s="288">
        <f>'Revenue&amp;exepenses'!DO$378</f>
        <v>0</v>
      </c>
      <c r="DP392" s="288">
        <f>'Revenue&amp;exepenses'!DP$378</f>
        <v>0</v>
      </c>
      <c r="DQ392" s="288">
        <f>'Revenue&amp;exepenses'!DQ$378</f>
        <v>0</v>
      </c>
      <c r="DR392" s="288">
        <f>'Revenue&amp;exepenses'!DR$378</f>
        <v>0</v>
      </c>
      <c r="DS392" s="288">
        <f>'Revenue&amp;exepenses'!DS$378</f>
        <v>0</v>
      </c>
      <c r="DT392" s="279"/>
    </row>
    <row r="393" spans="3:124" x14ac:dyDescent="0.3">
      <c r="C393" s="279"/>
      <c r="D393" s="280" t="s">
        <v>127</v>
      </c>
      <c r="E393" s="293"/>
      <c r="F393" s="281" t="s">
        <v>32</v>
      </c>
      <c r="G393" s="281"/>
      <c r="H393" s="294">
        <f>IF(Inputs!$L$33&gt;=H$2,(1+Inputs!$L$32)^(1/4)-1,(1+Inputs!$L$34)^(1/4)-1)</f>
        <v>2.294793456109856E-2</v>
      </c>
      <c r="I393" s="294">
        <f>IF(Inputs!$L$33&gt;=I$2,(1+Inputs!$L$32)^(1/4)-1,(1+Inputs!$L$34)^(1/4)-1)</f>
        <v>2.294793456109856E-2</v>
      </c>
      <c r="J393" s="294">
        <f>IF(Inputs!$L$33&gt;=J$2,(1+Inputs!$L$32)^(1/4)-1,(1+Inputs!$L$34)^(1/4)-1)</f>
        <v>2.294793456109856E-2</v>
      </c>
      <c r="K393" s="294">
        <f>IF(Inputs!$L$33&gt;=K$2,(1+Inputs!$L$32)^(1/4)-1,(1+Inputs!$L$34)^(1/4)-1)</f>
        <v>2.294793456109856E-2</v>
      </c>
      <c r="L393" s="294">
        <f>IF(Inputs!$L$33&gt;=L$2,(1+Inputs!$L$32)^(1/4)-1,(1+Inputs!$L$34)^(1/4)-1)</f>
        <v>2.294793456109856E-2</v>
      </c>
      <c r="M393" s="294">
        <f>IF(Inputs!$L$33&gt;=M$2,(1+Inputs!$L$32)^(1/4)-1,(1+Inputs!$L$34)^(1/4)-1)</f>
        <v>2.294793456109856E-2</v>
      </c>
      <c r="N393" s="294">
        <f>IF(Inputs!$L$33&gt;=N$2,(1+Inputs!$L$32)^(1/4)-1,(1+Inputs!$L$34)^(1/4)-1)</f>
        <v>2.294793456109856E-2</v>
      </c>
      <c r="O393" s="294">
        <f>IF(Inputs!$L$33&gt;=O$2,(1+Inputs!$L$32)^(1/4)-1,(1+Inputs!$L$34)^(1/4)-1)</f>
        <v>2.294793456109856E-2</v>
      </c>
      <c r="P393" s="294">
        <f>IF(Inputs!$L$33&gt;=P$2,(1+Inputs!$L$32)^(1/4)-1,(1+Inputs!$L$34)^(1/4)-1)</f>
        <v>2.294793456109856E-2</v>
      </c>
      <c r="Q393" s="294">
        <f>IF(Inputs!$L$33&gt;=Q$2,(1+Inputs!$L$32)^(1/4)-1,(1+Inputs!$L$34)^(1/4)-1)</f>
        <v>2.294793456109856E-2</v>
      </c>
      <c r="R393" s="294">
        <f>IF(Inputs!$L$33&gt;=R$2,(1+Inputs!$L$32)^(1/4)-1,(1+Inputs!$L$34)^(1/4)-1)</f>
        <v>2.294793456109856E-2</v>
      </c>
      <c r="S393" s="294">
        <f>IF(Inputs!$L$33&gt;=S$2,(1+Inputs!$L$32)^(1/4)-1,(1+Inputs!$L$34)^(1/4)-1)</f>
        <v>2.294793456109856E-2</v>
      </c>
      <c r="T393" s="294">
        <f>IF(Inputs!$L$33&gt;=T$2,(1+Inputs!$L$32)^(1/4)-1,(1+Inputs!$L$34)^(1/4)-1)</f>
        <v>2.294793456109856E-2</v>
      </c>
      <c r="U393" s="294">
        <f>IF(Inputs!$L$33&gt;=U$2,(1+Inputs!$L$32)^(1/4)-1,(1+Inputs!$L$34)^(1/4)-1)</f>
        <v>2.294793456109856E-2</v>
      </c>
      <c r="V393" s="294">
        <f>IF(Inputs!$L$33&gt;=V$2,(1+Inputs!$L$32)^(1/4)-1,(1+Inputs!$L$34)^(1/4)-1)</f>
        <v>2.294793456109856E-2</v>
      </c>
      <c r="W393" s="294">
        <f>IF(Inputs!$L$33&gt;=W$2,(1+Inputs!$L$32)^(1/4)-1,(1+Inputs!$L$34)^(1/4)-1)</f>
        <v>2.294793456109856E-2</v>
      </c>
      <c r="X393" s="294">
        <f>IF(Inputs!$L$33&gt;=X$2,(1+Inputs!$L$32)^(1/4)-1,(1+Inputs!$L$34)^(1/4)-1)</f>
        <v>2.294793456109856E-2</v>
      </c>
      <c r="Y393" s="294">
        <f>IF(Inputs!$L$33&gt;=Y$2,(1+Inputs!$L$32)^(1/4)-1,(1+Inputs!$L$34)^(1/4)-1)</f>
        <v>2.294793456109856E-2</v>
      </c>
      <c r="Z393" s="294">
        <f>IF(Inputs!$L$33&gt;=Z$2,(1+Inputs!$L$32)^(1/4)-1,(1+Inputs!$L$34)^(1/4)-1)</f>
        <v>2.294793456109856E-2</v>
      </c>
      <c r="AA393" s="294">
        <f>IF(Inputs!$L$33&gt;=AA$2,(1+Inputs!$L$32)^(1/4)-1,(1+Inputs!$L$34)^(1/4)-1)</f>
        <v>2.294793456109856E-2</v>
      </c>
      <c r="AB393" s="294">
        <f>IF(Inputs!$L$33&gt;=AB$2,(1+Inputs!$L$32)^(1/4)-1,(1+Inputs!$L$34)^(1/4)-1)</f>
        <v>2.294793456109856E-2</v>
      </c>
      <c r="AC393" s="294">
        <f>IF(Inputs!$L$33&gt;=AC$2,(1+Inputs!$L$32)^(1/4)-1,(1+Inputs!$L$34)^(1/4)-1)</f>
        <v>2.294793456109856E-2</v>
      </c>
      <c r="AD393" s="294">
        <f>IF(Inputs!$L$33&gt;=AD$2,(1+Inputs!$L$32)^(1/4)-1,(1+Inputs!$L$34)^(1/4)-1)</f>
        <v>2.294793456109856E-2</v>
      </c>
      <c r="AE393" s="294">
        <f>IF(Inputs!$L$33&gt;=AE$2,(1+Inputs!$L$32)^(1/4)-1,(1+Inputs!$L$34)^(1/4)-1)</f>
        <v>2.294793456109856E-2</v>
      </c>
      <c r="AF393" s="294">
        <f>IF(Inputs!$L$33&gt;=AF$2,(1+Inputs!$L$32)^(1/4)-1,(1+Inputs!$L$34)^(1/4)-1)</f>
        <v>2.294793456109856E-2</v>
      </c>
      <c r="AG393" s="294">
        <f>IF(Inputs!$L$33&gt;=AG$2,(1+Inputs!$L$32)^(1/4)-1,(1+Inputs!$L$34)^(1/4)-1)</f>
        <v>2.294793456109856E-2</v>
      </c>
      <c r="AH393" s="294">
        <f>IF(Inputs!$L$33&gt;=AH$2,(1+Inputs!$L$32)^(1/4)-1,(1+Inputs!$L$34)^(1/4)-1)</f>
        <v>2.294793456109856E-2</v>
      </c>
      <c r="AI393" s="294">
        <f>IF(Inputs!$L$33&gt;=AI$2,(1+Inputs!$L$32)^(1/4)-1,(1+Inputs!$L$34)^(1/4)-1)</f>
        <v>2.294793456109856E-2</v>
      </c>
      <c r="AJ393" s="294">
        <f>IF(Inputs!$L$33&gt;=AJ$2,(1+Inputs!$L$32)^(1/4)-1,(1+Inputs!$L$34)^(1/4)-1)</f>
        <v>2.294793456109856E-2</v>
      </c>
      <c r="AK393" s="294">
        <f>IF(Inputs!$L$33&gt;=AK$2,(1+Inputs!$L$32)^(1/4)-1,(1+Inputs!$L$34)^(1/4)-1)</f>
        <v>2.294793456109856E-2</v>
      </c>
      <c r="AL393" s="294">
        <f>IF(Inputs!$L$33&gt;=AL$2,(1+Inputs!$L$32)^(1/4)-1,(1+Inputs!$L$34)^(1/4)-1)</f>
        <v>2.294793456109856E-2</v>
      </c>
      <c r="AM393" s="294">
        <f>IF(Inputs!$L$33&gt;=AM$2,(1+Inputs!$L$32)^(1/4)-1,(1+Inputs!$L$34)^(1/4)-1)</f>
        <v>2.294793456109856E-2</v>
      </c>
      <c r="AN393" s="294">
        <f>IF(Inputs!$L$33&gt;=AN$2,(1+Inputs!$L$32)^(1/4)-1,(1+Inputs!$L$34)^(1/4)-1)</f>
        <v>2.1778180864641117E-2</v>
      </c>
      <c r="AO393" s="294">
        <f>IF(Inputs!$L$33&gt;=AO$2,(1+Inputs!$L$32)^(1/4)-1,(1+Inputs!$L$34)^(1/4)-1)</f>
        <v>2.1778180864641117E-2</v>
      </c>
      <c r="AP393" s="294">
        <f>IF(Inputs!$L$33&gt;=AP$2,(1+Inputs!$L$32)^(1/4)-1,(1+Inputs!$L$34)^(1/4)-1)</f>
        <v>2.1778180864641117E-2</v>
      </c>
      <c r="AQ393" s="294">
        <f>IF(Inputs!$L$33&gt;=AQ$2,(1+Inputs!$L$32)^(1/4)-1,(1+Inputs!$L$34)^(1/4)-1)</f>
        <v>2.1778180864641117E-2</v>
      </c>
      <c r="AR393" s="294">
        <f>IF(Inputs!$L$33&gt;=AR$2,(1+Inputs!$L$32)^(1/4)-1,(1+Inputs!$L$34)^(1/4)-1)</f>
        <v>2.1778180864641117E-2</v>
      </c>
      <c r="AS393" s="294">
        <f>IF(Inputs!$L$33&gt;=AS$2,(1+Inputs!$L$32)^(1/4)-1,(1+Inputs!$L$34)^(1/4)-1)</f>
        <v>2.1778180864641117E-2</v>
      </c>
      <c r="AT393" s="294">
        <f>IF(Inputs!$L$33&gt;=AT$2,(1+Inputs!$L$32)^(1/4)-1,(1+Inputs!$L$34)^(1/4)-1)</f>
        <v>2.1778180864641117E-2</v>
      </c>
      <c r="AU393" s="294">
        <f>IF(Inputs!$L$33&gt;=AU$2,(1+Inputs!$L$32)^(1/4)-1,(1+Inputs!$L$34)^(1/4)-1)</f>
        <v>2.1778180864641117E-2</v>
      </c>
      <c r="AV393" s="294">
        <f>IF(Inputs!$L$33&gt;=AV$2,(1+Inputs!$L$32)^(1/4)-1,(1+Inputs!$L$34)^(1/4)-1)</f>
        <v>2.1778180864641117E-2</v>
      </c>
      <c r="AW393" s="294">
        <f>IF(Inputs!$L$33&gt;=AW$2,(1+Inputs!$L$32)^(1/4)-1,(1+Inputs!$L$34)^(1/4)-1)</f>
        <v>2.1778180864641117E-2</v>
      </c>
      <c r="AX393" s="294">
        <f>IF(Inputs!$L$33&gt;=AX$2,(1+Inputs!$L$32)^(1/4)-1,(1+Inputs!$L$34)^(1/4)-1)</f>
        <v>2.1778180864641117E-2</v>
      </c>
      <c r="AY393" s="294">
        <f>IF(Inputs!$L$33&gt;=AY$2,(1+Inputs!$L$32)^(1/4)-1,(1+Inputs!$L$34)^(1/4)-1)</f>
        <v>2.1778180864641117E-2</v>
      </c>
      <c r="AZ393" s="294">
        <f>IF(Inputs!$L$33&gt;=AZ$2,(1+Inputs!$L$32)^(1/4)-1,(1+Inputs!$L$34)^(1/4)-1)</f>
        <v>2.1778180864641117E-2</v>
      </c>
      <c r="BA393" s="294">
        <f>IF(Inputs!$L$33&gt;=BA$2,(1+Inputs!$L$32)^(1/4)-1,(1+Inputs!$L$34)^(1/4)-1)</f>
        <v>2.1778180864641117E-2</v>
      </c>
      <c r="BB393" s="294">
        <f>IF(Inputs!$L$33&gt;=BB$2,(1+Inputs!$L$32)^(1/4)-1,(1+Inputs!$L$34)^(1/4)-1)</f>
        <v>2.1778180864641117E-2</v>
      </c>
      <c r="BC393" s="294">
        <f>IF(Inputs!$L$33&gt;=BC$2,(1+Inputs!$L$32)^(1/4)-1,(1+Inputs!$L$34)^(1/4)-1)</f>
        <v>2.1778180864641117E-2</v>
      </c>
      <c r="BD393" s="294">
        <f>IF(Inputs!$L$33&gt;=BD$2,(1+Inputs!$L$32)^(1/4)-1,(1+Inputs!$L$34)^(1/4)-1)</f>
        <v>2.1778180864641117E-2</v>
      </c>
      <c r="BE393" s="294">
        <f>IF(Inputs!$L$33&gt;=BE$2,(1+Inputs!$L$32)^(1/4)-1,(1+Inputs!$L$34)^(1/4)-1)</f>
        <v>2.1778180864641117E-2</v>
      </c>
      <c r="BF393" s="294">
        <f>IF(Inputs!$L$33&gt;=BF$2,(1+Inputs!$L$32)^(1/4)-1,(1+Inputs!$L$34)^(1/4)-1)</f>
        <v>2.1778180864641117E-2</v>
      </c>
      <c r="BG393" s="294">
        <f>IF(Inputs!$L$33&gt;=BG$2,(1+Inputs!$L$32)^(1/4)-1,(1+Inputs!$L$34)^(1/4)-1)</f>
        <v>2.1778180864641117E-2</v>
      </c>
      <c r="BH393" s="294">
        <f>IF(Inputs!$L$33&gt;=BH$2,(1+Inputs!$L$32)^(1/4)-1,(1+Inputs!$L$34)^(1/4)-1)</f>
        <v>2.1778180864641117E-2</v>
      </c>
      <c r="BI393" s="294">
        <f>IF(Inputs!$L$33&gt;=BI$2,(1+Inputs!$L$32)^(1/4)-1,(1+Inputs!$L$34)^(1/4)-1)</f>
        <v>2.1778180864641117E-2</v>
      </c>
      <c r="BJ393" s="294">
        <f>IF(Inputs!$L$33&gt;=BJ$2,(1+Inputs!$L$32)^(1/4)-1,(1+Inputs!$L$34)^(1/4)-1)</f>
        <v>2.1778180864641117E-2</v>
      </c>
      <c r="BK393" s="294">
        <f>IF(Inputs!$L$33&gt;=BK$2,(1+Inputs!$L$32)^(1/4)-1,(1+Inputs!$L$34)^(1/4)-1)</f>
        <v>2.1778180864641117E-2</v>
      </c>
      <c r="BL393" s="294">
        <f>IF(Inputs!$L$33&gt;=BL$2,(1+Inputs!$L$32)^(1/4)-1,(1+Inputs!$L$34)^(1/4)-1)</f>
        <v>2.1778180864641117E-2</v>
      </c>
      <c r="BM393" s="294">
        <f>IF(Inputs!$L$33&gt;=BM$2,(1+Inputs!$L$32)^(1/4)-1,(1+Inputs!$L$34)^(1/4)-1)</f>
        <v>2.1778180864641117E-2</v>
      </c>
      <c r="BN393" s="294">
        <f>IF(Inputs!$L$33&gt;=BN$2,(1+Inputs!$L$32)^(1/4)-1,(1+Inputs!$L$34)^(1/4)-1)</f>
        <v>2.1778180864641117E-2</v>
      </c>
      <c r="BO393" s="294">
        <f>IF(Inputs!$L$33&gt;=BO$2,(1+Inputs!$L$32)^(1/4)-1,(1+Inputs!$L$34)^(1/4)-1)</f>
        <v>2.1778180864641117E-2</v>
      </c>
      <c r="BP393" s="294">
        <f>IF(Inputs!$L$33&gt;=BP$2,(1+Inputs!$L$32)^(1/4)-1,(1+Inputs!$L$34)^(1/4)-1)</f>
        <v>2.1778180864641117E-2</v>
      </c>
      <c r="BQ393" s="294">
        <f>IF(Inputs!$L$33&gt;=BQ$2,(1+Inputs!$L$32)^(1/4)-1,(1+Inputs!$L$34)^(1/4)-1)</f>
        <v>2.1778180864641117E-2</v>
      </c>
      <c r="BR393" s="294">
        <f>IF(Inputs!$L$33&gt;=BR$2,(1+Inputs!$L$32)^(1/4)-1,(1+Inputs!$L$34)^(1/4)-1)</f>
        <v>2.1778180864641117E-2</v>
      </c>
      <c r="BS393" s="294">
        <f>IF(Inputs!$L$33&gt;=BS$2,(1+Inputs!$L$32)^(1/4)-1,(1+Inputs!$L$34)^(1/4)-1)</f>
        <v>2.1778180864641117E-2</v>
      </c>
      <c r="BT393" s="294">
        <f>IF(Inputs!$L$33&gt;=BT$2,(1+Inputs!$L$32)^(1/4)-1,(1+Inputs!$L$34)^(1/4)-1)</f>
        <v>2.1778180864641117E-2</v>
      </c>
      <c r="BU393" s="294">
        <f>IF(Inputs!$L$33&gt;=BU$2,(1+Inputs!$L$32)^(1/4)-1,(1+Inputs!$L$34)^(1/4)-1)</f>
        <v>2.1778180864641117E-2</v>
      </c>
      <c r="BV393" s="294">
        <f>IF(Inputs!$L$33&gt;=BV$2,(1+Inputs!$L$32)^(1/4)-1,(1+Inputs!$L$34)^(1/4)-1)</f>
        <v>2.1778180864641117E-2</v>
      </c>
      <c r="BW393" s="294">
        <f>IF(Inputs!$L$33&gt;=BW$2,(1+Inputs!$L$32)^(1/4)-1,(1+Inputs!$L$34)^(1/4)-1)</f>
        <v>2.1778180864641117E-2</v>
      </c>
      <c r="BX393" s="294">
        <f>IF(Inputs!$L$33&gt;=BX$2,(1+Inputs!$L$32)^(1/4)-1,(1+Inputs!$L$34)^(1/4)-1)</f>
        <v>2.1778180864641117E-2</v>
      </c>
      <c r="BY393" s="294">
        <f>IF(Inputs!$L$33&gt;=BY$2,(1+Inputs!$L$32)^(1/4)-1,(1+Inputs!$L$34)^(1/4)-1)</f>
        <v>2.1778180864641117E-2</v>
      </c>
      <c r="BZ393" s="294">
        <f>IF(Inputs!$L$33&gt;=BZ$2,(1+Inputs!$L$32)^(1/4)-1,(1+Inputs!$L$34)^(1/4)-1)</f>
        <v>2.1778180864641117E-2</v>
      </c>
      <c r="CA393" s="294">
        <f>IF(Inputs!$L$33&gt;=CA$2,(1+Inputs!$L$32)^(1/4)-1,(1+Inputs!$L$34)^(1/4)-1)</f>
        <v>2.1778180864641117E-2</v>
      </c>
      <c r="CB393" s="294">
        <f>IF(Inputs!$L$33&gt;=CB$2,(1+Inputs!$L$32)^(1/4)-1,(1+Inputs!$L$34)^(1/4)-1)</f>
        <v>2.1778180864641117E-2</v>
      </c>
      <c r="CC393" s="294">
        <f>IF(Inputs!$L$33&gt;=CC$2,(1+Inputs!$L$32)^(1/4)-1,(1+Inputs!$L$34)^(1/4)-1)</f>
        <v>2.1778180864641117E-2</v>
      </c>
      <c r="CD393" s="294">
        <f>IF(Inputs!$L$33&gt;=CD$2,(1+Inputs!$L$32)^(1/4)-1,(1+Inputs!$L$34)^(1/4)-1)</f>
        <v>2.1778180864641117E-2</v>
      </c>
      <c r="CE393" s="294">
        <f>IF(Inputs!$L$33&gt;=CE$2,(1+Inputs!$L$32)^(1/4)-1,(1+Inputs!$L$34)^(1/4)-1)</f>
        <v>2.1778180864641117E-2</v>
      </c>
      <c r="CF393" s="294">
        <f>IF(Inputs!$L$33&gt;=CF$2,(1+Inputs!$L$32)^(1/4)-1,(1+Inputs!$L$34)^(1/4)-1)</f>
        <v>2.1778180864641117E-2</v>
      </c>
      <c r="CG393" s="294">
        <f>IF(Inputs!$L$33&gt;=CG$2,(1+Inputs!$L$32)^(1/4)-1,(1+Inputs!$L$34)^(1/4)-1)</f>
        <v>2.1778180864641117E-2</v>
      </c>
      <c r="CH393" s="294">
        <f>IF(Inputs!$L$33&gt;=CH$2,(1+Inputs!$L$32)^(1/4)-1,(1+Inputs!$L$34)^(1/4)-1)</f>
        <v>2.1778180864641117E-2</v>
      </c>
      <c r="CI393" s="294">
        <f>IF(Inputs!$L$33&gt;=CI$2,(1+Inputs!$L$32)^(1/4)-1,(1+Inputs!$L$34)^(1/4)-1)</f>
        <v>2.1778180864641117E-2</v>
      </c>
      <c r="CJ393" s="294">
        <f>IF(Inputs!$L$33&gt;=CJ$2,(1+Inputs!$L$32)^(1/4)-1,(1+Inputs!$L$34)^(1/4)-1)</f>
        <v>2.1778180864641117E-2</v>
      </c>
      <c r="CK393" s="294">
        <f>IF(Inputs!$L$33&gt;=CK$2,(1+Inputs!$L$32)^(1/4)-1,(1+Inputs!$L$34)^(1/4)-1)</f>
        <v>2.1778180864641117E-2</v>
      </c>
      <c r="CL393" s="294">
        <f>IF(Inputs!$L$33&gt;=CL$2,(1+Inputs!$L$32)^(1/4)-1,(1+Inputs!$L$34)^(1/4)-1)</f>
        <v>2.1778180864641117E-2</v>
      </c>
      <c r="CM393" s="294">
        <f>IF(Inputs!$L$33&gt;=CM$2,(1+Inputs!$L$32)^(1/4)-1,(1+Inputs!$L$34)^(1/4)-1)</f>
        <v>2.1778180864641117E-2</v>
      </c>
      <c r="CN393" s="294">
        <f>IF(Inputs!$L$33&gt;=CN$2,(1+Inputs!$L$32)^(1/4)-1,(1+Inputs!$L$34)^(1/4)-1)</f>
        <v>2.1778180864641117E-2</v>
      </c>
      <c r="CO393" s="294">
        <f>IF(Inputs!$L$33&gt;=CO$2,(1+Inputs!$L$32)^(1/4)-1,(1+Inputs!$L$34)^(1/4)-1)</f>
        <v>2.1778180864641117E-2</v>
      </c>
      <c r="CP393" s="294">
        <f>IF(Inputs!$L$33&gt;=CP$2,(1+Inputs!$L$32)^(1/4)-1,(1+Inputs!$L$34)^(1/4)-1)</f>
        <v>2.1778180864641117E-2</v>
      </c>
      <c r="CQ393" s="294">
        <f>IF(Inputs!$L$33&gt;=CQ$2,(1+Inputs!$L$32)^(1/4)-1,(1+Inputs!$L$34)^(1/4)-1)</f>
        <v>2.1778180864641117E-2</v>
      </c>
      <c r="CR393" s="294">
        <f>IF(Inputs!$L$33&gt;=CR$2,(1+Inputs!$L$32)^(1/4)-1,(1+Inputs!$L$34)^(1/4)-1)</f>
        <v>2.1778180864641117E-2</v>
      </c>
      <c r="CS393" s="294">
        <f>IF(Inputs!$L$33&gt;=CS$2,(1+Inputs!$L$32)^(1/4)-1,(1+Inputs!$L$34)^(1/4)-1)</f>
        <v>2.1778180864641117E-2</v>
      </c>
      <c r="CT393" s="294">
        <f>IF(Inputs!$L$33&gt;=CT$2,(1+Inputs!$L$32)^(1/4)-1,(1+Inputs!$L$34)^(1/4)-1)</f>
        <v>2.1778180864641117E-2</v>
      </c>
      <c r="CU393" s="294">
        <f>IF(Inputs!$L$33&gt;=CU$2,(1+Inputs!$L$32)^(1/4)-1,(1+Inputs!$L$34)^(1/4)-1)</f>
        <v>2.1778180864641117E-2</v>
      </c>
      <c r="CV393" s="294">
        <f>IF(Inputs!$L$33&gt;=CV$2,(1+Inputs!$L$32)^(1/4)-1,(1+Inputs!$L$34)^(1/4)-1)</f>
        <v>2.1778180864641117E-2</v>
      </c>
      <c r="CW393" s="294">
        <f>IF(Inputs!$L$33&gt;=CW$2,(1+Inputs!$L$32)^(1/4)-1,(1+Inputs!$L$34)^(1/4)-1)</f>
        <v>2.1778180864641117E-2</v>
      </c>
      <c r="CX393" s="294">
        <f>IF(Inputs!$L$33&gt;=CX$2,(1+Inputs!$L$32)^(1/4)-1,(1+Inputs!$L$34)^(1/4)-1)</f>
        <v>2.1778180864641117E-2</v>
      </c>
      <c r="CY393" s="294">
        <f>IF(Inputs!$L$33&gt;=CY$2,(1+Inputs!$L$32)^(1/4)-1,(1+Inputs!$L$34)^(1/4)-1)</f>
        <v>2.1778180864641117E-2</v>
      </c>
      <c r="CZ393" s="294">
        <f>IF(Inputs!$L$33&gt;=CZ$2,(1+Inputs!$L$32)^(1/4)-1,(1+Inputs!$L$34)^(1/4)-1)</f>
        <v>2.1778180864641117E-2</v>
      </c>
      <c r="DA393" s="294">
        <f>IF(Inputs!$L$33&gt;=DA$2,(1+Inputs!$L$32)^(1/4)-1,(1+Inputs!$L$34)^(1/4)-1)</f>
        <v>2.1778180864641117E-2</v>
      </c>
      <c r="DB393" s="294">
        <f>IF(Inputs!$L$33&gt;=DB$2,(1+Inputs!$L$32)^(1/4)-1,(1+Inputs!$L$34)^(1/4)-1)</f>
        <v>2.1778180864641117E-2</v>
      </c>
      <c r="DC393" s="294">
        <f>IF(Inputs!$L$33&gt;=DC$2,(1+Inputs!$L$32)^(1/4)-1,(1+Inputs!$L$34)^(1/4)-1)</f>
        <v>2.1778180864641117E-2</v>
      </c>
      <c r="DD393" s="294">
        <f>IF(Inputs!$L$33&gt;=DD$2,(1+Inputs!$L$32)^(1/4)-1,(1+Inputs!$L$34)^(1/4)-1)</f>
        <v>2.1778180864641117E-2</v>
      </c>
      <c r="DE393" s="294">
        <f>IF(Inputs!$L$33&gt;=DE$2,(1+Inputs!$L$32)^(1/4)-1,(1+Inputs!$L$34)^(1/4)-1)</f>
        <v>2.1778180864641117E-2</v>
      </c>
      <c r="DF393" s="294">
        <f>IF(Inputs!$L$33&gt;=DF$2,(1+Inputs!$L$32)^(1/4)-1,(1+Inputs!$L$34)^(1/4)-1)</f>
        <v>2.1778180864641117E-2</v>
      </c>
      <c r="DG393" s="294">
        <f>IF(Inputs!$L$33&gt;=DG$2,(1+Inputs!$L$32)^(1/4)-1,(1+Inputs!$L$34)^(1/4)-1)</f>
        <v>2.1778180864641117E-2</v>
      </c>
      <c r="DH393" s="294">
        <f>IF(Inputs!$L$33&gt;=DH$2,(1+Inputs!$L$32)^(1/4)-1,(1+Inputs!$L$34)^(1/4)-1)</f>
        <v>2.1778180864641117E-2</v>
      </c>
      <c r="DI393" s="294">
        <f>IF(Inputs!$L$33&gt;=DI$2,(1+Inputs!$L$32)^(1/4)-1,(1+Inputs!$L$34)^(1/4)-1)</f>
        <v>2.1778180864641117E-2</v>
      </c>
      <c r="DJ393" s="294">
        <f>IF(Inputs!$L$33&gt;=DJ$2,(1+Inputs!$L$32)^(1/4)-1,(1+Inputs!$L$34)^(1/4)-1)</f>
        <v>2.1778180864641117E-2</v>
      </c>
      <c r="DK393" s="294">
        <f>IF(Inputs!$L$33&gt;=DK$2,(1+Inputs!$L$32)^(1/4)-1,(1+Inputs!$L$34)^(1/4)-1)</f>
        <v>2.1778180864641117E-2</v>
      </c>
      <c r="DL393" s="294">
        <f>IF(Inputs!$L$33&gt;=DL$2,(1+Inputs!$L$32)^(1/4)-1,(1+Inputs!$L$34)^(1/4)-1)</f>
        <v>2.1778180864641117E-2</v>
      </c>
      <c r="DM393" s="294">
        <f>IF(Inputs!$L$33&gt;=DM$2,(1+Inputs!$L$32)^(1/4)-1,(1+Inputs!$L$34)^(1/4)-1)</f>
        <v>2.1778180864641117E-2</v>
      </c>
      <c r="DN393" s="294">
        <f>IF(Inputs!$L$33&gt;=DN$2,(1+Inputs!$L$32)^(1/4)-1,(1+Inputs!$L$34)^(1/4)-1)</f>
        <v>2.1778180864641117E-2</v>
      </c>
      <c r="DO393" s="294">
        <f>IF(Inputs!$L$33&gt;=DO$2,(1+Inputs!$L$32)^(1/4)-1,(1+Inputs!$L$34)^(1/4)-1)</f>
        <v>2.1778180864641117E-2</v>
      </c>
      <c r="DP393" s="294">
        <f>IF(Inputs!$L$33&gt;=DP$2,(1+Inputs!$L$32)^(1/4)-1,(1+Inputs!$L$34)^(1/4)-1)</f>
        <v>2.1778180864641117E-2</v>
      </c>
      <c r="DQ393" s="294">
        <f>IF(Inputs!$L$33&gt;=DQ$2,(1+Inputs!$L$32)^(1/4)-1,(1+Inputs!$L$34)^(1/4)-1)</f>
        <v>2.1778180864641117E-2</v>
      </c>
      <c r="DR393" s="294">
        <f>IF(Inputs!$L$33&gt;=DR$2,(1+Inputs!$L$32)^(1/4)-1,(1+Inputs!$L$34)^(1/4)-1)</f>
        <v>2.1778180864641117E-2</v>
      </c>
      <c r="DS393" s="294">
        <f>IF(Inputs!$L$33&gt;=DS$2,(1+Inputs!$L$32)^(1/4)-1,(1+Inputs!$L$34)^(1/4)-1)</f>
        <v>2.1778180864641117E-2</v>
      </c>
      <c r="DT393" s="279"/>
    </row>
    <row r="394" spans="3:124" x14ac:dyDescent="0.3">
      <c r="C394" s="279"/>
      <c r="D394" s="280" t="s">
        <v>408</v>
      </c>
      <c r="E394" s="293"/>
      <c r="F394" s="281" t="s">
        <v>32</v>
      </c>
      <c r="G394" s="281"/>
      <c r="H394" s="294">
        <f>IF(SUM($G42:G42)&gt;=Inputs!$H$160, Capex!H393-(Inputs!$H$159/4), Capex!H393)</f>
        <v>2.294793456109856E-2</v>
      </c>
      <c r="I394" s="294">
        <f>IF(SUM($G42:H42)&gt;=Inputs!$H$160, Capex!I393-(Inputs!$H$159/4), Capex!I393)</f>
        <v>2.294793456109856E-2</v>
      </c>
      <c r="J394" s="294">
        <f>IF(SUM($G42:I42)&gt;=Inputs!$H$160, Capex!J393-(Inputs!$H$159/4), Capex!J393)</f>
        <v>2.294793456109856E-2</v>
      </c>
      <c r="K394" s="294">
        <f>IF(SUM($G42:J42)&gt;=Inputs!$H$160, Capex!K393-(Inputs!$H$159/4), Capex!K393)</f>
        <v>2.294793456109856E-2</v>
      </c>
      <c r="L394" s="294">
        <f>IF(SUM($G42:K42)&gt;=Inputs!$H$160, Capex!L393-(Inputs!$H$159/4), Capex!L393)</f>
        <v>2.294793456109856E-2</v>
      </c>
      <c r="M394" s="294">
        <f>IF(SUM($G42:L42)&gt;=Inputs!$H$160, Capex!M393-(Inputs!$H$159/4), Capex!M393)</f>
        <v>2.294793456109856E-2</v>
      </c>
      <c r="N394" s="294">
        <f>IF(SUM($G42:M42)&gt;=Inputs!$H$160, Capex!N393-(Inputs!$H$159/4), Capex!N393)</f>
        <v>2.294793456109856E-2</v>
      </c>
      <c r="O394" s="294">
        <f>IF(SUM($G42:N42)&gt;=Inputs!$H$160, Capex!O393-(Inputs!$H$159/4), Capex!O393)</f>
        <v>2.294793456109856E-2</v>
      </c>
      <c r="P394" s="294">
        <f>IF(SUM($G42:O42)&gt;=Inputs!$H$160, Capex!P393-(Inputs!$H$159/4), Capex!P393)</f>
        <v>2.294793456109856E-2</v>
      </c>
      <c r="Q394" s="294">
        <f>IF(SUM($G42:P42)&gt;=Inputs!$H$160, Capex!Q393-(Inputs!$H$159/4), Capex!Q393)</f>
        <v>2.294793456109856E-2</v>
      </c>
      <c r="R394" s="294">
        <f>IF(SUM($G42:Q42)&gt;=Inputs!$H$160, Capex!R393-(Inputs!$H$159/4), Capex!R393)</f>
        <v>2.294793456109856E-2</v>
      </c>
      <c r="S394" s="294">
        <f>IF(SUM($G42:R42)&gt;=Inputs!$H$160, Capex!S393-(Inputs!$H$159/4), Capex!S393)</f>
        <v>2.294793456109856E-2</v>
      </c>
      <c r="T394" s="294">
        <f>IF(SUM($G42:S42)&gt;=Inputs!$H$160, Capex!T393-(Inputs!$H$159/4), Capex!T393)</f>
        <v>2.294793456109856E-2</v>
      </c>
      <c r="U394" s="294">
        <f>IF(SUM($G42:T42)&gt;=Inputs!$H$160, Capex!U393-(Inputs!$H$159/4), Capex!U393)</f>
        <v>2.294793456109856E-2</v>
      </c>
      <c r="V394" s="294">
        <f>IF(SUM($G42:U42)&gt;=Inputs!$H$160, Capex!V393-(Inputs!$H$159/4), Capex!V393)</f>
        <v>2.294793456109856E-2</v>
      </c>
      <c r="W394" s="294">
        <f>IF(SUM($G42:V42)&gt;=Inputs!$H$160, Capex!W393-(Inputs!$H$159/4), Capex!W393)</f>
        <v>2.294793456109856E-2</v>
      </c>
      <c r="X394" s="294">
        <f>IF(SUM($G42:W42)&gt;=Inputs!$H$160, Capex!X393-(Inputs!$H$159/4), Capex!X393)</f>
        <v>2.294793456109856E-2</v>
      </c>
      <c r="Y394" s="294">
        <f>IF(SUM($G42:X42)&gt;=Inputs!$H$160, Capex!Y393-(Inputs!$H$159/4), Capex!Y393)</f>
        <v>2.294793456109856E-2</v>
      </c>
      <c r="Z394" s="294">
        <f>IF(SUM($G42:Y42)&gt;=Inputs!$H$160, Capex!Z393-(Inputs!$H$159/4), Capex!Z393)</f>
        <v>2.294793456109856E-2</v>
      </c>
      <c r="AA394" s="294">
        <f>IF(SUM($G42:Z42)&gt;=Inputs!$H$160, Capex!AA393-(Inputs!$H$159/4), Capex!AA393)</f>
        <v>2.294793456109856E-2</v>
      </c>
      <c r="AB394" s="294">
        <f>IF(SUM($G42:AA42)&gt;=Inputs!$H$160, Capex!AB393-(Inputs!$H$159/4), Capex!AB393)</f>
        <v>2.294793456109856E-2</v>
      </c>
      <c r="AC394" s="294">
        <f>IF(SUM($G42:AB42)&gt;=Inputs!$H$160, Capex!AC393-(Inputs!$H$159/4), Capex!AC393)</f>
        <v>2.294793456109856E-2</v>
      </c>
      <c r="AD394" s="294">
        <f>IF(SUM($G42:AC42)&gt;=Inputs!$H$160, Capex!AD393-(Inputs!$H$159/4), Capex!AD393)</f>
        <v>2.294793456109856E-2</v>
      </c>
      <c r="AE394" s="294">
        <f>IF(SUM($G42:AD42)&gt;=Inputs!$H$160, Capex!AE393-(Inputs!$H$159/4), Capex!AE393)</f>
        <v>9.8229345610985602E-3</v>
      </c>
      <c r="AF394" s="294">
        <f>IF(SUM($G42:AE42)&gt;=Inputs!$H$160, Capex!AF393-(Inputs!$H$159/4), Capex!AF393)</f>
        <v>9.8229345610985602E-3</v>
      </c>
      <c r="AG394" s="294">
        <f>IF(SUM($G42:AF42)&gt;=Inputs!$H$160, Capex!AG393-(Inputs!$H$159/4), Capex!AG393)</f>
        <v>9.8229345610985602E-3</v>
      </c>
      <c r="AH394" s="294">
        <f>IF(SUM($G42:AG42)&gt;=Inputs!$H$160, Capex!AH393-(Inputs!$H$159/4), Capex!AH393)</f>
        <v>9.8229345610985602E-3</v>
      </c>
      <c r="AI394" s="294">
        <f>IF(SUM($G42:AH42)&gt;=Inputs!$H$160, Capex!AI393-(Inputs!$H$159/4), Capex!AI393)</f>
        <v>9.8229345610985602E-3</v>
      </c>
      <c r="AJ394" s="294">
        <f>IF(SUM($G42:AI42)&gt;=Inputs!$H$160, Capex!AJ393-(Inputs!$H$159/4), Capex!AJ393)</f>
        <v>9.8229345610985602E-3</v>
      </c>
      <c r="AK394" s="294">
        <f>IF(SUM($G42:AJ42)&gt;=Inputs!$H$160, Capex!AK393-(Inputs!$H$159/4), Capex!AK393)</f>
        <v>9.8229345610985602E-3</v>
      </c>
      <c r="AL394" s="294">
        <f>IF(SUM($G42:AK42)&gt;=Inputs!$H$160, Capex!AL393-(Inputs!$H$159/4), Capex!AL393)</f>
        <v>9.8229345610985602E-3</v>
      </c>
      <c r="AM394" s="294">
        <f>IF(SUM($G42:AL42)&gt;=Inputs!$H$160, Capex!AM393-(Inputs!$H$159/4), Capex!AM393)</f>
        <v>9.8229345610985602E-3</v>
      </c>
      <c r="AN394" s="294">
        <f>IF(SUM($G42:AM42)&gt;=Inputs!$H$160, Capex!AN393-(Inputs!$H$159/4), Capex!AN393)</f>
        <v>8.6531808646411173E-3</v>
      </c>
      <c r="AO394" s="294">
        <f>IF(SUM($G42:AN42)&gt;=Inputs!$H$160, Capex!AO393-(Inputs!$H$159/4), Capex!AO393)</f>
        <v>8.6531808646411173E-3</v>
      </c>
      <c r="AP394" s="294">
        <f>IF(SUM($G42:AO42)&gt;=Inputs!$H$160, Capex!AP393-(Inputs!$H$159/4), Capex!AP393)</f>
        <v>8.6531808646411173E-3</v>
      </c>
      <c r="AQ394" s="294">
        <f>IF(SUM($G42:AP42)&gt;=Inputs!$H$160, Capex!AQ393-(Inputs!$H$159/4), Capex!AQ393)</f>
        <v>8.6531808646411173E-3</v>
      </c>
      <c r="AR394" s="294">
        <f>IF(SUM($G42:AQ42)&gt;=Inputs!$H$160, Capex!AR393-(Inputs!$H$159/4), Capex!AR393)</f>
        <v>8.6531808646411173E-3</v>
      </c>
      <c r="AS394" s="294">
        <f>IF(SUM($G42:AR42)&gt;=Inputs!$H$160, Capex!AS393-(Inputs!$H$159/4), Capex!AS393)</f>
        <v>8.6531808646411173E-3</v>
      </c>
      <c r="AT394" s="294">
        <f>IF(SUM($G42:AS42)&gt;=Inputs!$H$160, Capex!AT393-(Inputs!$H$159/4), Capex!AT393)</f>
        <v>8.6531808646411173E-3</v>
      </c>
      <c r="AU394" s="294">
        <f>IF(SUM($G42:AT42)&gt;=Inputs!$H$160, Capex!AU393-(Inputs!$H$159/4), Capex!AU393)</f>
        <v>8.6531808646411173E-3</v>
      </c>
      <c r="AV394" s="294">
        <f>IF(SUM($G42:AU42)&gt;=Inputs!$H$160, Capex!AV393-(Inputs!$H$159/4), Capex!AV393)</f>
        <v>8.6531808646411173E-3</v>
      </c>
      <c r="AW394" s="294">
        <f>IF(SUM($G42:AV42)&gt;=Inputs!$H$160, Capex!AW393-(Inputs!$H$159/4), Capex!AW393)</f>
        <v>8.6531808646411173E-3</v>
      </c>
      <c r="AX394" s="294">
        <f>IF(SUM($G42:AW42)&gt;=Inputs!$H$160, Capex!AX393-(Inputs!$H$159/4), Capex!AX393)</f>
        <v>8.6531808646411173E-3</v>
      </c>
      <c r="AY394" s="294">
        <f>IF(SUM($G42:AX42)&gt;=Inputs!$H$160, Capex!AY393-(Inputs!$H$159/4), Capex!AY393)</f>
        <v>8.6531808646411173E-3</v>
      </c>
      <c r="AZ394" s="294">
        <f>IF(SUM($G42:AY42)&gt;=Inputs!$H$160, Capex!AZ393-(Inputs!$H$159/4), Capex!AZ393)</f>
        <v>8.6531808646411173E-3</v>
      </c>
      <c r="BA394" s="294">
        <f>IF(SUM($G42:AZ42)&gt;=Inputs!$H$160, Capex!BA393-(Inputs!$H$159/4), Capex!BA393)</f>
        <v>8.6531808646411173E-3</v>
      </c>
      <c r="BB394" s="294">
        <f>IF(SUM($G42:BA42)&gt;=Inputs!$H$160, Capex!BB393-(Inputs!$H$159/4), Capex!BB393)</f>
        <v>8.6531808646411173E-3</v>
      </c>
      <c r="BC394" s="294">
        <f>IF(SUM($G42:BB42)&gt;=Inputs!$H$160, Capex!BC393-(Inputs!$H$159/4), Capex!BC393)</f>
        <v>8.6531808646411173E-3</v>
      </c>
      <c r="BD394" s="294">
        <f>IF(SUM($G42:BC42)&gt;=Inputs!$H$160, Capex!BD393-(Inputs!$H$159/4), Capex!BD393)</f>
        <v>8.6531808646411173E-3</v>
      </c>
      <c r="BE394" s="294">
        <f>IF(SUM($G42:BD42)&gt;=Inputs!$H$160, Capex!BE393-(Inputs!$H$159/4), Capex!BE393)</f>
        <v>8.6531808646411173E-3</v>
      </c>
      <c r="BF394" s="294">
        <f>IF(SUM($G42:BE42)&gt;=Inputs!$H$160, Capex!BF393-(Inputs!$H$159/4), Capex!BF393)</f>
        <v>8.6531808646411173E-3</v>
      </c>
      <c r="BG394" s="294">
        <f>IF(SUM($G42:BF42)&gt;=Inputs!$H$160, Capex!BG393-(Inputs!$H$159/4), Capex!BG393)</f>
        <v>8.6531808646411173E-3</v>
      </c>
      <c r="BH394" s="294">
        <f>IF(SUM($G42:BG42)&gt;=Inputs!$H$160, Capex!BH393-(Inputs!$H$159/4), Capex!BH393)</f>
        <v>8.6531808646411173E-3</v>
      </c>
      <c r="BI394" s="294">
        <f>IF(SUM($G42:BH42)&gt;=Inputs!$H$160, Capex!BI393-(Inputs!$H$159/4), Capex!BI393)</f>
        <v>8.6531808646411173E-3</v>
      </c>
      <c r="BJ394" s="294">
        <f>IF(SUM($G42:BI42)&gt;=Inputs!$H$160, Capex!BJ393-(Inputs!$H$159/4), Capex!BJ393)</f>
        <v>8.6531808646411173E-3</v>
      </c>
      <c r="BK394" s="294">
        <f>IF(SUM($G42:BJ42)&gt;=Inputs!$H$160, Capex!BK393-(Inputs!$H$159/4), Capex!BK393)</f>
        <v>8.6531808646411173E-3</v>
      </c>
      <c r="BL394" s="294">
        <f>IF(SUM($G42:BK42)&gt;=Inputs!$H$160, Capex!BL393-(Inputs!$H$159/4), Capex!BL393)</f>
        <v>8.6531808646411173E-3</v>
      </c>
      <c r="BM394" s="294">
        <f>IF(SUM($G42:BL42)&gt;=Inputs!$H$160, Capex!BM393-(Inputs!$H$159/4), Capex!BM393)</f>
        <v>8.6531808646411173E-3</v>
      </c>
      <c r="BN394" s="294">
        <f>IF(SUM($G42:BM42)&gt;=Inputs!$H$160, Capex!BN393-(Inputs!$H$159/4), Capex!BN393)</f>
        <v>8.6531808646411173E-3</v>
      </c>
      <c r="BO394" s="294">
        <f>IF(SUM($G42:BN42)&gt;=Inputs!$H$160, Capex!BO393-(Inputs!$H$159/4), Capex!BO393)</f>
        <v>8.6531808646411173E-3</v>
      </c>
      <c r="BP394" s="294">
        <f>IF(SUM($G42:BO42)&gt;=Inputs!$H$160, Capex!BP393-(Inputs!$H$159/4), Capex!BP393)</f>
        <v>8.6531808646411173E-3</v>
      </c>
      <c r="BQ394" s="294">
        <f>IF(SUM($G42:BP42)&gt;=Inputs!$H$160, Capex!BQ393-(Inputs!$H$159/4), Capex!BQ393)</f>
        <v>8.6531808646411173E-3</v>
      </c>
      <c r="BR394" s="294">
        <f>IF(SUM($G42:BQ42)&gt;=Inputs!$H$160, Capex!BR393-(Inputs!$H$159/4), Capex!BR393)</f>
        <v>8.6531808646411173E-3</v>
      </c>
      <c r="BS394" s="294">
        <f>IF(SUM($G42:BR42)&gt;=Inputs!$H$160, Capex!BS393-(Inputs!$H$159/4), Capex!BS393)</f>
        <v>8.6531808646411173E-3</v>
      </c>
      <c r="BT394" s="294">
        <f>IF(SUM($G42:BS42)&gt;=Inputs!$H$160, Capex!BT393-(Inputs!$H$159/4), Capex!BT393)</f>
        <v>8.6531808646411173E-3</v>
      </c>
      <c r="BU394" s="294">
        <f>IF(SUM($G42:BT42)&gt;=Inputs!$H$160, Capex!BU393-(Inputs!$H$159/4), Capex!BU393)</f>
        <v>8.6531808646411173E-3</v>
      </c>
      <c r="BV394" s="294">
        <f>IF(SUM($G42:BU42)&gt;=Inputs!$H$160, Capex!BV393-(Inputs!$H$159/4), Capex!BV393)</f>
        <v>8.6531808646411173E-3</v>
      </c>
      <c r="BW394" s="294">
        <f>IF(SUM($G42:BV42)&gt;=Inputs!$H$160, Capex!BW393-(Inputs!$H$159/4), Capex!BW393)</f>
        <v>8.6531808646411173E-3</v>
      </c>
      <c r="BX394" s="294">
        <f>IF(SUM($G42:BW42)&gt;=Inputs!$H$160, Capex!BX393-(Inputs!$H$159/4), Capex!BX393)</f>
        <v>8.6531808646411173E-3</v>
      </c>
      <c r="BY394" s="294">
        <f>IF(SUM($G42:BX42)&gt;=Inputs!$H$160, Capex!BY393-(Inputs!$H$159/4), Capex!BY393)</f>
        <v>8.6531808646411173E-3</v>
      </c>
      <c r="BZ394" s="294">
        <f>IF(SUM($G42:BY42)&gt;=Inputs!$H$160, Capex!BZ393-(Inputs!$H$159/4), Capex!BZ393)</f>
        <v>8.6531808646411173E-3</v>
      </c>
      <c r="CA394" s="294">
        <f>IF(SUM($G42:BZ42)&gt;=Inputs!$H$160, Capex!CA393-(Inputs!$H$159/4), Capex!CA393)</f>
        <v>8.6531808646411173E-3</v>
      </c>
      <c r="CB394" s="294">
        <f>IF(SUM($G42:CA42)&gt;=Inputs!$H$160, Capex!CB393-(Inputs!$H$159/4), Capex!CB393)</f>
        <v>8.6531808646411173E-3</v>
      </c>
      <c r="CC394" s="294">
        <f>IF(SUM($G42:CB42)&gt;=Inputs!$H$160, Capex!CC393-(Inputs!$H$159/4), Capex!CC393)</f>
        <v>8.6531808646411173E-3</v>
      </c>
      <c r="CD394" s="294">
        <f>IF(SUM($G42:CC42)&gt;=Inputs!$H$160, Capex!CD393-(Inputs!$H$159/4), Capex!CD393)</f>
        <v>8.6531808646411173E-3</v>
      </c>
      <c r="CE394" s="294">
        <f>IF(SUM($G42:CD42)&gt;=Inputs!$H$160, Capex!CE393-(Inputs!$H$159/4), Capex!CE393)</f>
        <v>8.6531808646411173E-3</v>
      </c>
      <c r="CF394" s="294">
        <f>IF(SUM($G42:CE42)&gt;=Inputs!$H$160, Capex!CF393-(Inputs!$H$159/4), Capex!CF393)</f>
        <v>8.6531808646411173E-3</v>
      </c>
      <c r="CG394" s="294">
        <f>IF(SUM($G42:CF42)&gt;=Inputs!$H$160, Capex!CG393-(Inputs!$H$159/4), Capex!CG393)</f>
        <v>8.6531808646411173E-3</v>
      </c>
      <c r="CH394" s="294">
        <f>IF(SUM($G42:CG42)&gt;=Inputs!$H$160, Capex!CH393-(Inputs!$H$159/4), Capex!CH393)</f>
        <v>8.6531808646411173E-3</v>
      </c>
      <c r="CI394" s="294">
        <f>IF(SUM($G42:CH42)&gt;=Inputs!$H$160, Capex!CI393-(Inputs!$H$159/4), Capex!CI393)</f>
        <v>8.6531808646411173E-3</v>
      </c>
      <c r="CJ394" s="294">
        <f>IF(SUM($G42:CI42)&gt;=Inputs!$H$160, Capex!CJ393-(Inputs!$H$159/4), Capex!CJ393)</f>
        <v>8.6531808646411173E-3</v>
      </c>
      <c r="CK394" s="294">
        <f>IF(SUM($G42:CJ42)&gt;=Inputs!$H$160, Capex!CK393-(Inputs!$H$159/4), Capex!CK393)</f>
        <v>8.6531808646411173E-3</v>
      </c>
      <c r="CL394" s="294">
        <f>IF(SUM($G42:CK42)&gt;=Inputs!$H$160, Capex!CL393-(Inputs!$H$159/4), Capex!CL393)</f>
        <v>8.6531808646411173E-3</v>
      </c>
      <c r="CM394" s="294">
        <f>IF(SUM($G42:CL42)&gt;=Inputs!$H$160, Capex!CM393-(Inputs!$H$159/4), Capex!CM393)</f>
        <v>8.6531808646411173E-3</v>
      </c>
      <c r="CN394" s="294">
        <f>IF(SUM($G42:CM42)&gt;=Inputs!$H$160, Capex!CN393-(Inputs!$H$159/4), Capex!CN393)</f>
        <v>8.6531808646411173E-3</v>
      </c>
      <c r="CO394" s="294">
        <f>IF(SUM($G42:CN42)&gt;=Inputs!$H$160, Capex!CO393-(Inputs!$H$159/4), Capex!CO393)</f>
        <v>8.6531808646411173E-3</v>
      </c>
      <c r="CP394" s="294">
        <f>IF(SUM($G42:CO42)&gt;=Inputs!$H$160, Capex!CP393-(Inputs!$H$159/4), Capex!CP393)</f>
        <v>8.6531808646411173E-3</v>
      </c>
      <c r="CQ394" s="294">
        <f>IF(SUM($G42:CP42)&gt;=Inputs!$H$160, Capex!CQ393-(Inputs!$H$159/4), Capex!CQ393)</f>
        <v>8.6531808646411173E-3</v>
      </c>
      <c r="CR394" s="294">
        <f>IF(SUM($G42:CQ42)&gt;=Inputs!$H$160, Capex!CR393-(Inputs!$H$159/4), Capex!CR393)</f>
        <v>8.6531808646411173E-3</v>
      </c>
      <c r="CS394" s="294">
        <f>IF(SUM($G42:CR42)&gt;=Inputs!$H$160, Capex!CS393-(Inputs!$H$159/4), Capex!CS393)</f>
        <v>8.6531808646411173E-3</v>
      </c>
      <c r="CT394" s="294">
        <f>IF(SUM($G42:CS42)&gt;=Inputs!$H$160, Capex!CT393-(Inputs!$H$159/4), Capex!CT393)</f>
        <v>8.6531808646411173E-3</v>
      </c>
      <c r="CU394" s="294">
        <f>IF(SUM($G42:CT42)&gt;=Inputs!$H$160, Capex!CU393-(Inputs!$H$159/4), Capex!CU393)</f>
        <v>8.6531808646411173E-3</v>
      </c>
      <c r="CV394" s="294">
        <f>IF(SUM($G42:CU42)&gt;=Inputs!$H$160, Capex!CV393-(Inputs!$H$159/4), Capex!CV393)</f>
        <v>8.6531808646411173E-3</v>
      </c>
      <c r="CW394" s="294">
        <f>IF(SUM($G42:CV42)&gt;=Inputs!$H$160, Capex!CW393-(Inputs!$H$159/4), Capex!CW393)</f>
        <v>8.6531808646411173E-3</v>
      </c>
      <c r="CX394" s="294">
        <f>IF(SUM($G42:CW42)&gt;=Inputs!$H$160, Capex!CX393-(Inputs!$H$159/4), Capex!CX393)</f>
        <v>8.6531808646411173E-3</v>
      </c>
      <c r="CY394" s="294">
        <f>IF(SUM($G42:CX42)&gt;=Inputs!$H$160, Capex!CY393-(Inputs!$H$159/4), Capex!CY393)</f>
        <v>8.6531808646411173E-3</v>
      </c>
      <c r="CZ394" s="294">
        <f>IF(SUM($G42:CY42)&gt;=Inputs!$H$160, Capex!CZ393-(Inputs!$H$159/4), Capex!CZ393)</f>
        <v>8.6531808646411173E-3</v>
      </c>
      <c r="DA394" s="294">
        <f>IF(SUM($G42:CZ42)&gt;=Inputs!$H$160, Capex!DA393-(Inputs!$H$159/4), Capex!DA393)</f>
        <v>8.6531808646411173E-3</v>
      </c>
      <c r="DB394" s="294">
        <f>IF(SUM($G42:DA42)&gt;=Inputs!$H$160, Capex!DB393-(Inputs!$H$159/4), Capex!DB393)</f>
        <v>8.6531808646411173E-3</v>
      </c>
      <c r="DC394" s="294">
        <f>IF(SUM($G42:DB42)&gt;=Inputs!$H$160, Capex!DC393-(Inputs!$H$159/4), Capex!DC393)</f>
        <v>8.6531808646411173E-3</v>
      </c>
      <c r="DD394" s="294">
        <f>IF(SUM($G42:DC42)&gt;=Inputs!$H$160, Capex!DD393-(Inputs!$H$159/4), Capex!DD393)</f>
        <v>8.6531808646411173E-3</v>
      </c>
      <c r="DE394" s="294">
        <f>IF(SUM($G42:DD42)&gt;=Inputs!$H$160, Capex!DE393-(Inputs!$H$159/4), Capex!DE393)</f>
        <v>8.6531808646411173E-3</v>
      </c>
      <c r="DF394" s="294">
        <f>IF(SUM($G42:DE42)&gt;=Inputs!$H$160, Capex!DF393-(Inputs!$H$159/4), Capex!DF393)</f>
        <v>8.6531808646411173E-3</v>
      </c>
      <c r="DG394" s="294">
        <f>IF(SUM($G42:DF42)&gt;=Inputs!$H$160, Capex!DG393-(Inputs!$H$159/4), Capex!DG393)</f>
        <v>8.6531808646411173E-3</v>
      </c>
      <c r="DH394" s="294">
        <f>IF(SUM($G42:DG42)&gt;=Inputs!$H$160, Capex!DH393-(Inputs!$H$159/4), Capex!DH393)</f>
        <v>8.6531808646411173E-3</v>
      </c>
      <c r="DI394" s="294">
        <f>IF(SUM($G42:DH42)&gt;=Inputs!$H$160, Capex!DI393-(Inputs!$H$159/4), Capex!DI393)</f>
        <v>8.6531808646411173E-3</v>
      </c>
      <c r="DJ394" s="294">
        <f>IF(SUM($G42:DI42)&gt;=Inputs!$H$160, Capex!DJ393-(Inputs!$H$159/4), Capex!DJ393)</f>
        <v>8.6531808646411173E-3</v>
      </c>
      <c r="DK394" s="294">
        <f>IF(SUM($G42:DJ42)&gt;=Inputs!$H$160, Capex!DK393-(Inputs!$H$159/4), Capex!DK393)</f>
        <v>8.6531808646411173E-3</v>
      </c>
      <c r="DL394" s="294">
        <f>IF(SUM($G42:DK42)&gt;=Inputs!$H$160, Capex!DL393-(Inputs!$H$159/4), Capex!DL393)</f>
        <v>8.6531808646411173E-3</v>
      </c>
      <c r="DM394" s="294">
        <f>IF(SUM($G42:DL42)&gt;=Inputs!$H$160, Capex!DM393-(Inputs!$H$159/4), Capex!DM393)</f>
        <v>8.6531808646411173E-3</v>
      </c>
      <c r="DN394" s="294">
        <f>IF(SUM($G42:DM42)&gt;=Inputs!$H$160, Capex!DN393-(Inputs!$H$159/4), Capex!DN393)</f>
        <v>8.6531808646411173E-3</v>
      </c>
      <c r="DO394" s="294">
        <f>IF(SUM($G42:DN42)&gt;=Inputs!$H$160, Capex!DO393-(Inputs!$H$159/4), Capex!DO393)</f>
        <v>8.6531808646411173E-3</v>
      </c>
      <c r="DP394" s="294">
        <f>IF(SUM($G42:DO42)&gt;=Inputs!$H$160, Capex!DP393-(Inputs!$H$159/4), Capex!DP393)</f>
        <v>8.6531808646411173E-3</v>
      </c>
      <c r="DQ394" s="294">
        <f>IF(SUM($G42:DP42)&gt;=Inputs!$H$160, Capex!DQ393-(Inputs!$H$159/4), Capex!DQ393)</f>
        <v>8.6531808646411173E-3</v>
      </c>
      <c r="DR394" s="294">
        <f>IF(SUM($G42:DQ42)&gt;=Inputs!$H$160, Capex!DR393-(Inputs!$H$159/4), Capex!DR393)</f>
        <v>8.6531808646411173E-3</v>
      </c>
      <c r="DS394" s="294">
        <f>IF(SUM($G42:DR42)&gt;=Inputs!$H$160, Capex!DS393-(Inputs!$H$159/4), Capex!DS393)</f>
        <v>8.6531808646411173E-3</v>
      </c>
      <c r="DT394" s="279"/>
    </row>
    <row r="395" spans="3:124" x14ac:dyDescent="0.3">
      <c r="C395" s="279"/>
      <c r="D395" s="280" t="s">
        <v>120</v>
      </c>
      <c r="E395" s="279"/>
      <c r="F395" s="281" t="str">
        <f>F392</f>
        <v>INR Mn</v>
      </c>
      <c r="G395" s="281"/>
      <c r="H395" s="288">
        <f t="shared" ref="H395" si="1361">H394*H390*H42</f>
        <v>0</v>
      </c>
      <c r="I395" s="288">
        <f t="shared" ref="I395:BT395" si="1362">I394*I390*I42</f>
        <v>0</v>
      </c>
      <c r="J395" s="288">
        <f t="shared" si="1362"/>
        <v>0</v>
      </c>
      <c r="K395" s="288">
        <f t="shared" si="1362"/>
        <v>0</v>
      </c>
      <c r="L395" s="288">
        <f t="shared" si="1362"/>
        <v>0</v>
      </c>
      <c r="M395" s="288">
        <f t="shared" si="1362"/>
        <v>0</v>
      </c>
      <c r="N395" s="288">
        <f t="shared" si="1362"/>
        <v>0</v>
      </c>
      <c r="O395" s="288">
        <f t="shared" si="1362"/>
        <v>0</v>
      </c>
      <c r="P395" s="288">
        <f t="shared" si="1362"/>
        <v>0</v>
      </c>
      <c r="Q395" s="288">
        <f t="shared" si="1362"/>
        <v>0</v>
      </c>
      <c r="R395" s="288">
        <f t="shared" si="1362"/>
        <v>0</v>
      </c>
      <c r="S395" s="288">
        <f t="shared" si="1362"/>
        <v>0</v>
      </c>
      <c r="T395" s="288">
        <f t="shared" si="1362"/>
        <v>0</v>
      </c>
      <c r="U395" s="288">
        <f t="shared" si="1362"/>
        <v>0</v>
      </c>
      <c r="V395" s="288">
        <f t="shared" si="1362"/>
        <v>0</v>
      </c>
      <c r="W395" s="288">
        <f t="shared" si="1362"/>
        <v>0</v>
      </c>
      <c r="X395" s="288">
        <f t="shared" si="1362"/>
        <v>0</v>
      </c>
      <c r="Y395" s="288">
        <f t="shared" si="1362"/>
        <v>0</v>
      </c>
      <c r="Z395" s="288">
        <f t="shared" si="1362"/>
        <v>0</v>
      </c>
      <c r="AA395" s="288">
        <f t="shared" si="1362"/>
        <v>758.29393567802231</v>
      </c>
      <c r="AB395" s="288">
        <f t="shared" si="1362"/>
        <v>758.29393567802231</v>
      </c>
      <c r="AC395" s="288">
        <f t="shared" si="1362"/>
        <v>752.29622838938997</v>
      </c>
      <c r="AD395" s="288">
        <f t="shared" si="1362"/>
        <v>746.16088610638155</v>
      </c>
      <c r="AE395" s="288">
        <f t="shared" si="1362"/>
        <v>315.28390682494609</v>
      </c>
      <c r="AF395" s="288">
        <f t="shared" si="1362"/>
        <v>311.13093460822699</v>
      </c>
      <c r="AG395" s="288">
        <f t="shared" si="1362"/>
        <v>306.93716801718892</v>
      </c>
      <c r="AH395" s="288">
        <f t="shared" si="1362"/>
        <v>302.70220633136262</v>
      </c>
      <c r="AI395" s="288">
        <f t="shared" si="1362"/>
        <v>298.42564489402764</v>
      </c>
      <c r="AJ395" s="288">
        <f t="shared" si="1362"/>
        <v>294.10707507354726</v>
      </c>
      <c r="AK395" s="288">
        <f t="shared" si="1362"/>
        <v>289.74608422432271</v>
      </c>
      <c r="AL395" s="288">
        <f t="shared" si="1362"/>
        <v>285.34225564736471</v>
      </c>
      <c r="AM395" s="288">
        <f t="shared" si="1362"/>
        <v>280.89516855047697</v>
      </c>
      <c r="AN395" s="288">
        <f t="shared" si="1362"/>
        <v>243.36883532237752</v>
      </c>
      <c r="AO395" s="288">
        <f t="shared" si="1362"/>
        <v>239.25733159687121</v>
      </c>
      <c r="AP395" s="288">
        <f t="shared" si="1362"/>
        <v>235.1102502860025</v>
      </c>
      <c r="AQ395" s="288">
        <f t="shared" si="1362"/>
        <v>230.9272835304904</v>
      </c>
      <c r="AR395" s="288">
        <f t="shared" si="1362"/>
        <v>226.70812080709212</v>
      </c>
      <c r="AS395" s="288">
        <f t="shared" si="1362"/>
        <v>222.45244890555091</v>
      </c>
      <c r="AT395" s="288">
        <f t="shared" si="1362"/>
        <v>218.15995190534508</v>
      </c>
      <c r="AU395" s="288">
        <f t="shared" si="1362"/>
        <v>213.83031115223554</v>
      </c>
      <c r="AV395" s="288">
        <f t="shared" si="1362"/>
        <v>209.46320523461046</v>
      </c>
      <c r="AW395" s="288">
        <f t="shared" si="1362"/>
        <v>205.05830995962506</v>
      </c>
      <c r="AX395" s="288">
        <f t="shared" si="1362"/>
        <v>200.61529832913547</v>
      </c>
      <c r="AY395" s="288">
        <f t="shared" si="1362"/>
        <v>196.13384051542351</v>
      </c>
      <c r="AZ395" s="288">
        <f t="shared" si="1362"/>
        <v>191.61360383671229</v>
      </c>
      <c r="BA395" s="288">
        <f t="shared" si="1362"/>
        <v>187.05425273246914</v>
      </c>
      <c r="BB395" s="288">
        <f t="shared" si="1362"/>
        <v>182.45544873849559</v>
      </c>
      <c r="BC395" s="288">
        <f t="shared" si="1362"/>
        <v>177.81685046180115</v>
      </c>
      <c r="BD395" s="288">
        <f t="shared" si="1362"/>
        <v>173.13811355526008</v>
      </c>
      <c r="BE395" s="288">
        <f t="shared" si="1362"/>
        <v>168.41889069204865</v>
      </c>
      <c r="BF395" s="288">
        <f t="shared" si="1362"/>
        <v>163.65883153986127</v>
      </c>
      <c r="BG395" s="288">
        <f t="shared" si="1362"/>
        <v>158.85758273490364</v>
      </c>
      <c r="BH395" s="288">
        <f t="shared" si="1362"/>
        <v>154.01478785566059</v>
      </c>
      <c r="BI395" s="288">
        <f t="shared" si="1362"/>
        <v>149.13008739643706</v>
      </c>
      <c r="BJ395" s="288">
        <f t="shared" si="1362"/>
        <v>144.20311874067028</v>
      </c>
      <c r="BK395" s="288">
        <f t="shared" si="1362"/>
        <v>139.23351613401076</v>
      </c>
      <c r="BL395" s="288">
        <f t="shared" si="1362"/>
        <v>134.22091065717038</v>
      </c>
      <c r="BM395" s="288">
        <f t="shared" si="1362"/>
        <v>129.16493019853584</v>
      </c>
      <c r="BN395" s="288">
        <f t="shared" si="1362"/>
        <v>124.06519942654462</v>
      </c>
      <c r="BO395" s="288">
        <f t="shared" si="1362"/>
        <v>118.9213397618224</v>
      </c>
      <c r="BP395" s="288">
        <f t="shared" si="1362"/>
        <v>113.73296934907899</v>
      </c>
      <c r="BQ395" s="288">
        <f t="shared" si="1362"/>
        <v>108.49970302876136</v>
      </c>
      <c r="BR395" s="288">
        <f t="shared" si="1362"/>
        <v>103.2211523084612</v>
      </c>
      <c r="BS395" s="288">
        <f t="shared" si="1362"/>
        <v>97.896925334075107</v>
      </c>
      <c r="BT395" s="288">
        <f t="shared" si="1362"/>
        <v>92.52662686071524</v>
      </c>
      <c r="BU395" s="288">
        <f t="shared" ref="BU395:DS395" si="1363">BU394*BU390*BU42</f>
        <v>87.109858223368278</v>
      </c>
      <c r="BV395" s="288">
        <f t="shared" si="1363"/>
        <v>81.646217307300461</v>
      </c>
      <c r="BW395" s="288">
        <f t="shared" si="1363"/>
        <v>76.13529851820644</v>
      </c>
      <c r="BX395" s="288">
        <f t="shared" si="1363"/>
        <v>70.576692752100044</v>
      </c>
      <c r="BY395" s="288">
        <f t="shared" si="1363"/>
        <v>64.969987364944288</v>
      </c>
      <c r="BZ395" s="288">
        <f t="shared" si="1363"/>
        <v>59.314766142018712</v>
      </c>
      <c r="CA395" s="288">
        <f t="shared" si="1363"/>
        <v>53.610609267021616</v>
      </c>
      <c r="CB395" s="288">
        <f t="shared" si="1363"/>
        <v>47.857093290904878</v>
      </c>
      <c r="CC395" s="288">
        <f t="shared" si="1363"/>
        <v>42.053791100439199</v>
      </c>
      <c r="CD395" s="288">
        <f t="shared" si="1363"/>
        <v>36.200271886507252</v>
      </c>
      <c r="CE395" s="288">
        <f t="shared" si="1363"/>
        <v>30.2961011121225</v>
      </c>
      <c r="CF395" s="288">
        <f t="shared" si="1363"/>
        <v>24.340840480171266</v>
      </c>
      <c r="CG395" s="288">
        <f t="shared" si="1363"/>
        <v>18.334047900875678</v>
      </c>
      <c r="CH395" s="288">
        <f t="shared" si="1363"/>
        <v>12.275277458975065</v>
      </c>
      <c r="CI395" s="288">
        <f t="shared" si="1363"/>
        <v>6.1640793806233436</v>
      </c>
      <c r="CJ395" s="288">
        <f t="shared" si="1363"/>
        <v>0</v>
      </c>
      <c r="CK395" s="288">
        <f t="shared" si="1363"/>
        <v>0</v>
      </c>
      <c r="CL395" s="288">
        <f t="shared" si="1363"/>
        <v>0</v>
      </c>
      <c r="CM395" s="288">
        <f t="shared" si="1363"/>
        <v>0</v>
      </c>
      <c r="CN395" s="288">
        <f t="shared" si="1363"/>
        <v>0</v>
      </c>
      <c r="CO395" s="288">
        <f t="shared" si="1363"/>
        <v>0</v>
      </c>
      <c r="CP395" s="288">
        <f t="shared" si="1363"/>
        <v>0</v>
      </c>
      <c r="CQ395" s="288">
        <f t="shared" si="1363"/>
        <v>0</v>
      </c>
      <c r="CR395" s="288">
        <f t="shared" si="1363"/>
        <v>0</v>
      </c>
      <c r="CS395" s="288">
        <f t="shared" si="1363"/>
        <v>0</v>
      </c>
      <c r="CT395" s="288">
        <f t="shared" si="1363"/>
        <v>0</v>
      </c>
      <c r="CU395" s="288">
        <f t="shared" si="1363"/>
        <v>0</v>
      </c>
      <c r="CV395" s="288">
        <f t="shared" si="1363"/>
        <v>0</v>
      </c>
      <c r="CW395" s="288">
        <f t="shared" si="1363"/>
        <v>0</v>
      </c>
      <c r="CX395" s="288">
        <f t="shared" si="1363"/>
        <v>0</v>
      </c>
      <c r="CY395" s="288">
        <f t="shared" si="1363"/>
        <v>0</v>
      </c>
      <c r="CZ395" s="288">
        <f t="shared" si="1363"/>
        <v>0</v>
      </c>
      <c r="DA395" s="288">
        <f t="shared" si="1363"/>
        <v>0</v>
      </c>
      <c r="DB395" s="288">
        <f t="shared" si="1363"/>
        <v>0</v>
      </c>
      <c r="DC395" s="288">
        <f t="shared" si="1363"/>
        <v>0</v>
      </c>
      <c r="DD395" s="288">
        <f t="shared" si="1363"/>
        <v>0</v>
      </c>
      <c r="DE395" s="288">
        <f t="shared" si="1363"/>
        <v>0</v>
      </c>
      <c r="DF395" s="288">
        <f t="shared" si="1363"/>
        <v>0</v>
      </c>
      <c r="DG395" s="288">
        <f t="shared" si="1363"/>
        <v>0</v>
      </c>
      <c r="DH395" s="288">
        <f t="shared" si="1363"/>
        <v>0</v>
      </c>
      <c r="DI395" s="288">
        <f t="shared" si="1363"/>
        <v>0</v>
      </c>
      <c r="DJ395" s="288">
        <f t="shared" si="1363"/>
        <v>0</v>
      </c>
      <c r="DK395" s="288">
        <f t="shared" si="1363"/>
        <v>0</v>
      </c>
      <c r="DL395" s="288">
        <f t="shared" si="1363"/>
        <v>0</v>
      </c>
      <c r="DM395" s="288">
        <f t="shared" si="1363"/>
        <v>0</v>
      </c>
      <c r="DN395" s="288">
        <f t="shared" si="1363"/>
        <v>0</v>
      </c>
      <c r="DO395" s="288">
        <f t="shared" si="1363"/>
        <v>0</v>
      </c>
      <c r="DP395" s="288">
        <f t="shared" si="1363"/>
        <v>0</v>
      </c>
      <c r="DQ395" s="288">
        <f t="shared" si="1363"/>
        <v>0</v>
      </c>
      <c r="DR395" s="288">
        <f t="shared" si="1363"/>
        <v>0</v>
      </c>
      <c r="DS395" s="288">
        <f t="shared" si="1363"/>
        <v>0</v>
      </c>
      <c r="DT395" s="279"/>
    </row>
    <row r="396" spans="3:124" x14ac:dyDescent="0.3">
      <c r="C396" s="279"/>
      <c r="D396" s="280" t="s">
        <v>122</v>
      </c>
      <c r="E396" s="280">
        <f>Inputs!L29</f>
        <v>60</v>
      </c>
      <c r="F396" s="281"/>
      <c r="G396" s="281"/>
      <c r="H396" s="279"/>
      <c r="I396" s="279"/>
      <c r="J396" s="279"/>
      <c r="K396" s="279"/>
      <c r="L396" s="279"/>
      <c r="M396" s="279"/>
      <c r="N396" s="279"/>
      <c r="O396" s="279"/>
      <c r="P396" s="279"/>
      <c r="Q396" s="279"/>
      <c r="R396" s="279"/>
      <c r="S396" s="279"/>
      <c r="T396" s="279"/>
      <c r="U396" s="279"/>
      <c r="V396" s="279"/>
      <c r="W396" s="279"/>
      <c r="X396" s="279"/>
      <c r="Y396" s="279"/>
      <c r="Z396" s="279"/>
      <c r="AA396" s="279"/>
      <c r="AB396" s="279"/>
      <c r="AC396" s="279"/>
      <c r="AD396" s="279"/>
      <c r="AE396" s="279"/>
      <c r="AF396" s="279"/>
      <c r="AG396" s="279"/>
      <c r="AH396" s="279"/>
      <c r="AI396" s="279"/>
      <c r="AJ396" s="279"/>
      <c r="AK396" s="279"/>
      <c r="AL396" s="279"/>
      <c r="AM396" s="279"/>
      <c r="AN396" s="279"/>
      <c r="AO396" s="279"/>
      <c r="AP396" s="279"/>
      <c r="AQ396" s="279"/>
      <c r="AR396" s="279"/>
      <c r="AS396" s="279"/>
      <c r="AT396" s="279"/>
      <c r="AU396" s="279"/>
      <c r="AV396" s="279"/>
      <c r="AW396" s="279"/>
      <c r="AX396" s="279"/>
      <c r="AY396" s="279"/>
      <c r="AZ396" s="279"/>
      <c r="BA396" s="279"/>
      <c r="BB396" s="279"/>
      <c r="BC396" s="279"/>
      <c r="BD396" s="279"/>
      <c r="BE396" s="279"/>
      <c r="BF396" s="279"/>
      <c r="BG396" s="279"/>
      <c r="BH396" s="279"/>
      <c r="BI396" s="279"/>
      <c r="BJ396" s="279"/>
      <c r="BK396" s="279"/>
      <c r="BL396" s="279"/>
      <c r="BM396" s="279"/>
      <c r="BN396" s="279"/>
      <c r="BO396" s="279"/>
      <c r="BP396" s="279"/>
      <c r="BQ396" s="279"/>
      <c r="BR396" s="279"/>
      <c r="BS396" s="279"/>
      <c r="BT396" s="279"/>
      <c r="BU396" s="279"/>
      <c r="BV396" s="279"/>
      <c r="BW396" s="279"/>
      <c r="BX396" s="279"/>
      <c r="BY396" s="279"/>
      <c r="BZ396" s="279"/>
      <c r="CA396" s="279"/>
      <c r="CB396" s="279"/>
      <c r="CC396" s="279"/>
      <c r="CD396" s="279"/>
      <c r="CE396" s="279"/>
      <c r="CF396" s="279"/>
      <c r="CG396" s="279"/>
      <c r="CH396" s="279"/>
      <c r="CI396" s="279"/>
      <c r="CJ396" s="279"/>
      <c r="CK396" s="279"/>
      <c r="CL396" s="279"/>
      <c r="CM396" s="279"/>
      <c r="CN396" s="279"/>
      <c r="CO396" s="279"/>
      <c r="CP396" s="279"/>
      <c r="CQ396" s="279"/>
      <c r="CR396" s="279"/>
      <c r="CS396" s="279"/>
      <c r="CT396" s="279"/>
      <c r="CU396" s="279"/>
      <c r="CV396" s="279"/>
      <c r="CW396" s="279"/>
      <c r="CX396" s="279"/>
      <c r="CY396" s="279"/>
      <c r="CZ396" s="279"/>
      <c r="DA396" s="279"/>
      <c r="DB396" s="279"/>
      <c r="DC396" s="279"/>
      <c r="DD396" s="279"/>
      <c r="DE396" s="279"/>
      <c r="DF396" s="279"/>
      <c r="DG396" s="279"/>
      <c r="DH396" s="279"/>
      <c r="DI396" s="279"/>
      <c r="DJ396" s="279"/>
      <c r="DK396" s="279"/>
      <c r="DL396" s="279"/>
      <c r="DM396" s="279"/>
      <c r="DN396" s="279"/>
      <c r="DO396" s="279"/>
      <c r="DP396" s="279"/>
      <c r="DQ396" s="279"/>
      <c r="DR396" s="279"/>
      <c r="DS396" s="279"/>
      <c r="DT396" s="279"/>
    </row>
    <row r="397" spans="3:124" x14ac:dyDescent="0.3">
      <c r="C397" s="279"/>
      <c r="D397" s="280" t="s">
        <v>79</v>
      </c>
      <c r="E397" s="280">
        <f>Inputs!L30</f>
        <v>2</v>
      </c>
      <c r="F397" s="281"/>
      <c r="G397" s="281"/>
      <c r="H397" s="279"/>
      <c r="I397" s="279"/>
      <c r="J397" s="279"/>
      <c r="K397" s="279"/>
      <c r="L397" s="279"/>
      <c r="M397" s="279"/>
      <c r="N397" s="279"/>
      <c r="O397" s="279"/>
      <c r="P397" s="279"/>
      <c r="Q397" s="279"/>
      <c r="R397" s="279"/>
      <c r="S397" s="279"/>
      <c r="T397" s="279"/>
      <c r="U397" s="279"/>
      <c r="V397" s="279"/>
      <c r="W397" s="279"/>
      <c r="X397" s="279"/>
      <c r="Y397" s="279"/>
      <c r="Z397" s="279"/>
      <c r="AA397" s="279"/>
      <c r="AB397" s="279"/>
      <c r="AC397" s="279"/>
      <c r="AD397" s="279"/>
      <c r="AE397" s="279"/>
      <c r="AF397" s="279"/>
      <c r="AG397" s="279"/>
      <c r="AH397" s="279"/>
      <c r="AI397" s="279"/>
      <c r="AJ397" s="279"/>
      <c r="AK397" s="279"/>
      <c r="AL397" s="279"/>
      <c r="AM397" s="279"/>
      <c r="AN397" s="279"/>
      <c r="AO397" s="279"/>
      <c r="AP397" s="279"/>
      <c r="AQ397" s="279"/>
      <c r="AR397" s="279"/>
      <c r="AS397" s="279"/>
      <c r="AT397" s="279"/>
      <c r="AU397" s="279"/>
      <c r="AV397" s="279"/>
      <c r="AW397" s="279"/>
      <c r="AX397" s="279"/>
      <c r="AY397" s="279"/>
      <c r="AZ397" s="279"/>
      <c r="BA397" s="279"/>
      <c r="BB397" s="279"/>
      <c r="BC397" s="279"/>
      <c r="BD397" s="279"/>
      <c r="BE397" s="279"/>
      <c r="BF397" s="279"/>
      <c r="BG397" s="279"/>
      <c r="BH397" s="279"/>
      <c r="BI397" s="279"/>
      <c r="BJ397" s="279"/>
      <c r="BK397" s="279"/>
      <c r="BL397" s="279"/>
      <c r="BM397" s="279"/>
      <c r="BN397" s="279"/>
      <c r="BO397" s="279"/>
      <c r="BP397" s="279"/>
      <c r="BQ397" s="279"/>
      <c r="BR397" s="279"/>
      <c r="BS397" s="279"/>
      <c r="BT397" s="279"/>
      <c r="BU397" s="279"/>
      <c r="BV397" s="279"/>
      <c r="BW397" s="279"/>
      <c r="BX397" s="279"/>
      <c r="BY397" s="279"/>
      <c r="BZ397" s="279"/>
      <c r="CA397" s="279"/>
      <c r="CB397" s="279"/>
      <c r="CC397" s="279"/>
      <c r="CD397" s="279"/>
      <c r="CE397" s="279"/>
      <c r="CF397" s="279"/>
      <c r="CG397" s="279"/>
      <c r="CH397" s="279"/>
      <c r="CI397" s="279"/>
      <c r="CJ397" s="279"/>
      <c r="CK397" s="279"/>
      <c r="CL397" s="279"/>
      <c r="CM397" s="279"/>
      <c r="CN397" s="279"/>
      <c r="CO397" s="279"/>
      <c r="CP397" s="279"/>
      <c r="CQ397" s="279"/>
      <c r="CR397" s="279"/>
      <c r="CS397" s="279"/>
      <c r="CT397" s="279"/>
      <c r="CU397" s="279"/>
      <c r="CV397" s="279"/>
      <c r="CW397" s="279"/>
      <c r="CX397" s="279"/>
      <c r="CY397" s="279"/>
      <c r="CZ397" s="279"/>
      <c r="DA397" s="279"/>
      <c r="DB397" s="279"/>
      <c r="DC397" s="279"/>
      <c r="DD397" s="279"/>
      <c r="DE397" s="279"/>
      <c r="DF397" s="279"/>
      <c r="DG397" s="279"/>
      <c r="DH397" s="279"/>
      <c r="DI397" s="279"/>
      <c r="DJ397" s="279"/>
      <c r="DK397" s="279"/>
      <c r="DL397" s="279"/>
      <c r="DM397" s="279"/>
      <c r="DN397" s="279"/>
      <c r="DO397" s="279"/>
      <c r="DP397" s="279"/>
      <c r="DQ397" s="279"/>
      <c r="DR397" s="279"/>
      <c r="DS397" s="279"/>
      <c r="DT397" s="279"/>
    </row>
    <row r="398" spans="3:124" x14ac:dyDescent="0.3">
      <c r="C398" s="279"/>
      <c r="D398" s="280" t="s">
        <v>126</v>
      </c>
      <c r="E398" s="280"/>
      <c r="F398" s="281" t="str">
        <f>F395</f>
        <v>INR Mn</v>
      </c>
      <c r="G398" s="281"/>
      <c r="H398" s="288">
        <f>IFERROR(PPMT(H394,1,$E$396-SUM($H$42:H42)+$E$397+1,H386,0)*H42,0)*IF(SUM($H$42:H42)&lt;=$E$397,0,1)</f>
        <v>0</v>
      </c>
      <c r="I398" s="288">
        <f>IFERROR(PPMT(I394,1,$E$396-SUM($H$42:I42)+$E$397+1,I386,0)*I42,0)*IF(SUM($H$42:I42)&lt;=$E$397,0,1)</f>
        <v>0</v>
      </c>
      <c r="J398" s="288">
        <f>IFERROR(PPMT(J394,1,$E$396-SUM($H$42:J42)+$E$397+1,J386,0)*J42,0)*IF(SUM($H$42:J42)&lt;=$E$397,0,1)</f>
        <v>0</v>
      </c>
      <c r="K398" s="288">
        <f>IFERROR(PPMT(K394,1,$E$396-SUM($H$42:K42)+$E$397+1,K386,0)*K42,0)*IF(SUM($H$42:K42)&lt;=$E$397,0,1)</f>
        <v>0</v>
      </c>
      <c r="L398" s="288">
        <f>IFERROR(PPMT(L394,1,$E$396-SUM($H$42:L42)+$E$397+1,L386,0)*L42,0)*IF(SUM($H$42:L42)&lt;=$E$397,0,1)</f>
        <v>0</v>
      </c>
      <c r="M398" s="288">
        <f>IFERROR(PPMT(M394,1,$E$396-SUM($H$42:M42)+$E$397+1,M386,0)*M42,0)*IF(SUM($H$42:M42)&lt;=$E$397,0,1)</f>
        <v>0</v>
      </c>
      <c r="N398" s="288">
        <f>IFERROR(PPMT(N394,1,$E$396-SUM($H$42:N42)+$E$397+1,N386,0)*N42,0)*IF(SUM($H$42:N42)&lt;=$E$397,0,1)</f>
        <v>0</v>
      </c>
      <c r="O398" s="288">
        <f>IFERROR(PPMT(O394,1,$E$396-SUM($H$42:O42)+$E$397+1,O386,0)*O42,0)*IF(SUM($H$42:O42)&lt;=$E$397,0,1)</f>
        <v>0</v>
      </c>
      <c r="P398" s="288">
        <f>IFERROR(PPMT(P394,1,$E$396-SUM($H$42:P42)+$E$397+1,P386,0)*P42,0)*IF(SUM($H$42:P42)&lt;=$E$397,0,1)</f>
        <v>0</v>
      </c>
      <c r="Q398" s="288">
        <f>IFERROR(PPMT(Q394,1,$E$396-SUM($H$42:Q42)+$E$397+1,Q386,0)*Q42,0)*IF(SUM($H$42:Q42)&lt;=$E$397,0,1)</f>
        <v>0</v>
      </c>
      <c r="R398" s="288">
        <f>IFERROR(PPMT(R394,1,$E$396-SUM($H$42:R42)+$E$397+1,R386,0)*R42,0)*IF(SUM($H$42:R42)&lt;=$E$397,0,1)</f>
        <v>0</v>
      </c>
      <c r="S398" s="288">
        <f>IFERROR(PPMT(S394,1,$E$396-SUM($H$42:S42)+$E$397+1,S386,0)*S42,0)*IF(SUM($H$42:S42)&lt;=$E$397,0,1)</f>
        <v>0</v>
      </c>
      <c r="T398" s="288">
        <f>IFERROR(PPMT(T394,1,$E$396-SUM($H$42:T42)+$E$397+1,T386,0)*T42,0)*IF(SUM($H$42:T42)&lt;=$E$397,0,1)</f>
        <v>0</v>
      </c>
      <c r="U398" s="288">
        <f>IFERROR(PPMT(U394,1,$E$396-SUM($H$42:U42)+$E$397+1,U386,0)*U42,0)*IF(SUM($H$42:U42)&lt;=$E$397,0,1)</f>
        <v>0</v>
      </c>
      <c r="V398" s="288">
        <f>IFERROR(PPMT(V394,1,$E$396-SUM($H$42:V42)+$E$397+1,V386,0)*V42,0)*IF(SUM($H$42:V42)&lt;=$E$397,0,1)</f>
        <v>0</v>
      </c>
      <c r="W398" s="288">
        <f>IFERROR(PPMT(W394,1,$E$396-SUM($H$42:W42)+$E$397+1,W386,0)*W42,0)*IF(SUM($H$42:W42)&lt;=$E$397,0,1)</f>
        <v>0</v>
      </c>
      <c r="X398" s="288">
        <f>IFERROR(PPMT(X394,1,$E$396-SUM($H$42:X42)+$E$397+1,X386,0)*X42,0)*IF(SUM($H$42:X42)&lt;=$E$397,0,1)</f>
        <v>0</v>
      </c>
      <c r="Y398" s="288">
        <f>IFERROR(PPMT(Y394,1,$E$396-SUM($H$42:Y42)+$E$397+1,Y386,0)*Y42,0)*IF(SUM($H$42:Y42)&lt;=$E$397,0,1)</f>
        <v>0</v>
      </c>
      <c r="Z398" s="288">
        <f>IFERROR(PPMT(Z394,1,$E$396-SUM($H$42:Z42)+$E$397+1,Z386,0)*Z42,0)*IF(SUM($H$42:Z42)&lt;=$E$397,0,1)</f>
        <v>0</v>
      </c>
      <c r="AA398" s="288">
        <f>IFERROR(PPMT(AA394,1,$E$396-SUM($H$42:AA42)+$E$397+1,AA386,0)*AA42,0)*IF(SUM($H$42:AA42)&lt;=$E$397,0,1)</f>
        <v>0</v>
      </c>
      <c r="AB398" s="288">
        <f>IFERROR(PPMT(AB394,1,$E$396-SUM($H$42:AB42)+$E$397+1,AB386,0)*AB42,0)*IF(SUM($H$42:AB42)&lt;=$E$397,0,1)</f>
        <v>0</v>
      </c>
      <c r="AC398" s="288">
        <f>IFERROR(PPMT(AC394,1,$E$396-SUM($H$42:AC42)+$E$397+1,AC386,0)*AC42,0)*IF(SUM($H$42:AC42)&lt;=$E$397,0,1)</f>
        <v>-261.36153006117053</v>
      </c>
      <c r="AD398" s="288">
        <f>IFERROR(PPMT(AD394,1,$E$396-SUM($H$42:AD42)+$E$397+1,AD386,0)*AD42,0)*IF(SUM($H$42:AD42)&lt;=$E$397,0,1)</f>
        <v>-267.35923734980275</v>
      </c>
      <c r="AE398" s="288">
        <f>IFERROR(PPMT(AE394,1,$E$396-SUM($H$42:AE42)+$E$397+1,AE386,0)*AE42,0)*IF(SUM($H$42:AE42)&lt;=$E$397,0,1)</f>
        <v>-418.67067721238828</v>
      </c>
      <c r="AF398" s="288">
        <f>IFERROR(PPMT(AF394,1,$E$396-SUM($H$42:AF42)+$E$397+1,AF386,0)*AF42,0)*IF(SUM($H$42:AF42)&lt;=$E$397,0,1)</f>
        <v>-422.78325187729661</v>
      </c>
      <c r="AG398" s="288">
        <f>IFERROR(PPMT(AG394,1,$E$396-SUM($H$42:AG42)+$E$397+1,AG386,0)*AG42,0)*IF(SUM($H$42:AG42)&lt;=$E$397,0,1)</f>
        <v>-426.9362240940157</v>
      </c>
      <c r="AH398" s="288">
        <f>IFERROR(PPMT(AH394,1,$E$396-SUM($H$42:AH42)+$E$397+1,AH386,0)*AH42,0)*IF(SUM($H$42:AH42)&lt;=$E$397,0,1)</f>
        <v>-431.12999068505383</v>
      </c>
      <c r="AI398" s="288">
        <f>IFERROR(PPMT(AI394,1,$E$396-SUM($H$42:AI42)+$E$397+1,AI386,0)*AI42,0)*IF(SUM($H$42:AI42)&lt;=$E$397,0,1)</f>
        <v>-435.36495237087996</v>
      </c>
      <c r="AJ398" s="288">
        <f>IFERROR(PPMT(AJ394,1,$E$396-SUM($H$42:AJ42)+$E$397+1,AJ386,0)*AJ42,0)*IF(SUM($H$42:AJ42)&lt;=$E$397,0,1)</f>
        <v>-439.64151380821494</v>
      </c>
      <c r="AK398" s="288">
        <f>IFERROR(PPMT(AK394,1,$E$396-SUM($H$42:AK42)+$E$397+1,AK386,0)*AK42,0)*IF(SUM($H$42:AK42)&lt;=$E$397,0,1)</f>
        <v>-443.96008362869526</v>
      </c>
      <c r="AL398" s="288">
        <f>IFERROR(PPMT(AL394,1,$E$396-SUM($H$42:AL42)+$E$397+1,AL386,0)*AL42,0)*IF(SUM($H$42:AL42)&lt;=$E$397,0,1)</f>
        <v>-448.32107447791986</v>
      </c>
      <c r="AM398" s="288">
        <f>IFERROR(PPMT(AM394,1,$E$396-SUM($H$42:AM42)+$E$397+1,AM386,0)*AM42,0)*IF(SUM($H$42:AM42)&lt;=$E$397,0,1)</f>
        <v>-452.72490305487787</v>
      </c>
      <c r="AN398" s="288">
        <f>IFERROR(PPMT(AN394,1,$E$396-SUM($H$42:AN42)+$E$397+1,AN386,0)*AN42,0)*IF(SUM($H$42:AN42)&lt;=$E$397,0,1)</f>
        <v>-471.06739383815199</v>
      </c>
      <c r="AO398" s="288">
        <f>IFERROR(PPMT(AO394,1,$E$396-SUM($H$42:AO42)+$E$397+1,AO386,0)*AO42,0)*IF(SUM($H$42:AO42)&lt;=$E$397,0,1)</f>
        <v>-475.14362519646869</v>
      </c>
      <c r="AP398" s="288">
        <f>IFERROR(PPMT(AP394,1,$E$396-SUM($H$42:AP42)+$E$397+1,AP386,0)*AP42,0)*IF(SUM($H$42:AP42)&lt;=$E$397,0,1)</f>
        <v>-479.25512892197486</v>
      </c>
      <c r="AQ398" s="288">
        <f>IFERROR(PPMT(AQ394,1,$E$396-SUM($H$42:AQ42)+$E$397+1,AQ386,0)*AQ42,0)*IF(SUM($H$42:AQ42)&lt;=$E$397,0,1)</f>
        <v>-483.40221023284363</v>
      </c>
      <c r="AR398" s="288">
        <f>IFERROR(PPMT(AR394,1,$E$396-SUM($H$42:AR42)+$E$397+1,AR386,0)*AR42,0)*IF(SUM($H$42:AR42)&lt;=$E$397,0,1)</f>
        <v>-487.58517698835573</v>
      </c>
      <c r="AS398" s="288">
        <f>IFERROR(PPMT(AS394,1,$E$396-SUM($H$42:AS42)+$E$397+1,AS386,0)*AS42,0)*IF(SUM($H$42:AS42)&lt;=$E$397,0,1)</f>
        <v>-491.80433971175398</v>
      </c>
      <c r="AT398" s="288">
        <f>IFERROR(PPMT(AT394,1,$E$396-SUM($H$42:AT42)+$E$397+1,AT386,0)*AT42,0)*IF(SUM($H$42:AT42)&lt;=$E$397,0,1)</f>
        <v>-496.06001161329522</v>
      </c>
      <c r="AU398" s="288">
        <f>IFERROR(PPMT(AU394,1,$E$396-SUM($H$42:AU42)+$E$397+1,AU386,0)*AU42,0)*IF(SUM($H$42:AU42)&lt;=$E$397,0,1)</f>
        <v>-500.35250861350107</v>
      </c>
      <c r="AV398" s="288">
        <f>IFERROR(PPMT(AV394,1,$E$396-SUM($H$42:AV42)+$E$397+1,AV386,0)*AV42,0)*IF(SUM($H$42:AV42)&lt;=$E$397,0,1)</f>
        <v>-504.68214936661053</v>
      </c>
      <c r="AW398" s="288">
        <f>IFERROR(PPMT(AW394,1,$E$396-SUM($H$42:AW42)+$E$397+1,AW386,0)*AW42,0)*IF(SUM($H$42:AW42)&lt;=$E$397,0,1)</f>
        <v>-509.04925528423558</v>
      </c>
      <c r="AX398" s="288">
        <f>IFERROR(PPMT(AX394,1,$E$396-SUM($H$42:AX42)+$E$397+1,AX386,0)*AX42,0)*IF(SUM($H$42:AX42)&lt;=$E$397,0,1)</f>
        <v>-513.45415055922092</v>
      </c>
      <c r="AY398" s="288">
        <f>IFERROR(PPMT(AY394,1,$E$396-SUM($H$42:AY42)+$E$397+1,AY386,0)*AY42,0)*IF(SUM($H$42:AY42)&lt;=$E$397,0,1)</f>
        <v>-517.89716218971057</v>
      </c>
      <c r="AZ398" s="288">
        <f>IFERROR(PPMT(AZ394,1,$E$396-SUM($H$42:AZ42)+$E$397+1,AZ386,0)*AZ42,0)*IF(SUM($H$42:AZ42)&lt;=$E$397,0,1)</f>
        <v>-522.37862000342261</v>
      </c>
      <c r="BA398" s="288">
        <f>IFERROR(PPMT(BA394,1,$E$396-SUM($H$42:BA42)+$E$397+1,BA386,0)*BA42,0)*IF(SUM($H$42:BA42)&lt;=$E$397,0,1)</f>
        <v>-526.89885668213378</v>
      </c>
      <c r="BB398" s="288">
        <f>IFERROR(PPMT(BB394,1,$E$396-SUM($H$42:BB42)+$E$397+1,BB386,0)*BB42,0)*IF(SUM($H$42:BB42)&lt;=$E$397,0,1)</f>
        <v>-531.45820778637676</v>
      </c>
      <c r="BC398" s="288">
        <f>IFERROR(PPMT(BC394,1,$E$396-SUM($H$42:BC42)+$E$397+1,BC386,0)*BC42,0)*IF(SUM($H$42:BC42)&lt;=$E$397,0,1)</f>
        <v>-536.05701178035042</v>
      </c>
      <c r="BD398" s="288">
        <f>IFERROR(PPMT(BD394,1,$E$396-SUM($H$42:BD42)+$E$397+1,BD386,0)*BD42,0)*IF(SUM($H$42:BD42)&lt;=$E$397,0,1)</f>
        <v>-540.69561005704475</v>
      </c>
      <c r="BE398" s="288">
        <f>IFERROR(PPMT(BE394,1,$E$396-SUM($H$42:BE42)+$E$397+1,BE386,0)*BE42,0)*IF(SUM($H$42:BE42)&lt;=$E$397,0,1)</f>
        <v>-545.37434696358571</v>
      </c>
      <c r="BF398" s="288">
        <f>IFERROR(PPMT(BF394,1,$E$396-SUM($H$42:BF42)+$E$397+1,BF386,0)*BF42,0)*IF(SUM($H$42:BF42)&lt;=$E$397,0,1)</f>
        <v>-550.09356982679719</v>
      </c>
      <c r="BG398" s="288">
        <f>IFERROR(PPMT(BG394,1,$E$396-SUM($H$42:BG42)+$E$397+1,BG386,0)*BG42,0)*IF(SUM($H$42:BG42)&lt;=$E$397,0,1)</f>
        <v>-554.8536289789846</v>
      </c>
      <c r="BH398" s="288">
        <f>IFERROR(PPMT(BH394,1,$E$396-SUM($H$42:BH42)+$E$397+1,BH386,0)*BH42,0)*IF(SUM($H$42:BH42)&lt;=$E$397,0,1)</f>
        <v>-559.65487778394231</v>
      </c>
      <c r="BI398" s="288">
        <f>IFERROR(PPMT(BI394,1,$E$396-SUM($H$42:BI42)+$E$397+1,BI386,0)*BI42,0)*IF(SUM($H$42:BI42)&lt;=$E$397,0,1)</f>
        <v>-564.49767266318531</v>
      </c>
      <c r="BJ398" s="288">
        <f>IFERROR(PPMT(BJ394,1,$E$396-SUM($H$42:BJ42)+$E$397+1,BJ386,0)*BJ42,0)*IF(SUM($H$42:BJ42)&lt;=$E$397,0,1)</f>
        <v>-569.38237312240869</v>
      </c>
      <c r="BK398" s="288">
        <f>IFERROR(PPMT(BK394,1,$E$396-SUM($H$42:BK42)+$E$397+1,BK386,0)*BK42,0)*IF(SUM($H$42:BK42)&lt;=$E$397,0,1)</f>
        <v>-574.30934177817562</v>
      </c>
      <c r="BL398" s="288">
        <f>IFERROR(PPMT(BL394,1,$E$396-SUM($H$42:BL42)+$E$397+1,BL386,0)*BL42,0)*IF(SUM($H$42:BL42)&lt;=$E$397,0,1)</f>
        <v>-579.2789443848352</v>
      </c>
      <c r="BM398" s="288">
        <f>IFERROR(PPMT(BM394,1,$E$396-SUM($H$42:BM42)+$E$397+1,BM386,0)*BM42,0)*IF(SUM($H$42:BM42)&lt;=$E$397,0,1)</f>
        <v>-584.29154986167555</v>
      </c>
      <c r="BN398" s="288">
        <f>IFERROR(PPMT(BN394,1,$E$396-SUM($H$42:BN42)+$E$397+1,BN386,0)*BN42,0)*IF(SUM($H$42:BN42)&lt;=$E$397,0,1)</f>
        <v>-589.34753032030983</v>
      </c>
      <c r="BO398" s="288">
        <f>IFERROR(PPMT(BO394,1,$E$396-SUM($H$42:BO42)+$E$397+1,BO386,0)*BO42,0)*IF(SUM($H$42:BO42)&lt;=$E$397,0,1)</f>
        <v>-594.44726109230135</v>
      </c>
      <c r="BP398" s="288">
        <f>IFERROR(PPMT(BP394,1,$E$396-SUM($H$42:BP42)+$E$397+1,BP386,0)*BP42,0)*IF(SUM($H$42:BP42)&lt;=$E$397,0,1)</f>
        <v>-599.59112075702353</v>
      </c>
      <c r="BQ398" s="288">
        <f>IFERROR(PPMT(BQ394,1,$E$396-SUM($H$42:BQ42)+$E$397+1,BQ386,0)*BQ42,0)*IF(SUM($H$42:BQ42)&lt;=$E$397,0,1)</f>
        <v>-604.77949116976697</v>
      </c>
      <c r="BR398" s="288">
        <f>IFERROR(PPMT(BR394,1,$E$396-SUM($H$42:BR42)+$E$397+1,BR386,0)*BR42,0)*IF(SUM($H$42:BR42)&lt;=$E$397,0,1)</f>
        <v>-610.01275749008448</v>
      </c>
      <c r="BS398" s="288">
        <f>IFERROR(PPMT(BS394,1,$E$396-SUM($H$42:BS42)+$E$397+1,BS386,0)*BS42,0)*IF(SUM($H$42:BS42)&lt;=$E$397,0,1)</f>
        <v>-615.29130821038461</v>
      </c>
      <c r="BT398" s="288">
        <f>IFERROR(PPMT(BT394,1,$E$396-SUM($H$42:BT42)+$E$397+1,BT386,0)*BT42,0)*IF(SUM($H$42:BT42)&lt;=$E$397,0,1)</f>
        <v>-620.61553518477081</v>
      </c>
      <c r="BU398" s="288">
        <f>IFERROR(PPMT(BU394,1,$E$396-SUM($H$42:BU42)+$E$397+1,BU386,0)*BU42,0)*IF(SUM($H$42:BU42)&lt;=$E$397,0,1)</f>
        <v>-625.98583365813045</v>
      </c>
      <c r="BV398" s="288">
        <f>IFERROR(PPMT(BV394,1,$E$396-SUM($H$42:BV42)+$E$397+1,BV386,0)*BV42,0)*IF(SUM($H$42:BV42)&lt;=$E$397,0,1)</f>
        <v>-631.40260229547744</v>
      </c>
      <c r="BW398" s="288">
        <f>IFERROR(PPMT(BW394,1,$E$396-SUM($H$42:BW42)+$E$397+1,BW386,0)*BW42,0)*IF(SUM($H$42:BW42)&lt;=$E$397,0,1)</f>
        <v>-636.86624321154545</v>
      </c>
      <c r="BX398" s="288">
        <f>IFERROR(PPMT(BX394,1,$E$396-SUM($H$42:BX42)+$E$397+1,BX386,0)*BX42,0)*IF(SUM($H$42:BX42)&lt;=$E$397,0,1)</f>
        <v>-642.37716200063949</v>
      </c>
      <c r="BY398" s="288">
        <f>IFERROR(PPMT(BY394,1,$E$396-SUM($H$42:BY42)+$E$397+1,BY386,0)*BY42,0)*IF(SUM($H$42:BY42)&lt;=$E$397,0,1)</f>
        <v>-647.93576776674593</v>
      </c>
      <c r="BZ398" s="288">
        <f>IFERROR(PPMT(BZ394,1,$E$396-SUM($H$42:BZ42)+$E$397+1,BZ386,0)*BZ42,0)*IF(SUM($H$42:BZ42)&lt;=$E$397,0,1)</f>
        <v>-653.5424731539016</v>
      </c>
      <c r="CA398" s="288">
        <f>IFERROR(PPMT(CA394,1,$E$396-SUM($H$42:CA42)+$E$397+1,CA386,0)*CA42,0)*IF(SUM($H$42:CA42)&lt;=$E$397,0,1)</f>
        <v>-659.19769437682714</v>
      </c>
      <c r="CB398" s="288">
        <f>IFERROR(PPMT(CB394,1,$E$396-SUM($H$42:CB42)+$E$397+1,CB386,0)*CB42,0)*IF(SUM($H$42:CB42)&lt;=$E$397,0,1)</f>
        <v>-664.90185125182438</v>
      </c>
      <c r="CC398" s="288">
        <f>IFERROR(PPMT(CC394,1,$E$396-SUM($H$42:CC42)+$E$397+1,CC386,0)*CC42,0)*IF(SUM($H$42:CC42)&lt;=$E$397,0,1)</f>
        <v>-670.65536722794093</v>
      </c>
      <c r="CD398" s="288">
        <f>IFERROR(PPMT(CD394,1,$E$396-SUM($H$42:CD42)+$E$397+1,CD386,0)*CD42,0)*IF(SUM($H$42:CD42)&lt;=$E$397,0,1)</f>
        <v>-676.45866941840666</v>
      </c>
      <c r="CE398" s="288">
        <f>IFERROR(PPMT(CE394,1,$E$396-SUM($H$42:CE42)+$E$397+1,CE386,0)*CE42,0)*IF(SUM($H$42:CE42)&lt;=$E$397,0,1)</f>
        <v>-682.3121886323388</v>
      </c>
      <c r="CF398" s="288">
        <f>IFERROR(PPMT(CF394,1,$E$396-SUM($H$42:CF42)+$E$397+1,CF386,0)*CF42,0)*IF(SUM($H$42:CF42)&lt;=$E$397,0,1)</f>
        <v>-688.21635940672354</v>
      </c>
      <c r="CG398" s="288">
        <f>IFERROR(PPMT(CG394,1,$E$396-SUM($H$42:CG42)+$E$397+1,CG386,0)*CG42,0)*IF(SUM($H$42:CG42)&lt;=$E$397,0,1)</f>
        <v>-694.17162003867486</v>
      </c>
      <c r="CH398" s="288">
        <f>IFERROR(PPMT(CH394,1,$E$396-SUM($H$42:CH42)+$E$397+1,CH386,0)*CH42,0)*IF(SUM($H$42:CH42)&lt;=$E$397,0,1)</f>
        <v>-700.17841261797037</v>
      </c>
      <c r="CI398" s="288">
        <f>IFERROR(PPMT(CI394,1,$E$396-SUM($H$42:CI42)+$E$397+1,CI386,0)*CI42,0)*IF(SUM($H$42:CI42)&lt;=$E$397,0,1)</f>
        <v>-706.23718305987097</v>
      </c>
      <c r="CJ398" s="288">
        <f>IFERROR(PPMT(CJ394,1,$E$396-SUM($H$42:CJ42)+$E$397+1,CJ386,0)*CJ42,0)*IF(SUM($H$42:CJ42)&lt;=$E$397,0,1)</f>
        <v>-712.34838113822241</v>
      </c>
      <c r="CK398" s="288">
        <f>IFERROR(PPMT(CK394,1,$E$396-SUM($H$42:CK42)+$E$397+1,CK386,0)*CK42,0)*IF(SUM($H$42:CK42)&lt;=$E$397,0,1)</f>
        <v>0</v>
      </c>
      <c r="CL398" s="288">
        <f>IFERROR(PPMT(CL394,1,$E$396-SUM($H$42:CL42)+$E$397+1,CL386,0)*CL42,0)*IF(SUM($H$42:CL42)&lt;=$E$397,0,1)</f>
        <v>0</v>
      </c>
      <c r="CM398" s="288">
        <f>IFERROR(PPMT(CM394,1,$E$396-SUM($H$42:CM42)+$E$397+1,CM386,0)*CM42,0)*IF(SUM($H$42:CM42)&lt;=$E$397,0,1)</f>
        <v>0</v>
      </c>
      <c r="CN398" s="288">
        <f>IFERROR(PPMT(CN394,1,$E$396-SUM($H$42:CN42)+$E$397+1,CN386,0)*CN42,0)*IF(SUM($H$42:CN42)&lt;=$E$397,0,1)</f>
        <v>0</v>
      </c>
      <c r="CO398" s="288">
        <f>IFERROR(PPMT(CO394,1,$E$396-SUM($H$42:CO42)+$E$397+1,CO386,0)*CO42,0)*IF(SUM($H$42:CO42)&lt;=$E$397,0,1)</f>
        <v>0</v>
      </c>
      <c r="CP398" s="288">
        <f>IFERROR(PPMT(CP394,1,$E$396-SUM($H$42:CP42)+$E$397+1,CP386,0)*CP42,0)*IF(SUM($H$42:CP42)&lt;=$E$397,0,1)</f>
        <v>0</v>
      </c>
      <c r="CQ398" s="288">
        <f>IFERROR(PPMT(CQ394,1,$E$396-SUM($H$42:CQ42)+$E$397+1,CQ386,0)*CQ42,0)*IF(SUM($H$42:CQ42)&lt;=$E$397,0,1)</f>
        <v>0</v>
      </c>
      <c r="CR398" s="288">
        <f>IFERROR(PPMT(CR394,1,$E$396-SUM($H$42:CR42)+$E$397+1,CR386,0)*CR42,0)*IF(SUM($H$42:CR42)&lt;=$E$397,0,1)</f>
        <v>0</v>
      </c>
      <c r="CS398" s="288">
        <f>IFERROR(PPMT(CS394,1,$E$396-SUM($H$42:CS42)+$E$397+1,CS386,0)*CS42,0)*IF(SUM($H$42:CS42)&lt;=$E$397,0,1)</f>
        <v>0</v>
      </c>
      <c r="CT398" s="288">
        <f>IFERROR(PPMT(CT394,1,$E$396-SUM($H$42:CT42)+$E$397+1,CT386,0)*CT42,0)*IF(SUM($H$42:CT42)&lt;=$E$397,0,1)</f>
        <v>0</v>
      </c>
      <c r="CU398" s="288">
        <f>IFERROR(PPMT(CU394,1,$E$396-SUM($H$42:CU42)+$E$397+1,CU386,0)*CU42,0)*IF(SUM($H$42:CU42)&lt;=$E$397,0,1)</f>
        <v>0</v>
      </c>
      <c r="CV398" s="288">
        <f>IFERROR(PPMT(CV394,1,$E$396-SUM($H$42:CV42)+$E$397+1,CV386,0)*CV42,0)*IF(SUM($H$42:CV42)&lt;=$E$397,0,1)</f>
        <v>0</v>
      </c>
      <c r="CW398" s="288">
        <f>IFERROR(PPMT(CW394,1,$E$396-SUM($H$42:CW42)+$E$397+1,CW386,0)*CW42,0)*IF(SUM($H$42:CW42)&lt;=$E$397,0,1)</f>
        <v>0</v>
      </c>
      <c r="CX398" s="288">
        <f>IFERROR(PPMT(CX394,1,$E$396-SUM($H$42:CX42)+$E$397+1,CX386,0)*CX42,0)*IF(SUM($H$42:CX42)&lt;=$E$397,0,1)</f>
        <v>0</v>
      </c>
      <c r="CY398" s="288">
        <f>IFERROR(PPMT(CY394,1,$E$396-SUM($H$42:CY42)+$E$397+1,CY386,0)*CY42,0)*IF(SUM($H$42:CY42)&lt;=$E$397,0,1)</f>
        <v>0</v>
      </c>
      <c r="CZ398" s="288">
        <f>IFERROR(PPMT(CZ394,1,$E$396-SUM($H$42:CZ42)+$E$397+1,CZ386,0)*CZ42,0)*IF(SUM($H$42:CZ42)&lt;=$E$397,0,1)</f>
        <v>0</v>
      </c>
      <c r="DA398" s="288">
        <f>IFERROR(PPMT(DA394,1,$E$396-SUM($H$42:DA42)+$E$397+1,DA386,0)*DA42,0)*IF(SUM($H$42:DA42)&lt;=$E$397,0,1)</f>
        <v>0</v>
      </c>
      <c r="DB398" s="288">
        <f>IFERROR(PPMT(DB394,1,$E$396-SUM($H$42:DB42)+$E$397+1,DB386,0)*DB42,0)*IF(SUM($H$42:DB42)&lt;=$E$397,0,1)</f>
        <v>0</v>
      </c>
      <c r="DC398" s="288">
        <f>IFERROR(PPMT(DC394,1,$E$396-SUM($H$42:DC42)+$E$397+1,DC386,0)*DC42,0)*IF(SUM($H$42:DC42)&lt;=$E$397,0,1)</f>
        <v>0</v>
      </c>
      <c r="DD398" s="288">
        <f>IFERROR(PPMT(DD394,1,$E$396-SUM($H$42:DD42)+$E$397+1,DD386,0)*DD42,0)*IF(SUM($H$42:DD42)&lt;=$E$397,0,1)</f>
        <v>0</v>
      </c>
      <c r="DE398" s="288">
        <f>IFERROR(PPMT(DE394,1,$E$396-SUM($H$42:DE42)+$E$397+1,DE386,0)*DE42,0)*IF(SUM($H$42:DE42)&lt;=$E$397,0,1)</f>
        <v>0</v>
      </c>
      <c r="DF398" s="288">
        <f>IFERROR(PPMT(DF394,1,$E$396-SUM($H$42:DF42)+$E$397+1,DF386,0)*DF42,0)*IF(SUM($H$42:DF42)&lt;=$E$397,0,1)</f>
        <v>0</v>
      </c>
      <c r="DG398" s="288">
        <f>IFERROR(PPMT(DG394,1,$E$396-SUM($H$42:DG42)+$E$397+1,DG386,0)*DG42,0)*IF(SUM($H$42:DG42)&lt;=$E$397,0,1)</f>
        <v>0</v>
      </c>
      <c r="DH398" s="288">
        <f>IFERROR(PPMT(DH394,1,$E$396-SUM($H$42:DH42)+$E$397+1,DH386,0)*DH42,0)*IF(SUM($H$42:DH42)&lt;=$E$397,0,1)</f>
        <v>0</v>
      </c>
      <c r="DI398" s="288">
        <f>IFERROR(PPMT(DI394,1,$E$396-SUM($H$42:DI42)+$E$397+1,DI386,0)*DI42,0)*IF(SUM($H$42:DI42)&lt;=$E$397,0,1)</f>
        <v>0</v>
      </c>
      <c r="DJ398" s="288">
        <f>IFERROR(PPMT(DJ394,1,$E$396-SUM($H$42:DJ42)+$E$397+1,DJ386,0)*DJ42,0)*IF(SUM($H$42:DJ42)&lt;=$E$397,0,1)</f>
        <v>0</v>
      </c>
      <c r="DK398" s="288">
        <f>IFERROR(PPMT(DK394,1,$E$396-SUM($H$42:DK42)+$E$397+1,DK386,0)*DK42,0)*IF(SUM($H$42:DK42)&lt;=$E$397,0,1)</f>
        <v>0</v>
      </c>
      <c r="DL398" s="288">
        <f>IFERROR(PPMT(DL394,1,$E$396-SUM($H$42:DL42)+$E$397+1,DL386,0)*DL42,0)*IF(SUM($H$42:DL42)&lt;=$E$397,0,1)</f>
        <v>0</v>
      </c>
      <c r="DM398" s="288">
        <f>IFERROR(PPMT(DM394,1,$E$396-SUM($H$42:DM42)+$E$397+1,DM386,0)*DM42,0)*IF(SUM($H$42:DM42)&lt;=$E$397,0,1)</f>
        <v>0</v>
      </c>
      <c r="DN398" s="288">
        <f>IFERROR(PPMT(DN394,1,$E$396-SUM($H$42:DN42)+$E$397+1,DN386,0)*DN42,0)*IF(SUM($H$42:DN42)&lt;=$E$397,0,1)</f>
        <v>0</v>
      </c>
      <c r="DO398" s="288">
        <f>IFERROR(PPMT(DO394,1,$E$396-SUM($H$42:DO42)+$E$397+1,DO386,0)*DO42,0)*IF(SUM($H$42:DO42)&lt;=$E$397,0,1)</f>
        <v>0</v>
      </c>
      <c r="DP398" s="288">
        <f>IFERROR(PPMT(DP394,1,$E$396-SUM($H$42:DP42)+$E$397+1,DP386,0)*DP42,0)*IF(SUM($H$42:DP42)&lt;=$E$397,0,1)</f>
        <v>0</v>
      </c>
      <c r="DQ398" s="288">
        <f>IFERROR(PPMT(DQ394,1,$E$396-SUM($H$42:DQ42)+$E$397+1,DQ386,0)*DQ42,0)*IF(SUM($H$42:DQ42)&lt;=$E$397,0,1)</f>
        <v>0</v>
      </c>
      <c r="DR398" s="288">
        <f>IFERROR(PPMT(DR394,1,$E$396-SUM($H$42:DR42)+$E$397+1,DR386,0)*DR42,0)*IF(SUM($H$42:DR42)&lt;=$E$397,0,1)</f>
        <v>0</v>
      </c>
      <c r="DS398" s="288">
        <f>IFERROR(PPMT(DS394,1,$E$396-SUM($H$42:DS42)+$E$397+1,DS386,0)*DS42,0)*IF(SUM($H$42:DS42)&lt;=$E$397,0,1)</f>
        <v>0</v>
      </c>
      <c r="DT398" s="279"/>
    </row>
    <row r="399" spans="3:124" x14ac:dyDescent="0.3">
      <c r="C399" s="279"/>
      <c r="D399" s="280"/>
      <c r="E399" s="280"/>
      <c r="F399" s="281"/>
      <c r="G399" s="281"/>
      <c r="H399" s="288"/>
      <c r="I399" s="288"/>
      <c r="J399" s="288"/>
      <c r="K399" s="288"/>
      <c r="L399" s="288"/>
      <c r="M399" s="288"/>
      <c r="N399" s="288"/>
      <c r="O399" s="288"/>
      <c r="P399" s="288"/>
      <c r="Q399" s="288"/>
      <c r="R399" s="288"/>
      <c r="S399" s="288"/>
      <c r="T399" s="288"/>
      <c r="U399" s="288"/>
      <c r="V399" s="288"/>
      <c r="W399" s="288"/>
      <c r="X399" s="288"/>
      <c r="Y399" s="288"/>
      <c r="Z399" s="288"/>
      <c r="AA399" s="288"/>
      <c r="AB399" s="288"/>
      <c r="AC399" s="288"/>
      <c r="AD399" s="288"/>
      <c r="AE399" s="288"/>
      <c r="AF399" s="288"/>
      <c r="AG399" s="288"/>
      <c r="AH399" s="288"/>
      <c r="AI399" s="288"/>
      <c r="AJ399" s="288"/>
      <c r="AK399" s="288"/>
      <c r="AL399" s="288"/>
      <c r="AM399" s="288"/>
      <c r="AN399" s="288"/>
      <c r="AO399" s="288"/>
      <c r="AP399" s="288"/>
      <c r="AQ399" s="288"/>
      <c r="AR399" s="288"/>
      <c r="AS399" s="288"/>
      <c r="AT399" s="288"/>
      <c r="AU399" s="288"/>
      <c r="AV399" s="288"/>
      <c r="AW399" s="288"/>
      <c r="AX399" s="288"/>
      <c r="AY399" s="288"/>
      <c r="AZ399" s="288"/>
      <c r="BA399" s="288"/>
      <c r="BB399" s="288"/>
      <c r="BC399" s="288"/>
      <c r="BD399" s="288"/>
      <c r="BE399" s="288"/>
      <c r="BF399" s="288"/>
      <c r="BG399" s="288"/>
      <c r="BH399" s="288"/>
      <c r="BI399" s="288"/>
      <c r="BJ399" s="288"/>
      <c r="BK399" s="288"/>
      <c r="BL399" s="288"/>
      <c r="BM399" s="288"/>
      <c r="BN399" s="288"/>
      <c r="BO399" s="288"/>
      <c r="BP399" s="288"/>
      <c r="BQ399" s="288"/>
      <c r="BR399" s="288"/>
      <c r="BS399" s="288"/>
      <c r="BT399" s="288"/>
      <c r="BU399" s="288"/>
      <c r="BV399" s="288"/>
      <c r="BW399" s="288"/>
      <c r="BX399" s="288"/>
      <c r="BY399" s="288"/>
      <c r="BZ399" s="288"/>
      <c r="CA399" s="288"/>
      <c r="CB399" s="288"/>
      <c r="CC399" s="288"/>
      <c r="CD399" s="288"/>
      <c r="CE399" s="288"/>
      <c r="CF399" s="288"/>
      <c r="CG399" s="288"/>
      <c r="CH399" s="288"/>
      <c r="CI399" s="288"/>
      <c r="CJ399" s="288"/>
      <c r="CK399" s="288"/>
      <c r="CL399" s="288"/>
      <c r="CM399" s="288"/>
      <c r="CN399" s="288"/>
      <c r="CO399" s="288"/>
      <c r="CP399" s="288"/>
      <c r="CQ399" s="288"/>
      <c r="CR399" s="288"/>
      <c r="CS399" s="288"/>
      <c r="CT399" s="288"/>
      <c r="CU399" s="288"/>
      <c r="CV399" s="288"/>
      <c r="CW399" s="288"/>
      <c r="CX399" s="288"/>
      <c r="CY399" s="288"/>
      <c r="CZ399" s="288"/>
      <c r="DA399" s="288"/>
      <c r="DB399" s="288"/>
      <c r="DC399" s="288"/>
      <c r="DD399" s="288"/>
      <c r="DE399" s="288"/>
      <c r="DF399" s="288"/>
      <c r="DG399" s="288"/>
      <c r="DH399" s="288"/>
      <c r="DI399" s="288"/>
      <c r="DJ399" s="288"/>
      <c r="DK399" s="288"/>
      <c r="DL399" s="288"/>
      <c r="DM399" s="288"/>
      <c r="DN399" s="288"/>
      <c r="DO399" s="288"/>
      <c r="DP399" s="288"/>
      <c r="DQ399" s="288"/>
      <c r="DR399" s="288"/>
      <c r="DS399" s="288"/>
      <c r="DT399" s="279"/>
    </row>
    <row r="400" spans="3:124" x14ac:dyDescent="0.3">
      <c r="C400" s="280" t="s">
        <v>437</v>
      </c>
      <c r="D400" s="280"/>
      <c r="E400" s="280"/>
      <c r="F400" s="281"/>
      <c r="G400" s="281"/>
      <c r="H400" s="288"/>
      <c r="I400" s="288"/>
      <c r="J400" s="288"/>
      <c r="K400" s="288"/>
      <c r="L400" s="288"/>
      <c r="M400" s="288"/>
      <c r="N400" s="288"/>
      <c r="O400" s="288"/>
      <c r="P400" s="288"/>
      <c r="Q400" s="288"/>
      <c r="R400" s="288"/>
      <c r="S400" s="288"/>
      <c r="T400" s="288"/>
      <c r="U400" s="288"/>
      <c r="V400" s="288"/>
      <c r="W400" s="288"/>
      <c r="X400" s="288"/>
      <c r="Y400" s="288"/>
      <c r="Z400" s="288"/>
      <c r="AA400" s="288"/>
      <c r="AB400" s="288"/>
      <c r="AC400" s="288"/>
      <c r="AD400" s="288"/>
      <c r="AE400" s="288"/>
      <c r="AF400" s="288"/>
      <c r="AG400" s="288"/>
      <c r="AH400" s="288"/>
      <c r="AI400" s="288"/>
      <c r="AJ400" s="288"/>
      <c r="AK400" s="288"/>
      <c r="AL400" s="288"/>
      <c r="AM400" s="288"/>
      <c r="AN400" s="288"/>
      <c r="AO400" s="288"/>
      <c r="AP400" s="288"/>
      <c r="AQ400" s="288"/>
      <c r="AR400" s="288"/>
      <c r="AS400" s="288"/>
      <c r="AT400" s="288"/>
      <c r="AU400" s="288"/>
      <c r="AV400" s="288"/>
      <c r="AW400" s="288"/>
      <c r="AX400" s="288"/>
      <c r="AY400" s="288"/>
      <c r="AZ400" s="288"/>
      <c r="BA400" s="288"/>
      <c r="BB400" s="288"/>
      <c r="BC400" s="288"/>
      <c r="BD400" s="288"/>
      <c r="BE400" s="288"/>
      <c r="BF400" s="288"/>
      <c r="BG400" s="288"/>
      <c r="BH400" s="288"/>
      <c r="BI400" s="288"/>
      <c r="BJ400" s="288"/>
      <c r="BK400" s="288"/>
      <c r="BL400" s="288"/>
      <c r="BM400" s="288"/>
      <c r="BN400" s="288"/>
      <c r="BO400" s="288"/>
      <c r="BP400" s="288"/>
      <c r="BQ400" s="288"/>
      <c r="BR400" s="288"/>
      <c r="BS400" s="288"/>
      <c r="BT400" s="288"/>
      <c r="BU400" s="288"/>
      <c r="BV400" s="288"/>
      <c r="BW400" s="288"/>
      <c r="BX400" s="288"/>
      <c r="BY400" s="288"/>
      <c r="BZ400" s="288"/>
      <c r="CA400" s="288"/>
      <c r="CB400" s="288"/>
      <c r="CC400" s="288"/>
      <c r="CD400" s="288"/>
      <c r="CE400" s="288"/>
      <c r="CF400" s="288"/>
      <c r="CG400" s="288"/>
      <c r="CH400" s="288"/>
      <c r="CI400" s="288"/>
      <c r="CJ400" s="288"/>
      <c r="CK400" s="288"/>
      <c r="CL400" s="288"/>
      <c r="CM400" s="288"/>
      <c r="CN400" s="288"/>
      <c r="CO400" s="288"/>
      <c r="CP400" s="288"/>
      <c r="CQ400" s="288"/>
      <c r="CR400" s="288"/>
      <c r="CS400" s="288"/>
      <c r="CT400" s="288"/>
      <c r="CU400" s="288"/>
      <c r="CV400" s="288"/>
      <c r="CW400" s="288"/>
      <c r="CX400" s="288"/>
      <c r="CY400" s="288"/>
      <c r="CZ400" s="288"/>
      <c r="DA400" s="288"/>
      <c r="DB400" s="288"/>
      <c r="DC400" s="288"/>
      <c r="DD400" s="288"/>
      <c r="DE400" s="288"/>
      <c r="DF400" s="288"/>
      <c r="DG400" s="288"/>
      <c r="DH400" s="288"/>
      <c r="DI400" s="288"/>
      <c r="DJ400" s="288"/>
      <c r="DK400" s="288"/>
      <c r="DL400" s="288"/>
      <c r="DM400" s="288"/>
      <c r="DN400" s="288"/>
      <c r="DO400" s="288"/>
      <c r="DP400" s="288"/>
      <c r="DQ400" s="288"/>
      <c r="DR400" s="288"/>
      <c r="DS400" s="288"/>
      <c r="DT400" s="279"/>
    </row>
    <row r="401" spans="2:124" x14ac:dyDescent="0.3">
      <c r="C401" s="279"/>
      <c r="D401" s="280" t="s">
        <v>114</v>
      </c>
      <c r="E401" s="280"/>
      <c r="F401" s="281" t="str">
        <f>F376</f>
        <v>INR Mn</v>
      </c>
      <c r="G401" s="281"/>
      <c r="H401" s="288">
        <f t="shared" ref="H401" si="1364">G404</f>
        <v>0</v>
      </c>
      <c r="I401" s="288">
        <f t="shared" ref="I401" si="1365">H404</f>
        <v>0</v>
      </c>
      <c r="J401" s="288">
        <f t="shared" ref="J401" si="1366">I404</f>
        <v>0</v>
      </c>
      <c r="K401" s="288">
        <f t="shared" ref="K401" si="1367">J404</f>
        <v>0</v>
      </c>
      <c r="L401" s="288">
        <f t="shared" ref="L401" si="1368">K404</f>
        <v>0</v>
      </c>
      <c r="M401" s="288">
        <f t="shared" ref="M401" si="1369">L404</f>
        <v>0</v>
      </c>
      <c r="N401" s="288">
        <f t="shared" ref="N401" si="1370">M404</f>
        <v>0</v>
      </c>
      <c r="O401" s="288">
        <f t="shared" ref="O401" si="1371">N404</f>
        <v>0</v>
      </c>
      <c r="P401" s="288">
        <f t="shared" ref="P401" si="1372">O404</f>
        <v>0</v>
      </c>
      <c r="Q401" s="288">
        <f t="shared" ref="Q401" si="1373">P404</f>
        <v>0</v>
      </c>
      <c r="R401" s="288">
        <f t="shared" ref="R401" si="1374">Q404</f>
        <v>0</v>
      </c>
      <c r="S401" s="288">
        <f t="shared" ref="S401" si="1375">R404</f>
        <v>0</v>
      </c>
      <c r="T401" s="288">
        <f t="shared" ref="T401" si="1376">S404</f>
        <v>0</v>
      </c>
      <c r="U401" s="288">
        <f t="shared" ref="U401" si="1377">T404</f>
        <v>0</v>
      </c>
      <c r="V401" s="288">
        <f t="shared" ref="V401" si="1378">U404</f>
        <v>0</v>
      </c>
      <c r="W401" s="288">
        <f t="shared" ref="W401" si="1379">V404</f>
        <v>0</v>
      </c>
      <c r="X401" s="288">
        <f t="shared" ref="X401" si="1380">W404</f>
        <v>0</v>
      </c>
      <c r="Y401" s="288">
        <f t="shared" ref="Y401" si="1381">X404</f>
        <v>0</v>
      </c>
      <c r="Z401" s="288">
        <f t="shared" ref="Z401" si="1382">Y404</f>
        <v>0</v>
      </c>
      <c r="AA401" s="288">
        <f t="shared" ref="AA401" si="1383">Z404</f>
        <v>0</v>
      </c>
      <c r="AB401" s="288">
        <f t="shared" ref="AB401" si="1384">AA404</f>
        <v>20000</v>
      </c>
      <c r="AC401" s="288">
        <f t="shared" ref="AC401" si="1385">AB404</f>
        <v>20000</v>
      </c>
      <c r="AD401" s="288">
        <f t="shared" ref="AD401" si="1386">AC404</f>
        <v>19500</v>
      </c>
      <c r="AE401" s="288">
        <f t="shared" ref="AE401" si="1387">AD404</f>
        <v>19000</v>
      </c>
      <c r="AF401" s="288">
        <f t="shared" ref="AF401" si="1388">AE404</f>
        <v>18500</v>
      </c>
      <c r="AG401" s="288">
        <f t="shared" ref="AG401" si="1389">AF404</f>
        <v>18000</v>
      </c>
      <c r="AH401" s="288">
        <f t="shared" ref="AH401" si="1390">AG404</f>
        <v>17500</v>
      </c>
      <c r="AI401" s="288">
        <f t="shared" ref="AI401" si="1391">AH404</f>
        <v>17000</v>
      </c>
      <c r="AJ401" s="288">
        <f t="shared" ref="AJ401" si="1392">AI404</f>
        <v>16500</v>
      </c>
      <c r="AK401" s="288">
        <f t="shared" ref="AK401" si="1393">AJ404</f>
        <v>16000</v>
      </c>
      <c r="AL401" s="288">
        <f t="shared" ref="AL401" si="1394">AK404</f>
        <v>15500</v>
      </c>
      <c r="AM401" s="288">
        <f t="shared" ref="AM401" si="1395">AL404</f>
        <v>15000</v>
      </c>
      <c r="AN401" s="288">
        <f t="shared" ref="AN401" si="1396">AM404</f>
        <v>14500</v>
      </c>
      <c r="AO401" s="288">
        <f t="shared" ref="AO401" si="1397">AN404</f>
        <v>14000</v>
      </c>
      <c r="AP401" s="288">
        <f t="shared" ref="AP401" si="1398">AO404</f>
        <v>13500</v>
      </c>
      <c r="AQ401" s="288">
        <f t="shared" ref="AQ401" si="1399">AP404</f>
        <v>13000</v>
      </c>
      <c r="AR401" s="288">
        <f t="shared" ref="AR401" si="1400">AQ404</f>
        <v>12500</v>
      </c>
      <c r="AS401" s="288">
        <f t="shared" ref="AS401" si="1401">AR404</f>
        <v>12000</v>
      </c>
      <c r="AT401" s="288">
        <f t="shared" ref="AT401" si="1402">AS404</f>
        <v>11500</v>
      </c>
      <c r="AU401" s="288">
        <f t="shared" ref="AU401" si="1403">AT404</f>
        <v>11000</v>
      </c>
      <c r="AV401" s="288">
        <f t="shared" ref="AV401" si="1404">AU404</f>
        <v>10500</v>
      </c>
      <c r="AW401" s="288">
        <f t="shared" ref="AW401" si="1405">AV404</f>
        <v>10000</v>
      </c>
      <c r="AX401" s="288">
        <f t="shared" ref="AX401" si="1406">AW404</f>
        <v>9500</v>
      </c>
      <c r="AY401" s="288">
        <f t="shared" ref="AY401" si="1407">AX404</f>
        <v>9000</v>
      </c>
      <c r="AZ401" s="288">
        <f t="shared" ref="AZ401" si="1408">AY404</f>
        <v>8500</v>
      </c>
      <c r="BA401" s="288">
        <f t="shared" ref="BA401" si="1409">AZ404</f>
        <v>8000</v>
      </c>
      <c r="BB401" s="288">
        <f t="shared" ref="BB401" si="1410">BA404</f>
        <v>7500</v>
      </c>
      <c r="BC401" s="288">
        <f t="shared" ref="BC401" si="1411">BB404</f>
        <v>7000</v>
      </c>
      <c r="BD401" s="288">
        <f t="shared" ref="BD401" si="1412">BC404</f>
        <v>6500</v>
      </c>
      <c r="BE401" s="288">
        <f t="shared" ref="BE401" si="1413">BD404</f>
        <v>6000</v>
      </c>
      <c r="BF401" s="288">
        <f t="shared" ref="BF401" si="1414">BE404</f>
        <v>5500</v>
      </c>
      <c r="BG401" s="288">
        <f t="shared" ref="BG401" si="1415">BF404</f>
        <v>5000</v>
      </c>
      <c r="BH401" s="288">
        <f t="shared" ref="BH401" si="1416">BG404</f>
        <v>4500</v>
      </c>
      <c r="BI401" s="288">
        <f t="shared" ref="BI401" si="1417">BH404</f>
        <v>4000</v>
      </c>
      <c r="BJ401" s="288">
        <f t="shared" ref="BJ401" si="1418">BI404</f>
        <v>3500</v>
      </c>
      <c r="BK401" s="288">
        <f t="shared" ref="BK401" si="1419">BJ404</f>
        <v>3000</v>
      </c>
      <c r="BL401" s="288">
        <f t="shared" ref="BL401" si="1420">BK404</f>
        <v>2500</v>
      </c>
      <c r="BM401" s="288">
        <f t="shared" ref="BM401" si="1421">BL404</f>
        <v>2000</v>
      </c>
      <c r="BN401" s="288">
        <f t="shared" ref="BN401" si="1422">BM404</f>
        <v>1500</v>
      </c>
      <c r="BO401" s="288">
        <f t="shared" ref="BO401" si="1423">BN404</f>
        <v>1000</v>
      </c>
      <c r="BP401" s="288">
        <f t="shared" ref="BP401" si="1424">BO404</f>
        <v>500</v>
      </c>
      <c r="BQ401" s="288">
        <f t="shared" ref="BQ401" si="1425">BP404</f>
        <v>0</v>
      </c>
      <c r="BR401" s="288">
        <f t="shared" ref="BR401" si="1426">BQ404</f>
        <v>0</v>
      </c>
      <c r="BS401" s="288">
        <f t="shared" ref="BS401" si="1427">BR404</f>
        <v>0</v>
      </c>
      <c r="BT401" s="288">
        <f t="shared" ref="BT401" si="1428">BS404</f>
        <v>0</v>
      </c>
      <c r="BU401" s="288">
        <f t="shared" ref="BU401" si="1429">BT404</f>
        <v>0</v>
      </c>
      <c r="BV401" s="288">
        <f t="shared" ref="BV401" si="1430">BU404</f>
        <v>0</v>
      </c>
      <c r="BW401" s="288">
        <f t="shared" ref="BW401" si="1431">BV404</f>
        <v>0</v>
      </c>
      <c r="BX401" s="288">
        <f t="shared" ref="BX401" si="1432">BW404</f>
        <v>0</v>
      </c>
      <c r="BY401" s="288">
        <f t="shared" ref="BY401" si="1433">BX404</f>
        <v>0</v>
      </c>
      <c r="BZ401" s="288">
        <f t="shared" ref="BZ401" si="1434">BY404</f>
        <v>0</v>
      </c>
      <c r="CA401" s="288">
        <f t="shared" ref="CA401" si="1435">BZ404</f>
        <v>0</v>
      </c>
      <c r="CB401" s="288">
        <f t="shared" ref="CB401" si="1436">CA404</f>
        <v>0</v>
      </c>
      <c r="CC401" s="288">
        <f t="shared" ref="CC401" si="1437">CB404</f>
        <v>0</v>
      </c>
      <c r="CD401" s="288">
        <f t="shared" ref="CD401" si="1438">CC404</f>
        <v>0</v>
      </c>
      <c r="CE401" s="288">
        <f t="shared" ref="CE401" si="1439">CD404</f>
        <v>0</v>
      </c>
      <c r="CF401" s="288">
        <f t="shared" ref="CF401" si="1440">CE404</f>
        <v>0</v>
      </c>
      <c r="CG401" s="288">
        <f t="shared" ref="CG401" si="1441">CF404</f>
        <v>0</v>
      </c>
      <c r="CH401" s="288">
        <f t="shared" ref="CH401" si="1442">CG404</f>
        <v>0</v>
      </c>
      <c r="CI401" s="288">
        <f t="shared" ref="CI401" si="1443">CH404</f>
        <v>0</v>
      </c>
      <c r="CJ401" s="288">
        <f t="shared" ref="CJ401" si="1444">CI404</f>
        <v>0</v>
      </c>
      <c r="CK401" s="288">
        <f t="shared" ref="CK401" si="1445">CJ404</f>
        <v>0</v>
      </c>
      <c r="CL401" s="288">
        <f t="shared" ref="CL401" si="1446">CK404</f>
        <v>0</v>
      </c>
      <c r="CM401" s="288">
        <f t="shared" ref="CM401" si="1447">CL404</f>
        <v>0</v>
      </c>
      <c r="CN401" s="288">
        <f t="shared" ref="CN401" si="1448">CM404</f>
        <v>0</v>
      </c>
      <c r="CO401" s="288">
        <f t="shared" ref="CO401" si="1449">CN404</f>
        <v>0</v>
      </c>
      <c r="CP401" s="288">
        <f t="shared" ref="CP401" si="1450">CO404</f>
        <v>0</v>
      </c>
      <c r="CQ401" s="288">
        <f t="shared" ref="CQ401" si="1451">CP404</f>
        <v>0</v>
      </c>
      <c r="CR401" s="288">
        <f t="shared" ref="CR401" si="1452">CQ404</f>
        <v>0</v>
      </c>
      <c r="CS401" s="288">
        <f t="shared" ref="CS401" si="1453">CR404</f>
        <v>0</v>
      </c>
      <c r="CT401" s="288">
        <f t="shared" ref="CT401" si="1454">CS404</f>
        <v>0</v>
      </c>
      <c r="CU401" s="288">
        <f t="shared" ref="CU401" si="1455">CT404</f>
        <v>0</v>
      </c>
      <c r="CV401" s="288">
        <f t="shared" ref="CV401" si="1456">CU404</f>
        <v>0</v>
      </c>
      <c r="CW401" s="288">
        <f t="shared" ref="CW401" si="1457">CV404</f>
        <v>0</v>
      </c>
      <c r="CX401" s="288">
        <f t="shared" ref="CX401" si="1458">CW404</f>
        <v>0</v>
      </c>
      <c r="CY401" s="288">
        <f t="shared" ref="CY401" si="1459">CX404</f>
        <v>0</v>
      </c>
      <c r="CZ401" s="288">
        <f t="shared" ref="CZ401" si="1460">CY404</f>
        <v>0</v>
      </c>
      <c r="DA401" s="288">
        <f t="shared" ref="DA401" si="1461">CZ404</f>
        <v>0</v>
      </c>
      <c r="DB401" s="288">
        <f t="shared" ref="DB401" si="1462">DA404</f>
        <v>0</v>
      </c>
      <c r="DC401" s="288">
        <f t="shared" ref="DC401" si="1463">DB404</f>
        <v>0</v>
      </c>
      <c r="DD401" s="288">
        <f t="shared" ref="DD401" si="1464">DC404</f>
        <v>0</v>
      </c>
      <c r="DE401" s="288">
        <f t="shared" ref="DE401" si="1465">DD404</f>
        <v>0</v>
      </c>
      <c r="DF401" s="288">
        <f t="shared" ref="DF401" si="1466">DE404</f>
        <v>0</v>
      </c>
      <c r="DG401" s="288">
        <f t="shared" ref="DG401" si="1467">DF404</f>
        <v>0</v>
      </c>
      <c r="DH401" s="288">
        <f t="shared" ref="DH401" si="1468">DG404</f>
        <v>0</v>
      </c>
      <c r="DI401" s="288">
        <f t="shared" ref="DI401" si="1469">DH404</f>
        <v>0</v>
      </c>
      <c r="DJ401" s="288">
        <f t="shared" ref="DJ401" si="1470">DI404</f>
        <v>0</v>
      </c>
      <c r="DK401" s="288">
        <f t="shared" ref="DK401" si="1471">DJ404</f>
        <v>0</v>
      </c>
      <c r="DL401" s="288">
        <f t="shared" ref="DL401" si="1472">DK404</f>
        <v>0</v>
      </c>
      <c r="DM401" s="288">
        <f t="shared" ref="DM401" si="1473">DL404</f>
        <v>0</v>
      </c>
      <c r="DN401" s="288">
        <f t="shared" ref="DN401" si="1474">DM404</f>
        <v>0</v>
      </c>
      <c r="DO401" s="288">
        <f t="shared" ref="DO401" si="1475">DN404</f>
        <v>0</v>
      </c>
      <c r="DP401" s="288">
        <f t="shared" ref="DP401" si="1476">DO404</f>
        <v>0</v>
      </c>
      <c r="DQ401" s="288">
        <f t="shared" ref="DQ401" si="1477">DP404</f>
        <v>0</v>
      </c>
      <c r="DR401" s="288">
        <f t="shared" ref="DR401" si="1478">DQ404</f>
        <v>0</v>
      </c>
      <c r="DS401" s="288">
        <f t="shared" ref="DS401" si="1479">DR404</f>
        <v>0</v>
      </c>
      <c r="DT401" s="279"/>
    </row>
    <row r="402" spans="2:124" x14ac:dyDescent="0.3">
      <c r="C402" s="279"/>
      <c r="D402" s="24" t="s">
        <v>438</v>
      </c>
      <c r="E402" s="280"/>
      <c r="F402" s="281" t="str">
        <f>F377</f>
        <v>INR Mn</v>
      </c>
      <c r="G402" s="281"/>
      <c r="H402" s="288">
        <f>IF(SUM($H42:H42)=1, Inputs!$H$186*Capex!$G$35, 0)</f>
        <v>0</v>
      </c>
      <c r="I402" s="288">
        <f>IF(SUM($H42:I42)=1, Inputs!$H$186*Capex!$G$35, 0)</f>
        <v>0</v>
      </c>
      <c r="J402" s="288">
        <f>IF(SUM($H42:J42)=1, Inputs!$H$186*Capex!$G$35, 0)</f>
        <v>0</v>
      </c>
      <c r="K402" s="288">
        <f>IF(SUM($H42:K42)=1, Inputs!$H$186*Capex!$G$35, 0)</f>
        <v>0</v>
      </c>
      <c r="L402" s="288">
        <f>IF(SUM($H42:L42)=1, Inputs!$H$186*Capex!$G$35, 0)</f>
        <v>0</v>
      </c>
      <c r="M402" s="288">
        <f>IF(SUM($H42:M42)=1, Inputs!$H$186*Capex!$G$35, 0)</f>
        <v>0</v>
      </c>
      <c r="N402" s="288">
        <f>IF(SUM($H42:N42)=1, Inputs!$H$186*Capex!$G$35, 0)</f>
        <v>0</v>
      </c>
      <c r="O402" s="288">
        <f>IF(SUM($H42:O42)=1, Inputs!$H$186*Capex!$G$35, 0)</f>
        <v>0</v>
      </c>
      <c r="P402" s="288">
        <f>IF(SUM($H42:P42)=1, Inputs!$H$186*Capex!$G$35, 0)</f>
        <v>0</v>
      </c>
      <c r="Q402" s="288">
        <f>IF(SUM($H42:Q42)=1, Inputs!$H$186*Capex!$G$35, 0)</f>
        <v>0</v>
      </c>
      <c r="R402" s="288">
        <f>IF(SUM($H42:R42)=1, Inputs!$H$186*Capex!$G$35, 0)</f>
        <v>0</v>
      </c>
      <c r="S402" s="288">
        <f>IF(SUM($H42:S42)=1, Inputs!$H$186*Capex!$G$35, 0)</f>
        <v>0</v>
      </c>
      <c r="T402" s="288">
        <f>IF(SUM($H42:T42)=1, Inputs!$H$186*Capex!$G$35, 0)</f>
        <v>0</v>
      </c>
      <c r="U402" s="288">
        <f>IF(SUM($H42:U42)=1, Inputs!$H$186*Capex!$G$35, 0)</f>
        <v>0</v>
      </c>
      <c r="V402" s="288">
        <f>IF(SUM($H42:V42)=1, Inputs!$H$186*Capex!$G$35, 0)</f>
        <v>0</v>
      </c>
      <c r="W402" s="288">
        <f>IF(SUM($H42:W42)=1, Inputs!$H$186*Capex!$G$35, 0)</f>
        <v>0</v>
      </c>
      <c r="X402" s="288">
        <f>IF(SUM($H42:X42)=1, Inputs!$H$186*Capex!$G$35, 0)</f>
        <v>0</v>
      </c>
      <c r="Y402" s="288">
        <f>IF(SUM($H42:Y42)=1, Inputs!$H$186*Capex!$G$35, 0)</f>
        <v>0</v>
      </c>
      <c r="Z402" s="288">
        <f>IF(SUM($H42:Z42)=1, Inputs!$H$186*Capex!$G$35, 0)</f>
        <v>0</v>
      </c>
      <c r="AA402" s="288">
        <f>IF(SUM($H42:AA42)=1, Inputs!$H$186*Capex!$G$35, 0)</f>
        <v>20000</v>
      </c>
      <c r="AB402" s="288">
        <f>IF(SUM($H42:AB42)=1, Inputs!$H$186*Capex!$G$35, 0)</f>
        <v>0</v>
      </c>
      <c r="AC402" s="288">
        <f>IF(SUM($H42:AC42)=1, Inputs!$H$186*Capex!$G$35, 0)</f>
        <v>0</v>
      </c>
      <c r="AD402" s="288">
        <f>IF(SUM($H42:AD42)=1, Inputs!$H$186*Capex!$G$35, 0)</f>
        <v>0</v>
      </c>
      <c r="AE402" s="288">
        <f>IF(SUM($H42:AE42)=1, Inputs!$H$186*Capex!$G$35, 0)</f>
        <v>0</v>
      </c>
      <c r="AF402" s="288">
        <f>IF(SUM($H42:AF42)=1, Inputs!$H$186*Capex!$G$35, 0)</f>
        <v>0</v>
      </c>
      <c r="AG402" s="288">
        <f>IF(SUM($H42:AG42)=1, Inputs!$H$186*Capex!$G$35, 0)</f>
        <v>0</v>
      </c>
      <c r="AH402" s="288">
        <f>IF(SUM($H42:AH42)=1, Inputs!$H$186*Capex!$G$35, 0)</f>
        <v>0</v>
      </c>
      <c r="AI402" s="288">
        <f>IF(SUM($H42:AI42)=1, Inputs!$H$186*Capex!$G$35, 0)</f>
        <v>0</v>
      </c>
      <c r="AJ402" s="288">
        <f>IF(SUM($H42:AJ42)=1, Inputs!$H$186*Capex!$G$35, 0)</f>
        <v>0</v>
      </c>
      <c r="AK402" s="288">
        <f>IF(SUM($H42:AK42)=1, Inputs!$H$186*Capex!$G$35, 0)</f>
        <v>0</v>
      </c>
      <c r="AL402" s="288">
        <f>IF(SUM($H42:AL42)=1, Inputs!$H$186*Capex!$G$35, 0)</f>
        <v>0</v>
      </c>
      <c r="AM402" s="288">
        <f>IF(SUM($H42:AM42)=1, Inputs!$H$186*Capex!$G$35, 0)</f>
        <v>0</v>
      </c>
      <c r="AN402" s="288">
        <f>IF(SUM($H42:AN42)=1, Inputs!$H$186*Capex!$G$35, 0)</f>
        <v>0</v>
      </c>
      <c r="AO402" s="288">
        <f>IF(SUM($H42:AO42)=1, Inputs!$H$186*Capex!$G$35, 0)</f>
        <v>0</v>
      </c>
      <c r="AP402" s="288">
        <f>IF(SUM($H42:AP42)=1, Inputs!$H$186*Capex!$G$35, 0)</f>
        <v>0</v>
      </c>
      <c r="AQ402" s="288">
        <f>IF(SUM($H42:AQ42)=1, Inputs!$H$186*Capex!$G$35, 0)</f>
        <v>0</v>
      </c>
      <c r="AR402" s="288">
        <f>IF(SUM($H42:AR42)=1, Inputs!$H$186*Capex!$G$35, 0)</f>
        <v>0</v>
      </c>
      <c r="AS402" s="288">
        <f>IF(SUM($H42:AS42)=1, Inputs!$H$186*Capex!$G$35, 0)</f>
        <v>0</v>
      </c>
      <c r="AT402" s="288">
        <f>IF(SUM($H42:AT42)=1, Inputs!$H$186*Capex!$G$35, 0)</f>
        <v>0</v>
      </c>
      <c r="AU402" s="288">
        <f>IF(SUM($H42:AU42)=1, Inputs!$H$186*Capex!$G$35, 0)</f>
        <v>0</v>
      </c>
      <c r="AV402" s="288">
        <f>IF(SUM($H42:AV42)=1, Inputs!$H$186*Capex!$G$35, 0)</f>
        <v>0</v>
      </c>
      <c r="AW402" s="288">
        <f>IF(SUM($H42:AW42)=1, Inputs!$H$186*Capex!$G$35, 0)</f>
        <v>0</v>
      </c>
      <c r="AX402" s="288">
        <f>IF(SUM($H42:AX42)=1, Inputs!$H$186*Capex!$G$35, 0)</f>
        <v>0</v>
      </c>
      <c r="AY402" s="288">
        <f>IF(SUM($H42:AY42)=1, Inputs!$H$186*Capex!$G$35, 0)</f>
        <v>0</v>
      </c>
      <c r="AZ402" s="288">
        <f>IF(SUM($H42:AZ42)=1, Inputs!$H$186*Capex!$G$35, 0)</f>
        <v>0</v>
      </c>
      <c r="BA402" s="288">
        <f>IF(SUM($H42:BA42)=1, Inputs!$H$186*Capex!$G$35, 0)</f>
        <v>0</v>
      </c>
      <c r="BB402" s="288">
        <f>IF(SUM($H42:BB42)=1, Inputs!$H$186*Capex!$G$35, 0)</f>
        <v>0</v>
      </c>
      <c r="BC402" s="288">
        <f>IF(SUM($H42:BC42)=1, Inputs!$H$186*Capex!$G$35, 0)</f>
        <v>0</v>
      </c>
      <c r="BD402" s="288">
        <f>IF(SUM($H42:BD42)=1, Inputs!$H$186*Capex!$G$35, 0)</f>
        <v>0</v>
      </c>
      <c r="BE402" s="288">
        <f>IF(SUM($H42:BE42)=1, Inputs!$H$186*Capex!$G$35, 0)</f>
        <v>0</v>
      </c>
      <c r="BF402" s="288">
        <f>IF(SUM($H42:BF42)=1, Inputs!$H$186*Capex!$G$35, 0)</f>
        <v>0</v>
      </c>
      <c r="BG402" s="288">
        <f>IF(SUM($H42:BG42)=1, Inputs!$H$186*Capex!$G$35, 0)</f>
        <v>0</v>
      </c>
      <c r="BH402" s="288">
        <f>IF(SUM($H42:BH42)=1, Inputs!$H$186*Capex!$G$35, 0)</f>
        <v>0</v>
      </c>
      <c r="BI402" s="288">
        <f>IF(SUM($H42:BI42)=1, Inputs!$H$186*Capex!$G$35, 0)</f>
        <v>0</v>
      </c>
      <c r="BJ402" s="288">
        <f>IF(SUM($H42:BJ42)=1, Inputs!$H$186*Capex!$G$35, 0)</f>
        <v>0</v>
      </c>
      <c r="BK402" s="288">
        <f>IF(SUM($H42:BK42)=1, Inputs!$H$186*Capex!$G$35, 0)</f>
        <v>0</v>
      </c>
      <c r="BL402" s="288">
        <f>IF(SUM($H42:BL42)=1, Inputs!$H$186*Capex!$G$35, 0)</f>
        <v>0</v>
      </c>
      <c r="BM402" s="288">
        <f>IF(SUM($H42:BM42)=1, Inputs!$H$186*Capex!$G$35, 0)</f>
        <v>0</v>
      </c>
      <c r="BN402" s="288">
        <f>IF(SUM($H42:BN42)=1, Inputs!$H$186*Capex!$G$35, 0)</f>
        <v>0</v>
      </c>
      <c r="BO402" s="288">
        <f>IF(SUM($H42:BO42)=1, Inputs!$H$186*Capex!$G$35, 0)</f>
        <v>0</v>
      </c>
      <c r="BP402" s="288">
        <f>IF(SUM($H42:BP42)=1, Inputs!$H$186*Capex!$G$35, 0)</f>
        <v>0</v>
      </c>
      <c r="BQ402" s="288">
        <f>IF(SUM($H42:BQ42)=1, Inputs!$H$186*Capex!$G$35, 0)</f>
        <v>0</v>
      </c>
      <c r="BR402" s="288">
        <f>IF(SUM($H42:BR42)=1, Inputs!$H$186*Capex!$G$35, 0)</f>
        <v>0</v>
      </c>
      <c r="BS402" s="288">
        <f>IF(SUM($H42:BS42)=1, Inputs!$H$186*Capex!$G$35, 0)</f>
        <v>0</v>
      </c>
      <c r="BT402" s="288">
        <f>IF(SUM($H42:BT42)=1, Inputs!$H$186*Capex!$G$35, 0)</f>
        <v>0</v>
      </c>
      <c r="BU402" s="288">
        <f>IF(SUM($H42:BU42)=1, Inputs!$H$186*Capex!$G$35, 0)</f>
        <v>0</v>
      </c>
      <c r="BV402" s="288">
        <f>IF(SUM($H42:BV42)=1, Inputs!$H$186*Capex!$G$35, 0)</f>
        <v>0</v>
      </c>
      <c r="BW402" s="288">
        <f>IF(SUM($H42:BW42)=1, Inputs!$H$186*Capex!$G$35, 0)</f>
        <v>0</v>
      </c>
      <c r="BX402" s="288">
        <f>IF(SUM($H42:BX42)=1, Inputs!$H$186*Capex!$G$35, 0)</f>
        <v>0</v>
      </c>
      <c r="BY402" s="288">
        <f>IF(SUM($H42:BY42)=1, Inputs!$H$186*Capex!$G$35, 0)</f>
        <v>0</v>
      </c>
      <c r="BZ402" s="288">
        <f>IF(SUM($H42:BZ42)=1, Inputs!$H$186*Capex!$G$35, 0)</f>
        <v>0</v>
      </c>
      <c r="CA402" s="288">
        <f>IF(SUM($H42:CA42)=1, Inputs!$H$186*Capex!$G$35, 0)</f>
        <v>0</v>
      </c>
      <c r="CB402" s="288">
        <f>IF(SUM($H42:CB42)=1, Inputs!$H$186*Capex!$G$35, 0)</f>
        <v>0</v>
      </c>
      <c r="CC402" s="288">
        <f>IF(SUM($H42:CC42)=1, Inputs!$H$186*Capex!$G$35, 0)</f>
        <v>0</v>
      </c>
      <c r="CD402" s="288">
        <f>IF(SUM($H42:CD42)=1, Inputs!$H$186*Capex!$G$35, 0)</f>
        <v>0</v>
      </c>
      <c r="CE402" s="288">
        <f>IF(SUM($H42:CE42)=1, Inputs!$H$186*Capex!$G$35, 0)</f>
        <v>0</v>
      </c>
      <c r="CF402" s="288">
        <f>IF(SUM($H42:CF42)=1, Inputs!$H$186*Capex!$G$35, 0)</f>
        <v>0</v>
      </c>
      <c r="CG402" s="288">
        <f>IF(SUM($H42:CG42)=1, Inputs!$H$186*Capex!$G$35, 0)</f>
        <v>0</v>
      </c>
      <c r="CH402" s="288">
        <f>IF(SUM($H42:CH42)=1, Inputs!$H$186*Capex!$G$35, 0)</f>
        <v>0</v>
      </c>
      <c r="CI402" s="288">
        <f>IF(SUM($H42:CI42)=1, Inputs!$H$186*Capex!$G$35, 0)</f>
        <v>0</v>
      </c>
      <c r="CJ402" s="288">
        <f>IF(SUM($H42:CJ42)=1, Inputs!$H$186*Capex!$G$35, 0)</f>
        <v>0</v>
      </c>
      <c r="CK402" s="288">
        <f>IF(SUM($H42:CK42)=1, Inputs!$H$186*Capex!$G$35, 0)</f>
        <v>0</v>
      </c>
      <c r="CL402" s="288">
        <f>IF(SUM($H42:CL42)=1, Inputs!$H$186*Capex!$G$35, 0)</f>
        <v>0</v>
      </c>
      <c r="CM402" s="288">
        <f>IF(SUM($H42:CM42)=1, Inputs!$H$186*Capex!$G$35, 0)</f>
        <v>0</v>
      </c>
      <c r="CN402" s="288">
        <f>IF(SUM($H42:CN42)=1, Inputs!$H$186*Capex!$G$35, 0)</f>
        <v>0</v>
      </c>
      <c r="CO402" s="288">
        <f>IF(SUM($H42:CO42)=1, Inputs!$H$186*Capex!$G$35, 0)</f>
        <v>0</v>
      </c>
      <c r="CP402" s="288">
        <f>IF(SUM($H42:CP42)=1, Inputs!$H$186*Capex!$G$35, 0)</f>
        <v>0</v>
      </c>
      <c r="CQ402" s="288">
        <f>IF(SUM($H42:CQ42)=1, Inputs!$H$186*Capex!$G$35, 0)</f>
        <v>0</v>
      </c>
      <c r="CR402" s="288">
        <f>IF(SUM($H42:CR42)=1, Inputs!$H$186*Capex!$G$35, 0)</f>
        <v>0</v>
      </c>
      <c r="CS402" s="288">
        <f>IF(SUM($H42:CS42)=1, Inputs!$H$186*Capex!$G$35, 0)</f>
        <v>0</v>
      </c>
      <c r="CT402" s="288">
        <f>IF(SUM($H42:CT42)=1, Inputs!$H$186*Capex!$G$35, 0)</f>
        <v>0</v>
      </c>
      <c r="CU402" s="288">
        <f>IF(SUM($H42:CU42)=1, Inputs!$H$186*Capex!$G$35, 0)</f>
        <v>0</v>
      </c>
      <c r="CV402" s="288">
        <f>IF(SUM($H42:CV42)=1, Inputs!$H$186*Capex!$G$35, 0)</f>
        <v>0</v>
      </c>
      <c r="CW402" s="288">
        <f>IF(SUM($H42:CW42)=1, Inputs!$H$186*Capex!$G$35, 0)</f>
        <v>0</v>
      </c>
      <c r="CX402" s="288">
        <f>IF(SUM($H42:CX42)=1, Inputs!$H$186*Capex!$G$35, 0)</f>
        <v>0</v>
      </c>
      <c r="CY402" s="288">
        <f>IF(SUM($H42:CY42)=1, Inputs!$H$186*Capex!$G$35, 0)</f>
        <v>0</v>
      </c>
      <c r="CZ402" s="288">
        <f>IF(SUM($H42:CZ42)=1, Inputs!$H$186*Capex!$G$35, 0)</f>
        <v>0</v>
      </c>
      <c r="DA402" s="288">
        <f>IF(SUM($H42:DA42)=1, Inputs!$H$186*Capex!$G$35, 0)</f>
        <v>0</v>
      </c>
      <c r="DB402" s="288">
        <f>IF(SUM($H42:DB42)=1, Inputs!$H$186*Capex!$G$35, 0)</f>
        <v>0</v>
      </c>
      <c r="DC402" s="288">
        <f>IF(SUM($H42:DC42)=1, Inputs!$H$186*Capex!$G$35, 0)</f>
        <v>0</v>
      </c>
      <c r="DD402" s="288">
        <f>IF(SUM($H42:DD42)=1, Inputs!$H$186*Capex!$G$35, 0)</f>
        <v>0</v>
      </c>
      <c r="DE402" s="288">
        <f>IF(SUM($H42:DE42)=1, Inputs!$H$186*Capex!$G$35, 0)</f>
        <v>0</v>
      </c>
      <c r="DF402" s="288">
        <f>IF(SUM($H42:DF42)=1, Inputs!$H$186*Capex!$G$35, 0)</f>
        <v>0</v>
      </c>
      <c r="DG402" s="288">
        <f>IF(SUM($H42:DG42)=1, Inputs!$H$186*Capex!$G$35, 0)</f>
        <v>0</v>
      </c>
      <c r="DH402" s="288">
        <f>IF(SUM($H42:DH42)=1, Inputs!$H$186*Capex!$G$35, 0)</f>
        <v>0</v>
      </c>
      <c r="DI402" s="288">
        <f>IF(SUM($H42:DI42)=1, Inputs!$H$186*Capex!$G$35, 0)</f>
        <v>0</v>
      </c>
      <c r="DJ402" s="288">
        <f>IF(SUM($H42:DJ42)=1, Inputs!$H$186*Capex!$G$35, 0)</f>
        <v>0</v>
      </c>
      <c r="DK402" s="288">
        <f>IF(SUM($H42:DK42)=1, Inputs!$H$186*Capex!$G$35, 0)</f>
        <v>0</v>
      </c>
      <c r="DL402" s="288">
        <f>IF(SUM($H42:DL42)=1, Inputs!$H$186*Capex!$G$35, 0)</f>
        <v>0</v>
      </c>
      <c r="DM402" s="288">
        <f>IF(SUM($H42:DM42)=1, Inputs!$H$186*Capex!$G$35, 0)</f>
        <v>0</v>
      </c>
      <c r="DN402" s="288">
        <f>IF(SUM($H42:DN42)=1, Inputs!$H$186*Capex!$G$35, 0)</f>
        <v>0</v>
      </c>
      <c r="DO402" s="288">
        <f>IF(SUM($H42:DO42)=1, Inputs!$H$186*Capex!$G$35, 0)</f>
        <v>0</v>
      </c>
      <c r="DP402" s="288">
        <f>IF(SUM($H42:DP42)=1, Inputs!$H$186*Capex!$G$35, 0)</f>
        <v>0</v>
      </c>
      <c r="DQ402" s="288">
        <f>IF(SUM($H42:DQ42)=1, Inputs!$H$186*Capex!$G$35, 0)</f>
        <v>0</v>
      </c>
      <c r="DR402" s="288">
        <f>IF(SUM($H42:DR42)=1, Inputs!$H$186*Capex!$G$35, 0)</f>
        <v>0</v>
      </c>
      <c r="DS402" s="288">
        <f>IF(SUM($H42:DS42)=1, Inputs!$H$186*Capex!$G$35, 0)</f>
        <v>0</v>
      </c>
      <c r="DT402" s="279"/>
    </row>
    <row r="403" spans="2:124" x14ac:dyDescent="0.3">
      <c r="C403" s="279"/>
      <c r="D403" s="280" t="s">
        <v>119</v>
      </c>
      <c r="E403" s="280"/>
      <c r="F403" s="281" t="str">
        <f>F378</f>
        <v>INR Mn</v>
      </c>
      <c r="G403" s="281"/>
      <c r="H403" s="288">
        <f t="shared" ref="H403" si="1480">H407</f>
        <v>0</v>
      </c>
      <c r="I403" s="288">
        <f t="shared" ref="I403:BT403" si="1481">I407</f>
        <v>0</v>
      </c>
      <c r="J403" s="288">
        <f t="shared" si="1481"/>
        <v>0</v>
      </c>
      <c r="K403" s="288">
        <f t="shared" si="1481"/>
        <v>0</v>
      </c>
      <c r="L403" s="288">
        <f t="shared" si="1481"/>
        <v>0</v>
      </c>
      <c r="M403" s="288">
        <f t="shared" si="1481"/>
        <v>0</v>
      </c>
      <c r="N403" s="288">
        <f t="shared" si="1481"/>
        <v>0</v>
      </c>
      <c r="O403" s="288">
        <f t="shared" si="1481"/>
        <v>0</v>
      </c>
      <c r="P403" s="288">
        <f t="shared" si="1481"/>
        <v>0</v>
      </c>
      <c r="Q403" s="288">
        <f t="shared" si="1481"/>
        <v>0</v>
      </c>
      <c r="R403" s="288">
        <f t="shared" si="1481"/>
        <v>0</v>
      </c>
      <c r="S403" s="288">
        <f t="shared" si="1481"/>
        <v>0</v>
      </c>
      <c r="T403" s="288">
        <f t="shared" si="1481"/>
        <v>0</v>
      </c>
      <c r="U403" s="288">
        <f t="shared" si="1481"/>
        <v>0</v>
      </c>
      <c r="V403" s="288">
        <f t="shared" si="1481"/>
        <v>0</v>
      </c>
      <c r="W403" s="288">
        <f t="shared" si="1481"/>
        <v>0</v>
      </c>
      <c r="X403" s="288">
        <f t="shared" si="1481"/>
        <v>0</v>
      </c>
      <c r="Y403" s="288">
        <f t="shared" si="1481"/>
        <v>0</v>
      </c>
      <c r="Z403" s="288">
        <f t="shared" si="1481"/>
        <v>0</v>
      </c>
      <c r="AA403" s="288">
        <f t="shared" si="1481"/>
        <v>0</v>
      </c>
      <c r="AB403" s="288">
        <f t="shared" si="1481"/>
        <v>0</v>
      </c>
      <c r="AC403" s="288">
        <f t="shared" si="1481"/>
        <v>-500</v>
      </c>
      <c r="AD403" s="288">
        <f t="shared" si="1481"/>
        <v>-500</v>
      </c>
      <c r="AE403" s="288">
        <f t="shared" si="1481"/>
        <v>-500</v>
      </c>
      <c r="AF403" s="288">
        <f t="shared" si="1481"/>
        <v>-500</v>
      </c>
      <c r="AG403" s="288">
        <f t="shared" si="1481"/>
        <v>-500</v>
      </c>
      <c r="AH403" s="288">
        <f t="shared" si="1481"/>
        <v>-500</v>
      </c>
      <c r="AI403" s="288">
        <f t="shared" si="1481"/>
        <v>-500</v>
      </c>
      <c r="AJ403" s="288">
        <f t="shared" si="1481"/>
        <v>-500</v>
      </c>
      <c r="AK403" s="288">
        <f t="shared" si="1481"/>
        <v>-500</v>
      </c>
      <c r="AL403" s="288">
        <f t="shared" si="1481"/>
        <v>-500</v>
      </c>
      <c r="AM403" s="288">
        <f t="shared" si="1481"/>
        <v>-500</v>
      </c>
      <c r="AN403" s="288">
        <f t="shared" si="1481"/>
        <v>-500</v>
      </c>
      <c r="AO403" s="288">
        <f t="shared" si="1481"/>
        <v>-500</v>
      </c>
      <c r="AP403" s="288">
        <f t="shared" si="1481"/>
        <v>-500</v>
      </c>
      <c r="AQ403" s="288">
        <f t="shared" si="1481"/>
        <v>-500</v>
      </c>
      <c r="AR403" s="288">
        <f t="shared" si="1481"/>
        <v>-500</v>
      </c>
      <c r="AS403" s="288">
        <f t="shared" si="1481"/>
        <v>-500</v>
      </c>
      <c r="AT403" s="288">
        <f t="shared" si="1481"/>
        <v>-500</v>
      </c>
      <c r="AU403" s="288">
        <f t="shared" si="1481"/>
        <v>-500</v>
      </c>
      <c r="AV403" s="288">
        <f t="shared" si="1481"/>
        <v>-500</v>
      </c>
      <c r="AW403" s="288">
        <f t="shared" si="1481"/>
        <v>-500</v>
      </c>
      <c r="AX403" s="288">
        <f t="shared" si="1481"/>
        <v>-500</v>
      </c>
      <c r="AY403" s="288">
        <f t="shared" si="1481"/>
        <v>-500</v>
      </c>
      <c r="AZ403" s="288">
        <f t="shared" si="1481"/>
        <v>-500</v>
      </c>
      <c r="BA403" s="288">
        <f t="shared" si="1481"/>
        <v>-500</v>
      </c>
      <c r="BB403" s="288">
        <f t="shared" si="1481"/>
        <v>-500</v>
      </c>
      <c r="BC403" s="288">
        <f t="shared" si="1481"/>
        <v>-500</v>
      </c>
      <c r="BD403" s="288">
        <f t="shared" si="1481"/>
        <v>-500</v>
      </c>
      <c r="BE403" s="288">
        <f t="shared" si="1481"/>
        <v>-500</v>
      </c>
      <c r="BF403" s="288">
        <f t="shared" si="1481"/>
        <v>-500</v>
      </c>
      <c r="BG403" s="288">
        <f t="shared" si="1481"/>
        <v>-500</v>
      </c>
      <c r="BH403" s="288">
        <f t="shared" si="1481"/>
        <v>-500</v>
      </c>
      <c r="BI403" s="288">
        <f t="shared" si="1481"/>
        <v>-500</v>
      </c>
      <c r="BJ403" s="288">
        <f t="shared" si="1481"/>
        <v>-500</v>
      </c>
      <c r="BK403" s="288">
        <f t="shared" si="1481"/>
        <v>-500</v>
      </c>
      <c r="BL403" s="288">
        <f t="shared" si="1481"/>
        <v>-500</v>
      </c>
      <c r="BM403" s="288">
        <f t="shared" si="1481"/>
        <v>-500</v>
      </c>
      <c r="BN403" s="288">
        <f t="shared" si="1481"/>
        <v>-500</v>
      </c>
      <c r="BO403" s="288">
        <f t="shared" si="1481"/>
        <v>-500</v>
      </c>
      <c r="BP403" s="288">
        <f t="shared" si="1481"/>
        <v>-500</v>
      </c>
      <c r="BQ403" s="288">
        <f t="shared" si="1481"/>
        <v>0</v>
      </c>
      <c r="BR403" s="288">
        <f t="shared" si="1481"/>
        <v>0</v>
      </c>
      <c r="BS403" s="288">
        <f t="shared" si="1481"/>
        <v>0</v>
      </c>
      <c r="BT403" s="288">
        <f t="shared" si="1481"/>
        <v>0</v>
      </c>
      <c r="BU403" s="288">
        <f t="shared" ref="BU403:DS403" si="1482">BU407</f>
        <v>0</v>
      </c>
      <c r="BV403" s="288">
        <f t="shared" si="1482"/>
        <v>0</v>
      </c>
      <c r="BW403" s="288">
        <f t="shared" si="1482"/>
        <v>0</v>
      </c>
      <c r="BX403" s="288">
        <f t="shared" si="1482"/>
        <v>0</v>
      </c>
      <c r="BY403" s="288">
        <f t="shared" si="1482"/>
        <v>0</v>
      </c>
      <c r="BZ403" s="288">
        <f t="shared" si="1482"/>
        <v>0</v>
      </c>
      <c r="CA403" s="288">
        <f t="shared" si="1482"/>
        <v>0</v>
      </c>
      <c r="CB403" s="288">
        <f t="shared" si="1482"/>
        <v>0</v>
      </c>
      <c r="CC403" s="288">
        <f t="shared" si="1482"/>
        <v>0</v>
      </c>
      <c r="CD403" s="288">
        <f t="shared" si="1482"/>
        <v>0</v>
      </c>
      <c r="CE403" s="288">
        <f t="shared" si="1482"/>
        <v>0</v>
      </c>
      <c r="CF403" s="288">
        <f t="shared" si="1482"/>
        <v>0</v>
      </c>
      <c r="CG403" s="288">
        <f t="shared" si="1482"/>
        <v>0</v>
      </c>
      <c r="CH403" s="288">
        <f t="shared" si="1482"/>
        <v>0</v>
      </c>
      <c r="CI403" s="288">
        <f t="shared" si="1482"/>
        <v>0</v>
      </c>
      <c r="CJ403" s="288">
        <f t="shared" si="1482"/>
        <v>0</v>
      </c>
      <c r="CK403" s="288">
        <f t="shared" si="1482"/>
        <v>0</v>
      </c>
      <c r="CL403" s="288">
        <f t="shared" si="1482"/>
        <v>0</v>
      </c>
      <c r="CM403" s="288">
        <f t="shared" si="1482"/>
        <v>0</v>
      </c>
      <c r="CN403" s="288">
        <f t="shared" si="1482"/>
        <v>0</v>
      </c>
      <c r="CO403" s="288">
        <f t="shared" si="1482"/>
        <v>0</v>
      </c>
      <c r="CP403" s="288">
        <f t="shared" si="1482"/>
        <v>0</v>
      </c>
      <c r="CQ403" s="288">
        <f t="shared" si="1482"/>
        <v>0</v>
      </c>
      <c r="CR403" s="288">
        <f t="shared" si="1482"/>
        <v>0</v>
      </c>
      <c r="CS403" s="288">
        <f t="shared" si="1482"/>
        <v>0</v>
      </c>
      <c r="CT403" s="288">
        <f t="shared" si="1482"/>
        <v>0</v>
      </c>
      <c r="CU403" s="288">
        <f t="shared" si="1482"/>
        <v>0</v>
      </c>
      <c r="CV403" s="288">
        <f t="shared" si="1482"/>
        <v>0</v>
      </c>
      <c r="CW403" s="288">
        <f t="shared" si="1482"/>
        <v>0</v>
      </c>
      <c r="CX403" s="288">
        <f t="shared" si="1482"/>
        <v>0</v>
      </c>
      <c r="CY403" s="288">
        <f t="shared" si="1482"/>
        <v>0</v>
      </c>
      <c r="CZ403" s="288">
        <f t="shared" si="1482"/>
        <v>0</v>
      </c>
      <c r="DA403" s="288">
        <f t="shared" si="1482"/>
        <v>0</v>
      </c>
      <c r="DB403" s="288">
        <f t="shared" si="1482"/>
        <v>0</v>
      </c>
      <c r="DC403" s="288">
        <f t="shared" si="1482"/>
        <v>0</v>
      </c>
      <c r="DD403" s="288">
        <f t="shared" si="1482"/>
        <v>0</v>
      </c>
      <c r="DE403" s="288">
        <f t="shared" si="1482"/>
        <v>0</v>
      </c>
      <c r="DF403" s="288">
        <f t="shared" si="1482"/>
        <v>0</v>
      </c>
      <c r="DG403" s="288">
        <f t="shared" si="1482"/>
        <v>0</v>
      </c>
      <c r="DH403" s="288">
        <f t="shared" si="1482"/>
        <v>0</v>
      </c>
      <c r="DI403" s="288">
        <f t="shared" si="1482"/>
        <v>0</v>
      </c>
      <c r="DJ403" s="288">
        <f t="shared" si="1482"/>
        <v>0</v>
      </c>
      <c r="DK403" s="288">
        <f t="shared" si="1482"/>
        <v>0</v>
      </c>
      <c r="DL403" s="288">
        <f t="shared" si="1482"/>
        <v>0</v>
      </c>
      <c r="DM403" s="288">
        <f t="shared" si="1482"/>
        <v>0</v>
      </c>
      <c r="DN403" s="288">
        <f t="shared" si="1482"/>
        <v>0</v>
      </c>
      <c r="DO403" s="288">
        <f t="shared" si="1482"/>
        <v>0</v>
      </c>
      <c r="DP403" s="288">
        <f t="shared" si="1482"/>
        <v>0</v>
      </c>
      <c r="DQ403" s="288">
        <f t="shared" si="1482"/>
        <v>0</v>
      </c>
      <c r="DR403" s="288">
        <f t="shared" si="1482"/>
        <v>0</v>
      </c>
      <c r="DS403" s="288">
        <f t="shared" si="1482"/>
        <v>0</v>
      </c>
      <c r="DT403" s="279"/>
    </row>
    <row r="404" spans="2:124" ht="14.5" thickBot="1" x14ac:dyDescent="0.35">
      <c r="C404" s="279"/>
      <c r="D404" s="284" t="s">
        <v>113</v>
      </c>
      <c r="E404" s="284"/>
      <c r="F404" s="285" t="str">
        <f>F379</f>
        <v>INR Mn</v>
      </c>
      <c r="G404" s="285"/>
      <c r="H404" s="286">
        <f t="shared" ref="H404" si="1483">SUM(H401:H403)</f>
        <v>0</v>
      </c>
      <c r="I404" s="286">
        <f t="shared" ref="I404:BT404" si="1484">SUM(I401:I403)</f>
        <v>0</v>
      </c>
      <c r="J404" s="286">
        <f t="shared" si="1484"/>
        <v>0</v>
      </c>
      <c r="K404" s="286">
        <f t="shared" si="1484"/>
        <v>0</v>
      </c>
      <c r="L404" s="286">
        <f t="shared" si="1484"/>
        <v>0</v>
      </c>
      <c r="M404" s="286">
        <f t="shared" si="1484"/>
        <v>0</v>
      </c>
      <c r="N404" s="286">
        <f t="shared" si="1484"/>
        <v>0</v>
      </c>
      <c r="O404" s="286">
        <f t="shared" si="1484"/>
        <v>0</v>
      </c>
      <c r="P404" s="286">
        <f t="shared" si="1484"/>
        <v>0</v>
      </c>
      <c r="Q404" s="286">
        <f t="shared" si="1484"/>
        <v>0</v>
      </c>
      <c r="R404" s="286">
        <f t="shared" si="1484"/>
        <v>0</v>
      </c>
      <c r="S404" s="286">
        <f t="shared" si="1484"/>
        <v>0</v>
      </c>
      <c r="T404" s="286">
        <f t="shared" si="1484"/>
        <v>0</v>
      </c>
      <c r="U404" s="286">
        <f t="shared" si="1484"/>
        <v>0</v>
      </c>
      <c r="V404" s="286">
        <f t="shared" si="1484"/>
        <v>0</v>
      </c>
      <c r="W404" s="286">
        <f t="shared" si="1484"/>
        <v>0</v>
      </c>
      <c r="X404" s="286">
        <f t="shared" si="1484"/>
        <v>0</v>
      </c>
      <c r="Y404" s="286">
        <f t="shared" si="1484"/>
        <v>0</v>
      </c>
      <c r="Z404" s="286">
        <f t="shared" si="1484"/>
        <v>0</v>
      </c>
      <c r="AA404" s="286">
        <f t="shared" si="1484"/>
        <v>20000</v>
      </c>
      <c r="AB404" s="286">
        <f t="shared" si="1484"/>
        <v>20000</v>
      </c>
      <c r="AC404" s="286">
        <f t="shared" si="1484"/>
        <v>19500</v>
      </c>
      <c r="AD404" s="286">
        <f t="shared" si="1484"/>
        <v>19000</v>
      </c>
      <c r="AE404" s="286">
        <f t="shared" si="1484"/>
        <v>18500</v>
      </c>
      <c r="AF404" s="286">
        <f t="shared" si="1484"/>
        <v>18000</v>
      </c>
      <c r="AG404" s="286">
        <f t="shared" si="1484"/>
        <v>17500</v>
      </c>
      <c r="AH404" s="286">
        <f t="shared" si="1484"/>
        <v>17000</v>
      </c>
      <c r="AI404" s="286">
        <f t="shared" si="1484"/>
        <v>16500</v>
      </c>
      <c r="AJ404" s="286">
        <f t="shared" si="1484"/>
        <v>16000</v>
      </c>
      <c r="AK404" s="286">
        <f t="shared" si="1484"/>
        <v>15500</v>
      </c>
      <c r="AL404" s="286">
        <f t="shared" si="1484"/>
        <v>15000</v>
      </c>
      <c r="AM404" s="286">
        <f t="shared" si="1484"/>
        <v>14500</v>
      </c>
      <c r="AN404" s="286">
        <f t="shared" si="1484"/>
        <v>14000</v>
      </c>
      <c r="AO404" s="286">
        <f t="shared" si="1484"/>
        <v>13500</v>
      </c>
      <c r="AP404" s="286">
        <f t="shared" si="1484"/>
        <v>13000</v>
      </c>
      <c r="AQ404" s="286">
        <f t="shared" si="1484"/>
        <v>12500</v>
      </c>
      <c r="AR404" s="286">
        <f t="shared" si="1484"/>
        <v>12000</v>
      </c>
      <c r="AS404" s="286">
        <f t="shared" si="1484"/>
        <v>11500</v>
      </c>
      <c r="AT404" s="286">
        <f t="shared" si="1484"/>
        <v>11000</v>
      </c>
      <c r="AU404" s="286">
        <f t="shared" si="1484"/>
        <v>10500</v>
      </c>
      <c r="AV404" s="286">
        <f t="shared" si="1484"/>
        <v>10000</v>
      </c>
      <c r="AW404" s="286">
        <f t="shared" si="1484"/>
        <v>9500</v>
      </c>
      <c r="AX404" s="286">
        <f t="shared" si="1484"/>
        <v>9000</v>
      </c>
      <c r="AY404" s="286">
        <f t="shared" si="1484"/>
        <v>8500</v>
      </c>
      <c r="AZ404" s="286">
        <f t="shared" si="1484"/>
        <v>8000</v>
      </c>
      <c r="BA404" s="286">
        <f t="shared" si="1484"/>
        <v>7500</v>
      </c>
      <c r="BB404" s="286">
        <f t="shared" si="1484"/>
        <v>7000</v>
      </c>
      <c r="BC404" s="286">
        <f t="shared" si="1484"/>
        <v>6500</v>
      </c>
      <c r="BD404" s="286">
        <f t="shared" si="1484"/>
        <v>6000</v>
      </c>
      <c r="BE404" s="286">
        <f t="shared" si="1484"/>
        <v>5500</v>
      </c>
      <c r="BF404" s="286">
        <f t="shared" si="1484"/>
        <v>5000</v>
      </c>
      <c r="BG404" s="286">
        <f t="shared" si="1484"/>
        <v>4500</v>
      </c>
      <c r="BH404" s="286">
        <f t="shared" si="1484"/>
        <v>4000</v>
      </c>
      <c r="BI404" s="286">
        <f t="shared" si="1484"/>
        <v>3500</v>
      </c>
      <c r="BJ404" s="286">
        <f t="shared" si="1484"/>
        <v>3000</v>
      </c>
      <c r="BK404" s="286">
        <f t="shared" si="1484"/>
        <v>2500</v>
      </c>
      <c r="BL404" s="286">
        <f t="shared" si="1484"/>
        <v>2000</v>
      </c>
      <c r="BM404" s="286">
        <f t="shared" si="1484"/>
        <v>1500</v>
      </c>
      <c r="BN404" s="286">
        <f t="shared" si="1484"/>
        <v>1000</v>
      </c>
      <c r="BO404" s="286">
        <f t="shared" si="1484"/>
        <v>500</v>
      </c>
      <c r="BP404" s="286">
        <f t="shared" si="1484"/>
        <v>0</v>
      </c>
      <c r="BQ404" s="286">
        <f t="shared" si="1484"/>
        <v>0</v>
      </c>
      <c r="BR404" s="286">
        <f t="shared" si="1484"/>
        <v>0</v>
      </c>
      <c r="BS404" s="286">
        <f t="shared" si="1484"/>
        <v>0</v>
      </c>
      <c r="BT404" s="286">
        <f t="shared" si="1484"/>
        <v>0</v>
      </c>
      <c r="BU404" s="286">
        <f t="shared" ref="BU404:DS404" si="1485">SUM(BU401:BU403)</f>
        <v>0</v>
      </c>
      <c r="BV404" s="286">
        <f t="shared" si="1485"/>
        <v>0</v>
      </c>
      <c r="BW404" s="286">
        <f t="shared" si="1485"/>
        <v>0</v>
      </c>
      <c r="BX404" s="286">
        <f t="shared" si="1485"/>
        <v>0</v>
      </c>
      <c r="BY404" s="286">
        <f t="shared" si="1485"/>
        <v>0</v>
      </c>
      <c r="BZ404" s="286">
        <f t="shared" si="1485"/>
        <v>0</v>
      </c>
      <c r="CA404" s="286">
        <f t="shared" si="1485"/>
        <v>0</v>
      </c>
      <c r="CB404" s="286">
        <f t="shared" si="1485"/>
        <v>0</v>
      </c>
      <c r="CC404" s="286">
        <f t="shared" si="1485"/>
        <v>0</v>
      </c>
      <c r="CD404" s="286">
        <f t="shared" si="1485"/>
        <v>0</v>
      </c>
      <c r="CE404" s="286">
        <f t="shared" si="1485"/>
        <v>0</v>
      </c>
      <c r="CF404" s="286">
        <f t="shared" si="1485"/>
        <v>0</v>
      </c>
      <c r="CG404" s="286">
        <f t="shared" si="1485"/>
        <v>0</v>
      </c>
      <c r="CH404" s="286">
        <f t="shared" si="1485"/>
        <v>0</v>
      </c>
      <c r="CI404" s="286">
        <f t="shared" si="1485"/>
        <v>0</v>
      </c>
      <c r="CJ404" s="286">
        <f t="shared" si="1485"/>
        <v>0</v>
      </c>
      <c r="CK404" s="286">
        <f t="shared" si="1485"/>
        <v>0</v>
      </c>
      <c r="CL404" s="286">
        <f t="shared" si="1485"/>
        <v>0</v>
      </c>
      <c r="CM404" s="286">
        <f t="shared" si="1485"/>
        <v>0</v>
      </c>
      <c r="CN404" s="286">
        <f t="shared" si="1485"/>
        <v>0</v>
      </c>
      <c r="CO404" s="286">
        <f t="shared" si="1485"/>
        <v>0</v>
      </c>
      <c r="CP404" s="286">
        <f t="shared" si="1485"/>
        <v>0</v>
      </c>
      <c r="CQ404" s="286">
        <f t="shared" si="1485"/>
        <v>0</v>
      </c>
      <c r="CR404" s="286">
        <f t="shared" si="1485"/>
        <v>0</v>
      </c>
      <c r="CS404" s="286">
        <f t="shared" si="1485"/>
        <v>0</v>
      </c>
      <c r="CT404" s="286">
        <f t="shared" si="1485"/>
        <v>0</v>
      </c>
      <c r="CU404" s="286">
        <f t="shared" si="1485"/>
        <v>0</v>
      </c>
      <c r="CV404" s="286">
        <f t="shared" si="1485"/>
        <v>0</v>
      </c>
      <c r="CW404" s="286">
        <f t="shared" si="1485"/>
        <v>0</v>
      </c>
      <c r="CX404" s="286">
        <f t="shared" si="1485"/>
        <v>0</v>
      </c>
      <c r="CY404" s="286">
        <f t="shared" si="1485"/>
        <v>0</v>
      </c>
      <c r="CZ404" s="286">
        <f t="shared" si="1485"/>
        <v>0</v>
      </c>
      <c r="DA404" s="286">
        <f t="shared" si="1485"/>
        <v>0</v>
      </c>
      <c r="DB404" s="286">
        <f t="shared" si="1485"/>
        <v>0</v>
      </c>
      <c r="DC404" s="286">
        <f t="shared" si="1485"/>
        <v>0</v>
      </c>
      <c r="DD404" s="286">
        <f t="shared" si="1485"/>
        <v>0</v>
      </c>
      <c r="DE404" s="286">
        <f t="shared" si="1485"/>
        <v>0</v>
      </c>
      <c r="DF404" s="286">
        <f t="shared" si="1485"/>
        <v>0</v>
      </c>
      <c r="DG404" s="286">
        <f t="shared" si="1485"/>
        <v>0</v>
      </c>
      <c r="DH404" s="286">
        <f t="shared" si="1485"/>
        <v>0</v>
      </c>
      <c r="DI404" s="286">
        <f t="shared" si="1485"/>
        <v>0</v>
      </c>
      <c r="DJ404" s="286">
        <f t="shared" si="1485"/>
        <v>0</v>
      </c>
      <c r="DK404" s="286">
        <f t="shared" si="1485"/>
        <v>0</v>
      </c>
      <c r="DL404" s="286">
        <f t="shared" si="1485"/>
        <v>0</v>
      </c>
      <c r="DM404" s="286">
        <f t="shared" si="1485"/>
        <v>0</v>
      </c>
      <c r="DN404" s="286">
        <f t="shared" si="1485"/>
        <v>0</v>
      </c>
      <c r="DO404" s="286">
        <f t="shared" si="1485"/>
        <v>0</v>
      </c>
      <c r="DP404" s="286">
        <f t="shared" si="1485"/>
        <v>0</v>
      </c>
      <c r="DQ404" s="286">
        <f t="shared" si="1485"/>
        <v>0</v>
      </c>
      <c r="DR404" s="286">
        <f t="shared" si="1485"/>
        <v>0</v>
      </c>
      <c r="DS404" s="286">
        <f t="shared" si="1485"/>
        <v>0</v>
      </c>
      <c r="DT404" s="279"/>
    </row>
    <row r="405" spans="2:124" ht="14.5" thickTop="1" x14ac:dyDescent="0.3">
      <c r="C405" s="279"/>
      <c r="D405" s="280" t="s">
        <v>122</v>
      </c>
      <c r="E405" s="289">
        <f>Inputs!H187</f>
        <v>40</v>
      </c>
      <c r="F405" s="281"/>
      <c r="G405" s="281"/>
      <c r="H405" s="288"/>
      <c r="I405" s="288"/>
      <c r="J405" s="288"/>
      <c r="K405" s="288"/>
      <c r="L405" s="288"/>
      <c r="M405" s="288"/>
      <c r="N405" s="288"/>
      <c r="O405" s="288"/>
      <c r="P405" s="288"/>
      <c r="Q405" s="288"/>
      <c r="R405" s="288"/>
      <c r="S405" s="288"/>
      <c r="T405" s="288"/>
      <c r="U405" s="288"/>
      <c r="V405" s="288"/>
      <c r="W405" s="288"/>
      <c r="X405" s="288"/>
      <c r="Y405" s="288"/>
      <c r="Z405" s="288"/>
      <c r="AA405" s="288"/>
      <c r="AB405" s="288"/>
      <c r="AC405" s="288"/>
      <c r="AD405" s="288"/>
      <c r="AE405" s="288"/>
      <c r="AF405" s="288"/>
      <c r="AG405" s="288"/>
      <c r="AH405" s="288"/>
      <c r="AI405" s="288"/>
      <c r="AJ405" s="288"/>
      <c r="AK405" s="288"/>
      <c r="AL405" s="288"/>
      <c r="AM405" s="288"/>
      <c r="AN405" s="288"/>
      <c r="AO405" s="288"/>
      <c r="AP405" s="288"/>
      <c r="AQ405" s="288"/>
      <c r="AR405" s="288"/>
      <c r="AS405" s="288"/>
      <c r="AT405" s="288"/>
      <c r="AU405" s="288"/>
      <c r="AV405" s="288"/>
      <c r="AW405" s="288"/>
      <c r="AX405" s="288"/>
      <c r="AY405" s="288"/>
      <c r="AZ405" s="288"/>
      <c r="BA405" s="288"/>
      <c r="BB405" s="288"/>
      <c r="BC405" s="288"/>
      <c r="BD405" s="288"/>
      <c r="BE405" s="288"/>
      <c r="BF405" s="288"/>
      <c r="BG405" s="288"/>
      <c r="BH405" s="288"/>
      <c r="BI405" s="288"/>
      <c r="BJ405" s="288"/>
      <c r="BK405" s="288"/>
      <c r="BL405" s="288"/>
      <c r="BM405" s="288"/>
      <c r="BN405" s="288"/>
      <c r="BO405" s="288"/>
      <c r="BP405" s="288"/>
      <c r="BQ405" s="288"/>
      <c r="BR405" s="288"/>
      <c r="BS405" s="288"/>
      <c r="BT405" s="288"/>
      <c r="BU405" s="288"/>
      <c r="BV405" s="288"/>
      <c r="BW405" s="288"/>
      <c r="BX405" s="288"/>
      <c r="BY405" s="288"/>
      <c r="BZ405" s="288"/>
      <c r="CA405" s="288"/>
      <c r="CB405" s="288"/>
      <c r="CC405" s="288"/>
      <c r="CD405" s="288"/>
      <c r="CE405" s="288"/>
      <c r="CF405" s="288"/>
      <c r="CG405" s="288"/>
      <c r="CH405" s="288"/>
      <c r="CI405" s="288"/>
      <c r="CJ405" s="288"/>
      <c r="CK405" s="288"/>
      <c r="CL405" s="288"/>
      <c r="CM405" s="288"/>
      <c r="CN405" s="288"/>
      <c r="CO405" s="288"/>
      <c r="CP405" s="288"/>
      <c r="CQ405" s="288"/>
      <c r="CR405" s="288"/>
      <c r="CS405" s="288"/>
      <c r="CT405" s="288"/>
      <c r="CU405" s="288"/>
      <c r="CV405" s="288"/>
      <c r="CW405" s="288"/>
      <c r="CX405" s="288"/>
      <c r="CY405" s="288"/>
      <c r="CZ405" s="288"/>
      <c r="DA405" s="288"/>
      <c r="DB405" s="288"/>
      <c r="DC405" s="288"/>
      <c r="DD405" s="288"/>
      <c r="DE405" s="288"/>
      <c r="DF405" s="288"/>
      <c r="DG405" s="288"/>
      <c r="DH405" s="288"/>
      <c r="DI405" s="288"/>
      <c r="DJ405" s="288"/>
      <c r="DK405" s="288"/>
      <c r="DL405" s="288"/>
      <c r="DM405" s="288"/>
      <c r="DN405" s="288"/>
      <c r="DO405" s="288"/>
      <c r="DP405" s="288"/>
      <c r="DQ405" s="288"/>
      <c r="DR405" s="288"/>
      <c r="DS405" s="288"/>
      <c r="DT405" s="279"/>
    </row>
    <row r="406" spans="2:124" x14ac:dyDescent="0.3">
      <c r="C406" s="279"/>
      <c r="D406" s="280" t="s">
        <v>79</v>
      </c>
      <c r="E406" s="289">
        <f>Inputs!H188</f>
        <v>2</v>
      </c>
      <c r="F406" s="281"/>
      <c r="G406" s="281"/>
      <c r="H406" s="288"/>
      <c r="I406" s="288"/>
      <c r="J406" s="288"/>
      <c r="K406" s="288"/>
      <c r="L406" s="288"/>
      <c r="M406" s="288"/>
      <c r="N406" s="288"/>
      <c r="O406" s="288"/>
      <c r="P406" s="288"/>
      <c r="Q406" s="288"/>
      <c r="R406" s="288"/>
      <c r="S406" s="288"/>
      <c r="T406" s="288"/>
      <c r="U406" s="288"/>
      <c r="V406" s="288"/>
      <c r="W406" s="288"/>
      <c r="X406" s="288"/>
      <c r="Y406" s="288"/>
      <c r="Z406" s="288"/>
      <c r="AA406" s="288"/>
      <c r="AB406" s="288"/>
      <c r="AC406" s="288"/>
      <c r="AD406" s="288"/>
      <c r="AE406" s="288"/>
      <c r="AF406" s="288"/>
      <c r="AG406" s="288"/>
      <c r="AH406" s="288"/>
      <c r="AI406" s="288"/>
      <c r="AJ406" s="288"/>
      <c r="AK406" s="288"/>
      <c r="AL406" s="288"/>
      <c r="AM406" s="288"/>
      <c r="AN406" s="288"/>
      <c r="AO406" s="288"/>
      <c r="AP406" s="288"/>
      <c r="AQ406" s="288"/>
      <c r="AR406" s="288"/>
      <c r="AS406" s="288"/>
      <c r="AT406" s="288"/>
      <c r="AU406" s="288"/>
      <c r="AV406" s="288"/>
      <c r="AW406" s="288"/>
      <c r="AX406" s="288"/>
      <c r="AY406" s="288"/>
      <c r="AZ406" s="288"/>
      <c r="BA406" s="288"/>
      <c r="BB406" s="288"/>
      <c r="BC406" s="288"/>
      <c r="BD406" s="288"/>
      <c r="BE406" s="288"/>
      <c r="BF406" s="288"/>
      <c r="BG406" s="288"/>
      <c r="BH406" s="288"/>
      <c r="BI406" s="288"/>
      <c r="BJ406" s="288"/>
      <c r="BK406" s="288"/>
      <c r="BL406" s="288"/>
      <c r="BM406" s="288"/>
      <c r="BN406" s="288"/>
      <c r="BO406" s="288"/>
      <c r="BP406" s="288"/>
      <c r="BQ406" s="288"/>
      <c r="BR406" s="288"/>
      <c r="BS406" s="288"/>
      <c r="BT406" s="288"/>
      <c r="BU406" s="288"/>
      <c r="BV406" s="288"/>
      <c r="BW406" s="288"/>
      <c r="BX406" s="288"/>
      <c r="BY406" s="288"/>
      <c r="BZ406" s="288"/>
      <c r="CA406" s="288"/>
      <c r="CB406" s="288"/>
      <c r="CC406" s="288"/>
      <c r="CD406" s="288"/>
      <c r="CE406" s="288"/>
      <c r="CF406" s="288"/>
      <c r="CG406" s="288"/>
      <c r="CH406" s="288"/>
      <c r="CI406" s="288"/>
      <c r="CJ406" s="288"/>
      <c r="CK406" s="288"/>
      <c r="CL406" s="288"/>
      <c r="CM406" s="288"/>
      <c r="CN406" s="288"/>
      <c r="CO406" s="288"/>
      <c r="CP406" s="288"/>
      <c r="CQ406" s="288"/>
      <c r="CR406" s="288"/>
      <c r="CS406" s="288"/>
      <c r="CT406" s="288"/>
      <c r="CU406" s="288"/>
      <c r="CV406" s="288"/>
      <c r="CW406" s="288"/>
      <c r="CX406" s="288"/>
      <c r="CY406" s="288"/>
      <c r="CZ406" s="288"/>
      <c r="DA406" s="288"/>
      <c r="DB406" s="288"/>
      <c r="DC406" s="288"/>
      <c r="DD406" s="288"/>
      <c r="DE406" s="288"/>
      <c r="DF406" s="288"/>
      <c r="DG406" s="288"/>
      <c r="DH406" s="288"/>
      <c r="DI406" s="288"/>
      <c r="DJ406" s="288"/>
      <c r="DK406" s="288"/>
      <c r="DL406" s="288"/>
      <c r="DM406" s="288"/>
      <c r="DN406" s="288"/>
      <c r="DO406" s="288"/>
      <c r="DP406" s="288"/>
      <c r="DQ406" s="288"/>
      <c r="DR406" s="288"/>
      <c r="DS406" s="288"/>
      <c r="DT406" s="279"/>
    </row>
    <row r="407" spans="2:124" x14ac:dyDescent="0.3">
      <c r="C407" s="279"/>
      <c r="D407" s="280" t="s">
        <v>126</v>
      </c>
      <c r="E407" s="280"/>
      <c r="F407" s="281"/>
      <c r="G407" s="281"/>
      <c r="H407" s="288">
        <f>-IF(SUM($H42:H42)&gt;$E$406, MIN(IFERROR(SUM($H$402:$BS$402)/$E$405,0), SUM($H$402:$DS$402)+SUM($G407:G407)), 0)</f>
        <v>0</v>
      </c>
      <c r="I407" s="288">
        <f>-IF(SUM($H42:I42)&gt;$E$406, MIN(IFERROR(SUM($H$402:$BS$402)/$E$405,0), SUM($H$402:$DS$402)+SUM($G407:H407)), 0)</f>
        <v>0</v>
      </c>
      <c r="J407" s="288">
        <f>-IF(SUM($H42:J42)&gt;$E$406, MIN(IFERROR(SUM($H$402:$BS$402)/$E$405,0), SUM($H$402:$DS$402)+SUM($G407:I407)), 0)</f>
        <v>0</v>
      </c>
      <c r="K407" s="288">
        <f>-IF(SUM($H42:K42)&gt;$E$406, MIN(IFERROR(SUM($H$402:$BS$402)/$E$405,0), SUM($H$402:$DS$402)+SUM($G407:J407)), 0)</f>
        <v>0</v>
      </c>
      <c r="L407" s="288">
        <f>-IF(SUM($H42:L42)&gt;$E$406, MIN(IFERROR(SUM($H$402:$BS$402)/$E$405,0), SUM($H$402:$DS$402)+SUM($G407:K407)), 0)</f>
        <v>0</v>
      </c>
      <c r="M407" s="288">
        <f>-IF(SUM($H42:M42)&gt;$E$406, MIN(IFERROR(SUM($H$402:$BS$402)/$E$405,0), SUM($H$402:$DS$402)+SUM($G407:L407)), 0)</f>
        <v>0</v>
      </c>
      <c r="N407" s="288">
        <f>-IF(SUM($H42:N42)&gt;$E$406, MIN(IFERROR(SUM($H$402:$BS$402)/$E$405,0), SUM($H$402:$DS$402)+SUM($G407:M407)), 0)</f>
        <v>0</v>
      </c>
      <c r="O407" s="288">
        <f>-IF(SUM($H42:O42)&gt;$E$406, MIN(IFERROR(SUM($H$402:$BS$402)/$E$405,0), SUM($H$402:$DS$402)+SUM($G407:N407)), 0)</f>
        <v>0</v>
      </c>
      <c r="P407" s="288">
        <f>-IF(SUM($H42:P42)&gt;$E$406, MIN(IFERROR(SUM($H$402:$BS$402)/$E$405,0), SUM($H$402:$DS$402)+SUM($G407:O407)), 0)</f>
        <v>0</v>
      </c>
      <c r="Q407" s="288">
        <f>-IF(SUM($H42:Q42)&gt;$E$406, MIN(IFERROR(SUM($H$402:$BS$402)/$E$405,0), SUM($H$402:$DS$402)+SUM($G407:P407)), 0)</f>
        <v>0</v>
      </c>
      <c r="R407" s="288">
        <f>-IF(SUM($H42:R42)&gt;$E$406, MIN(IFERROR(SUM($H$402:$BS$402)/$E$405,0), SUM($H$402:$DS$402)+SUM($G407:Q407)), 0)</f>
        <v>0</v>
      </c>
      <c r="S407" s="288">
        <f>-IF(SUM($H42:S42)&gt;$E$406, MIN(IFERROR(SUM($H$402:$BS$402)/$E$405,0), SUM($H$402:$DS$402)+SUM($G407:R407)), 0)</f>
        <v>0</v>
      </c>
      <c r="T407" s="288">
        <f>-IF(SUM($H42:T42)&gt;$E$406, MIN(IFERROR(SUM($H$402:$BS$402)/$E$405,0), SUM($H$402:$DS$402)+SUM($G407:S407)), 0)</f>
        <v>0</v>
      </c>
      <c r="U407" s="288">
        <f>-IF(SUM($H42:U42)&gt;$E$406, MIN(IFERROR(SUM($H$402:$BS$402)/$E$405,0), SUM($H$402:$DS$402)+SUM($G407:T407)), 0)</f>
        <v>0</v>
      </c>
      <c r="V407" s="288">
        <f>-IF(SUM($H42:V42)&gt;$E$406, MIN(IFERROR(SUM($H$402:$BS$402)/$E$405,0), SUM($H$402:$DS$402)+SUM($G407:U407)), 0)</f>
        <v>0</v>
      </c>
      <c r="W407" s="288">
        <f>-IF(SUM($H42:W42)&gt;$E$406, MIN(IFERROR(SUM($H$402:$BS$402)/$E$405,0), SUM($H$402:$DS$402)+SUM($G407:V407)), 0)</f>
        <v>0</v>
      </c>
      <c r="X407" s="288">
        <f>-IF(SUM($H42:X42)&gt;$E$406, MIN(IFERROR(SUM($H$402:$BS$402)/$E$405,0), SUM($H$402:$DS$402)+SUM($G407:W407)), 0)</f>
        <v>0</v>
      </c>
      <c r="Y407" s="288">
        <f>-IF(SUM($H42:Y42)&gt;$E$406, MIN(IFERROR(SUM($H$402:$BS$402)/$E$405,0), SUM($H$402:$DS$402)+SUM($G407:X407)), 0)</f>
        <v>0</v>
      </c>
      <c r="Z407" s="288">
        <f>-IF(SUM($H42:Z42)&gt;$E$406, MIN(IFERROR(SUM($H$402:$BS$402)/$E$405,0), SUM($H$402:$DS$402)+SUM($G407:Y407)), 0)</f>
        <v>0</v>
      </c>
      <c r="AA407" s="288">
        <f>-IF(SUM($H42:AA42)&gt;$E$406, MIN(IFERROR(SUM($H$402:$BS$402)/$E$405,0), SUM($H$402:$DS$402)+SUM($G407:Z407)), 0)</f>
        <v>0</v>
      </c>
      <c r="AB407" s="288">
        <f>-IF(SUM($H42:AB42)&gt;$E$406, MIN(IFERROR(SUM($H$402:$BS$402)/$E$405,0), SUM($H$402:$DS$402)+SUM($G407:AA407)), 0)</f>
        <v>0</v>
      </c>
      <c r="AC407" s="288">
        <f>-IF(SUM($H42:AC42)&gt;$E$406, MIN(IFERROR(SUM($H$402:$BS$402)/$E$405,0), SUM($H$402:$DS$402)+SUM($G407:AB407)), 0)</f>
        <v>-500</v>
      </c>
      <c r="AD407" s="288">
        <f>-IF(SUM($H42:AD42)&gt;$E$406, MIN(IFERROR(SUM($H$402:$BS$402)/$E$405,0), SUM($H$402:$DS$402)+SUM($G407:AC407)), 0)</f>
        <v>-500</v>
      </c>
      <c r="AE407" s="288">
        <f>-IF(SUM($H42:AE42)&gt;$E$406, MIN(IFERROR(SUM($H$402:$BS$402)/$E$405,0), SUM($H$402:$DS$402)+SUM($G407:AD407)), 0)</f>
        <v>-500</v>
      </c>
      <c r="AF407" s="288">
        <f>-IF(SUM($H42:AF42)&gt;$E$406, MIN(IFERROR(SUM($H$402:$BS$402)/$E$405,0), SUM($H$402:$DS$402)+SUM($G407:AE407)), 0)</f>
        <v>-500</v>
      </c>
      <c r="AG407" s="288">
        <f>-IF(SUM($H42:AG42)&gt;$E$406, MIN(IFERROR(SUM($H$402:$BS$402)/$E$405,0), SUM($H$402:$DS$402)+SUM($G407:AF407)), 0)</f>
        <v>-500</v>
      </c>
      <c r="AH407" s="288">
        <f>-IF(SUM($H42:AH42)&gt;$E$406, MIN(IFERROR(SUM($H$402:$BS$402)/$E$405,0), SUM($H$402:$DS$402)+SUM($G407:AG407)), 0)</f>
        <v>-500</v>
      </c>
      <c r="AI407" s="288">
        <f>-IF(SUM($H42:AI42)&gt;$E$406, MIN(IFERROR(SUM($H$402:$BS$402)/$E$405,0), SUM($H$402:$DS$402)+SUM($G407:AH407)), 0)</f>
        <v>-500</v>
      </c>
      <c r="AJ407" s="288">
        <f>-IF(SUM($H42:AJ42)&gt;$E$406, MIN(IFERROR(SUM($H$402:$BS$402)/$E$405,0), SUM($H$402:$DS$402)+SUM($G407:AI407)), 0)</f>
        <v>-500</v>
      </c>
      <c r="AK407" s="288">
        <f>-IF(SUM($H42:AK42)&gt;$E$406, MIN(IFERROR(SUM($H$402:$BS$402)/$E$405,0), SUM($H$402:$DS$402)+SUM($G407:AJ407)), 0)</f>
        <v>-500</v>
      </c>
      <c r="AL407" s="288">
        <f>-IF(SUM($H42:AL42)&gt;$E$406, MIN(IFERROR(SUM($H$402:$BS$402)/$E$405,0), SUM($H$402:$DS$402)+SUM($G407:AK407)), 0)</f>
        <v>-500</v>
      </c>
      <c r="AM407" s="288">
        <f>-IF(SUM($H42:AM42)&gt;$E$406, MIN(IFERROR(SUM($H$402:$BS$402)/$E$405,0), SUM($H$402:$DS$402)+SUM($G407:AL407)), 0)</f>
        <v>-500</v>
      </c>
      <c r="AN407" s="288">
        <f>-IF(SUM($H42:AN42)&gt;$E$406, MIN(IFERROR(SUM($H$402:$BS$402)/$E$405,0), SUM($H$402:$DS$402)+SUM($G407:AM407)), 0)</f>
        <v>-500</v>
      </c>
      <c r="AO407" s="288">
        <f>-IF(SUM($H42:AO42)&gt;$E$406, MIN(IFERROR(SUM($H$402:$BS$402)/$E$405,0), SUM($H$402:$DS$402)+SUM($G407:AN407)), 0)</f>
        <v>-500</v>
      </c>
      <c r="AP407" s="288">
        <f>-IF(SUM($H42:AP42)&gt;$E$406, MIN(IFERROR(SUM($H$402:$BS$402)/$E$405,0), SUM($H$402:$DS$402)+SUM($G407:AO407)), 0)</f>
        <v>-500</v>
      </c>
      <c r="AQ407" s="288">
        <f>-IF(SUM($H42:AQ42)&gt;$E$406, MIN(IFERROR(SUM($H$402:$BS$402)/$E$405,0), SUM($H$402:$DS$402)+SUM($G407:AP407)), 0)</f>
        <v>-500</v>
      </c>
      <c r="AR407" s="288">
        <f>-IF(SUM($H42:AR42)&gt;$E$406, MIN(IFERROR(SUM($H$402:$BS$402)/$E$405,0), SUM($H$402:$DS$402)+SUM($G407:AQ407)), 0)</f>
        <v>-500</v>
      </c>
      <c r="AS407" s="288">
        <f>-IF(SUM($H42:AS42)&gt;$E$406, MIN(IFERROR(SUM($H$402:$BS$402)/$E$405,0), SUM($H$402:$DS$402)+SUM($G407:AR407)), 0)</f>
        <v>-500</v>
      </c>
      <c r="AT407" s="288">
        <f>-IF(SUM($H42:AT42)&gt;$E$406, MIN(IFERROR(SUM($H$402:$BS$402)/$E$405,0), SUM($H$402:$DS$402)+SUM($G407:AS407)), 0)</f>
        <v>-500</v>
      </c>
      <c r="AU407" s="288">
        <f>-IF(SUM($H42:AU42)&gt;$E$406, MIN(IFERROR(SUM($H$402:$BS$402)/$E$405,0), SUM($H$402:$DS$402)+SUM($G407:AT407)), 0)</f>
        <v>-500</v>
      </c>
      <c r="AV407" s="288">
        <f>-IF(SUM($H42:AV42)&gt;$E$406, MIN(IFERROR(SUM($H$402:$BS$402)/$E$405,0), SUM($H$402:$DS$402)+SUM($G407:AU407)), 0)</f>
        <v>-500</v>
      </c>
      <c r="AW407" s="288">
        <f>-IF(SUM($H42:AW42)&gt;$E$406, MIN(IFERROR(SUM($H$402:$BS$402)/$E$405,0), SUM($H$402:$DS$402)+SUM($G407:AV407)), 0)</f>
        <v>-500</v>
      </c>
      <c r="AX407" s="288">
        <f>-IF(SUM($H42:AX42)&gt;$E$406, MIN(IFERROR(SUM($H$402:$BS$402)/$E$405,0), SUM($H$402:$DS$402)+SUM($G407:AW407)), 0)</f>
        <v>-500</v>
      </c>
      <c r="AY407" s="288">
        <f>-IF(SUM($H42:AY42)&gt;$E$406, MIN(IFERROR(SUM($H$402:$BS$402)/$E$405,0), SUM($H$402:$DS$402)+SUM($G407:AX407)), 0)</f>
        <v>-500</v>
      </c>
      <c r="AZ407" s="288">
        <f>-IF(SUM($H42:AZ42)&gt;$E$406, MIN(IFERROR(SUM($H$402:$BS$402)/$E$405,0), SUM($H$402:$DS$402)+SUM($G407:AY407)), 0)</f>
        <v>-500</v>
      </c>
      <c r="BA407" s="288">
        <f>-IF(SUM($H42:BA42)&gt;$E$406, MIN(IFERROR(SUM($H$402:$BS$402)/$E$405,0), SUM($H$402:$DS$402)+SUM($G407:AZ407)), 0)</f>
        <v>-500</v>
      </c>
      <c r="BB407" s="288">
        <f>-IF(SUM($H42:BB42)&gt;$E$406, MIN(IFERROR(SUM($H$402:$BS$402)/$E$405,0), SUM($H$402:$DS$402)+SUM($G407:BA407)), 0)</f>
        <v>-500</v>
      </c>
      <c r="BC407" s="288">
        <f>-IF(SUM($H42:BC42)&gt;$E$406, MIN(IFERROR(SUM($H$402:$BS$402)/$E$405,0), SUM($H$402:$DS$402)+SUM($G407:BB407)), 0)</f>
        <v>-500</v>
      </c>
      <c r="BD407" s="288">
        <f>-IF(SUM($H42:BD42)&gt;$E$406, MIN(IFERROR(SUM($H$402:$BS$402)/$E$405,0), SUM($H$402:$DS$402)+SUM($G407:BC407)), 0)</f>
        <v>-500</v>
      </c>
      <c r="BE407" s="288">
        <f>-IF(SUM($H42:BE42)&gt;$E$406, MIN(IFERROR(SUM($H$402:$BS$402)/$E$405,0), SUM($H$402:$DS$402)+SUM($G407:BD407)), 0)</f>
        <v>-500</v>
      </c>
      <c r="BF407" s="288">
        <f>-IF(SUM($H42:BF42)&gt;$E$406, MIN(IFERROR(SUM($H$402:$BS$402)/$E$405,0), SUM($H$402:$DS$402)+SUM($G407:BE407)), 0)</f>
        <v>-500</v>
      </c>
      <c r="BG407" s="288">
        <f>-IF(SUM($H42:BG42)&gt;$E$406, MIN(IFERROR(SUM($H$402:$BS$402)/$E$405,0), SUM($H$402:$DS$402)+SUM($G407:BF407)), 0)</f>
        <v>-500</v>
      </c>
      <c r="BH407" s="288">
        <f>-IF(SUM($H42:BH42)&gt;$E$406, MIN(IFERROR(SUM($H$402:$BS$402)/$E$405,0), SUM($H$402:$DS$402)+SUM($G407:BG407)), 0)</f>
        <v>-500</v>
      </c>
      <c r="BI407" s="288">
        <f>-IF(SUM($H42:BI42)&gt;$E$406, MIN(IFERROR(SUM($H$402:$BS$402)/$E$405,0), SUM($H$402:$DS$402)+SUM($G407:BH407)), 0)</f>
        <v>-500</v>
      </c>
      <c r="BJ407" s="288">
        <f>-IF(SUM($H42:BJ42)&gt;$E$406, MIN(IFERROR(SUM($H$402:$BS$402)/$E$405,0), SUM($H$402:$DS$402)+SUM($G407:BI407)), 0)</f>
        <v>-500</v>
      </c>
      <c r="BK407" s="288">
        <f>-IF(SUM($H42:BK42)&gt;$E$406, MIN(IFERROR(SUM($H$402:$BS$402)/$E$405,0), SUM($H$402:$DS$402)+SUM($G407:BJ407)), 0)</f>
        <v>-500</v>
      </c>
      <c r="BL407" s="288">
        <f>-IF(SUM($H42:BL42)&gt;$E$406, MIN(IFERROR(SUM($H$402:$BS$402)/$E$405,0), SUM($H$402:$DS$402)+SUM($G407:BK407)), 0)</f>
        <v>-500</v>
      </c>
      <c r="BM407" s="288">
        <f>-IF(SUM($H42:BM42)&gt;$E$406, MIN(IFERROR(SUM($H$402:$BS$402)/$E$405,0), SUM($H$402:$DS$402)+SUM($G407:BL407)), 0)</f>
        <v>-500</v>
      </c>
      <c r="BN407" s="288">
        <f>-IF(SUM($H42:BN42)&gt;$E$406, MIN(IFERROR(SUM($H$402:$BS$402)/$E$405,0), SUM($H$402:$DS$402)+SUM($G407:BM407)), 0)</f>
        <v>-500</v>
      </c>
      <c r="BO407" s="288">
        <f>-IF(SUM($H42:BO42)&gt;$E$406, MIN(IFERROR(SUM($H$402:$BS$402)/$E$405,0), SUM($H$402:$DS$402)+SUM($G407:BN407)), 0)</f>
        <v>-500</v>
      </c>
      <c r="BP407" s="288">
        <f>-IF(SUM($H42:BP42)&gt;$E$406, MIN(IFERROR(SUM($H$402:$BS$402)/$E$405,0), SUM($H$402:$DS$402)+SUM($G407:BO407)), 0)</f>
        <v>-500</v>
      </c>
      <c r="BQ407" s="288">
        <f>-IF(SUM($H42:BQ42)&gt;$E$406, MIN(IFERROR(SUM($H$402:$BS$402)/$E$405,0), SUM($H$402:$DS$402)+SUM($G407:BP407)), 0)</f>
        <v>0</v>
      </c>
      <c r="BR407" s="288">
        <f>-IF(SUM($H42:BR42)&gt;$E$406, MIN(IFERROR(SUM($H$402:$BS$402)/$E$405,0), SUM($H$402:$DS$402)+SUM($G407:BQ407)), 0)</f>
        <v>0</v>
      </c>
      <c r="BS407" s="288">
        <f>-IF(SUM($H42:BS42)&gt;$E$406, MIN(IFERROR(SUM($H$402:$BS$402)/$E$405,0), SUM($H$402:$DS$402)+SUM($G407:BR407)), 0)</f>
        <v>0</v>
      </c>
      <c r="BT407" s="288">
        <f>-IF(SUM($H42:BT42)&gt;$E$406, MIN(IFERROR(SUM($H$402:$BS$402)/$E$405,0), SUM($H$402:$DS$402)+SUM($G407:BS407)), 0)</f>
        <v>0</v>
      </c>
      <c r="BU407" s="288">
        <f>-IF(SUM($H42:BU42)&gt;$E$406, MIN(IFERROR(SUM($H$402:$BS$402)/$E$405,0), SUM($H$402:$DS$402)+SUM($G407:BT407)), 0)</f>
        <v>0</v>
      </c>
      <c r="BV407" s="288">
        <f>-IF(SUM($H42:BV42)&gt;$E$406, MIN(IFERROR(SUM($H$402:$BS$402)/$E$405,0), SUM($H$402:$DS$402)+SUM($G407:BU407)), 0)</f>
        <v>0</v>
      </c>
      <c r="BW407" s="288">
        <f>-IF(SUM($H42:BW42)&gt;$E$406, MIN(IFERROR(SUM($H$402:$BS$402)/$E$405,0), SUM($H$402:$DS$402)+SUM($G407:BV407)), 0)</f>
        <v>0</v>
      </c>
      <c r="BX407" s="288">
        <f>-IF(SUM($H42:BX42)&gt;$E$406, MIN(IFERROR(SUM($H$402:$BS$402)/$E$405,0), SUM($H$402:$DS$402)+SUM($G407:BW407)), 0)</f>
        <v>0</v>
      </c>
      <c r="BY407" s="288">
        <f>-IF(SUM($H42:BY42)&gt;$E$406, MIN(IFERROR(SUM($H$402:$BS$402)/$E$405,0), SUM($H$402:$DS$402)+SUM($G407:BX407)), 0)</f>
        <v>0</v>
      </c>
      <c r="BZ407" s="288">
        <f>-IF(SUM($H42:BZ42)&gt;$E$406, MIN(IFERROR(SUM($H$402:$BS$402)/$E$405,0), SUM($H$402:$DS$402)+SUM($G407:BY407)), 0)</f>
        <v>0</v>
      </c>
      <c r="CA407" s="288">
        <f>-IF(SUM($H42:CA42)&gt;$E$406, MIN(IFERROR(SUM($H$402:$BS$402)/$E$405,0), SUM($H$402:$DS$402)+SUM($G407:BZ407)), 0)</f>
        <v>0</v>
      </c>
      <c r="CB407" s="288">
        <f>-IF(SUM($H42:CB42)&gt;$E$406, MIN(IFERROR(SUM($H$402:$BS$402)/$E$405,0), SUM($H$402:$DS$402)+SUM($G407:CA407)), 0)</f>
        <v>0</v>
      </c>
      <c r="CC407" s="288">
        <f>-IF(SUM($H42:CC42)&gt;$E$406, MIN(IFERROR(SUM($H$402:$BS$402)/$E$405,0), SUM($H$402:$DS$402)+SUM($G407:CB407)), 0)</f>
        <v>0</v>
      </c>
      <c r="CD407" s="288">
        <f>-IF(SUM($H42:CD42)&gt;$E$406, MIN(IFERROR(SUM($H$402:$BS$402)/$E$405,0), SUM($H$402:$DS$402)+SUM($G407:CC407)), 0)</f>
        <v>0</v>
      </c>
      <c r="CE407" s="288">
        <f>-IF(SUM($H42:CE42)&gt;$E$406, MIN(IFERROR(SUM($H$402:$BS$402)/$E$405,0), SUM($H$402:$DS$402)+SUM($G407:CD407)), 0)</f>
        <v>0</v>
      </c>
      <c r="CF407" s="288">
        <f>-IF(SUM($H42:CF42)&gt;$E$406, MIN(IFERROR(SUM($H$402:$BS$402)/$E$405,0), SUM($H$402:$DS$402)+SUM($G407:CE407)), 0)</f>
        <v>0</v>
      </c>
      <c r="CG407" s="288">
        <f>-IF(SUM($H42:CG42)&gt;$E$406, MIN(IFERROR(SUM($H$402:$BS$402)/$E$405,0), SUM($H$402:$DS$402)+SUM($G407:CF407)), 0)</f>
        <v>0</v>
      </c>
      <c r="CH407" s="288">
        <f>-IF(SUM($H42:CH42)&gt;$E$406, MIN(IFERROR(SUM($H$402:$BS$402)/$E$405,0), SUM($H$402:$DS$402)+SUM($G407:CG407)), 0)</f>
        <v>0</v>
      </c>
      <c r="CI407" s="288">
        <f>-IF(SUM($H42:CI42)&gt;$E$406, MIN(IFERROR(SUM($H$402:$BS$402)/$E$405,0), SUM($H$402:$DS$402)+SUM($G407:CH407)), 0)</f>
        <v>0</v>
      </c>
      <c r="CJ407" s="288">
        <f>-IF(SUM($H42:CJ42)&gt;$E$406, MIN(IFERROR(SUM($H$402:$BS$402)/$E$405,0), SUM($H$402:$DS$402)+SUM($G407:CI407)), 0)</f>
        <v>0</v>
      </c>
      <c r="CK407" s="288">
        <f>-IF(SUM($H42:CK42)&gt;$E$406, MIN(IFERROR(SUM($H$402:$BS$402)/$E$405,0), SUM($H$402:$DS$402)+SUM($G407:CJ407)), 0)</f>
        <v>0</v>
      </c>
      <c r="CL407" s="288">
        <f>-IF(SUM($H42:CL42)&gt;$E$406, MIN(IFERROR(SUM($H$402:$BS$402)/$E$405,0), SUM($H$402:$DS$402)+SUM($G407:CK407)), 0)</f>
        <v>0</v>
      </c>
      <c r="CM407" s="288">
        <f>-IF(SUM($H42:CM42)&gt;$E$406, MIN(IFERROR(SUM($H$402:$BS$402)/$E$405,0), SUM($H$402:$DS$402)+SUM($G407:CL407)), 0)</f>
        <v>0</v>
      </c>
      <c r="CN407" s="288">
        <f>-IF(SUM($H42:CN42)&gt;$E$406, MIN(IFERROR(SUM($H$402:$BS$402)/$E$405,0), SUM($H$402:$DS$402)+SUM($G407:CM407)), 0)</f>
        <v>0</v>
      </c>
      <c r="CO407" s="288">
        <f>-IF(SUM($H42:CO42)&gt;$E$406, MIN(IFERROR(SUM($H$402:$BS$402)/$E$405,0), SUM($H$402:$DS$402)+SUM($G407:CN407)), 0)</f>
        <v>0</v>
      </c>
      <c r="CP407" s="288">
        <f>-IF(SUM($H42:CP42)&gt;$E$406, MIN(IFERROR(SUM($H$402:$BS$402)/$E$405,0), SUM($H$402:$DS$402)+SUM($G407:CO407)), 0)</f>
        <v>0</v>
      </c>
      <c r="CQ407" s="288">
        <f>-IF(SUM($H42:CQ42)&gt;$E$406, MIN(IFERROR(SUM($H$402:$BS$402)/$E$405,0), SUM($H$402:$DS$402)+SUM($G407:CP407)), 0)</f>
        <v>0</v>
      </c>
      <c r="CR407" s="288">
        <f>-IF(SUM($H42:CR42)&gt;$E$406, MIN(IFERROR(SUM($H$402:$BS$402)/$E$405,0), SUM($H$402:$DS$402)+SUM($G407:CQ407)), 0)</f>
        <v>0</v>
      </c>
      <c r="CS407" s="288">
        <f>-IF(SUM($H42:CS42)&gt;$E$406, MIN(IFERROR(SUM($H$402:$BS$402)/$E$405,0), SUM($H$402:$DS$402)+SUM($G407:CR407)), 0)</f>
        <v>0</v>
      </c>
      <c r="CT407" s="288">
        <f>-IF(SUM($H42:CT42)&gt;$E$406, MIN(IFERROR(SUM($H$402:$BS$402)/$E$405,0), SUM($H$402:$DS$402)+SUM($G407:CS407)), 0)</f>
        <v>0</v>
      </c>
      <c r="CU407" s="288">
        <f>-IF(SUM($H42:CU42)&gt;$E$406, MIN(IFERROR(SUM($H$402:$BS$402)/$E$405,0), SUM($H$402:$DS$402)+SUM($G407:CT407)), 0)</f>
        <v>0</v>
      </c>
      <c r="CV407" s="288">
        <f>-IF(SUM($H42:CV42)&gt;$E$406, MIN(IFERROR(SUM($H$402:$BS$402)/$E$405,0), SUM($H$402:$DS$402)+SUM($G407:CU407)), 0)</f>
        <v>0</v>
      </c>
      <c r="CW407" s="288">
        <f>-IF(SUM($H42:CW42)&gt;$E$406, MIN(IFERROR(SUM($H$402:$BS$402)/$E$405,0), SUM($H$402:$DS$402)+SUM($G407:CV407)), 0)</f>
        <v>0</v>
      </c>
      <c r="CX407" s="288">
        <f>-IF(SUM($H42:CX42)&gt;$E$406, MIN(IFERROR(SUM($H$402:$BS$402)/$E$405,0), SUM($H$402:$DS$402)+SUM($G407:CW407)), 0)</f>
        <v>0</v>
      </c>
      <c r="CY407" s="288">
        <f>-IF(SUM($H42:CY42)&gt;$E$406, MIN(IFERROR(SUM($H$402:$BS$402)/$E$405,0), SUM($H$402:$DS$402)+SUM($G407:CX407)), 0)</f>
        <v>0</v>
      </c>
      <c r="CZ407" s="288">
        <f>-IF(SUM($H42:CZ42)&gt;$E$406, MIN(IFERROR(SUM($H$402:$BS$402)/$E$405,0), SUM($H$402:$DS$402)+SUM($G407:CY407)), 0)</f>
        <v>0</v>
      </c>
      <c r="DA407" s="288">
        <f>-IF(SUM($H42:DA42)&gt;$E$406, MIN(IFERROR(SUM($H$402:$BS$402)/$E$405,0), SUM($H$402:$DS$402)+SUM($G407:CZ407)), 0)</f>
        <v>0</v>
      </c>
      <c r="DB407" s="288">
        <f>-IF(SUM($H42:DB42)&gt;$E$406, MIN(IFERROR(SUM($H$402:$BS$402)/$E$405,0), SUM($H$402:$DS$402)+SUM($G407:DA407)), 0)</f>
        <v>0</v>
      </c>
      <c r="DC407" s="288">
        <f>-IF(SUM($H42:DC42)&gt;$E$406, MIN(IFERROR(SUM($H$402:$BS$402)/$E$405,0), SUM($H$402:$DS$402)+SUM($G407:DB407)), 0)</f>
        <v>0</v>
      </c>
      <c r="DD407" s="288">
        <f>-IF(SUM($H42:DD42)&gt;$E$406, MIN(IFERROR(SUM($H$402:$BS$402)/$E$405,0), SUM($H$402:$DS$402)+SUM($G407:DC407)), 0)</f>
        <v>0</v>
      </c>
      <c r="DE407" s="288">
        <f>-IF(SUM($H42:DE42)&gt;$E$406, MIN(IFERROR(SUM($H$402:$BS$402)/$E$405,0), SUM($H$402:$DS$402)+SUM($G407:DD407)), 0)</f>
        <v>0</v>
      </c>
      <c r="DF407" s="288">
        <f>-IF(SUM($H42:DF42)&gt;$E$406, MIN(IFERROR(SUM($H$402:$BS$402)/$E$405,0), SUM($H$402:$DS$402)+SUM($G407:DE407)), 0)</f>
        <v>0</v>
      </c>
      <c r="DG407" s="288">
        <f>-IF(SUM($H42:DG42)&gt;$E$406, MIN(IFERROR(SUM($H$402:$BS$402)/$E$405,0), SUM($H$402:$DS$402)+SUM($G407:DF407)), 0)</f>
        <v>0</v>
      </c>
      <c r="DH407" s="288">
        <f>-IF(SUM($H42:DH42)&gt;$E$406, MIN(IFERROR(SUM($H$402:$BS$402)/$E$405,0), SUM($H$402:$DS$402)+SUM($G407:DG407)), 0)</f>
        <v>0</v>
      </c>
      <c r="DI407" s="288">
        <f>-IF(SUM($H42:DI42)&gt;$E$406, MIN(IFERROR(SUM($H$402:$BS$402)/$E$405,0), SUM($H$402:$DS$402)+SUM($G407:DH407)), 0)</f>
        <v>0</v>
      </c>
      <c r="DJ407" s="288">
        <f>-IF(SUM($H42:DJ42)&gt;$E$406, MIN(IFERROR(SUM($H$402:$BS$402)/$E$405,0), SUM($H$402:$DS$402)+SUM($G407:DI407)), 0)</f>
        <v>0</v>
      </c>
      <c r="DK407" s="288">
        <f>-IF(SUM($H42:DK42)&gt;$E$406, MIN(IFERROR(SUM($H$402:$BS$402)/$E$405,0), SUM($H$402:$DS$402)+SUM($G407:DJ407)), 0)</f>
        <v>0</v>
      </c>
      <c r="DL407" s="288">
        <f>-IF(SUM($H42:DL42)&gt;$E$406, MIN(IFERROR(SUM($H$402:$BS$402)/$E$405,0), SUM($H$402:$DS$402)+SUM($G407:DK407)), 0)</f>
        <v>0</v>
      </c>
      <c r="DM407" s="288">
        <f>-IF(SUM($H42:DM42)&gt;$E$406, MIN(IFERROR(SUM($H$402:$BS$402)/$E$405,0), SUM($H$402:$DS$402)+SUM($G407:DL407)), 0)</f>
        <v>0</v>
      </c>
      <c r="DN407" s="288">
        <f>-IF(SUM($H42:DN42)&gt;$E$406, MIN(IFERROR(SUM($H$402:$BS$402)/$E$405,0), SUM($H$402:$DS$402)+SUM($G407:DM407)), 0)</f>
        <v>0</v>
      </c>
      <c r="DO407" s="288">
        <f>-IF(SUM($H42:DO42)&gt;$E$406, MIN(IFERROR(SUM($H$402:$BS$402)/$E$405,0), SUM($H$402:$DS$402)+SUM($G407:DN407)), 0)</f>
        <v>0</v>
      </c>
      <c r="DP407" s="288">
        <f>-IF(SUM($H42:DP42)&gt;$E$406, MIN(IFERROR(SUM($H$402:$BS$402)/$E$405,0), SUM($H$402:$DS$402)+SUM($G407:DO407)), 0)</f>
        <v>0</v>
      </c>
      <c r="DQ407" s="288">
        <f>-IF(SUM($H42:DQ42)&gt;$E$406, MIN(IFERROR(SUM($H$402:$BS$402)/$E$405,0), SUM($H$402:$DS$402)+SUM($G407:DP407)), 0)</f>
        <v>0</v>
      </c>
      <c r="DR407" s="288">
        <f>-IF(SUM($H42:DR42)&gt;$E$406, MIN(IFERROR(SUM($H$402:$BS$402)/$E$405,0), SUM($H$402:$DS$402)+SUM($G407:DQ407)), 0)</f>
        <v>0</v>
      </c>
      <c r="DS407" s="288">
        <f>-IF(SUM($H42:DS42)&gt;$E$406, MIN(IFERROR(SUM($H$402:$BS$402)/$E$405,0), SUM($H$402:$DS$402)+SUM($G407:DR407)), 0)</f>
        <v>0</v>
      </c>
      <c r="DT407" s="279"/>
    </row>
    <row r="408" spans="2:124" x14ac:dyDescent="0.3">
      <c r="C408" s="279"/>
      <c r="D408" s="280"/>
      <c r="E408" s="280"/>
      <c r="F408" s="281"/>
      <c r="G408" s="281"/>
      <c r="H408" s="288"/>
      <c r="I408" s="288"/>
      <c r="J408" s="288"/>
      <c r="K408" s="288"/>
      <c r="L408" s="288"/>
      <c r="M408" s="288"/>
      <c r="N408" s="288"/>
      <c r="O408" s="288"/>
      <c r="P408" s="288"/>
      <c r="Q408" s="288"/>
      <c r="R408" s="288"/>
      <c r="S408" s="288"/>
      <c r="T408" s="288"/>
      <c r="U408" s="288"/>
      <c r="V408" s="288"/>
      <c r="W408" s="288"/>
      <c r="X408" s="288"/>
      <c r="Y408" s="288"/>
      <c r="Z408" s="288"/>
      <c r="AA408" s="288"/>
      <c r="AB408" s="288"/>
      <c r="AC408" s="288"/>
      <c r="AD408" s="288"/>
      <c r="AE408" s="288"/>
      <c r="AF408" s="288"/>
      <c r="AG408" s="288"/>
      <c r="AH408" s="288"/>
      <c r="AI408" s="288"/>
      <c r="AJ408" s="288"/>
      <c r="AK408" s="288"/>
      <c r="AL408" s="288"/>
      <c r="AM408" s="288"/>
      <c r="AN408" s="288"/>
      <c r="AO408" s="288"/>
      <c r="AP408" s="288"/>
      <c r="AQ408" s="288"/>
      <c r="AR408" s="288"/>
      <c r="AS408" s="288"/>
      <c r="AT408" s="288"/>
      <c r="AU408" s="288"/>
      <c r="AV408" s="288"/>
      <c r="AW408" s="288"/>
      <c r="AX408" s="288"/>
      <c r="AY408" s="288"/>
      <c r="AZ408" s="288"/>
      <c r="BA408" s="288"/>
      <c r="BB408" s="288"/>
      <c r="BC408" s="288"/>
      <c r="BD408" s="288"/>
      <c r="BE408" s="288"/>
      <c r="BF408" s="288"/>
      <c r="BG408" s="288"/>
      <c r="BH408" s="288"/>
      <c r="BI408" s="288"/>
      <c r="BJ408" s="288"/>
      <c r="BK408" s="288"/>
      <c r="BL408" s="288"/>
      <c r="BM408" s="288"/>
      <c r="BN408" s="288"/>
      <c r="BO408" s="288"/>
      <c r="BP408" s="288"/>
      <c r="BQ408" s="288"/>
      <c r="BR408" s="288"/>
      <c r="BS408" s="288"/>
      <c r="BT408" s="279"/>
      <c r="BU408" s="279"/>
      <c r="BV408" s="279"/>
      <c r="BW408" s="279"/>
      <c r="BX408" s="279"/>
      <c r="BY408" s="279"/>
      <c r="BZ408" s="279"/>
      <c r="CA408" s="279"/>
      <c r="CB408" s="279"/>
      <c r="CC408" s="279"/>
      <c r="CD408" s="279"/>
      <c r="CE408" s="279"/>
      <c r="CF408" s="279"/>
      <c r="CG408" s="279"/>
      <c r="CH408" s="279"/>
      <c r="CI408" s="279"/>
      <c r="CJ408" s="279"/>
      <c r="CK408" s="279"/>
      <c r="CL408" s="279"/>
      <c r="CM408" s="279"/>
      <c r="CN408" s="279"/>
      <c r="CO408" s="279"/>
      <c r="CP408" s="279"/>
      <c r="CQ408" s="279"/>
      <c r="CR408" s="279"/>
      <c r="CS408" s="279"/>
      <c r="CT408" s="279"/>
      <c r="CU408" s="279"/>
      <c r="CV408" s="279"/>
      <c r="CW408" s="279"/>
      <c r="CX408" s="279"/>
      <c r="CY408" s="279"/>
      <c r="CZ408" s="279"/>
      <c r="DA408" s="279"/>
      <c r="DB408" s="279"/>
      <c r="DC408" s="279"/>
      <c r="DD408" s="279"/>
      <c r="DE408" s="279"/>
      <c r="DF408" s="279"/>
      <c r="DG408" s="279"/>
      <c r="DH408" s="279"/>
      <c r="DI408" s="279"/>
      <c r="DJ408" s="279"/>
      <c r="DK408" s="279"/>
      <c r="DL408" s="279"/>
      <c r="DM408" s="279"/>
      <c r="DN408" s="279"/>
      <c r="DO408" s="279"/>
      <c r="DP408" s="279"/>
      <c r="DQ408" s="279"/>
      <c r="DR408" s="279"/>
      <c r="DS408" s="279"/>
      <c r="DT408" s="279"/>
    </row>
    <row r="409" spans="2:124" x14ac:dyDescent="0.3">
      <c r="B409" s="6" t="s">
        <v>98</v>
      </c>
      <c r="H409" s="64"/>
      <c r="I409" s="64"/>
      <c r="J409" s="64"/>
      <c r="K409" s="64"/>
      <c r="L409" s="64"/>
      <c r="M409" s="64"/>
      <c r="N409" s="64"/>
      <c r="O409" s="64"/>
      <c r="P409" s="64"/>
      <c r="Q409" s="64"/>
      <c r="R409" s="64"/>
      <c r="S409" s="64"/>
      <c r="T409" s="64"/>
      <c r="U409" s="64"/>
      <c r="V409" s="64"/>
      <c r="W409" s="64"/>
      <c r="X409" s="64"/>
      <c r="Y409" s="64"/>
      <c r="Z409" s="64"/>
      <c r="AA409" s="64"/>
      <c r="AB409" s="64"/>
      <c r="AC409" s="64"/>
      <c r="AD409" s="64"/>
      <c r="AE409" s="64"/>
      <c r="AF409" s="64"/>
      <c r="AG409" s="64"/>
      <c r="AH409" s="64"/>
      <c r="AI409" s="64"/>
      <c r="AJ409" s="64"/>
      <c r="AK409" s="64"/>
      <c r="AL409" s="64"/>
      <c r="AM409" s="64"/>
      <c r="AN409" s="64"/>
      <c r="AO409" s="64"/>
      <c r="AP409" s="64"/>
      <c r="AQ409" s="64"/>
      <c r="AR409" s="64"/>
      <c r="AS409" s="64"/>
      <c r="AT409" s="64"/>
      <c r="AU409" s="64"/>
      <c r="AV409" s="64"/>
      <c r="AW409" s="64"/>
      <c r="AX409" s="64"/>
      <c r="AY409" s="64"/>
      <c r="AZ409" s="64"/>
      <c r="BA409" s="64"/>
      <c r="BB409" s="64"/>
      <c r="BC409" s="64"/>
      <c r="BD409" s="64"/>
      <c r="BE409" s="64"/>
      <c r="BF409" s="64"/>
      <c r="BG409" s="64"/>
      <c r="BH409" s="64"/>
      <c r="BI409" s="64"/>
      <c r="BJ409" s="64"/>
      <c r="BK409" s="64"/>
      <c r="BL409" s="64"/>
      <c r="BM409" s="64"/>
      <c r="BN409" s="64"/>
      <c r="BO409" s="64"/>
      <c r="BP409" s="64"/>
      <c r="BQ409" s="64"/>
      <c r="BR409" s="64"/>
      <c r="BS409" s="64"/>
    </row>
    <row r="410" spans="2:124" x14ac:dyDescent="0.3">
      <c r="D410" s="12" t="str">
        <f>D386</f>
        <v>Opening balance</v>
      </c>
      <c r="F410" s="51" t="str">
        <f>F398</f>
        <v>INR Mn</v>
      </c>
      <c r="H410" s="64">
        <f t="shared" ref="H410:W412" si="1486">SUMIF($D$286:$D$407,$D410,H$286:H$407)</f>
        <v>0</v>
      </c>
      <c r="I410" s="64">
        <f t="shared" si="1486"/>
        <v>1367.1023884016688</v>
      </c>
      <c r="J410" s="64">
        <f t="shared" si="1486"/>
        <v>6540.2120209163613</v>
      </c>
      <c r="K410" s="64">
        <f t="shared" si="1486"/>
        <v>10608.820795257849</v>
      </c>
      <c r="L410" s="64">
        <f t="shared" si="1486"/>
        <v>10608.820795257849</v>
      </c>
      <c r="M410" s="64">
        <f t="shared" si="1486"/>
        <v>11975.923183659517</v>
      </c>
      <c r="N410" s="64">
        <f t="shared" si="1486"/>
        <v>16996.760510161977</v>
      </c>
      <c r="O410" s="64">
        <f t="shared" si="1486"/>
        <v>20911.897437033502</v>
      </c>
      <c r="P410" s="64">
        <f t="shared" si="1486"/>
        <v>20728.163301591027</v>
      </c>
      <c r="Q410" s="64">
        <f t="shared" si="1486"/>
        <v>21910.709039617235</v>
      </c>
      <c r="R410" s="64">
        <f t="shared" si="1486"/>
        <v>26746.159121300891</v>
      </c>
      <c r="S410" s="64">
        <f t="shared" si="1486"/>
        <v>30475.070050035407</v>
      </c>
      <c r="T410" s="64">
        <f t="shared" si="1486"/>
        <v>30104.26292411875</v>
      </c>
      <c r="U410" s="64">
        <f t="shared" si="1486"/>
        <v>32465.982747784987</v>
      </c>
      <c r="V410" s="64">
        <f t="shared" si="1486"/>
        <v>42285.750445257596</v>
      </c>
      <c r="W410" s="64">
        <f t="shared" si="1486"/>
        <v>49893.605933438012</v>
      </c>
      <c r="X410" s="64">
        <f t="shared" ref="X410:CI412" si="1487">SUMIF($D$286:$D$407,$D410,X$286:X$407)</f>
        <v>49332.25382691039</v>
      </c>
      <c r="Y410" s="64">
        <f t="shared" si="1487"/>
        <v>55601.067337013992</v>
      </c>
      <c r="Z410" s="64">
        <f t="shared" si="1487"/>
        <v>80592.862900979162</v>
      </c>
      <c r="AA410" s="64">
        <f t="shared" si="1487"/>
        <v>100057.22183892969</v>
      </c>
      <c r="AB410" s="64">
        <f t="shared" si="1487"/>
        <v>99115.455154913012</v>
      </c>
      <c r="AC410" s="64">
        <f t="shared" si="1487"/>
        <v>98166.68303723514</v>
      </c>
      <c r="AD410" s="64">
        <f t="shared" si="1487"/>
        <v>96452.365407828998</v>
      </c>
      <c r="AE410" s="64">
        <f t="shared" si="1487"/>
        <v>94727.826931202522</v>
      </c>
      <c r="AF410" s="64">
        <f t="shared" si="1487"/>
        <v>92847.714348661539</v>
      </c>
      <c r="AG410" s="64">
        <f t="shared" si="1487"/>
        <v>90956.407547222334</v>
      </c>
      <c r="AH410" s="64">
        <f t="shared" si="1487"/>
        <v>89056.687845638357</v>
      </c>
      <c r="AI410" s="64">
        <f t="shared" si="1487"/>
        <v>87148.475566943234</v>
      </c>
      <c r="AJ410" s="64">
        <f t="shared" si="1487"/>
        <v>85231.690277143192</v>
      </c>
      <c r="AK410" s="64">
        <f t="shared" si="1487"/>
        <v>83300.692616528031</v>
      </c>
      <c r="AL410" s="64">
        <f t="shared" si="1487"/>
        <v>81361.124592485125</v>
      </c>
      <c r="AM410" s="64">
        <f t="shared" si="1487"/>
        <v>79412.906992446631</v>
      </c>
      <c r="AN410" s="64">
        <f t="shared" si="1487"/>
        <v>77455.959868781909</v>
      </c>
      <c r="AO410" s="64">
        <f t="shared" si="1487"/>
        <v>75476.307128262997</v>
      </c>
      <c r="AP410" s="64">
        <f t="shared" si="1487"/>
        <v>73488.177275395836</v>
      </c>
      <c r="AQ410" s="64">
        <f t="shared" si="1487"/>
        <v>71491.496956194067</v>
      </c>
      <c r="AR410" s="64">
        <f t="shared" si="1487"/>
        <v>69486.192181926017</v>
      </c>
      <c r="AS410" s="64">
        <f t="shared" si="1487"/>
        <v>67472.188323622133</v>
      </c>
      <c r="AT410" s="64">
        <f t="shared" si="1487"/>
        <v>65449.410106534902</v>
      </c>
      <c r="AU410" s="64">
        <f t="shared" si="1487"/>
        <v>63417.781604550801</v>
      </c>
      <c r="AV410" s="64">
        <f t="shared" si="1487"/>
        <v>61377.22623455392</v>
      </c>
      <c r="AW410" s="64">
        <f t="shared" si="1487"/>
        <v>59327.666750740769</v>
      </c>
      <c r="AX410" s="64">
        <f t="shared" si="1487"/>
        <v>57269.025238885995</v>
      </c>
      <c r="AY410" s="64">
        <f t="shared" si="1487"/>
        <v>55201.22311055832</v>
      </c>
      <c r="AZ410" s="64">
        <f t="shared" si="1487"/>
        <v>53124.181097286571</v>
      </c>
      <c r="BA410" s="64">
        <f t="shared" si="1487"/>
        <v>51037.819244675171</v>
      </c>
      <c r="BB410" s="64">
        <f t="shared" si="1487"/>
        <v>49042.056906468679</v>
      </c>
      <c r="BC410" s="64">
        <f t="shared" si="1487"/>
        <v>47036.812738565015</v>
      </c>
      <c r="BD410" s="64">
        <f t="shared" si="1487"/>
        <v>45022.004692976901</v>
      </c>
      <c r="BE410" s="64">
        <f t="shared" si="1487"/>
        <v>42997.550011740954</v>
      </c>
      <c r="BF410" s="64">
        <f t="shared" si="1487"/>
        <v>41063.365220774183</v>
      </c>
      <c r="BG410" s="64">
        <f t="shared" si="1487"/>
        <v>39119.366123677246</v>
      </c>
      <c r="BH410" s="64">
        <f t="shared" si="1487"/>
        <v>37165.467795484146</v>
      </c>
      <c r="BI410" s="64">
        <f t="shared" si="1487"/>
        <v>35201.584576357782</v>
      </c>
      <c r="BJ410" s="64">
        <f t="shared" si="1487"/>
        <v>33327.630065230995</v>
      </c>
      <c r="BK410" s="64">
        <f t="shared" si="1487"/>
        <v>31443.517113392569</v>
      </c>
      <c r="BL410" s="64">
        <f t="shared" si="1487"/>
        <v>29549.15781801772</v>
      </c>
      <c r="BM410" s="64">
        <f t="shared" si="1487"/>
        <v>27644.46351564263</v>
      </c>
      <c r="BN410" s="64">
        <f t="shared" si="1487"/>
        <v>25929.344775582482</v>
      </c>
      <c r="BO410" s="64">
        <f t="shared" si="1487"/>
        <v>24203.711393292579</v>
      </c>
      <c r="BP410" s="64">
        <f t="shared" si="1487"/>
        <v>22467.472383671982</v>
      </c>
      <c r="BQ410" s="64">
        <f t="shared" si="1487"/>
        <v>20720.535974309212</v>
      </c>
      <c r="BR410" s="64">
        <f t="shared" si="1487"/>
        <v>19462.809598669519</v>
      </c>
      <c r="BS410" s="64">
        <f t="shared" si="1487"/>
        <v>18194.199889223186</v>
      </c>
      <c r="BT410" s="64">
        <f t="shared" si="1487"/>
        <v>16914.612670514376</v>
      </c>
      <c r="BU410" s="64">
        <f t="shared" si="1487"/>
        <v>15623.952952169997</v>
      </c>
      <c r="BV410" s="64">
        <f t="shared" si="1487"/>
        <v>14465.827413951843</v>
      </c>
      <c r="BW410" s="64">
        <f t="shared" si="1487"/>
        <v>13297.68040598753</v>
      </c>
      <c r="BX410" s="64">
        <f t="shared" si="1487"/>
        <v>12119.425210686812</v>
      </c>
      <c r="BY410" s="64">
        <f t="shared" si="1487"/>
        <v>10930.974360076454</v>
      </c>
      <c r="BZ410" s="64">
        <f t="shared" si="1487"/>
        <v>9875.942121410797</v>
      </c>
      <c r="CA410" s="64">
        <f t="shared" si="1487"/>
        <v>8811.7804979659377</v>
      </c>
      <c r="CB410" s="64">
        <f t="shared" si="1487"/>
        <v>7738.4104915242015</v>
      </c>
      <c r="CC410" s="64">
        <f t="shared" si="1487"/>
        <v>6655.7524202820432</v>
      </c>
      <c r="CD410" s="64">
        <f t="shared" si="1487"/>
        <v>5707.4284050386332</v>
      </c>
      <c r="CE410" s="64">
        <f t="shared" si="1487"/>
        <v>4750.8983705730388</v>
      </c>
      <c r="CF410" s="64">
        <f t="shared" si="1487"/>
        <v>3786.0913087167514</v>
      </c>
      <c r="CG410" s="64">
        <f t="shared" si="1487"/>
        <v>2812.9355968547388</v>
      </c>
      <c r="CH410" s="64">
        <f t="shared" si="1487"/>
        <v>2118.7639768160639</v>
      </c>
      <c r="CI410" s="64">
        <f t="shared" si="1487"/>
        <v>1418.5855641980934</v>
      </c>
      <c r="CJ410" s="64">
        <f t="shared" ref="CJ410:DS412" si="1488">SUMIF($D$286:$D$407,$D410,CJ$286:CJ$407)</f>
        <v>712.34838113822241</v>
      </c>
      <c r="CK410" s="64">
        <f t="shared" si="1488"/>
        <v>0</v>
      </c>
      <c r="CL410" s="64">
        <f t="shared" si="1488"/>
        <v>0</v>
      </c>
      <c r="CM410" s="64">
        <f t="shared" si="1488"/>
        <v>0</v>
      </c>
      <c r="CN410" s="64">
        <f t="shared" si="1488"/>
        <v>0</v>
      </c>
      <c r="CO410" s="64">
        <f t="shared" si="1488"/>
        <v>0</v>
      </c>
      <c r="CP410" s="64">
        <f t="shared" si="1488"/>
        <v>0</v>
      </c>
      <c r="CQ410" s="64">
        <f t="shared" si="1488"/>
        <v>0</v>
      </c>
      <c r="CR410" s="64">
        <f t="shared" si="1488"/>
        <v>0</v>
      </c>
      <c r="CS410" s="64">
        <f t="shared" si="1488"/>
        <v>0</v>
      </c>
      <c r="CT410" s="64">
        <f t="shared" si="1488"/>
        <v>0</v>
      </c>
      <c r="CU410" s="64">
        <f t="shared" si="1488"/>
        <v>0</v>
      </c>
      <c r="CV410" s="64">
        <f t="shared" si="1488"/>
        <v>0</v>
      </c>
      <c r="CW410" s="64">
        <f t="shared" si="1488"/>
        <v>0</v>
      </c>
      <c r="CX410" s="64">
        <f t="shared" si="1488"/>
        <v>0</v>
      </c>
      <c r="CY410" s="64">
        <f t="shared" si="1488"/>
        <v>0</v>
      </c>
      <c r="CZ410" s="64">
        <f t="shared" si="1488"/>
        <v>0</v>
      </c>
      <c r="DA410" s="64">
        <f t="shared" si="1488"/>
        <v>0</v>
      </c>
      <c r="DB410" s="64">
        <f t="shared" si="1488"/>
        <v>0</v>
      </c>
      <c r="DC410" s="64">
        <f t="shared" si="1488"/>
        <v>0</v>
      </c>
      <c r="DD410" s="64">
        <f t="shared" si="1488"/>
        <v>0</v>
      </c>
      <c r="DE410" s="64">
        <f t="shared" si="1488"/>
        <v>0</v>
      </c>
      <c r="DF410" s="64">
        <f t="shared" si="1488"/>
        <v>0</v>
      </c>
      <c r="DG410" s="64">
        <f t="shared" si="1488"/>
        <v>0</v>
      </c>
      <c r="DH410" s="64">
        <f t="shared" si="1488"/>
        <v>0</v>
      </c>
      <c r="DI410" s="64">
        <f t="shared" si="1488"/>
        <v>0</v>
      </c>
      <c r="DJ410" s="64">
        <f t="shared" si="1488"/>
        <v>0</v>
      </c>
      <c r="DK410" s="64">
        <f t="shared" si="1488"/>
        <v>0</v>
      </c>
      <c r="DL410" s="64">
        <f t="shared" si="1488"/>
        <v>0</v>
      </c>
      <c r="DM410" s="64">
        <f t="shared" si="1488"/>
        <v>0</v>
      </c>
      <c r="DN410" s="64">
        <f t="shared" si="1488"/>
        <v>0</v>
      </c>
      <c r="DO410" s="64">
        <f t="shared" si="1488"/>
        <v>0</v>
      </c>
      <c r="DP410" s="64">
        <f t="shared" si="1488"/>
        <v>0</v>
      </c>
      <c r="DQ410" s="64">
        <f t="shared" si="1488"/>
        <v>0</v>
      </c>
      <c r="DR410" s="64">
        <f t="shared" si="1488"/>
        <v>0</v>
      </c>
      <c r="DS410" s="64">
        <f t="shared" si="1488"/>
        <v>0</v>
      </c>
    </row>
    <row r="411" spans="2:124" x14ac:dyDescent="0.3">
      <c r="D411" s="12" t="str">
        <f>D387</f>
        <v>Additions</v>
      </c>
      <c r="F411" s="51" t="str">
        <f>F410</f>
        <v>INR Mn</v>
      </c>
      <c r="G411" s="60">
        <f>SUM(H411:DS411)</f>
        <v>106088.20795257849</v>
      </c>
      <c r="H411" s="64">
        <f t="shared" si="1486"/>
        <v>1367.1023884016688</v>
      </c>
      <c r="I411" s="64">
        <f t="shared" ref="I411:BT412" si="1489">SUMIF($D$286:$D$407,$D411,I$286:I$407)</f>
        <v>5173.1096325146927</v>
      </c>
      <c r="J411" s="64">
        <f t="shared" si="1489"/>
        <v>4068.6087743414878</v>
      </c>
      <c r="K411" s="64">
        <f t="shared" si="1489"/>
        <v>0</v>
      </c>
      <c r="L411" s="64">
        <f t="shared" si="1489"/>
        <v>1367.1023884016688</v>
      </c>
      <c r="M411" s="64">
        <f t="shared" si="1489"/>
        <v>5173.1096325146927</v>
      </c>
      <c r="N411" s="64">
        <f t="shared" si="1489"/>
        <v>4068.6087743414878</v>
      </c>
      <c r="O411" s="64">
        <f t="shared" si="1489"/>
        <v>0</v>
      </c>
      <c r="P411" s="64">
        <f t="shared" si="1489"/>
        <v>1367.1023884016688</v>
      </c>
      <c r="Q411" s="64">
        <f t="shared" si="1489"/>
        <v>5173.1096325146927</v>
      </c>
      <c r="R411" s="64">
        <f t="shared" si="1489"/>
        <v>4068.6087743414878</v>
      </c>
      <c r="S411" s="64">
        <f t="shared" si="1489"/>
        <v>0</v>
      </c>
      <c r="T411" s="64">
        <f t="shared" si="1489"/>
        <v>2734.2047768033376</v>
      </c>
      <c r="U411" s="64">
        <f t="shared" si="1489"/>
        <v>10346.219265029385</v>
      </c>
      <c r="V411" s="64">
        <f t="shared" si="1489"/>
        <v>8137.2175486829756</v>
      </c>
      <c r="W411" s="64">
        <f t="shared" si="1489"/>
        <v>0</v>
      </c>
      <c r="X411" s="64">
        <f t="shared" si="1489"/>
        <v>6835.5119420083438</v>
      </c>
      <c r="Y411" s="64">
        <f t="shared" si="1489"/>
        <v>25865.548162573465</v>
      </c>
      <c r="Z411" s="64">
        <f t="shared" si="1489"/>
        <v>20343.043871707436</v>
      </c>
      <c r="AA411" s="64">
        <f t="shared" si="1489"/>
        <v>0</v>
      </c>
      <c r="AB411" s="64">
        <f t="shared" si="1489"/>
        <v>0</v>
      </c>
      <c r="AC411" s="64">
        <f t="shared" si="1489"/>
        <v>0</v>
      </c>
      <c r="AD411" s="64">
        <f t="shared" si="1489"/>
        <v>0</v>
      </c>
      <c r="AE411" s="64">
        <f t="shared" si="1489"/>
        <v>0</v>
      </c>
      <c r="AF411" s="64">
        <f t="shared" si="1489"/>
        <v>0</v>
      </c>
      <c r="AG411" s="64">
        <f t="shared" si="1489"/>
        <v>0</v>
      </c>
      <c r="AH411" s="64">
        <f t="shared" si="1489"/>
        <v>0</v>
      </c>
      <c r="AI411" s="64">
        <f t="shared" si="1489"/>
        <v>0</v>
      </c>
      <c r="AJ411" s="64">
        <f t="shared" si="1489"/>
        <v>0</v>
      </c>
      <c r="AK411" s="64">
        <f t="shared" si="1489"/>
        <v>0</v>
      </c>
      <c r="AL411" s="64">
        <f t="shared" si="1489"/>
        <v>0</v>
      </c>
      <c r="AM411" s="64">
        <f t="shared" si="1489"/>
        <v>0</v>
      </c>
      <c r="AN411" s="64">
        <f t="shared" si="1489"/>
        <v>0</v>
      </c>
      <c r="AO411" s="64">
        <f t="shared" si="1489"/>
        <v>0</v>
      </c>
      <c r="AP411" s="64">
        <f t="shared" si="1489"/>
        <v>0</v>
      </c>
      <c r="AQ411" s="64">
        <f t="shared" si="1489"/>
        <v>0</v>
      </c>
      <c r="AR411" s="64">
        <f t="shared" si="1489"/>
        <v>0</v>
      </c>
      <c r="AS411" s="64">
        <f t="shared" si="1489"/>
        <v>0</v>
      </c>
      <c r="AT411" s="64">
        <f t="shared" si="1489"/>
        <v>0</v>
      </c>
      <c r="AU411" s="64">
        <f t="shared" si="1489"/>
        <v>0</v>
      </c>
      <c r="AV411" s="64">
        <f t="shared" si="1489"/>
        <v>0</v>
      </c>
      <c r="AW411" s="64">
        <f t="shared" si="1489"/>
        <v>0</v>
      </c>
      <c r="AX411" s="64">
        <f t="shared" si="1489"/>
        <v>0</v>
      </c>
      <c r="AY411" s="64">
        <f t="shared" si="1489"/>
        <v>0</v>
      </c>
      <c r="AZ411" s="64">
        <f t="shared" si="1489"/>
        <v>0</v>
      </c>
      <c r="BA411" s="64">
        <f t="shared" si="1489"/>
        <v>0</v>
      </c>
      <c r="BB411" s="64">
        <f t="shared" si="1489"/>
        <v>0</v>
      </c>
      <c r="BC411" s="64">
        <f t="shared" si="1489"/>
        <v>0</v>
      </c>
      <c r="BD411" s="64">
        <f t="shared" si="1489"/>
        <v>0</v>
      </c>
      <c r="BE411" s="64">
        <f t="shared" si="1489"/>
        <v>0</v>
      </c>
      <c r="BF411" s="64">
        <f t="shared" si="1489"/>
        <v>0</v>
      </c>
      <c r="BG411" s="64">
        <f t="shared" si="1489"/>
        <v>0</v>
      </c>
      <c r="BH411" s="64">
        <f t="shared" si="1489"/>
        <v>0</v>
      </c>
      <c r="BI411" s="64">
        <f t="shared" si="1489"/>
        <v>0</v>
      </c>
      <c r="BJ411" s="64">
        <f t="shared" si="1489"/>
        <v>0</v>
      </c>
      <c r="BK411" s="64">
        <f t="shared" si="1489"/>
        <v>0</v>
      </c>
      <c r="BL411" s="64">
        <f t="shared" si="1489"/>
        <v>0</v>
      </c>
      <c r="BM411" s="64">
        <f t="shared" si="1489"/>
        <v>0</v>
      </c>
      <c r="BN411" s="64">
        <f t="shared" si="1489"/>
        <v>0</v>
      </c>
      <c r="BO411" s="64">
        <f t="shared" si="1489"/>
        <v>0</v>
      </c>
      <c r="BP411" s="64">
        <f t="shared" si="1489"/>
        <v>0</v>
      </c>
      <c r="BQ411" s="64">
        <f t="shared" si="1489"/>
        <v>0</v>
      </c>
      <c r="BR411" s="64">
        <f t="shared" si="1489"/>
        <v>0</v>
      </c>
      <c r="BS411" s="64">
        <f t="shared" si="1489"/>
        <v>0</v>
      </c>
      <c r="BT411" s="64">
        <f t="shared" si="1489"/>
        <v>0</v>
      </c>
      <c r="BU411" s="64">
        <f t="shared" si="1487"/>
        <v>0</v>
      </c>
      <c r="BV411" s="64">
        <f t="shared" si="1487"/>
        <v>0</v>
      </c>
      <c r="BW411" s="64">
        <f t="shared" si="1487"/>
        <v>0</v>
      </c>
      <c r="BX411" s="64">
        <f t="shared" si="1487"/>
        <v>0</v>
      </c>
      <c r="BY411" s="64">
        <f t="shared" si="1487"/>
        <v>0</v>
      </c>
      <c r="BZ411" s="64">
        <f t="shared" si="1487"/>
        <v>0</v>
      </c>
      <c r="CA411" s="64">
        <f t="shared" si="1487"/>
        <v>0</v>
      </c>
      <c r="CB411" s="64">
        <f t="shared" si="1487"/>
        <v>0</v>
      </c>
      <c r="CC411" s="64">
        <f t="shared" si="1487"/>
        <v>0</v>
      </c>
      <c r="CD411" s="64">
        <f t="shared" si="1487"/>
        <v>0</v>
      </c>
      <c r="CE411" s="64">
        <f t="shared" si="1487"/>
        <v>0</v>
      </c>
      <c r="CF411" s="64">
        <f t="shared" si="1487"/>
        <v>0</v>
      </c>
      <c r="CG411" s="64">
        <f t="shared" si="1487"/>
        <v>0</v>
      </c>
      <c r="CH411" s="64">
        <f t="shared" si="1487"/>
        <v>0</v>
      </c>
      <c r="CI411" s="64">
        <f t="shared" si="1487"/>
        <v>0</v>
      </c>
      <c r="CJ411" s="64">
        <f t="shared" si="1488"/>
        <v>0</v>
      </c>
      <c r="CK411" s="64">
        <f t="shared" si="1488"/>
        <v>0</v>
      </c>
      <c r="CL411" s="64">
        <f t="shared" si="1488"/>
        <v>0</v>
      </c>
      <c r="CM411" s="64">
        <f t="shared" si="1488"/>
        <v>0</v>
      </c>
      <c r="CN411" s="64">
        <f t="shared" si="1488"/>
        <v>0</v>
      </c>
      <c r="CO411" s="64">
        <f t="shared" si="1488"/>
        <v>0</v>
      </c>
      <c r="CP411" s="64">
        <f t="shared" si="1488"/>
        <v>0</v>
      </c>
      <c r="CQ411" s="64">
        <f t="shared" si="1488"/>
        <v>0</v>
      </c>
      <c r="CR411" s="64">
        <f t="shared" si="1488"/>
        <v>0</v>
      </c>
      <c r="CS411" s="64">
        <f t="shared" si="1488"/>
        <v>0</v>
      </c>
      <c r="CT411" s="64">
        <f t="shared" si="1488"/>
        <v>0</v>
      </c>
      <c r="CU411" s="64">
        <f t="shared" si="1488"/>
        <v>0</v>
      </c>
      <c r="CV411" s="64">
        <f t="shared" si="1488"/>
        <v>0</v>
      </c>
      <c r="CW411" s="64">
        <f t="shared" si="1488"/>
        <v>0</v>
      </c>
      <c r="CX411" s="64">
        <f t="shared" si="1488"/>
        <v>0</v>
      </c>
      <c r="CY411" s="64">
        <f t="shared" si="1488"/>
        <v>0</v>
      </c>
      <c r="CZ411" s="64">
        <f t="shared" si="1488"/>
        <v>0</v>
      </c>
      <c r="DA411" s="64">
        <f t="shared" si="1488"/>
        <v>0</v>
      </c>
      <c r="DB411" s="64">
        <f t="shared" si="1488"/>
        <v>0</v>
      </c>
      <c r="DC411" s="64">
        <f t="shared" si="1488"/>
        <v>0</v>
      </c>
      <c r="DD411" s="64">
        <f t="shared" si="1488"/>
        <v>0</v>
      </c>
      <c r="DE411" s="64">
        <f t="shared" si="1488"/>
        <v>0</v>
      </c>
      <c r="DF411" s="64">
        <f t="shared" si="1488"/>
        <v>0</v>
      </c>
      <c r="DG411" s="64">
        <f t="shared" si="1488"/>
        <v>0</v>
      </c>
      <c r="DH411" s="64">
        <f t="shared" si="1488"/>
        <v>0</v>
      </c>
      <c r="DI411" s="64">
        <f t="shared" si="1488"/>
        <v>0</v>
      </c>
      <c r="DJ411" s="64">
        <f t="shared" si="1488"/>
        <v>0</v>
      </c>
      <c r="DK411" s="64">
        <f t="shared" si="1488"/>
        <v>0</v>
      </c>
      <c r="DL411" s="64">
        <f t="shared" si="1488"/>
        <v>0</v>
      </c>
      <c r="DM411" s="64">
        <f t="shared" si="1488"/>
        <v>0</v>
      </c>
      <c r="DN411" s="64">
        <f t="shared" si="1488"/>
        <v>0</v>
      </c>
      <c r="DO411" s="64">
        <f t="shared" si="1488"/>
        <v>0</v>
      </c>
      <c r="DP411" s="64">
        <f t="shared" si="1488"/>
        <v>0</v>
      </c>
      <c r="DQ411" s="64">
        <f t="shared" si="1488"/>
        <v>0</v>
      </c>
      <c r="DR411" s="64">
        <f t="shared" si="1488"/>
        <v>0</v>
      </c>
      <c r="DS411" s="64">
        <f t="shared" si="1488"/>
        <v>0</v>
      </c>
    </row>
    <row r="412" spans="2:124" x14ac:dyDescent="0.3">
      <c r="D412" s="12" t="str">
        <f>D389</f>
        <v>Repayments</v>
      </c>
      <c r="F412" s="51" t="str">
        <f>F411</f>
        <v>INR Mn</v>
      </c>
      <c r="G412" s="60">
        <f>SUM(H412:DS412)</f>
        <v>-106088.20795257848</v>
      </c>
      <c r="H412" s="64">
        <f t="shared" si="1486"/>
        <v>0</v>
      </c>
      <c r="I412" s="64">
        <f t="shared" si="1489"/>
        <v>0</v>
      </c>
      <c r="J412" s="64">
        <f t="shared" si="1489"/>
        <v>0</v>
      </c>
      <c r="K412" s="64">
        <f t="shared" si="1489"/>
        <v>0</v>
      </c>
      <c r="L412" s="64">
        <f t="shared" si="1489"/>
        <v>0</v>
      </c>
      <c r="M412" s="64">
        <f t="shared" si="1489"/>
        <v>-152.27230601223408</v>
      </c>
      <c r="N412" s="64">
        <f t="shared" si="1489"/>
        <v>-153.47184746996055</v>
      </c>
      <c r="O412" s="64">
        <f t="shared" si="1489"/>
        <v>-183.73413544247768</v>
      </c>
      <c r="P412" s="64">
        <f t="shared" si="1489"/>
        <v>-184.5566503754593</v>
      </c>
      <c r="Q412" s="64">
        <f t="shared" si="1489"/>
        <v>-337.65955083103722</v>
      </c>
      <c r="R412" s="64">
        <f t="shared" si="1489"/>
        <v>-339.69784560697133</v>
      </c>
      <c r="S412" s="64">
        <f t="shared" si="1489"/>
        <v>-370.80712591665366</v>
      </c>
      <c r="T412" s="64">
        <f t="shared" si="1489"/>
        <v>-372.48495313710231</v>
      </c>
      <c r="U412" s="64">
        <f t="shared" si="1489"/>
        <v>-526.45156755677635</v>
      </c>
      <c r="V412" s="64">
        <f t="shared" si="1489"/>
        <v>-529.36206050255532</v>
      </c>
      <c r="W412" s="64">
        <f t="shared" si="1489"/>
        <v>-561.3521065276293</v>
      </c>
      <c r="X412" s="64">
        <f t="shared" si="1489"/>
        <v>-566.69843190473273</v>
      </c>
      <c r="Y412" s="64">
        <f t="shared" si="1489"/>
        <v>-873.75259860830408</v>
      </c>
      <c r="Z412" s="64">
        <f t="shared" si="1489"/>
        <v>-878.68493375691082</v>
      </c>
      <c r="AA412" s="64">
        <f t="shared" si="1489"/>
        <v>-941.76668401667564</v>
      </c>
      <c r="AB412" s="64">
        <f t="shared" si="1489"/>
        <v>-948.77211767786321</v>
      </c>
      <c r="AC412" s="64">
        <f t="shared" si="1489"/>
        <v>-1714.3176294061604</v>
      </c>
      <c r="AD412" s="64">
        <f t="shared" si="1489"/>
        <v>-1724.5384766264622</v>
      </c>
      <c r="AE412" s="64">
        <f t="shared" si="1489"/>
        <v>-1880.1125825409847</v>
      </c>
      <c r="AF412" s="64">
        <f t="shared" si="1489"/>
        <v>-1891.3068014392065</v>
      </c>
      <c r="AG412" s="64">
        <f t="shared" si="1489"/>
        <v>-1899.7197015839856</v>
      </c>
      <c r="AH412" s="64">
        <f t="shared" si="1489"/>
        <v>-1908.2122786951199</v>
      </c>
      <c r="AI412" s="64">
        <f t="shared" si="1489"/>
        <v>-1916.7852898000422</v>
      </c>
      <c r="AJ412" s="64">
        <f t="shared" si="1489"/>
        <v>-1930.9976606151536</v>
      </c>
      <c r="AK412" s="64">
        <f t="shared" si="1489"/>
        <v>-1939.5680240429076</v>
      </c>
      <c r="AL412" s="64">
        <f t="shared" si="1489"/>
        <v>-1948.2176000384884</v>
      </c>
      <c r="AM412" s="64">
        <f t="shared" si="1489"/>
        <v>-1956.9471236647278</v>
      </c>
      <c r="AN412" s="64">
        <f t="shared" si="1489"/>
        <v>-1979.6527405189099</v>
      </c>
      <c r="AO412" s="64">
        <f t="shared" si="1489"/>
        <v>-1988.1298528671614</v>
      </c>
      <c r="AP412" s="64">
        <f t="shared" si="1489"/>
        <v>-1996.6803192017721</v>
      </c>
      <c r="AQ412" s="64">
        <f t="shared" si="1489"/>
        <v>-2005.3047742680533</v>
      </c>
      <c r="AR412" s="64">
        <f t="shared" si="1489"/>
        <v>-2014.003858303882</v>
      </c>
      <c r="AS412" s="64">
        <f t="shared" si="1489"/>
        <v>-2022.7782170872292</v>
      </c>
      <c r="AT412" s="64">
        <f t="shared" si="1489"/>
        <v>-2031.6285019841005</v>
      </c>
      <c r="AU412" s="64">
        <f t="shared" si="1489"/>
        <v>-2040.5553699968877</v>
      </c>
      <c r="AV412" s="64">
        <f t="shared" si="1489"/>
        <v>-2049.5594838131442</v>
      </c>
      <c r="AW412" s="64">
        <f t="shared" si="1489"/>
        <v>-2058.6415118547789</v>
      </c>
      <c r="AX412" s="64">
        <f t="shared" si="1489"/>
        <v>-2067.8021283276753</v>
      </c>
      <c r="AY412" s="64">
        <f t="shared" si="1489"/>
        <v>-2077.0420132717436</v>
      </c>
      <c r="AZ412" s="64">
        <f t="shared" si="1489"/>
        <v>-2086.3618526114014</v>
      </c>
      <c r="BA412" s="64">
        <f t="shared" si="1489"/>
        <v>-1995.762338206494</v>
      </c>
      <c r="BB412" s="64">
        <f t="shared" si="1489"/>
        <v>-2005.2441679036567</v>
      </c>
      <c r="BC412" s="64">
        <f t="shared" si="1489"/>
        <v>-2014.808045588117</v>
      </c>
      <c r="BD412" s="64">
        <f t="shared" si="1489"/>
        <v>-2024.4546812359481</v>
      </c>
      <c r="BE412" s="64">
        <f t="shared" si="1489"/>
        <v>-1934.1847909667749</v>
      </c>
      <c r="BF412" s="64">
        <f t="shared" si="1489"/>
        <v>-1943.9990970969357</v>
      </c>
      <c r="BG412" s="64">
        <f t="shared" si="1489"/>
        <v>-1953.8983281931014</v>
      </c>
      <c r="BH412" s="64">
        <f t="shared" si="1489"/>
        <v>-1963.8832191263637</v>
      </c>
      <c r="BI412" s="64">
        <f t="shared" si="1489"/>
        <v>-1873.9545111267846</v>
      </c>
      <c r="BJ412" s="64">
        <f t="shared" si="1489"/>
        <v>-1884.1129518384259</v>
      </c>
      <c r="BK412" s="64">
        <f t="shared" si="1489"/>
        <v>-1894.359295374848</v>
      </c>
      <c r="BL412" s="64">
        <f t="shared" si="1489"/>
        <v>-1904.6943023750919</v>
      </c>
      <c r="BM412" s="64">
        <f t="shared" si="1489"/>
        <v>-1715.1187400601461</v>
      </c>
      <c r="BN412" s="64">
        <f t="shared" si="1489"/>
        <v>-1725.6333822899012</v>
      </c>
      <c r="BO412" s="64">
        <f t="shared" si="1489"/>
        <v>-1736.2390096205977</v>
      </c>
      <c r="BP412" s="64">
        <f t="shared" si="1489"/>
        <v>-1746.9364093627696</v>
      </c>
      <c r="BQ412" s="64">
        <f t="shared" si="1489"/>
        <v>-1257.7263756396919</v>
      </c>
      <c r="BR412" s="64">
        <f t="shared" si="1489"/>
        <v>-1268.6097094463316</v>
      </c>
      <c r="BS412" s="64">
        <f t="shared" si="1489"/>
        <v>-1279.5872187088105</v>
      </c>
      <c r="BT412" s="64">
        <f t="shared" si="1489"/>
        <v>-1290.659718344381</v>
      </c>
      <c r="BU412" s="64">
        <f t="shared" si="1487"/>
        <v>-1158.1255382181521</v>
      </c>
      <c r="BV412" s="64">
        <f t="shared" si="1487"/>
        <v>-1168.1470079643136</v>
      </c>
      <c r="BW412" s="64">
        <f t="shared" si="1487"/>
        <v>-1178.2551953007185</v>
      </c>
      <c r="BX412" s="64">
        <f t="shared" si="1487"/>
        <v>-1188.4508506103589</v>
      </c>
      <c r="BY412" s="64">
        <f t="shared" si="1487"/>
        <v>-1055.0322386656576</v>
      </c>
      <c r="BZ412" s="64">
        <f t="shared" si="1487"/>
        <v>-1064.1616234448584</v>
      </c>
      <c r="CA412" s="64">
        <f t="shared" si="1487"/>
        <v>-1073.3700064417371</v>
      </c>
      <c r="CB412" s="64">
        <f t="shared" si="1487"/>
        <v>-1082.6580712421585</v>
      </c>
      <c r="CC412" s="64">
        <f t="shared" si="1487"/>
        <v>-948.32401524341094</v>
      </c>
      <c r="CD412" s="64">
        <f t="shared" si="1487"/>
        <v>-956.53003446559478</v>
      </c>
      <c r="CE412" s="64">
        <f t="shared" si="1487"/>
        <v>-964.80706185628719</v>
      </c>
      <c r="CF412" s="64">
        <f t="shared" si="1487"/>
        <v>-973.15571186201271</v>
      </c>
      <c r="CG412" s="64">
        <f t="shared" si="1487"/>
        <v>-694.17162003867486</v>
      </c>
      <c r="CH412" s="64">
        <f t="shared" si="1487"/>
        <v>-700.17841261797037</v>
      </c>
      <c r="CI412" s="64">
        <f t="shared" si="1487"/>
        <v>-706.23718305987097</v>
      </c>
      <c r="CJ412" s="64">
        <f t="shared" si="1488"/>
        <v>-712.34838113822241</v>
      </c>
      <c r="CK412" s="64">
        <f t="shared" si="1488"/>
        <v>0</v>
      </c>
      <c r="CL412" s="64">
        <f t="shared" si="1488"/>
        <v>0</v>
      </c>
      <c r="CM412" s="64">
        <f t="shared" si="1488"/>
        <v>0</v>
      </c>
      <c r="CN412" s="64">
        <f t="shared" si="1488"/>
        <v>0</v>
      </c>
      <c r="CO412" s="64">
        <f t="shared" si="1488"/>
        <v>0</v>
      </c>
      <c r="CP412" s="64">
        <f t="shared" si="1488"/>
        <v>0</v>
      </c>
      <c r="CQ412" s="64">
        <f t="shared" si="1488"/>
        <v>0</v>
      </c>
      <c r="CR412" s="64">
        <f t="shared" si="1488"/>
        <v>0</v>
      </c>
      <c r="CS412" s="64">
        <f t="shared" si="1488"/>
        <v>0</v>
      </c>
      <c r="CT412" s="64">
        <f t="shared" si="1488"/>
        <v>0</v>
      </c>
      <c r="CU412" s="64">
        <f t="shared" si="1488"/>
        <v>0</v>
      </c>
      <c r="CV412" s="64">
        <f t="shared" si="1488"/>
        <v>0</v>
      </c>
      <c r="CW412" s="64">
        <f t="shared" si="1488"/>
        <v>0</v>
      </c>
      <c r="CX412" s="64">
        <f t="shared" si="1488"/>
        <v>0</v>
      </c>
      <c r="CY412" s="64">
        <f t="shared" si="1488"/>
        <v>0</v>
      </c>
      <c r="CZ412" s="64">
        <f t="shared" si="1488"/>
        <v>0</v>
      </c>
      <c r="DA412" s="64">
        <f t="shared" si="1488"/>
        <v>0</v>
      </c>
      <c r="DB412" s="64">
        <f t="shared" si="1488"/>
        <v>0</v>
      </c>
      <c r="DC412" s="64">
        <f t="shared" si="1488"/>
        <v>0</v>
      </c>
      <c r="DD412" s="64">
        <f t="shared" si="1488"/>
        <v>0</v>
      </c>
      <c r="DE412" s="64">
        <f t="shared" si="1488"/>
        <v>0</v>
      </c>
      <c r="DF412" s="64">
        <f t="shared" si="1488"/>
        <v>0</v>
      </c>
      <c r="DG412" s="64">
        <f t="shared" si="1488"/>
        <v>0</v>
      </c>
      <c r="DH412" s="64">
        <f t="shared" si="1488"/>
        <v>0</v>
      </c>
      <c r="DI412" s="64">
        <f t="shared" si="1488"/>
        <v>0</v>
      </c>
      <c r="DJ412" s="64">
        <f t="shared" si="1488"/>
        <v>0</v>
      </c>
      <c r="DK412" s="64">
        <f t="shared" si="1488"/>
        <v>0</v>
      </c>
      <c r="DL412" s="64">
        <f t="shared" si="1488"/>
        <v>0</v>
      </c>
      <c r="DM412" s="64">
        <f t="shared" si="1488"/>
        <v>0</v>
      </c>
      <c r="DN412" s="64">
        <f t="shared" si="1488"/>
        <v>0</v>
      </c>
      <c r="DO412" s="64">
        <f t="shared" si="1488"/>
        <v>0</v>
      </c>
      <c r="DP412" s="64">
        <f t="shared" si="1488"/>
        <v>0</v>
      </c>
      <c r="DQ412" s="64">
        <f t="shared" si="1488"/>
        <v>0</v>
      </c>
      <c r="DR412" s="64">
        <f t="shared" si="1488"/>
        <v>0</v>
      </c>
      <c r="DS412" s="64">
        <f t="shared" si="1488"/>
        <v>0</v>
      </c>
    </row>
    <row r="413" spans="2:124" ht="14.5" thickBot="1" x14ac:dyDescent="0.35">
      <c r="D413" s="61" t="str">
        <f>D390</f>
        <v>Closing balance</v>
      </c>
      <c r="E413" s="61"/>
      <c r="F413" s="62" t="str">
        <f t="shared" ref="F413" si="1490">F412</f>
        <v>INR Mn</v>
      </c>
      <c r="G413" s="62"/>
      <c r="H413" s="63">
        <f t="shared" ref="H413" si="1491">SUM(H410:H412)</f>
        <v>1367.1023884016688</v>
      </c>
      <c r="I413" s="63">
        <f t="shared" ref="I413:BT413" si="1492">SUM(I410:I412)</f>
        <v>6540.2120209163613</v>
      </c>
      <c r="J413" s="63">
        <f t="shared" si="1492"/>
        <v>10608.820795257849</v>
      </c>
      <c r="K413" s="63">
        <f t="shared" si="1492"/>
        <v>10608.820795257849</v>
      </c>
      <c r="L413" s="63">
        <f t="shared" si="1492"/>
        <v>11975.923183659517</v>
      </c>
      <c r="M413" s="63">
        <f t="shared" si="1492"/>
        <v>16996.760510161977</v>
      </c>
      <c r="N413" s="63">
        <f t="shared" si="1492"/>
        <v>20911.897437033502</v>
      </c>
      <c r="O413" s="63">
        <f t="shared" si="1492"/>
        <v>20728.163301591023</v>
      </c>
      <c r="P413" s="63">
        <f t="shared" si="1492"/>
        <v>21910.709039617235</v>
      </c>
      <c r="Q413" s="63">
        <f t="shared" si="1492"/>
        <v>26746.159121300891</v>
      </c>
      <c r="R413" s="63">
        <f t="shared" si="1492"/>
        <v>30475.070050035407</v>
      </c>
      <c r="S413" s="63">
        <f t="shared" si="1492"/>
        <v>30104.262924118753</v>
      </c>
      <c r="T413" s="63">
        <f t="shared" si="1492"/>
        <v>32465.982747784987</v>
      </c>
      <c r="U413" s="63">
        <f t="shared" si="1492"/>
        <v>42285.750445257596</v>
      </c>
      <c r="V413" s="63">
        <f t="shared" si="1492"/>
        <v>49893.605933438012</v>
      </c>
      <c r="W413" s="63">
        <f t="shared" si="1492"/>
        <v>49332.253826910382</v>
      </c>
      <c r="X413" s="63">
        <f t="shared" si="1492"/>
        <v>55601.067337013999</v>
      </c>
      <c r="Y413" s="63">
        <f t="shared" si="1492"/>
        <v>80592.862900979148</v>
      </c>
      <c r="Z413" s="63">
        <f t="shared" si="1492"/>
        <v>100057.22183892969</v>
      </c>
      <c r="AA413" s="63">
        <f t="shared" si="1492"/>
        <v>99115.455154913012</v>
      </c>
      <c r="AB413" s="63">
        <f t="shared" si="1492"/>
        <v>98166.683037235154</v>
      </c>
      <c r="AC413" s="63">
        <f t="shared" si="1492"/>
        <v>96452.365407828984</v>
      </c>
      <c r="AD413" s="63">
        <f t="shared" si="1492"/>
        <v>94727.826931202537</v>
      </c>
      <c r="AE413" s="63">
        <f t="shared" si="1492"/>
        <v>92847.714348661539</v>
      </c>
      <c r="AF413" s="63">
        <f t="shared" si="1492"/>
        <v>90956.407547222334</v>
      </c>
      <c r="AG413" s="63">
        <f t="shared" si="1492"/>
        <v>89056.687845638342</v>
      </c>
      <c r="AH413" s="63">
        <f t="shared" si="1492"/>
        <v>87148.475566943234</v>
      </c>
      <c r="AI413" s="63">
        <f t="shared" si="1492"/>
        <v>85231.690277143192</v>
      </c>
      <c r="AJ413" s="63">
        <f t="shared" si="1492"/>
        <v>83300.692616528046</v>
      </c>
      <c r="AK413" s="63">
        <f t="shared" si="1492"/>
        <v>81361.124592485125</v>
      </c>
      <c r="AL413" s="63">
        <f t="shared" si="1492"/>
        <v>79412.906992446631</v>
      </c>
      <c r="AM413" s="63">
        <f t="shared" si="1492"/>
        <v>77455.959868781909</v>
      </c>
      <c r="AN413" s="63">
        <f t="shared" si="1492"/>
        <v>75476.307128262997</v>
      </c>
      <c r="AO413" s="63">
        <f t="shared" si="1492"/>
        <v>73488.177275395836</v>
      </c>
      <c r="AP413" s="63">
        <f t="shared" si="1492"/>
        <v>71491.496956194067</v>
      </c>
      <c r="AQ413" s="63">
        <f t="shared" si="1492"/>
        <v>69486.192181926017</v>
      </c>
      <c r="AR413" s="63">
        <f t="shared" si="1492"/>
        <v>67472.188323622133</v>
      </c>
      <c r="AS413" s="63">
        <f t="shared" si="1492"/>
        <v>65449.410106534902</v>
      </c>
      <c r="AT413" s="63">
        <f t="shared" si="1492"/>
        <v>63417.781604550801</v>
      </c>
      <c r="AU413" s="63">
        <f t="shared" si="1492"/>
        <v>61377.226234553913</v>
      </c>
      <c r="AV413" s="63">
        <f t="shared" si="1492"/>
        <v>59327.666750740776</v>
      </c>
      <c r="AW413" s="63">
        <f t="shared" si="1492"/>
        <v>57269.025238885988</v>
      </c>
      <c r="AX413" s="63">
        <f t="shared" si="1492"/>
        <v>55201.22311055832</v>
      </c>
      <c r="AY413" s="63">
        <f t="shared" si="1492"/>
        <v>53124.181097286579</v>
      </c>
      <c r="AZ413" s="63">
        <f t="shared" si="1492"/>
        <v>51037.819244675171</v>
      </c>
      <c r="BA413" s="63">
        <f t="shared" si="1492"/>
        <v>49042.056906468679</v>
      </c>
      <c r="BB413" s="63">
        <f t="shared" si="1492"/>
        <v>47036.812738565022</v>
      </c>
      <c r="BC413" s="63">
        <f t="shared" si="1492"/>
        <v>45022.004692976901</v>
      </c>
      <c r="BD413" s="63">
        <f t="shared" si="1492"/>
        <v>42997.550011740954</v>
      </c>
      <c r="BE413" s="63">
        <f t="shared" si="1492"/>
        <v>41063.365220774176</v>
      </c>
      <c r="BF413" s="63">
        <f t="shared" si="1492"/>
        <v>39119.366123677246</v>
      </c>
      <c r="BG413" s="63">
        <f t="shared" si="1492"/>
        <v>37165.467795484146</v>
      </c>
      <c r="BH413" s="63">
        <f t="shared" si="1492"/>
        <v>35201.584576357782</v>
      </c>
      <c r="BI413" s="63">
        <f t="shared" si="1492"/>
        <v>33327.630065230995</v>
      </c>
      <c r="BJ413" s="63">
        <f t="shared" si="1492"/>
        <v>31443.517113392569</v>
      </c>
      <c r="BK413" s="63">
        <f t="shared" si="1492"/>
        <v>29549.15781801772</v>
      </c>
      <c r="BL413" s="63">
        <f t="shared" si="1492"/>
        <v>27644.46351564263</v>
      </c>
      <c r="BM413" s="63">
        <f t="shared" si="1492"/>
        <v>25929.344775582485</v>
      </c>
      <c r="BN413" s="63">
        <f t="shared" si="1492"/>
        <v>24203.711393292582</v>
      </c>
      <c r="BO413" s="63">
        <f t="shared" si="1492"/>
        <v>22467.472383671982</v>
      </c>
      <c r="BP413" s="63">
        <f t="shared" si="1492"/>
        <v>20720.535974309212</v>
      </c>
      <c r="BQ413" s="63">
        <f t="shared" si="1492"/>
        <v>19462.809598669519</v>
      </c>
      <c r="BR413" s="63">
        <f t="shared" si="1492"/>
        <v>18194.199889223186</v>
      </c>
      <c r="BS413" s="63">
        <f t="shared" si="1492"/>
        <v>16914.612670514376</v>
      </c>
      <c r="BT413" s="63">
        <f t="shared" si="1492"/>
        <v>15623.952952169995</v>
      </c>
      <c r="BU413" s="63">
        <f t="shared" ref="BU413:DS413" si="1493">SUM(BU410:BU412)</f>
        <v>14465.827413951845</v>
      </c>
      <c r="BV413" s="63">
        <f t="shared" si="1493"/>
        <v>13297.68040598753</v>
      </c>
      <c r="BW413" s="63">
        <f t="shared" si="1493"/>
        <v>12119.425210686812</v>
      </c>
      <c r="BX413" s="63">
        <f t="shared" si="1493"/>
        <v>10930.974360076452</v>
      </c>
      <c r="BY413" s="63">
        <f t="shared" si="1493"/>
        <v>9875.942121410797</v>
      </c>
      <c r="BZ413" s="63">
        <f t="shared" si="1493"/>
        <v>8811.7804979659377</v>
      </c>
      <c r="CA413" s="63">
        <f t="shared" si="1493"/>
        <v>7738.4104915242006</v>
      </c>
      <c r="CB413" s="63">
        <f t="shared" si="1493"/>
        <v>6655.7524202820432</v>
      </c>
      <c r="CC413" s="63">
        <f t="shared" si="1493"/>
        <v>5707.4284050386323</v>
      </c>
      <c r="CD413" s="63">
        <f t="shared" si="1493"/>
        <v>4750.8983705730388</v>
      </c>
      <c r="CE413" s="63">
        <f t="shared" si="1493"/>
        <v>3786.0913087167519</v>
      </c>
      <c r="CF413" s="63">
        <f t="shared" si="1493"/>
        <v>2812.9355968547388</v>
      </c>
      <c r="CG413" s="63">
        <f t="shared" si="1493"/>
        <v>2118.7639768160639</v>
      </c>
      <c r="CH413" s="63">
        <f t="shared" si="1493"/>
        <v>1418.5855641980934</v>
      </c>
      <c r="CI413" s="63">
        <f t="shared" si="1493"/>
        <v>712.34838113822241</v>
      </c>
      <c r="CJ413" s="63">
        <f t="shared" si="1493"/>
        <v>0</v>
      </c>
      <c r="CK413" s="63">
        <f t="shared" si="1493"/>
        <v>0</v>
      </c>
      <c r="CL413" s="63">
        <f t="shared" si="1493"/>
        <v>0</v>
      </c>
      <c r="CM413" s="63">
        <f t="shared" si="1493"/>
        <v>0</v>
      </c>
      <c r="CN413" s="63">
        <f t="shared" si="1493"/>
        <v>0</v>
      </c>
      <c r="CO413" s="63">
        <f t="shared" si="1493"/>
        <v>0</v>
      </c>
      <c r="CP413" s="63">
        <f t="shared" si="1493"/>
        <v>0</v>
      </c>
      <c r="CQ413" s="63">
        <f t="shared" si="1493"/>
        <v>0</v>
      </c>
      <c r="CR413" s="63">
        <f t="shared" si="1493"/>
        <v>0</v>
      </c>
      <c r="CS413" s="63">
        <f t="shared" si="1493"/>
        <v>0</v>
      </c>
      <c r="CT413" s="63">
        <f t="shared" si="1493"/>
        <v>0</v>
      </c>
      <c r="CU413" s="63">
        <f t="shared" si="1493"/>
        <v>0</v>
      </c>
      <c r="CV413" s="63">
        <f t="shared" si="1493"/>
        <v>0</v>
      </c>
      <c r="CW413" s="63">
        <f t="shared" si="1493"/>
        <v>0</v>
      </c>
      <c r="CX413" s="63">
        <f t="shared" si="1493"/>
        <v>0</v>
      </c>
      <c r="CY413" s="63">
        <f t="shared" si="1493"/>
        <v>0</v>
      </c>
      <c r="CZ413" s="63">
        <f t="shared" si="1493"/>
        <v>0</v>
      </c>
      <c r="DA413" s="63">
        <f t="shared" si="1493"/>
        <v>0</v>
      </c>
      <c r="DB413" s="63">
        <f t="shared" si="1493"/>
        <v>0</v>
      </c>
      <c r="DC413" s="63">
        <f t="shared" si="1493"/>
        <v>0</v>
      </c>
      <c r="DD413" s="63">
        <f t="shared" si="1493"/>
        <v>0</v>
      </c>
      <c r="DE413" s="63">
        <f t="shared" si="1493"/>
        <v>0</v>
      </c>
      <c r="DF413" s="63">
        <f t="shared" si="1493"/>
        <v>0</v>
      </c>
      <c r="DG413" s="63">
        <f t="shared" si="1493"/>
        <v>0</v>
      </c>
      <c r="DH413" s="63">
        <f t="shared" si="1493"/>
        <v>0</v>
      </c>
      <c r="DI413" s="63">
        <f t="shared" si="1493"/>
        <v>0</v>
      </c>
      <c r="DJ413" s="63">
        <f t="shared" si="1493"/>
        <v>0</v>
      </c>
      <c r="DK413" s="63">
        <f t="shared" si="1493"/>
        <v>0</v>
      </c>
      <c r="DL413" s="63">
        <f t="shared" si="1493"/>
        <v>0</v>
      </c>
      <c r="DM413" s="63">
        <f t="shared" si="1493"/>
        <v>0</v>
      </c>
      <c r="DN413" s="63">
        <f t="shared" si="1493"/>
        <v>0</v>
      </c>
      <c r="DO413" s="63">
        <f t="shared" si="1493"/>
        <v>0</v>
      </c>
      <c r="DP413" s="63">
        <f t="shared" si="1493"/>
        <v>0</v>
      </c>
      <c r="DQ413" s="63">
        <f t="shared" si="1493"/>
        <v>0</v>
      </c>
      <c r="DR413" s="63">
        <f t="shared" si="1493"/>
        <v>0</v>
      </c>
      <c r="DS413" s="63">
        <f t="shared" si="1493"/>
        <v>0</v>
      </c>
    </row>
    <row r="414" spans="2:124" ht="14.5" thickTop="1" x14ac:dyDescent="0.3">
      <c r="D414" s="280"/>
      <c r="H414" s="64"/>
      <c r="I414" s="64"/>
      <c r="J414" s="64"/>
      <c r="K414" s="64"/>
      <c r="L414" s="64"/>
      <c r="M414" s="64"/>
      <c r="N414" s="64"/>
      <c r="O414" s="64"/>
      <c r="P414" s="64"/>
      <c r="Q414" s="64"/>
      <c r="R414" s="64"/>
      <c r="S414" s="64"/>
      <c r="T414" s="64"/>
      <c r="U414" s="64"/>
      <c r="V414" s="64"/>
      <c r="W414" s="64"/>
      <c r="X414" s="64"/>
      <c r="Y414" s="64"/>
      <c r="Z414" s="64"/>
      <c r="AA414" s="64"/>
      <c r="AB414" s="64"/>
      <c r="AC414" s="64"/>
      <c r="AD414" s="64"/>
      <c r="AE414" s="64"/>
      <c r="AF414" s="64"/>
      <c r="AG414" s="64"/>
      <c r="AH414" s="64"/>
      <c r="AI414" s="64"/>
      <c r="AJ414" s="64"/>
      <c r="AK414" s="64"/>
      <c r="AL414" s="64"/>
      <c r="AM414" s="64"/>
      <c r="AN414" s="64"/>
      <c r="AO414" s="64"/>
      <c r="AP414" s="64"/>
      <c r="AQ414" s="64"/>
      <c r="AR414" s="64"/>
      <c r="AS414" s="64"/>
      <c r="AT414" s="64"/>
      <c r="AU414" s="64"/>
      <c r="AV414" s="64"/>
      <c r="AW414" s="64"/>
      <c r="AX414" s="64"/>
      <c r="AY414" s="64"/>
      <c r="AZ414" s="64"/>
      <c r="BA414" s="64"/>
      <c r="BB414" s="64"/>
      <c r="BC414" s="64"/>
      <c r="BD414" s="64"/>
      <c r="BE414" s="64"/>
      <c r="BF414" s="64"/>
      <c r="BG414" s="64"/>
      <c r="BH414" s="64"/>
      <c r="BI414" s="64"/>
      <c r="BJ414" s="64"/>
      <c r="BK414" s="64"/>
      <c r="BL414" s="64"/>
      <c r="BM414" s="64"/>
      <c r="BN414" s="64"/>
      <c r="BO414" s="64"/>
      <c r="BP414" s="64"/>
      <c r="BQ414" s="64"/>
      <c r="BR414" s="64"/>
      <c r="BS414" s="64"/>
      <c r="BT414" s="64"/>
      <c r="BU414" s="64"/>
      <c r="BV414" s="64"/>
      <c r="BW414" s="64"/>
      <c r="BX414" s="64"/>
      <c r="BY414" s="64"/>
      <c r="BZ414" s="64"/>
      <c r="CA414" s="64"/>
      <c r="CB414" s="64"/>
      <c r="CC414" s="64"/>
      <c r="CD414" s="64"/>
      <c r="CE414" s="64"/>
      <c r="CF414" s="64"/>
      <c r="CG414" s="64"/>
      <c r="CH414" s="64"/>
      <c r="CI414" s="64"/>
      <c r="CJ414" s="64"/>
      <c r="CK414" s="64"/>
      <c r="CL414" s="64"/>
      <c r="CM414" s="64"/>
      <c r="CN414" s="64"/>
      <c r="CO414" s="64"/>
      <c r="CP414" s="64"/>
      <c r="CQ414" s="64"/>
      <c r="CR414" s="64"/>
      <c r="CS414" s="64"/>
      <c r="CT414" s="64"/>
      <c r="CU414" s="64"/>
      <c r="CV414" s="64"/>
      <c r="CW414" s="64"/>
      <c r="CX414" s="64"/>
      <c r="CY414" s="64"/>
      <c r="CZ414" s="64"/>
      <c r="DA414" s="64"/>
      <c r="DB414" s="64"/>
      <c r="DC414" s="64"/>
      <c r="DD414" s="64"/>
      <c r="DE414" s="64"/>
      <c r="DF414" s="64"/>
      <c r="DG414" s="64"/>
      <c r="DH414" s="64"/>
      <c r="DI414" s="64"/>
      <c r="DJ414" s="64"/>
      <c r="DK414" s="64"/>
      <c r="DL414" s="64"/>
      <c r="DM414" s="64"/>
      <c r="DN414" s="64"/>
      <c r="DO414" s="64"/>
      <c r="DP414" s="64"/>
      <c r="DQ414" s="64"/>
      <c r="DR414" s="64"/>
      <c r="DS414" s="64"/>
    </row>
    <row r="415" spans="2:124" x14ac:dyDescent="0.3">
      <c r="D415" s="12" t="s">
        <v>121</v>
      </c>
      <c r="E415" s="65"/>
      <c r="F415" s="51" t="str">
        <f>F413</f>
        <v>INR Mn</v>
      </c>
      <c r="H415" s="64">
        <f t="shared" ref="H415:W417" si="1494">SUMIF($D$286:$D$407,$D415,H$286:H$407)</f>
        <v>31.372176147363042</v>
      </c>
      <c r="I415" s="64">
        <f t="shared" si="1494"/>
        <v>150.08435747169884</v>
      </c>
      <c r="J415" s="64">
        <f t="shared" si="1494"/>
        <v>243.45052537999868</v>
      </c>
      <c r="K415" s="64">
        <f t="shared" si="1494"/>
        <v>0</v>
      </c>
      <c r="L415" s="64">
        <f t="shared" si="1494"/>
        <v>31.372176147363042</v>
      </c>
      <c r="M415" s="64">
        <f t="shared" si="1494"/>
        <v>150.08435747169884</v>
      </c>
      <c r="N415" s="64">
        <f t="shared" si="1494"/>
        <v>243.45052537999868</v>
      </c>
      <c r="O415" s="64">
        <f t="shared" si="1494"/>
        <v>0</v>
      </c>
      <c r="P415" s="64">
        <f t="shared" si="1494"/>
        <v>31.372176147363042</v>
      </c>
      <c r="Q415" s="64">
        <f t="shared" si="1494"/>
        <v>150.08435747169884</v>
      </c>
      <c r="R415" s="64">
        <f t="shared" si="1494"/>
        <v>243.45052537999868</v>
      </c>
      <c r="S415" s="64">
        <f t="shared" si="1494"/>
        <v>0</v>
      </c>
      <c r="T415" s="64">
        <f t="shared" si="1494"/>
        <v>62.744352294726085</v>
      </c>
      <c r="U415" s="64">
        <f t="shared" si="1494"/>
        <v>300.16871494339767</v>
      </c>
      <c r="V415" s="64">
        <f t="shared" si="1494"/>
        <v>486.90105075999736</v>
      </c>
      <c r="W415" s="64">
        <f t="shared" si="1494"/>
        <v>0</v>
      </c>
      <c r="X415" s="64">
        <f t="shared" ref="X415:CI417" si="1495">SUMIF($D$286:$D$407,$D415,X$286:X$407)</f>
        <v>156.8608807368152</v>
      </c>
      <c r="Y415" s="64">
        <f t="shared" si="1495"/>
        <v>750.42178735849416</v>
      </c>
      <c r="Z415" s="64">
        <f t="shared" si="1495"/>
        <v>1217.2526268999936</v>
      </c>
      <c r="AA415" s="64">
        <f t="shared" si="1495"/>
        <v>0</v>
      </c>
      <c r="AB415" s="64">
        <f t="shared" si="1495"/>
        <v>0</v>
      </c>
      <c r="AC415" s="64">
        <f t="shared" si="1495"/>
        <v>0</v>
      </c>
      <c r="AD415" s="64">
        <f t="shared" si="1495"/>
        <v>0</v>
      </c>
      <c r="AE415" s="64">
        <f t="shared" si="1495"/>
        <v>0</v>
      </c>
      <c r="AF415" s="64">
        <f t="shared" si="1495"/>
        <v>0</v>
      </c>
      <c r="AG415" s="64">
        <f t="shared" si="1495"/>
        <v>0</v>
      </c>
      <c r="AH415" s="64">
        <f t="shared" si="1495"/>
        <v>0</v>
      </c>
      <c r="AI415" s="64">
        <f t="shared" si="1495"/>
        <v>0</v>
      </c>
      <c r="AJ415" s="64">
        <f t="shared" si="1495"/>
        <v>0</v>
      </c>
      <c r="AK415" s="64">
        <f t="shared" si="1495"/>
        <v>0</v>
      </c>
      <c r="AL415" s="64">
        <f t="shared" si="1495"/>
        <v>0</v>
      </c>
      <c r="AM415" s="64">
        <f t="shared" si="1495"/>
        <v>0</v>
      </c>
      <c r="AN415" s="64">
        <f t="shared" si="1495"/>
        <v>0</v>
      </c>
      <c r="AO415" s="64">
        <f t="shared" si="1495"/>
        <v>0</v>
      </c>
      <c r="AP415" s="64">
        <f t="shared" si="1495"/>
        <v>0</v>
      </c>
      <c r="AQ415" s="64">
        <f t="shared" si="1495"/>
        <v>0</v>
      </c>
      <c r="AR415" s="64">
        <f t="shared" si="1495"/>
        <v>0</v>
      </c>
      <c r="AS415" s="64">
        <f t="shared" si="1495"/>
        <v>0</v>
      </c>
      <c r="AT415" s="64">
        <f t="shared" si="1495"/>
        <v>0</v>
      </c>
      <c r="AU415" s="64">
        <f t="shared" si="1495"/>
        <v>0</v>
      </c>
      <c r="AV415" s="64">
        <f t="shared" si="1495"/>
        <v>0</v>
      </c>
      <c r="AW415" s="64">
        <f t="shared" si="1495"/>
        <v>0</v>
      </c>
      <c r="AX415" s="64">
        <f t="shared" si="1495"/>
        <v>0</v>
      </c>
      <c r="AY415" s="64">
        <f t="shared" si="1495"/>
        <v>0</v>
      </c>
      <c r="AZ415" s="64">
        <f t="shared" si="1495"/>
        <v>0</v>
      </c>
      <c r="BA415" s="64">
        <f t="shared" si="1495"/>
        <v>0</v>
      </c>
      <c r="BB415" s="64">
        <f t="shared" si="1495"/>
        <v>0</v>
      </c>
      <c r="BC415" s="64">
        <f t="shared" si="1495"/>
        <v>0</v>
      </c>
      <c r="BD415" s="64">
        <f t="shared" si="1495"/>
        <v>0</v>
      </c>
      <c r="BE415" s="64">
        <f t="shared" si="1495"/>
        <v>0</v>
      </c>
      <c r="BF415" s="64">
        <f t="shared" si="1495"/>
        <v>0</v>
      </c>
      <c r="BG415" s="64">
        <f t="shared" si="1495"/>
        <v>0</v>
      </c>
      <c r="BH415" s="64">
        <f t="shared" si="1495"/>
        <v>0</v>
      </c>
      <c r="BI415" s="64">
        <f t="shared" si="1495"/>
        <v>0</v>
      </c>
      <c r="BJ415" s="64">
        <f t="shared" si="1495"/>
        <v>0</v>
      </c>
      <c r="BK415" s="64">
        <f t="shared" si="1495"/>
        <v>0</v>
      </c>
      <c r="BL415" s="64">
        <f t="shared" si="1495"/>
        <v>0</v>
      </c>
      <c r="BM415" s="64">
        <f t="shared" si="1495"/>
        <v>0</v>
      </c>
      <c r="BN415" s="64">
        <f t="shared" si="1495"/>
        <v>0</v>
      </c>
      <c r="BO415" s="64">
        <f t="shared" si="1495"/>
        <v>0</v>
      </c>
      <c r="BP415" s="64">
        <f t="shared" si="1495"/>
        <v>0</v>
      </c>
      <c r="BQ415" s="64">
        <f t="shared" si="1495"/>
        <v>0</v>
      </c>
      <c r="BR415" s="64">
        <f t="shared" si="1495"/>
        <v>0</v>
      </c>
      <c r="BS415" s="64">
        <f t="shared" si="1495"/>
        <v>0</v>
      </c>
      <c r="BT415" s="64">
        <f t="shared" si="1495"/>
        <v>0</v>
      </c>
      <c r="BU415" s="64">
        <f t="shared" si="1495"/>
        <v>0</v>
      </c>
      <c r="BV415" s="64">
        <f t="shared" si="1495"/>
        <v>0</v>
      </c>
      <c r="BW415" s="64">
        <f t="shared" si="1495"/>
        <v>0</v>
      </c>
      <c r="BX415" s="64">
        <f t="shared" si="1495"/>
        <v>0</v>
      </c>
      <c r="BY415" s="64">
        <f t="shared" si="1495"/>
        <v>0</v>
      </c>
      <c r="BZ415" s="64">
        <f t="shared" si="1495"/>
        <v>0</v>
      </c>
      <c r="CA415" s="64">
        <f t="shared" si="1495"/>
        <v>0</v>
      </c>
      <c r="CB415" s="64">
        <f t="shared" si="1495"/>
        <v>0</v>
      </c>
      <c r="CC415" s="64">
        <f t="shared" si="1495"/>
        <v>0</v>
      </c>
      <c r="CD415" s="64">
        <f t="shared" si="1495"/>
        <v>0</v>
      </c>
      <c r="CE415" s="64">
        <f t="shared" si="1495"/>
        <v>0</v>
      </c>
      <c r="CF415" s="64">
        <f t="shared" si="1495"/>
        <v>0</v>
      </c>
      <c r="CG415" s="64">
        <f t="shared" si="1495"/>
        <v>0</v>
      </c>
      <c r="CH415" s="64">
        <f t="shared" si="1495"/>
        <v>0</v>
      </c>
      <c r="CI415" s="64">
        <f t="shared" si="1495"/>
        <v>0</v>
      </c>
      <c r="CJ415" s="64">
        <f t="shared" ref="CJ415:DS417" si="1496">SUMIF($D$286:$D$407,$D415,CJ$286:CJ$407)</f>
        <v>0</v>
      </c>
      <c r="CK415" s="64">
        <f t="shared" si="1496"/>
        <v>0</v>
      </c>
      <c r="CL415" s="64">
        <f t="shared" si="1496"/>
        <v>0</v>
      </c>
      <c r="CM415" s="64">
        <f t="shared" si="1496"/>
        <v>0</v>
      </c>
      <c r="CN415" s="64">
        <f t="shared" si="1496"/>
        <v>0</v>
      </c>
      <c r="CO415" s="64">
        <f t="shared" si="1496"/>
        <v>0</v>
      </c>
      <c r="CP415" s="64">
        <f t="shared" si="1496"/>
        <v>0</v>
      </c>
      <c r="CQ415" s="64">
        <f t="shared" si="1496"/>
        <v>0</v>
      </c>
      <c r="CR415" s="64">
        <f t="shared" si="1496"/>
        <v>0</v>
      </c>
      <c r="CS415" s="64">
        <f t="shared" si="1496"/>
        <v>0</v>
      </c>
      <c r="CT415" s="64">
        <f t="shared" si="1496"/>
        <v>0</v>
      </c>
      <c r="CU415" s="64">
        <f t="shared" si="1496"/>
        <v>0</v>
      </c>
      <c r="CV415" s="64">
        <f t="shared" si="1496"/>
        <v>0</v>
      </c>
      <c r="CW415" s="64">
        <f t="shared" si="1496"/>
        <v>0</v>
      </c>
      <c r="CX415" s="64">
        <f t="shared" si="1496"/>
        <v>0</v>
      </c>
      <c r="CY415" s="64">
        <f t="shared" si="1496"/>
        <v>0</v>
      </c>
      <c r="CZ415" s="64">
        <f t="shared" si="1496"/>
        <v>0</v>
      </c>
      <c r="DA415" s="64">
        <f t="shared" si="1496"/>
        <v>0</v>
      </c>
      <c r="DB415" s="64">
        <f t="shared" si="1496"/>
        <v>0</v>
      </c>
      <c r="DC415" s="64">
        <f t="shared" si="1496"/>
        <v>0</v>
      </c>
      <c r="DD415" s="64">
        <f t="shared" si="1496"/>
        <v>0</v>
      </c>
      <c r="DE415" s="64">
        <f t="shared" si="1496"/>
        <v>0</v>
      </c>
      <c r="DF415" s="64">
        <f t="shared" si="1496"/>
        <v>0</v>
      </c>
      <c r="DG415" s="64">
        <f t="shared" si="1496"/>
        <v>0</v>
      </c>
      <c r="DH415" s="64">
        <f t="shared" si="1496"/>
        <v>0</v>
      </c>
      <c r="DI415" s="64">
        <f t="shared" si="1496"/>
        <v>0</v>
      </c>
      <c r="DJ415" s="64">
        <f t="shared" si="1496"/>
        <v>0</v>
      </c>
      <c r="DK415" s="64">
        <f t="shared" si="1496"/>
        <v>0</v>
      </c>
      <c r="DL415" s="64">
        <f t="shared" si="1496"/>
        <v>0</v>
      </c>
      <c r="DM415" s="64">
        <f t="shared" si="1496"/>
        <v>0</v>
      </c>
      <c r="DN415" s="64">
        <f t="shared" si="1496"/>
        <v>0</v>
      </c>
      <c r="DO415" s="64">
        <f t="shared" si="1496"/>
        <v>0</v>
      </c>
      <c r="DP415" s="64">
        <f t="shared" si="1496"/>
        <v>0</v>
      </c>
      <c r="DQ415" s="64">
        <f t="shared" si="1496"/>
        <v>0</v>
      </c>
      <c r="DR415" s="64">
        <f t="shared" si="1496"/>
        <v>0</v>
      </c>
      <c r="DS415" s="64">
        <f t="shared" si="1496"/>
        <v>0</v>
      </c>
    </row>
    <row r="416" spans="2:124" x14ac:dyDescent="0.3">
      <c r="D416" s="12" t="s">
        <v>120</v>
      </c>
      <c r="E416" s="6"/>
      <c r="F416" s="51" t="str">
        <f>F415</f>
        <v>INR Mn</v>
      </c>
      <c r="H416" s="64">
        <f t="shared" si="1494"/>
        <v>0</v>
      </c>
      <c r="I416" s="64">
        <f t="shared" ref="I416:BT417" si="1497">SUMIF($D$286:$D$407,$D416,I$286:I$407)</f>
        <v>0</v>
      </c>
      <c r="J416" s="64">
        <f t="shared" si="1497"/>
        <v>0</v>
      </c>
      <c r="K416" s="64">
        <f t="shared" si="1497"/>
        <v>151.65878713560446</v>
      </c>
      <c r="L416" s="64">
        <f t="shared" si="1497"/>
        <v>151.65878713560446</v>
      </c>
      <c r="M416" s="64">
        <f t="shared" si="1497"/>
        <v>150.45924567787799</v>
      </c>
      <c r="N416" s="64">
        <f t="shared" si="1497"/>
        <v>149.23217722127629</v>
      </c>
      <c r="O416" s="64">
        <f t="shared" si="1497"/>
        <v>214.71556850059366</v>
      </c>
      <c r="P416" s="64">
        <f t="shared" si="1497"/>
        <v>213.88497405724985</v>
      </c>
      <c r="Q416" s="64">
        <f t="shared" si="1497"/>
        <v>211.84667928131577</v>
      </c>
      <c r="R416" s="64">
        <f t="shared" si="1497"/>
        <v>209.77261848754881</v>
      </c>
      <c r="S416" s="64">
        <f t="shared" si="1497"/>
        <v>274.40069747939918</v>
      </c>
      <c r="T416" s="64">
        <f t="shared" si="1497"/>
        <v>272.70638907195928</v>
      </c>
      <c r="U416" s="64">
        <f t="shared" si="1497"/>
        <v>269.79589612618031</v>
      </c>
      <c r="V416" s="64">
        <f t="shared" si="1497"/>
        <v>266.84106961702173</v>
      </c>
      <c r="W416" s="64">
        <f t="shared" si="1497"/>
        <v>482.23851832509905</v>
      </c>
      <c r="X416" s="64">
        <f t="shared" si="1497"/>
        <v>473.03894327203926</v>
      </c>
      <c r="Y416" s="64">
        <f t="shared" si="1497"/>
        <v>468.10660812343258</v>
      </c>
      <c r="Z416" s="64">
        <f t="shared" si="1497"/>
        <v>463.09529689549856</v>
      </c>
      <c r="AA416" s="64">
        <f t="shared" si="1497"/>
        <v>1046.4571178029996</v>
      </c>
      <c r="AB416" s="64">
        <f t="shared" si="1497"/>
        <v>1035.5831157619164</v>
      </c>
      <c r="AC416" s="64">
        <f t="shared" si="1497"/>
        <v>1025.3622685416144</v>
      </c>
      <c r="AD416" s="64">
        <f t="shared" si="1497"/>
        <v>1014.964260206669</v>
      </c>
      <c r="AE416" s="64">
        <f t="shared" si="1497"/>
        <v>579.78471742919783</v>
      </c>
      <c r="AF416" s="64">
        <f t="shared" si="1497"/>
        <v>564.68179691046191</v>
      </c>
      <c r="AG416" s="64">
        <f t="shared" si="1497"/>
        <v>556.18921979932747</v>
      </c>
      <c r="AH416" s="64">
        <f t="shared" si="1497"/>
        <v>547.61620869440515</v>
      </c>
      <c r="AI416" s="64">
        <f t="shared" si="1497"/>
        <v>538.96199935384834</v>
      </c>
      <c r="AJ416" s="64">
        <f t="shared" si="1497"/>
        <v>517.01159517818132</v>
      </c>
      <c r="AK416" s="64">
        <f t="shared" si="1497"/>
        <v>508.36201918260031</v>
      </c>
      <c r="AL416" s="64">
        <f t="shared" si="1497"/>
        <v>499.63249555636099</v>
      </c>
      <c r="AM416" s="64">
        <f t="shared" si="1497"/>
        <v>490.82228238856527</v>
      </c>
      <c r="AN416" s="64">
        <f t="shared" si="1497"/>
        <v>448.89506817053098</v>
      </c>
      <c r="AO416" s="64">
        <f t="shared" si="1497"/>
        <v>440.34460183592023</v>
      </c>
      <c r="AP416" s="64">
        <f t="shared" si="1497"/>
        <v>431.72014676963909</v>
      </c>
      <c r="AQ416" s="64">
        <f t="shared" si="1497"/>
        <v>423.02106273381037</v>
      </c>
      <c r="AR416" s="64">
        <f t="shared" si="1497"/>
        <v>414.24670395046292</v>
      </c>
      <c r="AS416" s="64">
        <f t="shared" si="1497"/>
        <v>405.39641905359201</v>
      </c>
      <c r="AT416" s="64">
        <f t="shared" si="1497"/>
        <v>396.46955104080484</v>
      </c>
      <c r="AU416" s="64">
        <f t="shared" si="1497"/>
        <v>387.46543722454817</v>
      </c>
      <c r="AV416" s="64">
        <f t="shared" si="1497"/>
        <v>378.38340918291362</v>
      </c>
      <c r="AW416" s="64">
        <f t="shared" si="1497"/>
        <v>369.22279271001713</v>
      </c>
      <c r="AX416" s="64">
        <f t="shared" si="1497"/>
        <v>359.98290776594905</v>
      </c>
      <c r="AY416" s="64">
        <f t="shared" si="1497"/>
        <v>350.66306842629143</v>
      </c>
      <c r="AZ416" s="64">
        <f t="shared" si="1497"/>
        <v>341.26258283119842</v>
      </c>
      <c r="BA416" s="64">
        <f t="shared" si="1497"/>
        <v>331.78075313403554</v>
      </c>
      <c r="BB416" s="64">
        <f t="shared" si="1497"/>
        <v>322.21687544957541</v>
      </c>
      <c r="BC416" s="64">
        <f t="shared" si="1497"/>
        <v>312.57023980174438</v>
      </c>
      <c r="BD416" s="64">
        <f t="shared" si="1497"/>
        <v>302.84013007091733</v>
      </c>
      <c r="BE416" s="64">
        <f t="shared" si="1497"/>
        <v>293.02582394075665</v>
      </c>
      <c r="BF416" s="64">
        <f t="shared" si="1497"/>
        <v>283.12659284459073</v>
      </c>
      <c r="BG416" s="64">
        <f t="shared" si="1497"/>
        <v>273.14170191132882</v>
      </c>
      <c r="BH416" s="64">
        <f t="shared" si="1497"/>
        <v>263.07040991090764</v>
      </c>
      <c r="BI416" s="64">
        <f t="shared" si="1497"/>
        <v>252.91196919926625</v>
      </c>
      <c r="BJ416" s="64">
        <f t="shared" si="1497"/>
        <v>242.66562566284426</v>
      </c>
      <c r="BK416" s="64">
        <f t="shared" si="1497"/>
        <v>232.33061866260041</v>
      </c>
      <c r="BL416" s="64">
        <f t="shared" si="1497"/>
        <v>221.90618097754606</v>
      </c>
      <c r="BM416" s="64">
        <f t="shared" si="1497"/>
        <v>211.3915387477908</v>
      </c>
      <c r="BN416" s="64">
        <f t="shared" si="1497"/>
        <v>200.78591141709444</v>
      </c>
      <c r="BO416" s="64">
        <f t="shared" si="1497"/>
        <v>190.08851167492259</v>
      </c>
      <c r="BP416" s="64">
        <f t="shared" si="1497"/>
        <v>179.29854539800036</v>
      </c>
      <c r="BQ416" s="64">
        <f t="shared" si="1497"/>
        <v>168.41521159136056</v>
      </c>
      <c r="BR416" s="64">
        <f t="shared" si="1497"/>
        <v>157.43770232888164</v>
      </c>
      <c r="BS416" s="64">
        <f t="shared" si="1497"/>
        <v>146.3652026933112</v>
      </c>
      <c r="BT416" s="64">
        <f t="shared" si="1497"/>
        <v>135.19689071577051</v>
      </c>
      <c r="BU416" s="64">
        <f t="shared" si="1495"/>
        <v>125.17542096960898</v>
      </c>
      <c r="BV416" s="64">
        <f t="shared" si="1495"/>
        <v>115.06723363320442</v>
      </c>
      <c r="BW416" s="64">
        <f t="shared" si="1495"/>
        <v>104.87157832356426</v>
      </c>
      <c r="BX416" s="64">
        <f t="shared" si="1495"/>
        <v>94.58769816449626</v>
      </c>
      <c r="BY416" s="64">
        <f t="shared" si="1495"/>
        <v>85.458313385295099</v>
      </c>
      <c r="BZ416" s="64">
        <f t="shared" si="1495"/>
        <v>76.24993038841663</v>
      </c>
      <c r="CA416" s="64">
        <f t="shared" si="1495"/>
        <v>66.961865587995291</v>
      </c>
      <c r="CB416" s="64">
        <f t="shared" si="1495"/>
        <v>57.593429482973384</v>
      </c>
      <c r="CC416" s="64">
        <f t="shared" si="1495"/>
        <v>49.387410260789473</v>
      </c>
      <c r="CD416" s="64">
        <f t="shared" si="1495"/>
        <v>41.110382870097283</v>
      </c>
      <c r="CE416" s="64">
        <f t="shared" si="1495"/>
        <v>32.761732864371837</v>
      </c>
      <c r="CF416" s="64">
        <f t="shared" si="1495"/>
        <v>24.340840480171266</v>
      </c>
      <c r="CG416" s="64">
        <f t="shared" si="1495"/>
        <v>18.334047900875678</v>
      </c>
      <c r="CH416" s="64">
        <f t="shared" si="1495"/>
        <v>12.275277458975065</v>
      </c>
      <c r="CI416" s="64">
        <f t="shared" si="1495"/>
        <v>6.1640793806233436</v>
      </c>
      <c r="CJ416" s="64">
        <f t="shared" si="1496"/>
        <v>0</v>
      </c>
      <c r="CK416" s="64">
        <f t="shared" si="1496"/>
        <v>0</v>
      </c>
      <c r="CL416" s="64">
        <f t="shared" si="1496"/>
        <v>0</v>
      </c>
      <c r="CM416" s="64">
        <f t="shared" si="1496"/>
        <v>0</v>
      </c>
      <c r="CN416" s="64">
        <f t="shared" si="1496"/>
        <v>0</v>
      </c>
      <c r="CO416" s="64">
        <f t="shared" si="1496"/>
        <v>0</v>
      </c>
      <c r="CP416" s="64">
        <f t="shared" si="1496"/>
        <v>0</v>
      </c>
      <c r="CQ416" s="64">
        <f t="shared" si="1496"/>
        <v>0</v>
      </c>
      <c r="CR416" s="64">
        <f t="shared" si="1496"/>
        <v>0</v>
      </c>
      <c r="CS416" s="64">
        <f t="shared" si="1496"/>
        <v>0</v>
      </c>
      <c r="CT416" s="64">
        <f t="shared" si="1496"/>
        <v>0</v>
      </c>
      <c r="CU416" s="64">
        <f t="shared" si="1496"/>
        <v>0</v>
      </c>
      <c r="CV416" s="64">
        <f t="shared" si="1496"/>
        <v>0</v>
      </c>
      <c r="CW416" s="64">
        <f t="shared" si="1496"/>
        <v>0</v>
      </c>
      <c r="CX416" s="64">
        <f t="shared" si="1496"/>
        <v>0</v>
      </c>
      <c r="CY416" s="64">
        <f t="shared" si="1496"/>
        <v>0</v>
      </c>
      <c r="CZ416" s="64">
        <f t="shared" si="1496"/>
        <v>0</v>
      </c>
      <c r="DA416" s="64">
        <f t="shared" si="1496"/>
        <v>0</v>
      </c>
      <c r="DB416" s="64">
        <f t="shared" si="1496"/>
        <v>0</v>
      </c>
      <c r="DC416" s="64">
        <f t="shared" si="1496"/>
        <v>0</v>
      </c>
      <c r="DD416" s="64">
        <f t="shared" si="1496"/>
        <v>0</v>
      </c>
      <c r="DE416" s="64">
        <f t="shared" si="1496"/>
        <v>0</v>
      </c>
      <c r="DF416" s="64">
        <f t="shared" si="1496"/>
        <v>0</v>
      </c>
      <c r="DG416" s="64">
        <f t="shared" si="1496"/>
        <v>0</v>
      </c>
      <c r="DH416" s="64">
        <f t="shared" si="1496"/>
        <v>0</v>
      </c>
      <c r="DI416" s="64">
        <f t="shared" si="1496"/>
        <v>0</v>
      </c>
      <c r="DJ416" s="64">
        <f t="shared" si="1496"/>
        <v>0</v>
      </c>
      <c r="DK416" s="64">
        <f t="shared" si="1496"/>
        <v>0</v>
      </c>
      <c r="DL416" s="64">
        <f t="shared" si="1496"/>
        <v>0</v>
      </c>
      <c r="DM416" s="64">
        <f t="shared" si="1496"/>
        <v>0</v>
      </c>
      <c r="DN416" s="64">
        <f t="shared" si="1496"/>
        <v>0</v>
      </c>
      <c r="DO416" s="64">
        <f t="shared" si="1496"/>
        <v>0</v>
      </c>
      <c r="DP416" s="64">
        <f t="shared" si="1496"/>
        <v>0</v>
      </c>
      <c r="DQ416" s="64">
        <f t="shared" si="1496"/>
        <v>0</v>
      </c>
      <c r="DR416" s="64">
        <f t="shared" si="1496"/>
        <v>0</v>
      </c>
      <c r="DS416" s="64">
        <f t="shared" si="1496"/>
        <v>0</v>
      </c>
    </row>
    <row r="417" spans="2:123" x14ac:dyDescent="0.3">
      <c r="D417" s="12" t="s">
        <v>126</v>
      </c>
      <c r="F417" s="51" t="str">
        <f>F416</f>
        <v>INR Mn</v>
      </c>
      <c r="H417" s="64">
        <f t="shared" si="1494"/>
        <v>0</v>
      </c>
      <c r="I417" s="64">
        <f t="shared" si="1497"/>
        <v>0</v>
      </c>
      <c r="J417" s="64">
        <f t="shared" si="1497"/>
        <v>0</v>
      </c>
      <c r="K417" s="64">
        <f t="shared" si="1497"/>
        <v>0</v>
      </c>
      <c r="L417" s="64">
        <f t="shared" si="1497"/>
        <v>0</v>
      </c>
      <c r="M417" s="64">
        <f t="shared" si="1497"/>
        <v>-152.27230601223408</v>
      </c>
      <c r="N417" s="64">
        <f t="shared" si="1497"/>
        <v>-153.47184746996055</v>
      </c>
      <c r="O417" s="64">
        <f t="shared" si="1497"/>
        <v>-183.73413544247768</v>
      </c>
      <c r="P417" s="64">
        <f t="shared" si="1497"/>
        <v>-184.5566503754593</v>
      </c>
      <c r="Q417" s="64">
        <f t="shared" si="1497"/>
        <v>-337.65955083103722</v>
      </c>
      <c r="R417" s="64">
        <f t="shared" si="1497"/>
        <v>-339.69784560697133</v>
      </c>
      <c r="S417" s="64">
        <f t="shared" si="1497"/>
        <v>-370.80712591665366</v>
      </c>
      <c r="T417" s="64">
        <f t="shared" si="1497"/>
        <v>-372.48495313710231</v>
      </c>
      <c r="U417" s="64">
        <f t="shared" si="1497"/>
        <v>-526.45156755677635</v>
      </c>
      <c r="V417" s="64">
        <f t="shared" si="1497"/>
        <v>-529.36206050255532</v>
      </c>
      <c r="W417" s="64">
        <f t="shared" si="1497"/>
        <v>-561.3521065276293</v>
      </c>
      <c r="X417" s="64">
        <f t="shared" si="1497"/>
        <v>-566.69843190473273</v>
      </c>
      <c r="Y417" s="64">
        <f t="shared" si="1497"/>
        <v>-873.75259860830408</v>
      </c>
      <c r="Z417" s="64">
        <f t="shared" si="1497"/>
        <v>-878.68493375691082</v>
      </c>
      <c r="AA417" s="64">
        <f t="shared" si="1497"/>
        <v>-941.76668401667564</v>
      </c>
      <c r="AB417" s="64">
        <f t="shared" si="1497"/>
        <v>-948.77211767786321</v>
      </c>
      <c r="AC417" s="64">
        <f t="shared" si="1497"/>
        <v>-1714.3176294061604</v>
      </c>
      <c r="AD417" s="64">
        <f t="shared" si="1497"/>
        <v>-1724.5384766264622</v>
      </c>
      <c r="AE417" s="64">
        <f t="shared" si="1497"/>
        <v>-1880.1125825409847</v>
      </c>
      <c r="AF417" s="64">
        <f t="shared" si="1497"/>
        <v>-1891.3068014392065</v>
      </c>
      <c r="AG417" s="64">
        <f t="shared" si="1497"/>
        <v>-1899.7197015839856</v>
      </c>
      <c r="AH417" s="64">
        <f t="shared" si="1497"/>
        <v>-1908.2122786951199</v>
      </c>
      <c r="AI417" s="64">
        <f t="shared" si="1497"/>
        <v>-1916.7852898000422</v>
      </c>
      <c r="AJ417" s="64">
        <f t="shared" si="1497"/>
        <v>-1930.9976606151536</v>
      </c>
      <c r="AK417" s="64">
        <f t="shared" si="1497"/>
        <v>-1939.5680240429076</v>
      </c>
      <c r="AL417" s="64">
        <f t="shared" si="1497"/>
        <v>-1948.2176000384884</v>
      </c>
      <c r="AM417" s="64">
        <f t="shared" si="1497"/>
        <v>-1956.9471236647278</v>
      </c>
      <c r="AN417" s="64">
        <f t="shared" si="1497"/>
        <v>-1979.6527405189099</v>
      </c>
      <c r="AO417" s="64">
        <f t="shared" si="1497"/>
        <v>-1988.1298528671614</v>
      </c>
      <c r="AP417" s="64">
        <f t="shared" si="1497"/>
        <v>-1996.6803192017721</v>
      </c>
      <c r="AQ417" s="64">
        <f t="shared" si="1497"/>
        <v>-2005.3047742680533</v>
      </c>
      <c r="AR417" s="64">
        <f t="shared" si="1497"/>
        <v>-2014.003858303882</v>
      </c>
      <c r="AS417" s="64">
        <f t="shared" si="1497"/>
        <v>-2022.7782170872292</v>
      </c>
      <c r="AT417" s="64">
        <f t="shared" si="1497"/>
        <v>-2031.6285019841005</v>
      </c>
      <c r="AU417" s="64">
        <f t="shared" si="1497"/>
        <v>-2040.5553699968877</v>
      </c>
      <c r="AV417" s="64">
        <f t="shared" si="1497"/>
        <v>-2049.5594838131442</v>
      </c>
      <c r="AW417" s="64">
        <f t="shared" si="1497"/>
        <v>-2058.6415118547789</v>
      </c>
      <c r="AX417" s="64">
        <f t="shared" si="1497"/>
        <v>-2067.8021283276753</v>
      </c>
      <c r="AY417" s="64">
        <f t="shared" si="1497"/>
        <v>-2077.0420132717436</v>
      </c>
      <c r="AZ417" s="64">
        <f t="shared" si="1497"/>
        <v>-2086.3618526114014</v>
      </c>
      <c r="BA417" s="64">
        <f t="shared" si="1497"/>
        <v>-1995.762338206494</v>
      </c>
      <c r="BB417" s="64">
        <f t="shared" si="1497"/>
        <v>-2005.2441679036567</v>
      </c>
      <c r="BC417" s="64">
        <f t="shared" si="1497"/>
        <v>-2014.808045588117</v>
      </c>
      <c r="BD417" s="64">
        <f t="shared" si="1497"/>
        <v>-2024.4546812359481</v>
      </c>
      <c r="BE417" s="64">
        <f t="shared" si="1497"/>
        <v>-1934.1847909667749</v>
      </c>
      <c r="BF417" s="64">
        <f t="shared" si="1497"/>
        <v>-1943.9990970969357</v>
      </c>
      <c r="BG417" s="64">
        <f t="shared" si="1497"/>
        <v>-1953.8983281931014</v>
      </c>
      <c r="BH417" s="64">
        <f t="shared" si="1497"/>
        <v>-1963.8832191263637</v>
      </c>
      <c r="BI417" s="64">
        <f t="shared" si="1497"/>
        <v>-1873.9545111267846</v>
      </c>
      <c r="BJ417" s="64">
        <f t="shared" si="1497"/>
        <v>-1884.1129518384259</v>
      </c>
      <c r="BK417" s="64">
        <f t="shared" si="1497"/>
        <v>-1894.359295374848</v>
      </c>
      <c r="BL417" s="64">
        <f t="shared" si="1497"/>
        <v>-1904.6943023750919</v>
      </c>
      <c r="BM417" s="64">
        <f t="shared" si="1497"/>
        <v>-1715.1187400601461</v>
      </c>
      <c r="BN417" s="64">
        <f t="shared" si="1497"/>
        <v>-1725.6333822899012</v>
      </c>
      <c r="BO417" s="64">
        <f t="shared" si="1497"/>
        <v>-1736.2390096205977</v>
      </c>
      <c r="BP417" s="64">
        <f t="shared" si="1497"/>
        <v>-1746.9364093627696</v>
      </c>
      <c r="BQ417" s="64">
        <f t="shared" si="1497"/>
        <v>-1257.7263756396919</v>
      </c>
      <c r="BR417" s="64">
        <f t="shared" si="1497"/>
        <v>-1268.6097094463316</v>
      </c>
      <c r="BS417" s="64">
        <f t="shared" si="1497"/>
        <v>-1279.5872187088105</v>
      </c>
      <c r="BT417" s="64">
        <f t="shared" si="1497"/>
        <v>-1290.659718344381</v>
      </c>
      <c r="BU417" s="64">
        <f t="shared" si="1495"/>
        <v>-1158.1255382181521</v>
      </c>
      <c r="BV417" s="64">
        <f t="shared" si="1495"/>
        <v>-1168.1470079643136</v>
      </c>
      <c r="BW417" s="64">
        <f t="shared" si="1495"/>
        <v>-1178.2551953007185</v>
      </c>
      <c r="BX417" s="64">
        <f t="shared" si="1495"/>
        <v>-1188.4508506103589</v>
      </c>
      <c r="BY417" s="64">
        <f t="shared" si="1495"/>
        <v>-1055.0322386656576</v>
      </c>
      <c r="BZ417" s="64">
        <f t="shared" si="1495"/>
        <v>-1064.1616234448584</v>
      </c>
      <c r="CA417" s="64">
        <f t="shared" si="1495"/>
        <v>-1073.3700064417371</v>
      </c>
      <c r="CB417" s="64">
        <f t="shared" si="1495"/>
        <v>-1082.6580712421585</v>
      </c>
      <c r="CC417" s="64">
        <f t="shared" si="1495"/>
        <v>-948.32401524341094</v>
      </c>
      <c r="CD417" s="64">
        <f t="shared" si="1495"/>
        <v>-956.53003446559478</v>
      </c>
      <c r="CE417" s="64">
        <f t="shared" si="1495"/>
        <v>-964.80706185628719</v>
      </c>
      <c r="CF417" s="64">
        <f t="shared" si="1495"/>
        <v>-973.15571186201271</v>
      </c>
      <c r="CG417" s="64">
        <f t="shared" si="1495"/>
        <v>-694.17162003867486</v>
      </c>
      <c r="CH417" s="64">
        <f t="shared" si="1495"/>
        <v>-700.17841261797037</v>
      </c>
      <c r="CI417" s="64">
        <f t="shared" si="1495"/>
        <v>-706.23718305987097</v>
      </c>
      <c r="CJ417" s="64">
        <f t="shared" si="1496"/>
        <v>-712.34838113822241</v>
      </c>
      <c r="CK417" s="64">
        <f t="shared" si="1496"/>
        <v>0</v>
      </c>
      <c r="CL417" s="64">
        <f t="shared" si="1496"/>
        <v>0</v>
      </c>
      <c r="CM417" s="64">
        <f t="shared" si="1496"/>
        <v>0</v>
      </c>
      <c r="CN417" s="64">
        <f t="shared" si="1496"/>
        <v>0</v>
      </c>
      <c r="CO417" s="64">
        <f t="shared" si="1496"/>
        <v>0</v>
      </c>
      <c r="CP417" s="64">
        <f t="shared" si="1496"/>
        <v>0</v>
      </c>
      <c r="CQ417" s="64">
        <f t="shared" si="1496"/>
        <v>0</v>
      </c>
      <c r="CR417" s="64">
        <f t="shared" si="1496"/>
        <v>0</v>
      </c>
      <c r="CS417" s="64">
        <f t="shared" si="1496"/>
        <v>0</v>
      </c>
      <c r="CT417" s="64">
        <f t="shared" si="1496"/>
        <v>0</v>
      </c>
      <c r="CU417" s="64">
        <f t="shared" si="1496"/>
        <v>0</v>
      </c>
      <c r="CV417" s="64">
        <f t="shared" si="1496"/>
        <v>0</v>
      </c>
      <c r="CW417" s="64">
        <f t="shared" si="1496"/>
        <v>0</v>
      </c>
      <c r="CX417" s="64">
        <f t="shared" si="1496"/>
        <v>0</v>
      </c>
      <c r="CY417" s="64">
        <f t="shared" si="1496"/>
        <v>0</v>
      </c>
      <c r="CZ417" s="64">
        <f t="shared" si="1496"/>
        <v>0</v>
      </c>
      <c r="DA417" s="64">
        <f t="shared" si="1496"/>
        <v>0</v>
      </c>
      <c r="DB417" s="64">
        <f t="shared" si="1496"/>
        <v>0</v>
      </c>
      <c r="DC417" s="64">
        <f t="shared" si="1496"/>
        <v>0</v>
      </c>
      <c r="DD417" s="64">
        <f t="shared" si="1496"/>
        <v>0</v>
      </c>
      <c r="DE417" s="64">
        <f t="shared" si="1496"/>
        <v>0</v>
      </c>
      <c r="DF417" s="64">
        <f t="shared" si="1496"/>
        <v>0</v>
      </c>
      <c r="DG417" s="64">
        <f t="shared" si="1496"/>
        <v>0</v>
      </c>
      <c r="DH417" s="64">
        <f t="shared" si="1496"/>
        <v>0</v>
      </c>
      <c r="DI417" s="64">
        <f t="shared" si="1496"/>
        <v>0</v>
      </c>
      <c r="DJ417" s="64">
        <f t="shared" si="1496"/>
        <v>0</v>
      </c>
      <c r="DK417" s="64">
        <f t="shared" si="1496"/>
        <v>0</v>
      </c>
      <c r="DL417" s="64">
        <f t="shared" si="1496"/>
        <v>0</v>
      </c>
      <c r="DM417" s="64">
        <f t="shared" si="1496"/>
        <v>0</v>
      </c>
      <c r="DN417" s="64">
        <f t="shared" si="1496"/>
        <v>0</v>
      </c>
      <c r="DO417" s="64">
        <f t="shared" si="1496"/>
        <v>0</v>
      </c>
      <c r="DP417" s="64">
        <f t="shared" si="1496"/>
        <v>0</v>
      </c>
      <c r="DQ417" s="64">
        <f t="shared" si="1496"/>
        <v>0</v>
      </c>
      <c r="DR417" s="64">
        <f t="shared" si="1496"/>
        <v>0</v>
      </c>
      <c r="DS417" s="64">
        <f t="shared" si="1496"/>
        <v>0</v>
      </c>
    </row>
    <row r="418" spans="2:123" x14ac:dyDescent="0.3">
      <c r="D418" s="12" t="s">
        <v>483</v>
      </c>
      <c r="F418" s="281" t="s">
        <v>32</v>
      </c>
      <c r="H418" s="117">
        <f>IFERROR((H415+H416)/H413,0)</f>
        <v>2.294793456109856E-2</v>
      </c>
      <c r="I418" s="117">
        <f t="shared" ref="I418:BT418" si="1498">IFERROR((I415+I416)/I413,0)</f>
        <v>2.2947934561098563E-2</v>
      </c>
      <c r="J418" s="117">
        <f t="shared" si="1498"/>
        <v>2.294793456109856E-2</v>
      </c>
      <c r="K418" s="117">
        <f t="shared" si="1498"/>
        <v>1.4295536710677218E-2</v>
      </c>
      <c r="L418" s="117">
        <f t="shared" si="1498"/>
        <v>1.528324459635004E-2</v>
      </c>
      <c r="M418" s="117">
        <f t="shared" si="1498"/>
        <v>1.7682405007112302E-2</v>
      </c>
      <c r="N418" s="117">
        <f t="shared" si="1498"/>
        <v>1.8777956605021479E-2</v>
      </c>
      <c r="O418" s="117">
        <f t="shared" si="1498"/>
        <v>1.0358639372747166E-2</v>
      </c>
      <c r="P418" s="117">
        <f t="shared" si="1498"/>
        <v>1.1193483047999863E-2</v>
      </c>
      <c r="Q418" s="117">
        <f t="shared" si="1498"/>
        <v>1.3532075207941516E-2</v>
      </c>
      <c r="R418" s="117">
        <f t="shared" si="1498"/>
        <v>1.4871931159581402E-2</v>
      </c>
      <c r="S418" s="117">
        <f t="shared" si="1498"/>
        <v>9.1150113248431829E-3</v>
      </c>
      <c r="T418" s="117">
        <f t="shared" si="1498"/>
        <v>1.0332376012537975E-2</v>
      </c>
      <c r="U418" s="117">
        <f t="shared" si="1498"/>
        <v>1.3478881303228718E-2</v>
      </c>
      <c r="V418" s="117">
        <f t="shared" si="1498"/>
        <v>1.5106988285885175E-2</v>
      </c>
      <c r="W418" s="117">
        <f t="shared" si="1498"/>
        <v>9.7753190036097941E-3</v>
      </c>
      <c r="X418" s="314">
        <f t="shared" si="1498"/>
        <v>1.1328916047435765E-2</v>
      </c>
      <c r="Y418" s="314">
        <f t="shared" si="1498"/>
        <v>1.5119557137200576E-2</v>
      </c>
      <c r="Z418" s="314">
        <f t="shared" si="1498"/>
        <v>1.679386947701272E-2</v>
      </c>
      <c r="AA418" s="117">
        <f t="shared" si="1498"/>
        <v>1.0557961078496124E-2</v>
      </c>
      <c r="AB418" s="117">
        <f t="shared" si="1498"/>
        <v>1.0549232017639977E-2</v>
      </c>
      <c r="AC418" s="117">
        <f t="shared" si="1498"/>
        <v>1.0630763322455401E-2</v>
      </c>
      <c r="AD418" s="117">
        <f t="shared" si="1498"/>
        <v>1.0714531232135217E-2</v>
      </c>
      <c r="AE418" s="117">
        <f t="shared" si="1498"/>
        <v>6.2444694680581095E-3</v>
      </c>
      <c r="AF418" s="117">
        <f t="shared" si="1498"/>
        <v>6.2082684676974843E-3</v>
      </c>
      <c r="AG418" s="117">
        <f t="shared" si="1498"/>
        <v>6.2453391570475693E-3</v>
      </c>
      <c r="AH418" s="117">
        <f t="shared" si="1498"/>
        <v>6.283715293146498E-3</v>
      </c>
      <c r="AI418" s="117">
        <f t="shared" si="1498"/>
        <v>6.3234930294276143E-3</v>
      </c>
      <c r="AJ418" s="117">
        <f t="shared" si="1498"/>
        <v>6.2065701849350393E-3</v>
      </c>
      <c r="AK418" s="117">
        <f t="shared" si="1498"/>
        <v>6.2482177050629762E-3</v>
      </c>
      <c r="AL418" s="117">
        <f t="shared" si="1498"/>
        <v>6.2915779623063488E-3</v>
      </c>
      <c r="AM418" s="117">
        <f t="shared" si="1498"/>
        <v>6.3367916842043785E-3</v>
      </c>
      <c r="AN418" s="117">
        <f t="shared" si="1498"/>
        <v>5.9474964429259538E-3</v>
      </c>
      <c r="AO418" s="117">
        <f t="shared" si="1498"/>
        <v>5.9920468592619394E-3</v>
      </c>
      <c r="AP418" s="117">
        <f t="shared" si="1498"/>
        <v>6.0387621626411415E-3</v>
      </c>
      <c r="AQ418" s="117">
        <f t="shared" si="1498"/>
        <v>6.087843490204115E-3</v>
      </c>
      <c r="AR418" s="117">
        <f t="shared" si="1498"/>
        <v>6.1395178405001336E-3</v>
      </c>
      <c r="AS418" s="117">
        <f t="shared" si="1498"/>
        <v>6.1940423663667914E-3</v>
      </c>
      <c r="AT418" s="117">
        <f t="shared" si="1498"/>
        <v>6.2517095522678229E-3</v>
      </c>
      <c r="AU418" s="117">
        <f t="shared" si="1498"/>
        <v>6.3128534962437642E-3</v>
      </c>
      <c r="AV418" s="117">
        <f t="shared" si="1498"/>
        <v>6.3778575815673566E-3</v>
      </c>
      <c r="AW418" s="117">
        <f t="shared" si="1498"/>
        <v>6.4471639105062465E-3</v>
      </c>
      <c r="AX418" s="117">
        <f t="shared" si="1498"/>
        <v>6.5212849911851908E-3</v>
      </c>
      <c r="AY418" s="117">
        <f t="shared" si="1498"/>
        <v>6.6008183313756947E-3</v>
      </c>
      <c r="AZ418" s="117">
        <f t="shared" si="1498"/>
        <v>6.6864648192585677E-3</v>
      </c>
      <c r="BA418" s="117">
        <f t="shared" si="1498"/>
        <v>6.7652291535568411E-3</v>
      </c>
      <c r="BB418" s="117">
        <f t="shared" si="1498"/>
        <v>6.8503126953028629E-3</v>
      </c>
      <c r="BC418" s="117">
        <f t="shared" si="1498"/>
        <v>6.9426104397901905E-3</v>
      </c>
      <c r="BD418" s="117">
        <f t="shared" si="1498"/>
        <v>7.0431950189772091E-3</v>
      </c>
      <c r="BE418" s="117">
        <f t="shared" si="1498"/>
        <v>7.1359427646839162E-3</v>
      </c>
      <c r="BF418" s="117">
        <f t="shared" si="1498"/>
        <v>7.2375046147086352E-3</v>
      </c>
      <c r="BG418" s="117">
        <f t="shared" si="1498"/>
        <v>7.349341152232648E-3</v>
      </c>
      <c r="BH418" s="117">
        <f t="shared" si="1498"/>
        <v>7.4732547718204699E-3</v>
      </c>
      <c r="BI418" s="117">
        <f t="shared" si="1498"/>
        <v>7.5886574804224175E-3</v>
      </c>
      <c r="BJ418" s="117">
        <f t="shared" si="1498"/>
        <v>7.7175089792829504E-3</v>
      </c>
      <c r="BK418" s="117">
        <f t="shared" si="1498"/>
        <v>7.8625123630743834E-3</v>
      </c>
      <c r="BL418" s="117">
        <f t="shared" si="1498"/>
        <v>8.0271473111417184E-3</v>
      </c>
      <c r="BM418" s="117">
        <f t="shared" si="1498"/>
        <v>8.1525985549336741E-3</v>
      </c>
      <c r="BN418" s="117">
        <f t="shared" si="1498"/>
        <v>8.2956662370687884E-3</v>
      </c>
      <c r="BO418" s="117">
        <f t="shared" si="1498"/>
        <v>8.4606095616286403E-3</v>
      </c>
      <c r="BP418" s="117">
        <f t="shared" si="1498"/>
        <v>8.6531808646411173E-3</v>
      </c>
      <c r="BQ418" s="117">
        <f t="shared" si="1498"/>
        <v>8.6531808646411173E-3</v>
      </c>
      <c r="BR418" s="117">
        <f t="shared" si="1498"/>
        <v>8.653180864641119E-3</v>
      </c>
      <c r="BS418" s="117">
        <f t="shared" si="1498"/>
        <v>8.653180864641119E-3</v>
      </c>
      <c r="BT418" s="117">
        <f t="shared" si="1498"/>
        <v>8.6531808646411173E-3</v>
      </c>
      <c r="BU418" s="117">
        <f t="shared" ref="BU418:DS418" si="1499">IFERROR((BU415+BU416)/BU413,0)</f>
        <v>8.6531808646411155E-3</v>
      </c>
      <c r="BV418" s="117">
        <f t="shared" si="1499"/>
        <v>8.6531808646411173E-3</v>
      </c>
      <c r="BW418" s="117">
        <f t="shared" si="1499"/>
        <v>8.6531808646411173E-3</v>
      </c>
      <c r="BX418" s="117">
        <f t="shared" si="1499"/>
        <v>8.653180864641119E-3</v>
      </c>
      <c r="BY418" s="117">
        <f t="shared" si="1499"/>
        <v>8.6531808646411155E-3</v>
      </c>
      <c r="BZ418" s="117">
        <f t="shared" si="1499"/>
        <v>8.6531808646411173E-3</v>
      </c>
      <c r="CA418" s="117">
        <f t="shared" si="1499"/>
        <v>8.653180864641119E-3</v>
      </c>
      <c r="CB418" s="117">
        <f t="shared" si="1499"/>
        <v>8.6531808646411173E-3</v>
      </c>
      <c r="CC418" s="117">
        <f t="shared" si="1499"/>
        <v>8.653180864641119E-3</v>
      </c>
      <c r="CD418" s="117">
        <f t="shared" si="1499"/>
        <v>8.6531808646411173E-3</v>
      </c>
      <c r="CE418" s="117">
        <f t="shared" si="1499"/>
        <v>8.6531808646411155E-3</v>
      </c>
      <c r="CF418" s="117">
        <f t="shared" si="1499"/>
        <v>8.6531808646411173E-3</v>
      </c>
      <c r="CG418" s="117">
        <f t="shared" si="1499"/>
        <v>8.6531808646411173E-3</v>
      </c>
      <c r="CH418" s="117">
        <f t="shared" si="1499"/>
        <v>8.6531808646411173E-3</v>
      </c>
      <c r="CI418" s="117">
        <f t="shared" si="1499"/>
        <v>8.6531808646411173E-3</v>
      </c>
      <c r="CJ418" s="117">
        <f t="shared" si="1499"/>
        <v>0</v>
      </c>
      <c r="CK418" s="117">
        <f t="shared" si="1499"/>
        <v>0</v>
      </c>
      <c r="CL418" s="117">
        <f t="shared" si="1499"/>
        <v>0</v>
      </c>
      <c r="CM418" s="117">
        <f t="shared" si="1499"/>
        <v>0</v>
      </c>
      <c r="CN418" s="117">
        <f t="shared" si="1499"/>
        <v>0</v>
      </c>
      <c r="CO418" s="117">
        <f t="shared" si="1499"/>
        <v>0</v>
      </c>
      <c r="CP418" s="117">
        <f t="shared" si="1499"/>
        <v>0</v>
      </c>
      <c r="CQ418" s="117">
        <f t="shared" si="1499"/>
        <v>0</v>
      </c>
      <c r="CR418" s="117">
        <f t="shared" si="1499"/>
        <v>0</v>
      </c>
      <c r="CS418" s="117">
        <f t="shared" si="1499"/>
        <v>0</v>
      </c>
      <c r="CT418" s="117">
        <f t="shared" si="1499"/>
        <v>0</v>
      </c>
      <c r="CU418" s="117">
        <f t="shared" si="1499"/>
        <v>0</v>
      </c>
      <c r="CV418" s="117">
        <f t="shared" si="1499"/>
        <v>0</v>
      </c>
      <c r="CW418" s="117">
        <f t="shared" si="1499"/>
        <v>0</v>
      </c>
      <c r="CX418" s="117">
        <f t="shared" si="1499"/>
        <v>0</v>
      </c>
      <c r="CY418" s="117">
        <f t="shared" si="1499"/>
        <v>0</v>
      </c>
      <c r="CZ418" s="117">
        <f t="shared" si="1499"/>
        <v>0</v>
      </c>
      <c r="DA418" s="117">
        <f t="shared" si="1499"/>
        <v>0</v>
      </c>
      <c r="DB418" s="117">
        <f t="shared" si="1499"/>
        <v>0</v>
      </c>
      <c r="DC418" s="117">
        <f t="shared" si="1499"/>
        <v>0</v>
      </c>
      <c r="DD418" s="117">
        <f t="shared" si="1499"/>
        <v>0</v>
      </c>
      <c r="DE418" s="117">
        <f t="shared" si="1499"/>
        <v>0</v>
      </c>
      <c r="DF418" s="117">
        <f t="shared" si="1499"/>
        <v>0</v>
      </c>
      <c r="DG418" s="117">
        <f t="shared" si="1499"/>
        <v>0</v>
      </c>
      <c r="DH418" s="117">
        <f t="shared" si="1499"/>
        <v>0</v>
      </c>
      <c r="DI418" s="117">
        <f t="shared" si="1499"/>
        <v>0</v>
      </c>
      <c r="DJ418" s="117">
        <f t="shared" si="1499"/>
        <v>0</v>
      </c>
      <c r="DK418" s="117">
        <f t="shared" si="1499"/>
        <v>0</v>
      </c>
      <c r="DL418" s="117">
        <f t="shared" si="1499"/>
        <v>0</v>
      </c>
      <c r="DM418" s="117">
        <f t="shared" si="1499"/>
        <v>0</v>
      </c>
      <c r="DN418" s="117">
        <f t="shared" si="1499"/>
        <v>0</v>
      </c>
      <c r="DO418" s="117">
        <f t="shared" si="1499"/>
        <v>0</v>
      </c>
      <c r="DP418" s="117">
        <f t="shared" si="1499"/>
        <v>0</v>
      </c>
      <c r="DQ418" s="117">
        <f t="shared" si="1499"/>
        <v>0</v>
      </c>
      <c r="DR418" s="117">
        <f t="shared" si="1499"/>
        <v>0</v>
      </c>
      <c r="DS418" s="117">
        <f t="shared" si="1499"/>
        <v>0</v>
      </c>
    </row>
    <row r="419" spans="2:123" x14ac:dyDescent="0.3">
      <c r="B419" s="6" t="s">
        <v>308</v>
      </c>
      <c r="H419" s="117"/>
      <c r="I419" s="117"/>
      <c r="J419" s="117"/>
      <c r="K419" s="117"/>
      <c r="L419" s="117"/>
      <c r="M419" s="117"/>
      <c r="N419" s="117"/>
      <c r="O419" s="117"/>
      <c r="P419" s="117"/>
      <c r="Q419" s="117"/>
      <c r="R419" s="117"/>
      <c r="S419" s="117"/>
      <c r="T419" s="117"/>
      <c r="U419" s="117"/>
      <c r="V419" s="117"/>
      <c r="W419" s="117"/>
      <c r="X419" s="117"/>
      <c r="Y419" s="117"/>
      <c r="Z419" s="117"/>
      <c r="AA419" s="117"/>
      <c r="AB419" s="117"/>
      <c r="AC419" s="117"/>
      <c r="AD419" s="117"/>
      <c r="AE419" s="117"/>
      <c r="AF419" s="117"/>
      <c r="AG419" s="117"/>
      <c r="AH419" s="117"/>
      <c r="AI419" s="117"/>
      <c r="AJ419" s="117"/>
      <c r="AK419" s="117"/>
      <c r="AL419" s="117"/>
      <c r="AM419" s="117"/>
      <c r="AN419" s="117"/>
      <c r="AO419" s="117"/>
      <c r="AP419" s="117"/>
      <c r="AQ419" s="117"/>
      <c r="AR419" s="117"/>
      <c r="AS419" s="117"/>
      <c r="AT419" s="117"/>
      <c r="AU419" s="117"/>
      <c r="AV419" s="117"/>
      <c r="AW419" s="117"/>
      <c r="AX419" s="117"/>
      <c r="AY419" s="117"/>
      <c r="AZ419" s="117"/>
      <c r="BA419" s="117"/>
      <c r="BB419" s="117"/>
      <c r="BC419" s="117"/>
      <c r="BD419" s="117"/>
      <c r="BE419" s="117"/>
      <c r="BF419" s="117"/>
      <c r="BG419" s="117"/>
      <c r="BH419" s="117"/>
      <c r="BI419" s="117"/>
      <c r="BJ419" s="117"/>
      <c r="BK419" s="117"/>
      <c r="BL419" s="117"/>
      <c r="BM419" s="117"/>
      <c r="BN419" s="117"/>
      <c r="BO419" s="117"/>
      <c r="BP419" s="117"/>
      <c r="BQ419" s="117"/>
      <c r="BR419" s="117"/>
      <c r="BS419" s="117"/>
      <c r="BT419" s="117"/>
      <c r="BU419" s="117"/>
      <c r="BV419" s="117"/>
      <c r="BW419" s="117"/>
      <c r="BX419" s="117"/>
      <c r="BY419" s="117"/>
      <c r="BZ419" s="117"/>
      <c r="CA419" s="117"/>
      <c r="CB419" s="117"/>
      <c r="CC419" s="117"/>
      <c r="CD419" s="117"/>
      <c r="CE419" s="117"/>
      <c r="CF419" s="117"/>
      <c r="CG419" s="117"/>
      <c r="CH419" s="117"/>
      <c r="CI419" s="117"/>
      <c r="CJ419" s="117"/>
      <c r="CK419" s="117"/>
      <c r="CL419" s="117"/>
      <c r="CM419" s="117"/>
      <c r="CN419" s="117"/>
      <c r="CO419" s="117"/>
      <c r="CP419" s="117"/>
      <c r="CQ419" s="117"/>
      <c r="CR419" s="117"/>
      <c r="CS419" s="117"/>
      <c r="CT419" s="117"/>
      <c r="CU419" s="117"/>
      <c r="CV419" s="117"/>
      <c r="CW419" s="117"/>
      <c r="CX419" s="117"/>
      <c r="CY419" s="117"/>
      <c r="CZ419" s="117"/>
      <c r="DA419" s="117"/>
      <c r="DB419" s="117"/>
      <c r="DC419" s="117"/>
      <c r="DD419" s="117"/>
      <c r="DE419" s="117"/>
      <c r="DF419" s="117"/>
      <c r="DG419" s="117"/>
      <c r="DH419" s="117"/>
      <c r="DI419" s="117"/>
      <c r="DJ419" s="117"/>
      <c r="DK419" s="117"/>
      <c r="DL419" s="117"/>
      <c r="DM419" s="117"/>
      <c r="DN419" s="117"/>
      <c r="DO419" s="117"/>
      <c r="DP419" s="117"/>
      <c r="DQ419" s="117"/>
      <c r="DR419" s="117"/>
      <c r="DS419" s="117"/>
    </row>
    <row r="420" spans="2:123" x14ac:dyDescent="0.3">
      <c r="H420" s="255"/>
      <c r="I420" s="255"/>
      <c r="J420" s="255"/>
      <c r="K420" s="255"/>
      <c r="L420" s="255"/>
      <c r="M420" s="255"/>
      <c r="N420" s="255"/>
      <c r="O420" s="255"/>
      <c r="P420" s="255"/>
      <c r="Q420" s="255"/>
      <c r="R420" s="255"/>
      <c r="S420" s="255"/>
      <c r="T420" s="255"/>
      <c r="U420" s="255"/>
      <c r="V420" s="255"/>
      <c r="W420" s="255"/>
      <c r="X420" s="255"/>
      <c r="Y420" s="255"/>
      <c r="Z420" s="255"/>
      <c r="AA420" s="255"/>
      <c r="AB420" s="255"/>
      <c r="AC420" s="255"/>
      <c r="AD420" s="255"/>
      <c r="AE420" s="255"/>
      <c r="AF420" s="255"/>
      <c r="AG420" s="255"/>
      <c r="AH420" s="255"/>
      <c r="AI420" s="255"/>
      <c r="AJ420" s="255"/>
      <c r="AK420" s="255"/>
      <c r="AL420" s="255"/>
      <c r="AM420" s="255"/>
      <c r="AN420" s="255"/>
      <c r="AO420" s="255"/>
      <c r="AP420" s="255"/>
      <c r="AQ420" s="255"/>
      <c r="AR420" s="255"/>
      <c r="AS420" s="255"/>
      <c r="AT420" s="255"/>
      <c r="AU420" s="255"/>
      <c r="AV420" s="255"/>
      <c r="AW420" s="255"/>
      <c r="AX420" s="255"/>
      <c r="AY420" s="255"/>
      <c r="AZ420" s="255"/>
      <c r="BA420" s="255"/>
      <c r="BB420" s="255"/>
      <c r="BC420" s="255"/>
      <c r="BD420" s="255"/>
      <c r="BE420" s="255"/>
      <c r="BF420" s="255"/>
      <c r="BG420" s="255"/>
      <c r="BH420" s="255"/>
      <c r="BI420" s="255"/>
      <c r="BJ420" s="255"/>
      <c r="BK420" s="255"/>
      <c r="BL420" s="255"/>
      <c r="BM420" s="255"/>
      <c r="BN420" s="255"/>
      <c r="BO420" s="255"/>
      <c r="BP420" s="255"/>
      <c r="BQ420" s="255"/>
      <c r="BR420" s="255"/>
      <c r="BS420" s="255"/>
      <c r="BT420" s="255"/>
      <c r="BU420" s="255"/>
      <c r="BV420" s="255"/>
      <c r="BW420" s="255"/>
      <c r="BX420" s="255"/>
      <c r="BY420" s="255"/>
      <c r="BZ420" s="255"/>
      <c r="CA420" s="255"/>
      <c r="CB420" s="255"/>
      <c r="CC420" s="255"/>
      <c r="CD420" s="255"/>
      <c r="CE420" s="255"/>
      <c r="CF420" s="255"/>
      <c r="CG420" s="255"/>
      <c r="CH420" s="255"/>
      <c r="CI420" s="255"/>
      <c r="CJ420" s="255"/>
      <c r="CK420" s="255"/>
      <c r="CL420" s="255"/>
      <c r="CM420" s="255"/>
      <c r="CN420" s="255"/>
      <c r="CO420" s="255"/>
      <c r="CP420" s="255"/>
      <c r="CQ420" s="255"/>
      <c r="CR420" s="255"/>
      <c r="CS420" s="255"/>
      <c r="CT420" s="255"/>
      <c r="CU420" s="255"/>
      <c r="CV420" s="255"/>
      <c r="CW420" s="255"/>
      <c r="CX420" s="255"/>
      <c r="CY420" s="255"/>
      <c r="CZ420" s="255"/>
      <c r="DA420" s="255"/>
      <c r="DB420" s="255"/>
      <c r="DC420" s="255"/>
      <c r="DD420" s="255"/>
      <c r="DE420" s="255"/>
      <c r="DF420" s="255"/>
      <c r="DG420" s="255"/>
      <c r="DH420" s="255"/>
      <c r="DI420" s="255"/>
      <c r="DJ420" s="255"/>
      <c r="DK420" s="255"/>
      <c r="DL420" s="255"/>
      <c r="DM420" s="255"/>
      <c r="DN420" s="255"/>
      <c r="DO420" s="255"/>
      <c r="DP420" s="255"/>
      <c r="DQ420" s="255"/>
      <c r="DR420" s="255"/>
      <c r="DS420" s="255"/>
    </row>
    <row r="421" spans="2:123" x14ac:dyDescent="0.3">
      <c r="D421" s="12" t="s">
        <v>114</v>
      </c>
      <c r="F421" s="51" t="str">
        <f>F417</f>
        <v>INR Mn</v>
      </c>
      <c r="H421" s="64">
        <f t="shared" ref="H421" si="1500">G424</f>
        <v>0</v>
      </c>
      <c r="I421" s="64">
        <f t="shared" ref="I421" ca="1" si="1501">H424</f>
        <v>0</v>
      </c>
      <c r="J421" s="64">
        <f t="shared" ref="J421" ca="1" si="1502">I424</f>
        <v>0</v>
      </c>
      <c r="K421" s="64">
        <f t="shared" ref="K421" ca="1" si="1503">J424</f>
        <v>151.65878713560446</v>
      </c>
      <c r="L421" s="64">
        <f t="shared" ref="L421" ca="1" si="1504">K424</f>
        <v>151.65878713560446</v>
      </c>
      <c r="M421" s="64">
        <f t="shared" ref="M421" ca="1" si="1505">L424</f>
        <v>302.73155169011204</v>
      </c>
      <c r="N421" s="64">
        <f t="shared" ref="N421" ca="1" si="1506">M424</f>
        <v>302.7040246912369</v>
      </c>
      <c r="O421" s="64">
        <f t="shared" ref="O421" ca="1" si="1507">N424</f>
        <v>398.44970394307137</v>
      </c>
      <c r="P421" s="64">
        <f t="shared" ref="P421" ca="1" si="1508">O424</f>
        <v>398.44162443270909</v>
      </c>
      <c r="Q421" s="64">
        <f t="shared" ref="Q421" ca="1" si="1509">P424</f>
        <v>549.50623011235302</v>
      </c>
      <c r="R421" s="64">
        <f t="shared" ref="R421" ca="1" si="1510">Q424</f>
        <v>549.47046409452014</v>
      </c>
      <c r="S421" s="64">
        <f t="shared" ref="S421" ca="1" si="1511">R424</f>
        <v>645.20782339605285</v>
      </c>
      <c r="T421" s="64">
        <f t="shared" ref="T421" ca="1" si="1512">S424</f>
        <v>645.19134220906153</v>
      </c>
      <c r="U421" s="64">
        <f t="shared" ref="U421" ca="1" si="1513">T424</f>
        <v>796.24746368295678</v>
      </c>
      <c r="V421" s="64">
        <f t="shared" ref="V421" ca="1" si="1514">U424</f>
        <v>796.20313011957694</v>
      </c>
      <c r="W421" s="64">
        <f t="shared" ref="W421" ca="1" si="1515">V424</f>
        <v>1043.5906248527285</v>
      </c>
      <c r="X421" s="64">
        <f t="shared" ref="X421" ca="1" si="1516">W424</f>
        <v>1039.737375176772</v>
      </c>
      <c r="Y421" s="64">
        <f t="shared" ref="Y421" ca="1" si="1517">X424</f>
        <v>1341.8592067317365</v>
      </c>
      <c r="Z421" s="64">
        <f t="shared" ref="Z421" ca="1" si="1518">Y424</f>
        <v>1341.780230652409</v>
      </c>
      <c r="AA421" s="64">
        <f t="shared" ref="AA421" ca="1" si="1519">Z424</f>
        <v>1988.2238018196749</v>
      </c>
      <c r="AB421" s="64">
        <f t="shared" ref="AB421" ca="1" si="1520">AA424</f>
        <v>1984.3552334397796</v>
      </c>
      <c r="AC421" s="64">
        <f t="shared" ref="AC421" ca="1" si="1521">AB424</f>
        <v>2739.6798979477749</v>
      </c>
      <c r="AD421" s="64">
        <f t="shared" ref="AD421" ca="1" si="1522">AC424</f>
        <v>2739.5027368331316</v>
      </c>
      <c r="AE421" s="64">
        <f t="shared" ref="AE421" ca="1" si="1523">AD424</f>
        <v>2459.8972999701828</v>
      </c>
      <c r="AF421" s="64">
        <f t="shared" ref="AF421" ca="1" si="1524">AE424</f>
        <v>2455.9885983496679</v>
      </c>
      <c r="AG421" s="64">
        <f t="shared" ref="AG421" ca="1" si="1525">AF424</f>
        <v>2455.9089213833136</v>
      </c>
      <c r="AH421" s="64">
        <f t="shared" ref="AH421" ca="1" si="1526">AG424</f>
        <v>2455.8284873895254</v>
      </c>
      <c r="AI421" s="64">
        <f t="shared" ref="AI421" ca="1" si="1527">AH424</f>
        <v>2455.7472891538905</v>
      </c>
      <c r="AJ421" s="64">
        <f t="shared" ref="AJ421" ca="1" si="1528">AI424</f>
        <v>2448.0092557933353</v>
      </c>
      <c r="AK421" s="64">
        <f t="shared" ref="AK421" ca="1" si="1529">AJ424</f>
        <v>2447.9300432255077</v>
      </c>
      <c r="AL421" s="64">
        <f t="shared" ref="AL421" ca="1" si="1530">AK424</f>
        <v>2447.8500955948493</v>
      </c>
      <c r="AM421" s="64">
        <f t="shared" ref="AM421" ca="1" si="1531">AL424</f>
        <v>2447.7694060532931</v>
      </c>
      <c r="AN421" s="64">
        <f t="shared" ref="AN421" ca="1" si="1532">AM424</f>
        <v>2428.5478086894409</v>
      </c>
      <c r="AO421" s="64">
        <f t="shared" ref="AO421" ca="1" si="1533">AN424</f>
        <v>2428.4744547030814</v>
      </c>
      <c r="AP421" s="64">
        <f t="shared" ref="AP421" ca="1" si="1534">AO424</f>
        <v>2428.4004659714119</v>
      </c>
      <c r="AQ421" s="64">
        <f t="shared" ref="AQ421" ca="1" si="1535">AP424</f>
        <v>2428.3258370018639</v>
      </c>
      <c r="AR421" s="64">
        <f t="shared" ref="AR421" ca="1" si="1536">AQ424</f>
        <v>2428.250562254344</v>
      </c>
      <c r="AS421" s="64">
        <f t="shared" ref="AS421" ca="1" si="1537">AR424</f>
        <v>2428.1746361408213</v>
      </c>
      <c r="AT421" s="64">
        <f t="shared" ref="AT421" ca="1" si="1538">AS424</f>
        <v>2428.0980530249053</v>
      </c>
      <c r="AU421" s="64">
        <f t="shared" ref="AU421" ca="1" si="1539">AT424</f>
        <v>2428.0208072214364</v>
      </c>
      <c r="AV421" s="64">
        <f t="shared" ref="AV421" ca="1" si="1540">AU424</f>
        <v>2427.9428929960582</v>
      </c>
      <c r="AW421" s="64">
        <f t="shared" ref="AW421" ca="1" si="1541">AV424</f>
        <v>2427.8643045647959</v>
      </c>
      <c r="AX421" s="64">
        <f t="shared" ref="AX421" ca="1" si="1542">AW424</f>
        <v>2427.7850360936245</v>
      </c>
      <c r="AY421" s="64">
        <f t="shared" ref="AY421" ca="1" si="1543">AX424</f>
        <v>2427.7050816980345</v>
      </c>
      <c r="AZ421" s="64">
        <f t="shared" ref="AZ421" ca="1" si="1544">AY424</f>
        <v>2427.6244354426003</v>
      </c>
      <c r="BA421" s="64">
        <f t="shared" ref="BA421" ca="1" si="1545">AZ424</f>
        <v>2327.5430913405298</v>
      </c>
      <c r="BB421" s="64">
        <f t="shared" ref="BB421" ca="1" si="1546">BA424</f>
        <v>2327.4610433532321</v>
      </c>
      <c r="BC421" s="64">
        <f t="shared" ref="BC421" ca="1" si="1547">BB424</f>
        <v>2327.3782853898615</v>
      </c>
      <c r="BD421" s="64">
        <f t="shared" ref="BD421" ca="1" si="1548">BC424</f>
        <v>2327.2948113068646</v>
      </c>
      <c r="BE421" s="64">
        <f t="shared" ref="BE421" ca="1" si="1549">BD424</f>
        <v>2227.2106149075312</v>
      </c>
      <c r="BF421" s="64">
        <f t="shared" ref="BF421" ca="1" si="1550">BE424</f>
        <v>2227.1256899415266</v>
      </c>
      <c r="BG421" s="64">
        <f t="shared" ref="BG421" ca="1" si="1551">BF424</f>
        <v>2227.0400301044301</v>
      </c>
      <c r="BH421" s="64">
        <f t="shared" ref="BH421" ca="1" si="1552">BG424</f>
        <v>2226.9536290372716</v>
      </c>
      <c r="BI421" s="64">
        <f t="shared" ref="BI421" ca="1" si="1553">BH424</f>
        <v>2126.8664803260504</v>
      </c>
      <c r="BJ421" s="64">
        <f t="shared" ref="BJ421" ca="1" si="1554">BI424</f>
        <v>2126.7785775012699</v>
      </c>
      <c r="BK421" s="64">
        <f t="shared" ref="BK421" ca="1" si="1555">BJ424</f>
        <v>2126.6899140374485</v>
      </c>
      <c r="BL421" s="64">
        <f t="shared" ref="BL421" ca="1" si="1556">BK424</f>
        <v>2126.6004833526381</v>
      </c>
      <c r="BM421" s="64">
        <f t="shared" ref="BM421" ca="1" si="1557">BL424</f>
        <v>1926.5102788079366</v>
      </c>
      <c r="BN421" s="64">
        <f t="shared" ref="BN421" ca="1" si="1558">BM424</f>
        <v>1926.4192937069954</v>
      </c>
      <c r="BO421" s="64">
        <f t="shared" ref="BO421" ca="1" si="1559">BN424</f>
        <v>1926.32752129552</v>
      </c>
      <c r="BP421" s="64">
        <f t="shared" ref="BP421" ca="1" si="1560">BO424</f>
        <v>1926.2349547607703</v>
      </c>
      <c r="BQ421" s="64">
        <f t="shared" ref="BQ421" ca="1" si="1561">BP424</f>
        <v>1426.1415872310527</v>
      </c>
      <c r="BR421" s="64">
        <f t="shared" ref="BR421" ca="1" si="1562">BQ424</f>
        <v>1426.0474117752135</v>
      </c>
      <c r="BS421" s="64">
        <f t="shared" ref="BS421" ca="1" si="1563">BR424</f>
        <v>1425.9524214021217</v>
      </c>
      <c r="BT421" s="64">
        <f t="shared" ref="BT421" ca="1" si="1564">BS424</f>
        <v>1425.8566090601516</v>
      </c>
      <c r="BU421" s="64">
        <f t="shared" ref="BU421" ca="1" si="1565">BT424</f>
        <v>1283.300959187761</v>
      </c>
      <c r="BV421" s="64">
        <f t="shared" ref="BV421" ca="1" si="1566">BU424</f>
        <v>1283.2142415975179</v>
      </c>
      <c r="BW421" s="64">
        <f t="shared" ref="BW421" ca="1" si="1567">BV424</f>
        <v>1283.1267736242826</v>
      </c>
      <c r="BX421" s="64">
        <f t="shared" ref="BX421" ca="1" si="1568">BW424</f>
        <v>1283.0385487748547</v>
      </c>
      <c r="BY421" s="64">
        <f t="shared" ref="BY421" ca="1" si="1569">BX424</f>
        <v>1140.4905520509526</v>
      </c>
      <c r="BZ421" s="64">
        <f t="shared" ref="BZ421" ca="1" si="1570">BY424</f>
        <v>1140.4115538332751</v>
      </c>
      <c r="CA421" s="64">
        <f t="shared" ref="CA421" ca="1" si="1571">BZ424</f>
        <v>1140.3318720297323</v>
      </c>
      <c r="CB421" s="64">
        <f t="shared" ref="CB421" ca="1" si="1572">CA424</f>
        <v>1140.2515007251318</v>
      </c>
      <c r="CC421" s="64">
        <f t="shared" ref="CC421" ca="1" si="1573">CB424</f>
        <v>997.71142550420063</v>
      </c>
      <c r="CD421" s="64">
        <f t="shared" ref="CD421" ca="1" si="1574">CC424</f>
        <v>997.64041733569206</v>
      </c>
      <c r="CE421" s="64">
        <f t="shared" ref="CE421" ca="1" si="1575">CD424</f>
        <v>997.56879472065907</v>
      </c>
      <c r="CF421" s="64">
        <f t="shared" ref="CF421" ca="1" si="1576">CE424</f>
        <v>997.49655234218403</v>
      </c>
      <c r="CG421" s="64">
        <f t="shared" ref="CG421" ca="1" si="1577">CF424</f>
        <v>712.50566793955045</v>
      </c>
      <c r="CH421" s="64">
        <f t="shared" ref="CH421" ca="1" si="1578">CG424</f>
        <v>712.45369007694546</v>
      </c>
      <c r="CI421" s="64">
        <f t="shared" ref="CI421" ca="1" si="1579">CH424</f>
        <v>712.40126244049418</v>
      </c>
      <c r="CJ421" s="64">
        <f t="shared" ref="CJ421" ca="1" si="1580">CI424</f>
        <v>712.34838113822252</v>
      </c>
      <c r="CK421" s="64">
        <f t="shared" ref="CK421" ca="1" si="1581">CJ424</f>
        <v>0</v>
      </c>
      <c r="CL421" s="64">
        <f t="shared" ref="CL421" ca="1" si="1582">CK424</f>
        <v>0</v>
      </c>
      <c r="CM421" s="64">
        <f t="shared" ref="CM421" ca="1" si="1583">CL424</f>
        <v>0</v>
      </c>
      <c r="CN421" s="64">
        <f t="shared" ref="CN421" ca="1" si="1584">CM424</f>
        <v>0</v>
      </c>
      <c r="CO421" s="64">
        <f t="shared" ref="CO421" ca="1" si="1585">CN424</f>
        <v>0</v>
      </c>
      <c r="CP421" s="64">
        <f t="shared" ref="CP421" ca="1" si="1586">CO424</f>
        <v>0</v>
      </c>
      <c r="CQ421" s="64">
        <f t="shared" ref="CQ421" ca="1" si="1587">CP424</f>
        <v>0</v>
      </c>
      <c r="CR421" s="64">
        <f t="shared" ref="CR421" ca="1" si="1588">CQ424</f>
        <v>0</v>
      </c>
      <c r="CS421" s="64">
        <f t="shared" ref="CS421" ca="1" si="1589">CR424</f>
        <v>0</v>
      </c>
      <c r="CT421" s="64">
        <f t="shared" ref="CT421" ca="1" si="1590">CS424</f>
        <v>0</v>
      </c>
      <c r="CU421" s="64">
        <f t="shared" ref="CU421" ca="1" si="1591">CT424</f>
        <v>0</v>
      </c>
      <c r="CV421" s="64">
        <f t="shared" ref="CV421" ca="1" si="1592">CU424</f>
        <v>0</v>
      </c>
      <c r="CW421" s="64">
        <f t="shared" ref="CW421" ca="1" si="1593">CV424</f>
        <v>0</v>
      </c>
      <c r="CX421" s="64">
        <f t="shared" ref="CX421" ca="1" si="1594">CW424</f>
        <v>0</v>
      </c>
      <c r="CY421" s="64">
        <f t="shared" ref="CY421" ca="1" si="1595">CX424</f>
        <v>0</v>
      </c>
      <c r="CZ421" s="64">
        <f t="shared" ref="CZ421" ca="1" si="1596">CY424</f>
        <v>0</v>
      </c>
      <c r="DA421" s="64">
        <f t="shared" ref="DA421" ca="1" si="1597">CZ424</f>
        <v>0</v>
      </c>
      <c r="DB421" s="64">
        <f t="shared" ref="DB421" ca="1" si="1598">DA424</f>
        <v>0</v>
      </c>
      <c r="DC421" s="64">
        <f t="shared" ref="DC421" ca="1" si="1599">DB424</f>
        <v>0</v>
      </c>
      <c r="DD421" s="64">
        <f t="shared" ref="DD421" ca="1" si="1600">DC424</f>
        <v>0</v>
      </c>
      <c r="DE421" s="64">
        <f t="shared" ref="DE421" ca="1" si="1601">DD424</f>
        <v>0</v>
      </c>
      <c r="DF421" s="64">
        <f t="shared" ref="DF421" ca="1" si="1602">DE424</f>
        <v>0</v>
      </c>
      <c r="DG421" s="64">
        <f t="shared" ref="DG421" ca="1" si="1603">DF424</f>
        <v>0</v>
      </c>
      <c r="DH421" s="64">
        <f t="shared" ref="DH421" ca="1" si="1604">DG424</f>
        <v>0</v>
      </c>
      <c r="DI421" s="64">
        <f t="shared" ref="DI421" ca="1" si="1605">DH424</f>
        <v>0</v>
      </c>
      <c r="DJ421" s="64">
        <f t="shared" ref="DJ421" ca="1" si="1606">DI424</f>
        <v>0</v>
      </c>
      <c r="DK421" s="64">
        <f t="shared" ref="DK421" ca="1" si="1607">DJ424</f>
        <v>0</v>
      </c>
      <c r="DL421" s="64">
        <f t="shared" ref="DL421" ca="1" si="1608">DK424</f>
        <v>0</v>
      </c>
      <c r="DM421" s="64">
        <f t="shared" ref="DM421" ca="1" si="1609">DL424</f>
        <v>0</v>
      </c>
      <c r="DN421" s="64">
        <f t="shared" ref="DN421" ca="1" si="1610">DM424</f>
        <v>0</v>
      </c>
      <c r="DO421" s="64">
        <f t="shared" ref="DO421" ca="1" si="1611">DN424</f>
        <v>0</v>
      </c>
      <c r="DP421" s="64">
        <f t="shared" ref="DP421" ca="1" si="1612">DO424</f>
        <v>0</v>
      </c>
      <c r="DQ421" s="64">
        <f t="shared" ref="DQ421" ca="1" si="1613">DP424</f>
        <v>0</v>
      </c>
      <c r="DR421" s="64">
        <f t="shared" ref="DR421" ca="1" si="1614">DQ424</f>
        <v>0</v>
      </c>
      <c r="DS421" s="64">
        <f t="shared" ref="DS421" ca="1" si="1615">DR424</f>
        <v>0</v>
      </c>
    </row>
    <row r="422" spans="2:123" x14ac:dyDescent="0.3">
      <c r="D422" s="12" t="s">
        <v>353</v>
      </c>
      <c r="E422" s="12">
        <f>Inputs!H143</f>
        <v>2</v>
      </c>
      <c r="F422" s="51" t="str">
        <f>F421</f>
        <v>INR Mn</v>
      </c>
      <c r="H422" s="64">
        <f t="shared" ref="H422" ca="1" si="1616">IF(H421&lt;(SUM(OFFSET(H416,0,0,1,$E$422))-SUM(OFFSET(H417,0,0,1,$E$422))),(SUM(OFFSET(H416,0,0,1,$E$422))-SUM(OFFSET(H417,0,0,1,$E$422))-H421),H421-(SUM(OFFSET(H416,0,0,1,$E$422))-SUM(OFFSET(H417,0,0,1,$E$422))))</f>
        <v>0</v>
      </c>
      <c r="I422" s="64">
        <f t="shared" ref="I422:BT422" ca="1" si="1617">IF(I421&lt;(SUM(OFFSET(I416,0,0,1,$E$422))-SUM(OFFSET(I417,0,0,1,$E$422))),(SUM(OFFSET(I416,0,0,1,$E$422))-SUM(OFFSET(I417,0,0,1,$E$422))-I421),I421-(SUM(OFFSET(I416,0,0,1,$E$422))-SUM(OFFSET(I417,0,0,1,$E$422))))</f>
        <v>0</v>
      </c>
      <c r="J422" s="64">
        <f t="shared" ca="1" si="1617"/>
        <v>151.65878713560446</v>
      </c>
      <c r="K422" s="64">
        <f t="shared" ca="1" si="1617"/>
        <v>151.65878713560446</v>
      </c>
      <c r="L422" s="64">
        <f t="shared" ca="1" si="1617"/>
        <v>302.73155169011204</v>
      </c>
      <c r="M422" s="64">
        <f t="shared" ca="1" si="1617"/>
        <v>302.7040246912369</v>
      </c>
      <c r="N422" s="64">
        <f t="shared" ca="1" si="1617"/>
        <v>398.44970394307131</v>
      </c>
      <c r="O422" s="64">
        <f t="shared" ca="1" si="1617"/>
        <v>398.44162443270903</v>
      </c>
      <c r="P422" s="64">
        <f t="shared" ca="1" si="1617"/>
        <v>549.50623011235302</v>
      </c>
      <c r="Q422" s="64">
        <f t="shared" ca="1" si="1617"/>
        <v>549.47046409452014</v>
      </c>
      <c r="R422" s="64">
        <f t="shared" ca="1" si="1617"/>
        <v>645.20782339605285</v>
      </c>
      <c r="S422" s="64">
        <f t="shared" ca="1" si="1617"/>
        <v>645.19134220906153</v>
      </c>
      <c r="T422" s="64">
        <f t="shared" ca="1" si="1617"/>
        <v>796.24746368295678</v>
      </c>
      <c r="U422" s="64">
        <f t="shared" ca="1" si="1617"/>
        <v>796.20313011957683</v>
      </c>
      <c r="V422" s="64">
        <f t="shared" ca="1" si="1617"/>
        <v>1043.5906248527285</v>
      </c>
      <c r="W422" s="64">
        <f t="shared" ca="1" si="1617"/>
        <v>1039.7373751767718</v>
      </c>
      <c r="X422" s="64">
        <f t="shared" ca="1" si="1617"/>
        <v>1341.8592067317365</v>
      </c>
      <c r="Y422" s="64">
        <f t="shared" ca="1" si="1617"/>
        <v>1341.7802306524093</v>
      </c>
      <c r="Z422" s="64">
        <f t="shared" ca="1" si="1617"/>
        <v>1988.2238018196754</v>
      </c>
      <c r="AA422" s="64">
        <f t="shared" ca="1" si="1617"/>
        <v>1984.35523343978</v>
      </c>
      <c r="AB422" s="64">
        <f t="shared" ca="1" si="1617"/>
        <v>2739.6798979477749</v>
      </c>
      <c r="AC422" s="64">
        <f t="shared" ca="1" si="1617"/>
        <v>2739.5027368331316</v>
      </c>
      <c r="AD422" s="64">
        <f t="shared" ca="1" si="1617"/>
        <v>2459.8972999701823</v>
      </c>
      <c r="AE422" s="64">
        <f t="shared" ca="1" si="1617"/>
        <v>2455.9885983496679</v>
      </c>
      <c r="AF422" s="64">
        <f t="shared" ca="1" si="1617"/>
        <v>2455.908921383314</v>
      </c>
      <c r="AG422" s="64">
        <f t="shared" ca="1" si="1617"/>
        <v>2455.828487389525</v>
      </c>
      <c r="AH422" s="64">
        <f t="shared" ca="1" si="1617"/>
        <v>2455.7472891538901</v>
      </c>
      <c r="AI422" s="64">
        <f t="shared" ca="1" si="1617"/>
        <v>2448.0092557933353</v>
      </c>
      <c r="AJ422" s="64">
        <f t="shared" ca="1" si="1617"/>
        <v>2447.9300432255072</v>
      </c>
      <c r="AK422" s="64">
        <f t="shared" ca="1" si="1617"/>
        <v>2447.8500955948493</v>
      </c>
      <c r="AL422" s="64">
        <f t="shared" ca="1" si="1617"/>
        <v>2447.7694060532931</v>
      </c>
      <c r="AM422" s="64">
        <f t="shared" ca="1" si="1617"/>
        <v>2428.5478086894409</v>
      </c>
      <c r="AN422" s="64">
        <f t="shared" ca="1" si="1617"/>
        <v>2428.4744547030814</v>
      </c>
      <c r="AO422" s="64">
        <f t="shared" ca="1" si="1617"/>
        <v>2428.4004659714119</v>
      </c>
      <c r="AP422" s="64">
        <f t="shared" ca="1" si="1617"/>
        <v>2428.325837001863</v>
      </c>
      <c r="AQ422" s="64">
        <f t="shared" ca="1" si="1617"/>
        <v>2428.250562254344</v>
      </c>
      <c r="AR422" s="64">
        <f t="shared" ca="1" si="1617"/>
        <v>2428.1746361408223</v>
      </c>
      <c r="AS422" s="64">
        <f t="shared" ca="1" si="1617"/>
        <v>2428.0980530249053</v>
      </c>
      <c r="AT422" s="64">
        <f t="shared" ca="1" si="1617"/>
        <v>2428.0208072214364</v>
      </c>
      <c r="AU422" s="64">
        <f t="shared" ca="1" si="1617"/>
        <v>2427.9428929960577</v>
      </c>
      <c r="AV422" s="64">
        <f t="shared" ca="1" si="1617"/>
        <v>2427.8643045647955</v>
      </c>
      <c r="AW422" s="64">
        <f t="shared" ca="1" si="1617"/>
        <v>2427.7850360936245</v>
      </c>
      <c r="AX422" s="64">
        <f t="shared" ca="1" si="1617"/>
        <v>2427.7050816980345</v>
      </c>
      <c r="AY422" s="64">
        <f t="shared" ca="1" si="1617"/>
        <v>2427.6244354426008</v>
      </c>
      <c r="AZ422" s="64">
        <f t="shared" ca="1" si="1617"/>
        <v>2327.5430913405294</v>
      </c>
      <c r="BA422" s="64">
        <f t="shared" ca="1" si="1617"/>
        <v>2327.4610433532316</v>
      </c>
      <c r="BB422" s="64">
        <f t="shared" ca="1" si="1617"/>
        <v>2327.3782853898615</v>
      </c>
      <c r="BC422" s="64">
        <f t="shared" ca="1" si="1617"/>
        <v>2327.2948113068646</v>
      </c>
      <c r="BD422" s="64">
        <f t="shared" ca="1" si="1617"/>
        <v>2227.2106149075321</v>
      </c>
      <c r="BE422" s="64">
        <f t="shared" ca="1" si="1617"/>
        <v>2227.1256899415271</v>
      </c>
      <c r="BF422" s="64">
        <f t="shared" ca="1" si="1617"/>
        <v>2227.0400301044301</v>
      </c>
      <c r="BG422" s="64">
        <f t="shared" ca="1" si="1617"/>
        <v>2226.9536290372716</v>
      </c>
      <c r="BH422" s="64">
        <f t="shared" ca="1" si="1617"/>
        <v>2126.8664803260499</v>
      </c>
      <c r="BI422" s="64">
        <f t="shared" ca="1" si="1617"/>
        <v>2126.7785775012703</v>
      </c>
      <c r="BJ422" s="64">
        <f t="shared" ca="1" si="1617"/>
        <v>2126.6899140374489</v>
      </c>
      <c r="BK422" s="64">
        <f t="shared" ca="1" si="1617"/>
        <v>2126.6004833526381</v>
      </c>
      <c r="BL422" s="64">
        <f t="shared" ca="1" si="1617"/>
        <v>1926.5102788079366</v>
      </c>
      <c r="BM422" s="64">
        <f t="shared" ca="1" si="1617"/>
        <v>1926.4192937069956</v>
      </c>
      <c r="BN422" s="64">
        <f t="shared" ca="1" si="1617"/>
        <v>1926.3275212955202</v>
      </c>
      <c r="BO422" s="64">
        <f t="shared" ca="1" si="1617"/>
        <v>1926.2349547607705</v>
      </c>
      <c r="BP422" s="64">
        <f t="shared" ca="1" si="1617"/>
        <v>1426.1415872310524</v>
      </c>
      <c r="BQ422" s="64">
        <f t="shared" ca="1" si="1617"/>
        <v>1426.0474117752133</v>
      </c>
      <c r="BR422" s="64">
        <f t="shared" ca="1" si="1617"/>
        <v>1425.9524214021214</v>
      </c>
      <c r="BS422" s="64">
        <f t="shared" ca="1" si="1617"/>
        <v>1425.8566090601516</v>
      </c>
      <c r="BT422" s="64">
        <f t="shared" ca="1" si="1617"/>
        <v>1283.3009591877608</v>
      </c>
      <c r="BU422" s="64">
        <f t="shared" ref="BU422:DS422" ca="1" si="1618">IF(BU421&lt;(SUM(OFFSET(BU416,0,0,1,$E$422))-SUM(OFFSET(BU417,0,0,1,$E$422))),(SUM(OFFSET(BU416,0,0,1,$E$422))-SUM(OFFSET(BU417,0,0,1,$E$422))-BU421),BU421-(SUM(OFFSET(BU416,0,0,1,$E$422))-SUM(OFFSET(BU417,0,0,1,$E$422))))</f>
        <v>1283.2142415975179</v>
      </c>
      <c r="BV422" s="64">
        <f t="shared" ca="1" si="1618"/>
        <v>1283.1267736242828</v>
      </c>
      <c r="BW422" s="64">
        <f t="shared" ca="1" si="1618"/>
        <v>1283.0385487748549</v>
      </c>
      <c r="BX422" s="64">
        <f t="shared" ca="1" si="1618"/>
        <v>1140.4905520509531</v>
      </c>
      <c r="BY422" s="64">
        <f t="shared" ca="1" si="1618"/>
        <v>1140.4115538332751</v>
      </c>
      <c r="BZ422" s="64">
        <f t="shared" ca="1" si="1618"/>
        <v>1140.3318720297323</v>
      </c>
      <c r="CA422" s="64">
        <f t="shared" ca="1" si="1618"/>
        <v>1140.251500725132</v>
      </c>
      <c r="CB422" s="64">
        <f t="shared" ca="1" si="1618"/>
        <v>997.71142550420063</v>
      </c>
      <c r="CC422" s="64">
        <f t="shared" ca="1" si="1618"/>
        <v>997.64041733569184</v>
      </c>
      <c r="CD422" s="64">
        <f t="shared" ca="1" si="1618"/>
        <v>997.56879472065907</v>
      </c>
      <c r="CE422" s="64">
        <f t="shared" ca="1" si="1618"/>
        <v>997.49655234218403</v>
      </c>
      <c r="CF422" s="64">
        <f t="shared" ca="1" si="1618"/>
        <v>712.50566793955045</v>
      </c>
      <c r="CG422" s="64">
        <f t="shared" ca="1" si="1618"/>
        <v>712.45369007694558</v>
      </c>
      <c r="CH422" s="64">
        <f t="shared" ca="1" si="1618"/>
        <v>712.40126244049418</v>
      </c>
      <c r="CI422" s="64">
        <f t="shared" ca="1" si="1618"/>
        <v>712.34838113822263</v>
      </c>
      <c r="CJ422" s="64">
        <f t="shared" ca="1" si="1618"/>
        <v>1.1368683772161603E-13</v>
      </c>
      <c r="CK422" s="64">
        <f t="shared" ca="1" si="1618"/>
        <v>0</v>
      </c>
      <c r="CL422" s="64">
        <f t="shared" ca="1" si="1618"/>
        <v>0</v>
      </c>
      <c r="CM422" s="64">
        <f t="shared" ca="1" si="1618"/>
        <v>0</v>
      </c>
      <c r="CN422" s="64">
        <f t="shared" ca="1" si="1618"/>
        <v>0</v>
      </c>
      <c r="CO422" s="64">
        <f t="shared" ca="1" si="1618"/>
        <v>0</v>
      </c>
      <c r="CP422" s="64">
        <f t="shared" ca="1" si="1618"/>
        <v>0</v>
      </c>
      <c r="CQ422" s="64">
        <f t="shared" ca="1" si="1618"/>
        <v>0</v>
      </c>
      <c r="CR422" s="64">
        <f t="shared" ca="1" si="1618"/>
        <v>0</v>
      </c>
      <c r="CS422" s="64">
        <f t="shared" ca="1" si="1618"/>
        <v>0</v>
      </c>
      <c r="CT422" s="64">
        <f t="shared" ca="1" si="1618"/>
        <v>0</v>
      </c>
      <c r="CU422" s="64">
        <f t="shared" ca="1" si="1618"/>
        <v>0</v>
      </c>
      <c r="CV422" s="64">
        <f t="shared" ca="1" si="1618"/>
        <v>0</v>
      </c>
      <c r="CW422" s="64">
        <f t="shared" ca="1" si="1618"/>
        <v>0</v>
      </c>
      <c r="CX422" s="64">
        <f t="shared" ca="1" si="1618"/>
        <v>0</v>
      </c>
      <c r="CY422" s="64">
        <f t="shared" ca="1" si="1618"/>
        <v>0</v>
      </c>
      <c r="CZ422" s="64">
        <f t="shared" ca="1" si="1618"/>
        <v>0</v>
      </c>
      <c r="DA422" s="64">
        <f t="shared" ca="1" si="1618"/>
        <v>0</v>
      </c>
      <c r="DB422" s="64">
        <f t="shared" ca="1" si="1618"/>
        <v>0</v>
      </c>
      <c r="DC422" s="64">
        <f t="shared" ca="1" si="1618"/>
        <v>0</v>
      </c>
      <c r="DD422" s="64">
        <f t="shared" ca="1" si="1618"/>
        <v>0</v>
      </c>
      <c r="DE422" s="64">
        <f t="shared" ca="1" si="1618"/>
        <v>0</v>
      </c>
      <c r="DF422" s="64">
        <f t="shared" ca="1" si="1618"/>
        <v>0</v>
      </c>
      <c r="DG422" s="64">
        <f t="shared" ca="1" si="1618"/>
        <v>0</v>
      </c>
      <c r="DH422" s="64">
        <f t="shared" ca="1" si="1618"/>
        <v>0</v>
      </c>
      <c r="DI422" s="64">
        <f t="shared" ca="1" si="1618"/>
        <v>0</v>
      </c>
      <c r="DJ422" s="64">
        <f t="shared" ca="1" si="1618"/>
        <v>0</v>
      </c>
      <c r="DK422" s="64">
        <f t="shared" ca="1" si="1618"/>
        <v>0</v>
      </c>
      <c r="DL422" s="64">
        <f t="shared" ca="1" si="1618"/>
        <v>0</v>
      </c>
      <c r="DM422" s="64">
        <f t="shared" ca="1" si="1618"/>
        <v>0</v>
      </c>
      <c r="DN422" s="64">
        <f t="shared" ca="1" si="1618"/>
        <v>0</v>
      </c>
      <c r="DO422" s="64">
        <f t="shared" ca="1" si="1618"/>
        <v>0</v>
      </c>
      <c r="DP422" s="64">
        <f t="shared" ca="1" si="1618"/>
        <v>0</v>
      </c>
      <c r="DQ422" s="64">
        <f t="shared" ca="1" si="1618"/>
        <v>0</v>
      </c>
      <c r="DR422" s="64">
        <f t="shared" ca="1" si="1618"/>
        <v>0</v>
      </c>
      <c r="DS422" s="64">
        <f t="shared" ca="1" si="1618"/>
        <v>0</v>
      </c>
    </row>
    <row r="423" spans="2:123" x14ac:dyDescent="0.3">
      <c r="D423" s="12" t="s">
        <v>309</v>
      </c>
      <c r="F423" s="51" t="str">
        <f>F422</f>
        <v>INR Mn</v>
      </c>
      <c r="H423" s="64">
        <f t="shared" ref="H423" si="1619">-(H416-H417)</f>
        <v>0</v>
      </c>
      <c r="I423" s="64">
        <f t="shared" ref="I423:BT423" si="1620">-(I416-I417)</f>
        <v>0</v>
      </c>
      <c r="J423" s="64">
        <f t="shared" si="1620"/>
        <v>0</v>
      </c>
      <c r="K423" s="64">
        <f t="shared" si="1620"/>
        <v>-151.65878713560446</v>
      </c>
      <c r="L423" s="64">
        <f t="shared" si="1620"/>
        <v>-151.65878713560446</v>
      </c>
      <c r="M423" s="64">
        <f t="shared" si="1620"/>
        <v>-302.73155169011204</v>
      </c>
      <c r="N423" s="64">
        <f t="shared" si="1620"/>
        <v>-302.70402469123684</v>
      </c>
      <c r="O423" s="64">
        <f t="shared" si="1620"/>
        <v>-398.44970394307131</v>
      </c>
      <c r="P423" s="64">
        <f t="shared" si="1620"/>
        <v>-398.44162443270915</v>
      </c>
      <c r="Q423" s="64">
        <f t="shared" si="1620"/>
        <v>-549.50623011235302</v>
      </c>
      <c r="R423" s="64">
        <f t="shared" si="1620"/>
        <v>-549.47046409452014</v>
      </c>
      <c r="S423" s="64">
        <f t="shared" si="1620"/>
        <v>-645.20782339605285</v>
      </c>
      <c r="T423" s="64">
        <f t="shared" si="1620"/>
        <v>-645.19134220906153</v>
      </c>
      <c r="U423" s="64">
        <f t="shared" si="1620"/>
        <v>-796.24746368295666</v>
      </c>
      <c r="V423" s="64">
        <f t="shared" si="1620"/>
        <v>-796.20313011957705</v>
      </c>
      <c r="W423" s="64">
        <f t="shared" si="1620"/>
        <v>-1043.5906248527283</v>
      </c>
      <c r="X423" s="64">
        <f t="shared" si="1620"/>
        <v>-1039.737375176772</v>
      </c>
      <c r="Y423" s="64">
        <f t="shared" si="1620"/>
        <v>-1341.8592067317368</v>
      </c>
      <c r="Z423" s="64">
        <f t="shared" si="1620"/>
        <v>-1341.7802306524095</v>
      </c>
      <c r="AA423" s="64">
        <f t="shared" si="1620"/>
        <v>-1988.2238018196754</v>
      </c>
      <c r="AB423" s="64">
        <f t="shared" si="1620"/>
        <v>-1984.3552334397796</v>
      </c>
      <c r="AC423" s="64">
        <f t="shared" si="1620"/>
        <v>-2739.6798979477749</v>
      </c>
      <c r="AD423" s="64">
        <f t="shared" si="1620"/>
        <v>-2739.5027368331312</v>
      </c>
      <c r="AE423" s="64">
        <f t="shared" si="1620"/>
        <v>-2459.8972999701828</v>
      </c>
      <c r="AF423" s="64">
        <f t="shared" si="1620"/>
        <v>-2455.9885983496683</v>
      </c>
      <c r="AG423" s="64">
        <f t="shared" si="1620"/>
        <v>-2455.9089213833131</v>
      </c>
      <c r="AH423" s="64">
        <f t="shared" si="1620"/>
        <v>-2455.828487389525</v>
      </c>
      <c r="AI423" s="64">
        <f t="shared" si="1620"/>
        <v>-2455.7472891538905</v>
      </c>
      <c r="AJ423" s="64">
        <f t="shared" si="1620"/>
        <v>-2448.0092557933349</v>
      </c>
      <c r="AK423" s="64">
        <f t="shared" si="1620"/>
        <v>-2447.9300432255077</v>
      </c>
      <c r="AL423" s="64">
        <f t="shared" si="1620"/>
        <v>-2447.8500955948493</v>
      </c>
      <c r="AM423" s="64">
        <f t="shared" si="1620"/>
        <v>-2447.7694060532931</v>
      </c>
      <c r="AN423" s="64">
        <f t="shared" si="1620"/>
        <v>-2428.5478086894409</v>
      </c>
      <c r="AO423" s="64">
        <f t="shared" si="1620"/>
        <v>-2428.4744547030814</v>
      </c>
      <c r="AP423" s="64">
        <f t="shared" si="1620"/>
        <v>-2428.400465971411</v>
      </c>
      <c r="AQ423" s="64">
        <f t="shared" si="1620"/>
        <v>-2428.3258370018639</v>
      </c>
      <c r="AR423" s="64">
        <f t="shared" si="1620"/>
        <v>-2428.2505622543449</v>
      </c>
      <c r="AS423" s="64">
        <f t="shared" si="1620"/>
        <v>-2428.1746361408213</v>
      </c>
      <c r="AT423" s="64">
        <f t="shared" si="1620"/>
        <v>-2428.0980530249053</v>
      </c>
      <c r="AU423" s="64">
        <f t="shared" si="1620"/>
        <v>-2428.0208072214359</v>
      </c>
      <c r="AV423" s="64">
        <f t="shared" si="1620"/>
        <v>-2427.9428929960577</v>
      </c>
      <c r="AW423" s="64">
        <f t="shared" si="1620"/>
        <v>-2427.8643045647959</v>
      </c>
      <c r="AX423" s="64">
        <f t="shared" si="1620"/>
        <v>-2427.7850360936245</v>
      </c>
      <c r="AY423" s="64">
        <f t="shared" si="1620"/>
        <v>-2427.705081698035</v>
      </c>
      <c r="AZ423" s="64">
        <f t="shared" si="1620"/>
        <v>-2427.6244354425999</v>
      </c>
      <c r="BA423" s="64">
        <f t="shared" si="1620"/>
        <v>-2327.5430913405294</v>
      </c>
      <c r="BB423" s="64">
        <f t="shared" si="1620"/>
        <v>-2327.4610433532321</v>
      </c>
      <c r="BC423" s="64">
        <f t="shared" si="1620"/>
        <v>-2327.3782853898615</v>
      </c>
      <c r="BD423" s="64">
        <f t="shared" si="1620"/>
        <v>-2327.2948113068655</v>
      </c>
      <c r="BE423" s="64">
        <f t="shared" si="1620"/>
        <v>-2227.2106149075316</v>
      </c>
      <c r="BF423" s="64">
        <f t="shared" si="1620"/>
        <v>-2227.1256899415266</v>
      </c>
      <c r="BG423" s="64">
        <f t="shared" si="1620"/>
        <v>-2227.0400301044301</v>
      </c>
      <c r="BH423" s="64">
        <f t="shared" si="1620"/>
        <v>-2226.9536290372712</v>
      </c>
      <c r="BI423" s="64">
        <f t="shared" si="1620"/>
        <v>-2126.8664803260508</v>
      </c>
      <c r="BJ423" s="64">
        <f t="shared" si="1620"/>
        <v>-2126.7785775012703</v>
      </c>
      <c r="BK423" s="64">
        <f t="shared" si="1620"/>
        <v>-2126.6899140374485</v>
      </c>
      <c r="BL423" s="64">
        <f t="shared" si="1620"/>
        <v>-2126.6004833526381</v>
      </c>
      <c r="BM423" s="64">
        <f t="shared" si="1620"/>
        <v>-1926.5102788079369</v>
      </c>
      <c r="BN423" s="64">
        <f t="shared" si="1620"/>
        <v>-1926.4192937069956</v>
      </c>
      <c r="BO423" s="64">
        <f t="shared" si="1620"/>
        <v>-1926.3275212955202</v>
      </c>
      <c r="BP423" s="64">
        <f t="shared" si="1620"/>
        <v>-1926.2349547607701</v>
      </c>
      <c r="BQ423" s="64">
        <f t="shared" si="1620"/>
        <v>-1426.1415872310524</v>
      </c>
      <c r="BR423" s="64">
        <f t="shared" si="1620"/>
        <v>-1426.0474117752133</v>
      </c>
      <c r="BS423" s="64">
        <f t="shared" si="1620"/>
        <v>-1425.9524214021217</v>
      </c>
      <c r="BT423" s="64">
        <f t="shared" si="1620"/>
        <v>-1425.8566090601514</v>
      </c>
      <c r="BU423" s="64">
        <f t="shared" ref="BU423:DS423" si="1621">-(BU416-BU417)</f>
        <v>-1283.300959187761</v>
      </c>
      <c r="BV423" s="64">
        <f t="shared" si="1621"/>
        <v>-1283.2142415975181</v>
      </c>
      <c r="BW423" s="64">
        <f t="shared" si="1621"/>
        <v>-1283.1267736242828</v>
      </c>
      <c r="BX423" s="64">
        <f t="shared" si="1621"/>
        <v>-1283.0385487748551</v>
      </c>
      <c r="BY423" s="64">
        <f t="shared" si="1621"/>
        <v>-1140.4905520509526</v>
      </c>
      <c r="BZ423" s="64">
        <f t="shared" si="1621"/>
        <v>-1140.4115538332751</v>
      </c>
      <c r="CA423" s="64">
        <f t="shared" si="1621"/>
        <v>-1140.3318720297325</v>
      </c>
      <c r="CB423" s="64">
        <f t="shared" si="1621"/>
        <v>-1140.2515007251318</v>
      </c>
      <c r="CC423" s="64">
        <f t="shared" si="1621"/>
        <v>-997.71142550420041</v>
      </c>
      <c r="CD423" s="64">
        <f t="shared" si="1621"/>
        <v>-997.64041733569206</v>
      </c>
      <c r="CE423" s="64">
        <f t="shared" si="1621"/>
        <v>-997.56879472065907</v>
      </c>
      <c r="CF423" s="64">
        <f t="shared" si="1621"/>
        <v>-997.49655234218403</v>
      </c>
      <c r="CG423" s="64">
        <f t="shared" si="1621"/>
        <v>-712.50566793955056</v>
      </c>
      <c r="CH423" s="64">
        <f t="shared" si="1621"/>
        <v>-712.45369007694546</v>
      </c>
      <c r="CI423" s="64">
        <f t="shared" si="1621"/>
        <v>-712.40126244049429</v>
      </c>
      <c r="CJ423" s="64">
        <f t="shared" si="1621"/>
        <v>-712.34838113822241</v>
      </c>
      <c r="CK423" s="64">
        <f t="shared" si="1621"/>
        <v>0</v>
      </c>
      <c r="CL423" s="64">
        <f t="shared" si="1621"/>
        <v>0</v>
      </c>
      <c r="CM423" s="64">
        <f t="shared" si="1621"/>
        <v>0</v>
      </c>
      <c r="CN423" s="64">
        <f t="shared" si="1621"/>
        <v>0</v>
      </c>
      <c r="CO423" s="64">
        <f t="shared" si="1621"/>
        <v>0</v>
      </c>
      <c r="CP423" s="64">
        <f t="shared" si="1621"/>
        <v>0</v>
      </c>
      <c r="CQ423" s="64">
        <f t="shared" si="1621"/>
        <v>0</v>
      </c>
      <c r="CR423" s="64">
        <f t="shared" si="1621"/>
        <v>0</v>
      </c>
      <c r="CS423" s="64">
        <f t="shared" si="1621"/>
        <v>0</v>
      </c>
      <c r="CT423" s="64">
        <f t="shared" si="1621"/>
        <v>0</v>
      </c>
      <c r="CU423" s="64">
        <f t="shared" si="1621"/>
        <v>0</v>
      </c>
      <c r="CV423" s="64">
        <f t="shared" si="1621"/>
        <v>0</v>
      </c>
      <c r="CW423" s="64">
        <f t="shared" si="1621"/>
        <v>0</v>
      </c>
      <c r="CX423" s="64">
        <f t="shared" si="1621"/>
        <v>0</v>
      </c>
      <c r="CY423" s="64">
        <f t="shared" si="1621"/>
        <v>0</v>
      </c>
      <c r="CZ423" s="64">
        <f t="shared" si="1621"/>
        <v>0</v>
      </c>
      <c r="DA423" s="64">
        <f t="shared" si="1621"/>
        <v>0</v>
      </c>
      <c r="DB423" s="64">
        <f t="shared" si="1621"/>
        <v>0</v>
      </c>
      <c r="DC423" s="64">
        <f t="shared" si="1621"/>
        <v>0</v>
      </c>
      <c r="DD423" s="64">
        <f t="shared" si="1621"/>
        <v>0</v>
      </c>
      <c r="DE423" s="64">
        <f t="shared" si="1621"/>
        <v>0</v>
      </c>
      <c r="DF423" s="64">
        <f t="shared" si="1621"/>
        <v>0</v>
      </c>
      <c r="DG423" s="64">
        <f t="shared" si="1621"/>
        <v>0</v>
      </c>
      <c r="DH423" s="64">
        <f t="shared" si="1621"/>
        <v>0</v>
      </c>
      <c r="DI423" s="64">
        <f t="shared" si="1621"/>
        <v>0</v>
      </c>
      <c r="DJ423" s="64">
        <f t="shared" si="1621"/>
        <v>0</v>
      </c>
      <c r="DK423" s="64">
        <f t="shared" si="1621"/>
        <v>0</v>
      </c>
      <c r="DL423" s="64">
        <f t="shared" si="1621"/>
        <v>0</v>
      </c>
      <c r="DM423" s="64">
        <f t="shared" si="1621"/>
        <v>0</v>
      </c>
      <c r="DN423" s="64">
        <f t="shared" si="1621"/>
        <v>0</v>
      </c>
      <c r="DO423" s="64">
        <f t="shared" si="1621"/>
        <v>0</v>
      </c>
      <c r="DP423" s="64">
        <f t="shared" si="1621"/>
        <v>0</v>
      </c>
      <c r="DQ423" s="64">
        <f t="shared" si="1621"/>
        <v>0</v>
      </c>
      <c r="DR423" s="64">
        <f t="shared" si="1621"/>
        <v>0</v>
      </c>
      <c r="DS423" s="64">
        <f t="shared" si="1621"/>
        <v>0</v>
      </c>
    </row>
    <row r="424" spans="2:123" ht="14.5" thickBot="1" x14ac:dyDescent="0.35">
      <c r="D424" s="61" t="s">
        <v>310</v>
      </c>
      <c r="E424" s="61"/>
      <c r="F424" s="62" t="str">
        <f>F423</f>
        <v>INR Mn</v>
      </c>
      <c r="G424" s="62"/>
      <c r="H424" s="63">
        <f t="shared" ref="H424" ca="1" si="1622">SUM(H421:H423)</f>
        <v>0</v>
      </c>
      <c r="I424" s="63">
        <f t="shared" ref="I424:BT424" ca="1" si="1623">SUM(I421:I423)</f>
        <v>0</v>
      </c>
      <c r="J424" s="63">
        <f t="shared" ca="1" si="1623"/>
        <v>151.65878713560446</v>
      </c>
      <c r="K424" s="63">
        <f t="shared" ca="1" si="1623"/>
        <v>151.65878713560446</v>
      </c>
      <c r="L424" s="63">
        <f t="shared" ca="1" si="1623"/>
        <v>302.73155169011204</v>
      </c>
      <c r="M424" s="63">
        <f t="shared" ca="1" si="1623"/>
        <v>302.7040246912369</v>
      </c>
      <c r="N424" s="63">
        <f t="shared" ca="1" si="1623"/>
        <v>398.44970394307137</v>
      </c>
      <c r="O424" s="63">
        <f t="shared" ca="1" si="1623"/>
        <v>398.44162443270909</v>
      </c>
      <c r="P424" s="63">
        <f t="shared" ca="1" si="1623"/>
        <v>549.50623011235302</v>
      </c>
      <c r="Q424" s="63">
        <f t="shared" ca="1" si="1623"/>
        <v>549.47046409452014</v>
      </c>
      <c r="R424" s="63">
        <f t="shared" ca="1" si="1623"/>
        <v>645.20782339605285</v>
      </c>
      <c r="S424" s="63">
        <f t="shared" ca="1" si="1623"/>
        <v>645.19134220906153</v>
      </c>
      <c r="T424" s="63">
        <f t="shared" ca="1" si="1623"/>
        <v>796.24746368295678</v>
      </c>
      <c r="U424" s="63">
        <f t="shared" ca="1" si="1623"/>
        <v>796.20313011957694</v>
      </c>
      <c r="V424" s="63">
        <f t="shared" ca="1" si="1623"/>
        <v>1043.5906248527285</v>
      </c>
      <c r="W424" s="63">
        <f t="shared" ca="1" si="1623"/>
        <v>1039.737375176772</v>
      </c>
      <c r="X424" s="63">
        <f t="shared" ca="1" si="1623"/>
        <v>1341.8592067317365</v>
      </c>
      <c r="Y424" s="63">
        <f t="shared" ca="1" si="1623"/>
        <v>1341.780230652409</v>
      </c>
      <c r="Z424" s="63">
        <f t="shared" ca="1" si="1623"/>
        <v>1988.2238018196749</v>
      </c>
      <c r="AA424" s="63">
        <f t="shared" ca="1" si="1623"/>
        <v>1984.3552334397796</v>
      </c>
      <c r="AB424" s="63">
        <f t="shared" ca="1" si="1623"/>
        <v>2739.6798979477749</v>
      </c>
      <c r="AC424" s="63">
        <f t="shared" ca="1" si="1623"/>
        <v>2739.5027368331316</v>
      </c>
      <c r="AD424" s="63">
        <f t="shared" ca="1" si="1623"/>
        <v>2459.8972999701828</v>
      </c>
      <c r="AE424" s="63">
        <f t="shared" ca="1" si="1623"/>
        <v>2455.9885983496679</v>
      </c>
      <c r="AF424" s="63">
        <f t="shared" ca="1" si="1623"/>
        <v>2455.9089213833136</v>
      </c>
      <c r="AG424" s="63">
        <f t="shared" ca="1" si="1623"/>
        <v>2455.8284873895254</v>
      </c>
      <c r="AH424" s="63">
        <f t="shared" ca="1" si="1623"/>
        <v>2455.7472891538905</v>
      </c>
      <c r="AI424" s="63">
        <f t="shared" ca="1" si="1623"/>
        <v>2448.0092557933353</v>
      </c>
      <c r="AJ424" s="63">
        <f t="shared" ca="1" si="1623"/>
        <v>2447.9300432255077</v>
      </c>
      <c r="AK424" s="63">
        <f t="shared" ca="1" si="1623"/>
        <v>2447.8500955948493</v>
      </c>
      <c r="AL424" s="63">
        <f t="shared" ca="1" si="1623"/>
        <v>2447.7694060532931</v>
      </c>
      <c r="AM424" s="63">
        <f t="shared" ca="1" si="1623"/>
        <v>2428.5478086894409</v>
      </c>
      <c r="AN424" s="63">
        <f t="shared" ca="1" si="1623"/>
        <v>2428.4744547030814</v>
      </c>
      <c r="AO424" s="63">
        <f t="shared" ca="1" si="1623"/>
        <v>2428.4004659714119</v>
      </c>
      <c r="AP424" s="63">
        <f t="shared" ca="1" si="1623"/>
        <v>2428.3258370018639</v>
      </c>
      <c r="AQ424" s="63">
        <f t="shared" ca="1" si="1623"/>
        <v>2428.250562254344</v>
      </c>
      <c r="AR424" s="63">
        <f t="shared" ca="1" si="1623"/>
        <v>2428.1746361408213</v>
      </c>
      <c r="AS424" s="63">
        <f t="shared" ca="1" si="1623"/>
        <v>2428.0980530249053</v>
      </c>
      <c r="AT424" s="63">
        <f t="shared" ca="1" si="1623"/>
        <v>2428.0208072214364</v>
      </c>
      <c r="AU424" s="63">
        <f t="shared" ca="1" si="1623"/>
        <v>2427.9428929960582</v>
      </c>
      <c r="AV424" s="63">
        <f t="shared" ca="1" si="1623"/>
        <v>2427.8643045647959</v>
      </c>
      <c r="AW424" s="63">
        <f t="shared" ca="1" si="1623"/>
        <v>2427.7850360936245</v>
      </c>
      <c r="AX424" s="63">
        <f t="shared" ca="1" si="1623"/>
        <v>2427.7050816980345</v>
      </c>
      <c r="AY424" s="63">
        <f t="shared" ca="1" si="1623"/>
        <v>2427.6244354426003</v>
      </c>
      <c r="AZ424" s="63">
        <f t="shared" ca="1" si="1623"/>
        <v>2327.5430913405298</v>
      </c>
      <c r="BA424" s="63">
        <f t="shared" ca="1" si="1623"/>
        <v>2327.4610433532321</v>
      </c>
      <c r="BB424" s="63">
        <f t="shared" ca="1" si="1623"/>
        <v>2327.3782853898615</v>
      </c>
      <c r="BC424" s="63">
        <f t="shared" ca="1" si="1623"/>
        <v>2327.2948113068646</v>
      </c>
      <c r="BD424" s="63">
        <f t="shared" ca="1" si="1623"/>
        <v>2227.2106149075312</v>
      </c>
      <c r="BE424" s="63">
        <f t="shared" ca="1" si="1623"/>
        <v>2227.1256899415266</v>
      </c>
      <c r="BF424" s="63">
        <f t="shared" ca="1" si="1623"/>
        <v>2227.0400301044301</v>
      </c>
      <c r="BG424" s="63">
        <f t="shared" ca="1" si="1623"/>
        <v>2226.9536290372716</v>
      </c>
      <c r="BH424" s="63">
        <f t="shared" ca="1" si="1623"/>
        <v>2126.8664803260504</v>
      </c>
      <c r="BI424" s="63">
        <f t="shared" ca="1" si="1623"/>
        <v>2126.7785775012699</v>
      </c>
      <c r="BJ424" s="63">
        <f t="shared" ca="1" si="1623"/>
        <v>2126.6899140374485</v>
      </c>
      <c r="BK424" s="63">
        <f t="shared" ca="1" si="1623"/>
        <v>2126.6004833526381</v>
      </c>
      <c r="BL424" s="63">
        <f t="shared" ca="1" si="1623"/>
        <v>1926.5102788079366</v>
      </c>
      <c r="BM424" s="63">
        <f t="shared" ca="1" si="1623"/>
        <v>1926.4192937069954</v>
      </c>
      <c r="BN424" s="63">
        <f t="shared" ca="1" si="1623"/>
        <v>1926.32752129552</v>
      </c>
      <c r="BO424" s="63">
        <f t="shared" ca="1" si="1623"/>
        <v>1926.2349547607703</v>
      </c>
      <c r="BP424" s="63">
        <f t="shared" ca="1" si="1623"/>
        <v>1426.1415872310527</v>
      </c>
      <c r="BQ424" s="63">
        <f t="shared" ca="1" si="1623"/>
        <v>1426.0474117752135</v>
      </c>
      <c r="BR424" s="63">
        <f t="shared" ca="1" si="1623"/>
        <v>1425.9524214021217</v>
      </c>
      <c r="BS424" s="63">
        <f t="shared" ca="1" si="1623"/>
        <v>1425.8566090601516</v>
      </c>
      <c r="BT424" s="63">
        <f t="shared" ca="1" si="1623"/>
        <v>1283.300959187761</v>
      </c>
      <c r="BU424" s="63">
        <f t="shared" ref="BU424:DS424" ca="1" si="1624">SUM(BU421:BU423)</f>
        <v>1283.2142415975179</v>
      </c>
      <c r="BV424" s="63">
        <f t="shared" ca="1" si="1624"/>
        <v>1283.1267736242826</v>
      </c>
      <c r="BW424" s="63">
        <f t="shared" ca="1" si="1624"/>
        <v>1283.0385487748547</v>
      </c>
      <c r="BX424" s="63">
        <f t="shared" ca="1" si="1624"/>
        <v>1140.4905520509526</v>
      </c>
      <c r="BY424" s="63">
        <f t="shared" ca="1" si="1624"/>
        <v>1140.4115538332751</v>
      </c>
      <c r="BZ424" s="63">
        <f t="shared" ca="1" si="1624"/>
        <v>1140.3318720297323</v>
      </c>
      <c r="CA424" s="63">
        <f t="shared" ca="1" si="1624"/>
        <v>1140.2515007251318</v>
      </c>
      <c r="CB424" s="63">
        <f t="shared" ca="1" si="1624"/>
        <v>997.71142550420063</v>
      </c>
      <c r="CC424" s="63">
        <f t="shared" ca="1" si="1624"/>
        <v>997.64041733569206</v>
      </c>
      <c r="CD424" s="63">
        <f t="shared" ca="1" si="1624"/>
        <v>997.56879472065907</v>
      </c>
      <c r="CE424" s="63">
        <f t="shared" ca="1" si="1624"/>
        <v>997.49655234218403</v>
      </c>
      <c r="CF424" s="63">
        <f t="shared" ca="1" si="1624"/>
        <v>712.50566793955045</v>
      </c>
      <c r="CG424" s="63">
        <f t="shared" ca="1" si="1624"/>
        <v>712.45369007694546</v>
      </c>
      <c r="CH424" s="63">
        <f t="shared" ca="1" si="1624"/>
        <v>712.40126244049418</v>
      </c>
      <c r="CI424" s="63">
        <f t="shared" ca="1" si="1624"/>
        <v>712.34838113822252</v>
      </c>
      <c r="CJ424" s="63">
        <f t="shared" ca="1" si="1624"/>
        <v>0</v>
      </c>
      <c r="CK424" s="63">
        <f t="shared" ca="1" si="1624"/>
        <v>0</v>
      </c>
      <c r="CL424" s="63">
        <f t="shared" ca="1" si="1624"/>
        <v>0</v>
      </c>
      <c r="CM424" s="63">
        <f t="shared" ca="1" si="1624"/>
        <v>0</v>
      </c>
      <c r="CN424" s="63">
        <f t="shared" ca="1" si="1624"/>
        <v>0</v>
      </c>
      <c r="CO424" s="63">
        <f t="shared" ca="1" si="1624"/>
        <v>0</v>
      </c>
      <c r="CP424" s="63">
        <f t="shared" ca="1" si="1624"/>
        <v>0</v>
      </c>
      <c r="CQ424" s="63">
        <f t="shared" ca="1" si="1624"/>
        <v>0</v>
      </c>
      <c r="CR424" s="63">
        <f t="shared" ca="1" si="1624"/>
        <v>0</v>
      </c>
      <c r="CS424" s="63">
        <f t="shared" ca="1" si="1624"/>
        <v>0</v>
      </c>
      <c r="CT424" s="63">
        <f t="shared" ca="1" si="1624"/>
        <v>0</v>
      </c>
      <c r="CU424" s="63">
        <f t="shared" ca="1" si="1624"/>
        <v>0</v>
      </c>
      <c r="CV424" s="63">
        <f t="shared" ca="1" si="1624"/>
        <v>0</v>
      </c>
      <c r="CW424" s="63">
        <f t="shared" ca="1" si="1624"/>
        <v>0</v>
      </c>
      <c r="CX424" s="63">
        <f t="shared" ca="1" si="1624"/>
        <v>0</v>
      </c>
      <c r="CY424" s="63">
        <f t="shared" ca="1" si="1624"/>
        <v>0</v>
      </c>
      <c r="CZ424" s="63">
        <f t="shared" ca="1" si="1624"/>
        <v>0</v>
      </c>
      <c r="DA424" s="63">
        <f t="shared" ca="1" si="1624"/>
        <v>0</v>
      </c>
      <c r="DB424" s="63">
        <f t="shared" ca="1" si="1624"/>
        <v>0</v>
      </c>
      <c r="DC424" s="63">
        <f t="shared" ca="1" si="1624"/>
        <v>0</v>
      </c>
      <c r="DD424" s="63">
        <f t="shared" ca="1" si="1624"/>
        <v>0</v>
      </c>
      <c r="DE424" s="63">
        <f t="shared" ca="1" si="1624"/>
        <v>0</v>
      </c>
      <c r="DF424" s="63">
        <f t="shared" ca="1" si="1624"/>
        <v>0</v>
      </c>
      <c r="DG424" s="63">
        <f t="shared" ca="1" si="1624"/>
        <v>0</v>
      </c>
      <c r="DH424" s="63">
        <f t="shared" ca="1" si="1624"/>
        <v>0</v>
      </c>
      <c r="DI424" s="63">
        <f t="shared" ca="1" si="1624"/>
        <v>0</v>
      </c>
      <c r="DJ424" s="63">
        <f t="shared" ca="1" si="1624"/>
        <v>0</v>
      </c>
      <c r="DK424" s="63">
        <f t="shared" ca="1" si="1624"/>
        <v>0</v>
      </c>
      <c r="DL424" s="63">
        <f t="shared" ca="1" si="1624"/>
        <v>0</v>
      </c>
      <c r="DM424" s="63">
        <f t="shared" ca="1" si="1624"/>
        <v>0</v>
      </c>
      <c r="DN424" s="63">
        <f t="shared" ca="1" si="1624"/>
        <v>0</v>
      </c>
      <c r="DO424" s="63">
        <f t="shared" ca="1" si="1624"/>
        <v>0</v>
      </c>
      <c r="DP424" s="63">
        <f t="shared" ca="1" si="1624"/>
        <v>0</v>
      </c>
      <c r="DQ424" s="63">
        <f t="shared" ca="1" si="1624"/>
        <v>0</v>
      </c>
      <c r="DR424" s="63">
        <f t="shared" ca="1" si="1624"/>
        <v>0</v>
      </c>
      <c r="DS424" s="63">
        <f t="shared" ca="1" si="1624"/>
        <v>0</v>
      </c>
    </row>
    <row r="425" spans="2:123" ht="14.5" thickTop="1" x14ac:dyDescent="0.3">
      <c r="D425" s="171"/>
      <c r="E425" s="171"/>
      <c r="F425" s="172"/>
      <c r="G425" s="172"/>
      <c r="H425" s="173"/>
      <c r="I425" s="173"/>
      <c r="J425" s="173"/>
      <c r="K425" s="173"/>
      <c r="L425" s="173"/>
      <c r="M425" s="173"/>
      <c r="N425" s="173"/>
      <c r="O425" s="173"/>
      <c r="P425" s="173"/>
      <c r="Q425" s="173"/>
      <c r="R425" s="173"/>
      <c r="S425" s="173"/>
      <c r="T425" s="173"/>
      <c r="U425" s="173"/>
      <c r="V425" s="173"/>
      <c r="W425" s="173"/>
      <c r="X425" s="173"/>
      <c r="Y425" s="173"/>
      <c r="Z425" s="173"/>
      <c r="AA425" s="173"/>
      <c r="AB425" s="173"/>
      <c r="AC425" s="173"/>
      <c r="AD425" s="173"/>
      <c r="AE425" s="173"/>
      <c r="AF425" s="173"/>
      <c r="AG425" s="173"/>
      <c r="AH425" s="173"/>
      <c r="AI425" s="173"/>
      <c r="AJ425" s="173"/>
      <c r="AK425" s="173"/>
      <c r="AL425" s="173"/>
      <c r="AM425" s="173"/>
      <c r="AN425" s="173"/>
      <c r="AO425" s="173"/>
      <c r="AP425" s="173"/>
      <c r="AQ425" s="173"/>
      <c r="AR425" s="173"/>
      <c r="AS425" s="173"/>
      <c r="AT425" s="173"/>
      <c r="AU425" s="173"/>
      <c r="AV425" s="173"/>
      <c r="AW425" s="173"/>
      <c r="AX425" s="173"/>
      <c r="AY425" s="173"/>
      <c r="AZ425" s="173"/>
      <c r="BA425" s="173"/>
      <c r="BB425" s="173"/>
      <c r="BC425" s="173"/>
      <c r="BD425" s="173"/>
      <c r="BE425" s="173"/>
      <c r="BF425" s="173"/>
      <c r="BG425" s="173"/>
      <c r="BH425" s="173"/>
      <c r="BI425" s="173"/>
      <c r="BJ425" s="173"/>
      <c r="BK425" s="173"/>
      <c r="BL425" s="173"/>
      <c r="BM425" s="173"/>
      <c r="BN425" s="173"/>
      <c r="BO425" s="173"/>
      <c r="BP425" s="173"/>
      <c r="BQ425" s="173"/>
      <c r="BR425" s="173"/>
      <c r="BS425" s="173"/>
      <c r="BT425" s="173"/>
      <c r="BU425" s="173"/>
      <c r="BV425" s="173"/>
      <c r="BW425" s="173"/>
      <c r="BX425" s="173"/>
      <c r="BY425" s="173"/>
      <c r="BZ425" s="173"/>
      <c r="CA425" s="173"/>
      <c r="CB425" s="173"/>
      <c r="CC425" s="173"/>
      <c r="CD425" s="173"/>
      <c r="CE425" s="173"/>
      <c r="CF425" s="173"/>
      <c r="CG425" s="173"/>
      <c r="CH425" s="173"/>
      <c r="CI425" s="173"/>
      <c r="CJ425" s="173"/>
      <c r="CK425" s="173"/>
      <c r="CL425" s="173"/>
      <c r="CM425" s="173"/>
      <c r="CN425" s="173"/>
      <c r="CO425" s="173"/>
      <c r="CP425" s="173"/>
      <c r="CQ425" s="173"/>
      <c r="CR425" s="173"/>
      <c r="CS425" s="173"/>
      <c r="CT425" s="173"/>
      <c r="CU425" s="173"/>
      <c r="CV425" s="173"/>
      <c r="CW425" s="173"/>
      <c r="CX425" s="173"/>
      <c r="CY425" s="173"/>
      <c r="CZ425" s="173"/>
      <c r="DA425" s="173"/>
      <c r="DB425" s="173"/>
      <c r="DC425" s="173"/>
      <c r="DD425" s="173"/>
      <c r="DE425" s="173"/>
      <c r="DF425" s="173"/>
      <c r="DG425" s="173"/>
      <c r="DH425" s="173"/>
      <c r="DI425" s="173"/>
      <c r="DJ425" s="173"/>
      <c r="DK425" s="173"/>
      <c r="DL425" s="173"/>
      <c r="DM425" s="173"/>
      <c r="DN425" s="173"/>
      <c r="DO425" s="173"/>
      <c r="DP425" s="173"/>
      <c r="DQ425" s="173"/>
      <c r="DR425" s="173"/>
      <c r="DS425" s="173"/>
    </row>
    <row r="426" spans="2:123" x14ac:dyDescent="0.3">
      <c r="B426" s="6" t="s">
        <v>352</v>
      </c>
    </row>
    <row r="427" spans="2:123" x14ac:dyDescent="0.3"/>
    <row r="428" spans="2:123" x14ac:dyDescent="0.3">
      <c r="D428" s="12" t="s">
        <v>353</v>
      </c>
      <c r="F428" s="51" t="str">
        <f>F424</f>
        <v>INR Mn</v>
      </c>
      <c r="H428" s="64">
        <f>-('Revenue&amp;exepenses'!H302+'Revenue&amp;exepenses'!H310+'Revenue&amp;exepenses'!H318+'Revenue&amp;exepenses'!H326)</f>
        <v>0</v>
      </c>
      <c r="I428" s="64">
        <f>-('Revenue&amp;exepenses'!I302+'Revenue&amp;exepenses'!I310+'Revenue&amp;exepenses'!I318+'Revenue&amp;exepenses'!I326)</f>
        <v>0</v>
      </c>
      <c r="J428" s="64">
        <f>-('Revenue&amp;exepenses'!J302+'Revenue&amp;exepenses'!J310+'Revenue&amp;exepenses'!J318+'Revenue&amp;exepenses'!J326)</f>
        <v>0</v>
      </c>
      <c r="K428" s="64">
        <f>-('Revenue&amp;exepenses'!K302+'Revenue&amp;exepenses'!K310+'Revenue&amp;exepenses'!K318+'Revenue&amp;exepenses'!K326)</f>
        <v>2125.1828253797917</v>
      </c>
      <c r="L428" s="64">
        <f>-('Revenue&amp;exepenses'!L302+'Revenue&amp;exepenses'!L310+'Revenue&amp;exepenses'!L318+'Revenue&amp;exepenses'!L326)</f>
        <v>492.35767887879393</v>
      </c>
      <c r="M428" s="64">
        <f>-('Revenue&amp;exepenses'!M302+'Revenue&amp;exepenses'!M310+'Revenue&amp;exepenses'!M318+'Revenue&amp;exepenses'!M326)</f>
        <v>302.276262049465</v>
      </c>
      <c r="N428" s="64">
        <f>-('Revenue&amp;exepenses'!N302+'Revenue&amp;exepenses'!N310+'Revenue&amp;exepenses'!N318+'Revenue&amp;exepenses'!N326)</f>
        <v>206.552538322354</v>
      </c>
      <c r="O428" s="64">
        <f>-('Revenue&amp;exepenses'!O302+'Revenue&amp;exepenses'!O310+'Revenue&amp;exepenses'!O318+'Revenue&amp;exepenses'!O326)</f>
        <v>2620.8456066563417</v>
      </c>
      <c r="P428" s="64">
        <f>-('Revenue&amp;exepenses'!P302+'Revenue&amp;exepenses'!P310+'Revenue&amp;exepenses'!P318+'Revenue&amp;exepenses'!P326)</f>
        <v>642.04771704132816</v>
      </c>
      <c r="Q428" s="64">
        <f>-('Revenue&amp;exepenses'!Q302+'Revenue&amp;exepenses'!Q310+'Revenue&amp;exepenses'!Q318+'Revenue&amp;exepenses'!Q326)</f>
        <v>369.81152048325555</v>
      </c>
      <c r="R428" s="64">
        <f>-('Revenue&amp;exepenses'!R302+'Revenue&amp;exepenses'!R310+'Revenue&amp;exepenses'!R318+'Revenue&amp;exepenses'!R326)</f>
        <v>261.26856385577128</v>
      </c>
      <c r="S428" s="64">
        <f>-('Revenue&amp;exepenses'!S302+'Revenue&amp;exepenses'!S310+'Revenue&amp;exepenses'!S318+'Revenue&amp;exepenses'!S326)</f>
        <v>2945.7961309905604</v>
      </c>
      <c r="T428" s="64">
        <f>-('Revenue&amp;exepenses'!T302+'Revenue&amp;exepenses'!T310+'Revenue&amp;exepenses'!T318+'Revenue&amp;exepenses'!T326)</f>
        <v>705.47460135145548</v>
      </c>
      <c r="U428" s="64">
        <f>-('Revenue&amp;exepenses'!U302+'Revenue&amp;exepenses'!U310+'Revenue&amp;exepenses'!U318+'Revenue&amp;exepenses'!U326)</f>
        <v>376.43622986644436</v>
      </c>
      <c r="V428" s="64">
        <f>-('Revenue&amp;exepenses'!V302+'Revenue&amp;exepenses'!V310+'Revenue&amp;exepenses'!V318+'Revenue&amp;exepenses'!V326)</f>
        <v>277.13913053283289</v>
      </c>
      <c r="W428" s="64">
        <f>-('Revenue&amp;exepenses'!W302+'Revenue&amp;exepenses'!W310+'Revenue&amp;exepenses'!W318+'Revenue&amp;exepenses'!W326)</f>
        <v>4995.8770018244995</v>
      </c>
      <c r="X428" s="64">
        <f>-('Revenue&amp;exepenses'!X302+'Revenue&amp;exepenses'!X310+'Revenue&amp;exepenses'!X318+'Revenue&amp;exepenses'!X326)</f>
        <v>1311.9362141280994</v>
      </c>
      <c r="Y428" s="64">
        <f>-('Revenue&amp;exepenses'!Y302+'Revenue&amp;exepenses'!Y310+'Revenue&amp;exepenses'!Y318+'Revenue&amp;exepenses'!Y326)</f>
        <v>663.94685159049561</v>
      </c>
      <c r="Z428" s="64">
        <f>-('Revenue&amp;exepenses'!Z302+'Revenue&amp;exepenses'!Z310+'Revenue&amp;exepenses'!Z318+'Revenue&amp;exepenses'!Z326)</f>
        <v>485.61200746141145</v>
      </c>
      <c r="AA428" s="64">
        <f>-('Revenue&amp;exepenses'!AA302+'Revenue&amp;exepenses'!AA310+'Revenue&amp;exepenses'!AA318+'Revenue&amp;exepenses'!AA326)</f>
        <v>12145.959107422141</v>
      </c>
      <c r="AB428" s="64">
        <f>-('Revenue&amp;exepenses'!AB302+'Revenue&amp;exepenses'!AB310+'Revenue&amp;exepenses'!AB318+'Revenue&amp;exepenses'!AB326)</f>
        <v>2814.5824571407202</v>
      </c>
      <c r="AC428" s="64">
        <f>-('Revenue&amp;exepenses'!AC302+'Revenue&amp;exepenses'!AC310+'Revenue&amp;exepenses'!AC318+'Revenue&amp;exepenses'!AC326)</f>
        <v>1574.1857029164003</v>
      </c>
      <c r="AD428" s="64">
        <f>-('Revenue&amp;exepenses'!AD302+'Revenue&amp;exepenses'!AD310+'Revenue&amp;exepenses'!AD318+'Revenue&amp;exepenses'!AD326)</f>
        <v>1129.7149737871282</v>
      </c>
      <c r="AE428" s="64">
        <f>-('Revenue&amp;exepenses'!AE302+'Revenue&amp;exepenses'!AE310+'Revenue&amp;exepenses'!AE318+'Revenue&amp;exepenses'!AE326)</f>
        <v>3384.3894662447265</v>
      </c>
      <c r="AF428" s="64">
        <f>-('Revenue&amp;exepenses'!AF302+'Revenue&amp;exepenses'!AF310+'Revenue&amp;exepenses'!AF318+'Revenue&amp;exepenses'!AF326)</f>
        <v>827.39793771963014</v>
      </c>
      <c r="AG428" s="64">
        <f>-('Revenue&amp;exepenses'!AG302+'Revenue&amp;exepenses'!AG310+'Revenue&amp;exepenses'!AG318+'Revenue&amp;exepenses'!AG326)</f>
        <v>211.23868364455461</v>
      </c>
      <c r="AH428" s="64">
        <f>-('Revenue&amp;exepenses'!AH302+'Revenue&amp;exepenses'!AH310+'Revenue&amp;exepenses'!AH318+'Revenue&amp;exepenses'!AH326)</f>
        <v>248.87133793911562</v>
      </c>
      <c r="AI428" s="64">
        <f>-('Revenue&amp;exepenses'!AI302+'Revenue&amp;exepenses'!AI310+'Revenue&amp;exepenses'!AI318+'Revenue&amp;exepenses'!AI326)</f>
        <v>2064.3710726756426</v>
      </c>
      <c r="AJ428" s="64">
        <f>-('Revenue&amp;exepenses'!AJ302+'Revenue&amp;exepenses'!AJ310+'Revenue&amp;exepenses'!AJ318+'Revenue&amp;exepenses'!AJ326)</f>
        <v>246.19190703525783</v>
      </c>
      <c r="AK428" s="64">
        <f>-('Revenue&amp;exepenses'!AK302+'Revenue&amp;exepenses'!AK310+'Revenue&amp;exepenses'!AK318+'Revenue&amp;exepenses'!AK326)</f>
        <v>-193.43303142993727</v>
      </c>
      <c r="AL428" s="64">
        <f>-('Revenue&amp;exepenses'!AL302+'Revenue&amp;exepenses'!AL310+'Revenue&amp;exepenses'!AL318+'Revenue&amp;exepenses'!AL326)</f>
        <v>-10.650936661028027</v>
      </c>
      <c r="AM428" s="64">
        <f>-('Revenue&amp;exepenses'!AM302+'Revenue&amp;exepenses'!AM310+'Revenue&amp;exepenses'!AM318+'Revenue&amp;exepenses'!AM326)</f>
        <v>443.25762988115207</v>
      </c>
      <c r="AN428" s="64">
        <f>-('Revenue&amp;exepenses'!AN302+'Revenue&amp;exepenses'!AN310+'Revenue&amp;exepenses'!AN318+'Revenue&amp;exepenses'!AN326)</f>
        <v>175.48749538340189</v>
      </c>
      <c r="AO428" s="64">
        <f>-('Revenue&amp;exepenses'!AO302+'Revenue&amp;exepenses'!AO310+'Revenue&amp;exepenses'!AO318+'Revenue&amp;exepenses'!AO326)</f>
        <v>-362.11952088161138</v>
      </c>
      <c r="AP428" s="64">
        <f>-('Revenue&amp;exepenses'!AP302+'Revenue&amp;exepenses'!AP310+'Revenue&amp;exepenses'!AP318+'Revenue&amp;exepenses'!AP326)</f>
        <v>-120.66386456430018</v>
      </c>
      <c r="AQ428" s="64">
        <f>-('Revenue&amp;exepenses'!AQ302+'Revenue&amp;exepenses'!AQ310+'Revenue&amp;exepenses'!AQ318+'Revenue&amp;exepenses'!AQ326)</f>
        <v>833.14547381636157</v>
      </c>
      <c r="AR428" s="64">
        <f>-('Revenue&amp;exepenses'!AR302+'Revenue&amp;exepenses'!AR310+'Revenue&amp;exepenses'!AR318+'Revenue&amp;exepenses'!AR326)</f>
        <v>-172.46380428296993</v>
      </c>
      <c r="AS428" s="64">
        <f>-('Revenue&amp;exepenses'!AS302+'Revenue&amp;exepenses'!AS310+'Revenue&amp;exepenses'!AS318+'Revenue&amp;exepenses'!AS326)</f>
        <v>-472.9102283903037</v>
      </c>
      <c r="AT428" s="64">
        <f>-('Revenue&amp;exepenses'!AT302+'Revenue&amp;exepenses'!AT310+'Revenue&amp;exepenses'!AT318+'Revenue&amp;exepenses'!AT326)</f>
        <v>-192.91867380910708</v>
      </c>
      <c r="AU428" s="64">
        <f>-('Revenue&amp;exepenses'!AU302+'Revenue&amp;exepenses'!AU310+'Revenue&amp;exepenses'!AU318+'Revenue&amp;exepenses'!AU326)</f>
        <v>709.86121803837273</v>
      </c>
      <c r="AV428" s="64">
        <f>-('Revenue&amp;exepenses'!AV302+'Revenue&amp;exepenses'!AV310+'Revenue&amp;exepenses'!AV318+'Revenue&amp;exepenses'!AV326)</f>
        <v>-252.33879173610399</v>
      </c>
      <c r="AW428" s="64">
        <f>-('Revenue&amp;exepenses'!AW302+'Revenue&amp;exepenses'!AW310+'Revenue&amp;exepenses'!AW318+'Revenue&amp;exepenses'!AW326)</f>
        <v>-522.73841068694765</v>
      </c>
      <c r="AX428" s="64">
        <f>-('Revenue&amp;exepenses'!AX302+'Revenue&amp;exepenses'!AX310+'Revenue&amp;exepenses'!AX318+'Revenue&amp;exepenses'!AX326)</f>
        <v>-225.41531443734539</v>
      </c>
      <c r="AY428" s="64">
        <f>-('Revenue&amp;exepenses'!AY302+'Revenue&amp;exepenses'!AY310+'Revenue&amp;exepenses'!AY318+'Revenue&amp;exepenses'!AY326)</f>
        <v>806.73831764572628</v>
      </c>
      <c r="AZ428" s="64">
        <f>-('Revenue&amp;exepenses'!AZ302+'Revenue&amp;exepenses'!AZ310+'Revenue&amp;exepenses'!AZ318+'Revenue&amp;exepenses'!AZ326)</f>
        <v>-186.3346139816515</v>
      </c>
      <c r="BA428" s="64">
        <f>-('Revenue&amp;exepenses'!BA302+'Revenue&amp;exepenses'!BA310+'Revenue&amp;exepenses'!BA318+'Revenue&amp;exepenses'!BA326)</f>
        <v>-478.30362061383084</v>
      </c>
      <c r="BB428" s="64">
        <f>-('Revenue&amp;exepenses'!BB302+'Revenue&amp;exepenses'!BB310+'Revenue&amp;exepenses'!BB318+'Revenue&amp;exepenses'!BB326)</f>
        <v>-196.43610352009659</v>
      </c>
      <c r="BC428" s="64">
        <f>-('Revenue&amp;exepenses'!BC302+'Revenue&amp;exepenses'!BC310+'Revenue&amp;exepenses'!BC318+'Revenue&amp;exepenses'!BC326)</f>
        <v>343.13386258793548</v>
      </c>
      <c r="BD428" s="64">
        <f>-('Revenue&amp;exepenses'!BD302+'Revenue&amp;exepenses'!BD310+'Revenue&amp;exepenses'!BD318+'Revenue&amp;exepenses'!BD326)</f>
        <v>109.47182464060188</v>
      </c>
      <c r="BE428" s="64">
        <f>-('Revenue&amp;exepenses'!BE302+'Revenue&amp;exepenses'!BE310+'Revenue&amp;exepenses'!BE318+'Revenue&amp;exepenses'!BE326)</f>
        <v>-401.03960777717703</v>
      </c>
      <c r="BF428" s="64">
        <f>-('Revenue&amp;exepenses'!BF302+'Revenue&amp;exepenses'!BF310+'Revenue&amp;exepenses'!BF318+'Revenue&amp;exepenses'!BF326)</f>
        <v>-146.04652993097352</v>
      </c>
      <c r="BG428" s="64">
        <f>-('Revenue&amp;exepenses'!BG302+'Revenue&amp;exepenses'!BG310+'Revenue&amp;exepenses'!BG318+'Revenue&amp;exepenses'!BG326)</f>
        <v>856.34380796219784</v>
      </c>
      <c r="BH428" s="64">
        <f>-('Revenue&amp;exepenses'!BH302+'Revenue&amp;exepenses'!BH310+'Revenue&amp;exepenses'!BH318+'Revenue&amp;exepenses'!BH326)</f>
        <v>-152.53746673305704</v>
      </c>
      <c r="BI428" s="64">
        <f>-('Revenue&amp;exepenses'!BI302+'Revenue&amp;exepenses'!BI310+'Revenue&amp;exepenses'!BI318+'Revenue&amp;exepenses'!BI326)</f>
        <v>-455.55098291489912</v>
      </c>
      <c r="BJ428" s="64">
        <f>-('Revenue&amp;exepenses'!BJ302+'Revenue&amp;exepenses'!BJ310+'Revenue&amp;exepenses'!BJ318+'Revenue&amp;exepenses'!BJ326)</f>
        <v>-181.59742675992879</v>
      </c>
      <c r="BK428" s="64">
        <f>-('Revenue&amp;exepenses'!BK302+'Revenue&amp;exepenses'!BK310+'Revenue&amp;exepenses'!BK318+'Revenue&amp;exepenses'!BK326)</f>
        <v>834.12449744409355</v>
      </c>
      <c r="BL428" s="64">
        <f>-('Revenue&amp;exepenses'!BL302+'Revenue&amp;exepenses'!BL310+'Revenue&amp;exepenses'!BL318+'Revenue&amp;exepenses'!BL326)</f>
        <v>-167.67589807506602</v>
      </c>
      <c r="BM428" s="64">
        <f>-('Revenue&amp;exepenses'!BM302+'Revenue&amp;exepenses'!BM310+'Revenue&amp;exepenses'!BM318+'Revenue&amp;exepenses'!BM326)</f>
        <v>-465.7423532433304</v>
      </c>
      <c r="BN428" s="64">
        <f>-('Revenue&amp;exepenses'!BN302+'Revenue&amp;exepenses'!BN310+'Revenue&amp;exepenses'!BN318+'Revenue&amp;exepenses'!BN326)</f>
        <v>-188.24397262628372</v>
      </c>
      <c r="BO428" s="64">
        <f>-('Revenue&amp;exepenses'!BO302+'Revenue&amp;exepenses'!BO310+'Revenue&amp;exepenses'!BO318+'Revenue&amp;exepenses'!BO326)</f>
        <v>829.97040627762726</v>
      </c>
      <c r="BP428" s="64">
        <f>-('Revenue&amp;exepenses'!BP302+'Revenue&amp;exepenses'!BP310+'Revenue&amp;exepenses'!BP318+'Revenue&amp;exepenses'!BP326)</f>
        <v>-170.50615799068373</v>
      </c>
      <c r="BQ428" s="64">
        <f>-('Revenue&amp;exepenses'!BQ302+'Revenue&amp;exepenses'!BQ310+'Revenue&amp;exepenses'!BQ318+'Revenue&amp;exepenses'!BQ326)</f>
        <v>-467.64771756239429</v>
      </c>
      <c r="BR428" s="64">
        <f>-('Revenue&amp;exepenses'!BR302+'Revenue&amp;exepenses'!BR310+'Revenue&amp;exepenses'!BR318+'Revenue&amp;exepenses'!BR326)</f>
        <v>-189.48660153003175</v>
      </c>
      <c r="BS428" s="64">
        <f>-('Revenue&amp;exepenses'!BS302+'Revenue&amp;exepenses'!BS310+'Revenue&amp;exepenses'!BS318+'Revenue&amp;exepenses'!BS326)</f>
        <v>347.57276152389022</v>
      </c>
      <c r="BT428" s="64">
        <f>-('Revenue&amp;exepenses'!BT302+'Revenue&amp;exepenses'!BT310+'Revenue&amp;exepenses'!BT318+'Revenue&amp;exepenses'!BT326)</f>
        <v>112.39857119178919</v>
      </c>
      <c r="BU428" s="64">
        <f>-('Revenue&amp;exepenses'!BU302+'Revenue&amp;exepenses'!BU310+'Revenue&amp;exepenses'!BU318+'Revenue&amp;exepenses'!BU326)</f>
        <v>-399.06928751830992</v>
      </c>
      <c r="BV428" s="64">
        <f>-('Revenue&amp;exepenses'!BV302+'Revenue&amp;exepenses'!BV310+'Revenue&amp;exepenses'!BV318+'Revenue&amp;exepenses'!BV326)</f>
        <v>-144.76153845780573</v>
      </c>
      <c r="BW428" s="64">
        <f>-('Revenue&amp;exepenses'!BW302+'Revenue&amp;exepenses'!BW310+'Revenue&amp;exepenses'!BW318+'Revenue&amp;exepenses'!BW326)</f>
        <v>857.14692763293601</v>
      </c>
      <c r="BX428" s="64">
        <f>-('Revenue&amp;exepenses'!BX302+'Revenue&amp;exepenses'!BX310+'Revenue&amp;exepenses'!BX318+'Revenue&amp;exepenses'!BX326)</f>
        <v>-151.99028629804866</v>
      </c>
      <c r="BY428" s="64">
        <f>-('Revenue&amp;exepenses'!BY302+'Revenue&amp;exepenses'!BY310+'Revenue&amp;exepenses'!BY318+'Revenue&amp;exepenses'!BY326)</f>
        <v>-455.1826145996215</v>
      </c>
      <c r="BZ428" s="64">
        <f>-('Revenue&amp;exepenses'!BZ302+'Revenue&amp;exepenses'!BZ310+'Revenue&amp;exepenses'!BZ318+'Revenue&amp;exepenses'!BZ326)</f>
        <v>-181.35718655431174</v>
      </c>
      <c r="CA428" s="64">
        <f>-('Revenue&amp;exepenses'!CA302+'Revenue&amp;exepenses'!CA310+'Revenue&amp;exepenses'!CA318+'Revenue&amp;exepenses'!CA326)</f>
        <v>834.2746475726035</v>
      </c>
      <c r="CB428" s="64">
        <f>-('Revenue&amp;exepenses'!CB302+'Revenue&amp;exepenses'!CB310+'Revenue&amp;exepenses'!CB318+'Revenue&amp;exepenses'!CB326)</f>
        <v>-167.5735979874994</v>
      </c>
      <c r="CC428" s="64">
        <f>-('Revenue&amp;exepenses'!CC302+'Revenue&amp;exepenses'!CC310+'Revenue&amp;exepenses'!CC318+'Revenue&amp;exepenses'!CC326)</f>
        <v>-465.67348361916174</v>
      </c>
      <c r="CD428" s="64">
        <f>-('Revenue&amp;exepenses'!CD302+'Revenue&amp;exepenses'!CD310+'Revenue&amp;exepenses'!CD318+'Revenue&amp;exepenses'!CD326)</f>
        <v>-188.19905765401154</v>
      </c>
      <c r="CE428" s="64">
        <f>-('Revenue&amp;exepenses'!CE302+'Revenue&amp;exepenses'!CE310+'Revenue&amp;exepenses'!CE318+'Revenue&amp;exepenses'!CE326)</f>
        <v>829.99847813531005</v>
      </c>
      <c r="CF428" s="64">
        <f>-('Revenue&amp;exepenses'!CF302+'Revenue&amp;exepenses'!CF310+'Revenue&amp;exepenses'!CF318+'Revenue&amp;exepenses'!CF326)</f>
        <v>-170.48703210962685</v>
      </c>
      <c r="CG428" s="64">
        <f>-('Revenue&amp;exepenses'!CG302+'Revenue&amp;exepenses'!CG310+'Revenue&amp;exepenses'!CG318+'Revenue&amp;exepenses'!CG326)</f>
        <v>-467.63484179393686</v>
      </c>
      <c r="CH428" s="64">
        <f>-('Revenue&amp;exepenses'!CH302+'Revenue&amp;exepenses'!CH310+'Revenue&amp;exepenses'!CH318+'Revenue&amp;exepenses'!CH326)</f>
        <v>-189.47820428974137</v>
      </c>
      <c r="CI428" s="64">
        <f>-('Revenue&amp;exepenses'!CI302+'Revenue&amp;exepenses'!CI310+'Revenue&amp;exepenses'!CI318+'Revenue&amp;exepenses'!CI326)</f>
        <v>347.5781251457795</v>
      </c>
      <c r="CJ428" s="64">
        <f>-('Revenue&amp;exepenses'!CJ302+'Revenue&amp;exepenses'!CJ310+'Revenue&amp;exepenses'!CJ318+'Revenue&amp;exepenses'!CJ326)</f>
        <v>112.40210764579024</v>
      </c>
      <c r="CK428" s="64">
        <f>-('Revenue&amp;exepenses'!CK302+'Revenue&amp;exepenses'!CK310+'Revenue&amp;exepenses'!CK318+'Revenue&amp;exepenses'!CK326)</f>
        <v>-399.0669067358167</v>
      </c>
      <c r="CL428" s="64">
        <f>-('Revenue&amp;exepenses'!CL302+'Revenue&amp;exepenses'!CL310+'Revenue&amp;exepenses'!CL318+'Revenue&amp;exepenses'!CL326)</f>
        <v>-144.75998577356904</v>
      </c>
      <c r="CM428" s="64">
        <f>-('Revenue&amp;exepenses'!CM302+'Revenue&amp;exepenses'!CM310+'Revenue&amp;exepenses'!CM318+'Revenue&amp;exepenses'!CM326)</f>
        <v>857.1478980605682</v>
      </c>
      <c r="CN428" s="64">
        <f>-('Revenue&amp;exepenses'!CN302+'Revenue&amp;exepenses'!CN310+'Revenue&amp;exepenses'!CN318+'Revenue&amp;exepenses'!CN326)</f>
        <v>-151.98962512756248</v>
      </c>
      <c r="CO428" s="64">
        <f>-('Revenue&amp;exepenses'!CO302+'Revenue&amp;exepenses'!CO310+'Revenue&amp;exepenses'!CO318+'Revenue&amp;exepenses'!CO326)</f>
        <v>-455.18216949186854</v>
      </c>
      <c r="CP428" s="64">
        <f>-('Revenue&amp;exepenses'!CP302+'Revenue&amp;exepenses'!CP310+'Revenue&amp;exepenses'!CP318+'Revenue&amp;exepenses'!CP326)</f>
        <v>-181.35689626663157</v>
      </c>
      <c r="CQ428" s="64">
        <f>-('Revenue&amp;exepenses'!CQ302+'Revenue&amp;exepenses'!CQ310+'Revenue&amp;exepenses'!CQ318+'Revenue&amp;exepenses'!CQ326)</f>
        <v>834.27482900242148</v>
      </c>
      <c r="CR428" s="64">
        <f>-('Revenue&amp;exepenses'!CR302+'Revenue&amp;exepenses'!CR310+'Revenue&amp;exepenses'!CR318+'Revenue&amp;exepenses'!CR326)</f>
        <v>-167.57347437599947</v>
      </c>
      <c r="CS428" s="64">
        <f>-('Revenue&amp;exepenses'!CS302+'Revenue&amp;exepenses'!CS310+'Revenue&amp;exepenses'!CS318+'Revenue&amp;exepenses'!CS326)</f>
        <v>-465.67340040244767</v>
      </c>
      <c r="CT428" s="64">
        <f>-('Revenue&amp;exepenses'!CT302+'Revenue&amp;exepenses'!CT310+'Revenue&amp;exepenses'!CT318+'Revenue&amp;exepenses'!CT326)</f>
        <v>-188.19900338223692</v>
      </c>
      <c r="CU428" s="64">
        <f>-('Revenue&amp;exepenses'!CU302+'Revenue&amp;exepenses'!CU310+'Revenue&amp;exepenses'!CU318+'Revenue&amp;exepenses'!CU326)</f>
        <v>829.9985120551562</v>
      </c>
      <c r="CV428" s="64">
        <f>-('Revenue&amp;exepenses'!CV302+'Revenue&amp;exepenses'!CV310+'Revenue&amp;exepenses'!CV318+'Revenue&amp;exepenses'!CV326)</f>
        <v>-170.48700899939126</v>
      </c>
      <c r="CW428" s="64">
        <f>-('Revenue&amp;exepenses'!CW302+'Revenue&amp;exepenses'!CW310+'Revenue&amp;exepenses'!CW318+'Revenue&amp;exepenses'!CW326)</f>
        <v>-467.63482623586128</v>
      </c>
      <c r="CX428" s="64">
        <f>-('Revenue&amp;exepenses'!CX302+'Revenue&amp;exepenses'!CX310+'Revenue&amp;exepenses'!CX318+'Revenue&amp;exepenses'!CX326)</f>
        <v>-189.4781941431645</v>
      </c>
      <c r="CY428" s="64">
        <f>-('Revenue&amp;exepenses'!CY302+'Revenue&amp;exepenses'!CY310+'Revenue&amp;exepenses'!CY318+'Revenue&amp;exepenses'!CY326)</f>
        <v>347.5781316267728</v>
      </c>
      <c r="CZ428" s="64">
        <f>-('Revenue&amp;exepenses'!CZ302+'Revenue&amp;exepenses'!CZ310+'Revenue&amp;exepenses'!CZ318+'Revenue&amp;exepenses'!CZ326)</f>
        <v>112.40211191896697</v>
      </c>
      <c r="DA428" s="64">
        <f>-('Revenue&amp;exepenses'!DA302+'Revenue&amp;exepenses'!DA310+'Revenue&amp;exepenses'!DA318+'Revenue&amp;exepenses'!DA326)</f>
        <v>-399.06690385907041</v>
      </c>
      <c r="DB428" s="64">
        <f>-('Revenue&amp;exepenses'!DB302+'Revenue&amp;exepenses'!DB310+'Revenue&amp;exepenses'!DB318+'Revenue&amp;exepenses'!DB326)</f>
        <v>-144.75998389742836</v>
      </c>
      <c r="DC428" s="64">
        <f>-('Revenue&amp;exepenses'!DC302+'Revenue&amp;exepenses'!DC310+'Revenue&amp;exepenses'!DC318+'Revenue&amp;exepenses'!DC326)</f>
        <v>857.14789923317267</v>
      </c>
      <c r="DD428" s="64">
        <f>-('Revenue&amp;exepenses'!DD302+'Revenue&amp;exepenses'!DD310+'Revenue&amp;exepenses'!DD318+'Revenue&amp;exepenses'!DD326)</f>
        <v>-151.98962432867256</v>
      </c>
      <c r="DE428" s="64">
        <f>-('Revenue&amp;exepenses'!DE302+'Revenue&amp;exepenses'!DE310+'Revenue&amp;exepenses'!DE318+'Revenue&amp;exepenses'!DE326)</f>
        <v>-455.18216895402838</v>
      </c>
      <c r="DF428" s="64">
        <f>-('Revenue&amp;exepenses'!DF302+'Revenue&amp;exepenses'!DF310+'Revenue&amp;exepenses'!DF318+'Revenue&amp;exepenses'!DF326)</f>
        <v>-181.35689591588766</v>
      </c>
      <c r="DG428" s="64">
        <f>-('Revenue&amp;exepenses'!DG302+'Revenue&amp;exepenses'!DG310+'Revenue&amp;exepenses'!DG318+'Revenue&amp;exepenses'!DG326)</f>
        <v>834.2748292216445</v>
      </c>
      <c r="DH428" s="64">
        <f>-('Revenue&amp;exepenses'!DH302+'Revenue&amp;exepenses'!DH310+'Revenue&amp;exepenses'!DH318+'Revenue&amp;exepenses'!DH326)</f>
        <v>-167.57347422662815</v>
      </c>
      <c r="DI428" s="64">
        <f>-('Revenue&amp;exepenses'!DI302+'Revenue&amp;exepenses'!DI310+'Revenue&amp;exepenses'!DI318+'Revenue&amp;exepenses'!DI326)</f>
        <v>-465.67340030188052</v>
      </c>
      <c r="DJ428" s="64">
        <f>-('Revenue&amp;exepenses'!DJ302+'Revenue&amp;exepenses'!DJ310+'Revenue&amp;exepenses'!DJ318+'Revenue&amp;exepenses'!DJ326)</f>
        <v>-188.19900331666167</v>
      </c>
      <c r="DK428" s="64">
        <f>-('Revenue&amp;exepenses'!DK302+'Revenue&amp;exepenses'!DK310+'Revenue&amp;exepenses'!DK318+'Revenue&amp;exepenses'!DK326)</f>
        <v>829.99851209615099</v>
      </c>
      <c r="DL428" s="64">
        <f>-('Revenue&amp;exepenses'!DL302+'Revenue&amp;exepenses'!DL310+'Revenue&amp;exepenses'!DL318+'Revenue&amp;exepenses'!DL326)</f>
        <v>-170.4870089714675</v>
      </c>
      <c r="DM428" s="64">
        <f>-('Revenue&amp;exepenses'!DM302+'Revenue&amp;exepenses'!DM310+'Revenue&amp;exepenses'!DM318+'Revenue&amp;exepenses'!DM326)</f>
        <v>-467.63482621705657</v>
      </c>
      <c r="DN428" s="64">
        <f>-('Revenue&amp;exepenses'!DN302+'Revenue&amp;exepenses'!DN310+'Revenue&amp;exepenses'!DN318+'Revenue&amp;exepenses'!DN326)</f>
        <v>-189.47819413090747</v>
      </c>
      <c r="DO428" s="64">
        <f>-('Revenue&amp;exepenses'!DO302+'Revenue&amp;exepenses'!DO310+'Revenue&amp;exepenses'!DO318+'Revenue&amp;exepenses'!DO326)</f>
        <v>347.57813163459741</v>
      </c>
      <c r="DP428" s="64">
        <f>-('Revenue&amp;exepenses'!DP302+'Revenue&amp;exepenses'!DP310+'Revenue&amp;exepenses'!DP318+'Revenue&amp;exepenses'!DP326)</f>
        <v>112.40211192412926</v>
      </c>
      <c r="DQ428" s="64">
        <f>-('Revenue&amp;exepenses'!DQ302+'Revenue&amp;exepenses'!DQ310+'Revenue&amp;exepenses'!DQ318+'Revenue&amp;exepenses'!DQ326)</f>
        <v>-399.06690385559386</v>
      </c>
      <c r="DR428" s="64">
        <f>-('Revenue&amp;exepenses'!DR302+'Revenue&amp;exepenses'!DR310+'Revenue&amp;exepenses'!DR318+'Revenue&amp;exepenses'!DR326)</f>
        <v>-144.75998389515075</v>
      </c>
      <c r="DS428" s="64">
        <f>-('Revenue&amp;exepenses'!DS302+'Revenue&amp;exepenses'!DS310+'Revenue&amp;exepenses'!DS318+'Revenue&amp;exepenses'!DS326)</f>
        <v>857.14789923457874</v>
      </c>
    </row>
    <row r="429" spans="2:123" x14ac:dyDescent="0.3">
      <c r="D429" s="12" t="s">
        <v>355</v>
      </c>
      <c r="E429" s="65">
        <f>1-E430</f>
        <v>0.9</v>
      </c>
      <c r="F429" s="51" t="str">
        <f>F428</f>
        <v>INR Mn</v>
      </c>
      <c r="H429" s="64">
        <f>-IF(H428&gt;0,H428*$E$429,0)</f>
        <v>0</v>
      </c>
      <c r="I429" s="64">
        <f t="shared" ref="I429:BT429" si="1625">-IF(I428&gt;0,I428*$E$429,0)</f>
        <v>0</v>
      </c>
      <c r="J429" s="64">
        <f t="shared" si="1625"/>
        <v>0</v>
      </c>
      <c r="K429" s="64">
        <f t="shared" si="1625"/>
        <v>-1912.6645428418126</v>
      </c>
      <c r="L429" s="64">
        <f t="shared" si="1625"/>
        <v>-443.12191099091456</v>
      </c>
      <c r="M429" s="64">
        <f t="shared" si="1625"/>
        <v>-272.04863584451851</v>
      </c>
      <c r="N429" s="64">
        <f t="shared" si="1625"/>
        <v>-185.89728449011861</v>
      </c>
      <c r="O429" s="64">
        <f t="shared" si="1625"/>
        <v>-2358.7610459907078</v>
      </c>
      <c r="P429" s="64">
        <f t="shared" si="1625"/>
        <v>-577.84294533719537</v>
      </c>
      <c r="Q429" s="64">
        <f t="shared" si="1625"/>
        <v>-332.83036843492999</v>
      </c>
      <c r="R429" s="64">
        <f t="shared" si="1625"/>
        <v>-235.14170747019415</v>
      </c>
      <c r="S429" s="64">
        <f t="shared" si="1625"/>
        <v>-2651.2165178915043</v>
      </c>
      <c r="T429" s="64">
        <f t="shared" si="1625"/>
        <v>-634.92714121630991</v>
      </c>
      <c r="U429" s="64">
        <f t="shared" si="1625"/>
        <v>-338.79260687979996</v>
      </c>
      <c r="V429" s="64">
        <f t="shared" si="1625"/>
        <v>-249.42521747954962</v>
      </c>
      <c r="W429" s="64">
        <f t="shared" si="1625"/>
        <v>-4496.2893016420494</v>
      </c>
      <c r="X429" s="64">
        <f t="shared" si="1625"/>
        <v>-1180.7425927152894</v>
      </c>
      <c r="Y429" s="64">
        <f t="shared" si="1625"/>
        <v>-597.55216643144604</v>
      </c>
      <c r="Z429" s="64">
        <f t="shared" si="1625"/>
        <v>-437.05080671527031</v>
      </c>
      <c r="AA429" s="64">
        <f t="shared" si="1625"/>
        <v>-10931.363196679928</v>
      </c>
      <c r="AB429" s="64">
        <f t="shared" si="1625"/>
        <v>-2533.1242114266483</v>
      </c>
      <c r="AC429" s="64">
        <f t="shared" si="1625"/>
        <v>-1416.7671326247603</v>
      </c>
      <c r="AD429" s="64">
        <f t="shared" si="1625"/>
        <v>-1016.7434764084154</v>
      </c>
      <c r="AE429" s="64">
        <f t="shared" si="1625"/>
        <v>-3045.950519620254</v>
      </c>
      <c r="AF429" s="64">
        <f t="shared" si="1625"/>
        <v>-744.6581439476671</v>
      </c>
      <c r="AG429" s="64">
        <f t="shared" si="1625"/>
        <v>-190.11481528009915</v>
      </c>
      <c r="AH429" s="64">
        <f t="shared" si="1625"/>
        <v>-223.98420414520407</v>
      </c>
      <c r="AI429" s="64">
        <f t="shared" si="1625"/>
        <v>-1857.9339654080784</v>
      </c>
      <c r="AJ429" s="64">
        <f t="shared" si="1625"/>
        <v>-221.57271633173204</v>
      </c>
      <c r="AK429" s="64">
        <f t="shared" si="1625"/>
        <v>0</v>
      </c>
      <c r="AL429" s="64">
        <f t="shared" si="1625"/>
        <v>0</v>
      </c>
      <c r="AM429" s="64">
        <f t="shared" si="1625"/>
        <v>-398.9318668930369</v>
      </c>
      <c r="AN429" s="64">
        <f t="shared" si="1625"/>
        <v>-157.9387458450617</v>
      </c>
      <c r="AO429" s="64">
        <f t="shared" si="1625"/>
        <v>0</v>
      </c>
      <c r="AP429" s="64">
        <f t="shared" si="1625"/>
        <v>0</v>
      </c>
      <c r="AQ429" s="64">
        <f t="shared" si="1625"/>
        <v>-749.83092643472548</v>
      </c>
      <c r="AR429" s="64">
        <f t="shared" si="1625"/>
        <v>0</v>
      </c>
      <c r="AS429" s="64">
        <f t="shared" si="1625"/>
        <v>0</v>
      </c>
      <c r="AT429" s="64">
        <f t="shared" si="1625"/>
        <v>0</v>
      </c>
      <c r="AU429" s="64">
        <f t="shared" si="1625"/>
        <v>-638.87509623453548</v>
      </c>
      <c r="AV429" s="64">
        <f t="shared" si="1625"/>
        <v>0</v>
      </c>
      <c r="AW429" s="64">
        <f t="shared" si="1625"/>
        <v>0</v>
      </c>
      <c r="AX429" s="64">
        <f t="shared" si="1625"/>
        <v>0</v>
      </c>
      <c r="AY429" s="64">
        <f t="shared" si="1625"/>
        <v>-726.0644858811537</v>
      </c>
      <c r="AZ429" s="64">
        <f t="shared" si="1625"/>
        <v>0</v>
      </c>
      <c r="BA429" s="64">
        <f t="shared" si="1625"/>
        <v>0</v>
      </c>
      <c r="BB429" s="64">
        <f t="shared" si="1625"/>
        <v>0</v>
      </c>
      <c r="BC429" s="64">
        <f t="shared" si="1625"/>
        <v>-308.82047632914197</v>
      </c>
      <c r="BD429" s="64">
        <f t="shared" si="1625"/>
        <v>-98.52464217654169</v>
      </c>
      <c r="BE429" s="64">
        <f t="shared" si="1625"/>
        <v>0</v>
      </c>
      <c r="BF429" s="64">
        <f t="shared" si="1625"/>
        <v>0</v>
      </c>
      <c r="BG429" s="64">
        <f t="shared" si="1625"/>
        <v>-770.70942716597813</v>
      </c>
      <c r="BH429" s="64">
        <f t="shared" si="1625"/>
        <v>0</v>
      </c>
      <c r="BI429" s="64">
        <f t="shared" si="1625"/>
        <v>0</v>
      </c>
      <c r="BJ429" s="64">
        <f t="shared" si="1625"/>
        <v>0</v>
      </c>
      <c r="BK429" s="64">
        <f t="shared" si="1625"/>
        <v>-750.71204769968426</v>
      </c>
      <c r="BL429" s="64">
        <f t="shared" si="1625"/>
        <v>0</v>
      </c>
      <c r="BM429" s="64">
        <f t="shared" si="1625"/>
        <v>0</v>
      </c>
      <c r="BN429" s="64">
        <f t="shared" si="1625"/>
        <v>0</v>
      </c>
      <c r="BO429" s="64">
        <f t="shared" si="1625"/>
        <v>-746.9733656498646</v>
      </c>
      <c r="BP429" s="64">
        <f t="shared" si="1625"/>
        <v>0</v>
      </c>
      <c r="BQ429" s="64">
        <f t="shared" si="1625"/>
        <v>0</v>
      </c>
      <c r="BR429" s="64">
        <f t="shared" si="1625"/>
        <v>0</v>
      </c>
      <c r="BS429" s="64">
        <f t="shared" si="1625"/>
        <v>-312.81548537150121</v>
      </c>
      <c r="BT429" s="64">
        <f t="shared" si="1625"/>
        <v>-101.15871407261027</v>
      </c>
      <c r="BU429" s="64">
        <f t="shared" ref="BU429:DS429" si="1626">-IF(BU428&gt;0,BU428*$E$429,0)</f>
        <v>0</v>
      </c>
      <c r="BV429" s="64">
        <f t="shared" si="1626"/>
        <v>0</v>
      </c>
      <c r="BW429" s="64">
        <f t="shared" si="1626"/>
        <v>-771.43223486964246</v>
      </c>
      <c r="BX429" s="64">
        <f t="shared" si="1626"/>
        <v>0</v>
      </c>
      <c r="BY429" s="64">
        <f t="shared" si="1626"/>
        <v>0</v>
      </c>
      <c r="BZ429" s="64">
        <f t="shared" si="1626"/>
        <v>0</v>
      </c>
      <c r="CA429" s="64">
        <f t="shared" si="1626"/>
        <v>-750.84718281534322</v>
      </c>
      <c r="CB429" s="64">
        <f t="shared" si="1626"/>
        <v>0</v>
      </c>
      <c r="CC429" s="64">
        <f t="shared" si="1626"/>
        <v>0</v>
      </c>
      <c r="CD429" s="64">
        <f t="shared" si="1626"/>
        <v>0</v>
      </c>
      <c r="CE429" s="64">
        <f t="shared" si="1626"/>
        <v>-746.99863032177905</v>
      </c>
      <c r="CF429" s="64">
        <f t="shared" si="1626"/>
        <v>0</v>
      </c>
      <c r="CG429" s="64">
        <f t="shared" si="1626"/>
        <v>0</v>
      </c>
      <c r="CH429" s="64">
        <f t="shared" si="1626"/>
        <v>0</v>
      </c>
      <c r="CI429" s="64">
        <f t="shared" si="1626"/>
        <v>-312.82031263120155</v>
      </c>
      <c r="CJ429" s="64">
        <f t="shared" si="1626"/>
        <v>-101.16189688121122</v>
      </c>
      <c r="CK429" s="64">
        <f t="shared" si="1626"/>
        <v>0</v>
      </c>
      <c r="CL429" s="64">
        <f t="shared" si="1626"/>
        <v>0</v>
      </c>
      <c r="CM429" s="64">
        <f t="shared" si="1626"/>
        <v>-771.43310825451135</v>
      </c>
      <c r="CN429" s="64">
        <f t="shared" si="1626"/>
        <v>0</v>
      </c>
      <c r="CO429" s="64">
        <f t="shared" si="1626"/>
        <v>0</v>
      </c>
      <c r="CP429" s="64">
        <f t="shared" si="1626"/>
        <v>0</v>
      </c>
      <c r="CQ429" s="64">
        <f t="shared" si="1626"/>
        <v>-750.84734610217936</v>
      </c>
      <c r="CR429" s="64">
        <f t="shared" si="1626"/>
        <v>0</v>
      </c>
      <c r="CS429" s="64">
        <f t="shared" si="1626"/>
        <v>0</v>
      </c>
      <c r="CT429" s="64">
        <f t="shared" si="1626"/>
        <v>0</v>
      </c>
      <c r="CU429" s="64">
        <f t="shared" si="1626"/>
        <v>-746.9986608496406</v>
      </c>
      <c r="CV429" s="64">
        <f t="shared" si="1626"/>
        <v>0</v>
      </c>
      <c r="CW429" s="64">
        <f t="shared" si="1626"/>
        <v>0</v>
      </c>
      <c r="CX429" s="64">
        <f t="shared" si="1626"/>
        <v>0</v>
      </c>
      <c r="CY429" s="64">
        <f t="shared" si="1626"/>
        <v>-312.82031846409552</v>
      </c>
      <c r="CZ429" s="64">
        <f t="shared" si="1626"/>
        <v>-101.16190072707028</v>
      </c>
      <c r="DA429" s="64">
        <f t="shared" si="1626"/>
        <v>0</v>
      </c>
      <c r="DB429" s="64">
        <f t="shared" si="1626"/>
        <v>0</v>
      </c>
      <c r="DC429" s="64">
        <f t="shared" si="1626"/>
        <v>-771.43310930985547</v>
      </c>
      <c r="DD429" s="64">
        <f t="shared" si="1626"/>
        <v>0</v>
      </c>
      <c r="DE429" s="64">
        <f t="shared" si="1626"/>
        <v>0</v>
      </c>
      <c r="DF429" s="64">
        <f t="shared" si="1626"/>
        <v>0</v>
      </c>
      <c r="DG429" s="64">
        <f t="shared" si="1626"/>
        <v>-750.84734629948002</v>
      </c>
      <c r="DH429" s="64">
        <f t="shared" si="1626"/>
        <v>0</v>
      </c>
      <c r="DI429" s="64">
        <f t="shared" si="1626"/>
        <v>0</v>
      </c>
      <c r="DJ429" s="64">
        <f t="shared" si="1626"/>
        <v>0</v>
      </c>
      <c r="DK429" s="64">
        <f t="shared" si="1626"/>
        <v>-746.99866088653596</v>
      </c>
      <c r="DL429" s="64">
        <f t="shared" si="1626"/>
        <v>0</v>
      </c>
      <c r="DM429" s="64">
        <f t="shared" si="1626"/>
        <v>0</v>
      </c>
      <c r="DN429" s="64">
        <f t="shared" si="1626"/>
        <v>0</v>
      </c>
      <c r="DO429" s="64">
        <f t="shared" si="1626"/>
        <v>-312.82031847113768</v>
      </c>
      <c r="DP429" s="64">
        <f t="shared" si="1626"/>
        <v>-101.16190073171633</v>
      </c>
      <c r="DQ429" s="64">
        <f t="shared" si="1626"/>
        <v>0</v>
      </c>
      <c r="DR429" s="64">
        <f t="shared" si="1626"/>
        <v>0</v>
      </c>
      <c r="DS429" s="64">
        <f t="shared" si="1626"/>
        <v>-771.43310931112092</v>
      </c>
    </row>
    <row r="430" spans="2:123" x14ac:dyDescent="0.3">
      <c r="D430" s="12" t="s">
        <v>354</v>
      </c>
      <c r="E430" s="65">
        <f>Inputs!H134</f>
        <v>0.1</v>
      </c>
      <c r="F430" s="51" t="str">
        <f>F428</f>
        <v>INR Mn</v>
      </c>
      <c r="H430" s="64">
        <f t="shared" ref="H430" si="1627">-$E$430*H428</f>
        <v>0</v>
      </c>
      <c r="I430" s="64">
        <f t="shared" ref="I430:BT430" si="1628">-$E$430*I428</f>
        <v>0</v>
      </c>
      <c r="J430" s="64">
        <f t="shared" si="1628"/>
        <v>0</v>
      </c>
      <c r="K430" s="64">
        <f t="shared" si="1628"/>
        <v>-212.51828253797919</v>
      </c>
      <c r="L430" s="64">
        <f t="shared" si="1628"/>
        <v>-49.235767887879398</v>
      </c>
      <c r="M430" s="64">
        <f t="shared" si="1628"/>
        <v>-30.227626204946503</v>
      </c>
      <c r="N430" s="64">
        <f t="shared" si="1628"/>
        <v>-20.655253832235402</v>
      </c>
      <c r="O430" s="64">
        <f t="shared" si="1628"/>
        <v>-262.08456066563417</v>
      </c>
      <c r="P430" s="64">
        <f t="shared" si="1628"/>
        <v>-64.204771704132824</v>
      </c>
      <c r="Q430" s="64">
        <f t="shared" si="1628"/>
        <v>-36.981152048325555</v>
      </c>
      <c r="R430" s="64">
        <f t="shared" si="1628"/>
        <v>-26.126856385577128</v>
      </c>
      <c r="S430" s="64">
        <f t="shared" si="1628"/>
        <v>-294.57961309905608</v>
      </c>
      <c r="T430" s="64">
        <f t="shared" si="1628"/>
        <v>-70.547460135145556</v>
      </c>
      <c r="U430" s="64">
        <f t="shared" si="1628"/>
        <v>-37.643622986644438</v>
      </c>
      <c r="V430" s="64">
        <f t="shared" si="1628"/>
        <v>-27.713913053283292</v>
      </c>
      <c r="W430" s="64">
        <f t="shared" si="1628"/>
        <v>-499.58770018244996</v>
      </c>
      <c r="X430" s="64">
        <f t="shared" si="1628"/>
        <v>-131.19362141280996</v>
      </c>
      <c r="Y430" s="64">
        <f t="shared" si="1628"/>
        <v>-66.394685159049558</v>
      </c>
      <c r="Z430" s="64">
        <f t="shared" si="1628"/>
        <v>-48.561200746141147</v>
      </c>
      <c r="AA430" s="64">
        <f t="shared" si="1628"/>
        <v>-1214.5959107422141</v>
      </c>
      <c r="AB430" s="64">
        <f t="shared" si="1628"/>
        <v>-281.45824571407201</v>
      </c>
      <c r="AC430" s="64">
        <f t="shared" si="1628"/>
        <v>-157.41857029164004</v>
      </c>
      <c r="AD430" s="64">
        <f t="shared" si="1628"/>
        <v>-112.97149737871283</v>
      </c>
      <c r="AE430" s="64">
        <f t="shared" si="1628"/>
        <v>-338.43894662447269</v>
      </c>
      <c r="AF430" s="64">
        <f t="shared" si="1628"/>
        <v>-82.739793771963022</v>
      </c>
      <c r="AG430" s="64">
        <f t="shared" si="1628"/>
        <v>-21.123868364455461</v>
      </c>
      <c r="AH430" s="64">
        <f t="shared" si="1628"/>
        <v>-24.887133793911563</v>
      </c>
      <c r="AI430" s="64">
        <f t="shared" si="1628"/>
        <v>-206.43710726756427</v>
      </c>
      <c r="AJ430" s="64">
        <f t="shared" si="1628"/>
        <v>-24.619190703525785</v>
      </c>
      <c r="AK430" s="64">
        <f t="shared" si="1628"/>
        <v>19.343303142993729</v>
      </c>
      <c r="AL430" s="64">
        <f t="shared" si="1628"/>
        <v>1.0650936661028028</v>
      </c>
      <c r="AM430" s="64">
        <f t="shared" si="1628"/>
        <v>-44.325762988115208</v>
      </c>
      <c r="AN430" s="64">
        <f t="shared" si="1628"/>
        <v>-17.548749538340189</v>
      </c>
      <c r="AO430" s="64">
        <f t="shared" si="1628"/>
        <v>36.211952088161141</v>
      </c>
      <c r="AP430" s="64">
        <f t="shared" si="1628"/>
        <v>12.066386456430019</v>
      </c>
      <c r="AQ430" s="64">
        <f t="shared" si="1628"/>
        <v>-83.31454738163616</v>
      </c>
      <c r="AR430" s="64">
        <f t="shared" si="1628"/>
        <v>17.246380428296995</v>
      </c>
      <c r="AS430" s="64">
        <f t="shared" si="1628"/>
        <v>47.291022839030376</v>
      </c>
      <c r="AT430" s="64">
        <f t="shared" si="1628"/>
        <v>19.291867380910709</v>
      </c>
      <c r="AU430" s="64">
        <f t="shared" si="1628"/>
        <v>-70.986121803837278</v>
      </c>
      <c r="AV430" s="64">
        <f t="shared" si="1628"/>
        <v>25.233879173610401</v>
      </c>
      <c r="AW430" s="64">
        <f t="shared" si="1628"/>
        <v>52.273841068694765</v>
      </c>
      <c r="AX430" s="64">
        <f t="shared" si="1628"/>
        <v>22.541531443734542</v>
      </c>
      <c r="AY430" s="64">
        <f t="shared" si="1628"/>
        <v>-80.67383176457264</v>
      </c>
      <c r="AZ430" s="64">
        <f t="shared" si="1628"/>
        <v>18.633461398165149</v>
      </c>
      <c r="BA430" s="64">
        <f t="shared" si="1628"/>
        <v>47.830362061383084</v>
      </c>
      <c r="BB430" s="64">
        <f t="shared" si="1628"/>
        <v>19.643610352009659</v>
      </c>
      <c r="BC430" s="64">
        <f t="shared" si="1628"/>
        <v>-34.31338625879355</v>
      </c>
      <c r="BD430" s="64">
        <f t="shared" si="1628"/>
        <v>-10.947182464060189</v>
      </c>
      <c r="BE430" s="64">
        <f t="shared" si="1628"/>
        <v>40.103960777717703</v>
      </c>
      <c r="BF430" s="64">
        <f t="shared" si="1628"/>
        <v>14.604652993097353</v>
      </c>
      <c r="BG430" s="64">
        <f t="shared" si="1628"/>
        <v>-85.634380796219787</v>
      </c>
      <c r="BH430" s="64">
        <f t="shared" si="1628"/>
        <v>15.253746673305706</v>
      </c>
      <c r="BI430" s="64">
        <f t="shared" si="1628"/>
        <v>45.555098291489912</v>
      </c>
      <c r="BJ430" s="64">
        <f t="shared" si="1628"/>
        <v>18.159742675992881</v>
      </c>
      <c r="BK430" s="64">
        <f t="shared" si="1628"/>
        <v>-83.412449744409358</v>
      </c>
      <c r="BL430" s="64">
        <f t="shared" si="1628"/>
        <v>16.767589807506603</v>
      </c>
      <c r="BM430" s="64">
        <f t="shared" si="1628"/>
        <v>46.574235324333046</v>
      </c>
      <c r="BN430" s="64">
        <f t="shared" si="1628"/>
        <v>18.824397262628374</v>
      </c>
      <c r="BO430" s="64">
        <f t="shared" si="1628"/>
        <v>-82.997040627762729</v>
      </c>
      <c r="BP430" s="64">
        <f t="shared" si="1628"/>
        <v>17.050615799068375</v>
      </c>
      <c r="BQ430" s="64">
        <f t="shared" si="1628"/>
        <v>46.764771756239433</v>
      </c>
      <c r="BR430" s="64">
        <f t="shared" si="1628"/>
        <v>18.948660153003175</v>
      </c>
      <c r="BS430" s="64">
        <f t="shared" si="1628"/>
        <v>-34.757276152389025</v>
      </c>
      <c r="BT430" s="64">
        <f t="shared" si="1628"/>
        <v>-11.23985711917892</v>
      </c>
      <c r="BU430" s="64">
        <f t="shared" ref="BU430:DS430" si="1629">-$E$430*BU428</f>
        <v>39.906928751830996</v>
      </c>
      <c r="BV430" s="64">
        <f t="shared" si="1629"/>
        <v>14.476153845780573</v>
      </c>
      <c r="BW430" s="64">
        <f t="shared" si="1629"/>
        <v>-85.714692763293613</v>
      </c>
      <c r="BX430" s="64">
        <f t="shared" si="1629"/>
        <v>15.199028629804866</v>
      </c>
      <c r="BY430" s="64">
        <f t="shared" si="1629"/>
        <v>45.518261459962154</v>
      </c>
      <c r="BZ430" s="64">
        <f t="shared" si="1629"/>
        <v>18.135718655431173</v>
      </c>
      <c r="CA430" s="64">
        <f t="shared" si="1629"/>
        <v>-83.427464757260353</v>
      </c>
      <c r="CB430" s="64">
        <f t="shared" si="1629"/>
        <v>16.757359798749942</v>
      </c>
      <c r="CC430" s="64">
        <f t="shared" si="1629"/>
        <v>46.567348361916174</v>
      </c>
      <c r="CD430" s="64">
        <f t="shared" si="1629"/>
        <v>18.819905765401156</v>
      </c>
      <c r="CE430" s="64">
        <f t="shared" si="1629"/>
        <v>-82.999847813531005</v>
      </c>
      <c r="CF430" s="64">
        <f t="shared" si="1629"/>
        <v>17.048703210962685</v>
      </c>
      <c r="CG430" s="64">
        <f t="shared" si="1629"/>
        <v>46.763484179393686</v>
      </c>
      <c r="CH430" s="64">
        <f t="shared" si="1629"/>
        <v>18.947820428974136</v>
      </c>
      <c r="CI430" s="64">
        <f t="shared" si="1629"/>
        <v>-34.75781251457795</v>
      </c>
      <c r="CJ430" s="64">
        <f t="shared" si="1629"/>
        <v>-11.240210764579025</v>
      </c>
      <c r="CK430" s="64">
        <f t="shared" si="1629"/>
        <v>39.906690673581672</v>
      </c>
      <c r="CL430" s="64">
        <f t="shared" si="1629"/>
        <v>14.475998577356904</v>
      </c>
      <c r="CM430" s="64">
        <f t="shared" si="1629"/>
        <v>-85.714789806056828</v>
      </c>
      <c r="CN430" s="64">
        <f t="shared" si="1629"/>
        <v>15.198962512756248</v>
      </c>
      <c r="CO430" s="64">
        <f t="shared" si="1629"/>
        <v>45.518216949186858</v>
      </c>
      <c r="CP430" s="64">
        <f t="shared" si="1629"/>
        <v>18.135689626663158</v>
      </c>
      <c r="CQ430" s="64">
        <f t="shared" si="1629"/>
        <v>-83.427482900242154</v>
      </c>
      <c r="CR430" s="64">
        <f t="shared" si="1629"/>
        <v>16.757347437599947</v>
      </c>
      <c r="CS430" s="64">
        <f t="shared" si="1629"/>
        <v>46.567340040244773</v>
      </c>
      <c r="CT430" s="64">
        <f t="shared" si="1629"/>
        <v>18.819900338223693</v>
      </c>
      <c r="CU430" s="64">
        <f t="shared" si="1629"/>
        <v>-82.999851205515625</v>
      </c>
      <c r="CV430" s="64">
        <f t="shared" si="1629"/>
        <v>17.048700899939128</v>
      </c>
      <c r="CW430" s="64">
        <f t="shared" si="1629"/>
        <v>46.763482623586128</v>
      </c>
      <c r="CX430" s="64">
        <f t="shared" si="1629"/>
        <v>18.947819414316452</v>
      </c>
      <c r="CY430" s="64">
        <f t="shared" si="1629"/>
        <v>-34.75781316267728</v>
      </c>
      <c r="CZ430" s="64">
        <f t="shared" si="1629"/>
        <v>-11.240211191896698</v>
      </c>
      <c r="DA430" s="64">
        <f t="shared" si="1629"/>
        <v>39.906690385907041</v>
      </c>
      <c r="DB430" s="64">
        <f t="shared" si="1629"/>
        <v>14.475998389742836</v>
      </c>
      <c r="DC430" s="64">
        <f t="shared" si="1629"/>
        <v>-85.714789923317269</v>
      </c>
      <c r="DD430" s="64">
        <f t="shared" si="1629"/>
        <v>15.198962432867257</v>
      </c>
      <c r="DE430" s="64">
        <f t="shared" si="1629"/>
        <v>45.518216895402844</v>
      </c>
      <c r="DF430" s="64">
        <f t="shared" si="1629"/>
        <v>18.135689591588768</v>
      </c>
      <c r="DG430" s="64">
        <f t="shared" si="1629"/>
        <v>-83.427482922164458</v>
      </c>
      <c r="DH430" s="64">
        <f t="shared" si="1629"/>
        <v>16.757347422662814</v>
      </c>
      <c r="DI430" s="64">
        <f t="shared" si="1629"/>
        <v>46.567340030188056</v>
      </c>
      <c r="DJ430" s="64">
        <f t="shared" si="1629"/>
        <v>18.819900331666169</v>
      </c>
      <c r="DK430" s="64">
        <f t="shared" si="1629"/>
        <v>-82.999851209615102</v>
      </c>
      <c r="DL430" s="64">
        <f t="shared" si="1629"/>
        <v>17.048700897146752</v>
      </c>
      <c r="DM430" s="64">
        <f t="shared" si="1629"/>
        <v>46.763482621705663</v>
      </c>
      <c r="DN430" s="64">
        <f t="shared" si="1629"/>
        <v>18.947819413090748</v>
      </c>
      <c r="DO430" s="64">
        <f t="shared" si="1629"/>
        <v>-34.757813163459744</v>
      </c>
      <c r="DP430" s="64">
        <f t="shared" si="1629"/>
        <v>-11.240211192412927</v>
      </c>
      <c r="DQ430" s="64">
        <f t="shared" si="1629"/>
        <v>39.906690385559386</v>
      </c>
      <c r="DR430" s="64">
        <f t="shared" si="1629"/>
        <v>14.475998389515077</v>
      </c>
      <c r="DS430" s="64">
        <f t="shared" si="1629"/>
        <v>-85.714789923457886</v>
      </c>
    </row>
    <row r="431" spans="2:123" x14ac:dyDescent="0.3">
      <c r="D431" s="171"/>
      <c r="E431" s="171"/>
      <c r="F431" s="172"/>
      <c r="G431" s="172"/>
      <c r="H431" s="173"/>
      <c r="I431" s="173"/>
      <c r="J431" s="173"/>
      <c r="K431" s="173"/>
      <c r="L431" s="173"/>
      <c r="M431" s="173"/>
      <c r="N431" s="173"/>
      <c r="O431" s="173"/>
      <c r="P431" s="173"/>
      <c r="Q431" s="173"/>
      <c r="R431" s="173"/>
      <c r="S431" s="173"/>
      <c r="T431" s="173"/>
      <c r="U431" s="173"/>
      <c r="V431" s="173"/>
      <c r="W431" s="173"/>
      <c r="X431" s="173"/>
      <c r="Y431" s="173"/>
      <c r="Z431" s="173"/>
      <c r="AA431" s="173"/>
      <c r="AB431" s="173"/>
      <c r="AC431" s="173"/>
      <c r="AD431" s="173"/>
      <c r="AE431" s="173"/>
      <c r="AF431" s="173"/>
      <c r="AG431" s="173"/>
      <c r="AH431" s="173"/>
      <c r="AI431" s="173"/>
      <c r="AJ431" s="173"/>
      <c r="AK431" s="173"/>
      <c r="AL431" s="173"/>
      <c r="AM431" s="173"/>
      <c r="AN431" s="173"/>
      <c r="AO431" s="173"/>
      <c r="AP431" s="173"/>
      <c r="AQ431" s="173"/>
      <c r="AR431" s="173"/>
      <c r="AS431" s="173"/>
      <c r="AT431" s="173"/>
      <c r="AU431" s="173"/>
      <c r="AV431" s="173"/>
      <c r="AW431" s="173"/>
      <c r="AX431" s="173"/>
      <c r="AY431" s="173"/>
      <c r="AZ431" s="173"/>
      <c r="BA431" s="173"/>
      <c r="BB431" s="173"/>
      <c r="BC431" s="173"/>
      <c r="BD431" s="173"/>
      <c r="BE431" s="173"/>
      <c r="BF431" s="173"/>
      <c r="BG431" s="173"/>
      <c r="BH431" s="173"/>
      <c r="BI431" s="173"/>
      <c r="BJ431" s="173"/>
      <c r="BK431" s="173"/>
      <c r="BL431" s="173"/>
      <c r="BM431" s="173"/>
      <c r="BN431" s="173"/>
      <c r="BO431" s="173"/>
      <c r="BP431" s="173"/>
      <c r="BQ431" s="173"/>
      <c r="BR431" s="173"/>
      <c r="BS431" s="173"/>
      <c r="BT431" s="173"/>
      <c r="BU431" s="173"/>
      <c r="BV431" s="173"/>
      <c r="BW431" s="173"/>
      <c r="BX431" s="173"/>
      <c r="BY431" s="173"/>
      <c r="BZ431" s="173"/>
      <c r="CA431" s="173"/>
      <c r="CB431" s="173"/>
      <c r="CC431" s="173"/>
      <c r="CD431" s="173"/>
      <c r="CE431" s="173"/>
      <c r="CF431" s="173"/>
      <c r="CG431" s="173"/>
      <c r="CH431" s="173"/>
      <c r="CI431" s="173"/>
      <c r="CJ431" s="173"/>
      <c r="CK431" s="173"/>
      <c r="CL431" s="173"/>
      <c r="CM431" s="173"/>
      <c r="CN431" s="173"/>
      <c r="CO431" s="173"/>
      <c r="CP431" s="173"/>
      <c r="CQ431" s="173"/>
      <c r="CR431" s="173"/>
      <c r="CS431" s="173"/>
      <c r="CT431" s="173"/>
      <c r="CU431" s="173"/>
      <c r="CV431" s="173"/>
      <c r="CW431" s="173"/>
      <c r="CX431" s="173"/>
      <c r="CY431" s="173"/>
      <c r="CZ431" s="173"/>
      <c r="DA431" s="173"/>
      <c r="DB431" s="173"/>
      <c r="DC431" s="173"/>
      <c r="DD431" s="173"/>
      <c r="DE431" s="173"/>
      <c r="DF431" s="173"/>
      <c r="DG431" s="173"/>
      <c r="DH431" s="173"/>
      <c r="DI431" s="173"/>
      <c r="DJ431" s="173"/>
      <c r="DK431" s="173"/>
      <c r="DL431" s="173"/>
      <c r="DM431" s="173"/>
      <c r="DN431" s="173"/>
      <c r="DO431" s="173"/>
      <c r="DP431" s="173"/>
      <c r="DQ431" s="173"/>
      <c r="DR431" s="173"/>
      <c r="DS431" s="173"/>
    </row>
    <row r="432" spans="2:123" x14ac:dyDescent="0.3">
      <c r="D432" s="171" t="s">
        <v>114</v>
      </c>
      <c r="E432" s="171"/>
      <c r="F432" s="172" t="str">
        <f>F430</f>
        <v>INR Mn</v>
      </c>
      <c r="G432" s="172"/>
      <c r="H432" s="173">
        <f>G435</f>
        <v>0</v>
      </c>
      <c r="I432" s="173">
        <f t="shared" ref="I432:BT432" si="1630">H435</f>
        <v>0</v>
      </c>
      <c r="J432" s="173">
        <f t="shared" si="1630"/>
        <v>0</v>
      </c>
      <c r="K432" s="173">
        <f t="shared" si="1630"/>
        <v>0</v>
      </c>
      <c r="L432" s="173">
        <f t="shared" si="1630"/>
        <v>1912.6645428418126</v>
      </c>
      <c r="M432" s="173">
        <f t="shared" si="1630"/>
        <v>2355.7864538327271</v>
      </c>
      <c r="N432" s="173">
        <f t="shared" si="1630"/>
        <v>2627.8350896772458</v>
      </c>
      <c r="O432" s="173">
        <f t="shared" si="1630"/>
        <v>2813.7323741673645</v>
      </c>
      <c r="P432" s="173">
        <f t="shared" si="1630"/>
        <v>5172.4934201580727</v>
      </c>
      <c r="Q432" s="173">
        <f t="shared" si="1630"/>
        <v>5750.3363654952682</v>
      </c>
      <c r="R432" s="173">
        <f t="shared" si="1630"/>
        <v>6083.1667339301985</v>
      </c>
      <c r="S432" s="173">
        <f t="shared" si="1630"/>
        <v>6318.3084414003924</v>
      </c>
      <c r="T432" s="173">
        <f t="shared" si="1630"/>
        <v>8969.5249592918972</v>
      </c>
      <c r="U432" s="173">
        <f t="shared" si="1630"/>
        <v>9604.4521005082079</v>
      </c>
      <c r="V432" s="173">
        <f t="shared" si="1630"/>
        <v>9943.2447073880085</v>
      </c>
      <c r="W432" s="173">
        <f t="shared" si="1630"/>
        <v>10192.669924867558</v>
      </c>
      <c r="X432" s="173">
        <f t="shared" si="1630"/>
        <v>14688.959226509607</v>
      </c>
      <c r="Y432" s="173">
        <f t="shared" si="1630"/>
        <v>15869.701819224896</v>
      </c>
      <c r="Z432" s="173">
        <f t="shared" si="1630"/>
        <v>16467.253985656342</v>
      </c>
      <c r="AA432" s="173">
        <f t="shared" si="1630"/>
        <v>16904.304792371611</v>
      </c>
      <c r="AB432" s="173">
        <f t="shared" si="1630"/>
        <v>27835.667989051537</v>
      </c>
      <c r="AC432" s="173">
        <f t="shared" si="1630"/>
        <v>30368.792200478187</v>
      </c>
      <c r="AD432" s="173">
        <f t="shared" si="1630"/>
        <v>31785.559333102949</v>
      </c>
      <c r="AE432" s="173">
        <f t="shared" si="1630"/>
        <v>32802.302809511362</v>
      </c>
      <c r="AF432" s="173">
        <f t="shared" si="1630"/>
        <v>35848.253329131614</v>
      </c>
      <c r="AG432" s="173">
        <f t="shared" si="1630"/>
        <v>36592.911473079279</v>
      </c>
      <c r="AH432" s="173">
        <f t="shared" si="1630"/>
        <v>36783.026288359375</v>
      </c>
      <c r="AI432" s="173">
        <f t="shared" si="1630"/>
        <v>37007.010492504582</v>
      </c>
      <c r="AJ432" s="173">
        <f t="shared" si="1630"/>
        <v>38864.944457912658</v>
      </c>
      <c r="AK432" s="173">
        <f t="shared" si="1630"/>
        <v>39086.517174244393</v>
      </c>
      <c r="AL432" s="173">
        <f t="shared" si="1630"/>
        <v>39086.517174244393</v>
      </c>
      <c r="AM432" s="173">
        <f t="shared" si="1630"/>
        <v>39086.517174244393</v>
      </c>
      <c r="AN432" s="173">
        <f t="shared" si="1630"/>
        <v>39485.449041137428</v>
      </c>
      <c r="AO432" s="173">
        <f t="shared" si="1630"/>
        <v>39643.387786982486</v>
      </c>
      <c r="AP432" s="173">
        <f t="shared" si="1630"/>
        <v>39643.387786982486</v>
      </c>
      <c r="AQ432" s="173">
        <f t="shared" si="1630"/>
        <v>39643.387786982486</v>
      </c>
      <c r="AR432" s="173">
        <f t="shared" si="1630"/>
        <v>40393.218713417213</v>
      </c>
      <c r="AS432" s="173">
        <f t="shared" si="1630"/>
        <v>40393.218713417213</v>
      </c>
      <c r="AT432" s="173">
        <f t="shared" si="1630"/>
        <v>40393.218713417213</v>
      </c>
      <c r="AU432" s="173">
        <f t="shared" si="1630"/>
        <v>40393.218713417213</v>
      </c>
      <c r="AV432" s="173">
        <f t="shared" si="1630"/>
        <v>41032.093809651749</v>
      </c>
      <c r="AW432" s="173">
        <f t="shared" si="1630"/>
        <v>41032.093809651749</v>
      </c>
      <c r="AX432" s="173">
        <f t="shared" si="1630"/>
        <v>41032.093809651749</v>
      </c>
      <c r="AY432" s="173">
        <f t="shared" si="1630"/>
        <v>41032.093809651749</v>
      </c>
      <c r="AZ432" s="173">
        <f t="shared" si="1630"/>
        <v>41758.1582955329</v>
      </c>
      <c r="BA432" s="173">
        <f t="shared" si="1630"/>
        <v>41758.1582955329</v>
      </c>
      <c r="BB432" s="173">
        <f t="shared" si="1630"/>
        <v>41758.1582955329</v>
      </c>
      <c r="BC432" s="173">
        <f t="shared" si="1630"/>
        <v>41758.1582955329</v>
      </c>
      <c r="BD432" s="173">
        <f t="shared" si="1630"/>
        <v>42066.978771862043</v>
      </c>
      <c r="BE432" s="173">
        <f t="shared" si="1630"/>
        <v>42165.503414038583</v>
      </c>
      <c r="BF432" s="173">
        <f t="shared" si="1630"/>
        <v>42165.503414038583</v>
      </c>
      <c r="BG432" s="173">
        <f t="shared" si="1630"/>
        <v>42165.503414038583</v>
      </c>
      <c r="BH432" s="173">
        <f t="shared" si="1630"/>
        <v>42936.212841204564</v>
      </c>
      <c r="BI432" s="173">
        <f t="shared" si="1630"/>
        <v>42936.212841204564</v>
      </c>
      <c r="BJ432" s="173">
        <f t="shared" si="1630"/>
        <v>42936.212841204564</v>
      </c>
      <c r="BK432" s="173">
        <f t="shared" si="1630"/>
        <v>42936.212841204564</v>
      </c>
      <c r="BL432" s="173">
        <f t="shared" si="1630"/>
        <v>43686.92488890425</v>
      </c>
      <c r="BM432" s="173">
        <f t="shared" si="1630"/>
        <v>43686.92488890425</v>
      </c>
      <c r="BN432" s="173">
        <f t="shared" si="1630"/>
        <v>43686.92488890425</v>
      </c>
      <c r="BO432" s="173">
        <f t="shared" si="1630"/>
        <v>43686.92488890425</v>
      </c>
      <c r="BP432" s="173">
        <f t="shared" si="1630"/>
        <v>44433.898254554115</v>
      </c>
      <c r="BQ432" s="173">
        <f t="shared" si="1630"/>
        <v>44433.898254554115</v>
      </c>
      <c r="BR432" s="173">
        <f t="shared" si="1630"/>
        <v>44433.898254554115</v>
      </c>
      <c r="BS432" s="173">
        <f t="shared" si="1630"/>
        <v>44433.898254554115</v>
      </c>
      <c r="BT432" s="173">
        <f t="shared" si="1630"/>
        <v>44746.713739925617</v>
      </c>
      <c r="BU432" s="173">
        <f t="shared" ref="BU432:DS432" si="1631">BT435</f>
        <v>44847.872453998229</v>
      </c>
      <c r="BV432" s="173">
        <f t="shared" si="1631"/>
        <v>44847.872453998229</v>
      </c>
      <c r="BW432" s="173">
        <f t="shared" si="1631"/>
        <v>44847.872453998229</v>
      </c>
      <c r="BX432" s="173">
        <f t="shared" si="1631"/>
        <v>45619.304688867873</v>
      </c>
      <c r="BY432" s="173">
        <f t="shared" si="1631"/>
        <v>45619.304688867873</v>
      </c>
      <c r="BZ432" s="173">
        <f t="shared" si="1631"/>
        <v>45619.304688867873</v>
      </c>
      <c r="CA432" s="173">
        <f t="shared" si="1631"/>
        <v>45619.304688867873</v>
      </c>
      <c r="CB432" s="173">
        <f t="shared" si="1631"/>
        <v>46370.151871683214</v>
      </c>
      <c r="CC432" s="173">
        <f t="shared" si="1631"/>
        <v>46370.151871683214</v>
      </c>
      <c r="CD432" s="173">
        <f t="shared" si="1631"/>
        <v>46370.151871683214</v>
      </c>
      <c r="CE432" s="173">
        <f t="shared" si="1631"/>
        <v>46370.151871683214</v>
      </c>
      <c r="CF432" s="173">
        <f t="shared" si="1631"/>
        <v>47117.150502004995</v>
      </c>
      <c r="CG432" s="173">
        <f t="shared" si="1631"/>
        <v>47117.150502004995</v>
      </c>
      <c r="CH432" s="173">
        <f t="shared" si="1631"/>
        <v>47117.150502004995</v>
      </c>
      <c r="CI432" s="173">
        <f t="shared" si="1631"/>
        <v>47117.150502004995</v>
      </c>
      <c r="CJ432" s="173">
        <f t="shared" si="1631"/>
        <v>47429.970814636195</v>
      </c>
      <c r="CK432" s="173">
        <f t="shared" si="1631"/>
        <v>47531.132711517406</v>
      </c>
      <c r="CL432" s="173">
        <f t="shared" si="1631"/>
        <v>47531.132711517406</v>
      </c>
      <c r="CM432" s="173">
        <f t="shared" si="1631"/>
        <v>47531.132711517406</v>
      </c>
      <c r="CN432" s="173">
        <f t="shared" si="1631"/>
        <v>48302.565819771917</v>
      </c>
      <c r="CO432" s="173">
        <f t="shared" si="1631"/>
        <v>48302.565819771917</v>
      </c>
      <c r="CP432" s="173">
        <f t="shared" si="1631"/>
        <v>48302.565819771917</v>
      </c>
      <c r="CQ432" s="173">
        <f t="shared" si="1631"/>
        <v>48302.565819771917</v>
      </c>
      <c r="CR432" s="173">
        <f t="shared" si="1631"/>
        <v>49053.413165874095</v>
      </c>
      <c r="CS432" s="173">
        <f t="shared" si="1631"/>
        <v>49053.413165874095</v>
      </c>
      <c r="CT432" s="173">
        <f t="shared" si="1631"/>
        <v>49053.413165874095</v>
      </c>
      <c r="CU432" s="173">
        <f t="shared" si="1631"/>
        <v>49053.413165874095</v>
      </c>
      <c r="CV432" s="173">
        <f t="shared" si="1631"/>
        <v>49800.411826723735</v>
      </c>
      <c r="CW432" s="173">
        <f t="shared" si="1631"/>
        <v>49800.411826723735</v>
      </c>
      <c r="CX432" s="173">
        <f t="shared" si="1631"/>
        <v>49800.411826723735</v>
      </c>
      <c r="CY432" s="173">
        <f t="shared" si="1631"/>
        <v>49800.411826723735</v>
      </c>
      <c r="CZ432" s="173">
        <f t="shared" si="1631"/>
        <v>50113.232145187831</v>
      </c>
      <c r="DA432" s="173">
        <f t="shared" si="1631"/>
        <v>50214.394045914902</v>
      </c>
      <c r="DB432" s="173">
        <f t="shared" si="1631"/>
        <v>50214.394045914902</v>
      </c>
      <c r="DC432" s="173">
        <f t="shared" si="1631"/>
        <v>50214.394045914902</v>
      </c>
      <c r="DD432" s="173">
        <f t="shared" si="1631"/>
        <v>50985.827155224761</v>
      </c>
      <c r="DE432" s="173">
        <f t="shared" si="1631"/>
        <v>50985.827155224761</v>
      </c>
      <c r="DF432" s="173">
        <f t="shared" si="1631"/>
        <v>50985.827155224761</v>
      </c>
      <c r="DG432" s="173">
        <f t="shared" si="1631"/>
        <v>50985.827155224761</v>
      </c>
      <c r="DH432" s="173">
        <f t="shared" si="1631"/>
        <v>51736.674501524241</v>
      </c>
      <c r="DI432" s="173">
        <f t="shared" si="1631"/>
        <v>51736.674501524241</v>
      </c>
      <c r="DJ432" s="173">
        <f t="shared" si="1631"/>
        <v>51736.674501524241</v>
      </c>
      <c r="DK432" s="173">
        <f t="shared" si="1631"/>
        <v>51736.674501524241</v>
      </c>
      <c r="DL432" s="173">
        <f t="shared" si="1631"/>
        <v>52483.673162410778</v>
      </c>
      <c r="DM432" s="173">
        <f t="shared" si="1631"/>
        <v>52483.673162410778</v>
      </c>
      <c r="DN432" s="173">
        <f t="shared" si="1631"/>
        <v>52483.673162410778</v>
      </c>
      <c r="DO432" s="173">
        <f t="shared" si="1631"/>
        <v>52483.673162410778</v>
      </c>
      <c r="DP432" s="173">
        <f t="shared" si="1631"/>
        <v>52796.493480881916</v>
      </c>
      <c r="DQ432" s="173">
        <f t="shared" si="1631"/>
        <v>52897.655381613629</v>
      </c>
      <c r="DR432" s="173">
        <f t="shared" si="1631"/>
        <v>52897.655381613629</v>
      </c>
      <c r="DS432" s="173">
        <f t="shared" si="1631"/>
        <v>52897.655381613629</v>
      </c>
    </row>
    <row r="433" spans="1:124" x14ac:dyDescent="0.3">
      <c r="D433" s="171" t="s">
        <v>118</v>
      </c>
      <c r="E433" s="171"/>
      <c r="F433" s="172" t="str">
        <f>F432</f>
        <v>INR Mn</v>
      </c>
      <c r="G433" s="172"/>
      <c r="H433" s="173">
        <f>-H429</f>
        <v>0</v>
      </c>
      <c r="I433" s="173">
        <f t="shared" ref="I433:BT433" si="1632">-I429</f>
        <v>0</v>
      </c>
      <c r="J433" s="173">
        <f t="shared" si="1632"/>
        <v>0</v>
      </c>
      <c r="K433" s="173">
        <f t="shared" si="1632"/>
        <v>1912.6645428418126</v>
      </c>
      <c r="L433" s="173">
        <f t="shared" si="1632"/>
        <v>443.12191099091456</v>
      </c>
      <c r="M433" s="173">
        <f t="shared" si="1632"/>
        <v>272.04863584451851</v>
      </c>
      <c r="N433" s="173">
        <f t="shared" si="1632"/>
        <v>185.89728449011861</v>
      </c>
      <c r="O433" s="173">
        <f t="shared" si="1632"/>
        <v>2358.7610459907078</v>
      </c>
      <c r="P433" s="173">
        <f t="shared" si="1632"/>
        <v>577.84294533719537</v>
      </c>
      <c r="Q433" s="173">
        <f t="shared" si="1632"/>
        <v>332.83036843492999</v>
      </c>
      <c r="R433" s="173">
        <f t="shared" si="1632"/>
        <v>235.14170747019415</v>
      </c>
      <c r="S433" s="173">
        <f t="shared" si="1632"/>
        <v>2651.2165178915043</v>
      </c>
      <c r="T433" s="173">
        <f t="shared" si="1632"/>
        <v>634.92714121630991</v>
      </c>
      <c r="U433" s="173">
        <f t="shared" si="1632"/>
        <v>338.79260687979996</v>
      </c>
      <c r="V433" s="173">
        <f t="shared" si="1632"/>
        <v>249.42521747954962</v>
      </c>
      <c r="W433" s="173">
        <f t="shared" si="1632"/>
        <v>4496.2893016420494</v>
      </c>
      <c r="X433" s="173">
        <f t="shared" si="1632"/>
        <v>1180.7425927152894</v>
      </c>
      <c r="Y433" s="173">
        <f t="shared" si="1632"/>
        <v>597.55216643144604</v>
      </c>
      <c r="Z433" s="173">
        <f t="shared" si="1632"/>
        <v>437.05080671527031</v>
      </c>
      <c r="AA433" s="173">
        <f t="shared" si="1632"/>
        <v>10931.363196679928</v>
      </c>
      <c r="AB433" s="173">
        <f t="shared" si="1632"/>
        <v>2533.1242114266483</v>
      </c>
      <c r="AC433" s="173">
        <f t="shared" si="1632"/>
        <v>1416.7671326247603</v>
      </c>
      <c r="AD433" s="173">
        <f t="shared" si="1632"/>
        <v>1016.7434764084154</v>
      </c>
      <c r="AE433" s="173">
        <f t="shared" si="1632"/>
        <v>3045.950519620254</v>
      </c>
      <c r="AF433" s="173">
        <f t="shared" si="1632"/>
        <v>744.6581439476671</v>
      </c>
      <c r="AG433" s="173">
        <f t="shared" si="1632"/>
        <v>190.11481528009915</v>
      </c>
      <c r="AH433" s="173">
        <f t="shared" si="1632"/>
        <v>223.98420414520407</v>
      </c>
      <c r="AI433" s="173">
        <f t="shared" si="1632"/>
        <v>1857.9339654080784</v>
      </c>
      <c r="AJ433" s="173">
        <f t="shared" si="1632"/>
        <v>221.57271633173204</v>
      </c>
      <c r="AK433" s="173">
        <f t="shared" si="1632"/>
        <v>0</v>
      </c>
      <c r="AL433" s="173">
        <f t="shared" si="1632"/>
        <v>0</v>
      </c>
      <c r="AM433" s="173">
        <f t="shared" si="1632"/>
        <v>398.9318668930369</v>
      </c>
      <c r="AN433" s="173">
        <f t="shared" si="1632"/>
        <v>157.9387458450617</v>
      </c>
      <c r="AO433" s="173">
        <f t="shared" si="1632"/>
        <v>0</v>
      </c>
      <c r="AP433" s="173">
        <f t="shared" si="1632"/>
        <v>0</v>
      </c>
      <c r="AQ433" s="173">
        <f t="shared" si="1632"/>
        <v>749.83092643472548</v>
      </c>
      <c r="AR433" s="173">
        <f t="shared" si="1632"/>
        <v>0</v>
      </c>
      <c r="AS433" s="173">
        <f t="shared" si="1632"/>
        <v>0</v>
      </c>
      <c r="AT433" s="173">
        <f t="shared" si="1632"/>
        <v>0</v>
      </c>
      <c r="AU433" s="173">
        <f t="shared" si="1632"/>
        <v>638.87509623453548</v>
      </c>
      <c r="AV433" s="173">
        <f t="shared" si="1632"/>
        <v>0</v>
      </c>
      <c r="AW433" s="173">
        <f t="shared" si="1632"/>
        <v>0</v>
      </c>
      <c r="AX433" s="173">
        <f t="shared" si="1632"/>
        <v>0</v>
      </c>
      <c r="AY433" s="173">
        <f t="shared" si="1632"/>
        <v>726.0644858811537</v>
      </c>
      <c r="AZ433" s="173">
        <f t="shared" si="1632"/>
        <v>0</v>
      </c>
      <c r="BA433" s="173">
        <f t="shared" si="1632"/>
        <v>0</v>
      </c>
      <c r="BB433" s="173">
        <f t="shared" si="1632"/>
        <v>0</v>
      </c>
      <c r="BC433" s="173">
        <f t="shared" si="1632"/>
        <v>308.82047632914197</v>
      </c>
      <c r="BD433" s="173">
        <f t="shared" si="1632"/>
        <v>98.52464217654169</v>
      </c>
      <c r="BE433" s="173">
        <f t="shared" si="1632"/>
        <v>0</v>
      </c>
      <c r="BF433" s="173">
        <f t="shared" si="1632"/>
        <v>0</v>
      </c>
      <c r="BG433" s="173">
        <f t="shared" si="1632"/>
        <v>770.70942716597813</v>
      </c>
      <c r="BH433" s="173">
        <f t="shared" si="1632"/>
        <v>0</v>
      </c>
      <c r="BI433" s="173">
        <f t="shared" si="1632"/>
        <v>0</v>
      </c>
      <c r="BJ433" s="173">
        <f t="shared" si="1632"/>
        <v>0</v>
      </c>
      <c r="BK433" s="173">
        <f t="shared" si="1632"/>
        <v>750.71204769968426</v>
      </c>
      <c r="BL433" s="173">
        <f t="shared" si="1632"/>
        <v>0</v>
      </c>
      <c r="BM433" s="173">
        <f t="shared" si="1632"/>
        <v>0</v>
      </c>
      <c r="BN433" s="173">
        <f t="shared" si="1632"/>
        <v>0</v>
      </c>
      <c r="BO433" s="173">
        <f t="shared" si="1632"/>
        <v>746.9733656498646</v>
      </c>
      <c r="BP433" s="173">
        <f t="shared" si="1632"/>
        <v>0</v>
      </c>
      <c r="BQ433" s="173">
        <f t="shared" si="1632"/>
        <v>0</v>
      </c>
      <c r="BR433" s="173">
        <f t="shared" si="1632"/>
        <v>0</v>
      </c>
      <c r="BS433" s="173">
        <f t="shared" si="1632"/>
        <v>312.81548537150121</v>
      </c>
      <c r="BT433" s="173">
        <f t="shared" si="1632"/>
        <v>101.15871407261027</v>
      </c>
      <c r="BU433" s="173">
        <f t="shared" ref="BU433:DS433" si="1633">-BU429</f>
        <v>0</v>
      </c>
      <c r="BV433" s="173">
        <f t="shared" si="1633"/>
        <v>0</v>
      </c>
      <c r="BW433" s="173">
        <f t="shared" si="1633"/>
        <v>771.43223486964246</v>
      </c>
      <c r="BX433" s="173">
        <f t="shared" si="1633"/>
        <v>0</v>
      </c>
      <c r="BY433" s="173">
        <f t="shared" si="1633"/>
        <v>0</v>
      </c>
      <c r="BZ433" s="173">
        <f t="shared" si="1633"/>
        <v>0</v>
      </c>
      <c r="CA433" s="173">
        <f t="shared" si="1633"/>
        <v>750.84718281534322</v>
      </c>
      <c r="CB433" s="173">
        <f t="shared" si="1633"/>
        <v>0</v>
      </c>
      <c r="CC433" s="173">
        <f t="shared" si="1633"/>
        <v>0</v>
      </c>
      <c r="CD433" s="173">
        <f t="shared" si="1633"/>
        <v>0</v>
      </c>
      <c r="CE433" s="173">
        <f t="shared" si="1633"/>
        <v>746.99863032177905</v>
      </c>
      <c r="CF433" s="173">
        <f t="shared" si="1633"/>
        <v>0</v>
      </c>
      <c r="CG433" s="173">
        <f t="shared" si="1633"/>
        <v>0</v>
      </c>
      <c r="CH433" s="173">
        <f t="shared" si="1633"/>
        <v>0</v>
      </c>
      <c r="CI433" s="173">
        <f t="shared" si="1633"/>
        <v>312.82031263120155</v>
      </c>
      <c r="CJ433" s="173">
        <f t="shared" si="1633"/>
        <v>101.16189688121122</v>
      </c>
      <c r="CK433" s="173">
        <f t="shared" si="1633"/>
        <v>0</v>
      </c>
      <c r="CL433" s="173">
        <f t="shared" si="1633"/>
        <v>0</v>
      </c>
      <c r="CM433" s="173">
        <f t="shared" si="1633"/>
        <v>771.43310825451135</v>
      </c>
      <c r="CN433" s="173">
        <f t="shared" si="1633"/>
        <v>0</v>
      </c>
      <c r="CO433" s="173">
        <f t="shared" si="1633"/>
        <v>0</v>
      </c>
      <c r="CP433" s="173">
        <f t="shared" si="1633"/>
        <v>0</v>
      </c>
      <c r="CQ433" s="173">
        <f t="shared" si="1633"/>
        <v>750.84734610217936</v>
      </c>
      <c r="CR433" s="173">
        <f t="shared" si="1633"/>
        <v>0</v>
      </c>
      <c r="CS433" s="173">
        <f t="shared" si="1633"/>
        <v>0</v>
      </c>
      <c r="CT433" s="173">
        <f t="shared" si="1633"/>
        <v>0</v>
      </c>
      <c r="CU433" s="173">
        <f t="shared" si="1633"/>
        <v>746.9986608496406</v>
      </c>
      <c r="CV433" s="173">
        <f t="shared" si="1633"/>
        <v>0</v>
      </c>
      <c r="CW433" s="173">
        <f t="shared" si="1633"/>
        <v>0</v>
      </c>
      <c r="CX433" s="173">
        <f t="shared" si="1633"/>
        <v>0</v>
      </c>
      <c r="CY433" s="173">
        <f t="shared" si="1633"/>
        <v>312.82031846409552</v>
      </c>
      <c r="CZ433" s="173">
        <f t="shared" si="1633"/>
        <v>101.16190072707028</v>
      </c>
      <c r="DA433" s="173">
        <f t="shared" si="1633"/>
        <v>0</v>
      </c>
      <c r="DB433" s="173">
        <f t="shared" si="1633"/>
        <v>0</v>
      </c>
      <c r="DC433" s="173">
        <f t="shared" si="1633"/>
        <v>771.43310930985547</v>
      </c>
      <c r="DD433" s="173">
        <f t="shared" si="1633"/>
        <v>0</v>
      </c>
      <c r="DE433" s="173">
        <f t="shared" si="1633"/>
        <v>0</v>
      </c>
      <c r="DF433" s="173">
        <f t="shared" si="1633"/>
        <v>0</v>
      </c>
      <c r="DG433" s="173">
        <f t="shared" si="1633"/>
        <v>750.84734629948002</v>
      </c>
      <c r="DH433" s="173">
        <f t="shared" si="1633"/>
        <v>0</v>
      </c>
      <c r="DI433" s="173">
        <f t="shared" si="1633"/>
        <v>0</v>
      </c>
      <c r="DJ433" s="173">
        <f t="shared" si="1633"/>
        <v>0</v>
      </c>
      <c r="DK433" s="173">
        <f t="shared" si="1633"/>
        <v>746.99866088653596</v>
      </c>
      <c r="DL433" s="173">
        <f t="shared" si="1633"/>
        <v>0</v>
      </c>
      <c r="DM433" s="173">
        <f t="shared" si="1633"/>
        <v>0</v>
      </c>
      <c r="DN433" s="173">
        <f t="shared" si="1633"/>
        <v>0</v>
      </c>
      <c r="DO433" s="173">
        <f t="shared" si="1633"/>
        <v>312.82031847113768</v>
      </c>
      <c r="DP433" s="173">
        <f t="shared" si="1633"/>
        <v>101.16190073171633</v>
      </c>
      <c r="DQ433" s="173">
        <f t="shared" si="1633"/>
        <v>0</v>
      </c>
      <c r="DR433" s="173">
        <f t="shared" si="1633"/>
        <v>0</v>
      </c>
      <c r="DS433" s="173">
        <f t="shared" si="1633"/>
        <v>771.43310931112092</v>
      </c>
    </row>
    <row r="434" spans="1:124" x14ac:dyDescent="0.3">
      <c r="D434" s="171" t="s">
        <v>119</v>
      </c>
      <c r="E434" s="171"/>
      <c r="F434" s="172" t="str">
        <f t="shared" ref="F434:F435" si="1634">F433</f>
        <v>INR Mn</v>
      </c>
      <c r="G434" s="172"/>
      <c r="H434" s="174"/>
      <c r="I434" s="174"/>
      <c r="J434" s="174"/>
      <c r="K434" s="174"/>
      <c r="L434" s="174"/>
      <c r="M434" s="174"/>
      <c r="N434" s="174"/>
      <c r="O434" s="174"/>
      <c r="P434" s="174"/>
      <c r="Q434" s="174"/>
      <c r="R434" s="174"/>
      <c r="S434" s="174"/>
      <c r="T434" s="174"/>
      <c r="U434" s="174"/>
      <c r="V434" s="174"/>
      <c r="W434" s="174"/>
      <c r="X434" s="174"/>
      <c r="Y434" s="174"/>
      <c r="Z434" s="174"/>
      <c r="AA434" s="174"/>
      <c r="AB434" s="174"/>
      <c r="AC434" s="174"/>
      <c r="AD434" s="174"/>
      <c r="AE434" s="174"/>
      <c r="AF434" s="174"/>
      <c r="AG434" s="174"/>
      <c r="AH434" s="174"/>
      <c r="AI434" s="174"/>
      <c r="AJ434" s="174"/>
      <c r="AK434" s="174"/>
      <c r="AL434" s="174"/>
      <c r="AM434" s="174"/>
      <c r="AN434" s="174"/>
      <c r="AO434" s="174"/>
      <c r="AP434" s="174"/>
      <c r="AQ434" s="174"/>
      <c r="AR434" s="174"/>
      <c r="AS434" s="174"/>
      <c r="AT434" s="174"/>
      <c r="AU434" s="174"/>
      <c r="AV434" s="174"/>
      <c r="AW434" s="174"/>
      <c r="AX434" s="174"/>
      <c r="AY434" s="174"/>
      <c r="AZ434" s="174"/>
      <c r="BA434" s="174"/>
      <c r="BB434" s="174"/>
      <c r="BC434" s="174"/>
      <c r="BD434" s="174"/>
      <c r="BE434" s="174"/>
      <c r="BF434" s="174"/>
      <c r="BG434" s="174"/>
      <c r="BH434" s="174"/>
      <c r="BI434" s="174"/>
      <c r="BJ434" s="174"/>
      <c r="BK434" s="174"/>
      <c r="BL434" s="174"/>
      <c r="BM434" s="174"/>
      <c r="BN434" s="174"/>
      <c r="BO434" s="174"/>
      <c r="BP434" s="174"/>
      <c r="BQ434" s="174"/>
      <c r="BR434" s="174"/>
      <c r="BS434" s="257"/>
      <c r="BT434" s="257"/>
      <c r="BU434" s="174"/>
      <c r="BV434" s="174"/>
      <c r="BW434" s="257"/>
      <c r="BX434" s="174"/>
      <c r="BY434" s="174"/>
      <c r="BZ434" s="174"/>
      <c r="CA434" s="257"/>
      <c r="CB434" s="174"/>
      <c r="CC434" s="174"/>
      <c r="CD434" s="174"/>
      <c r="CE434" s="257"/>
      <c r="CF434" s="174"/>
      <c r="CG434" s="174"/>
      <c r="CH434" s="174"/>
      <c r="CI434" s="257"/>
      <c r="CJ434" s="257"/>
      <c r="CK434" s="174"/>
      <c r="CL434" s="174"/>
      <c r="CM434" s="257"/>
      <c r="CN434" s="174"/>
      <c r="CO434" s="174"/>
      <c r="CP434" s="174"/>
      <c r="CQ434" s="257"/>
      <c r="CR434" s="174"/>
      <c r="CS434" s="174"/>
      <c r="CT434" s="174"/>
      <c r="CU434" s="257"/>
      <c r="CV434" s="174"/>
      <c r="CW434" s="174"/>
      <c r="CX434" s="174"/>
      <c r="CY434" s="257"/>
      <c r="CZ434" s="257"/>
      <c r="DA434" s="174"/>
      <c r="DB434" s="174"/>
      <c r="DC434" s="258"/>
      <c r="DD434" s="258"/>
      <c r="DE434" s="258"/>
      <c r="DF434" s="258"/>
      <c r="DG434" s="258"/>
      <c r="DH434" s="258"/>
      <c r="DI434" s="258"/>
      <c r="DJ434" s="258"/>
      <c r="DK434" s="258"/>
      <c r="DL434" s="258"/>
      <c r="DM434" s="258"/>
      <c r="DN434" s="258"/>
      <c r="DO434" s="258"/>
      <c r="DP434" s="258"/>
      <c r="DQ434" s="258"/>
      <c r="DR434" s="258"/>
      <c r="DS434" s="258">
        <f ca="1">-IF((FS!DS107+FS!DS127+SUM(FS!DS112:DS119))&gt;0,MIN(SUM(DS432:DS433),FS!DS107+FS!DS127+SUM(FS!DS112:DS119)),0)*DS38</f>
        <v>-53669.088490924747</v>
      </c>
    </row>
    <row r="435" spans="1:124" ht="14.5" thickBot="1" x14ac:dyDescent="0.35">
      <c r="D435" s="61" t="s">
        <v>113</v>
      </c>
      <c r="E435" s="61"/>
      <c r="F435" s="62" t="str">
        <f t="shared" si="1634"/>
        <v>INR Mn</v>
      </c>
      <c r="G435" s="62"/>
      <c r="H435" s="63">
        <f>SUM(H432:H434)</f>
        <v>0</v>
      </c>
      <c r="I435" s="63">
        <f t="shared" ref="I435:BT435" si="1635">SUM(I432:I434)</f>
        <v>0</v>
      </c>
      <c r="J435" s="63">
        <f t="shared" si="1635"/>
        <v>0</v>
      </c>
      <c r="K435" s="63">
        <f t="shared" si="1635"/>
        <v>1912.6645428418126</v>
      </c>
      <c r="L435" s="63">
        <f t="shared" si="1635"/>
        <v>2355.7864538327271</v>
      </c>
      <c r="M435" s="63">
        <f t="shared" si="1635"/>
        <v>2627.8350896772458</v>
      </c>
      <c r="N435" s="63">
        <f t="shared" si="1635"/>
        <v>2813.7323741673645</v>
      </c>
      <c r="O435" s="63">
        <f t="shared" si="1635"/>
        <v>5172.4934201580727</v>
      </c>
      <c r="P435" s="63">
        <f t="shared" si="1635"/>
        <v>5750.3363654952682</v>
      </c>
      <c r="Q435" s="63">
        <f t="shared" si="1635"/>
        <v>6083.1667339301985</v>
      </c>
      <c r="R435" s="63">
        <f t="shared" si="1635"/>
        <v>6318.3084414003924</v>
      </c>
      <c r="S435" s="63">
        <f t="shared" si="1635"/>
        <v>8969.5249592918972</v>
      </c>
      <c r="T435" s="63">
        <f t="shared" si="1635"/>
        <v>9604.4521005082079</v>
      </c>
      <c r="U435" s="63">
        <f t="shared" si="1635"/>
        <v>9943.2447073880085</v>
      </c>
      <c r="V435" s="63">
        <f t="shared" si="1635"/>
        <v>10192.669924867558</v>
      </c>
      <c r="W435" s="63">
        <f t="shared" si="1635"/>
        <v>14688.959226509607</v>
      </c>
      <c r="X435" s="63">
        <f t="shared" si="1635"/>
        <v>15869.701819224896</v>
      </c>
      <c r="Y435" s="63">
        <f t="shared" si="1635"/>
        <v>16467.253985656342</v>
      </c>
      <c r="Z435" s="63">
        <f t="shared" si="1635"/>
        <v>16904.304792371611</v>
      </c>
      <c r="AA435" s="63">
        <f t="shared" si="1635"/>
        <v>27835.667989051537</v>
      </c>
      <c r="AB435" s="63">
        <f t="shared" si="1635"/>
        <v>30368.792200478187</v>
      </c>
      <c r="AC435" s="63">
        <f t="shared" si="1635"/>
        <v>31785.559333102949</v>
      </c>
      <c r="AD435" s="63">
        <f t="shared" si="1635"/>
        <v>32802.302809511362</v>
      </c>
      <c r="AE435" s="63">
        <f t="shared" si="1635"/>
        <v>35848.253329131614</v>
      </c>
      <c r="AF435" s="63">
        <f t="shared" si="1635"/>
        <v>36592.911473079279</v>
      </c>
      <c r="AG435" s="63">
        <f t="shared" si="1635"/>
        <v>36783.026288359375</v>
      </c>
      <c r="AH435" s="63">
        <f t="shared" si="1635"/>
        <v>37007.010492504582</v>
      </c>
      <c r="AI435" s="63">
        <f t="shared" si="1635"/>
        <v>38864.944457912658</v>
      </c>
      <c r="AJ435" s="63">
        <f t="shared" si="1635"/>
        <v>39086.517174244393</v>
      </c>
      <c r="AK435" s="63">
        <f t="shared" si="1635"/>
        <v>39086.517174244393</v>
      </c>
      <c r="AL435" s="63">
        <f t="shared" si="1635"/>
        <v>39086.517174244393</v>
      </c>
      <c r="AM435" s="63">
        <f t="shared" si="1635"/>
        <v>39485.449041137428</v>
      </c>
      <c r="AN435" s="63">
        <f t="shared" si="1635"/>
        <v>39643.387786982486</v>
      </c>
      <c r="AO435" s="63">
        <f t="shared" si="1635"/>
        <v>39643.387786982486</v>
      </c>
      <c r="AP435" s="63">
        <f t="shared" si="1635"/>
        <v>39643.387786982486</v>
      </c>
      <c r="AQ435" s="63">
        <f t="shared" si="1635"/>
        <v>40393.218713417213</v>
      </c>
      <c r="AR435" s="63">
        <f t="shared" si="1635"/>
        <v>40393.218713417213</v>
      </c>
      <c r="AS435" s="63">
        <f t="shared" si="1635"/>
        <v>40393.218713417213</v>
      </c>
      <c r="AT435" s="63">
        <f t="shared" si="1635"/>
        <v>40393.218713417213</v>
      </c>
      <c r="AU435" s="63">
        <f t="shared" si="1635"/>
        <v>41032.093809651749</v>
      </c>
      <c r="AV435" s="63">
        <f t="shared" si="1635"/>
        <v>41032.093809651749</v>
      </c>
      <c r="AW435" s="63">
        <f t="shared" si="1635"/>
        <v>41032.093809651749</v>
      </c>
      <c r="AX435" s="63">
        <f t="shared" si="1635"/>
        <v>41032.093809651749</v>
      </c>
      <c r="AY435" s="63">
        <f t="shared" si="1635"/>
        <v>41758.1582955329</v>
      </c>
      <c r="AZ435" s="63">
        <f t="shared" si="1635"/>
        <v>41758.1582955329</v>
      </c>
      <c r="BA435" s="63">
        <f t="shared" si="1635"/>
        <v>41758.1582955329</v>
      </c>
      <c r="BB435" s="63">
        <f t="shared" si="1635"/>
        <v>41758.1582955329</v>
      </c>
      <c r="BC435" s="63">
        <f t="shared" si="1635"/>
        <v>42066.978771862043</v>
      </c>
      <c r="BD435" s="63">
        <f t="shared" si="1635"/>
        <v>42165.503414038583</v>
      </c>
      <c r="BE435" s="63">
        <f t="shared" si="1635"/>
        <v>42165.503414038583</v>
      </c>
      <c r="BF435" s="63">
        <f t="shared" si="1635"/>
        <v>42165.503414038583</v>
      </c>
      <c r="BG435" s="63">
        <f t="shared" si="1635"/>
        <v>42936.212841204564</v>
      </c>
      <c r="BH435" s="63">
        <f t="shared" si="1635"/>
        <v>42936.212841204564</v>
      </c>
      <c r="BI435" s="63">
        <f t="shared" si="1635"/>
        <v>42936.212841204564</v>
      </c>
      <c r="BJ435" s="63">
        <f t="shared" si="1635"/>
        <v>42936.212841204564</v>
      </c>
      <c r="BK435" s="63">
        <f t="shared" si="1635"/>
        <v>43686.92488890425</v>
      </c>
      <c r="BL435" s="63">
        <f t="shared" si="1635"/>
        <v>43686.92488890425</v>
      </c>
      <c r="BM435" s="63">
        <f t="shared" si="1635"/>
        <v>43686.92488890425</v>
      </c>
      <c r="BN435" s="63">
        <f t="shared" si="1635"/>
        <v>43686.92488890425</v>
      </c>
      <c r="BO435" s="63">
        <f t="shared" si="1635"/>
        <v>44433.898254554115</v>
      </c>
      <c r="BP435" s="63">
        <f t="shared" si="1635"/>
        <v>44433.898254554115</v>
      </c>
      <c r="BQ435" s="63">
        <f t="shared" si="1635"/>
        <v>44433.898254554115</v>
      </c>
      <c r="BR435" s="63">
        <f t="shared" si="1635"/>
        <v>44433.898254554115</v>
      </c>
      <c r="BS435" s="63">
        <f t="shared" si="1635"/>
        <v>44746.713739925617</v>
      </c>
      <c r="BT435" s="63">
        <f t="shared" si="1635"/>
        <v>44847.872453998229</v>
      </c>
      <c r="BU435" s="63">
        <f t="shared" ref="BU435:DS435" si="1636">SUM(BU432:BU434)</f>
        <v>44847.872453998229</v>
      </c>
      <c r="BV435" s="63">
        <f t="shared" si="1636"/>
        <v>44847.872453998229</v>
      </c>
      <c r="BW435" s="63">
        <f t="shared" si="1636"/>
        <v>45619.304688867873</v>
      </c>
      <c r="BX435" s="63">
        <f t="shared" si="1636"/>
        <v>45619.304688867873</v>
      </c>
      <c r="BY435" s="63">
        <f t="shared" si="1636"/>
        <v>45619.304688867873</v>
      </c>
      <c r="BZ435" s="63">
        <f t="shared" si="1636"/>
        <v>45619.304688867873</v>
      </c>
      <c r="CA435" s="63">
        <f t="shared" si="1636"/>
        <v>46370.151871683214</v>
      </c>
      <c r="CB435" s="63">
        <f t="shared" si="1636"/>
        <v>46370.151871683214</v>
      </c>
      <c r="CC435" s="63">
        <f t="shared" si="1636"/>
        <v>46370.151871683214</v>
      </c>
      <c r="CD435" s="63">
        <f t="shared" si="1636"/>
        <v>46370.151871683214</v>
      </c>
      <c r="CE435" s="63">
        <f t="shared" si="1636"/>
        <v>47117.150502004995</v>
      </c>
      <c r="CF435" s="63">
        <f t="shared" si="1636"/>
        <v>47117.150502004995</v>
      </c>
      <c r="CG435" s="63">
        <f t="shared" si="1636"/>
        <v>47117.150502004995</v>
      </c>
      <c r="CH435" s="63">
        <f t="shared" si="1636"/>
        <v>47117.150502004995</v>
      </c>
      <c r="CI435" s="63">
        <f t="shared" si="1636"/>
        <v>47429.970814636195</v>
      </c>
      <c r="CJ435" s="63">
        <f t="shared" si="1636"/>
        <v>47531.132711517406</v>
      </c>
      <c r="CK435" s="63">
        <f t="shared" si="1636"/>
        <v>47531.132711517406</v>
      </c>
      <c r="CL435" s="63">
        <f t="shared" si="1636"/>
        <v>47531.132711517406</v>
      </c>
      <c r="CM435" s="63">
        <f t="shared" si="1636"/>
        <v>48302.565819771917</v>
      </c>
      <c r="CN435" s="63">
        <f t="shared" si="1636"/>
        <v>48302.565819771917</v>
      </c>
      <c r="CO435" s="63">
        <f t="shared" si="1636"/>
        <v>48302.565819771917</v>
      </c>
      <c r="CP435" s="63">
        <f t="shared" si="1636"/>
        <v>48302.565819771917</v>
      </c>
      <c r="CQ435" s="63">
        <f t="shared" si="1636"/>
        <v>49053.413165874095</v>
      </c>
      <c r="CR435" s="63">
        <f t="shared" si="1636"/>
        <v>49053.413165874095</v>
      </c>
      <c r="CS435" s="63">
        <f t="shared" si="1636"/>
        <v>49053.413165874095</v>
      </c>
      <c r="CT435" s="63">
        <f t="shared" si="1636"/>
        <v>49053.413165874095</v>
      </c>
      <c r="CU435" s="63">
        <f t="shared" si="1636"/>
        <v>49800.411826723735</v>
      </c>
      <c r="CV435" s="63">
        <f t="shared" si="1636"/>
        <v>49800.411826723735</v>
      </c>
      <c r="CW435" s="63">
        <f t="shared" si="1636"/>
        <v>49800.411826723735</v>
      </c>
      <c r="CX435" s="63">
        <f t="shared" si="1636"/>
        <v>49800.411826723735</v>
      </c>
      <c r="CY435" s="63">
        <f t="shared" si="1636"/>
        <v>50113.232145187831</v>
      </c>
      <c r="CZ435" s="63">
        <f t="shared" si="1636"/>
        <v>50214.394045914902</v>
      </c>
      <c r="DA435" s="63">
        <f t="shared" si="1636"/>
        <v>50214.394045914902</v>
      </c>
      <c r="DB435" s="63">
        <f t="shared" si="1636"/>
        <v>50214.394045914902</v>
      </c>
      <c r="DC435" s="63">
        <f t="shared" si="1636"/>
        <v>50985.827155224761</v>
      </c>
      <c r="DD435" s="63">
        <f t="shared" si="1636"/>
        <v>50985.827155224761</v>
      </c>
      <c r="DE435" s="63">
        <f t="shared" si="1636"/>
        <v>50985.827155224761</v>
      </c>
      <c r="DF435" s="63">
        <f t="shared" si="1636"/>
        <v>50985.827155224761</v>
      </c>
      <c r="DG435" s="63">
        <f t="shared" si="1636"/>
        <v>51736.674501524241</v>
      </c>
      <c r="DH435" s="63">
        <f t="shared" si="1636"/>
        <v>51736.674501524241</v>
      </c>
      <c r="DI435" s="63">
        <f t="shared" si="1636"/>
        <v>51736.674501524241</v>
      </c>
      <c r="DJ435" s="63">
        <f t="shared" si="1636"/>
        <v>51736.674501524241</v>
      </c>
      <c r="DK435" s="63">
        <f t="shared" si="1636"/>
        <v>52483.673162410778</v>
      </c>
      <c r="DL435" s="63">
        <f t="shared" si="1636"/>
        <v>52483.673162410778</v>
      </c>
      <c r="DM435" s="63">
        <f t="shared" si="1636"/>
        <v>52483.673162410778</v>
      </c>
      <c r="DN435" s="63">
        <f t="shared" si="1636"/>
        <v>52483.673162410778</v>
      </c>
      <c r="DO435" s="63">
        <f t="shared" si="1636"/>
        <v>52796.493480881916</v>
      </c>
      <c r="DP435" s="63">
        <f t="shared" si="1636"/>
        <v>52897.655381613629</v>
      </c>
      <c r="DQ435" s="63">
        <f t="shared" si="1636"/>
        <v>52897.655381613629</v>
      </c>
      <c r="DR435" s="63">
        <f t="shared" si="1636"/>
        <v>52897.655381613629</v>
      </c>
      <c r="DS435" s="63">
        <f t="shared" ca="1" si="1636"/>
        <v>0</v>
      </c>
    </row>
    <row r="436" spans="1:124" ht="14.5" thickTop="1" x14ac:dyDescent="0.3">
      <c r="D436" s="171"/>
      <c r="E436" s="171"/>
      <c r="F436" s="172"/>
      <c r="G436" s="172"/>
      <c r="H436" s="173"/>
      <c r="I436" s="173"/>
      <c r="J436" s="173"/>
      <c r="K436" s="173"/>
      <c r="L436" s="173"/>
      <c r="M436" s="173"/>
      <c r="N436" s="173"/>
      <c r="O436" s="173"/>
      <c r="P436" s="173"/>
      <c r="Q436" s="173"/>
      <c r="R436" s="173"/>
      <c r="S436" s="173"/>
      <c r="T436" s="173"/>
      <c r="U436" s="173"/>
      <c r="V436" s="173"/>
      <c r="W436" s="173"/>
      <c r="X436" s="173"/>
      <c r="Y436" s="173"/>
      <c r="Z436" s="173"/>
      <c r="AA436" s="173"/>
      <c r="AB436" s="173"/>
      <c r="AC436" s="173"/>
      <c r="AD436" s="173"/>
      <c r="AE436" s="173"/>
      <c r="AF436" s="173"/>
      <c r="AG436" s="173"/>
      <c r="AH436" s="173"/>
      <c r="AI436" s="173"/>
      <c r="AJ436" s="173"/>
      <c r="AK436" s="173"/>
      <c r="AL436" s="173"/>
      <c r="AM436" s="173"/>
      <c r="AN436" s="173"/>
      <c r="AO436" s="173"/>
      <c r="AP436" s="173"/>
      <c r="AQ436" s="173"/>
      <c r="AR436" s="173"/>
      <c r="AS436" s="173"/>
      <c r="AT436" s="173"/>
      <c r="AU436" s="173"/>
      <c r="AV436" s="173"/>
      <c r="AW436" s="173"/>
      <c r="AX436" s="173"/>
      <c r="AY436" s="173"/>
      <c r="AZ436" s="173"/>
      <c r="BA436" s="173"/>
      <c r="BB436" s="173"/>
      <c r="BC436" s="173"/>
      <c r="BD436" s="173"/>
      <c r="BE436" s="173"/>
      <c r="BF436" s="173"/>
      <c r="BG436" s="173"/>
      <c r="BH436" s="173"/>
      <c r="BI436" s="173"/>
      <c r="BJ436" s="173"/>
      <c r="BK436" s="173"/>
      <c r="BL436" s="173"/>
      <c r="BM436" s="173"/>
      <c r="BN436" s="173"/>
      <c r="BO436" s="173"/>
      <c r="BP436" s="173"/>
      <c r="BQ436" s="173"/>
      <c r="BR436" s="173"/>
      <c r="BS436" s="173"/>
      <c r="BT436" s="173"/>
      <c r="BU436" s="173"/>
      <c r="BV436" s="173"/>
      <c r="BW436" s="173"/>
      <c r="BX436" s="173"/>
      <c r="BY436" s="173"/>
      <c r="BZ436" s="173"/>
      <c r="CA436" s="173"/>
      <c r="CB436" s="173"/>
      <c r="CC436" s="173"/>
      <c r="CD436" s="173"/>
      <c r="CE436" s="173"/>
      <c r="CF436" s="173"/>
      <c r="CG436" s="173"/>
      <c r="CH436" s="173"/>
      <c r="CI436" s="173"/>
      <c r="CJ436" s="173"/>
      <c r="CK436" s="173"/>
      <c r="CL436" s="173"/>
      <c r="CM436" s="173"/>
      <c r="CN436" s="173"/>
      <c r="CO436" s="173"/>
      <c r="CP436" s="173"/>
      <c r="CQ436" s="173"/>
      <c r="CR436" s="173"/>
      <c r="CS436" s="173"/>
      <c r="CT436" s="173"/>
      <c r="CU436" s="173"/>
      <c r="CV436" s="173"/>
      <c r="CW436" s="173"/>
      <c r="CX436" s="173"/>
      <c r="CY436" s="173"/>
      <c r="CZ436" s="173"/>
      <c r="DA436" s="173"/>
      <c r="DB436" s="173"/>
      <c r="DC436" s="173"/>
      <c r="DD436" s="173"/>
      <c r="DE436" s="173"/>
      <c r="DF436" s="173"/>
      <c r="DG436" s="173"/>
      <c r="DH436" s="173"/>
      <c r="DI436" s="173"/>
      <c r="DJ436" s="173"/>
      <c r="DK436" s="173"/>
      <c r="DL436" s="173"/>
      <c r="DM436" s="173"/>
      <c r="DN436" s="173"/>
      <c r="DO436" s="173"/>
      <c r="DP436" s="173"/>
      <c r="DQ436" s="173"/>
      <c r="DR436" s="173"/>
      <c r="DS436" s="173"/>
    </row>
    <row r="437" spans="1:124" s="7" customFormat="1" ht="15.5" x14ac:dyDescent="0.35">
      <c r="A437" s="6"/>
      <c r="B437" s="6"/>
      <c r="C437" s="6"/>
      <c r="D437" s="171" t="s">
        <v>357</v>
      </c>
      <c r="E437" s="175">
        <f>Inputs!H133</f>
        <v>0.13</v>
      </c>
      <c r="F437" s="172" t="str">
        <f>F435</f>
        <v>INR Mn</v>
      </c>
      <c r="G437" s="172"/>
      <c r="H437" s="173">
        <f t="shared" ref="H437:AM437" si="1637">((1+$E$437)^(1/4)-1)*SUM(H432:H433)</f>
        <v>0</v>
      </c>
      <c r="I437" s="173">
        <f t="shared" si="1637"/>
        <v>0</v>
      </c>
      <c r="J437" s="173">
        <f t="shared" si="1637"/>
        <v>0</v>
      </c>
      <c r="K437" s="248">
        <f t="shared" si="1637"/>
        <v>59.34230097866336</v>
      </c>
      <c r="L437" s="248">
        <f t="shared" si="1637"/>
        <v>73.090594640861568</v>
      </c>
      <c r="M437" s="248">
        <f t="shared" si="1637"/>
        <v>81.5311714736049</v>
      </c>
      <c r="N437" s="248">
        <f t="shared" si="1637"/>
        <v>87.298817791206545</v>
      </c>
      <c r="O437" s="248">
        <f t="shared" si="1637"/>
        <v>160.48170208306223</v>
      </c>
      <c r="P437" s="248">
        <f t="shared" si="1637"/>
        <v>178.4098485052512</v>
      </c>
      <c r="Q437" s="248">
        <f t="shared" si="1637"/>
        <v>188.73623844771305</v>
      </c>
      <c r="R437" s="248">
        <f t="shared" si="1637"/>
        <v>196.03174148276204</v>
      </c>
      <c r="S437" s="248">
        <f t="shared" si="1637"/>
        <v>278.28834479207194</v>
      </c>
      <c r="T437" s="248">
        <f t="shared" si="1637"/>
        <v>297.98758460628369</v>
      </c>
      <c r="U437" s="248">
        <f t="shared" si="1637"/>
        <v>308.49895886793848</v>
      </c>
      <c r="V437" s="248">
        <f t="shared" si="1637"/>
        <v>316.23762186701731</v>
      </c>
      <c r="W437" s="248">
        <f t="shared" si="1637"/>
        <v>455.73942526676484</v>
      </c>
      <c r="X437" s="248">
        <f t="shared" si="1637"/>
        <v>492.37312696708074</v>
      </c>
      <c r="Y437" s="173">
        <f t="shared" si="1637"/>
        <v>510.91277138279253</v>
      </c>
      <c r="Z437" s="173">
        <f t="shared" si="1637"/>
        <v>524.47270305619008</v>
      </c>
      <c r="AA437" s="248">
        <f t="shared" si="1637"/>
        <v>863.62901112506097</v>
      </c>
      <c r="AB437" s="173">
        <f t="shared" si="1637"/>
        <v>942.22168433239392</v>
      </c>
      <c r="AC437" s="173">
        <f t="shared" si="1637"/>
        <v>986.17827981357539</v>
      </c>
      <c r="AD437" s="173">
        <f t="shared" si="1637"/>
        <v>1017.7237474288605</v>
      </c>
      <c r="AE437" s="248">
        <f t="shared" si="1637"/>
        <v>1112.2273618644895</v>
      </c>
      <c r="AF437" s="173">
        <f t="shared" si="1637"/>
        <v>1135.3311140983749</v>
      </c>
      <c r="AG437" s="173">
        <f t="shared" si="1637"/>
        <v>1141.2296134620385</v>
      </c>
      <c r="AH437" s="173">
        <f t="shared" si="1637"/>
        <v>1148.1789439688416</v>
      </c>
      <c r="AI437" s="248">
        <f t="shared" si="1637"/>
        <v>1205.8231748855258</v>
      </c>
      <c r="AJ437" s="173">
        <f t="shared" si="1637"/>
        <v>1212.6976866081523</v>
      </c>
      <c r="AK437" s="173">
        <f t="shared" si="1637"/>
        <v>1212.6976866081523</v>
      </c>
      <c r="AL437" s="173">
        <f t="shared" si="1637"/>
        <v>1212.6976866081523</v>
      </c>
      <c r="AM437" s="248">
        <f t="shared" si="1637"/>
        <v>1225.0749406351301</v>
      </c>
      <c r="AN437" s="248">
        <f t="shared" ref="AN437:BS437" si="1638">((1+$E$437)^(1/4)-1)*SUM(AN432:AN433)</f>
        <v>1229.9751457585046</v>
      </c>
      <c r="AO437" s="173">
        <f t="shared" si="1638"/>
        <v>1229.9751457585046</v>
      </c>
      <c r="AP437" s="173">
        <f t="shared" si="1638"/>
        <v>1229.9751457585046</v>
      </c>
      <c r="AQ437" s="248">
        <f t="shared" si="1638"/>
        <v>1253.2393886630584</v>
      </c>
      <c r="AR437" s="173">
        <f t="shared" si="1638"/>
        <v>1253.2393886630584</v>
      </c>
      <c r="AS437" s="173">
        <f t="shared" si="1638"/>
        <v>1253.2393886630584</v>
      </c>
      <c r="AT437" s="173">
        <f t="shared" si="1638"/>
        <v>1253.2393886630584</v>
      </c>
      <c r="AU437" s="248">
        <f t="shared" si="1638"/>
        <v>1273.0611176695431</v>
      </c>
      <c r="AV437" s="173">
        <f t="shared" si="1638"/>
        <v>1273.0611176695431</v>
      </c>
      <c r="AW437" s="173">
        <f t="shared" si="1638"/>
        <v>1273.0611176695431</v>
      </c>
      <c r="AX437" s="173">
        <f t="shared" si="1638"/>
        <v>1273.0611176695431</v>
      </c>
      <c r="AY437" s="248">
        <f t="shared" si="1638"/>
        <v>1295.5879833514157</v>
      </c>
      <c r="AZ437" s="173">
        <f t="shared" si="1638"/>
        <v>1295.5879833514157</v>
      </c>
      <c r="BA437" s="173">
        <f t="shared" si="1638"/>
        <v>1295.5879833514157</v>
      </c>
      <c r="BB437" s="173">
        <f t="shared" si="1638"/>
        <v>1295.5879833514157</v>
      </c>
      <c r="BC437" s="248">
        <f t="shared" si="1638"/>
        <v>1305.1694427470447</v>
      </c>
      <c r="BD437" s="248">
        <f t="shared" si="1638"/>
        <v>1308.2262667948041</v>
      </c>
      <c r="BE437" s="173">
        <f t="shared" si="1638"/>
        <v>1308.2262667948041</v>
      </c>
      <c r="BF437" s="173">
        <f t="shared" si="1638"/>
        <v>1308.2262667948041</v>
      </c>
      <c r="BG437" s="248">
        <f t="shared" si="1638"/>
        <v>1332.1382857450917</v>
      </c>
      <c r="BH437" s="173">
        <f t="shared" si="1638"/>
        <v>1332.1382857450917</v>
      </c>
      <c r="BI437" s="173">
        <f t="shared" si="1638"/>
        <v>1332.1382857450917</v>
      </c>
      <c r="BJ437" s="173">
        <f t="shared" si="1638"/>
        <v>1332.1382857450917</v>
      </c>
      <c r="BK437" s="248">
        <f t="shared" si="1638"/>
        <v>1355.4298663045938</v>
      </c>
      <c r="BL437" s="173">
        <f t="shared" si="1638"/>
        <v>1355.4298663045938</v>
      </c>
      <c r="BM437" s="173">
        <f t="shared" si="1638"/>
        <v>1355.4298663045938</v>
      </c>
      <c r="BN437" s="173">
        <f t="shared" si="1638"/>
        <v>1355.4298663045938</v>
      </c>
      <c r="BO437" s="248">
        <f t="shared" si="1638"/>
        <v>1378.6054505717539</v>
      </c>
      <c r="BP437" s="173">
        <f t="shared" si="1638"/>
        <v>1378.6054505717539</v>
      </c>
      <c r="BQ437" s="173">
        <f t="shared" si="1638"/>
        <v>1378.6054505717539</v>
      </c>
      <c r="BR437" s="173">
        <f t="shared" si="1638"/>
        <v>1378.6054505717539</v>
      </c>
      <c r="BS437" s="248">
        <f t="shared" si="1638"/>
        <v>1388.3108590570921</v>
      </c>
      <c r="BT437" s="248">
        <f t="shared" ref="BT437:CY437" si="1639">((1+$E$437)^(1/4)-1)*SUM(BT432:BT433)</f>
        <v>1391.4494077793852</v>
      </c>
      <c r="BU437" s="173">
        <f t="shared" si="1639"/>
        <v>1391.4494077793852</v>
      </c>
      <c r="BV437" s="173">
        <f t="shared" si="1639"/>
        <v>1391.4494077793852</v>
      </c>
      <c r="BW437" s="248">
        <f t="shared" si="1639"/>
        <v>1415.3838525504793</v>
      </c>
      <c r="BX437" s="173">
        <f t="shared" si="1639"/>
        <v>1415.3838525504793</v>
      </c>
      <c r="BY437" s="173">
        <f t="shared" si="1639"/>
        <v>1415.3838525504793</v>
      </c>
      <c r="BZ437" s="173">
        <f t="shared" si="1639"/>
        <v>1415.3838525504793</v>
      </c>
      <c r="CA437" s="248">
        <f t="shared" si="1639"/>
        <v>1438.6796258100219</v>
      </c>
      <c r="CB437" s="173">
        <f t="shared" si="1639"/>
        <v>1438.6796258100219</v>
      </c>
      <c r="CC437" s="173">
        <f t="shared" si="1639"/>
        <v>1438.6796258100219</v>
      </c>
      <c r="CD437" s="173">
        <f t="shared" si="1639"/>
        <v>1438.6796258100219</v>
      </c>
      <c r="CE437" s="248">
        <f t="shared" si="1639"/>
        <v>1461.8559939385079</v>
      </c>
      <c r="CF437" s="173">
        <f t="shared" si="1639"/>
        <v>1461.8559939385079</v>
      </c>
      <c r="CG437" s="173">
        <f t="shared" si="1639"/>
        <v>1461.8559939385079</v>
      </c>
      <c r="CH437" s="173">
        <f t="shared" si="1639"/>
        <v>1461.8559939385079</v>
      </c>
      <c r="CI437" s="248">
        <f t="shared" si="1639"/>
        <v>1471.5615521943319</v>
      </c>
      <c r="CJ437" s="248">
        <f t="shared" si="1639"/>
        <v>1474.7001996663962</v>
      </c>
      <c r="CK437" s="173">
        <f t="shared" si="1639"/>
        <v>1474.7001996663962</v>
      </c>
      <c r="CL437" s="173">
        <f t="shared" si="1639"/>
        <v>1474.7001996663962</v>
      </c>
      <c r="CM437" s="248">
        <f t="shared" si="1639"/>
        <v>1498.6346715351158</v>
      </c>
      <c r="CN437" s="173">
        <f t="shared" si="1639"/>
        <v>1498.6346715351158</v>
      </c>
      <c r="CO437" s="173">
        <f t="shared" si="1639"/>
        <v>1498.6346715351158</v>
      </c>
      <c r="CP437" s="173">
        <f t="shared" si="1639"/>
        <v>1498.6346715351158</v>
      </c>
      <c r="CQ437" s="248">
        <f t="shared" si="1639"/>
        <v>1521.9304498607933</v>
      </c>
      <c r="CR437" s="173">
        <f t="shared" si="1639"/>
        <v>1521.9304498607933</v>
      </c>
      <c r="CS437" s="173">
        <f t="shared" si="1639"/>
        <v>1521.9304498607933</v>
      </c>
      <c r="CT437" s="173">
        <f t="shared" si="1639"/>
        <v>1521.9304498607933</v>
      </c>
      <c r="CU437" s="248">
        <f t="shared" si="1639"/>
        <v>1545.1068189364362</v>
      </c>
      <c r="CV437" s="173">
        <f t="shared" si="1639"/>
        <v>1545.1068189364362</v>
      </c>
      <c r="CW437" s="173">
        <f t="shared" si="1639"/>
        <v>1545.1068189364362</v>
      </c>
      <c r="CX437" s="173">
        <f t="shared" si="1639"/>
        <v>1545.1068189364362</v>
      </c>
      <c r="CY437" s="248">
        <f t="shared" si="1639"/>
        <v>1554.8123773732316</v>
      </c>
      <c r="CZ437" s="248">
        <f t="shared" ref="CZ437:DS437" si="1640">((1+$E$437)^(1/4)-1)*SUM(CZ432:CZ433)</f>
        <v>1557.9510249646175</v>
      </c>
      <c r="DA437" s="173">
        <f t="shared" si="1640"/>
        <v>1557.9510249646175</v>
      </c>
      <c r="DB437" s="173">
        <f t="shared" si="1640"/>
        <v>1557.9510249646175</v>
      </c>
      <c r="DC437" s="248">
        <f t="shared" si="1640"/>
        <v>1581.8854968660803</v>
      </c>
      <c r="DD437" s="173">
        <f t="shared" si="1640"/>
        <v>1581.8854968660803</v>
      </c>
      <c r="DE437" s="173">
        <f t="shared" si="1640"/>
        <v>1581.8854968660803</v>
      </c>
      <c r="DF437" s="173">
        <f t="shared" si="1640"/>
        <v>1581.8854968660803</v>
      </c>
      <c r="DG437" s="248">
        <f t="shared" si="1640"/>
        <v>1605.1812751978794</v>
      </c>
      <c r="DH437" s="173">
        <f t="shared" si="1640"/>
        <v>1605.1812751978794</v>
      </c>
      <c r="DI437" s="173">
        <f t="shared" si="1640"/>
        <v>1605.1812751978794</v>
      </c>
      <c r="DJ437" s="173">
        <f t="shared" si="1640"/>
        <v>1605.1812751978794</v>
      </c>
      <c r="DK437" s="248">
        <f t="shared" si="1640"/>
        <v>1628.3576442746671</v>
      </c>
      <c r="DL437" s="173">
        <f t="shared" si="1640"/>
        <v>1628.3576442746671</v>
      </c>
      <c r="DM437" s="173">
        <f t="shared" si="1640"/>
        <v>1628.3576442746671</v>
      </c>
      <c r="DN437" s="173">
        <f t="shared" si="1640"/>
        <v>1628.3576442746671</v>
      </c>
      <c r="DO437" s="248">
        <f t="shared" si="1640"/>
        <v>1638.0632027116808</v>
      </c>
      <c r="DP437" s="248">
        <f t="shared" si="1640"/>
        <v>1641.2018503032107</v>
      </c>
      <c r="DQ437" s="173">
        <f t="shared" si="1640"/>
        <v>1641.2018503032107</v>
      </c>
      <c r="DR437" s="173">
        <f t="shared" si="1640"/>
        <v>1641.2018503032107</v>
      </c>
      <c r="DS437" s="248">
        <f t="shared" si="1640"/>
        <v>1665.1363222047128</v>
      </c>
      <c r="DT437" s="6"/>
    </row>
    <row r="438" spans="1:124" x14ac:dyDescent="0.3">
      <c r="D438" s="171"/>
      <c r="E438" s="171"/>
      <c r="F438" s="172"/>
      <c r="G438" s="172"/>
      <c r="H438" s="173"/>
      <c r="I438" s="173"/>
      <c r="J438" s="173"/>
      <c r="K438" s="173"/>
      <c r="L438" s="173"/>
      <c r="M438" s="173"/>
      <c r="N438" s="173"/>
      <c r="O438" s="173"/>
      <c r="P438" s="173"/>
      <c r="Q438" s="173"/>
      <c r="R438" s="173"/>
      <c r="S438" s="173"/>
      <c r="T438" s="173"/>
      <c r="U438" s="173"/>
      <c r="V438" s="173"/>
      <c r="W438" s="173"/>
      <c r="X438" s="173"/>
      <c r="Y438" s="173"/>
      <c r="Z438" s="173"/>
      <c r="AA438" s="173"/>
      <c r="AB438" s="173"/>
      <c r="AC438" s="173"/>
      <c r="AD438" s="173"/>
      <c r="AE438" s="173"/>
      <c r="AF438" s="173"/>
      <c r="AG438" s="173"/>
      <c r="AH438" s="173"/>
      <c r="AI438" s="173"/>
      <c r="AJ438" s="173"/>
      <c r="AK438" s="173"/>
      <c r="AL438" s="173"/>
      <c r="AM438" s="173"/>
      <c r="AN438" s="173"/>
      <c r="AO438" s="173"/>
      <c r="AP438" s="173"/>
      <c r="AQ438" s="173"/>
      <c r="AR438" s="173"/>
      <c r="AS438" s="173"/>
      <c r="AT438" s="173"/>
      <c r="AU438" s="173"/>
      <c r="AV438" s="173"/>
      <c r="AW438" s="173"/>
      <c r="AX438" s="173"/>
      <c r="AY438" s="173"/>
      <c r="AZ438" s="173"/>
      <c r="BA438" s="173"/>
      <c r="BB438" s="173"/>
      <c r="BC438" s="173"/>
      <c r="BD438" s="173"/>
      <c r="BE438" s="173"/>
      <c r="BF438" s="173"/>
      <c r="BG438" s="173"/>
      <c r="BH438" s="173"/>
      <c r="BI438" s="173"/>
      <c r="BJ438" s="173"/>
      <c r="BK438" s="173"/>
      <c r="BL438" s="173"/>
      <c r="BM438" s="173"/>
      <c r="BN438" s="173"/>
      <c r="BO438" s="173"/>
      <c r="BP438" s="173"/>
      <c r="BQ438" s="173"/>
      <c r="BR438" s="173"/>
      <c r="BS438" s="173"/>
      <c r="BT438" s="173"/>
      <c r="BU438" s="173"/>
      <c r="BV438" s="173"/>
      <c r="BW438" s="173"/>
      <c r="BX438" s="173"/>
      <c r="BY438" s="173"/>
      <c r="BZ438" s="173"/>
      <c r="CA438" s="173"/>
      <c r="CB438" s="173"/>
      <c r="CC438" s="173"/>
      <c r="CD438" s="173"/>
      <c r="CE438" s="173"/>
      <c r="CF438" s="173"/>
      <c r="CG438" s="173"/>
      <c r="CH438" s="173"/>
      <c r="CI438" s="173"/>
      <c r="CJ438" s="173"/>
      <c r="CK438" s="173"/>
      <c r="CL438" s="173"/>
      <c r="CM438" s="173"/>
      <c r="CN438" s="173"/>
      <c r="CO438" s="173"/>
      <c r="CP438" s="173"/>
      <c r="CQ438" s="173"/>
      <c r="CR438" s="173"/>
      <c r="CS438" s="173"/>
      <c r="CT438" s="173"/>
      <c r="CU438" s="173"/>
      <c r="CV438" s="173"/>
      <c r="CW438" s="173"/>
      <c r="CX438" s="173"/>
      <c r="CY438" s="173"/>
      <c r="CZ438" s="173"/>
      <c r="DA438" s="173"/>
      <c r="DB438" s="173"/>
      <c r="DC438" s="173"/>
      <c r="DD438" s="173"/>
      <c r="DE438" s="173"/>
      <c r="DF438" s="173"/>
      <c r="DG438" s="173"/>
      <c r="DH438" s="173"/>
      <c r="DI438" s="173"/>
      <c r="DJ438" s="173"/>
      <c r="DK438" s="173"/>
      <c r="DL438" s="173"/>
      <c r="DM438" s="173"/>
      <c r="DN438" s="173"/>
      <c r="DO438" s="173"/>
      <c r="DP438" s="173"/>
      <c r="DQ438" s="173"/>
      <c r="DR438" s="173"/>
      <c r="DS438" s="173"/>
    </row>
    <row r="439" spans="1:124" ht="15.5" hidden="1" x14ac:dyDescent="0.35">
      <c r="A439" s="7" t="s">
        <v>8</v>
      </c>
      <c r="B439" s="7"/>
      <c r="C439" s="7"/>
      <c r="D439" s="21"/>
      <c r="E439" s="21"/>
      <c r="F439" s="48"/>
      <c r="G439" s="48"/>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
      <c r="AI439" s="7"/>
      <c r="AJ439" s="7"/>
      <c r="AK439" s="7"/>
      <c r="AL439" s="7"/>
      <c r="AM439" s="7"/>
      <c r="AN439" s="7"/>
      <c r="AO439" s="7"/>
      <c r="AP439" s="7"/>
      <c r="AQ439" s="7"/>
      <c r="AR439" s="7"/>
      <c r="AS439" s="7"/>
      <c r="AT439" s="7"/>
      <c r="AU439" s="7"/>
      <c r="AV439" s="7"/>
      <c r="AW439" s="7"/>
      <c r="AX439" s="7"/>
      <c r="AY439" s="7"/>
      <c r="AZ439" s="7"/>
      <c r="BA439" s="7"/>
      <c r="BB439" s="7"/>
      <c r="BC439" s="7"/>
      <c r="BD439" s="7"/>
      <c r="BE439" s="7"/>
      <c r="BF439" s="7"/>
      <c r="BG439" s="7"/>
      <c r="BH439" s="7"/>
      <c r="BI439" s="7"/>
      <c r="BJ439" s="7"/>
      <c r="BK439" s="7"/>
      <c r="BL439" s="7"/>
      <c r="BM439" s="7"/>
      <c r="BN439" s="7"/>
      <c r="BO439" s="7"/>
      <c r="BP439" s="7"/>
      <c r="BQ439" s="7"/>
      <c r="BR439" s="7"/>
      <c r="BS439" s="7"/>
      <c r="BT439" s="7"/>
      <c r="BU439" s="7"/>
      <c r="BV439" s="7"/>
      <c r="BW439" s="7"/>
      <c r="BX439" s="7"/>
      <c r="BY439" s="7"/>
      <c r="BZ439" s="7"/>
      <c r="CA439" s="7"/>
      <c r="CB439" s="7"/>
      <c r="CC439" s="7"/>
      <c r="CD439" s="7"/>
      <c r="CE439" s="7"/>
      <c r="CF439" s="7"/>
      <c r="CG439" s="7"/>
      <c r="CH439" s="7"/>
      <c r="CI439" s="7"/>
      <c r="CJ439" s="7"/>
      <c r="CK439" s="7"/>
      <c r="CL439" s="7"/>
      <c r="CM439" s="7"/>
      <c r="CN439" s="7"/>
      <c r="CO439" s="7"/>
      <c r="CP439" s="7"/>
      <c r="CQ439" s="7"/>
      <c r="CR439" s="7"/>
      <c r="CS439" s="7"/>
      <c r="CT439" s="7"/>
      <c r="CU439" s="7"/>
      <c r="CV439" s="7"/>
      <c r="CW439" s="7"/>
      <c r="CX439" s="7"/>
      <c r="CY439" s="7"/>
      <c r="CZ439" s="7"/>
      <c r="DA439" s="7"/>
      <c r="DB439" s="7"/>
      <c r="DC439" s="7"/>
      <c r="DD439" s="7"/>
      <c r="DE439" s="7"/>
      <c r="DF439" s="7"/>
      <c r="DG439" s="7"/>
      <c r="DH439" s="7"/>
      <c r="DI439" s="7"/>
      <c r="DJ439" s="7"/>
      <c r="DK439" s="7"/>
      <c r="DL439" s="7"/>
      <c r="DM439" s="7"/>
      <c r="DN439" s="7"/>
      <c r="DO439" s="7"/>
      <c r="DP439" s="7"/>
      <c r="DQ439" s="7"/>
      <c r="DR439" s="7"/>
      <c r="DS439" s="7"/>
      <c r="DT439" s="7"/>
    </row>
    <row r="492" x14ac:dyDescent="0.3"/>
    <row r="493" x14ac:dyDescent="0.3"/>
    <row r="494" x14ac:dyDescent="0.3"/>
    <row r="495" x14ac:dyDescent="0.3"/>
    <row r="496" x14ac:dyDescent="0.3"/>
    <row r="497" x14ac:dyDescent="0.3"/>
    <row r="498" x14ac:dyDescent="0.3"/>
    <row r="499" x14ac:dyDescent="0.3"/>
    <row r="500" x14ac:dyDescent="0.3"/>
    <row r="501" x14ac:dyDescent="0.3"/>
    <row r="502" x14ac:dyDescent="0.3"/>
    <row r="503" x14ac:dyDescent="0.3"/>
    <row r="504" x14ac:dyDescent="0.3"/>
    <row r="505" x14ac:dyDescent="0.3"/>
    <row r="506" x14ac:dyDescent="0.3"/>
    <row r="507" x14ac:dyDescent="0.3"/>
    <row r="508" x14ac:dyDescent="0.3"/>
    <row r="509" x14ac:dyDescent="0.3"/>
    <row r="510" x14ac:dyDescent="0.3"/>
    <row r="511" x14ac:dyDescent="0.3"/>
    <row r="512" x14ac:dyDescent="0.3"/>
    <row r="513" x14ac:dyDescent="0.3"/>
    <row r="514" x14ac:dyDescent="0.3"/>
    <row r="515" x14ac:dyDescent="0.3"/>
    <row r="516" x14ac:dyDescent="0.3"/>
    <row r="517" x14ac:dyDescent="0.3"/>
    <row r="518" x14ac:dyDescent="0.3"/>
    <row r="519" x14ac:dyDescent="0.3"/>
    <row r="520" x14ac:dyDescent="0.3"/>
    <row r="521" x14ac:dyDescent="0.3"/>
    <row r="522" x14ac:dyDescent="0.3"/>
    <row r="523" x14ac:dyDescent="0.3"/>
    <row r="524" x14ac:dyDescent="0.3"/>
    <row r="525" x14ac:dyDescent="0.3"/>
    <row r="526" x14ac:dyDescent="0.3"/>
    <row r="527" x14ac:dyDescent="0.3"/>
    <row r="528" x14ac:dyDescent="0.3"/>
    <row r="529" x14ac:dyDescent="0.3"/>
    <row r="530" x14ac:dyDescent="0.3"/>
    <row r="531" x14ac:dyDescent="0.3"/>
    <row r="532" x14ac:dyDescent="0.3"/>
    <row r="533" x14ac:dyDescent="0.3"/>
    <row r="534" x14ac:dyDescent="0.3"/>
    <row r="535" x14ac:dyDescent="0.3"/>
    <row r="536" x14ac:dyDescent="0.3"/>
    <row r="537" x14ac:dyDescent="0.3"/>
    <row r="538" x14ac:dyDescent="0.3"/>
    <row r="539" x14ac:dyDescent="0.3"/>
    <row r="540" x14ac:dyDescent="0.3"/>
    <row r="541" x14ac:dyDescent="0.3"/>
    <row r="542" x14ac:dyDescent="0.3"/>
    <row r="543" x14ac:dyDescent="0.3"/>
    <row r="544" x14ac:dyDescent="0.3"/>
    <row r="545" x14ac:dyDescent="0.3"/>
    <row r="546" x14ac:dyDescent="0.3"/>
    <row r="547" x14ac:dyDescent="0.3"/>
    <row r="548" x14ac:dyDescent="0.3"/>
    <row r="549" x14ac:dyDescent="0.3"/>
    <row r="550" x14ac:dyDescent="0.3"/>
    <row r="551" x14ac:dyDescent="0.3"/>
    <row r="552" x14ac:dyDescent="0.3"/>
    <row r="553" x14ac:dyDescent="0.3"/>
    <row r="554" x14ac:dyDescent="0.3"/>
    <row r="555" x14ac:dyDescent="0.3"/>
    <row r="556" x14ac:dyDescent="0.3"/>
    <row r="557" x14ac:dyDescent="0.3"/>
    <row r="558" x14ac:dyDescent="0.3"/>
    <row r="559" x14ac:dyDescent="0.3"/>
    <row r="560" x14ac:dyDescent="0.3"/>
    <row r="561" x14ac:dyDescent="0.3"/>
    <row r="562" x14ac:dyDescent="0.3"/>
    <row r="563" x14ac:dyDescent="0.3"/>
    <row r="564" x14ac:dyDescent="0.3"/>
    <row r="565" x14ac:dyDescent="0.3"/>
    <row r="566" x14ac:dyDescent="0.3"/>
    <row r="567" x14ac:dyDescent="0.3"/>
    <row r="568" x14ac:dyDescent="0.3"/>
    <row r="569" x14ac:dyDescent="0.3"/>
    <row r="570" x14ac:dyDescent="0.3"/>
    <row r="571" x14ac:dyDescent="0.3"/>
    <row r="572" x14ac:dyDescent="0.3"/>
    <row r="573" x14ac:dyDescent="0.3"/>
    <row r="574" x14ac:dyDescent="0.3"/>
    <row r="575" x14ac:dyDescent="0.3"/>
    <row r="576" x14ac:dyDescent="0.3"/>
    <row r="577" x14ac:dyDescent="0.3"/>
    <row r="578" x14ac:dyDescent="0.3"/>
    <row r="579" x14ac:dyDescent="0.3"/>
    <row r="580" x14ac:dyDescent="0.3"/>
    <row r="581" x14ac:dyDescent="0.3"/>
    <row r="582" x14ac:dyDescent="0.3"/>
    <row r="583" x14ac:dyDescent="0.3"/>
    <row r="584" x14ac:dyDescent="0.3"/>
    <row r="585" x14ac:dyDescent="0.3"/>
    <row r="586" x14ac:dyDescent="0.3"/>
    <row r="587" x14ac:dyDescent="0.3"/>
    <row r="588" x14ac:dyDescent="0.3"/>
    <row r="589" x14ac:dyDescent="0.3"/>
    <row r="590" x14ac:dyDescent="0.3"/>
    <row r="591" x14ac:dyDescent="0.3"/>
    <row r="592" x14ac:dyDescent="0.3"/>
    <row r="593" x14ac:dyDescent="0.3"/>
    <row r="594" x14ac:dyDescent="0.3"/>
    <row r="595" x14ac:dyDescent="0.3"/>
    <row r="596" x14ac:dyDescent="0.3"/>
    <row r="597" x14ac:dyDescent="0.3"/>
    <row r="598" x14ac:dyDescent="0.3"/>
    <row r="599" x14ac:dyDescent="0.3"/>
    <row r="600" x14ac:dyDescent="0.3"/>
    <row r="601" x14ac:dyDescent="0.3"/>
    <row r="602" x14ac:dyDescent="0.3"/>
    <row r="603" x14ac:dyDescent="0.3"/>
    <row r="604" x14ac:dyDescent="0.3"/>
    <row r="605" x14ac:dyDescent="0.3"/>
    <row r="606" x14ac:dyDescent="0.3"/>
    <row r="607" x14ac:dyDescent="0.3"/>
    <row r="608" x14ac:dyDescent="0.3"/>
    <row r="609" x14ac:dyDescent="0.3"/>
    <row r="610" x14ac:dyDescent="0.3"/>
    <row r="611" x14ac:dyDescent="0.3"/>
    <row r="612" x14ac:dyDescent="0.3"/>
    <row r="613" x14ac:dyDescent="0.3"/>
    <row r="614" x14ac:dyDescent="0.3"/>
    <row r="615" x14ac:dyDescent="0.3"/>
    <row r="616" x14ac:dyDescent="0.3"/>
    <row r="617" x14ac:dyDescent="0.3"/>
    <row r="618" x14ac:dyDescent="0.3"/>
    <row r="619" x14ac:dyDescent="0.3"/>
    <row r="620" x14ac:dyDescent="0.3"/>
    <row r="621" x14ac:dyDescent="0.3"/>
    <row r="622" x14ac:dyDescent="0.3"/>
    <row r="623" x14ac:dyDescent="0.3"/>
    <row r="624" x14ac:dyDescent="0.3"/>
    <row r="625" x14ac:dyDescent="0.3"/>
    <row r="626" x14ac:dyDescent="0.3"/>
    <row r="627" x14ac:dyDescent="0.3"/>
    <row r="628" x14ac:dyDescent="0.3"/>
    <row r="629" x14ac:dyDescent="0.3"/>
    <row r="630" x14ac:dyDescent="0.3"/>
    <row r="631" x14ac:dyDescent="0.3"/>
    <row r="632" x14ac:dyDescent="0.3"/>
    <row r="633" x14ac:dyDescent="0.3"/>
    <row r="634" x14ac:dyDescent="0.3"/>
    <row r="635" x14ac:dyDescent="0.3"/>
    <row r="636" x14ac:dyDescent="0.3"/>
    <row r="637" x14ac:dyDescent="0.3"/>
    <row r="638" x14ac:dyDescent="0.3"/>
    <row r="639" x14ac:dyDescent="0.3"/>
    <row r="640" x14ac:dyDescent="0.3"/>
    <row r="641" x14ac:dyDescent="0.3"/>
    <row r="642" x14ac:dyDescent="0.3"/>
    <row r="643" x14ac:dyDescent="0.3"/>
    <row r="644" x14ac:dyDescent="0.3"/>
    <row r="645" x14ac:dyDescent="0.3"/>
    <row r="646" x14ac:dyDescent="0.3"/>
    <row r="647" x14ac:dyDescent="0.3"/>
    <row r="648" x14ac:dyDescent="0.3"/>
    <row r="649" x14ac:dyDescent="0.3"/>
    <row r="650" x14ac:dyDescent="0.3"/>
    <row r="651" x14ac:dyDescent="0.3"/>
    <row r="652" x14ac:dyDescent="0.3"/>
    <row r="653" x14ac:dyDescent="0.3"/>
    <row r="654" x14ac:dyDescent="0.3"/>
    <row r="655" x14ac:dyDescent="0.3"/>
    <row r="656" x14ac:dyDescent="0.3"/>
    <row r="657" x14ac:dyDescent="0.3"/>
    <row r="658" x14ac:dyDescent="0.3"/>
    <row r="659" x14ac:dyDescent="0.3"/>
    <row r="660" x14ac:dyDescent="0.3"/>
    <row r="661" x14ac:dyDescent="0.3"/>
    <row r="662" x14ac:dyDescent="0.3"/>
    <row r="663" x14ac:dyDescent="0.3"/>
    <row r="664" x14ac:dyDescent="0.3"/>
    <row r="665" x14ac:dyDescent="0.3"/>
    <row r="666" x14ac:dyDescent="0.3"/>
    <row r="667" x14ac:dyDescent="0.3"/>
    <row r="668" x14ac:dyDescent="0.3"/>
    <row r="671" x14ac:dyDescent="0.3"/>
    <row r="672"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alc">
                <anchor moveWithCells="1" sizeWithCells="1">
                  <from>
                    <xdr:col>4</xdr:col>
                    <xdr:colOff>508000</xdr:colOff>
                    <xdr:row>0</xdr:row>
                    <xdr:rowOff>69850</xdr:rowOff>
                  </from>
                  <to>
                    <xdr:col>6</xdr:col>
                    <xdr:colOff>406400</xdr:colOff>
                    <xdr:row>2</xdr:row>
                    <xdr:rowOff>25400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DU429"/>
  <sheetViews>
    <sheetView showGridLines="0" zoomScale="70" zoomScaleNormal="70" workbookViewId="0">
      <pane xSplit="7" ySplit="6" topLeftCell="H7" activePane="bottomRight" state="frozen"/>
      <selection activeCell="O12" sqref="O12"/>
      <selection pane="topRight" activeCell="O12" sqref="O12"/>
      <selection pane="bottomLeft" activeCell="O12" sqref="O12"/>
      <selection pane="bottomRight" activeCell="K326" sqref="K326"/>
    </sheetView>
  </sheetViews>
  <sheetFormatPr defaultColWidth="0" defaultRowHeight="14" zeroHeight="1" x14ac:dyDescent="0.3"/>
  <cols>
    <col min="1" max="3" width="3.81640625" style="6" customWidth="1"/>
    <col min="4" max="4" width="26.6328125" style="12" customWidth="1"/>
    <col min="5" max="5" width="11.1796875" style="12" customWidth="1"/>
    <col min="6" max="6" width="9.81640625" style="51" customWidth="1"/>
    <col min="7" max="7" width="9.1796875" style="51" customWidth="1"/>
    <col min="8" max="70" width="10.08984375" style="6" customWidth="1"/>
    <col min="71" max="71" width="9.81640625" style="6" bestFit="1" customWidth="1"/>
    <col min="72" max="72" width="9.6328125" style="6" bestFit="1" customWidth="1"/>
    <col min="73" max="73" width="9.90625" style="6" bestFit="1" customWidth="1"/>
    <col min="74" max="75" width="9.81640625" style="6" bestFit="1" customWidth="1"/>
    <col min="76" max="76" width="9.6328125" style="6" bestFit="1" customWidth="1"/>
    <col min="77" max="77" width="9.90625" style="6" bestFit="1" customWidth="1"/>
    <col min="78" max="79" width="9.81640625" style="6" bestFit="1" customWidth="1"/>
    <col min="80" max="80" width="9.6328125" style="6" bestFit="1" customWidth="1"/>
    <col min="81" max="81" width="9.90625" style="6" bestFit="1" customWidth="1"/>
    <col min="82" max="83" width="9.81640625" style="6" bestFit="1" customWidth="1"/>
    <col min="84" max="84" width="9.6328125" style="6" bestFit="1" customWidth="1"/>
    <col min="85" max="85" width="9.90625" style="6" bestFit="1" customWidth="1"/>
    <col min="86" max="87" width="9.81640625" style="6" bestFit="1" customWidth="1"/>
    <col min="88" max="88" width="9.6328125" style="6" bestFit="1" customWidth="1"/>
    <col min="89" max="89" width="9.90625" style="6" bestFit="1" customWidth="1"/>
    <col min="90" max="91" width="9.81640625" style="6" bestFit="1" customWidth="1"/>
    <col min="92" max="92" width="9.6328125" style="6" bestFit="1" customWidth="1"/>
    <col min="93" max="93" width="9.90625" style="6" bestFit="1" customWidth="1"/>
    <col min="94" max="95" width="9.81640625" style="6" bestFit="1" customWidth="1"/>
    <col min="96" max="96" width="9.6328125" style="6" bestFit="1" customWidth="1"/>
    <col min="97" max="97" width="9.90625" style="6" bestFit="1" customWidth="1"/>
    <col min="98" max="99" width="9.81640625" style="6" bestFit="1" customWidth="1"/>
    <col min="100" max="100" width="9.6328125" style="6" bestFit="1" customWidth="1"/>
    <col min="101" max="101" width="9.90625" style="6" bestFit="1" customWidth="1"/>
    <col min="102" max="103" width="9.81640625" style="6" bestFit="1" customWidth="1"/>
    <col min="104" max="104" width="9.6328125" style="6" bestFit="1" customWidth="1"/>
    <col min="105" max="105" width="9.90625" style="6" bestFit="1" customWidth="1"/>
    <col min="106" max="107" width="9.81640625" style="6" bestFit="1" customWidth="1"/>
    <col min="108" max="108" width="9.6328125" style="6" bestFit="1" customWidth="1"/>
    <col min="109" max="109" width="9.90625" style="6" bestFit="1" customWidth="1"/>
    <col min="110" max="111" width="9.81640625" style="6" bestFit="1" customWidth="1"/>
    <col min="112" max="112" width="9.6328125" style="6" bestFit="1" customWidth="1"/>
    <col min="113" max="113" width="9.90625" style="6" bestFit="1" customWidth="1"/>
    <col min="114" max="115" width="9.81640625" style="6" bestFit="1" customWidth="1"/>
    <col min="116" max="116" width="9.6328125" style="6" bestFit="1" customWidth="1"/>
    <col min="117" max="123" width="12.1796875" style="6" bestFit="1" customWidth="1"/>
    <col min="124" max="124" width="5.1796875" style="6" bestFit="1" customWidth="1"/>
    <col min="125" max="125" width="0" style="6" hidden="1" customWidth="1"/>
    <col min="126" max="16384" width="8.81640625" style="6" hidden="1"/>
  </cols>
  <sheetData>
    <row r="1" spans="1:123" s="12" customFormat="1" ht="20" x14ac:dyDescent="0.4">
      <c r="A1" s="17" t="str">
        <f ca="1">UPPER(MID(CELL("filename",A1),FIND("[",CELL("filename",A1))+1,FIND("]",CELL("filename",A1))-FIND("[",CELL("filename",A1))-5))</f>
        <v>CXO_MODEL_V3_26NOV.</v>
      </c>
      <c r="B1" s="13"/>
      <c r="C1" s="13"/>
      <c r="D1" s="13"/>
      <c r="E1" s="13"/>
      <c r="F1" s="46"/>
      <c r="G1" s="46"/>
      <c r="H1" s="13">
        <f>'Timings&amp;Flags'!H1</f>
        <v>43922</v>
      </c>
      <c r="I1" s="13">
        <f>'Timings&amp;Flags'!I1</f>
        <v>44013</v>
      </c>
      <c r="J1" s="13">
        <f>'Timings&amp;Flags'!J1</f>
        <v>44105</v>
      </c>
      <c r="K1" s="13">
        <f>'Timings&amp;Flags'!K1</f>
        <v>44197</v>
      </c>
      <c r="L1" s="13">
        <f>'Timings&amp;Flags'!L1</f>
        <v>44287</v>
      </c>
      <c r="M1" s="13">
        <f>'Timings&amp;Flags'!M1</f>
        <v>44378</v>
      </c>
      <c r="N1" s="13">
        <f>'Timings&amp;Flags'!N1</f>
        <v>44470</v>
      </c>
      <c r="O1" s="13">
        <f>'Timings&amp;Flags'!O1</f>
        <v>44562</v>
      </c>
      <c r="P1" s="13">
        <f>'Timings&amp;Flags'!P1</f>
        <v>44652</v>
      </c>
      <c r="Q1" s="13">
        <f>'Timings&amp;Flags'!Q1</f>
        <v>44743</v>
      </c>
      <c r="R1" s="13">
        <f>'Timings&amp;Flags'!R1</f>
        <v>44835</v>
      </c>
      <c r="S1" s="13">
        <f>'Timings&amp;Flags'!S1</f>
        <v>44927</v>
      </c>
      <c r="T1" s="13">
        <f>'Timings&amp;Flags'!T1</f>
        <v>45017</v>
      </c>
      <c r="U1" s="13">
        <f>'Timings&amp;Flags'!U1</f>
        <v>45108</v>
      </c>
      <c r="V1" s="13">
        <f>'Timings&amp;Flags'!V1</f>
        <v>45200</v>
      </c>
      <c r="W1" s="13">
        <f>'Timings&amp;Flags'!W1</f>
        <v>45292</v>
      </c>
      <c r="X1" s="13">
        <f>'Timings&amp;Flags'!X1</f>
        <v>45383</v>
      </c>
      <c r="Y1" s="13">
        <f>'Timings&amp;Flags'!Y1</f>
        <v>45474</v>
      </c>
      <c r="Z1" s="13">
        <f>'Timings&amp;Flags'!Z1</f>
        <v>45566</v>
      </c>
      <c r="AA1" s="13">
        <f>'Timings&amp;Flags'!AA1</f>
        <v>45658</v>
      </c>
      <c r="AB1" s="13">
        <f>'Timings&amp;Flags'!AB1</f>
        <v>45748</v>
      </c>
      <c r="AC1" s="13">
        <f>'Timings&amp;Flags'!AC1</f>
        <v>45839</v>
      </c>
      <c r="AD1" s="13">
        <f>'Timings&amp;Flags'!AD1</f>
        <v>45931</v>
      </c>
      <c r="AE1" s="13">
        <f>'Timings&amp;Flags'!AE1</f>
        <v>46023</v>
      </c>
      <c r="AF1" s="13">
        <f>'Timings&amp;Flags'!AF1</f>
        <v>46113</v>
      </c>
      <c r="AG1" s="13">
        <f>'Timings&amp;Flags'!AG1</f>
        <v>46204</v>
      </c>
      <c r="AH1" s="13">
        <f>'Timings&amp;Flags'!AH1</f>
        <v>46296</v>
      </c>
      <c r="AI1" s="13">
        <f>'Timings&amp;Flags'!AI1</f>
        <v>46388</v>
      </c>
      <c r="AJ1" s="13">
        <f>'Timings&amp;Flags'!AJ1</f>
        <v>46478</v>
      </c>
      <c r="AK1" s="13">
        <f>'Timings&amp;Flags'!AK1</f>
        <v>46569</v>
      </c>
      <c r="AL1" s="13">
        <f>'Timings&amp;Flags'!AL1</f>
        <v>46661</v>
      </c>
      <c r="AM1" s="13">
        <f>'Timings&amp;Flags'!AM1</f>
        <v>46753</v>
      </c>
      <c r="AN1" s="13">
        <f>'Timings&amp;Flags'!AN1</f>
        <v>46844</v>
      </c>
      <c r="AO1" s="13">
        <f>'Timings&amp;Flags'!AO1</f>
        <v>46935</v>
      </c>
      <c r="AP1" s="13">
        <f>'Timings&amp;Flags'!AP1</f>
        <v>47027</v>
      </c>
      <c r="AQ1" s="13">
        <f>'Timings&amp;Flags'!AQ1</f>
        <v>47119</v>
      </c>
      <c r="AR1" s="13">
        <f>'Timings&amp;Flags'!AR1</f>
        <v>47209</v>
      </c>
      <c r="AS1" s="13">
        <f>'Timings&amp;Flags'!AS1</f>
        <v>47300</v>
      </c>
      <c r="AT1" s="13">
        <f>'Timings&amp;Flags'!AT1</f>
        <v>47392</v>
      </c>
      <c r="AU1" s="13">
        <f>'Timings&amp;Flags'!AU1</f>
        <v>47484</v>
      </c>
      <c r="AV1" s="13">
        <f>'Timings&amp;Flags'!AV1</f>
        <v>47574</v>
      </c>
      <c r="AW1" s="13">
        <f>'Timings&amp;Flags'!AW1</f>
        <v>47665</v>
      </c>
      <c r="AX1" s="13">
        <f>'Timings&amp;Flags'!AX1</f>
        <v>47757</v>
      </c>
      <c r="AY1" s="13">
        <f>'Timings&amp;Flags'!AY1</f>
        <v>47849</v>
      </c>
      <c r="AZ1" s="13">
        <f>'Timings&amp;Flags'!AZ1</f>
        <v>47939</v>
      </c>
      <c r="BA1" s="13">
        <f>'Timings&amp;Flags'!BA1</f>
        <v>48030</v>
      </c>
      <c r="BB1" s="13">
        <f>'Timings&amp;Flags'!BB1</f>
        <v>48122</v>
      </c>
      <c r="BC1" s="13">
        <f>'Timings&amp;Flags'!BC1</f>
        <v>48214</v>
      </c>
      <c r="BD1" s="13">
        <f>'Timings&amp;Flags'!BD1</f>
        <v>48305</v>
      </c>
      <c r="BE1" s="13">
        <f>'Timings&amp;Flags'!BE1</f>
        <v>48396</v>
      </c>
      <c r="BF1" s="13">
        <f>'Timings&amp;Flags'!BF1</f>
        <v>48488</v>
      </c>
      <c r="BG1" s="13">
        <f>'Timings&amp;Flags'!BG1</f>
        <v>48580</v>
      </c>
      <c r="BH1" s="13">
        <f>'Timings&amp;Flags'!BH1</f>
        <v>48670</v>
      </c>
      <c r="BI1" s="13">
        <f>'Timings&amp;Flags'!BI1</f>
        <v>48761</v>
      </c>
      <c r="BJ1" s="13">
        <f>'Timings&amp;Flags'!BJ1</f>
        <v>48853</v>
      </c>
      <c r="BK1" s="13">
        <f>'Timings&amp;Flags'!BK1</f>
        <v>48945</v>
      </c>
      <c r="BL1" s="13">
        <f>'Timings&amp;Flags'!BL1</f>
        <v>49035</v>
      </c>
      <c r="BM1" s="13">
        <f>'Timings&amp;Flags'!BM1</f>
        <v>49126</v>
      </c>
      <c r="BN1" s="13">
        <f>'Timings&amp;Flags'!BN1</f>
        <v>49218</v>
      </c>
      <c r="BO1" s="13">
        <f>'Timings&amp;Flags'!BO1</f>
        <v>49310</v>
      </c>
      <c r="BP1" s="13">
        <f>'Timings&amp;Flags'!BP1</f>
        <v>49400</v>
      </c>
      <c r="BQ1" s="13">
        <f>'Timings&amp;Flags'!BQ1</f>
        <v>49491</v>
      </c>
      <c r="BR1" s="13">
        <f>'Timings&amp;Flags'!BR1</f>
        <v>49583</v>
      </c>
      <c r="BS1" s="13">
        <f>'Timings&amp;Flags'!BS1</f>
        <v>49675</v>
      </c>
      <c r="BT1" s="13">
        <f>'Timings&amp;Flags'!BT1</f>
        <v>49766</v>
      </c>
      <c r="BU1" s="13">
        <f>'Timings&amp;Flags'!BU1</f>
        <v>49857</v>
      </c>
      <c r="BV1" s="13">
        <f>'Timings&amp;Flags'!BV1</f>
        <v>49949</v>
      </c>
      <c r="BW1" s="13">
        <f>'Timings&amp;Flags'!BW1</f>
        <v>50041</v>
      </c>
      <c r="BX1" s="13">
        <f>'Timings&amp;Flags'!BX1</f>
        <v>50131</v>
      </c>
      <c r="BY1" s="13">
        <f>'Timings&amp;Flags'!BY1</f>
        <v>50222</v>
      </c>
      <c r="BZ1" s="13">
        <f>'Timings&amp;Flags'!BZ1</f>
        <v>50314</v>
      </c>
      <c r="CA1" s="13">
        <f>'Timings&amp;Flags'!CA1</f>
        <v>50406</v>
      </c>
      <c r="CB1" s="13">
        <f>'Timings&amp;Flags'!CB1</f>
        <v>50496</v>
      </c>
      <c r="CC1" s="13">
        <f>'Timings&amp;Flags'!CC1</f>
        <v>50587</v>
      </c>
      <c r="CD1" s="13">
        <f>'Timings&amp;Flags'!CD1</f>
        <v>50679</v>
      </c>
      <c r="CE1" s="13">
        <f>'Timings&amp;Flags'!CE1</f>
        <v>50771</v>
      </c>
      <c r="CF1" s="13">
        <f>'Timings&amp;Flags'!CF1</f>
        <v>50861</v>
      </c>
      <c r="CG1" s="13">
        <f>'Timings&amp;Flags'!CG1</f>
        <v>50952</v>
      </c>
      <c r="CH1" s="13">
        <f>'Timings&amp;Flags'!CH1</f>
        <v>51044</v>
      </c>
      <c r="CI1" s="13">
        <f>'Timings&amp;Flags'!CI1</f>
        <v>51136</v>
      </c>
      <c r="CJ1" s="13">
        <f>'Timings&amp;Flags'!CJ1</f>
        <v>51227</v>
      </c>
      <c r="CK1" s="13">
        <f>'Timings&amp;Flags'!CK1</f>
        <v>51318</v>
      </c>
      <c r="CL1" s="13">
        <f>'Timings&amp;Flags'!CL1</f>
        <v>51410</v>
      </c>
      <c r="CM1" s="13">
        <f>'Timings&amp;Flags'!CM1</f>
        <v>51502</v>
      </c>
      <c r="CN1" s="13">
        <f>'Timings&amp;Flags'!CN1</f>
        <v>51592</v>
      </c>
      <c r="CO1" s="13">
        <f>'Timings&amp;Flags'!CO1</f>
        <v>51683</v>
      </c>
      <c r="CP1" s="13">
        <f>'Timings&amp;Flags'!CP1</f>
        <v>51775</v>
      </c>
      <c r="CQ1" s="13">
        <f>'Timings&amp;Flags'!CQ1</f>
        <v>51867</v>
      </c>
      <c r="CR1" s="13">
        <f>'Timings&amp;Flags'!CR1</f>
        <v>51957</v>
      </c>
      <c r="CS1" s="13">
        <f>'Timings&amp;Flags'!CS1</f>
        <v>52048</v>
      </c>
      <c r="CT1" s="13">
        <f>'Timings&amp;Flags'!CT1</f>
        <v>52140</v>
      </c>
      <c r="CU1" s="13">
        <f>'Timings&amp;Flags'!CU1</f>
        <v>52232</v>
      </c>
      <c r="CV1" s="13">
        <f>'Timings&amp;Flags'!CV1</f>
        <v>52322</v>
      </c>
      <c r="CW1" s="13">
        <f>'Timings&amp;Flags'!CW1</f>
        <v>52413</v>
      </c>
      <c r="CX1" s="13">
        <f>'Timings&amp;Flags'!CX1</f>
        <v>52505</v>
      </c>
      <c r="CY1" s="13">
        <f>'Timings&amp;Flags'!CY1</f>
        <v>52597</v>
      </c>
      <c r="CZ1" s="13">
        <f>'Timings&amp;Flags'!CZ1</f>
        <v>52688</v>
      </c>
      <c r="DA1" s="13">
        <f>'Timings&amp;Flags'!DA1</f>
        <v>52779</v>
      </c>
      <c r="DB1" s="13">
        <f>'Timings&amp;Flags'!DB1</f>
        <v>52871</v>
      </c>
      <c r="DC1" s="13">
        <f>'Timings&amp;Flags'!DC1</f>
        <v>52963</v>
      </c>
      <c r="DD1" s="13">
        <f>'Timings&amp;Flags'!DD1</f>
        <v>53053</v>
      </c>
      <c r="DE1" s="13">
        <f>'Timings&amp;Flags'!DE1</f>
        <v>53144</v>
      </c>
      <c r="DF1" s="13">
        <f>'Timings&amp;Flags'!DF1</f>
        <v>53236</v>
      </c>
      <c r="DG1" s="13">
        <f>'Timings&amp;Flags'!DG1</f>
        <v>53328</v>
      </c>
      <c r="DH1" s="13">
        <f>'Timings&amp;Flags'!DH1</f>
        <v>53418</v>
      </c>
      <c r="DI1" s="13">
        <f>'Timings&amp;Flags'!DI1</f>
        <v>53509</v>
      </c>
      <c r="DJ1" s="13">
        <f>'Timings&amp;Flags'!DJ1</f>
        <v>53601</v>
      </c>
      <c r="DK1" s="13">
        <f>'Timings&amp;Flags'!DK1</f>
        <v>53693</v>
      </c>
      <c r="DL1" s="13">
        <f>'Timings&amp;Flags'!DL1</f>
        <v>53783</v>
      </c>
      <c r="DM1" s="13">
        <f>'Timings&amp;Flags'!DM1</f>
        <v>53874</v>
      </c>
      <c r="DN1" s="13">
        <f>'Timings&amp;Flags'!DN1</f>
        <v>53966</v>
      </c>
      <c r="DO1" s="13">
        <f>'Timings&amp;Flags'!DO1</f>
        <v>54058</v>
      </c>
      <c r="DP1" s="13">
        <f>'Timings&amp;Flags'!DP1</f>
        <v>54149</v>
      </c>
      <c r="DQ1" s="13">
        <f>'Timings&amp;Flags'!DQ1</f>
        <v>54240</v>
      </c>
      <c r="DR1" s="13">
        <f>'Timings&amp;Flags'!DR1</f>
        <v>54332</v>
      </c>
      <c r="DS1" s="13">
        <f>'Timings&amp;Flags'!DS1</f>
        <v>54424</v>
      </c>
    </row>
    <row r="2" spans="1:123" s="12" customFormat="1" ht="18" x14ac:dyDescent="0.4">
      <c r="A2" s="16" t="str">
        <f ca="1">UPPER(MID(CELL("filename",A2),FIND("]",CELL("filename",A2))+1,LEN(CELL("filename",A2))))</f>
        <v>REVENUE&amp;EXEPENSES</v>
      </c>
      <c r="B2" s="13"/>
      <c r="C2" s="13"/>
      <c r="D2" s="13"/>
      <c r="E2" s="13"/>
      <c r="F2" s="46"/>
      <c r="G2" s="46"/>
      <c r="H2" s="13">
        <f>'Timings&amp;Flags'!H2</f>
        <v>44012</v>
      </c>
      <c r="I2" s="13">
        <f>'Timings&amp;Flags'!I2</f>
        <v>44104</v>
      </c>
      <c r="J2" s="13">
        <f>'Timings&amp;Flags'!J2</f>
        <v>44196</v>
      </c>
      <c r="K2" s="13">
        <f>'Timings&amp;Flags'!K2</f>
        <v>44286</v>
      </c>
      <c r="L2" s="13">
        <f>'Timings&amp;Flags'!L2</f>
        <v>44377</v>
      </c>
      <c r="M2" s="13">
        <f>'Timings&amp;Flags'!M2</f>
        <v>44469</v>
      </c>
      <c r="N2" s="13">
        <f>'Timings&amp;Flags'!N2</f>
        <v>44561</v>
      </c>
      <c r="O2" s="13">
        <f>'Timings&amp;Flags'!O2</f>
        <v>44651</v>
      </c>
      <c r="P2" s="13">
        <f>'Timings&amp;Flags'!P2</f>
        <v>44742</v>
      </c>
      <c r="Q2" s="13">
        <f>'Timings&amp;Flags'!Q2</f>
        <v>44834</v>
      </c>
      <c r="R2" s="13">
        <f>'Timings&amp;Flags'!R2</f>
        <v>44926</v>
      </c>
      <c r="S2" s="13">
        <f>'Timings&amp;Flags'!S2</f>
        <v>45016</v>
      </c>
      <c r="T2" s="13">
        <f>'Timings&amp;Flags'!T2</f>
        <v>45107</v>
      </c>
      <c r="U2" s="13">
        <f>'Timings&amp;Flags'!U2</f>
        <v>45199</v>
      </c>
      <c r="V2" s="13">
        <f>'Timings&amp;Flags'!V2</f>
        <v>45291</v>
      </c>
      <c r="W2" s="13">
        <f>'Timings&amp;Flags'!W2</f>
        <v>45382</v>
      </c>
      <c r="X2" s="13">
        <f>'Timings&amp;Flags'!X2</f>
        <v>45473</v>
      </c>
      <c r="Y2" s="13">
        <f>'Timings&amp;Flags'!Y2</f>
        <v>45565</v>
      </c>
      <c r="Z2" s="13">
        <f>'Timings&amp;Flags'!Z2</f>
        <v>45657</v>
      </c>
      <c r="AA2" s="13">
        <f>'Timings&amp;Flags'!AA2</f>
        <v>45747</v>
      </c>
      <c r="AB2" s="13">
        <f>'Timings&amp;Flags'!AB2</f>
        <v>45838</v>
      </c>
      <c r="AC2" s="13">
        <f>'Timings&amp;Flags'!AC2</f>
        <v>45930</v>
      </c>
      <c r="AD2" s="13">
        <f>'Timings&amp;Flags'!AD2</f>
        <v>46022</v>
      </c>
      <c r="AE2" s="13">
        <f>'Timings&amp;Flags'!AE2</f>
        <v>46112</v>
      </c>
      <c r="AF2" s="13">
        <f>'Timings&amp;Flags'!AF2</f>
        <v>46203</v>
      </c>
      <c r="AG2" s="13">
        <f>'Timings&amp;Flags'!AG2</f>
        <v>46295</v>
      </c>
      <c r="AH2" s="13">
        <f>'Timings&amp;Flags'!AH2</f>
        <v>46387</v>
      </c>
      <c r="AI2" s="13">
        <f>'Timings&amp;Flags'!AI2</f>
        <v>46477</v>
      </c>
      <c r="AJ2" s="13">
        <f>'Timings&amp;Flags'!AJ2</f>
        <v>46568</v>
      </c>
      <c r="AK2" s="13">
        <f>'Timings&amp;Flags'!AK2</f>
        <v>46660</v>
      </c>
      <c r="AL2" s="13">
        <f>'Timings&amp;Flags'!AL2</f>
        <v>46752</v>
      </c>
      <c r="AM2" s="13">
        <f>'Timings&amp;Flags'!AM2</f>
        <v>46843</v>
      </c>
      <c r="AN2" s="13">
        <f>'Timings&amp;Flags'!AN2</f>
        <v>46934</v>
      </c>
      <c r="AO2" s="13">
        <f>'Timings&amp;Flags'!AO2</f>
        <v>47026</v>
      </c>
      <c r="AP2" s="13">
        <f>'Timings&amp;Flags'!AP2</f>
        <v>47118</v>
      </c>
      <c r="AQ2" s="13">
        <f>'Timings&amp;Flags'!AQ2</f>
        <v>47208</v>
      </c>
      <c r="AR2" s="13">
        <f>'Timings&amp;Flags'!AR2</f>
        <v>47299</v>
      </c>
      <c r="AS2" s="13">
        <f>'Timings&amp;Flags'!AS2</f>
        <v>47391</v>
      </c>
      <c r="AT2" s="13">
        <f>'Timings&amp;Flags'!AT2</f>
        <v>47483</v>
      </c>
      <c r="AU2" s="13">
        <f>'Timings&amp;Flags'!AU2</f>
        <v>47573</v>
      </c>
      <c r="AV2" s="13">
        <f>'Timings&amp;Flags'!AV2</f>
        <v>47664</v>
      </c>
      <c r="AW2" s="13">
        <f>'Timings&amp;Flags'!AW2</f>
        <v>47756</v>
      </c>
      <c r="AX2" s="13">
        <f>'Timings&amp;Flags'!AX2</f>
        <v>47848</v>
      </c>
      <c r="AY2" s="13">
        <f>'Timings&amp;Flags'!AY2</f>
        <v>47938</v>
      </c>
      <c r="AZ2" s="13">
        <f>'Timings&amp;Flags'!AZ2</f>
        <v>48029</v>
      </c>
      <c r="BA2" s="13">
        <f>'Timings&amp;Flags'!BA2</f>
        <v>48121</v>
      </c>
      <c r="BB2" s="13">
        <f>'Timings&amp;Flags'!BB2</f>
        <v>48213</v>
      </c>
      <c r="BC2" s="13">
        <f>'Timings&amp;Flags'!BC2</f>
        <v>48304</v>
      </c>
      <c r="BD2" s="13">
        <f>'Timings&amp;Flags'!BD2</f>
        <v>48395</v>
      </c>
      <c r="BE2" s="13">
        <f>'Timings&amp;Flags'!BE2</f>
        <v>48487</v>
      </c>
      <c r="BF2" s="13">
        <f>'Timings&amp;Flags'!BF2</f>
        <v>48579</v>
      </c>
      <c r="BG2" s="13">
        <f>'Timings&amp;Flags'!BG2</f>
        <v>48669</v>
      </c>
      <c r="BH2" s="13">
        <f>'Timings&amp;Flags'!BH2</f>
        <v>48760</v>
      </c>
      <c r="BI2" s="13">
        <f>'Timings&amp;Flags'!BI2</f>
        <v>48852</v>
      </c>
      <c r="BJ2" s="13">
        <f>'Timings&amp;Flags'!BJ2</f>
        <v>48944</v>
      </c>
      <c r="BK2" s="13">
        <f>'Timings&amp;Flags'!BK2</f>
        <v>49034</v>
      </c>
      <c r="BL2" s="13">
        <f>'Timings&amp;Flags'!BL2</f>
        <v>49125</v>
      </c>
      <c r="BM2" s="13">
        <f>'Timings&amp;Flags'!BM2</f>
        <v>49217</v>
      </c>
      <c r="BN2" s="13">
        <f>'Timings&amp;Flags'!BN2</f>
        <v>49309</v>
      </c>
      <c r="BO2" s="13">
        <f>'Timings&amp;Flags'!BO2</f>
        <v>49399</v>
      </c>
      <c r="BP2" s="13">
        <f>'Timings&amp;Flags'!BP2</f>
        <v>49490</v>
      </c>
      <c r="BQ2" s="13">
        <f>'Timings&amp;Flags'!BQ2</f>
        <v>49582</v>
      </c>
      <c r="BR2" s="13">
        <f>'Timings&amp;Flags'!BR2</f>
        <v>49674</v>
      </c>
      <c r="BS2" s="13">
        <f>'Timings&amp;Flags'!BS2</f>
        <v>49765</v>
      </c>
      <c r="BT2" s="13">
        <f>'Timings&amp;Flags'!BT2</f>
        <v>49856</v>
      </c>
      <c r="BU2" s="13">
        <f>'Timings&amp;Flags'!BU2</f>
        <v>49948</v>
      </c>
      <c r="BV2" s="13">
        <f>'Timings&amp;Flags'!BV2</f>
        <v>50040</v>
      </c>
      <c r="BW2" s="13">
        <f>'Timings&amp;Flags'!BW2</f>
        <v>50130</v>
      </c>
      <c r="BX2" s="13">
        <f>'Timings&amp;Flags'!BX2</f>
        <v>50221</v>
      </c>
      <c r="BY2" s="13">
        <f>'Timings&amp;Flags'!BY2</f>
        <v>50313</v>
      </c>
      <c r="BZ2" s="13">
        <f>'Timings&amp;Flags'!BZ2</f>
        <v>50405</v>
      </c>
      <c r="CA2" s="13">
        <f>'Timings&amp;Flags'!CA2</f>
        <v>50495</v>
      </c>
      <c r="CB2" s="13">
        <f>'Timings&amp;Flags'!CB2</f>
        <v>50586</v>
      </c>
      <c r="CC2" s="13">
        <f>'Timings&amp;Flags'!CC2</f>
        <v>50678</v>
      </c>
      <c r="CD2" s="13">
        <f>'Timings&amp;Flags'!CD2</f>
        <v>50770</v>
      </c>
      <c r="CE2" s="13">
        <f>'Timings&amp;Flags'!CE2</f>
        <v>50860</v>
      </c>
      <c r="CF2" s="13">
        <f>'Timings&amp;Flags'!CF2</f>
        <v>50951</v>
      </c>
      <c r="CG2" s="13">
        <f>'Timings&amp;Flags'!CG2</f>
        <v>51043</v>
      </c>
      <c r="CH2" s="13">
        <f>'Timings&amp;Flags'!CH2</f>
        <v>51135</v>
      </c>
      <c r="CI2" s="13">
        <f>'Timings&amp;Flags'!CI2</f>
        <v>51226</v>
      </c>
      <c r="CJ2" s="13">
        <f>'Timings&amp;Flags'!CJ2</f>
        <v>51317</v>
      </c>
      <c r="CK2" s="13">
        <f>'Timings&amp;Flags'!CK2</f>
        <v>51409</v>
      </c>
      <c r="CL2" s="13">
        <f>'Timings&amp;Flags'!CL2</f>
        <v>51501</v>
      </c>
      <c r="CM2" s="13">
        <f>'Timings&amp;Flags'!CM2</f>
        <v>51591</v>
      </c>
      <c r="CN2" s="13">
        <f>'Timings&amp;Flags'!CN2</f>
        <v>51682</v>
      </c>
      <c r="CO2" s="13">
        <f>'Timings&amp;Flags'!CO2</f>
        <v>51774</v>
      </c>
      <c r="CP2" s="13">
        <f>'Timings&amp;Flags'!CP2</f>
        <v>51866</v>
      </c>
      <c r="CQ2" s="13">
        <f>'Timings&amp;Flags'!CQ2</f>
        <v>51956</v>
      </c>
      <c r="CR2" s="13">
        <f>'Timings&amp;Flags'!CR2</f>
        <v>52047</v>
      </c>
      <c r="CS2" s="13">
        <f>'Timings&amp;Flags'!CS2</f>
        <v>52139</v>
      </c>
      <c r="CT2" s="13">
        <f>'Timings&amp;Flags'!CT2</f>
        <v>52231</v>
      </c>
      <c r="CU2" s="13">
        <f>'Timings&amp;Flags'!CU2</f>
        <v>52321</v>
      </c>
      <c r="CV2" s="13">
        <f>'Timings&amp;Flags'!CV2</f>
        <v>52412</v>
      </c>
      <c r="CW2" s="13">
        <f>'Timings&amp;Flags'!CW2</f>
        <v>52504</v>
      </c>
      <c r="CX2" s="13">
        <f>'Timings&amp;Flags'!CX2</f>
        <v>52596</v>
      </c>
      <c r="CY2" s="13">
        <f>'Timings&amp;Flags'!CY2</f>
        <v>52687</v>
      </c>
      <c r="CZ2" s="13">
        <f>'Timings&amp;Flags'!CZ2</f>
        <v>52778</v>
      </c>
      <c r="DA2" s="13">
        <f>'Timings&amp;Flags'!DA2</f>
        <v>52870</v>
      </c>
      <c r="DB2" s="13">
        <f>'Timings&amp;Flags'!DB2</f>
        <v>52962</v>
      </c>
      <c r="DC2" s="13">
        <f>'Timings&amp;Flags'!DC2</f>
        <v>53052</v>
      </c>
      <c r="DD2" s="13">
        <f>'Timings&amp;Flags'!DD2</f>
        <v>53143</v>
      </c>
      <c r="DE2" s="13">
        <f>'Timings&amp;Flags'!DE2</f>
        <v>53235</v>
      </c>
      <c r="DF2" s="13">
        <f>'Timings&amp;Flags'!DF2</f>
        <v>53327</v>
      </c>
      <c r="DG2" s="13">
        <f>'Timings&amp;Flags'!DG2</f>
        <v>53417</v>
      </c>
      <c r="DH2" s="13">
        <f>'Timings&amp;Flags'!DH2</f>
        <v>53508</v>
      </c>
      <c r="DI2" s="13">
        <f>'Timings&amp;Flags'!DI2</f>
        <v>53600</v>
      </c>
      <c r="DJ2" s="13">
        <f>'Timings&amp;Flags'!DJ2</f>
        <v>53692</v>
      </c>
      <c r="DK2" s="13">
        <f>'Timings&amp;Flags'!DK2</f>
        <v>53782</v>
      </c>
      <c r="DL2" s="13">
        <f>'Timings&amp;Flags'!DL2</f>
        <v>53873</v>
      </c>
      <c r="DM2" s="13">
        <f>'Timings&amp;Flags'!DM2</f>
        <v>53965</v>
      </c>
      <c r="DN2" s="13">
        <f>'Timings&amp;Flags'!DN2</f>
        <v>54057</v>
      </c>
      <c r="DO2" s="13">
        <f>'Timings&amp;Flags'!DO2</f>
        <v>54148</v>
      </c>
      <c r="DP2" s="13">
        <f>'Timings&amp;Flags'!DP2</f>
        <v>54239</v>
      </c>
      <c r="DQ2" s="13">
        <f>'Timings&amp;Flags'!DQ2</f>
        <v>54331</v>
      </c>
      <c r="DR2" s="13">
        <f>'Timings&amp;Flags'!DR2</f>
        <v>54423</v>
      </c>
      <c r="DS2" s="13">
        <f>'Timings&amp;Flags'!DS2</f>
        <v>54513</v>
      </c>
    </row>
    <row r="3" spans="1:123" s="12" customFormat="1" ht="13" x14ac:dyDescent="0.3">
      <c r="A3" s="160" t="str">
        <f ca="1">'Timings&amp;Flags'!A3</f>
        <v>All checks are OK</v>
      </c>
      <c r="B3" s="14"/>
      <c r="C3" s="14"/>
      <c r="D3" s="14"/>
      <c r="E3" s="14"/>
      <c r="F3" s="47"/>
      <c r="G3" s="47"/>
      <c r="H3" s="14">
        <f>'Timings&amp;Flags'!H3</f>
        <v>2021</v>
      </c>
      <c r="I3" s="14">
        <f>'Timings&amp;Flags'!I3</f>
        <v>2021</v>
      </c>
      <c r="J3" s="14">
        <f>'Timings&amp;Flags'!J3</f>
        <v>2021</v>
      </c>
      <c r="K3" s="14">
        <f>'Timings&amp;Flags'!K3</f>
        <v>2021</v>
      </c>
      <c r="L3" s="14">
        <f>'Timings&amp;Flags'!L3</f>
        <v>2022</v>
      </c>
      <c r="M3" s="14">
        <f>'Timings&amp;Flags'!M3</f>
        <v>2022</v>
      </c>
      <c r="N3" s="14">
        <f>'Timings&amp;Flags'!N3</f>
        <v>2022</v>
      </c>
      <c r="O3" s="14">
        <f>'Timings&amp;Flags'!O3</f>
        <v>2022</v>
      </c>
      <c r="P3" s="14">
        <f>'Timings&amp;Flags'!P3</f>
        <v>2023</v>
      </c>
      <c r="Q3" s="14">
        <f>'Timings&amp;Flags'!Q3</f>
        <v>2023</v>
      </c>
      <c r="R3" s="14">
        <f>'Timings&amp;Flags'!R3</f>
        <v>2023</v>
      </c>
      <c r="S3" s="14">
        <f>'Timings&amp;Flags'!S3</f>
        <v>2023</v>
      </c>
      <c r="T3" s="14">
        <f>'Timings&amp;Flags'!T3</f>
        <v>2024</v>
      </c>
      <c r="U3" s="14">
        <f>'Timings&amp;Flags'!U3</f>
        <v>2024</v>
      </c>
      <c r="V3" s="14">
        <f>'Timings&amp;Flags'!V3</f>
        <v>2024</v>
      </c>
      <c r="W3" s="14">
        <f>'Timings&amp;Flags'!W3</f>
        <v>2024</v>
      </c>
      <c r="X3" s="14">
        <f>'Timings&amp;Flags'!X3</f>
        <v>2025</v>
      </c>
      <c r="Y3" s="14">
        <f>'Timings&amp;Flags'!Y3</f>
        <v>2025</v>
      </c>
      <c r="Z3" s="14">
        <f>'Timings&amp;Flags'!Z3</f>
        <v>2025</v>
      </c>
      <c r="AA3" s="14">
        <f>'Timings&amp;Flags'!AA3</f>
        <v>2025</v>
      </c>
      <c r="AB3" s="14">
        <f>'Timings&amp;Flags'!AB3</f>
        <v>2026</v>
      </c>
      <c r="AC3" s="14">
        <f>'Timings&amp;Flags'!AC3</f>
        <v>2026</v>
      </c>
      <c r="AD3" s="14">
        <f>'Timings&amp;Flags'!AD3</f>
        <v>2026</v>
      </c>
      <c r="AE3" s="14">
        <f>'Timings&amp;Flags'!AE3</f>
        <v>2026</v>
      </c>
      <c r="AF3" s="14">
        <f>'Timings&amp;Flags'!AF3</f>
        <v>2027</v>
      </c>
      <c r="AG3" s="14">
        <f>'Timings&amp;Flags'!AG3</f>
        <v>2027</v>
      </c>
      <c r="AH3" s="14">
        <f>'Timings&amp;Flags'!AH3</f>
        <v>2027</v>
      </c>
      <c r="AI3" s="14">
        <f>'Timings&amp;Flags'!AI3</f>
        <v>2027</v>
      </c>
      <c r="AJ3" s="14">
        <f>'Timings&amp;Flags'!AJ3</f>
        <v>2028</v>
      </c>
      <c r="AK3" s="14">
        <f>'Timings&amp;Flags'!AK3</f>
        <v>2028</v>
      </c>
      <c r="AL3" s="14">
        <f>'Timings&amp;Flags'!AL3</f>
        <v>2028</v>
      </c>
      <c r="AM3" s="14">
        <f>'Timings&amp;Flags'!AM3</f>
        <v>2028</v>
      </c>
      <c r="AN3" s="14">
        <f>'Timings&amp;Flags'!AN3</f>
        <v>2029</v>
      </c>
      <c r="AO3" s="14">
        <f>'Timings&amp;Flags'!AO3</f>
        <v>2029</v>
      </c>
      <c r="AP3" s="14">
        <f>'Timings&amp;Flags'!AP3</f>
        <v>2029</v>
      </c>
      <c r="AQ3" s="14">
        <f>'Timings&amp;Flags'!AQ3</f>
        <v>2029</v>
      </c>
      <c r="AR3" s="14">
        <f>'Timings&amp;Flags'!AR3</f>
        <v>2030</v>
      </c>
      <c r="AS3" s="14">
        <f>'Timings&amp;Flags'!AS3</f>
        <v>2030</v>
      </c>
      <c r="AT3" s="14">
        <f>'Timings&amp;Flags'!AT3</f>
        <v>2030</v>
      </c>
      <c r="AU3" s="14">
        <f>'Timings&amp;Flags'!AU3</f>
        <v>2030</v>
      </c>
      <c r="AV3" s="14">
        <f>'Timings&amp;Flags'!AV3</f>
        <v>2031</v>
      </c>
      <c r="AW3" s="14">
        <f>'Timings&amp;Flags'!AW3</f>
        <v>2031</v>
      </c>
      <c r="AX3" s="14">
        <f>'Timings&amp;Flags'!AX3</f>
        <v>2031</v>
      </c>
      <c r="AY3" s="14">
        <f>'Timings&amp;Flags'!AY3</f>
        <v>2031</v>
      </c>
      <c r="AZ3" s="14">
        <f>'Timings&amp;Flags'!AZ3</f>
        <v>2032</v>
      </c>
      <c r="BA3" s="14">
        <f>'Timings&amp;Flags'!BA3</f>
        <v>2032</v>
      </c>
      <c r="BB3" s="14">
        <f>'Timings&amp;Flags'!BB3</f>
        <v>2032</v>
      </c>
      <c r="BC3" s="14">
        <f>'Timings&amp;Flags'!BC3</f>
        <v>2032</v>
      </c>
      <c r="BD3" s="14">
        <f>'Timings&amp;Flags'!BD3</f>
        <v>2033</v>
      </c>
      <c r="BE3" s="14">
        <f>'Timings&amp;Flags'!BE3</f>
        <v>2033</v>
      </c>
      <c r="BF3" s="14">
        <f>'Timings&amp;Flags'!BF3</f>
        <v>2033</v>
      </c>
      <c r="BG3" s="14">
        <f>'Timings&amp;Flags'!BG3</f>
        <v>2033</v>
      </c>
      <c r="BH3" s="14">
        <f>'Timings&amp;Flags'!BH3</f>
        <v>2034</v>
      </c>
      <c r="BI3" s="14">
        <f>'Timings&amp;Flags'!BI3</f>
        <v>2034</v>
      </c>
      <c r="BJ3" s="14">
        <f>'Timings&amp;Flags'!BJ3</f>
        <v>2034</v>
      </c>
      <c r="BK3" s="14">
        <f>'Timings&amp;Flags'!BK3</f>
        <v>2034</v>
      </c>
      <c r="BL3" s="14">
        <f>'Timings&amp;Flags'!BL3</f>
        <v>2035</v>
      </c>
      <c r="BM3" s="14">
        <f>'Timings&amp;Flags'!BM3</f>
        <v>2035</v>
      </c>
      <c r="BN3" s="14">
        <f>'Timings&amp;Flags'!BN3</f>
        <v>2035</v>
      </c>
      <c r="BO3" s="14">
        <f>'Timings&amp;Flags'!BO3</f>
        <v>2035</v>
      </c>
      <c r="BP3" s="14">
        <f>'Timings&amp;Flags'!BP3</f>
        <v>2036</v>
      </c>
      <c r="BQ3" s="14">
        <f>'Timings&amp;Flags'!BQ3</f>
        <v>2036</v>
      </c>
      <c r="BR3" s="14">
        <f>'Timings&amp;Flags'!BR3</f>
        <v>2036</v>
      </c>
      <c r="BS3" s="14">
        <f>'Timings&amp;Flags'!BS3</f>
        <v>2036</v>
      </c>
      <c r="BT3" s="14">
        <f>'Timings&amp;Flags'!BT3</f>
        <v>2037</v>
      </c>
      <c r="BU3" s="14">
        <f>'Timings&amp;Flags'!BU3</f>
        <v>2037</v>
      </c>
      <c r="BV3" s="14">
        <f>'Timings&amp;Flags'!BV3</f>
        <v>2037</v>
      </c>
      <c r="BW3" s="14">
        <f>'Timings&amp;Flags'!BW3</f>
        <v>2037</v>
      </c>
      <c r="BX3" s="14">
        <f>'Timings&amp;Flags'!BX3</f>
        <v>2038</v>
      </c>
      <c r="BY3" s="14">
        <f>'Timings&amp;Flags'!BY3</f>
        <v>2038</v>
      </c>
      <c r="BZ3" s="14">
        <f>'Timings&amp;Flags'!BZ3</f>
        <v>2038</v>
      </c>
      <c r="CA3" s="14">
        <f>'Timings&amp;Flags'!CA3</f>
        <v>2038</v>
      </c>
      <c r="CB3" s="14">
        <f>'Timings&amp;Flags'!CB3</f>
        <v>2039</v>
      </c>
      <c r="CC3" s="14">
        <f>'Timings&amp;Flags'!CC3</f>
        <v>2039</v>
      </c>
      <c r="CD3" s="14">
        <f>'Timings&amp;Flags'!CD3</f>
        <v>2039</v>
      </c>
      <c r="CE3" s="14">
        <f>'Timings&amp;Flags'!CE3</f>
        <v>2039</v>
      </c>
      <c r="CF3" s="14">
        <f>'Timings&amp;Flags'!CF3</f>
        <v>2040</v>
      </c>
      <c r="CG3" s="14">
        <f>'Timings&amp;Flags'!CG3</f>
        <v>2040</v>
      </c>
      <c r="CH3" s="14">
        <f>'Timings&amp;Flags'!CH3</f>
        <v>2040</v>
      </c>
      <c r="CI3" s="14">
        <f>'Timings&amp;Flags'!CI3</f>
        <v>2040</v>
      </c>
      <c r="CJ3" s="14">
        <f>'Timings&amp;Flags'!CJ3</f>
        <v>2041</v>
      </c>
      <c r="CK3" s="14">
        <f>'Timings&amp;Flags'!CK3</f>
        <v>2041</v>
      </c>
      <c r="CL3" s="14">
        <f>'Timings&amp;Flags'!CL3</f>
        <v>2041</v>
      </c>
      <c r="CM3" s="14">
        <f>'Timings&amp;Flags'!CM3</f>
        <v>2041</v>
      </c>
      <c r="CN3" s="14">
        <f>'Timings&amp;Flags'!CN3</f>
        <v>2042</v>
      </c>
      <c r="CO3" s="14">
        <f>'Timings&amp;Flags'!CO3</f>
        <v>2042</v>
      </c>
      <c r="CP3" s="14">
        <f>'Timings&amp;Flags'!CP3</f>
        <v>2042</v>
      </c>
      <c r="CQ3" s="14">
        <f>'Timings&amp;Flags'!CQ3</f>
        <v>2042</v>
      </c>
      <c r="CR3" s="14">
        <f>'Timings&amp;Flags'!CR3</f>
        <v>2043</v>
      </c>
      <c r="CS3" s="14">
        <f>'Timings&amp;Flags'!CS3</f>
        <v>2043</v>
      </c>
      <c r="CT3" s="14">
        <f>'Timings&amp;Flags'!CT3</f>
        <v>2043</v>
      </c>
      <c r="CU3" s="14">
        <f>'Timings&amp;Flags'!CU3</f>
        <v>2043</v>
      </c>
      <c r="CV3" s="14">
        <f>'Timings&amp;Flags'!CV3</f>
        <v>2044</v>
      </c>
      <c r="CW3" s="14">
        <f>'Timings&amp;Flags'!CW3</f>
        <v>2044</v>
      </c>
      <c r="CX3" s="14">
        <f>'Timings&amp;Flags'!CX3</f>
        <v>2044</v>
      </c>
      <c r="CY3" s="14">
        <f>'Timings&amp;Flags'!CY3</f>
        <v>2044</v>
      </c>
      <c r="CZ3" s="14">
        <f>'Timings&amp;Flags'!CZ3</f>
        <v>2045</v>
      </c>
      <c r="DA3" s="14">
        <f>'Timings&amp;Flags'!DA3</f>
        <v>2045</v>
      </c>
      <c r="DB3" s="14">
        <f>'Timings&amp;Flags'!DB3</f>
        <v>2045</v>
      </c>
      <c r="DC3" s="14">
        <f>'Timings&amp;Flags'!DC3</f>
        <v>2045</v>
      </c>
      <c r="DD3" s="14">
        <f>'Timings&amp;Flags'!DD3</f>
        <v>2046</v>
      </c>
      <c r="DE3" s="14">
        <f>'Timings&amp;Flags'!DE3</f>
        <v>2046</v>
      </c>
      <c r="DF3" s="14">
        <f>'Timings&amp;Flags'!DF3</f>
        <v>2046</v>
      </c>
      <c r="DG3" s="14">
        <f>'Timings&amp;Flags'!DG3</f>
        <v>2046</v>
      </c>
      <c r="DH3" s="14">
        <f>'Timings&amp;Flags'!DH3</f>
        <v>2047</v>
      </c>
      <c r="DI3" s="14">
        <f>'Timings&amp;Flags'!DI3</f>
        <v>2047</v>
      </c>
      <c r="DJ3" s="14">
        <f>'Timings&amp;Flags'!DJ3</f>
        <v>2047</v>
      </c>
      <c r="DK3" s="14">
        <f>'Timings&amp;Flags'!DK3</f>
        <v>2047</v>
      </c>
      <c r="DL3" s="14">
        <f>'Timings&amp;Flags'!DL3</f>
        <v>2048</v>
      </c>
      <c r="DM3" s="14">
        <f>'Timings&amp;Flags'!DM3</f>
        <v>2048</v>
      </c>
      <c r="DN3" s="14">
        <f>'Timings&amp;Flags'!DN3</f>
        <v>2048</v>
      </c>
      <c r="DO3" s="14">
        <f>'Timings&amp;Flags'!DO3</f>
        <v>2048</v>
      </c>
      <c r="DP3" s="14">
        <f>'Timings&amp;Flags'!DP3</f>
        <v>2049</v>
      </c>
      <c r="DQ3" s="14">
        <f>'Timings&amp;Flags'!DQ3</f>
        <v>2049</v>
      </c>
      <c r="DR3" s="14">
        <f>'Timings&amp;Flags'!DR3</f>
        <v>2049</v>
      </c>
      <c r="DS3" s="14">
        <f>'Timings&amp;Flags'!DS3</f>
        <v>2049</v>
      </c>
    </row>
    <row r="4" spans="1:123" s="12" customFormat="1" ht="13" x14ac:dyDescent="0.3">
      <c r="A4" s="160" t="str">
        <f>FS!A4</f>
        <v>Project IRR</v>
      </c>
      <c r="B4" s="14"/>
      <c r="C4" s="14"/>
      <c r="D4" s="14"/>
      <c r="E4" s="163">
        <f ca="1">FS!E4</f>
        <v>0.19151682257652283</v>
      </c>
      <c r="F4" s="47"/>
      <c r="G4" s="47"/>
      <c r="H4" s="14">
        <f>'Timings&amp;Flags'!H4</f>
        <v>2.9666666666666668</v>
      </c>
      <c r="I4" s="14">
        <f>'Timings&amp;Flags'!I4</f>
        <v>2.9666666666666668</v>
      </c>
      <c r="J4" s="14">
        <f>'Timings&amp;Flags'!J4</f>
        <v>3</v>
      </c>
      <c r="K4" s="14">
        <f>'Timings&amp;Flags'!K4</f>
        <v>3</v>
      </c>
      <c r="L4" s="14">
        <f>'Timings&amp;Flags'!L4</f>
        <v>2.9666666666666668</v>
      </c>
      <c r="M4" s="14">
        <f>'Timings&amp;Flags'!M4</f>
        <v>2.9666666666666668</v>
      </c>
      <c r="N4" s="14">
        <f>'Timings&amp;Flags'!N4</f>
        <v>3</v>
      </c>
      <c r="O4" s="14">
        <f>'Timings&amp;Flags'!O4</f>
        <v>3</v>
      </c>
      <c r="P4" s="14">
        <f>'Timings&amp;Flags'!P4</f>
        <v>2.9666666666666668</v>
      </c>
      <c r="Q4" s="14">
        <f>'Timings&amp;Flags'!Q4</f>
        <v>2.9666666666666668</v>
      </c>
      <c r="R4" s="14">
        <f>'Timings&amp;Flags'!R4</f>
        <v>3</v>
      </c>
      <c r="S4" s="14">
        <f>'Timings&amp;Flags'!S4</f>
        <v>3</v>
      </c>
      <c r="T4" s="14">
        <f>'Timings&amp;Flags'!T4</f>
        <v>2.9666666666666668</v>
      </c>
      <c r="U4" s="14">
        <f>'Timings&amp;Flags'!U4</f>
        <v>2.9666666666666668</v>
      </c>
      <c r="V4" s="14">
        <f>'Timings&amp;Flags'!V4</f>
        <v>3</v>
      </c>
      <c r="W4" s="14">
        <f>'Timings&amp;Flags'!W4</f>
        <v>3</v>
      </c>
      <c r="X4" s="14">
        <f>'Timings&amp;Flags'!X4</f>
        <v>2.9666666666666668</v>
      </c>
      <c r="Y4" s="14">
        <f>'Timings&amp;Flags'!Y4</f>
        <v>2.9666666666666668</v>
      </c>
      <c r="Z4" s="14">
        <f>'Timings&amp;Flags'!Z4</f>
        <v>3</v>
      </c>
      <c r="AA4" s="14">
        <f>'Timings&amp;Flags'!AA4</f>
        <v>3</v>
      </c>
      <c r="AB4" s="14">
        <f>'Timings&amp;Flags'!AB4</f>
        <v>2.9666666666666668</v>
      </c>
      <c r="AC4" s="14">
        <f>'Timings&amp;Flags'!AC4</f>
        <v>2.9666666666666668</v>
      </c>
      <c r="AD4" s="14">
        <f>'Timings&amp;Flags'!AD4</f>
        <v>3</v>
      </c>
      <c r="AE4" s="14">
        <f>'Timings&amp;Flags'!AE4</f>
        <v>3</v>
      </c>
      <c r="AF4" s="14">
        <f>'Timings&amp;Flags'!AF4</f>
        <v>2.9666666666666668</v>
      </c>
      <c r="AG4" s="14">
        <f>'Timings&amp;Flags'!AG4</f>
        <v>2.9666666666666668</v>
      </c>
      <c r="AH4" s="14">
        <f>'Timings&amp;Flags'!AH4</f>
        <v>3</v>
      </c>
      <c r="AI4" s="14">
        <f>'Timings&amp;Flags'!AI4</f>
        <v>3</v>
      </c>
      <c r="AJ4" s="14">
        <f>'Timings&amp;Flags'!AJ4</f>
        <v>2.9666666666666668</v>
      </c>
      <c r="AK4" s="14">
        <f>'Timings&amp;Flags'!AK4</f>
        <v>2.9666666666666668</v>
      </c>
      <c r="AL4" s="14">
        <f>'Timings&amp;Flags'!AL4</f>
        <v>3</v>
      </c>
      <c r="AM4" s="14">
        <f>'Timings&amp;Flags'!AM4</f>
        <v>3</v>
      </c>
      <c r="AN4" s="14">
        <f>'Timings&amp;Flags'!AN4</f>
        <v>2.9666666666666668</v>
      </c>
      <c r="AO4" s="14">
        <f>'Timings&amp;Flags'!AO4</f>
        <v>2.9666666666666668</v>
      </c>
      <c r="AP4" s="14">
        <f>'Timings&amp;Flags'!AP4</f>
        <v>3</v>
      </c>
      <c r="AQ4" s="14">
        <f>'Timings&amp;Flags'!AQ4</f>
        <v>3</v>
      </c>
      <c r="AR4" s="14">
        <f>'Timings&amp;Flags'!AR4</f>
        <v>2.9666666666666668</v>
      </c>
      <c r="AS4" s="14">
        <f>'Timings&amp;Flags'!AS4</f>
        <v>2.9666666666666668</v>
      </c>
      <c r="AT4" s="14">
        <f>'Timings&amp;Flags'!AT4</f>
        <v>3</v>
      </c>
      <c r="AU4" s="14">
        <f>'Timings&amp;Flags'!AU4</f>
        <v>3</v>
      </c>
      <c r="AV4" s="14">
        <f>'Timings&amp;Flags'!AV4</f>
        <v>2.9666666666666668</v>
      </c>
      <c r="AW4" s="14">
        <f>'Timings&amp;Flags'!AW4</f>
        <v>2.9666666666666668</v>
      </c>
      <c r="AX4" s="14">
        <f>'Timings&amp;Flags'!AX4</f>
        <v>3</v>
      </c>
      <c r="AY4" s="14">
        <f>'Timings&amp;Flags'!AY4</f>
        <v>3</v>
      </c>
      <c r="AZ4" s="14">
        <f>'Timings&amp;Flags'!AZ4</f>
        <v>2.9666666666666668</v>
      </c>
      <c r="BA4" s="14">
        <f>'Timings&amp;Flags'!BA4</f>
        <v>2.9666666666666668</v>
      </c>
      <c r="BB4" s="14">
        <f>'Timings&amp;Flags'!BB4</f>
        <v>3</v>
      </c>
      <c r="BC4" s="14">
        <f>'Timings&amp;Flags'!BC4</f>
        <v>3</v>
      </c>
      <c r="BD4" s="14">
        <f>'Timings&amp;Flags'!BD4</f>
        <v>2.9666666666666668</v>
      </c>
      <c r="BE4" s="14">
        <f>'Timings&amp;Flags'!BE4</f>
        <v>2.9666666666666668</v>
      </c>
      <c r="BF4" s="14">
        <f>'Timings&amp;Flags'!BF4</f>
        <v>3</v>
      </c>
      <c r="BG4" s="14">
        <f>'Timings&amp;Flags'!BG4</f>
        <v>3</v>
      </c>
      <c r="BH4" s="14">
        <f>'Timings&amp;Flags'!BH4</f>
        <v>2.9666666666666668</v>
      </c>
      <c r="BI4" s="14">
        <f>'Timings&amp;Flags'!BI4</f>
        <v>2.9666666666666668</v>
      </c>
      <c r="BJ4" s="14">
        <f>'Timings&amp;Flags'!BJ4</f>
        <v>3</v>
      </c>
      <c r="BK4" s="14">
        <f>'Timings&amp;Flags'!BK4</f>
        <v>3</v>
      </c>
      <c r="BL4" s="14">
        <f>'Timings&amp;Flags'!BL4</f>
        <v>2.9666666666666668</v>
      </c>
      <c r="BM4" s="14">
        <f>'Timings&amp;Flags'!BM4</f>
        <v>2.9666666666666668</v>
      </c>
      <c r="BN4" s="14">
        <f>'Timings&amp;Flags'!BN4</f>
        <v>3</v>
      </c>
      <c r="BO4" s="14">
        <f>'Timings&amp;Flags'!BO4</f>
        <v>3</v>
      </c>
      <c r="BP4" s="14">
        <f>'Timings&amp;Flags'!BP4</f>
        <v>2.9666666666666668</v>
      </c>
      <c r="BQ4" s="14">
        <f>'Timings&amp;Flags'!BQ4</f>
        <v>2.9666666666666668</v>
      </c>
      <c r="BR4" s="14">
        <f>'Timings&amp;Flags'!BR4</f>
        <v>3</v>
      </c>
      <c r="BS4" s="14">
        <f>'Timings&amp;Flags'!BS4</f>
        <v>3</v>
      </c>
      <c r="BT4" s="14">
        <f>'Timings&amp;Flags'!BT4</f>
        <v>2.9666666666666668</v>
      </c>
      <c r="BU4" s="14">
        <f>'Timings&amp;Flags'!BU4</f>
        <v>2.9666666666666668</v>
      </c>
      <c r="BV4" s="14">
        <f>'Timings&amp;Flags'!BV4</f>
        <v>3</v>
      </c>
      <c r="BW4" s="14">
        <f>'Timings&amp;Flags'!BW4</f>
        <v>3</v>
      </c>
      <c r="BX4" s="14">
        <f>'Timings&amp;Flags'!BX4</f>
        <v>2.9666666666666668</v>
      </c>
      <c r="BY4" s="14">
        <f>'Timings&amp;Flags'!BY4</f>
        <v>2.9666666666666668</v>
      </c>
      <c r="BZ4" s="14">
        <f>'Timings&amp;Flags'!BZ4</f>
        <v>3</v>
      </c>
      <c r="CA4" s="14">
        <f>'Timings&amp;Flags'!CA4</f>
        <v>3</v>
      </c>
      <c r="CB4" s="14">
        <f>'Timings&amp;Flags'!CB4</f>
        <v>2.9666666666666668</v>
      </c>
      <c r="CC4" s="14">
        <f>'Timings&amp;Flags'!CC4</f>
        <v>2.9666666666666668</v>
      </c>
      <c r="CD4" s="14">
        <f>'Timings&amp;Flags'!CD4</f>
        <v>3</v>
      </c>
      <c r="CE4" s="14">
        <f>'Timings&amp;Flags'!CE4</f>
        <v>3</v>
      </c>
      <c r="CF4" s="14">
        <f>'Timings&amp;Flags'!CF4</f>
        <v>2.9666666666666668</v>
      </c>
      <c r="CG4" s="14">
        <f>'Timings&amp;Flags'!CG4</f>
        <v>2.9666666666666668</v>
      </c>
      <c r="CH4" s="14">
        <f>'Timings&amp;Flags'!CH4</f>
        <v>3</v>
      </c>
      <c r="CI4" s="14">
        <f>'Timings&amp;Flags'!CI4</f>
        <v>3</v>
      </c>
      <c r="CJ4" s="14">
        <f>'Timings&amp;Flags'!CJ4</f>
        <v>2.9666666666666668</v>
      </c>
      <c r="CK4" s="14">
        <f>'Timings&amp;Flags'!CK4</f>
        <v>2.9666666666666668</v>
      </c>
      <c r="CL4" s="14">
        <f>'Timings&amp;Flags'!CL4</f>
        <v>3</v>
      </c>
      <c r="CM4" s="14">
        <f>'Timings&amp;Flags'!CM4</f>
        <v>3</v>
      </c>
      <c r="CN4" s="14">
        <f>'Timings&amp;Flags'!CN4</f>
        <v>2.9666666666666668</v>
      </c>
      <c r="CO4" s="14">
        <f>'Timings&amp;Flags'!CO4</f>
        <v>2.9666666666666668</v>
      </c>
      <c r="CP4" s="14">
        <f>'Timings&amp;Flags'!CP4</f>
        <v>3</v>
      </c>
      <c r="CQ4" s="14">
        <f>'Timings&amp;Flags'!CQ4</f>
        <v>3</v>
      </c>
      <c r="CR4" s="14">
        <f>'Timings&amp;Flags'!CR4</f>
        <v>2.9666666666666668</v>
      </c>
      <c r="CS4" s="14">
        <f>'Timings&amp;Flags'!CS4</f>
        <v>2.9666666666666668</v>
      </c>
      <c r="CT4" s="14">
        <f>'Timings&amp;Flags'!CT4</f>
        <v>3</v>
      </c>
      <c r="CU4" s="14">
        <f>'Timings&amp;Flags'!CU4</f>
        <v>3</v>
      </c>
      <c r="CV4" s="14">
        <f>'Timings&amp;Flags'!CV4</f>
        <v>2.9666666666666668</v>
      </c>
      <c r="CW4" s="14">
        <f>'Timings&amp;Flags'!CW4</f>
        <v>2.9666666666666668</v>
      </c>
      <c r="CX4" s="14">
        <f>'Timings&amp;Flags'!CX4</f>
        <v>3</v>
      </c>
      <c r="CY4" s="14">
        <f>'Timings&amp;Flags'!CY4</f>
        <v>3</v>
      </c>
      <c r="CZ4" s="14">
        <f>'Timings&amp;Flags'!CZ4</f>
        <v>2.9666666666666668</v>
      </c>
      <c r="DA4" s="14">
        <f>'Timings&amp;Flags'!DA4</f>
        <v>2.9666666666666668</v>
      </c>
      <c r="DB4" s="14">
        <f>'Timings&amp;Flags'!DB4</f>
        <v>3</v>
      </c>
      <c r="DC4" s="14">
        <f>'Timings&amp;Flags'!DC4</f>
        <v>3</v>
      </c>
      <c r="DD4" s="14">
        <f>'Timings&amp;Flags'!DD4</f>
        <v>2.9666666666666668</v>
      </c>
      <c r="DE4" s="14">
        <f>'Timings&amp;Flags'!DE4</f>
        <v>2.9666666666666668</v>
      </c>
      <c r="DF4" s="14">
        <f>'Timings&amp;Flags'!DF4</f>
        <v>3</v>
      </c>
      <c r="DG4" s="14">
        <f>'Timings&amp;Flags'!DG4</f>
        <v>3</v>
      </c>
      <c r="DH4" s="14">
        <f>'Timings&amp;Flags'!DH4</f>
        <v>2.9666666666666668</v>
      </c>
      <c r="DI4" s="14">
        <f>'Timings&amp;Flags'!DI4</f>
        <v>2.9666666666666668</v>
      </c>
      <c r="DJ4" s="14">
        <f>'Timings&amp;Flags'!DJ4</f>
        <v>3</v>
      </c>
      <c r="DK4" s="14">
        <f>'Timings&amp;Flags'!DK4</f>
        <v>3</v>
      </c>
      <c r="DL4" s="14">
        <f>'Timings&amp;Flags'!DL4</f>
        <v>2.9666666666666668</v>
      </c>
      <c r="DM4" s="14">
        <f>'Timings&amp;Flags'!DM4</f>
        <v>2.9666666666666668</v>
      </c>
      <c r="DN4" s="14">
        <f>'Timings&amp;Flags'!DN4</f>
        <v>3</v>
      </c>
      <c r="DO4" s="14">
        <f>'Timings&amp;Flags'!DO4</f>
        <v>3</v>
      </c>
      <c r="DP4" s="14">
        <f>'Timings&amp;Flags'!DP4</f>
        <v>2.9666666666666668</v>
      </c>
      <c r="DQ4" s="14">
        <f>'Timings&amp;Flags'!DQ4</f>
        <v>2.9666666666666668</v>
      </c>
      <c r="DR4" s="14">
        <f>'Timings&amp;Flags'!DR4</f>
        <v>3</v>
      </c>
      <c r="DS4" s="14">
        <f>'Timings&amp;Flags'!DS4</f>
        <v>3</v>
      </c>
    </row>
    <row r="5" spans="1:123" s="12" customFormat="1" ht="13" x14ac:dyDescent="0.3">
      <c r="A5" s="160" t="str">
        <f>FS!A5</f>
        <v>Pre WHT Equity IRR</v>
      </c>
      <c r="B5" s="14"/>
      <c r="C5" s="14"/>
      <c r="D5" s="14"/>
      <c r="E5" s="163">
        <f ca="1">FS!E5</f>
        <v>0.44146253466606133</v>
      </c>
      <c r="F5" s="47"/>
      <c r="G5" s="47"/>
      <c r="H5" s="14">
        <f>'Timings&amp;Flags'!H5</f>
        <v>91</v>
      </c>
      <c r="I5" s="14">
        <f>'Timings&amp;Flags'!I5</f>
        <v>92</v>
      </c>
      <c r="J5" s="14">
        <f>'Timings&amp;Flags'!J5</f>
        <v>92</v>
      </c>
      <c r="K5" s="14">
        <f>'Timings&amp;Flags'!K5</f>
        <v>90</v>
      </c>
      <c r="L5" s="14">
        <f>'Timings&amp;Flags'!L5</f>
        <v>91</v>
      </c>
      <c r="M5" s="14">
        <f>'Timings&amp;Flags'!M5</f>
        <v>92</v>
      </c>
      <c r="N5" s="14">
        <f>'Timings&amp;Flags'!N5</f>
        <v>92</v>
      </c>
      <c r="O5" s="14">
        <f>'Timings&amp;Flags'!O5</f>
        <v>90</v>
      </c>
      <c r="P5" s="14">
        <f>'Timings&amp;Flags'!P5</f>
        <v>91</v>
      </c>
      <c r="Q5" s="14">
        <f>'Timings&amp;Flags'!Q5</f>
        <v>92</v>
      </c>
      <c r="R5" s="14">
        <f>'Timings&amp;Flags'!R5</f>
        <v>92</v>
      </c>
      <c r="S5" s="14">
        <f>'Timings&amp;Flags'!S5</f>
        <v>90</v>
      </c>
      <c r="T5" s="14">
        <f>'Timings&amp;Flags'!T5</f>
        <v>91</v>
      </c>
      <c r="U5" s="14">
        <f>'Timings&amp;Flags'!U5</f>
        <v>92</v>
      </c>
      <c r="V5" s="14">
        <f>'Timings&amp;Flags'!V5</f>
        <v>92</v>
      </c>
      <c r="W5" s="14">
        <f>'Timings&amp;Flags'!W5</f>
        <v>91</v>
      </c>
      <c r="X5" s="14">
        <f>'Timings&amp;Flags'!X5</f>
        <v>91</v>
      </c>
      <c r="Y5" s="14">
        <f>'Timings&amp;Flags'!Y5</f>
        <v>92</v>
      </c>
      <c r="Z5" s="14">
        <f>'Timings&amp;Flags'!Z5</f>
        <v>92</v>
      </c>
      <c r="AA5" s="14">
        <f>'Timings&amp;Flags'!AA5</f>
        <v>90</v>
      </c>
      <c r="AB5" s="14">
        <f>'Timings&amp;Flags'!AB5</f>
        <v>91</v>
      </c>
      <c r="AC5" s="14">
        <f>'Timings&amp;Flags'!AC5</f>
        <v>92</v>
      </c>
      <c r="AD5" s="14">
        <f>'Timings&amp;Flags'!AD5</f>
        <v>92</v>
      </c>
      <c r="AE5" s="14">
        <f>'Timings&amp;Flags'!AE5</f>
        <v>90</v>
      </c>
      <c r="AF5" s="14">
        <f>'Timings&amp;Flags'!AF5</f>
        <v>91</v>
      </c>
      <c r="AG5" s="14">
        <f>'Timings&amp;Flags'!AG5</f>
        <v>92</v>
      </c>
      <c r="AH5" s="14">
        <f>'Timings&amp;Flags'!AH5</f>
        <v>92</v>
      </c>
      <c r="AI5" s="14">
        <f>'Timings&amp;Flags'!AI5</f>
        <v>90</v>
      </c>
      <c r="AJ5" s="14">
        <f>'Timings&amp;Flags'!AJ5</f>
        <v>91</v>
      </c>
      <c r="AK5" s="14">
        <f>'Timings&amp;Flags'!AK5</f>
        <v>92</v>
      </c>
      <c r="AL5" s="14">
        <f>'Timings&amp;Flags'!AL5</f>
        <v>92</v>
      </c>
      <c r="AM5" s="14">
        <f>'Timings&amp;Flags'!AM5</f>
        <v>91</v>
      </c>
      <c r="AN5" s="14">
        <f>'Timings&amp;Flags'!AN5</f>
        <v>91</v>
      </c>
      <c r="AO5" s="14">
        <f>'Timings&amp;Flags'!AO5</f>
        <v>92</v>
      </c>
      <c r="AP5" s="14">
        <f>'Timings&amp;Flags'!AP5</f>
        <v>92</v>
      </c>
      <c r="AQ5" s="14">
        <f>'Timings&amp;Flags'!AQ5</f>
        <v>90</v>
      </c>
      <c r="AR5" s="14">
        <f>'Timings&amp;Flags'!AR5</f>
        <v>91</v>
      </c>
      <c r="AS5" s="14">
        <f>'Timings&amp;Flags'!AS5</f>
        <v>92</v>
      </c>
      <c r="AT5" s="14">
        <f>'Timings&amp;Flags'!AT5</f>
        <v>92</v>
      </c>
      <c r="AU5" s="14">
        <f>'Timings&amp;Flags'!AU5</f>
        <v>90</v>
      </c>
      <c r="AV5" s="14">
        <f>'Timings&amp;Flags'!AV5</f>
        <v>91</v>
      </c>
      <c r="AW5" s="14">
        <f>'Timings&amp;Flags'!AW5</f>
        <v>92</v>
      </c>
      <c r="AX5" s="14">
        <f>'Timings&amp;Flags'!AX5</f>
        <v>92</v>
      </c>
      <c r="AY5" s="14">
        <f>'Timings&amp;Flags'!AY5</f>
        <v>90</v>
      </c>
      <c r="AZ5" s="14">
        <f>'Timings&amp;Flags'!AZ5</f>
        <v>91</v>
      </c>
      <c r="BA5" s="14">
        <f>'Timings&amp;Flags'!BA5</f>
        <v>92</v>
      </c>
      <c r="BB5" s="14">
        <f>'Timings&amp;Flags'!BB5</f>
        <v>92</v>
      </c>
      <c r="BC5" s="14">
        <f>'Timings&amp;Flags'!BC5</f>
        <v>91</v>
      </c>
      <c r="BD5" s="14">
        <f>'Timings&amp;Flags'!BD5</f>
        <v>91</v>
      </c>
      <c r="BE5" s="14">
        <f>'Timings&amp;Flags'!BE5</f>
        <v>92</v>
      </c>
      <c r="BF5" s="14">
        <f>'Timings&amp;Flags'!BF5</f>
        <v>92</v>
      </c>
      <c r="BG5" s="14">
        <f>'Timings&amp;Flags'!BG5</f>
        <v>90</v>
      </c>
      <c r="BH5" s="14">
        <f>'Timings&amp;Flags'!BH5</f>
        <v>91</v>
      </c>
      <c r="BI5" s="14">
        <f>'Timings&amp;Flags'!BI5</f>
        <v>92</v>
      </c>
      <c r="BJ5" s="14">
        <f>'Timings&amp;Flags'!BJ5</f>
        <v>92</v>
      </c>
      <c r="BK5" s="14">
        <f>'Timings&amp;Flags'!BK5</f>
        <v>90</v>
      </c>
      <c r="BL5" s="14">
        <f>'Timings&amp;Flags'!BL5</f>
        <v>91</v>
      </c>
      <c r="BM5" s="14">
        <f>'Timings&amp;Flags'!BM5</f>
        <v>92</v>
      </c>
      <c r="BN5" s="14">
        <f>'Timings&amp;Flags'!BN5</f>
        <v>92</v>
      </c>
      <c r="BO5" s="14">
        <f>'Timings&amp;Flags'!BO5</f>
        <v>90</v>
      </c>
      <c r="BP5" s="14">
        <f>'Timings&amp;Flags'!BP5</f>
        <v>91</v>
      </c>
      <c r="BQ5" s="14">
        <f>'Timings&amp;Flags'!BQ5</f>
        <v>92</v>
      </c>
      <c r="BR5" s="14">
        <f>'Timings&amp;Flags'!BR5</f>
        <v>92</v>
      </c>
      <c r="BS5" s="14">
        <f>'Timings&amp;Flags'!BS5</f>
        <v>91</v>
      </c>
      <c r="BT5" s="14">
        <f>'Timings&amp;Flags'!BT5</f>
        <v>91</v>
      </c>
      <c r="BU5" s="14">
        <f>'Timings&amp;Flags'!BU5</f>
        <v>92</v>
      </c>
      <c r="BV5" s="14">
        <f>'Timings&amp;Flags'!BV5</f>
        <v>92</v>
      </c>
      <c r="BW5" s="14">
        <f>'Timings&amp;Flags'!BW5</f>
        <v>90</v>
      </c>
      <c r="BX5" s="14">
        <f>'Timings&amp;Flags'!BX5</f>
        <v>91</v>
      </c>
      <c r="BY5" s="14">
        <f>'Timings&amp;Flags'!BY5</f>
        <v>92</v>
      </c>
      <c r="BZ5" s="14">
        <f>'Timings&amp;Flags'!BZ5</f>
        <v>92</v>
      </c>
      <c r="CA5" s="14">
        <f>'Timings&amp;Flags'!CA5</f>
        <v>90</v>
      </c>
      <c r="CB5" s="14">
        <f>'Timings&amp;Flags'!CB5</f>
        <v>91</v>
      </c>
      <c r="CC5" s="14">
        <f>'Timings&amp;Flags'!CC5</f>
        <v>92</v>
      </c>
      <c r="CD5" s="14">
        <f>'Timings&amp;Flags'!CD5</f>
        <v>92</v>
      </c>
      <c r="CE5" s="14">
        <f>'Timings&amp;Flags'!CE5</f>
        <v>90</v>
      </c>
      <c r="CF5" s="14">
        <f>'Timings&amp;Flags'!CF5</f>
        <v>91</v>
      </c>
      <c r="CG5" s="14">
        <f>'Timings&amp;Flags'!CG5</f>
        <v>92</v>
      </c>
      <c r="CH5" s="14">
        <f>'Timings&amp;Flags'!CH5</f>
        <v>92</v>
      </c>
      <c r="CI5" s="14">
        <f>'Timings&amp;Flags'!CI5</f>
        <v>91</v>
      </c>
      <c r="CJ5" s="14">
        <f>'Timings&amp;Flags'!CJ5</f>
        <v>91</v>
      </c>
      <c r="CK5" s="14">
        <f>'Timings&amp;Flags'!CK5</f>
        <v>92</v>
      </c>
      <c r="CL5" s="14">
        <f>'Timings&amp;Flags'!CL5</f>
        <v>92</v>
      </c>
      <c r="CM5" s="14">
        <f>'Timings&amp;Flags'!CM5</f>
        <v>90</v>
      </c>
      <c r="CN5" s="14">
        <f>'Timings&amp;Flags'!CN5</f>
        <v>91</v>
      </c>
      <c r="CO5" s="14">
        <f>'Timings&amp;Flags'!CO5</f>
        <v>92</v>
      </c>
      <c r="CP5" s="14">
        <f>'Timings&amp;Flags'!CP5</f>
        <v>92</v>
      </c>
      <c r="CQ5" s="14">
        <f>'Timings&amp;Flags'!CQ5</f>
        <v>90</v>
      </c>
      <c r="CR5" s="14">
        <f>'Timings&amp;Flags'!CR5</f>
        <v>91</v>
      </c>
      <c r="CS5" s="14">
        <f>'Timings&amp;Flags'!CS5</f>
        <v>92</v>
      </c>
      <c r="CT5" s="14">
        <f>'Timings&amp;Flags'!CT5</f>
        <v>92</v>
      </c>
      <c r="CU5" s="14">
        <f>'Timings&amp;Flags'!CU5</f>
        <v>90</v>
      </c>
      <c r="CV5" s="14">
        <f>'Timings&amp;Flags'!CV5</f>
        <v>91</v>
      </c>
      <c r="CW5" s="14">
        <f>'Timings&amp;Flags'!CW5</f>
        <v>92</v>
      </c>
      <c r="CX5" s="14">
        <f>'Timings&amp;Flags'!CX5</f>
        <v>92</v>
      </c>
      <c r="CY5" s="14">
        <f>'Timings&amp;Flags'!CY5</f>
        <v>91</v>
      </c>
      <c r="CZ5" s="14">
        <f>'Timings&amp;Flags'!CZ5</f>
        <v>91</v>
      </c>
      <c r="DA5" s="14">
        <f>'Timings&amp;Flags'!DA5</f>
        <v>92</v>
      </c>
      <c r="DB5" s="14">
        <f>'Timings&amp;Flags'!DB5</f>
        <v>92</v>
      </c>
      <c r="DC5" s="14">
        <f>'Timings&amp;Flags'!DC5</f>
        <v>90</v>
      </c>
      <c r="DD5" s="14">
        <f>'Timings&amp;Flags'!DD5</f>
        <v>91</v>
      </c>
      <c r="DE5" s="14">
        <f>'Timings&amp;Flags'!DE5</f>
        <v>92</v>
      </c>
      <c r="DF5" s="14">
        <f>'Timings&amp;Flags'!DF5</f>
        <v>92</v>
      </c>
      <c r="DG5" s="14">
        <f>'Timings&amp;Flags'!DG5</f>
        <v>90</v>
      </c>
      <c r="DH5" s="14">
        <f>'Timings&amp;Flags'!DH5</f>
        <v>91</v>
      </c>
      <c r="DI5" s="14">
        <f>'Timings&amp;Flags'!DI5</f>
        <v>92</v>
      </c>
      <c r="DJ5" s="14">
        <f>'Timings&amp;Flags'!DJ5</f>
        <v>92</v>
      </c>
      <c r="DK5" s="14">
        <f>'Timings&amp;Flags'!DK5</f>
        <v>90</v>
      </c>
      <c r="DL5" s="14">
        <f>'Timings&amp;Flags'!DL5</f>
        <v>91</v>
      </c>
      <c r="DM5" s="14">
        <f>'Timings&amp;Flags'!DM5</f>
        <v>92</v>
      </c>
      <c r="DN5" s="14">
        <f>'Timings&amp;Flags'!DN5</f>
        <v>92</v>
      </c>
      <c r="DO5" s="14">
        <f>'Timings&amp;Flags'!DO5</f>
        <v>91</v>
      </c>
      <c r="DP5" s="14">
        <f>'Timings&amp;Flags'!DP5</f>
        <v>91</v>
      </c>
      <c r="DQ5" s="14">
        <f>'Timings&amp;Flags'!DQ5</f>
        <v>92</v>
      </c>
      <c r="DR5" s="14">
        <f>'Timings&amp;Flags'!DR5</f>
        <v>92</v>
      </c>
      <c r="DS5" s="14">
        <f>'Timings&amp;Flags'!DS5</f>
        <v>90</v>
      </c>
    </row>
    <row r="6" spans="1:123" s="12" customFormat="1" ht="13" x14ac:dyDescent="0.3">
      <c r="A6" s="160" t="str">
        <f>FS!A6</f>
        <v>Post WHT Equity IRR</v>
      </c>
      <c r="B6" s="14"/>
      <c r="C6" s="14"/>
      <c r="D6" s="14"/>
      <c r="E6" s="163">
        <f ca="1">FS!E6</f>
        <v>0.44146253466606133</v>
      </c>
      <c r="F6" s="47"/>
      <c r="G6" s="47"/>
      <c r="H6" s="14">
        <f>'Timings&amp;Flags'!H6</f>
        <v>1</v>
      </c>
      <c r="I6" s="14">
        <f>'Timings&amp;Flags'!I6</f>
        <v>2</v>
      </c>
      <c r="J6" s="14">
        <f>'Timings&amp;Flags'!J6</f>
        <v>3</v>
      </c>
      <c r="K6" s="14">
        <f>'Timings&amp;Flags'!K6</f>
        <v>4</v>
      </c>
      <c r="L6" s="14">
        <f>'Timings&amp;Flags'!L6</f>
        <v>5</v>
      </c>
      <c r="M6" s="14">
        <f>'Timings&amp;Flags'!M6</f>
        <v>6</v>
      </c>
      <c r="N6" s="14">
        <f>'Timings&amp;Flags'!N6</f>
        <v>7</v>
      </c>
      <c r="O6" s="14">
        <f>'Timings&amp;Flags'!O6</f>
        <v>8</v>
      </c>
      <c r="P6" s="14">
        <f>'Timings&amp;Flags'!P6</f>
        <v>9</v>
      </c>
      <c r="Q6" s="14">
        <f>'Timings&amp;Flags'!Q6</f>
        <v>10</v>
      </c>
      <c r="R6" s="14">
        <f>'Timings&amp;Flags'!R6</f>
        <v>11</v>
      </c>
      <c r="S6" s="14">
        <f>'Timings&amp;Flags'!S6</f>
        <v>12</v>
      </c>
      <c r="T6" s="14">
        <f>'Timings&amp;Flags'!T6</f>
        <v>13</v>
      </c>
      <c r="U6" s="14">
        <f>'Timings&amp;Flags'!U6</f>
        <v>14</v>
      </c>
      <c r="V6" s="14">
        <f>'Timings&amp;Flags'!V6</f>
        <v>15</v>
      </c>
      <c r="W6" s="14">
        <f>'Timings&amp;Flags'!W6</f>
        <v>16</v>
      </c>
      <c r="X6" s="14">
        <f>'Timings&amp;Flags'!X6</f>
        <v>17</v>
      </c>
      <c r="Y6" s="14">
        <f>'Timings&amp;Flags'!Y6</f>
        <v>18</v>
      </c>
      <c r="Z6" s="14">
        <f>'Timings&amp;Flags'!Z6</f>
        <v>19</v>
      </c>
      <c r="AA6" s="14">
        <f>'Timings&amp;Flags'!AA6</f>
        <v>20</v>
      </c>
      <c r="AB6" s="14">
        <f>'Timings&amp;Flags'!AB6</f>
        <v>21</v>
      </c>
      <c r="AC6" s="14">
        <f>'Timings&amp;Flags'!AC6</f>
        <v>22</v>
      </c>
      <c r="AD6" s="14">
        <f>'Timings&amp;Flags'!AD6</f>
        <v>23</v>
      </c>
      <c r="AE6" s="14">
        <f>'Timings&amp;Flags'!AE6</f>
        <v>24</v>
      </c>
      <c r="AF6" s="14">
        <f>'Timings&amp;Flags'!AF6</f>
        <v>25</v>
      </c>
      <c r="AG6" s="14">
        <f>'Timings&amp;Flags'!AG6</f>
        <v>26</v>
      </c>
      <c r="AH6" s="14">
        <f>'Timings&amp;Flags'!AH6</f>
        <v>27</v>
      </c>
      <c r="AI6" s="14">
        <f>'Timings&amp;Flags'!AI6</f>
        <v>28</v>
      </c>
      <c r="AJ6" s="14">
        <f>'Timings&amp;Flags'!AJ6</f>
        <v>29</v>
      </c>
      <c r="AK6" s="14">
        <f>'Timings&amp;Flags'!AK6</f>
        <v>30</v>
      </c>
      <c r="AL6" s="14">
        <f>'Timings&amp;Flags'!AL6</f>
        <v>31</v>
      </c>
      <c r="AM6" s="14">
        <f>'Timings&amp;Flags'!AM6</f>
        <v>32</v>
      </c>
      <c r="AN6" s="14">
        <f>'Timings&amp;Flags'!AN6</f>
        <v>33</v>
      </c>
      <c r="AO6" s="14">
        <f>'Timings&amp;Flags'!AO6</f>
        <v>34</v>
      </c>
      <c r="AP6" s="14">
        <f>'Timings&amp;Flags'!AP6</f>
        <v>35</v>
      </c>
      <c r="AQ6" s="14">
        <f>'Timings&amp;Flags'!AQ6</f>
        <v>36</v>
      </c>
      <c r="AR6" s="14">
        <f>'Timings&amp;Flags'!AR6</f>
        <v>37</v>
      </c>
      <c r="AS6" s="14">
        <f>'Timings&amp;Flags'!AS6</f>
        <v>38</v>
      </c>
      <c r="AT6" s="14">
        <f>'Timings&amp;Flags'!AT6</f>
        <v>39</v>
      </c>
      <c r="AU6" s="14">
        <f>'Timings&amp;Flags'!AU6</f>
        <v>40</v>
      </c>
      <c r="AV6" s="14">
        <f>'Timings&amp;Flags'!AV6</f>
        <v>41</v>
      </c>
      <c r="AW6" s="14">
        <f>'Timings&amp;Flags'!AW6</f>
        <v>42</v>
      </c>
      <c r="AX6" s="14">
        <f>'Timings&amp;Flags'!AX6</f>
        <v>43</v>
      </c>
      <c r="AY6" s="14">
        <f>'Timings&amp;Flags'!AY6</f>
        <v>44</v>
      </c>
      <c r="AZ6" s="14">
        <f>'Timings&amp;Flags'!AZ6</f>
        <v>45</v>
      </c>
      <c r="BA6" s="14">
        <f>'Timings&amp;Flags'!BA6</f>
        <v>46</v>
      </c>
      <c r="BB6" s="14">
        <f>'Timings&amp;Flags'!BB6</f>
        <v>47</v>
      </c>
      <c r="BC6" s="14">
        <f>'Timings&amp;Flags'!BC6</f>
        <v>48</v>
      </c>
      <c r="BD6" s="14">
        <f>'Timings&amp;Flags'!BD6</f>
        <v>49</v>
      </c>
      <c r="BE6" s="14">
        <f>'Timings&amp;Flags'!BE6</f>
        <v>50</v>
      </c>
      <c r="BF6" s="14">
        <f>'Timings&amp;Flags'!BF6</f>
        <v>51</v>
      </c>
      <c r="BG6" s="14">
        <f>'Timings&amp;Flags'!BG6</f>
        <v>52</v>
      </c>
      <c r="BH6" s="14">
        <f>'Timings&amp;Flags'!BH6</f>
        <v>53</v>
      </c>
      <c r="BI6" s="14">
        <f>'Timings&amp;Flags'!BI6</f>
        <v>54</v>
      </c>
      <c r="BJ6" s="14">
        <f>'Timings&amp;Flags'!BJ6</f>
        <v>55</v>
      </c>
      <c r="BK6" s="14">
        <f>'Timings&amp;Flags'!BK6</f>
        <v>56</v>
      </c>
      <c r="BL6" s="14">
        <f>'Timings&amp;Flags'!BL6</f>
        <v>57</v>
      </c>
      <c r="BM6" s="14">
        <f>'Timings&amp;Flags'!BM6</f>
        <v>58</v>
      </c>
      <c r="BN6" s="14">
        <f>'Timings&amp;Flags'!BN6</f>
        <v>59</v>
      </c>
      <c r="BO6" s="14">
        <f>'Timings&amp;Flags'!BO6</f>
        <v>60</v>
      </c>
      <c r="BP6" s="14">
        <f>'Timings&amp;Flags'!BP6</f>
        <v>61</v>
      </c>
      <c r="BQ6" s="14">
        <f>'Timings&amp;Flags'!BQ6</f>
        <v>62</v>
      </c>
      <c r="BR6" s="14">
        <f>'Timings&amp;Flags'!BR6</f>
        <v>63</v>
      </c>
      <c r="BS6" s="14">
        <f>'Timings&amp;Flags'!BS6</f>
        <v>64</v>
      </c>
      <c r="BT6" s="14">
        <f>'Timings&amp;Flags'!BT6</f>
        <v>65</v>
      </c>
      <c r="BU6" s="14">
        <f>'Timings&amp;Flags'!BU6</f>
        <v>66</v>
      </c>
      <c r="BV6" s="14">
        <f>'Timings&amp;Flags'!BV6</f>
        <v>67</v>
      </c>
      <c r="BW6" s="14">
        <f>'Timings&amp;Flags'!BW6</f>
        <v>68</v>
      </c>
      <c r="BX6" s="14">
        <f>'Timings&amp;Flags'!BX6</f>
        <v>69</v>
      </c>
      <c r="BY6" s="14">
        <f>'Timings&amp;Flags'!BY6</f>
        <v>70</v>
      </c>
      <c r="BZ6" s="14">
        <f>'Timings&amp;Flags'!BZ6</f>
        <v>71</v>
      </c>
      <c r="CA6" s="14">
        <f>'Timings&amp;Flags'!CA6</f>
        <v>72</v>
      </c>
      <c r="CB6" s="14">
        <f>'Timings&amp;Flags'!CB6</f>
        <v>73</v>
      </c>
      <c r="CC6" s="14">
        <f>'Timings&amp;Flags'!CC6</f>
        <v>74</v>
      </c>
      <c r="CD6" s="14">
        <f>'Timings&amp;Flags'!CD6</f>
        <v>75</v>
      </c>
      <c r="CE6" s="14">
        <f>'Timings&amp;Flags'!CE6</f>
        <v>76</v>
      </c>
      <c r="CF6" s="14">
        <f>'Timings&amp;Flags'!CF6</f>
        <v>77</v>
      </c>
      <c r="CG6" s="14">
        <f>'Timings&amp;Flags'!CG6</f>
        <v>78</v>
      </c>
      <c r="CH6" s="14">
        <f>'Timings&amp;Flags'!CH6</f>
        <v>79</v>
      </c>
      <c r="CI6" s="14">
        <f>'Timings&amp;Flags'!CI6</f>
        <v>80</v>
      </c>
      <c r="CJ6" s="14">
        <f>'Timings&amp;Flags'!CJ6</f>
        <v>81</v>
      </c>
      <c r="CK6" s="14">
        <f>'Timings&amp;Flags'!CK6</f>
        <v>82</v>
      </c>
      <c r="CL6" s="14">
        <f>'Timings&amp;Flags'!CL6</f>
        <v>83</v>
      </c>
      <c r="CM6" s="14">
        <f>'Timings&amp;Flags'!CM6</f>
        <v>84</v>
      </c>
      <c r="CN6" s="14">
        <f>'Timings&amp;Flags'!CN6</f>
        <v>85</v>
      </c>
      <c r="CO6" s="14">
        <f>'Timings&amp;Flags'!CO6</f>
        <v>86</v>
      </c>
      <c r="CP6" s="14">
        <f>'Timings&amp;Flags'!CP6</f>
        <v>87</v>
      </c>
      <c r="CQ6" s="14">
        <f>'Timings&amp;Flags'!CQ6</f>
        <v>88</v>
      </c>
      <c r="CR6" s="14">
        <f>'Timings&amp;Flags'!CR6</f>
        <v>89</v>
      </c>
      <c r="CS6" s="14">
        <f>'Timings&amp;Flags'!CS6</f>
        <v>90</v>
      </c>
      <c r="CT6" s="14">
        <f>'Timings&amp;Flags'!CT6</f>
        <v>91</v>
      </c>
      <c r="CU6" s="14">
        <f>'Timings&amp;Flags'!CU6</f>
        <v>92</v>
      </c>
      <c r="CV6" s="14">
        <f>'Timings&amp;Flags'!CV6</f>
        <v>93</v>
      </c>
      <c r="CW6" s="14">
        <f>'Timings&amp;Flags'!CW6</f>
        <v>94</v>
      </c>
      <c r="CX6" s="14">
        <f>'Timings&amp;Flags'!CX6</f>
        <v>95</v>
      </c>
      <c r="CY6" s="14">
        <f>'Timings&amp;Flags'!CY6</f>
        <v>96</v>
      </c>
      <c r="CZ6" s="14">
        <f>'Timings&amp;Flags'!CZ6</f>
        <v>97</v>
      </c>
      <c r="DA6" s="14">
        <f>'Timings&amp;Flags'!DA6</f>
        <v>98</v>
      </c>
      <c r="DB6" s="14">
        <f>'Timings&amp;Flags'!DB6</f>
        <v>99</v>
      </c>
      <c r="DC6" s="14">
        <f>'Timings&amp;Flags'!DC6</f>
        <v>100</v>
      </c>
      <c r="DD6" s="14">
        <f>'Timings&amp;Flags'!DD6</f>
        <v>101</v>
      </c>
      <c r="DE6" s="14">
        <f>'Timings&amp;Flags'!DE6</f>
        <v>102</v>
      </c>
      <c r="DF6" s="14">
        <f>'Timings&amp;Flags'!DF6</f>
        <v>103</v>
      </c>
      <c r="DG6" s="14">
        <f>'Timings&amp;Flags'!DG6</f>
        <v>104</v>
      </c>
      <c r="DH6" s="14">
        <f>'Timings&amp;Flags'!DH6</f>
        <v>105</v>
      </c>
      <c r="DI6" s="14">
        <f>'Timings&amp;Flags'!DI6</f>
        <v>106</v>
      </c>
      <c r="DJ6" s="14">
        <f>'Timings&amp;Flags'!DJ6</f>
        <v>107</v>
      </c>
      <c r="DK6" s="14">
        <f>'Timings&amp;Flags'!DK6</f>
        <v>108</v>
      </c>
      <c r="DL6" s="14">
        <f>'Timings&amp;Flags'!DL6</f>
        <v>109</v>
      </c>
      <c r="DM6" s="14">
        <f>'Timings&amp;Flags'!DM6</f>
        <v>110</v>
      </c>
      <c r="DN6" s="14">
        <f>'Timings&amp;Flags'!DN6</f>
        <v>111</v>
      </c>
      <c r="DO6" s="14">
        <f>'Timings&amp;Flags'!DO6</f>
        <v>112</v>
      </c>
      <c r="DP6" s="14">
        <f>'Timings&amp;Flags'!DP6</f>
        <v>113</v>
      </c>
      <c r="DQ6" s="14">
        <f>'Timings&amp;Flags'!DQ6</f>
        <v>114</v>
      </c>
      <c r="DR6" s="14">
        <f>'Timings&amp;Flags'!DR6</f>
        <v>115</v>
      </c>
      <c r="DS6" s="14">
        <f>'Timings&amp;Flags'!DS6</f>
        <v>116</v>
      </c>
    </row>
    <row r="7" spans="1:123" x14ac:dyDescent="0.3">
      <c r="H7" s="6" t="s">
        <v>188</v>
      </c>
    </row>
    <row r="8" spans="1:123" s="7" customFormat="1" ht="15.5" x14ac:dyDescent="0.35">
      <c r="A8" s="7" t="s">
        <v>82</v>
      </c>
      <c r="D8" s="21"/>
      <c r="E8" s="21"/>
      <c r="F8" s="48"/>
      <c r="G8" s="48"/>
    </row>
    <row r="9" spans="1:123" x14ac:dyDescent="0.3"/>
    <row r="10" spans="1:123" x14ac:dyDescent="0.3">
      <c r="B10" s="6" t="s">
        <v>170</v>
      </c>
      <c r="G10" s="51" t="s">
        <v>92</v>
      </c>
    </row>
    <row r="11" spans="1:123" x14ac:dyDescent="0.3">
      <c r="D11" s="12" t="s">
        <v>23</v>
      </c>
      <c r="F11" s="51" t="s">
        <v>14</v>
      </c>
      <c r="G11" s="51">
        <f t="array" ref="G11:G15">TRANSPOSE(Inputs!H28:L28)</f>
        <v>1</v>
      </c>
      <c r="H11" s="57">
        <f>'Timings&amp;Flags'!H48*IF($G11&lt;&gt;0,1,0)</f>
        <v>0</v>
      </c>
      <c r="I11" s="57">
        <f>'Timings&amp;Flags'!I48*IF($G11&lt;&gt;0,1,0)</f>
        <v>0</v>
      </c>
      <c r="J11" s="57">
        <f>'Timings&amp;Flags'!J48*IF($G11&lt;&gt;0,1,0)</f>
        <v>0</v>
      </c>
      <c r="K11" s="57">
        <f>'Timings&amp;Flags'!K48*IF($G11&lt;&gt;0,1,0)</f>
        <v>1</v>
      </c>
      <c r="L11" s="57">
        <f>'Timings&amp;Flags'!L48*IF($G11&lt;&gt;0,1,0)</f>
        <v>1</v>
      </c>
      <c r="M11" s="57">
        <f>'Timings&amp;Flags'!M48*IF($G11&lt;&gt;0,1,0)</f>
        <v>1</v>
      </c>
      <c r="N11" s="57">
        <f>'Timings&amp;Flags'!N48*IF($G11&lt;&gt;0,1,0)</f>
        <v>1</v>
      </c>
      <c r="O11" s="57">
        <f>'Timings&amp;Flags'!O48*IF($G11&lt;&gt;0,1,0)</f>
        <v>1</v>
      </c>
      <c r="P11" s="57">
        <f>'Timings&amp;Flags'!P48*IF($G11&lt;&gt;0,1,0)</f>
        <v>1</v>
      </c>
      <c r="Q11" s="57">
        <f>'Timings&amp;Flags'!Q48*IF($G11&lt;&gt;0,1,0)</f>
        <v>1</v>
      </c>
      <c r="R11" s="57">
        <f>'Timings&amp;Flags'!R48*IF($G11&lt;&gt;0,1,0)</f>
        <v>1</v>
      </c>
      <c r="S11" s="57">
        <f>'Timings&amp;Flags'!S48*IF($G11&lt;&gt;0,1,0)</f>
        <v>1</v>
      </c>
      <c r="T11" s="57">
        <f>'Timings&amp;Flags'!T48*IF($G11&lt;&gt;0,1,0)</f>
        <v>1</v>
      </c>
      <c r="U11" s="57">
        <f>'Timings&amp;Flags'!U48*IF($G11&lt;&gt;0,1,0)</f>
        <v>1</v>
      </c>
      <c r="V11" s="57">
        <f>'Timings&amp;Flags'!V48*IF($G11&lt;&gt;0,1,0)</f>
        <v>1</v>
      </c>
      <c r="W11" s="57">
        <f>'Timings&amp;Flags'!W48*IF($G11&lt;&gt;0,1,0)</f>
        <v>1</v>
      </c>
      <c r="X11" s="57">
        <f>'Timings&amp;Flags'!X48*IF($G11&lt;&gt;0,1,0)</f>
        <v>1</v>
      </c>
      <c r="Y11" s="57">
        <f>'Timings&amp;Flags'!Y48*IF($G11&lt;&gt;0,1,0)</f>
        <v>1</v>
      </c>
      <c r="Z11" s="57">
        <f>'Timings&amp;Flags'!Z48*IF($G11&lt;&gt;0,1,0)</f>
        <v>1</v>
      </c>
      <c r="AA11" s="57">
        <f>'Timings&amp;Flags'!AA48*IF($G11&lt;&gt;0,1,0)</f>
        <v>1</v>
      </c>
      <c r="AB11" s="57">
        <f>'Timings&amp;Flags'!AB48*IF($G11&lt;&gt;0,1,0)</f>
        <v>1</v>
      </c>
      <c r="AC11" s="57">
        <f>'Timings&amp;Flags'!AC48*IF($G11&lt;&gt;0,1,0)</f>
        <v>1</v>
      </c>
      <c r="AD11" s="57">
        <f>'Timings&amp;Flags'!AD48*IF($G11&lt;&gt;0,1,0)</f>
        <v>1</v>
      </c>
      <c r="AE11" s="57">
        <f>'Timings&amp;Flags'!AE48*IF($G11&lt;&gt;0,1,0)</f>
        <v>1</v>
      </c>
      <c r="AF11" s="57">
        <f>'Timings&amp;Flags'!AF48*IF($G11&lt;&gt;0,1,0)</f>
        <v>1</v>
      </c>
      <c r="AG11" s="57">
        <f>'Timings&amp;Flags'!AG48*IF($G11&lt;&gt;0,1,0)</f>
        <v>1</v>
      </c>
      <c r="AH11" s="57">
        <f>'Timings&amp;Flags'!AH48*IF($G11&lt;&gt;0,1,0)</f>
        <v>1</v>
      </c>
      <c r="AI11" s="57">
        <f>'Timings&amp;Flags'!AI48*IF($G11&lt;&gt;0,1,0)</f>
        <v>1</v>
      </c>
      <c r="AJ11" s="57">
        <f>'Timings&amp;Flags'!AJ48*IF($G11&lt;&gt;0,1,0)</f>
        <v>1</v>
      </c>
      <c r="AK11" s="57">
        <f>'Timings&amp;Flags'!AK48*IF($G11&lt;&gt;0,1,0)</f>
        <v>1</v>
      </c>
      <c r="AL11" s="57">
        <f>'Timings&amp;Flags'!AL48*IF($G11&lt;&gt;0,1,0)</f>
        <v>1</v>
      </c>
      <c r="AM11" s="57">
        <f>'Timings&amp;Flags'!AM48*IF($G11&lt;&gt;0,1,0)</f>
        <v>1</v>
      </c>
      <c r="AN11" s="57">
        <f>'Timings&amp;Flags'!AN48*IF($G11&lt;&gt;0,1,0)</f>
        <v>1</v>
      </c>
      <c r="AO11" s="57">
        <f>'Timings&amp;Flags'!AO48*IF($G11&lt;&gt;0,1,0)</f>
        <v>1</v>
      </c>
      <c r="AP11" s="57">
        <f>'Timings&amp;Flags'!AP48*IF($G11&lt;&gt;0,1,0)</f>
        <v>1</v>
      </c>
      <c r="AQ11" s="57">
        <f>'Timings&amp;Flags'!AQ48*IF($G11&lt;&gt;0,1,0)</f>
        <v>1</v>
      </c>
      <c r="AR11" s="57">
        <f>'Timings&amp;Flags'!AR48*IF($G11&lt;&gt;0,1,0)</f>
        <v>1</v>
      </c>
      <c r="AS11" s="57">
        <f>'Timings&amp;Flags'!AS48*IF($G11&lt;&gt;0,1,0)</f>
        <v>1</v>
      </c>
      <c r="AT11" s="57">
        <f>'Timings&amp;Flags'!AT48*IF($G11&lt;&gt;0,1,0)</f>
        <v>1</v>
      </c>
      <c r="AU11" s="57">
        <f>'Timings&amp;Flags'!AU48*IF($G11&lt;&gt;0,1,0)</f>
        <v>1</v>
      </c>
      <c r="AV11" s="57">
        <f>'Timings&amp;Flags'!AV48*IF($G11&lt;&gt;0,1,0)</f>
        <v>1</v>
      </c>
      <c r="AW11" s="57">
        <f>'Timings&amp;Flags'!AW48*IF($G11&lt;&gt;0,1,0)</f>
        <v>1</v>
      </c>
      <c r="AX11" s="57">
        <f>'Timings&amp;Flags'!AX48*IF($G11&lt;&gt;0,1,0)</f>
        <v>1</v>
      </c>
      <c r="AY11" s="57">
        <f>'Timings&amp;Flags'!AY48*IF($G11&lt;&gt;0,1,0)</f>
        <v>1</v>
      </c>
      <c r="AZ11" s="57">
        <f>'Timings&amp;Flags'!AZ48*IF($G11&lt;&gt;0,1,0)</f>
        <v>1</v>
      </c>
      <c r="BA11" s="57">
        <f>'Timings&amp;Flags'!BA48*IF($G11&lt;&gt;0,1,0)</f>
        <v>1</v>
      </c>
      <c r="BB11" s="57">
        <f>'Timings&amp;Flags'!BB48*IF($G11&lt;&gt;0,1,0)</f>
        <v>1</v>
      </c>
      <c r="BC11" s="57">
        <f>'Timings&amp;Flags'!BC48*IF($G11&lt;&gt;0,1,0)</f>
        <v>1</v>
      </c>
      <c r="BD11" s="57">
        <f>'Timings&amp;Flags'!BD48*IF($G11&lt;&gt;0,1,0)</f>
        <v>1</v>
      </c>
      <c r="BE11" s="57">
        <f>'Timings&amp;Flags'!BE48*IF($G11&lt;&gt;0,1,0)</f>
        <v>1</v>
      </c>
      <c r="BF11" s="57">
        <f>'Timings&amp;Flags'!BF48*IF($G11&lt;&gt;0,1,0)</f>
        <v>1</v>
      </c>
      <c r="BG11" s="57">
        <f>'Timings&amp;Flags'!BG48*IF($G11&lt;&gt;0,1,0)</f>
        <v>1</v>
      </c>
      <c r="BH11" s="57">
        <f>'Timings&amp;Flags'!BH48*IF($G11&lt;&gt;0,1,0)</f>
        <v>1</v>
      </c>
      <c r="BI11" s="57">
        <f>'Timings&amp;Flags'!BI48*IF($G11&lt;&gt;0,1,0)</f>
        <v>1</v>
      </c>
      <c r="BJ11" s="57">
        <f>'Timings&amp;Flags'!BJ48*IF($G11&lt;&gt;0,1,0)</f>
        <v>1</v>
      </c>
      <c r="BK11" s="57">
        <f>'Timings&amp;Flags'!BK48*IF($G11&lt;&gt;0,1,0)</f>
        <v>1</v>
      </c>
      <c r="BL11" s="57">
        <f>'Timings&amp;Flags'!BL48*IF($G11&lt;&gt;0,1,0)</f>
        <v>1</v>
      </c>
      <c r="BM11" s="57">
        <f>'Timings&amp;Flags'!BM48*IF($G11&lt;&gt;0,1,0)</f>
        <v>1</v>
      </c>
      <c r="BN11" s="57">
        <f>'Timings&amp;Flags'!BN48*IF($G11&lt;&gt;0,1,0)</f>
        <v>1</v>
      </c>
      <c r="BO11" s="57">
        <f>'Timings&amp;Flags'!BO48*IF($G11&lt;&gt;0,1,0)</f>
        <v>1</v>
      </c>
      <c r="BP11" s="57">
        <f>'Timings&amp;Flags'!BP48*IF($G11&lt;&gt;0,1,0)</f>
        <v>1</v>
      </c>
      <c r="BQ11" s="57">
        <f>'Timings&amp;Flags'!BQ48*IF($G11&lt;&gt;0,1,0)</f>
        <v>1</v>
      </c>
      <c r="BR11" s="57">
        <f>'Timings&amp;Flags'!BR48*IF($G11&lt;&gt;0,1,0)</f>
        <v>1</v>
      </c>
      <c r="BS11" s="57">
        <f>'Timings&amp;Flags'!BS48*IF($G11&lt;&gt;0,1,0)</f>
        <v>1</v>
      </c>
      <c r="BT11" s="57">
        <f>'Timings&amp;Flags'!BT48*IF($G11&lt;&gt;0,1,0)</f>
        <v>1</v>
      </c>
      <c r="BU11" s="57">
        <f>'Timings&amp;Flags'!BU48*IF($G11&lt;&gt;0,1,0)</f>
        <v>1</v>
      </c>
      <c r="BV11" s="57">
        <f>'Timings&amp;Flags'!BV48*IF($G11&lt;&gt;0,1,0)</f>
        <v>1</v>
      </c>
      <c r="BW11" s="57">
        <f>'Timings&amp;Flags'!BW48*IF($G11&lt;&gt;0,1,0)</f>
        <v>1</v>
      </c>
      <c r="BX11" s="57">
        <f>'Timings&amp;Flags'!BX48*IF($G11&lt;&gt;0,1,0)</f>
        <v>1</v>
      </c>
      <c r="BY11" s="57">
        <f>'Timings&amp;Flags'!BY48*IF($G11&lt;&gt;0,1,0)</f>
        <v>1</v>
      </c>
      <c r="BZ11" s="57">
        <f>'Timings&amp;Flags'!BZ48*IF($G11&lt;&gt;0,1,0)</f>
        <v>1</v>
      </c>
      <c r="CA11" s="57">
        <f>'Timings&amp;Flags'!CA48*IF($G11&lt;&gt;0,1,0)</f>
        <v>1</v>
      </c>
      <c r="CB11" s="57">
        <f>'Timings&amp;Flags'!CB48*IF($G11&lt;&gt;0,1,0)</f>
        <v>1</v>
      </c>
      <c r="CC11" s="57">
        <f>'Timings&amp;Flags'!CC48*IF($G11&lt;&gt;0,1,0)</f>
        <v>1</v>
      </c>
      <c r="CD11" s="57">
        <f>'Timings&amp;Flags'!CD48*IF($G11&lt;&gt;0,1,0)</f>
        <v>1</v>
      </c>
      <c r="CE11" s="57">
        <f>'Timings&amp;Flags'!CE48*IF($G11&lt;&gt;0,1,0)</f>
        <v>1</v>
      </c>
      <c r="CF11" s="57">
        <f>'Timings&amp;Flags'!CF48*IF($G11&lt;&gt;0,1,0)</f>
        <v>1</v>
      </c>
      <c r="CG11" s="57">
        <f>'Timings&amp;Flags'!CG48*IF($G11&lt;&gt;0,1,0)</f>
        <v>1</v>
      </c>
      <c r="CH11" s="57">
        <f>'Timings&amp;Flags'!CH48*IF($G11&lt;&gt;0,1,0)</f>
        <v>1</v>
      </c>
      <c r="CI11" s="57">
        <f>'Timings&amp;Flags'!CI48*IF($G11&lt;&gt;0,1,0)</f>
        <v>1</v>
      </c>
      <c r="CJ11" s="57">
        <f>'Timings&amp;Flags'!CJ48*IF($G11&lt;&gt;0,1,0)</f>
        <v>1</v>
      </c>
      <c r="CK11" s="57">
        <f>'Timings&amp;Flags'!CK48*IF($G11&lt;&gt;0,1,0)</f>
        <v>1</v>
      </c>
      <c r="CL11" s="57">
        <f>'Timings&amp;Flags'!CL48*IF($G11&lt;&gt;0,1,0)</f>
        <v>1</v>
      </c>
      <c r="CM11" s="57">
        <f>'Timings&amp;Flags'!CM48*IF($G11&lt;&gt;0,1,0)</f>
        <v>1</v>
      </c>
      <c r="CN11" s="57">
        <f>'Timings&amp;Flags'!CN48*IF($G11&lt;&gt;0,1,0)</f>
        <v>1</v>
      </c>
      <c r="CO11" s="57">
        <f>'Timings&amp;Flags'!CO48*IF($G11&lt;&gt;0,1,0)</f>
        <v>1</v>
      </c>
      <c r="CP11" s="57">
        <f>'Timings&amp;Flags'!CP48*IF($G11&lt;&gt;0,1,0)</f>
        <v>1</v>
      </c>
      <c r="CQ11" s="57">
        <f>'Timings&amp;Flags'!CQ48*IF($G11&lt;&gt;0,1,0)</f>
        <v>1</v>
      </c>
      <c r="CR11" s="57">
        <f>'Timings&amp;Flags'!CR48*IF($G11&lt;&gt;0,1,0)</f>
        <v>1</v>
      </c>
      <c r="CS11" s="57">
        <f>'Timings&amp;Flags'!CS48*IF($G11&lt;&gt;0,1,0)</f>
        <v>1</v>
      </c>
      <c r="CT11" s="57">
        <f>'Timings&amp;Flags'!CT48*IF($G11&lt;&gt;0,1,0)</f>
        <v>1</v>
      </c>
      <c r="CU11" s="57">
        <f>'Timings&amp;Flags'!CU48*IF($G11&lt;&gt;0,1,0)</f>
        <v>1</v>
      </c>
      <c r="CV11" s="57">
        <f>'Timings&amp;Flags'!CV48*IF($G11&lt;&gt;0,1,0)</f>
        <v>1</v>
      </c>
      <c r="CW11" s="57">
        <f>'Timings&amp;Flags'!CW48*IF($G11&lt;&gt;0,1,0)</f>
        <v>1</v>
      </c>
      <c r="CX11" s="57">
        <f>'Timings&amp;Flags'!CX48*IF($G11&lt;&gt;0,1,0)</f>
        <v>1</v>
      </c>
      <c r="CY11" s="57">
        <f>'Timings&amp;Flags'!CY48*IF($G11&lt;&gt;0,1,0)</f>
        <v>1</v>
      </c>
      <c r="CZ11" s="57">
        <f>'Timings&amp;Flags'!CZ48*IF($G11&lt;&gt;0,1,0)</f>
        <v>1</v>
      </c>
      <c r="DA11" s="57">
        <f>'Timings&amp;Flags'!DA48*IF($G11&lt;&gt;0,1,0)</f>
        <v>1</v>
      </c>
      <c r="DB11" s="57">
        <f>'Timings&amp;Flags'!DB48*IF($G11&lt;&gt;0,1,0)</f>
        <v>1</v>
      </c>
      <c r="DC11" s="57">
        <f>'Timings&amp;Flags'!DC48*IF($G11&lt;&gt;0,1,0)</f>
        <v>1</v>
      </c>
      <c r="DD11" s="57">
        <f>'Timings&amp;Flags'!DD48*IF($G11&lt;&gt;0,1,0)</f>
        <v>1</v>
      </c>
      <c r="DE11" s="57">
        <f>'Timings&amp;Flags'!DE48*IF($G11&lt;&gt;0,1,0)</f>
        <v>1</v>
      </c>
      <c r="DF11" s="57">
        <f>'Timings&amp;Flags'!DF48*IF($G11&lt;&gt;0,1,0)</f>
        <v>1</v>
      </c>
      <c r="DG11" s="57">
        <f>'Timings&amp;Flags'!DG48*IF($G11&lt;&gt;0,1,0)</f>
        <v>1</v>
      </c>
      <c r="DH11" s="57">
        <f>'Timings&amp;Flags'!DH48*IF($G11&lt;&gt;0,1,0)</f>
        <v>1</v>
      </c>
      <c r="DI11" s="57">
        <f>'Timings&amp;Flags'!DI48*IF($G11&lt;&gt;0,1,0)</f>
        <v>1</v>
      </c>
      <c r="DJ11" s="57">
        <f>'Timings&amp;Flags'!DJ48*IF($G11&lt;&gt;0,1,0)</f>
        <v>1</v>
      </c>
      <c r="DK11" s="57">
        <f>'Timings&amp;Flags'!DK48*IF($G11&lt;&gt;0,1,0)</f>
        <v>1</v>
      </c>
      <c r="DL11" s="57">
        <f>'Timings&amp;Flags'!DL48*IF($G11&lt;&gt;0,1,0)</f>
        <v>1</v>
      </c>
      <c r="DM11" s="57">
        <f>'Timings&amp;Flags'!DM48*IF($G11&lt;&gt;0,1,0)</f>
        <v>1</v>
      </c>
      <c r="DN11" s="57">
        <f>'Timings&amp;Flags'!DN48*IF($G11&lt;&gt;0,1,0)</f>
        <v>1</v>
      </c>
      <c r="DO11" s="57">
        <f>'Timings&amp;Flags'!DO48*IF($G11&lt;&gt;0,1,0)</f>
        <v>1</v>
      </c>
      <c r="DP11" s="57">
        <f>'Timings&amp;Flags'!DP48*IF($G11&lt;&gt;0,1,0)</f>
        <v>1</v>
      </c>
      <c r="DQ11" s="57">
        <f>'Timings&amp;Flags'!DQ48*IF($G11&lt;&gt;0,1,0)</f>
        <v>1</v>
      </c>
      <c r="DR11" s="57">
        <f>'Timings&amp;Flags'!DR48*IF($G11&lt;&gt;0,1,0)</f>
        <v>1</v>
      </c>
      <c r="DS11" s="57">
        <f>'Timings&amp;Flags'!DS48*IF($G11&lt;&gt;0,1,0)</f>
        <v>1</v>
      </c>
    </row>
    <row r="12" spans="1:123" x14ac:dyDescent="0.3">
      <c r="D12" s="12" t="s">
        <v>24</v>
      </c>
      <c r="F12" s="51" t="str">
        <f>F11</f>
        <v>#</v>
      </c>
      <c r="G12" s="51">
        <v>1</v>
      </c>
      <c r="H12" s="57">
        <f>'Timings&amp;Flags'!H55*IF($G12&lt;&gt;0,1,0)</f>
        <v>0</v>
      </c>
      <c r="I12" s="57">
        <f>'Timings&amp;Flags'!I55*IF($G12&lt;&gt;0,1,0)</f>
        <v>0</v>
      </c>
      <c r="J12" s="57">
        <f>'Timings&amp;Flags'!J55*IF($G12&lt;&gt;0,1,0)</f>
        <v>0</v>
      </c>
      <c r="K12" s="57">
        <f>'Timings&amp;Flags'!K55*IF($G12&lt;&gt;0,1,0)</f>
        <v>0</v>
      </c>
      <c r="L12" s="57">
        <f>'Timings&amp;Flags'!L55*IF($G12&lt;&gt;0,1,0)</f>
        <v>0</v>
      </c>
      <c r="M12" s="57">
        <f>'Timings&amp;Flags'!M55*IF($G12&lt;&gt;0,1,0)</f>
        <v>0</v>
      </c>
      <c r="N12" s="57">
        <f>'Timings&amp;Flags'!N55*IF($G12&lt;&gt;0,1,0)</f>
        <v>0</v>
      </c>
      <c r="O12" s="57">
        <f>'Timings&amp;Flags'!O55*IF($G12&lt;&gt;0,1,0)</f>
        <v>1</v>
      </c>
      <c r="P12" s="57">
        <f>'Timings&amp;Flags'!P55*IF($G12&lt;&gt;0,1,0)</f>
        <v>1</v>
      </c>
      <c r="Q12" s="57">
        <f>'Timings&amp;Flags'!Q55*IF($G12&lt;&gt;0,1,0)</f>
        <v>1</v>
      </c>
      <c r="R12" s="57">
        <f>'Timings&amp;Flags'!R55*IF($G12&lt;&gt;0,1,0)</f>
        <v>1</v>
      </c>
      <c r="S12" s="57">
        <f>'Timings&amp;Flags'!S55*IF($G12&lt;&gt;0,1,0)</f>
        <v>1</v>
      </c>
      <c r="T12" s="57">
        <f>'Timings&amp;Flags'!T55*IF($G12&lt;&gt;0,1,0)</f>
        <v>1</v>
      </c>
      <c r="U12" s="57">
        <f>'Timings&amp;Flags'!U55*IF($G12&lt;&gt;0,1,0)</f>
        <v>1</v>
      </c>
      <c r="V12" s="57">
        <f>'Timings&amp;Flags'!V55*IF($G12&lt;&gt;0,1,0)</f>
        <v>1</v>
      </c>
      <c r="W12" s="57">
        <f>'Timings&amp;Flags'!W55*IF($G12&lt;&gt;0,1,0)</f>
        <v>1</v>
      </c>
      <c r="X12" s="57">
        <f>'Timings&amp;Flags'!X55*IF($G12&lt;&gt;0,1,0)</f>
        <v>1</v>
      </c>
      <c r="Y12" s="57">
        <f>'Timings&amp;Flags'!Y55*IF($G12&lt;&gt;0,1,0)</f>
        <v>1</v>
      </c>
      <c r="Z12" s="57">
        <f>'Timings&amp;Flags'!Z55*IF($G12&lt;&gt;0,1,0)</f>
        <v>1</v>
      </c>
      <c r="AA12" s="57">
        <f>'Timings&amp;Flags'!AA55*IF($G12&lt;&gt;0,1,0)</f>
        <v>1</v>
      </c>
      <c r="AB12" s="57">
        <f>'Timings&amp;Flags'!AB55*IF($G12&lt;&gt;0,1,0)</f>
        <v>1</v>
      </c>
      <c r="AC12" s="57">
        <f>'Timings&amp;Flags'!AC55*IF($G12&lt;&gt;0,1,0)</f>
        <v>1</v>
      </c>
      <c r="AD12" s="57">
        <f>'Timings&amp;Flags'!AD55*IF($G12&lt;&gt;0,1,0)</f>
        <v>1</v>
      </c>
      <c r="AE12" s="57">
        <f>'Timings&amp;Flags'!AE55*IF($G12&lt;&gt;0,1,0)</f>
        <v>1</v>
      </c>
      <c r="AF12" s="57">
        <f>'Timings&amp;Flags'!AF55*IF($G12&lt;&gt;0,1,0)</f>
        <v>1</v>
      </c>
      <c r="AG12" s="57">
        <f>'Timings&amp;Flags'!AG55*IF($G12&lt;&gt;0,1,0)</f>
        <v>1</v>
      </c>
      <c r="AH12" s="57">
        <f>'Timings&amp;Flags'!AH55*IF($G12&lt;&gt;0,1,0)</f>
        <v>1</v>
      </c>
      <c r="AI12" s="57">
        <f>'Timings&amp;Flags'!AI55*IF($G12&lt;&gt;0,1,0)</f>
        <v>1</v>
      </c>
      <c r="AJ12" s="57">
        <f>'Timings&amp;Flags'!AJ55*IF($G12&lt;&gt;0,1,0)</f>
        <v>1</v>
      </c>
      <c r="AK12" s="57">
        <f>'Timings&amp;Flags'!AK55*IF($G12&lt;&gt;0,1,0)</f>
        <v>1</v>
      </c>
      <c r="AL12" s="57">
        <f>'Timings&amp;Flags'!AL55*IF($G12&lt;&gt;0,1,0)</f>
        <v>1</v>
      </c>
      <c r="AM12" s="57">
        <f>'Timings&amp;Flags'!AM55*IF($G12&lt;&gt;0,1,0)</f>
        <v>1</v>
      </c>
      <c r="AN12" s="57">
        <f>'Timings&amp;Flags'!AN55*IF($G12&lt;&gt;0,1,0)</f>
        <v>1</v>
      </c>
      <c r="AO12" s="57">
        <f>'Timings&amp;Flags'!AO55*IF($G12&lt;&gt;0,1,0)</f>
        <v>1</v>
      </c>
      <c r="AP12" s="57">
        <f>'Timings&amp;Flags'!AP55*IF($G12&lt;&gt;0,1,0)</f>
        <v>1</v>
      </c>
      <c r="AQ12" s="57">
        <f>'Timings&amp;Flags'!AQ55*IF($G12&lt;&gt;0,1,0)</f>
        <v>1</v>
      </c>
      <c r="AR12" s="57">
        <f>'Timings&amp;Flags'!AR55*IF($G12&lt;&gt;0,1,0)</f>
        <v>1</v>
      </c>
      <c r="AS12" s="57">
        <f>'Timings&amp;Flags'!AS55*IF($G12&lt;&gt;0,1,0)</f>
        <v>1</v>
      </c>
      <c r="AT12" s="57">
        <f>'Timings&amp;Flags'!AT55*IF($G12&lt;&gt;0,1,0)</f>
        <v>1</v>
      </c>
      <c r="AU12" s="57">
        <f>'Timings&amp;Flags'!AU55*IF($G12&lt;&gt;0,1,0)</f>
        <v>1</v>
      </c>
      <c r="AV12" s="57">
        <f>'Timings&amp;Flags'!AV55*IF($G12&lt;&gt;0,1,0)</f>
        <v>1</v>
      </c>
      <c r="AW12" s="57">
        <f>'Timings&amp;Flags'!AW55*IF($G12&lt;&gt;0,1,0)</f>
        <v>1</v>
      </c>
      <c r="AX12" s="57">
        <f>'Timings&amp;Flags'!AX55*IF($G12&lt;&gt;0,1,0)</f>
        <v>1</v>
      </c>
      <c r="AY12" s="57">
        <f>'Timings&amp;Flags'!AY55*IF($G12&lt;&gt;0,1,0)</f>
        <v>1</v>
      </c>
      <c r="AZ12" s="57">
        <f>'Timings&amp;Flags'!AZ55*IF($G12&lt;&gt;0,1,0)</f>
        <v>1</v>
      </c>
      <c r="BA12" s="57">
        <f>'Timings&amp;Flags'!BA55*IF($G12&lt;&gt;0,1,0)</f>
        <v>1</v>
      </c>
      <c r="BB12" s="57">
        <f>'Timings&amp;Flags'!BB55*IF($G12&lt;&gt;0,1,0)</f>
        <v>1</v>
      </c>
      <c r="BC12" s="57">
        <f>'Timings&amp;Flags'!BC55*IF($G12&lt;&gt;0,1,0)</f>
        <v>1</v>
      </c>
      <c r="BD12" s="57">
        <f>'Timings&amp;Flags'!BD55*IF($G12&lt;&gt;0,1,0)</f>
        <v>1</v>
      </c>
      <c r="BE12" s="57">
        <f>'Timings&amp;Flags'!BE55*IF($G12&lt;&gt;0,1,0)</f>
        <v>1</v>
      </c>
      <c r="BF12" s="57">
        <f>'Timings&amp;Flags'!BF55*IF($G12&lt;&gt;0,1,0)</f>
        <v>1</v>
      </c>
      <c r="BG12" s="57">
        <f>'Timings&amp;Flags'!BG55*IF($G12&lt;&gt;0,1,0)</f>
        <v>1</v>
      </c>
      <c r="BH12" s="57">
        <f>'Timings&amp;Flags'!BH55*IF($G12&lt;&gt;0,1,0)</f>
        <v>1</v>
      </c>
      <c r="BI12" s="57">
        <f>'Timings&amp;Flags'!BI55*IF($G12&lt;&gt;0,1,0)</f>
        <v>1</v>
      </c>
      <c r="BJ12" s="57">
        <f>'Timings&amp;Flags'!BJ55*IF($G12&lt;&gt;0,1,0)</f>
        <v>1</v>
      </c>
      <c r="BK12" s="57">
        <f>'Timings&amp;Flags'!BK55*IF($G12&lt;&gt;0,1,0)</f>
        <v>1</v>
      </c>
      <c r="BL12" s="57">
        <f>'Timings&amp;Flags'!BL55*IF($G12&lt;&gt;0,1,0)</f>
        <v>1</v>
      </c>
      <c r="BM12" s="57">
        <f>'Timings&amp;Flags'!BM55*IF($G12&lt;&gt;0,1,0)</f>
        <v>1</v>
      </c>
      <c r="BN12" s="57">
        <f>'Timings&amp;Flags'!BN55*IF($G12&lt;&gt;0,1,0)</f>
        <v>1</v>
      </c>
      <c r="BO12" s="57">
        <f>'Timings&amp;Flags'!BO55*IF($G12&lt;&gt;0,1,0)</f>
        <v>1</v>
      </c>
      <c r="BP12" s="57">
        <f>'Timings&amp;Flags'!BP55*IF($G12&lt;&gt;0,1,0)</f>
        <v>1</v>
      </c>
      <c r="BQ12" s="57">
        <f>'Timings&amp;Flags'!BQ55*IF($G12&lt;&gt;0,1,0)</f>
        <v>1</v>
      </c>
      <c r="BR12" s="57">
        <f>'Timings&amp;Flags'!BR55*IF($G12&lt;&gt;0,1,0)</f>
        <v>1</v>
      </c>
      <c r="BS12" s="57">
        <f>'Timings&amp;Flags'!BS55*IF($G12&lt;&gt;0,1,0)</f>
        <v>1</v>
      </c>
      <c r="BT12" s="57">
        <f>'Timings&amp;Flags'!BT55*IF($G12&lt;&gt;0,1,0)</f>
        <v>1</v>
      </c>
      <c r="BU12" s="57">
        <f>'Timings&amp;Flags'!BU55*IF($G12&lt;&gt;0,1,0)</f>
        <v>1</v>
      </c>
      <c r="BV12" s="57">
        <f>'Timings&amp;Flags'!BV55*IF($G12&lt;&gt;0,1,0)</f>
        <v>1</v>
      </c>
      <c r="BW12" s="57">
        <f>'Timings&amp;Flags'!BW55*IF($G12&lt;&gt;0,1,0)</f>
        <v>1</v>
      </c>
      <c r="BX12" s="57">
        <f>'Timings&amp;Flags'!BX55*IF($G12&lt;&gt;0,1,0)</f>
        <v>1</v>
      </c>
      <c r="BY12" s="57">
        <f>'Timings&amp;Flags'!BY55*IF($G12&lt;&gt;0,1,0)</f>
        <v>1</v>
      </c>
      <c r="BZ12" s="57">
        <f>'Timings&amp;Flags'!BZ55*IF($G12&lt;&gt;0,1,0)</f>
        <v>1</v>
      </c>
      <c r="CA12" s="57">
        <f>'Timings&amp;Flags'!CA55*IF($G12&lt;&gt;0,1,0)</f>
        <v>1</v>
      </c>
      <c r="CB12" s="57">
        <f>'Timings&amp;Flags'!CB55*IF($G12&lt;&gt;0,1,0)</f>
        <v>1</v>
      </c>
      <c r="CC12" s="57">
        <f>'Timings&amp;Flags'!CC55*IF($G12&lt;&gt;0,1,0)</f>
        <v>1</v>
      </c>
      <c r="CD12" s="57">
        <f>'Timings&amp;Flags'!CD55*IF($G12&lt;&gt;0,1,0)</f>
        <v>1</v>
      </c>
      <c r="CE12" s="57">
        <f>'Timings&amp;Flags'!CE55*IF($G12&lt;&gt;0,1,0)</f>
        <v>1</v>
      </c>
      <c r="CF12" s="57">
        <f>'Timings&amp;Flags'!CF55*IF($G12&lt;&gt;0,1,0)</f>
        <v>1</v>
      </c>
      <c r="CG12" s="57">
        <f>'Timings&amp;Flags'!CG55*IF($G12&lt;&gt;0,1,0)</f>
        <v>1</v>
      </c>
      <c r="CH12" s="57">
        <f>'Timings&amp;Flags'!CH55*IF($G12&lt;&gt;0,1,0)</f>
        <v>1</v>
      </c>
      <c r="CI12" s="57">
        <f>'Timings&amp;Flags'!CI55*IF($G12&lt;&gt;0,1,0)</f>
        <v>1</v>
      </c>
      <c r="CJ12" s="57">
        <f>'Timings&amp;Flags'!CJ55*IF($G12&lt;&gt;0,1,0)</f>
        <v>1</v>
      </c>
      <c r="CK12" s="57">
        <f>'Timings&amp;Flags'!CK55*IF($G12&lt;&gt;0,1,0)</f>
        <v>1</v>
      </c>
      <c r="CL12" s="57">
        <f>'Timings&amp;Flags'!CL55*IF($G12&lt;&gt;0,1,0)</f>
        <v>1</v>
      </c>
      <c r="CM12" s="57">
        <f>'Timings&amp;Flags'!CM55*IF($G12&lt;&gt;0,1,0)</f>
        <v>1</v>
      </c>
      <c r="CN12" s="57">
        <f>'Timings&amp;Flags'!CN55*IF($G12&lt;&gt;0,1,0)</f>
        <v>1</v>
      </c>
      <c r="CO12" s="57">
        <f>'Timings&amp;Flags'!CO55*IF($G12&lt;&gt;0,1,0)</f>
        <v>1</v>
      </c>
      <c r="CP12" s="57">
        <f>'Timings&amp;Flags'!CP55*IF($G12&lt;&gt;0,1,0)</f>
        <v>1</v>
      </c>
      <c r="CQ12" s="57">
        <f>'Timings&amp;Flags'!CQ55*IF($G12&lt;&gt;0,1,0)</f>
        <v>1</v>
      </c>
      <c r="CR12" s="57">
        <f>'Timings&amp;Flags'!CR55*IF($G12&lt;&gt;0,1,0)</f>
        <v>1</v>
      </c>
      <c r="CS12" s="57">
        <f>'Timings&amp;Flags'!CS55*IF($G12&lt;&gt;0,1,0)</f>
        <v>1</v>
      </c>
      <c r="CT12" s="57">
        <f>'Timings&amp;Flags'!CT55*IF($G12&lt;&gt;0,1,0)</f>
        <v>1</v>
      </c>
      <c r="CU12" s="57">
        <f>'Timings&amp;Flags'!CU55*IF($G12&lt;&gt;0,1,0)</f>
        <v>1</v>
      </c>
      <c r="CV12" s="57">
        <f>'Timings&amp;Flags'!CV55*IF($G12&lt;&gt;0,1,0)</f>
        <v>1</v>
      </c>
      <c r="CW12" s="57">
        <f>'Timings&amp;Flags'!CW55*IF($G12&lt;&gt;0,1,0)</f>
        <v>1</v>
      </c>
      <c r="CX12" s="57">
        <f>'Timings&amp;Flags'!CX55*IF($G12&lt;&gt;0,1,0)</f>
        <v>1</v>
      </c>
      <c r="CY12" s="57">
        <f>'Timings&amp;Flags'!CY55*IF($G12&lt;&gt;0,1,0)</f>
        <v>1</v>
      </c>
      <c r="CZ12" s="57">
        <f>'Timings&amp;Flags'!CZ55*IF($G12&lt;&gt;0,1,0)</f>
        <v>1</v>
      </c>
      <c r="DA12" s="57">
        <f>'Timings&amp;Flags'!DA55*IF($G12&lt;&gt;0,1,0)</f>
        <v>1</v>
      </c>
      <c r="DB12" s="57">
        <f>'Timings&amp;Flags'!DB55*IF($G12&lt;&gt;0,1,0)</f>
        <v>1</v>
      </c>
      <c r="DC12" s="57">
        <f>'Timings&amp;Flags'!DC55*IF($G12&lt;&gt;0,1,0)</f>
        <v>1</v>
      </c>
      <c r="DD12" s="57">
        <f>'Timings&amp;Flags'!DD55*IF($G12&lt;&gt;0,1,0)</f>
        <v>1</v>
      </c>
      <c r="DE12" s="57">
        <f>'Timings&amp;Flags'!DE55*IF($G12&lt;&gt;0,1,0)</f>
        <v>1</v>
      </c>
      <c r="DF12" s="57">
        <f>'Timings&amp;Flags'!DF55*IF($G12&lt;&gt;0,1,0)</f>
        <v>1</v>
      </c>
      <c r="DG12" s="57">
        <f>'Timings&amp;Flags'!DG55*IF($G12&lt;&gt;0,1,0)</f>
        <v>1</v>
      </c>
      <c r="DH12" s="57">
        <f>'Timings&amp;Flags'!DH55*IF($G12&lt;&gt;0,1,0)</f>
        <v>1</v>
      </c>
      <c r="DI12" s="57">
        <f>'Timings&amp;Flags'!DI55*IF($G12&lt;&gt;0,1,0)</f>
        <v>1</v>
      </c>
      <c r="DJ12" s="57">
        <f>'Timings&amp;Flags'!DJ55*IF($G12&lt;&gt;0,1,0)</f>
        <v>1</v>
      </c>
      <c r="DK12" s="57">
        <f>'Timings&amp;Flags'!DK55*IF($G12&lt;&gt;0,1,0)</f>
        <v>1</v>
      </c>
      <c r="DL12" s="57">
        <f>'Timings&amp;Flags'!DL55*IF($G12&lt;&gt;0,1,0)</f>
        <v>1</v>
      </c>
      <c r="DM12" s="57">
        <f>'Timings&amp;Flags'!DM55*IF($G12&lt;&gt;0,1,0)</f>
        <v>1</v>
      </c>
      <c r="DN12" s="57">
        <f>'Timings&amp;Flags'!DN55*IF($G12&lt;&gt;0,1,0)</f>
        <v>1</v>
      </c>
      <c r="DO12" s="57">
        <f>'Timings&amp;Flags'!DO55*IF($G12&lt;&gt;0,1,0)</f>
        <v>1</v>
      </c>
      <c r="DP12" s="57">
        <f>'Timings&amp;Flags'!DP55*IF($G12&lt;&gt;0,1,0)</f>
        <v>1</v>
      </c>
      <c r="DQ12" s="57">
        <f>'Timings&amp;Flags'!DQ55*IF($G12&lt;&gt;0,1,0)</f>
        <v>1</v>
      </c>
      <c r="DR12" s="57">
        <f>'Timings&amp;Flags'!DR55*IF($G12&lt;&gt;0,1,0)</f>
        <v>1</v>
      </c>
      <c r="DS12" s="57">
        <f>'Timings&amp;Flags'!DS55*IF($G12&lt;&gt;0,1,0)</f>
        <v>1</v>
      </c>
    </row>
    <row r="13" spans="1:123" x14ac:dyDescent="0.3">
      <c r="D13" s="12" t="s">
        <v>25</v>
      </c>
      <c r="F13" s="51" t="str">
        <f t="shared" ref="F13:F15" si="0">F12</f>
        <v>#</v>
      </c>
      <c r="G13" s="51">
        <v>1</v>
      </c>
      <c r="H13" s="57">
        <f>'Timings&amp;Flags'!H62*IF($G13&lt;&gt;0,1,0)</f>
        <v>0</v>
      </c>
      <c r="I13" s="57">
        <f>'Timings&amp;Flags'!I62*IF($G13&lt;&gt;0,1,0)</f>
        <v>0</v>
      </c>
      <c r="J13" s="57">
        <f>'Timings&amp;Flags'!J62*IF($G13&lt;&gt;0,1,0)</f>
        <v>0</v>
      </c>
      <c r="K13" s="57">
        <f>'Timings&amp;Flags'!K62*IF($G13&lt;&gt;0,1,0)</f>
        <v>0</v>
      </c>
      <c r="L13" s="57">
        <f>'Timings&amp;Flags'!L62*IF($G13&lt;&gt;0,1,0)</f>
        <v>0</v>
      </c>
      <c r="M13" s="57">
        <f>'Timings&amp;Flags'!M62*IF($G13&lt;&gt;0,1,0)</f>
        <v>0</v>
      </c>
      <c r="N13" s="57">
        <f>'Timings&amp;Flags'!N62*IF($G13&lt;&gt;0,1,0)</f>
        <v>0</v>
      </c>
      <c r="O13" s="57">
        <f>'Timings&amp;Flags'!O62*IF($G13&lt;&gt;0,1,0)</f>
        <v>0</v>
      </c>
      <c r="P13" s="57">
        <f>'Timings&amp;Flags'!P62*IF($G13&lt;&gt;0,1,0)</f>
        <v>0</v>
      </c>
      <c r="Q13" s="57">
        <f>'Timings&amp;Flags'!Q62*IF($G13&lt;&gt;0,1,0)</f>
        <v>0</v>
      </c>
      <c r="R13" s="57">
        <f>'Timings&amp;Flags'!R62*IF($G13&lt;&gt;0,1,0)</f>
        <v>0</v>
      </c>
      <c r="S13" s="57">
        <f>'Timings&amp;Flags'!S62*IF($G13&lt;&gt;0,1,0)</f>
        <v>1</v>
      </c>
      <c r="T13" s="57">
        <f>'Timings&amp;Flags'!T62*IF($G13&lt;&gt;0,1,0)</f>
        <v>1</v>
      </c>
      <c r="U13" s="57">
        <f>'Timings&amp;Flags'!U62*IF($G13&lt;&gt;0,1,0)</f>
        <v>1</v>
      </c>
      <c r="V13" s="57">
        <f>'Timings&amp;Flags'!V62*IF($G13&lt;&gt;0,1,0)</f>
        <v>1</v>
      </c>
      <c r="W13" s="57">
        <f>'Timings&amp;Flags'!W62*IF($G13&lt;&gt;0,1,0)</f>
        <v>1</v>
      </c>
      <c r="X13" s="57">
        <f>'Timings&amp;Flags'!X62*IF($G13&lt;&gt;0,1,0)</f>
        <v>1</v>
      </c>
      <c r="Y13" s="57">
        <f>'Timings&amp;Flags'!Y62*IF($G13&lt;&gt;0,1,0)</f>
        <v>1</v>
      </c>
      <c r="Z13" s="57">
        <f>'Timings&amp;Flags'!Z62*IF($G13&lt;&gt;0,1,0)</f>
        <v>1</v>
      </c>
      <c r="AA13" s="57">
        <f>'Timings&amp;Flags'!AA62*IF($G13&lt;&gt;0,1,0)</f>
        <v>1</v>
      </c>
      <c r="AB13" s="57">
        <f>'Timings&amp;Flags'!AB62*IF($G13&lt;&gt;0,1,0)</f>
        <v>1</v>
      </c>
      <c r="AC13" s="57">
        <f>'Timings&amp;Flags'!AC62*IF($G13&lt;&gt;0,1,0)</f>
        <v>1</v>
      </c>
      <c r="AD13" s="57">
        <f>'Timings&amp;Flags'!AD62*IF($G13&lt;&gt;0,1,0)</f>
        <v>1</v>
      </c>
      <c r="AE13" s="57">
        <f>'Timings&amp;Flags'!AE62*IF($G13&lt;&gt;0,1,0)</f>
        <v>1</v>
      </c>
      <c r="AF13" s="57">
        <f>'Timings&amp;Flags'!AF62*IF($G13&lt;&gt;0,1,0)</f>
        <v>1</v>
      </c>
      <c r="AG13" s="57">
        <f>'Timings&amp;Flags'!AG62*IF($G13&lt;&gt;0,1,0)</f>
        <v>1</v>
      </c>
      <c r="AH13" s="57">
        <f>'Timings&amp;Flags'!AH62*IF($G13&lt;&gt;0,1,0)</f>
        <v>1</v>
      </c>
      <c r="AI13" s="57">
        <f>'Timings&amp;Flags'!AI62*IF($G13&lt;&gt;0,1,0)</f>
        <v>1</v>
      </c>
      <c r="AJ13" s="57">
        <f>'Timings&amp;Flags'!AJ62*IF($G13&lt;&gt;0,1,0)</f>
        <v>1</v>
      </c>
      <c r="AK13" s="57">
        <f>'Timings&amp;Flags'!AK62*IF($G13&lt;&gt;0,1,0)</f>
        <v>1</v>
      </c>
      <c r="AL13" s="57">
        <f>'Timings&amp;Flags'!AL62*IF($G13&lt;&gt;0,1,0)</f>
        <v>1</v>
      </c>
      <c r="AM13" s="57">
        <f>'Timings&amp;Flags'!AM62*IF($G13&lt;&gt;0,1,0)</f>
        <v>1</v>
      </c>
      <c r="AN13" s="57">
        <f>'Timings&amp;Flags'!AN62*IF($G13&lt;&gt;0,1,0)</f>
        <v>1</v>
      </c>
      <c r="AO13" s="57">
        <f>'Timings&amp;Flags'!AO62*IF($G13&lt;&gt;0,1,0)</f>
        <v>1</v>
      </c>
      <c r="AP13" s="57">
        <f>'Timings&amp;Flags'!AP62*IF($G13&lt;&gt;0,1,0)</f>
        <v>1</v>
      </c>
      <c r="AQ13" s="57">
        <f>'Timings&amp;Flags'!AQ62*IF($G13&lt;&gt;0,1,0)</f>
        <v>1</v>
      </c>
      <c r="AR13" s="57">
        <f>'Timings&amp;Flags'!AR62*IF($G13&lt;&gt;0,1,0)</f>
        <v>1</v>
      </c>
      <c r="AS13" s="57">
        <f>'Timings&amp;Flags'!AS62*IF($G13&lt;&gt;0,1,0)</f>
        <v>1</v>
      </c>
      <c r="AT13" s="57">
        <f>'Timings&amp;Flags'!AT62*IF($G13&lt;&gt;0,1,0)</f>
        <v>1</v>
      </c>
      <c r="AU13" s="57">
        <f>'Timings&amp;Flags'!AU62*IF($G13&lt;&gt;0,1,0)</f>
        <v>1</v>
      </c>
      <c r="AV13" s="57">
        <f>'Timings&amp;Flags'!AV62*IF($G13&lt;&gt;0,1,0)</f>
        <v>1</v>
      </c>
      <c r="AW13" s="57">
        <f>'Timings&amp;Flags'!AW62*IF($G13&lt;&gt;0,1,0)</f>
        <v>1</v>
      </c>
      <c r="AX13" s="57">
        <f>'Timings&amp;Flags'!AX62*IF($G13&lt;&gt;0,1,0)</f>
        <v>1</v>
      </c>
      <c r="AY13" s="57">
        <f>'Timings&amp;Flags'!AY62*IF($G13&lt;&gt;0,1,0)</f>
        <v>1</v>
      </c>
      <c r="AZ13" s="57">
        <f>'Timings&amp;Flags'!AZ62*IF($G13&lt;&gt;0,1,0)</f>
        <v>1</v>
      </c>
      <c r="BA13" s="57">
        <f>'Timings&amp;Flags'!BA62*IF($G13&lt;&gt;0,1,0)</f>
        <v>1</v>
      </c>
      <c r="BB13" s="57">
        <f>'Timings&amp;Flags'!BB62*IF($G13&lt;&gt;0,1,0)</f>
        <v>1</v>
      </c>
      <c r="BC13" s="57">
        <f>'Timings&amp;Flags'!BC62*IF($G13&lt;&gt;0,1,0)</f>
        <v>1</v>
      </c>
      <c r="BD13" s="57">
        <f>'Timings&amp;Flags'!BD62*IF($G13&lt;&gt;0,1,0)</f>
        <v>1</v>
      </c>
      <c r="BE13" s="57">
        <f>'Timings&amp;Flags'!BE62*IF($G13&lt;&gt;0,1,0)</f>
        <v>1</v>
      </c>
      <c r="BF13" s="57">
        <f>'Timings&amp;Flags'!BF62*IF($G13&lt;&gt;0,1,0)</f>
        <v>1</v>
      </c>
      <c r="BG13" s="57">
        <f>'Timings&amp;Flags'!BG62*IF($G13&lt;&gt;0,1,0)</f>
        <v>1</v>
      </c>
      <c r="BH13" s="57">
        <f>'Timings&amp;Flags'!BH62*IF($G13&lt;&gt;0,1,0)</f>
        <v>1</v>
      </c>
      <c r="BI13" s="57">
        <f>'Timings&amp;Flags'!BI62*IF($G13&lt;&gt;0,1,0)</f>
        <v>1</v>
      </c>
      <c r="BJ13" s="57">
        <f>'Timings&amp;Flags'!BJ62*IF($G13&lt;&gt;0,1,0)</f>
        <v>1</v>
      </c>
      <c r="BK13" s="57">
        <f>'Timings&amp;Flags'!BK62*IF($G13&lt;&gt;0,1,0)</f>
        <v>1</v>
      </c>
      <c r="BL13" s="57">
        <f>'Timings&amp;Flags'!BL62*IF($G13&lt;&gt;0,1,0)</f>
        <v>1</v>
      </c>
      <c r="BM13" s="57">
        <f>'Timings&amp;Flags'!BM62*IF($G13&lt;&gt;0,1,0)</f>
        <v>1</v>
      </c>
      <c r="BN13" s="57">
        <f>'Timings&amp;Flags'!BN62*IF($G13&lt;&gt;0,1,0)</f>
        <v>1</v>
      </c>
      <c r="BO13" s="57">
        <f>'Timings&amp;Flags'!BO62*IF($G13&lt;&gt;0,1,0)</f>
        <v>1</v>
      </c>
      <c r="BP13" s="57">
        <f>'Timings&amp;Flags'!BP62*IF($G13&lt;&gt;0,1,0)</f>
        <v>1</v>
      </c>
      <c r="BQ13" s="57">
        <f>'Timings&amp;Flags'!BQ62*IF($G13&lt;&gt;0,1,0)</f>
        <v>1</v>
      </c>
      <c r="BR13" s="57">
        <f>'Timings&amp;Flags'!BR62*IF($G13&lt;&gt;0,1,0)</f>
        <v>1</v>
      </c>
      <c r="BS13" s="57">
        <f>'Timings&amp;Flags'!BS62*IF($G13&lt;&gt;0,1,0)</f>
        <v>1</v>
      </c>
      <c r="BT13" s="57">
        <f>'Timings&amp;Flags'!BT62*IF($G13&lt;&gt;0,1,0)</f>
        <v>1</v>
      </c>
      <c r="BU13" s="57">
        <f>'Timings&amp;Flags'!BU62*IF($G13&lt;&gt;0,1,0)</f>
        <v>1</v>
      </c>
      <c r="BV13" s="57">
        <f>'Timings&amp;Flags'!BV62*IF($G13&lt;&gt;0,1,0)</f>
        <v>1</v>
      </c>
      <c r="BW13" s="57">
        <f>'Timings&amp;Flags'!BW62*IF($G13&lt;&gt;0,1,0)</f>
        <v>1</v>
      </c>
      <c r="BX13" s="57">
        <f>'Timings&amp;Flags'!BX62*IF($G13&lt;&gt;0,1,0)</f>
        <v>1</v>
      </c>
      <c r="BY13" s="57">
        <f>'Timings&amp;Flags'!BY62*IF($G13&lt;&gt;0,1,0)</f>
        <v>1</v>
      </c>
      <c r="BZ13" s="57">
        <f>'Timings&amp;Flags'!BZ62*IF($G13&lt;&gt;0,1,0)</f>
        <v>1</v>
      </c>
      <c r="CA13" s="57">
        <f>'Timings&amp;Flags'!CA62*IF($G13&lt;&gt;0,1,0)</f>
        <v>1</v>
      </c>
      <c r="CB13" s="57">
        <f>'Timings&amp;Flags'!CB62*IF($G13&lt;&gt;0,1,0)</f>
        <v>1</v>
      </c>
      <c r="CC13" s="57">
        <f>'Timings&amp;Flags'!CC62*IF($G13&lt;&gt;0,1,0)</f>
        <v>1</v>
      </c>
      <c r="CD13" s="57">
        <f>'Timings&amp;Flags'!CD62*IF($G13&lt;&gt;0,1,0)</f>
        <v>1</v>
      </c>
      <c r="CE13" s="57">
        <f>'Timings&amp;Flags'!CE62*IF($G13&lt;&gt;0,1,0)</f>
        <v>1</v>
      </c>
      <c r="CF13" s="57">
        <f>'Timings&amp;Flags'!CF62*IF($G13&lt;&gt;0,1,0)</f>
        <v>1</v>
      </c>
      <c r="CG13" s="57">
        <f>'Timings&amp;Flags'!CG62*IF($G13&lt;&gt;0,1,0)</f>
        <v>1</v>
      </c>
      <c r="CH13" s="57">
        <f>'Timings&amp;Flags'!CH62*IF($G13&lt;&gt;0,1,0)</f>
        <v>1</v>
      </c>
      <c r="CI13" s="57">
        <f>'Timings&amp;Flags'!CI62*IF($G13&lt;&gt;0,1,0)</f>
        <v>1</v>
      </c>
      <c r="CJ13" s="57">
        <f>'Timings&amp;Flags'!CJ62*IF($G13&lt;&gt;0,1,0)</f>
        <v>1</v>
      </c>
      <c r="CK13" s="57">
        <f>'Timings&amp;Flags'!CK62*IF($G13&lt;&gt;0,1,0)</f>
        <v>1</v>
      </c>
      <c r="CL13" s="57">
        <f>'Timings&amp;Flags'!CL62*IF($G13&lt;&gt;0,1,0)</f>
        <v>1</v>
      </c>
      <c r="CM13" s="57">
        <f>'Timings&amp;Flags'!CM62*IF($G13&lt;&gt;0,1,0)</f>
        <v>1</v>
      </c>
      <c r="CN13" s="57">
        <f>'Timings&amp;Flags'!CN62*IF($G13&lt;&gt;0,1,0)</f>
        <v>1</v>
      </c>
      <c r="CO13" s="57">
        <f>'Timings&amp;Flags'!CO62*IF($G13&lt;&gt;0,1,0)</f>
        <v>1</v>
      </c>
      <c r="CP13" s="57">
        <f>'Timings&amp;Flags'!CP62*IF($G13&lt;&gt;0,1,0)</f>
        <v>1</v>
      </c>
      <c r="CQ13" s="57">
        <f>'Timings&amp;Flags'!CQ62*IF($G13&lt;&gt;0,1,0)</f>
        <v>1</v>
      </c>
      <c r="CR13" s="57">
        <f>'Timings&amp;Flags'!CR62*IF($G13&lt;&gt;0,1,0)</f>
        <v>1</v>
      </c>
      <c r="CS13" s="57">
        <f>'Timings&amp;Flags'!CS62*IF($G13&lt;&gt;0,1,0)</f>
        <v>1</v>
      </c>
      <c r="CT13" s="57">
        <f>'Timings&amp;Flags'!CT62*IF($G13&lt;&gt;0,1,0)</f>
        <v>1</v>
      </c>
      <c r="CU13" s="57">
        <f>'Timings&amp;Flags'!CU62*IF($G13&lt;&gt;0,1,0)</f>
        <v>1</v>
      </c>
      <c r="CV13" s="57">
        <f>'Timings&amp;Flags'!CV62*IF($G13&lt;&gt;0,1,0)</f>
        <v>1</v>
      </c>
      <c r="CW13" s="57">
        <f>'Timings&amp;Flags'!CW62*IF($G13&lt;&gt;0,1,0)</f>
        <v>1</v>
      </c>
      <c r="CX13" s="57">
        <f>'Timings&amp;Flags'!CX62*IF($G13&lt;&gt;0,1,0)</f>
        <v>1</v>
      </c>
      <c r="CY13" s="57">
        <f>'Timings&amp;Flags'!CY62*IF($G13&lt;&gt;0,1,0)</f>
        <v>1</v>
      </c>
      <c r="CZ13" s="57">
        <f>'Timings&amp;Flags'!CZ62*IF($G13&lt;&gt;0,1,0)</f>
        <v>1</v>
      </c>
      <c r="DA13" s="57">
        <f>'Timings&amp;Flags'!DA62*IF($G13&lt;&gt;0,1,0)</f>
        <v>1</v>
      </c>
      <c r="DB13" s="57">
        <f>'Timings&amp;Flags'!DB62*IF($G13&lt;&gt;0,1,0)</f>
        <v>1</v>
      </c>
      <c r="DC13" s="57">
        <f>'Timings&amp;Flags'!DC62*IF($G13&lt;&gt;0,1,0)</f>
        <v>1</v>
      </c>
      <c r="DD13" s="57">
        <f>'Timings&amp;Flags'!DD62*IF($G13&lt;&gt;0,1,0)</f>
        <v>1</v>
      </c>
      <c r="DE13" s="57">
        <f>'Timings&amp;Flags'!DE62*IF($G13&lt;&gt;0,1,0)</f>
        <v>1</v>
      </c>
      <c r="DF13" s="57">
        <f>'Timings&amp;Flags'!DF62*IF($G13&lt;&gt;0,1,0)</f>
        <v>1</v>
      </c>
      <c r="DG13" s="57">
        <f>'Timings&amp;Flags'!DG62*IF($G13&lt;&gt;0,1,0)</f>
        <v>1</v>
      </c>
      <c r="DH13" s="57">
        <f>'Timings&amp;Flags'!DH62*IF($G13&lt;&gt;0,1,0)</f>
        <v>1</v>
      </c>
      <c r="DI13" s="57">
        <f>'Timings&amp;Flags'!DI62*IF($G13&lt;&gt;0,1,0)</f>
        <v>1</v>
      </c>
      <c r="DJ13" s="57">
        <f>'Timings&amp;Flags'!DJ62*IF($G13&lt;&gt;0,1,0)</f>
        <v>1</v>
      </c>
      <c r="DK13" s="57">
        <f>'Timings&amp;Flags'!DK62*IF($G13&lt;&gt;0,1,0)</f>
        <v>1</v>
      </c>
      <c r="DL13" s="57">
        <f>'Timings&amp;Flags'!DL62*IF($G13&lt;&gt;0,1,0)</f>
        <v>1</v>
      </c>
      <c r="DM13" s="57">
        <f>'Timings&amp;Flags'!DM62*IF($G13&lt;&gt;0,1,0)</f>
        <v>1</v>
      </c>
      <c r="DN13" s="57">
        <f>'Timings&amp;Flags'!DN62*IF($G13&lt;&gt;0,1,0)</f>
        <v>1</v>
      </c>
      <c r="DO13" s="57">
        <f>'Timings&amp;Flags'!DO62*IF($G13&lt;&gt;0,1,0)</f>
        <v>1</v>
      </c>
      <c r="DP13" s="57">
        <f>'Timings&amp;Flags'!DP62*IF($G13&lt;&gt;0,1,0)</f>
        <v>1</v>
      </c>
      <c r="DQ13" s="57">
        <f>'Timings&amp;Flags'!DQ62*IF($G13&lt;&gt;0,1,0)</f>
        <v>1</v>
      </c>
      <c r="DR13" s="57">
        <f>'Timings&amp;Flags'!DR62*IF($G13&lt;&gt;0,1,0)</f>
        <v>1</v>
      </c>
      <c r="DS13" s="57">
        <f>'Timings&amp;Flags'!DS62*IF($G13&lt;&gt;0,1,0)</f>
        <v>1</v>
      </c>
    </row>
    <row r="14" spans="1:123" x14ac:dyDescent="0.3">
      <c r="D14" s="12" t="s">
        <v>26</v>
      </c>
      <c r="F14" s="51" t="str">
        <f t="shared" si="0"/>
        <v>#</v>
      </c>
      <c r="G14" s="51">
        <v>2</v>
      </c>
      <c r="H14" s="57">
        <f>'Timings&amp;Flags'!H69*IF($G14&lt;&gt;0,1,0)</f>
        <v>0</v>
      </c>
      <c r="I14" s="57">
        <f>'Timings&amp;Flags'!I69*IF($G14&lt;&gt;0,1,0)</f>
        <v>0</v>
      </c>
      <c r="J14" s="57">
        <f>'Timings&amp;Flags'!J69*IF($G14&lt;&gt;0,1,0)</f>
        <v>0</v>
      </c>
      <c r="K14" s="57">
        <f>'Timings&amp;Flags'!K69*IF($G14&lt;&gt;0,1,0)</f>
        <v>0</v>
      </c>
      <c r="L14" s="57">
        <f>'Timings&amp;Flags'!L69*IF($G14&lt;&gt;0,1,0)</f>
        <v>0</v>
      </c>
      <c r="M14" s="57">
        <f>'Timings&amp;Flags'!M69*IF($G14&lt;&gt;0,1,0)</f>
        <v>0</v>
      </c>
      <c r="N14" s="57">
        <f>'Timings&amp;Flags'!N69*IF($G14&lt;&gt;0,1,0)</f>
        <v>0</v>
      </c>
      <c r="O14" s="57">
        <f>'Timings&amp;Flags'!O69*IF($G14&lt;&gt;0,1,0)</f>
        <v>0</v>
      </c>
      <c r="P14" s="57">
        <f>'Timings&amp;Flags'!P69*IF($G14&lt;&gt;0,1,0)</f>
        <v>0</v>
      </c>
      <c r="Q14" s="57">
        <f>'Timings&amp;Flags'!Q69*IF($G14&lt;&gt;0,1,0)</f>
        <v>0</v>
      </c>
      <c r="R14" s="57">
        <f>'Timings&amp;Flags'!R69*IF($G14&lt;&gt;0,1,0)</f>
        <v>0</v>
      </c>
      <c r="S14" s="57">
        <f>'Timings&amp;Flags'!S69*IF($G14&lt;&gt;0,1,0)</f>
        <v>0</v>
      </c>
      <c r="T14" s="57">
        <f>'Timings&amp;Flags'!T69*IF($G14&lt;&gt;0,1,0)</f>
        <v>0</v>
      </c>
      <c r="U14" s="57">
        <f>'Timings&amp;Flags'!U69*IF($G14&lt;&gt;0,1,0)</f>
        <v>0</v>
      </c>
      <c r="V14" s="57">
        <f>'Timings&amp;Flags'!V69*IF($G14&lt;&gt;0,1,0)</f>
        <v>0</v>
      </c>
      <c r="W14" s="57">
        <f>'Timings&amp;Flags'!W69*IF($G14&lt;&gt;0,1,0)</f>
        <v>1</v>
      </c>
      <c r="X14" s="57">
        <f>'Timings&amp;Flags'!X69*IF($G14&lt;&gt;0,1,0)</f>
        <v>1</v>
      </c>
      <c r="Y14" s="57">
        <f>'Timings&amp;Flags'!Y69*IF($G14&lt;&gt;0,1,0)</f>
        <v>1</v>
      </c>
      <c r="Z14" s="57">
        <f>'Timings&amp;Flags'!Z69*IF($G14&lt;&gt;0,1,0)</f>
        <v>1</v>
      </c>
      <c r="AA14" s="57">
        <f>'Timings&amp;Flags'!AA69*IF($G14&lt;&gt;0,1,0)</f>
        <v>1</v>
      </c>
      <c r="AB14" s="57">
        <f>'Timings&amp;Flags'!AB69*IF($G14&lt;&gt;0,1,0)</f>
        <v>1</v>
      </c>
      <c r="AC14" s="57">
        <f>'Timings&amp;Flags'!AC69*IF($G14&lt;&gt;0,1,0)</f>
        <v>1</v>
      </c>
      <c r="AD14" s="57">
        <f>'Timings&amp;Flags'!AD69*IF($G14&lt;&gt;0,1,0)</f>
        <v>1</v>
      </c>
      <c r="AE14" s="57">
        <f>'Timings&amp;Flags'!AE69*IF($G14&lt;&gt;0,1,0)</f>
        <v>1</v>
      </c>
      <c r="AF14" s="57">
        <f>'Timings&amp;Flags'!AF69*IF($G14&lt;&gt;0,1,0)</f>
        <v>1</v>
      </c>
      <c r="AG14" s="57">
        <f>'Timings&amp;Flags'!AG69*IF($G14&lt;&gt;0,1,0)</f>
        <v>1</v>
      </c>
      <c r="AH14" s="57">
        <f>'Timings&amp;Flags'!AH69*IF($G14&lt;&gt;0,1,0)</f>
        <v>1</v>
      </c>
      <c r="AI14" s="57">
        <f>'Timings&amp;Flags'!AI69*IF($G14&lt;&gt;0,1,0)</f>
        <v>1</v>
      </c>
      <c r="AJ14" s="57">
        <f>'Timings&amp;Flags'!AJ69*IF($G14&lt;&gt;0,1,0)</f>
        <v>1</v>
      </c>
      <c r="AK14" s="57">
        <f>'Timings&amp;Flags'!AK69*IF($G14&lt;&gt;0,1,0)</f>
        <v>1</v>
      </c>
      <c r="AL14" s="57">
        <f>'Timings&amp;Flags'!AL69*IF($G14&lt;&gt;0,1,0)</f>
        <v>1</v>
      </c>
      <c r="AM14" s="57">
        <f>'Timings&amp;Flags'!AM69*IF($G14&lt;&gt;0,1,0)</f>
        <v>1</v>
      </c>
      <c r="AN14" s="57">
        <f>'Timings&amp;Flags'!AN69*IF($G14&lt;&gt;0,1,0)</f>
        <v>1</v>
      </c>
      <c r="AO14" s="57">
        <f>'Timings&amp;Flags'!AO69*IF($G14&lt;&gt;0,1,0)</f>
        <v>1</v>
      </c>
      <c r="AP14" s="57">
        <f>'Timings&amp;Flags'!AP69*IF($G14&lt;&gt;0,1,0)</f>
        <v>1</v>
      </c>
      <c r="AQ14" s="57">
        <f>'Timings&amp;Flags'!AQ69*IF($G14&lt;&gt;0,1,0)</f>
        <v>1</v>
      </c>
      <c r="AR14" s="57">
        <f>'Timings&amp;Flags'!AR69*IF($G14&lt;&gt;0,1,0)</f>
        <v>1</v>
      </c>
      <c r="AS14" s="57">
        <f>'Timings&amp;Flags'!AS69*IF($G14&lt;&gt;0,1,0)</f>
        <v>1</v>
      </c>
      <c r="AT14" s="57">
        <f>'Timings&amp;Flags'!AT69*IF($G14&lt;&gt;0,1,0)</f>
        <v>1</v>
      </c>
      <c r="AU14" s="57">
        <f>'Timings&amp;Flags'!AU69*IF($G14&lt;&gt;0,1,0)</f>
        <v>1</v>
      </c>
      <c r="AV14" s="57">
        <f>'Timings&amp;Flags'!AV69*IF($G14&lt;&gt;0,1,0)</f>
        <v>1</v>
      </c>
      <c r="AW14" s="57">
        <f>'Timings&amp;Flags'!AW69*IF($G14&lt;&gt;0,1,0)</f>
        <v>1</v>
      </c>
      <c r="AX14" s="57">
        <f>'Timings&amp;Flags'!AX69*IF($G14&lt;&gt;0,1,0)</f>
        <v>1</v>
      </c>
      <c r="AY14" s="57">
        <f>'Timings&amp;Flags'!AY69*IF($G14&lt;&gt;0,1,0)</f>
        <v>1</v>
      </c>
      <c r="AZ14" s="57">
        <f>'Timings&amp;Flags'!AZ69*IF($G14&lt;&gt;0,1,0)</f>
        <v>1</v>
      </c>
      <c r="BA14" s="57">
        <f>'Timings&amp;Flags'!BA69*IF($G14&lt;&gt;0,1,0)</f>
        <v>1</v>
      </c>
      <c r="BB14" s="57">
        <f>'Timings&amp;Flags'!BB69*IF($G14&lt;&gt;0,1,0)</f>
        <v>1</v>
      </c>
      <c r="BC14" s="57">
        <f>'Timings&amp;Flags'!BC69*IF($G14&lt;&gt;0,1,0)</f>
        <v>1</v>
      </c>
      <c r="BD14" s="57">
        <f>'Timings&amp;Flags'!BD69*IF($G14&lt;&gt;0,1,0)</f>
        <v>1</v>
      </c>
      <c r="BE14" s="57">
        <f>'Timings&amp;Flags'!BE69*IF($G14&lt;&gt;0,1,0)</f>
        <v>1</v>
      </c>
      <c r="BF14" s="57">
        <f>'Timings&amp;Flags'!BF69*IF($G14&lt;&gt;0,1,0)</f>
        <v>1</v>
      </c>
      <c r="BG14" s="57">
        <f>'Timings&amp;Flags'!BG69*IF($G14&lt;&gt;0,1,0)</f>
        <v>1</v>
      </c>
      <c r="BH14" s="57">
        <f>'Timings&amp;Flags'!BH69*IF($G14&lt;&gt;0,1,0)</f>
        <v>1</v>
      </c>
      <c r="BI14" s="57">
        <f>'Timings&amp;Flags'!BI69*IF($G14&lt;&gt;0,1,0)</f>
        <v>1</v>
      </c>
      <c r="BJ14" s="57">
        <f>'Timings&amp;Flags'!BJ69*IF($G14&lt;&gt;0,1,0)</f>
        <v>1</v>
      </c>
      <c r="BK14" s="57">
        <f>'Timings&amp;Flags'!BK69*IF($G14&lt;&gt;0,1,0)</f>
        <v>1</v>
      </c>
      <c r="BL14" s="57">
        <f>'Timings&amp;Flags'!BL69*IF($G14&lt;&gt;0,1,0)</f>
        <v>1</v>
      </c>
      <c r="BM14" s="57">
        <f>'Timings&amp;Flags'!BM69*IF($G14&lt;&gt;0,1,0)</f>
        <v>1</v>
      </c>
      <c r="BN14" s="57">
        <f>'Timings&amp;Flags'!BN69*IF($G14&lt;&gt;0,1,0)</f>
        <v>1</v>
      </c>
      <c r="BO14" s="57">
        <f>'Timings&amp;Flags'!BO69*IF($G14&lt;&gt;0,1,0)</f>
        <v>1</v>
      </c>
      <c r="BP14" s="57">
        <f>'Timings&amp;Flags'!BP69*IF($G14&lt;&gt;0,1,0)</f>
        <v>1</v>
      </c>
      <c r="BQ14" s="57">
        <f>'Timings&amp;Flags'!BQ69*IF($G14&lt;&gt;0,1,0)</f>
        <v>1</v>
      </c>
      <c r="BR14" s="57">
        <f>'Timings&amp;Flags'!BR69*IF($G14&lt;&gt;0,1,0)</f>
        <v>1</v>
      </c>
      <c r="BS14" s="57">
        <f>'Timings&amp;Flags'!BS69*IF($G14&lt;&gt;0,1,0)</f>
        <v>1</v>
      </c>
      <c r="BT14" s="57">
        <f>'Timings&amp;Flags'!BT69*IF($G14&lt;&gt;0,1,0)</f>
        <v>1</v>
      </c>
      <c r="BU14" s="57">
        <f>'Timings&amp;Flags'!BU69*IF($G14&lt;&gt;0,1,0)</f>
        <v>1</v>
      </c>
      <c r="BV14" s="57">
        <f>'Timings&amp;Flags'!BV69*IF($G14&lt;&gt;0,1,0)</f>
        <v>1</v>
      </c>
      <c r="BW14" s="57">
        <f>'Timings&amp;Flags'!BW69*IF($G14&lt;&gt;0,1,0)</f>
        <v>1</v>
      </c>
      <c r="BX14" s="57">
        <f>'Timings&amp;Flags'!BX69*IF($G14&lt;&gt;0,1,0)</f>
        <v>1</v>
      </c>
      <c r="BY14" s="57">
        <f>'Timings&amp;Flags'!BY69*IF($G14&lt;&gt;0,1,0)</f>
        <v>1</v>
      </c>
      <c r="BZ14" s="57">
        <f>'Timings&amp;Flags'!BZ69*IF($G14&lt;&gt;0,1,0)</f>
        <v>1</v>
      </c>
      <c r="CA14" s="57">
        <f>'Timings&amp;Flags'!CA69*IF($G14&lt;&gt;0,1,0)</f>
        <v>1</v>
      </c>
      <c r="CB14" s="57">
        <f>'Timings&amp;Flags'!CB69*IF($G14&lt;&gt;0,1,0)</f>
        <v>1</v>
      </c>
      <c r="CC14" s="57">
        <f>'Timings&amp;Flags'!CC69*IF($G14&lt;&gt;0,1,0)</f>
        <v>1</v>
      </c>
      <c r="CD14" s="57">
        <f>'Timings&amp;Flags'!CD69*IF($G14&lt;&gt;0,1,0)</f>
        <v>1</v>
      </c>
      <c r="CE14" s="57">
        <f>'Timings&amp;Flags'!CE69*IF($G14&lt;&gt;0,1,0)</f>
        <v>1</v>
      </c>
      <c r="CF14" s="57">
        <f>'Timings&amp;Flags'!CF69*IF($G14&lt;&gt;0,1,0)</f>
        <v>1</v>
      </c>
      <c r="CG14" s="57">
        <f>'Timings&amp;Flags'!CG69*IF($G14&lt;&gt;0,1,0)</f>
        <v>1</v>
      </c>
      <c r="CH14" s="57">
        <f>'Timings&amp;Flags'!CH69*IF($G14&lt;&gt;0,1,0)</f>
        <v>1</v>
      </c>
      <c r="CI14" s="57">
        <f>'Timings&amp;Flags'!CI69*IF($G14&lt;&gt;0,1,0)</f>
        <v>1</v>
      </c>
      <c r="CJ14" s="57">
        <f>'Timings&amp;Flags'!CJ69*IF($G14&lt;&gt;0,1,0)</f>
        <v>1</v>
      </c>
      <c r="CK14" s="57">
        <f>'Timings&amp;Flags'!CK69*IF($G14&lt;&gt;0,1,0)</f>
        <v>1</v>
      </c>
      <c r="CL14" s="57">
        <f>'Timings&amp;Flags'!CL69*IF($G14&lt;&gt;0,1,0)</f>
        <v>1</v>
      </c>
      <c r="CM14" s="57">
        <f>'Timings&amp;Flags'!CM69*IF($G14&lt;&gt;0,1,0)</f>
        <v>1</v>
      </c>
      <c r="CN14" s="57">
        <f>'Timings&amp;Flags'!CN69*IF($G14&lt;&gt;0,1,0)</f>
        <v>1</v>
      </c>
      <c r="CO14" s="57">
        <f>'Timings&amp;Flags'!CO69*IF($G14&lt;&gt;0,1,0)</f>
        <v>1</v>
      </c>
      <c r="CP14" s="57">
        <f>'Timings&amp;Flags'!CP69*IF($G14&lt;&gt;0,1,0)</f>
        <v>1</v>
      </c>
      <c r="CQ14" s="57">
        <f>'Timings&amp;Flags'!CQ69*IF($G14&lt;&gt;0,1,0)</f>
        <v>1</v>
      </c>
      <c r="CR14" s="57">
        <f>'Timings&amp;Flags'!CR69*IF($G14&lt;&gt;0,1,0)</f>
        <v>1</v>
      </c>
      <c r="CS14" s="57">
        <f>'Timings&amp;Flags'!CS69*IF($G14&lt;&gt;0,1,0)</f>
        <v>1</v>
      </c>
      <c r="CT14" s="57">
        <f>'Timings&amp;Flags'!CT69*IF($G14&lt;&gt;0,1,0)</f>
        <v>1</v>
      </c>
      <c r="CU14" s="57">
        <f>'Timings&amp;Flags'!CU69*IF($G14&lt;&gt;0,1,0)</f>
        <v>1</v>
      </c>
      <c r="CV14" s="57">
        <f>'Timings&amp;Flags'!CV69*IF($G14&lt;&gt;0,1,0)</f>
        <v>1</v>
      </c>
      <c r="CW14" s="57">
        <f>'Timings&amp;Flags'!CW69*IF($G14&lt;&gt;0,1,0)</f>
        <v>1</v>
      </c>
      <c r="CX14" s="57">
        <f>'Timings&amp;Flags'!CX69*IF($G14&lt;&gt;0,1,0)</f>
        <v>1</v>
      </c>
      <c r="CY14" s="57">
        <f>'Timings&amp;Flags'!CY69*IF($G14&lt;&gt;0,1,0)</f>
        <v>1</v>
      </c>
      <c r="CZ14" s="57">
        <f>'Timings&amp;Flags'!CZ69*IF($G14&lt;&gt;0,1,0)</f>
        <v>1</v>
      </c>
      <c r="DA14" s="57">
        <f>'Timings&amp;Flags'!DA69*IF($G14&lt;&gt;0,1,0)</f>
        <v>1</v>
      </c>
      <c r="DB14" s="57">
        <f>'Timings&amp;Flags'!DB69*IF($G14&lt;&gt;0,1,0)</f>
        <v>1</v>
      </c>
      <c r="DC14" s="57">
        <f>'Timings&amp;Flags'!DC69*IF($G14&lt;&gt;0,1,0)</f>
        <v>1</v>
      </c>
      <c r="DD14" s="57">
        <f>'Timings&amp;Flags'!DD69*IF($G14&lt;&gt;0,1,0)</f>
        <v>1</v>
      </c>
      <c r="DE14" s="57">
        <f>'Timings&amp;Flags'!DE69*IF($G14&lt;&gt;0,1,0)</f>
        <v>1</v>
      </c>
      <c r="DF14" s="57">
        <f>'Timings&amp;Flags'!DF69*IF($G14&lt;&gt;0,1,0)</f>
        <v>1</v>
      </c>
      <c r="DG14" s="57">
        <f>'Timings&amp;Flags'!DG69*IF($G14&lt;&gt;0,1,0)</f>
        <v>1</v>
      </c>
      <c r="DH14" s="57">
        <f>'Timings&amp;Flags'!DH69*IF($G14&lt;&gt;0,1,0)</f>
        <v>1</v>
      </c>
      <c r="DI14" s="57">
        <f>'Timings&amp;Flags'!DI69*IF($G14&lt;&gt;0,1,0)</f>
        <v>1</v>
      </c>
      <c r="DJ14" s="57">
        <f>'Timings&amp;Flags'!DJ69*IF($G14&lt;&gt;0,1,0)</f>
        <v>1</v>
      </c>
      <c r="DK14" s="57">
        <f>'Timings&amp;Flags'!DK69*IF($G14&lt;&gt;0,1,0)</f>
        <v>1</v>
      </c>
      <c r="DL14" s="57">
        <f>'Timings&amp;Flags'!DL69*IF($G14&lt;&gt;0,1,0)</f>
        <v>1</v>
      </c>
      <c r="DM14" s="57">
        <f>'Timings&amp;Flags'!DM69*IF($G14&lt;&gt;0,1,0)</f>
        <v>1</v>
      </c>
      <c r="DN14" s="57">
        <f>'Timings&amp;Flags'!DN69*IF($G14&lt;&gt;0,1,0)</f>
        <v>1</v>
      </c>
      <c r="DO14" s="57">
        <f>'Timings&amp;Flags'!DO69*IF($G14&lt;&gt;0,1,0)</f>
        <v>1</v>
      </c>
      <c r="DP14" s="57">
        <f>'Timings&amp;Flags'!DP69*IF($G14&lt;&gt;0,1,0)</f>
        <v>1</v>
      </c>
      <c r="DQ14" s="57">
        <f>'Timings&amp;Flags'!DQ69*IF($G14&lt;&gt;0,1,0)</f>
        <v>1</v>
      </c>
      <c r="DR14" s="57">
        <f>'Timings&amp;Flags'!DR69*IF($G14&lt;&gt;0,1,0)</f>
        <v>1</v>
      </c>
      <c r="DS14" s="57">
        <f>'Timings&amp;Flags'!DS69*IF($G14&lt;&gt;0,1,0)</f>
        <v>1</v>
      </c>
    </row>
    <row r="15" spans="1:123" x14ac:dyDescent="0.3">
      <c r="D15" s="12" t="s">
        <v>27</v>
      </c>
      <c r="F15" s="51" t="str">
        <f t="shared" si="0"/>
        <v>#</v>
      </c>
      <c r="G15" s="51">
        <v>5</v>
      </c>
      <c r="H15" s="57">
        <f>'Timings&amp;Flags'!H76*IF($G15&lt;&gt;0,1,0)</f>
        <v>0</v>
      </c>
      <c r="I15" s="57">
        <f>'Timings&amp;Flags'!I76*IF($G15&lt;&gt;0,1,0)</f>
        <v>0</v>
      </c>
      <c r="J15" s="57">
        <f>'Timings&amp;Flags'!J76*IF($G15&lt;&gt;0,1,0)</f>
        <v>0</v>
      </c>
      <c r="K15" s="57">
        <f>'Timings&amp;Flags'!K76*IF($G15&lt;&gt;0,1,0)</f>
        <v>0</v>
      </c>
      <c r="L15" s="57">
        <f>'Timings&amp;Flags'!L76*IF($G15&lt;&gt;0,1,0)</f>
        <v>0</v>
      </c>
      <c r="M15" s="57">
        <f>'Timings&amp;Flags'!M76*IF($G15&lt;&gt;0,1,0)</f>
        <v>0</v>
      </c>
      <c r="N15" s="57">
        <f>'Timings&amp;Flags'!N76*IF($G15&lt;&gt;0,1,0)</f>
        <v>0</v>
      </c>
      <c r="O15" s="57">
        <f>'Timings&amp;Flags'!O76*IF($G15&lt;&gt;0,1,0)</f>
        <v>0</v>
      </c>
      <c r="P15" s="57">
        <f>'Timings&amp;Flags'!P76*IF($G15&lt;&gt;0,1,0)</f>
        <v>0</v>
      </c>
      <c r="Q15" s="57">
        <f>'Timings&amp;Flags'!Q76*IF($G15&lt;&gt;0,1,0)</f>
        <v>0</v>
      </c>
      <c r="R15" s="57">
        <f>'Timings&amp;Flags'!R76*IF($G15&lt;&gt;0,1,0)</f>
        <v>0</v>
      </c>
      <c r="S15" s="57">
        <f>'Timings&amp;Flags'!S76*IF($G15&lt;&gt;0,1,0)</f>
        <v>0</v>
      </c>
      <c r="T15" s="57">
        <f>'Timings&amp;Flags'!T76*IF($G15&lt;&gt;0,1,0)</f>
        <v>0</v>
      </c>
      <c r="U15" s="57">
        <f>'Timings&amp;Flags'!U76*IF($G15&lt;&gt;0,1,0)</f>
        <v>0</v>
      </c>
      <c r="V15" s="57">
        <f>'Timings&amp;Flags'!V76*IF($G15&lt;&gt;0,1,0)</f>
        <v>0</v>
      </c>
      <c r="W15" s="57">
        <f>'Timings&amp;Flags'!W76*IF($G15&lt;&gt;0,1,0)</f>
        <v>0</v>
      </c>
      <c r="X15" s="57">
        <f>'Timings&amp;Flags'!X76*IF($G15&lt;&gt;0,1,0)</f>
        <v>0</v>
      </c>
      <c r="Y15" s="57">
        <f>'Timings&amp;Flags'!Y76*IF($G15&lt;&gt;0,1,0)</f>
        <v>0</v>
      </c>
      <c r="Z15" s="57">
        <f>'Timings&amp;Flags'!Z76*IF($G15&lt;&gt;0,1,0)</f>
        <v>0</v>
      </c>
      <c r="AA15" s="57">
        <f>'Timings&amp;Flags'!AA76*IF($G15&lt;&gt;0,1,0)</f>
        <v>1</v>
      </c>
      <c r="AB15" s="57">
        <f>'Timings&amp;Flags'!AB76*IF($G15&lt;&gt;0,1,0)</f>
        <v>1</v>
      </c>
      <c r="AC15" s="57">
        <f>'Timings&amp;Flags'!AC76*IF($G15&lt;&gt;0,1,0)</f>
        <v>1</v>
      </c>
      <c r="AD15" s="57">
        <f>'Timings&amp;Flags'!AD76*IF($G15&lt;&gt;0,1,0)</f>
        <v>1</v>
      </c>
      <c r="AE15" s="57">
        <f>'Timings&amp;Flags'!AE76*IF($G15&lt;&gt;0,1,0)</f>
        <v>1</v>
      </c>
      <c r="AF15" s="57">
        <f>'Timings&amp;Flags'!AF76*IF($G15&lt;&gt;0,1,0)</f>
        <v>1</v>
      </c>
      <c r="AG15" s="57">
        <f>'Timings&amp;Flags'!AG76*IF($G15&lt;&gt;0,1,0)</f>
        <v>1</v>
      </c>
      <c r="AH15" s="57">
        <f>'Timings&amp;Flags'!AH76*IF($G15&lt;&gt;0,1,0)</f>
        <v>1</v>
      </c>
      <c r="AI15" s="57">
        <f>'Timings&amp;Flags'!AI76*IF($G15&lt;&gt;0,1,0)</f>
        <v>1</v>
      </c>
      <c r="AJ15" s="57">
        <f>'Timings&amp;Flags'!AJ76*IF($G15&lt;&gt;0,1,0)</f>
        <v>1</v>
      </c>
      <c r="AK15" s="57">
        <f>'Timings&amp;Flags'!AK76*IF($G15&lt;&gt;0,1,0)</f>
        <v>1</v>
      </c>
      <c r="AL15" s="57">
        <f>'Timings&amp;Flags'!AL76*IF($G15&lt;&gt;0,1,0)</f>
        <v>1</v>
      </c>
      <c r="AM15" s="57">
        <f>'Timings&amp;Flags'!AM76*IF($G15&lt;&gt;0,1,0)</f>
        <v>1</v>
      </c>
      <c r="AN15" s="57">
        <f>'Timings&amp;Flags'!AN76*IF($G15&lt;&gt;0,1,0)</f>
        <v>1</v>
      </c>
      <c r="AO15" s="57">
        <f>'Timings&amp;Flags'!AO76*IF($G15&lt;&gt;0,1,0)</f>
        <v>1</v>
      </c>
      <c r="AP15" s="57">
        <f>'Timings&amp;Flags'!AP76*IF($G15&lt;&gt;0,1,0)</f>
        <v>1</v>
      </c>
      <c r="AQ15" s="57">
        <f>'Timings&amp;Flags'!AQ76*IF($G15&lt;&gt;0,1,0)</f>
        <v>1</v>
      </c>
      <c r="AR15" s="57">
        <f>'Timings&amp;Flags'!AR76*IF($G15&lt;&gt;0,1,0)</f>
        <v>1</v>
      </c>
      <c r="AS15" s="57">
        <f>'Timings&amp;Flags'!AS76*IF($G15&lt;&gt;0,1,0)</f>
        <v>1</v>
      </c>
      <c r="AT15" s="57">
        <f>'Timings&amp;Flags'!AT76*IF($G15&lt;&gt;0,1,0)</f>
        <v>1</v>
      </c>
      <c r="AU15" s="57">
        <f>'Timings&amp;Flags'!AU76*IF($G15&lt;&gt;0,1,0)</f>
        <v>1</v>
      </c>
      <c r="AV15" s="57">
        <f>'Timings&amp;Flags'!AV76*IF($G15&lt;&gt;0,1,0)</f>
        <v>1</v>
      </c>
      <c r="AW15" s="57">
        <f>'Timings&amp;Flags'!AW76*IF($G15&lt;&gt;0,1,0)</f>
        <v>1</v>
      </c>
      <c r="AX15" s="57">
        <f>'Timings&amp;Flags'!AX76*IF($G15&lt;&gt;0,1,0)</f>
        <v>1</v>
      </c>
      <c r="AY15" s="57">
        <f>'Timings&amp;Flags'!AY76*IF($G15&lt;&gt;0,1,0)</f>
        <v>1</v>
      </c>
      <c r="AZ15" s="57">
        <f>'Timings&amp;Flags'!AZ76*IF($G15&lt;&gt;0,1,0)</f>
        <v>1</v>
      </c>
      <c r="BA15" s="57">
        <f>'Timings&amp;Flags'!BA76*IF($G15&lt;&gt;0,1,0)</f>
        <v>1</v>
      </c>
      <c r="BB15" s="57">
        <f>'Timings&amp;Flags'!BB76*IF($G15&lt;&gt;0,1,0)</f>
        <v>1</v>
      </c>
      <c r="BC15" s="57">
        <f>'Timings&amp;Flags'!BC76*IF($G15&lt;&gt;0,1,0)</f>
        <v>1</v>
      </c>
      <c r="BD15" s="57">
        <f>'Timings&amp;Flags'!BD76*IF($G15&lt;&gt;0,1,0)</f>
        <v>1</v>
      </c>
      <c r="BE15" s="57">
        <f>'Timings&amp;Flags'!BE76*IF($G15&lt;&gt;0,1,0)</f>
        <v>1</v>
      </c>
      <c r="BF15" s="57">
        <f>'Timings&amp;Flags'!BF76*IF($G15&lt;&gt;0,1,0)</f>
        <v>1</v>
      </c>
      <c r="BG15" s="57">
        <f>'Timings&amp;Flags'!BG76*IF($G15&lt;&gt;0,1,0)</f>
        <v>1</v>
      </c>
      <c r="BH15" s="57">
        <f>'Timings&amp;Flags'!BH76*IF($G15&lt;&gt;0,1,0)</f>
        <v>1</v>
      </c>
      <c r="BI15" s="57">
        <f>'Timings&amp;Flags'!BI76*IF($G15&lt;&gt;0,1,0)</f>
        <v>1</v>
      </c>
      <c r="BJ15" s="57">
        <f>'Timings&amp;Flags'!BJ76*IF($G15&lt;&gt;0,1,0)</f>
        <v>1</v>
      </c>
      <c r="BK15" s="57">
        <f>'Timings&amp;Flags'!BK76*IF($G15&lt;&gt;0,1,0)</f>
        <v>1</v>
      </c>
      <c r="BL15" s="57">
        <f>'Timings&amp;Flags'!BL76*IF($G15&lt;&gt;0,1,0)</f>
        <v>1</v>
      </c>
      <c r="BM15" s="57">
        <f>'Timings&amp;Flags'!BM76*IF($G15&lt;&gt;0,1,0)</f>
        <v>1</v>
      </c>
      <c r="BN15" s="57">
        <f>'Timings&amp;Flags'!BN76*IF($G15&lt;&gt;0,1,0)</f>
        <v>1</v>
      </c>
      <c r="BO15" s="57">
        <f>'Timings&amp;Flags'!BO76*IF($G15&lt;&gt;0,1,0)</f>
        <v>1</v>
      </c>
      <c r="BP15" s="57">
        <f>'Timings&amp;Flags'!BP76*IF($G15&lt;&gt;0,1,0)</f>
        <v>1</v>
      </c>
      <c r="BQ15" s="57">
        <f>'Timings&amp;Flags'!BQ76*IF($G15&lt;&gt;0,1,0)</f>
        <v>1</v>
      </c>
      <c r="BR15" s="57">
        <f>'Timings&amp;Flags'!BR76*IF($G15&lt;&gt;0,1,0)</f>
        <v>1</v>
      </c>
      <c r="BS15" s="57">
        <f>'Timings&amp;Flags'!BS76*IF($G15&lt;&gt;0,1,0)</f>
        <v>1</v>
      </c>
      <c r="BT15" s="57">
        <f>'Timings&amp;Flags'!BT76*IF($G15&lt;&gt;0,1,0)</f>
        <v>1</v>
      </c>
      <c r="BU15" s="57">
        <f>'Timings&amp;Flags'!BU76*IF($G15&lt;&gt;0,1,0)</f>
        <v>1</v>
      </c>
      <c r="BV15" s="57">
        <f>'Timings&amp;Flags'!BV76*IF($G15&lt;&gt;0,1,0)</f>
        <v>1</v>
      </c>
      <c r="BW15" s="57">
        <f>'Timings&amp;Flags'!BW76*IF($G15&lt;&gt;0,1,0)</f>
        <v>1</v>
      </c>
      <c r="BX15" s="57">
        <f>'Timings&amp;Flags'!BX76*IF($G15&lt;&gt;0,1,0)</f>
        <v>1</v>
      </c>
      <c r="BY15" s="57">
        <f>'Timings&amp;Flags'!BY76*IF($G15&lt;&gt;0,1,0)</f>
        <v>1</v>
      </c>
      <c r="BZ15" s="57">
        <f>'Timings&amp;Flags'!BZ76*IF($G15&lt;&gt;0,1,0)</f>
        <v>1</v>
      </c>
      <c r="CA15" s="57">
        <f>'Timings&amp;Flags'!CA76*IF($G15&lt;&gt;0,1,0)</f>
        <v>1</v>
      </c>
      <c r="CB15" s="57">
        <f>'Timings&amp;Flags'!CB76*IF($G15&lt;&gt;0,1,0)</f>
        <v>1</v>
      </c>
      <c r="CC15" s="57">
        <f>'Timings&amp;Flags'!CC76*IF($G15&lt;&gt;0,1,0)</f>
        <v>1</v>
      </c>
      <c r="CD15" s="57">
        <f>'Timings&amp;Flags'!CD76*IF($G15&lt;&gt;0,1,0)</f>
        <v>1</v>
      </c>
      <c r="CE15" s="57">
        <f>'Timings&amp;Flags'!CE76*IF($G15&lt;&gt;0,1,0)</f>
        <v>1</v>
      </c>
      <c r="CF15" s="57">
        <f>'Timings&amp;Flags'!CF76*IF($G15&lt;&gt;0,1,0)</f>
        <v>1</v>
      </c>
      <c r="CG15" s="57">
        <f>'Timings&amp;Flags'!CG76*IF($G15&lt;&gt;0,1,0)</f>
        <v>1</v>
      </c>
      <c r="CH15" s="57">
        <f>'Timings&amp;Flags'!CH76*IF($G15&lt;&gt;0,1,0)</f>
        <v>1</v>
      </c>
      <c r="CI15" s="57">
        <f>'Timings&amp;Flags'!CI76*IF($G15&lt;&gt;0,1,0)</f>
        <v>1</v>
      </c>
      <c r="CJ15" s="57">
        <f>'Timings&amp;Flags'!CJ76*IF($G15&lt;&gt;0,1,0)</f>
        <v>1</v>
      </c>
      <c r="CK15" s="57">
        <f>'Timings&amp;Flags'!CK76*IF($G15&lt;&gt;0,1,0)</f>
        <v>1</v>
      </c>
      <c r="CL15" s="57">
        <f>'Timings&amp;Flags'!CL76*IF($G15&lt;&gt;0,1,0)</f>
        <v>1</v>
      </c>
      <c r="CM15" s="57">
        <f>'Timings&amp;Flags'!CM76*IF($G15&lt;&gt;0,1,0)</f>
        <v>1</v>
      </c>
      <c r="CN15" s="57">
        <f>'Timings&amp;Flags'!CN76*IF($G15&lt;&gt;0,1,0)</f>
        <v>1</v>
      </c>
      <c r="CO15" s="57">
        <f>'Timings&amp;Flags'!CO76*IF($G15&lt;&gt;0,1,0)</f>
        <v>1</v>
      </c>
      <c r="CP15" s="57">
        <f>'Timings&amp;Flags'!CP76*IF($G15&lt;&gt;0,1,0)</f>
        <v>1</v>
      </c>
      <c r="CQ15" s="57">
        <f>'Timings&amp;Flags'!CQ76*IF($G15&lt;&gt;0,1,0)</f>
        <v>1</v>
      </c>
      <c r="CR15" s="57">
        <f>'Timings&amp;Flags'!CR76*IF($G15&lt;&gt;0,1,0)</f>
        <v>1</v>
      </c>
      <c r="CS15" s="57">
        <f>'Timings&amp;Flags'!CS76*IF($G15&lt;&gt;0,1,0)</f>
        <v>1</v>
      </c>
      <c r="CT15" s="57">
        <f>'Timings&amp;Flags'!CT76*IF($G15&lt;&gt;0,1,0)</f>
        <v>1</v>
      </c>
      <c r="CU15" s="57">
        <f>'Timings&amp;Flags'!CU76*IF($G15&lt;&gt;0,1,0)</f>
        <v>1</v>
      </c>
      <c r="CV15" s="57">
        <f>'Timings&amp;Flags'!CV76*IF($G15&lt;&gt;0,1,0)</f>
        <v>1</v>
      </c>
      <c r="CW15" s="57">
        <f>'Timings&amp;Flags'!CW76*IF($G15&lt;&gt;0,1,0)</f>
        <v>1</v>
      </c>
      <c r="CX15" s="57">
        <f>'Timings&amp;Flags'!CX76*IF($G15&lt;&gt;0,1,0)</f>
        <v>1</v>
      </c>
      <c r="CY15" s="57">
        <f>'Timings&amp;Flags'!CY76*IF($G15&lt;&gt;0,1,0)</f>
        <v>1</v>
      </c>
      <c r="CZ15" s="57">
        <f>'Timings&amp;Flags'!CZ76*IF($G15&lt;&gt;0,1,0)</f>
        <v>1</v>
      </c>
      <c r="DA15" s="57">
        <f>'Timings&amp;Flags'!DA76*IF($G15&lt;&gt;0,1,0)</f>
        <v>1</v>
      </c>
      <c r="DB15" s="57">
        <f>'Timings&amp;Flags'!DB76*IF($G15&lt;&gt;0,1,0)</f>
        <v>1</v>
      </c>
      <c r="DC15" s="57">
        <f>'Timings&amp;Flags'!DC76*IF($G15&lt;&gt;0,1,0)</f>
        <v>1</v>
      </c>
      <c r="DD15" s="57">
        <f>'Timings&amp;Flags'!DD76*IF($G15&lt;&gt;0,1,0)</f>
        <v>1</v>
      </c>
      <c r="DE15" s="57">
        <f>'Timings&amp;Flags'!DE76*IF($G15&lt;&gt;0,1,0)</f>
        <v>1</v>
      </c>
      <c r="DF15" s="57">
        <f>'Timings&amp;Flags'!DF76*IF($G15&lt;&gt;0,1,0)</f>
        <v>1</v>
      </c>
      <c r="DG15" s="57">
        <f>'Timings&amp;Flags'!DG76*IF($G15&lt;&gt;0,1,0)</f>
        <v>1</v>
      </c>
      <c r="DH15" s="57">
        <f>'Timings&amp;Flags'!DH76*IF($G15&lt;&gt;0,1,0)</f>
        <v>1</v>
      </c>
      <c r="DI15" s="57">
        <f>'Timings&amp;Flags'!DI76*IF($G15&lt;&gt;0,1,0)</f>
        <v>1</v>
      </c>
      <c r="DJ15" s="57">
        <f>'Timings&amp;Flags'!DJ76*IF($G15&lt;&gt;0,1,0)</f>
        <v>1</v>
      </c>
      <c r="DK15" s="57">
        <f>'Timings&amp;Flags'!DK76*IF($G15&lt;&gt;0,1,0)</f>
        <v>1</v>
      </c>
      <c r="DL15" s="57">
        <f>'Timings&amp;Flags'!DL76*IF($G15&lt;&gt;0,1,0)</f>
        <v>1</v>
      </c>
      <c r="DM15" s="57">
        <f>'Timings&amp;Flags'!DM76*IF($G15&lt;&gt;0,1,0)</f>
        <v>1</v>
      </c>
      <c r="DN15" s="57">
        <f>'Timings&amp;Flags'!DN76*IF($G15&lt;&gt;0,1,0)</f>
        <v>1</v>
      </c>
      <c r="DO15" s="57">
        <f>'Timings&amp;Flags'!DO76*IF($G15&lt;&gt;0,1,0)</f>
        <v>1</v>
      </c>
      <c r="DP15" s="57">
        <f>'Timings&amp;Flags'!DP76*IF($G15&lt;&gt;0,1,0)</f>
        <v>1</v>
      </c>
      <c r="DQ15" s="57">
        <f>'Timings&amp;Flags'!DQ76*IF($G15&lt;&gt;0,1,0)</f>
        <v>1</v>
      </c>
      <c r="DR15" s="57">
        <f>'Timings&amp;Flags'!DR76*IF($G15&lt;&gt;0,1,0)</f>
        <v>1</v>
      </c>
      <c r="DS15" s="57">
        <f>'Timings&amp;Flags'!DS76*IF($G15&lt;&gt;0,1,0)</f>
        <v>1</v>
      </c>
    </row>
    <row r="16" spans="1:123" x14ac:dyDescent="0.3"/>
    <row r="17" spans="2:123" x14ac:dyDescent="0.3">
      <c r="B17" s="6" t="str">
        <f>Inputs!D37</f>
        <v>Capacity utilisation</v>
      </c>
    </row>
    <row r="18" spans="2:123" x14ac:dyDescent="0.3">
      <c r="D18" s="12" t="str">
        <f>Inputs!D38</f>
        <v>Capacity utilisation - Phase 1</v>
      </c>
      <c r="F18" s="51" t="str">
        <f>Inputs!E38</f>
        <v>%</v>
      </c>
      <c r="H18" s="58">
        <f>Inputs!H38/4</f>
        <v>0.1875</v>
      </c>
      <c r="I18" s="58">
        <f>Inputs!I38/4</f>
        <v>0.1875</v>
      </c>
      <c r="J18" s="58">
        <f>Inputs!J38/4</f>
        <v>0.1875</v>
      </c>
      <c r="K18" s="58">
        <f>Inputs!K38/4</f>
        <v>0.1875</v>
      </c>
      <c r="L18" s="58">
        <f>Inputs!L38/4</f>
        <v>0.21249999999999999</v>
      </c>
      <c r="M18" s="58">
        <f>Inputs!M38/4</f>
        <v>0.21249999999999999</v>
      </c>
      <c r="N18" s="58">
        <f>Inputs!N38/4</f>
        <v>0.21249999999999999</v>
      </c>
      <c r="O18" s="58">
        <f>Inputs!O38/4</f>
        <v>0.21249999999999999</v>
      </c>
      <c r="P18" s="58">
        <f>Inputs!P38/4</f>
        <v>0.23</v>
      </c>
      <c r="Q18" s="58">
        <f>Inputs!Q38/4</f>
        <v>0.23</v>
      </c>
      <c r="R18" s="58">
        <f>Inputs!R38/4</f>
        <v>0.23</v>
      </c>
      <c r="S18" s="58">
        <f>Inputs!S38/4</f>
        <v>0.23</v>
      </c>
      <c r="T18" s="58">
        <f>Inputs!T38/4</f>
        <v>0.23</v>
      </c>
      <c r="U18" s="58">
        <f>Inputs!U38/4</f>
        <v>0.23</v>
      </c>
      <c r="V18" s="58">
        <f>Inputs!V38/4</f>
        <v>0.23</v>
      </c>
      <c r="W18" s="58">
        <f>Inputs!W38/4</f>
        <v>0.23</v>
      </c>
      <c r="X18" s="58">
        <f>Inputs!X38/4</f>
        <v>0.23</v>
      </c>
      <c r="Y18" s="58">
        <f>Inputs!Y38/4</f>
        <v>0.23</v>
      </c>
      <c r="Z18" s="58">
        <f>Inputs!Z38/4</f>
        <v>0.23</v>
      </c>
      <c r="AA18" s="58">
        <f>Inputs!AA38/4</f>
        <v>0.23</v>
      </c>
      <c r="AB18" s="58">
        <f>Inputs!AB38/4</f>
        <v>0.23</v>
      </c>
      <c r="AC18" s="58">
        <f>Inputs!AC38/4</f>
        <v>0.23</v>
      </c>
      <c r="AD18" s="58">
        <f>Inputs!AD38/4</f>
        <v>0.23</v>
      </c>
      <c r="AE18" s="58">
        <f>Inputs!AE38/4</f>
        <v>0.23</v>
      </c>
      <c r="AF18" s="58">
        <f>Inputs!AF38/4</f>
        <v>0.23</v>
      </c>
      <c r="AG18" s="58">
        <f>Inputs!AG38/4</f>
        <v>0.23</v>
      </c>
      <c r="AH18" s="58">
        <f>Inputs!AH38/4</f>
        <v>0.23</v>
      </c>
      <c r="AI18" s="58">
        <f>Inputs!AI38/4</f>
        <v>0.23</v>
      </c>
      <c r="AJ18" s="58">
        <f>Inputs!AJ38/4</f>
        <v>0.23</v>
      </c>
      <c r="AK18" s="58">
        <f>Inputs!AK38/4</f>
        <v>0.23</v>
      </c>
      <c r="AL18" s="58">
        <f>Inputs!AL38/4</f>
        <v>0.23</v>
      </c>
      <c r="AM18" s="58">
        <f>Inputs!AM38/4</f>
        <v>0.23</v>
      </c>
      <c r="AN18" s="58">
        <f>Inputs!AN38/4</f>
        <v>0.23</v>
      </c>
      <c r="AO18" s="58">
        <f>Inputs!AO38/4</f>
        <v>0.23</v>
      </c>
      <c r="AP18" s="58">
        <f>Inputs!AP38/4</f>
        <v>0.23</v>
      </c>
      <c r="AQ18" s="58">
        <f>Inputs!AQ38/4</f>
        <v>0.23</v>
      </c>
      <c r="AR18" s="58">
        <f>Inputs!AR38/4</f>
        <v>0.23</v>
      </c>
      <c r="AS18" s="58">
        <f>Inputs!AS38/4</f>
        <v>0.23</v>
      </c>
      <c r="AT18" s="58">
        <f>Inputs!AT38/4</f>
        <v>0.23</v>
      </c>
      <c r="AU18" s="58">
        <f>Inputs!AU38/4</f>
        <v>0.23</v>
      </c>
      <c r="AV18" s="58">
        <f>Inputs!AV38/4</f>
        <v>0.23</v>
      </c>
      <c r="AW18" s="58">
        <f>Inputs!AW38/4</f>
        <v>0.23</v>
      </c>
      <c r="AX18" s="58">
        <f>Inputs!AX38/4</f>
        <v>0.23</v>
      </c>
      <c r="AY18" s="58">
        <f>Inputs!AY38/4</f>
        <v>0.23</v>
      </c>
      <c r="AZ18" s="58">
        <f>Inputs!AZ38/4</f>
        <v>0.23</v>
      </c>
      <c r="BA18" s="58">
        <f>Inputs!BA38/4</f>
        <v>0.23</v>
      </c>
      <c r="BB18" s="58">
        <f>Inputs!BB38/4</f>
        <v>0.23</v>
      </c>
      <c r="BC18" s="58">
        <f>Inputs!BC38/4</f>
        <v>0.23</v>
      </c>
      <c r="BD18" s="58">
        <f>Inputs!BD38/4</f>
        <v>0.23</v>
      </c>
      <c r="BE18" s="58">
        <f>Inputs!BE38/4</f>
        <v>0.23</v>
      </c>
      <c r="BF18" s="58">
        <f>Inputs!BF38/4</f>
        <v>0.23</v>
      </c>
      <c r="BG18" s="58">
        <f>Inputs!BG38/4</f>
        <v>0.23</v>
      </c>
      <c r="BH18" s="58">
        <f>Inputs!BH38/4</f>
        <v>0.23</v>
      </c>
      <c r="BI18" s="58">
        <f>Inputs!BI38/4</f>
        <v>0.23</v>
      </c>
      <c r="BJ18" s="58">
        <f>Inputs!BJ38/4</f>
        <v>0.23</v>
      </c>
      <c r="BK18" s="58">
        <f>Inputs!BK38/4</f>
        <v>0.23</v>
      </c>
      <c r="BL18" s="58">
        <f>Inputs!BL38/4</f>
        <v>0.23</v>
      </c>
      <c r="BM18" s="58">
        <f>Inputs!BM38/4</f>
        <v>0.23</v>
      </c>
      <c r="BN18" s="58">
        <f>Inputs!BN38/4</f>
        <v>0.23</v>
      </c>
      <c r="BO18" s="58">
        <f>Inputs!BO38/4</f>
        <v>0.23</v>
      </c>
      <c r="BP18" s="58">
        <f>Inputs!BP38/4</f>
        <v>0.23</v>
      </c>
      <c r="BQ18" s="58">
        <f>Inputs!BQ38/4</f>
        <v>0.23</v>
      </c>
      <c r="BR18" s="58">
        <f>Inputs!BR38/4</f>
        <v>0.23</v>
      </c>
      <c r="BS18" s="58">
        <f>Inputs!BS38/4</f>
        <v>0.23</v>
      </c>
      <c r="BT18" s="58">
        <f>Inputs!BT38/4</f>
        <v>0.23</v>
      </c>
      <c r="BU18" s="58">
        <f>Inputs!BU38/4</f>
        <v>0.23</v>
      </c>
      <c r="BV18" s="58">
        <f>Inputs!BV38/4</f>
        <v>0.23</v>
      </c>
      <c r="BW18" s="58">
        <f>Inputs!BW38/4</f>
        <v>0.23</v>
      </c>
      <c r="BX18" s="58">
        <f>Inputs!BX38/4</f>
        <v>0.23</v>
      </c>
      <c r="BY18" s="58">
        <f>Inputs!BY38/4</f>
        <v>0.23</v>
      </c>
      <c r="BZ18" s="58">
        <f>Inputs!BZ38/4</f>
        <v>0.23</v>
      </c>
      <c r="CA18" s="58">
        <f>Inputs!CA38/4</f>
        <v>0.23</v>
      </c>
      <c r="CB18" s="58">
        <f>Inputs!CB38/4</f>
        <v>0.23</v>
      </c>
      <c r="CC18" s="58">
        <f>Inputs!CC38/4</f>
        <v>0.23</v>
      </c>
      <c r="CD18" s="58">
        <f>Inputs!CD38/4</f>
        <v>0.23</v>
      </c>
      <c r="CE18" s="58">
        <f>Inputs!CE38/4</f>
        <v>0.23</v>
      </c>
      <c r="CF18" s="58">
        <f>Inputs!CF38/4</f>
        <v>0.23</v>
      </c>
      <c r="CG18" s="58">
        <f>Inputs!CG38/4</f>
        <v>0.23</v>
      </c>
      <c r="CH18" s="58">
        <f>Inputs!CH38/4</f>
        <v>0.23</v>
      </c>
      <c r="CI18" s="58">
        <f>Inputs!CI38/4</f>
        <v>0.23</v>
      </c>
      <c r="CJ18" s="58">
        <f>Inputs!CJ38/4</f>
        <v>0.23</v>
      </c>
      <c r="CK18" s="58">
        <f>Inputs!CK38/4</f>
        <v>0.23</v>
      </c>
      <c r="CL18" s="58">
        <f>Inputs!CL38/4</f>
        <v>0.23</v>
      </c>
      <c r="CM18" s="58">
        <f>Inputs!CM38/4</f>
        <v>0.23</v>
      </c>
      <c r="CN18" s="58">
        <f>Inputs!CN38/4</f>
        <v>0.23</v>
      </c>
      <c r="CO18" s="58">
        <f>Inputs!CO38/4</f>
        <v>0.23</v>
      </c>
      <c r="CP18" s="58">
        <f>Inputs!CP38/4</f>
        <v>0.23</v>
      </c>
      <c r="CQ18" s="58">
        <f>Inputs!CQ38/4</f>
        <v>0.23</v>
      </c>
      <c r="CR18" s="58">
        <f>Inputs!CR38/4</f>
        <v>0.23</v>
      </c>
      <c r="CS18" s="58">
        <f>Inputs!CS38/4</f>
        <v>0.23</v>
      </c>
      <c r="CT18" s="58">
        <f>Inputs!CT38/4</f>
        <v>0.23</v>
      </c>
      <c r="CU18" s="58">
        <f>Inputs!CU38/4</f>
        <v>0.23</v>
      </c>
      <c r="CV18" s="58">
        <f>Inputs!CV38/4</f>
        <v>0.23</v>
      </c>
      <c r="CW18" s="58">
        <f>Inputs!CW38/4</f>
        <v>0.23</v>
      </c>
      <c r="CX18" s="58">
        <f>Inputs!CX38/4</f>
        <v>0.23</v>
      </c>
      <c r="CY18" s="58">
        <f>Inputs!CY38/4</f>
        <v>0.23</v>
      </c>
      <c r="CZ18" s="58">
        <f>Inputs!CZ38/4</f>
        <v>0.23</v>
      </c>
      <c r="DA18" s="58">
        <f>Inputs!DA38/4</f>
        <v>0.23</v>
      </c>
      <c r="DB18" s="58">
        <f>Inputs!DB38/4</f>
        <v>0.23</v>
      </c>
      <c r="DC18" s="58">
        <f>Inputs!DC38/4</f>
        <v>0.23</v>
      </c>
      <c r="DD18" s="58">
        <f>Inputs!DD38/4</f>
        <v>0.23</v>
      </c>
      <c r="DE18" s="58">
        <f>Inputs!DE38/4</f>
        <v>0.23</v>
      </c>
      <c r="DF18" s="58">
        <f>Inputs!DF38/4</f>
        <v>0.23</v>
      </c>
      <c r="DG18" s="58">
        <f>Inputs!DG38/4</f>
        <v>0.23</v>
      </c>
      <c r="DH18" s="58">
        <f>Inputs!DH38/4</f>
        <v>0.23</v>
      </c>
      <c r="DI18" s="58">
        <f>Inputs!DI38/4</f>
        <v>0.23</v>
      </c>
      <c r="DJ18" s="58">
        <f>Inputs!DJ38/4</f>
        <v>0.23</v>
      </c>
      <c r="DK18" s="58">
        <f>Inputs!DK38/4</f>
        <v>0.23</v>
      </c>
      <c r="DL18" s="58">
        <f>Inputs!DL38/4</f>
        <v>0.23</v>
      </c>
      <c r="DM18" s="58">
        <f>Inputs!DM38/4</f>
        <v>0.23</v>
      </c>
      <c r="DN18" s="58">
        <f>Inputs!DN38/4</f>
        <v>0.23</v>
      </c>
      <c r="DO18" s="58">
        <f>Inputs!DO38/4</f>
        <v>0.23</v>
      </c>
      <c r="DP18" s="58">
        <f>Inputs!DP38/4</f>
        <v>0.23</v>
      </c>
      <c r="DQ18" s="58">
        <f>Inputs!DQ38/4</f>
        <v>0.23</v>
      </c>
      <c r="DR18" s="58">
        <f>Inputs!DR38/4</f>
        <v>0.23</v>
      </c>
      <c r="DS18" s="58">
        <f>Inputs!DS38/4</f>
        <v>0.23</v>
      </c>
    </row>
    <row r="19" spans="2:123" x14ac:dyDescent="0.3">
      <c r="D19" s="12" t="str">
        <f>Inputs!D39</f>
        <v>Capacity utilisation - Phase 2</v>
      </c>
      <c r="F19" s="51" t="str">
        <f>Inputs!E39</f>
        <v>%</v>
      </c>
      <c r="H19" s="58">
        <f>Inputs!H39/4</f>
        <v>0.1875</v>
      </c>
      <c r="I19" s="58">
        <f>Inputs!I39/4</f>
        <v>0.1875</v>
      </c>
      <c r="J19" s="58">
        <f>Inputs!J39/4</f>
        <v>0.1875</v>
      </c>
      <c r="K19" s="58">
        <f>Inputs!K39/4</f>
        <v>0.1875</v>
      </c>
      <c r="L19" s="58">
        <f>Inputs!L39/4</f>
        <v>0.21249999999999999</v>
      </c>
      <c r="M19" s="58">
        <f>Inputs!M39/4</f>
        <v>0.21249999999999999</v>
      </c>
      <c r="N19" s="58">
        <f>Inputs!N39/4</f>
        <v>0.21249999999999999</v>
      </c>
      <c r="O19" s="58">
        <f>Inputs!O39/4</f>
        <v>0.21249999999999999</v>
      </c>
      <c r="P19" s="58">
        <f>Inputs!P39/4</f>
        <v>0.23</v>
      </c>
      <c r="Q19" s="58">
        <f>Inputs!Q39/4</f>
        <v>0.23</v>
      </c>
      <c r="R19" s="58">
        <f>Inputs!R39/4</f>
        <v>0.23</v>
      </c>
      <c r="S19" s="58">
        <f>Inputs!S39/4</f>
        <v>0.23</v>
      </c>
      <c r="T19" s="58">
        <f>Inputs!T39/4</f>
        <v>0.23</v>
      </c>
      <c r="U19" s="58">
        <f>Inputs!U39/4</f>
        <v>0.23</v>
      </c>
      <c r="V19" s="58">
        <f>Inputs!V39/4</f>
        <v>0.23</v>
      </c>
      <c r="W19" s="58">
        <f>Inputs!W39/4</f>
        <v>0.23</v>
      </c>
      <c r="X19" s="58">
        <f>Inputs!X39/4</f>
        <v>0.23</v>
      </c>
      <c r="Y19" s="58">
        <f>Inputs!Y39/4</f>
        <v>0.23</v>
      </c>
      <c r="Z19" s="58">
        <f>Inputs!Z39/4</f>
        <v>0.23</v>
      </c>
      <c r="AA19" s="58">
        <f>Inputs!AA39/4</f>
        <v>0.23</v>
      </c>
      <c r="AB19" s="58">
        <f>Inputs!AB39/4</f>
        <v>0.23</v>
      </c>
      <c r="AC19" s="58">
        <f>Inputs!AC39/4</f>
        <v>0.23</v>
      </c>
      <c r="AD19" s="58">
        <f>Inputs!AD39/4</f>
        <v>0.23</v>
      </c>
      <c r="AE19" s="58">
        <f>Inputs!AE39/4</f>
        <v>0.23</v>
      </c>
      <c r="AF19" s="58">
        <f>Inputs!AF39/4</f>
        <v>0.23</v>
      </c>
      <c r="AG19" s="58">
        <f>Inputs!AG39/4</f>
        <v>0.23</v>
      </c>
      <c r="AH19" s="58">
        <f>Inputs!AH39/4</f>
        <v>0.23</v>
      </c>
      <c r="AI19" s="58">
        <f>Inputs!AI39/4</f>
        <v>0.23</v>
      </c>
      <c r="AJ19" s="58">
        <f>Inputs!AJ39/4</f>
        <v>0.23</v>
      </c>
      <c r="AK19" s="58">
        <f>Inputs!AK39/4</f>
        <v>0.23</v>
      </c>
      <c r="AL19" s="58">
        <f>Inputs!AL39/4</f>
        <v>0.23</v>
      </c>
      <c r="AM19" s="58">
        <f>Inputs!AM39/4</f>
        <v>0.23</v>
      </c>
      <c r="AN19" s="58">
        <f>Inputs!AN39/4</f>
        <v>0.23</v>
      </c>
      <c r="AO19" s="58">
        <f>Inputs!AO39/4</f>
        <v>0.23</v>
      </c>
      <c r="AP19" s="58">
        <f>Inputs!AP39/4</f>
        <v>0.23</v>
      </c>
      <c r="AQ19" s="58">
        <f>Inputs!AQ39/4</f>
        <v>0.23</v>
      </c>
      <c r="AR19" s="58">
        <f>Inputs!AR39/4</f>
        <v>0.23</v>
      </c>
      <c r="AS19" s="58">
        <f>Inputs!AS39/4</f>
        <v>0.23</v>
      </c>
      <c r="AT19" s="58">
        <f>Inputs!AT39/4</f>
        <v>0.23</v>
      </c>
      <c r="AU19" s="58">
        <f>Inputs!AU39/4</f>
        <v>0.23</v>
      </c>
      <c r="AV19" s="58">
        <f>Inputs!AV39/4</f>
        <v>0.23</v>
      </c>
      <c r="AW19" s="58">
        <f>Inputs!AW39/4</f>
        <v>0.23</v>
      </c>
      <c r="AX19" s="58">
        <f>Inputs!AX39/4</f>
        <v>0.23</v>
      </c>
      <c r="AY19" s="58">
        <f>Inputs!AY39/4</f>
        <v>0.23</v>
      </c>
      <c r="AZ19" s="58">
        <f>Inputs!AZ39/4</f>
        <v>0.23</v>
      </c>
      <c r="BA19" s="58">
        <f>Inputs!BA39/4</f>
        <v>0.23</v>
      </c>
      <c r="BB19" s="58">
        <f>Inputs!BB39/4</f>
        <v>0.23</v>
      </c>
      <c r="BC19" s="58">
        <f>Inputs!BC39/4</f>
        <v>0.23</v>
      </c>
      <c r="BD19" s="58">
        <f>Inputs!BD39/4</f>
        <v>0.23</v>
      </c>
      <c r="BE19" s="58">
        <f>Inputs!BE39/4</f>
        <v>0.23</v>
      </c>
      <c r="BF19" s="58">
        <f>Inputs!BF39/4</f>
        <v>0.23</v>
      </c>
      <c r="BG19" s="58">
        <f>Inputs!BG39/4</f>
        <v>0.23</v>
      </c>
      <c r="BH19" s="58">
        <f>Inputs!BH39/4</f>
        <v>0.23</v>
      </c>
      <c r="BI19" s="58">
        <f>Inputs!BI39/4</f>
        <v>0.23</v>
      </c>
      <c r="BJ19" s="58">
        <f>Inputs!BJ39/4</f>
        <v>0.23</v>
      </c>
      <c r="BK19" s="58">
        <f>Inputs!BK39/4</f>
        <v>0.23</v>
      </c>
      <c r="BL19" s="58">
        <f>Inputs!BL39/4</f>
        <v>0.23</v>
      </c>
      <c r="BM19" s="58">
        <f>Inputs!BM39/4</f>
        <v>0.23</v>
      </c>
      <c r="BN19" s="58">
        <f>Inputs!BN39/4</f>
        <v>0.23</v>
      </c>
      <c r="BO19" s="58">
        <f>Inputs!BO39/4</f>
        <v>0.23</v>
      </c>
      <c r="BP19" s="58">
        <f>Inputs!BP39/4</f>
        <v>0.23</v>
      </c>
      <c r="BQ19" s="58">
        <f>Inputs!BQ39/4</f>
        <v>0.23</v>
      </c>
      <c r="BR19" s="58">
        <f>Inputs!BR39/4</f>
        <v>0.23</v>
      </c>
      <c r="BS19" s="58">
        <f>Inputs!BS39/4</f>
        <v>0.23</v>
      </c>
      <c r="BT19" s="58">
        <f>Inputs!BT39/4</f>
        <v>0.23</v>
      </c>
      <c r="BU19" s="58">
        <f>Inputs!BU39/4</f>
        <v>0.23</v>
      </c>
      <c r="BV19" s="58">
        <f>Inputs!BV39/4</f>
        <v>0.23</v>
      </c>
      <c r="BW19" s="58">
        <f>Inputs!BW39/4</f>
        <v>0.23</v>
      </c>
      <c r="BX19" s="58">
        <f>Inputs!BX39/4</f>
        <v>0.23</v>
      </c>
      <c r="BY19" s="58">
        <f>Inputs!BY39/4</f>
        <v>0.23</v>
      </c>
      <c r="BZ19" s="58">
        <f>Inputs!BZ39/4</f>
        <v>0.23</v>
      </c>
      <c r="CA19" s="58">
        <f>Inputs!CA39/4</f>
        <v>0.23</v>
      </c>
      <c r="CB19" s="58">
        <f>Inputs!CB39/4</f>
        <v>0.23</v>
      </c>
      <c r="CC19" s="58">
        <f>Inputs!CC39/4</f>
        <v>0.23</v>
      </c>
      <c r="CD19" s="58">
        <f>Inputs!CD39/4</f>
        <v>0.23</v>
      </c>
      <c r="CE19" s="58">
        <f>Inputs!CE39/4</f>
        <v>0.23</v>
      </c>
      <c r="CF19" s="58">
        <f>Inputs!CF39/4</f>
        <v>0.23</v>
      </c>
      <c r="CG19" s="58">
        <f>Inputs!CG39/4</f>
        <v>0.23</v>
      </c>
      <c r="CH19" s="58">
        <f>Inputs!CH39/4</f>
        <v>0.23</v>
      </c>
      <c r="CI19" s="58">
        <f>Inputs!CI39/4</f>
        <v>0.23</v>
      </c>
      <c r="CJ19" s="58">
        <f>Inputs!CJ39/4</f>
        <v>0.23</v>
      </c>
      <c r="CK19" s="58">
        <f>Inputs!CK39/4</f>
        <v>0.23</v>
      </c>
      <c r="CL19" s="58">
        <f>Inputs!CL39/4</f>
        <v>0.23</v>
      </c>
      <c r="CM19" s="58">
        <f>Inputs!CM39/4</f>
        <v>0.23</v>
      </c>
      <c r="CN19" s="58">
        <f>Inputs!CN39/4</f>
        <v>0.23</v>
      </c>
      <c r="CO19" s="58">
        <f>Inputs!CO39/4</f>
        <v>0.23</v>
      </c>
      <c r="CP19" s="58">
        <f>Inputs!CP39/4</f>
        <v>0.23</v>
      </c>
      <c r="CQ19" s="58">
        <f>Inputs!CQ39/4</f>
        <v>0.23</v>
      </c>
      <c r="CR19" s="58">
        <f>Inputs!CR39/4</f>
        <v>0.23</v>
      </c>
      <c r="CS19" s="58">
        <f>Inputs!CS39/4</f>
        <v>0.23</v>
      </c>
      <c r="CT19" s="58">
        <f>Inputs!CT39/4</f>
        <v>0.23</v>
      </c>
      <c r="CU19" s="58">
        <f>Inputs!CU39/4</f>
        <v>0.23</v>
      </c>
      <c r="CV19" s="58">
        <f>Inputs!CV39/4</f>
        <v>0.23</v>
      </c>
      <c r="CW19" s="58">
        <f>Inputs!CW39/4</f>
        <v>0.23</v>
      </c>
      <c r="CX19" s="58">
        <f>Inputs!CX39/4</f>
        <v>0.23</v>
      </c>
      <c r="CY19" s="58">
        <f>Inputs!CY39/4</f>
        <v>0.23</v>
      </c>
      <c r="CZ19" s="58">
        <f>Inputs!CZ39/4</f>
        <v>0.23</v>
      </c>
      <c r="DA19" s="58">
        <f>Inputs!DA39/4</f>
        <v>0.23</v>
      </c>
      <c r="DB19" s="58">
        <f>Inputs!DB39/4</f>
        <v>0.23</v>
      </c>
      <c r="DC19" s="58">
        <f>Inputs!DC39/4</f>
        <v>0.23</v>
      </c>
      <c r="DD19" s="58">
        <f>Inputs!DD39/4</f>
        <v>0.23</v>
      </c>
      <c r="DE19" s="58">
        <f>Inputs!DE39/4</f>
        <v>0.23</v>
      </c>
      <c r="DF19" s="58">
        <f>Inputs!DF39/4</f>
        <v>0.23</v>
      </c>
      <c r="DG19" s="58">
        <f>Inputs!DG39/4</f>
        <v>0.23</v>
      </c>
      <c r="DH19" s="58">
        <f>Inputs!DH39/4</f>
        <v>0.23</v>
      </c>
      <c r="DI19" s="58">
        <f>Inputs!DI39/4</f>
        <v>0.23</v>
      </c>
      <c r="DJ19" s="58">
        <f>Inputs!DJ39/4</f>
        <v>0.23</v>
      </c>
      <c r="DK19" s="58">
        <f>Inputs!DK39/4</f>
        <v>0.23</v>
      </c>
      <c r="DL19" s="58">
        <f>Inputs!DL39/4</f>
        <v>0.23</v>
      </c>
      <c r="DM19" s="58">
        <f>Inputs!DM39/4</f>
        <v>0.23</v>
      </c>
      <c r="DN19" s="58">
        <f>Inputs!DN39/4</f>
        <v>0.23</v>
      </c>
      <c r="DO19" s="58">
        <f>Inputs!DO39/4</f>
        <v>0.23</v>
      </c>
      <c r="DP19" s="58">
        <f>Inputs!DP39/4</f>
        <v>0.23</v>
      </c>
      <c r="DQ19" s="58">
        <f>Inputs!DQ39/4</f>
        <v>0.23</v>
      </c>
      <c r="DR19" s="58">
        <f>Inputs!DR39/4</f>
        <v>0.23</v>
      </c>
      <c r="DS19" s="58">
        <f>Inputs!DS39/4</f>
        <v>0.23</v>
      </c>
    </row>
    <row r="20" spans="2:123" x14ac:dyDescent="0.3">
      <c r="D20" s="12" t="str">
        <f>Inputs!D40</f>
        <v>Capacity utilisation - Phase 3</v>
      </c>
      <c r="F20" s="51" t="str">
        <f>Inputs!E40</f>
        <v>%</v>
      </c>
      <c r="H20" s="58">
        <f>Inputs!H40/4</f>
        <v>0.1875</v>
      </c>
      <c r="I20" s="58">
        <f>Inputs!I40/4</f>
        <v>0.1875</v>
      </c>
      <c r="J20" s="58">
        <f>Inputs!J40/4</f>
        <v>0.1875</v>
      </c>
      <c r="K20" s="58">
        <f>Inputs!K40/4</f>
        <v>0.1875</v>
      </c>
      <c r="L20" s="58">
        <f>Inputs!L40/4</f>
        <v>0.21249999999999999</v>
      </c>
      <c r="M20" s="58">
        <f>Inputs!M40/4</f>
        <v>0.21249999999999999</v>
      </c>
      <c r="N20" s="58">
        <f>Inputs!N40/4</f>
        <v>0.21249999999999999</v>
      </c>
      <c r="O20" s="58">
        <f>Inputs!O40/4</f>
        <v>0.21249999999999999</v>
      </c>
      <c r="P20" s="58">
        <f>Inputs!P40/4</f>
        <v>0.23</v>
      </c>
      <c r="Q20" s="58">
        <f>Inputs!Q40/4</f>
        <v>0.23</v>
      </c>
      <c r="R20" s="58">
        <f>Inputs!R40/4</f>
        <v>0.23</v>
      </c>
      <c r="S20" s="58">
        <f>Inputs!S40/4</f>
        <v>0.23</v>
      </c>
      <c r="T20" s="58">
        <f>Inputs!T40/4</f>
        <v>0.23</v>
      </c>
      <c r="U20" s="58">
        <f>Inputs!U40/4</f>
        <v>0.23</v>
      </c>
      <c r="V20" s="58">
        <f>Inputs!V40/4</f>
        <v>0.23</v>
      </c>
      <c r="W20" s="58">
        <f>Inputs!W40/4</f>
        <v>0.23</v>
      </c>
      <c r="X20" s="58">
        <f>Inputs!X40/4</f>
        <v>0.23</v>
      </c>
      <c r="Y20" s="58">
        <f>Inputs!Y40/4</f>
        <v>0.23</v>
      </c>
      <c r="Z20" s="58">
        <f>Inputs!Z40/4</f>
        <v>0.23</v>
      </c>
      <c r="AA20" s="58">
        <f>Inputs!AA40/4</f>
        <v>0.23</v>
      </c>
      <c r="AB20" s="58">
        <f>Inputs!AB40/4</f>
        <v>0.23</v>
      </c>
      <c r="AC20" s="58">
        <f>Inputs!AC40/4</f>
        <v>0.23</v>
      </c>
      <c r="AD20" s="58">
        <f>Inputs!AD40/4</f>
        <v>0.23</v>
      </c>
      <c r="AE20" s="58">
        <f>Inputs!AE40/4</f>
        <v>0.23</v>
      </c>
      <c r="AF20" s="58">
        <f>Inputs!AF40/4</f>
        <v>0.23</v>
      </c>
      <c r="AG20" s="58">
        <f>Inputs!AG40/4</f>
        <v>0.23</v>
      </c>
      <c r="AH20" s="58">
        <f>Inputs!AH40/4</f>
        <v>0.23</v>
      </c>
      <c r="AI20" s="58">
        <f>Inputs!AI40/4</f>
        <v>0.23</v>
      </c>
      <c r="AJ20" s="58">
        <f>Inputs!AJ40/4</f>
        <v>0.23</v>
      </c>
      <c r="AK20" s="58">
        <f>Inputs!AK40/4</f>
        <v>0.23</v>
      </c>
      <c r="AL20" s="58">
        <f>Inputs!AL40/4</f>
        <v>0.23</v>
      </c>
      <c r="AM20" s="58">
        <f>Inputs!AM40/4</f>
        <v>0.23</v>
      </c>
      <c r="AN20" s="58">
        <f>Inputs!AN40/4</f>
        <v>0.23</v>
      </c>
      <c r="AO20" s="58">
        <f>Inputs!AO40/4</f>
        <v>0.23</v>
      </c>
      <c r="AP20" s="58">
        <f>Inputs!AP40/4</f>
        <v>0.23</v>
      </c>
      <c r="AQ20" s="58">
        <f>Inputs!AQ40/4</f>
        <v>0.23</v>
      </c>
      <c r="AR20" s="58">
        <f>Inputs!AR40/4</f>
        <v>0.23</v>
      </c>
      <c r="AS20" s="58">
        <f>Inputs!AS40/4</f>
        <v>0.23</v>
      </c>
      <c r="AT20" s="58">
        <f>Inputs!AT40/4</f>
        <v>0.23</v>
      </c>
      <c r="AU20" s="58">
        <f>Inputs!AU40/4</f>
        <v>0.23</v>
      </c>
      <c r="AV20" s="58">
        <f>Inputs!AV40/4</f>
        <v>0.23</v>
      </c>
      <c r="AW20" s="58">
        <f>Inputs!AW40/4</f>
        <v>0.23</v>
      </c>
      <c r="AX20" s="58">
        <f>Inputs!AX40/4</f>
        <v>0.23</v>
      </c>
      <c r="AY20" s="58">
        <f>Inputs!AY40/4</f>
        <v>0.23</v>
      </c>
      <c r="AZ20" s="58">
        <f>Inputs!AZ40/4</f>
        <v>0.23</v>
      </c>
      <c r="BA20" s="58">
        <f>Inputs!BA40/4</f>
        <v>0.23</v>
      </c>
      <c r="BB20" s="58">
        <f>Inputs!BB40/4</f>
        <v>0.23</v>
      </c>
      <c r="BC20" s="58">
        <f>Inputs!BC40/4</f>
        <v>0.23</v>
      </c>
      <c r="BD20" s="58">
        <f>Inputs!BD40/4</f>
        <v>0.23</v>
      </c>
      <c r="BE20" s="58">
        <f>Inputs!BE40/4</f>
        <v>0.23</v>
      </c>
      <c r="BF20" s="58">
        <f>Inputs!BF40/4</f>
        <v>0.23</v>
      </c>
      <c r="BG20" s="58">
        <f>Inputs!BG40/4</f>
        <v>0.23</v>
      </c>
      <c r="BH20" s="58">
        <f>Inputs!BH40/4</f>
        <v>0.23</v>
      </c>
      <c r="BI20" s="58">
        <f>Inputs!BI40/4</f>
        <v>0.23</v>
      </c>
      <c r="BJ20" s="58">
        <f>Inputs!BJ40/4</f>
        <v>0.23</v>
      </c>
      <c r="BK20" s="58">
        <f>Inputs!BK40/4</f>
        <v>0.23</v>
      </c>
      <c r="BL20" s="58">
        <f>Inputs!BL40/4</f>
        <v>0.23</v>
      </c>
      <c r="BM20" s="58">
        <f>Inputs!BM40/4</f>
        <v>0.23</v>
      </c>
      <c r="BN20" s="58">
        <f>Inputs!BN40/4</f>
        <v>0.23</v>
      </c>
      <c r="BO20" s="58">
        <f>Inputs!BO40/4</f>
        <v>0.23</v>
      </c>
      <c r="BP20" s="58">
        <f>Inputs!BP40/4</f>
        <v>0.23</v>
      </c>
      <c r="BQ20" s="58">
        <f>Inputs!BQ40/4</f>
        <v>0.23</v>
      </c>
      <c r="BR20" s="58">
        <f>Inputs!BR40/4</f>
        <v>0.23</v>
      </c>
      <c r="BS20" s="58">
        <f>Inputs!BS40/4</f>
        <v>0.23</v>
      </c>
      <c r="BT20" s="58">
        <f>Inputs!BT40/4</f>
        <v>0.23</v>
      </c>
      <c r="BU20" s="58">
        <f>Inputs!BU40/4</f>
        <v>0.23</v>
      </c>
      <c r="BV20" s="58">
        <f>Inputs!BV40/4</f>
        <v>0.23</v>
      </c>
      <c r="BW20" s="58">
        <f>Inputs!BW40/4</f>
        <v>0.23</v>
      </c>
      <c r="BX20" s="58">
        <f>Inputs!BX40/4</f>
        <v>0.23</v>
      </c>
      <c r="BY20" s="58">
        <f>Inputs!BY40/4</f>
        <v>0.23</v>
      </c>
      <c r="BZ20" s="58">
        <f>Inputs!BZ40/4</f>
        <v>0.23</v>
      </c>
      <c r="CA20" s="58">
        <f>Inputs!CA40/4</f>
        <v>0.23</v>
      </c>
      <c r="CB20" s="58">
        <f>Inputs!CB40/4</f>
        <v>0.23</v>
      </c>
      <c r="CC20" s="58">
        <f>Inputs!CC40/4</f>
        <v>0.23</v>
      </c>
      <c r="CD20" s="58">
        <f>Inputs!CD40/4</f>
        <v>0.23</v>
      </c>
      <c r="CE20" s="58">
        <f>Inputs!CE40/4</f>
        <v>0.23</v>
      </c>
      <c r="CF20" s="58">
        <f>Inputs!CF40/4</f>
        <v>0.23</v>
      </c>
      <c r="CG20" s="58">
        <f>Inputs!CG40/4</f>
        <v>0.23</v>
      </c>
      <c r="CH20" s="58">
        <f>Inputs!CH40/4</f>
        <v>0.23</v>
      </c>
      <c r="CI20" s="58">
        <f>Inputs!CI40/4</f>
        <v>0.23</v>
      </c>
      <c r="CJ20" s="58">
        <f>Inputs!CJ40/4</f>
        <v>0.23</v>
      </c>
      <c r="CK20" s="58">
        <f>Inputs!CK40/4</f>
        <v>0.23</v>
      </c>
      <c r="CL20" s="58">
        <f>Inputs!CL40/4</f>
        <v>0.23</v>
      </c>
      <c r="CM20" s="58">
        <f>Inputs!CM40/4</f>
        <v>0.23</v>
      </c>
      <c r="CN20" s="58">
        <f>Inputs!CN40/4</f>
        <v>0.23</v>
      </c>
      <c r="CO20" s="58">
        <f>Inputs!CO40/4</f>
        <v>0.23</v>
      </c>
      <c r="CP20" s="58">
        <f>Inputs!CP40/4</f>
        <v>0.23</v>
      </c>
      <c r="CQ20" s="58">
        <f>Inputs!CQ40/4</f>
        <v>0.23</v>
      </c>
      <c r="CR20" s="58">
        <f>Inputs!CR40/4</f>
        <v>0.23</v>
      </c>
      <c r="CS20" s="58">
        <f>Inputs!CS40/4</f>
        <v>0.23</v>
      </c>
      <c r="CT20" s="58">
        <f>Inputs!CT40/4</f>
        <v>0.23</v>
      </c>
      <c r="CU20" s="58">
        <f>Inputs!CU40/4</f>
        <v>0.23</v>
      </c>
      <c r="CV20" s="58">
        <f>Inputs!CV40/4</f>
        <v>0.23</v>
      </c>
      <c r="CW20" s="58">
        <f>Inputs!CW40/4</f>
        <v>0.23</v>
      </c>
      <c r="CX20" s="58">
        <f>Inputs!CX40/4</f>
        <v>0.23</v>
      </c>
      <c r="CY20" s="58">
        <f>Inputs!CY40/4</f>
        <v>0.23</v>
      </c>
      <c r="CZ20" s="58">
        <f>Inputs!CZ40/4</f>
        <v>0.23</v>
      </c>
      <c r="DA20" s="58">
        <f>Inputs!DA40/4</f>
        <v>0.23</v>
      </c>
      <c r="DB20" s="58">
        <f>Inputs!DB40/4</f>
        <v>0.23</v>
      </c>
      <c r="DC20" s="58">
        <f>Inputs!DC40/4</f>
        <v>0.23</v>
      </c>
      <c r="DD20" s="58">
        <f>Inputs!DD40/4</f>
        <v>0.23</v>
      </c>
      <c r="DE20" s="58">
        <f>Inputs!DE40/4</f>
        <v>0.23</v>
      </c>
      <c r="DF20" s="58">
        <f>Inputs!DF40/4</f>
        <v>0.23</v>
      </c>
      <c r="DG20" s="58">
        <f>Inputs!DG40/4</f>
        <v>0.23</v>
      </c>
      <c r="DH20" s="58">
        <f>Inputs!DH40/4</f>
        <v>0.23</v>
      </c>
      <c r="DI20" s="58">
        <f>Inputs!DI40/4</f>
        <v>0.23</v>
      </c>
      <c r="DJ20" s="58">
        <f>Inputs!DJ40/4</f>
        <v>0.23</v>
      </c>
      <c r="DK20" s="58">
        <f>Inputs!DK40/4</f>
        <v>0.23</v>
      </c>
      <c r="DL20" s="58">
        <f>Inputs!DL40/4</f>
        <v>0.23</v>
      </c>
      <c r="DM20" s="58">
        <f>Inputs!DM40/4</f>
        <v>0.23</v>
      </c>
      <c r="DN20" s="58">
        <f>Inputs!DN40/4</f>
        <v>0.23</v>
      </c>
      <c r="DO20" s="58">
        <f>Inputs!DO40/4</f>
        <v>0.23</v>
      </c>
      <c r="DP20" s="58">
        <f>Inputs!DP40/4</f>
        <v>0.23</v>
      </c>
      <c r="DQ20" s="58">
        <f>Inputs!DQ40/4</f>
        <v>0.23</v>
      </c>
      <c r="DR20" s="58">
        <f>Inputs!DR40/4</f>
        <v>0.23</v>
      </c>
      <c r="DS20" s="58">
        <f>Inputs!DS40/4</f>
        <v>0.23</v>
      </c>
    </row>
    <row r="21" spans="2:123" x14ac:dyDescent="0.3">
      <c r="D21" s="12" t="str">
        <f>Inputs!D41</f>
        <v>Capacity utilisation - Phase 4</v>
      </c>
      <c r="F21" s="51" t="str">
        <f>Inputs!E41</f>
        <v>%</v>
      </c>
      <c r="H21" s="58">
        <f>Inputs!H41/4</f>
        <v>0.1875</v>
      </c>
      <c r="I21" s="58">
        <f>Inputs!I41/4</f>
        <v>0.1875</v>
      </c>
      <c r="J21" s="58">
        <f>Inputs!J41/4</f>
        <v>0.1875</v>
      </c>
      <c r="K21" s="58">
        <f>Inputs!K41/4</f>
        <v>0.1875</v>
      </c>
      <c r="L21" s="58">
        <f>Inputs!L41/4</f>
        <v>0.21249999999999999</v>
      </c>
      <c r="M21" s="58">
        <f>Inputs!M41/4</f>
        <v>0.21249999999999999</v>
      </c>
      <c r="N21" s="58">
        <f>Inputs!N41/4</f>
        <v>0.21249999999999999</v>
      </c>
      <c r="O21" s="58">
        <f>Inputs!O41/4</f>
        <v>0.21249999999999999</v>
      </c>
      <c r="P21" s="58">
        <f>Inputs!P41/4</f>
        <v>0.23</v>
      </c>
      <c r="Q21" s="58">
        <f>Inputs!Q41/4</f>
        <v>0.23</v>
      </c>
      <c r="R21" s="58">
        <f>Inputs!R41/4</f>
        <v>0.23</v>
      </c>
      <c r="S21" s="58">
        <f>Inputs!S41/4</f>
        <v>0.23</v>
      </c>
      <c r="T21" s="58">
        <f>Inputs!T41/4</f>
        <v>0.23</v>
      </c>
      <c r="U21" s="58">
        <f>Inputs!U41/4</f>
        <v>0.23</v>
      </c>
      <c r="V21" s="58">
        <f>Inputs!V41/4</f>
        <v>0.23</v>
      </c>
      <c r="W21" s="58">
        <f>Inputs!W41/4</f>
        <v>0.23</v>
      </c>
      <c r="X21" s="58">
        <f>Inputs!X41/4</f>
        <v>0.23</v>
      </c>
      <c r="Y21" s="58">
        <f>Inputs!Y41/4</f>
        <v>0.23</v>
      </c>
      <c r="Z21" s="58">
        <f>Inputs!Z41/4</f>
        <v>0.23</v>
      </c>
      <c r="AA21" s="58">
        <f>Inputs!AA41/4</f>
        <v>0.23</v>
      </c>
      <c r="AB21" s="58">
        <f>Inputs!AB41/4</f>
        <v>0.23</v>
      </c>
      <c r="AC21" s="58">
        <f>Inputs!AC41/4</f>
        <v>0.23</v>
      </c>
      <c r="AD21" s="58">
        <f>Inputs!AD41/4</f>
        <v>0.23</v>
      </c>
      <c r="AE21" s="58">
        <f>Inputs!AE41/4</f>
        <v>0.23</v>
      </c>
      <c r="AF21" s="58">
        <f>Inputs!AF41/4</f>
        <v>0.23</v>
      </c>
      <c r="AG21" s="58">
        <f>Inputs!AG41/4</f>
        <v>0.23</v>
      </c>
      <c r="AH21" s="58">
        <f>Inputs!AH41/4</f>
        <v>0.23</v>
      </c>
      <c r="AI21" s="58">
        <f>Inputs!AI41/4</f>
        <v>0.23</v>
      </c>
      <c r="AJ21" s="58">
        <f>Inputs!AJ41/4</f>
        <v>0.23</v>
      </c>
      <c r="AK21" s="58">
        <f>Inputs!AK41/4</f>
        <v>0.23</v>
      </c>
      <c r="AL21" s="58">
        <f>Inputs!AL41/4</f>
        <v>0.23</v>
      </c>
      <c r="AM21" s="58">
        <f>Inputs!AM41/4</f>
        <v>0.23</v>
      </c>
      <c r="AN21" s="58">
        <f>Inputs!AN41/4</f>
        <v>0.23</v>
      </c>
      <c r="AO21" s="58">
        <f>Inputs!AO41/4</f>
        <v>0.23</v>
      </c>
      <c r="AP21" s="58">
        <f>Inputs!AP41/4</f>
        <v>0.23</v>
      </c>
      <c r="AQ21" s="58">
        <f>Inputs!AQ41/4</f>
        <v>0.23</v>
      </c>
      <c r="AR21" s="58">
        <f>Inputs!AR41/4</f>
        <v>0.23</v>
      </c>
      <c r="AS21" s="58">
        <f>Inputs!AS41/4</f>
        <v>0.23</v>
      </c>
      <c r="AT21" s="58">
        <f>Inputs!AT41/4</f>
        <v>0.23</v>
      </c>
      <c r="AU21" s="58">
        <f>Inputs!AU41/4</f>
        <v>0.23</v>
      </c>
      <c r="AV21" s="58">
        <f>Inputs!AV41/4</f>
        <v>0.23</v>
      </c>
      <c r="AW21" s="58">
        <f>Inputs!AW41/4</f>
        <v>0.23</v>
      </c>
      <c r="AX21" s="58">
        <f>Inputs!AX41/4</f>
        <v>0.23</v>
      </c>
      <c r="AY21" s="58">
        <f>Inputs!AY41/4</f>
        <v>0.23</v>
      </c>
      <c r="AZ21" s="58">
        <f>Inputs!AZ41/4</f>
        <v>0.23</v>
      </c>
      <c r="BA21" s="58">
        <f>Inputs!BA41/4</f>
        <v>0.23</v>
      </c>
      <c r="BB21" s="58">
        <f>Inputs!BB41/4</f>
        <v>0.23</v>
      </c>
      <c r="BC21" s="58">
        <f>Inputs!BC41/4</f>
        <v>0.23</v>
      </c>
      <c r="BD21" s="58">
        <f>Inputs!BD41/4</f>
        <v>0.23</v>
      </c>
      <c r="BE21" s="58">
        <f>Inputs!BE41/4</f>
        <v>0.23</v>
      </c>
      <c r="BF21" s="58">
        <f>Inputs!BF41/4</f>
        <v>0.23</v>
      </c>
      <c r="BG21" s="58">
        <f>Inputs!BG41/4</f>
        <v>0.23</v>
      </c>
      <c r="BH21" s="58">
        <f>Inputs!BH41/4</f>
        <v>0.23</v>
      </c>
      <c r="BI21" s="58">
        <f>Inputs!BI41/4</f>
        <v>0.23</v>
      </c>
      <c r="BJ21" s="58">
        <f>Inputs!BJ41/4</f>
        <v>0.23</v>
      </c>
      <c r="BK21" s="58">
        <f>Inputs!BK41/4</f>
        <v>0.23</v>
      </c>
      <c r="BL21" s="58">
        <f>Inputs!BL41/4</f>
        <v>0.23</v>
      </c>
      <c r="BM21" s="58">
        <f>Inputs!BM41/4</f>
        <v>0.23</v>
      </c>
      <c r="BN21" s="58">
        <f>Inputs!BN41/4</f>
        <v>0.23</v>
      </c>
      <c r="BO21" s="58">
        <f>Inputs!BO41/4</f>
        <v>0.23</v>
      </c>
      <c r="BP21" s="58">
        <f>Inputs!BP41/4</f>
        <v>0.23</v>
      </c>
      <c r="BQ21" s="58">
        <f>Inputs!BQ41/4</f>
        <v>0.23</v>
      </c>
      <c r="BR21" s="58">
        <f>Inputs!BR41/4</f>
        <v>0.23</v>
      </c>
      <c r="BS21" s="58">
        <f>Inputs!BS41/4</f>
        <v>0.23</v>
      </c>
      <c r="BT21" s="58">
        <f>Inputs!BT41/4</f>
        <v>0.23</v>
      </c>
      <c r="BU21" s="58">
        <f>Inputs!BU41/4</f>
        <v>0.23</v>
      </c>
      <c r="BV21" s="58">
        <f>Inputs!BV41/4</f>
        <v>0.23</v>
      </c>
      <c r="BW21" s="58">
        <f>Inputs!BW41/4</f>
        <v>0.23</v>
      </c>
      <c r="BX21" s="58">
        <f>Inputs!BX41/4</f>
        <v>0.23</v>
      </c>
      <c r="BY21" s="58">
        <f>Inputs!BY41/4</f>
        <v>0.23</v>
      </c>
      <c r="BZ21" s="58">
        <f>Inputs!BZ41/4</f>
        <v>0.23</v>
      </c>
      <c r="CA21" s="58">
        <f>Inputs!CA41/4</f>
        <v>0.23</v>
      </c>
      <c r="CB21" s="58">
        <f>Inputs!CB41/4</f>
        <v>0.23</v>
      </c>
      <c r="CC21" s="58">
        <f>Inputs!CC41/4</f>
        <v>0.23</v>
      </c>
      <c r="CD21" s="58">
        <f>Inputs!CD41/4</f>
        <v>0.23</v>
      </c>
      <c r="CE21" s="58">
        <f>Inputs!CE41/4</f>
        <v>0.23</v>
      </c>
      <c r="CF21" s="58">
        <f>Inputs!CF41/4</f>
        <v>0.23</v>
      </c>
      <c r="CG21" s="58">
        <f>Inputs!CG41/4</f>
        <v>0.23</v>
      </c>
      <c r="CH21" s="58">
        <f>Inputs!CH41/4</f>
        <v>0.23</v>
      </c>
      <c r="CI21" s="58">
        <f>Inputs!CI41/4</f>
        <v>0.23</v>
      </c>
      <c r="CJ21" s="58">
        <f>Inputs!CJ41/4</f>
        <v>0.23</v>
      </c>
      <c r="CK21" s="58">
        <f>Inputs!CK41/4</f>
        <v>0.23</v>
      </c>
      <c r="CL21" s="58">
        <f>Inputs!CL41/4</f>
        <v>0.23</v>
      </c>
      <c r="CM21" s="58">
        <f>Inputs!CM41/4</f>
        <v>0.23</v>
      </c>
      <c r="CN21" s="58">
        <f>Inputs!CN41/4</f>
        <v>0.23</v>
      </c>
      <c r="CO21" s="58">
        <f>Inputs!CO41/4</f>
        <v>0.23</v>
      </c>
      <c r="CP21" s="58">
        <f>Inputs!CP41/4</f>
        <v>0.23</v>
      </c>
      <c r="CQ21" s="58">
        <f>Inputs!CQ41/4</f>
        <v>0.23</v>
      </c>
      <c r="CR21" s="58">
        <f>Inputs!CR41/4</f>
        <v>0.23</v>
      </c>
      <c r="CS21" s="58">
        <f>Inputs!CS41/4</f>
        <v>0.23</v>
      </c>
      <c r="CT21" s="58">
        <f>Inputs!CT41/4</f>
        <v>0.23</v>
      </c>
      <c r="CU21" s="58">
        <f>Inputs!CU41/4</f>
        <v>0.23</v>
      </c>
      <c r="CV21" s="58">
        <f>Inputs!CV41/4</f>
        <v>0.23</v>
      </c>
      <c r="CW21" s="58">
        <f>Inputs!CW41/4</f>
        <v>0.23</v>
      </c>
      <c r="CX21" s="58">
        <f>Inputs!CX41/4</f>
        <v>0.23</v>
      </c>
      <c r="CY21" s="58">
        <f>Inputs!CY41/4</f>
        <v>0.23</v>
      </c>
      <c r="CZ21" s="58">
        <f>Inputs!CZ41/4</f>
        <v>0.23</v>
      </c>
      <c r="DA21" s="58">
        <f>Inputs!DA41/4</f>
        <v>0.23</v>
      </c>
      <c r="DB21" s="58">
        <f>Inputs!DB41/4</f>
        <v>0.23</v>
      </c>
      <c r="DC21" s="58">
        <f>Inputs!DC41/4</f>
        <v>0.23</v>
      </c>
      <c r="DD21" s="58">
        <f>Inputs!DD41/4</f>
        <v>0.23</v>
      </c>
      <c r="DE21" s="58">
        <f>Inputs!DE41/4</f>
        <v>0.23</v>
      </c>
      <c r="DF21" s="58">
        <f>Inputs!DF41/4</f>
        <v>0.23</v>
      </c>
      <c r="DG21" s="58">
        <f>Inputs!DG41/4</f>
        <v>0.23</v>
      </c>
      <c r="DH21" s="58">
        <f>Inputs!DH41/4</f>
        <v>0.23</v>
      </c>
      <c r="DI21" s="58">
        <f>Inputs!DI41/4</f>
        <v>0.23</v>
      </c>
      <c r="DJ21" s="58">
        <f>Inputs!DJ41/4</f>
        <v>0.23</v>
      </c>
      <c r="DK21" s="58">
        <f>Inputs!DK41/4</f>
        <v>0.23</v>
      </c>
      <c r="DL21" s="58">
        <f>Inputs!DL41/4</f>
        <v>0.23</v>
      </c>
      <c r="DM21" s="58">
        <f>Inputs!DM41/4</f>
        <v>0.23</v>
      </c>
      <c r="DN21" s="58">
        <f>Inputs!DN41/4</f>
        <v>0.23</v>
      </c>
      <c r="DO21" s="58">
        <f>Inputs!DO41/4</f>
        <v>0.23</v>
      </c>
      <c r="DP21" s="58">
        <f>Inputs!DP41/4</f>
        <v>0.23</v>
      </c>
      <c r="DQ21" s="58">
        <f>Inputs!DQ41/4</f>
        <v>0.23</v>
      </c>
      <c r="DR21" s="58">
        <f>Inputs!DR41/4</f>
        <v>0.23</v>
      </c>
      <c r="DS21" s="58">
        <f>Inputs!DS41/4</f>
        <v>0.23</v>
      </c>
    </row>
    <row r="22" spans="2:123" x14ac:dyDescent="0.3">
      <c r="D22" s="12" t="str">
        <f>Inputs!D42</f>
        <v>Capacity utilisation - Phase 5</v>
      </c>
      <c r="F22" s="51" t="str">
        <f>Inputs!E42</f>
        <v>%</v>
      </c>
      <c r="H22" s="58">
        <f>Inputs!H42/4</f>
        <v>0.1875</v>
      </c>
      <c r="I22" s="58">
        <f>Inputs!I42/4</f>
        <v>0.1875</v>
      </c>
      <c r="J22" s="58">
        <f>Inputs!J42/4</f>
        <v>0.1875</v>
      </c>
      <c r="K22" s="58">
        <f>Inputs!K42/4</f>
        <v>0.1875</v>
      </c>
      <c r="L22" s="58">
        <f>Inputs!L42/4</f>
        <v>0.21249999999999999</v>
      </c>
      <c r="M22" s="58">
        <f>Inputs!M42/4</f>
        <v>0.21249999999999999</v>
      </c>
      <c r="N22" s="58">
        <f>Inputs!N42/4</f>
        <v>0.21249999999999999</v>
      </c>
      <c r="O22" s="58">
        <f>Inputs!O42/4</f>
        <v>0.21249999999999999</v>
      </c>
      <c r="P22" s="58">
        <f>Inputs!P42/4</f>
        <v>0.23</v>
      </c>
      <c r="Q22" s="58">
        <f>Inputs!Q42/4</f>
        <v>0.23</v>
      </c>
      <c r="R22" s="58">
        <f>Inputs!R42/4</f>
        <v>0.23</v>
      </c>
      <c r="S22" s="58">
        <f>Inputs!S42/4</f>
        <v>0.23</v>
      </c>
      <c r="T22" s="58">
        <f>Inputs!T42/4</f>
        <v>0.23</v>
      </c>
      <c r="U22" s="58">
        <f>Inputs!U42/4</f>
        <v>0.23</v>
      </c>
      <c r="V22" s="58">
        <f>Inputs!V42/4</f>
        <v>0.23</v>
      </c>
      <c r="W22" s="58">
        <f>Inputs!W42/4</f>
        <v>0.23</v>
      </c>
      <c r="X22" s="58">
        <f>Inputs!X42/4</f>
        <v>0.23</v>
      </c>
      <c r="Y22" s="58">
        <f>Inputs!Y42/4</f>
        <v>0.23</v>
      </c>
      <c r="Z22" s="58">
        <f>Inputs!Z42/4</f>
        <v>0.23</v>
      </c>
      <c r="AA22" s="58">
        <f>Inputs!AA42/4</f>
        <v>0.23</v>
      </c>
      <c r="AB22" s="58">
        <f>Inputs!AB42/4</f>
        <v>0.23</v>
      </c>
      <c r="AC22" s="58">
        <f>Inputs!AC42/4</f>
        <v>0.23</v>
      </c>
      <c r="AD22" s="58">
        <f>Inputs!AD42/4</f>
        <v>0.23</v>
      </c>
      <c r="AE22" s="58">
        <f>Inputs!AE42/4</f>
        <v>0.23</v>
      </c>
      <c r="AF22" s="58">
        <f>Inputs!AF42/4</f>
        <v>0.23</v>
      </c>
      <c r="AG22" s="58">
        <f>Inputs!AG42/4</f>
        <v>0.23</v>
      </c>
      <c r="AH22" s="58">
        <f>Inputs!AH42/4</f>
        <v>0.23</v>
      </c>
      <c r="AI22" s="58">
        <f>Inputs!AI42/4</f>
        <v>0.23</v>
      </c>
      <c r="AJ22" s="58">
        <f>Inputs!AJ42/4</f>
        <v>0.23</v>
      </c>
      <c r="AK22" s="58">
        <f>Inputs!AK42/4</f>
        <v>0.23</v>
      </c>
      <c r="AL22" s="58">
        <f>Inputs!AL42/4</f>
        <v>0.23</v>
      </c>
      <c r="AM22" s="58">
        <f>Inputs!AM42/4</f>
        <v>0.23</v>
      </c>
      <c r="AN22" s="58">
        <f>Inputs!AN42/4</f>
        <v>0.23</v>
      </c>
      <c r="AO22" s="58">
        <f>Inputs!AO42/4</f>
        <v>0.23</v>
      </c>
      <c r="AP22" s="58">
        <f>Inputs!AP42/4</f>
        <v>0.23</v>
      </c>
      <c r="AQ22" s="58">
        <f>Inputs!AQ42/4</f>
        <v>0.23</v>
      </c>
      <c r="AR22" s="58">
        <f>Inputs!AR42/4</f>
        <v>0.23</v>
      </c>
      <c r="AS22" s="58">
        <f>Inputs!AS42/4</f>
        <v>0.23</v>
      </c>
      <c r="AT22" s="58">
        <f>Inputs!AT42/4</f>
        <v>0.23</v>
      </c>
      <c r="AU22" s="58">
        <f>Inputs!AU42/4</f>
        <v>0.23</v>
      </c>
      <c r="AV22" s="58">
        <f>Inputs!AV42/4</f>
        <v>0.23</v>
      </c>
      <c r="AW22" s="58">
        <f>Inputs!AW42/4</f>
        <v>0.23</v>
      </c>
      <c r="AX22" s="58">
        <f>Inputs!AX42/4</f>
        <v>0.23</v>
      </c>
      <c r="AY22" s="58">
        <f>Inputs!AY42/4</f>
        <v>0.23</v>
      </c>
      <c r="AZ22" s="58">
        <f>Inputs!AZ42/4</f>
        <v>0.23</v>
      </c>
      <c r="BA22" s="58">
        <f>Inputs!BA42/4</f>
        <v>0.23</v>
      </c>
      <c r="BB22" s="58">
        <f>Inputs!BB42/4</f>
        <v>0.23</v>
      </c>
      <c r="BC22" s="58">
        <f>Inputs!BC42/4</f>
        <v>0.23</v>
      </c>
      <c r="BD22" s="58">
        <f>Inputs!BD42/4</f>
        <v>0.23</v>
      </c>
      <c r="BE22" s="58">
        <f>Inputs!BE42/4</f>
        <v>0.23</v>
      </c>
      <c r="BF22" s="58">
        <f>Inputs!BF42/4</f>
        <v>0.23</v>
      </c>
      <c r="BG22" s="58">
        <f>Inputs!BG42/4</f>
        <v>0.23</v>
      </c>
      <c r="BH22" s="58">
        <f>Inputs!BH42/4</f>
        <v>0.23</v>
      </c>
      <c r="BI22" s="58">
        <f>Inputs!BI42/4</f>
        <v>0.23</v>
      </c>
      <c r="BJ22" s="58">
        <f>Inputs!BJ42/4</f>
        <v>0.23</v>
      </c>
      <c r="BK22" s="58">
        <f>Inputs!BK42/4</f>
        <v>0.23</v>
      </c>
      <c r="BL22" s="58">
        <f>Inputs!BL42/4</f>
        <v>0.23</v>
      </c>
      <c r="BM22" s="58">
        <f>Inputs!BM42/4</f>
        <v>0.23</v>
      </c>
      <c r="BN22" s="58">
        <f>Inputs!BN42/4</f>
        <v>0.23</v>
      </c>
      <c r="BO22" s="58">
        <f>Inputs!BO42/4</f>
        <v>0.23</v>
      </c>
      <c r="BP22" s="58">
        <f>Inputs!BP42/4</f>
        <v>0.23</v>
      </c>
      <c r="BQ22" s="58">
        <f>Inputs!BQ42/4</f>
        <v>0.23</v>
      </c>
      <c r="BR22" s="58">
        <f>Inputs!BR42/4</f>
        <v>0.23</v>
      </c>
      <c r="BS22" s="58">
        <f>Inputs!BS42/4</f>
        <v>0.23</v>
      </c>
      <c r="BT22" s="58">
        <f>Inputs!BT42/4</f>
        <v>0.23</v>
      </c>
      <c r="BU22" s="58">
        <f>Inputs!BU42/4</f>
        <v>0.23</v>
      </c>
      <c r="BV22" s="58">
        <f>Inputs!BV42/4</f>
        <v>0.23</v>
      </c>
      <c r="BW22" s="58">
        <f>Inputs!BW42/4</f>
        <v>0.23</v>
      </c>
      <c r="BX22" s="58">
        <f>Inputs!BX42/4</f>
        <v>0.23</v>
      </c>
      <c r="BY22" s="58">
        <f>Inputs!BY42/4</f>
        <v>0.23</v>
      </c>
      <c r="BZ22" s="58">
        <f>Inputs!BZ42/4</f>
        <v>0.23</v>
      </c>
      <c r="CA22" s="58">
        <f>Inputs!CA42/4</f>
        <v>0.23</v>
      </c>
      <c r="CB22" s="58">
        <f>Inputs!CB42/4</f>
        <v>0.23</v>
      </c>
      <c r="CC22" s="58">
        <f>Inputs!CC42/4</f>
        <v>0.23</v>
      </c>
      <c r="CD22" s="58">
        <f>Inputs!CD42/4</f>
        <v>0.23</v>
      </c>
      <c r="CE22" s="58">
        <f>Inputs!CE42/4</f>
        <v>0.23</v>
      </c>
      <c r="CF22" s="58">
        <f>Inputs!CF42/4</f>
        <v>0.23</v>
      </c>
      <c r="CG22" s="58">
        <f>Inputs!CG42/4</f>
        <v>0.23</v>
      </c>
      <c r="CH22" s="58">
        <f>Inputs!CH42/4</f>
        <v>0.23</v>
      </c>
      <c r="CI22" s="58">
        <f>Inputs!CI42/4</f>
        <v>0.23</v>
      </c>
      <c r="CJ22" s="58">
        <f>Inputs!CJ42/4</f>
        <v>0.23</v>
      </c>
      <c r="CK22" s="58">
        <f>Inputs!CK42/4</f>
        <v>0.23</v>
      </c>
      <c r="CL22" s="58">
        <f>Inputs!CL42/4</f>
        <v>0.23</v>
      </c>
      <c r="CM22" s="58">
        <f>Inputs!CM42/4</f>
        <v>0.23</v>
      </c>
      <c r="CN22" s="58">
        <f>Inputs!CN42/4</f>
        <v>0.23</v>
      </c>
      <c r="CO22" s="58">
        <f>Inputs!CO42/4</f>
        <v>0.23</v>
      </c>
      <c r="CP22" s="58">
        <f>Inputs!CP42/4</f>
        <v>0.23</v>
      </c>
      <c r="CQ22" s="58">
        <f>Inputs!CQ42/4</f>
        <v>0.23</v>
      </c>
      <c r="CR22" s="58">
        <f>Inputs!CR42/4</f>
        <v>0.23</v>
      </c>
      <c r="CS22" s="58">
        <f>Inputs!CS42/4</f>
        <v>0.23</v>
      </c>
      <c r="CT22" s="58">
        <f>Inputs!CT42/4</f>
        <v>0.23</v>
      </c>
      <c r="CU22" s="58">
        <f>Inputs!CU42/4</f>
        <v>0.23</v>
      </c>
      <c r="CV22" s="58">
        <f>Inputs!CV42/4</f>
        <v>0.23</v>
      </c>
      <c r="CW22" s="58">
        <f>Inputs!CW42/4</f>
        <v>0.23</v>
      </c>
      <c r="CX22" s="58">
        <f>Inputs!CX42/4</f>
        <v>0.23</v>
      </c>
      <c r="CY22" s="58">
        <f>Inputs!CY42/4</f>
        <v>0.23</v>
      </c>
      <c r="CZ22" s="58">
        <f>Inputs!CZ42/4</f>
        <v>0.23</v>
      </c>
      <c r="DA22" s="58">
        <f>Inputs!DA42/4</f>
        <v>0.23</v>
      </c>
      <c r="DB22" s="58">
        <f>Inputs!DB42/4</f>
        <v>0.23</v>
      </c>
      <c r="DC22" s="58">
        <f>Inputs!DC42/4</f>
        <v>0.23</v>
      </c>
      <c r="DD22" s="58">
        <f>Inputs!DD42/4</f>
        <v>0.23</v>
      </c>
      <c r="DE22" s="58">
        <f>Inputs!DE42/4</f>
        <v>0.23</v>
      </c>
      <c r="DF22" s="58">
        <f>Inputs!DF42/4</f>
        <v>0.23</v>
      </c>
      <c r="DG22" s="58">
        <f>Inputs!DG42/4</f>
        <v>0.23</v>
      </c>
      <c r="DH22" s="58">
        <f>Inputs!DH42/4</f>
        <v>0.23</v>
      </c>
      <c r="DI22" s="58">
        <f>Inputs!DI42/4</f>
        <v>0.23</v>
      </c>
      <c r="DJ22" s="58">
        <f>Inputs!DJ42/4</f>
        <v>0.23</v>
      </c>
      <c r="DK22" s="58">
        <f>Inputs!DK42/4</f>
        <v>0.23</v>
      </c>
      <c r="DL22" s="58">
        <f>Inputs!DL42/4</f>
        <v>0.23</v>
      </c>
      <c r="DM22" s="58">
        <f>Inputs!DM42/4</f>
        <v>0.23</v>
      </c>
      <c r="DN22" s="58">
        <f>Inputs!DN42/4</f>
        <v>0.23</v>
      </c>
      <c r="DO22" s="58">
        <f>Inputs!DO42/4</f>
        <v>0.23</v>
      </c>
      <c r="DP22" s="58">
        <f>Inputs!DP42/4</f>
        <v>0.23</v>
      </c>
      <c r="DQ22" s="58">
        <f>Inputs!DQ42/4</f>
        <v>0.23</v>
      </c>
      <c r="DR22" s="58">
        <f>Inputs!DR42/4</f>
        <v>0.23</v>
      </c>
      <c r="DS22" s="58">
        <f>Inputs!DS42/4</f>
        <v>0.23</v>
      </c>
    </row>
    <row r="23" spans="2:123" x14ac:dyDescent="0.3">
      <c r="E23" s="12" t="s">
        <v>57</v>
      </c>
      <c r="G23" s="12" t="s">
        <v>140</v>
      </c>
    </row>
    <row r="24" spans="2:123" x14ac:dyDescent="0.3">
      <c r="D24" s="6" t="str">
        <f>Inputs!D44</f>
        <v>LFP</v>
      </c>
      <c r="E24" s="57">
        <f>Inputs!G84*Exchng</f>
        <v>12632.76125</v>
      </c>
      <c r="F24" s="51" t="str">
        <f>Inputs!E44</f>
        <v>%</v>
      </c>
      <c r="G24" s="57">
        <f>Inputs!G95*Exchng</f>
        <v>6338.6142848000009</v>
      </c>
      <c r="H24" s="58">
        <f>Inputs!H44</f>
        <v>0.75</v>
      </c>
      <c r="I24" s="58">
        <f>Inputs!I44</f>
        <v>0.75</v>
      </c>
      <c r="J24" s="58">
        <f>Inputs!J44</f>
        <v>0.75</v>
      </c>
      <c r="K24" s="58">
        <f>Inputs!K44</f>
        <v>0.75</v>
      </c>
      <c r="L24" s="58">
        <f>Inputs!L44</f>
        <v>0.75</v>
      </c>
      <c r="M24" s="58">
        <f>Inputs!M44</f>
        <v>0.75</v>
      </c>
      <c r="N24" s="58">
        <f>Inputs!N44</f>
        <v>0.75</v>
      </c>
      <c r="O24" s="58">
        <f>Inputs!O44</f>
        <v>0.75</v>
      </c>
      <c r="P24" s="58">
        <f>Inputs!P44</f>
        <v>0.75</v>
      </c>
      <c r="Q24" s="58">
        <f>Inputs!Q44</f>
        <v>0.75</v>
      </c>
      <c r="R24" s="58">
        <f>Inputs!R44</f>
        <v>0.75</v>
      </c>
      <c r="S24" s="58">
        <f>Inputs!S44</f>
        <v>0.75</v>
      </c>
      <c r="T24" s="58">
        <f>Inputs!T44</f>
        <v>0.75</v>
      </c>
      <c r="U24" s="58">
        <f>Inputs!U44</f>
        <v>0.75</v>
      </c>
      <c r="V24" s="58">
        <f>Inputs!V44</f>
        <v>0.75</v>
      </c>
      <c r="W24" s="58">
        <f>Inputs!W44</f>
        <v>0.75</v>
      </c>
      <c r="X24" s="58">
        <f>Inputs!X44</f>
        <v>0.75</v>
      </c>
      <c r="Y24" s="58">
        <f>Inputs!Y44</f>
        <v>0.75</v>
      </c>
      <c r="Z24" s="58">
        <f>Inputs!Z44</f>
        <v>0.75</v>
      </c>
      <c r="AA24" s="58">
        <f>Inputs!AA44</f>
        <v>0.75</v>
      </c>
      <c r="AB24" s="58">
        <f>Inputs!AB44</f>
        <v>0.75</v>
      </c>
      <c r="AC24" s="58">
        <f>Inputs!AC44</f>
        <v>0.75</v>
      </c>
      <c r="AD24" s="58">
        <f>Inputs!AD44</f>
        <v>0.75</v>
      </c>
      <c r="AE24" s="58">
        <f>Inputs!AE44</f>
        <v>0.75</v>
      </c>
      <c r="AF24" s="58">
        <f>Inputs!AF44</f>
        <v>0.75</v>
      </c>
      <c r="AG24" s="58">
        <f>Inputs!AG44</f>
        <v>0.75</v>
      </c>
      <c r="AH24" s="58">
        <f>Inputs!AH44</f>
        <v>0.75</v>
      </c>
      <c r="AI24" s="58">
        <f>Inputs!AI44</f>
        <v>0.75</v>
      </c>
      <c r="AJ24" s="58">
        <f>Inputs!AJ44</f>
        <v>0.75</v>
      </c>
      <c r="AK24" s="58">
        <f>Inputs!AK44</f>
        <v>0.75</v>
      </c>
      <c r="AL24" s="58">
        <f>Inputs!AL44</f>
        <v>0.75</v>
      </c>
      <c r="AM24" s="58">
        <f>Inputs!AM44</f>
        <v>0.75</v>
      </c>
      <c r="AN24" s="58">
        <f>Inputs!AN44</f>
        <v>0.75</v>
      </c>
      <c r="AO24" s="58">
        <f>Inputs!AO44</f>
        <v>0.75</v>
      </c>
      <c r="AP24" s="58">
        <f>Inputs!AP44</f>
        <v>0.75</v>
      </c>
      <c r="AQ24" s="58">
        <f>Inputs!AQ44</f>
        <v>0.75</v>
      </c>
      <c r="AR24" s="58">
        <f>Inputs!AR44</f>
        <v>0.75</v>
      </c>
      <c r="AS24" s="58">
        <f>Inputs!AS44</f>
        <v>0.75</v>
      </c>
      <c r="AT24" s="58">
        <f>Inputs!AT44</f>
        <v>0.75</v>
      </c>
      <c r="AU24" s="58">
        <f>Inputs!AU44</f>
        <v>0.75</v>
      </c>
      <c r="AV24" s="58">
        <f>Inputs!AV44</f>
        <v>0.75</v>
      </c>
      <c r="AW24" s="58">
        <f>Inputs!AW44</f>
        <v>0.75</v>
      </c>
      <c r="AX24" s="58">
        <f>Inputs!AX44</f>
        <v>0.75</v>
      </c>
      <c r="AY24" s="58">
        <f>Inputs!AY44</f>
        <v>0.75</v>
      </c>
      <c r="AZ24" s="58">
        <f>Inputs!AZ44</f>
        <v>0.75</v>
      </c>
      <c r="BA24" s="58">
        <f>Inputs!BA44</f>
        <v>0.75</v>
      </c>
      <c r="BB24" s="58">
        <f>Inputs!BB44</f>
        <v>0.75</v>
      </c>
      <c r="BC24" s="58">
        <f>Inputs!BC44</f>
        <v>0.75</v>
      </c>
      <c r="BD24" s="58">
        <f>Inputs!BD44</f>
        <v>0.75</v>
      </c>
      <c r="BE24" s="58">
        <f>Inputs!BE44</f>
        <v>0.75</v>
      </c>
      <c r="BF24" s="58">
        <f>Inputs!BF44</f>
        <v>0.75</v>
      </c>
      <c r="BG24" s="58">
        <f>Inputs!BG44</f>
        <v>0.75</v>
      </c>
      <c r="BH24" s="58">
        <f>Inputs!BH44</f>
        <v>0.75</v>
      </c>
      <c r="BI24" s="58">
        <f>Inputs!BI44</f>
        <v>0.75</v>
      </c>
      <c r="BJ24" s="58">
        <f>Inputs!BJ44</f>
        <v>0.75</v>
      </c>
      <c r="BK24" s="58">
        <f>Inputs!BK44</f>
        <v>0.75</v>
      </c>
      <c r="BL24" s="58">
        <f>Inputs!BL44</f>
        <v>0.75</v>
      </c>
      <c r="BM24" s="58">
        <f>Inputs!BM44</f>
        <v>0.75</v>
      </c>
      <c r="BN24" s="58">
        <f>Inputs!BN44</f>
        <v>0.75</v>
      </c>
      <c r="BO24" s="58">
        <f>Inputs!BO44</f>
        <v>0.75</v>
      </c>
      <c r="BP24" s="58">
        <f>Inputs!BP44</f>
        <v>0.75</v>
      </c>
      <c r="BQ24" s="58">
        <f>Inputs!BQ44</f>
        <v>0.75</v>
      </c>
      <c r="BR24" s="58">
        <f>Inputs!BR44</f>
        <v>0.75</v>
      </c>
      <c r="BS24" s="58">
        <f>Inputs!BS44</f>
        <v>0.75</v>
      </c>
      <c r="BT24" s="58">
        <f>Inputs!BT44</f>
        <v>0.75</v>
      </c>
      <c r="BU24" s="58">
        <f>Inputs!BU44</f>
        <v>0.75</v>
      </c>
      <c r="BV24" s="58">
        <f>Inputs!BV44</f>
        <v>0.75</v>
      </c>
      <c r="BW24" s="58">
        <f>Inputs!BW44</f>
        <v>0.75</v>
      </c>
      <c r="BX24" s="58">
        <f>Inputs!BX44</f>
        <v>0.75</v>
      </c>
      <c r="BY24" s="58">
        <f>Inputs!BY44</f>
        <v>0.75</v>
      </c>
      <c r="BZ24" s="58">
        <f>Inputs!BZ44</f>
        <v>0.75</v>
      </c>
      <c r="CA24" s="58">
        <f>Inputs!CA44</f>
        <v>0.75</v>
      </c>
      <c r="CB24" s="58">
        <f>Inputs!CB44</f>
        <v>0.75</v>
      </c>
      <c r="CC24" s="58">
        <f>Inputs!CC44</f>
        <v>0.75</v>
      </c>
      <c r="CD24" s="58">
        <f>Inputs!CD44</f>
        <v>0.75</v>
      </c>
      <c r="CE24" s="58">
        <f>Inputs!CE44</f>
        <v>0.75</v>
      </c>
      <c r="CF24" s="58">
        <f>Inputs!CF44</f>
        <v>0.75</v>
      </c>
      <c r="CG24" s="58">
        <f>Inputs!CG44</f>
        <v>0.75</v>
      </c>
      <c r="CH24" s="58">
        <f>Inputs!CH44</f>
        <v>0.75</v>
      </c>
      <c r="CI24" s="58">
        <f>Inputs!CI44</f>
        <v>0.75</v>
      </c>
      <c r="CJ24" s="58">
        <f>Inputs!CJ44</f>
        <v>0.75</v>
      </c>
      <c r="CK24" s="58">
        <f>Inputs!CK44</f>
        <v>0.75</v>
      </c>
      <c r="CL24" s="58">
        <f>Inputs!CL44</f>
        <v>0.75</v>
      </c>
      <c r="CM24" s="58">
        <f>Inputs!CM44</f>
        <v>0.75</v>
      </c>
      <c r="CN24" s="58">
        <f>Inputs!CN44</f>
        <v>0.75</v>
      </c>
      <c r="CO24" s="58">
        <f>Inputs!CO44</f>
        <v>0.75</v>
      </c>
      <c r="CP24" s="58">
        <f>Inputs!CP44</f>
        <v>0.75</v>
      </c>
      <c r="CQ24" s="58">
        <f>Inputs!CQ44</f>
        <v>0.75</v>
      </c>
      <c r="CR24" s="58">
        <f>Inputs!CR44</f>
        <v>0.75</v>
      </c>
      <c r="CS24" s="58">
        <f>Inputs!CS44</f>
        <v>0.75</v>
      </c>
      <c r="CT24" s="58">
        <f>Inputs!CT44</f>
        <v>0.75</v>
      </c>
      <c r="CU24" s="58">
        <f>Inputs!CU44</f>
        <v>0.75</v>
      </c>
      <c r="CV24" s="58">
        <f>Inputs!CV44</f>
        <v>0.75</v>
      </c>
      <c r="CW24" s="58">
        <f>Inputs!CW44</f>
        <v>0.75</v>
      </c>
      <c r="CX24" s="58">
        <f>Inputs!CX44</f>
        <v>0.75</v>
      </c>
      <c r="CY24" s="58">
        <f>Inputs!CY44</f>
        <v>0.75</v>
      </c>
      <c r="CZ24" s="58">
        <f>Inputs!CZ44</f>
        <v>0.75</v>
      </c>
      <c r="DA24" s="58">
        <f>Inputs!DA44</f>
        <v>0.75</v>
      </c>
      <c r="DB24" s="58">
        <f>Inputs!DB44</f>
        <v>0.75</v>
      </c>
      <c r="DC24" s="58">
        <f>Inputs!DC44</f>
        <v>0.75</v>
      </c>
      <c r="DD24" s="58">
        <f>Inputs!DD44</f>
        <v>0.75</v>
      </c>
      <c r="DE24" s="58">
        <f>Inputs!DE44</f>
        <v>0.75</v>
      </c>
      <c r="DF24" s="58">
        <f>Inputs!DF44</f>
        <v>0.75</v>
      </c>
      <c r="DG24" s="58">
        <f>Inputs!DG44</f>
        <v>0.75</v>
      </c>
      <c r="DH24" s="58">
        <f>Inputs!DH44</f>
        <v>0.75</v>
      </c>
      <c r="DI24" s="58">
        <f>Inputs!DI44</f>
        <v>0.75</v>
      </c>
      <c r="DJ24" s="58">
        <f>Inputs!DJ44</f>
        <v>0.75</v>
      </c>
      <c r="DK24" s="58">
        <f>Inputs!DK44</f>
        <v>0.75</v>
      </c>
      <c r="DL24" s="58">
        <f>Inputs!DL44</f>
        <v>0.75</v>
      </c>
      <c r="DM24" s="58">
        <f>Inputs!DM44</f>
        <v>0.75</v>
      </c>
      <c r="DN24" s="58">
        <f>Inputs!DN44</f>
        <v>0.75</v>
      </c>
      <c r="DO24" s="58">
        <f>Inputs!DO44</f>
        <v>0.75</v>
      </c>
      <c r="DP24" s="58">
        <f>Inputs!DP44</f>
        <v>0.75</v>
      </c>
      <c r="DQ24" s="58">
        <f>Inputs!DQ44</f>
        <v>0.75</v>
      </c>
      <c r="DR24" s="58">
        <f>Inputs!DR44</f>
        <v>0.75</v>
      </c>
      <c r="DS24" s="58">
        <f>Inputs!DS44</f>
        <v>0.75</v>
      </c>
    </row>
    <row r="25" spans="2:123" x14ac:dyDescent="0.3">
      <c r="D25" s="12" t="str">
        <f>Inputs!D45</f>
        <v>LCO</v>
      </c>
      <c r="E25" s="57">
        <f>Inputs!G85*Exchng</f>
        <v>19403.921279999999</v>
      </c>
      <c r="F25" s="51" t="str">
        <f>Inputs!E45</f>
        <v>%</v>
      </c>
      <c r="G25" s="57">
        <f>Inputs!G96*Exchng</f>
        <v>12026.388710000001</v>
      </c>
      <c r="H25" s="58">
        <f>Inputs!H45</f>
        <v>0.25</v>
      </c>
      <c r="I25" s="58">
        <f>Inputs!I45</f>
        <v>0.25</v>
      </c>
      <c r="J25" s="58">
        <f>Inputs!J45</f>
        <v>0.25</v>
      </c>
      <c r="K25" s="58">
        <f>Inputs!K45</f>
        <v>0.25</v>
      </c>
      <c r="L25" s="58">
        <f>Inputs!L45</f>
        <v>0.25</v>
      </c>
      <c r="M25" s="58">
        <f>Inputs!M45</f>
        <v>0.25</v>
      </c>
      <c r="N25" s="58">
        <f>Inputs!N45</f>
        <v>0.25</v>
      </c>
      <c r="O25" s="58">
        <f>Inputs!O45</f>
        <v>0.25</v>
      </c>
      <c r="P25" s="58">
        <f>Inputs!P45</f>
        <v>0.25</v>
      </c>
      <c r="Q25" s="58">
        <f>Inputs!Q45</f>
        <v>0.25</v>
      </c>
      <c r="R25" s="58">
        <f>Inputs!R45</f>
        <v>0.25</v>
      </c>
      <c r="S25" s="58">
        <f>Inputs!S45</f>
        <v>0.25</v>
      </c>
      <c r="T25" s="58">
        <f>Inputs!T45</f>
        <v>0.25</v>
      </c>
      <c r="U25" s="58">
        <f>Inputs!U45</f>
        <v>0.25</v>
      </c>
      <c r="V25" s="58">
        <f>Inputs!V45</f>
        <v>0.25</v>
      </c>
      <c r="W25" s="58">
        <f>Inputs!W45</f>
        <v>0.25</v>
      </c>
      <c r="X25" s="58">
        <f>Inputs!X45</f>
        <v>0.25</v>
      </c>
      <c r="Y25" s="58">
        <f>Inputs!Y45</f>
        <v>0.25</v>
      </c>
      <c r="Z25" s="58">
        <f>Inputs!Z45</f>
        <v>0.25</v>
      </c>
      <c r="AA25" s="58">
        <f>Inputs!AA45</f>
        <v>0.25</v>
      </c>
      <c r="AB25" s="58">
        <f>Inputs!AB45</f>
        <v>0.25</v>
      </c>
      <c r="AC25" s="58">
        <f>Inputs!AC45</f>
        <v>0.25</v>
      </c>
      <c r="AD25" s="58">
        <f>Inputs!AD45</f>
        <v>0.25</v>
      </c>
      <c r="AE25" s="58">
        <f>Inputs!AE45</f>
        <v>0.25</v>
      </c>
      <c r="AF25" s="58">
        <f>Inputs!AF45</f>
        <v>0.25</v>
      </c>
      <c r="AG25" s="58">
        <f>Inputs!AG45</f>
        <v>0.25</v>
      </c>
      <c r="AH25" s="58">
        <f>Inputs!AH45</f>
        <v>0.25</v>
      </c>
      <c r="AI25" s="58">
        <f>Inputs!AI45</f>
        <v>0.25</v>
      </c>
      <c r="AJ25" s="58">
        <f>Inputs!AJ45</f>
        <v>0.25</v>
      </c>
      <c r="AK25" s="58">
        <f>Inputs!AK45</f>
        <v>0.25</v>
      </c>
      <c r="AL25" s="58">
        <f>Inputs!AL45</f>
        <v>0.25</v>
      </c>
      <c r="AM25" s="58">
        <f>Inputs!AM45</f>
        <v>0.25</v>
      </c>
      <c r="AN25" s="58">
        <f>Inputs!AN45</f>
        <v>0.25</v>
      </c>
      <c r="AO25" s="58">
        <f>Inputs!AO45</f>
        <v>0.25</v>
      </c>
      <c r="AP25" s="58">
        <f>Inputs!AP45</f>
        <v>0.25</v>
      </c>
      <c r="AQ25" s="58">
        <f>Inputs!AQ45</f>
        <v>0.25</v>
      </c>
      <c r="AR25" s="58">
        <f>Inputs!AR45</f>
        <v>0.25</v>
      </c>
      <c r="AS25" s="58">
        <f>Inputs!AS45</f>
        <v>0.25</v>
      </c>
      <c r="AT25" s="58">
        <f>Inputs!AT45</f>
        <v>0.25</v>
      </c>
      <c r="AU25" s="58">
        <f>Inputs!AU45</f>
        <v>0.25</v>
      </c>
      <c r="AV25" s="58">
        <f>Inputs!AV45</f>
        <v>0.25</v>
      </c>
      <c r="AW25" s="58">
        <f>Inputs!AW45</f>
        <v>0.25</v>
      </c>
      <c r="AX25" s="58">
        <f>Inputs!AX45</f>
        <v>0.25</v>
      </c>
      <c r="AY25" s="58">
        <f>Inputs!AY45</f>
        <v>0.25</v>
      </c>
      <c r="AZ25" s="58">
        <f>Inputs!AZ45</f>
        <v>0.25</v>
      </c>
      <c r="BA25" s="58">
        <f>Inputs!BA45</f>
        <v>0.25</v>
      </c>
      <c r="BB25" s="58">
        <f>Inputs!BB45</f>
        <v>0.25</v>
      </c>
      <c r="BC25" s="58">
        <f>Inputs!BC45</f>
        <v>0.25</v>
      </c>
      <c r="BD25" s="58">
        <f>Inputs!BD45</f>
        <v>0.25</v>
      </c>
      <c r="BE25" s="58">
        <f>Inputs!BE45</f>
        <v>0.25</v>
      </c>
      <c r="BF25" s="58">
        <f>Inputs!BF45</f>
        <v>0.25</v>
      </c>
      <c r="BG25" s="58">
        <f>Inputs!BG45</f>
        <v>0.25</v>
      </c>
      <c r="BH25" s="58">
        <f>Inputs!BH45</f>
        <v>0.25</v>
      </c>
      <c r="BI25" s="58">
        <f>Inputs!BI45</f>
        <v>0.25</v>
      </c>
      <c r="BJ25" s="58">
        <f>Inputs!BJ45</f>
        <v>0.25</v>
      </c>
      <c r="BK25" s="58">
        <f>Inputs!BK45</f>
        <v>0.25</v>
      </c>
      <c r="BL25" s="58">
        <f>Inputs!BL45</f>
        <v>0.25</v>
      </c>
      <c r="BM25" s="58">
        <f>Inputs!BM45</f>
        <v>0.25</v>
      </c>
      <c r="BN25" s="58">
        <f>Inputs!BN45</f>
        <v>0.25</v>
      </c>
      <c r="BO25" s="58">
        <f>Inputs!BO45</f>
        <v>0.25</v>
      </c>
      <c r="BP25" s="58">
        <f>Inputs!BP45</f>
        <v>0.25</v>
      </c>
      <c r="BQ25" s="58">
        <f>Inputs!BQ45</f>
        <v>0.25</v>
      </c>
      <c r="BR25" s="58">
        <f>Inputs!BR45</f>
        <v>0.25</v>
      </c>
      <c r="BS25" s="58">
        <f>Inputs!BS45</f>
        <v>0.25</v>
      </c>
      <c r="BT25" s="58">
        <f>Inputs!BT45</f>
        <v>0.25</v>
      </c>
      <c r="BU25" s="58">
        <f>Inputs!BU45</f>
        <v>0.25</v>
      </c>
      <c r="BV25" s="58">
        <f>Inputs!BV45</f>
        <v>0.25</v>
      </c>
      <c r="BW25" s="58">
        <f>Inputs!BW45</f>
        <v>0.25</v>
      </c>
      <c r="BX25" s="58">
        <f>Inputs!BX45</f>
        <v>0.25</v>
      </c>
      <c r="BY25" s="58">
        <f>Inputs!BY45</f>
        <v>0.25</v>
      </c>
      <c r="BZ25" s="58">
        <f>Inputs!BZ45</f>
        <v>0.25</v>
      </c>
      <c r="CA25" s="58">
        <f>Inputs!CA45</f>
        <v>0.25</v>
      </c>
      <c r="CB25" s="58">
        <f>Inputs!CB45</f>
        <v>0.25</v>
      </c>
      <c r="CC25" s="58">
        <f>Inputs!CC45</f>
        <v>0.25</v>
      </c>
      <c r="CD25" s="58">
        <f>Inputs!CD45</f>
        <v>0.25</v>
      </c>
      <c r="CE25" s="58">
        <f>Inputs!CE45</f>
        <v>0.25</v>
      </c>
      <c r="CF25" s="58">
        <f>Inputs!CF45</f>
        <v>0.25</v>
      </c>
      <c r="CG25" s="58">
        <f>Inputs!CG45</f>
        <v>0.25</v>
      </c>
      <c r="CH25" s="58">
        <f>Inputs!CH45</f>
        <v>0.25</v>
      </c>
      <c r="CI25" s="58">
        <f>Inputs!CI45</f>
        <v>0.25</v>
      </c>
      <c r="CJ25" s="58">
        <f>Inputs!CJ45</f>
        <v>0.25</v>
      </c>
      <c r="CK25" s="58">
        <f>Inputs!CK45</f>
        <v>0.25</v>
      </c>
      <c r="CL25" s="58">
        <f>Inputs!CL45</f>
        <v>0.25</v>
      </c>
      <c r="CM25" s="58">
        <f>Inputs!CM45</f>
        <v>0.25</v>
      </c>
      <c r="CN25" s="58">
        <f>Inputs!CN45</f>
        <v>0.25</v>
      </c>
      <c r="CO25" s="58">
        <f>Inputs!CO45</f>
        <v>0.25</v>
      </c>
      <c r="CP25" s="58">
        <f>Inputs!CP45</f>
        <v>0.25</v>
      </c>
      <c r="CQ25" s="58">
        <f>Inputs!CQ45</f>
        <v>0.25</v>
      </c>
      <c r="CR25" s="58">
        <f>Inputs!CR45</f>
        <v>0.25</v>
      </c>
      <c r="CS25" s="58">
        <f>Inputs!CS45</f>
        <v>0.25</v>
      </c>
      <c r="CT25" s="58">
        <f>Inputs!CT45</f>
        <v>0.25</v>
      </c>
      <c r="CU25" s="58">
        <f>Inputs!CU45</f>
        <v>0.25</v>
      </c>
      <c r="CV25" s="58">
        <f>Inputs!CV45</f>
        <v>0.25</v>
      </c>
      <c r="CW25" s="58">
        <f>Inputs!CW45</f>
        <v>0.25</v>
      </c>
      <c r="CX25" s="58">
        <f>Inputs!CX45</f>
        <v>0.25</v>
      </c>
      <c r="CY25" s="58">
        <f>Inputs!CY45</f>
        <v>0.25</v>
      </c>
      <c r="CZ25" s="58">
        <f>Inputs!CZ45</f>
        <v>0.25</v>
      </c>
      <c r="DA25" s="58">
        <f>Inputs!DA45</f>
        <v>0.25</v>
      </c>
      <c r="DB25" s="58">
        <f>Inputs!DB45</f>
        <v>0.25</v>
      </c>
      <c r="DC25" s="58">
        <f>Inputs!DC45</f>
        <v>0.25</v>
      </c>
      <c r="DD25" s="58">
        <f>Inputs!DD45</f>
        <v>0.25</v>
      </c>
      <c r="DE25" s="58">
        <f>Inputs!DE45</f>
        <v>0.25</v>
      </c>
      <c r="DF25" s="58">
        <f>Inputs!DF45</f>
        <v>0.25</v>
      </c>
      <c r="DG25" s="58">
        <f>Inputs!DG45</f>
        <v>0.25</v>
      </c>
      <c r="DH25" s="58">
        <f>Inputs!DH45</f>
        <v>0.25</v>
      </c>
      <c r="DI25" s="58">
        <f>Inputs!DI45</f>
        <v>0.25</v>
      </c>
      <c r="DJ25" s="58">
        <f>Inputs!DJ45</f>
        <v>0.25</v>
      </c>
      <c r="DK25" s="58">
        <f>Inputs!DK45</f>
        <v>0.25</v>
      </c>
      <c r="DL25" s="58">
        <f>Inputs!DL45</f>
        <v>0.25</v>
      </c>
      <c r="DM25" s="58">
        <f>Inputs!DM45</f>
        <v>0.25</v>
      </c>
      <c r="DN25" s="58">
        <f>Inputs!DN45</f>
        <v>0.25</v>
      </c>
      <c r="DO25" s="58">
        <f>Inputs!DO45</f>
        <v>0.25</v>
      </c>
      <c r="DP25" s="58">
        <f>Inputs!DP45</f>
        <v>0.25</v>
      </c>
      <c r="DQ25" s="58">
        <f>Inputs!DQ45</f>
        <v>0.25</v>
      </c>
      <c r="DR25" s="58">
        <f>Inputs!DR45</f>
        <v>0.25</v>
      </c>
      <c r="DS25" s="58">
        <f>Inputs!DS45</f>
        <v>0.25</v>
      </c>
    </row>
    <row r="26" spans="2:123" x14ac:dyDescent="0.3">
      <c r="D26" s="12" t="str">
        <f>Inputs!D46</f>
        <v>NMC</v>
      </c>
      <c r="E26" s="57">
        <f>Inputs!G86*Exchng</f>
        <v>14148.6926</v>
      </c>
      <c r="F26" s="51" t="str">
        <f>Inputs!E46</f>
        <v>%</v>
      </c>
      <c r="G26" s="57">
        <f>Inputs!G97*Exchng</f>
        <v>8489.2155600000006</v>
      </c>
      <c r="H26" s="58">
        <f>Inputs!H46</f>
        <v>0</v>
      </c>
      <c r="I26" s="58">
        <f>Inputs!I46</f>
        <v>0</v>
      </c>
      <c r="J26" s="58">
        <f>Inputs!J46</f>
        <v>0</v>
      </c>
      <c r="K26" s="58">
        <f>Inputs!K46</f>
        <v>0</v>
      </c>
      <c r="L26" s="58">
        <f>Inputs!L46</f>
        <v>0</v>
      </c>
      <c r="M26" s="58">
        <f>Inputs!M46</f>
        <v>0</v>
      </c>
      <c r="N26" s="58">
        <f>Inputs!N46</f>
        <v>0</v>
      </c>
      <c r="O26" s="58">
        <f>Inputs!O46</f>
        <v>0</v>
      </c>
      <c r="P26" s="58">
        <f>Inputs!P46</f>
        <v>0</v>
      </c>
      <c r="Q26" s="58">
        <f>Inputs!Q46</f>
        <v>0</v>
      </c>
      <c r="R26" s="58">
        <f>Inputs!R46</f>
        <v>0</v>
      </c>
      <c r="S26" s="58">
        <f>Inputs!S46</f>
        <v>0</v>
      </c>
      <c r="T26" s="58">
        <f>Inputs!T46</f>
        <v>0</v>
      </c>
      <c r="U26" s="58">
        <f>Inputs!U46</f>
        <v>0</v>
      </c>
      <c r="V26" s="58">
        <f>Inputs!V46</f>
        <v>0</v>
      </c>
      <c r="W26" s="58">
        <f>Inputs!W46</f>
        <v>0</v>
      </c>
      <c r="X26" s="58">
        <f>Inputs!X46</f>
        <v>0</v>
      </c>
      <c r="Y26" s="58">
        <f>Inputs!Y46</f>
        <v>0</v>
      </c>
      <c r="Z26" s="58">
        <f>Inputs!Z46</f>
        <v>0</v>
      </c>
      <c r="AA26" s="58">
        <f>Inputs!AA46</f>
        <v>0</v>
      </c>
      <c r="AB26" s="58">
        <f>Inputs!AB46</f>
        <v>0</v>
      </c>
      <c r="AC26" s="58">
        <f>Inputs!AC46</f>
        <v>0</v>
      </c>
      <c r="AD26" s="58">
        <f>Inputs!AD46</f>
        <v>0</v>
      </c>
      <c r="AE26" s="58">
        <f>Inputs!AE46</f>
        <v>0</v>
      </c>
      <c r="AF26" s="58">
        <f>Inputs!AF46</f>
        <v>0</v>
      </c>
      <c r="AG26" s="58">
        <f>Inputs!AG46</f>
        <v>0</v>
      </c>
      <c r="AH26" s="58">
        <f>Inputs!AH46</f>
        <v>0</v>
      </c>
      <c r="AI26" s="58">
        <f>Inputs!AI46</f>
        <v>0</v>
      </c>
      <c r="AJ26" s="58">
        <f>Inputs!AJ46</f>
        <v>0</v>
      </c>
      <c r="AK26" s="58">
        <f>Inputs!AK46</f>
        <v>0</v>
      </c>
      <c r="AL26" s="58">
        <f>Inputs!AL46</f>
        <v>0</v>
      </c>
      <c r="AM26" s="58">
        <f>Inputs!AM46</f>
        <v>0</v>
      </c>
      <c r="AN26" s="58">
        <f>Inputs!AN46</f>
        <v>0</v>
      </c>
      <c r="AO26" s="58">
        <f>Inputs!AO46</f>
        <v>0</v>
      </c>
      <c r="AP26" s="58">
        <f>Inputs!AP46</f>
        <v>0</v>
      </c>
      <c r="AQ26" s="58">
        <f>Inputs!AQ46</f>
        <v>0</v>
      </c>
      <c r="AR26" s="58">
        <f>Inputs!AR46</f>
        <v>0</v>
      </c>
      <c r="AS26" s="58">
        <f>Inputs!AS46</f>
        <v>0</v>
      </c>
      <c r="AT26" s="58">
        <f>Inputs!AT46</f>
        <v>0</v>
      </c>
      <c r="AU26" s="58">
        <f>Inputs!AU46</f>
        <v>0</v>
      </c>
      <c r="AV26" s="58">
        <f>Inputs!AV46</f>
        <v>0</v>
      </c>
      <c r="AW26" s="58">
        <f>Inputs!AW46</f>
        <v>0</v>
      </c>
      <c r="AX26" s="58">
        <f>Inputs!AX46</f>
        <v>0</v>
      </c>
      <c r="AY26" s="58">
        <f>Inputs!AY46</f>
        <v>0</v>
      </c>
      <c r="AZ26" s="58">
        <f>Inputs!AZ46</f>
        <v>0</v>
      </c>
      <c r="BA26" s="58">
        <f>Inputs!BA46</f>
        <v>0</v>
      </c>
      <c r="BB26" s="58">
        <f>Inputs!BB46</f>
        <v>0</v>
      </c>
      <c r="BC26" s="58">
        <f>Inputs!BC46</f>
        <v>0</v>
      </c>
      <c r="BD26" s="58">
        <f>Inputs!BD46</f>
        <v>0</v>
      </c>
      <c r="BE26" s="58">
        <f>Inputs!BE46</f>
        <v>0</v>
      </c>
      <c r="BF26" s="58">
        <f>Inputs!BF46</f>
        <v>0</v>
      </c>
      <c r="BG26" s="58">
        <f>Inputs!BG46</f>
        <v>0</v>
      </c>
      <c r="BH26" s="58">
        <f>Inputs!BH46</f>
        <v>0</v>
      </c>
      <c r="BI26" s="58">
        <f>Inputs!BI46</f>
        <v>0</v>
      </c>
      <c r="BJ26" s="58">
        <f>Inputs!BJ46</f>
        <v>0</v>
      </c>
      <c r="BK26" s="58">
        <f>Inputs!BK46</f>
        <v>0</v>
      </c>
      <c r="BL26" s="58">
        <f>Inputs!BL46</f>
        <v>0</v>
      </c>
      <c r="BM26" s="58">
        <f>Inputs!BM46</f>
        <v>0</v>
      </c>
      <c r="BN26" s="58">
        <f>Inputs!BN46</f>
        <v>0</v>
      </c>
      <c r="BO26" s="58">
        <f>Inputs!BO46</f>
        <v>0</v>
      </c>
      <c r="BP26" s="58">
        <f>Inputs!BP46</f>
        <v>0</v>
      </c>
      <c r="BQ26" s="58">
        <f>Inputs!BQ46</f>
        <v>0</v>
      </c>
      <c r="BR26" s="58">
        <f>Inputs!BR46</f>
        <v>0</v>
      </c>
      <c r="BS26" s="58">
        <f>Inputs!BS46</f>
        <v>0</v>
      </c>
      <c r="BT26" s="58">
        <f>Inputs!BT46</f>
        <v>0</v>
      </c>
      <c r="BU26" s="58">
        <f>Inputs!BU46</f>
        <v>0</v>
      </c>
      <c r="BV26" s="58">
        <f>Inputs!BV46</f>
        <v>0</v>
      </c>
      <c r="BW26" s="58">
        <f>Inputs!BW46</f>
        <v>0</v>
      </c>
      <c r="BX26" s="58">
        <f>Inputs!BX46</f>
        <v>0</v>
      </c>
      <c r="BY26" s="58">
        <f>Inputs!BY46</f>
        <v>0</v>
      </c>
      <c r="BZ26" s="58">
        <f>Inputs!BZ46</f>
        <v>0</v>
      </c>
      <c r="CA26" s="58">
        <f>Inputs!CA46</f>
        <v>0</v>
      </c>
      <c r="CB26" s="58">
        <f>Inputs!CB46</f>
        <v>0</v>
      </c>
      <c r="CC26" s="58">
        <f>Inputs!CC46</f>
        <v>0</v>
      </c>
      <c r="CD26" s="58">
        <f>Inputs!CD46</f>
        <v>0</v>
      </c>
      <c r="CE26" s="58">
        <f>Inputs!CE46</f>
        <v>0</v>
      </c>
      <c r="CF26" s="58">
        <f>Inputs!CF46</f>
        <v>0</v>
      </c>
      <c r="CG26" s="58">
        <f>Inputs!CG46</f>
        <v>0</v>
      </c>
      <c r="CH26" s="58">
        <f>Inputs!CH46</f>
        <v>0</v>
      </c>
      <c r="CI26" s="58">
        <f>Inputs!CI46</f>
        <v>0</v>
      </c>
      <c r="CJ26" s="58">
        <f>Inputs!CJ46</f>
        <v>0</v>
      </c>
      <c r="CK26" s="58">
        <f>Inputs!CK46</f>
        <v>0</v>
      </c>
      <c r="CL26" s="58">
        <f>Inputs!CL46</f>
        <v>0</v>
      </c>
      <c r="CM26" s="58">
        <f>Inputs!CM46</f>
        <v>0</v>
      </c>
      <c r="CN26" s="58">
        <f>Inputs!CN46</f>
        <v>0</v>
      </c>
      <c r="CO26" s="58">
        <f>Inputs!CO46</f>
        <v>0</v>
      </c>
      <c r="CP26" s="58">
        <f>Inputs!CP46</f>
        <v>0</v>
      </c>
      <c r="CQ26" s="58">
        <f>Inputs!CQ46</f>
        <v>0</v>
      </c>
      <c r="CR26" s="58">
        <f>Inputs!CR46</f>
        <v>0</v>
      </c>
      <c r="CS26" s="58">
        <f>Inputs!CS46</f>
        <v>0</v>
      </c>
      <c r="CT26" s="58">
        <f>Inputs!CT46</f>
        <v>0</v>
      </c>
      <c r="CU26" s="58">
        <f>Inputs!CU46</f>
        <v>0</v>
      </c>
      <c r="CV26" s="58">
        <f>Inputs!CV46</f>
        <v>0</v>
      </c>
      <c r="CW26" s="58">
        <f>Inputs!CW46</f>
        <v>0</v>
      </c>
      <c r="CX26" s="58">
        <f>Inputs!CX46</f>
        <v>0</v>
      </c>
      <c r="CY26" s="58">
        <f>Inputs!CY46</f>
        <v>0</v>
      </c>
      <c r="CZ26" s="58">
        <f>Inputs!CZ46</f>
        <v>0</v>
      </c>
      <c r="DA26" s="58">
        <f>Inputs!DA46</f>
        <v>0</v>
      </c>
      <c r="DB26" s="58">
        <f>Inputs!DB46</f>
        <v>0</v>
      </c>
      <c r="DC26" s="58">
        <f>Inputs!DC46</f>
        <v>0</v>
      </c>
      <c r="DD26" s="58">
        <f>Inputs!DD46</f>
        <v>0</v>
      </c>
      <c r="DE26" s="58">
        <f>Inputs!DE46</f>
        <v>0</v>
      </c>
      <c r="DF26" s="58">
        <f>Inputs!DF46</f>
        <v>0</v>
      </c>
      <c r="DG26" s="58">
        <f>Inputs!DG46</f>
        <v>0</v>
      </c>
      <c r="DH26" s="58">
        <f>Inputs!DH46</f>
        <v>0</v>
      </c>
      <c r="DI26" s="58">
        <f>Inputs!DI46</f>
        <v>0</v>
      </c>
      <c r="DJ26" s="58">
        <f>Inputs!DJ46</f>
        <v>0</v>
      </c>
      <c r="DK26" s="58">
        <f>Inputs!DK46</f>
        <v>0</v>
      </c>
      <c r="DL26" s="58">
        <f>Inputs!DL46</f>
        <v>0</v>
      </c>
      <c r="DM26" s="58">
        <f>Inputs!DM46</f>
        <v>0</v>
      </c>
      <c r="DN26" s="58">
        <f>Inputs!DN46</f>
        <v>0</v>
      </c>
      <c r="DO26" s="58">
        <f>Inputs!DO46</f>
        <v>0</v>
      </c>
      <c r="DP26" s="58">
        <f>Inputs!DP46</f>
        <v>0</v>
      </c>
      <c r="DQ26" s="58">
        <f>Inputs!DQ46</f>
        <v>0</v>
      </c>
      <c r="DR26" s="58">
        <f>Inputs!DR46</f>
        <v>0</v>
      </c>
      <c r="DS26" s="58">
        <f>Inputs!DS46</f>
        <v>0</v>
      </c>
    </row>
    <row r="27" spans="2:123" x14ac:dyDescent="0.3"/>
    <row r="28" spans="2:123" x14ac:dyDescent="0.3">
      <c r="D28" s="12" t="str">
        <f>Inputs!D88</f>
        <v>Selling price decline y-o-y</v>
      </c>
      <c r="F28" s="51" t="str">
        <f>Inputs!E88</f>
        <v>%</v>
      </c>
      <c r="G28" s="58">
        <f>-Inputs!H88</f>
        <v>0</v>
      </c>
      <c r="H28" s="58">
        <f>(1+$G28)^(H$6/4)</f>
        <v>1</v>
      </c>
      <c r="I28" s="58">
        <f t="shared" ref="I28:BT29" si="1">(1+$G28)^(I$6/4)</f>
        <v>1</v>
      </c>
      <c r="J28" s="58">
        <f t="shared" si="1"/>
        <v>1</v>
      </c>
      <c r="K28" s="58">
        <f t="shared" si="1"/>
        <v>1</v>
      </c>
      <c r="L28" s="58">
        <f t="shared" si="1"/>
        <v>1</v>
      </c>
      <c r="M28" s="58">
        <f t="shared" si="1"/>
        <v>1</v>
      </c>
      <c r="N28" s="58">
        <f t="shared" si="1"/>
        <v>1</v>
      </c>
      <c r="O28" s="58">
        <f t="shared" si="1"/>
        <v>1</v>
      </c>
      <c r="P28" s="58">
        <f t="shared" si="1"/>
        <v>1</v>
      </c>
      <c r="Q28" s="58">
        <f t="shared" si="1"/>
        <v>1</v>
      </c>
      <c r="R28" s="58">
        <f t="shared" si="1"/>
        <v>1</v>
      </c>
      <c r="S28" s="58">
        <f t="shared" si="1"/>
        <v>1</v>
      </c>
      <c r="T28" s="58">
        <f t="shared" si="1"/>
        <v>1</v>
      </c>
      <c r="U28" s="58">
        <f t="shared" si="1"/>
        <v>1</v>
      </c>
      <c r="V28" s="58">
        <f t="shared" si="1"/>
        <v>1</v>
      </c>
      <c r="W28" s="58">
        <f t="shared" si="1"/>
        <v>1</v>
      </c>
      <c r="X28" s="58">
        <f t="shared" si="1"/>
        <v>1</v>
      </c>
      <c r="Y28" s="58">
        <f t="shared" si="1"/>
        <v>1</v>
      </c>
      <c r="Z28" s="58">
        <f t="shared" si="1"/>
        <v>1</v>
      </c>
      <c r="AA28" s="58">
        <f t="shared" si="1"/>
        <v>1</v>
      </c>
      <c r="AB28" s="58">
        <f t="shared" si="1"/>
        <v>1</v>
      </c>
      <c r="AC28" s="58">
        <f t="shared" si="1"/>
        <v>1</v>
      </c>
      <c r="AD28" s="58">
        <f t="shared" si="1"/>
        <v>1</v>
      </c>
      <c r="AE28" s="58">
        <f t="shared" si="1"/>
        <v>1</v>
      </c>
      <c r="AF28" s="58">
        <f t="shared" si="1"/>
        <v>1</v>
      </c>
      <c r="AG28" s="58">
        <f t="shared" si="1"/>
        <v>1</v>
      </c>
      <c r="AH28" s="58">
        <f t="shared" si="1"/>
        <v>1</v>
      </c>
      <c r="AI28" s="58">
        <f t="shared" si="1"/>
        <v>1</v>
      </c>
      <c r="AJ28" s="58">
        <f t="shared" si="1"/>
        <v>1</v>
      </c>
      <c r="AK28" s="58">
        <f t="shared" si="1"/>
        <v>1</v>
      </c>
      <c r="AL28" s="58">
        <f t="shared" si="1"/>
        <v>1</v>
      </c>
      <c r="AM28" s="58">
        <f t="shared" si="1"/>
        <v>1</v>
      </c>
      <c r="AN28" s="58">
        <f t="shared" si="1"/>
        <v>1</v>
      </c>
      <c r="AO28" s="58">
        <f t="shared" si="1"/>
        <v>1</v>
      </c>
      <c r="AP28" s="58">
        <f t="shared" si="1"/>
        <v>1</v>
      </c>
      <c r="AQ28" s="58">
        <f t="shared" si="1"/>
        <v>1</v>
      </c>
      <c r="AR28" s="58">
        <f t="shared" si="1"/>
        <v>1</v>
      </c>
      <c r="AS28" s="58">
        <f t="shared" si="1"/>
        <v>1</v>
      </c>
      <c r="AT28" s="58">
        <f t="shared" si="1"/>
        <v>1</v>
      </c>
      <c r="AU28" s="58">
        <f t="shared" si="1"/>
        <v>1</v>
      </c>
      <c r="AV28" s="58">
        <f t="shared" si="1"/>
        <v>1</v>
      </c>
      <c r="AW28" s="58">
        <f t="shared" si="1"/>
        <v>1</v>
      </c>
      <c r="AX28" s="58">
        <f t="shared" si="1"/>
        <v>1</v>
      </c>
      <c r="AY28" s="58">
        <f t="shared" si="1"/>
        <v>1</v>
      </c>
      <c r="AZ28" s="58">
        <f t="shared" si="1"/>
        <v>1</v>
      </c>
      <c r="BA28" s="58">
        <f t="shared" si="1"/>
        <v>1</v>
      </c>
      <c r="BB28" s="58">
        <f t="shared" si="1"/>
        <v>1</v>
      </c>
      <c r="BC28" s="58">
        <f t="shared" si="1"/>
        <v>1</v>
      </c>
      <c r="BD28" s="58">
        <f t="shared" si="1"/>
        <v>1</v>
      </c>
      <c r="BE28" s="58">
        <f t="shared" si="1"/>
        <v>1</v>
      </c>
      <c r="BF28" s="58">
        <f t="shared" si="1"/>
        <v>1</v>
      </c>
      <c r="BG28" s="58">
        <f t="shared" si="1"/>
        <v>1</v>
      </c>
      <c r="BH28" s="58">
        <f t="shared" si="1"/>
        <v>1</v>
      </c>
      <c r="BI28" s="58">
        <f t="shared" si="1"/>
        <v>1</v>
      </c>
      <c r="BJ28" s="58">
        <f t="shared" si="1"/>
        <v>1</v>
      </c>
      <c r="BK28" s="58">
        <f t="shared" si="1"/>
        <v>1</v>
      </c>
      <c r="BL28" s="58">
        <f t="shared" si="1"/>
        <v>1</v>
      </c>
      <c r="BM28" s="58">
        <f t="shared" si="1"/>
        <v>1</v>
      </c>
      <c r="BN28" s="58">
        <f t="shared" si="1"/>
        <v>1</v>
      </c>
      <c r="BO28" s="58">
        <f t="shared" si="1"/>
        <v>1</v>
      </c>
      <c r="BP28" s="58">
        <f t="shared" si="1"/>
        <v>1</v>
      </c>
      <c r="BQ28" s="58">
        <f t="shared" si="1"/>
        <v>1</v>
      </c>
      <c r="BR28" s="58">
        <f t="shared" si="1"/>
        <v>1</v>
      </c>
      <c r="BS28" s="58">
        <f t="shared" si="1"/>
        <v>1</v>
      </c>
      <c r="BT28" s="58">
        <f t="shared" si="1"/>
        <v>1</v>
      </c>
      <c r="BU28" s="58">
        <f t="shared" ref="BU28:DS29" si="2">(1+$G28)^(BU$6/4)</f>
        <v>1</v>
      </c>
      <c r="BV28" s="58">
        <f t="shared" si="2"/>
        <v>1</v>
      </c>
      <c r="BW28" s="58">
        <f t="shared" si="2"/>
        <v>1</v>
      </c>
      <c r="BX28" s="58">
        <f t="shared" si="2"/>
        <v>1</v>
      </c>
      <c r="BY28" s="58">
        <f t="shared" si="2"/>
        <v>1</v>
      </c>
      <c r="BZ28" s="58">
        <f t="shared" si="2"/>
        <v>1</v>
      </c>
      <c r="CA28" s="58">
        <f t="shared" si="2"/>
        <v>1</v>
      </c>
      <c r="CB28" s="58">
        <f t="shared" si="2"/>
        <v>1</v>
      </c>
      <c r="CC28" s="58">
        <f t="shared" si="2"/>
        <v>1</v>
      </c>
      <c r="CD28" s="58">
        <f t="shared" si="2"/>
        <v>1</v>
      </c>
      <c r="CE28" s="58">
        <f t="shared" si="2"/>
        <v>1</v>
      </c>
      <c r="CF28" s="58">
        <f t="shared" si="2"/>
        <v>1</v>
      </c>
      <c r="CG28" s="58">
        <f t="shared" si="2"/>
        <v>1</v>
      </c>
      <c r="CH28" s="58">
        <f t="shared" si="2"/>
        <v>1</v>
      </c>
      <c r="CI28" s="58">
        <f t="shared" si="2"/>
        <v>1</v>
      </c>
      <c r="CJ28" s="58">
        <f t="shared" si="2"/>
        <v>1</v>
      </c>
      <c r="CK28" s="58">
        <f t="shared" si="2"/>
        <v>1</v>
      </c>
      <c r="CL28" s="58">
        <f t="shared" si="2"/>
        <v>1</v>
      </c>
      <c r="CM28" s="58">
        <f t="shared" si="2"/>
        <v>1</v>
      </c>
      <c r="CN28" s="58">
        <f t="shared" si="2"/>
        <v>1</v>
      </c>
      <c r="CO28" s="58">
        <f t="shared" si="2"/>
        <v>1</v>
      </c>
      <c r="CP28" s="58">
        <f t="shared" si="2"/>
        <v>1</v>
      </c>
      <c r="CQ28" s="58">
        <f t="shared" si="2"/>
        <v>1</v>
      </c>
      <c r="CR28" s="58">
        <f t="shared" si="2"/>
        <v>1</v>
      </c>
      <c r="CS28" s="58">
        <f t="shared" si="2"/>
        <v>1</v>
      </c>
      <c r="CT28" s="58">
        <f t="shared" si="2"/>
        <v>1</v>
      </c>
      <c r="CU28" s="58">
        <f t="shared" si="2"/>
        <v>1</v>
      </c>
      <c r="CV28" s="58">
        <f t="shared" si="2"/>
        <v>1</v>
      </c>
      <c r="CW28" s="58">
        <f t="shared" si="2"/>
        <v>1</v>
      </c>
      <c r="CX28" s="58">
        <f t="shared" si="2"/>
        <v>1</v>
      </c>
      <c r="CY28" s="58">
        <f t="shared" si="2"/>
        <v>1</v>
      </c>
      <c r="CZ28" s="58">
        <f t="shared" si="2"/>
        <v>1</v>
      </c>
      <c r="DA28" s="58">
        <f t="shared" si="2"/>
        <v>1</v>
      </c>
      <c r="DB28" s="58">
        <f t="shared" si="2"/>
        <v>1</v>
      </c>
      <c r="DC28" s="58">
        <f t="shared" si="2"/>
        <v>1</v>
      </c>
      <c r="DD28" s="58">
        <f t="shared" si="2"/>
        <v>1</v>
      </c>
      <c r="DE28" s="58">
        <f t="shared" si="2"/>
        <v>1</v>
      </c>
      <c r="DF28" s="58">
        <f t="shared" si="2"/>
        <v>1</v>
      </c>
      <c r="DG28" s="58">
        <f t="shared" si="2"/>
        <v>1</v>
      </c>
      <c r="DH28" s="58">
        <f t="shared" si="2"/>
        <v>1</v>
      </c>
      <c r="DI28" s="58">
        <f t="shared" si="2"/>
        <v>1</v>
      </c>
      <c r="DJ28" s="58">
        <f t="shared" si="2"/>
        <v>1</v>
      </c>
      <c r="DK28" s="58">
        <f t="shared" si="2"/>
        <v>1</v>
      </c>
      <c r="DL28" s="58">
        <f t="shared" si="2"/>
        <v>1</v>
      </c>
      <c r="DM28" s="58">
        <f t="shared" si="2"/>
        <v>1</v>
      </c>
      <c r="DN28" s="58">
        <f t="shared" si="2"/>
        <v>1</v>
      </c>
      <c r="DO28" s="58">
        <f t="shared" si="2"/>
        <v>1</v>
      </c>
      <c r="DP28" s="58">
        <f t="shared" si="2"/>
        <v>1</v>
      </c>
      <c r="DQ28" s="58">
        <f t="shared" si="2"/>
        <v>1</v>
      </c>
      <c r="DR28" s="58">
        <f t="shared" si="2"/>
        <v>1</v>
      </c>
      <c r="DS28" s="58">
        <f t="shared" si="2"/>
        <v>1</v>
      </c>
    </row>
    <row r="29" spans="2:123" x14ac:dyDescent="0.3">
      <c r="D29" s="12" t="str">
        <f>Inputs!D99</f>
        <v>Cost price decline y-o-y</v>
      </c>
      <c r="F29" s="51" t="str">
        <f>F28</f>
        <v>%</v>
      </c>
      <c r="G29" s="58">
        <f>-Inputs!H99</f>
        <v>0</v>
      </c>
      <c r="H29" s="58">
        <f>(1+$G29)^(H$6/4)</f>
        <v>1</v>
      </c>
      <c r="I29" s="58">
        <f t="shared" si="1"/>
        <v>1</v>
      </c>
      <c r="J29" s="58">
        <f t="shared" si="1"/>
        <v>1</v>
      </c>
      <c r="K29" s="58">
        <f t="shared" si="1"/>
        <v>1</v>
      </c>
      <c r="L29" s="58">
        <f t="shared" si="1"/>
        <v>1</v>
      </c>
      <c r="M29" s="58">
        <f t="shared" si="1"/>
        <v>1</v>
      </c>
      <c r="N29" s="58">
        <f t="shared" si="1"/>
        <v>1</v>
      </c>
      <c r="O29" s="58">
        <f t="shared" si="1"/>
        <v>1</v>
      </c>
      <c r="P29" s="58">
        <f t="shared" si="1"/>
        <v>1</v>
      </c>
      <c r="Q29" s="58">
        <f t="shared" si="1"/>
        <v>1</v>
      </c>
      <c r="R29" s="58">
        <f t="shared" si="1"/>
        <v>1</v>
      </c>
      <c r="S29" s="58">
        <f t="shared" si="1"/>
        <v>1</v>
      </c>
      <c r="T29" s="58">
        <f t="shared" si="1"/>
        <v>1</v>
      </c>
      <c r="U29" s="58">
        <f t="shared" si="1"/>
        <v>1</v>
      </c>
      <c r="V29" s="58">
        <f t="shared" si="1"/>
        <v>1</v>
      </c>
      <c r="W29" s="58">
        <f t="shared" si="1"/>
        <v>1</v>
      </c>
      <c r="X29" s="58">
        <f t="shared" si="1"/>
        <v>1</v>
      </c>
      <c r="Y29" s="58">
        <f t="shared" si="1"/>
        <v>1</v>
      </c>
      <c r="Z29" s="58">
        <f t="shared" si="1"/>
        <v>1</v>
      </c>
      <c r="AA29" s="58">
        <f t="shared" si="1"/>
        <v>1</v>
      </c>
      <c r="AB29" s="58">
        <f t="shared" si="1"/>
        <v>1</v>
      </c>
      <c r="AC29" s="58">
        <f t="shared" si="1"/>
        <v>1</v>
      </c>
      <c r="AD29" s="58">
        <f t="shared" si="1"/>
        <v>1</v>
      </c>
      <c r="AE29" s="58">
        <f t="shared" si="1"/>
        <v>1</v>
      </c>
      <c r="AF29" s="58">
        <f t="shared" si="1"/>
        <v>1</v>
      </c>
      <c r="AG29" s="58">
        <f t="shared" si="1"/>
        <v>1</v>
      </c>
      <c r="AH29" s="58">
        <f t="shared" si="1"/>
        <v>1</v>
      </c>
      <c r="AI29" s="58">
        <f t="shared" si="1"/>
        <v>1</v>
      </c>
      <c r="AJ29" s="58">
        <f t="shared" si="1"/>
        <v>1</v>
      </c>
      <c r="AK29" s="58">
        <f t="shared" si="1"/>
        <v>1</v>
      </c>
      <c r="AL29" s="58">
        <f t="shared" si="1"/>
        <v>1</v>
      </c>
      <c r="AM29" s="58">
        <f t="shared" si="1"/>
        <v>1</v>
      </c>
      <c r="AN29" s="58">
        <f t="shared" si="1"/>
        <v>1</v>
      </c>
      <c r="AO29" s="58">
        <f t="shared" si="1"/>
        <v>1</v>
      </c>
      <c r="AP29" s="58">
        <f t="shared" si="1"/>
        <v>1</v>
      </c>
      <c r="AQ29" s="58">
        <f t="shared" si="1"/>
        <v>1</v>
      </c>
      <c r="AR29" s="58">
        <f t="shared" si="1"/>
        <v>1</v>
      </c>
      <c r="AS29" s="58">
        <f t="shared" si="1"/>
        <v>1</v>
      </c>
      <c r="AT29" s="58">
        <f t="shared" si="1"/>
        <v>1</v>
      </c>
      <c r="AU29" s="58">
        <f t="shared" si="1"/>
        <v>1</v>
      </c>
      <c r="AV29" s="58">
        <f t="shared" si="1"/>
        <v>1</v>
      </c>
      <c r="AW29" s="58">
        <f t="shared" si="1"/>
        <v>1</v>
      </c>
      <c r="AX29" s="58">
        <f t="shared" si="1"/>
        <v>1</v>
      </c>
      <c r="AY29" s="58">
        <f t="shared" si="1"/>
        <v>1</v>
      </c>
      <c r="AZ29" s="58">
        <f t="shared" si="1"/>
        <v>1</v>
      </c>
      <c r="BA29" s="58">
        <f t="shared" si="1"/>
        <v>1</v>
      </c>
      <c r="BB29" s="58">
        <f t="shared" si="1"/>
        <v>1</v>
      </c>
      <c r="BC29" s="58">
        <f t="shared" si="1"/>
        <v>1</v>
      </c>
      <c r="BD29" s="58">
        <f t="shared" si="1"/>
        <v>1</v>
      </c>
      <c r="BE29" s="58">
        <f t="shared" si="1"/>
        <v>1</v>
      </c>
      <c r="BF29" s="58">
        <f t="shared" si="1"/>
        <v>1</v>
      </c>
      <c r="BG29" s="58">
        <f t="shared" si="1"/>
        <v>1</v>
      </c>
      <c r="BH29" s="58">
        <f t="shared" si="1"/>
        <v>1</v>
      </c>
      <c r="BI29" s="58">
        <f t="shared" si="1"/>
        <v>1</v>
      </c>
      <c r="BJ29" s="58">
        <f t="shared" si="1"/>
        <v>1</v>
      </c>
      <c r="BK29" s="58">
        <f t="shared" si="1"/>
        <v>1</v>
      </c>
      <c r="BL29" s="58">
        <f t="shared" si="1"/>
        <v>1</v>
      </c>
      <c r="BM29" s="58">
        <f t="shared" si="1"/>
        <v>1</v>
      </c>
      <c r="BN29" s="58">
        <f t="shared" si="1"/>
        <v>1</v>
      </c>
      <c r="BO29" s="58">
        <f t="shared" si="1"/>
        <v>1</v>
      </c>
      <c r="BP29" s="58">
        <f t="shared" si="1"/>
        <v>1</v>
      </c>
      <c r="BQ29" s="58">
        <f t="shared" si="1"/>
        <v>1</v>
      </c>
      <c r="BR29" s="58">
        <f t="shared" si="1"/>
        <v>1</v>
      </c>
      <c r="BS29" s="58">
        <f t="shared" si="1"/>
        <v>1</v>
      </c>
      <c r="BT29" s="58">
        <f t="shared" si="1"/>
        <v>1</v>
      </c>
      <c r="BU29" s="58">
        <f t="shared" si="2"/>
        <v>1</v>
      </c>
      <c r="BV29" s="58">
        <f t="shared" si="2"/>
        <v>1</v>
      </c>
      <c r="BW29" s="58">
        <f t="shared" si="2"/>
        <v>1</v>
      </c>
      <c r="BX29" s="58">
        <f t="shared" si="2"/>
        <v>1</v>
      </c>
      <c r="BY29" s="58">
        <f t="shared" si="2"/>
        <v>1</v>
      </c>
      <c r="BZ29" s="58">
        <f t="shared" si="2"/>
        <v>1</v>
      </c>
      <c r="CA29" s="58">
        <f t="shared" si="2"/>
        <v>1</v>
      </c>
      <c r="CB29" s="58">
        <f t="shared" si="2"/>
        <v>1</v>
      </c>
      <c r="CC29" s="58">
        <f t="shared" si="2"/>
        <v>1</v>
      </c>
      <c r="CD29" s="58">
        <f t="shared" si="2"/>
        <v>1</v>
      </c>
      <c r="CE29" s="58">
        <f t="shared" si="2"/>
        <v>1</v>
      </c>
      <c r="CF29" s="58">
        <f t="shared" si="2"/>
        <v>1</v>
      </c>
      <c r="CG29" s="58">
        <f t="shared" si="2"/>
        <v>1</v>
      </c>
      <c r="CH29" s="58">
        <f t="shared" si="2"/>
        <v>1</v>
      </c>
      <c r="CI29" s="58">
        <f t="shared" si="2"/>
        <v>1</v>
      </c>
      <c r="CJ29" s="58">
        <f t="shared" si="2"/>
        <v>1</v>
      </c>
      <c r="CK29" s="58">
        <f t="shared" si="2"/>
        <v>1</v>
      </c>
      <c r="CL29" s="58">
        <f t="shared" si="2"/>
        <v>1</v>
      </c>
      <c r="CM29" s="58">
        <f t="shared" si="2"/>
        <v>1</v>
      </c>
      <c r="CN29" s="58">
        <f t="shared" si="2"/>
        <v>1</v>
      </c>
      <c r="CO29" s="58">
        <f t="shared" si="2"/>
        <v>1</v>
      </c>
      <c r="CP29" s="58">
        <f t="shared" si="2"/>
        <v>1</v>
      </c>
      <c r="CQ29" s="58">
        <f t="shared" si="2"/>
        <v>1</v>
      </c>
      <c r="CR29" s="58">
        <f t="shared" si="2"/>
        <v>1</v>
      </c>
      <c r="CS29" s="58">
        <f t="shared" si="2"/>
        <v>1</v>
      </c>
      <c r="CT29" s="58">
        <f t="shared" si="2"/>
        <v>1</v>
      </c>
      <c r="CU29" s="58">
        <f t="shared" si="2"/>
        <v>1</v>
      </c>
      <c r="CV29" s="58">
        <f t="shared" si="2"/>
        <v>1</v>
      </c>
      <c r="CW29" s="58">
        <f t="shared" si="2"/>
        <v>1</v>
      </c>
      <c r="CX29" s="58">
        <f t="shared" si="2"/>
        <v>1</v>
      </c>
      <c r="CY29" s="58">
        <f t="shared" si="2"/>
        <v>1</v>
      </c>
      <c r="CZ29" s="58">
        <f t="shared" si="2"/>
        <v>1</v>
      </c>
      <c r="DA29" s="58">
        <f t="shared" si="2"/>
        <v>1</v>
      </c>
      <c r="DB29" s="58">
        <f t="shared" si="2"/>
        <v>1</v>
      </c>
      <c r="DC29" s="58">
        <f t="shared" si="2"/>
        <v>1</v>
      </c>
      <c r="DD29" s="58">
        <f t="shared" si="2"/>
        <v>1</v>
      </c>
      <c r="DE29" s="58">
        <f t="shared" si="2"/>
        <v>1</v>
      </c>
      <c r="DF29" s="58">
        <f t="shared" si="2"/>
        <v>1</v>
      </c>
      <c r="DG29" s="58">
        <f t="shared" si="2"/>
        <v>1</v>
      </c>
      <c r="DH29" s="58">
        <f t="shared" si="2"/>
        <v>1</v>
      </c>
      <c r="DI29" s="58">
        <f t="shared" si="2"/>
        <v>1</v>
      </c>
      <c r="DJ29" s="58">
        <f t="shared" si="2"/>
        <v>1</v>
      </c>
      <c r="DK29" s="58">
        <f t="shared" si="2"/>
        <v>1</v>
      </c>
      <c r="DL29" s="58">
        <f t="shared" si="2"/>
        <v>1</v>
      </c>
      <c r="DM29" s="58">
        <f t="shared" si="2"/>
        <v>1</v>
      </c>
      <c r="DN29" s="58">
        <f t="shared" si="2"/>
        <v>1</v>
      </c>
      <c r="DO29" s="58">
        <f t="shared" si="2"/>
        <v>1</v>
      </c>
      <c r="DP29" s="58">
        <f t="shared" si="2"/>
        <v>1</v>
      </c>
      <c r="DQ29" s="58">
        <f t="shared" si="2"/>
        <v>1</v>
      </c>
      <c r="DR29" s="58">
        <f t="shared" si="2"/>
        <v>1</v>
      </c>
      <c r="DS29" s="58">
        <f t="shared" si="2"/>
        <v>1</v>
      </c>
    </row>
    <row r="30" spans="2:123" x14ac:dyDescent="0.3">
      <c r="D30" s="12" t="s">
        <v>168</v>
      </c>
      <c r="F30" s="51" t="str">
        <f>F29</f>
        <v>%</v>
      </c>
      <c r="G30" s="58"/>
      <c r="H30" s="58">
        <f>Inputs!H15</f>
        <v>1</v>
      </c>
      <c r="I30" s="58">
        <f>Inputs!I15</f>
        <v>1</v>
      </c>
      <c r="J30" s="58">
        <f>Inputs!J15</f>
        <v>1</v>
      </c>
      <c r="K30" s="58">
        <f>Inputs!K15</f>
        <v>1</v>
      </c>
      <c r="L30" s="58">
        <f>Inputs!L15</f>
        <v>1</v>
      </c>
      <c r="M30" s="58">
        <f>Inputs!M15</f>
        <v>1</v>
      </c>
      <c r="N30" s="58">
        <f>Inputs!N15</f>
        <v>1</v>
      </c>
      <c r="O30" s="58">
        <f>Inputs!O15</f>
        <v>1</v>
      </c>
      <c r="P30" s="58">
        <f>Inputs!P15</f>
        <v>1</v>
      </c>
      <c r="Q30" s="58">
        <f>Inputs!Q15</f>
        <v>1</v>
      </c>
      <c r="R30" s="58">
        <f>Inputs!R15</f>
        <v>1</v>
      </c>
      <c r="S30" s="58">
        <f>Inputs!S15</f>
        <v>1</v>
      </c>
      <c r="T30" s="58">
        <f>Inputs!T15</f>
        <v>1</v>
      </c>
      <c r="U30" s="58">
        <f>Inputs!U15</f>
        <v>1</v>
      </c>
      <c r="V30" s="58">
        <f>Inputs!V15</f>
        <v>1</v>
      </c>
      <c r="W30" s="58">
        <f>Inputs!W15</f>
        <v>1</v>
      </c>
      <c r="X30" s="58">
        <f>Inputs!X15</f>
        <v>1</v>
      </c>
      <c r="Y30" s="58">
        <f>Inputs!Y15</f>
        <v>1</v>
      </c>
      <c r="Z30" s="58">
        <f>Inputs!Z15</f>
        <v>1</v>
      </c>
      <c r="AA30" s="58">
        <f>Inputs!AA15</f>
        <v>1</v>
      </c>
      <c r="AB30" s="58">
        <f>Inputs!AB15</f>
        <v>1</v>
      </c>
      <c r="AC30" s="58">
        <f>Inputs!AC15</f>
        <v>1</v>
      </c>
      <c r="AD30" s="58">
        <f>Inputs!AD15</f>
        <v>1</v>
      </c>
      <c r="AE30" s="58">
        <f>Inputs!AE15</f>
        <v>1</v>
      </c>
      <c r="AF30" s="58">
        <f>Inputs!AF15</f>
        <v>1</v>
      </c>
      <c r="AG30" s="58">
        <f>Inputs!AG15</f>
        <v>1</v>
      </c>
      <c r="AH30" s="58">
        <f>Inputs!AH15</f>
        <v>1</v>
      </c>
      <c r="AI30" s="58">
        <f>Inputs!AI15</f>
        <v>1</v>
      </c>
      <c r="AJ30" s="58">
        <f>Inputs!AJ15</f>
        <v>1</v>
      </c>
      <c r="AK30" s="58">
        <f>Inputs!AK15</f>
        <v>1</v>
      </c>
      <c r="AL30" s="58">
        <f>Inputs!AL15</f>
        <v>1</v>
      </c>
      <c r="AM30" s="58">
        <f>Inputs!AM15</f>
        <v>1</v>
      </c>
      <c r="AN30" s="58">
        <f>Inputs!AN15</f>
        <v>1</v>
      </c>
      <c r="AO30" s="58">
        <f>Inputs!AO15</f>
        <v>1</v>
      </c>
      <c r="AP30" s="58">
        <f>Inputs!AP15</f>
        <v>1</v>
      </c>
      <c r="AQ30" s="58">
        <f>Inputs!AQ15</f>
        <v>1</v>
      </c>
      <c r="AR30" s="58">
        <f>Inputs!AR15</f>
        <v>1</v>
      </c>
      <c r="AS30" s="58">
        <f>Inputs!AS15</f>
        <v>1</v>
      </c>
      <c r="AT30" s="58">
        <f>Inputs!AT15</f>
        <v>1</v>
      </c>
      <c r="AU30" s="58">
        <f>Inputs!AU15</f>
        <v>1</v>
      </c>
      <c r="AV30" s="58">
        <f>Inputs!AV15</f>
        <v>1</v>
      </c>
      <c r="AW30" s="58">
        <f>Inputs!AW15</f>
        <v>1</v>
      </c>
      <c r="AX30" s="58">
        <f>Inputs!AX15</f>
        <v>1</v>
      </c>
      <c r="AY30" s="58">
        <f>Inputs!AY15</f>
        <v>1</v>
      </c>
      <c r="AZ30" s="58">
        <f>Inputs!AZ15</f>
        <v>1</v>
      </c>
      <c r="BA30" s="58">
        <f>Inputs!BA15</f>
        <v>1</v>
      </c>
      <c r="BB30" s="58">
        <f>Inputs!BB15</f>
        <v>1</v>
      </c>
      <c r="BC30" s="58">
        <f>Inputs!BC15</f>
        <v>1</v>
      </c>
      <c r="BD30" s="58">
        <f>Inputs!BD15</f>
        <v>1</v>
      </c>
      <c r="BE30" s="58">
        <f>Inputs!BE15</f>
        <v>1</v>
      </c>
      <c r="BF30" s="58">
        <f>Inputs!BF15</f>
        <v>1</v>
      </c>
      <c r="BG30" s="58">
        <f>Inputs!BG15</f>
        <v>1</v>
      </c>
      <c r="BH30" s="58">
        <f>Inputs!BH15</f>
        <v>1</v>
      </c>
      <c r="BI30" s="58">
        <f>Inputs!BI15</f>
        <v>1</v>
      </c>
      <c r="BJ30" s="58">
        <f>Inputs!BJ15</f>
        <v>1</v>
      </c>
      <c r="BK30" s="58">
        <f>Inputs!BK15</f>
        <v>1</v>
      </c>
      <c r="BL30" s="58">
        <f>Inputs!BL15</f>
        <v>1</v>
      </c>
      <c r="BM30" s="58">
        <f>Inputs!BM15</f>
        <v>1</v>
      </c>
      <c r="BN30" s="58">
        <f>Inputs!BN15</f>
        <v>1</v>
      </c>
      <c r="BO30" s="58">
        <f>Inputs!BO15</f>
        <v>1</v>
      </c>
      <c r="BP30" s="58">
        <f>Inputs!BP15</f>
        <v>1</v>
      </c>
      <c r="BQ30" s="58">
        <f>Inputs!BQ15</f>
        <v>1</v>
      </c>
      <c r="BR30" s="58">
        <f>Inputs!BR15</f>
        <v>1</v>
      </c>
      <c r="BS30" s="58">
        <f>Inputs!BS15</f>
        <v>1</v>
      </c>
      <c r="BT30" s="58">
        <f>Inputs!BT15</f>
        <v>1</v>
      </c>
      <c r="BU30" s="58">
        <f>Inputs!BU15</f>
        <v>1</v>
      </c>
      <c r="BV30" s="58">
        <f>Inputs!BV15</f>
        <v>1</v>
      </c>
      <c r="BW30" s="58">
        <f>Inputs!BW15</f>
        <v>1</v>
      </c>
      <c r="BX30" s="58">
        <f>Inputs!BX15</f>
        <v>1</v>
      </c>
      <c r="BY30" s="58">
        <f>Inputs!BY15</f>
        <v>1</v>
      </c>
      <c r="BZ30" s="58">
        <f>Inputs!BZ15</f>
        <v>1</v>
      </c>
      <c r="CA30" s="58">
        <f>Inputs!CA15</f>
        <v>1</v>
      </c>
      <c r="CB30" s="58">
        <f>Inputs!CB15</f>
        <v>1</v>
      </c>
      <c r="CC30" s="58">
        <f>Inputs!CC15</f>
        <v>1</v>
      </c>
      <c r="CD30" s="58">
        <f>Inputs!CD15</f>
        <v>1</v>
      </c>
      <c r="CE30" s="58">
        <f>Inputs!CE15</f>
        <v>1</v>
      </c>
      <c r="CF30" s="58">
        <f>Inputs!CF15</f>
        <v>1</v>
      </c>
      <c r="CG30" s="58">
        <f>Inputs!CG15</f>
        <v>1</v>
      </c>
      <c r="CH30" s="58">
        <f>Inputs!CH15</f>
        <v>1</v>
      </c>
      <c r="CI30" s="58">
        <f>Inputs!CI15</f>
        <v>1</v>
      </c>
      <c r="CJ30" s="58">
        <f>Inputs!CJ15</f>
        <v>1</v>
      </c>
      <c r="CK30" s="58">
        <f>Inputs!CK15</f>
        <v>1</v>
      </c>
      <c r="CL30" s="58">
        <f>Inputs!CL15</f>
        <v>1</v>
      </c>
      <c r="CM30" s="58">
        <f>Inputs!CM15</f>
        <v>1</v>
      </c>
      <c r="CN30" s="58">
        <f>Inputs!CN15</f>
        <v>1</v>
      </c>
      <c r="CO30" s="58">
        <f>Inputs!CO15</f>
        <v>1</v>
      </c>
      <c r="CP30" s="58">
        <f>Inputs!CP15</f>
        <v>1</v>
      </c>
      <c r="CQ30" s="58">
        <f>Inputs!CQ15</f>
        <v>1</v>
      </c>
      <c r="CR30" s="58">
        <f>Inputs!CR15</f>
        <v>1</v>
      </c>
      <c r="CS30" s="58">
        <f>Inputs!CS15</f>
        <v>1</v>
      </c>
      <c r="CT30" s="58">
        <f>Inputs!CT15</f>
        <v>1</v>
      </c>
      <c r="CU30" s="58">
        <f>Inputs!CU15</f>
        <v>1</v>
      </c>
      <c r="CV30" s="58">
        <f>Inputs!CV15</f>
        <v>1</v>
      </c>
      <c r="CW30" s="58">
        <f>Inputs!CW15</f>
        <v>1</v>
      </c>
      <c r="CX30" s="58">
        <f>Inputs!CX15</f>
        <v>1</v>
      </c>
      <c r="CY30" s="58">
        <f>Inputs!CY15</f>
        <v>1</v>
      </c>
      <c r="CZ30" s="58">
        <f>Inputs!CZ15</f>
        <v>1</v>
      </c>
      <c r="DA30" s="58">
        <f>Inputs!DA15</f>
        <v>1</v>
      </c>
      <c r="DB30" s="58">
        <f>Inputs!DB15</f>
        <v>1</v>
      </c>
      <c r="DC30" s="58">
        <f>Inputs!DC15</f>
        <v>1</v>
      </c>
      <c r="DD30" s="58">
        <f>Inputs!DD15</f>
        <v>1</v>
      </c>
      <c r="DE30" s="58">
        <f>Inputs!DE15</f>
        <v>1</v>
      </c>
      <c r="DF30" s="58">
        <f>Inputs!DF15</f>
        <v>1</v>
      </c>
      <c r="DG30" s="58">
        <f>Inputs!DG15</f>
        <v>1</v>
      </c>
      <c r="DH30" s="58">
        <f>Inputs!DH15</f>
        <v>1</v>
      </c>
      <c r="DI30" s="58">
        <f>Inputs!DI15</f>
        <v>1</v>
      </c>
      <c r="DJ30" s="58">
        <f>Inputs!DJ15</f>
        <v>1</v>
      </c>
      <c r="DK30" s="58">
        <f>Inputs!DK15</f>
        <v>1</v>
      </c>
      <c r="DL30" s="58">
        <f>Inputs!DL15</f>
        <v>1</v>
      </c>
      <c r="DM30" s="58">
        <f>Inputs!DM15</f>
        <v>1</v>
      </c>
      <c r="DN30" s="58">
        <f>Inputs!DN15</f>
        <v>1</v>
      </c>
      <c r="DO30" s="58">
        <f>Inputs!DO15</f>
        <v>1</v>
      </c>
      <c r="DP30" s="58">
        <f>Inputs!DP15</f>
        <v>1</v>
      </c>
      <c r="DQ30" s="58">
        <f>Inputs!DQ15</f>
        <v>1</v>
      </c>
      <c r="DR30" s="58">
        <f>Inputs!DR15</f>
        <v>1</v>
      </c>
      <c r="DS30" s="58">
        <f>Inputs!DS15</f>
        <v>1</v>
      </c>
    </row>
    <row r="31" spans="2:123" x14ac:dyDescent="0.3">
      <c r="D31" s="12" t="s">
        <v>169</v>
      </c>
      <c r="F31" s="51" t="str">
        <f>F30</f>
        <v>%</v>
      </c>
      <c r="G31" s="58"/>
      <c r="H31" s="58">
        <f>Inputs!H16</f>
        <v>1</v>
      </c>
      <c r="I31" s="58">
        <f>Inputs!I16</f>
        <v>1</v>
      </c>
      <c r="J31" s="58">
        <f>Inputs!J16</f>
        <v>1</v>
      </c>
      <c r="K31" s="58">
        <f>Inputs!K16</f>
        <v>1</v>
      </c>
      <c r="L31" s="58">
        <f>Inputs!L16</f>
        <v>1</v>
      </c>
      <c r="M31" s="58">
        <f>Inputs!M16</f>
        <v>1</v>
      </c>
      <c r="N31" s="58">
        <f>Inputs!N16</f>
        <v>1</v>
      </c>
      <c r="O31" s="58">
        <f>Inputs!O16</f>
        <v>1</v>
      </c>
      <c r="P31" s="58">
        <f>Inputs!P16</f>
        <v>1</v>
      </c>
      <c r="Q31" s="58">
        <f>Inputs!Q16</f>
        <v>1</v>
      </c>
      <c r="R31" s="58">
        <f>Inputs!R16</f>
        <v>1</v>
      </c>
      <c r="S31" s="58">
        <f>Inputs!S16</f>
        <v>1</v>
      </c>
      <c r="T31" s="58">
        <f>Inputs!T16</f>
        <v>1</v>
      </c>
      <c r="U31" s="58">
        <f>Inputs!U16</f>
        <v>1</v>
      </c>
      <c r="V31" s="58">
        <f>Inputs!V16</f>
        <v>1</v>
      </c>
      <c r="W31" s="58">
        <f>Inputs!W16</f>
        <v>1</v>
      </c>
      <c r="X31" s="58">
        <f>Inputs!X16</f>
        <v>1</v>
      </c>
      <c r="Y31" s="58">
        <f>Inputs!Y16</f>
        <v>1</v>
      </c>
      <c r="Z31" s="58">
        <f>Inputs!Z16</f>
        <v>1</v>
      </c>
      <c r="AA31" s="58">
        <f>Inputs!AA16</f>
        <v>1</v>
      </c>
      <c r="AB31" s="58">
        <f>Inputs!AB16</f>
        <v>1</v>
      </c>
      <c r="AC31" s="58">
        <f>Inputs!AC16</f>
        <v>1</v>
      </c>
      <c r="AD31" s="58">
        <f>Inputs!AD16</f>
        <v>1</v>
      </c>
      <c r="AE31" s="58">
        <f>Inputs!AE16</f>
        <v>1</v>
      </c>
      <c r="AF31" s="58">
        <f>Inputs!AF16</f>
        <v>1</v>
      </c>
      <c r="AG31" s="58">
        <f>Inputs!AG16</f>
        <v>1</v>
      </c>
      <c r="AH31" s="58">
        <f>Inputs!AH16</f>
        <v>1</v>
      </c>
      <c r="AI31" s="58">
        <f>Inputs!AI16</f>
        <v>1</v>
      </c>
      <c r="AJ31" s="58">
        <f>Inputs!AJ16</f>
        <v>1</v>
      </c>
      <c r="AK31" s="58">
        <f>Inputs!AK16</f>
        <v>1</v>
      </c>
      <c r="AL31" s="58">
        <f>Inputs!AL16</f>
        <v>1</v>
      </c>
      <c r="AM31" s="58">
        <f>Inputs!AM16</f>
        <v>1</v>
      </c>
      <c r="AN31" s="58">
        <f>Inputs!AN16</f>
        <v>1</v>
      </c>
      <c r="AO31" s="58">
        <f>Inputs!AO16</f>
        <v>1</v>
      </c>
      <c r="AP31" s="58">
        <f>Inputs!AP16</f>
        <v>1</v>
      </c>
      <c r="AQ31" s="58">
        <f>Inputs!AQ16</f>
        <v>1</v>
      </c>
      <c r="AR31" s="58">
        <f>Inputs!AR16</f>
        <v>1</v>
      </c>
      <c r="AS31" s="58">
        <f>Inputs!AS16</f>
        <v>1</v>
      </c>
      <c r="AT31" s="58">
        <f>Inputs!AT16</f>
        <v>1</v>
      </c>
      <c r="AU31" s="58">
        <f>Inputs!AU16</f>
        <v>1</v>
      </c>
      <c r="AV31" s="58">
        <f>Inputs!AV16</f>
        <v>1</v>
      </c>
      <c r="AW31" s="58">
        <f>Inputs!AW16</f>
        <v>1</v>
      </c>
      <c r="AX31" s="58">
        <f>Inputs!AX16</f>
        <v>1</v>
      </c>
      <c r="AY31" s="58">
        <f>Inputs!AY16</f>
        <v>1</v>
      </c>
      <c r="AZ31" s="58">
        <f>Inputs!AZ16</f>
        <v>1</v>
      </c>
      <c r="BA31" s="58">
        <f>Inputs!BA16</f>
        <v>1</v>
      </c>
      <c r="BB31" s="58">
        <f>Inputs!BB16</f>
        <v>1</v>
      </c>
      <c r="BC31" s="58">
        <f>Inputs!BC16</f>
        <v>1</v>
      </c>
      <c r="BD31" s="58">
        <f>Inputs!BD16</f>
        <v>1</v>
      </c>
      <c r="BE31" s="58">
        <f>Inputs!BE16</f>
        <v>1</v>
      </c>
      <c r="BF31" s="58">
        <f>Inputs!BF16</f>
        <v>1</v>
      </c>
      <c r="BG31" s="58">
        <f>Inputs!BG16</f>
        <v>1</v>
      </c>
      <c r="BH31" s="58">
        <f>Inputs!BH16</f>
        <v>1</v>
      </c>
      <c r="BI31" s="58">
        <f>Inputs!BI16</f>
        <v>1</v>
      </c>
      <c r="BJ31" s="58">
        <f>Inputs!BJ16</f>
        <v>1</v>
      </c>
      <c r="BK31" s="58">
        <f>Inputs!BK16</f>
        <v>1</v>
      </c>
      <c r="BL31" s="58">
        <f>Inputs!BL16</f>
        <v>1</v>
      </c>
      <c r="BM31" s="58">
        <f>Inputs!BM16</f>
        <v>1</v>
      </c>
      <c r="BN31" s="58">
        <f>Inputs!BN16</f>
        <v>1</v>
      </c>
      <c r="BO31" s="58">
        <f>Inputs!BO16</f>
        <v>1</v>
      </c>
      <c r="BP31" s="58">
        <f>Inputs!BP16</f>
        <v>1</v>
      </c>
      <c r="BQ31" s="58">
        <f>Inputs!BQ16</f>
        <v>1</v>
      </c>
      <c r="BR31" s="58">
        <f>Inputs!BR16</f>
        <v>1</v>
      </c>
      <c r="BS31" s="58">
        <f>Inputs!BS16</f>
        <v>1</v>
      </c>
      <c r="BT31" s="58">
        <f>Inputs!BT16</f>
        <v>1</v>
      </c>
      <c r="BU31" s="58">
        <f>Inputs!BU16</f>
        <v>1</v>
      </c>
      <c r="BV31" s="58">
        <f>Inputs!BV16</f>
        <v>1</v>
      </c>
      <c r="BW31" s="58">
        <f>Inputs!BW16</f>
        <v>1</v>
      </c>
      <c r="BX31" s="58">
        <f>Inputs!BX16</f>
        <v>1</v>
      </c>
      <c r="BY31" s="58">
        <f>Inputs!BY16</f>
        <v>1</v>
      </c>
      <c r="BZ31" s="58">
        <f>Inputs!BZ16</f>
        <v>1</v>
      </c>
      <c r="CA31" s="58">
        <f>Inputs!CA16</f>
        <v>1</v>
      </c>
      <c r="CB31" s="58">
        <f>Inputs!CB16</f>
        <v>1</v>
      </c>
      <c r="CC31" s="58">
        <f>Inputs!CC16</f>
        <v>1</v>
      </c>
      <c r="CD31" s="58">
        <f>Inputs!CD16</f>
        <v>1</v>
      </c>
      <c r="CE31" s="58">
        <f>Inputs!CE16</f>
        <v>1</v>
      </c>
      <c r="CF31" s="58">
        <f>Inputs!CF16</f>
        <v>1</v>
      </c>
      <c r="CG31" s="58">
        <f>Inputs!CG16</f>
        <v>1</v>
      </c>
      <c r="CH31" s="58">
        <f>Inputs!CH16</f>
        <v>1</v>
      </c>
      <c r="CI31" s="58">
        <f>Inputs!CI16</f>
        <v>1</v>
      </c>
      <c r="CJ31" s="58">
        <f>Inputs!CJ16</f>
        <v>1</v>
      </c>
      <c r="CK31" s="58">
        <f>Inputs!CK16</f>
        <v>1</v>
      </c>
      <c r="CL31" s="58">
        <f>Inputs!CL16</f>
        <v>1</v>
      </c>
      <c r="CM31" s="58">
        <f>Inputs!CM16</f>
        <v>1</v>
      </c>
      <c r="CN31" s="58">
        <f>Inputs!CN16</f>
        <v>1</v>
      </c>
      <c r="CO31" s="58">
        <f>Inputs!CO16</f>
        <v>1</v>
      </c>
      <c r="CP31" s="58">
        <f>Inputs!CP16</f>
        <v>1</v>
      </c>
      <c r="CQ31" s="58">
        <f>Inputs!CQ16</f>
        <v>1</v>
      </c>
      <c r="CR31" s="58">
        <f>Inputs!CR16</f>
        <v>1</v>
      </c>
      <c r="CS31" s="58">
        <f>Inputs!CS16</f>
        <v>1</v>
      </c>
      <c r="CT31" s="58">
        <f>Inputs!CT16</f>
        <v>1</v>
      </c>
      <c r="CU31" s="58">
        <f>Inputs!CU16</f>
        <v>1</v>
      </c>
      <c r="CV31" s="58">
        <f>Inputs!CV16</f>
        <v>1</v>
      </c>
      <c r="CW31" s="58">
        <f>Inputs!CW16</f>
        <v>1</v>
      </c>
      <c r="CX31" s="58">
        <f>Inputs!CX16</f>
        <v>1</v>
      </c>
      <c r="CY31" s="58">
        <f>Inputs!CY16</f>
        <v>1</v>
      </c>
      <c r="CZ31" s="58">
        <f>Inputs!CZ16</f>
        <v>1</v>
      </c>
      <c r="DA31" s="58">
        <f>Inputs!DA16</f>
        <v>1</v>
      </c>
      <c r="DB31" s="58">
        <f>Inputs!DB16</f>
        <v>1</v>
      </c>
      <c r="DC31" s="58">
        <f>Inputs!DC16</f>
        <v>1</v>
      </c>
      <c r="DD31" s="58">
        <f>Inputs!DD16</f>
        <v>1</v>
      </c>
      <c r="DE31" s="58">
        <f>Inputs!DE16</f>
        <v>1</v>
      </c>
      <c r="DF31" s="58">
        <f>Inputs!DF16</f>
        <v>1</v>
      </c>
      <c r="DG31" s="58">
        <f>Inputs!DG16</f>
        <v>1</v>
      </c>
      <c r="DH31" s="58">
        <f>Inputs!DH16</f>
        <v>1</v>
      </c>
      <c r="DI31" s="58">
        <f>Inputs!DI16</f>
        <v>1</v>
      </c>
      <c r="DJ31" s="58">
        <f>Inputs!DJ16</f>
        <v>1</v>
      </c>
      <c r="DK31" s="58">
        <f>Inputs!DK16</f>
        <v>1</v>
      </c>
      <c r="DL31" s="58">
        <f>Inputs!DL16</f>
        <v>1</v>
      </c>
      <c r="DM31" s="58">
        <f>Inputs!DM16</f>
        <v>1</v>
      </c>
      <c r="DN31" s="58">
        <f>Inputs!DN16</f>
        <v>1</v>
      </c>
      <c r="DO31" s="58">
        <f>Inputs!DO16</f>
        <v>1</v>
      </c>
      <c r="DP31" s="58">
        <f>Inputs!DP16</f>
        <v>1</v>
      </c>
      <c r="DQ31" s="58">
        <f>Inputs!DQ16</f>
        <v>1</v>
      </c>
      <c r="DR31" s="58">
        <f>Inputs!DR16</f>
        <v>1</v>
      </c>
      <c r="DS31" s="58">
        <f>Inputs!DS16</f>
        <v>1</v>
      </c>
    </row>
    <row r="32" spans="2:123" x14ac:dyDescent="0.3"/>
    <row r="33" spans="1:123" s="7" customFormat="1" ht="15.5" x14ac:dyDescent="0.35">
      <c r="A33" s="7" t="s">
        <v>57</v>
      </c>
      <c r="D33" s="21"/>
      <c r="E33" s="21"/>
      <c r="F33" s="48"/>
      <c r="G33" s="48"/>
    </row>
    <row r="34" spans="1:123" x14ac:dyDescent="0.3"/>
    <row r="35" spans="1:123" x14ac:dyDescent="0.3">
      <c r="B35" s="6" t="str">
        <f>D11</f>
        <v>Phase I</v>
      </c>
    </row>
    <row r="36" spans="1:123" x14ac:dyDescent="0.3">
      <c r="D36" s="12" t="str">
        <f>D24</f>
        <v>LFP</v>
      </c>
      <c r="F36" s="51" t="str">
        <f>Capex!F11</f>
        <v>INR Mn</v>
      </c>
      <c r="H36" s="57">
        <f>$G$11*$E24*H24*H$28*IFERROR(INDEX($H$18:$DS$18,0,MATCH(SUM($H$11:H$11),$H$6:$DS$6,0)),0)</f>
        <v>0</v>
      </c>
      <c r="I36" s="57">
        <f>$G$11*$E24*I24*I$28*IFERROR(INDEX($H$18:$DS$18,0,MATCH(SUM($H$11:I$11),$H$6:$DS$6,0)),0)</f>
        <v>0</v>
      </c>
      <c r="J36" s="57">
        <f>$G$11*$E24*J24*J$28*IFERROR(INDEX($H$18:$DS$18,0,MATCH(SUM($H$11:J$11),$H$6:$DS$6,0)),0)</f>
        <v>0</v>
      </c>
      <c r="K36" s="57">
        <f>$G$11*$E24*K24*K$28*IFERROR(INDEX($H$18:$DS$18,0,MATCH(SUM($H$11:K$11),$H$6:$DS$6,0)),0)</f>
        <v>1776.4820507812501</v>
      </c>
      <c r="L36" s="57">
        <f>$G$11*$E24*L24*L$28*IFERROR(INDEX($H$18:$DS$18,0,MATCH(SUM($H$11:L$11),$H$6:$DS$6,0)),0)</f>
        <v>1776.4820507812501</v>
      </c>
      <c r="M36" s="57">
        <f>$G$11*$E24*M24*M$28*IFERROR(INDEX($H$18:$DS$18,0,MATCH(SUM($H$11:M$11),$H$6:$DS$6,0)),0)</f>
        <v>1776.4820507812501</v>
      </c>
      <c r="N36" s="57">
        <f>$G$11*$E24*N24*N$28*IFERROR(INDEX($H$18:$DS$18,0,MATCH(SUM($H$11:N$11),$H$6:$DS$6,0)),0)</f>
        <v>1776.4820507812501</v>
      </c>
      <c r="O36" s="57">
        <f>$G$11*$E24*O24*O$28*IFERROR(INDEX($H$18:$DS$18,0,MATCH(SUM($H$11:O$11),$H$6:$DS$6,0)),0)</f>
        <v>2013.3463242187502</v>
      </c>
      <c r="P36" s="57">
        <f>$G$11*$E24*P24*P$28*IFERROR(INDEX($H$18:$DS$18,0,MATCH(SUM($H$11:P$11),$H$6:$DS$6,0)),0)</f>
        <v>2013.3463242187502</v>
      </c>
      <c r="Q36" s="57">
        <f>$G$11*$E24*Q24*Q$28*IFERROR(INDEX($H$18:$DS$18,0,MATCH(SUM($H$11:Q$11),$H$6:$DS$6,0)),0)</f>
        <v>2013.3463242187502</v>
      </c>
      <c r="R36" s="57">
        <f>$G$11*$E24*R24*R$28*IFERROR(INDEX($H$18:$DS$18,0,MATCH(SUM($H$11:R$11),$H$6:$DS$6,0)),0)</f>
        <v>2013.3463242187502</v>
      </c>
      <c r="S36" s="57">
        <f>$G$11*$E24*S24*S$28*IFERROR(INDEX($H$18:$DS$18,0,MATCH(SUM($H$11:S$11),$H$6:$DS$6,0)),0)</f>
        <v>2179.1513156250003</v>
      </c>
      <c r="T36" s="57">
        <f>$G$11*$E24*T24*T$28*IFERROR(INDEX($H$18:$DS$18,0,MATCH(SUM($H$11:T$11),$H$6:$DS$6,0)),0)</f>
        <v>2179.1513156250003</v>
      </c>
      <c r="U36" s="57">
        <f>$G$11*$E24*U24*U$28*IFERROR(INDEX($H$18:$DS$18,0,MATCH(SUM($H$11:U$11),$H$6:$DS$6,0)),0)</f>
        <v>2179.1513156250003</v>
      </c>
      <c r="V36" s="57">
        <f>$G$11*$E24*V24*V$28*IFERROR(INDEX($H$18:$DS$18,0,MATCH(SUM($H$11:V$11),$H$6:$DS$6,0)),0)</f>
        <v>2179.1513156250003</v>
      </c>
      <c r="W36" s="57">
        <f>$G$11*$E24*W24*W$28*IFERROR(INDEX($H$18:$DS$18,0,MATCH(SUM($H$11:W$11),$H$6:$DS$6,0)),0)</f>
        <v>2179.1513156250003</v>
      </c>
      <c r="X36" s="57">
        <f>$G$11*$E24*X24*X$28*IFERROR(INDEX($H$18:$DS$18,0,MATCH(SUM($H$11:X$11),$H$6:$DS$6,0)),0)</f>
        <v>2179.1513156250003</v>
      </c>
      <c r="Y36" s="57">
        <f>$G$11*$E24*Y24*Y$28*IFERROR(INDEX($H$18:$DS$18,0,MATCH(SUM($H$11:Y$11),$H$6:$DS$6,0)),0)</f>
        <v>2179.1513156250003</v>
      </c>
      <c r="Z36" s="57">
        <f>$G$11*$E24*Z24*Z$28*IFERROR(INDEX($H$18:$DS$18,0,MATCH(SUM($H$11:Z$11),$H$6:$DS$6,0)),0)</f>
        <v>2179.1513156250003</v>
      </c>
      <c r="AA36" s="57">
        <f>$G$11*$E24*AA24*AA$28*IFERROR(INDEX($H$18:$DS$18,0,MATCH(SUM($H$11:AA$11),$H$6:$DS$6,0)),0)</f>
        <v>2179.1513156250003</v>
      </c>
      <c r="AB36" s="57">
        <f>$G$11*$E24*AB24*AB$28*IFERROR(INDEX($H$18:$DS$18,0,MATCH(SUM($H$11:AB$11),$H$6:$DS$6,0)),0)</f>
        <v>2179.1513156250003</v>
      </c>
      <c r="AC36" s="57">
        <f>$G$11*$E24*AC24*AC$28*IFERROR(INDEX($H$18:$DS$18,0,MATCH(SUM($H$11:AC$11),$H$6:$DS$6,0)),0)</f>
        <v>2179.1513156250003</v>
      </c>
      <c r="AD36" s="57">
        <f>$G$11*$E24*AD24*AD$28*IFERROR(INDEX($H$18:$DS$18,0,MATCH(SUM($H$11:AD$11),$H$6:$DS$6,0)),0)</f>
        <v>2179.1513156250003</v>
      </c>
      <c r="AE36" s="57">
        <f>$G$11*$E24*AE24*AE$28*IFERROR(INDEX($H$18:$DS$18,0,MATCH(SUM($H$11:AE$11),$H$6:$DS$6,0)),0)</f>
        <v>2179.1513156250003</v>
      </c>
      <c r="AF36" s="57">
        <f>$G$11*$E24*AF24*AF$28*IFERROR(INDEX($H$18:$DS$18,0,MATCH(SUM($H$11:AF$11),$H$6:$DS$6,0)),0)</f>
        <v>2179.1513156250003</v>
      </c>
      <c r="AG36" s="57">
        <f>$G$11*$E24*AG24*AG$28*IFERROR(INDEX($H$18:$DS$18,0,MATCH(SUM($H$11:AG$11),$H$6:$DS$6,0)),0)</f>
        <v>2179.1513156250003</v>
      </c>
      <c r="AH36" s="57">
        <f>$G$11*$E24*AH24*AH$28*IFERROR(INDEX($H$18:$DS$18,0,MATCH(SUM($H$11:AH$11),$H$6:$DS$6,0)),0)</f>
        <v>2179.1513156250003</v>
      </c>
      <c r="AI36" s="57">
        <f>$G$11*$E24*AI24*AI$28*IFERROR(INDEX($H$18:$DS$18,0,MATCH(SUM($H$11:AI$11),$H$6:$DS$6,0)),0)</f>
        <v>2179.1513156250003</v>
      </c>
      <c r="AJ36" s="57">
        <f>$G$11*$E24*AJ24*AJ$28*IFERROR(INDEX($H$18:$DS$18,0,MATCH(SUM($H$11:AJ$11),$H$6:$DS$6,0)),0)</f>
        <v>2179.1513156250003</v>
      </c>
      <c r="AK36" s="57">
        <f>$G$11*$E24*AK24*AK$28*IFERROR(INDEX($H$18:$DS$18,0,MATCH(SUM($H$11:AK$11),$H$6:$DS$6,0)),0)</f>
        <v>2179.1513156250003</v>
      </c>
      <c r="AL36" s="57">
        <f>$G$11*$E24*AL24*AL$28*IFERROR(INDEX($H$18:$DS$18,0,MATCH(SUM($H$11:AL$11),$H$6:$DS$6,0)),0)</f>
        <v>2179.1513156250003</v>
      </c>
      <c r="AM36" s="57">
        <f>$G$11*$E24*AM24*AM$28*IFERROR(INDEX($H$18:$DS$18,0,MATCH(SUM($H$11:AM$11),$H$6:$DS$6,0)),0)</f>
        <v>2179.1513156250003</v>
      </c>
      <c r="AN36" s="57">
        <f>$G$11*$E24*AN24*AN$28*IFERROR(INDEX($H$18:$DS$18,0,MATCH(SUM($H$11:AN$11),$H$6:$DS$6,0)),0)</f>
        <v>2179.1513156250003</v>
      </c>
      <c r="AO36" s="57">
        <f>$G$11*$E24*AO24*AO$28*IFERROR(INDEX($H$18:$DS$18,0,MATCH(SUM($H$11:AO$11),$H$6:$DS$6,0)),0)</f>
        <v>2179.1513156250003</v>
      </c>
      <c r="AP36" s="57">
        <f>$G$11*$E24*AP24*AP$28*IFERROR(INDEX($H$18:$DS$18,0,MATCH(SUM($H$11:AP$11),$H$6:$DS$6,0)),0)</f>
        <v>2179.1513156250003</v>
      </c>
      <c r="AQ36" s="57">
        <f>$G$11*$E24*AQ24*AQ$28*IFERROR(INDEX($H$18:$DS$18,0,MATCH(SUM($H$11:AQ$11),$H$6:$DS$6,0)),0)</f>
        <v>2179.1513156250003</v>
      </c>
      <c r="AR36" s="57">
        <f>$G$11*$E24*AR24*AR$28*IFERROR(INDEX($H$18:$DS$18,0,MATCH(SUM($H$11:AR$11),$H$6:$DS$6,0)),0)</f>
        <v>2179.1513156250003</v>
      </c>
      <c r="AS36" s="57">
        <f>$G$11*$E24*AS24*AS$28*IFERROR(INDEX($H$18:$DS$18,0,MATCH(SUM($H$11:AS$11),$H$6:$DS$6,0)),0)</f>
        <v>2179.1513156250003</v>
      </c>
      <c r="AT36" s="57">
        <f>$G$11*$E24*AT24*AT$28*IFERROR(INDEX($H$18:$DS$18,0,MATCH(SUM($H$11:AT$11),$H$6:$DS$6,0)),0)</f>
        <v>2179.1513156250003</v>
      </c>
      <c r="AU36" s="57">
        <f>$G$11*$E24*AU24*AU$28*IFERROR(INDEX($H$18:$DS$18,0,MATCH(SUM($H$11:AU$11),$H$6:$DS$6,0)),0)</f>
        <v>2179.1513156250003</v>
      </c>
      <c r="AV36" s="57">
        <f>$G$11*$E24*AV24*AV$28*IFERROR(INDEX($H$18:$DS$18,0,MATCH(SUM($H$11:AV$11),$H$6:$DS$6,0)),0)</f>
        <v>2179.1513156250003</v>
      </c>
      <c r="AW36" s="57">
        <f>$G$11*$E24*AW24*AW$28*IFERROR(INDEX($H$18:$DS$18,0,MATCH(SUM($H$11:AW$11),$H$6:$DS$6,0)),0)</f>
        <v>2179.1513156250003</v>
      </c>
      <c r="AX36" s="57">
        <f>$G$11*$E24*AX24*AX$28*IFERROR(INDEX($H$18:$DS$18,0,MATCH(SUM($H$11:AX$11),$H$6:$DS$6,0)),0)</f>
        <v>2179.1513156250003</v>
      </c>
      <c r="AY36" s="57">
        <f>$G$11*$E24*AY24*AY$28*IFERROR(INDEX($H$18:$DS$18,0,MATCH(SUM($H$11:AY$11),$H$6:$DS$6,0)),0)</f>
        <v>2179.1513156250003</v>
      </c>
      <c r="AZ36" s="57">
        <f>$G$11*$E24*AZ24*AZ$28*IFERROR(INDEX($H$18:$DS$18,0,MATCH(SUM($H$11:AZ$11),$H$6:$DS$6,0)),0)</f>
        <v>2179.1513156250003</v>
      </c>
      <c r="BA36" s="57">
        <f>$G$11*$E24*BA24*BA$28*IFERROR(INDEX($H$18:$DS$18,0,MATCH(SUM($H$11:BA$11),$H$6:$DS$6,0)),0)</f>
        <v>2179.1513156250003</v>
      </c>
      <c r="BB36" s="57">
        <f>$G$11*$E24*BB24*BB$28*IFERROR(INDEX($H$18:$DS$18,0,MATCH(SUM($H$11:BB$11),$H$6:$DS$6,0)),0)</f>
        <v>2179.1513156250003</v>
      </c>
      <c r="BC36" s="57">
        <f>$G$11*$E24*BC24*BC$28*IFERROR(INDEX($H$18:$DS$18,0,MATCH(SUM($H$11:BC$11),$H$6:$DS$6,0)),0)</f>
        <v>2179.1513156250003</v>
      </c>
      <c r="BD36" s="57">
        <f>$G$11*$E24*BD24*BD$28*IFERROR(INDEX($H$18:$DS$18,0,MATCH(SUM($H$11:BD$11),$H$6:$DS$6,0)),0)</f>
        <v>2179.1513156250003</v>
      </c>
      <c r="BE36" s="57">
        <f>$G$11*$E24*BE24*BE$28*IFERROR(INDEX($H$18:$DS$18,0,MATCH(SUM($H$11:BE$11),$H$6:$DS$6,0)),0)</f>
        <v>2179.1513156250003</v>
      </c>
      <c r="BF36" s="57">
        <f>$G$11*$E24*BF24*BF$28*IFERROR(INDEX($H$18:$DS$18,0,MATCH(SUM($H$11:BF$11),$H$6:$DS$6,0)),0)</f>
        <v>2179.1513156250003</v>
      </c>
      <c r="BG36" s="57">
        <f>$G$11*$E24*BG24*BG$28*IFERROR(INDEX($H$18:$DS$18,0,MATCH(SUM($H$11:BG$11),$H$6:$DS$6,0)),0)</f>
        <v>2179.1513156250003</v>
      </c>
      <c r="BH36" s="57">
        <f>$G$11*$E24*BH24*BH$28*IFERROR(INDEX($H$18:$DS$18,0,MATCH(SUM($H$11:BH$11),$H$6:$DS$6,0)),0)</f>
        <v>2179.1513156250003</v>
      </c>
      <c r="BI36" s="57">
        <f>$G$11*$E24*BI24*BI$28*IFERROR(INDEX($H$18:$DS$18,0,MATCH(SUM($H$11:BI$11),$H$6:$DS$6,0)),0)</f>
        <v>2179.1513156250003</v>
      </c>
      <c r="BJ36" s="57">
        <f>$G$11*$E24*BJ24*BJ$28*IFERROR(INDEX($H$18:$DS$18,0,MATCH(SUM($H$11:BJ$11),$H$6:$DS$6,0)),0)</f>
        <v>2179.1513156250003</v>
      </c>
      <c r="BK36" s="57">
        <f>$G$11*$E24*BK24*BK$28*IFERROR(INDEX($H$18:$DS$18,0,MATCH(SUM($H$11:BK$11),$H$6:$DS$6,0)),0)</f>
        <v>2179.1513156250003</v>
      </c>
      <c r="BL36" s="57">
        <f>$G$11*$E24*BL24*BL$28*IFERROR(INDEX($H$18:$DS$18,0,MATCH(SUM($H$11:BL$11),$H$6:$DS$6,0)),0)</f>
        <v>2179.1513156250003</v>
      </c>
      <c r="BM36" s="57">
        <f>$G$11*$E24*BM24*BM$28*IFERROR(INDEX($H$18:$DS$18,0,MATCH(SUM($H$11:BM$11),$H$6:$DS$6,0)),0)</f>
        <v>2179.1513156250003</v>
      </c>
      <c r="BN36" s="57">
        <f>$G$11*$E24*BN24*BN$28*IFERROR(INDEX($H$18:$DS$18,0,MATCH(SUM($H$11:BN$11),$H$6:$DS$6,0)),0)</f>
        <v>2179.1513156250003</v>
      </c>
      <c r="BO36" s="57">
        <f>$G$11*$E24*BO24*BO$28*IFERROR(INDEX($H$18:$DS$18,0,MATCH(SUM($H$11:BO$11),$H$6:$DS$6,0)),0)</f>
        <v>2179.1513156250003</v>
      </c>
      <c r="BP36" s="57">
        <f>$G$11*$E24*BP24*BP$28*IFERROR(INDEX($H$18:$DS$18,0,MATCH(SUM($H$11:BP$11),$H$6:$DS$6,0)),0)</f>
        <v>2179.1513156250003</v>
      </c>
      <c r="BQ36" s="57">
        <f>$G$11*$E24*BQ24*BQ$28*IFERROR(INDEX($H$18:$DS$18,0,MATCH(SUM($H$11:BQ$11),$H$6:$DS$6,0)),0)</f>
        <v>2179.1513156250003</v>
      </c>
      <c r="BR36" s="57">
        <f>$G$11*$E24*BR24*BR$28*IFERROR(INDEX($H$18:$DS$18,0,MATCH(SUM($H$11:BR$11),$H$6:$DS$6,0)),0)</f>
        <v>2179.1513156250003</v>
      </c>
      <c r="BS36" s="57">
        <f>$G$11*$E24*BS24*BS$28*IFERROR(INDEX($H$18:$DS$18,0,MATCH(SUM($H$11:BS$11),$H$6:$DS$6,0)),0)</f>
        <v>2179.1513156250003</v>
      </c>
      <c r="BT36" s="57">
        <f>$G$11*$E24*BT24*BT$28*IFERROR(INDEX($H$18:$DS$18,0,MATCH(SUM($H$11:BT$11),$H$6:$DS$6,0)),0)</f>
        <v>2179.1513156250003</v>
      </c>
      <c r="BU36" s="57">
        <f>$G$11*$E24*BU24*BU$28*IFERROR(INDEX($H$18:$DS$18,0,MATCH(SUM($H$11:BU$11),$H$6:$DS$6,0)),0)</f>
        <v>2179.1513156250003</v>
      </c>
      <c r="BV36" s="57">
        <f>$G$11*$E24*BV24*BV$28*IFERROR(INDEX($H$18:$DS$18,0,MATCH(SUM($H$11:BV$11),$H$6:$DS$6,0)),0)</f>
        <v>2179.1513156250003</v>
      </c>
      <c r="BW36" s="57">
        <f>$G$11*$E24*BW24*BW$28*IFERROR(INDEX($H$18:$DS$18,0,MATCH(SUM($H$11:BW$11),$H$6:$DS$6,0)),0)</f>
        <v>2179.1513156250003</v>
      </c>
      <c r="BX36" s="57">
        <f>$G$11*$E24*BX24*BX$28*IFERROR(INDEX($H$18:$DS$18,0,MATCH(SUM($H$11:BX$11),$H$6:$DS$6,0)),0)</f>
        <v>2179.1513156250003</v>
      </c>
      <c r="BY36" s="57">
        <f>$G$11*$E24*BY24*BY$28*IFERROR(INDEX($H$18:$DS$18,0,MATCH(SUM($H$11:BY$11),$H$6:$DS$6,0)),0)</f>
        <v>2179.1513156250003</v>
      </c>
      <c r="BZ36" s="57">
        <f>$G$11*$E24*BZ24*BZ$28*IFERROR(INDEX($H$18:$DS$18,0,MATCH(SUM($H$11:BZ$11),$H$6:$DS$6,0)),0)</f>
        <v>2179.1513156250003</v>
      </c>
      <c r="CA36" s="57">
        <f>$G$11*$E24*CA24*CA$28*IFERROR(INDEX($H$18:$DS$18,0,MATCH(SUM($H$11:CA$11),$H$6:$DS$6,0)),0)</f>
        <v>2179.1513156250003</v>
      </c>
      <c r="CB36" s="57">
        <f>$G$11*$E24*CB24*CB$28*IFERROR(INDEX($H$18:$DS$18,0,MATCH(SUM($H$11:CB$11),$H$6:$DS$6,0)),0)</f>
        <v>2179.1513156250003</v>
      </c>
      <c r="CC36" s="57">
        <f>$G$11*$E24*CC24*CC$28*IFERROR(INDEX($H$18:$DS$18,0,MATCH(SUM($H$11:CC$11),$H$6:$DS$6,0)),0)</f>
        <v>2179.1513156250003</v>
      </c>
      <c r="CD36" s="57">
        <f>$G$11*$E24*CD24*CD$28*IFERROR(INDEX($H$18:$DS$18,0,MATCH(SUM($H$11:CD$11),$H$6:$DS$6,0)),0)</f>
        <v>2179.1513156250003</v>
      </c>
      <c r="CE36" s="57">
        <f>$G$11*$E24*CE24*CE$28*IFERROR(INDEX($H$18:$DS$18,0,MATCH(SUM($H$11:CE$11),$H$6:$DS$6,0)),0)</f>
        <v>2179.1513156250003</v>
      </c>
      <c r="CF36" s="57">
        <f>$G$11*$E24*CF24*CF$28*IFERROR(INDEX($H$18:$DS$18,0,MATCH(SUM($H$11:CF$11),$H$6:$DS$6,0)),0)</f>
        <v>2179.1513156250003</v>
      </c>
      <c r="CG36" s="57">
        <f>$G$11*$E24*CG24*CG$28*IFERROR(INDEX($H$18:$DS$18,0,MATCH(SUM($H$11:CG$11),$H$6:$DS$6,0)),0)</f>
        <v>2179.1513156250003</v>
      </c>
      <c r="CH36" s="57">
        <f>$G$11*$E24*CH24*CH$28*IFERROR(INDEX($H$18:$DS$18,0,MATCH(SUM($H$11:CH$11),$H$6:$DS$6,0)),0)</f>
        <v>2179.1513156250003</v>
      </c>
      <c r="CI36" s="57">
        <f>$G$11*$E24*CI24*CI$28*IFERROR(INDEX($H$18:$DS$18,0,MATCH(SUM($H$11:CI$11),$H$6:$DS$6,0)),0)</f>
        <v>2179.1513156250003</v>
      </c>
      <c r="CJ36" s="57">
        <f>$G$11*$E24*CJ24*CJ$28*IFERROR(INDEX($H$18:$DS$18,0,MATCH(SUM($H$11:CJ$11),$H$6:$DS$6,0)),0)</f>
        <v>2179.1513156250003</v>
      </c>
      <c r="CK36" s="57">
        <f>$G$11*$E24*CK24*CK$28*IFERROR(INDEX($H$18:$DS$18,0,MATCH(SUM($H$11:CK$11),$H$6:$DS$6,0)),0)</f>
        <v>2179.1513156250003</v>
      </c>
      <c r="CL36" s="57">
        <f>$G$11*$E24*CL24*CL$28*IFERROR(INDEX($H$18:$DS$18,0,MATCH(SUM($H$11:CL$11),$H$6:$DS$6,0)),0)</f>
        <v>2179.1513156250003</v>
      </c>
      <c r="CM36" s="57">
        <f>$G$11*$E24*CM24*CM$28*IFERROR(INDEX($H$18:$DS$18,0,MATCH(SUM($H$11:CM$11),$H$6:$DS$6,0)),0)</f>
        <v>2179.1513156250003</v>
      </c>
      <c r="CN36" s="57">
        <f>$G$11*$E24*CN24*CN$28*IFERROR(INDEX($H$18:$DS$18,0,MATCH(SUM($H$11:CN$11),$H$6:$DS$6,0)),0)</f>
        <v>2179.1513156250003</v>
      </c>
      <c r="CO36" s="57">
        <f>$G$11*$E24*CO24*CO$28*IFERROR(INDEX($H$18:$DS$18,0,MATCH(SUM($H$11:CO$11),$H$6:$DS$6,0)),0)</f>
        <v>2179.1513156250003</v>
      </c>
      <c r="CP36" s="57">
        <f>$G$11*$E24*CP24*CP$28*IFERROR(INDEX($H$18:$DS$18,0,MATCH(SUM($H$11:CP$11),$H$6:$DS$6,0)),0)</f>
        <v>2179.1513156250003</v>
      </c>
      <c r="CQ36" s="57">
        <f>$G$11*$E24*CQ24*CQ$28*IFERROR(INDEX($H$18:$DS$18,0,MATCH(SUM($H$11:CQ$11),$H$6:$DS$6,0)),0)</f>
        <v>2179.1513156250003</v>
      </c>
      <c r="CR36" s="57">
        <f>$G$11*$E24*CR24*CR$28*IFERROR(INDEX($H$18:$DS$18,0,MATCH(SUM($H$11:CR$11),$H$6:$DS$6,0)),0)</f>
        <v>2179.1513156250003</v>
      </c>
      <c r="CS36" s="57">
        <f>$G$11*$E24*CS24*CS$28*IFERROR(INDEX($H$18:$DS$18,0,MATCH(SUM($H$11:CS$11),$H$6:$DS$6,0)),0)</f>
        <v>2179.1513156250003</v>
      </c>
      <c r="CT36" s="57">
        <f>$G$11*$E24*CT24*CT$28*IFERROR(INDEX($H$18:$DS$18,0,MATCH(SUM($H$11:CT$11),$H$6:$DS$6,0)),0)</f>
        <v>2179.1513156250003</v>
      </c>
      <c r="CU36" s="57">
        <f>$G$11*$E24*CU24*CU$28*IFERROR(INDEX($H$18:$DS$18,0,MATCH(SUM($H$11:CU$11),$H$6:$DS$6,0)),0)</f>
        <v>2179.1513156250003</v>
      </c>
      <c r="CV36" s="57">
        <f>$G$11*$E24*CV24*CV$28*IFERROR(INDEX($H$18:$DS$18,0,MATCH(SUM($H$11:CV$11),$H$6:$DS$6,0)),0)</f>
        <v>2179.1513156250003</v>
      </c>
      <c r="CW36" s="57">
        <f>$G$11*$E24*CW24*CW$28*IFERROR(INDEX($H$18:$DS$18,0,MATCH(SUM($H$11:CW$11),$H$6:$DS$6,0)),0)</f>
        <v>2179.1513156250003</v>
      </c>
      <c r="CX36" s="57">
        <f>$G$11*$E24*CX24*CX$28*IFERROR(INDEX($H$18:$DS$18,0,MATCH(SUM($H$11:CX$11),$H$6:$DS$6,0)),0)</f>
        <v>2179.1513156250003</v>
      </c>
      <c r="CY36" s="57">
        <f>$G$11*$E24*CY24*CY$28*IFERROR(INDEX($H$18:$DS$18,0,MATCH(SUM($H$11:CY$11),$H$6:$DS$6,0)),0)</f>
        <v>2179.1513156250003</v>
      </c>
      <c r="CZ36" s="57">
        <f>$G$11*$E24*CZ24*CZ$28*IFERROR(INDEX($H$18:$DS$18,0,MATCH(SUM($H$11:CZ$11),$H$6:$DS$6,0)),0)</f>
        <v>2179.1513156250003</v>
      </c>
      <c r="DA36" s="57">
        <f>$G$11*$E24*DA24*DA$28*IFERROR(INDEX($H$18:$DS$18,0,MATCH(SUM($H$11:DA$11),$H$6:$DS$6,0)),0)</f>
        <v>2179.1513156250003</v>
      </c>
      <c r="DB36" s="57">
        <f>$G$11*$E24*DB24*DB$28*IFERROR(INDEX($H$18:$DS$18,0,MATCH(SUM($H$11:DB$11),$H$6:$DS$6,0)),0)</f>
        <v>2179.1513156250003</v>
      </c>
      <c r="DC36" s="57">
        <f>$G$11*$E24*DC24*DC$28*IFERROR(INDEX($H$18:$DS$18,0,MATCH(SUM($H$11:DC$11),$H$6:$DS$6,0)),0)</f>
        <v>2179.1513156250003</v>
      </c>
      <c r="DD36" s="57">
        <f>$G$11*$E24*DD24*DD$28*IFERROR(INDEX($H$18:$DS$18,0,MATCH(SUM($H$11:DD$11),$H$6:$DS$6,0)),0)</f>
        <v>2179.1513156250003</v>
      </c>
      <c r="DE36" s="57">
        <f>$G$11*$E24*DE24*DE$28*IFERROR(INDEX($H$18:$DS$18,0,MATCH(SUM($H$11:DE$11),$H$6:$DS$6,0)),0)</f>
        <v>2179.1513156250003</v>
      </c>
      <c r="DF36" s="57">
        <f>$G$11*$E24*DF24*DF$28*IFERROR(INDEX($H$18:$DS$18,0,MATCH(SUM($H$11:DF$11),$H$6:$DS$6,0)),0)</f>
        <v>2179.1513156250003</v>
      </c>
      <c r="DG36" s="57">
        <f>$G$11*$E24*DG24*DG$28*IFERROR(INDEX($H$18:$DS$18,0,MATCH(SUM($H$11:DG$11),$H$6:$DS$6,0)),0)</f>
        <v>2179.1513156250003</v>
      </c>
      <c r="DH36" s="57">
        <f>$G$11*$E24*DH24*DH$28*IFERROR(INDEX($H$18:$DS$18,0,MATCH(SUM($H$11:DH$11),$H$6:$DS$6,0)),0)</f>
        <v>2179.1513156250003</v>
      </c>
      <c r="DI36" s="57">
        <f>$G$11*$E24*DI24*DI$28*IFERROR(INDEX($H$18:$DS$18,0,MATCH(SUM($H$11:DI$11),$H$6:$DS$6,0)),0)</f>
        <v>2179.1513156250003</v>
      </c>
      <c r="DJ36" s="57">
        <f>$G$11*$E24*DJ24*DJ$28*IFERROR(INDEX($H$18:$DS$18,0,MATCH(SUM($H$11:DJ$11),$H$6:$DS$6,0)),0)</f>
        <v>2179.1513156250003</v>
      </c>
      <c r="DK36" s="57">
        <f>$G$11*$E24*DK24*DK$28*IFERROR(INDEX($H$18:$DS$18,0,MATCH(SUM($H$11:DK$11),$H$6:$DS$6,0)),0)</f>
        <v>2179.1513156250003</v>
      </c>
      <c r="DL36" s="57">
        <f>$G$11*$E24*DL24*DL$28*IFERROR(INDEX($H$18:$DS$18,0,MATCH(SUM($H$11:DL$11),$H$6:$DS$6,0)),0)</f>
        <v>2179.1513156250003</v>
      </c>
      <c r="DM36" s="57">
        <f>$G$11*$E24*DM24*DM$28*IFERROR(INDEX($H$18:$DS$18,0,MATCH(SUM($H$11:DM$11),$H$6:$DS$6,0)),0)</f>
        <v>2179.1513156250003</v>
      </c>
      <c r="DN36" s="57">
        <f>$G$11*$E24*DN24*DN$28*IFERROR(INDEX($H$18:$DS$18,0,MATCH(SUM($H$11:DN$11),$H$6:$DS$6,0)),0)</f>
        <v>2179.1513156250003</v>
      </c>
      <c r="DO36" s="57">
        <f>$G$11*$E24*DO24*DO$28*IFERROR(INDEX($H$18:$DS$18,0,MATCH(SUM($H$11:DO$11),$H$6:$DS$6,0)),0)</f>
        <v>2179.1513156250003</v>
      </c>
      <c r="DP36" s="57">
        <f>$G$11*$E24*DP24*DP$28*IFERROR(INDEX($H$18:$DS$18,0,MATCH(SUM($H$11:DP$11),$H$6:$DS$6,0)),0)</f>
        <v>2179.1513156250003</v>
      </c>
      <c r="DQ36" s="57">
        <f>$G$11*$E24*DQ24*DQ$28*IFERROR(INDEX($H$18:$DS$18,0,MATCH(SUM($H$11:DQ$11),$H$6:$DS$6,0)),0)</f>
        <v>2179.1513156250003</v>
      </c>
      <c r="DR36" s="57">
        <f>$G$11*$E24*DR24*DR$28*IFERROR(INDEX($H$18:$DS$18,0,MATCH(SUM($H$11:DR$11),$H$6:$DS$6,0)),0)</f>
        <v>2179.1513156250003</v>
      </c>
      <c r="DS36" s="57">
        <f>$G$11*$E24*DS24*DS$28*IFERROR(INDEX($H$18:$DS$18,0,MATCH(SUM($H$11:DS$11),$H$6:$DS$6,0)),0)</f>
        <v>2179.1513156250003</v>
      </c>
    </row>
    <row r="37" spans="1:123" x14ac:dyDescent="0.3">
      <c r="D37" s="12" t="str">
        <f>D25</f>
        <v>LCO</v>
      </c>
      <c r="F37" s="51" t="str">
        <f>F36</f>
        <v>INR Mn</v>
      </c>
      <c r="H37" s="57">
        <f>$G$11*$E25*H25*H$28*IFERROR(INDEX($H$18:$DS$18,0,MATCH(SUM($H$11:H$11),$H$6:$DS$6,0)),0)</f>
        <v>0</v>
      </c>
      <c r="I37" s="57">
        <f>$G$11*$E25*I25*I$28*IFERROR(INDEX($H$18:$DS$18,0,MATCH(SUM($H$11:I$11),$H$6:$DS$6,0)),0)</f>
        <v>0</v>
      </c>
      <c r="J37" s="57">
        <f>$G$11*$E25*J25*J$28*IFERROR(INDEX($H$18:$DS$18,0,MATCH(SUM($H$11:J$11),$H$6:$DS$6,0)),0)</f>
        <v>0</v>
      </c>
      <c r="K37" s="57">
        <f>$G$11*$E25*K25*K$28*IFERROR(INDEX($H$18:$DS$18,0,MATCH(SUM($H$11:K$11),$H$6:$DS$6,0)),0)</f>
        <v>909.55880999999999</v>
      </c>
      <c r="L37" s="57">
        <f>$G$11*$E25*L25*L$28*IFERROR(INDEX($H$18:$DS$18,0,MATCH(SUM($H$11:L$11),$H$6:$DS$6,0)),0)</f>
        <v>909.55880999999999</v>
      </c>
      <c r="M37" s="57">
        <f>$G$11*$E25*M25*M$28*IFERROR(INDEX($H$18:$DS$18,0,MATCH(SUM($H$11:M$11),$H$6:$DS$6,0)),0)</f>
        <v>909.55880999999999</v>
      </c>
      <c r="N37" s="57">
        <f>$G$11*$E25*N25*N$28*IFERROR(INDEX($H$18:$DS$18,0,MATCH(SUM($H$11:N$11),$H$6:$DS$6,0)),0)</f>
        <v>909.55880999999999</v>
      </c>
      <c r="O37" s="57">
        <f>$G$11*$E25*O25*O$28*IFERROR(INDEX($H$18:$DS$18,0,MATCH(SUM($H$11:O$11),$H$6:$DS$6,0)),0)</f>
        <v>1030.833318</v>
      </c>
      <c r="P37" s="57">
        <f>$G$11*$E25*P25*P$28*IFERROR(INDEX($H$18:$DS$18,0,MATCH(SUM($H$11:P$11),$H$6:$DS$6,0)),0)</f>
        <v>1030.833318</v>
      </c>
      <c r="Q37" s="57">
        <f>$G$11*$E25*Q25*Q$28*IFERROR(INDEX($H$18:$DS$18,0,MATCH(SUM($H$11:Q$11),$H$6:$DS$6,0)),0)</f>
        <v>1030.833318</v>
      </c>
      <c r="R37" s="57">
        <f>$G$11*$E25*R25*R$28*IFERROR(INDEX($H$18:$DS$18,0,MATCH(SUM($H$11:R$11),$H$6:$DS$6,0)),0)</f>
        <v>1030.833318</v>
      </c>
      <c r="S37" s="57">
        <f>$G$11*$E25*S25*S$28*IFERROR(INDEX($H$18:$DS$18,0,MATCH(SUM($H$11:S$11),$H$6:$DS$6,0)),0)</f>
        <v>1115.7254736</v>
      </c>
      <c r="T37" s="57">
        <f>$G$11*$E25*T25*T$28*IFERROR(INDEX($H$18:$DS$18,0,MATCH(SUM($H$11:T$11),$H$6:$DS$6,0)),0)</f>
        <v>1115.7254736</v>
      </c>
      <c r="U37" s="57">
        <f>$G$11*$E25*U25*U$28*IFERROR(INDEX($H$18:$DS$18,0,MATCH(SUM($H$11:U$11),$H$6:$DS$6,0)),0)</f>
        <v>1115.7254736</v>
      </c>
      <c r="V37" s="57">
        <f>$G$11*$E25*V25*V$28*IFERROR(INDEX($H$18:$DS$18,0,MATCH(SUM($H$11:V$11),$H$6:$DS$6,0)),0)</f>
        <v>1115.7254736</v>
      </c>
      <c r="W37" s="57">
        <f>$G$11*$E25*W25*W$28*IFERROR(INDEX($H$18:$DS$18,0,MATCH(SUM($H$11:W$11),$H$6:$DS$6,0)),0)</f>
        <v>1115.7254736</v>
      </c>
      <c r="X37" s="57">
        <f>$G$11*$E25*X25*X$28*IFERROR(INDEX($H$18:$DS$18,0,MATCH(SUM($H$11:X$11),$H$6:$DS$6,0)),0)</f>
        <v>1115.7254736</v>
      </c>
      <c r="Y37" s="57">
        <f>$G$11*$E25*Y25*Y$28*IFERROR(INDEX($H$18:$DS$18,0,MATCH(SUM($H$11:Y$11),$H$6:$DS$6,0)),0)</f>
        <v>1115.7254736</v>
      </c>
      <c r="Z37" s="57">
        <f>$G$11*$E25*Z25*Z$28*IFERROR(INDEX($H$18:$DS$18,0,MATCH(SUM($H$11:Z$11),$H$6:$DS$6,0)),0)</f>
        <v>1115.7254736</v>
      </c>
      <c r="AA37" s="57">
        <f>$G$11*$E25*AA25*AA$28*IFERROR(INDEX($H$18:$DS$18,0,MATCH(SUM($H$11:AA$11),$H$6:$DS$6,0)),0)</f>
        <v>1115.7254736</v>
      </c>
      <c r="AB37" s="57">
        <f>$G$11*$E25*AB25*AB$28*IFERROR(INDEX($H$18:$DS$18,0,MATCH(SUM($H$11:AB$11),$H$6:$DS$6,0)),0)</f>
        <v>1115.7254736</v>
      </c>
      <c r="AC37" s="57">
        <f>$G$11*$E25*AC25*AC$28*IFERROR(INDEX($H$18:$DS$18,0,MATCH(SUM($H$11:AC$11),$H$6:$DS$6,0)),0)</f>
        <v>1115.7254736</v>
      </c>
      <c r="AD37" s="57">
        <f>$G$11*$E25*AD25*AD$28*IFERROR(INDEX($H$18:$DS$18,0,MATCH(SUM($H$11:AD$11),$H$6:$DS$6,0)),0)</f>
        <v>1115.7254736</v>
      </c>
      <c r="AE37" s="57">
        <f>$G$11*$E25*AE25*AE$28*IFERROR(INDEX($H$18:$DS$18,0,MATCH(SUM($H$11:AE$11),$H$6:$DS$6,0)),0)</f>
        <v>1115.7254736</v>
      </c>
      <c r="AF37" s="57">
        <f>$G$11*$E25*AF25*AF$28*IFERROR(INDEX($H$18:$DS$18,0,MATCH(SUM($H$11:AF$11),$H$6:$DS$6,0)),0)</f>
        <v>1115.7254736</v>
      </c>
      <c r="AG37" s="57">
        <f>$G$11*$E25*AG25*AG$28*IFERROR(INDEX($H$18:$DS$18,0,MATCH(SUM($H$11:AG$11),$H$6:$DS$6,0)),0)</f>
        <v>1115.7254736</v>
      </c>
      <c r="AH37" s="57">
        <f>$G$11*$E25*AH25*AH$28*IFERROR(INDEX($H$18:$DS$18,0,MATCH(SUM($H$11:AH$11),$H$6:$DS$6,0)),0)</f>
        <v>1115.7254736</v>
      </c>
      <c r="AI37" s="57">
        <f>$G$11*$E25*AI25*AI$28*IFERROR(INDEX($H$18:$DS$18,0,MATCH(SUM($H$11:AI$11),$H$6:$DS$6,0)),0)</f>
        <v>1115.7254736</v>
      </c>
      <c r="AJ37" s="57">
        <f>$G$11*$E25*AJ25*AJ$28*IFERROR(INDEX($H$18:$DS$18,0,MATCH(SUM($H$11:AJ$11),$H$6:$DS$6,0)),0)</f>
        <v>1115.7254736</v>
      </c>
      <c r="AK37" s="57">
        <f>$G$11*$E25*AK25*AK$28*IFERROR(INDEX($H$18:$DS$18,0,MATCH(SUM($H$11:AK$11),$H$6:$DS$6,0)),0)</f>
        <v>1115.7254736</v>
      </c>
      <c r="AL37" s="57">
        <f>$G$11*$E25*AL25*AL$28*IFERROR(INDEX($H$18:$DS$18,0,MATCH(SUM($H$11:AL$11),$H$6:$DS$6,0)),0)</f>
        <v>1115.7254736</v>
      </c>
      <c r="AM37" s="57">
        <f>$G$11*$E25*AM25*AM$28*IFERROR(INDEX($H$18:$DS$18,0,MATCH(SUM($H$11:AM$11),$H$6:$DS$6,0)),0)</f>
        <v>1115.7254736</v>
      </c>
      <c r="AN37" s="57">
        <f>$G$11*$E25*AN25*AN$28*IFERROR(INDEX($H$18:$DS$18,0,MATCH(SUM($H$11:AN$11),$H$6:$DS$6,0)),0)</f>
        <v>1115.7254736</v>
      </c>
      <c r="AO37" s="57">
        <f>$G$11*$E25*AO25*AO$28*IFERROR(INDEX($H$18:$DS$18,0,MATCH(SUM($H$11:AO$11),$H$6:$DS$6,0)),0)</f>
        <v>1115.7254736</v>
      </c>
      <c r="AP37" s="57">
        <f>$G$11*$E25*AP25*AP$28*IFERROR(INDEX($H$18:$DS$18,0,MATCH(SUM($H$11:AP$11),$H$6:$DS$6,0)),0)</f>
        <v>1115.7254736</v>
      </c>
      <c r="AQ37" s="57">
        <f>$G$11*$E25*AQ25*AQ$28*IFERROR(INDEX($H$18:$DS$18,0,MATCH(SUM($H$11:AQ$11),$H$6:$DS$6,0)),0)</f>
        <v>1115.7254736</v>
      </c>
      <c r="AR37" s="57">
        <f>$G$11*$E25*AR25*AR$28*IFERROR(INDEX($H$18:$DS$18,0,MATCH(SUM($H$11:AR$11),$H$6:$DS$6,0)),0)</f>
        <v>1115.7254736</v>
      </c>
      <c r="AS37" s="57">
        <f>$G$11*$E25*AS25*AS$28*IFERROR(INDEX($H$18:$DS$18,0,MATCH(SUM($H$11:AS$11),$H$6:$DS$6,0)),0)</f>
        <v>1115.7254736</v>
      </c>
      <c r="AT37" s="57">
        <f>$G$11*$E25*AT25*AT$28*IFERROR(INDEX($H$18:$DS$18,0,MATCH(SUM($H$11:AT$11),$H$6:$DS$6,0)),0)</f>
        <v>1115.7254736</v>
      </c>
      <c r="AU37" s="57">
        <f>$G$11*$E25*AU25*AU$28*IFERROR(INDEX($H$18:$DS$18,0,MATCH(SUM($H$11:AU$11),$H$6:$DS$6,0)),0)</f>
        <v>1115.7254736</v>
      </c>
      <c r="AV37" s="57">
        <f>$G$11*$E25*AV25*AV$28*IFERROR(INDEX($H$18:$DS$18,0,MATCH(SUM($H$11:AV$11),$H$6:$DS$6,0)),0)</f>
        <v>1115.7254736</v>
      </c>
      <c r="AW37" s="57">
        <f>$G$11*$E25*AW25*AW$28*IFERROR(INDEX($H$18:$DS$18,0,MATCH(SUM($H$11:AW$11),$H$6:$DS$6,0)),0)</f>
        <v>1115.7254736</v>
      </c>
      <c r="AX37" s="57">
        <f>$G$11*$E25*AX25*AX$28*IFERROR(INDEX($H$18:$DS$18,0,MATCH(SUM($H$11:AX$11),$H$6:$DS$6,0)),0)</f>
        <v>1115.7254736</v>
      </c>
      <c r="AY37" s="57">
        <f>$G$11*$E25*AY25*AY$28*IFERROR(INDEX($H$18:$DS$18,0,MATCH(SUM($H$11:AY$11),$H$6:$DS$6,0)),0)</f>
        <v>1115.7254736</v>
      </c>
      <c r="AZ37" s="57">
        <f>$G$11*$E25*AZ25*AZ$28*IFERROR(INDEX($H$18:$DS$18,0,MATCH(SUM($H$11:AZ$11),$H$6:$DS$6,0)),0)</f>
        <v>1115.7254736</v>
      </c>
      <c r="BA37" s="57">
        <f>$G$11*$E25*BA25*BA$28*IFERROR(INDEX($H$18:$DS$18,0,MATCH(SUM($H$11:BA$11),$H$6:$DS$6,0)),0)</f>
        <v>1115.7254736</v>
      </c>
      <c r="BB37" s="57">
        <f>$G$11*$E25*BB25*BB$28*IFERROR(INDEX($H$18:$DS$18,0,MATCH(SUM($H$11:BB$11),$H$6:$DS$6,0)),0)</f>
        <v>1115.7254736</v>
      </c>
      <c r="BC37" s="57">
        <f>$G$11*$E25*BC25*BC$28*IFERROR(INDEX($H$18:$DS$18,0,MATCH(SUM($H$11:BC$11),$H$6:$DS$6,0)),0)</f>
        <v>1115.7254736</v>
      </c>
      <c r="BD37" s="57">
        <f>$G$11*$E25*BD25*BD$28*IFERROR(INDEX($H$18:$DS$18,0,MATCH(SUM($H$11:BD$11),$H$6:$DS$6,0)),0)</f>
        <v>1115.7254736</v>
      </c>
      <c r="BE37" s="57">
        <f>$G$11*$E25*BE25*BE$28*IFERROR(INDEX($H$18:$DS$18,0,MATCH(SUM($H$11:BE$11),$H$6:$DS$6,0)),0)</f>
        <v>1115.7254736</v>
      </c>
      <c r="BF37" s="57">
        <f>$G$11*$E25*BF25*BF$28*IFERROR(INDEX($H$18:$DS$18,0,MATCH(SUM($H$11:BF$11),$H$6:$DS$6,0)),0)</f>
        <v>1115.7254736</v>
      </c>
      <c r="BG37" s="57">
        <f>$G$11*$E25*BG25*BG$28*IFERROR(INDEX($H$18:$DS$18,0,MATCH(SUM($H$11:BG$11),$H$6:$DS$6,0)),0)</f>
        <v>1115.7254736</v>
      </c>
      <c r="BH37" s="57">
        <f>$G$11*$E25*BH25*BH$28*IFERROR(INDEX($H$18:$DS$18,0,MATCH(SUM($H$11:BH$11),$H$6:$DS$6,0)),0)</f>
        <v>1115.7254736</v>
      </c>
      <c r="BI37" s="57">
        <f>$G$11*$E25*BI25*BI$28*IFERROR(INDEX($H$18:$DS$18,0,MATCH(SUM($H$11:BI$11),$H$6:$DS$6,0)),0)</f>
        <v>1115.7254736</v>
      </c>
      <c r="BJ37" s="57">
        <f>$G$11*$E25*BJ25*BJ$28*IFERROR(INDEX($H$18:$DS$18,0,MATCH(SUM($H$11:BJ$11),$H$6:$DS$6,0)),0)</f>
        <v>1115.7254736</v>
      </c>
      <c r="BK37" s="57">
        <f>$G$11*$E25*BK25*BK$28*IFERROR(INDEX($H$18:$DS$18,0,MATCH(SUM($H$11:BK$11),$H$6:$DS$6,0)),0)</f>
        <v>1115.7254736</v>
      </c>
      <c r="BL37" s="57">
        <f>$G$11*$E25*BL25*BL$28*IFERROR(INDEX($H$18:$DS$18,0,MATCH(SUM($H$11:BL$11),$H$6:$DS$6,0)),0)</f>
        <v>1115.7254736</v>
      </c>
      <c r="BM37" s="57">
        <f>$G$11*$E25*BM25*BM$28*IFERROR(INDEX($H$18:$DS$18,0,MATCH(SUM($H$11:BM$11),$H$6:$DS$6,0)),0)</f>
        <v>1115.7254736</v>
      </c>
      <c r="BN37" s="57">
        <f>$G$11*$E25*BN25*BN$28*IFERROR(INDEX($H$18:$DS$18,0,MATCH(SUM($H$11:BN$11),$H$6:$DS$6,0)),0)</f>
        <v>1115.7254736</v>
      </c>
      <c r="BO37" s="57">
        <f>$G$11*$E25*BO25*BO$28*IFERROR(INDEX($H$18:$DS$18,0,MATCH(SUM($H$11:BO$11),$H$6:$DS$6,0)),0)</f>
        <v>1115.7254736</v>
      </c>
      <c r="BP37" s="57">
        <f>$G$11*$E25*BP25*BP$28*IFERROR(INDEX($H$18:$DS$18,0,MATCH(SUM($H$11:BP$11),$H$6:$DS$6,0)),0)</f>
        <v>1115.7254736</v>
      </c>
      <c r="BQ37" s="57">
        <f>$G$11*$E25*BQ25*BQ$28*IFERROR(INDEX($H$18:$DS$18,0,MATCH(SUM($H$11:BQ$11),$H$6:$DS$6,0)),0)</f>
        <v>1115.7254736</v>
      </c>
      <c r="BR37" s="57">
        <f>$G$11*$E25*BR25*BR$28*IFERROR(INDEX($H$18:$DS$18,0,MATCH(SUM($H$11:BR$11),$H$6:$DS$6,0)),0)</f>
        <v>1115.7254736</v>
      </c>
      <c r="BS37" s="57">
        <f>$G$11*$E25*BS25*BS$28*IFERROR(INDEX($H$18:$DS$18,0,MATCH(SUM($H$11:BS$11),$H$6:$DS$6,0)),0)</f>
        <v>1115.7254736</v>
      </c>
      <c r="BT37" s="57">
        <f>$G$11*$E25*BT25*BT$28*IFERROR(INDEX($H$18:$DS$18,0,MATCH(SUM($H$11:BT$11),$H$6:$DS$6,0)),0)</f>
        <v>1115.7254736</v>
      </c>
      <c r="BU37" s="57">
        <f>$G$11*$E25*BU25*BU$28*IFERROR(INDEX($H$18:$DS$18,0,MATCH(SUM($H$11:BU$11),$H$6:$DS$6,0)),0)</f>
        <v>1115.7254736</v>
      </c>
      <c r="BV37" s="57">
        <f>$G$11*$E25*BV25*BV$28*IFERROR(INDEX($H$18:$DS$18,0,MATCH(SUM($H$11:BV$11),$H$6:$DS$6,0)),0)</f>
        <v>1115.7254736</v>
      </c>
      <c r="BW37" s="57">
        <f>$G$11*$E25*BW25*BW$28*IFERROR(INDEX($H$18:$DS$18,0,MATCH(SUM($H$11:BW$11),$H$6:$DS$6,0)),0)</f>
        <v>1115.7254736</v>
      </c>
      <c r="BX37" s="57">
        <f>$G$11*$E25*BX25*BX$28*IFERROR(INDEX($H$18:$DS$18,0,MATCH(SUM($H$11:BX$11),$H$6:$DS$6,0)),0)</f>
        <v>1115.7254736</v>
      </c>
      <c r="BY37" s="57">
        <f>$G$11*$E25*BY25*BY$28*IFERROR(INDEX($H$18:$DS$18,0,MATCH(SUM($H$11:BY$11),$H$6:$DS$6,0)),0)</f>
        <v>1115.7254736</v>
      </c>
      <c r="BZ37" s="57">
        <f>$G$11*$E25*BZ25*BZ$28*IFERROR(INDEX($H$18:$DS$18,0,MATCH(SUM($H$11:BZ$11),$H$6:$DS$6,0)),0)</f>
        <v>1115.7254736</v>
      </c>
      <c r="CA37" s="57">
        <f>$G$11*$E25*CA25*CA$28*IFERROR(INDEX($H$18:$DS$18,0,MATCH(SUM($H$11:CA$11),$H$6:$DS$6,0)),0)</f>
        <v>1115.7254736</v>
      </c>
      <c r="CB37" s="57">
        <f>$G$11*$E25*CB25*CB$28*IFERROR(INDEX($H$18:$DS$18,0,MATCH(SUM($H$11:CB$11),$H$6:$DS$6,0)),0)</f>
        <v>1115.7254736</v>
      </c>
      <c r="CC37" s="57">
        <f>$G$11*$E25*CC25*CC$28*IFERROR(INDEX($H$18:$DS$18,0,MATCH(SUM($H$11:CC$11),$H$6:$DS$6,0)),0)</f>
        <v>1115.7254736</v>
      </c>
      <c r="CD37" s="57">
        <f>$G$11*$E25*CD25*CD$28*IFERROR(INDEX($H$18:$DS$18,0,MATCH(SUM($H$11:CD$11),$H$6:$DS$6,0)),0)</f>
        <v>1115.7254736</v>
      </c>
      <c r="CE37" s="57">
        <f>$G$11*$E25*CE25*CE$28*IFERROR(INDEX($H$18:$DS$18,0,MATCH(SUM($H$11:CE$11),$H$6:$DS$6,0)),0)</f>
        <v>1115.7254736</v>
      </c>
      <c r="CF37" s="57">
        <f>$G$11*$E25*CF25*CF$28*IFERROR(INDEX($H$18:$DS$18,0,MATCH(SUM($H$11:CF$11),$H$6:$DS$6,0)),0)</f>
        <v>1115.7254736</v>
      </c>
      <c r="CG37" s="57">
        <f>$G$11*$E25*CG25*CG$28*IFERROR(INDEX($H$18:$DS$18,0,MATCH(SUM($H$11:CG$11),$H$6:$DS$6,0)),0)</f>
        <v>1115.7254736</v>
      </c>
      <c r="CH37" s="57">
        <f>$G$11*$E25*CH25*CH$28*IFERROR(INDEX($H$18:$DS$18,0,MATCH(SUM($H$11:CH$11),$H$6:$DS$6,0)),0)</f>
        <v>1115.7254736</v>
      </c>
      <c r="CI37" s="57">
        <f>$G$11*$E25*CI25*CI$28*IFERROR(INDEX($H$18:$DS$18,0,MATCH(SUM($H$11:CI$11),$H$6:$DS$6,0)),0)</f>
        <v>1115.7254736</v>
      </c>
      <c r="CJ37" s="57">
        <f>$G$11*$E25*CJ25*CJ$28*IFERROR(INDEX($H$18:$DS$18,0,MATCH(SUM($H$11:CJ$11),$H$6:$DS$6,0)),0)</f>
        <v>1115.7254736</v>
      </c>
      <c r="CK37" s="57">
        <f>$G$11*$E25*CK25*CK$28*IFERROR(INDEX($H$18:$DS$18,0,MATCH(SUM($H$11:CK$11),$H$6:$DS$6,0)),0)</f>
        <v>1115.7254736</v>
      </c>
      <c r="CL37" s="57">
        <f>$G$11*$E25*CL25*CL$28*IFERROR(INDEX($H$18:$DS$18,0,MATCH(SUM($H$11:CL$11),$H$6:$DS$6,0)),0)</f>
        <v>1115.7254736</v>
      </c>
      <c r="CM37" s="57">
        <f>$G$11*$E25*CM25*CM$28*IFERROR(INDEX($H$18:$DS$18,0,MATCH(SUM($H$11:CM$11),$H$6:$DS$6,0)),0)</f>
        <v>1115.7254736</v>
      </c>
      <c r="CN37" s="57">
        <f>$G$11*$E25*CN25*CN$28*IFERROR(INDEX($H$18:$DS$18,0,MATCH(SUM($H$11:CN$11),$H$6:$DS$6,0)),0)</f>
        <v>1115.7254736</v>
      </c>
      <c r="CO37" s="57">
        <f>$G$11*$E25*CO25*CO$28*IFERROR(INDEX($H$18:$DS$18,0,MATCH(SUM($H$11:CO$11),$H$6:$DS$6,0)),0)</f>
        <v>1115.7254736</v>
      </c>
      <c r="CP37" s="57">
        <f>$G$11*$E25*CP25*CP$28*IFERROR(INDEX($H$18:$DS$18,0,MATCH(SUM($H$11:CP$11),$H$6:$DS$6,0)),0)</f>
        <v>1115.7254736</v>
      </c>
      <c r="CQ37" s="57">
        <f>$G$11*$E25*CQ25*CQ$28*IFERROR(INDEX($H$18:$DS$18,0,MATCH(SUM($H$11:CQ$11),$H$6:$DS$6,0)),0)</f>
        <v>1115.7254736</v>
      </c>
      <c r="CR37" s="57">
        <f>$G$11*$E25*CR25*CR$28*IFERROR(INDEX($H$18:$DS$18,0,MATCH(SUM($H$11:CR$11),$H$6:$DS$6,0)),0)</f>
        <v>1115.7254736</v>
      </c>
      <c r="CS37" s="57">
        <f>$G$11*$E25*CS25*CS$28*IFERROR(INDEX($H$18:$DS$18,0,MATCH(SUM($H$11:CS$11),$H$6:$DS$6,0)),0)</f>
        <v>1115.7254736</v>
      </c>
      <c r="CT37" s="57">
        <f>$G$11*$E25*CT25*CT$28*IFERROR(INDEX($H$18:$DS$18,0,MATCH(SUM($H$11:CT$11),$H$6:$DS$6,0)),0)</f>
        <v>1115.7254736</v>
      </c>
      <c r="CU37" s="57">
        <f>$G$11*$E25*CU25*CU$28*IFERROR(INDEX($H$18:$DS$18,0,MATCH(SUM($H$11:CU$11),$H$6:$DS$6,0)),0)</f>
        <v>1115.7254736</v>
      </c>
      <c r="CV37" s="57">
        <f>$G$11*$E25*CV25*CV$28*IFERROR(INDEX($H$18:$DS$18,0,MATCH(SUM($H$11:CV$11),$H$6:$DS$6,0)),0)</f>
        <v>1115.7254736</v>
      </c>
      <c r="CW37" s="57">
        <f>$G$11*$E25*CW25*CW$28*IFERROR(INDEX($H$18:$DS$18,0,MATCH(SUM($H$11:CW$11),$H$6:$DS$6,0)),0)</f>
        <v>1115.7254736</v>
      </c>
      <c r="CX37" s="57">
        <f>$G$11*$E25*CX25*CX$28*IFERROR(INDEX($H$18:$DS$18,0,MATCH(SUM($H$11:CX$11),$H$6:$DS$6,0)),0)</f>
        <v>1115.7254736</v>
      </c>
      <c r="CY37" s="57">
        <f>$G$11*$E25*CY25*CY$28*IFERROR(INDEX($H$18:$DS$18,0,MATCH(SUM($H$11:CY$11),$H$6:$DS$6,0)),0)</f>
        <v>1115.7254736</v>
      </c>
      <c r="CZ37" s="57">
        <f>$G$11*$E25*CZ25*CZ$28*IFERROR(INDEX($H$18:$DS$18,0,MATCH(SUM($H$11:CZ$11),$H$6:$DS$6,0)),0)</f>
        <v>1115.7254736</v>
      </c>
      <c r="DA37" s="57">
        <f>$G$11*$E25*DA25*DA$28*IFERROR(INDEX($H$18:$DS$18,0,MATCH(SUM($H$11:DA$11),$H$6:$DS$6,0)),0)</f>
        <v>1115.7254736</v>
      </c>
      <c r="DB37" s="57">
        <f>$G$11*$E25*DB25*DB$28*IFERROR(INDEX($H$18:$DS$18,0,MATCH(SUM($H$11:DB$11),$H$6:$DS$6,0)),0)</f>
        <v>1115.7254736</v>
      </c>
      <c r="DC37" s="57">
        <f>$G$11*$E25*DC25*DC$28*IFERROR(INDEX($H$18:$DS$18,0,MATCH(SUM($H$11:DC$11),$H$6:$DS$6,0)),0)</f>
        <v>1115.7254736</v>
      </c>
      <c r="DD37" s="57">
        <f>$G$11*$E25*DD25*DD$28*IFERROR(INDEX($H$18:$DS$18,0,MATCH(SUM($H$11:DD$11),$H$6:$DS$6,0)),0)</f>
        <v>1115.7254736</v>
      </c>
      <c r="DE37" s="57">
        <f>$G$11*$E25*DE25*DE$28*IFERROR(INDEX($H$18:$DS$18,0,MATCH(SUM($H$11:DE$11),$H$6:$DS$6,0)),0)</f>
        <v>1115.7254736</v>
      </c>
      <c r="DF37" s="57">
        <f>$G$11*$E25*DF25*DF$28*IFERROR(INDEX($H$18:$DS$18,0,MATCH(SUM($H$11:DF$11),$H$6:$DS$6,0)),0)</f>
        <v>1115.7254736</v>
      </c>
      <c r="DG37" s="57">
        <f>$G$11*$E25*DG25*DG$28*IFERROR(INDEX($H$18:$DS$18,0,MATCH(SUM($H$11:DG$11),$H$6:$DS$6,0)),0)</f>
        <v>1115.7254736</v>
      </c>
      <c r="DH37" s="57">
        <f>$G$11*$E25*DH25*DH$28*IFERROR(INDEX($H$18:$DS$18,0,MATCH(SUM($H$11:DH$11),$H$6:$DS$6,0)),0)</f>
        <v>1115.7254736</v>
      </c>
      <c r="DI37" s="57">
        <f>$G$11*$E25*DI25*DI$28*IFERROR(INDEX($H$18:$DS$18,0,MATCH(SUM($H$11:DI$11),$H$6:$DS$6,0)),0)</f>
        <v>1115.7254736</v>
      </c>
      <c r="DJ37" s="57">
        <f>$G$11*$E25*DJ25*DJ$28*IFERROR(INDEX($H$18:$DS$18,0,MATCH(SUM($H$11:DJ$11),$H$6:$DS$6,0)),0)</f>
        <v>1115.7254736</v>
      </c>
      <c r="DK37" s="57">
        <f>$G$11*$E25*DK25*DK$28*IFERROR(INDEX($H$18:$DS$18,0,MATCH(SUM($H$11:DK$11),$H$6:$DS$6,0)),0)</f>
        <v>1115.7254736</v>
      </c>
      <c r="DL37" s="57">
        <f>$G$11*$E25*DL25*DL$28*IFERROR(INDEX($H$18:$DS$18,0,MATCH(SUM($H$11:DL$11),$H$6:$DS$6,0)),0)</f>
        <v>1115.7254736</v>
      </c>
      <c r="DM37" s="57">
        <f>$G$11*$E25*DM25*DM$28*IFERROR(INDEX($H$18:$DS$18,0,MATCH(SUM($H$11:DM$11),$H$6:$DS$6,0)),0)</f>
        <v>1115.7254736</v>
      </c>
      <c r="DN37" s="57">
        <f>$G$11*$E25*DN25*DN$28*IFERROR(INDEX($H$18:$DS$18,0,MATCH(SUM($H$11:DN$11),$H$6:$DS$6,0)),0)</f>
        <v>1115.7254736</v>
      </c>
      <c r="DO37" s="57">
        <f>$G$11*$E25*DO25*DO$28*IFERROR(INDEX($H$18:$DS$18,0,MATCH(SUM($H$11:DO$11),$H$6:$DS$6,0)),0)</f>
        <v>1115.7254736</v>
      </c>
      <c r="DP37" s="57">
        <f>$G$11*$E25*DP25*DP$28*IFERROR(INDEX($H$18:$DS$18,0,MATCH(SUM($H$11:DP$11),$H$6:$DS$6,0)),0)</f>
        <v>1115.7254736</v>
      </c>
      <c r="DQ37" s="57">
        <f>$G$11*$E25*DQ25*DQ$28*IFERROR(INDEX($H$18:$DS$18,0,MATCH(SUM($H$11:DQ$11),$H$6:$DS$6,0)),0)</f>
        <v>1115.7254736</v>
      </c>
      <c r="DR37" s="57">
        <f>$G$11*$E25*DR25*DR$28*IFERROR(INDEX($H$18:$DS$18,0,MATCH(SUM($H$11:DR$11),$H$6:$DS$6,0)),0)</f>
        <v>1115.7254736</v>
      </c>
      <c r="DS37" s="57">
        <f>$G$11*$E25*DS25*DS$28*IFERROR(INDEX($H$18:$DS$18,0,MATCH(SUM($H$11:DS$11),$H$6:$DS$6,0)),0)</f>
        <v>1115.7254736</v>
      </c>
    </row>
    <row r="38" spans="1:123" x14ac:dyDescent="0.3">
      <c r="D38" s="12" t="str">
        <f>D26</f>
        <v>NMC</v>
      </c>
      <c r="F38" s="51" t="str">
        <f t="shared" ref="F38" si="3">F37</f>
        <v>INR Mn</v>
      </c>
      <c r="H38" s="57">
        <f>$G$11*$E26*H26*H$28*IFERROR(INDEX($H$18:$DS$18,0,MATCH(SUM($H$11:H$11),$H$6:$DS$6,0)),0)</f>
        <v>0</v>
      </c>
      <c r="I38" s="57">
        <f>$G$11*$E26*I26*I$28*IFERROR(INDEX($H$18:$DS$18,0,MATCH(SUM($H$11:I$11),$H$6:$DS$6,0)),0)</f>
        <v>0</v>
      </c>
      <c r="J38" s="57">
        <f>$G$11*$E26*J26*J$28*IFERROR(INDEX($H$18:$DS$18,0,MATCH(SUM($H$11:J$11),$H$6:$DS$6,0)),0)</f>
        <v>0</v>
      </c>
      <c r="K38" s="57">
        <f>$G$11*$E26*K26*K$28*IFERROR(INDEX($H$18:$DS$18,0,MATCH(SUM($H$11:K$11),$H$6:$DS$6,0)),0)</f>
        <v>0</v>
      </c>
      <c r="L38" s="57">
        <f>$G$11*$E26*L26*L$28*IFERROR(INDEX($H$18:$DS$18,0,MATCH(SUM($H$11:L$11),$H$6:$DS$6,0)),0)</f>
        <v>0</v>
      </c>
      <c r="M38" s="57">
        <f>$G$11*$E26*M26*M$28*IFERROR(INDEX($H$18:$DS$18,0,MATCH(SUM($H$11:M$11),$H$6:$DS$6,0)),0)</f>
        <v>0</v>
      </c>
      <c r="N38" s="57">
        <f>$G$11*$E26*N26*N$28*IFERROR(INDEX($H$18:$DS$18,0,MATCH(SUM($H$11:N$11),$H$6:$DS$6,0)),0)</f>
        <v>0</v>
      </c>
      <c r="O38" s="57">
        <f>$G$11*$E26*O26*O$28*IFERROR(INDEX($H$18:$DS$18,0,MATCH(SUM($H$11:O$11),$H$6:$DS$6,0)),0)</f>
        <v>0</v>
      </c>
      <c r="P38" s="57">
        <f>$G$11*$E26*P26*P$28*IFERROR(INDEX($H$18:$DS$18,0,MATCH(SUM($H$11:P$11),$H$6:$DS$6,0)),0)</f>
        <v>0</v>
      </c>
      <c r="Q38" s="57">
        <f>$G$11*$E26*Q26*Q$28*IFERROR(INDEX($H$18:$DS$18,0,MATCH(SUM($H$11:Q$11),$H$6:$DS$6,0)),0)</f>
        <v>0</v>
      </c>
      <c r="R38" s="57">
        <f>$G$11*$E26*R26*R$28*IFERROR(INDEX($H$18:$DS$18,0,MATCH(SUM($H$11:R$11),$H$6:$DS$6,0)),0)</f>
        <v>0</v>
      </c>
      <c r="S38" s="57">
        <f>$G$11*$E26*S26*S$28*IFERROR(INDEX($H$18:$DS$18,0,MATCH(SUM($H$11:S$11),$H$6:$DS$6,0)),0)</f>
        <v>0</v>
      </c>
      <c r="T38" s="57">
        <f>$G$11*$E26*T26*T$28*IFERROR(INDEX($H$18:$DS$18,0,MATCH(SUM($H$11:T$11),$H$6:$DS$6,0)),0)</f>
        <v>0</v>
      </c>
      <c r="U38" s="57">
        <f>$G$11*$E26*U26*U$28*IFERROR(INDEX($H$18:$DS$18,0,MATCH(SUM($H$11:U$11),$H$6:$DS$6,0)),0)</f>
        <v>0</v>
      </c>
      <c r="V38" s="57">
        <f>$G$11*$E26*V26*V$28*IFERROR(INDEX($H$18:$DS$18,0,MATCH(SUM($H$11:V$11),$H$6:$DS$6,0)),0)</f>
        <v>0</v>
      </c>
      <c r="W38" s="57">
        <f>$G$11*$E26*W26*W$28*IFERROR(INDEX($H$18:$DS$18,0,MATCH(SUM($H$11:W$11),$H$6:$DS$6,0)),0)</f>
        <v>0</v>
      </c>
      <c r="X38" s="57">
        <f>$G$11*$E26*X26*X$28*IFERROR(INDEX($H$18:$DS$18,0,MATCH(SUM($H$11:X$11),$H$6:$DS$6,0)),0)</f>
        <v>0</v>
      </c>
      <c r="Y38" s="57">
        <f>$G$11*$E26*Y26*Y$28*IFERROR(INDEX($H$18:$DS$18,0,MATCH(SUM($H$11:Y$11),$H$6:$DS$6,0)),0)</f>
        <v>0</v>
      </c>
      <c r="Z38" s="57">
        <f>$G$11*$E26*Z26*Z$28*IFERROR(INDEX($H$18:$DS$18,0,MATCH(SUM($H$11:Z$11),$H$6:$DS$6,0)),0)</f>
        <v>0</v>
      </c>
      <c r="AA38" s="57">
        <f>$G$11*$E26*AA26*AA$28*IFERROR(INDEX($H$18:$DS$18,0,MATCH(SUM($H$11:AA$11),$H$6:$DS$6,0)),0)</f>
        <v>0</v>
      </c>
      <c r="AB38" s="57">
        <f>$G$11*$E26*AB26*AB$28*IFERROR(INDEX($H$18:$DS$18,0,MATCH(SUM($H$11:AB$11),$H$6:$DS$6,0)),0)</f>
        <v>0</v>
      </c>
      <c r="AC38" s="57">
        <f>$G$11*$E26*AC26*AC$28*IFERROR(INDEX($H$18:$DS$18,0,MATCH(SUM($H$11:AC$11),$H$6:$DS$6,0)),0)</f>
        <v>0</v>
      </c>
      <c r="AD38" s="57">
        <f>$G$11*$E26*AD26*AD$28*IFERROR(INDEX($H$18:$DS$18,0,MATCH(SUM($H$11:AD$11),$H$6:$DS$6,0)),0)</f>
        <v>0</v>
      </c>
      <c r="AE38" s="57">
        <f>$G$11*$E26*AE26*AE$28*IFERROR(INDEX($H$18:$DS$18,0,MATCH(SUM($H$11:AE$11),$H$6:$DS$6,0)),0)</f>
        <v>0</v>
      </c>
      <c r="AF38" s="57">
        <f>$G$11*$E26*AF26*AF$28*IFERROR(INDEX($H$18:$DS$18,0,MATCH(SUM($H$11:AF$11),$H$6:$DS$6,0)),0)</f>
        <v>0</v>
      </c>
      <c r="AG38" s="57">
        <f>$G$11*$E26*AG26*AG$28*IFERROR(INDEX($H$18:$DS$18,0,MATCH(SUM($H$11:AG$11),$H$6:$DS$6,0)),0)</f>
        <v>0</v>
      </c>
      <c r="AH38" s="57">
        <f>$G$11*$E26*AH26*AH$28*IFERROR(INDEX($H$18:$DS$18,0,MATCH(SUM($H$11:AH$11),$H$6:$DS$6,0)),0)</f>
        <v>0</v>
      </c>
      <c r="AI38" s="57">
        <f>$G$11*$E26*AI26*AI$28*IFERROR(INDEX($H$18:$DS$18,0,MATCH(SUM($H$11:AI$11),$H$6:$DS$6,0)),0)</f>
        <v>0</v>
      </c>
      <c r="AJ38" s="57">
        <f>$G$11*$E26*AJ26*AJ$28*IFERROR(INDEX($H$18:$DS$18,0,MATCH(SUM($H$11:AJ$11),$H$6:$DS$6,0)),0)</f>
        <v>0</v>
      </c>
      <c r="AK38" s="57">
        <f>$G$11*$E26*AK26*AK$28*IFERROR(INDEX($H$18:$DS$18,0,MATCH(SUM($H$11:AK$11),$H$6:$DS$6,0)),0)</f>
        <v>0</v>
      </c>
      <c r="AL38" s="57">
        <f>$G$11*$E26*AL26*AL$28*IFERROR(INDEX($H$18:$DS$18,0,MATCH(SUM($H$11:AL$11),$H$6:$DS$6,0)),0)</f>
        <v>0</v>
      </c>
      <c r="AM38" s="57">
        <f>$G$11*$E26*AM26*AM$28*IFERROR(INDEX($H$18:$DS$18,0,MATCH(SUM($H$11:AM$11),$H$6:$DS$6,0)),0)</f>
        <v>0</v>
      </c>
      <c r="AN38" s="57">
        <f>$G$11*$E26*AN26*AN$28*IFERROR(INDEX($H$18:$DS$18,0,MATCH(SUM($H$11:AN$11),$H$6:$DS$6,0)),0)</f>
        <v>0</v>
      </c>
      <c r="AO38" s="57">
        <f>$G$11*$E26*AO26*AO$28*IFERROR(INDEX($H$18:$DS$18,0,MATCH(SUM($H$11:AO$11),$H$6:$DS$6,0)),0)</f>
        <v>0</v>
      </c>
      <c r="AP38" s="57">
        <f>$G$11*$E26*AP26*AP$28*IFERROR(INDEX($H$18:$DS$18,0,MATCH(SUM($H$11:AP$11),$H$6:$DS$6,0)),0)</f>
        <v>0</v>
      </c>
      <c r="AQ38" s="57">
        <f>$G$11*$E26*AQ26*AQ$28*IFERROR(INDEX($H$18:$DS$18,0,MATCH(SUM($H$11:AQ$11),$H$6:$DS$6,0)),0)</f>
        <v>0</v>
      </c>
      <c r="AR38" s="57">
        <f>$G$11*$E26*AR26*AR$28*IFERROR(INDEX($H$18:$DS$18,0,MATCH(SUM($H$11:AR$11),$H$6:$DS$6,0)),0)</f>
        <v>0</v>
      </c>
      <c r="AS38" s="57">
        <f>$G$11*$E26*AS26*AS$28*IFERROR(INDEX($H$18:$DS$18,0,MATCH(SUM($H$11:AS$11),$H$6:$DS$6,0)),0)</f>
        <v>0</v>
      </c>
      <c r="AT38" s="57">
        <f>$G$11*$E26*AT26*AT$28*IFERROR(INDEX($H$18:$DS$18,0,MATCH(SUM($H$11:AT$11),$H$6:$DS$6,0)),0)</f>
        <v>0</v>
      </c>
      <c r="AU38" s="57">
        <f>$G$11*$E26*AU26*AU$28*IFERROR(INDEX($H$18:$DS$18,0,MATCH(SUM($H$11:AU$11),$H$6:$DS$6,0)),0)</f>
        <v>0</v>
      </c>
      <c r="AV38" s="57">
        <f>$G$11*$E26*AV26*AV$28*IFERROR(INDEX($H$18:$DS$18,0,MATCH(SUM($H$11:AV$11),$H$6:$DS$6,0)),0)</f>
        <v>0</v>
      </c>
      <c r="AW38" s="57">
        <f>$G$11*$E26*AW26*AW$28*IFERROR(INDEX($H$18:$DS$18,0,MATCH(SUM($H$11:AW$11),$H$6:$DS$6,0)),0)</f>
        <v>0</v>
      </c>
      <c r="AX38" s="57">
        <f>$G$11*$E26*AX26*AX$28*IFERROR(INDEX($H$18:$DS$18,0,MATCH(SUM($H$11:AX$11),$H$6:$DS$6,0)),0)</f>
        <v>0</v>
      </c>
      <c r="AY38" s="57">
        <f>$G$11*$E26*AY26*AY$28*IFERROR(INDEX($H$18:$DS$18,0,MATCH(SUM($H$11:AY$11),$H$6:$DS$6,0)),0)</f>
        <v>0</v>
      </c>
      <c r="AZ38" s="57">
        <f>$G$11*$E26*AZ26*AZ$28*IFERROR(INDEX($H$18:$DS$18,0,MATCH(SUM($H$11:AZ$11),$H$6:$DS$6,0)),0)</f>
        <v>0</v>
      </c>
      <c r="BA38" s="57">
        <f>$G$11*$E26*BA26*BA$28*IFERROR(INDEX($H$18:$DS$18,0,MATCH(SUM($H$11:BA$11),$H$6:$DS$6,0)),0)</f>
        <v>0</v>
      </c>
      <c r="BB38" s="57">
        <f>$G$11*$E26*BB26*BB$28*IFERROR(INDEX($H$18:$DS$18,0,MATCH(SUM($H$11:BB$11),$H$6:$DS$6,0)),0)</f>
        <v>0</v>
      </c>
      <c r="BC38" s="57">
        <f>$G$11*$E26*BC26*BC$28*IFERROR(INDEX($H$18:$DS$18,0,MATCH(SUM($H$11:BC$11),$H$6:$DS$6,0)),0)</f>
        <v>0</v>
      </c>
      <c r="BD38" s="57">
        <f>$G$11*$E26*BD26*BD$28*IFERROR(INDEX($H$18:$DS$18,0,MATCH(SUM($H$11:BD$11),$H$6:$DS$6,0)),0)</f>
        <v>0</v>
      </c>
      <c r="BE38" s="57">
        <f>$G$11*$E26*BE26*BE$28*IFERROR(INDEX($H$18:$DS$18,0,MATCH(SUM($H$11:BE$11),$H$6:$DS$6,0)),0)</f>
        <v>0</v>
      </c>
      <c r="BF38" s="57">
        <f>$G$11*$E26*BF26*BF$28*IFERROR(INDEX($H$18:$DS$18,0,MATCH(SUM($H$11:BF$11),$H$6:$DS$6,0)),0)</f>
        <v>0</v>
      </c>
      <c r="BG38" s="57">
        <f>$G$11*$E26*BG26*BG$28*IFERROR(INDEX($H$18:$DS$18,0,MATCH(SUM($H$11:BG$11),$H$6:$DS$6,0)),0)</f>
        <v>0</v>
      </c>
      <c r="BH38" s="57">
        <f>$G$11*$E26*BH26*BH$28*IFERROR(INDEX($H$18:$DS$18,0,MATCH(SUM($H$11:BH$11),$H$6:$DS$6,0)),0)</f>
        <v>0</v>
      </c>
      <c r="BI38" s="57">
        <f>$G$11*$E26*BI26*BI$28*IFERROR(INDEX($H$18:$DS$18,0,MATCH(SUM($H$11:BI$11),$H$6:$DS$6,0)),0)</f>
        <v>0</v>
      </c>
      <c r="BJ38" s="57">
        <f>$G$11*$E26*BJ26*BJ$28*IFERROR(INDEX($H$18:$DS$18,0,MATCH(SUM($H$11:BJ$11),$H$6:$DS$6,0)),0)</f>
        <v>0</v>
      </c>
      <c r="BK38" s="57">
        <f>$G$11*$E26*BK26*BK$28*IFERROR(INDEX($H$18:$DS$18,0,MATCH(SUM($H$11:BK$11),$H$6:$DS$6,0)),0)</f>
        <v>0</v>
      </c>
      <c r="BL38" s="57">
        <f>$G$11*$E26*BL26*BL$28*IFERROR(INDEX($H$18:$DS$18,0,MATCH(SUM($H$11:BL$11),$H$6:$DS$6,0)),0)</f>
        <v>0</v>
      </c>
      <c r="BM38" s="57">
        <f>$G$11*$E26*BM26*BM$28*IFERROR(INDEX($H$18:$DS$18,0,MATCH(SUM($H$11:BM$11),$H$6:$DS$6,0)),0)</f>
        <v>0</v>
      </c>
      <c r="BN38" s="57">
        <f>$G$11*$E26*BN26*BN$28*IFERROR(INDEX($H$18:$DS$18,0,MATCH(SUM($H$11:BN$11),$H$6:$DS$6,0)),0)</f>
        <v>0</v>
      </c>
      <c r="BO38" s="57">
        <f>$G$11*$E26*BO26*BO$28*IFERROR(INDEX($H$18:$DS$18,0,MATCH(SUM($H$11:BO$11),$H$6:$DS$6,0)),0)</f>
        <v>0</v>
      </c>
      <c r="BP38" s="57">
        <f>$G$11*$E26*BP26*BP$28*IFERROR(INDEX($H$18:$DS$18,0,MATCH(SUM($H$11:BP$11),$H$6:$DS$6,0)),0)</f>
        <v>0</v>
      </c>
      <c r="BQ38" s="57">
        <f>$G$11*$E26*BQ26*BQ$28*IFERROR(INDEX($H$18:$DS$18,0,MATCH(SUM($H$11:BQ$11),$H$6:$DS$6,0)),0)</f>
        <v>0</v>
      </c>
      <c r="BR38" s="57">
        <f>$G$11*$E26*BR26*BR$28*IFERROR(INDEX($H$18:$DS$18,0,MATCH(SUM($H$11:BR$11),$H$6:$DS$6,0)),0)</f>
        <v>0</v>
      </c>
      <c r="BS38" s="57">
        <f>$G$11*$E26*BS26*BS$28*IFERROR(INDEX($H$18:$DS$18,0,MATCH(SUM($H$11:BS$11),$H$6:$DS$6,0)),0)</f>
        <v>0</v>
      </c>
      <c r="BT38" s="57">
        <f>$G$11*$E26*BT26*BT$28*IFERROR(INDEX($H$18:$DS$18,0,MATCH(SUM($H$11:BT$11),$H$6:$DS$6,0)),0)</f>
        <v>0</v>
      </c>
      <c r="BU38" s="57">
        <f>$G$11*$E26*BU26*BU$28*IFERROR(INDEX($H$18:$DS$18,0,MATCH(SUM($H$11:BU$11),$H$6:$DS$6,0)),0)</f>
        <v>0</v>
      </c>
      <c r="BV38" s="57">
        <f>$G$11*$E26*BV26*BV$28*IFERROR(INDEX($H$18:$DS$18,0,MATCH(SUM($H$11:BV$11),$H$6:$DS$6,0)),0)</f>
        <v>0</v>
      </c>
      <c r="BW38" s="57">
        <f>$G$11*$E26*BW26*BW$28*IFERROR(INDEX($H$18:$DS$18,0,MATCH(SUM($H$11:BW$11),$H$6:$DS$6,0)),0)</f>
        <v>0</v>
      </c>
      <c r="BX38" s="57">
        <f>$G$11*$E26*BX26*BX$28*IFERROR(INDEX($H$18:$DS$18,0,MATCH(SUM($H$11:BX$11),$H$6:$DS$6,0)),0)</f>
        <v>0</v>
      </c>
      <c r="BY38" s="57">
        <f>$G$11*$E26*BY26*BY$28*IFERROR(INDEX($H$18:$DS$18,0,MATCH(SUM($H$11:BY$11),$H$6:$DS$6,0)),0)</f>
        <v>0</v>
      </c>
      <c r="BZ38" s="57">
        <f>$G$11*$E26*BZ26*BZ$28*IFERROR(INDEX($H$18:$DS$18,0,MATCH(SUM($H$11:BZ$11),$H$6:$DS$6,0)),0)</f>
        <v>0</v>
      </c>
      <c r="CA38" s="57">
        <f>$G$11*$E26*CA26*CA$28*IFERROR(INDEX($H$18:$DS$18,0,MATCH(SUM($H$11:CA$11),$H$6:$DS$6,0)),0)</f>
        <v>0</v>
      </c>
      <c r="CB38" s="57">
        <f>$G$11*$E26*CB26*CB$28*IFERROR(INDEX($H$18:$DS$18,0,MATCH(SUM($H$11:CB$11),$H$6:$DS$6,0)),0)</f>
        <v>0</v>
      </c>
      <c r="CC38" s="57">
        <f>$G$11*$E26*CC26*CC$28*IFERROR(INDEX($H$18:$DS$18,0,MATCH(SUM($H$11:CC$11),$H$6:$DS$6,0)),0)</f>
        <v>0</v>
      </c>
      <c r="CD38" s="57">
        <f>$G$11*$E26*CD26*CD$28*IFERROR(INDEX($H$18:$DS$18,0,MATCH(SUM($H$11:CD$11),$H$6:$DS$6,0)),0)</f>
        <v>0</v>
      </c>
      <c r="CE38" s="57">
        <f>$G$11*$E26*CE26*CE$28*IFERROR(INDEX($H$18:$DS$18,0,MATCH(SUM($H$11:CE$11),$H$6:$DS$6,0)),0)</f>
        <v>0</v>
      </c>
      <c r="CF38" s="57">
        <f>$G$11*$E26*CF26*CF$28*IFERROR(INDEX($H$18:$DS$18,0,MATCH(SUM($H$11:CF$11),$H$6:$DS$6,0)),0)</f>
        <v>0</v>
      </c>
      <c r="CG38" s="57">
        <f>$G$11*$E26*CG26*CG$28*IFERROR(INDEX($H$18:$DS$18,0,MATCH(SUM($H$11:CG$11),$H$6:$DS$6,0)),0)</f>
        <v>0</v>
      </c>
      <c r="CH38" s="57">
        <f>$G$11*$E26*CH26*CH$28*IFERROR(INDEX($H$18:$DS$18,0,MATCH(SUM($H$11:CH$11),$H$6:$DS$6,0)),0)</f>
        <v>0</v>
      </c>
      <c r="CI38" s="57">
        <f>$G$11*$E26*CI26*CI$28*IFERROR(INDEX($H$18:$DS$18,0,MATCH(SUM($H$11:CI$11),$H$6:$DS$6,0)),0)</f>
        <v>0</v>
      </c>
      <c r="CJ38" s="57">
        <f>$G$11*$E26*CJ26*CJ$28*IFERROR(INDEX($H$18:$DS$18,0,MATCH(SUM($H$11:CJ$11),$H$6:$DS$6,0)),0)</f>
        <v>0</v>
      </c>
      <c r="CK38" s="57">
        <f>$G$11*$E26*CK26*CK$28*IFERROR(INDEX($H$18:$DS$18,0,MATCH(SUM($H$11:CK$11),$H$6:$DS$6,0)),0)</f>
        <v>0</v>
      </c>
      <c r="CL38" s="57">
        <f>$G$11*$E26*CL26*CL$28*IFERROR(INDEX($H$18:$DS$18,0,MATCH(SUM($H$11:CL$11),$H$6:$DS$6,0)),0)</f>
        <v>0</v>
      </c>
      <c r="CM38" s="57">
        <f>$G$11*$E26*CM26*CM$28*IFERROR(INDEX($H$18:$DS$18,0,MATCH(SUM($H$11:CM$11),$H$6:$DS$6,0)),0)</f>
        <v>0</v>
      </c>
      <c r="CN38" s="57">
        <f>$G$11*$E26*CN26*CN$28*IFERROR(INDEX($H$18:$DS$18,0,MATCH(SUM($H$11:CN$11),$H$6:$DS$6,0)),0)</f>
        <v>0</v>
      </c>
      <c r="CO38" s="57">
        <f>$G$11*$E26*CO26*CO$28*IFERROR(INDEX($H$18:$DS$18,0,MATCH(SUM($H$11:CO$11),$H$6:$DS$6,0)),0)</f>
        <v>0</v>
      </c>
      <c r="CP38" s="57">
        <f>$G$11*$E26*CP26*CP$28*IFERROR(INDEX($H$18:$DS$18,0,MATCH(SUM($H$11:CP$11),$H$6:$DS$6,0)),0)</f>
        <v>0</v>
      </c>
      <c r="CQ38" s="57">
        <f>$G$11*$E26*CQ26*CQ$28*IFERROR(INDEX($H$18:$DS$18,0,MATCH(SUM($H$11:CQ$11),$H$6:$DS$6,0)),0)</f>
        <v>0</v>
      </c>
      <c r="CR38" s="57">
        <f>$G$11*$E26*CR26*CR$28*IFERROR(INDEX($H$18:$DS$18,0,MATCH(SUM($H$11:CR$11),$H$6:$DS$6,0)),0)</f>
        <v>0</v>
      </c>
      <c r="CS38" s="57">
        <f>$G$11*$E26*CS26*CS$28*IFERROR(INDEX($H$18:$DS$18,0,MATCH(SUM($H$11:CS$11),$H$6:$DS$6,0)),0)</f>
        <v>0</v>
      </c>
      <c r="CT38" s="57">
        <f>$G$11*$E26*CT26*CT$28*IFERROR(INDEX($H$18:$DS$18,0,MATCH(SUM($H$11:CT$11),$H$6:$DS$6,0)),0)</f>
        <v>0</v>
      </c>
      <c r="CU38" s="57">
        <f>$G$11*$E26*CU26*CU$28*IFERROR(INDEX($H$18:$DS$18,0,MATCH(SUM($H$11:CU$11),$H$6:$DS$6,0)),0)</f>
        <v>0</v>
      </c>
      <c r="CV38" s="57">
        <f>$G$11*$E26*CV26*CV$28*IFERROR(INDEX($H$18:$DS$18,0,MATCH(SUM($H$11:CV$11),$H$6:$DS$6,0)),0)</f>
        <v>0</v>
      </c>
      <c r="CW38" s="57">
        <f>$G$11*$E26*CW26*CW$28*IFERROR(INDEX($H$18:$DS$18,0,MATCH(SUM($H$11:CW$11),$H$6:$DS$6,0)),0)</f>
        <v>0</v>
      </c>
      <c r="CX38" s="57">
        <f>$G$11*$E26*CX26*CX$28*IFERROR(INDEX($H$18:$DS$18,0,MATCH(SUM($H$11:CX$11),$H$6:$DS$6,0)),0)</f>
        <v>0</v>
      </c>
      <c r="CY38" s="57">
        <f>$G$11*$E26*CY26*CY$28*IFERROR(INDEX($H$18:$DS$18,0,MATCH(SUM($H$11:CY$11),$H$6:$DS$6,0)),0)</f>
        <v>0</v>
      </c>
      <c r="CZ38" s="57">
        <f>$G$11*$E26*CZ26*CZ$28*IFERROR(INDEX($H$18:$DS$18,0,MATCH(SUM($H$11:CZ$11),$H$6:$DS$6,0)),0)</f>
        <v>0</v>
      </c>
      <c r="DA38" s="57">
        <f>$G$11*$E26*DA26*DA$28*IFERROR(INDEX($H$18:$DS$18,0,MATCH(SUM($H$11:DA$11),$H$6:$DS$6,0)),0)</f>
        <v>0</v>
      </c>
      <c r="DB38" s="57">
        <f>$G$11*$E26*DB26*DB$28*IFERROR(INDEX($H$18:$DS$18,0,MATCH(SUM($H$11:DB$11),$H$6:$DS$6,0)),0)</f>
        <v>0</v>
      </c>
      <c r="DC38" s="57">
        <f>$G$11*$E26*DC26*DC$28*IFERROR(INDEX($H$18:$DS$18,0,MATCH(SUM($H$11:DC$11),$H$6:$DS$6,0)),0)</f>
        <v>0</v>
      </c>
      <c r="DD38" s="57">
        <f>$G$11*$E26*DD26*DD$28*IFERROR(INDEX($H$18:$DS$18,0,MATCH(SUM($H$11:DD$11),$H$6:$DS$6,0)),0)</f>
        <v>0</v>
      </c>
      <c r="DE38" s="57">
        <f>$G$11*$E26*DE26*DE$28*IFERROR(INDEX($H$18:$DS$18,0,MATCH(SUM($H$11:DE$11),$H$6:$DS$6,0)),0)</f>
        <v>0</v>
      </c>
      <c r="DF38" s="57">
        <f>$G$11*$E26*DF26*DF$28*IFERROR(INDEX($H$18:$DS$18,0,MATCH(SUM($H$11:DF$11),$H$6:$DS$6,0)),0)</f>
        <v>0</v>
      </c>
      <c r="DG38" s="57">
        <f>$G$11*$E26*DG26*DG$28*IFERROR(INDEX($H$18:$DS$18,0,MATCH(SUM($H$11:DG$11),$H$6:$DS$6,0)),0)</f>
        <v>0</v>
      </c>
      <c r="DH38" s="57">
        <f>$G$11*$E26*DH26*DH$28*IFERROR(INDEX($H$18:$DS$18,0,MATCH(SUM($H$11:DH$11),$H$6:$DS$6,0)),0)</f>
        <v>0</v>
      </c>
      <c r="DI38" s="57">
        <f>$G$11*$E26*DI26*DI$28*IFERROR(INDEX($H$18:$DS$18,0,MATCH(SUM($H$11:DI$11),$H$6:$DS$6,0)),0)</f>
        <v>0</v>
      </c>
      <c r="DJ38" s="57">
        <f>$G$11*$E26*DJ26*DJ$28*IFERROR(INDEX($H$18:$DS$18,0,MATCH(SUM($H$11:DJ$11),$H$6:$DS$6,0)),0)</f>
        <v>0</v>
      </c>
      <c r="DK38" s="57">
        <f>$G$11*$E26*DK26*DK$28*IFERROR(INDEX($H$18:$DS$18,0,MATCH(SUM($H$11:DK$11),$H$6:$DS$6,0)),0)</f>
        <v>0</v>
      </c>
      <c r="DL38" s="57">
        <f>$G$11*$E26*DL26*DL$28*IFERROR(INDEX($H$18:$DS$18,0,MATCH(SUM($H$11:DL$11),$H$6:$DS$6,0)),0)</f>
        <v>0</v>
      </c>
      <c r="DM38" s="57">
        <f>$G$11*$E26*DM26*DM$28*IFERROR(INDEX($H$18:$DS$18,0,MATCH(SUM($H$11:DM$11),$H$6:$DS$6,0)),0)</f>
        <v>0</v>
      </c>
      <c r="DN38" s="57">
        <f>$G$11*$E26*DN26*DN$28*IFERROR(INDEX($H$18:$DS$18,0,MATCH(SUM($H$11:DN$11),$H$6:$DS$6,0)),0)</f>
        <v>0</v>
      </c>
      <c r="DO38" s="57">
        <f>$G$11*$E26*DO26*DO$28*IFERROR(INDEX($H$18:$DS$18,0,MATCH(SUM($H$11:DO$11),$H$6:$DS$6,0)),0)</f>
        <v>0</v>
      </c>
      <c r="DP38" s="57">
        <f>$G$11*$E26*DP26*DP$28*IFERROR(INDEX($H$18:$DS$18,0,MATCH(SUM($H$11:DP$11),$H$6:$DS$6,0)),0)</f>
        <v>0</v>
      </c>
      <c r="DQ38" s="57">
        <f>$G$11*$E26*DQ26*DQ$28*IFERROR(INDEX($H$18:$DS$18,0,MATCH(SUM($H$11:DQ$11),$H$6:$DS$6,0)),0)</f>
        <v>0</v>
      </c>
      <c r="DR38" s="57">
        <f>$G$11*$E26*DR26*DR$28*IFERROR(INDEX($H$18:$DS$18,0,MATCH(SUM($H$11:DR$11),$H$6:$DS$6,0)),0)</f>
        <v>0</v>
      </c>
      <c r="DS38" s="57">
        <f>$G$11*$E26*DS26*DS$28*IFERROR(INDEX($H$18:$DS$18,0,MATCH(SUM($H$11:DS$11),$H$6:$DS$6,0)),0)</f>
        <v>0</v>
      </c>
    </row>
    <row r="39" spans="1:123" x14ac:dyDescent="0.3"/>
    <row r="40" spans="1:123" ht="14.5" thickBot="1" x14ac:dyDescent="0.35">
      <c r="D40" s="61" t="s">
        <v>106</v>
      </c>
      <c r="E40" s="61"/>
      <c r="F40" s="62" t="str">
        <f>F38</f>
        <v>INR Mn</v>
      </c>
      <c r="G40" s="62"/>
      <c r="H40" s="63">
        <f>SUM(H36:H39)</f>
        <v>0</v>
      </c>
      <c r="I40" s="63">
        <f t="shared" ref="I40:BT40" si="4">SUM(I36:I39)</f>
        <v>0</v>
      </c>
      <c r="J40" s="63">
        <f t="shared" si="4"/>
        <v>0</v>
      </c>
      <c r="K40" s="63">
        <f t="shared" si="4"/>
        <v>2686.0408607812501</v>
      </c>
      <c r="L40" s="63">
        <f t="shared" si="4"/>
        <v>2686.0408607812501</v>
      </c>
      <c r="M40" s="63">
        <f t="shared" si="4"/>
        <v>2686.0408607812501</v>
      </c>
      <c r="N40" s="63">
        <f t="shared" si="4"/>
        <v>2686.0408607812501</v>
      </c>
      <c r="O40" s="63">
        <f t="shared" si="4"/>
        <v>3044.1796422187499</v>
      </c>
      <c r="P40" s="63">
        <f t="shared" si="4"/>
        <v>3044.1796422187499</v>
      </c>
      <c r="Q40" s="63">
        <f t="shared" si="4"/>
        <v>3044.1796422187499</v>
      </c>
      <c r="R40" s="63">
        <f t="shared" si="4"/>
        <v>3044.1796422187499</v>
      </c>
      <c r="S40" s="63">
        <f t="shared" si="4"/>
        <v>3294.8767892250003</v>
      </c>
      <c r="T40" s="63">
        <f t="shared" si="4"/>
        <v>3294.8767892250003</v>
      </c>
      <c r="U40" s="63">
        <f t="shared" si="4"/>
        <v>3294.8767892250003</v>
      </c>
      <c r="V40" s="63">
        <f t="shared" si="4"/>
        <v>3294.8767892250003</v>
      </c>
      <c r="W40" s="63">
        <f t="shared" si="4"/>
        <v>3294.8767892250003</v>
      </c>
      <c r="X40" s="63">
        <f t="shared" si="4"/>
        <v>3294.8767892250003</v>
      </c>
      <c r="Y40" s="63">
        <f t="shared" si="4"/>
        <v>3294.8767892250003</v>
      </c>
      <c r="Z40" s="63">
        <f t="shared" si="4"/>
        <v>3294.8767892250003</v>
      </c>
      <c r="AA40" s="63">
        <f t="shared" si="4"/>
        <v>3294.8767892250003</v>
      </c>
      <c r="AB40" s="63">
        <f t="shared" si="4"/>
        <v>3294.8767892250003</v>
      </c>
      <c r="AC40" s="63">
        <f t="shared" si="4"/>
        <v>3294.8767892250003</v>
      </c>
      <c r="AD40" s="63">
        <f t="shared" si="4"/>
        <v>3294.8767892250003</v>
      </c>
      <c r="AE40" s="63">
        <f t="shared" si="4"/>
        <v>3294.8767892250003</v>
      </c>
      <c r="AF40" s="63">
        <f t="shared" si="4"/>
        <v>3294.8767892250003</v>
      </c>
      <c r="AG40" s="63">
        <f t="shared" si="4"/>
        <v>3294.8767892250003</v>
      </c>
      <c r="AH40" s="63">
        <f t="shared" si="4"/>
        <v>3294.8767892250003</v>
      </c>
      <c r="AI40" s="63">
        <f t="shared" si="4"/>
        <v>3294.8767892250003</v>
      </c>
      <c r="AJ40" s="63">
        <f t="shared" si="4"/>
        <v>3294.8767892250003</v>
      </c>
      <c r="AK40" s="63">
        <f t="shared" si="4"/>
        <v>3294.8767892250003</v>
      </c>
      <c r="AL40" s="63">
        <f t="shared" si="4"/>
        <v>3294.8767892250003</v>
      </c>
      <c r="AM40" s="63">
        <f t="shared" si="4"/>
        <v>3294.8767892250003</v>
      </c>
      <c r="AN40" s="63">
        <f t="shared" si="4"/>
        <v>3294.8767892250003</v>
      </c>
      <c r="AO40" s="63">
        <f t="shared" si="4"/>
        <v>3294.8767892250003</v>
      </c>
      <c r="AP40" s="63">
        <f t="shared" si="4"/>
        <v>3294.8767892250003</v>
      </c>
      <c r="AQ40" s="63">
        <f t="shared" si="4"/>
        <v>3294.8767892250003</v>
      </c>
      <c r="AR40" s="63">
        <f t="shared" si="4"/>
        <v>3294.8767892250003</v>
      </c>
      <c r="AS40" s="63">
        <f t="shared" si="4"/>
        <v>3294.8767892250003</v>
      </c>
      <c r="AT40" s="63">
        <f t="shared" si="4"/>
        <v>3294.8767892250003</v>
      </c>
      <c r="AU40" s="63">
        <f t="shared" si="4"/>
        <v>3294.8767892250003</v>
      </c>
      <c r="AV40" s="63">
        <f t="shared" si="4"/>
        <v>3294.8767892250003</v>
      </c>
      <c r="AW40" s="63">
        <f t="shared" si="4"/>
        <v>3294.8767892250003</v>
      </c>
      <c r="AX40" s="63">
        <f t="shared" si="4"/>
        <v>3294.8767892250003</v>
      </c>
      <c r="AY40" s="63">
        <f t="shared" si="4"/>
        <v>3294.8767892250003</v>
      </c>
      <c r="AZ40" s="63">
        <f t="shared" si="4"/>
        <v>3294.8767892250003</v>
      </c>
      <c r="BA40" s="63">
        <f t="shared" si="4"/>
        <v>3294.8767892250003</v>
      </c>
      <c r="BB40" s="63">
        <f t="shared" si="4"/>
        <v>3294.8767892250003</v>
      </c>
      <c r="BC40" s="63">
        <f t="shared" si="4"/>
        <v>3294.8767892250003</v>
      </c>
      <c r="BD40" s="63">
        <f t="shared" si="4"/>
        <v>3294.8767892250003</v>
      </c>
      <c r="BE40" s="63">
        <f t="shared" si="4"/>
        <v>3294.8767892250003</v>
      </c>
      <c r="BF40" s="63">
        <f t="shared" si="4"/>
        <v>3294.8767892250003</v>
      </c>
      <c r="BG40" s="63">
        <f t="shared" si="4"/>
        <v>3294.8767892250003</v>
      </c>
      <c r="BH40" s="63">
        <f t="shared" si="4"/>
        <v>3294.8767892250003</v>
      </c>
      <c r="BI40" s="63">
        <f t="shared" si="4"/>
        <v>3294.8767892250003</v>
      </c>
      <c r="BJ40" s="63">
        <f t="shared" si="4"/>
        <v>3294.8767892250003</v>
      </c>
      <c r="BK40" s="63">
        <f t="shared" si="4"/>
        <v>3294.8767892250003</v>
      </c>
      <c r="BL40" s="63">
        <f t="shared" si="4"/>
        <v>3294.8767892250003</v>
      </c>
      <c r="BM40" s="63">
        <f t="shared" si="4"/>
        <v>3294.8767892250003</v>
      </c>
      <c r="BN40" s="63">
        <f t="shared" si="4"/>
        <v>3294.8767892250003</v>
      </c>
      <c r="BO40" s="63">
        <f t="shared" si="4"/>
        <v>3294.8767892250003</v>
      </c>
      <c r="BP40" s="63">
        <f t="shared" si="4"/>
        <v>3294.8767892250003</v>
      </c>
      <c r="BQ40" s="63">
        <f t="shared" si="4"/>
        <v>3294.8767892250003</v>
      </c>
      <c r="BR40" s="63">
        <f t="shared" si="4"/>
        <v>3294.8767892250003</v>
      </c>
      <c r="BS40" s="63">
        <f t="shared" si="4"/>
        <v>3294.8767892250003</v>
      </c>
      <c r="BT40" s="63">
        <f t="shared" si="4"/>
        <v>3294.8767892250003</v>
      </c>
      <c r="BU40" s="63">
        <f t="shared" ref="BU40:DS40" si="5">SUM(BU36:BU39)</f>
        <v>3294.8767892250003</v>
      </c>
      <c r="BV40" s="63">
        <f t="shared" si="5"/>
        <v>3294.8767892250003</v>
      </c>
      <c r="BW40" s="63">
        <f t="shared" si="5"/>
        <v>3294.8767892250003</v>
      </c>
      <c r="BX40" s="63">
        <f t="shared" si="5"/>
        <v>3294.8767892250003</v>
      </c>
      <c r="BY40" s="63">
        <f t="shared" si="5"/>
        <v>3294.8767892250003</v>
      </c>
      <c r="BZ40" s="63">
        <f t="shared" si="5"/>
        <v>3294.8767892250003</v>
      </c>
      <c r="CA40" s="63">
        <f t="shared" si="5"/>
        <v>3294.8767892250003</v>
      </c>
      <c r="CB40" s="63">
        <f t="shared" si="5"/>
        <v>3294.8767892250003</v>
      </c>
      <c r="CC40" s="63">
        <f t="shared" si="5"/>
        <v>3294.8767892250003</v>
      </c>
      <c r="CD40" s="63">
        <f t="shared" si="5"/>
        <v>3294.8767892250003</v>
      </c>
      <c r="CE40" s="63">
        <f t="shared" si="5"/>
        <v>3294.8767892250003</v>
      </c>
      <c r="CF40" s="63">
        <f t="shared" si="5"/>
        <v>3294.8767892250003</v>
      </c>
      <c r="CG40" s="63">
        <f t="shared" si="5"/>
        <v>3294.8767892250003</v>
      </c>
      <c r="CH40" s="63">
        <f t="shared" si="5"/>
        <v>3294.8767892250003</v>
      </c>
      <c r="CI40" s="63">
        <f t="shared" si="5"/>
        <v>3294.8767892250003</v>
      </c>
      <c r="CJ40" s="63">
        <f t="shared" si="5"/>
        <v>3294.8767892250003</v>
      </c>
      <c r="CK40" s="63">
        <f t="shared" si="5"/>
        <v>3294.8767892250003</v>
      </c>
      <c r="CL40" s="63">
        <f t="shared" si="5"/>
        <v>3294.8767892250003</v>
      </c>
      <c r="CM40" s="63">
        <f t="shared" si="5"/>
        <v>3294.8767892250003</v>
      </c>
      <c r="CN40" s="63">
        <f t="shared" si="5"/>
        <v>3294.8767892250003</v>
      </c>
      <c r="CO40" s="63">
        <f t="shared" si="5"/>
        <v>3294.8767892250003</v>
      </c>
      <c r="CP40" s="63">
        <f t="shared" si="5"/>
        <v>3294.8767892250003</v>
      </c>
      <c r="CQ40" s="63">
        <f t="shared" si="5"/>
        <v>3294.8767892250003</v>
      </c>
      <c r="CR40" s="63">
        <f t="shared" si="5"/>
        <v>3294.8767892250003</v>
      </c>
      <c r="CS40" s="63">
        <f t="shared" si="5"/>
        <v>3294.8767892250003</v>
      </c>
      <c r="CT40" s="63">
        <f t="shared" si="5"/>
        <v>3294.8767892250003</v>
      </c>
      <c r="CU40" s="63">
        <f t="shared" si="5"/>
        <v>3294.8767892250003</v>
      </c>
      <c r="CV40" s="63">
        <f t="shared" si="5"/>
        <v>3294.8767892250003</v>
      </c>
      <c r="CW40" s="63">
        <f t="shared" si="5"/>
        <v>3294.8767892250003</v>
      </c>
      <c r="CX40" s="63">
        <f t="shared" si="5"/>
        <v>3294.8767892250003</v>
      </c>
      <c r="CY40" s="63">
        <f t="shared" si="5"/>
        <v>3294.8767892250003</v>
      </c>
      <c r="CZ40" s="63">
        <f t="shared" si="5"/>
        <v>3294.8767892250003</v>
      </c>
      <c r="DA40" s="63">
        <f t="shared" si="5"/>
        <v>3294.8767892250003</v>
      </c>
      <c r="DB40" s="63">
        <f t="shared" si="5"/>
        <v>3294.8767892250003</v>
      </c>
      <c r="DC40" s="63">
        <f t="shared" si="5"/>
        <v>3294.8767892250003</v>
      </c>
      <c r="DD40" s="63">
        <f t="shared" si="5"/>
        <v>3294.8767892250003</v>
      </c>
      <c r="DE40" s="63">
        <f t="shared" si="5"/>
        <v>3294.8767892250003</v>
      </c>
      <c r="DF40" s="63">
        <f t="shared" si="5"/>
        <v>3294.8767892250003</v>
      </c>
      <c r="DG40" s="63">
        <f t="shared" si="5"/>
        <v>3294.8767892250003</v>
      </c>
      <c r="DH40" s="63">
        <f t="shared" si="5"/>
        <v>3294.8767892250003</v>
      </c>
      <c r="DI40" s="63">
        <f t="shared" si="5"/>
        <v>3294.8767892250003</v>
      </c>
      <c r="DJ40" s="63">
        <f t="shared" si="5"/>
        <v>3294.8767892250003</v>
      </c>
      <c r="DK40" s="63">
        <f t="shared" si="5"/>
        <v>3294.8767892250003</v>
      </c>
      <c r="DL40" s="63">
        <f t="shared" si="5"/>
        <v>3294.8767892250003</v>
      </c>
      <c r="DM40" s="63">
        <f t="shared" si="5"/>
        <v>3294.8767892250003</v>
      </c>
      <c r="DN40" s="63">
        <f t="shared" si="5"/>
        <v>3294.8767892250003</v>
      </c>
      <c r="DO40" s="63">
        <f t="shared" si="5"/>
        <v>3294.8767892250003</v>
      </c>
      <c r="DP40" s="63">
        <f t="shared" si="5"/>
        <v>3294.8767892250003</v>
      </c>
      <c r="DQ40" s="63">
        <f t="shared" si="5"/>
        <v>3294.8767892250003</v>
      </c>
      <c r="DR40" s="63">
        <f t="shared" si="5"/>
        <v>3294.8767892250003</v>
      </c>
      <c r="DS40" s="63">
        <f t="shared" si="5"/>
        <v>3294.8767892250003</v>
      </c>
    </row>
    <row r="41" spans="1:123" ht="14.5" thickTop="1" x14ac:dyDescent="0.3"/>
    <row r="42" spans="1:123" x14ac:dyDescent="0.3">
      <c r="B42" s="6" t="str">
        <f>D12</f>
        <v>Phase II</v>
      </c>
    </row>
    <row r="43" spans="1:123" x14ac:dyDescent="0.3">
      <c r="D43" s="12" t="str">
        <f>D36</f>
        <v>LFP</v>
      </c>
      <c r="F43" s="51" t="str">
        <f>F36</f>
        <v>INR Mn</v>
      </c>
      <c r="H43" s="57">
        <f>$G$12*$E24*H24*H$28*IFERROR(INDEX($H$19:$DS$19,0,MATCH(SUM($H$12:H$12),$H$6:$DS$6,0)),0)</f>
        <v>0</v>
      </c>
      <c r="I43" s="57">
        <f>$G$12*$E24*I24*I$28*IFERROR(INDEX($H$19:$DS$19,0,MATCH(SUM($H$12:I$12),$H$6:$DS$6,0)),0)</f>
        <v>0</v>
      </c>
      <c r="J43" s="57">
        <f>$G$12*$E24*J24*J$28*IFERROR(INDEX($H$19:$DS$19,0,MATCH(SUM($H$12:J$12),$H$6:$DS$6,0)),0)</f>
        <v>0</v>
      </c>
      <c r="K43" s="57">
        <f>$G$12*$E24*K24*K$28*IFERROR(INDEX($H$19:$DS$19,0,MATCH(SUM($H$12:K$12),$H$6:$DS$6,0)),0)</f>
        <v>0</v>
      </c>
      <c r="L43" s="57">
        <f>$G$12*$E24*L24*L$28*IFERROR(INDEX($H$19:$DS$19,0,MATCH(SUM($H$12:L$12),$H$6:$DS$6,0)),0)</f>
        <v>0</v>
      </c>
      <c r="M43" s="57">
        <f>$G$12*$E24*M24*M$28*IFERROR(INDEX($H$19:$DS$19,0,MATCH(SUM($H$12:M$12),$H$6:$DS$6,0)),0)</f>
        <v>0</v>
      </c>
      <c r="N43" s="57">
        <f>$G$12*$E24*N24*N$28*IFERROR(INDEX($H$19:$DS$19,0,MATCH(SUM($H$12:N$12),$H$6:$DS$6,0)),0)</f>
        <v>0</v>
      </c>
      <c r="O43" s="57">
        <f>$G$12*$E24*O24*O$28*IFERROR(INDEX($H$19:$DS$19,0,MATCH(SUM($H$12:O$12),$H$6:$DS$6,0)),0)</f>
        <v>1776.4820507812501</v>
      </c>
      <c r="P43" s="57">
        <f>$G$12*$E24*P24*P$28*IFERROR(INDEX($H$19:$DS$19,0,MATCH(SUM($H$12:P$12),$H$6:$DS$6,0)),0)</f>
        <v>1776.4820507812501</v>
      </c>
      <c r="Q43" s="57">
        <f>$G$12*$E24*Q24*Q$28*IFERROR(INDEX($H$19:$DS$19,0,MATCH(SUM($H$12:Q$12),$H$6:$DS$6,0)),0)</f>
        <v>1776.4820507812501</v>
      </c>
      <c r="R43" s="57">
        <f>$G$12*$E24*R24*R$28*IFERROR(INDEX($H$19:$DS$19,0,MATCH(SUM($H$12:R$12),$H$6:$DS$6,0)),0)</f>
        <v>1776.4820507812501</v>
      </c>
      <c r="S43" s="57">
        <f>$G$12*$E24*S24*S$28*IFERROR(INDEX($H$19:$DS$19,0,MATCH(SUM($H$12:S$12),$H$6:$DS$6,0)),0)</f>
        <v>2013.3463242187502</v>
      </c>
      <c r="T43" s="57">
        <f>$G$12*$E24*T24*T$28*IFERROR(INDEX($H$19:$DS$19,0,MATCH(SUM($H$12:T$12),$H$6:$DS$6,0)),0)</f>
        <v>2013.3463242187502</v>
      </c>
      <c r="U43" s="57">
        <f>$G$12*$E24*U24*U$28*IFERROR(INDEX($H$19:$DS$19,0,MATCH(SUM($H$12:U$12),$H$6:$DS$6,0)),0)</f>
        <v>2013.3463242187502</v>
      </c>
      <c r="V43" s="57">
        <f>$G$12*$E24*V24*V$28*IFERROR(INDEX($H$19:$DS$19,0,MATCH(SUM($H$12:V$12),$H$6:$DS$6,0)),0)</f>
        <v>2013.3463242187502</v>
      </c>
      <c r="W43" s="57">
        <f>$G$12*$E24*W24*W$28*IFERROR(INDEX($H$19:$DS$19,0,MATCH(SUM($H$12:W$12),$H$6:$DS$6,0)),0)</f>
        <v>2179.1513156250003</v>
      </c>
      <c r="X43" s="57">
        <f>$G$12*$E24*X24*X$28*IFERROR(INDEX($H$19:$DS$19,0,MATCH(SUM($H$12:X$12),$H$6:$DS$6,0)),0)</f>
        <v>2179.1513156250003</v>
      </c>
      <c r="Y43" s="57">
        <f>$G$12*$E24*Y24*Y$28*IFERROR(INDEX($H$19:$DS$19,0,MATCH(SUM($H$12:Y$12),$H$6:$DS$6,0)),0)</f>
        <v>2179.1513156250003</v>
      </c>
      <c r="Z43" s="57">
        <f>$G$12*$E24*Z24*Z$28*IFERROR(INDEX($H$19:$DS$19,0,MATCH(SUM($H$12:Z$12),$H$6:$DS$6,0)),0)</f>
        <v>2179.1513156250003</v>
      </c>
      <c r="AA43" s="57">
        <f>$G$12*$E24*AA24*AA$28*IFERROR(INDEX($H$19:$DS$19,0,MATCH(SUM($H$12:AA$12),$H$6:$DS$6,0)),0)</f>
        <v>2179.1513156250003</v>
      </c>
      <c r="AB43" s="57">
        <f>$G$12*$E24*AB24*AB$28*IFERROR(INDEX($H$19:$DS$19,0,MATCH(SUM($H$12:AB$12),$H$6:$DS$6,0)),0)</f>
        <v>2179.1513156250003</v>
      </c>
      <c r="AC43" s="57">
        <f>$G$12*$E24*AC24*AC$28*IFERROR(INDEX($H$19:$DS$19,0,MATCH(SUM($H$12:AC$12),$H$6:$DS$6,0)),0)</f>
        <v>2179.1513156250003</v>
      </c>
      <c r="AD43" s="57">
        <f>$G$12*$E24*AD24*AD$28*IFERROR(INDEX($H$19:$DS$19,0,MATCH(SUM($H$12:AD$12),$H$6:$DS$6,0)),0)</f>
        <v>2179.1513156250003</v>
      </c>
      <c r="AE43" s="57">
        <f>$G$12*$E24*AE24*AE$28*IFERROR(INDEX($H$19:$DS$19,0,MATCH(SUM($H$12:AE$12),$H$6:$DS$6,0)),0)</f>
        <v>2179.1513156250003</v>
      </c>
      <c r="AF43" s="57">
        <f>$G$12*$E24*AF24*AF$28*IFERROR(INDEX($H$19:$DS$19,0,MATCH(SUM($H$12:AF$12),$H$6:$DS$6,0)),0)</f>
        <v>2179.1513156250003</v>
      </c>
      <c r="AG43" s="57">
        <f>$G$12*$E24*AG24*AG$28*IFERROR(INDEX($H$19:$DS$19,0,MATCH(SUM($H$12:AG$12),$H$6:$DS$6,0)),0)</f>
        <v>2179.1513156250003</v>
      </c>
      <c r="AH43" s="57">
        <f>$G$12*$E24*AH24*AH$28*IFERROR(INDEX($H$19:$DS$19,0,MATCH(SUM($H$12:AH$12),$H$6:$DS$6,0)),0)</f>
        <v>2179.1513156250003</v>
      </c>
      <c r="AI43" s="57">
        <f>$G$12*$E24*AI24*AI$28*IFERROR(INDEX($H$19:$DS$19,0,MATCH(SUM($H$12:AI$12),$H$6:$DS$6,0)),0)</f>
        <v>2179.1513156250003</v>
      </c>
      <c r="AJ43" s="57">
        <f>$G$12*$E24*AJ24*AJ$28*IFERROR(INDEX($H$19:$DS$19,0,MATCH(SUM($H$12:AJ$12),$H$6:$DS$6,0)),0)</f>
        <v>2179.1513156250003</v>
      </c>
      <c r="AK43" s="57">
        <f>$G$12*$E24*AK24*AK$28*IFERROR(INDEX($H$19:$DS$19,0,MATCH(SUM($H$12:AK$12),$H$6:$DS$6,0)),0)</f>
        <v>2179.1513156250003</v>
      </c>
      <c r="AL43" s="57">
        <f>$G$12*$E24*AL24*AL$28*IFERROR(INDEX($H$19:$DS$19,0,MATCH(SUM($H$12:AL$12),$H$6:$DS$6,0)),0)</f>
        <v>2179.1513156250003</v>
      </c>
      <c r="AM43" s="57">
        <f>$G$12*$E24*AM24*AM$28*IFERROR(INDEX($H$19:$DS$19,0,MATCH(SUM($H$12:AM$12),$H$6:$DS$6,0)),0)</f>
        <v>2179.1513156250003</v>
      </c>
      <c r="AN43" s="57">
        <f>$G$12*$E24*AN24*AN$28*IFERROR(INDEX($H$19:$DS$19,0,MATCH(SUM($H$12:AN$12),$H$6:$DS$6,0)),0)</f>
        <v>2179.1513156250003</v>
      </c>
      <c r="AO43" s="57">
        <f>$G$12*$E24*AO24*AO$28*IFERROR(INDEX($H$19:$DS$19,0,MATCH(SUM($H$12:AO$12),$H$6:$DS$6,0)),0)</f>
        <v>2179.1513156250003</v>
      </c>
      <c r="AP43" s="57">
        <f>$G$12*$E24*AP24*AP$28*IFERROR(INDEX($H$19:$DS$19,0,MATCH(SUM($H$12:AP$12),$H$6:$DS$6,0)),0)</f>
        <v>2179.1513156250003</v>
      </c>
      <c r="AQ43" s="57">
        <f>$G$12*$E24*AQ24*AQ$28*IFERROR(INDEX($H$19:$DS$19,0,MATCH(SUM($H$12:AQ$12),$H$6:$DS$6,0)),0)</f>
        <v>2179.1513156250003</v>
      </c>
      <c r="AR43" s="57">
        <f>$G$12*$E24*AR24*AR$28*IFERROR(INDEX($H$19:$DS$19,0,MATCH(SUM($H$12:AR$12),$H$6:$DS$6,0)),0)</f>
        <v>2179.1513156250003</v>
      </c>
      <c r="AS43" s="57">
        <f>$G$12*$E24*AS24*AS$28*IFERROR(INDEX($H$19:$DS$19,0,MATCH(SUM($H$12:AS$12),$H$6:$DS$6,0)),0)</f>
        <v>2179.1513156250003</v>
      </c>
      <c r="AT43" s="57">
        <f>$G$12*$E24*AT24*AT$28*IFERROR(INDEX($H$19:$DS$19,0,MATCH(SUM($H$12:AT$12),$H$6:$DS$6,0)),0)</f>
        <v>2179.1513156250003</v>
      </c>
      <c r="AU43" s="57">
        <f>$G$12*$E24*AU24*AU$28*IFERROR(INDEX($H$19:$DS$19,0,MATCH(SUM($H$12:AU$12),$H$6:$DS$6,0)),0)</f>
        <v>2179.1513156250003</v>
      </c>
      <c r="AV43" s="57">
        <f>$G$12*$E24*AV24*AV$28*IFERROR(INDEX($H$19:$DS$19,0,MATCH(SUM($H$12:AV$12),$H$6:$DS$6,0)),0)</f>
        <v>2179.1513156250003</v>
      </c>
      <c r="AW43" s="57">
        <f>$G$12*$E24*AW24*AW$28*IFERROR(INDEX($H$19:$DS$19,0,MATCH(SUM($H$12:AW$12),$H$6:$DS$6,0)),0)</f>
        <v>2179.1513156250003</v>
      </c>
      <c r="AX43" s="57">
        <f>$G$12*$E24*AX24*AX$28*IFERROR(INDEX($H$19:$DS$19,0,MATCH(SUM($H$12:AX$12),$H$6:$DS$6,0)),0)</f>
        <v>2179.1513156250003</v>
      </c>
      <c r="AY43" s="57">
        <f>$G$12*$E24*AY24*AY$28*IFERROR(INDEX($H$19:$DS$19,0,MATCH(SUM($H$12:AY$12),$H$6:$DS$6,0)),0)</f>
        <v>2179.1513156250003</v>
      </c>
      <c r="AZ43" s="57">
        <f>$G$12*$E24*AZ24*AZ$28*IFERROR(INDEX($H$19:$DS$19,0,MATCH(SUM($H$12:AZ$12),$H$6:$DS$6,0)),0)</f>
        <v>2179.1513156250003</v>
      </c>
      <c r="BA43" s="57">
        <f>$G$12*$E24*BA24*BA$28*IFERROR(INDEX($H$19:$DS$19,0,MATCH(SUM($H$12:BA$12),$H$6:$DS$6,0)),0)</f>
        <v>2179.1513156250003</v>
      </c>
      <c r="BB43" s="57">
        <f>$G$12*$E24*BB24*BB$28*IFERROR(INDEX($H$19:$DS$19,0,MATCH(SUM($H$12:BB$12),$H$6:$DS$6,0)),0)</f>
        <v>2179.1513156250003</v>
      </c>
      <c r="BC43" s="57">
        <f>$G$12*$E24*BC24*BC$28*IFERROR(INDEX($H$19:$DS$19,0,MATCH(SUM($H$12:BC$12),$H$6:$DS$6,0)),0)</f>
        <v>2179.1513156250003</v>
      </c>
      <c r="BD43" s="57">
        <f>$G$12*$E24*BD24*BD$28*IFERROR(INDEX($H$19:$DS$19,0,MATCH(SUM($H$12:BD$12),$H$6:$DS$6,0)),0)</f>
        <v>2179.1513156250003</v>
      </c>
      <c r="BE43" s="57">
        <f>$G$12*$E24*BE24*BE$28*IFERROR(INDEX($H$19:$DS$19,0,MATCH(SUM($H$12:BE$12),$H$6:$DS$6,0)),0)</f>
        <v>2179.1513156250003</v>
      </c>
      <c r="BF43" s="57">
        <f>$G$12*$E24*BF24*BF$28*IFERROR(INDEX($H$19:$DS$19,0,MATCH(SUM($H$12:BF$12),$H$6:$DS$6,0)),0)</f>
        <v>2179.1513156250003</v>
      </c>
      <c r="BG43" s="57">
        <f>$G$12*$E24*BG24*BG$28*IFERROR(INDEX($H$19:$DS$19,0,MATCH(SUM($H$12:BG$12),$H$6:$DS$6,0)),0)</f>
        <v>2179.1513156250003</v>
      </c>
      <c r="BH43" s="57">
        <f>$G$12*$E24*BH24*BH$28*IFERROR(INDEX($H$19:$DS$19,0,MATCH(SUM($H$12:BH$12),$H$6:$DS$6,0)),0)</f>
        <v>2179.1513156250003</v>
      </c>
      <c r="BI43" s="57">
        <f>$G$12*$E24*BI24*BI$28*IFERROR(INDEX($H$19:$DS$19,0,MATCH(SUM($H$12:BI$12),$H$6:$DS$6,0)),0)</f>
        <v>2179.1513156250003</v>
      </c>
      <c r="BJ43" s="57">
        <f>$G$12*$E24*BJ24*BJ$28*IFERROR(INDEX($H$19:$DS$19,0,MATCH(SUM($H$12:BJ$12),$H$6:$DS$6,0)),0)</f>
        <v>2179.1513156250003</v>
      </c>
      <c r="BK43" s="57">
        <f>$G$12*$E24*BK24*BK$28*IFERROR(INDEX($H$19:$DS$19,0,MATCH(SUM($H$12:BK$12),$H$6:$DS$6,0)),0)</f>
        <v>2179.1513156250003</v>
      </c>
      <c r="BL43" s="57">
        <f>$G$12*$E24*BL24*BL$28*IFERROR(INDEX($H$19:$DS$19,0,MATCH(SUM($H$12:BL$12),$H$6:$DS$6,0)),0)</f>
        <v>2179.1513156250003</v>
      </c>
      <c r="BM43" s="57">
        <f>$G$12*$E24*BM24*BM$28*IFERROR(INDEX($H$19:$DS$19,0,MATCH(SUM($H$12:BM$12),$H$6:$DS$6,0)),0)</f>
        <v>2179.1513156250003</v>
      </c>
      <c r="BN43" s="57">
        <f>$G$12*$E24*BN24*BN$28*IFERROR(INDEX($H$19:$DS$19,0,MATCH(SUM($H$12:BN$12),$H$6:$DS$6,0)),0)</f>
        <v>2179.1513156250003</v>
      </c>
      <c r="BO43" s="57">
        <f>$G$12*$E24*BO24*BO$28*IFERROR(INDEX($H$19:$DS$19,0,MATCH(SUM($H$12:BO$12),$H$6:$DS$6,0)),0)</f>
        <v>2179.1513156250003</v>
      </c>
      <c r="BP43" s="57">
        <f>$G$12*$E24*BP24*BP$28*IFERROR(INDEX($H$19:$DS$19,0,MATCH(SUM($H$12:BP$12),$H$6:$DS$6,0)),0)</f>
        <v>2179.1513156250003</v>
      </c>
      <c r="BQ43" s="57">
        <f>$G$12*$E24*BQ24*BQ$28*IFERROR(INDEX($H$19:$DS$19,0,MATCH(SUM($H$12:BQ$12),$H$6:$DS$6,0)),0)</f>
        <v>2179.1513156250003</v>
      </c>
      <c r="BR43" s="57">
        <f>$G$12*$E24*BR24*BR$28*IFERROR(INDEX($H$19:$DS$19,0,MATCH(SUM($H$12:BR$12),$H$6:$DS$6,0)),0)</f>
        <v>2179.1513156250003</v>
      </c>
      <c r="BS43" s="57">
        <f>$G$12*$E24*BS24*BS$28*IFERROR(INDEX($H$19:$DS$19,0,MATCH(SUM($H$12:BS$12),$H$6:$DS$6,0)),0)</f>
        <v>2179.1513156250003</v>
      </c>
      <c r="BT43" s="57">
        <f>$G$12*$E24*BT24*BT$28*IFERROR(INDEX($H$19:$DS$19,0,MATCH(SUM($H$12:BT$12),$H$6:$DS$6,0)),0)</f>
        <v>2179.1513156250003</v>
      </c>
      <c r="BU43" s="57">
        <f>$G$12*$E24*BU24*BU$28*IFERROR(INDEX($H$19:$DS$19,0,MATCH(SUM($H$12:BU$12),$H$6:$DS$6,0)),0)</f>
        <v>2179.1513156250003</v>
      </c>
      <c r="BV43" s="57">
        <f>$G$12*$E24*BV24*BV$28*IFERROR(INDEX($H$19:$DS$19,0,MATCH(SUM($H$12:BV$12),$H$6:$DS$6,0)),0)</f>
        <v>2179.1513156250003</v>
      </c>
      <c r="BW43" s="57">
        <f>$G$12*$E24*BW24*BW$28*IFERROR(INDEX($H$19:$DS$19,0,MATCH(SUM($H$12:BW$12),$H$6:$DS$6,0)),0)</f>
        <v>2179.1513156250003</v>
      </c>
      <c r="BX43" s="57">
        <f>$G$12*$E24*BX24*BX$28*IFERROR(INDEX($H$19:$DS$19,0,MATCH(SUM($H$12:BX$12),$H$6:$DS$6,0)),0)</f>
        <v>2179.1513156250003</v>
      </c>
      <c r="BY43" s="57">
        <f>$G$12*$E24*BY24*BY$28*IFERROR(INDEX($H$19:$DS$19,0,MATCH(SUM($H$12:BY$12),$H$6:$DS$6,0)),0)</f>
        <v>2179.1513156250003</v>
      </c>
      <c r="BZ43" s="57">
        <f>$G$12*$E24*BZ24*BZ$28*IFERROR(INDEX($H$19:$DS$19,0,MATCH(SUM($H$12:BZ$12),$H$6:$DS$6,0)),0)</f>
        <v>2179.1513156250003</v>
      </c>
      <c r="CA43" s="57">
        <f>$G$12*$E24*CA24*CA$28*IFERROR(INDEX($H$19:$DS$19,0,MATCH(SUM($H$12:CA$12),$H$6:$DS$6,0)),0)</f>
        <v>2179.1513156250003</v>
      </c>
      <c r="CB43" s="57">
        <f>$G$12*$E24*CB24*CB$28*IFERROR(INDEX($H$19:$DS$19,0,MATCH(SUM($H$12:CB$12),$H$6:$DS$6,0)),0)</f>
        <v>2179.1513156250003</v>
      </c>
      <c r="CC43" s="57">
        <f>$G$12*$E24*CC24*CC$28*IFERROR(INDEX($H$19:$DS$19,0,MATCH(SUM($H$12:CC$12),$H$6:$DS$6,0)),0)</f>
        <v>2179.1513156250003</v>
      </c>
      <c r="CD43" s="57">
        <f>$G$12*$E24*CD24*CD$28*IFERROR(INDEX($H$19:$DS$19,0,MATCH(SUM($H$12:CD$12),$H$6:$DS$6,0)),0)</f>
        <v>2179.1513156250003</v>
      </c>
      <c r="CE43" s="57">
        <f>$G$12*$E24*CE24*CE$28*IFERROR(INDEX($H$19:$DS$19,0,MATCH(SUM($H$12:CE$12),$H$6:$DS$6,0)),0)</f>
        <v>2179.1513156250003</v>
      </c>
      <c r="CF43" s="57">
        <f>$G$12*$E24*CF24*CF$28*IFERROR(INDEX($H$19:$DS$19,0,MATCH(SUM($H$12:CF$12),$H$6:$DS$6,0)),0)</f>
        <v>2179.1513156250003</v>
      </c>
      <c r="CG43" s="57">
        <f>$G$12*$E24*CG24*CG$28*IFERROR(INDEX($H$19:$DS$19,0,MATCH(SUM($H$12:CG$12),$H$6:$DS$6,0)),0)</f>
        <v>2179.1513156250003</v>
      </c>
      <c r="CH43" s="57">
        <f>$G$12*$E24*CH24*CH$28*IFERROR(INDEX($H$19:$DS$19,0,MATCH(SUM($H$12:CH$12),$H$6:$DS$6,0)),0)</f>
        <v>2179.1513156250003</v>
      </c>
      <c r="CI43" s="57">
        <f>$G$12*$E24*CI24*CI$28*IFERROR(INDEX($H$19:$DS$19,0,MATCH(SUM($H$12:CI$12),$H$6:$DS$6,0)),0)</f>
        <v>2179.1513156250003</v>
      </c>
      <c r="CJ43" s="57">
        <f>$G$12*$E24*CJ24*CJ$28*IFERROR(INDEX($H$19:$DS$19,0,MATCH(SUM($H$12:CJ$12),$H$6:$DS$6,0)),0)</f>
        <v>2179.1513156250003</v>
      </c>
      <c r="CK43" s="57">
        <f>$G$12*$E24*CK24*CK$28*IFERROR(INDEX($H$19:$DS$19,0,MATCH(SUM($H$12:CK$12),$H$6:$DS$6,0)),0)</f>
        <v>2179.1513156250003</v>
      </c>
      <c r="CL43" s="57">
        <f>$G$12*$E24*CL24*CL$28*IFERROR(INDEX($H$19:$DS$19,0,MATCH(SUM($H$12:CL$12),$H$6:$DS$6,0)),0)</f>
        <v>2179.1513156250003</v>
      </c>
      <c r="CM43" s="57">
        <f>$G$12*$E24*CM24*CM$28*IFERROR(INDEX($H$19:$DS$19,0,MATCH(SUM($H$12:CM$12),$H$6:$DS$6,0)),0)</f>
        <v>2179.1513156250003</v>
      </c>
      <c r="CN43" s="57">
        <f>$G$12*$E24*CN24*CN$28*IFERROR(INDEX($H$19:$DS$19,0,MATCH(SUM($H$12:CN$12),$H$6:$DS$6,0)),0)</f>
        <v>2179.1513156250003</v>
      </c>
      <c r="CO43" s="57">
        <f>$G$12*$E24*CO24*CO$28*IFERROR(INDEX($H$19:$DS$19,0,MATCH(SUM($H$12:CO$12),$H$6:$DS$6,0)),0)</f>
        <v>2179.1513156250003</v>
      </c>
      <c r="CP43" s="57">
        <f>$G$12*$E24*CP24*CP$28*IFERROR(INDEX($H$19:$DS$19,0,MATCH(SUM($H$12:CP$12),$H$6:$DS$6,0)),0)</f>
        <v>2179.1513156250003</v>
      </c>
      <c r="CQ43" s="57">
        <f>$G$12*$E24*CQ24*CQ$28*IFERROR(INDEX($H$19:$DS$19,0,MATCH(SUM($H$12:CQ$12),$H$6:$DS$6,0)),0)</f>
        <v>2179.1513156250003</v>
      </c>
      <c r="CR43" s="57">
        <f>$G$12*$E24*CR24*CR$28*IFERROR(INDEX($H$19:$DS$19,0,MATCH(SUM($H$12:CR$12),$H$6:$DS$6,0)),0)</f>
        <v>2179.1513156250003</v>
      </c>
      <c r="CS43" s="57">
        <f>$G$12*$E24*CS24*CS$28*IFERROR(INDEX($H$19:$DS$19,0,MATCH(SUM($H$12:CS$12),$H$6:$DS$6,0)),0)</f>
        <v>2179.1513156250003</v>
      </c>
      <c r="CT43" s="57">
        <f>$G$12*$E24*CT24*CT$28*IFERROR(INDEX($H$19:$DS$19,0,MATCH(SUM($H$12:CT$12),$H$6:$DS$6,0)),0)</f>
        <v>2179.1513156250003</v>
      </c>
      <c r="CU43" s="57">
        <f>$G$12*$E24*CU24*CU$28*IFERROR(INDEX($H$19:$DS$19,0,MATCH(SUM($H$12:CU$12),$H$6:$DS$6,0)),0)</f>
        <v>2179.1513156250003</v>
      </c>
      <c r="CV43" s="57">
        <f>$G$12*$E24*CV24*CV$28*IFERROR(INDEX($H$19:$DS$19,0,MATCH(SUM($H$12:CV$12),$H$6:$DS$6,0)),0)</f>
        <v>2179.1513156250003</v>
      </c>
      <c r="CW43" s="57">
        <f>$G$12*$E24*CW24*CW$28*IFERROR(INDEX($H$19:$DS$19,0,MATCH(SUM($H$12:CW$12),$H$6:$DS$6,0)),0)</f>
        <v>2179.1513156250003</v>
      </c>
      <c r="CX43" s="57">
        <f>$G$12*$E24*CX24*CX$28*IFERROR(INDEX($H$19:$DS$19,0,MATCH(SUM($H$12:CX$12),$H$6:$DS$6,0)),0)</f>
        <v>2179.1513156250003</v>
      </c>
      <c r="CY43" s="57">
        <f>$G$12*$E24*CY24*CY$28*IFERROR(INDEX($H$19:$DS$19,0,MATCH(SUM($H$12:CY$12),$H$6:$DS$6,0)),0)</f>
        <v>2179.1513156250003</v>
      </c>
      <c r="CZ43" s="57">
        <f>$G$12*$E24*CZ24*CZ$28*IFERROR(INDEX($H$19:$DS$19,0,MATCH(SUM($H$12:CZ$12),$H$6:$DS$6,0)),0)</f>
        <v>2179.1513156250003</v>
      </c>
      <c r="DA43" s="57">
        <f>$G$12*$E24*DA24*DA$28*IFERROR(INDEX($H$19:$DS$19,0,MATCH(SUM($H$12:DA$12),$H$6:$DS$6,0)),0)</f>
        <v>2179.1513156250003</v>
      </c>
      <c r="DB43" s="57">
        <f>$G$12*$E24*DB24*DB$28*IFERROR(INDEX($H$19:$DS$19,0,MATCH(SUM($H$12:DB$12),$H$6:$DS$6,0)),0)</f>
        <v>2179.1513156250003</v>
      </c>
      <c r="DC43" s="57">
        <f>$G$12*$E24*DC24*DC$28*IFERROR(INDEX($H$19:$DS$19,0,MATCH(SUM($H$12:DC$12),$H$6:$DS$6,0)),0)</f>
        <v>2179.1513156250003</v>
      </c>
      <c r="DD43" s="57">
        <f>$G$12*$E24*DD24*DD$28*IFERROR(INDEX($H$19:$DS$19,0,MATCH(SUM($H$12:DD$12),$H$6:$DS$6,0)),0)</f>
        <v>2179.1513156250003</v>
      </c>
      <c r="DE43" s="57">
        <f>$G$12*$E24*DE24*DE$28*IFERROR(INDEX($H$19:$DS$19,0,MATCH(SUM($H$12:DE$12),$H$6:$DS$6,0)),0)</f>
        <v>2179.1513156250003</v>
      </c>
      <c r="DF43" s="57">
        <f>$G$12*$E24*DF24*DF$28*IFERROR(INDEX($H$19:$DS$19,0,MATCH(SUM($H$12:DF$12),$H$6:$DS$6,0)),0)</f>
        <v>2179.1513156250003</v>
      </c>
      <c r="DG43" s="57">
        <f>$G$12*$E24*DG24*DG$28*IFERROR(INDEX($H$19:$DS$19,0,MATCH(SUM($H$12:DG$12),$H$6:$DS$6,0)),0)</f>
        <v>2179.1513156250003</v>
      </c>
      <c r="DH43" s="57">
        <f>$G$12*$E24*DH24*DH$28*IFERROR(INDEX($H$19:$DS$19,0,MATCH(SUM($H$12:DH$12),$H$6:$DS$6,0)),0)</f>
        <v>2179.1513156250003</v>
      </c>
      <c r="DI43" s="57">
        <f>$G$12*$E24*DI24*DI$28*IFERROR(INDEX($H$19:$DS$19,0,MATCH(SUM($H$12:DI$12),$H$6:$DS$6,0)),0)</f>
        <v>2179.1513156250003</v>
      </c>
      <c r="DJ43" s="57">
        <f>$G$12*$E24*DJ24*DJ$28*IFERROR(INDEX($H$19:$DS$19,0,MATCH(SUM($H$12:DJ$12),$H$6:$DS$6,0)),0)</f>
        <v>2179.1513156250003</v>
      </c>
      <c r="DK43" s="57">
        <f>$G$12*$E24*DK24*DK$28*IFERROR(INDEX($H$19:$DS$19,0,MATCH(SUM($H$12:DK$12),$H$6:$DS$6,0)),0)</f>
        <v>2179.1513156250003</v>
      </c>
      <c r="DL43" s="57">
        <f>$G$12*$E24*DL24*DL$28*IFERROR(INDEX($H$19:$DS$19,0,MATCH(SUM($H$12:DL$12),$H$6:$DS$6,0)),0)</f>
        <v>2179.1513156250003</v>
      </c>
      <c r="DM43" s="57">
        <f>$G$12*$E24*DM24*DM$28*IFERROR(INDEX($H$19:$DS$19,0,MATCH(SUM($H$12:DM$12),$H$6:$DS$6,0)),0)</f>
        <v>2179.1513156250003</v>
      </c>
      <c r="DN43" s="57">
        <f>$G$12*$E24*DN24*DN$28*IFERROR(INDEX($H$19:$DS$19,0,MATCH(SUM($H$12:DN$12),$H$6:$DS$6,0)),0)</f>
        <v>2179.1513156250003</v>
      </c>
      <c r="DO43" s="57">
        <f>$G$12*$E24*DO24*DO$28*IFERROR(INDEX($H$19:$DS$19,0,MATCH(SUM($H$12:DO$12),$H$6:$DS$6,0)),0)</f>
        <v>2179.1513156250003</v>
      </c>
      <c r="DP43" s="57">
        <f>$G$12*$E24*DP24*DP$28*IFERROR(INDEX($H$19:$DS$19,0,MATCH(SUM($H$12:DP$12),$H$6:$DS$6,0)),0)</f>
        <v>2179.1513156250003</v>
      </c>
      <c r="DQ43" s="57">
        <f>$G$12*$E24*DQ24*DQ$28*IFERROR(INDEX($H$19:$DS$19,0,MATCH(SUM($H$12:DQ$12),$H$6:$DS$6,0)),0)</f>
        <v>2179.1513156250003</v>
      </c>
      <c r="DR43" s="57">
        <f>$G$12*$E24*DR24*DR$28*IFERROR(INDEX($H$19:$DS$19,0,MATCH(SUM($H$12:DR$12),$H$6:$DS$6,0)),0)</f>
        <v>2179.1513156250003</v>
      </c>
      <c r="DS43" s="57">
        <f>$G$12*$E24*DS24*DS$28*IFERROR(INDEX($H$19:$DS$19,0,MATCH(SUM($H$12:DS$12),$H$6:$DS$6,0)),0)</f>
        <v>2179.1513156250003</v>
      </c>
    </row>
    <row r="44" spans="1:123" x14ac:dyDescent="0.3">
      <c r="D44" s="12" t="str">
        <f t="shared" ref="D44:D45" si="6">D37</f>
        <v>LCO</v>
      </c>
      <c r="F44" s="51" t="str">
        <f>F43</f>
        <v>INR Mn</v>
      </c>
      <c r="H44" s="57">
        <f>$G$12*$E25*H25*H$28*IFERROR(INDEX($H$19:$DS$19,0,MATCH(SUM($H$12:H$12),$H$6:$DS$6,0)),0)</f>
        <v>0</v>
      </c>
      <c r="I44" s="57">
        <f>$G$12*$E25*I25*I$28*IFERROR(INDEX($H$19:$DS$19,0,MATCH(SUM($H$12:I$12),$H$6:$DS$6,0)),0)</f>
        <v>0</v>
      </c>
      <c r="J44" s="57">
        <f>$G$12*$E25*J25*J$28*IFERROR(INDEX($H$19:$DS$19,0,MATCH(SUM($H$12:J$12),$H$6:$DS$6,0)),0)</f>
        <v>0</v>
      </c>
      <c r="K44" s="57">
        <f>$G$12*$E25*K25*K$28*IFERROR(INDEX($H$19:$DS$19,0,MATCH(SUM($H$12:K$12),$H$6:$DS$6,0)),0)</f>
        <v>0</v>
      </c>
      <c r="L44" s="57">
        <f>$G$12*$E25*L25*L$28*IFERROR(INDEX($H$19:$DS$19,0,MATCH(SUM($H$12:L$12),$H$6:$DS$6,0)),0)</f>
        <v>0</v>
      </c>
      <c r="M44" s="57">
        <f>$G$12*$E25*M25*M$28*IFERROR(INDEX($H$19:$DS$19,0,MATCH(SUM($H$12:M$12),$H$6:$DS$6,0)),0)</f>
        <v>0</v>
      </c>
      <c r="N44" s="57">
        <f>$G$12*$E25*N25*N$28*IFERROR(INDEX($H$19:$DS$19,0,MATCH(SUM($H$12:N$12),$H$6:$DS$6,0)),0)</f>
        <v>0</v>
      </c>
      <c r="O44" s="57">
        <f>$G$12*$E25*O25*O$28*IFERROR(INDEX($H$19:$DS$19,0,MATCH(SUM($H$12:O$12),$H$6:$DS$6,0)),0)</f>
        <v>909.55880999999999</v>
      </c>
      <c r="P44" s="57">
        <f>$G$12*$E25*P25*P$28*IFERROR(INDEX($H$19:$DS$19,0,MATCH(SUM($H$12:P$12),$H$6:$DS$6,0)),0)</f>
        <v>909.55880999999999</v>
      </c>
      <c r="Q44" s="57">
        <f>$G$12*$E25*Q25*Q$28*IFERROR(INDEX($H$19:$DS$19,0,MATCH(SUM($H$12:Q$12),$H$6:$DS$6,0)),0)</f>
        <v>909.55880999999999</v>
      </c>
      <c r="R44" s="57">
        <f>$G$12*$E25*R25*R$28*IFERROR(INDEX($H$19:$DS$19,0,MATCH(SUM($H$12:R$12),$H$6:$DS$6,0)),0)</f>
        <v>909.55880999999999</v>
      </c>
      <c r="S44" s="57">
        <f>$G$12*$E25*S25*S$28*IFERROR(INDEX($H$19:$DS$19,0,MATCH(SUM($H$12:S$12),$H$6:$DS$6,0)),0)</f>
        <v>1030.833318</v>
      </c>
      <c r="T44" s="57">
        <f>$G$12*$E25*T25*T$28*IFERROR(INDEX($H$19:$DS$19,0,MATCH(SUM($H$12:T$12),$H$6:$DS$6,0)),0)</f>
        <v>1030.833318</v>
      </c>
      <c r="U44" s="57">
        <f>$G$12*$E25*U25*U$28*IFERROR(INDEX($H$19:$DS$19,0,MATCH(SUM($H$12:U$12),$H$6:$DS$6,0)),0)</f>
        <v>1030.833318</v>
      </c>
      <c r="V44" s="57">
        <f>$G$12*$E25*V25*V$28*IFERROR(INDEX($H$19:$DS$19,0,MATCH(SUM($H$12:V$12),$H$6:$DS$6,0)),0)</f>
        <v>1030.833318</v>
      </c>
      <c r="W44" s="57">
        <f>$G$12*$E25*W25*W$28*IFERROR(INDEX($H$19:$DS$19,0,MATCH(SUM($H$12:W$12),$H$6:$DS$6,0)),0)</f>
        <v>1115.7254736</v>
      </c>
      <c r="X44" s="57">
        <f>$G$12*$E25*X25*X$28*IFERROR(INDEX($H$19:$DS$19,0,MATCH(SUM($H$12:X$12),$H$6:$DS$6,0)),0)</f>
        <v>1115.7254736</v>
      </c>
      <c r="Y44" s="57">
        <f>$G$12*$E25*Y25*Y$28*IFERROR(INDEX($H$19:$DS$19,0,MATCH(SUM($H$12:Y$12),$H$6:$DS$6,0)),0)</f>
        <v>1115.7254736</v>
      </c>
      <c r="Z44" s="57">
        <f>$G$12*$E25*Z25*Z$28*IFERROR(INDEX($H$19:$DS$19,0,MATCH(SUM($H$12:Z$12),$H$6:$DS$6,0)),0)</f>
        <v>1115.7254736</v>
      </c>
      <c r="AA44" s="57">
        <f>$G$12*$E25*AA25*AA$28*IFERROR(INDEX($H$19:$DS$19,0,MATCH(SUM($H$12:AA$12),$H$6:$DS$6,0)),0)</f>
        <v>1115.7254736</v>
      </c>
      <c r="AB44" s="57">
        <f>$G$12*$E25*AB25*AB$28*IFERROR(INDEX($H$19:$DS$19,0,MATCH(SUM($H$12:AB$12),$H$6:$DS$6,0)),0)</f>
        <v>1115.7254736</v>
      </c>
      <c r="AC44" s="57">
        <f>$G$12*$E25*AC25*AC$28*IFERROR(INDEX($H$19:$DS$19,0,MATCH(SUM($H$12:AC$12),$H$6:$DS$6,0)),0)</f>
        <v>1115.7254736</v>
      </c>
      <c r="AD44" s="57">
        <f>$G$12*$E25*AD25*AD$28*IFERROR(INDEX($H$19:$DS$19,0,MATCH(SUM($H$12:AD$12),$H$6:$DS$6,0)),0)</f>
        <v>1115.7254736</v>
      </c>
      <c r="AE44" s="57">
        <f>$G$12*$E25*AE25*AE$28*IFERROR(INDEX($H$19:$DS$19,0,MATCH(SUM($H$12:AE$12),$H$6:$DS$6,0)),0)</f>
        <v>1115.7254736</v>
      </c>
      <c r="AF44" s="57">
        <f>$G$12*$E25*AF25*AF$28*IFERROR(INDEX($H$19:$DS$19,0,MATCH(SUM($H$12:AF$12),$H$6:$DS$6,0)),0)</f>
        <v>1115.7254736</v>
      </c>
      <c r="AG44" s="57">
        <f>$G$12*$E25*AG25*AG$28*IFERROR(INDEX($H$19:$DS$19,0,MATCH(SUM($H$12:AG$12),$H$6:$DS$6,0)),0)</f>
        <v>1115.7254736</v>
      </c>
      <c r="AH44" s="57">
        <f>$G$12*$E25*AH25*AH$28*IFERROR(INDEX($H$19:$DS$19,0,MATCH(SUM($H$12:AH$12),$H$6:$DS$6,0)),0)</f>
        <v>1115.7254736</v>
      </c>
      <c r="AI44" s="57">
        <f>$G$12*$E25*AI25*AI$28*IFERROR(INDEX($H$19:$DS$19,0,MATCH(SUM($H$12:AI$12),$H$6:$DS$6,0)),0)</f>
        <v>1115.7254736</v>
      </c>
      <c r="AJ44" s="57">
        <f>$G$12*$E25*AJ25*AJ$28*IFERROR(INDEX($H$19:$DS$19,0,MATCH(SUM($H$12:AJ$12),$H$6:$DS$6,0)),0)</f>
        <v>1115.7254736</v>
      </c>
      <c r="AK44" s="57">
        <f>$G$12*$E25*AK25*AK$28*IFERROR(INDEX($H$19:$DS$19,0,MATCH(SUM($H$12:AK$12),$H$6:$DS$6,0)),0)</f>
        <v>1115.7254736</v>
      </c>
      <c r="AL44" s="57">
        <f>$G$12*$E25*AL25*AL$28*IFERROR(INDEX($H$19:$DS$19,0,MATCH(SUM($H$12:AL$12),$H$6:$DS$6,0)),0)</f>
        <v>1115.7254736</v>
      </c>
      <c r="AM44" s="57">
        <f>$G$12*$E25*AM25*AM$28*IFERROR(INDEX($H$19:$DS$19,0,MATCH(SUM($H$12:AM$12),$H$6:$DS$6,0)),0)</f>
        <v>1115.7254736</v>
      </c>
      <c r="AN44" s="57">
        <f>$G$12*$E25*AN25*AN$28*IFERROR(INDEX($H$19:$DS$19,0,MATCH(SUM($H$12:AN$12),$H$6:$DS$6,0)),0)</f>
        <v>1115.7254736</v>
      </c>
      <c r="AO44" s="57">
        <f>$G$12*$E25*AO25*AO$28*IFERROR(INDEX($H$19:$DS$19,0,MATCH(SUM($H$12:AO$12),$H$6:$DS$6,0)),0)</f>
        <v>1115.7254736</v>
      </c>
      <c r="AP44" s="57">
        <f>$G$12*$E25*AP25*AP$28*IFERROR(INDEX($H$19:$DS$19,0,MATCH(SUM($H$12:AP$12),$H$6:$DS$6,0)),0)</f>
        <v>1115.7254736</v>
      </c>
      <c r="AQ44" s="57">
        <f>$G$12*$E25*AQ25*AQ$28*IFERROR(INDEX($H$19:$DS$19,0,MATCH(SUM($H$12:AQ$12),$H$6:$DS$6,0)),0)</f>
        <v>1115.7254736</v>
      </c>
      <c r="AR44" s="57">
        <f>$G$12*$E25*AR25*AR$28*IFERROR(INDEX($H$19:$DS$19,0,MATCH(SUM($H$12:AR$12),$H$6:$DS$6,0)),0)</f>
        <v>1115.7254736</v>
      </c>
      <c r="AS44" s="57">
        <f>$G$12*$E25*AS25*AS$28*IFERROR(INDEX($H$19:$DS$19,0,MATCH(SUM($H$12:AS$12),$H$6:$DS$6,0)),0)</f>
        <v>1115.7254736</v>
      </c>
      <c r="AT44" s="57">
        <f>$G$12*$E25*AT25*AT$28*IFERROR(INDEX($H$19:$DS$19,0,MATCH(SUM($H$12:AT$12),$H$6:$DS$6,0)),0)</f>
        <v>1115.7254736</v>
      </c>
      <c r="AU44" s="57">
        <f>$G$12*$E25*AU25*AU$28*IFERROR(INDEX($H$19:$DS$19,0,MATCH(SUM($H$12:AU$12),$H$6:$DS$6,0)),0)</f>
        <v>1115.7254736</v>
      </c>
      <c r="AV44" s="57">
        <f>$G$12*$E25*AV25*AV$28*IFERROR(INDEX($H$19:$DS$19,0,MATCH(SUM($H$12:AV$12),$H$6:$DS$6,0)),0)</f>
        <v>1115.7254736</v>
      </c>
      <c r="AW44" s="57">
        <f>$G$12*$E25*AW25*AW$28*IFERROR(INDEX($H$19:$DS$19,0,MATCH(SUM($H$12:AW$12),$H$6:$DS$6,0)),0)</f>
        <v>1115.7254736</v>
      </c>
      <c r="AX44" s="57">
        <f>$G$12*$E25*AX25*AX$28*IFERROR(INDEX($H$19:$DS$19,0,MATCH(SUM($H$12:AX$12),$H$6:$DS$6,0)),0)</f>
        <v>1115.7254736</v>
      </c>
      <c r="AY44" s="57">
        <f>$G$12*$E25*AY25*AY$28*IFERROR(INDEX($H$19:$DS$19,0,MATCH(SUM($H$12:AY$12),$H$6:$DS$6,0)),0)</f>
        <v>1115.7254736</v>
      </c>
      <c r="AZ44" s="57">
        <f>$G$12*$E25*AZ25*AZ$28*IFERROR(INDEX($H$19:$DS$19,0,MATCH(SUM($H$12:AZ$12),$H$6:$DS$6,0)),0)</f>
        <v>1115.7254736</v>
      </c>
      <c r="BA44" s="57">
        <f>$G$12*$E25*BA25*BA$28*IFERROR(INDEX($H$19:$DS$19,0,MATCH(SUM($H$12:BA$12),$H$6:$DS$6,0)),0)</f>
        <v>1115.7254736</v>
      </c>
      <c r="BB44" s="57">
        <f>$G$12*$E25*BB25*BB$28*IFERROR(INDEX($H$19:$DS$19,0,MATCH(SUM($H$12:BB$12),$H$6:$DS$6,0)),0)</f>
        <v>1115.7254736</v>
      </c>
      <c r="BC44" s="57">
        <f>$G$12*$E25*BC25*BC$28*IFERROR(INDEX($H$19:$DS$19,0,MATCH(SUM($H$12:BC$12),$H$6:$DS$6,0)),0)</f>
        <v>1115.7254736</v>
      </c>
      <c r="BD44" s="57">
        <f>$G$12*$E25*BD25*BD$28*IFERROR(INDEX($H$19:$DS$19,0,MATCH(SUM($H$12:BD$12),$H$6:$DS$6,0)),0)</f>
        <v>1115.7254736</v>
      </c>
      <c r="BE44" s="57">
        <f>$G$12*$E25*BE25*BE$28*IFERROR(INDEX($H$19:$DS$19,0,MATCH(SUM($H$12:BE$12),$H$6:$DS$6,0)),0)</f>
        <v>1115.7254736</v>
      </c>
      <c r="BF44" s="57">
        <f>$G$12*$E25*BF25*BF$28*IFERROR(INDEX($H$19:$DS$19,0,MATCH(SUM($H$12:BF$12),$H$6:$DS$6,0)),0)</f>
        <v>1115.7254736</v>
      </c>
      <c r="BG44" s="57">
        <f>$G$12*$E25*BG25*BG$28*IFERROR(INDEX($H$19:$DS$19,0,MATCH(SUM($H$12:BG$12),$H$6:$DS$6,0)),0)</f>
        <v>1115.7254736</v>
      </c>
      <c r="BH44" s="57">
        <f>$G$12*$E25*BH25*BH$28*IFERROR(INDEX($H$19:$DS$19,0,MATCH(SUM($H$12:BH$12),$H$6:$DS$6,0)),0)</f>
        <v>1115.7254736</v>
      </c>
      <c r="BI44" s="57">
        <f>$G$12*$E25*BI25*BI$28*IFERROR(INDEX($H$19:$DS$19,0,MATCH(SUM($H$12:BI$12),$H$6:$DS$6,0)),0)</f>
        <v>1115.7254736</v>
      </c>
      <c r="BJ44" s="57">
        <f>$G$12*$E25*BJ25*BJ$28*IFERROR(INDEX($H$19:$DS$19,0,MATCH(SUM($H$12:BJ$12),$H$6:$DS$6,0)),0)</f>
        <v>1115.7254736</v>
      </c>
      <c r="BK44" s="57">
        <f>$G$12*$E25*BK25*BK$28*IFERROR(INDEX($H$19:$DS$19,0,MATCH(SUM($H$12:BK$12),$H$6:$DS$6,0)),0)</f>
        <v>1115.7254736</v>
      </c>
      <c r="BL44" s="57">
        <f>$G$12*$E25*BL25*BL$28*IFERROR(INDEX($H$19:$DS$19,0,MATCH(SUM($H$12:BL$12),$H$6:$DS$6,0)),0)</f>
        <v>1115.7254736</v>
      </c>
      <c r="BM44" s="57">
        <f>$G$12*$E25*BM25*BM$28*IFERROR(INDEX($H$19:$DS$19,0,MATCH(SUM($H$12:BM$12),$H$6:$DS$6,0)),0)</f>
        <v>1115.7254736</v>
      </c>
      <c r="BN44" s="57">
        <f>$G$12*$E25*BN25*BN$28*IFERROR(INDEX($H$19:$DS$19,0,MATCH(SUM($H$12:BN$12),$H$6:$DS$6,0)),0)</f>
        <v>1115.7254736</v>
      </c>
      <c r="BO44" s="57">
        <f>$G$12*$E25*BO25*BO$28*IFERROR(INDEX($H$19:$DS$19,0,MATCH(SUM($H$12:BO$12),$H$6:$DS$6,0)),0)</f>
        <v>1115.7254736</v>
      </c>
      <c r="BP44" s="57">
        <f>$G$12*$E25*BP25*BP$28*IFERROR(INDEX($H$19:$DS$19,0,MATCH(SUM($H$12:BP$12),$H$6:$DS$6,0)),0)</f>
        <v>1115.7254736</v>
      </c>
      <c r="BQ44" s="57">
        <f>$G$12*$E25*BQ25*BQ$28*IFERROR(INDEX($H$19:$DS$19,0,MATCH(SUM($H$12:BQ$12),$H$6:$DS$6,0)),0)</f>
        <v>1115.7254736</v>
      </c>
      <c r="BR44" s="57">
        <f>$G$12*$E25*BR25*BR$28*IFERROR(INDEX($H$19:$DS$19,0,MATCH(SUM($H$12:BR$12),$H$6:$DS$6,0)),0)</f>
        <v>1115.7254736</v>
      </c>
      <c r="BS44" s="57">
        <f>$G$12*$E25*BS25*BS$28*IFERROR(INDEX($H$19:$DS$19,0,MATCH(SUM($H$12:BS$12),$H$6:$DS$6,0)),0)</f>
        <v>1115.7254736</v>
      </c>
      <c r="BT44" s="57">
        <f>$G$12*$E25*BT25*BT$28*IFERROR(INDEX($H$19:$DS$19,0,MATCH(SUM($H$12:BT$12),$H$6:$DS$6,0)),0)</f>
        <v>1115.7254736</v>
      </c>
      <c r="BU44" s="57">
        <f>$G$12*$E25*BU25*BU$28*IFERROR(INDEX($H$19:$DS$19,0,MATCH(SUM($H$12:BU$12),$H$6:$DS$6,0)),0)</f>
        <v>1115.7254736</v>
      </c>
      <c r="BV44" s="57">
        <f>$G$12*$E25*BV25*BV$28*IFERROR(INDEX($H$19:$DS$19,0,MATCH(SUM($H$12:BV$12),$H$6:$DS$6,0)),0)</f>
        <v>1115.7254736</v>
      </c>
      <c r="BW44" s="57">
        <f>$G$12*$E25*BW25*BW$28*IFERROR(INDEX($H$19:$DS$19,0,MATCH(SUM($H$12:BW$12),$H$6:$DS$6,0)),0)</f>
        <v>1115.7254736</v>
      </c>
      <c r="BX44" s="57">
        <f>$G$12*$E25*BX25*BX$28*IFERROR(INDEX($H$19:$DS$19,0,MATCH(SUM($H$12:BX$12),$H$6:$DS$6,0)),0)</f>
        <v>1115.7254736</v>
      </c>
      <c r="BY44" s="57">
        <f>$G$12*$E25*BY25*BY$28*IFERROR(INDEX($H$19:$DS$19,0,MATCH(SUM($H$12:BY$12),$H$6:$DS$6,0)),0)</f>
        <v>1115.7254736</v>
      </c>
      <c r="BZ44" s="57">
        <f>$G$12*$E25*BZ25*BZ$28*IFERROR(INDEX($H$19:$DS$19,0,MATCH(SUM($H$12:BZ$12),$H$6:$DS$6,0)),0)</f>
        <v>1115.7254736</v>
      </c>
      <c r="CA44" s="57">
        <f>$G$12*$E25*CA25*CA$28*IFERROR(INDEX($H$19:$DS$19,0,MATCH(SUM($H$12:CA$12),$H$6:$DS$6,0)),0)</f>
        <v>1115.7254736</v>
      </c>
      <c r="CB44" s="57">
        <f>$G$12*$E25*CB25*CB$28*IFERROR(INDEX($H$19:$DS$19,0,MATCH(SUM($H$12:CB$12),$H$6:$DS$6,0)),0)</f>
        <v>1115.7254736</v>
      </c>
      <c r="CC44" s="57">
        <f>$G$12*$E25*CC25*CC$28*IFERROR(INDEX($H$19:$DS$19,0,MATCH(SUM($H$12:CC$12),$H$6:$DS$6,0)),0)</f>
        <v>1115.7254736</v>
      </c>
      <c r="CD44" s="57">
        <f>$G$12*$E25*CD25*CD$28*IFERROR(INDEX($H$19:$DS$19,0,MATCH(SUM($H$12:CD$12),$H$6:$DS$6,0)),0)</f>
        <v>1115.7254736</v>
      </c>
      <c r="CE44" s="57">
        <f>$G$12*$E25*CE25*CE$28*IFERROR(INDEX($H$19:$DS$19,0,MATCH(SUM($H$12:CE$12),$H$6:$DS$6,0)),0)</f>
        <v>1115.7254736</v>
      </c>
      <c r="CF44" s="57">
        <f>$G$12*$E25*CF25*CF$28*IFERROR(INDEX($H$19:$DS$19,0,MATCH(SUM($H$12:CF$12),$H$6:$DS$6,0)),0)</f>
        <v>1115.7254736</v>
      </c>
      <c r="CG44" s="57">
        <f>$G$12*$E25*CG25*CG$28*IFERROR(INDEX($H$19:$DS$19,0,MATCH(SUM($H$12:CG$12),$H$6:$DS$6,0)),0)</f>
        <v>1115.7254736</v>
      </c>
      <c r="CH44" s="57">
        <f>$G$12*$E25*CH25*CH$28*IFERROR(INDEX($H$19:$DS$19,0,MATCH(SUM($H$12:CH$12),$H$6:$DS$6,0)),0)</f>
        <v>1115.7254736</v>
      </c>
      <c r="CI44" s="57">
        <f>$G$12*$E25*CI25*CI$28*IFERROR(INDEX($H$19:$DS$19,0,MATCH(SUM($H$12:CI$12),$H$6:$DS$6,0)),0)</f>
        <v>1115.7254736</v>
      </c>
      <c r="CJ44" s="57">
        <f>$G$12*$E25*CJ25*CJ$28*IFERROR(INDEX($H$19:$DS$19,0,MATCH(SUM($H$12:CJ$12),$H$6:$DS$6,0)),0)</f>
        <v>1115.7254736</v>
      </c>
      <c r="CK44" s="57">
        <f>$G$12*$E25*CK25*CK$28*IFERROR(INDEX($H$19:$DS$19,0,MATCH(SUM($H$12:CK$12),$H$6:$DS$6,0)),0)</f>
        <v>1115.7254736</v>
      </c>
      <c r="CL44" s="57">
        <f>$G$12*$E25*CL25*CL$28*IFERROR(INDEX($H$19:$DS$19,0,MATCH(SUM($H$12:CL$12),$H$6:$DS$6,0)),0)</f>
        <v>1115.7254736</v>
      </c>
      <c r="CM44" s="57">
        <f>$G$12*$E25*CM25*CM$28*IFERROR(INDEX($H$19:$DS$19,0,MATCH(SUM($H$12:CM$12),$H$6:$DS$6,0)),0)</f>
        <v>1115.7254736</v>
      </c>
      <c r="CN44" s="57">
        <f>$G$12*$E25*CN25*CN$28*IFERROR(INDEX($H$19:$DS$19,0,MATCH(SUM($H$12:CN$12),$H$6:$DS$6,0)),0)</f>
        <v>1115.7254736</v>
      </c>
      <c r="CO44" s="57">
        <f>$G$12*$E25*CO25*CO$28*IFERROR(INDEX($H$19:$DS$19,0,MATCH(SUM($H$12:CO$12),$H$6:$DS$6,0)),0)</f>
        <v>1115.7254736</v>
      </c>
      <c r="CP44" s="57">
        <f>$G$12*$E25*CP25*CP$28*IFERROR(INDEX($H$19:$DS$19,0,MATCH(SUM($H$12:CP$12),$H$6:$DS$6,0)),0)</f>
        <v>1115.7254736</v>
      </c>
      <c r="CQ44" s="57">
        <f>$G$12*$E25*CQ25*CQ$28*IFERROR(INDEX($H$19:$DS$19,0,MATCH(SUM($H$12:CQ$12),$H$6:$DS$6,0)),0)</f>
        <v>1115.7254736</v>
      </c>
      <c r="CR44" s="57">
        <f>$G$12*$E25*CR25*CR$28*IFERROR(INDEX($H$19:$DS$19,0,MATCH(SUM($H$12:CR$12),$H$6:$DS$6,0)),0)</f>
        <v>1115.7254736</v>
      </c>
      <c r="CS44" s="57">
        <f>$G$12*$E25*CS25*CS$28*IFERROR(INDEX($H$19:$DS$19,0,MATCH(SUM($H$12:CS$12),$H$6:$DS$6,0)),0)</f>
        <v>1115.7254736</v>
      </c>
      <c r="CT44" s="57">
        <f>$G$12*$E25*CT25*CT$28*IFERROR(INDEX($H$19:$DS$19,0,MATCH(SUM($H$12:CT$12),$H$6:$DS$6,0)),0)</f>
        <v>1115.7254736</v>
      </c>
      <c r="CU44" s="57">
        <f>$G$12*$E25*CU25*CU$28*IFERROR(INDEX($H$19:$DS$19,0,MATCH(SUM($H$12:CU$12),$H$6:$DS$6,0)),0)</f>
        <v>1115.7254736</v>
      </c>
      <c r="CV44" s="57">
        <f>$G$12*$E25*CV25*CV$28*IFERROR(INDEX($H$19:$DS$19,0,MATCH(SUM($H$12:CV$12),$H$6:$DS$6,0)),0)</f>
        <v>1115.7254736</v>
      </c>
      <c r="CW44" s="57">
        <f>$G$12*$E25*CW25*CW$28*IFERROR(INDEX($H$19:$DS$19,0,MATCH(SUM($H$12:CW$12),$H$6:$DS$6,0)),0)</f>
        <v>1115.7254736</v>
      </c>
      <c r="CX44" s="57">
        <f>$G$12*$E25*CX25*CX$28*IFERROR(INDEX($H$19:$DS$19,0,MATCH(SUM($H$12:CX$12),$H$6:$DS$6,0)),0)</f>
        <v>1115.7254736</v>
      </c>
      <c r="CY44" s="57">
        <f>$G$12*$E25*CY25*CY$28*IFERROR(INDEX($H$19:$DS$19,0,MATCH(SUM($H$12:CY$12),$H$6:$DS$6,0)),0)</f>
        <v>1115.7254736</v>
      </c>
      <c r="CZ44" s="57">
        <f>$G$12*$E25*CZ25*CZ$28*IFERROR(INDEX($H$19:$DS$19,0,MATCH(SUM($H$12:CZ$12),$H$6:$DS$6,0)),0)</f>
        <v>1115.7254736</v>
      </c>
      <c r="DA44" s="57">
        <f>$G$12*$E25*DA25*DA$28*IFERROR(INDEX($H$19:$DS$19,0,MATCH(SUM($H$12:DA$12),$H$6:$DS$6,0)),0)</f>
        <v>1115.7254736</v>
      </c>
      <c r="DB44" s="57">
        <f>$G$12*$E25*DB25*DB$28*IFERROR(INDEX($H$19:$DS$19,0,MATCH(SUM($H$12:DB$12),$H$6:$DS$6,0)),0)</f>
        <v>1115.7254736</v>
      </c>
      <c r="DC44" s="57">
        <f>$G$12*$E25*DC25*DC$28*IFERROR(INDEX($H$19:$DS$19,0,MATCH(SUM($H$12:DC$12),$H$6:$DS$6,0)),0)</f>
        <v>1115.7254736</v>
      </c>
      <c r="DD44" s="57">
        <f>$G$12*$E25*DD25*DD$28*IFERROR(INDEX($H$19:$DS$19,0,MATCH(SUM($H$12:DD$12),$H$6:$DS$6,0)),0)</f>
        <v>1115.7254736</v>
      </c>
      <c r="DE44" s="57">
        <f>$G$12*$E25*DE25*DE$28*IFERROR(INDEX($H$19:$DS$19,0,MATCH(SUM($H$12:DE$12),$H$6:$DS$6,0)),0)</f>
        <v>1115.7254736</v>
      </c>
      <c r="DF44" s="57">
        <f>$G$12*$E25*DF25*DF$28*IFERROR(INDEX($H$19:$DS$19,0,MATCH(SUM($H$12:DF$12),$H$6:$DS$6,0)),0)</f>
        <v>1115.7254736</v>
      </c>
      <c r="DG44" s="57">
        <f>$G$12*$E25*DG25*DG$28*IFERROR(INDEX($H$19:$DS$19,0,MATCH(SUM($H$12:DG$12),$H$6:$DS$6,0)),0)</f>
        <v>1115.7254736</v>
      </c>
      <c r="DH44" s="57">
        <f>$G$12*$E25*DH25*DH$28*IFERROR(INDEX($H$19:$DS$19,0,MATCH(SUM($H$12:DH$12),$H$6:$DS$6,0)),0)</f>
        <v>1115.7254736</v>
      </c>
      <c r="DI44" s="57">
        <f>$G$12*$E25*DI25*DI$28*IFERROR(INDEX($H$19:$DS$19,0,MATCH(SUM($H$12:DI$12),$H$6:$DS$6,0)),0)</f>
        <v>1115.7254736</v>
      </c>
      <c r="DJ44" s="57">
        <f>$G$12*$E25*DJ25*DJ$28*IFERROR(INDEX($H$19:$DS$19,0,MATCH(SUM($H$12:DJ$12),$H$6:$DS$6,0)),0)</f>
        <v>1115.7254736</v>
      </c>
      <c r="DK44" s="57">
        <f>$G$12*$E25*DK25*DK$28*IFERROR(INDEX($H$19:$DS$19,0,MATCH(SUM($H$12:DK$12),$H$6:$DS$6,0)),0)</f>
        <v>1115.7254736</v>
      </c>
      <c r="DL44" s="57">
        <f>$G$12*$E25*DL25*DL$28*IFERROR(INDEX($H$19:$DS$19,0,MATCH(SUM($H$12:DL$12),$H$6:$DS$6,0)),0)</f>
        <v>1115.7254736</v>
      </c>
      <c r="DM44" s="57">
        <f>$G$12*$E25*DM25*DM$28*IFERROR(INDEX($H$19:$DS$19,0,MATCH(SUM($H$12:DM$12),$H$6:$DS$6,0)),0)</f>
        <v>1115.7254736</v>
      </c>
      <c r="DN44" s="57">
        <f>$G$12*$E25*DN25*DN$28*IFERROR(INDEX($H$19:$DS$19,0,MATCH(SUM($H$12:DN$12),$H$6:$DS$6,0)),0)</f>
        <v>1115.7254736</v>
      </c>
      <c r="DO44" s="57">
        <f>$G$12*$E25*DO25*DO$28*IFERROR(INDEX($H$19:$DS$19,0,MATCH(SUM($H$12:DO$12),$H$6:$DS$6,0)),0)</f>
        <v>1115.7254736</v>
      </c>
      <c r="DP44" s="57">
        <f>$G$12*$E25*DP25*DP$28*IFERROR(INDEX($H$19:$DS$19,0,MATCH(SUM($H$12:DP$12),$H$6:$DS$6,0)),0)</f>
        <v>1115.7254736</v>
      </c>
      <c r="DQ44" s="57">
        <f>$G$12*$E25*DQ25*DQ$28*IFERROR(INDEX($H$19:$DS$19,0,MATCH(SUM($H$12:DQ$12),$H$6:$DS$6,0)),0)</f>
        <v>1115.7254736</v>
      </c>
      <c r="DR44" s="57">
        <f>$G$12*$E25*DR25*DR$28*IFERROR(INDEX($H$19:$DS$19,0,MATCH(SUM($H$12:DR$12),$H$6:$DS$6,0)),0)</f>
        <v>1115.7254736</v>
      </c>
      <c r="DS44" s="57">
        <f>$G$12*$E25*DS25*DS$28*IFERROR(INDEX($H$19:$DS$19,0,MATCH(SUM($H$12:DS$12),$H$6:$DS$6,0)),0)</f>
        <v>1115.7254736</v>
      </c>
    </row>
    <row r="45" spans="1:123" x14ac:dyDescent="0.3">
      <c r="D45" s="12" t="str">
        <f t="shared" si="6"/>
        <v>NMC</v>
      </c>
      <c r="F45" s="51" t="str">
        <f t="shared" ref="F45" si="7">F44</f>
        <v>INR Mn</v>
      </c>
      <c r="H45" s="57">
        <f>$G$12*$E26*H26*H$28*IFERROR(INDEX($H$19:$DS$19,0,MATCH(SUM($H$12:H$12),$H$6:$DS$6,0)),0)</f>
        <v>0</v>
      </c>
      <c r="I45" s="57">
        <f>$G$12*$E26*I26*I$28*IFERROR(INDEX($H$19:$DS$19,0,MATCH(SUM($H$12:I$12),$H$6:$DS$6,0)),0)</f>
        <v>0</v>
      </c>
      <c r="J45" s="57">
        <f>$G$12*$E26*J26*J$28*IFERROR(INDEX($H$19:$DS$19,0,MATCH(SUM($H$12:J$12),$H$6:$DS$6,0)),0)</f>
        <v>0</v>
      </c>
      <c r="K45" s="57">
        <f>$G$12*$E26*K26*K$28*IFERROR(INDEX($H$19:$DS$19,0,MATCH(SUM($H$12:K$12),$H$6:$DS$6,0)),0)</f>
        <v>0</v>
      </c>
      <c r="L45" s="57">
        <f>$G$12*$E26*L26*L$28*IFERROR(INDEX($H$19:$DS$19,0,MATCH(SUM($H$12:L$12),$H$6:$DS$6,0)),0)</f>
        <v>0</v>
      </c>
      <c r="M45" s="57">
        <f>$G$12*$E26*M26*M$28*IFERROR(INDEX($H$19:$DS$19,0,MATCH(SUM($H$12:M$12),$H$6:$DS$6,0)),0)</f>
        <v>0</v>
      </c>
      <c r="N45" s="57">
        <f>$G$12*$E26*N26*N$28*IFERROR(INDEX($H$19:$DS$19,0,MATCH(SUM($H$12:N$12),$H$6:$DS$6,0)),0)</f>
        <v>0</v>
      </c>
      <c r="O45" s="57">
        <f>$G$12*$E26*O26*O$28*IFERROR(INDEX($H$19:$DS$19,0,MATCH(SUM($H$12:O$12),$H$6:$DS$6,0)),0)</f>
        <v>0</v>
      </c>
      <c r="P45" s="57">
        <f>$G$12*$E26*P26*P$28*IFERROR(INDEX($H$19:$DS$19,0,MATCH(SUM($H$12:P$12),$H$6:$DS$6,0)),0)</f>
        <v>0</v>
      </c>
      <c r="Q45" s="57">
        <f>$G$12*$E26*Q26*Q$28*IFERROR(INDEX($H$19:$DS$19,0,MATCH(SUM($H$12:Q$12),$H$6:$DS$6,0)),0)</f>
        <v>0</v>
      </c>
      <c r="R45" s="57">
        <f>$G$12*$E26*R26*R$28*IFERROR(INDEX($H$19:$DS$19,0,MATCH(SUM($H$12:R$12),$H$6:$DS$6,0)),0)</f>
        <v>0</v>
      </c>
      <c r="S45" s="57">
        <f>$G$12*$E26*S26*S$28*IFERROR(INDEX($H$19:$DS$19,0,MATCH(SUM($H$12:S$12),$H$6:$DS$6,0)),0)</f>
        <v>0</v>
      </c>
      <c r="T45" s="57">
        <f>$G$12*$E26*T26*T$28*IFERROR(INDEX($H$19:$DS$19,0,MATCH(SUM($H$12:T$12),$H$6:$DS$6,0)),0)</f>
        <v>0</v>
      </c>
      <c r="U45" s="57">
        <f>$G$12*$E26*U26*U$28*IFERROR(INDEX($H$19:$DS$19,0,MATCH(SUM($H$12:U$12),$H$6:$DS$6,0)),0)</f>
        <v>0</v>
      </c>
      <c r="V45" s="57">
        <f>$G$12*$E26*V26*V$28*IFERROR(INDEX($H$19:$DS$19,0,MATCH(SUM($H$12:V$12),$H$6:$DS$6,0)),0)</f>
        <v>0</v>
      </c>
      <c r="W45" s="57">
        <f>$G$12*$E26*W26*W$28*IFERROR(INDEX($H$19:$DS$19,0,MATCH(SUM($H$12:W$12),$H$6:$DS$6,0)),0)</f>
        <v>0</v>
      </c>
      <c r="X45" s="57">
        <f>$G$12*$E26*X26*X$28*IFERROR(INDEX($H$19:$DS$19,0,MATCH(SUM($H$12:X$12),$H$6:$DS$6,0)),0)</f>
        <v>0</v>
      </c>
      <c r="Y45" s="57">
        <f>$G$12*$E26*Y26*Y$28*IFERROR(INDEX($H$19:$DS$19,0,MATCH(SUM($H$12:Y$12),$H$6:$DS$6,0)),0)</f>
        <v>0</v>
      </c>
      <c r="Z45" s="57">
        <f>$G$12*$E26*Z26*Z$28*IFERROR(INDEX($H$19:$DS$19,0,MATCH(SUM($H$12:Z$12),$H$6:$DS$6,0)),0)</f>
        <v>0</v>
      </c>
      <c r="AA45" s="57">
        <f>$G$12*$E26*AA26*AA$28*IFERROR(INDEX($H$19:$DS$19,0,MATCH(SUM($H$12:AA$12),$H$6:$DS$6,0)),0)</f>
        <v>0</v>
      </c>
      <c r="AB45" s="57">
        <f>$G$12*$E26*AB26*AB$28*IFERROR(INDEX($H$19:$DS$19,0,MATCH(SUM($H$12:AB$12),$H$6:$DS$6,0)),0)</f>
        <v>0</v>
      </c>
      <c r="AC45" s="57">
        <f>$G$12*$E26*AC26*AC$28*IFERROR(INDEX($H$19:$DS$19,0,MATCH(SUM($H$12:AC$12),$H$6:$DS$6,0)),0)</f>
        <v>0</v>
      </c>
      <c r="AD45" s="57">
        <f>$G$12*$E26*AD26*AD$28*IFERROR(INDEX($H$19:$DS$19,0,MATCH(SUM($H$12:AD$12),$H$6:$DS$6,0)),0)</f>
        <v>0</v>
      </c>
      <c r="AE45" s="57">
        <f>$G$12*$E26*AE26*AE$28*IFERROR(INDEX($H$19:$DS$19,0,MATCH(SUM($H$12:AE$12),$H$6:$DS$6,0)),0)</f>
        <v>0</v>
      </c>
      <c r="AF45" s="57">
        <f>$G$12*$E26*AF26*AF$28*IFERROR(INDEX($H$19:$DS$19,0,MATCH(SUM($H$12:AF$12),$H$6:$DS$6,0)),0)</f>
        <v>0</v>
      </c>
      <c r="AG45" s="57">
        <f>$G$12*$E26*AG26*AG$28*IFERROR(INDEX($H$19:$DS$19,0,MATCH(SUM($H$12:AG$12),$H$6:$DS$6,0)),0)</f>
        <v>0</v>
      </c>
      <c r="AH45" s="57">
        <f>$G$12*$E26*AH26*AH$28*IFERROR(INDEX($H$19:$DS$19,0,MATCH(SUM($H$12:AH$12),$H$6:$DS$6,0)),0)</f>
        <v>0</v>
      </c>
      <c r="AI45" s="57">
        <f>$G$12*$E26*AI26*AI$28*IFERROR(INDEX($H$19:$DS$19,0,MATCH(SUM($H$12:AI$12),$H$6:$DS$6,0)),0)</f>
        <v>0</v>
      </c>
      <c r="AJ45" s="57">
        <f>$G$12*$E26*AJ26*AJ$28*IFERROR(INDEX($H$19:$DS$19,0,MATCH(SUM($H$12:AJ$12),$H$6:$DS$6,0)),0)</f>
        <v>0</v>
      </c>
      <c r="AK45" s="57">
        <f>$G$12*$E26*AK26*AK$28*IFERROR(INDEX($H$19:$DS$19,0,MATCH(SUM($H$12:AK$12),$H$6:$DS$6,0)),0)</f>
        <v>0</v>
      </c>
      <c r="AL45" s="57">
        <f>$G$12*$E26*AL26*AL$28*IFERROR(INDEX($H$19:$DS$19,0,MATCH(SUM($H$12:AL$12),$H$6:$DS$6,0)),0)</f>
        <v>0</v>
      </c>
      <c r="AM45" s="57">
        <f>$G$12*$E26*AM26*AM$28*IFERROR(INDEX($H$19:$DS$19,0,MATCH(SUM($H$12:AM$12),$H$6:$DS$6,0)),0)</f>
        <v>0</v>
      </c>
      <c r="AN45" s="57">
        <f>$G$12*$E26*AN26*AN$28*IFERROR(INDEX($H$19:$DS$19,0,MATCH(SUM($H$12:AN$12),$H$6:$DS$6,0)),0)</f>
        <v>0</v>
      </c>
      <c r="AO45" s="57">
        <f>$G$12*$E26*AO26*AO$28*IFERROR(INDEX($H$19:$DS$19,0,MATCH(SUM($H$12:AO$12),$H$6:$DS$6,0)),0)</f>
        <v>0</v>
      </c>
      <c r="AP45" s="57">
        <f>$G$12*$E26*AP26*AP$28*IFERROR(INDEX($H$19:$DS$19,0,MATCH(SUM($H$12:AP$12),$H$6:$DS$6,0)),0)</f>
        <v>0</v>
      </c>
      <c r="AQ45" s="57">
        <f>$G$12*$E26*AQ26*AQ$28*IFERROR(INDEX($H$19:$DS$19,0,MATCH(SUM($H$12:AQ$12),$H$6:$DS$6,0)),0)</f>
        <v>0</v>
      </c>
      <c r="AR45" s="57">
        <f>$G$12*$E26*AR26*AR$28*IFERROR(INDEX($H$19:$DS$19,0,MATCH(SUM($H$12:AR$12),$H$6:$DS$6,0)),0)</f>
        <v>0</v>
      </c>
      <c r="AS45" s="57">
        <f>$G$12*$E26*AS26*AS$28*IFERROR(INDEX($H$19:$DS$19,0,MATCH(SUM($H$12:AS$12),$H$6:$DS$6,0)),0)</f>
        <v>0</v>
      </c>
      <c r="AT45" s="57">
        <f>$G$12*$E26*AT26*AT$28*IFERROR(INDEX($H$19:$DS$19,0,MATCH(SUM($H$12:AT$12),$H$6:$DS$6,0)),0)</f>
        <v>0</v>
      </c>
      <c r="AU45" s="57">
        <f>$G$12*$E26*AU26*AU$28*IFERROR(INDEX($H$19:$DS$19,0,MATCH(SUM($H$12:AU$12),$H$6:$DS$6,0)),0)</f>
        <v>0</v>
      </c>
      <c r="AV45" s="57">
        <f>$G$12*$E26*AV26*AV$28*IFERROR(INDEX($H$19:$DS$19,0,MATCH(SUM($H$12:AV$12),$H$6:$DS$6,0)),0)</f>
        <v>0</v>
      </c>
      <c r="AW45" s="57">
        <f>$G$12*$E26*AW26*AW$28*IFERROR(INDEX($H$19:$DS$19,0,MATCH(SUM($H$12:AW$12),$H$6:$DS$6,0)),0)</f>
        <v>0</v>
      </c>
      <c r="AX45" s="57">
        <f>$G$12*$E26*AX26*AX$28*IFERROR(INDEX($H$19:$DS$19,0,MATCH(SUM($H$12:AX$12),$H$6:$DS$6,0)),0)</f>
        <v>0</v>
      </c>
      <c r="AY45" s="57">
        <f>$G$12*$E26*AY26*AY$28*IFERROR(INDEX($H$19:$DS$19,0,MATCH(SUM($H$12:AY$12),$H$6:$DS$6,0)),0)</f>
        <v>0</v>
      </c>
      <c r="AZ45" s="57">
        <f>$G$12*$E26*AZ26*AZ$28*IFERROR(INDEX($H$19:$DS$19,0,MATCH(SUM($H$12:AZ$12),$H$6:$DS$6,0)),0)</f>
        <v>0</v>
      </c>
      <c r="BA45" s="57">
        <f>$G$12*$E26*BA26*BA$28*IFERROR(INDEX($H$19:$DS$19,0,MATCH(SUM($H$12:BA$12),$H$6:$DS$6,0)),0)</f>
        <v>0</v>
      </c>
      <c r="BB45" s="57">
        <f>$G$12*$E26*BB26*BB$28*IFERROR(INDEX($H$19:$DS$19,0,MATCH(SUM($H$12:BB$12),$H$6:$DS$6,0)),0)</f>
        <v>0</v>
      </c>
      <c r="BC45" s="57">
        <f>$G$12*$E26*BC26*BC$28*IFERROR(INDEX($H$19:$DS$19,0,MATCH(SUM($H$12:BC$12),$H$6:$DS$6,0)),0)</f>
        <v>0</v>
      </c>
      <c r="BD45" s="57">
        <f>$G$12*$E26*BD26*BD$28*IFERROR(INDEX($H$19:$DS$19,0,MATCH(SUM($H$12:BD$12),$H$6:$DS$6,0)),0)</f>
        <v>0</v>
      </c>
      <c r="BE45" s="57">
        <f>$G$12*$E26*BE26*BE$28*IFERROR(INDEX($H$19:$DS$19,0,MATCH(SUM($H$12:BE$12),$H$6:$DS$6,0)),0)</f>
        <v>0</v>
      </c>
      <c r="BF45" s="57">
        <f>$G$12*$E26*BF26*BF$28*IFERROR(INDEX($H$19:$DS$19,0,MATCH(SUM($H$12:BF$12),$H$6:$DS$6,0)),0)</f>
        <v>0</v>
      </c>
      <c r="BG45" s="57">
        <f>$G$12*$E26*BG26*BG$28*IFERROR(INDEX($H$19:$DS$19,0,MATCH(SUM($H$12:BG$12),$H$6:$DS$6,0)),0)</f>
        <v>0</v>
      </c>
      <c r="BH45" s="57">
        <f>$G$12*$E26*BH26*BH$28*IFERROR(INDEX($H$19:$DS$19,0,MATCH(SUM($H$12:BH$12),$H$6:$DS$6,0)),0)</f>
        <v>0</v>
      </c>
      <c r="BI45" s="57">
        <f>$G$12*$E26*BI26*BI$28*IFERROR(INDEX($H$19:$DS$19,0,MATCH(SUM($H$12:BI$12),$H$6:$DS$6,0)),0)</f>
        <v>0</v>
      </c>
      <c r="BJ45" s="57">
        <f>$G$12*$E26*BJ26*BJ$28*IFERROR(INDEX($H$19:$DS$19,0,MATCH(SUM($H$12:BJ$12),$H$6:$DS$6,0)),0)</f>
        <v>0</v>
      </c>
      <c r="BK45" s="57">
        <f>$G$12*$E26*BK26*BK$28*IFERROR(INDEX($H$19:$DS$19,0,MATCH(SUM($H$12:BK$12),$H$6:$DS$6,0)),0)</f>
        <v>0</v>
      </c>
      <c r="BL45" s="57">
        <f>$G$12*$E26*BL26*BL$28*IFERROR(INDEX($H$19:$DS$19,0,MATCH(SUM($H$12:BL$12),$H$6:$DS$6,0)),0)</f>
        <v>0</v>
      </c>
      <c r="BM45" s="57">
        <f>$G$12*$E26*BM26*BM$28*IFERROR(INDEX($H$19:$DS$19,0,MATCH(SUM($H$12:BM$12),$H$6:$DS$6,0)),0)</f>
        <v>0</v>
      </c>
      <c r="BN45" s="57">
        <f>$G$12*$E26*BN26*BN$28*IFERROR(INDEX($H$19:$DS$19,0,MATCH(SUM($H$12:BN$12),$H$6:$DS$6,0)),0)</f>
        <v>0</v>
      </c>
      <c r="BO45" s="57">
        <f>$G$12*$E26*BO26*BO$28*IFERROR(INDEX($H$19:$DS$19,0,MATCH(SUM($H$12:BO$12),$H$6:$DS$6,0)),0)</f>
        <v>0</v>
      </c>
      <c r="BP45" s="57">
        <f>$G$12*$E26*BP26*BP$28*IFERROR(INDEX($H$19:$DS$19,0,MATCH(SUM($H$12:BP$12),$H$6:$DS$6,0)),0)</f>
        <v>0</v>
      </c>
      <c r="BQ45" s="57">
        <f>$G$12*$E26*BQ26*BQ$28*IFERROR(INDEX($H$19:$DS$19,0,MATCH(SUM($H$12:BQ$12),$H$6:$DS$6,0)),0)</f>
        <v>0</v>
      </c>
      <c r="BR45" s="57">
        <f>$G$12*$E26*BR26*BR$28*IFERROR(INDEX($H$19:$DS$19,0,MATCH(SUM($H$12:BR$12),$H$6:$DS$6,0)),0)</f>
        <v>0</v>
      </c>
      <c r="BS45" s="57">
        <f>$G$12*$E26*BS26*BS$28*IFERROR(INDEX($H$19:$DS$19,0,MATCH(SUM($H$12:BS$12),$H$6:$DS$6,0)),0)</f>
        <v>0</v>
      </c>
      <c r="BT45" s="57">
        <f>$G$12*$E26*BT26*BT$28*IFERROR(INDEX($H$19:$DS$19,0,MATCH(SUM($H$12:BT$12),$H$6:$DS$6,0)),0)</f>
        <v>0</v>
      </c>
      <c r="BU45" s="57">
        <f>$G$12*$E26*BU26*BU$28*IFERROR(INDEX($H$19:$DS$19,0,MATCH(SUM($H$12:BU$12),$H$6:$DS$6,0)),0)</f>
        <v>0</v>
      </c>
      <c r="BV45" s="57">
        <f>$G$12*$E26*BV26*BV$28*IFERROR(INDEX($H$19:$DS$19,0,MATCH(SUM($H$12:BV$12),$H$6:$DS$6,0)),0)</f>
        <v>0</v>
      </c>
      <c r="BW45" s="57">
        <f>$G$12*$E26*BW26*BW$28*IFERROR(INDEX($H$19:$DS$19,0,MATCH(SUM($H$12:BW$12),$H$6:$DS$6,0)),0)</f>
        <v>0</v>
      </c>
      <c r="BX45" s="57">
        <f>$G$12*$E26*BX26*BX$28*IFERROR(INDEX($H$19:$DS$19,0,MATCH(SUM($H$12:BX$12),$H$6:$DS$6,0)),0)</f>
        <v>0</v>
      </c>
      <c r="BY45" s="57">
        <f>$G$12*$E26*BY26*BY$28*IFERROR(INDEX($H$19:$DS$19,0,MATCH(SUM($H$12:BY$12),$H$6:$DS$6,0)),0)</f>
        <v>0</v>
      </c>
      <c r="BZ45" s="57">
        <f>$G$12*$E26*BZ26*BZ$28*IFERROR(INDEX($H$19:$DS$19,0,MATCH(SUM($H$12:BZ$12),$H$6:$DS$6,0)),0)</f>
        <v>0</v>
      </c>
      <c r="CA45" s="57">
        <f>$G$12*$E26*CA26*CA$28*IFERROR(INDEX($H$19:$DS$19,0,MATCH(SUM($H$12:CA$12),$H$6:$DS$6,0)),0)</f>
        <v>0</v>
      </c>
      <c r="CB45" s="57">
        <f>$G$12*$E26*CB26*CB$28*IFERROR(INDEX($H$19:$DS$19,0,MATCH(SUM($H$12:CB$12),$H$6:$DS$6,0)),0)</f>
        <v>0</v>
      </c>
      <c r="CC45" s="57">
        <f>$G$12*$E26*CC26*CC$28*IFERROR(INDEX($H$19:$DS$19,0,MATCH(SUM($H$12:CC$12),$H$6:$DS$6,0)),0)</f>
        <v>0</v>
      </c>
      <c r="CD45" s="57">
        <f>$G$12*$E26*CD26*CD$28*IFERROR(INDEX($H$19:$DS$19,0,MATCH(SUM($H$12:CD$12),$H$6:$DS$6,0)),0)</f>
        <v>0</v>
      </c>
      <c r="CE45" s="57">
        <f>$G$12*$E26*CE26*CE$28*IFERROR(INDEX($H$19:$DS$19,0,MATCH(SUM($H$12:CE$12),$H$6:$DS$6,0)),0)</f>
        <v>0</v>
      </c>
      <c r="CF45" s="57">
        <f>$G$12*$E26*CF26*CF$28*IFERROR(INDEX($H$19:$DS$19,0,MATCH(SUM($H$12:CF$12),$H$6:$DS$6,0)),0)</f>
        <v>0</v>
      </c>
      <c r="CG45" s="57">
        <f>$G$12*$E26*CG26*CG$28*IFERROR(INDEX($H$19:$DS$19,0,MATCH(SUM($H$12:CG$12),$H$6:$DS$6,0)),0)</f>
        <v>0</v>
      </c>
      <c r="CH45" s="57">
        <f>$G$12*$E26*CH26*CH$28*IFERROR(INDEX($H$19:$DS$19,0,MATCH(SUM($H$12:CH$12),$H$6:$DS$6,0)),0)</f>
        <v>0</v>
      </c>
      <c r="CI45" s="57">
        <f>$G$12*$E26*CI26*CI$28*IFERROR(INDEX($H$19:$DS$19,0,MATCH(SUM($H$12:CI$12),$H$6:$DS$6,0)),0)</f>
        <v>0</v>
      </c>
      <c r="CJ45" s="57">
        <f>$G$12*$E26*CJ26*CJ$28*IFERROR(INDEX($H$19:$DS$19,0,MATCH(SUM($H$12:CJ$12),$H$6:$DS$6,0)),0)</f>
        <v>0</v>
      </c>
      <c r="CK45" s="57">
        <f>$G$12*$E26*CK26*CK$28*IFERROR(INDEX($H$19:$DS$19,0,MATCH(SUM($H$12:CK$12),$H$6:$DS$6,0)),0)</f>
        <v>0</v>
      </c>
      <c r="CL45" s="57">
        <f>$G$12*$E26*CL26*CL$28*IFERROR(INDEX($H$19:$DS$19,0,MATCH(SUM($H$12:CL$12),$H$6:$DS$6,0)),0)</f>
        <v>0</v>
      </c>
      <c r="CM45" s="57">
        <f>$G$12*$E26*CM26*CM$28*IFERROR(INDEX($H$19:$DS$19,0,MATCH(SUM($H$12:CM$12),$H$6:$DS$6,0)),0)</f>
        <v>0</v>
      </c>
      <c r="CN45" s="57">
        <f>$G$12*$E26*CN26*CN$28*IFERROR(INDEX($H$19:$DS$19,0,MATCH(SUM($H$12:CN$12),$H$6:$DS$6,0)),0)</f>
        <v>0</v>
      </c>
      <c r="CO45" s="57">
        <f>$G$12*$E26*CO26*CO$28*IFERROR(INDEX($H$19:$DS$19,0,MATCH(SUM($H$12:CO$12),$H$6:$DS$6,0)),0)</f>
        <v>0</v>
      </c>
      <c r="CP45" s="57">
        <f>$G$12*$E26*CP26*CP$28*IFERROR(INDEX($H$19:$DS$19,0,MATCH(SUM($H$12:CP$12),$H$6:$DS$6,0)),0)</f>
        <v>0</v>
      </c>
      <c r="CQ45" s="57">
        <f>$G$12*$E26*CQ26*CQ$28*IFERROR(INDEX($H$19:$DS$19,0,MATCH(SUM($H$12:CQ$12),$H$6:$DS$6,0)),0)</f>
        <v>0</v>
      </c>
      <c r="CR45" s="57">
        <f>$G$12*$E26*CR26*CR$28*IFERROR(INDEX($H$19:$DS$19,0,MATCH(SUM($H$12:CR$12),$H$6:$DS$6,0)),0)</f>
        <v>0</v>
      </c>
      <c r="CS45" s="57">
        <f>$G$12*$E26*CS26*CS$28*IFERROR(INDEX($H$19:$DS$19,0,MATCH(SUM($H$12:CS$12),$H$6:$DS$6,0)),0)</f>
        <v>0</v>
      </c>
      <c r="CT45" s="57">
        <f>$G$12*$E26*CT26*CT$28*IFERROR(INDEX($H$19:$DS$19,0,MATCH(SUM($H$12:CT$12),$H$6:$DS$6,0)),0)</f>
        <v>0</v>
      </c>
      <c r="CU45" s="57">
        <f>$G$12*$E26*CU26*CU$28*IFERROR(INDEX($H$19:$DS$19,0,MATCH(SUM($H$12:CU$12),$H$6:$DS$6,0)),0)</f>
        <v>0</v>
      </c>
      <c r="CV45" s="57">
        <f>$G$12*$E26*CV26*CV$28*IFERROR(INDEX($H$19:$DS$19,0,MATCH(SUM($H$12:CV$12),$H$6:$DS$6,0)),0)</f>
        <v>0</v>
      </c>
      <c r="CW45" s="57">
        <f>$G$12*$E26*CW26*CW$28*IFERROR(INDEX($H$19:$DS$19,0,MATCH(SUM($H$12:CW$12),$H$6:$DS$6,0)),0)</f>
        <v>0</v>
      </c>
      <c r="CX45" s="57">
        <f>$G$12*$E26*CX26*CX$28*IFERROR(INDEX($H$19:$DS$19,0,MATCH(SUM($H$12:CX$12),$H$6:$DS$6,0)),0)</f>
        <v>0</v>
      </c>
      <c r="CY45" s="57">
        <f>$G$12*$E26*CY26*CY$28*IFERROR(INDEX($H$19:$DS$19,0,MATCH(SUM($H$12:CY$12),$H$6:$DS$6,0)),0)</f>
        <v>0</v>
      </c>
      <c r="CZ45" s="57">
        <f>$G$12*$E26*CZ26*CZ$28*IFERROR(INDEX($H$19:$DS$19,0,MATCH(SUM($H$12:CZ$12),$H$6:$DS$6,0)),0)</f>
        <v>0</v>
      </c>
      <c r="DA45" s="57">
        <f>$G$12*$E26*DA26*DA$28*IFERROR(INDEX($H$19:$DS$19,0,MATCH(SUM($H$12:DA$12),$H$6:$DS$6,0)),0)</f>
        <v>0</v>
      </c>
      <c r="DB45" s="57">
        <f>$G$12*$E26*DB26*DB$28*IFERROR(INDEX($H$19:$DS$19,0,MATCH(SUM($H$12:DB$12),$H$6:$DS$6,0)),0)</f>
        <v>0</v>
      </c>
      <c r="DC45" s="57">
        <f>$G$12*$E26*DC26*DC$28*IFERROR(INDEX($H$19:$DS$19,0,MATCH(SUM($H$12:DC$12),$H$6:$DS$6,0)),0)</f>
        <v>0</v>
      </c>
      <c r="DD45" s="57">
        <f>$G$12*$E26*DD26*DD$28*IFERROR(INDEX($H$19:$DS$19,0,MATCH(SUM($H$12:DD$12),$H$6:$DS$6,0)),0)</f>
        <v>0</v>
      </c>
      <c r="DE45" s="57">
        <f>$G$12*$E26*DE26*DE$28*IFERROR(INDEX($H$19:$DS$19,0,MATCH(SUM($H$12:DE$12),$H$6:$DS$6,0)),0)</f>
        <v>0</v>
      </c>
      <c r="DF45" s="57">
        <f>$G$12*$E26*DF26*DF$28*IFERROR(INDEX($H$19:$DS$19,0,MATCH(SUM($H$12:DF$12),$H$6:$DS$6,0)),0)</f>
        <v>0</v>
      </c>
      <c r="DG45" s="57">
        <f>$G$12*$E26*DG26*DG$28*IFERROR(INDEX($H$19:$DS$19,0,MATCH(SUM($H$12:DG$12),$H$6:$DS$6,0)),0)</f>
        <v>0</v>
      </c>
      <c r="DH45" s="57">
        <f>$G$12*$E26*DH26*DH$28*IFERROR(INDEX($H$19:$DS$19,0,MATCH(SUM($H$12:DH$12),$H$6:$DS$6,0)),0)</f>
        <v>0</v>
      </c>
      <c r="DI45" s="57">
        <f>$G$12*$E26*DI26*DI$28*IFERROR(INDEX($H$19:$DS$19,0,MATCH(SUM($H$12:DI$12),$H$6:$DS$6,0)),0)</f>
        <v>0</v>
      </c>
      <c r="DJ45" s="57">
        <f>$G$12*$E26*DJ26*DJ$28*IFERROR(INDEX($H$19:$DS$19,0,MATCH(SUM($H$12:DJ$12),$H$6:$DS$6,0)),0)</f>
        <v>0</v>
      </c>
      <c r="DK45" s="57">
        <f>$G$12*$E26*DK26*DK$28*IFERROR(INDEX($H$19:$DS$19,0,MATCH(SUM($H$12:DK$12),$H$6:$DS$6,0)),0)</f>
        <v>0</v>
      </c>
      <c r="DL45" s="57">
        <f>$G$12*$E26*DL26*DL$28*IFERROR(INDEX($H$19:$DS$19,0,MATCH(SUM($H$12:DL$12),$H$6:$DS$6,0)),0)</f>
        <v>0</v>
      </c>
      <c r="DM45" s="57">
        <f>$G$12*$E26*DM26*DM$28*IFERROR(INDEX($H$19:$DS$19,0,MATCH(SUM($H$12:DM$12),$H$6:$DS$6,0)),0)</f>
        <v>0</v>
      </c>
      <c r="DN45" s="57">
        <f>$G$12*$E26*DN26*DN$28*IFERROR(INDEX($H$19:$DS$19,0,MATCH(SUM($H$12:DN$12),$H$6:$DS$6,0)),0)</f>
        <v>0</v>
      </c>
      <c r="DO45" s="57">
        <f>$G$12*$E26*DO26*DO$28*IFERROR(INDEX($H$19:$DS$19,0,MATCH(SUM($H$12:DO$12),$H$6:$DS$6,0)),0)</f>
        <v>0</v>
      </c>
      <c r="DP45" s="57">
        <f>$G$12*$E26*DP26*DP$28*IFERROR(INDEX($H$19:$DS$19,0,MATCH(SUM($H$12:DP$12),$H$6:$DS$6,0)),0)</f>
        <v>0</v>
      </c>
      <c r="DQ45" s="57">
        <f>$G$12*$E26*DQ26*DQ$28*IFERROR(INDEX($H$19:$DS$19,0,MATCH(SUM($H$12:DQ$12),$H$6:$DS$6,0)),0)</f>
        <v>0</v>
      </c>
      <c r="DR45" s="57">
        <f>$G$12*$E26*DR26*DR$28*IFERROR(INDEX($H$19:$DS$19,0,MATCH(SUM($H$12:DR$12),$H$6:$DS$6,0)),0)</f>
        <v>0</v>
      </c>
      <c r="DS45" s="57">
        <f>$G$12*$E26*DS26*DS$28*IFERROR(INDEX($H$19:$DS$19,0,MATCH(SUM($H$12:DS$12),$H$6:$DS$6,0)),0)</f>
        <v>0</v>
      </c>
    </row>
    <row r="46" spans="1:123" x14ac:dyDescent="0.3"/>
    <row r="47" spans="1:123" ht="14.5" thickBot="1" x14ac:dyDescent="0.35">
      <c r="D47" s="61" t="s">
        <v>107</v>
      </c>
      <c r="E47" s="61"/>
      <c r="F47" s="62" t="str">
        <f>F45</f>
        <v>INR Mn</v>
      </c>
      <c r="G47" s="62"/>
      <c r="H47" s="63">
        <f>SUM(H43:H46)</f>
        <v>0</v>
      </c>
      <c r="I47" s="63">
        <f t="shared" ref="I47:BT47" si="8">SUM(I43:I46)</f>
        <v>0</v>
      </c>
      <c r="J47" s="63">
        <f t="shared" si="8"/>
        <v>0</v>
      </c>
      <c r="K47" s="63">
        <f t="shared" si="8"/>
        <v>0</v>
      </c>
      <c r="L47" s="63">
        <f t="shared" si="8"/>
        <v>0</v>
      </c>
      <c r="M47" s="63">
        <f t="shared" si="8"/>
        <v>0</v>
      </c>
      <c r="N47" s="63">
        <f t="shared" si="8"/>
        <v>0</v>
      </c>
      <c r="O47" s="63">
        <f t="shared" si="8"/>
        <v>2686.0408607812501</v>
      </c>
      <c r="P47" s="63">
        <f t="shared" si="8"/>
        <v>2686.0408607812501</v>
      </c>
      <c r="Q47" s="63">
        <f t="shared" si="8"/>
        <v>2686.0408607812501</v>
      </c>
      <c r="R47" s="63">
        <f t="shared" si="8"/>
        <v>2686.0408607812501</v>
      </c>
      <c r="S47" s="63">
        <f t="shared" si="8"/>
        <v>3044.1796422187499</v>
      </c>
      <c r="T47" s="63">
        <f t="shared" si="8"/>
        <v>3044.1796422187499</v>
      </c>
      <c r="U47" s="63">
        <f t="shared" si="8"/>
        <v>3044.1796422187499</v>
      </c>
      <c r="V47" s="63">
        <f t="shared" si="8"/>
        <v>3044.1796422187499</v>
      </c>
      <c r="W47" s="63">
        <f t="shared" si="8"/>
        <v>3294.8767892250003</v>
      </c>
      <c r="X47" s="63">
        <f t="shared" si="8"/>
        <v>3294.8767892250003</v>
      </c>
      <c r="Y47" s="63">
        <f t="shared" si="8"/>
        <v>3294.8767892250003</v>
      </c>
      <c r="Z47" s="63">
        <f t="shared" si="8"/>
        <v>3294.8767892250003</v>
      </c>
      <c r="AA47" s="63">
        <f t="shared" si="8"/>
        <v>3294.8767892250003</v>
      </c>
      <c r="AB47" s="63">
        <f t="shared" si="8"/>
        <v>3294.8767892250003</v>
      </c>
      <c r="AC47" s="63">
        <f t="shared" si="8"/>
        <v>3294.8767892250003</v>
      </c>
      <c r="AD47" s="63">
        <f t="shared" si="8"/>
        <v>3294.8767892250003</v>
      </c>
      <c r="AE47" s="63">
        <f t="shared" si="8"/>
        <v>3294.8767892250003</v>
      </c>
      <c r="AF47" s="63">
        <f t="shared" si="8"/>
        <v>3294.8767892250003</v>
      </c>
      <c r="AG47" s="63">
        <f t="shared" si="8"/>
        <v>3294.8767892250003</v>
      </c>
      <c r="AH47" s="63">
        <f t="shared" si="8"/>
        <v>3294.8767892250003</v>
      </c>
      <c r="AI47" s="63">
        <f t="shared" si="8"/>
        <v>3294.8767892250003</v>
      </c>
      <c r="AJ47" s="63">
        <f t="shared" si="8"/>
        <v>3294.8767892250003</v>
      </c>
      <c r="AK47" s="63">
        <f t="shared" si="8"/>
        <v>3294.8767892250003</v>
      </c>
      <c r="AL47" s="63">
        <f t="shared" si="8"/>
        <v>3294.8767892250003</v>
      </c>
      <c r="AM47" s="63">
        <f t="shared" si="8"/>
        <v>3294.8767892250003</v>
      </c>
      <c r="AN47" s="63">
        <f t="shared" si="8"/>
        <v>3294.8767892250003</v>
      </c>
      <c r="AO47" s="63">
        <f t="shared" si="8"/>
        <v>3294.8767892250003</v>
      </c>
      <c r="AP47" s="63">
        <f t="shared" si="8"/>
        <v>3294.8767892250003</v>
      </c>
      <c r="AQ47" s="63">
        <f t="shared" si="8"/>
        <v>3294.8767892250003</v>
      </c>
      <c r="AR47" s="63">
        <f t="shared" si="8"/>
        <v>3294.8767892250003</v>
      </c>
      <c r="AS47" s="63">
        <f t="shared" si="8"/>
        <v>3294.8767892250003</v>
      </c>
      <c r="AT47" s="63">
        <f t="shared" si="8"/>
        <v>3294.8767892250003</v>
      </c>
      <c r="AU47" s="63">
        <f t="shared" si="8"/>
        <v>3294.8767892250003</v>
      </c>
      <c r="AV47" s="63">
        <f t="shared" si="8"/>
        <v>3294.8767892250003</v>
      </c>
      <c r="AW47" s="63">
        <f t="shared" si="8"/>
        <v>3294.8767892250003</v>
      </c>
      <c r="AX47" s="63">
        <f t="shared" si="8"/>
        <v>3294.8767892250003</v>
      </c>
      <c r="AY47" s="63">
        <f t="shared" si="8"/>
        <v>3294.8767892250003</v>
      </c>
      <c r="AZ47" s="63">
        <f t="shared" si="8"/>
        <v>3294.8767892250003</v>
      </c>
      <c r="BA47" s="63">
        <f t="shared" si="8"/>
        <v>3294.8767892250003</v>
      </c>
      <c r="BB47" s="63">
        <f t="shared" si="8"/>
        <v>3294.8767892250003</v>
      </c>
      <c r="BC47" s="63">
        <f t="shared" si="8"/>
        <v>3294.8767892250003</v>
      </c>
      <c r="BD47" s="63">
        <f t="shared" si="8"/>
        <v>3294.8767892250003</v>
      </c>
      <c r="BE47" s="63">
        <f t="shared" si="8"/>
        <v>3294.8767892250003</v>
      </c>
      <c r="BF47" s="63">
        <f t="shared" si="8"/>
        <v>3294.8767892250003</v>
      </c>
      <c r="BG47" s="63">
        <f t="shared" si="8"/>
        <v>3294.8767892250003</v>
      </c>
      <c r="BH47" s="63">
        <f t="shared" si="8"/>
        <v>3294.8767892250003</v>
      </c>
      <c r="BI47" s="63">
        <f t="shared" si="8"/>
        <v>3294.8767892250003</v>
      </c>
      <c r="BJ47" s="63">
        <f t="shared" si="8"/>
        <v>3294.8767892250003</v>
      </c>
      <c r="BK47" s="63">
        <f t="shared" si="8"/>
        <v>3294.8767892250003</v>
      </c>
      <c r="BL47" s="63">
        <f t="shared" si="8"/>
        <v>3294.8767892250003</v>
      </c>
      <c r="BM47" s="63">
        <f t="shared" si="8"/>
        <v>3294.8767892250003</v>
      </c>
      <c r="BN47" s="63">
        <f t="shared" si="8"/>
        <v>3294.8767892250003</v>
      </c>
      <c r="BO47" s="63">
        <f t="shared" si="8"/>
        <v>3294.8767892250003</v>
      </c>
      <c r="BP47" s="63">
        <f t="shared" si="8"/>
        <v>3294.8767892250003</v>
      </c>
      <c r="BQ47" s="63">
        <f t="shared" si="8"/>
        <v>3294.8767892250003</v>
      </c>
      <c r="BR47" s="63">
        <f t="shared" si="8"/>
        <v>3294.8767892250003</v>
      </c>
      <c r="BS47" s="63">
        <f t="shared" si="8"/>
        <v>3294.8767892250003</v>
      </c>
      <c r="BT47" s="63">
        <f t="shared" si="8"/>
        <v>3294.8767892250003</v>
      </c>
      <c r="BU47" s="63">
        <f t="shared" ref="BU47:DS47" si="9">SUM(BU43:BU46)</f>
        <v>3294.8767892250003</v>
      </c>
      <c r="BV47" s="63">
        <f t="shared" si="9"/>
        <v>3294.8767892250003</v>
      </c>
      <c r="BW47" s="63">
        <f t="shared" si="9"/>
        <v>3294.8767892250003</v>
      </c>
      <c r="BX47" s="63">
        <f t="shared" si="9"/>
        <v>3294.8767892250003</v>
      </c>
      <c r="BY47" s="63">
        <f t="shared" si="9"/>
        <v>3294.8767892250003</v>
      </c>
      <c r="BZ47" s="63">
        <f t="shared" si="9"/>
        <v>3294.8767892250003</v>
      </c>
      <c r="CA47" s="63">
        <f t="shared" si="9"/>
        <v>3294.8767892250003</v>
      </c>
      <c r="CB47" s="63">
        <f t="shared" si="9"/>
        <v>3294.8767892250003</v>
      </c>
      <c r="CC47" s="63">
        <f t="shared" si="9"/>
        <v>3294.8767892250003</v>
      </c>
      <c r="CD47" s="63">
        <f t="shared" si="9"/>
        <v>3294.8767892250003</v>
      </c>
      <c r="CE47" s="63">
        <f t="shared" si="9"/>
        <v>3294.8767892250003</v>
      </c>
      <c r="CF47" s="63">
        <f t="shared" si="9"/>
        <v>3294.8767892250003</v>
      </c>
      <c r="CG47" s="63">
        <f t="shared" si="9"/>
        <v>3294.8767892250003</v>
      </c>
      <c r="CH47" s="63">
        <f t="shared" si="9"/>
        <v>3294.8767892250003</v>
      </c>
      <c r="CI47" s="63">
        <f t="shared" si="9"/>
        <v>3294.8767892250003</v>
      </c>
      <c r="CJ47" s="63">
        <f t="shared" si="9"/>
        <v>3294.8767892250003</v>
      </c>
      <c r="CK47" s="63">
        <f t="shared" si="9"/>
        <v>3294.8767892250003</v>
      </c>
      <c r="CL47" s="63">
        <f t="shared" si="9"/>
        <v>3294.8767892250003</v>
      </c>
      <c r="CM47" s="63">
        <f t="shared" si="9"/>
        <v>3294.8767892250003</v>
      </c>
      <c r="CN47" s="63">
        <f t="shared" si="9"/>
        <v>3294.8767892250003</v>
      </c>
      <c r="CO47" s="63">
        <f t="shared" si="9"/>
        <v>3294.8767892250003</v>
      </c>
      <c r="CP47" s="63">
        <f t="shared" si="9"/>
        <v>3294.8767892250003</v>
      </c>
      <c r="CQ47" s="63">
        <f t="shared" si="9"/>
        <v>3294.8767892250003</v>
      </c>
      <c r="CR47" s="63">
        <f t="shared" si="9"/>
        <v>3294.8767892250003</v>
      </c>
      <c r="CS47" s="63">
        <f t="shared" si="9"/>
        <v>3294.8767892250003</v>
      </c>
      <c r="CT47" s="63">
        <f t="shared" si="9"/>
        <v>3294.8767892250003</v>
      </c>
      <c r="CU47" s="63">
        <f t="shared" si="9"/>
        <v>3294.8767892250003</v>
      </c>
      <c r="CV47" s="63">
        <f t="shared" si="9"/>
        <v>3294.8767892250003</v>
      </c>
      <c r="CW47" s="63">
        <f t="shared" si="9"/>
        <v>3294.8767892250003</v>
      </c>
      <c r="CX47" s="63">
        <f t="shared" si="9"/>
        <v>3294.8767892250003</v>
      </c>
      <c r="CY47" s="63">
        <f t="shared" si="9"/>
        <v>3294.8767892250003</v>
      </c>
      <c r="CZ47" s="63">
        <f t="shared" si="9"/>
        <v>3294.8767892250003</v>
      </c>
      <c r="DA47" s="63">
        <f t="shared" si="9"/>
        <v>3294.8767892250003</v>
      </c>
      <c r="DB47" s="63">
        <f t="shared" si="9"/>
        <v>3294.8767892250003</v>
      </c>
      <c r="DC47" s="63">
        <f t="shared" si="9"/>
        <v>3294.8767892250003</v>
      </c>
      <c r="DD47" s="63">
        <f t="shared" si="9"/>
        <v>3294.8767892250003</v>
      </c>
      <c r="DE47" s="63">
        <f t="shared" si="9"/>
        <v>3294.8767892250003</v>
      </c>
      <c r="DF47" s="63">
        <f t="shared" si="9"/>
        <v>3294.8767892250003</v>
      </c>
      <c r="DG47" s="63">
        <f t="shared" si="9"/>
        <v>3294.8767892250003</v>
      </c>
      <c r="DH47" s="63">
        <f t="shared" si="9"/>
        <v>3294.8767892250003</v>
      </c>
      <c r="DI47" s="63">
        <f t="shared" si="9"/>
        <v>3294.8767892250003</v>
      </c>
      <c r="DJ47" s="63">
        <f t="shared" si="9"/>
        <v>3294.8767892250003</v>
      </c>
      <c r="DK47" s="63">
        <f t="shared" si="9"/>
        <v>3294.8767892250003</v>
      </c>
      <c r="DL47" s="63">
        <f t="shared" si="9"/>
        <v>3294.8767892250003</v>
      </c>
      <c r="DM47" s="63">
        <f t="shared" si="9"/>
        <v>3294.8767892250003</v>
      </c>
      <c r="DN47" s="63">
        <f t="shared" si="9"/>
        <v>3294.8767892250003</v>
      </c>
      <c r="DO47" s="63">
        <f t="shared" si="9"/>
        <v>3294.8767892250003</v>
      </c>
      <c r="DP47" s="63">
        <f t="shared" si="9"/>
        <v>3294.8767892250003</v>
      </c>
      <c r="DQ47" s="63">
        <f t="shared" si="9"/>
        <v>3294.8767892250003</v>
      </c>
      <c r="DR47" s="63">
        <f t="shared" si="9"/>
        <v>3294.8767892250003</v>
      </c>
      <c r="DS47" s="63">
        <f t="shared" si="9"/>
        <v>3294.8767892250003</v>
      </c>
    </row>
    <row r="48" spans="1:123" ht="14.5" thickTop="1" x14ac:dyDescent="0.3"/>
    <row r="49" spans="2:123" x14ac:dyDescent="0.3">
      <c r="B49" s="6" t="str">
        <f>D13</f>
        <v>Phase III</v>
      </c>
    </row>
    <row r="50" spans="2:123" x14ac:dyDescent="0.3">
      <c r="D50" s="12" t="str">
        <f>D43</f>
        <v>LFP</v>
      </c>
      <c r="F50" s="51" t="str">
        <f>F43</f>
        <v>INR Mn</v>
      </c>
      <c r="H50" s="57">
        <f>$G$13*$E24*H24*H$28*IFERROR(INDEX($H$20:$DS$20,0,MATCH(SUM($H$13:H$13),$H$6:$DS$6,0)),0)</f>
        <v>0</v>
      </c>
      <c r="I50" s="57">
        <f>$G$13*$E24*I24*I$28*IFERROR(INDEX($H$20:$DS$20,0,MATCH(SUM($H$13:I$13),$H$6:$DS$6,0)),0)</f>
        <v>0</v>
      </c>
      <c r="J50" s="57">
        <f>$G$13*$E24*J24*J$28*IFERROR(INDEX($H$20:$DS$20,0,MATCH(SUM($H$13:J$13),$H$6:$DS$6,0)),0)</f>
        <v>0</v>
      </c>
      <c r="K50" s="57">
        <f>$G$13*$E24*K24*K$28*IFERROR(INDEX($H$20:$DS$20,0,MATCH(SUM($H$13:K$13),$H$6:$DS$6,0)),0)</f>
        <v>0</v>
      </c>
      <c r="L50" s="57">
        <f>$G$13*$E24*L24*L$28*IFERROR(INDEX($H$20:$DS$20,0,MATCH(SUM($H$13:L$13),$H$6:$DS$6,0)),0)</f>
        <v>0</v>
      </c>
      <c r="M50" s="57">
        <f>$G$13*$E24*M24*M$28*IFERROR(INDEX($H$20:$DS$20,0,MATCH(SUM($H$13:M$13),$H$6:$DS$6,0)),0)</f>
        <v>0</v>
      </c>
      <c r="N50" s="57">
        <f>$G$13*$E24*N24*N$28*IFERROR(INDEX($H$20:$DS$20,0,MATCH(SUM($H$13:N$13),$H$6:$DS$6,0)),0)</f>
        <v>0</v>
      </c>
      <c r="O50" s="57">
        <f>$G$13*$E24*O24*O$28*IFERROR(INDEX($H$20:$DS$20,0,MATCH(SUM($H$13:O$13),$H$6:$DS$6,0)),0)</f>
        <v>0</v>
      </c>
      <c r="P50" s="57">
        <f>$G$13*$E24*P24*P$28*IFERROR(INDEX($H$20:$DS$20,0,MATCH(SUM($H$13:P$13),$H$6:$DS$6,0)),0)</f>
        <v>0</v>
      </c>
      <c r="Q50" s="57">
        <f>$G$13*$E24*Q24*Q$28*IFERROR(INDEX($H$20:$DS$20,0,MATCH(SUM($H$13:Q$13),$H$6:$DS$6,0)),0)</f>
        <v>0</v>
      </c>
      <c r="R50" s="57">
        <f>$G$13*$E24*R24*R$28*IFERROR(INDEX($H$20:$DS$20,0,MATCH(SUM($H$13:R$13),$H$6:$DS$6,0)),0)</f>
        <v>0</v>
      </c>
      <c r="S50" s="57">
        <f>$G$13*$E24*S24*S$28*IFERROR(INDEX($H$20:$DS$20,0,MATCH(SUM($H$13:S$13),$H$6:$DS$6,0)),0)</f>
        <v>1776.4820507812501</v>
      </c>
      <c r="T50" s="57">
        <f>$G$13*$E24*T24*T$28*IFERROR(INDEX($H$20:$DS$20,0,MATCH(SUM($H$13:T$13),$H$6:$DS$6,0)),0)</f>
        <v>1776.4820507812501</v>
      </c>
      <c r="U50" s="57">
        <f>$G$13*$E24*U24*U$28*IFERROR(INDEX($H$20:$DS$20,0,MATCH(SUM($H$13:U$13),$H$6:$DS$6,0)),0)</f>
        <v>1776.4820507812501</v>
      </c>
      <c r="V50" s="57">
        <f>$G$13*$E24*V24*V$28*IFERROR(INDEX($H$20:$DS$20,0,MATCH(SUM($H$13:V$13),$H$6:$DS$6,0)),0)</f>
        <v>1776.4820507812501</v>
      </c>
      <c r="W50" s="57">
        <f>$G$13*$E24*W24*W$28*IFERROR(INDEX($H$20:$DS$20,0,MATCH(SUM($H$13:W$13),$H$6:$DS$6,0)),0)</f>
        <v>2013.3463242187502</v>
      </c>
      <c r="X50" s="57">
        <f>$G$13*$E24*X24*X$28*IFERROR(INDEX($H$20:$DS$20,0,MATCH(SUM($H$13:X$13),$H$6:$DS$6,0)),0)</f>
        <v>2013.3463242187502</v>
      </c>
      <c r="Y50" s="57">
        <f>$G$13*$E24*Y24*Y$28*IFERROR(INDEX($H$20:$DS$20,0,MATCH(SUM($H$13:Y$13),$H$6:$DS$6,0)),0)</f>
        <v>2013.3463242187502</v>
      </c>
      <c r="Z50" s="57">
        <f>$G$13*$E24*Z24*Z$28*IFERROR(INDEX($H$20:$DS$20,0,MATCH(SUM($H$13:Z$13),$H$6:$DS$6,0)),0)</f>
        <v>2013.3463242187502</v>
      </c>
      <c r="AA50" s="57">
        <f>$G$13*$E24*AA24*AA$28*IFERROR(INDEX($H$20:$DS$20,0,MATCH(SUM($H$13:AA$13),$H$6:$DS$6,0)),0)</f>
        <v>2179.1513156250003</v>
      </c>
      <c r="AB50" s="57">
        <f>$G$13*$E24*AB24*AB$28*IFERROR(INDEX($H$20:$DS$20,0,MATCH(SUM($H$13:AB$13),$H$6:$DS$6,0)),0)</f>
        <v>2179.1513156250003</v>
      </c>
      <c r="AC50" s="57">
        <f>$G$13*$E24*AC24*AC$28*IFERROR(INDEX($H$20:$DS$20,0,MATCH(SUM($H$13:AC$13),$H$6:$DS$6,0)),0)</f>
        <v>2179.1513156250003</v>
      </c>
      <c r="AD50" s="57">
        <f>$G$13*$E24*AD24*AD$28*IFERROR(INDEX($H$20:$DS$20,0,MATCH(SUM($H$13:AD$13),$H$6:$DS$6,0)),0)</f>
        <v>2179.1513156250003</v>
      </c>
      <c r="AE50" s="57">
        <f>$G$13*$E24*AE24*AE$28*IFERROR(INDEX($H$20:$DS$20,0,MATCH(SUM($H$13:AE$13),$H$6:$DS$6,0)),0)</f>
        <v>2179.1513156250003</v>
      </c>
      <c r="AF50" s="57">
        <f>$G$13*$E24*AF24*AF$28*IFERROR(INDEX($H$20:$DS$20,0,MATCH(SUM($H$13:AF$13),$H$6:$DS$6,0)),0)</f>
        <v>2179.1513156250003</v>
      </c>
      <c r="AG50" s="57">
        <f>$G$13*$E24*AG24*AG$28*IFERROR(INDEX($H$20:$DS$20,0,MATCH(SUM($H$13:AG$13),$H$6:$DS$6,0)),0)</f>
        <v>2179.1513156250003</v>
      </c>
      <c r="AH50" s="57">
        <f>$G$13*$E24*AH24*AH$28*IFERROR(INDEX($H$20:$DS$20,0,MATCH(SUM($H$13:AH$13),$H$6:$DS$6,0)),0)</f>
        <v>2179.1513156250003</v>
      </c>
      <c r="AI50" s="57">
        <f>$G$13*$E24*AI24*AI$28*IFERROR(INDEX($H$20:$DS$20,0,MATCH(SUM($H$13:AI$13),$H$6:$DS$6,0)),0)</f>
        <v>2179.1513156250003</v>
      </c>
      <c r="AJ50" s="57">
        <f>$G$13*$E24*AJ24*AJ$28*IFERROR(INDEX($H$20:$DS$20,0,MATCH(SUM($H$13:AJ$13),$H$6:$DS$6,0)),0)</f>
        <v>2179.1513156250003</v>
      </c>
      <c r="AK50" s="57">
        <f>$G$13*$E24*AK24*AK$28*IFERROR(INDEX($H$20:$DS$20,0,MATCH(SUM($H$13:AK$13),$H$6:$DS$6,0)),0)</f>
        <v>2179.1513156250003</v>
      </c>
      <c r="AL50" s="57">
        <f>$G$13*$E24*AL24*AL$28*IFERROR(INDEX($H$20:$DS$20,0,MATCH(SUM($H$13:AL$13),$H$6:$DS$6,0)),0)</f>
        <v>2179.1513156250003</v>
      </c>
      <c r="AM50" s="57">
        <f>$G$13*$E24*AM24*AM$28*IFERROR(INDEX($H$20:$DS$20,0,MATCH(SUM($H$13:AM$13),$H$6:$DS$6,0)),0)</f>
        <v>2179.1513156250003</v>
      </c>
      <c r="AN50" s="57">
        <f>$G$13*$E24*AN24*AN$28*IFERROR(INDEX($H$20:$DS$20,0,MATCH(SUM($H$13:AN$13),$H$6:$DS$6,0)),0)</f>
        <v>2179.1513156250003</v>
      </c>
      <c r="AO50" s="57">
        <f>$G$13*$E24*AO24*AO$28*IFERROR(INDEX($H$20:$DS$20,0,MATCH(SUM($H$13:AO$13),$H$6:$DS$6,0)),0)</f>
        <v>2179.1513156250003</v>
      </c>
      <c r="AP50" s="57">
        <f>$G$13*$E24*AP24*AP$28*IFERROR(INDEX($H$20:$DS$20,0,MATCH(SUM($H$13:AP$13),$H$6:$DS$6,0)),0)</f>
        <v>2179.1513156250003</v>
      </c>
      <c r="AQ50" s="57">
        <f>$G$13*$E24*AQ24*AQ$28*IFERROR(INDEX($H$20:$DS$20,0,MATCH(SUM($H$13:AQ$13),$H$6:$DS$6,0)),0)</f>
        <v>2179.1513156250003</v>
      </c>
      <c r="AR50" s="57">
        <f>$G$13*$E24*AR24*AR$28*IFERROR(INDEX($H$20:$DS$20,0,MATCH(SUM($H$13:AR$13),$H$6:$DS$6,0)),0)</f>
        <v>2179.1513156250003</v>
      </c>
      <c r="AS50" s="57">
        <f>$G$13*$E24*AS24*AS$28*IFERROR(INDEX($H$20:$DS$20,0,MATCH(SUM($H$13:AS$13),$H$6:$DS$6,0)),0)</f>
        <v>2179.1513156250003</v>
      </c>
      <c r="AT50" s="57">
        <f>$G$13*$E24*AT24*AT$28*IFERROR(INDEX($H$20:$DS$20,0,MATCH(SUM($H$13:AT$13),$H$6:$DS$6,0)),0)</f>
        <v>2179.1513156250003</v>
      </c>
      <c r="AU50" s="57">
        <f>$G$13*$E24*AU24*AU$28*IFERROR(INDEX($H$20:$DS$20,0,MATCH(SUM($H$13:AU$13),$H$6:$DS$6,0)),0)</f>
        <v>2179.1513156250003</v>
      </c>
      <c r="AV50" s="57">
        <f>$G$13*$E24*AV24*AV$28*IFERROR(INDEX($H$20:$DS$20,0,MATCH(SUM($H$13:AV$13),$H$6:$DS$6,0)),0)</f>
        <v>2179.1513156250003</v>
      </c>
      <c r="AW50" s="57">
        <f>$G$13*$E24*AW24*AW$28*IFERROR(INDEX($H$20:$DS$20,0,MATCH(SUM($H$13:AW$13),$H$6:$DS$6,0)),0)</f>
        <v>2179.1513156250003</v>
      </c>
      <c r="AX50" s="57">
        <f>$G$13*$E24*AX24*AX$28*IFERROR(INDEX($H$20:$DS$20,0,MATCH(SUM($H$13:AX$13),$H$6:$DS$6,0)),0)</f>
        <v>2179.1513156250003</v>
      </c>
      <c r="AY50" s="57">
        <f>$G$13*$E24*AY24*AY$28*IFERROR(INDEX($H$20:$DS$20,0,MATCH(SUM($H$13:AY$13),$H$6:$DS$6,0)),0)</f>
        <v>2179.1513156250003</v>
      </c>
      <c r="AZ50" s="57">
        <f>$G$13*$E24*AZ24*AZ$28*IFERROR(INDEX($H$20:$DS$20,0,MATCH(SUM($H$13:AZ$13),$H$6:$DS$6,0)),0)</f>
        <v>2179.1513156250003</v>
      </c>
      <c r="BA50" s="57">
        <f>$G$13*$E24*BA24*BA$28*IFERROR(INDEX($H$20:$DS$20,0,MATCH(SUM($H$13:BA$13),$H$6:$DS$6,0)),0)</f>
        <v>2179.1513156250003</v>
      </c>
      <c r="BB50" s="57">
        <f>$G$13*$E24*BB24*BB$28*IFERROR(INDEX($H$20:$DS$20,0,MATCH(SUM($H$13:BB$13),$H$6:$DS$6,0)),0)</f>
        <v>2179.1513156250003</v>
      </c>
      <c r="BC50" s="57">
        <f>$G$13*$E24*BC24*BC$28*IFERROR(INDEX($H$20:$DS$20,0,MATCH(SUM($H$13:BC$13),$H$6:$DS$6,0)),0)</f>
        <v>2179.1513156250003</v>
      </c>
      <c r="BD50" s="57">
        <f>$G$13*$E24*BD24*BD$28*IFERROR(INDEX($H$20:$DS$20,0,MATCH(SUM($H$13:BD$13),$H$6:$DS$6,0)),0)</f>
        <v>2179.1513156250003</v>
      </c>
      <c r="BE50" s="57">
        <f>$G$13*$E24*BE24*BE$28*IFERROR(INDEX($H$20:$DS$20,0,MATCH(SUM($H$13:BE$13),$H$6:$DS$6,0)),0)</f>
        <v>2179.1513156250003</v>
      </c>
      <c r="BF50" s="57">
        <f>$G$13*$E24*BF24*BF$28*IFERROR(INDEX($H$20:$DS$20,0,MATCH(SUM($H$13:BF$13),$H$6:$DS$6,0)),0)</f>
        <v>2179.1513156250003</v>
      </c>
      <c r="BG50" s="57">
        <f>$G$13*$E24*BG24*BG$28*IFERROR(INDEX($H$20:$DS$20,0,MATCH(SUM($H$13:BG$13),$H$6:$DS$6,0)),0)</f>
        <v>2179.1513156250003</v>
      </c>
      <c r="BH50" s="57">
        <f>$G$13*$E24*BH24*BH$28*IFERROR(INDEX($H$20:$DS$20,0,MATCH(SUM($H$13:BH$13),$H$6:$DS$6,0)),0)</f>
        <v>2179.1513156250003</v>
      </c>
      <c r="BI50" s="57">
        <f>$G$13*$E24*BI24*BI$28*IFERROR(INDEX($H$20:$DS$20,0,MATCH(SUM($H$13:BI$13),$H$6:$DS$6,0)),0)</f>
        <v>2179.1513156250003</v>
      </c>
      <c r="BJ50" s="57">
        <f>$G$13*$E24*BJ24*BJ$28*IFERROR(INDEX($H$20:$DS$20,0,MATCH(SUM($H$13:BJ$13),$H$6:$DS$6,0)),0)</f>
        <v>2179.1513156250003</v>
      </c>
      <c r="BK50" s="57">
        <f>$G$13*$E24*BK24*BK$28*IFERROR(INDEX($H$20:$DS$20,0,MATCH(SUM($H$13:BK$13),$H$6:$DS$6,0)),0)</f>
        <v>2179.1513156250003</v>
      </c>
      <c r="BL50" s="57">
        <f>$G$13*$E24*BL24*BL$28*IFERROR(INDEX($H$20:$DS$20,0,MATCH(SUM($H$13:BL$13),$H$6:$DS$6,0)),0)</f>
        <v>2179.1513156250003</v>
      </c>
      <c r="BM50" s="57">
        <f>$G$13*$E24*BM24*BM$28*IFERROR(INDEX($H$20:$DS$20,0,MATCH(SUM($H$13:BM$13),$H$6:$DS$6,0)),0)</f>
        <v>2179.1513156250003</v>
      </c>
      <c r="BN50" s="57">
        <f>$G$13*$E24*BN24*BN$28*IFERROR(INDEX($H$20:$DS$20,0,MATCH(SUM($H$13:BN$13),$H$6:$DS$6,0)),0)</f>
        <v>2179.1513156250003</v>
      </c>
      <c r="BO50" s="57">
        <f>$G$13*$E24*BO24*BO$28*IFERROR(INDEX($H$20:$DS$20,0,MATCH(SUM($H$13:BO$13),$H$6:$DS$6,0)),0)</f>
        <v>2179.1513156250003</v>
      </c>
      <c r="BP50" s="57">
        <f>$G$13*$E24*BP24*BP$28*IFERROR(INDEX($H$20:$DS$20,0,MATCH(SUM($H$13:BP$13),$H$6:$DS$6,0)),0)</f>
        <v>2179.1513156250003</v>
      </c>
      <c r="BQ50" s="57">
        <f>$G$13*$E24*BQ24*BQ$28*IFERROR(INDEX($H$20:$DS$20,0,MATCH(SUM($H$13:BQ$13),$H$6:$DS$6,0)),0)</f>
        <v>2179.1513156250003</v>
      </c>
      <c r="BR50" s="57">
        <f>$G$13*$E24*BR24*BR$28*IFERROR(INDEX($H$20:$DS$20,0,MATCH(SUM($H$13:BR$13),$H$6:$DS$6,0)),0)</f>
        <v>2179.1513156250003</v>
      </c>
      <c r="BS50" s="57">
        <f>$G$13*$E24*BS24*BS$28*IFERROR(INDEX($H$20:$DS$20,0,MATCH(SUM($H$13:BS$13),$H$6:$DS$6,0)),0)</f>
        <v>2179.1513156250003</v>
      </c>
      <c r="BT50" s="57">
        <f>$G$13*$E24*BT24*BT$28*IFERROR(INDEX($H$20:$DS$20,0,MATCH(SUM($H$13:BT$13),$H$6:$DS$6,0)),0)</f>
        <v>2179.1513156250003</v>
      </c>
      <c r="BU50" s="57">
        <f>$G$13*$E24*BU24*BU$28*IFERROR(INDEX($H$20:$DS$20,0,MATCH(SUM($H$13:BU$13),$H$6:$DS$6,0)),0)</f>
        <v>2179.1513156250003</v>
      </c>
      <c r="BV50" s="57">
        <f>$G$13*$E24*BV24*BV$28*IFERROR(INDEX($H$20:$DS$20,0,MATCH(SUM($H$13:BV$13),$H$6:$DS$6,0)),0)</f>
        <v>2179.1513156250003</v>
      </c>
      <c r="BW50" s="57">
        <f>$G$13*$E24*BW24*BW$28*IFERROR(INDEX($H$20:$DS$20,0,MATCH(SUM($H$13:BW$13),$H$6:$DS$6,0)),0)</f>
        <v>2179.1513156250003</v>
      </c>
      <c r="BX50" s="57">
        <f>$G$13*$E24*BX24*BX$28*IFERROR(INDEX($H$20:$DS$20,0,MATCH(SUM($H$13:BX$13),$H$6:$DS$6,0)),0)</f>
        <v>2179.1513156250003</v>
      </c>
      <c r="BY50" s="57">
        <f>$G$13*$E24*BY24*BY$28*IFERROR(INDEX($H$20:$DS$20,0,MATCH(SUM($H$13:BY$13),$H$6:$DS$6,0)),0)</f>
        <v>2179.1513156250003</v>
      </c>
      <c r="BZ50" s="57">
        <f>$G$13*$E24*BZ24*BZ$28*IFERROR(INDEX($H$20:$DS$20,0,MATCH(SUM($H$13:BZ$13),$H$6:$DS$6,0)),0)</f>
        <v>2179.1513156250003</v>
      </c>
      <c r="CA50" s="57">
        <f>$G$13*$E24*CA24*CA$28*IFERROR(INDEX($H$20:$DS$20,0,MATCH(SUM($H$13:CA$13),$H$6:$DS$6,0)),0)</f>
        <v>2179.1513156250003</v>
      </c>
      <c r="CB50" s="57">
        <f>$G$13*$E24*CB24*CB$28*IFERROR(INDEX($H$20:$DS$20,0,MATCH(SUM($H$13:CB$13),$H$6:$DS$6,0)),0)</f>
        <v>2179.1513156250003</v>
      </c>
      <c r="CC50" s="57">
        <f>$G$13*$E24*CC24*CC$28*IFERROR(INDEX($H$20:$DS$20,0,MATCH(SUM($H$13:CC$13),$H$6:$DS$6,0)),0)</f>
        <v>2179.1513156250003</v>
      </c>
      <c r="CD50" s="57">
        <f>$G$13*$E24*CD24*CD$28*IFERROR(INDEX($H$20:$DS$20,0,MATCH(SUM($H$13:CD$13),$H$6:$DS$6,0)),0)</f>
        <v>2179.1513156250003</v>
      </c>
      <c r="CE50" s="57">
        <f>$G$13*$E24*CE24*CE$28*IFERROR(INDEX($H$20:$DS$20,0,MATCH(SUM($H$13:CE$13),$H$6:$DS$6,0)),0)</f>
        <v>2179.1513156250003</v>
      </c>
      <c r="CF50" s="57">
        <f>$G$13*$E24*CF24*CF$28*IFERROR(INDEX($H$20:$DS$20,0,MATCH(SUM($H$13:CF$13),$H$6:$DS$6,0)),0)</f>
        <v>2179.1513156250003</v>
      </c>
      <c r="CG50" s="57">
        <f>$G$13*$E24*CG24*CG$28*IFERROR(INDEX($H$20:$DS$20,0,MATCH(SUM($H$13:CG$13),$H$6:$DS$6,0)),0)</f>
        <v>2179.1513156250003</v>
      </c>
      <c r="CH50" s="57">
        <f>$G$13*$E24*CH24*CH$28*IFERROR(INDEX($H$20:$DS$20,0,MATCH(SUM($H$13:CH$13),$H$6:$DS$6,0)),0)</f>
        <v>2179.1513156250003</v>
      </c>
      <c r="CI50" s="57">
        <f>$G$13*$E24*CI24*CI$28*IFERROR(INDEX($H$20:$DS$20,0,MATCH(SUM($H$13:CI$13),$H$6:$DS$6,0)),0)</f>
        <v>2179.1513156250003</v>
      </c>
      <c r="CJ50" s="57">
        <f>$G$13*$E24*CJ24*CJ$28*IFERROR(INDEX($H$20:$DS$20,0,MATCH(SUM($H$13:CJ$13),$H$6:$DS$6,0)),0)</f>
        <v>2179.1513156250003</v>
      </c>
      <c r="CK50" s="57">
        <f>$G$13*$E24*CK24*CK$28*IFERROR(INDEX($H$20:$DS$20,0,MATCH(SUM($H$13:CK$13),$H$6:$DS$6,0)),0)</f>
        <v>2179.1513156250003</v>
      </c>
      <c r="CL50" s="57">
        <f>$G$13*$E24*CL24*CL$28*IFERROR(INDEX($H$20:$DS$20,0,MATCH(SUM($H$13:CL$13),$H$6:$DS$6,0)),0)</f>
        <v>2179.1513156250003</v>
      </c>
      <c r="CM50" s="57">
        <f>$G$13*$E24*CM24*CM$28*IFERROR(INDEX($H$20:$DS$20,0,MATCH(SUM($H$13:CM$13),$H$6:$DS$6,0)),0)</f>
        <v>2179.1513156250003</v>
      </c>
      <c r="CN50" s="57">
        <f>$G$13*$E24*CN24*CN$28*IFERROR(INDEX($H$20:$DS$20,0,MATCH(SUM($H$13:CN$13),$H$6:$DS$6,0)),0)</f>
        <v>2179.1513156250003</v>
      </c>
      <c r="CO50" s="57">
        <f>$G$13*$E24*CO24*CO$28*IFERROR(INDEX($H$20:$DS$20,0,MATCH(SUM($H$13:CO$13),$H$6:$DS$6,0)),0)</f>
        <v>2179.1513156250003</v>
      </c>
      <c r="CP50" s="57">
        <f>$G$13*$E24*CP24*CP$28*IFERROR(INDEX($H$20:$DS$20,0,MATCH(SUM($H$13:CP$13),$H$6:$DS$6,0)),0)</f>
        <v>2179.1513156250003</v>
      </c>
      <c r="CQ50" s="57">
        <f>$G$13*$E24*CQ24*CQ$28*IFERROR(INDEX($H$20:$DS$20,0,MATCH(SUM($H$13:CQ$13),$H$6:$DS$6,0)),0)</f>
        <v>2179.1513156250003</v>
      </c>
      <c r="CR50" s="57">
        <f>$G$13*$E24*CR24*CR$28*IFERROR(INDEX($H$20:$DS$20,0,MATCH(SUM($H$13:CR$13),$H$6:$DS$6,0)),0)</f>
        <v>2179.1513156250003</v>
      </c>
      <c r="CS50" s="57">
        <f>$G$13*$E24*CS24*CS$28*IFERROR(INDEX($H$20:$DS$20,0,MATCH(SUM($H$13:CS$13),$H$6:$DS$6,0)),0)</f>
        <v>2179.1513156250003</v>
      </c>
      <c r="CT50" s="57">
        <f>$G$13*$E24*CT24*CT$28*IFERROR(INDEX($H$20:$DS$20,0,MATCH(SUM($H$13:CT$13),$H$6:$DS$6,0)),0)</f>
        <v>2179.1513156250003</v>
      </c>
      <c r="CU50" s="57">
        <f>$G$13*$E24*CU24*CU$28*IFERROR(INDEX($H$20:$DS$20,0,MATCH(SUM($H$13:CU$13),$H$6:$DS$6,0)),0)</f>
        <v>2179.1513156250003</v>
      </c>
      <c r="CV50" s="57">
        <f>$G$13*$E24*CV24*CV$28*IFERROR(INDEX($H$20:$DS$20,0,MATCH(SUM($H$13:CV$13),$H$6:$DS$6,0)),0)</f>
        <v>2179.1513156250003</v>
      </c>
      <c r="CW50" s="57">
        <f>$G$13*$E24*CW24*CW$28*IFERROR(INDEX($H$20:$DS$20,0,MATCH(SUM($H$13:CW$13),$H$6:$DS$6,0)),0)</f>
        <v>2179.1513156250003</v>
      </c>
      <c r="CX50" s="57">
        <f>$G$13*$E24*CX24*CX$28*IFERROR(INDEX($H$20:$DS$20,0,MATCH(SUM($H$13:CX$13),$H$6:$DS$6,0)),0)</f>
        <v>2179.1513156250003</v>
      </c>
      <c r="CY50" s="57">
        <f>$G$13*$E24*CY24*CY$28*IFERROR(INDEX($H$20:$DS$20,0,MATCH(SUM($H$13:CY$13),$H$6:$DS$6,0)),0)</f>
        <v>2179.1513156250003</v>
      </c>
      <c r="CZ50" s="57">
        <f>$G$13*$E24*CZ24*CZ$28*IFERROR(INDEX($H$20:$DS$20,0,MATCH(SUM($H$13:CZ$13),$H$6:$DS$6,0)),0)</f>
        <v>2179.1513156250003</v>
      </c>
      <c r="DA50" s="57">
        <f>$G$13*$E24*DA24*DA$28*IFERROR(INDEX($H$20:$DS$20,0,MATCH(SUM($H$13:DA$13),$H$6:$DS$6,0)),0)</f>
        <v>2179.1513156250003</v>
      </c>
      <c r="DB50" s="57">
        <f>$G$13*$E24*DB24*DB$28*IFERROR(INDEX($H$20:$DS$20,0,MATCH(SUM($H$13:DB$13),$H$6:$DS$6,0)),0)</f>
        <v>2179.1513156250003</v>
      </c>
      <c r="DC50" s="57">
        <f>$G$13*$E24*DC24*DC$28*IFERROR(INDEX($H$20:$DS$20,0,MATCH(SUM($H$13:DC$13),$H$6:$DS$6,0)),0)</f>
        <v>2179.1513156250003</v>
      </c>
      <c r="DD50" s="57">
        <f>$G$13*$E24*DD24*DD$28*IFERROR(INDEX($H$20:$DS$20,0,MATCH(SUM($H$13:DD$13),$H$6:$DS$6,0)),0)</f>
        <v>2179.1513156250003</v>
      </c>
      <c r="DE50" s="57">
        <f>$G$13*$E24*DE24*DE$28*IFERROR(INDEX($H$20:$DS$20,0,MATCH(SUM($H$13:DE$13),$H$6:$DS$6,0)),0)</f>
        <v>2179.1513156250003</v>
      </c>
      <c r="DF50" s="57">
        <f>$G$13*$E24*DF24*DF$28*IFERROR(INDEX($H$20:$DS$20,0,MATCH(SUM($H$13:DF$13),$H$6:$DS$6,0)),0)</f>
        <v>2179.1513156250003</v>
      </c>
      <c r="DG50" s="57">
        <f>$G$13*$E24*DG24*DG$28*IFERROR(INDEX($H$20:$DS$20,0,MATCH(SUM($H$13:DG$13),$H$6:$DS$6,0)),0)</f>
        <v>2179.1513156250003</v>
      </c>
      <c r="DH50" s="57">
        <f>$G$13*$E24*DH24*DH$28*IFERROR(INDEX($H$20:$DS$20,0,MATCH(SUM($H$13:DH$13),$H$6:$DS$6,0)),0)</f>
        <v>2179.1513156250003</v>
      </c>
      <c r="DI50" s="57">
        <f>$G$13*$E24*DI24*DI$28*IFERROR(INDEX($H$20:$DS$20,0,MATCH(SUM($H$13:DI$13),$H$6:$DS$6,0)),0)</f>
        <v>2179.1513156250003</v>
      </c>
      <c r="DJ50" s="57">
        <f>$G$13*$E24*DJ24*DJ$28*IFERROR(INDEX($H$20:$DS$20,0,MATCH(SUM($H$13:DJ$13),$H$6:$DS$6,0)),0)</f>
        <v>2179.1513156250003</v>
      </c>
      <c r="DK50" s="57">
        <f>$G$13*$E24*DK24*DK$28*IFERROR(INDEX($H$20:$DS$20,0,MATCH(SUM($H$13:DK$13),$H$6:$DS$6,0)),0)</f>
        <v>2179.1513156250003</v>
      </c>
      <c r="DL50" s="57">
        <f>$G$13*$E24*DL24*DL$28*IFERROR(INDEX($H$20:$DS$20,0,MATCH(SUM($H$13:DL$13),$H$6:$DS$6,0)),0)</f>
        <v>2179.1513156250003</v>
      </c>
      <c r="DM50" s="57">
        <f>$G$13*$E24*DM24*DM$28*IFERROR(INDEX($H$20:$DS$20,0,MATCH(SUM($H$13:DM$13),$H$6:$DS$6,0)),0)</f>
        <v>2179.1513156250003</v>
      </c>
      <c r="DN50" s="57">
        <f>$G$13*$E24*DN24*DN$28*IFERROR(INDEX($H$20:$DS$20,0,MATCH(SUM($H$13:DN$13),$H$6:$DS$6,0)),0)</f>
        <v>2179.1513156250003</v>
      </c>
      <c r="DO50" s="57">
        <f>$G$13*$E24*DO24*DO$28*IFERROR(INDEX($H$20:$DS$20,0,MATCH(SUM($H$13:DO$13),$H$6:$DS$6,0)),0)</f>
        <v>2179.1513156250003</v>
      </c>
      <c r="DP50" s="57">
        <f>$G$13*$E24*DP24*DP$28*IFERROR(INDEX($H$20:$DS$20,0,MATCH(SUM($H$13:DP$13),$H$6:$DS$6,0)),0)</f>
        <v>2179.1513156250003</v>
      </c>
      <c r="DQ50" s="57">
        <f>$G$13*$E24*DQ24*DQ$28*IFERROR(INDEX($H$20:$DS$20,0,MATCH(SUM($H$13:DQ$13),$H$6:$DS$6,0)),0)</f>
        <v>2179.1513156250003</v>
      </c>
      <c r="DR50" s="57">
        <f>$G$13*$E24*DR24*DR$28*IFERROR(INDEX($H$20:$DS$20,0,MATCH(SUM($H$13:DR$13),$H$6:$DS$6,0)),0)</f>
        <v>2179.1513156250003</v>
      </c>
      <c r="DS50" s="57">
        <f>$G$13*$E24*DS24*DS$28*IFERROR(INDEX($H$20:$DS$20,0,MATCH(SUM($H$13:DS$13),$H$6:$DS$6,0)),0)</f>
        <v>2179.1513156250003</v>
      </c>
    </row>
    <row r="51" spans="2:123" x14ac:dyDescent="0.3">
      <c r="D51" s="12" t="str">
        <f t="shared" ref="D51:D52" si="10">D44</f>
        <v>LCO</v>
      </c>
      <c r="F51" s="51" t="str">
        <f>F50</f>
        <v>INR Mn</v>
      </c>
      <c r="H51" s="57">
        <f>$G$13*$E25*H25*H$28*IFERROR(INDEX($H$20:$DS$20,0,MATCH(SUM($H$13:H$13),$H$6:$DS$6,0)),0)</f>
        <v>0</v>
      </c>
      <c r="I51" s="57">
        <f>$G$13*$E25*I25*I$28*IFERROR(INDEX($H$20:$DS$20,0,MATCH(SUM($H$13:I$13),$H$6:$DS$6,0)),0)</f>
        <v>0</v>
      </c>
      <c r="J51" s="57">
        <f>$G$13*$E25*J25*J$28*IFERROR(INDEX($H$20:$DS$20,0,MATCH(SUM($H$13:J$13),$H$6:$DS$6,0)),0)</f>
        <v>0</v>
      </c>
      <c r="K51" s="57">
        <f>$G$13*$E25*K25*K$28*IFERROR(INDEX($H$20:$DS$20,0,MATCH(SUM($H$13:K$13),$H$6:$DS$6,0)),0)</f>
        <v>0</v>
      </c>
      <c r="L51" s="57">
        <f>$G$13*$E25*L25*L$28*IFERROR(INDEX($H$20:$DS$20,0,MATCH(SUM($H$13:L$13),$H$6:$DS$6,0)),0)</f>
        <v>0</v>
      </c>
      <c r="M51" s="57">
        <f>$G$13*$E25*M25*M$28*IFERROR(INDEX($H$20:$DS$20,0,MATCH(SUM($H$13:M$13),$H$6:$DS$6,0)),0)</f>
        <v>0</v>
      </c>
      <c r="N51" s="57">
        <f>$G$13*$E25*N25*N$28*IFERROR(INDEX($H$20:$DS$20,0,MATCH(SUM($H$13:N$13),$H$6:$DS$6,0)),0)</f>
        <v>0</v>
      </c>
      <c r="O51" s="57">
        <f>$G$13*$E25*O25*O$28*IFERROR(INDEX($H$20:$DS$20,0,MATCH(SUM($H$13:O$13),$H$6:$DS$6,0)),0)</f>
        <v>0</v>
      </c>
      <c r="P51" s="57">
        <f>$G$13*$E25*P25*P$28*IFERROR(INDEX($H$20:$DS$20,0,MATCH(SUM($H$13:P$13),$H$6:$DS$6,0)),0)</f>
        <v>0</v>
      </c>
      <c r="Q51" s="57">
        <f>$G$13*$E25*Q25*Q$28*IFERROR(INDEX($H$20:$DS$20,0,MATCH(SUM($H$13:Q$13),$H$6:$DS$6,0)),0)</f>
        <v>0</v>
      </c>
      <c r="R51" s="57">
        <f>$G$13*$E25*R25*R$28*IFERROR(INDEX($H$20:$DS$20,0,MATCH(SUM($H$13:R$13),$H$6:$DS$6,0)),0)</f>
        <v>0</v>
      </c>
      <c r="S51" s="57">
        <f>$G$13*$E25*S25*S$28*IFERROR(INDEX($H$20:$DS$20,0,MATCH(SUM($H$13:S$13),$H$6:$DS$6,0)),0)</f>
        <v>909.55880999999999</v>
      </c>
      <c r="T51" s="57">
        <f>$G$13*$E25*T25*T$28*IFERROR(INDEX($H$20:$DS$20,0,MATCH(SUM($H$13:T$13),$H$6:$DS$6,0)),0)</f>
        <v>909.55880999999999</v>
      </c>
      <c r="U51" s="57">
        <f>$G$13*$E25*U25*U$28*IFERROR(INDEX($H$20:$DS$20,0,MATCH(SUM($H$13:U$13),$H$6:$DS$6,0)),0)</f>
        <v>909.55880999999999</v>
      </c>
      <c r="V51" s="57">
        <f>$G$13*$E25*V25*V$28*IFERROR(INDEX($H$20:$DS$20,0,MATCH(SUM($H$13:V$13),$H$6:$DS$6,0)),0)</f>
        <v>909.55880999999999</v>
      </c>
      <c r="W51" s="57">
        <f>$G$13*$E25*W25*W$28*IFERROR(INDEX($H$20:$DS$20,0,MATCH(SUM($H$13:W$13),$H$6:$DS$6,0)),0)</f>
        <v>1030.833318</v>
      </c>
      <c r="X51" s="57">
        <f>$G$13*$E25*X25*X$28*IFERROR(INDEX($H$20:$DS$20,0,MATCH(SUM($H$13:X$13),$H$6:$DS$6,0)),0)</f>
        <v>1030.833318</v>
      </c>
      <c r="Y51" s="57">
        <f>$G$13*$E25*Y25*Y$28*IFERROR(INDEX($H$20:$DS$20,0,MATCH(SUM($H$13:Y$13),$H$6:$DS$6,0)),0)</f>
        <v>1030.833318</v>
      </c>
      <c r="Z51" s="57">
        <f>$G$13*$E25*Z25*Z$28*IFERROR(INDEX($H$20:$DS$20,0,MATCH(SUM($H$13:Z$13),$H$6:$DS$6,0)),0)</f>
        <v>1030.833318</v>
      </c>
      <c r="AA51" s="57">
        <f>$G$13*$E25*AA25*AA$28*IFERROR(INDEX($H$20:$DS$20,0,MATCH(SUM($H$13:AA$13),$H$6:$DS$6,0)),0)</f>
        <v>1115.7254736</v>
      </c>
      <c r="AB51" s="57">
        <f>$G$13*$E25*AB25*AB$28*IFERROR(INDEX($H$20:$DS$20,0,MATCH(SUM($H$13:AB$13),$H$6:$DS$6,0)),0)</f>
        <v>1115.7254736</v>
      </c>
      <c r="AC51" s="57">
        <f>$G$13*$E25*AC25*AC$28*IFERROR(INDEX($H$20:$DS$20,0,MATCH(SUM($H$13:AC$13),$H$6:$DS$6,0)),0)</f>
        <v>1115.7254736</v>
      </c>
      <c r="AD51" s="57">
        <f>$G$13*$E25*AD25*AD$28*IFERROR(INDEX($H$20:$DS$20,0,MATCH(SUM($H$13:AD$13),$H$6:$DS$6,0)),0)</f>
        <v>1115.7254736</v>
      </c>
      <c r="AE51" s="57">
        <f>$G$13*$E25*AE25*AE$28*IFERROR(INDEX($H$20:$DS$20,0,MATCH(SUM($H$13:AE$13),$H$6:$DS$6,0)),0)</f>
        <v>1115.7254736</v>
      </c>
      <c r="AF51" s="57">
        <f>$G$13*$E25*AF25*AF$28*IFERROR(INDEX($H$20:$DS$20,0,MATCH(SUM($H$13:AF$13),$H$6:$DS$6,0)),0)</f>
        <v>1115.7254736</v>
      </c>
      <c r="AG51" s="57">
        <f>$G$13*$E25*AG25*AG$28*IFERROR(INDEX($H$20:$DS$20,0,MATCH(SUM($H$13:AG$13),$H$6:$DS$6,0)),0)</f>
        <v>1115.7254736</v>
      </c>
      <c r="AH51" s="57">
        <f>$G$13*$E25*AH25*AH$28*IFERROR(INDEX($H$20:$DS$20,0,MATCH(SUM($H$13:AH$13),$H$6:$DS$6,0)),0)</f>
        <v>1115.7254736</v>
      </c>
      <c r="AI51" s="57">
        <f>$G$13*$E25*AI25*AI$28*IFERROR(INDEX($H$20:$DS$20,0,MATCH(SUM($H$13:AI$13),$H$6:$DS$6,0)),0)</f>
        <v>1115.7254736</v>
      </c>
      <c r="AJ51" s="57">
        <f>$G$13*$E25*AJ25*AJ$28*IFERROR(INDEX($H$20:$DS$20,0,MATCH(SUM($H$13:AJ$13),$H$6:$DS$6,0)),0)</f>
        <v>1115.7254736</v>
      </c>
      <c r="AK51" s="57">
        <f>$G$13*$E25*AK25*AK$28*IFERROR(INDEX($H$20:$DS$20,0,MATCH(SUM($H$13:AK$13),$H$6:$DS$6,0)),0)</f>
        <v>1115.7254736</v>
      </c>
      <c r="AL51" s="57">
        <f>$G$13*$E25*AL25*AL$28*IFERROR(INDEX($H$20:$DS$20,0,MATCH(SUM($H$13:AL$13),$H$6:$DS$6,0)),0)</f>
        <v>1115.7254736</v>
      </c>
      <c r="AM51" s="57">
        <f>$G$13*$E25*AM25*AM$28*IFERROR(INDEX($H$20:$DS$20,0,MATCH(SUM($H$13:AM$13),$H$6:$DS$6,0)),0)</f>
        <v>1115.7254736</v>
      </c>
      <c r="AN51" s="57">
        <f>$G$13*$E25*AN25*AN$28*IFERROR(INDEX($H$20:$DS$20,0,MATCH(SUM($H$13:AN$13),$H$6:$DS$6,0)),0)</f>
        <v>1115.7254736</v>
      </c>
      <c r="AO51" s="57">
        <f>$G$13*$E25*AO25*AO$28*IFERROR(INDEX($H$20:$DS$20,0,MATCH(SUM($H$13:AO$13),$H$6:$DS$6,0)),0)</f>
        <v>1115.7254736</v>
      </c>
      <c r="AP51" s="57">
        <f>$G$13*$E25*AP25*AP$28*IFERROR(INDEX($H$20:$DS$20,0,MATCH(SUM($H$13:AP$13),$H$6:$DS$6,0)),0)</f>
        <v>1115.7254736</v>
      </c>
      <c r="AQ51" s="57">
        <f>$G$13*$E25*AQ25*AQ$28*IFERROR(INDEX($H$20:$DS$20,0,MATCH(SUM($H$13:AQ$13),$H$6:$DS$6,0)),0)</f>
        <v>1115.7254736</v>
      </c>
      <c r="AR51" s="57">
        <f>$G$13*$E25*AR25*AR$28*IFERROR(INDEX($H$20:$DS$20,0,MATCH(SUM($H$13:AR$13),$H$6:$DS$6,0)),0)</f>
        <v>1115.7254736</v>
      </c>
      <c r="AS51" s="57">
        <f>$G$13*$E25*AS25*AS$28*IFERROR(INDEX($H$20:$DS$20,0,MATCH(SUM($H$13:AS$13),$H$6:$DS$6,0)),0)</f>
        <v>1115.7254736</v>
      </c>
      <c r="AT51" s="57">
        <f>$G$13*$E25*AT25*AT$28*IFERROR(INDEX($H$20:$DS$20,0,MATCH(SUM($H$13:AT$13),$H$6:$DS$6,0)),0)</f>
        <v>1115.7254736</v>
      </c>
      <c r="AU51" s="57">
        <f>$G$13*$E25*AU25*AU$28*IFERROR(INDEX($H$20:$DS$20,0,MATCH(SUM($H$13:AU$13),$H$6:$DS$6,0)),0)</f>
        <v>1115.7254736</v>
      </c>
      <c r="AV51" s="57">
        <f>$G$13*$E25*AV25*AV$28*IFERROR(INDEX($H$20:$DS$20,0,MATCH(SUM($H$13:AV$13),$H$6:$DS$6,0)),0)</f>
        <v>1115.7254736</v>
      </c>
      <c r="AW51" s="57">
        <f>$G$13*$E25*AW25*AW$28*IFERROR(INDEX($H$20:$DS$20,0,MATCH(SUM($H$13:AW$13),$H$6:$DS$6,0)),0)</f>
        <v>1115.7254736</v>
      </c>
      <c r="AX51" s="57">
        <f>$G$13*$E25*AX25*AX$28*IFERROR(INDEX($H$20:$DS$20,0,MATCH(SUM($H$13:AX$13),$H$6:$DS$6,0)),0)</f>
        <v>1115.7254736</v>
      </c>
      <c r="AY51" s="57">
        <f>$G$13*$E25*AY25*AY$28*IFERROR(INDEX($H$20:$DS$20,0,MATCH(SUM($H$13:AY$13),$H$6:$DS$6,0)),0)</f>
        <v>1115.7254736</v>
      </c>
      <c r="AZ51" s="57">
        <f>$G$13*$E25*AZ25*AZ$28*IFERROR(INDEX($H$20:$DS$20,0,MATCH(SUM($H$13:AZ$13),$H$6:$DS$6,0)),0)</f>
        <v>1115.7254736</v>
      </c>
      <c r="BA51" s="57">
        <f>$G$13*$E25*BA25*BA$28*IFERROR(INDEX($H$20:$DS$20,0,MATCH(SUM($H$13:BA$13),$H$6:$DS$6,0)),0)</f>
        <v>1115.7254736</v>
      </c>
      <c r="BB51" s="57">
        <f>$G$13*$E25*BB25*BB$28*IFERROR(INDEX($H$20:$DS$20,0,MATCH(SUM($H$13:BB$13),$H$6:$DS$6,0)),0)</f>
        <v>1115.7254736</v>
      </c>
      <c r="BC51" s="57">
        <f>$G$13*$E25*BC25*BC$28*IFERROR(INDEX($H$20:$DS$20,0,MATCH(SUM($H$13:BC$13),$H$6:$DS$6,0)),0)</f>
        <v>1115.7254736</v>
      </c>
      <c r="BD51" s="57">
        <f>$G$13*$E25*BD25*BD$28*IFERROR(INDEX($H$20:$DS$20,0,MATCH(SUM($H$13:BD$13),$H$6:$DS$6,0)),0)</f>
        <v>1115.7254736</v>
      </c>
      <c r="BE51" s="57">
        <f>$G$13*$E25*BE25*BE$28*IFERROR(INDEX($H$20:$DS$20,0,MATCH(SUM($H$13:BE$13),$H$6:$DS$6,0)),0)</f>
        <v>1115.7254736</v>
      </c>
      <c r="BF51" s="57">
        <f>$G$13*$E25*BF25*BF$28*IFERROR(INDEX($H$20:$DS$20,0,MATCH(SUM($H$13:BF$13),$H$6:$DS$6,0)),0)</f>
        <v>1115.7254736</v>
      </c>
      <c r="BG51" s="57">
        <f>$G$13*$E25*BG25*BG$28*IFERROR(INDEX($H$20:$DS$20,0,MATCH(SUM($H$13:BG$13),$H$6:$DS$6,0)),0)</f>
        <v>1115.7254736</v>
      </c>
      <c r="BH51" s="57">
        <f>$G$13*$E25*BH25*BH$28*IFERROR(INDEX($H$20:$DS$20,0,MATCH(SUM($H$13:BH$13),$H$6:$DS$6,0)),0)</f>
        <v>1115.7254736</v>
      </c>
      <c r="BI51" s="57">
        <f>$G$13*$E25*BI25*BI$28*IFERROR(INDEX($H$20:$DS$20,0,MATCH(SUM($H$13:BI$13),$H$6:$DS$6,0)),0)</f>
        <v>1115.7254736</v>
      </c>
      <c r="BJ51" s="57">
        <f>$G$13*$E25*BJ25*BJ$28*IFERROR(INDEX($H$20:$DS$20,0,MATCH(SUM($H$13:BJ$13),$H$6:$DS$6,0)),0)</f>
        <v>1115.7254736</v>
      </c>
      <c r="BK51" s="57">
        <f>$G$13*$E25*BK25*BK$28*IFERROR(INDEX($H$20:$DS$20,0,MATCH(SUM($H$13:BK$13),$H$6:$DS$6,0)),0)</f>
        <v>1115.7254736</v>
      </c>
      <c r="BL51" s="57">
        <f>$G$13*$E25*BL25*BL$28*IFERROR(INDEX($H$20:$DS$20,0,MATCH(SUM($H$13:BL$13),$H$6:$DS$6,0)),0)</f>
        <v>1115.7254736</v>
      </c>
      <c r="BM51" s="57">
        <f>$G$13*$E25*BM25*BM$28*IFERROR(INDEX($H$20:$DS$20,0,MATCH(SUM($H$13:BM$13),$H$6:$DS$6,0)),0)</f>
        <v>1115.7254736</v>
      </c>
      <c r="BN51" s="57">
        <f>$G$13*$E25*BN25*BN$28*IFERROR(INDEX($H$20:$DS$20,0,MATCH(SUM($H$13:BN$13),$H$6:$DS$6,0)),0)</f>
        <v>1115.7254736</v>
      </c>
      <c r="BO51" s="57">
        <f>$G$13*$E25*BO25*BO$28*IFERROR(INDEX($H$20:$DS$20,0,MATCH(SUM($H$13:BO$13),$H$6:$DS$6,0)),0)</f>
        <v>1115.7254736</v>
      </c>
      <c r="BP51" s="57">
        <f>$G$13*$E25*BP25*BP$28*IFERROR(INDEX($H$20:$DS$20,0,MATCH(SUM($H$13:BP$13),$H$6:$DS$6,0)),0)</f>
        <v>1115.7254736</v>
      </c>
      <c r="BQ51" s="57">
        <f>$G$13*$E25*BQ25*BQ$28*IFERROR(INDEX($H$20:$DS$20,0,MATCH(SUM($H$13:BQ$13),$H$6:$DS$6,0)),0)</f>
        <v>1115.7254736</v>
      </c>
      <c r="BR51" s="57">
        <f>$G$13*$E25*BR25*BR$28*IFERROR(INDEX($H$20:$DS$20,0,MATCH(SUM($H$13:BR$13),$H$6:$DS$6,0)),0)</f>
        <v>1115.7254736</v>
      </c>
      <c r="BS51" s="57">
        <f>$G$13*$E25*BS25*BS$28*IFERROR(INDEX($H$20:$DS$20,0,MATCH(SUM($H$13:BS$13),$H$6:$DS$6,0)),0)</f>
        <v>1115.7254736</v>
      </c>
      <c r="BT51" s="57">
        <f>$G$13*$E25*BT25*BT$28*IFERROR(INDEX($H$20:$DS$20,0,MATCH(SUM($H$13:BT$13),$H$6:$DS$6,0)),0)</f>
        <v>1115.7254736</v>
      </c>
      <c r="BU51" s="57">
        <f>$G$13*$E25*BU25*BU$28*IFERROR(INDEX($H$20:$DS$20,0,MATCH(SUM($H$13:BU$13),$H$6:$DS$6,0)),0)</f>
        <v>1115.7254736</v>
      </c>
      <c r="BV51" s="57">
        <f>$G$13*$E25*BV25*BV$28*IFERROR(INDEX($H$20:$DS$20,0,MATCH(SUM($H$13:BV$13),$H$6:$DS$6,0)),0)</f>
        <v>1115.7254736</v>
      </c>
      <c r="BW51" s="57">
        <f>$G$13*$E25*BW25*BW$28*IFERROR(INDEX($H$20:$DS$20,0,MATCH(SUM($H$13:BW$13),$H$6:$DS$6,0)),0)</f>
        <v>1115.7254736</v>
      </c>
      <c r="BX51" s="57">
        <f>$G$13*$E25*BX25*BX$28*IFERROR(INDEX($H$20:$DS$20,0,MATCH(SUM($H$13:BX$13),$H$6:$DS$6,0)),0)</f>
        <v>1115.7254736</v>
      </c>
      <c r="BY51" s="57">
        <f>$G$13*$E25*BY25*BY$28*IFERROR(INDEX($H$20:$DS$20,0,MATCH(SUM($H$13:BY$13),$H$6:$DS$6,0)),0)</f>
        <v>1115.7254736</v>
      </c>
      <c r="BZ51" s="57">
        <f>$G$13*$E25*BZ25*BZ$28*IFERROR(INDEX($H$20:$DS$20,0,MATCH(SUM($H$13:BZ$13),$H$6:$DS$6,0)),0)</f>
        <v>1115.7254736</v>
      </c>
      <c r="CA51" s="57">
        <f>$G$13*$E25*CA25*CA$28*IFERROR(INDEX($H$20:$DS$20,0,MATCH(SUM($H$13:CA$13),$H$6:$DS$6,0)),0)</f>
        <v>1115.7254736</v>
      </c>
      <c r="CB51" s="57">
        <f>$G$13*$E25*CB25*CB$28*IFERROR(INDEX($H$20:$DS$20,0,MATCH(SUM($H$13:CB$13),$H$6:$DS$6,0)),0)</f>
        <v>1115.7254736</v>
      </c>
      <c r="CC51" s="57">
        <f>$G$13*$E25*CC25*CC$28*IFERROR(INDEX($H$20:$DS$20,0,MATCH(SUM($H$13:CC$13),$H$6:$DS$6,0)),0)</f>
        <v>1115.7254736</v>
      </c>
      <c r="CD51" s="57">
        <f>$G$13*$E25*CD25*CD$28*IFERROR(INDEX($H$20:$DS$20,0,MATCH(SUM($H$13:CD$13),$H$6:$DS$6,0)),0)</f>
        <v>1115.7254736</v>
      </c>
      <c r="CE51" s="57">
        <f>$G$13*$E25*CE25*CE$28*IFERROR(INDEX($H$20:$DS$20,0,MATCH(SUM($H$13:CE$13),$H$6:$DS$6,0)),0)</f>
        <v>1115.7254736</v>
      </c>
      <c r="CF51" s="57">
        <f>$G$13*$E25*CF25*CF$28*IFERROR(INDEX($H$20:$DS$20,0,MATCH(SUM($H$13:CF$13),$H$6:$DS$6,0)),0)</f>
        <v>1115.7254736</v>
      </c>
      <c r="CG51" s="57">
        <f>$G$13*$E25*CG25*CG$28*IFERROR(INDEX($H$20:$DS$20,0,MATCH(SUM($H$13:CG$13),$H$6:$DS$6,0)),0)</f>
        <v>1115.7254736</v>
      </c>
      <c r="CH51" s="57">
        <f>$G$13*$E25*CH25*CH$28*IFERROR(INDEX($H$20:$DS$20,0,MATCH(SUM($H$13:CH$13),$H$6:$DS$6,0)),0)</f>
        <v>1115.7254736</v>
      </c>
      <c r="CI51" s="57">
        <f>$G$13*$E25*CI25*CI$28*IFERROR(INDEX($H$20:$DS$20,0,MATCH(SUM($H$13:CI$13),$H$6:$DS$6,0)),0)</f>
        <v>1115.7254736</v>
      </c>
      <c r="CJ51" s="57">
        <f>$G$13*$E25*CJ25*CJ$28*IFERROR(INDEX($H$20:$DS$20,0,MATCH(SUM($H$13:CJ$13),$H$6:$DS$6,0)),0)</f>
        <v>1115.7254736</v>
      </c>
      <c r="CK51" s="57">
        <f>$G$13*$E25*CK25*CK$28*IFERROR(INDEX($H$20:$DS$20,0,MATCH(SUM($H$13:CK$13),$H$6:$DS$6,0)),0)</f>
        <v>1115.7254736</v>
      </c>
      <c r="CL51" s="57">
        <f>$G$13*$E25*CL25*CL$28*IFERROR(INDEX($H$20:$DS$20,0,MATCH(SUM($H$13:CL$13),$H$6:$DS$6,0)),0)</f>
        <v>1115.7254736</v>
      </c>
      <c r="CM51" s="57">
        <f>$G$13*$E25*CM25*CM$28*IFERROR(INDEX($H$20:$DS$20,0,MATCH(SUM($H$13:CM$13),$H$6:$DS$6,0)),0)</f>
        <v>1115.7254736</v>
      </c>
      <c r="CN51" s="57">
        <f>$G$13*$E25*CN25*CN$28*IFERROR(INDEX($H$20:$DS$20,0,MATCH(SUM($H$13:CN$13),$H$6:$DS$6,0)),0)</f>
        <v>1115.7254736</v>
      </c>
      <c r="CO51" s="57">
        <f>$G$13*$E25*CO25*CO$28*IFERROR(INDEX($H$20:$DS$20,0,MATCH(SUM($H$13:CO$13),$H$6:$DS$6,0)),0)</f>
        <v>1115.7254736</v>
      </c>
      <c r="CP51" s="57">
        <f>$G$13*$E25*CP25*CP$28*IFERROR(INDEX($H$20:$DS$20,0,MATCH(SUM($H$13:CP$13),$H$6:$DS$6,0)),0)</f>
        <v>1115.7254736</v>
      </c>
      <c r="CQ51" s="57">
        <f>$G$13*$E25*CQ25*CQ$28*IFERROR(INDEX($H$20:$DS$20,0,MATCH(SUM($H$13:CQ$13),$H$6:$DS$6,0)),0)</f>
        <v>1115.7254736</v>
      </c>
      <c r="CR51" s="57">
        <f>$G$13*$E25*CR25*CR$28*IFERROR(INDEX($H$20:$DS$20,0,MATCH(SUM($H$13:CR$13),$H$6:$DS$6,0)),0)</f>
        <v>1115.7254736</v>
      </c>
      <c r="CS51" s="57">
        <f>$G$13*$E25*CS25*CS$28*IFERROR(INDEX($H$20:$DS$20,0,MATCH(SUM($H$13:CS$13),$H$6:$DS$6,0)),0)</f>
        <v>1115.7254736</v>
      </c>
      <c r="CT51" s="57">
        <f>$G$13*$E25*CT25*CT$28*IFERROR(INDEX($H$20:$DS$20,0,MATCH(SUM($H$13:CT$13),$H$6:$DS$6,0)),0)</f>
        <v>1115.7254736</v>
      </c>
      <c r="CU51" s="57">
        <f>$G$13*$E25*CU25*CU$28*IFERROR(INDEX($H$20:$DS$20,0,MATCH(SUM($H$13:CU$13),$H$6:$DS$6,0)),0)</f>
        <v>1115.7254736</v>
      </c>
      <c r="CV51" s="57">
        <f>$G$13*$E25*CV25*CV$28*IFERROR(INDEX($H$20:$DS$20,0,MATCH(SUM($H$13:CV$13),$H$6:$DS$6,0)),0)</f>
        <v>1115.7254736</v>
      </c>
      <c r="CW51" s="57">
        <f>$G$13*$E25*CW25*CW$28*IFERROR(INDEX($H$20:$DS$20,0,MATCH(SUM($H$13:CW$13),$H$6:$DS$6,0)),0)</f>
        <v>1115.7254736</v>
      </c>
      <c r="CX51" s="57">
        <f>$G$13*$E25*CX25*CX$28*IFERROR(INDEX($H$20:$DS$20,0,MATCH(SUM($H$13:CX$13),$H$6:$DS$6,0)),0)</f>
        <v>1115.7254736</v>
      </c>
      <c r="CY51" s="57">
        <f>$G$13*$E25*CY25*CY$28*IFERROR(INDEX($H$20:$DS$20,0,MATCH(SUM($H$13:CY$13),$H$6:$DS$6,0)),0)</f>
        <v>1115.7254736</v>
      </c>
      <c r="CZ51" s="57">
        <f>$G$13*$E25*CZ25*CZ$28*IFERROR(INDEX($H$20:$DS$20,0,MATCH(SUM($H$13:CZ$13),$H$6:$DS$6,0)),0)</f>
        <v>1115.7254736</v>
      </c>
      <c r="DA51" s="57">
        <f>$G$13*$E25*DA25*DA$28*IFERROR(INDEX($H$20:$DS$20,0,MATCH(SUM($H$13:DA$13),$H$6:$DS$6,0)),0)</f>
        <v>1115.7254736</v>
      </c>
      <c r="DB51" s="57">
        <f>$G$13*$E25*DB25*DB$28*IFERROR(INDEX($H$20:$DS$20,0,MATCH(SUM($H$13:DB$13),$H$6:$DS$6,0)),0)</f>
        <v>1115.7254736</v>
      </c>
      <c r="DC51" s="57">
        <f>$G$13*$E25*DC25*DC$28*IFERROR(INDEX($H$20:$DS$20,0,MATCH(SUM($H$13:DC$13),$H$6:$DS$6,0)),0)</f>
        <v>1115.7254736</v>
      </c>
      <c r="DD51" s="57">
        <f>$G$13*$E25*DD25*DD$28*IFERROR(INDEX($H$20:$DS$20,0,MATCH(SUM($H$13:DD$13),$H$6:$DS$6,0)),0)</f>
        <v>1115.7254736</v>
      </c>
      <c r="DE51" s="57">
        <f>$G$13*$E25*DE25*DE$28*IFERROR(INDEX($H$20:$DS$20,0,MATCH(SUM($H$13:DE$13),$H$6:$DS$6,0)),0)</f>
        <v>1115.7254736</v>
      </c>
      <c r="DF51" s="57">
        <f>$G$13*$E25*DF25*DF$28*IFERROR(INDEX($H$20:$DS$20,0,MATCH(SUM($H$13:DF$13),$H$6:$DS$6,0)),0)</f>
        <v>1115.7254736</v>
      </c>
      <c r="DG51" s="57">
        <f>$G$13*$E25*DG25*DG$28*IFERROR(INDEX($H$20:$DS$20,0,MATCH(SUM($H$13:DG$13),$H$6:$DS$6,0)),0)</f>
        <v>1115.7254736</v>
      </c>
      <c r="DH51" s="57">
        <f>$G$13*$E25*DH25*DH$28*IFERROR(INDEX($H$20:$DS$20,0,MATCH(SUM($H$13:DH$13),$H$6:$DS$6,0)),0)</f>
        <v>1115.7254736</v>
      </c>
      <c r="DI51" s="57">
        <f>$G$13*$E25*DI25*DI$28*IFERROR(INDEX($H$20:$DS$20,0,MATCH(SUM($H$13:DI$13),$H$6:$DS$6,0)),0)</f>
        <v>1115.7254736</v>
      </c>
      <c r="DJ51" s="57">
        <f>$G$13*$E25*DJ25*DJ$28*IFERROR(INDEX($H$20:$DS$20,0,MATCH(SUM($H$13:DJ$13),$H$6:$DS$6,0)),0)</f>
        <v>1115.7254736</v>
      </c>
      <c r="DK51" s="57">
        <f>$G$13*$E25*DK25*DK$28*IFERROR(INDEX($H$20:$DS$20,0,MATCH(SUM($H$13:DK$13),$H$6:$DS$6,0)),0)</f>
        <v>1115.7254736</v>
      </c>
      <c r="DL51" s="57">
        <f>$G$13*$E25*DL25*DL$28*IFERROR(INDEX($H$20:$DS$20,0,MATCH(SUM($H$13:DL$13),$H$6:$DS$6,0)),0)</f>
        <v>1115.7254736</v>
      </c>
      <c r="DM51" s="57">
        <f>$G$13*$E25*DM25*DM$28*IFERROR(INDEX($H$20:$DS$20,0,MATCH(SUM($H$13:DM$13),$H$6:$DS$6,0)),0)</f>
        <v>1115.7254736</v>
      </c>
      <c r="DN51" s="57">
        <f>$G$13*$E25*DN25*DN$28*IFERROR(INDEX($H$20:$DS$20,0,MATCH(SUM($H$13:DN$13),$H$6:$DS$6,0)),0)</f>
        <v>1115.7254736</v>
      </c>
      <c r="DO51" s="57">
        <f>$G$13*$E25*DO25*DO$28*IFERROR(INDEX($H$20:$DS$20,0,MATCH(SUM($H$13:DO$13),$H$6:$DS$6,0)),0)</f>
        <v>1115.7254736</v>
      </c>
      <c r="DP51" s="57">
        <f>$G$13*$E25*DP25*DP$28*IFERROR(INDEX($H$20:$DS$20,0,MATCH(SUM($H$13:DP$13),$H$6:$DS$6,0)),0)</f>
        <v>1115.7254736</v>
      </c>
      <c r="DQ51" s="57">
        <f>$G$13*$E25*DQ25*DQ$28*IFERROR(INDEX($H$20:$DS$20,0,MATCH(SUM($H$13:DQ$13),$H$6:$DS$6,0)),0)</f>
        <v>1115.7254736</v>
      </c>
      <c r="DR51" s="57">
        <f>$G$13*$E25*DR25*DR$28*IFERROR(INDEX($H$20:$DS$20,0,MATCH(SUM($H$13:DR$13),$H$6:$DS$6,0)),0)</f>
        <v>1115.7254736</v>
      </c>
      <c r="DS51" s="57">
        <f>$G$13*$E25*DS25*DS$28*IFERROR(INDEX($H$20:$DS$20,0,MATCH(SUM($H$13:DS$13),$H$6:$DS$6,0)),0)</f>
        <v>1115.7254736</v>
      </c>
    </row>
    <row r="52" spans="2:123" x14ac:dyDescent="0.3">
      <c r="D52" s="12" t="str">
        <f t="shared" si="10"/>
        <v>NMC</v>
      </c>
      <c r="F52" s="51" t="str">
        <f t="shared" ref="F52" si="11">F51</f>
        <v>INR Mn</v>
      </c>
      <c r="H52" s="57">
        <f>$G$13*$E26*H26*H$28*IFERROR(INDEX($H$20:$DS$20,0,MATCH(SUM($H$13:H$13),$H$6:$DS$6,0)),0)</f>
        <v>0</v>
      </c>
      <c r="I52" s="57">
        <f>$G$13*$E26*I26*I$28*IFERROR(INDEX($H$20:$DS$20,0,MATCH(SUM($H$13:I$13),$H$6:$DS$6,0)),0)</f>
        <v>0</v>
      </c>
      <c r="J52" s="57">
        <f>$G$13*$E26*J26*J$28*IFERROR(INDEX($H$20:$DS$20,0,MATCH(SUM($H$13:J$13),$H$6:$DS$6,0)),0)</f>
        <v>0</v>
      </c>
      <c r="K52" s="57">
        <f>$G$13*$E26*K26*K$28*IFERROR(INDEX($H$20:$DS$20,0,MATCH(SUM($H$13:K$13),$H$6:$DS$6,0)),0)</f>
        <v>0</v>
      </c>
      <c r="L52" s="57">
        <f>$G$13*$E26*L26*L$28*IFERROR(INDEX($H$20:$DS$20,0,MATCH(SUM($H$13:L$13),$H$6:$DS$6,0)),0)</f>
        <v>0</v>
      </c>
      <c r="M52" s="57">
        <f>$G$13*$E26*M26*M$28*IFERROR(INDEX($H$20:$DS$20,0,MATCH(SUM($H$13:M$13),$H$6:$DS$6,0)),0)</f>
        <v>0</v>
      </c>
      <c r="N52" s="57">
        <f>$G$13*$E26*N26*N$28*IFERROR(INDEX($H$20:$DS$20,0,MATCH(SUM($H$13:N$13),$H$6:$DS$6,0)),0)</f>
        <v>0</v>
      </c>
      <c r="O52" s="57">
        <f>$G$13*$E26*O26*O$28*IFERROR(INDEX($H$20:$DS$20,0,MATCH(SUM($H$13:O$13),$H$6:$DS$6,0)),0)</f>
        <v>0</v>
      </c>
      <c r="P52" s="57">
        <f>$G$13*$E26*P26*P$28*IFERROR(INDEX($H$20:$DS$20,0,MATCH(SUM($H$13:P$13),$H$6:$DS$6,0)),0)</f>
        <v>0</v>
      </c>
      <c r="Q52" s="57">
        <f>$G$13*$E26*Q26*Q$28*IFERROR(INDEX($H$20:$DS$20,0,MATCH(SUM($H$13:Q$13),$H$6:$DS$6,0)),0)</f>
        <v>0</v>
      </c>
      <c r="R52" s="57">
        <f>$G$13*$E26*R26*R$28*IFERROR(INDEX($H$20:$DS$20,0,MATCH(SUM($H$13:R$13),$H$6:$DS$6,0)),0)</f>
        <v>0</v>
      </c>
      <c r="S52" s="57">
        <f>$G$13*$E26*S26*S$28*IFERROR(INDEX($H$20:$DS$20,0,MATCH(SUM($H$13:S$13),$H$6:$DS$6,0)),0)</f>
        <v>0</v>
      </c>
      <c r="T52" s="57">
        <f>$G$13*$E26*T26*T$28*IFERROR(INDEX($H$20:$DS$20,0,MATCH(SUM($H$13:T$13),$H$6:$DS$6,0)),0)</f>
        <v>0</v>
      </c>
      <c r="U52" s="57">
        <f>$G$13*$E26*U26*U$28*IFERROR(INDEX($H$20:$DS$20,0,MATCH(SUM($H$13:U$13),$H$6:$DS$6,0)),0)</f>
        <v>0</v>
      </c>
      <c r="V52" s="57">
        <f>$G$13*$E26*V26*V$28*IFERROR(INDEX($H$20:$DS$20,0,MATCH(SUM($H$13:V$13),$H$6:$DS$6,0)),0)</f>
        <v>0</v>
      </c>
      <c r="W52" s="57">
        <f>$G$13*$E26*W26*W$28*IFERROR(INDEX($H$20:$DS$20,0,MATCH(SUM($H$13:W$13),$H$6:$DS$6,0)),0)</f>
        <v>0</v>
      </c>
      <c r="X52" s="57">
        <f>$G$13*$E26*X26*X$28*IFERROR(INDEX($H$20:$DS$20,0,MATCH(SUM($H$13:X$13),$H$6:$DS$6,0)),0)</f>
        <v>0</v>
      </c>
      <c r="Y52" s="57">
        <f>$G$13*$E26*Y26*Y$28*IFERROR(INDEX($H$20:$DS$20,0,MATCH(SUM($H$13:Y$13),$H$6:$DS$6,0)),0)</f>
        <v>0</v>
      </c>
      <c r="Z52" s="57">
        <f>$G$13*$E26*Z26*Z$28*IFERROR(INDEX($H$20:$DS$20,0,MATCH(SUM($H$13:Z$13),$H$6:$DS$6,0)),0)</f>
        <v>0</v>
      </c>
      <c r="AA52" s="57">
        <f>$G$13*$E26*AA26*AA$28*IFERROR(INDEX($H$20:$DS$20,0,MATCH(SUM($H$13:AA$13),$H$6:$DS$6,0)),0)</f>
        <v>0</v>
      </c>
      <c r="AB52" s="57">
        <f>$G$13*$E26*AB26*AB$28*IFERROR(INDEX($H$20:$DS$20,0,MATCH(SUM($H$13:AB$13),$H$6:$DS$6,0)),0)</f>
        <v>0</v>
      </c>
      <c r="AC52" s="57">
        <f>$G$13*$E26*AC26*AC$28*IFERROR(INDEX($H$20:$DS$20,0,MATCH(SUM($H$13:AC$13),$H$6:$DS$6,0)),0)</f>
        <v>0</v>
      </c>
      <c r="AD52" s="57">
        <f>$G$13*$E26*AD26*AD$28*IFERROR(INDEX($H$20:$DS$20,0,MATCH(SUM($H$13:AD$13),$H$6:$DS$6,0)),0)</f>
        <v>0</v>
      </c>
      <c r="AE52" s="57">
        <f>$G$13*$E26*AE26*AE$28*IFERROR(INDEX($H$20:$DS$20,0,MATCH(SUM($H$13:AE$13),$H$6:$DS$6,0)),0)</f>
        <v>0</v>
      </c>
      <c r="AF52" s="57">
        <f>$G$13*$E26*AF26*AF$28*IFERROR(INDEX($H$20:$DS$20,0,MATCH(SUM($H$13:AF$13),$H$6:$DS$6,0)),0)</f>
        <v>0</v>
      </c>
      <c r="AG52" s="57">
        <f>$G$13*$E26*AG26*AG$28*IFERROR(INDEX($H$20:$DS$20,0,MATCH(SUM($H$13:AG$13),$H$6:$DS$6,0)),0)</f>
        <v>0</v>
      </c>
      <c r="AH52" s="57">
        <f>$G$13*$E26*AH26*AH$28*IFERROR(INDEX($H$20:$DS$20,0,MATCH(SUM($H$13:AH$13),$H$6:$DS$6,0)),0)</f>
        <v>0</v>
      </c>
      <c r="AI52" s="57">
        <f>$G$13*$E26*AI26*AI$28*IFERROR(INDEX($H$20:$DS$20,0,MATCH(SUM($H$13:AI$13),$H$6:$DS$6,0)),0)</f>
        <v>0</v>
      </c>
      <c r="AJ52" s="57">
        <f>$G$13*$E26*AJ26*AJ$28*IFERROR(INDEX($H$20:$DS$20,0,MATCH(SUM($H$13:AJ$13),$H$6:$DS$6,0)),0)</f>
        <v>0</v>
      </c>
      <c r="AK52" s="57">
        <f>$G$13*$E26*AK26*AK$28*IFERROR(INDEX($H$20:$DS$20,0,MATCH(SUM($H$13:AK$13),$H$6:$DS$6,0)),0)</f>
        <v>0</v>
      </c>
      <c r="AL52" s="57">
        <f>$G$13*$E26*AL26*AL$28*IFERROR(INDEX($H$20:$DS$20,0,MATCH(SUM($H$13:AL$13),$H$6:$DS$6,0)),0)</f>
        <v>0</v>
      </c>
      <c r="AM52" s="57">
        <f>$G$13*$E26*AM26*AM$28*IFERROR(INDEX($H$20:$DS$20,0,MATCH(SUM($H$13:AM$13),$H$6:$DS$6,0)),0)</f>
        <v>0</v>
      </c>
      <c r="AN52" s="57">
        <f>$G$13*$E26*AN26*AN$28*IFERROR(INDEX($H$20:$DS$20,0,MATCH(SUM($H$13:AN$13),$H$6:$DS$6,0)),0)</f>
        <v>0</v>
      </c>
      <c r="AO52" s="57">
        <f>$G$13*$E26*AO26*AO$28*IFERROR(INDEX($H$20:$DS$20,0,MATCH(SUM($H$13:AO$13),$H$6:$DS$6,0)),0)</f>
        <v>0</v>
      </c>
      <c r="AP52" s="57">
        <f>$G$13*$E26*AP26*AP$28*IFERROR(INDEX($H$20:$DS$20,0,MATCH(SUM($H$13:AP$13),$H$6:$DS$6,0)),0)</f>
        <v>0</v>
      </c>
      <c r="AQ52" s="57">
        <f>$G$13*$E26*AQ26*AQ$28*IFERROR(INDEX($H$20:$DS$20,0,MATCH(SUM($H$13:AQ$13),$H$6:$DS$6,0)),0)</f>
        <v>0</v>
      </c>
      <c r="AR52" s="57">
        <f>$G$13*$E26*AR26*AR$28*IFERROR(INDEX($H$20:$DS$20,0,MATCH(SUM($H$13:AR$13),$H$6:$DS$6,0)),0)</f>
        <v>0</v>
      </c>
      <c r="AS52" s="57">
        <f>$G$13*$E26*AS26*AS$28*IFERROR(INDEX($H$20:$DS$20,0,MATCH(SUM($H$13:AS$13),$H$6:$DS$6,0)),0)</f>
        <v>0</v>
      </c>
      <c r="AT52" s="57">
        <f>$G$13*$E26*AT26*AT$28*IFERROR(INDEX($H$20:$DS$20,0,MATCH(SUM($H$13:AT$13),$H$6:$DS$6,0)),0)</f>
        <v>0</v>
      </c>
      <c r="AU52" s="57">
        <f>$G$13*$E26*AU26*AU$28*IFERROR(INDEX($H$20:$DS$20,0,MATCH(SUM($H$13:AU$13),$H$6:$DS$6,0)),0)</f>
        <v>0</v>
      </c>
      <c r="AV52" s="57">
        <f>$G$13*$E26*AV26*AV$28*IFERROR(INDEX($H$20:$DS$20,0,MATCH(SUM($H$13:AV$13),$H$6:$DS$6,0)),0)</f>
        <v>0</v>
      </c>
      <c r="AW52" s="57">
        <f>$G$13*$E26*AW26*AW$28*IFERROR(INDEX($H$20:$DS$20,0,MATCH(SUM($H$13:AW$13),$H$6:$DS$6,0)),0)</f>
        <v>0</v>
      </c>
      <c r="AX52" s="57">
        <f>$G$13*$E26*AX26*AX$28*IFERROR(INDEX($H$20:$DS$20,0,MATCH(SUM($H$13:AX$13),$H$6:$DS$6,0)),0)</f>
        <v>0</v>
      </c>
      <c r="AY52" s="57">
        <f>$G$13*$E26*AY26*AY$28*IFERROR(INDEX($H$20:$DS$20,0,MATCH(SUM($H$13:AY$13),$H$6:$DS$6,0)),0)</f>
        <v>0</v>
      </c>
      <c r="AZ52" s="57">
        <f>$G$13*$E26*AZ26*AZ$28*IFERROR(INDEX($H$20:$DS$20,0,MATCH(SUM($H$13:AZ$13),$H$6:$DS$6,0)),0)</f>
        <v>0</v>
      </c>
      <c r="BA52" s="57">
        <f>$G$13*$E26*BA26*BA$28*IFERROR(INDEX($H$20:$DS$20,0,MATCH(SUM($H$13:BA$13),$H$6:$DS$6,0)),0)</f>
        <v>0</v>
      </c>
      <c r="BB52" s="57">
        <f>$G$13*$E26*BB26*BB$28*IFERROR(INDEX($H$20:$DS$20,0,MATCH(SUM($H$13:BB$13),$H$6:$DS$6,0)),0)</f>
        <v>0</v>
      </c>
      <c r="BC52" s="57">
        <f>$G$13*$E26*BC26*BC$28*IFERROR(INDEX($H$20:$DS$20,0,MATCH(SUM($H$13:BC$13),$H$6:$DS$6,0)),0)</f>
        <v>0</v>
      </c>
      <c r="BD52" s="57">
        <f>$G$13*$E26*BD26*BD$28*IFERROR(INDEX($H$20:$DS$20,0,MATCH(SUM($H$13:BD$13),$H$6:$DS$6,0)),0)</f>
        <v>0</v>
      </c>
      <c r="BE52" s="57">
        <f>$G$13*$E26*BE26*BE$28*IFERROR(INDEX($H$20:$DS$20,0,MATCH(SUM($H$13:BE$13),$H$6:$DS$6,0)),0)</f>
        <v>0</v>
      </c>
      <c r="BF52" s="57">
        <f>$G$13*$E26*BF26*BF$28*IFERROR(INDEX($H$20:$DS$20,0,MATCH(SUM($H$13:BF$13),$H$6:$DS$6,0)),0)</f>
        <v>0</v>
      </c>
      <c r="BG52" s="57">
        <f>$G$13*$E26*BG26*BG$28*IFERROR(INDEX($H$20:$DS$20,0,MATCH(SUM($H$13:BG$13),$H$6:$DS$6,0)),0)</f>
        <v>0</v>
      </c>
      <c r="BH52" s="57">
        <f>$G$13*$E26*BH26*BH$28*IFERROR(INDEX($H$20:$DS$20,0,MATCH(SUM($H$13:BH$13),$H$6:$DS$6,0)),0)</f>
        <v>0</v>
      </c>
      <c r="BI52" s="57">
        <f>$G$13*$E26*BI26*BI$28*IFERROR(INDEX($H$20:$DS$20,0,MATCH(SUM($H$13:BI$13),$H$6:$DS$6,0)),0)</f>
        <v>0</v>
      </c>
      <c r="BJ52" s="57">
        <f>$G$13*$E26*BJ26*BJ$28*IFERROR(INDEX($H$20:$DS$20,0,MATCH(SUM($H$13:BJ$13),$H$6:$DS$6,0)),0)</f>
        <v>0</v>
      </c>
      <c r="BK52" s="57">
        <f>$G$13*$E26*BK26*BK$28*IFERROR(INDEX($H$20:$DS$20,0,MATCH(SUM($H$13:BK$13),$H$6:$DS$6,0)),0)</f>
        <v>0</v>
      </c>
      <c r="BL52" s="57">
        <f>$G$13*$E26*BL26*BL$28*IFERROR(INDEX($H$20:$DS$20,0,MATCH(SUM($H$13:BL$13),$H$6:$DS$6,0)),0)</f>
        <v>0</v>
      </c>
      <c r="BM52" s="57">
        <f>$G$13*$E26*BM26*BM$28*IFERROR(INDEX($H$20:$DS$20,0,MATCH(SUM($H$13:BM$13),$H$6:$DS$6,0)),0)</f>
        <v>0</v>
      </c>
      <c r="BN52" s="57">
        <f>$G$13*$E26*BN26*BN$28*IFERROR(INDEX($H$20:$DS$20,0,MATCH(SUM($H$13:BN$13),$H$6:$DS$6,0)),0)</f>
        <v>0</v>
      </c>
      <c r="BO52" s="57">
        <f>$G$13*$E26*BO26*BO$28*IFERROR(INDEX($H$20:$DS$20,0,MATCH(SUM($H$13:BO$13),$H$6:$DS$6,0)),0)</f>
        <v>0</v>
      </c>
      <c r="BP52" s="57">
        <f>$G$13*$E26*BP26*BP$28*IFERROR(INDEX($H$20:$DS$20,0,MATCH(SUM($H$13:BP$13),$H$6:$DS$6,0)),0)</f>
        <v>0</v>
      </c>
      <c r="BQ52" s="57">
        <f>$G$13*$E26*BQ26*BQ$28*IFERROR(INDEX($H$20:$DS$20,0,MATCH(SUM($H$13:BQ$13),$H$6:$DS$6,0)),0)</f>
        <v>0</v>
      </c>
      <c r="BR52" s="57">
        <f>$G$13*$E26*BR26*BR$28*IFERROR(INDEX($H$20:$DS$20,0,MATCH(SUM($H$13:BR$13),$H$6:$DS$6,0)),0)</f>
        <v>0</v>
      </c>
      <c r="BS52" s="57">
        <f>$G$13*$E26*BS26*BS$28*IFERROR(INDEX($H$20:$DS$20,0,MATCH(SUM($H$13:BS$13),$H$6:$DS$6,0)),0)</f>
        <v>0</v>
      </c>
      <c r="BT52" s="57">
        <f>$G$13*$E26*BT26*BT$28*IFERROR(INDEX($H$20:$DS$20,0,MATCH(SUM($H$13:BT$13),$H$6:$DS$6,0)),0)</f>
        <v>0</v>
      </c>
      <c r="BU52" s="57">
        <f>$G$13*$E26*BU26*BU$28*IFERROR(INDEX($H$20:$DS$20,0,MATCH(SUM($H$13:BU$13),$H$6:$DS$6,0)),0)</f>
        <v>0</v>
      </c>
      <c r="BV52" s="57">
        <f>$G$13*$E26*BV26*BV$28*IFERROR(INDEX($H$20:$DS$20,0,MATCH(SUM($H$13:BV$13),$H$6:$DS$6,0)),0)</f>
        <v>0</v>
      </c>
      <c r="BW52" s="57">
        <f>$G$13*$E26*BW26*BW$28*IFERROR(INDEX($H$20:$DS$20,0,MATCH(SUM($H$13:BW$13),$H$6:$DS$6,0)),0)</f>
        <v>0</v>
      </c>
      <c r="BX52" s="57">
        <f>$G$13*$E26*BX26*BX$28*IFERROR(INDEX($H$20:$DS$20,0,MATCH(SUM($H$13:BX$13),$H$6:$DS$6,0)),0)</f>
        <v>0</v>
      </c>
      <c r="BY52" s="57">
        <f>$G$13*$E26*BY26*BY$28*IFERROR(INDEX($H$20:$DS$20,0,MATCH(SUM($H$13:BY$13),$H$6:$DS$6,0)),0)</f>
        <v>0</v>
      </c>
      <c r="BZ52" s="57">
        <f>$G$13*$E26*BZ26*BZ$28*IFERROR(INDEX($H$20:$DS$20,0,MATCH(SUM($H$13:BZ$13),$H$6:$DS$6,0)),0)</f>
        <v>0</v>
      </c>
      <c r="CA52" s="57">
        <f>$G$13*$E26*CA26*CA$28*IFERROR(INDEX($H$20:$DS$20,0,MATCH(SUM($H$13:CA$13),$H$6:$DS$6,0)),0)</f>
        <v>0</v>
      </c>
      <c r="CB52" s="57">
        <f>$G$13*$E26*CB26*CB$28*IFERROR(INDEX($H$20:$DS$20,0,MATCH(SUM($H$13:CB$13),$H$6:$DS$6,0)),0)</f>
        <v>0</v>
      </c>
      <c r="CC52" s="57">
        <f>$G$13*$E26*CC26*CC$28*IFERROR(INDEX($H$20:$DS$20,0,MATCH(SUM($H$13:CC$13),$H$6:$DS$6,0)),0)</f>
        <v>0</v>
      </c>
      <c r="CD52" s="57">
        <f>$G$13*$E26*CD26*CD$28*IFERROR(INDEX($H$20:$DS$20,0,MATCH(SUM($H$13:CD$13),$H$6:$DS$6,0)),0)</f>
        <v>0</v>
      </c>
      <c r="CE52" s="57">
        <f>$G$13*$E26*CE26*CE$28*IFERROR(INDEX($H$20:$DS$20,0,MATCH(SUM($H$13:CE$13),$H$6:$DS$6,0)),0)</f>
        <v>0</v>
      </c>
      <c r="CF52" s="57">
        <f>$G$13*$E26*CF26*CF$28*IFERROR(INDEX($H$20:$DS$20,0,MATCH(SUM($H$13:CF$13),$H$6:$DS$6,0)),0)</f>
        <v>0</v>
      </c>
      <c r="CG52" s="57">
        <f>$G$13*$E26*CG26*CG$28*IFERROR(INDEX($H$20:$DS$20,0,MATCH(SUM($H$13:CG$13),$H$6:$DS$6,0)),0)</f>
        <v>0</v>
      </c>
      <c r="CH52" s="57">
        <f>$G$13*$E26*CH26*CH$28*IFERROR(INDEX($H$20:$DS$20,0,MATCH(SUM($H$13:CH$13),$H$6:$DS$6,0)),0)</f>
        <v>0</v>
      </c>
      <c r="CI52" s="57">
        <f>$G$13*$E26*CI26*CI$28*IFERROR(INDEX($H$20:$DS$20,0,MATCH(SUM($H$13:CI$13),$H$6:$DS$6,0)),0)</f>
        <v>0</v>
      </c>
      <c r="CJ52" s="57">
        <f>$G$13*$E26*CJ26*CJ$28*IFERROR(INDEX($H$20:$DS$20,0,MATCH(SUM($H$13:CJ$13),$H$6:$DS$6,0)),0)</f>
        <v>0</v>
      </c>
      <c r="CK52" s="57">
        <f>$G$13*$E26*CK26*CK$28*IFERROR(INDEX($H$20:$DS$20,0,MATCH(SUM($H$13:CK$13),$H$6:$DS$6,0)),0)</f>
        <v>0</v>
      </c>
      <c r="CL52" s="57">
        <f>$G$13*$E26*CL26*CL$28*IFERROR(INDEX($H$20:$DS$20,0,MATCH(SUM($H$13:CL$13),$H$6:$DS$6,0)),0)</f>
        <v>0</v>
      </c>
      <c r="CM52" s="57">
        <f>$G$13*$E26*CM26*CM$28*IFERROR(INDEX($H$20:$DS$20,0,MATCH(SUM($H$13:CM$13),$H$6:$DS$6,0)),0)</f>
        <v>0</v>
      </c>
      <c r="CN52" s="57">
        <f>$G$13*$E26*CN26*CN$28*IFERROR(INDEX($H$20:$DS$20,0,MATCH(SUM($H$13:CN$13),$H$6:$DS$6,0)),0)</f>
        <v>0</v>
      </c>
      <c r="CO52" s="57">
        <f>$G$13*$E26*CO26*CO$28*IFERROR(INDEX($H$20:$DS$20,0,MATCH(SUM($H$13:CO$13),$H$6:$DS$6,0)),0)</f>
        <v>0</v>
      </c>
      <c r="CP52" s="57">
        <f>$G$13*$E26*CP26*CP$28*IFERROR(INDEX($H$20:$DS$20,0,MATCH(SUM($H$13:CP$13),$H$6:$DS$6,0)),0)</f>
        <v>0</v>
      </c>
      <c r="CQ52" s="57">
        <f>$G$13*$E26*CQ26*CQ$28*IFERROR(INDEX($H$20:$DS$20,0,MATCH(SUM($H$13:CQ$13),$H$6:$DS$6,0)),0)</f>
        <v>0</v>
      </c>
      <c r="CR52" s="57">
        <f>$G$13*$E26*CR26*CR$28*IFERROR(INDEX($H$20:$DS$20,0,MATCH(SUM($H$13:CR$13),$H$6:$DS$6,0)),0)</f>
        <v>0</v>
      </c>
      <c r="CS52" s="57">
        <f>$G$13*$E26*CS26*CS$28*IFERROR(INDEX($H$20:$DS$20,0,MATCH(SUM($H$13:CS$13),$H$6:$DS$6,0)),0)</f>
        <v>0</v>
      </c>
      <c r="CT52" s="57">
        <f>$G$13*$E26*CT26*CT$28*IFERROR(INDEX($H$20:$DS$20,0,MATCH(SUM($H$13:CT$13),$H$6:$DS$6,0)),0)</f>
        <v>0</v>
      </c>
      <c r="CU52" s="57">
        <f>$G$13*$E26*CU26*CU$28*IFERROR(INDEX($H$20:$DS$20,0,MATCH(SUM($H$13:CU$13),$H$6:$DS$6,0)),0)</f>
        <v>0</v>
      </c>
      <c r="CV52" s="57">
        <f>$G$13*$E26*CV26*CV$28*IFERROR(INDEX($H$20:$DS$20,0,MATCH(SUM($H$13:CV$13),$H$6:$DS$6,0)),0)</f>
        <v>0</v>
      </c>
      <c r="CW52" s="57">
        <f>$G$13*$E26*CW26*CW$28*IFERROR(INDEX($H$20:$DS$20,0,MATCH(SUM($H$13:CW$13),$H$6:$DS$6,0)),0)</f>
        <v>0</v>
      </c>
      <c r="CX52" s="57">
        <f>$G$13*$E26*CX26*CX$28*IFERROR(INDEX($H$20:$DS$20,0,MATCH(SUM($H$13:CX$13),$H$6:$DS$6,0)),0)</f>
        <v>0</v>
      </c>
      <c r="CY52" s="57">
        <f>$G$13*$E26*CY26*CY$28*IFERROR(INDEX($H$20:$DS$20,0,MATCH(SUM($H$13:CY$13),$H$6:$DS$6,0)),0)</f>
        <v>0</v>
      </c>
      <c r="CZ52" s="57">
        <f>$G$13*$E26*CZ26*CZ$28*IFERROR(INDEX($H$20:$DS$20,0,MATCH(SUM($H$13:CZ$13),$H$6:$DS$6,0)),0)</f>
        <v>0</v>
      </c>
      <c r="DA52" s="57">
        <f>$G$13*$E26*DA26*DA$28*IFERROR(INDEX($H$20:$DS$20,0,MATCH(SUM($H$13:DA$13),$H$6:$DS$6,0)),0)</f>
        <v>0</v>
      </c>
      <c r="DB52" s="57">
        <f>$G$13*$E26*DB26*DB$28*IFERROR(INDEX($H$20:$DS$20,0,MATCH(SUM($H$13:DB$13),$H$6:$DS$6,0)),0)</f>
        <v>0</v>
      </c>
      <c r="DC52" s="57">
        <f>$G$13*$E26*DC26*DC$28*IFERROR(INDEX($H$20:$DS$20,0,MATCH(SUM($H$13:DC$13),$H$6:$DS$6,0)),0)</f>
        <v>0</v>
      </c>
      <c r="DD52" s="57">
        <f>$G$13*$E26*DD26*DD$28*IFERROR(INDEX($H$20:$DS$20,0,MATCH(SUM($H$13:DD$13),$H$6:$DS$6,0)),0)</f>
        <v>0</v>
      </c>
      <c r="DE52" s="57">
        <f>$G$13*$E26*DE26*DE$28*IFERROR(INDEX($H$20:$DS$20,0,MATCH(SUM($H$13:DE$13),$H$6:$DS$6,0)),0)</f>
        <v>0</v>
      </c>
      <c r="DF52" s="57">
        <f>$G$13*$E26*DF26*DF$28*IFERROR(INDEX($H$20:$DS$20,0,MATCH(SUM($H$13:DF$13),$H$6:$DS$6,0)),0)</f>
        <v>0</v>
      </c>
      <c r="DG52" s="57">
        <f>$G$13*$E26*DG26*DG$28*IFERROR(INDEX($H$20:$DS$20,0,MATCH(SUM($H$13:DG$13),$H$6:$DS$6,0)),0)</f>
        <v>0</v>
      </c>
      <c r="DH52" s="57">
        <f>$G$13*$E26*DH26*DH$28*IFERROR(INDEX($H$20:$DS$20,0,MATCH(SUM($H$13:DH$13),$H$6:$DS$6,0)),0)</f>
        <v>0</v>
      </c>
      <c r="DI52" s="57">
        <f>$G$13*$E26*DI26*DI$28*IFERROR(INDEX($H$20:$DS$20,0,MATCH(SUM($H$13:DI$13),$H$6:$DS$6,0)),0)</f>
        <v>0</v>
      </c>
      <c r="DJ52" s="57">
        <f>$G$13*$E26*DJ26*DJ$28*IFERROR(INDEX($H$20:$DS$20,0,MATCH(SUM($H$13:DJ$13),$H$6:$DS$6,0)),0)</f>
        <v>0</v>
      </c>
      <c r="DK52" s="57">
        <f>$G$13*$E26*DK26*DK$28*IFERROR(INDEX($H$20:$DS$20,0,MATCH(SUM($H$13:DK$13),$H$6:$DS$6,0)),0)</f>
        <v>0</v>
      </c>
      <c r="DL52" s="57">
        <f>$G$13*$E26*DL26*DL$28*IFERROR(INDEX($H$20:$DS$20,0,MATCH(SUM($H$13:DL$13),$H$6:$DS$6,0)),0)</f>
        <v>0</v>
      </c>
      <c r="DM52" s="57">
        <f>$G$13*$E26*DM26*DM$28*IFERROR(INDEX($H$20:$DS$20,0,MATCH(SUM($H$13:DM$13),$H$6:$DS$6,0)),0)</f>
        <v>0</v>
      </c>
      <c r="DN52" s="57">
        <f>$G$13*$E26*DN26*DN$28*IFERROR(INDEX($H$20:$DS$20,0,MATCH(SUM($H$13:DN$13),$H$6:$DS$6,0)),0)</f>
        <v>0</v>
      </c>
      <c r="DO52" s="57">
        <f>$G$13*$E26*DO26*DO$28*IFERROR(INDEX($H$20:$DS$20,0,MATCH(SUM($H$13:DO$13),$H$6:$DS$6,0)),0)</f>
        <v>0</v>
      </c>
      <c r="DP52" s="57">
        <f>$G$13*$E26*DP26*DP$28*IFERROR(INDEX($H$20:$DS$20,0,MATCH(SUM($H$13:DP$13),$H$6:$DS$6,0)),0)</f>
        <v>0</v>
      </c>
      <c r="DQ52" s="57">
        <f>$G$13*$E26*DQ26*DQ$28*IFERROR(INDEX($H$20:$DS$20,0,MATCH(SUM($H$13:DQ$13),$H$6:$DS$6,0)),0)</f>
        <v>0</v>
      </c>
      <c r="DR52" s="57">
        <f>$G$13*$E26*DR26*DR$28*IFERROR(INDEX($H$20:$DS$20,0,MATCH(SUM($H$13:DR$13),$H$6:$DS$6,0)),0)</f>
        <v>0</v>
      </c>
      <c r="DS52" s="57">
        <f>$G$13*$E26*DS26*DS$28*IFERROR(INDEX($H$20:$DS$20,0,MATCH(SUM($H$13:DS$13),$H$6:$DS$6,0)),0)</f>
        <v>0</v>
      </c>
    </row>
    <row r="53" spans="2:123" x14ac:dyDescent="0.3"/>
    <row r="54" spans="2:123" ht="14.5" thickBot="1" x14ac:dyDescent="0.35">
      <c r="D54" s="61" t="s">
        <v>108</v>
      </c>
      <c r="E54" s="61"/>
      <c r="F54" s="62" t="str">
        <f>F52</f>
        <v>INR Mn</v>
      </c>
      <c r="G54" s="62"/>
      <c r="H54" s="63">
        <f>SUM(H50:H53)</f>
        <v>0</v>
      </c>
      <c r="I54" s="63">
        <f t="shared" ref="I54:BT54" si="12">SUM(I50:I53)</f>
        <v>0</v>
      </c>
      <c r="J54" s="63">
        <f t="shared" si="12"/>
        <v>0</v>
      </c>
      <c r="K54" s="63">
        <f t="shared" si="12"/>
        <v>0</v>
      </c>
      <c r="L54" s="63">
        <f t="shared" si="12"/>
        <v>0</v>
      </c>
      <c r="M54" s="63">
        <f t="shared" si="12"/>
        <v>0</v>
      </c>
      <c r="N54" s="63">
        <f t="shared" si="12"/>
        <v>0</v>
      </c>
      <c r="O54" s="63">
        <f t="shared" si="12"/>
        <v>0</v>
      </c>
      <c r="P54" s="63">
        <f t="shared" si="12"/>
        <v>0</v>
      </c>
      <c r="Q54" s="63">
        <f t="shared" si="12"/>
        <v>0</v>
      </c>
      <c r="R54" s="63">
        <f t="shared" si="12"/>
        <v>0</v>
      </c>
      <c r="S54" s="63">
        <f t="shared" si="12"/>
        <v>2686.0408607812501</v>
      </c>
      <c r="T54" s="63">
        <f t="shared" si="12"/>
        <v>2686.0408607812501</v>
      </c>
      <c r="U54" s="63">
        <f t="shared" si="12"/>
        <v>2686.0408607812501</v>
      </c>
      <c r="V54" s="63">
        <f t="shared" si="12"/>
        <v>2686.0408607812501</v>
      </c>
      <c r="W54" s="63">
        <f t="shared" si="12"/>
        <v>3044.1796422187499</v>
      </c>
      <c r="X54" s="63">
        <f t="shared" si="12"/>
        <v>3044.1796422187499</v>
      </c>
      <c r="Y54" s="63">
        <f t="shared" si="12"/>
        <v>3044.1796422187499</v>
      </c>
      <c r="Z54" s="63">
        <f t="shared" si="12"/>
        <v>3044.1796422187499</v>
      </c>
      <c r="AA54" s="63">
        <f t="shared" si="12"/>
        <v>3294.8767892250003</v>
      </c>
      <c r="AB54" s="63">
        <f t="shared" si="12"/>
        <v>3294.8767892250003</v>
      </c>
      <c r="AC54" s="63">
        <f t="shared" si="12"/>
        <v>3294.8767892250003</v>
      </c>
      <c r="AD54" s="63">
        <f t="shared" si="12"/>
        <v>3294.8767892250003</v>
      </c>
      <c r="AE54" s="63">
        <f t="shared" si="12"/>
        <v>3294.8767892250003</v>
      </c>
      <c r="AF54" s="63">
        <f t="shared" si="12"/>
        <v>3294.8767892250003</v>
      </c>
      <c r="AG54" s="63">
        <f t="shared" si="12"/>
        <v>3294.8767892250003</v>
      </c>
      <c r="AH54" s="63">
        <f t="shared" si="12"/>
        <v>3294.8767892250003</v>
      </c>
      <c r="AI54" s="63">
        <f t="shared" si="12"/>
        <v>3294.8767892250003</v>
      </c>
      <c r="AJ54" s="63">
        <f t="shared" si="12"/>
        <v>3294.8767892250003</v>
      </c>
      <c r="AK54" s="63">
        <f t="shared" si="12"/>
        <v>3294.8767892250003</v>
      </c>
      <c r="AL54" s="63">
        <f t="shared" si="12"/>
        <v>3294.8767892250003</v>
      </c>
      <c r="AM54" s="63">
        <f t="shared" si="12"/>
        <v>3294.8767892250003</v>
      </c>
      <c r="AN54" s="63">
        <f t="shared" si="12"/>
        <v>3294.8767892250003</v>
      </c>
      <c r="AO54" s="63">
        <f t="shared" si="12"/>
        <v>3294.8767892250003</v>
      </c>
      <c r="AP54" s="63">
        <f t="shared" si="12"/>
        <v>3294.8767892250003</v>
      </c>
      <c r="AQ54" s="63">
        <f t="shared" si="12"/>
        <v>3294.8767892250003</v>
      </c>
      <c r="AR54" s="63">
        <f t="shared" si="12"/>
        <v>3294.8767892250003</v>
      </c>
      <c r="AS54" s="63">
        <f t="shared" si="12"/>
        <v>3294.8767892250003</v>
      </c>
      <c r="AT54" s="63">
        <f t="shared" si="12"/>
        <v>3294.8767892250003</v>
      </c>
      <c r="AU54" s="63">
        <f t="shared" si="12"/>
        <v>3294.8767892250003</v>
      </c>
      <c r="AV54" s="63">
        <f t="shared" si="12"/>
        <v>3294.8767892250003</v>
      </c>
      <c r="AW54" s="63">
        <f t="shared" si="12"/>
        <v>3294.8767892250003</v>
      </c>
      <c r="AX54" s="63">
        <f t="shared" si="12"/>
        <v>3294.8767892250003</v>
      </c>
      <c r="AY54" s="63">
        <f t="shared" si="12"/>
        <v>3294.8767892250003</v>
      </c>
      <c r="AZ54" s="63">
        <f t="shared" si="12"/>
        <v>3294.8767892250003</v>
      </c>
      <c r="BA54" s="63">
        <f t="shared" si="12"/>
        <v>3294.8767892250003</v>
      </c>
      <c r="BB54" s="63">
        <f t="shared" si="12"/>
        <v>3294.8767892250003</v>
      </c>
      <c r="BC54" s="63">
        <f t="shared" si="12"/>
        <v>3294.8767892250003</v>
      </c>
      <c r="BD54" s="63">
        <f t="shared" si="12"/>
        <v>3294.8767892250003</v>
      </c>
      <c r="BE54" s="63">
        <f t="shared" si="12"/>
        <v>3294.8767892250003</v>
      </c>
      <c r="BF54" s="63">
        <f t="shared" si="12"/>
        <v>3294.8767892250003</v>
      </c>
      <c r="BG54" s="63">
        <f t="shared" si="12"/>
        <v>3294.8767892250003</v>
      </c>
      <c r="BH54" s="63">
        <f t="shared" si="12"/>
        <v>3294.8767892250003</v>
      </c>
      <c r="BI54" s="63">
        <f t="shared" si="12"/>
        <v>3294.8767892250003</v>
      </c>
      <c r="BJ54" s="63">
        <f t="shared" si="12"/>
        <v>3294.8767892250003</v>
      </c>
      <c r="BK54" s="63">
        <f t="shared" si="12"/>
        <v>3294.8767892250003</v>
      </c>
      <c r="BL54" s="63">
        <f t="shared" si="12"/>
        <v>3294.8767892250003</v>
      </c>
      <c r="BM54" s="63">
        <f t="shared" si="12"/>
        <v>3294.8767892250003</v>
      </c>
      <c r="BN54" s="63">
        <f t="shared" si="12"/>
        <v>3294.8767892250003</v>
      </c>
      <c r="BO54" s="63">
        <f t="shared" si="12"/>
        <v>3294.8767892250003</v>
      </c>
      <c r="BP54" s="63">
        <f t="shared" si="12"/>
        <v>3294.8767892250003</v>
      </c>
      <c r="BQ54" s="63">
        <f t="shared" si="12"/>
        <v>3294.8767892250003</v>
      </c>
      <c r="BR54" s="63">
        <f t="shared" si="12"/>
        <v>3294.8767892250003</v>
      </c>
      <c r="BS54" s="63">
        <f t="shared" si="12"/>
        <v>3294.8767892250003</v>
      </c>
      <c r="BT54" s="63">
        <f t="shared" si="12"/>
        <v>3294.8767892250003</v>
      </c>
      <c r="BU54" s="63">
        <f t="shared" ref="BU54:DS54" si="13">SUM(BU50:BU53)</f>
        <v>3294.8767892250003</v>
      </c>
      <c r="BV54" s="63">
        <f t="shared" si="13"/>
        <v>3294.8767892250003</v>
      </c>
      <c r="BW54" s="63">
        <f t="shared" si="13"/>
        <v>3294.8767892250003</v>
      </c>
      <c r="BX54" s="63">
        <f t="shared" si="13"/>
        <v>3294.8767892250003</v>
      </c>
      <c r="BY54" s="63">
        <f t="shared" si="13"/>
        <v>3294.8767892250003</v>
      </c>
      <c r="BZ54" s="63">
        <f t="shared" si="13"/>
        <v>3294.8767892250003</v>
      </c>
      <c r="CA54" s="63">
        <f t="shared" si="13"/>
        <v>3294.8767892250003</v>
      </c>
      <c r="CB54" s="63">
        <f t="shared" si="13"/>
        <v>3294.8767892250003</v>
      </c>
      <c r="CC54" s="63">
        <f t="shared" si="13"/>
        <v>3294.8767892250003</v>
      </c>
      <c r="CD54" s="63">
        <f t="shared" si="13"/>
        <v>3294.8767892250003</v>
      </c>
      <c r="CE54" s="63">
        <f t="shared" si="13"/>
        <v>3294.8767892250003</v>
      </c>
      <c r="CF54" s="63">
        <f t="shared" si="13"/>
        <v>3294.8767892250003</v>
      </c>
      <c r="CG54" s="63">
        <f t="shared" si="13"/>
        <v>3294.8767892250003</v>
      </c>
      <c r="CH54" s="63">
        <f t="shared" si="13"/>
        <v>3294.8767892250003</v>
      </c>
      <c r="CI54" s="63">
        <f t="shared" si="13"/>
        <v>3294.8767892250003</v>
      </c>
      <c r="CJ54" s="63">
        <f t="shared" si="13"/>
        <v>3294.8767892250003</v>
      </c>
      <c r="CK54" s="63">
        <f t="shared" si="13"/>
        <v>3294.8767892250003</v>
      </c>
      <c r="CL54" s="63">
        <f t="shared" si="13"/>
        <v>3294.8767892250003</v>
      </c>
      <c r="CM54" s="63">
        <f t="shared" si="13"/>
        <v>3294.8767892250003</v>
      </c>
      <c r="CN54" s="63">
        <f t="shared" si="13"/>
        <v>3294.8767892250003</v>
      </c>
      <c r="CO54" s="63">
        <f t="shared" si="13"/>
        <v>3294.8767892250003</v>
      </c>
      <c r="CP54" s="63">
        <f t="shared" si="13"/>
        <v>3294.8767892250003</v>
      </c>
      <c r="CQ54" s="63">
        <f t="shared" si="13"/>
        <v>3294.8767892250003</v>
      </c>
      <c r="CR54" s="63">
        <f t="shared" si="13"/>
        <v>3294.8767892250003</v>
      </c>
      <c r="CS54" s="63">
        <f t="shared" si="13"/>
        <v>3294.8767892250003</v>
      </c>
      <c r="CT54" s="63">
        <f t="shared" si="13"/>
        <v>3294.8767892250003</v>
      </c>
      <c r="CU54" s="63">
        <f t="shared" si="13"/>
        <v>3294.8767892250003</v>
      </c>
      <c r="CV54" s="63">
        <f t="shared" si="13"/>
        <v>3294.8767892250003</v>
      </c>
      <c r="CW54" s="63">
        <f t="shared" si="13"/>
        <v>3294.8767892250003</v>
      </c>
      <c r="CX54" s="63">
        <f t="shared" si="13"/>
        <v>3294.8767892250003</v>
      </c>
      <c r="CY54" s="63">
        <f t="shared" si="13"/>
        <v>3294.8767892250003</v>
      </c>
      <c r="CZ54" s="63">
        <f t="shared" si="13"/>
        <v>3294.8767892250003</v>
      </c>
      <c r="DA54" s="63">
        <f t="shared" si="13"/>
        <v>3294.8767892250003</v>
      </c>
      <c r="DB54" s="63">
        <f t="shared" si="13"/>
        <v>3294.8767892250003</v>
      </c>
      <c r="DC54" s="63">
        <f t="shared" si="13"/>
        <v>3294.8767892250003</v>
      </c>
      <c r="DD54" s="63">
        <f t="shared" si="13"/>
        <v>3294.8767892250003</v>
      </c>
      <c r="DE54" s="63">
        <f t="shared" si="13"/>
        <v>3294.8767892250003</v>
      </c>
      <c r="DF54" s="63">
        <f t="shared" si="13"/>
        <v>3294.8767892250003</v>
      </c>
      <c r="DG54" s="63">
        <f t="shared" si="13"/>
        <v>3294.8767892250003</v>
      </c>
      <c r="DH54" s="63">
        <f t="shared" si="13"/>
        <v>3294.8767892250003</v>
      </c>
      <c r="DI54" s="63">
        <f t="shared" si="13"/>
        <v>3294.8767892250003</v>
      </c>
      <c r="DJ54" s="63">
        <f t="shared" si="13"/>
        <v>3294.8767892250003</v>
      </c>
      <c r="DK54" s="63">
        <f t="shared" si="13"/>
        <v>3294.8767892250003</v>
      </c>
      <c r="DL54" s="63">
        <f t="shared" si="13"/>
        <v>3294.8767892250003</v>
      </c>
      <c r="DM54" s="63">
        <f t="shared" si="13"/>
        <v>3294.8767892250003</v>
      </c>
      <c r="DN54" s="63">
        <f t="shared" si="13"/>
        <v>3294.8767892250003</v>
      </c>
      <c r="DO54" s="63">
        <f t="shared" si="13"/>
        <v>3294.8767892250003</v>
      </c>
      <c r="DP54" s="63">
        <f t="shared" si="13"/>
        <v>3294.8767892250003</v>
      </c>
      <c r="DQ54" s="63">
        <f t="shared" si="13"/>
        <v>3294.8767892250003</v>
      </c>
      <c r="DR54" s="63">
        <f t="shared" si="13"/>
        <v>3294.8767892250003</v>
      </c>
      <c r="DS54" s="63">
        <f t="shared" si="13"/>
        <v>3294.8767892250003</v>
      </c>
    </row>
    <row r="55" spans="2:123" ht="14.5" thickTop="1" x14ac:dyDescent="0.3"/>
    <row r="56" spans="2:123" x14ac:dyDescent="0.3">
      <c r="B56" s="6" t="str">
        <f>D14</f>
        <v>Phase IV</v>
      </c>
    </row>
    <row r="57" spans="2:123" x14ac:dyDescent="0.3">
      <c r="D57" s="12" t="str">
        <f>D50</f>
        <v>LFP</v>
      </c>
      <c r="F57" s="51" t="str">
        <f>F50</f>
        <v>INR Mn</v>
      </c>
      <c r="H57" s="57">
        <f>$G$14*$E24*H24*H$28*IFERROR(INDEX($H$21:$DS$21,0,MATCH(SUM($H$14:H$14),$H$6:$DS$6,0)),0)</f>
        <v>0</v>
      </c>
      <c r="I57" s="57">
        <f>$G$14*$E24*I24*I$28*IFERROR(INDEX($H$21:$DS$21,0,MATCH(SUM($H$14:I$14),$H$6:$DS$6,0)),0)</f>
        <v>0</v>
      </c>
      <c r="J57" s="57">
        <f>$G$14*$E24*J24*J$28*IFERROR(INDEX($H$21:$DS$21,0,MATCH(SUM($H$14:J$14),$H$6:$DS$6,0)),0)</f>
        <v>0</v>
      </c>
      <c r="K57" s="57">
        <f>$G$14*$E24*K24*K$28*IFERROR(INDEX($H$21:$DS$21,0,MATCH(SUM($H$14:K$14),$H$6:$DS$6,0)),0)</f>
        <v>0</v>
      </c>
      <c r="L57" s="57">
        <f>$G$14*$E24*L24*L$28*IFERROR(INDEX($H$21:$DS$21,0,MATCH(SUM($H$14:L$14),$H$6:$DS$6,0)),0)</f>
        <v>0</v>
      </c>
      <c r="M57" s="57">
        <f>$G$14*$E24*M24*M$28*IFERROR(INDEX($H$21:$DS$21,0,MATCH(SUM($H$14:M$14),$H$6:$DS$6,0)),0)</f>
        <v>0</v>
      </c>
      <c r="N57" s="57">
        <f>$G$14*$E24*N24*N$28*IFERROR(INDEX($H$21:$DS$21,0,MATCH(SUM($H$14:N$14),$H$6:$DS$6,0)),0)</f>
        <v>0</v>
      </c>
      <c r="O57" s="57">
        <f>$G$14*$E24*O24*O$28*IFERROR(INDEX($H$21:$DS$21,0,MATCH(SUM($H$14:O$14),$H$6:$DS$6,0)),0)</f>
        <v>0</v>
      </c>
      <c r="P57" s="57">
        <f>$G$14*$E24*P24*P$28*IFERROR(INDEX($H$21:$DS$21,0,MATCH(SUM($H$14:P$14),$H$6:$DS$6,0)),0)</f>
        <v>0</v>
      </c>
      <c r="Q57" s="57">
        <f>$G$14*$E24*Q24*Q$28*IFERROR(INDEX($H$21:$DS$21,0,MATCH(SUM($H$14:Q$14),$H$6:$DS$6,0)),0)</f>
        <v>0</v>
      </c>
      <c r="R57" s="57">
        <f>$G$14*$E24*R24*R$28*IFERROR(INDEX($H$21:$DS$21,0,MATCH(SUM($H$14:R$14),$H$6:$DS$6,0)),0)</f>
        <v>0</v>
      </c>
      <c r="S57" s="57">
        <f>$G$14*$E24*S24*S$28*IFERROR(INDEX($H$21:$DS$21,0,MATCH(SUM($H$14:S$14),$H$6:$DS$6,0)),0)</f>
        <v>0</v>
      </c>
      <c r="T57" s="57">
        <f>$G$14*$E24*T24*T$28*IFERROR(INDEX($H$21:$DS$21,0,MATCH(SUM($H$14:T$14),$H$6:$DS$6,0)),0)</f>
        <v>0</v>
      </c>
      <c r="U57" s="57">
        <f>$G$14*$E24*U24*U$28*IFERROR(INDEX($H$21:$DS$21,0,MATCH(SUM($H$14:U$14),$H$6:$DS$6,0)),0)</f>
        <v>0</v>
      </c>
      <c r="V57" s="57">
        <f>$G$14*$E24*V24*V$28*IFERROR(INDEX($H$21:$DS$21,0,MATCH(SUM($H$14:V$14),$H$6:$DS$6,0)),0)</f>
        <v>0</v>
      </c>
      <c r="W57" s="57">
        <f>$G$14*$E24*W24*W$28*IFERROR(INDEX($H$21:$DS$21,0,MATCH(SUM($H$14:W$14),$H$6:$DS$6,0)),0)</f>
        <v>3552.9641015625002</v>
      </c>
      <c r="X57" s="57">
        <f>$G$14*$E24*X24*X$28*IFERROR(INDEX($H$21:$DS$21,0,MATCH(SUM($H$14:X$14),$H$6:$DS$6,0)),0)</f>
        <v>3552.9641015625002</v>
      </c>
      <c r="Y57" s="57">
        <f>$G$14*$E24*Y24*Y$28*IFERROR(INDEX($H$21:$DS$21,0,MATCH(SUM($H$14:Y$14),$H$6:$DS$6,0)),0)</f>
        <v>3552.9641015625002</v>
      </c>
      <c r="Z57" s="57">
        <f>$G$14*$E24*Z24*Z$28*IFERROR(INDEX($H$21:$DS$21,0,MATCH(SUM($H$14:Z$14),$H$6:$DS$6,0)),0)</f>
        <v>3552.9641015625002</v>
      </c>
      <c r="AA57" s="57">
        <f>$G$14*$E24*AA24*AA$28*IFERROR(INDEX($H$21:$DS$21,0,MATCH(SUM($H$14:AA$14),$H$6:$DS$6,0)),0)</f>
        <v>4026.6926484375003</v>
      </c>
      <c r="AB57" s="57">
        <f>$G$14*$E24*AB24*AB$28*IFERROR(INDEX($H$21:$DS$21,0,MATCH(SUM($H$14:AB$14),$H$6:$DS$6,0)),0)</f>
        <v>4026.6926484375003</v>
      </c>
      <c r="AC57" s="57">
        <f>$G$14*$E24*AC24*AC$28*IFERROR(INDEX($H$21:$DS$21,0,MATCH(SUM($H$14:AC$14),$H$6:$DS$6,0)),0)</f>
        <v>4026.6926484375003</v>
      </c>
      <c r="AD57" s="57">
        <f>$G$14*$E24*AD24*AD$28*IFERROR(INDEX($H$21:$DS$21,0,MATCH(SUM($H$14:AD$14),$H$6:$DS$6,0)),0)</f>
        <v>4026.6926484375003</v>
      </c>
      <c r="AE57" s="57">
        <f>$G$14*$E24*AE24*AE$28*IFERROR(INDEX($H$21:$DS$21,0,MATCH(SUM($H$14:AE$14),$H$6:$DS$6,0)),0)</f>
        <v>4358.3026312500006</v>
      </c>
      <c r="AF57" s="57">
        <f>$G$14*$E24*AF24*AF$28*IFERROR(INDEX($H$21:$DS$21,0,MATCH(SUM($H$14:AF$14),$H$6:$DS$6,0)),0)</f>
        <v>4358.3026312500006</v>
      </c>
      <c r="AG57" s="57">
        <f>$G$14*$E24*AG24*AG$28*IFERROR(INDEX($H$21:$DS$21,0,MATCH(SUM($H$14:AG$14),$H$6:$DS$6,0)),0)</f>
        <v>4358.3026312500006</v>
      </c>
      <c r="AH57" s="57">
        <f>$G$14*$E24*AH24*AH$28*IFERROR(INDEX($H$21:$DS$21,0,MATCH(SUM($H$14:AH$14),$H$6:$DS$6,0)),0)</f>
        <v>4358.3026312500006</v>
      </c>
      <c r="AI57" s="57">
        <f>$G$14*$E24*AI24*AI$28*IFERROR(INDEX($H$21:$DS$21,0,MATCH(SUM($H$14:AI$14),$H$6:$DS$6,0)),0)</f>
        <v>4358.3026312500006</v>
      </c>
      <c r="AJ57" s="57">
        <f>$G$14*$E24*AJ24*AJ$28*IFERROR(INDEX($H$21:$DS$21,0,MATCH(SUM($H$14:AJ$14),$H$6:$DS$6,0)),0)</f>
        <v>4358.3026312500006</v>
      </c>
      <c r="AK57" s="57">
        <f>$G$14*$E24*AK24*AK$28*IFERROR(INDEX($H$21:$DS$21,0,MATCH(SUM($H$14:AK$14),$H$6:$DS$6,0)),0)</f>
        <v>4358.3026312500006</v>
      </c>
      <c r="AL57" s="57">
        <f>$G$14*$E24*AL24*AL$28*IFERROR(INDEX($H$21:$DS$21,0,MATCH(SUM($H$14:AL$14),$H$6:$DS$6,0)),0)</f>
        <v>4358.3026312500006</v>
      </c>
      <c r="AM57" s="57">
        <f>$G$14*$E24*AM24*AM$28*IFERROR(INDEX($H$21:$DS$21,0,MATCH(SUM($H$14:AM$14),$H$6:$DS$6,0)),0)</f>
        <v>4358.3026312500006</v>
      </c>
      <c r="AN57" s="57">
        <f>$G$14*$E24*AN24*AN$28*IFERROR(INDEX($H$21:$DS$21,0,MATCH(SUM($H$14:AN$14),$H$6:$DS$6,0)),0)</f>
        <v>4358.3026312500006</v>
      </c>
      <c r="AO57" s="57">
        <f>$G$14*$E24*AO24*AO$28*IFERROR(INDEX($H$21:$DS$21,0,MATCH(SUM($H$14:AO$14),$H$6:$DS$6,0)),0)</f>
        <v>4358.3026312500006</v>
      </c>
      <c r="AP57" s="57">
        <f>$G$14*$E24*AP24*AP$28*IFERROR(INDEX($H$21:$DS$21,0,MATCH(SUM($H$14:AP$14),$H$6:$DS$6,0)),0)</f>
        <v>4358.3026312500006</v>
      </c>
      <c r="AQ57" s="57">
        <f>$G$14*$E24*AQ24*AQ$28*IFERROR(INDEX($H$21:$DS$21,0,MATCH(SUM($H$14:AQ$14),$H$6:$DS$6,0)),0)</f>
        <v>4358.3026312500006</v>
      </c>
      <c r="AR57" s="57">
        <f>$G$14*$E24*AR24*AR$28*IFERROR(INDEX($H$21:$DS$21,0,MATCH(SUM($H$14:AR$14),$H$6:$DS$6,0)),0)</f>
        <v>4358.3026312500006</v>
      </c>
      <c r="AS57" s="57">
        <f>$G$14*$E24*AS24*AS$28*IFERROR(INDEX($H$21:$DS$21,0,MATCH(SUM($H$14:AS$14),$H$6:$DS$6,0)),0)</f>
        <v>4358.3026312500006</v>
      </c>
      <c r="AT57" s="57">
        <f>$G$14*$E24*AT24*AT$28*IFERROR(INDEX($H$21:$DS$21,0,MATCH(SUM($H$14:AT$14),$H$6:$DS$6,0)),0)</f>
        <v>4358.3026312500006</v>
      </c>
      <c r="AU57" s="57">
        <f>$G$14*$E24*AU24*AU$28*IFERROR(INDEX($H$21:$DS$21,0,MATCH(SUM($H$14:AU$14),$H$6:$DS$6,0)),0)</f>
        <v>4358.3026312500006</v>
      </c>
      <c r="AV57" s="57">
        <f>$G$14*$E24*AV24*AV$28*IFERROR(INDEX($H$21:$DS$21,0,MATCH(SUM($H$14:AV$14),$H$6:$DS$6,0)),0)</f>
        <v>4358.3026312500006</v>
      </c>
      <c r="AW57" s="57">
        <f>$G$14*$E24*AW24*AW$28*IFERROR(INDEX($H$21:$DS$21,0,MATCH(SUM($H$14:AW$14),$H$6:$DS$6,0)),0)</f>
        <v>4358.3026312500006</v>
      </c>
      <c r="AX57" s="57">
        <f>$G$14*$E24*AX24*AX$28*IFERROR(INDEX($H$21:$DS$21,0,MATCH(SUM($H$14:AX$14),$H$6:$DS$6,0)),0)</f>
        <v>4358.3026312500006</v>
      </c>
      <c r="AY57" s="57">
        <f>$G$14*$E24*AY24*AY$28*IFERROR(INDEX($H$21:$DS$21,0,MATCH(SUM($H$14:AY$14),$H$6:$DS$6,0)),0)</f>
        <v>4358.3026312500006</v>
      </c>
      <c r="AZ57" s="57">
        <f>$G$14*$E24*AZ24*AZ$28*IFERROR(INDEX($H$21:$DS$21,0,MATCH(SUM($H$14:AZ$14),$H$6:$DS$6,0)),0)</f>
        <v>4358.3026312500006</v>
      </c>
      <c r="BA57" s="57">
        <f>$G$14*$E24*BA24*BA$28*IFERROR(INDEX($H$21:$DS$21,0,MATCH(SUM($H$14:BA$14),$H$6:$DS$6,0)),0)</f>
        <v>4358.3026312500006</v>
      </c>
      <c r="BB57" s="57">
        <f>$G$14*$E24*BB24*BB$28*IFERROR(INDEX($H$21:$DS$21,0,MATCH(SUM($H$14:BB$14),$H$6:$DS$6,0)),0)</f>
        <v>4358.3026312500006</v>
      </c>
      <c r="BC57" s="57">
        <f>$G$14*$E24*BC24*BC$28*IFERROR(INDEX($H$21:$DS$21,0,MATCH(SUM($H$14:BC$14),$H$6:$DS$6,0)),0)</f>
        <v>4358.3026312500006</v>
      </c>
      <c r="BD57" s="57">
        <f>$G$14*$E24*BD24*BD$28*IFERROR(INDEX($H$21:$DS$21,0,MATCH(SUM($H$14:BD$14),$H$6:$DS$6,0)),0)</f>
        <v>4358.3026312500006</v>
      </c>
      <c r="BE57" s="57">
        <f>$G$14*$E24*BE24*BE$28*IFERROR(INDEX($H$21:$DS$21,0,MATCH(SUM($H$14:BE$14),$H$6:$DS$6,0)),0)</f>
        <v>4358.3026312500006</v>
      </c>
      <c r="BF57" s="57">
        <f>$G$14*$E24*BF24*BF$28*IFERROR(INDEX($H$21:$DS$21,0,MATCH(SUM($H$14:BF$14),$H$6:$DS$6,0)),0)</f>
        <v>4358.3026312500006</v>
      </c>
      <c r="BG57" s="57">
        <f>$G$14*$E24*BG24*BG$28*IFERROR(INDEX($H$21:$DS$21,0,MATCH(SUM($H$14:BG$14),$H$6:$DS$6,0)),0)</f>
        <v>4358.3026312500006</v>
      </c>
      <c r="BH57" s="57">
        <f>$G$14*$E24*BH24*BH$28*IFERROR(INDEX($H$21:$DS$21,0,MATCH(SUM($H$14:BH$14),$H$6:$DS$6,0)),0)</f>
        <v>4358.3026312500006</v>
      </c>
      <c r="BI57" s="57">
        <f>$G$14*$E24*BI24*BI$28*IFERROR(INDEX($H$21:$DS$21,0,MATCH(SUM($H$14:BI$14),$H$6:$DS$6,0)),0)</f>
        <v>4358.3026312500006</v>
      </c>
      <c r="BJ57" s="57">
        <f>$G$14*$E24*BJ24*BJ$28*IFERROR(INDEX($H$21:$DS$21,0,MATCH(SUM($H$14:BJ$14),$H$6:$DS$6,0)),0)</f>
        <v>4358.3026312500006</v>
      </c>
      <c r="BK57" s="57">
        <f>$G$14*$E24*BK24*BK$28*IFERROR(INDEX($H$21:$DS$21,0,MATCH(SUM($H$14:BK$14),$H$6:$DS$6,0)),0)</f>
        <v>4358.3026312500006</v>
      </c>
      <c r="BL57" s="57">
        <f>$G$14*$E24*BL24*BL$28*IFERROR(INDEX($H$21:$DS$21,0,MATCH(SUM($H$14:BL$14),$H$6:$DS$6,0)),0)</f>
        <v>4358.3026312500006</v>
      </c>
      <c r="BM57" s="57">
        <f>$G$14*$E24*BM24*BM$28*IFERROR(INDEX($H$21:$DS$21,0,MATCH(SUM($H$14:BM$14),$H$6:$DS$6,0)),0)</f>
        <v>4358.3026312500006</v>
      </c>
      <c r="BN57" s="57">
        <f>$G$14*$E24*BN24*BN$28*IFERROR(INDEX($H$21:$DS$21,0,MATCH(SUM($H$14:BN$14),$H$6:$DS$6,0)),0)</f>
        <v>4358.3026312500006</v>
      </c>
      <c r="BO57" s="57">
        <f>$G$14*$E24*BO24*BO$28*IFERROR(INDEX($H$21:$DS$21,0,MATCH(SUM($H$14:BO$14),$H$6:$DS$6,0)),0)</f>
        <v>4358.3026312500006</v>
      </c>
      <c r="BP57" s="57">
        <f>$G$14*$E24*BP24*BP$28*IFERROR(INDEX($H$21:$DS$21,0,MATCH(SUM($H$14:BP$14),$H$6:$DS$6,0)),0)</f>
        <v>4358.3026312500006</v>
      </c>
      <c r="BQ57" s="57">
        <f>$G$14*$E24*BQ24*BQ$28*IFERROR(INDEX($H$21:$DS$21,0,MATCH(SUM($H$14:BQ$14),$H$6:$DS$6,0)),0)</f>
        <v>4358.3026312500006</v>
      </c>
      <c r="BR57" s="57">
        <f>$G$14*$E24*BR24*BR$28*IFERROR(INDEX($H$21:$DS$21,0,MATCH(SUM($H$14:BR$14),$H$6:$DS$6,0)),0)</f>
        <v>4358.3026312500006</v>
      </c>
      <c r="BS57" s="57">
        <f>$G$14*$E24*BS24*BS$28*IFERROR(INDEX($H$21:$DS$21,0,MATCH(SUM($H$14:BS$14),$H$6:$DS$6,0)),0)</f>
        <v>4358.3026312500006</v>
      </c>
      <c r="BT57" s="57">
        <f>$G$14*$E24*BT24*BT$28*IFERROR(INDEX($H$21:$DS$21,0,MATCH(SUM($H$14:BT$14),$H$6:$DS$6,0)),0)</f>
        <v>4358.3026312500006</v>
      </c>
      <c r="BU57" s="57">
        <f>$G$14*$E24*BU24*BU$28*IFERROR(INDEX($H$21:$DS$21,0,MATCH(SUM($H$14:BU$14),$H$6:$DS$6,0)),0)</f>
        <v>4358.3026312500006</v>
      </c>
      <c r="BV57" s="57">
        <f>$G$14*$E24*BV24*BV$28*IFERROR(INDEX($H$21:$DS$21,0,MATCH(SUM($H$14:BV$14),$H$6:$DS$6,0)),0)</f>
        <v>4358.3026312500006</v>
      </c>
      <c r="BW57" s="57">
        <f>$G$14*$E24*BW24*BW$28*IFERROR(INDEX($H$21:$DS$21,0,MATCH(SUM($H$14:BW$14),$H$6:$DS$6,0)),0)</f>
        <v>4358.3026312500006</v>
      </c>
      <c r="BX57" s="57">
        <f>$G$14*$E24*BX24*BX$28*IFERROR(INDEX($H$21:$DS$21,0,MATCH(SUM($H$14:BX$14),$H$6:$DS$6,0)),0)</f>
        <v>4358.3026312500006</v>
      </c>
      <c r="BY57" s="57">
        <f>$G$14*$E24*BY24*BY$28*IFERROR(INDEX($H$21:$DS$21,0,MATCH(SUM($H$14:BY$14),$H$6:$DS$6,0)),0)</f>
        <v>4358.3026312500006</v>
      </c>
      <c r="BZ57" s="57">
        <f>$G$14*$E24*BZ24*BZ$28*IFERROR(INDEX($H$21:$DS$21,0,MATCH(SUM($H$14:BZ$14),$H$6:$DS$6,0)),0)</f>
        <v>4358.3026312500006</v>
      </c>
      <c r="CA57" s="57">
        <f>$G$14*$E24*CA24*CA$28*IFERROR(INDEX($H$21:$DS$21,0,MATCH(SUM($H$14:CA$14),$H$6:$DS$6,0)),0)</f>
        <v>4358.3026312500006</v>
      </c>
      <c r="CB57" s="57">
        <f>$G$14*$E24*CB24*CB$28*IFERROR(INDEX($H$21:$DS$21,0,MATCH(SUM($H$14:CB$14),$H$6:$DS$6,0)),0)</f>
        <v>4358.3026312500006</v>
      </c>
      <c r="CC57" s="57">
        <f>$G$14*$E24*CC24*CC$28*IFERROR(INDEX($H$21:$DS$21,0,MATCH(SUM($H$14:CC$14),$H$6:$DS$6,0)),0)</f>
        <v>4358.3026312500006</v>
      </c>
      <c r="CD57" s="57">
        <f>$G$14*$E24*CD24*CD$28*IFERROR(INDEX($H$21:$DS$21,0,MATCH(SUM($H$14:CD$14),$H$6:$DS$6,0)),0)</f>
        <v>4358.3026312500006</v>
      </c>
      <c r="CE57" s="57">
        <f>$G$14*$E24*CE24*CE$28*IFERROR(INDEX($H$21:$DS$21,0,MATCH(SUM($H$14:CE$14),$H$6:$DS$6,0)),0)</f>
        <v>4358.3026312500006</v>
      </c>
      <c r="CF57" s="57">
        <f>$G$14*$E24*CF24*CF$28*IFERROR(INDEX($H$21:$DS$21,0,MATCH(SUM($H$14:CF$14),$H$6:$DS$6,0)),0)</f>
        <v>4358.3026312500006</v>
      </c>
      <c r="CG57" s="57">
        <f>$G$14*$E24*CG24*CG$28*IFERROR(INDEX($H$21:$DS$21,0,MATCH(SUM($H$14:CG$14),$H$6:$DS$6,0)),0)</f>
        <v>4358.3026312500006</v>
      </c>
      <c r="CH57" s="57">
        <f>$G$14*$E24*CH24*CH$28*IFERROR(INDEX($H$21:$DS$21,0,MATCH(SUM($H$14:CH$14),$H$6:$DS$6,0)),0)</f>
        <v>4358.3026312500006</v>
      </c>
      <c r="CI57" s="57">
        <f>$G$14*$E24*CI24*CI$28*IFERROR(INDEX($H$21:$DS$21,0,MATCH(SUM($H$14:CI$14),$H$6:$DS$6,0)),0)</f>
        <v>4358.3026312500006</v>
      </c>
      <c r="CJ57" s="57">
        <f>$G$14*$E24*CJ24*CJ$28*IFERROR(INDEX($H$21:$DS$21,0,MATCH(SUM($H$14:CJ$14),$H$6:$DS$6,0)),0)</f>
        <v>4358.3026312500006</v>
      </c>
      <c r="CK57" s="57">
        <f>$G$14*$E24*CK24*CK$28*IFERROR(INDEX($H$21:$DS$21,0,MATCH(SUM($H$14:CK$14),$H$6:$DS$6,0)),0)</f>
        <v>4358.3026312500006</v>
      </c>
      <c r="CL57" s="57">
        <f>$G$14*$E24*CL24*CL$28*IFERROR(INDEX($H$21:$DS$21,0,MATCH(SUM($H$14:CL$14),$H$6:$DS$6,0)),0)</f>
        <v>4358.3026312500006</v>
      </c>
      <c r="CM57" s="57">
        <f>$G$14*$E24*CM24*CM$28*IFERROR(INDEX($H$21:$DS$21,0,MATCH(SUM($H$14:CM$14),$H$6:$DS$6,0)),0)</f>
        <v>4358.3026312500006</v>
      </c>
      <c r="CN57" s="57">
        <f>$G$14*$E24*CN24*CN$28*IFERROR(INDEX($H$21:$DS$21,0,MATCH(SUM($H$14:CN$14),$H$6:$DS$6,0)),0)</f>
        <v>4358.3026312500006</v>
      </c>
      <c r="CO57" s="57">
        <f>$G$14*$E24*CO24*CO$28*IFERROR(INDEX($H$21:$DS$21,0,MATCH(SUM($H$14:CO$14),$H$6:$DS$6,0)),0)</f>
        <v>4358.3026312500006</v>
      </c>
      <c r="CP57" s="57">
        <f>$G$14*$E24*CP24*CP$28*IFERROR(INDEX($H$21:$DS$21,0,MATCH(SUM($H$14:CP$14),$H$6:$DS$6,0)),0)</f>
        <v>4358.3026312500006</v>
      </c>
      <c r="CQ57" s="57">
        <f>$G$14*$E24*CQ24*CQ$28*IFERROR(INDEX($H$21:$DS$21,0,MATCH(SUM($H$14:CQ$14),$H$6:$DS$6,0)),0)</f>
        <v>4358.3026312500006</v>
      </c>
      <c r="CR57" s="57">
        <f>$G$14*$E24*CR24*CR$28*IFERROR(INDEX($H$21:$DS$21,0,MATCH(SUM($H$14:CR$14),$H$6:$DS$6,0)),0)</f>
        <v>4358.3026312500006</v>
      </c>
      <c r="CS57" s="57">
        <f>$G$14*$E24*CS24*CS$28*IFERROR(INDEX($H$21:$DS$21,0,MATCH(SUM($H$14:CS$14),$H$6:$DS$6,0)),0)</f>
        <v>4358.3026312500006</v>
      </c>
      <c r="CT57" s="57">
        <f>$G$14*$E24*CT24*CT$28*IFERROR(INDEX($H$21:$DS$21,0,MATCH(SUM($H$14:CT$14),$H$6:$DS$6,0)),0)</f>
        <v>4358.3026312500006</v>
      </c>
      <c r="CU57" s="57">
        <f>$G$14*$E24*CU24*CU$28*IFERROR(INDEX($H$21:$DS$21,0,MATCH(SUM($H$14:CU$14),$H$6:$DS$6,0)),0)</f>
        <v>4358.3026312500006</v>
      </c>
      <c r="CV57" s="57">
        <f>$G$14*$E24*CV24*CV$28*IFERROR(INDEX($H$21:$DS$21,0,MATCH(SUM($H$14:CV$14),$H$6:$DS$6,0)),0)</f>
        <v>4358.3026312500006</v>
      </c>
      <c r="CW57" s="57">
        <f>$G$14*$E24*CW24*CW$28*IFERROR(INDEX($H$21:$DS$21,0,MATCH(SUM($H$14:CW$14),$H$6:$DS$6,0)),0)</f>
        <v>4358.3026312500006</v>
      </c>
      <c r="CX57" s="57">
        <f>$G$14*$E24*CX24*CX$28*IFERROR(INDEX($H$21:$DS$21,0,MATCH(SUM($H$14:CX$14),$H$6:$DS$6,0)),0)</f>
        <v>4358.3026312500006</v>
      </c>
      <c r="CY57" s="57">
        <f>$G$14*$E24*CY24*CY$28*IFERROR(INDEX($H$21:$DS$21,0,MATCH(SUM($H$14:CY$14),$H$6:$DS$6,0)),0)</f>
        <v>4358.3026312500006</v>
      </c>
      <c r="CZ57" s="57">
        <f>$G$14*$E24*CZ24*CZ$28*IFERROR(INDEX($H$21:$DS$21,0,MATCH(SUM($H$14:CZ$14),$H$6:$DS$6,0)),0)</f>
        <v>4358.3026312500006</v>
      </c>
      <c r="DA57" s="57">
        <f>$G$14*$E24*DA24*DA$28*IFERROR(INDEX($H$21:$DS$21,0,MATCH(SUM($H$14:DA$14),$H$6:$DS$6,0)),0)</f>
        <v>4358.3026312500006</v>
      </c>
      <c r="DB57" s="57">
        <f>$G$14*$E24*DB24*DB$28*IFERROR(INDEX($H$21:$DS$21,0,MATCH(SUM($H$14:DB$14),$H$6:$DS$6,0)),0)</f>
        <v>4358.3026312500006</v>
      </c>
      <c r="DC57" s="57">
        <f>$G$14*$E24*DC24*DC$28*IFERROR(INDEX($H$21:$DS$21,0,MATCH(SUM($H$14:DC$14),$H$6:$DS$6,0)),0)</f>
        <v>4358.3026312500006</v>
      </c>
      <c r="DD57" s="57">
        <f>$G$14*$E24*DD24*DD$28*IFERROR(INDEX($H$21:$DS$21,0,MATCH(SUM($H$14:DD$14),$H$6:$DS$6,0)),0)</f>
        <v>4358.3026312500006</v>
      </c>
      <c r="DE57" s="57">
        <f>$G$14*$E24*DE24*DE$28*IFERROR(INDEX($H$21:$DS$21,0,MATCH(SUM($H$14:DE$14),$H$6:$DS$6,0)),0)</f>
        <v>4358.3026312500006</v>
      </c>
      <c r="DF57" s="57">
        <f>$G$14*$E24*DF24*DF$28*IFERROR(INDEX($H$21:$DS$21,0,MATCH(SUM($H$14:DF$14),$H$6:$DS$6,0)),0)</f>
        <v>4358.3026312500006</v>
      </c>
      <c r="DG57" s="57">
        <f>$G$14*$E24*DG24*DG$28*IFERROR(INDEX($H$21:$DS$21,0,MATCH(SUM($H$14:DG$14),$H$6:$DS$6,0)),0)</f>
        <v>4358.3026312500006</v>
      </c>
      <c r="DH57" s="57">
        <f>$G$14*$E24*DH24*DH$28*IFERROR(INDEX($H$21:$DS$21,0,MATCH(SUM($H$14:DH$14),$H$6:$DS$6,0)),0)</f>
        <v>4358.3026312500006</v>
      </c>
      <c r="DI57" s="57">
        <f>$G$14*$E24*DI24*DI$28*IFERROR(INDEX($H$21:$DS$21,0,MATCH(SUM($H$14:DI$14),$H$6:$DS$6,0)),0)</f>
        <v>4358.3026312500006</v>
      </c>
      <c r="DJ57" s="57">
        <f>$G$14*$E24*DJ24*DJ$28*IFERROR(INDEX($H$21:$DS$21,0,MATCH(SUM($H$14:DJ$14),$H$6:$DS$6,0)),0)</f>
        <v>4358.3026312500006</v>
      </c>
      <c r="DK57" s="57">
        <f>$G$14*$E24*DK24*DK$28*IFERROR(INDEX($H$21:$DS$21,0,MATCH(SUM($H$14:DK$14),$H$6:$DS$6,0)),0)</f>
        <v>4358.3026312500006</v>
      </c>
      <c r="DL57" s="57">
        <f>$G$14*$E24*DL24*DL$28*IFERROR(INDEX($H$21:$DS$21,0,MATCH(SUM($H$14:DL$14),$H$6:$DS$6,0)),0)</f>
        <v>4358.3026312500006</v>
      </c>
      <c r="DM57" s="57">
        <f>$G$14*$E24*DM24*DM$28*IFERROR(INDEX($H$21:$DS$21,0,MATCH(SUM($H$14:DM$14),$H$6:$DS$6,0)),0)</f>
        <v>4358.3026312500006</v>
      </c>
      <c r="DN57" s="57">
        <f>$G$14*$E24*DN24*DN$28*IFERROR(INDEX($H$21:$DS$21,0,MATCH(SUM($H$14:DN$14),$H$6:$DS$6,0)),0)</f>
        <v>4358.3026312500006</v>
      </c>
      <c r="DO57" s="57">
        <f>$G$14*$E24*DO24*DO$28*IFERROR(INDEX($H$21:$DS$21,0,MATCH(SUM($H$14:DO$14),$H$6:$DS$6,0)),0)</f>
        <v>4358.3026312500006</v>
      </c>
      <c r="DP57" s="57">
        <f>$G$14*$E24*DP24*DP$28*IFERROR(INDEX($H$21:$DS$21,0,MATCH(SUM($H$14:DP$14),$H$6:$DS$6,0)),0)</f>
        <v>4358.3026312500006</v>
      </c>
      <c r="DQ57" s="57">
        <f>$G$14*$E24*DQ24*DQ$28*IFERROR(INDEX($H$21:$DS$21,0,MATCH(SUM($H$14:DQ$14),$H$6:$DS$6,0)),0)</f>
        <v>4358.3026312500006</v>
      </c>
      <c r="DR57" s="57">
        <f>$G$14*$E24*DR24*DR$28*IFERROR(INDEX($H$21:$DS$21,0,MATCH(SUM($H$14:DR$14),$H$6:$DS$6,0)),0)</f>
        <v>4358.3026312500006</v>
      </c>
      <c r="DS57" s="57">
        <f>$G$14*$E24*DS24*DS$28*IFERROR(INDEX($H$21:$DS$21,0,MATCH(SUM($H$14:DS$14),$H$6:$DS$6,0)),0)</f>
        <v>4358.3026312500006</v>
      </c>
    </row>
    <row r="58" spans="2:123" x14ac:dyDescent="0.3">
      <c r="D58" s="12" t="str">
        <f t="shared" ref="D58:D59" si="14">D51</f>
        <v>LCO</v>
      </c>
      <c r="F58" s="51" t="str">
        <f>F57</f>
        <v>INR Mn</v>
      </c>
      <c r="H58" s="57">
        <f>$G$14*$E25*H25*H$28*IFERROR(INDEX($H$21:$DS$21,0,MATCH(SUM($H$14:H$14),$H$6:$DS$6,0)),0)</f>
        <v>0</v>
      </c>
      <c r="I58" s="57">
        <f>$G$14*$E25*I25*I$28*IFERROR(INDEX($H$21:$DS$21,0,MATCH(SUM($H$14:I$14),$H$6:$DS$6,0)),0)</f>
        <v>0</v>
      </c>
      <c r="J58" s="57">
        <f>$G$14*$E25*J25*J$28*IFERROR(INDEX($H$21:$DS$21,0,MATCH(SUM($H$14:J$14),$H$6:$DS$6,0)),0)</f>
        <v>0</v>
      </c>
      <c r="K58" s="57">
        <f>$G$14*$E25*K25*K$28*IFERROR(INDEX($H$21:$DS$21,0,MATCH(SUM($H$14:K$14),$H$6:$DS$6,0)),0)</f>
        <v>0</v>
      </c>
      <c r="L58" s="57">
        <f>$G$14*$E25*L25*L$28*IFERROR(INDEX($H$21:$DS$21,0,MATCH(SUM($H$14:L$14),$H$6:$DS$6,0)),0)</f>
        <v>0</v>
      </c>
      <c r="M58" s="57">
        <f>$G$14*$E25*M25*M$28*IFERROR(INDEX($H$21:$DS$21,0,MATCH(SUM($H$14:M$14),$H$6:$DS$6,0)),0)</f>
        <v>0</v>
      </c>
      <c r="N58" s="57">
        <f>$G$14*$E25*N25*N$28*IFERROR(INDEX($H$21:$DS$21,0,MATCH(SUM($H$14:N$14),$H$6:$DS$6,0)),0)</f>
        <v>0</v>
      </c>
      <c r="O58" s="57">
        <f>$G$14*$E25*O25*O$28*IFERROR(INDEX($H$21:$DS$21,0,MATCH(SUM($H$14:O$14),$H$6:$DS$6,0)),0)</f>
        <v>0</v>
      </c>
      <c r="P58" s="57">
        <f>$G$14*$E25*P25*P$28*IFERROR(INDEX($H$21:$DS$21,0,MATCH(SUM($H$14:P$14),$H$6:$DS$6,0)),0)</f>
        <v>0</v>
      </c>
      <c r="Q58" s="57">
        <f>$G$14*$E25*Q25*Q$28*IFERROR(INDEX($H$21:$DS$21,0,MATCH(SUM($H$14:Q$14),$H$6:$DS$6,0)),0)</f>
        <v>0</v>
      </c>
      <c r="R58" s="57">
        <f>$G$14*$E25*R25*R$28*IFERROR(INDEX($H$21:$DS$21,0,MATCH(SUM($H$14:R$14),$H$6:$DS$6,0)),0)</f>
        <v>0</v>
      </c>
      <c r="S58" s="57">
        <f>$G$14*$E25*S25*S$28*IFERROR(INDEX($H$21:$DS$21,0,MATCH(SUM($H$14:S$14),$H$6:$DS$6,0)),0)</f>
        <v>0</v>
      </c>
      <c r="T58" s="57">
        <f>$G$14*$E25*T25*T$28*IFERROR(INDEX($H$21:$DS$21,0,MATCH(SUM($H$14:T$14),$H$6:$DS$6,0)),0)</f>
        <v>0</v>
      </c>
      <c r="U58" s="57">
        <f>$G$14*$E25*U25*U$28*IFERROR(INDEX($H$21:$DS$21,0,MATCH(SUM($H$14:U$14),$H$6:$DS$6,0)),0)</f>
        <v>0</v>
      </c>
      <c r="V58" s="57">
        <f>$G$14*$E25*V25*V$28*IFERROR(INDEX($H$21:$DS$21,0,MATCH(SUM($H$14:V$14),$H$6:$DS$6,0)),0)</f>
        <v>0</v>
      </c>
      <c r="W58" s="57">
        <f>$G$14*$E25*W25*W$28*IFERROR(INDEX($H$21:$DS$21,0,MATCH(SUM($H$14:W$14),$H$6:$DS$6,0)),0)</f>
        <v>1819.11762</v>
      </c>
      <c r="X58" s="57">
        <f>$G$14*$E25*X25*X$28*IFERROR(INDEX($H$21:$DS$21,0,MATCH(SUM($H$14:X$14),$H$6:$DS$6,0)),0)</f>
        <v>1819.11762</v>
      </c>
      <c r="Y58" s="57">
        <f>$G$14*$E25*Y25*Y$28*IFERROR(INDEX($H$21:$DS$21,0,MATCH(SUM($H$14:Y$14),$H$6:$DS$6,0)),0)</f>
        <v>1819.11762</v>
      </c>
      <c r="Z58" s="57">
        <f>$G$14*$E25*Z25*Z$28*IFERROR(INDEX($H$21:$DS$21,0,MATCH(SUM($H$14:Z$14),$H$6:$DS$6,0)),0)</f>
        <v>1819.11762</v>
      </c>
      <c r="AA58" s="57">
        <f>$G$14*$E25*AA25*AA$28*IFERROR(INDEX($H$21:$DS$21,0,MATCH(SUM($H$14:AA$14),$H$6:$DS$6,0)),0)</f>
        <v>2061.6666359999999</v>
      </c>
      <c r="AB58" s="57">
        <f>$G$14*$E25*AB25*AB$28*IFERROR(INDEX($H$21:$DS$21,0,MATCH(SUM($H$14:AB$14),$H$6:$DS$6,0)),0)</f>
        <v>2061.6666359999999</v>
      </c>
      <c r="AC58" s="57">
        <f>$G$14*$E25*AC25*AC$28*IFERROR(INDEX($H$21:$DS$21,0,MATCH(SUM($H$14:AC$14),$H$6:$DS$6,0)),0)</f>
        <v>2061.6666359999999</v>
      </c>
      <c r="AD58" s="57">
        <f>$G$14*$E25*AD25*AD$28*IFERROR(INDEX($H$21:$DS$21,0,MATCH(SUM($H$14:AD$14),$H$6:$DS$6,0)),0)</f>
        <v>2061.6666359999999</v>
      </c>
      <c r="AE58" s="57">
        <f>$G$14*$E25*AE25*AE$28*IFERROR(INDEX($H$21:$DS$21,0,MATCH(SUM($H$14:AE$14),$H$6:$DS$6,0)),0)</f>
        <v>2231.4509472</v>
      </c>
      <c r="AF58" s="57">
        <f>$G$14*$E25*AF25*AF$28*IFERROR(INDEX($H$21:$DS$21,0,MATCH(SUM($H$14:AF$14),$H$6:$DS$6,0)),0)</f>
        <v>2231.4509472</v>
      </c>
      <c r="AG58" s="57">
        <f>$G$14*$E25*AG25*AG$28*IFERROR(INDEX($H$21:$DS$21,0,MATCH(SUM($H$14:AG$14),$H$6:$DS$6,0)),0)</f>
        <v>2231.4509472</v>
      </c>
      <c r="AH58" s="57">
        <f>$G$14*$E25*AH25*AH$28*IFERROR(INDEX($H$21:$DS$21,0,MATCH(SUM($H$14:AH$14),$H$6:$DS$6,0)),0)</f>
        <v>2231.4509472</v>
      </c>
      <c r="AI58" s="57">
        <f>$G$14*$E25*AI25*AI$28*IFERROR(INDEX($H$21:$DS$21,0,MATCH(SUM($H$14:AI$14),$H$6:$DS$6,0)),0)</f>
        <v>2231.4509472</v>
      </c>
      <c r="AJ58" s="57">
        <f>$G$14*$E25*AJ25*AJ$28*IFERROR(INDEX($H$21:$DS$21,0,MATCH(SUM($H$14:AJ$14),$H$6:$DS$6,0)),0)</f>
        <v>2231.4509472</v>
      </c>
      <c r="AK58" s="57">
        <f>$G$14*$E25*AK25*AK$28*IFERROR(INDEX($H$21:$DS$21,0,MATCH(SUM($H$14:AK$14),$H$6:$DS$6,0)),0)</f>
        <v>2231.4509472</v>
      </c>
      <c r="AL58" s="57">
        <f>$G$14*$E25*AL25*AL$28*IFERROR(INDEX($H$21:$DS$21,0,MATCH(SUM($H$14:AL$14),$H$6:$DS$6,0)),0)</f>
        <v>2231.4509472</v>
      </c>
      <c r="AM58" s="57">
        <f>$G$14*$E25*AM25*AM$28*IFERROR(INDEX($H$21:$DS$21,0,MATCH(SUM($H$14:AM$14),$H$6:$DS$6,0)),0)</f>
        <v>2231.4509472</v>
      </c>
      <c r="AN58" s="57">
        <f>$G$14*$E25*AN25*AN$28*IFERROR(INDEX($H$21:$DS$21,0,MATCH(SUM($H$14:AN$14),$H$6:$DS$6,0)),0)</f>
        <v>2231.4509472</v>
      </c>
      <c r="AO58" s="57">
        <f>$G$14*$E25*AO25*AO$28*IFERROR(INDEX($H$21:$DS$21,0,MATCH(SUM($H$14:AO$14),$H$6:$DS$6,0)),0)</f>
        <v>2231.4509472</v>
      </c>
      <c r="AP58" s="57">
        <f>$G$14*$E25*AP25*AP$28*IFERROR(INDEX($H$21:$DS$21,0,MATCH(SUM($H$14:AP$14),$H$6:$DS$6,0)),0)</f>
        <v>2231.4509472</v>
      </c>
      <c r="AQ58" s="57">
        <f>$G$14*$E25*AQ25*AQ$28*IFERROR(INDEX($H$21:$DS$21,0,MATCH(SUM($H$14:AQ$14),$H$6:$DS$6,0)),0)</f>
        <v>2231.4509472</v>
      </c>
      <c r="AR58" s="57">
        <f>$G$14*$E25*AR25*AR$28*IFERROR(INDEX($H$21:$DS$21,0,MATCH(SUM($H$14:AR$14),$H$6:$DS$6,0)),0)</f>
        <v>2231.4509472</v>
      </c>
      <c r="AS58" s="57">
        <f>$G$14*$E25*AS25*AS$28*IFERROR(INDEX($H$21:$DS$21,0,MATCH(SUM($H$14:AS$14),$H$6:$DS$6,0)),0)</f>
        <v>2231.4509472</v>
      </c>
      <c r="AT58" s="57">
        <f>$G$14*$E25*AT25*AT$28*IFERROR(INDEX($H$21:$DS$21,0,MATCH(SUM($H$14:AT$14),$H$6:$DS$6,0)),0)</f>
        <v>2231.4509472</v>
      </c>
      <c r="AU58" s="57">
        <f>$G$14*$E25*AU25*AU$28*IFERROR(INDEX($H$21:$DS$21,0,MATCH(SUM($H$14:AU$14),$H$6:$DS$6,0)),0)</f>
        <v>2231.4509472</v>
      </c>
      <c r="AV58" s="57">
        <f>$G$14*$E25*AV25*AV$28*IFERROR(INDEX($H$21:$DS$21,0,MATCH(SUM($H$14:AV$14),$H$6:$DS$6,0)),0)</f>
        <v>2231.4509472</v>
      </c>
      <c r="AW58" s="57">
        <f>$G$14*$E25*AW25*AW$28*IFERROR(INDEX($H$21:$DS$21,0,MATCH(SUM($H$14:AW$14),$H$6:$DS$6,0)),0)</f>
        <v>2231.4509472</v>
      </c>
      <c r="AX58" s="57">
        <f>$G$14*$E25*AX25*AX$28*IFERROR(INDEX($H$21:$DS$21,0,MATCH(SUM($H$14:AX$14),$H$6:$DS$6,0)),0)</f>
        <v>2231.4509472</v>
      </c>
      <c r="AY58" s="57">
        <f>$G$14*$E25*AY25*AY$28*IFERROR(INDEX($H$21:$DS$21,0,MATCH(SUM($H$14:AY$14),$H$6:$DS$6,0)),0)</f>
        <v>2231.4509472</v>
      </c>
      <c r="AZ58" s="57">
        <f>$G$14*$E25*AZ25*AZ$28*IFERROR(INDEX($H$21:$DS$21,0,MATCH(SUM($H$14:AZ$14),$H$6:$DS$6,0)),0)</f>
        <v>2231.4509472</v>
      </c>
      <c r="BA58" s="57">
        <f>$G$14*$E25*BA25*BA$28*IFERROR(INDEX($H$21:$DS$21,0,MATCH(SUM($H$14:BA$14),$H$6:$DS$6,0)),0)</f>
        <v>2231.4509472</v>
      </c>
      <c r="BB58" s="57">
        <f>$G$14*$E25*BB25*BB$28*IFERROR(INDEX($H$21:$DS$21,0,MATCH(SUM($H$14:BB$14),$H$6:$DS$6,0)),0)</f>
        <v>2231.4509472</v>
      </c>
      <c r="BC58" s="57">
        <f>$G$14*$E25*BC25*BC$28*IFERROR(INDEX($H$21:$DS$21,0,MATCH(SUM($H$14:BC$14),$H$6:$DS$6,0)),0)</f>
        <v>2231.4509472</v>
      </c>
      <c r="BD58" s="57">
        <f>$G$14*$E25*BD25*BD$28*IFERROR(INDEX($H$21:$DS$21,0,MATCH(SUM($H$14:BD$14),$H$6:$DS$6,0)),0)</f>
        <v>2231.4509472</v>
      </c>
      <c r="BE58" s="57">
        <f>$G$14*$E25*BE25*BE$28*IFERROR(INDEX($H$21:$DS$21,0,MATCH(SUM($H$14:BE$14),$H$6:$DS$6,0)),0)</f>
        <v>2231.4509472</v>
      </c>
      <c r="BF58" s="57">
        <f>$G$14*$E25*BF25*BF$28*IFERROR(INDEX($H$21:$DS$21,0,MATCH(SUM($H$14:BF$14),$H$6:$DS$6,0)),0)</f>
        <v>2231.4509472</v>
      </c>
      <c r="BG58" s="57">
        <f>$G$14*$E25*BG25*BG$28*IFERROR(INDEX($H$21:$DS$21,0,MATCH(SUM($H$14:BG$14),$H$6:$DS$6,0)),0)</f>
        <v>2231.4509472</v>
      </c>
      <c r="BH58" s="57">
        <f>$G$14*$E25*BH25*BH$28*IFERROR(INDEX($H$21:$DS$21,0,MATCH(SUM($H$14:BH$14),$H$6:$DS$6,0)),0)</f>
        <v>2231.4509472</v>
      </c>
      <c r="BI58" s="57">
        <f>$G$14*$E25*BI25*BI$28*IFERROR(INDEX($H$21:$DS$21,0,MATCH(SUM($H$14:BI$14),$H$6:$DS$6,0)),0)</f>
        <v>2231.4509472</v>
      </c>
      <c r="BJ58" s="57">
        <f>$G$14*$E25*BJ25*BJ$28*IFERROR(INDEX($H$21:$DS$21,0,MATCH(SUM($H$14:BJ$14),$H$6:$DS$6,0)),0)</f>
        <v>2231.4509472</v>
      </c>
      <c r="BK58" s="57">
        <f>$G$14*$E25*BK25*BK$28*IFERROR(INDEX($H$21:$DS$21,0,MATCH(SUM($H$14:BK$14),$H$6:$DS$6,0)),0)</f>
        <v>2231.4509472</v>
      </c>
      <c r="BL58" s="57">
        <f>$G$14*$E25*BL25*BL$28*IFERROR(INDEX($H$21:$DS$21,0,MATCH(SUM($H$14:BL$14),$H$6:$DS$6,0)),0)</f>
        <v>2231.4509472</v>
      </c>
      <c r="BM58" s="57">
        <f>$G$14*$E25*BM25*BM$28*IFERROR(INDEX($H$21:$DS$21,0,MATCH(SUM($H$14:BM$14),$H$6:$DS$6,0)),0)</f>
        <v>2231.4509472</v>
      </c>
      <c r="BN58" s="57">
        <f>$G$14*$E25*BN25*BN$28*IFERROR(INDEX($H$21:$DS$21,0,MATCH(SUM($H$14:BN$14),$H$6:$DS$6,0)),0)</f>
        <v>2231.4509472</v>
      </c>
      <c r="BO58" s="57">
        <f>$G$14*$E25*BO25*BO$28*IFERROR(INDEX($H$21:$DS$21,0,MATCH(SUM($H$14:BO$14),$H$6:$DS$6,0)),0)</f>
        <v>2231.4509472</v>
      </c>
      <c r="BP58" s="57">
        <f>$G$14*$E25*BP25*BP$28*IFERROR(INDEX($H$21:$DS$21,0,MATCH(SUM($H$14:BP$14),$H$6:$DS$6,0)),0)</f>
        <v>2231.4509472</v>
      </c>
      <c r="BQ58" s="57">
        <f>$G$14*$E25*BQ25*BQ$28*IFERROR(INDEX($H$21:$DS$21,0,MATCH(SUM($H$14:BQ$14),$H$6:$DS$6,0)),0)</f>
        <v>2231.4509472</v>
      </c>
      <c r="BR58" s="57">
        <f>$G$14*$E25*BR25*BR$28*IFERROR(INDEX($H$21:$DS$21,0,MATCH(SUM($H$14:BR$14),$H$6:$DS$6,0)),0)</f>
        <v>2231.4509472</v>
      </c>
      <c r="BS58" s="57">
        <f>$G$14*$E25*BS25*BS$28*IFERROR(INDEX($H$21:$DS$21,0,MATCH(SUM($H$14:BS$14),$H$6:$DS$6,0)),0)</f>
        <v>2231.4509472</v>
      </c>
      <c r="BT58" s="57">
        <f>$G$14*$E25*BT25*BT$28*IFERROR(INDEX($H$21:$DS$21,0,MATCH(SUM($H$14:BT$14),$H$6:$DS$6,0)),0)</f>
        <v>2231.4509472</v>
      </c>
      <c r="BU58" s="57">
        <f>$G$14*$E25*BU25*BU$28*IFERROR(INDEX($H$21:$DS$21,0,MATCH(SUM($H$14:BU$14),$H$6:$DS$6,0)),0)</f>
        <v>2231.4509472</v>
      </c>
      <c r="BV58" s="57">
        <f>$G$14*$E25*BV25*BV$28*IFERROR(INDEX($H$21:$DS$21,0,MATCH(SUM($H$14:BV$14),$H$6:$DS$6,0)),0)</f>
        <v>2231.4509472</v>
      </c>
      <c r="BW58" s="57">
        <f>$G$14*$E25*BW25*BW$28*IFERROR(INDEX($H$21:$DS$21,0,MATCH(SUM($H$14:BW$14),$H$6:$DS$6,0)),0)</f>
        <v>2231.4509472</v>
      </c>
      <c r="BX58" s="57">
        <f>$G$14*$E25*BX25*BX$28*IFERROR(INDEX($H$21:$DS$21,0,MATCH(SUM($H$14:BX$14),$H$6:$DS$6,0)),0)</f>
        <v>2231.4509472</v>
      </c>
      <c r="BY58" s="57">
        <f>$G$14*$E25*BY25*BY$28*IFERROR(INDEX($H$21:$DS$21,0,MATCH(SUM($H$14:BY$14),$H$6:$DS$6,0)),0)</f>
        <v>2231.4509472</v>
      </c>
      <c r="BZ58" s="57">
        <f>$G$14*$E25*BZ25*BZ$28*IFERROR(INDEX($H$21:$DS$21,0,MATCH(SUM($H$14:BZ$14),$H$6:$DS$6,0)),0)</f>
        <v>2231.4509472</v>
      </c>
      <c r="CA58" s="57">
        <f>$G$14*$E25*CA25*CA$28*IFERROR(INDEX($H$21:$DS$21,0,MATCH(SUM($H$14:CA$14),$H$6:$DS$6,0)),0)</f>
        <v>2231.4509472</v>
      </c>
      <c r="CB58" s="57">
        <f>$G$14*$E25*CB25*CB$28*IFERROR(INDEX($H$21:$DS$21,0,MATCH(SUM($H$14:CB$14),$H$6:$DS$6,0)),0)</f>
        <v>2231.4509472</v>
      </c>
      <c r="CC58" s="57">
        <f>$G$14*$E25*CC25*CC$28*IFERROR(INDEX($H$21:$DS$21,0,MATCH(SUM($H$14:CC$14),$H$6:$DS$6,0)),0)</f>
        <v>2231.4509472</v>
      </c>
      <c r="CD58" s="57">
        <f>$G$14*$E25*CD25*CD$28*IFERROR(INDEX($H$21:$DS$21,0,MATCH(SUM($H$14:CD$14),$H$6:$DS$6,0)),0)</f>
        <v>2231.4509472</v>
      </c>
      <c r="CE58" s="57">
        <f>$G$14*$E25*CE25*CE$28*IFERROR(INDEX($H$21:$DS$21,0,MATCH(SUM($H$14:CE$14),$H$6:$DS$6,0)),0)</f>
        <v>2231.4509472</v>
      </c>
      <c r="CF58" s="57">
        <f>$G$14*$E25*CF25*CF$28*IFERROR(INDEX($H$21:$DS$21,0,MATCH(SUM($H$14:CF$14),$H$6:$DS$6,0)),0)</f>
        <v>2231.4509472</v>
      </c>
      <c r="CG58" s="57">
        <f>$G$14*$E25*CG25*CG$28*IFERROR(INDEX($H$21:$DS$21,0,MATCH(SUM($H$14:CG$14),$H$6:$DS$6,0)),0)</f>
        <v>2231.4509472</v>
      </c>
      <c r="CH58" s="57">
        <f>$G$14*$E25*CH25*CH$28*IFERROR(INDEX($H$21:$DS$21,0,MATCH(SUM($H$14:CH$14),$H$6:$DS$6,0)),0)</f>
        <v>2231.4509472</v>
      </c>
      <c r="CI58" s="57">
        <f>$G$14*$E25*CI25*CI$28*IFERROR(INDEX($H$21:$DS$21,0,MATCH(SUM($H$14:CI$14),$H$6:$DS$6,0)),0)</f>
        <v>2231.4509472</v>
      </c>
      <c r="CJ58" s="57">
        <f>$G$14*$E25*CJ25*CJ$28*IFERROR(INDEX($H$21:$DS$21,0,MATCH(SUM($H$14:CJ$14),$H$6:$DS$6,0)),0)</f>
        <v>2231.4509472</v>
      </c>
      <c r="CK58" s="57">
        <f>$G$14*$E25*CK25*CK$28*IFERROR(INDEX($H$21:$DS$21,0,MATCH(SUM($H$14:CK$14),$H$6:$DS$6,0)),0)</f>
        <v>2231.4509472</v>
      </c>
      <c r="CL58" s="57">
        <f>$G$14*$E25*CL25*CL$28*IFERROR(INDEX($H$21:$DS$21,0,MATCH(SUM($H$14:CL$14),$H$6:$DS$6,0)),0)</f>
        <v>2231.4509472</v>
      </c>
      <c r="CM58" s="57">
        <f>$G$14*$E25*CM25*CM$28*IFERROR(INDEX($H$21:$DS$21,0,MATCH(SUM($H$14:CM$14),$H$6:$DS$6,0)),0)</f>
        <v>2231.4509472</v>
      </c>
      <c r="CN58" s="57">
        <f>$G$14*$E25*CN25*CN$28*IFERROR(INDEX($H$21:$DS$21,0,MATCH(SUM($H$14:CN$14),$H$6:$DS$6,0)),0)</f>
        <v>2231.4509472</v>
      </c>
      <c r="CO58" s="57">
        <f>$G$14*$E25*CO25*CO$28*IFERROR(INDEX($H$21:$DS$21,0,MATCH(SUM($H$14:CO$14),$H$6:$DS$6,0)),0)</f>
        <v>2231.4509472</v>
      </c>
      <c r="CP58" s="57">
        <f>$G$14*$E25*CP25*CP$28*IFERROR(INDEX($H$21:$DS$21,0,MATCH(SUM($H$14:CP$14),$H$6:$DS$6,0)),0)</f>
        <v>2231.4509472</v>
      </c>
      <c r="CQ58" s="57">
        <f>$G$14*$E25*CQ25*CQ$28*IFERROR(INDEX($H$21:$DS$21,0,MATCH(SUM($H$14:CQ$14),$H$6:$DS$6,0)),0)</f>
        <v>2231.4509472</v>
      </c>
      <c r="CR58" s="57">
        <f>$G$14*$E25*CR25*CR$28*IFERROR(INDEX($H$21:$DS$21,0,MATCH(SUM($H$14:CR$14),$H$6:$DS$6,0)),0)</f>
        <v>2231.4509472</v>
      </c>
      <c r="CS58" s="57">
        <f>$G$14*$E25*CS25*CS$28*IFERROR(INDEX($H$21:$DS$21,0,MATCH(SUM($H$14:CS$14),$H$6:$DS$6,0)),0)</f>
        <v>2231.4509472</v>
      </c>
      <c r="CT58" s="57">
        <f>$G$14*$E25*CT25*CT$28*IFERROR(INDEX($H$21:$DS$21,0,MATCH(SUM($H$14:CT$14),$H$6:$DS$6,0)),0)</f>
        <v>2231.4509472</v>
      </c>
      <c r="CU58" s="57">
        <f>$G$14*$E25*CU25*CU$28*IFERROR(INDEX($H$21:$DS$21,0,MATCH(SUM($H$14:CU$14),$H$6:$DS$6,0)),0)</f>
        <v>2231.4509472</v>
      </c>
      <c r="CV58" s="57">
        <f>$G$14*$E25*CV25*CV$28*IFERROR(INDEX($H$21:$DS$21,0,MATCH(SUM($H$14:CV$14),$H$6:$DS$6,0)),0)</f>
        <v>2231.4509472</v>
      </c>
      <c r="CW58" s="57">
        <f>$G$14*$E25*CW25*CW$28*IFERROR(INDEX($H$21:$DS$21,0,MATCH(SUM($H$14:CW$14),$H$6:$DS$6,0)),0)</f>
        <v>2231.4509472</v>
      </c>
      <c r="CX58" s="57">
        <f>$G$14*$E25*CX25*CX$28*IFERROR(INDEX($H$21:$DS$21,0,MATCH(SUM($H$14:CX$14),$H$6:$DS$6,0)),0)</f>
        <v>2231.4509472</v>
      </c>
      <c r="CY58" s="57">
        <f>$G$14*$E25*CY25*CY$28*IFERROR(INDEX($H$21:$DS$21,0,MATCH(SUM($H$14:CY$14),$H$6:$DS$6,0)),0)</f>
        <v>2231.4509472</v>
      </c>
      <c r="CZ58" s="57">
        <f>$G$14*$E25*CZ25*CZ$28*IFERROR(INDEX($H$21:$DS$21,0,MATCH(SUM($H$14:CZ$14),$H$6:$DS$6,0)),0)</f>
        <v>2231.4509472</v>
      </c>
      <c r="DA58" s="57">
        <f>$G$14*$E25*DA25*DA$28*IFERROR(INDEX($H$21:$DS$21,0,MATCH(SUM($H$14:DA$14),$H$6:$DS$6,0)),0)</f>
        <v>2231.4509472</v>
      </c>
      <c r="DB58" s="57">
        <f>$G$14*$E25*DB25*DB$28*IFERROR(INDEX($H$21:$DS$21,0,MATCH(SUM($H$14:DB$14),$H$6:$DS$6,0)),0)</f>
        <v>2231.4509472</v>
      </c>
      <c r="DC58" s="57">
        <f>$G$14*$E25*DC25*DC$28*IFERROR(INDEX($H$21:$DS$21,0,MATCH(SUM($H$14:DC$14),$H$6:$DS$6,0)),0)</f>
        <v>2231.4509472</v>
      </c>
      <c r="DD58" s="57">
        <f>$G$14*$E25*DD25*DD$28*IFERROR(INDEX($H$21:$DS$21,0,MATCH(SUM($H$14:DD$14),$H$6:$DS$6,0)),0)</f>
        <v>2231.4509472</v>
      </c>
      <c r="DE58" s="57">
        <f>$G$14*$E25*DE25*DE$28*IFERROR(INDEX($H$21:$DS$21,0,MATCH(SUM($H$14:DE$14),$H$6:$DS$6,0)),0)</f>
        <v>2231.4509472</v>
      </c>
      <c r="DF58" s="57">
        <f>$G$14*$E25*DF25*DF$28*IFERROR(INDEX($H$21:$DS$21,0,MATCH(SUM($H$14:DF$14),$H$6:$DS$6,0)),0)</f>
        <v>2231.4509472</v>
      </c>
      <c r="DG58" s="57">
        <f>$G$14*$E25*DG25*DG$28*IFERROR(INDEX($H$21:$DS$21,0,MATCH(SUM($H$14:DG$14),$H$6:$DS$6,0)),0)</f>
        <v>2231.4509472</v>
      </c>
      <c r="DH58" s="57">
        <f>$G$14*$E25*DH25*DH$28*IFERROR(INDEX($H$21:$DS$21,0,MATCH(SUM($H$14:DH$14),$H$6:$DS$6,0)),0)</f>
        <v>2231.4509472</v>
      </c>
      <c r="DI58" s="57">
        <f>$G$14*$E25*DI25*DI$28*IFERROR(INDEX($H$21:$DS$21,0,MATCH(SUM($H$14:DI$14),$H$6:$DS$6,0)),0)</f>
        <v>2231.4509472</v>
      </c>
      <c r="DJ58" s="57">
        <f>$G$14*$E25*DJ25*DJ$28*IFERROR(INDEX($H$21:$DS$21,0,MATCH(SUM($H$14:DJ$14),$H$6:$DS$6,0)),0)</f>
        <v>2231.4509472</v>
      </c>
      <c r="DK58" s="57">
        <f>$G$14*$E25*DK25*DK$28*IFERROR(INDEX($H$21:$DS$21,0,MATCH(SUM($H$14:DK$14),$H$6:$DS$6,0)),0)</f>
        <v>2231.4509472</v>
      </c>
      <c r="DL58" s="57">
        <f>$G$14*$E25*DL25*DL$28*IFERROR(INDEX($H$21:$DS$21,0,MATCH(SUM($H$14:DL$14),$H$6:$DS$6,0)),0)</f>
        <v>2231.4509472</v>
      </c>
      <c r="DM58" s="57">
        <f>$G$14*$E25*DM25*DM$28*IFERROR(INDEX($H$21:$DS$21,0,MATCH(SUM($H$14:DM$14),$H$6:$DS$6,0)),0)</f>
        <v>2231.4509472</v>
      </c>
      <c r="DN58" s="57">
        <f>$G$14*$E25*DN25*DN$28*IFERROR(INDEX($H$21:$DS$21,0,MATCH(SUM($H$14:DN$14),$H$6:$DS$6,0)),0)</f>
        <v>2231.4509472</v>
      </c>
      <c r="DO58" s="57">
        <f>$G$14*$E25*DO25*DO$28*IFERROR(INDEX($H$21:$DS$21,0,MATCH(SUM($H$14:DO$14),$H$6:$DS$6,0)),0)</f>
        <v>2231.4509472</v>
      </c>
      <c r="DP58" s="57">
        <f>$G$14*$E25*DP25*DP$28*IFERROR(INDEX($H$21:$DS$21,0,MATCH(SUM($H$14:DP$14),$H$6:$DS$6,0)),0)</f>
        <v>2231.4509472</v>
      </c>
      <c r="DQ58" s="57">
        <f>$G$14*$E25*DQ25*DQ$28*IFERROR(INDEX($H$21:$DS$21,0,MATCH(SUM($H$14:DQ$14),$H$6:$DS$6,0)),0)</f>
        <v>2231.4509472</v>
      </c>
      <c r="DR58" s="57">
        <f>$G$14*$E25*DR25*DR$28*IFERROR(INDEX($H$21:$DS$21,0,MATCH(SUM($H$14:DR$14),$H$6:$DS$6,0)),0)</f>
        <v>2231.4509472</v>
      </c>
      <c r="DS58" s="57">
        <f>$G$14*$E25*DS25*DS$28*IFERROR(INDEX($H$21:$DS$21,0,MATCH(SUM($H$14:DS$14),$H$6:$DS$6,0)),0)</f>
        <v>2231.4509472</v>
      </c>
    </row>
    <row r="59" spans="2:123" x14ac:dyDescent="0.3">
      <c r="D59" s="12" t="str">
        <f t="shared" si="14"/>
        <v>NMC</v>
      </c>
      <c r="F59" s="51" t="str">
        <f t="shared" ref="F59" si="15">F58</f>
        <v>INR Mn</v>
      </c>
      <c r="H59" s="57">
        <f>$G$14*$E26*H26*H$28*IFERROR(INDEX($H$21:$DS$21,0,MATCH(SUM($H$14:H$14),$H$6:$DS$6,0)),0)</f>
        <v>0</v>
      </c>
      <c r="I59" s="57">
        <f>$G$14*$E26*I26*I$28*IFERROR(INDEX($H$21:$DS$21,0,MATCH(SUM($H$14:I$14),$H$6:$DS$6,0)),0)</f>
        <v>0</v>
      </c>
      <c r="J59" s="57">
        <f>$G$14*$E26*J26*J$28*IFERROR(INDEX($H$21:$DS$21,0,MATCH(SUM($H$14:J$14),$H$6:$DS$6,0)),0)</f>
        <v>0</v>
      </c>
      <c r="K59" s="57">
        <f>$G$14*$E26*K26*K$28*IFERROR(INDEX($H$21:$DS$21,0,MATCH(SUM($H$14:K$14),$H$6:$DS$6,0)),0)</f>
        <v>0</v>
      </c>
      <c r="L59" s="57">
        <f>$G$14*$E26*L26*L$28*IFERROR(INDEX($H$21:$DS$21,0,MATCH(SUM($H$14:L$14),$H$6:$DS$6,0)),0)</f>
        <v>0</v>
      </c>
      <c r="M59" s="57">
        <f>$G$14*$E26*M26*M$28*IFERROR(INDEX($H$21:$DS$21,0,MATCH(SUM($H$14:M$14),$H$6:$DS$6,0)),0)</f>
        <v>0</v>
      </c>
      <c r="N59" s="57">
        <f>$G$14*$E26*N26*N$28*IFERROR(INDEX($H$21:$DS$21,0,MATCH(SUM($H$14:N$14),$H$6:$DS$6,0)),0)</f>
        <v>0</v>
      </c>
      <c r="O59" s="57">
        <f>$G$14*$E26*O26*O$28*IFERROR(INDEX($H$21:$DS$21,0,MATCH(SUM($H$14:O$14),$H$6:$DS$6,0)),0)</f>
        <v>0</v>
      </c>
      <c r="P59" s="57">
        <f>$G$14*$E26*P26*P$28*IFERROR(INDEX($H$21:$DS$21,0,MATCH(SUM($H$14:P$14),$H$6:$DS$6,0)),0)</f>
        <v>0</v>
      </c>
      <c r="Q59" s="57">
        <f>$G$14*$E26*Q26*Q$28*IFERROR(INDEX($H$21:$DS$21,0,MATCH(SUM($H$14:Q$14),$H$6:$DS$6,0)),0)</f>
        <v>0</v>
      </c>
      <c r="R59" s="57">
        <f>$G$14*$E26*R26*R$28*IFERROR(INDEX($H$21:$DS$21,0,MATCH(SUM($H$14:R$14),$H$6:$DS$6,0)),0)</f>
        <v>0</v>
      </c>
      <c r="S59" s="57">
        <f>$G$14*$E26*S26*S$28*IFERROR(INDEX($H$21:$DS$21,0,MATCH(SUM($H$14:S$14),$H$6:$DS$6,0)),0)</f>
        <v>0</v>
      </c>
      <c r="T59" s="57">
        <f>$G$14*$E26*T26*T$28*IFERROR(INDEX($H$21:$DS$21,0,MATCH(SUM($H$14:T$14),$H$6:$DS$6,0)),0)</f>
        <v>0</v>
      </c>
      <c r="U59" s="57">
        <f>$G$14*$E26*U26*U$28*IFERROR(INDEX($H$21:$DS$21,0,MATCH(SUM($H$14:U$14),$H$6:$DS$6,0)),0)</f>
        <v>0</v>
      </c>
      <c r="V59" s="57">
        <f>$G$14*$E26*V26*V$28*IFERROR(INDEX($H$21:$DS$21,0,MATCH(SUM($H$14:V$14),$H$6:$DS$6,0)),0)</f>
        <v>0</v>
      </c>
      <c r="W59" s="57">
        <f>$G$14*$E26*W26*W$28*IFERROR(INDEX($H$21:$DS$21,0,MATCH(SUM($H$14:W$14),$H$6:$DS$6,0)),0)</f>
        <v>0</v>
      </c>
      <c r="X59" s="57">
        <f>$G$14*$E26*X26*X$28*IFERROR(INDEX($H$21:$DS$21,0,MATCH(SUM($H$14:X$14),$H$6:$DS$6,0)),0)</f>
        <v>0</v>
      </c>
      <c r="Y59" s="57">
        <f>$G$14*$E26*Y26*Y$28*IFERROR(INDEX($H$21:$DS$21,0,MATCH(SUM($H$14:Y$14),$H$6:$DS$6,0)),0)</f>
        <v>0</v>
      </c>
      <c r="Z59" s="57">
        <f>$G$14*$E26*Z26*Z$28*IFERROR(INDEX($H$21:$DS$21,0,MATCH(SUM($H$14:Z$14),$H$6:$DS$6,0)),0)</f>
        <v>0</v>
      </c>
      <c r="AA59" s="57">
        <f>$G$14*$E26*AA26*AA$28*IFERROR(INDEX($H$21:$DS$21,0,MATCH(SUM($H$14:AA$14),$H$6:$DS$6,0)),0)</f>
        <v>0</v>
      </c>
      <c r="AB59" s="57">
        <f>$G$14*$E26*AB26*AB$28*IFERROR(INDEX($H$21:$DS$21,0,MATCH(SUM($H$14:AB$14),$H$6:$DS$6,0)),0)</f>
        <v>0</v>
      </c>
      <c r="AC59" s="57">
        <f>$G$14*$E26*AC26*AC$28*IFERROR(INDEX($H$21:$DS$21,0,MATCH(SUM($H$14:AC$14),$H$6:$DS$6,0)),0)</f>
        <v>0</v>
      </c>
      <c r="AD59" s="57">
        <f>$G$14*$E26*AD26*AD$28*IFERROR(INDEX($H$21:$DS$21,0,MATCH(SUM($H$14:AD$14),$H$6:$DS$6,0)),0)</f>
        <v>0</v>
      </c>
      <c r="AE59" s="57">
        <f>$G$14*$E26*AE26*AE$28*IFERROR(INDEX($H$21:$DS$21,0,MATCH(SUM($H$14:AE$14),$H$6:$DS$6,0)),0)</f>
        <v>0</v>
      </c>
      <c r="AF59" s="57">
        <f>$G$14*$E26*AF26*AF$28*IFERROR(INDEX($H$21:$DS$21,0,MATCH(SUM($H$14:AF$14),$H$6:$DS$6,0)),0)</f>
        <v>0</v>
      </c>
      <c r="AG59" s="57">
        <f>$G$14*$E26*AG26*AG$28*IFERROR(INDEX($H$21:$DS$21,0,MATCH(SUM($H$14:AG$14),$H$6:$DS$6,0)),0)</f>
        <v>0</v>
      </c>
      <c r="AH59" s="57">
        <f>$G$14*$E26*AH26*AH$28*IFERROR(INDEX($H$21:$DS$21,0,MATCH(SUM($H$14:AH$14),$H$6:$DS$6,0)),0)</f>
        <v>0</v>
      </c>
      <c r="AI59" s="57">
        <f>$G$14*$E26*AI26*AI$28*IFERROR(INDEX($H$21:$DS$21,0,MATCH(SUM($H$14:AI$14),$H$6:$DS$6,0)),0)</f>
        <v>0</v>
      </c>
      <c r="AJ59" s="57">
        <f>$G$14*$E26*AJ26*AJ$28*IFERROR(INDEX($H$21:$DS$21,0,MATCH(SUM($H$14:AJ$14),$H$6:$DS$6,0)),0)</f>
        <v>0</v>
      </c>
      <c r="AK59" s="57">
        <f>$G$14*$E26*AK26*AK$28*IFERROR(INDEX($H$21:$DS$21,0,MATCH(SUM($H$14:AK$14),$H$6:$DS$6,0)),0)</f>
        <v>0</v>
      </c>
      <c r="AL59" s="57">
        <f>$G$14*$E26*AL26*AL$28*IFERROR(INDEX($H$21:$DS$21,0,MATCH(SUM($H$14:AL$14),$H$6:$DS$6,0)),0)</f>
        <v>0</v>
      </c>
      <c r="AM59" s="57">
        <f>$G$14*$E26*AM26*AM$28*IFERROR(INDEX($H$21:$DS$21,0,MATCH(SUM($H$14:AM$14),$H$6:$DS$6,0)),0)</f>
        <v>0</v>
      </c>
      <c r="AN59" s="57">
        <f>$G$14*$E26*AN26*AN$28*IFERROR(INDEX($H$21:$DS$21,0,MATCH(SUM($H$14:AN$14),$H$6:$DS$6,0)),0)</f>
        <v>0</v>
      </c>
      <c r="AO59" s="57">
        <f>$G$14*$E26*AO26*AO$28*IFERROR(INDEX($H$21:$DS$21,0,MATCH(SUM($H$14:AO$14),$H$6:$DS$6,0)),0)</f>
        <v>0</v>
      </c>
      <c r="AP59" s="57">
        <f>$G$14*$E26*AP26*AP$28*IFERROR(INDEX($H$21:$DS$21,0,MATCH(SUM($H$14:AP$14),$H$6:$DS$6,0)),0)</f>
        <v>0</v>
      </c>
      <c r="AQ59" s="57">
        <f>$G$14*$E26*AQ26*AQ$28*IFERROR(INDEX($H$21:$DS$21,0,MATCH(SUM($H$14:AQ$14),$H$6:$DS$6,0)),0)</f>
        <v>0</v>
      </c>
      <c r="AR59" s="57">
        <f>$G$14*$E26*AR26*AR$28*IFERROR(INDEX($H$21:$DS$21,0,MATCH(SUM($H$14:AR$14),$H$6:$DS$6,0)),0)</f>
        <v>0</v>
      </c>
      <c r="AS59" s="57">
        <f>$G$14*$E26*AS26*AS$28*IFERROR(INDEX($H$21:$DS$21,0,MATCH(SUM($H$14:AS$14),$H$6:$DS$6,0)),0)</f>
        <v>0</v>
      </c>
      <c r="AT59" s="57">
        <f>$G$14*$E26*AT26*AT$28*IFERROR(INDEX($H$21:$DS$21,0,MATCH(SUM($H$14:AT$14),$H$6:$DS$6,0)),0)</f>
        <v>0</v>
      </c>
      <c r="AU59" s="57">
        <f>$G$14*$E26*AU26*AU$28*IFERROR(INDEX($H$21:$DS$21,0,MATCH(SUM($H$14:AU$14),$H$6:$DS$6,0)),0)</f>
        <v>0</v>
      </c>
      <c r="AV59" s="57">
        <f>$G$14*$E26*AV26*AV$28*IFERROR(INDEX($H$21:$DS$21,0,MATCH(SUM($H$14:AV$14),$H$6:$DS$6,0)),0)</f>
        <v>0</v>
      </c>
      <c r="AW59" s="57">
        <f>$G$14*$E26*AW26*AW$28*IFERROR(INDEX($H$21:$DS$21,0,MATCH(SUM($H$14:AW$14),$H$6:$DS$6,0)),0)</f>
        <v>0</v>
      </c>
      <c r="AX59" s="57">
        <f>$G$14*$E26*AX26*AX$28*IFERROR(INDEX($H$21:$DS$21,0,MATCH(SUM($H$14:AX$14),$H$6:$DS$6,0)),0)</f>
        <v>0</v>
      </c>
      <c r="AY59" s="57">
        <f>$G$14*$E26*AY26*AY$28*IFERROR(INDEX($H$21:$DS$21,0,MATCH(SUM($H$14:AY$14),$H$6:$DS$6,0)),0)</f>
        <v>0</v>
      </c>
      <c r="AZ59" s="57">
        <f>$G$14*$E26*AZ26*AZ$28*IFERROR(INDEX($H$21:$DS$21,0,MATCH(SUM($H$14:AZ$14),$H$6:$DS$6,0)),0)</f>
        <v>0</v>
      </c>
      <c r="BA59" s="57">
        <f>$G$14*$E26*BA26*BA$28*IFERROR(INDEX($H$21:$DS$21,0,MATCH(SUM($H$14:BA$14),$H$6:$DS$6,0)),0)</f>
        <v>0</v>
      </c>
      <c r="BB59" s="57">
        <f>$G$14*$E26*BB26*BB$28*IFERROR(INDEX($H$21:$DS$21,0,MATCH(SUM($H$14:BB$14),$H$6:$DS$6,0)),0)</f>
        <v>0</v>
      </c>
      <c r="BC59" s="57">
        <f>$G$14*$E26*BC26*BC$28*IFERROR(INDEX($H$21:$DS$21,0,MATCH(SUM($H$14:BC$14),$H$6:$DS$6,0)),0)</f>
        <v>0</v>
      </c>
      <c r="BD59" s="57">
        <f>$G$14*$E26*BD26*BD$28*IFERROR(INDEX($H$21:$DS$21,0,MATCH(SUM($H$14:BD$14),$H$6:$DS$6,0)),0)</f>
        <v>0</v>
      </c>
      <c r="BE59" s="57">
        <f>$G$14*$E26*BE26*BE$28*IFERROR(INDEX($H$21:$DS$21,0,MATCH(SUM($H$14:BE$14),$H$6:$DS$6,0)),0)</f>
        <v>0</v>
      </c>
      <c r="BF59" s="57">
        <f>$G$14*$E26*BF26*BF$28*IFERROR(INDEX($H$21:$DS$21,0,MATCH(SUM($H$14:BF$14),$H$6:$DS$6,0)),0)</f>
        <v>0</v>
      </c>
      <c r="BG59" s="57">
        <f>$G$14*$E26*BG26*BG$28*IFERROR(INDEX($H$21:$DS$21,0,MATCH(SUM($H$14:BG$14),$H$6:$DS$6,0)),0)</f>
        <v>0</v>
      </c>
      <c r="BH59" s="57">
        <f>$G$14*$E26*BH26*BH$28*IFERROR(INDEX($H$21:$DS$21,0,MATCH(SUM($H$14:BH$14),$H$6:$DS$6,0)),0)</f>
        <v>0</v>
      </c>
      <c r="BI59" s="57">
        <f>$G$14*$E26*BI26*BI$28*IFERROR(INDEX($H$21:$DS$21,0,MATCH(SUM($H$14:BI$14),$H$6:$DS$6,0)),0)</f>
        <v>0</v>
      </c>
      <c r="BJ59" s="57">
        <f>$G$14*$E26*BJ26*BJ$28*IFERROR(INDEX($H$21:$DS$21,0,MATCH(SUM($H$14:BJ$14),$H$6:$DS$6,0)),0)</f>
        <v>0</v>
      </c>
      <c r="BK59" s="57">
        <f>$G$14*$E26*BK26*BK$28*IFERROR(INDEX($H$21:$DS$21,0,MATCH(SUM($H$14:BK$14),$H$6:$DS$6,0)),0)</f>
        <v>0</v>
      </c>
      <c r="BL59" s="57">
        <f>$G$14*$E26*BL26*BL$28*IFERROR(INDEX($H$21:$DS$21,0,MATCH(SUM($H$14:BL$14),$H$6:$DS$6,0)),0)</f>
        <v>0</v>
      </c>
      <c r="BM59" s="57">
        <f>$G$14*$E26*BM26*BM$28*IFERROR(INDEX($H$21:$DS$21,0,MATCH(SUM($H$14:BM$14),$H$6:$DS$6,0)),0)</f>
        <v>0</v>
      </c>
      <c r="BN59" s="57">
        <f>$G$14*$E26*BN26*BN$28*IFERROR(INDEX($H$21:$DS$21,0,MATCH(SUM($H$14:BN$14),$H$6:$DS$6,0)),0)</f>
        <v>0</v>
      </c>
      <c r="BO59" s="57">
        <f>$G$14*$E26*BO26*BO$28*IFERROR(INDEX($H$21:$DS$21,0,MATCH(SUM($H$14:BO$14),$H$6:$DS$6,0)),0)</f>
        <v>0</v>
      </c>
      <c r="BP59" s="57">
        <f>$G$14*$E26*BP26*BP$28*IFERROR(INDEX($H$21:$DS$21,0,MATCH(SUM($H$14:BP$14),$H$6:$DS$6,0)),0)</f>
        <v>0</v>
      </c>
      <c r="BQ59" s="57">
        <f>$G$14*$E26*BQ26*BQ$28*IFERROR(INDEX($H$21:$DS$21,0,MATCH(SUM($H$14:BQ$14),$H$6:$DS$6,0)),0)</f>
        <v>0</v>
      </c>
      <c r="BR59" s="57">
        <f>$G$14*$E26*BR26*BR$28*IFERROR(INDEX($H$21:$DS$21,0,MATCH(SUM($H$14:BR$14),$H$6:$DS$6,0)),0)</f>
        <v>0</v>
      </c>
      <c r="BS59" s="57">
        <f>$G$14*$E26*BS26*BS$28*IFERROR(INDEX($H$21:$DS$21,0,MATCH(SUM($H$14:BS$14),$H$6:$DS$6,0)),0)</f>
        <v>0</v>
      </c>
      <c r="BT59" s="57">
        <f>$G$14*$E26*BT26*BT$28*IFERROR(INDEX($H$21:$DS$21,0,MATCH(SUM($H$14:BT$14),$H$6:$DS$6,0)),0)</f>
        <v>0</v>
      </c>
      <c r="BU59" s="57">
        <f>$G$14*$E26*BU26*BU$28*IFERROR(INDEX($H$21:$DS$21,0,MATCH(SUM($H$14:BU$14),$H$6:$DS$6,0)),0)</f>
        <v>0</v>
      </c>
      <c r="BV59" s="57">
        <f>$G$14*$E26*BV26*BV$28*IFERROR(INDEX($H$21:$DS$21,0,MATCH(SUM($H$14:BV$14),$H$6:$DS$6,0)),0)</f>
        <v>0</v>
      </c>
      <c r="BW59" s="57">
        <f>$G$14*$E26*BW26*BW$28*IFERROR(INDEX($H$21:$DS$21,0,MATCH(SUM($H$14:BW$14),$H$6:$DS$6,0)),0)</f>
        <v>0</v>
      </c>
      <c r="BX59" s="57">
        <f>$G$14*$E26*BX26*BX$28*IFERROR(INDEX($H$21:$DS$21,0,MATCH(SUM($H$14:BX$14),$H$6:$DS$6,0)),0)</f>
        <v>0</v>
      </c>
      <c r="BY59" s="57">
        <f>$G$14*$E26*BY26*BY$28*IFERROR(INDEX($H$21:$DS$21,0,MATCH(SUM($H$14:BY$14),$H$6:$DS$6,0)),0)</f>
        <v>0</v>
      </c>
      <c r="BZ59" s="57">
        <f>$G$14*$E26*BZ26*BZ$28*IFERROR(INDEX($H$21:$DS$21,0,MATCH(SUM($H$14:BZ$14),$H$6:$DS$6,0)),0)</f>
        <v>0</v>
      </c>
      <c r="CA59" s="57">
        <f>$G$14*$E26*CA26*CA$28*IFERROR(INDEX($H$21:$DS$21,0,MATCH(SUM($H$14:CA$14),$H$6:$DS$6,0)),0)</f>
        <v>0</v>
      </c>
      <c r="CB59" s="57">
        <f>$G$14*$E26*CB26*CB$28*IFERROR(INDEX($H$21:$DS$21,0,MATCH(SUM($H$14:CB$14),$H$6:$DS$6,0)),0)</f>
        <v>0</v>
      </c>
      <c r="CC59" s="57">
        <f>$G$14*$E26*CC26*CC$28*IFERROR(INDEX($H$21:$DS$21,0,MATCH(SUM($H$14:CC$14),$H$6:$DS$6,0)),0)</f>
        <v>0</v>
      </c>
      <c r="CD59" s="57">
        <f>$G$14*$E26*CD26*CD$28*IFERROR(INDEX($H$21:$DS$21,0,MATCH(SUM($H$14:CD$14),$H$6:$DS$6,0)),0)</f>
        <v>0</v>
      </c>
      <c r="CE59" s="57">
        <f>$G$14*$E26*CE26*CE$28*IFERROR(INDEX($H$21:$DS$21,0,MATCH(SUM($H$14:CE$14),$H$6:$DS$6,0)),0)</f>
        <v>0</v>
      </c>
      <c r="CF59" s="57">
        <f>$G$14*$E26*CF26*CF$28*IFERROR(INDEX($H$21:$DS$21,0,MATCH(SUM($H$14:CF$14),$H$6:$DS$6,0)),0)</f>
        <v>0</v>
      </c>
      <c r="CG59" s="57">
        <f>$G$14*$E26*CG26*CG$28*IFERROR(INDEX($H$21:$DS$21,0,MATCH(SUM($H$14:CG$14),$H$6:$DS$6,0)),0)</f>
        <v>0</v>
      </c>
      <c r="CH59" s="57">
        <f>$G$14*$E26*CH26*CH$28*IFERROR(INDEX($H$21:$DS$21,0,MATCH(SUM($H$14:CH$14),$H$6:$DS$6,0)),0)</f>
        <v>0</v>
      </c>
      <c r="CI59" s="57">
        <f>$G$14*$E26*CI26*CI$28*IFERROR(INDEX($H$21:$DS$21,0,MATCH(SUM($H$14:CI$14),$H$6:$DS$6,0)),0)</f>
        <v>0</v>
      </c>
      <c r="CJ59" s="57">
        <f>$G$14*$E26*CJ26*CJ$28*IFERROR(INDEX($H$21:$DS$21,0,MATCH(SUM($H$14:CJ$14),$H$6:$DS$6,0)),0)</f>
        <v>0</v>
      </c>
      <c r="CK59" s="57">
        <f>$G$14*$E26*CK26*CK$28*IFERROR(INDEX($H$21:$DS$21,0,MATCH(SUM($H$14:CK$14),$H$6:$DS$6,0)),0)</f>
        <v>0</v>
      </c>
      <c r="CL59" s="57">
        <f>$G$14*$E26*CL26*CL$28*IFERROR(INDEX($H$21:$DS$21,0,MATCH(SUM($H$14:CL$14),$H$6:$DS$6,0)),0)</f>
        <v>0</v>
      </c>
      <c r="CM59" s="57">
        <f>$G$14*$E26*CM26*CM$28*IFERROR(INDEX($H$21:$DS$21,0,MATCH(SUM($H$14:CM$14),$H$6:$DS$6,0)),0)</f>
        <v>0</v>
      </c>
      <c r="CN59" s="57">
        <f>$G$14*$E26*CN26*CN$28*IFERROR(INDEX($H$21:$DS$21,0,MATCH(SUM($H$14:CN$14),$H$6:$DS$6,0)),0)</f>
        <v>0</v>
      </c>
      <c r="CO59" s="57">
        <f>$G$14*$E26*CO26*CO$28*IFERROR(INDEX($H$21:$DS$21,0,MATCH(SUM($H$14:CO$14),$H$6:$DS$6,0)),0)</f>
        <v>0</v>
      </c>
      <c r="CP59" s="57">
        <f>$G$14*$E26*CP26*CP$28*IFERROR(INDEX($H$21:$DS$21,0,MATCH(SUM($H$14:CP$14),$H$6:$DS$6,0)),0)</f>
        <v>0</v>
      </c>
      <c r="CQ59" s="57">
        <f>$G$14*$E26*CQ26*CQ$28*IFERROR(INDEX($H$21:$DS$21,0,MATCH(SUM($H$14:CQ$14),$H$6:$DS$6,0)),0)</f>
        <v>0</v>
      </c>
      <c r="CR59" s="57">
        <f>$G$14*$E26*CR26*CR$28*IFERROR(INDEX($H$21:$DS$21,0,MATCH(SUM($H$14:CR$14),$H$6:$DS$6,0)),0)</f>
        <v>0</v>
      </c>
      <c r="CS59" s="57">
        <f>$G$14*$E26*CS26*CS$28*IFERROR(INDEX($H$21:$DS$21,0,MATCH(SUM($H$14:CS$14),$H$6:$DS$6,0)),0)</f>
        <v>0</v>
      </c>
      <c r="CT59" s="57">
        <f>$G$14*$E26*CT26*CT$28*IFERROR(INDEX($H$21:$DS$21,0,MATCH(SUM($H$14:CT$14),$H$6:$DS$6,0)),0)</f>
        <v>0</v>
      </c>
      <c r="CU59" s="57">
        <f>$G$14*$E26*CU26*CU$28*IFERROR(INDEX($H$21:$DS$21,0,MATCH(SUM($H$14:CU$14),$H$6:$DS$6,0)),0)</f>
        <v>0</v>
      </c>
      <c r="CV59" s="57">
        <f>$G$14*$E26*CV26*CV$28*IFERROR(INDEX($H$21:$DS$21,0,MATCH(SUM($H$14:CV$14),$H$6:$DS$6,0)),0)</f>
        <v>0</v>
      </c>
      <c r="CW59" s="57">
        <f>$G$14*$E26*CW26*CW$28*IFERROR(INDEX($H$21:$DS$21,0,MATCH(SUM($H$14:CW$14),$H$6:$DS$6,0)),0)</f>
        <v>0</v>
      </c>
      <c r="CX59" s="57">
        <f>$G$14*$E26*CX26*CX$28*IFERROR(INDEX($H$21:$DS$21,0,MATCH(SUM($H$14:CX$14),$H$6:$DS$6,0)),0)</f>
        <v>0</v>
      </c>
      <c r="CY59" s="57">
        <f>$G$14*$E26*CY26*CY$28*IFERROR(INDEX($H$21:$DS$21,0,MATCH(SUM($H$14:CY$14),$H$6:$DS$6,0)),0)</f>
        <v>0</v>
      </c>
      <c r="CZ59" s="57">
        <f>$G$14*$E26*CZ26*CZ$28*IFERROR(INDEX($H$21:$DS$21,0,MATCH(SUM($H$14:CZ$14),$H$6:$DS$6,0)),0)</f>
        <v>0</v>
      </c>
      <c r="DA59" s="57">
        <f>$G$14*$E26*DA26*DA$28*IFERROR(INDEX($H$21:$DS$21,0,MATCH(SUM($H$14:DA$14),$H$6:$DS$6,0)),0)</f>
        <v>0</v>
      </c>
      <c r="DB59" s="57">
        <f>$G$14*$E26*DB26*DB$28*IFERROR(INDEX($H$21:$DS$21,0,MATCH(SUM($H$14:DB$14),$H$6:$DS$6,0)),0)</f>
        <v>0</v>
      </c>
      <c r="DC59" s="57">
        <f>$G$14*$E26*DC26*DC$28*IFERROR(INDEX($H$21:$DS$21,0,MATCH(SUM($H$14:DC$14),$H$6:$DS$6,0)),0)</f>
        <v>0</v>
      </c>
      <c r="DD59" s="57">
        <f>$G$14*$E26*DD26*DD$28*IFERROR(INDEX($H$21:$DS$21,0,MATCH(SUM($H$14:DD$14),$H$6:$DS$6,0)),0)</f>
        <v>0</v>
      </c>
      <c r="DE59" s="57">
        <f>$G$14*$E26*DE26*DE$28*IFERROR(INDEX($H$21:$DS$21,0,MATCH(SUM($H$14:DE$14),$H$6:$DS$6,0)),0)</f>
        <v>0</v>
      </c>
      <c r="DF59" s="57">
        <f>$G$14*$E26*DF26*DF$28*IFERROR(INDEX($H$21:$DS$21,0,MATCH(SUM($H$14:DF$14),$H$6:$DS$6,0)),0)</f>
        <v>0</v>
      </c>
      <c r="DG59" s="57">
        <f>$G$14*$E26*DG26*DG$28*IFERROR(INDEX($H$21:$DS$21,0,MATCH(SUM($H$14:DG$14),$H$6:$DS$6,0)),0)</f>
        <v>0</v>
      </c>
      <c r="DH59" s="57">
        <f>$G$14*$E26*DH26*DH$28*IFERROR(INDEX($H$21:$DS$21,0,MATCH(SUM($H$14:DH$14),$H$6:$DS$6,0)),0)</f>
        <v>0</v>
      </c>
      <c r="DI59" s="57">
        <f>$G$14*$E26*DI26*DI$28*IFERROR(INDEX($H$21:$DS$21,0,MATCH(SUM($H$14:DI$14),$H$6:$DS$6,0)),0)</f>
        <v>0</v>
      </c>
      <c r="DJ59" s="57">
        <f>$G$14*$E26*DJ26*DJ$28*IFERROR(INDEX($H$21:$DS$21,0,MATCH(SUM($H$14:DJ$14),$H$6:$DS$6,0)),0)</f>
        <v>0</v>
      </c>
      <c r="DK59" s="57">
        <f>$G$14*$E26*DK26*DK$28*IFERROR(INDEX($H$21:$DS$21,0,MATCH(SUM($H$14:DK$14),$H$6:$DS$6,0)),0)</f>
        <v>0</v>
      </c>
      <c r="DL59" s="57">
        <f>$G$14*$E26*DL26*DL$28*IFERROR(INDEX($H$21:$DS$21,0,MATCH(SUM($H$14:DL$14),$H$6:$DS$6,0)),0)</f>
        <v>0</v>
      </c>
      <c r="DM59" s="57">
        <f>$G$14*$E26*DM26*DM$28*IFERROR(INDEX($H$21:$DS$21,0,MATCH(SUM($H$14:DM$14),$H$6:$DS$6,0)),0)</f>
        <v>0</v>
      </c>
      <c r="DN59" s="57">
        <f>$G$14*$E26*DN26*DN$28*IFERROR(INDEX($H$21:$DS$21,0,MATCH(SUM($H$14:DN$14),$H$6:$DS$6,0)),0)</f>
        <v>0</v>
      </c>
      <c r="DO59" s="57">
        <f>$G$14*$E26*DO26*DO$28*IFERROR(INDEX($H$21:$DS$21,0,MATCH(SUM($H$14:DO$14),$H$6:$DS$6,0)),0)</f>
        <v>0</v>
      </c>
      <c r="DP59" s="57">
        <f>$G$14*$E26*DP26*DP$28*IFERROR(INDEX($H$21:$DS$21,0,MATCH(SUM($H$14:DP$14),$H$6:$DS$6,0)),0)</f>
        <v>0</v>
      </c>
      <c r="DQ59" s="57">
        <f>$G$14*$E26*DQ26*DQ$28*IFERROR(INDEX($H$21:$DS$21,0,MATCH(SUM($H$14:DQ$14),$H$6:$DS$6,0)),0)</f>
        <v>0</v>
      </c>
      <c r="DR59" s="57">
        <f>$G$14*$E26*DR26*DR$28*IFERROR(INDEX($H$21:$DS$21,0,MATCH(SUM($H$14:DR$14),$H$6:$DS$6,0)),0)</f>
        <v>0</v>
      </c>
      <c r="DS59" s="57">
        <f>$G$14*$E26*DS26*DS$28*IFERROR(INDEX($H$21:$DS$21,0,MATCH(SUM($H$14:DS$14),$H$6:$DS$6,0)),0)</f>
        <v>0</v>
      </c>
    </row>
    <row r="60" spans="2:123" x14ac:dyDescent="0.3"/>
    <row r="61" spans="2:123" ht="14.5" thickBot="1" x14ac:dyDescent="0.35">
      <c r="D61" s="61" t="s">
        <v>109</v>
      </c>
      <c r="E61" s="61"/>
      <c r="F61" s="62" t="str">
        <f>F59</f>
        <v>INR Mn</v>
      </c>
      <c r="G61" s="62"/>
      <c r="H61" s="63">
        <f>SUM(H57:H60)</f>
        <v>0</v>
      </c>
      <c r="I61" s="63">
        <f t="shared" ref="I61:BT61" si="16">SUM(I57:I60)</f>
        <v>0</v>
      </c>
      <c r="J61" s="63">
        <f t="shared" si="16"/>
        <v>0</v>
      </c>
      <c r="K61" s="63">
        <f t="shared" si="16"/>
        <v>0</v>
      </c>
      <c r="L61" s="63">
        <f t="shared" si="16"/>
        <v>0</v>
      </c>
      <c r="M61" s="63">
        <f t="shared" si="16"/>
        <v>0</v>
      </c>
      <c r="N61" s="63">
        <f t="shared" si="16"/>
        <v>0</v>
      </c>
      <c r="O61" s="63">
        <f t="shared" si="16"/>
        <v>0</v>
      </c>
      <c r="P61" s="63">
        <f t="shared" si="16"/>
        <v>0</v>
      </c>
      <c r="Q61" s="63">
        <f t="shared" si="16"/>
        <v>0</v>
      </c>
      <c r="R61" s="63">
        <f t="shared" si="16"/>
        <v>0</v>
      </c>
      <c r="S61" s="63">
        <f t="shared" si="16"/>
        <v>0</v>
      </c>
      <c r="T61" s="63">
        <f t="shared" si="16"/>
        <v>0</v>
      </c>
      <c r="U61" s="63">
        <f t="shared" si="16"/>
        <v>0</v>
      </c>
      <c r="V61" s="63">
        <f t="shared" si="16"/>
        <v>0</v>
      </c>
      <c r="W61" s="63">
        <f t="shared" si="16"/>
        <v>5372.0817215625002</v>
      </c>
      <c r="X61" s="63">
        <f t="shared" si="16"/>
        <v>5372.0817215625002</v>
      </c>
      <c r="Y61" s="63">
        <f t="shared" si="16"/>
        <v>5372.0817215625002</v>
      </c>
      <c r="Z61" s="63">
        <f t="shared" si="16"/>
        <v>5372.0817215625002</v>
      </c>
      <c r="AA61" s="63">
        <f t="shared" si="16"/>
        <v>6088.3592844374998</v>
      </c>
      <c r="AB61" s="63">
        <f t="shared" si="16"/>
        <v>6088.3592844374998</v>
      </c>
      <c r="AC61" s="63">
        <f t="shared" si="16"/>
        <v>6088.3592844374998</v>
      </c>
      <c r="AD61" s="63">
        <f t="shared" si="16"/>
        <v>6088.3592844374998</v>
      </c>
      <c r="AE61" s="63">
        <f t="shared" si="16"/>
        <v>6589.7535784500005</v>
      </c>
      <c r="AF61" s="63">
        <f t="shared" si="16"/>
        <v>6589.7535784500005</v>
      </c>
      <c r="AG61" s="63">
        <f t="shared" si="16"/>
        <v>6589.7535784500005</v>
      </c>
      <c r="AH61" s="63">
        <f t="shared" si="16"/>
        <v>6589.7535784500005</v>
      </c>
      <c r="AI61" s="63">
        <f t="shared" si="16"/>
        <v>6589.7535784500005</v>
      </c>
      <c r="AJ61" s="63">
        <f t="shared" si="16"/>
        <v>6589.7535784500005</v>
      </c>
      <c r="AK61" s="63">
        <f t="shared" si="16"/>
        <v>6589.7535784500005</v>
      </c>
      <c r="AL61" s="63">
        <f t="shared" si="16"/>
        <v>6589.7535784500005</v>
      </c>
      <c r="AM61" s="63">
        <f t="shared" si="16"/>
        <v>6589.7535784500005</v>
      </c>
      <c r="AN61" s="63">
        <f t="shared" si="16"/>
        <v>6589.7535784500005</v>
      </c>
      <c r="AO61" s="63">
        <f t="shared" si="16"/>
        <v>6589.7535784500005</v>
      </c>
      <c r="AP61" s="63">
        <f t="shared" si="16"/>
        <v>6589.7535784500005</v>
      </c>
      <c r="AQ61" s="63">
        <f t="shared" si="16"/>
        <v>6589.7535784500005</v>
      </c>
      <c r="AR61" s="63">
        <f t="shared" si="16"/>
        <v>6589.7535784500005</v>
      </c>
      <c r="AS61" s="63">
        <f t="shared" si="16"/>
        <v>6589.7535784500005</v>
      </c>
      <c r="AT61" s="63">
        <f t="shared" si="16"/>
        <v>6589.7535784500005</v>
      </c>
      <c r="AU61" s="63">
        <f t="shared" si="16"/>
        <v>6589.7535784500005</v>
      </c>
      <c r="AV61" s="63">
        <f t="shared" si="16"/>
        <v>6589.7535784500005</v>
      </c>
      <c r="AW61" s="63">
        <f t="shared" si="16"/>
        <v>6589.7535784500005</v>
      </c>
      <c r="AX61" s="63">
        <f t="shared" si="16"/>
        <v>6589.7535784500005</v>
      </c>
      <c r="AY61" s="63">
        <f t="shared" si="16"/>
        <v>6589.7535784500005</v>
      </c>
      <c r="AZ61" s="63">
        <f t="shared" si="16"/>
        <v>6589.7535784500005</v>
      </c>
      <c r="BA61" s="63">
        <f t="shared" si="16"/>
        <v>6589.7535784500005</v>
      </c>
      <c r="BB61" s="63">
        <f t="shared" si="16"/>
        <v>6589.7535784500005</v>
      </c>
      <c r="BC61" s="63">
        <f t="shared" si="16"/>
        <v>6589.7535784500005</v>
      </c>
      <c r="BD61" s="63">
        <f t="shared" si="16"/>
        <v>6589.7535784500005</v>
      </c>
      <c r="BE61" s="63">
        <f t="shared" si="16"/>
        <v>6589.7535784500005</v>
      </c>
      <c r="BF61" s="63">
        <f t="shared" si="16"/>
        <v>6589.7535784500005</v>
      </c>
      <c r="BG61" s="63">
        <f t="shared" si="16"/>
        <v>6589.7535784500005</v>
      </c>
      <c r="BH61" s="63">
        <f t="shared" si="16"/>
        <v>6589.7535784500005</v>
      </c>
      <c r="BI61" s="63">
        <f t="shared" si="16"/>
        <v>6589.7535784500005</v>
      </c>
      <c r="BJ61" s="63">
        <f t="shared" si="16"/>
        <v>6589.7535784500005</v>
      </c>
      <c r="BK61" s="63">
        <f t="shared" si="16"/>
        <v>6589.7535784500005</v>
      </c>
      <c r="BL61" s="63">
        <f t="shared" si="16"/>
        <v>6589.7535784500005</v>
      </c>
      <c r="BM61" s="63">
        <f t="shared" si="16"/>
        <v>6589.7535784500005</v>
      </c>
      <c r="BN61" s="63">
        <f t="shared" si="16"/>
        <v>6589.7535784500005</v>
      </c>
      <c r="BO61" s="63">
        <f t="shared" si="16"/>
        <v>6589.7535784500005</v>
      </c>
      <c r="BP61" s="63">
        <f t="shared" si="16"/>
        <v>6589.7535784500005</v>
      </c>
      <c r="BQ61" s="63">
        <f t="shared" si="16"/>
        <v>6589.7535784500005</v>
      </c>
      <c r="BR61" s="63">
        <f t="shared" si="16"/>
        <v>6589.7535784500005</v>
      </c>
      <c r="BS61" s="63">
        <f t="shared" si="16"/>
        <v>6589.7535784500005</v>
      </c>
      <c r="BT61" s="63">
        <f t="shared" si="16"/>
        <v>6589.7535784500005</v>
      </c>
      <c r="BU61" s="63">
        <f t="shared" ref="BU61:DS61" si="17">SUM(BU57:BU60)</f>
        <v>6589.7535784500005</v>
      </c>
      <c r="BV61" s="63">
        <f t="shared" si="17"/>
        <v>6589.7535784500005</v>
      </c>
      <c r="BW61" s="63">
        <f t="shared" si="17"/>
        <v>6589.7535784500005</v>
      </c>
      <c r="BX61" s="63">
        <f t="shared" si="17"/>
        <v>6589.7535784500005</v>
      </c>
      <c r="BY61" s="63">
        <f t="shared" si="17"/>
        <v>6589.7535784500005</v>
      </c>
      <c r="BZ61" s="63">
        <f t="shared" si="17"/>
        <v>6589.7535784500005</v>
      </c>
      <c r="CA61" s="63">
        <f t="shared" si="17"/>
        <v>6589.7535784500005</v>
      </c>
      <c r="CB61" s="63">
        <f t="shared" si="17"/>
        <v>6589.7535784500005</v>
      </c>
      <c r="CC61" s="63">
        <f t="shared" si="17"/>
        <v>6589.7535784500005</v>
      </c>
      <c r="CD61" s="63">
        <f t="shared" si="17"/>
        <v>6589.7535784500005</v>
      </c>
      <c r="CE61" s="63">
        <f t="shared" si="17"/>
        <v>6589.7535784500005</v>
      </c>
      <c r="CF61" s="63">
        <f t="shared" si="17"/>
        <v>6589.7535784500005</v>
      </c>
      <c r="CG61" s="63">
        <f t="shared" si="17"/>
        <v>6589.7535784500005</v>
      </c>
      <c r="CH61" s="63">
        <f t="shared" si="17"/>
        <v>6589.7535784500005</v>
      </c>
      <c r="CI61" s="63">
        <f t="shared" si="17"/>
        <v>6589.7535784500005</v>
      </c>
      <c r="CJ61" s="63">
        <f t="shared" si="17"/>
        <v>6589.7535784500005</v>
      </c>
      <c r="CK61" s="63">
        <f t="shared" si="17"/>
        <v>6589.7535784500005</v>
      </c>
      <c r="CL61" s="63">
        <f t="shared" si="17"/>
        <v>6589.7535784500005</v>
      </c>
      <c r="CM61" s="63">
        <f t="shared" si="17"/>
        <v>6589.7535784500005</v>
      </c>
      <c r="CN61" s="63">
        <f t="shared" si="17"/>
        <v>6589.7535784500005</v>
      </c>
      <c r="CO61" s="63">
        <f t="shared" si="17"/>
        <v>6589.7535784500005</v>
      </c>
      <c r="CP61" s="63">
        <f t="shared" si="17"/>
        <v>6589.7535784500005</v>
      </c>
      <c r="CQ61" s="63">
        <f t="shared" si="17"/>
        <v>6589.7535784500005</v>
      </c>
      <c r="CR61" s="63">
        <f t="shared" si="17"/>
        <v>6589.7535784500005</v>
      </c>
      <c r="CS61" s="63">
        <f t="shared" si="17"/>
        <v>6589.7535784500005</v>
      </c>
      <c r="CT61" s="63">
        <f t="shared" si="17"/>
        <v>6589.7535784500005</v>
      </c>
      <c r="CU61" s="63">
        <f t="shared" si="17"/>
        <v>6589.7535784500005</v>
      </c>
      <c r="CV61" s="63">
        <f t="shared" si="17"/>
        <v>6589.7535784500005</v>
      </c>
      <c r="CW61" s="63">
        <f t="shared" si="17"/>
        <v>6589.7535784500005</v>
      </c>
      <c r="CX61" s="63">
        <f t="shared" si="17"/>
        <v>6589.7535784500005</v>
      </c>
      <c r="CY61" s="63">
        <f t="shared" si="17"/>
        <v>6589.7535784500005</v>
      </c>
      <c r="CZ61" s="63">
        <f t="shared" si="17"/>
        <v>6589.7535784500005</v>
      </c>
      <c r="DA61" s="63">
        <f t="shared" si="17"/>
        <v>6589.7535784500005</v>
      </c>
      <c r="DB61" s="63">
        <f t="shared" si="17"/>
        <v>6589.7535784500005</v>
      </c>
      <c r="DC61" s="63">
        <f t="shared" si="17"/>
        <v>6589.7535784500005</v>
      </c>
      <c r="DD61" s="63">
        <f t="shared" si="17"/>
        <v>6589.7535784500005</v>
      </c>
      <c r="DE61" s="63">
        <f t="shared" si="17"/>
        <v>6589.7535784500005</v>
      </c>
      <c r="DF61" s="63">
        <f t="shared" si="17"/>
        <v>6589.7535784500005</v>
      </c>
      <c r="DG61" s="63">
        <f t="shared" si="17"/>
        <v>6589.7535784500005</v>
      </c>
      <c r="DH61" s="63">
        <f t="shared" si="17"/>
        <v>6589.7535784500005</v>
      </c>
      <c r="DI61" s="63">
        <f t="shared" si="17"/>
        <v>6589.7535784500005</v>
      </c>
      <c r="DJ61" s="63">
        <f t="shared" si="17"/>
        <v>6589.7535784500005</v>
      </c>
      <c r="DK61" s="63">
        <f t="shared" si="17"/>
        <v>6589.7535784500005</v>
      </c>
      <c r="DL61" s="63">
        <f t="shared" si="17"/>
        <v>6589.7535784500005</v>
      </c>
      <c r="DM61" s="63">
        <f t="shared" si="17"/>
        <v>6589.7535784500005</v>
      </c>
      <c r="DN61" s="63">
        <f t="shared" si="17"/>
        <v>6589.7535784500005</v>
      </c>
      <c r="DO61" s="63">
        <f t="shared" si="17"/>
        <v>6589.7535784500005</v>
      </c>
      <c r="DP61" s="63">
        <f t="shared" si="17"/>
        <v>6589.7535784500005</v>
      </c>
      <c r="DQ61" s="63">
        <f t="shared" si="17"/>
        <v>6589.7535784500005</v>
      </c>
      <c r="DR61" s="63">
        <f t="shared" si="17"/>
        <v>6589.7535784500005</v>
      </c>
      <c r="DS61" s="63">
        <f t="shared" si="17"/>
        <v>6589.7535784500005</v>
      </c>
    </row>
    <row r="62" spans="2:123" ht="14.5" thickTop="1" x14ac:dyDescent="0.3"/>
    <row r="63" spans="2:123" x14ac:dyDescent="0.3">
      <c r="B63" s="6" t="str">
        <f>D15</f>
        <v>Phase V</v>
      </c>
    </row>
    <row r="64" spans="2:123" x14ac:dyDescent="0.3">
      <c r="D64" s="12" t="str">
        <f>D57</f>
        <v>LFP</v>
      </c>
      <c r="F64" s="51" t="str">
        <f>F57</f>
        <v>INR Mn</v>
      </c>
      <c r="H64" s="57">
        <f>$G$15*$E24*H24*H$28*IFERROR(INDEX($H$22:$DS$22,0,MATCH(SUM($H$15:H$15),$H$6:$DS$6,0)),0)</f>
        <v>0</v>
      </c>
      <c r="I64" s="57">
        <f>$G$15*$E24*I24*I$28*IFERROR(INDEX($H$22:$DS$22,0,MATCH(SUM($H$15:I$15),$H$6:$DS$6,0)),0)</f>
        <v>0</v>
      </c>
      <c r="J64" s="57">
        <f>$G$15*$E24*J24*J$28*IFERROR(INDEX($H$22:$DS$22,0,MATCH(SUM($H$15:J$15),$H$6:$DS$6,0)),0)</f>
        <v>0</v>
      </c>
      <c r="K64" s="57">
        <f>$G$15*$E24*K24*K$28*IFERROR(INDEX($H$22:$DS$22,0,MATCH(SUM($H$15:K$15),$H$6:$DS$6,0)),0)</f>
        <v>0</v>
      </c>
      <c r="L64" s="57">
        <f>$G$15*$E24*L24*L$28*IFERROR(INDEX($H$22:$DS$22,0,MATCH(SUM($H$15:L$15),$H$6:$DS$6,0)),0)</f>
        <v>0</v>
      </c>
      <c r="M64" s="57">
        <f>$G$15*$E24*M24*M$28*IFERROR(INDEX($H$22:$DS$22,0,MATCH(SUM($H$15:M$15),$H$6:$DS$6,0)),0)</f>
        <v>0</v>
      </c>
      <c r="N64" s="57">
        <f>$G$15*$E24*N24*N$28*IFERROR(INDEX($H$22:$DS$22,0,MATCH(SUM($H$15:N$15),$H$6:$DS$6,0)),0)</f>
        <v>0</v>
      </c>
      <c r="O64" s="57">
        <f>$G$15*$E24*O24*O$28*IFERROR(INDEX($H$22:$DS$22,0,MATCH(SUM($H$15:O$15),$H$6:$DS$6,0)),0)</f>
        <v>0</v>
      </c>
      <c r="P64" s="57">
        <f>$G$15*$E24*P24*P$28*IFERROR(INDEX($H$22:$DS$22,0,MATCH(SUM($H$15:P$15),$H$6:$DS$6,0)),0)</f>
        <v>0</v>
      </c>
      <c r="Q64" s="57">
        <f>$G$15*$E24*Q24*Q$28*IFERROR(INDEX($H$22:$DS$22,0,MATCH(SUM($H$15:Q$15),$H$6:$DS$6,0)),0)</f>
        <v>0</v>
      </c>
      <c r="R64" s="57">
        <f>$G$15*$E24*R24*R$28*IFERROR(INDEX($H$22:$DS$22,0,MATCH(SUM($H$15:R$15),$H$6:$DS$6,0)),0)</f>
        <v>0</v>
      </c>
      <c r="S64" s="57">
        <f>$G$15*$E24*S24*S$28*IFERROR(INDEX($H$22:$DS$22,0,MATCH(SUM($H$15:S$15),$H$6:$DS$6,0)),0)</f>
        <v>0</v>
      </c>
      <c r="T64" s="57">
        <f>$G$15*$E24*T24*T$28*IFERROR(INDEX($H$22:$DS$22,0,MATCH(SUM($H$15:T$15),$H$6:$DS$6,0)),0)</f>
        <v>0</v>
      </c>
      <c r="U64" s="57">
        <f>$G$15*$E24*U24*U$28*IFERROR(INDEX($H$22:$DS$22,0,MATCH(SUM($H$15:U$15),$H$6:$DS$6,0)),0)</f>
        <v>0</v>
      </c>
      <c r="V64" s="57">
        <f>$G$15*$E24*V24*V$28*IFERROR(INDEX($H$22:$DS$22,0,MATCH(SUM($H$15:V$15),$H$6:$DS$6,0)),0)</f>
        <v>0</v>
      </c>
      <c r="W64" s="57">
        <f>$G$15*$E24*W24*W$28*IFERROR(INDEX($H$22:$DS$22,0,MATCH(SUM($H$15:W$15),$H$6:$DS$6,0)),0)</f>
        <v>0</v>
      </c>
      <c r="X64" s="57">
        <f>$G$15*$E24*X24*X$28*IFERROR(INDEX($H$22:$DS$22,0,MATCH(SUM($H$15:X$15),$H$6:$DS$6,0)),0)</f>
        <v>0</v>
      </c>
      <c r="Y64" s="57">
        <f>$G$15*$E24*Y24*Y$28*IFERROR(INDEX($H$22:$DS$22,0,MATCH(SUM($H$15:Y$15),$H$6:$DS$6,0)),0)</f>
        <v>0</v>
      </c>
      <c r="Z64" s="57">
        <f>$G$15*$E24*Z24*Z$28*IFERROR(INDEX($H$22:$DS$22,0,MATCH(SUM($H$15:Z$15),$H$6:$DS$6,0)),0)</f>
        <v>0</v>
      </c>
      <c r="AA64" s="57">
        <f>$G$15*$E24*AA24*AA$28*IFERROR(INDEX($H$22:$DS$22,0,MATCH(SUM($H$15:AA$15),$H$6:$DS$6,0)),0)</f>
        <v>8882.4102539062496</v>
      </c>
      <c r="AB64" s="57">
        <f>$G$15*$E24*AB24*AB$28*IFERROR(INDEX($H$22:$DS$22,0,MATCH(SUM($H$15:AB$15),$H$6:$DS$6,0)),0)</f>
        <v>8882.4102539062496</v>
      </c>
      <c r="AC64" s="57">
        <f>$G$15*$E24*AC24*AC$28*IFERROR(INDEX($H$22:$DS$22,0,MATCH(SUM($H$15:AC$15),$H$6:$DS$6,0)),0)</f>
        <v>8882.4102539062496</v>
      </c>
      <c r="AD64" s="57">
        <f>$G$15*$E24*AD24*AD$28*IFERROR(INDEX($H$22:$DS$22,0,MATCH(SUM($H$15:AD$15),$H$6:$DS$6,0)),0)</f>
        <v>8882.4102539062496</v>
      </c>
      <c r="AE64" s="57">
        <f>$G$15*$E24*AE24*AE$28*IFERROR(INDEX($H$22:$DS$22,0,MATCH(SUM($H$15:AE$15),$H$6:$DS$6,0)),0)</f>
        <v>10066.73162109375</v>
      </c>
      <c r="AF64" s="57">
        <f>$G$15*$E24*AF24*AF$28*IFERROR(INDEX($H$22:$DS$22,0,MATCH(SUM($H$15:AF$15),$H$6:$DS$6,0)),0)</f>
        <v>10066.73162109375</v>
      </c>
      <c r="AG64" s="57">
        <f>$G$15*$E24*AG24*AG$28*IFERROR(INDEX($H$22:$DS$22,0,MATCH(SUM($H$15:AG$15),$H$6:$DS$6,0)),0)</f>
        <v>10066.73162109375</v>
      </c>
      <c r="AH64" s="57">
        <f>$G$15*$E24*AH24*AH$28*IFERROR(INDEX($H$22:$DS$22,0,MATCH(SUM($H$15:AH$15),$H$6:$DS$6,0)),0)</f>
        <v>10066.73162109375</v>
      </c>
      <c r="AI64" s="57">
        <f>$G$15*$E24*AI24*AI$28*IFERROR(INDEX($H$22:$DS$22,0,MATCH(SUM($H$15:AI$15),$H$6:$DS$6,0)),0)</f>
        <v>10895.756578125</v>
      </c>
      <c r="AJ64" s="57">
        <f>$G$15*$E24*AJ24*AJ$28*IFERROR(INDEX($H$22:$DS$22,0,MATCH(SUM($H$15:AJ$15),$H$6:$DS$6,0)),0)</f>
        <v>10895.756578125</v>
      </c>
      <c r="AK64" s="57">
        <f>$G$15*$E24*AK24*AK$28*IFERROR(INDEX($H$22:$DS$22,0,MATCH(SUM($H$15:AK$15),$H$6:$DS$6,0)),0)</f>
        <v>10895.756578125</v>
      </c>
      <c r="AL64" s="57">
        <f>$G$15*$E24*AL24*AL$28*IFERROR(INDEX($H$22:$DS$22,0,MATCH(SUM($H$15:AL$15),$H$6:$DS$6,0)),0)</f>
        <v>10895.756578125</v>
      </c>
      <c r="AM64" s="57">
        <f>$G$15*$E24*AM24*AM$28*IFERROR(INDEX($H$22:$DS$22,0,MATCH(SUM($H$15:AM$15),$H$6:$DS$6,0)),0)</f>
        <v>10895.756578125</v>
      </c>
      <c r="AN64" s="57">
        <f>$G$15*$E24*AN24*AN$28*IFERROR(INDEX($H$22:$DS$22,0,MATCH(SUM($H$15:AN$15),$H$6:$DS$6,0)),0)</f>
        <v>10895.756578125</v>
      </c>
      <c r="AO64" s="57">
        <f>$G$15*$E24*AO24*AO$28*IFERROR(INDEX($H$22:$DS$22,0,MATCH(SUM($H$15:AO$15),$H$6:$DS$6,0)),0)</f>
        <v>10895.756578125</v>
      </c>
      <c r="AP64" s="57">
        <f>$G$15*$E24*AP24*AP$28*IFERROR(INDEX($H$22:$DS$22,0,MATCH(SUM($H$15:AP$15),$H$6:$DS$6,0)),0)</f>
        <v>10895.756578125</v>
      </c>
      <c r="AQ64" s="57">
        <f>$G$15*$E24*AQ24*AQ$28*IFERROR(INDEX($H$22:$DS$22,0,MATCH(SUM($H$15:AQ$15),$H$6:$DS$6,0)),0)</f>
        <v>10895.756578125</v>
      </c>
      <c r="AR64" s="57">
        <f>$G$15*$E24*AR24*AR$28*IFERROR(INDEX($H$22:$DS$22,0,MATCH(SUM($H$15:AR$15),$H$6:$DS$6,0)),0)</f>
        <v>10895.756578125</v>
      </c>
      <c r="AS64" s="57">
        <f>$G$15*$E24*AS24*AS$28*IFERROR(INDEX($H$22:$DS$22,0,MATCH(SUM($H$15:AS$15),$H$6:$DS$6,0)),0)</f>
        <v>10895.756578125</v>
      </c>
      <c r="AT64" s="57">
        <f>$G$15*$E24*AT24*AT$28*IFERROR(INDEX($H$22:$DS$22,0,MATCH(SUM($H$15:AT$15),$H$6:$DS$6,0)),0)</f>
        <v>10895.756578125</v>
      </c>
      <c r="AU64" s="57">
        <f>$G$15*$E24*AU24*AU$28*IFERROR(INDEX($H$22:$DS$22,0,MATCH(SUM($H$15:AU$15),$H$6:$DS$6,0)),0)</f>
        <v>10895.756578125</v>
      </c>
      <c r="AV64" s="57">
        <f>$G$15*$E24*AV24*AV$28*IFERROR(INDEX($H$22:$DS$22,0,MATCH(SUM($H$15:AV$15),$H$6:$DS$6,0)),0)</f>
        <v>10895.756578125</v>
      </c>
      <c r="AW64" s="57">
        <f>$G$15*$E24*AW24*AW$28*IFERROR(INDEX($H$22:$DS$22,0,MATCH(SUM($H$15:AW$15),$H$6:$DS$6,0)),0)</f>
        <v>10895.756578125</v>
      </c>
      <c r="AX64" s="57">
        <f>$G$15*$E24*AX24*AX$28*IFERROR(INDEX($H$22:$DS$22,0,MATCH(SUM($H$15:AX$15),$H$6:$DS$6,0)),0)</f>
        <v>10895.756578125</v>
      </c>
      <c r="AY64" s="57">
        <f>$G$15*$E24*AY24*AY$28*IFERROR(INDEX($H$22:$DS$22,0,MATCH(SUM($H$15:AY$15),$H$6:$DS$6,0)),0)</f>
        <v>10895.756578125</v>
      </c>
      <c r="AZ64" s="57">
        <f>$G$15*$E24*AZ24*AZ$28*IFERROR(INDEX($H$22:$DS$22,0,MATCH(SUM($H$15:AZ$15),$H$6:$DS$6,0)),0)</f>
        <v>10895.756578125</v>
      </c>
      <c r="BA64" s="57">
        <f>$G$15*$E24*BA24*BA$28*IFERROR(INDEX($H$22:$DS$22,0,MATCH(SUM($H$15:BA$15),$H$6:$DS$6,0)),0)</f>
        <v>10895.756578125</v>
      </c>
      <c r="BB64" s="57">
        <f>$G$15*$E24*BB24*BB$28*IFERROR(INDEX($H$22:$DS$22,0,MATCH(SUM($H$15:BB$15),$H$6:$DS$6,0)),0)</f>
        <v>10895.756578125</v>
      </c>
      <c r="BC64" s="57">
        <f>$G$15*$E24*BC24*BC$28*IFERROR(INDEX($H$22:$DS$22,0,MATCH(SUM($H$15:BC$15),$H$6:$DS$6,0)),0)</f>
        <v>10895.756578125</v>
      </c>
      <c r="BD64" s="57">
        <f>$G$15*$E24*BD24*BD$28*IFERROR(INDEX($H$22:$DS$22,0,MATCH(SUM($H$15:BD$15),$H$6:$DS$6,0)),0)</f>
        <v>10895.756578125</v>
      </c>
      <c r="BE64" s="57">
        <f>$G$15*$E24*BE24*BE$28*IFERROR(INDEX($H$22:$DS$22,0,MATCH(SUM($H$15:BE$15),$H$6:$DS$6,0)),0)</f>
        <v>10895.756578125</v>
      </c>
      <c r="BF64" s="57">
        <f>$G$15*$E24*BF24*BF$28*IFERROR(INDEX($H$22:$DS$22,0,MATCH(SUM($H$15:BF$15),$H$6:$DS$6,0)),0)</f>
        <v>10895.756578125</v>
      </c>
      <c r="BG64" s="57">
        <f>$G$15*$E24*BG24*BG$28*IFERROR(INDEX($H$22:$DS$22,0,MATCH(SUM($H$15:BG$15),$H$6:$DS$6,0)),0)</f>
        <v>10895.756578125</v>
      </c>
      <c r="BH64" s="57">
        <f>$G$15*$E24*BH24*BH$28*IFERROR(INDEX($H$22:$DS$22,0,MATCH(SUM($H$15:BH$15),$H$6:$DS$6,0)),0)</f>
        <v>10895.756578125</v>
      </c>
      <c r="BI64" s="57">
        <f>$G$15*$E24*BI24*BI$28*IFERROR(INDEX($H$22:$DS$22,0,MATCH(SUM($H$15:BI$15),$H$6:$DS$6,0)),0)</f>
        <v>10895.756578125</v>
      </c>
      <c r="BJ64" s="57">
        <f>$G$15*$E24*BJ24*BJ$28*IFERROR(INDEX($H$22:$DS$22,0,MATCH(SUM($H$15:BJ$15),$H$6:$DS$6,0)),0)</f>
        <v>10895.756578125</v>
      </c>
      <c r="BK64" s="57">
        <f>$G$15*$E24*BK24*BK$28*IFERROR(INDEX($H$22:$DS$22,0,MATCH(SUM($H$15:BK$15),$H$6:$DS$6,0)),0)</f>
        <v>10895.756578125</v>
      </c>
      <c r="BL64" s="57">
        <f>$G$15*$E24*BL24*BL$28*IFERROR(INDEX($H$22:$DS$22,0,MATCH(SUM($H$15:BL$15),$H$6:$DS$6,0)),0)</f>
        <v>10895.756578125</v>
      </c>
      <c r="BM64" s="57">
        <f>$G$15*$E24*BM24*BM$28*IFERROR(INDEX($H$22:$DS$22,0,MATCH(SUM($H$15:BM$15),$H$6:$DS$6,0)),0)</f>
        <v>10895.756578125</v>
      </c>
      <c r="BN64" s="57">
        <f>$G$15*$E24*BN24*BN$28*IFERROR(INDEX($H$22:$DS$22,0,MATCH(SUM($H$15:BN$15),$H$6:$DS$6,0)),0)</f>
        <v>10895.756578125</v>
      </c>
      <c r="BO64" s="57">
        <f>$G$15*$E24*BO24*BO$28*IFERROR(INDEX($H$22:$DS$22,0,MATCH(SUM($H$15:BO$15),$H$6:$DS$6,0)),0)</f>
        <v>10895.756578125</v>
      </c>
      <c r="BP64" s="57">
        <f>$G$15*$E24*BP24*BP$28*IFERROR(INDEX($H$22:$DS$22,0,MATCH(SUM($H$15:BP$15),$H$6:$DS$6,0)),0)</f>
        <v>10895.756578125</v>
      </c>
      <c r="BQ64" s="57">
        <f>$G$15*$E24*BQ24*BQ$28*IFERROR(INDEX($H$22:$DS$22,0,MATCH(SUM($H$15:BQ$15),$H$6:$DS$6,0)),0)</f>
        <v>10895.756578125</v>
      </c>
      <c r="BR64" s="57">
        <f>$G$15*$E24*BR24*BR$28*IFERROR(INDEX($H$22:$DS$22,0,MATCH(SUM($H$15:BR$15),$H$6:$DS$6,0)),0)</f>
        <v>10895.756578125</v>
      </c>
      <c r="BS64" s="57">
        <f>$G$15*$E24*BS24*BS$28*IFERROR(INDEX($H$22:$DS$22,0,MATCH(SUM($H$15:BS$15),$H$6:$DS$6,0)),0)</f>
        <v>10895.756578125</v>
      </c>
      <c r="BT64" s="57">
        <f>$G$15*$E24*BT24*BT$28*IFERROR(INDEX($H$22:$DS$22,0,MATCH(SUM($H$15:BT$15),$H$6:$DS$6,0)),0)</f>
        <v>10895.756578125</v>
      </c>
      <c r="BU64" s="57">
        <f>$G$15*$E24*BU24*BU$28*IFERROR(INDEX($H$22:$DS$22,0,MATCH(SUM($H$15:BU$15),$H$6:$DS$6,0)),0)</f>
        <v>10895.756578125</v>
      </c>
      <c r="BV64" s="57">
        <f>$G$15*$E24*BV24*BV$28*IFERROR(INDEX($H$22:$DS$22,0,MATCH(SUM($H$15:BV$15),$H$6:$DS$6,0)),0)</f>
        <v>10895.756578125</v>
      </c>
      <c r="BW64" s="57">
        <f>$G$15*$E24*BW24*BW$28*IFERROR(INDEX($H$22:$DS$22,0,MATCH(SUM($H$15:BW$15),$H$6:$DS$6,0)),0)</f>
        <v>10895.756578125</v>
      </c>
      <c r="BX64" s="57">
        <f>$G$15*$E24*BX24*BX$28*IFERROR(INDEX($H$22:$DS$22,0,MATCH(SUM($H$15:BX$15),$H$6:$DS$6,0)),0)</f>
        <v>10895.756578125</v>
      </c>
      <c r="BY64" s="57">
        <f>$G$15*$E24*BY24*BY$28*IFERROR(INDEX($H$22:$DS$22,0,MATCH(SUM($H$15:BY$15),$H$6:$DS$6,0)),0)</f>
        <v>10895.756578125</v>
      </c>
      <c r="BZ64" s="57">
        <f>$G$15*$E24*BZ24*BZ$28*IFERROR(INDEX($H$22:$DS$22,0,MATCH(SUM($H$15:BZ$15),$H$6:$DS$6,0)),0)</f>
        <v>10895.756578125</v>
      </c>
      <c r="CA64" s="57">
        <f>$G$15*$E24*CA24*CA$28*IFERROR(INDEX($H$22:$DS$22,0,MATCH(SUM($H$15:CA$15),$H$6:$DS$6,0)),0)</f>
        <v>10895.756578125</v>
      </c>
      <c r="CB64" s="57">
        <f>$G$15*$E24*CB24*CB$28*IFERROR(INDEX($H$22:$DS$22,0,MATCH(SUM($H$15:CB$15),$H$6:$DS$6,0)),0)</f>
        <v>10895.756578125</v>
      </c>
      <c r="CC64" s="57">
        <f>$G$15*$E24*CC24*CC$28*IFERROR(INDEX($H$22:$DS$22,0,MATCH(SUM($H$15:CC$15),$H$6:$DS$6,0)),0)</f>
        <v>10895.756578125</v>
      </c>
      <c r="CD64" s="57">
        <f>$G$15*$E24*CD24*CD$28*IFERROR(INDEX($H$22:$DS$22,0,MATCH(SUM($H$15:CD$15),$H$6:$DS$6,0)),0)</f>
        <v>10895.756578125</v>
      </c>
      <c r="CE64" s="57">
        <f>$G$15*$E24*CE24*CE$28*IFERROR(INDEX($H$22:$DS$22,0,MATCH(SUM($H$15:CE$15),$H$6:$DS$6,0)),0)</f>
        <v>10895.756578125</v>
      </c>
      <c r="CF64" s="57">
        <f>$G$15*$E24*CF24*CF$28*IFERROR(INDEX($H$22:$DS$22,0,MATCH(SUM($H$15:CF$15),$H$6:$DS$6,0)),0)</f>
        <v>10895.756578125</v>
      </c>
      <c r="CG64" s="57">
        <f>$G$15*$E24*CG24*CG$28*IFERROR(INDEX($H$22:$DS$22,0,MATCH(SUM($H$15:CG$15),$H$6:$DS$6,0)),0)</f>
        <v>10895.756578125</v>
      </c>
      <c r="CH64" s="57">
        <f>$G$15*$E24*CH24*CH$28*IFERROR(INDEX($H$22:$DS$22,0,MATCH(SUM($H$15:CH$15),$H$6:$DS$6,0)),0)</f>
        <v>10895.756578125</v>
      </c>
      <c r="CI64" s="57">
        <f>$G$15*$E24*CI24*CI$28*IFERROR(INDEX($H$22:$DS$22,0,MATCH(SUM($H$15:CI$15),$H$6:$DS$6,0)),0)</f>
        <v>10895.756578125</v>
      </c>
      <c r="CJ64" s="57">
        <f>$G$15*$E24*CJ24*CJ$28*IFERROR(INDEX($H$22:$DS$22,0,MATCH(SUM($H$15:CJ$15),$H$6:$DS$6,0)),0)</f>
        <v>10895.756578125</v>
      </c>
      <c r="CK64" s="57">
        <f>$G$15*$E24*CK24*CK$28*IFERROR(INDEX($H$22:$DS$22,0,MATCH(SUM($H$15:CK$15),$H$6:$DS$6,0)),0)</f>
        <v>10895.756578125</v>
      </c>
      <c r="CL64" s="57">
        <f>$G$15*$E24*CL24*CL$28*IFERROR(INDEX($H$22:$DS$22,0,MATCH(SUM($H$15:CL$15),$H$6:$DS$6,0)),0)</f>
        <v>10895.756578125</v>
      </c>
      <c r="CM64" s="57">
        <f>$G$15*$E24*CM24*CM$28*IFERROR(INDEX($H$22:$DS$22,0,MATCH(SUM($H$15:CM$15),$H$6:$DS$6,0)),0)</f>
        <v>10895.756578125</v>
      </c>
      <c r="CN64" s="57">
        <f>$G$15*$E24*CN24*CN$28*IFERROR(INDEX($H$22:$DS$22,0,MATCH(SUM($H$15:CN$15),$H$6:$DS$6,0)),0)</f>
        <v>10895.756578125</v>
      </c>
      <c r="CO64" s="57">
        <f>$G$15*$E24*CO24*CO$28*IFERROR(INDEX($H$22:$DS$22,0,MATCH(SUM($H$15:CO$15),$H$6:$DS$6,0)),0)</f>
        <v>10895.756578125</v>
      </c>
      <c r="CP64" s="57">
        <f>$G$15*$E24*CP24*CP$28*IFERROR(INDEX($H$22:$DS$22,0,MATCH(SUM($H$15:CP$15),$H$6:$DS$6,0)),0)</f>
        <v>10895.756578125</v>
      </c>
      <c r="CQ64" s="57">
        <f>$G$15*$E24*CQ24*CQ$28*IFERROR(INDEX($H$22:$DS$22,0,MATCH(SUM($H$15:CQ$15),$H$6:$DS$6,0)),0)</f>
        <v>10895.756578125</v>
      </c>
      <c r="CR64" s="57">
        <f>$G$15*$E24*CR24*CR$28*IFERROR(INDEX($H$22:$DS$22,0,MATCH(SUM($H$15:CR$15),$H$6:$DS$6,0)),0)</f>
        <v>10895.756578125</v>
      </c>
      <c r="CS64" s="57">
        <f>$G$15*$E24*CS24*CS$28*IFERROR(INDEX($H$22:$DS$22,0,MATCH(SUM($H$15:CS$15),$H$6:$DS$6,0)),0)</f>
        <v>10895.756578125</v>
      </c>
      <c r="CT64" s="57">
        <f>$G$15*$E24*CT24*CT$28*IFERROR(INDEX($H$22:$DS$22,0,MATCH(SUM($H$15:CT$15),$H$6:$DS$6,0)),0)</f>
        <v>10895.756578125</v>
      </c>
      <c r="CU64" s="57">
        <f>$G$15*$E24*CU24*CU$28*IFERROR(INDEX($H$22:$DS$22,0,MATCH(SUM($H$15:CU$15),$H$6:$DS$6,0)),0)</f>
        <v>10895.756578125</v>
      </c>
      <c r="CV64" s="57">
        <f>$G$15*$E24*CV24*CV$28*IFERROR(INDEX($H$22:$DS$22,0,MATCH(SUM($H$15:CV$15),$H$6:$DS$6,0)),0)</f>
        <v>10895.756578125</v>
      </c>
      <c r="CW64" s="57">
        <f>$G$15*$E24*CW24*CW$28*IFERROR(INDEX($H$22:$DS$22,0,MATCH(SUM($H$15:CW$15),$H$6:$DS$6,0)),0)</f>
        <v>10895.756578125</v>
      </c>
      <c r="CX64" s="57">
        <f>$G$15*$E24*CX24*CX$28*IFERROR(INDEX($H$22:$DS$22,0,MATCH(SUM($H$15:CX$15),$H$6:$DS$6,0)),0)</f>
        <v>10895.756578125</v>
      </c>
      <c r="CY64" s="57">
        <f>$G$15*$E24*CY24*CY$28*IFERROR(INDEX($H$22:$DS$22,0,MATCH(SUM($H$15:CY$15),$H$6:$DS$6,0)),0)</f>
        <v>10895.756578125</v>
      </c>
      <c r="CZ64" s="57">
        <f>$G$15*$E24*CZ24*CZ$28*IFERROR(INDEX($H$22:$DS$22,0,MATCH(SUM($H$15:CZ$15),$H$6:$DS$6,0)),0)</f>
        <v>10895.756578125</v>
      </c>
      <c r="DA64" s="57">
        <f>$G$15*$E24*DA24*DA$28*IFERROR(INDEX($H$22:$DS$22,0,MATCH(SUM($H$15:DA$15),$H$6:$DS$6,0)),0)</f>
        <v>10895.756578125</v>
      </c>
      <c r="DB64" s="57">
        <f>$G$15*$E24*DB24*DB$28*IFERROR(INDEX($H$22:$DS$22,0,MATCH(SUM($H$15:DB$15),$H$6:$DS$6,0)),0)</f>
        <v>10895.756578125</v>
      </c>
      <c r="DC64" s="57">
        <f>$G$15*$E24*DC24*DC$28*IFERROR(INDEX($H$22:$DS$22,0,MATCH(SUM($H$15:DC$15),$H$6:$DS$6,0)),0)</f>
        <v>10895.756578125</v>
      </c>
      <c r="DD64" s="57">
        <f>$G$15*$E24*DD24*DD$28*IFERROR(INDEX($H$22:$DS$22,0,MATCH(SUM($H$15:DD$15),$H$6:$DS$6,0)),0)</f>
        <v>10895.756578125</v>
      </c>
      <c r="DE64" s="57">
        <f>$G$15*$E24*DE24*DE$28*IFERROR(INDEX($H$22:$DS$22,0,MATCH(SUM($H$15:DE$15),$H$6:$DS$6,0)),0)</f>
        <v>10895.756578125</v>
      </c>
      <c r="DF64" s="57">
        <f>$G$15*$E24*DF24*DF$28*IFERROR(INDEX($H$22:$DS$22,0,MATCH(SUM($H$15:DF$15),$H$6:$DS$6,0)),0)</f>
        <v>10895.756578125</v>
      </c>
      <c r="DG64" s="57">
        <f>$G$15*$E24*DG24*DG$28*IFERROR(INDEX($H$22:$DS$22,0,MATCH(SUM($H$15:DG$15),$H$6:$DS$6,0)),0)</f>
        <v>10895.756578125</v>
      </c>
      <c r="DH64" s="57">
        <f>$G$15*$E24*DH24*DH$28*IFERROR(INDEX($H$22:$DS$22,0,MATCH(SUM($H$15:DH$15),$H$6:$DS$6,0)),0)</f>
        <v>10895.756578125</v>
      </c>
      <c r="DI64" s="57">
        <f>$G$15*$E24*DI24*DI$28*IFERROR(INDEX($H$22:$DS$22,0,MATCH(SUM($H$15:DI$15),$H$6:$DS$6,0)),0)</f>
        <v>10895.756578125</v>
      </c>
      <c r="DJ64" s="57">
        <f>$G$15*$E24*DJ24*DJ$28*IFERROR(INDEX($H$22:$DS$22,0,MATCH(SUM($H$15:DJ$15),$H$6:$DS$6,0)),0)</f>
        <v>10895.756578125</v>
      </c>
      <c r="DK64" s="57">
        <f>$G$15*$E24*DK24*DK$28*IFERROR(INDEX($H$22:$DS$22,0,MATCH(SUM($H$15:DK$15),$H$6:$DS$6,0)),0)</f>
        <v>10895.756578125</v>
      </c>
      <c r="DL64" s="57">
        <f>$G$15*$E24*DL24*DL$28*IFERROR(INDEX($H$22:$DS$22,0,MATCH(SUM($H$15:DL$15),$H$6:$DS$6,0)),0)</f>
        <v>10895.756578125</v>
      </c>
      <c r="DM64" s="57">
        <f>$G$15*$E24*DM24*DM$28*IFERROR(INDEX($H$22:$DS$22,0,MATCH(SUM($H$15:DM$15),$H$6:$DS$6,0)),0)</f>
        <v>10895.756578125</v>
      </c>
      <c r="DN64" s="57">
        <f>$G$15*$E24*DN24*DN$28*IFERROR(INDEX($H$22:$DS$22,0,MATCH(SUM($H$15:DN$15),$H$6:$DS$6,0)),0)</f>
        <v>10895.756578125</v>
      </c>
      <c r="DO64" s="57">
        <f>$G$15*$E24*DO24*DO$28*IFERROR(INDEX($H$22:$DS$22,0,MATCH(SUM($H$15:DO$15),$H$6:$DS$6,0)),0)</f>
        <v>10895.756578125</v>
      </c>
      <c r="DP64" s="57">
        <f>$G$15*$E24*DP24*DP$28*IFERROR(INDEX($H$22:$DS$22,0,MATCH(SUM($H$15:DP$15),$H$6:$DS$6,0)),0)</f>
        <v>10895.756578125</v>
      </c>
      <c r="DQ64" s="57">
        <f>$G$15*$E24*DQ24*DQ$28*IFERROR(INDEX($H$22:$DS$22,0,MATCH(SUM($H$15:DQ$15),$H$6:$DS$6,0)),0)</f>
        <v>10895.756578125</v>
      </c>
      <c r="DR64" s="57">
        <f>$G$15*$E24*DR24*DR$28*IFERROR(INDEX($H$22:$DS$22,0,MATCH(SUM($H$15:DR$15),$H$6:$DS$6,0)),0)</f>
        <v>10895.756578125</v>
      </c>
      <c r="DS64" s="57">
        <f>$G$15*$E24*DS24*DS$28*IFERROR(INDEX($H$22:$DS$22,0,MATCH(SUM($H$15:DS$15),$H$6:$DS$6,0)),0)</f>
        <v>10895.756578125</v>
      </c>
    </row>
    <row r="65" spans="1:124" x14ac:dyDescent="0.3">
      <c r="D65" s="12" t="str">
        <f t="shared" ref="D65:D66" si="18">D58</f>
        <v>LCO</v>
      </c>
      <c r="F65" s="51" t="str">
        <f>F64</f>
        <v>INR Mn</v>
      </c>
      <c r="H65" s="57">
        <f>$G$15*$E25*H25*H$28*IFERROR(INDEX($H$22:$DS$22,0,MATCH(SUM($H$15:H$15),$H$6:$DS$6,0)),0)</f>
        <v>0</v>
      </c>
      <c r="I65" s="57">
        <f>$G$15*$E25*I25*I$28*IFERROR(INDEX($H$22:$DS$22,0,MATCH(SUM($H$15:I$15),$H$6:$DS$6,0)),0)</f>
        <v>0</v>
      </c>
      <c r="J65" s="57">
        <f>$G$15*$E25*J25*J$28*IFERROR(INDEX($H$22:$DS$22,0,MATCH(SUM($H$15:J$15),$H$6:$DS$6,0)),0)</f>
        <v>0</v>
      </c>
      <c r="K65" s="57">
        <f>$G$15*$E25*K25*K$28*IFERROR(INDEX($H$22:$DS$22,0,MATCH(SUM($H$15:K$15),$H$6:$DS$6,0)),0)</f>
        <v>0</v>
      </c>
      <c r="L65" s="57">
        <f>$G$15*$E25*L25*L$28*IFERROR(INDEX($H$22:$DS$22,0,MATCH(SUM($H$15:L$15),$H$6:$DS$6,0)),0)</f>
        <v>0</v>
      </c>
      <c r="M65" s="57">
        <f>$G$15*$E25*M25*M$28*IFERROR(INDEX($H$22:$DS$22,0,MATCH(SUM($H$15:M$15),$H$6:$DS$6,0)),0)</f>
        <v>0</v>
      </c>
      <c r="N65" s="57">
        <f>$G$15*$E25*N25*N$28*IFERROR(INDEX($H$22:$DS$22,0,MATCH(SUM($H$15:N$15),$H$6:$DS$6,0)),0)</f>
        <v>0</v>
      </c>
      <c r="O65" s="57">
        <f>$G$15*$E25*O25*O$28*IFERROR(INDEX($H$22:$DS$22,0,MATCH(SUM($H$15:O$15),$H$6:$DS$6,0)),0)</f>
        <v>0</v>
      </c>
      <c r="P65" s="57">
        <f>$G$15*$E25*P25*P$28*IFERROR(INDEX($H$22:$DS$22,0,MATCH(SUM($H$15:P$15),$H$6:$DS$6,0)),0)</f>
        <v>0</v>
      </c>
      <c r="Q65" s="57">
        <f>$G$15*$E25*Q25*Q$28*IFERROR(INDEX($H$22:$DS$22,0,MATCH(SUM($H$15:Q$15),$H$6:$DS$6,0)),0)</f>
        <v>0</v>
      </c>
      <c r="R65" s="57">
        <f>$G$15*$E25*R25*R$28*IFERROR(INDEX($H$22:$DS$22,0,MATCH(SUM($H$15:R$15),$H$6:$DS$6,0)),0)</f>
        <v>0</v>
      </c>
      <c r="S65" s="57">
        <f>$G$15*$E25*S25*S$28*IFERROR(INDEX($H$22:$DS$22,0,MATCH(SUM($H$15:S$15),$H$6:$DS$6,0)),0)</f>
        <v>0</v>
      </c>
      <c r="T65" s="57">
        <f>$G$15*$E25*T25*T$28*IFERROR(INDEX($H$22:$DS$22,0,MATCH(SUM($H$15:T$15),$H$6:$DS$6,0)),0)</f>
        <v>0</v>
      </c>
      <c r="U65" s="57">
        <f>$G$15*$E25*U25*U$28*IFERROR(INDEX($H$22:$DS$22,0,MATCH(SUM($H$15:U$15),$H$6:$DS$6,0)),0)</f>
        <v>0</v>
      </c>
      <c r="V65" s="57">
        <f>$G$15*$E25*V25*V$28*IFERROR(INDEX($H$22:$DS$22,0,MATCH(SUM($H$15:V$15),$H$6:$DS$6,0)),0)</f>
        <v>0</v>
      </c>
      <c r="W65" s="57">
        <f>$G$15*$E25*W25*W$28*IFERROR(INDEX($H$22:$DS$22,0,MATCH(SUM($H$15:W$15),$H$6:$DS$6,0)),0)</f>
        <v>0</v>
      </c>
      <c r="X65" s="57">
        <f>$G$15*$E25*X25*X$28*IFERROR(INDEX($H$22:$DS$22,0,MATCH(SUM($H$15:X$15),$H$6:$DS$6,0)),0)</f>
        <v>0</v>
      </c>
      <c r="Y65" s="57">
        <f>$G$15*$E25*Y25*Y$28*IFERROR(INDEX($H$22:$DS$22,0,MATCH(SUM($H$15:Y$15),$H$6:$DS$6,0)),0)</f>
        <v>0</v>
      </c>
      <c r="Z65" s="57">
        <f>$G$15*$E25*Z25*Z$28*IFERROR(INDEX($H$22:$DS$22,0,MATCH(SUM($H$15:Z$15),$H$6:$DS$6,0)),0)</f>
        <v>0</v>
      </c>
      <c r="AA65" s="57">
        <f>$G$15*$E25*AA25*AA$28*IFERROR(INDEX($H$22:$DS$22,0,MATCH(SUM($H$15:AA$15),$H$6:$DS$6,0)),0)</f>
        <v>4547.7940499999995</v>
      </c>
      <c r="AB65" s="57">
        <f>$G$15*$E25*AB25*AB$28*IFERROR(INDEX($H$22:$DS$22,0,MATCH(SUM($H$15:AB$15),$H$6:$DS$6,0)),0)</f>
        <v>4547.7940499999995</v>
      </c>
      <c r="AC65" s="57">
        <f>$G$15*$E25*AC25*AC$28*IFERROR(INDEX($H$22:$DS$22,0,MATCH(SUM($H$15:AC$15),$H$6:$DS$6,0)),0)</f>
        <v>4547.7940499999995</v>
      </c>
      <c r="AD65" s="57">
        <f>$G$15*$E25*AD25*AD$28*IFERROR(INDEX($H$22:$DS$22,0,MATCH(SUM($H$15:AD$15),$H$6:$DS$6,0)),0)</f>
        <v>4547.7940499999995</v>
      </c>
      <c r="AE65" s="57">
        <f>$G$15*$E25*AE25*AE$28*IFERROR(INDEX($H$22:$DS$22,0,MATCH(SUM($H$15:AE$15),$H$6:$DS$6,0)),0)</f>
        <v>5154.1665899999989</v>
      </c>
      <c r="AF65" s="57">
        <f>$G$15*$E25*AF25*AF$28*IFERROR(INDEX($H$22:$DS$22,0,MATCH(SUM($H$15:AF$15),$H$6:$DS$6,0)),0)</f>
        <v>5154.1665899999989</v>
      </c>
      <c r="AG65" s="57">
        <f>$G$15*$E25*AG25*AG$28*IFERROR(INDEX($H$22:$DS$22,0,MATCH(SUM($H$15:AG$15),$H$6:$DS$6,0)),0)</f>
        <v>5154.1665899999989</v>
      </c>
      <c r="AH65" s="57">
        <f>$G$15*$E25*AH25*AH$28*IFERROR(INDEX($H$22:$DS$22,0,MATCH(SUM($H$15:AH$15),$H$6:$DS$6,0)),0)</f>
        <v>5154.1665899999989</v>
      </c>
      <c r="AI65" s="57">
        <f>$G$15*$E25*AI25*AI$28*IFERROR(INDEX($H$22:$DS$22,0,MATCH(SUM($H$15:AI$15),$H$6:$DS$6,0)),0)</f>
        <v>5578.6273679999995</v>
      </c>
      <c r="AJ65" s="57">
        <f>$G$15*$E25*AJ25*AJ$28*IFERROR(INDEX($H$22:$DS$22,0,MATCH(SUM($H$15:AJ$15),$H$6:$DS$6,0)),0)</f>
        <v>5578.6273679999995</v>
      </c>
      <c r="AK65" s="57">
        <f>$G$15*$E25*AK25*AK$28*IFERROR(INDEX($H$22:$DS$22,0,MATCH(SUM($H$15:AK$15),$H$6:$DS$6,0)),0)</f>
        <v>5578.6273679999995</v>
      </c>
      <c r="AL65" s="57">
        <f>$G$15*$E25*AL25*AL$28*IFERROR(INDEX($H$22:$DS$22,0,MATCH(SUM($H$15:AL$15),$H$6:$DS$6,0)),0)</f>
        <v>5578.6273679999995</v>
      </c>
      <c r="AM65" s="57">
        <f>$G$15*$E25*AM25*AM$28*IFERROR(INDEX($H$22:$DS$22,0,MATCH(SUM($H$15:AM$15),$H$6:$DS$6,0)),0)</f>
        <v>5578.6273679999995</v>
      </c>
      <c r="AN65" s="57">
        <f>$G$15*$E25*AN25*AN$28*IFERROR(INDEX($H$22:$DS$22,0,MATCH(SUM($H$15:AN$15),$H$6:$DS$6,0)),0)</f>
        <v>5578.6273679999995</v>
      </c>
      <c r="AO65" s="57">
        <f>$G$15*$E25*AO25*AO$28*IFERROR(INDEX($H$22:$DS$22,0,MATCH(SUM($H$15:AO$15),$H$6:$DS$6,0)),0)</f>
        <v>5578.6273679999995</v>
      </c>
      <c r="AP65" s="57">
        <f>$G$15*$E25*AP25*AP$28*IFERROR(INDEX($H$22:$DS$22,0,MATCH(SUM($H$15:AP$15),$H$6:$DS$6,0)),0)</f>
        <v>5578.6273679999995</v>
      </c>
      <c r="AQ65" s="57">
        <f>$G$15*$E25*AQ25*AQ$28*IFERROR(INDEX($H$22:$DS$22,0,MATCH(SUM($H$15:AQ$15),$H$6:$DS$6,0)),0)</f>
        <v>5578.6273679999995</v>
      </c>
      <c r="AR65" s="57">
        <f>$G$15*$E25*AR25*AR$28*IFERROR(INDEX($H$22:$DS$22,0,MATCH(SUM($H$15:AR$15),$H$6:$DS$6,0)),0)</f>
        <v>5578.6273679999995</v>
      </c>
      <c r="AS65" s="57">
        <f>$G$15*$E25*AS25*AS$28*IFERROR(INDEX($H$22:$DS$22,0,MATCH(SUM($H$15:AS$15),$H$6:$DS$6,0)),0)</f>
        <v>5578.6273679999995</v>
      </c>
      <c r="AT65" s="57">
        <f>$G$15*$E25*AT25*AT$28*IFERROR(INDEX($H$22:$DS$22,0,MATCH(SUM($H$15:AT$15),$H$6:$DS$6,0)),0)</f>
        <v>5578.6273679999995</v>
      </c>
      <c r="AU65" s="57">
        <f>$G$15*$E25*AU25*AU$28*IFERROR(INDEX($H$22:$DS$22,0,MATCH(SUM($H$15:AU$15),$H$6:$DS$6,0)),0)</f>
        <v>5578.6273679999995</v>
      </c>
      <c r="AV65" s="57">
        <f>$G$15*$E25*AV25*AV$28*IFERROR(INDEX($H$22:$DS$22,0,MATCH(SUM($H$15:AV$15),$H$6:$DS$6,0)),0)</f>
        <v>5578.6273679999995</v>
      </c>
      <c r="AW65" s="57">
        <f>$G$15*$E25*AW25*AW$28*IFERROR(INDEX($H$22:$DS$22,0,MATCH(SUM($H$15:AW$15),$H$6:$DS$6,0)),0)</f>
        <v>5578.6273679999995</v>
      </c>
      <c r="AX65" s="57">
        <f>$G$15*$E25*AX25*AX$28*IFERROR(INDEX($H$22:$DS$22,0,MATCH(SUM($H$15:AX$15),$H$6:$DS$6,0)),0)</f>
        <v>5578.6273679999995</v>
      </c>
      <c r="AY65" s="57">
        <f>$G$15*$E25*AY25*AY$28*IFERROR(INDEX($H$22:$DS$22,0,MATCH(SUM($H$15:AY$15),$H$6:$DS$6,0)),0)</f>
        <v>5578.6273679999995</v>
      </c>
      <c r="AZ65" s="57">
        <f>$G$15*$E25*AZ25*AZ$28*IFERROR(INDEX($H$22:$DS$22,0,MATCH(SUM($H$15:AZ$15),$H$6:$DS$6,0)),0)</f>
        <v>5578.6273679999995</v>
      </c>
      <c r="BA65" s="57">
        <f>$G$15*$E25*BA25*BA$28*IFERROR(INDEX($H$22:$DS$22,0,MATCH(SUM($H$15:BA$15),$H$6:$DS$6,0)),0)</f>
        <v>5578.6273679999995</v>
      </c>
      <c r="BB65" s="57">
        <f>$G$15*$E25*BB25*BB$28*IFERROR(INDEX($H$22:$DS$22,0,MATCH(SUM($H$15:BB$15),$H$6:$DS$6,0)),0)</f>
        <v>5578.6273679999995</v>
      </c>
      <c r="BC65" s="57">
        <f>$G$15*$E25*BC25*BC$28*IFERROR(INDEX($H$22:$DS$22,0,MATCH(SUM($H$15:BC$15),$H$6:$DS$6,0)),0)</f>
        <v>5578.6273679999995</v>
      </c>
      <c r="BD65" s="57">
        <f>$G$15*$E25*BD25*BD$28*IFERROR(INDEX($H$22:$DS$22,0,MATCH(SUM($H$15:BD$15),$H$6:$DS$6,0)),0)</f>
        <v>5578.6273679999995</v>
      </c>
      <c r="BE65" s="57">
        <f>$G$15*$E25*BE25*BE$28*IFERROR(INDEX($H$22:$DS$22,0,MATCH(SUM($H$15:BE$15),$H$6:$DS$6,0)),0)</f>
        <v>5578.6273679999995</v>
      </c>
      <c r="BF65" s="57">
        <f>$G$15*$E25*BF25*BF$28*IFERROR(INDEX($H$22:$DS$22,0,MATCH(SUM($H$15:BF$15),$H$6:$DS$6,0)),0)</f>
        <v>5578.6273679999995</v>
      </c>
      <c r="BG65" s="57">
        <f>$G$15*$E25*BG25*BG$28*IFERROR(INDEX($H$22:$DS$22,0,MATCH(SUM($H$15:BG$15),$H$6:$DS$6,0)),0)</f>
        <v>5578.6273679999995</v>
      </c>
      <c r="BH65" s="57">
        <f>$G$15*$E25*BH25*BH$28*IFERROR(INDEX($H$22:$DS$22,0,MATCH(SUM($H$15:BH$15),$H$6:$DS$6,0)),0)</f>
        <v>5578.6273679999995</v>
      </c>
      <c r="BI65" s="57">
        <f>$G$15*$E25*BI25*BI$28*IFERROR(INDEX($H$22:$DS$22,0,MATCH(SUM($H$15:BI$15),$H$6:$DS$6,0)),0)</f>
        <v>5578.6273679999995</v>
      </c>
      <c r="BJ65" s="57">
        <f>$G$15*$E25*BJ25*BJ$28*IFERROR(INDEX($H$22:$DS$22,0,MATCH(SUM($H$15:BJ$15),$H$6:$DS$6,0)),0)</f>
        <v>5578.6273679999995</v>
      </c>
      <c r="BK65" s="57">
        <f>$G$15*$E25*BK25*BK$28*IFERROR(INDEX($H$22:$DS$22,0,MATCH(SUM($H$15:BK$15),$H$6:$DS$6,0)),0)</f>
        <v>5578.6273679999995</v>
      </c>
      <c r="BL65" s="57">
        <f>$G$15*$E25*BL25*BL$28*IFERROR(INDEX($H$22:$DS$22,0,MATCH(SUM($H$15:BL$15),$H$6:$DS$6,0)),0)</f>
        <v>5578.6273679999995</v>
      </c>
      <c r="BM65" s="57">
        <f>$G$15*$E25*BM25*BM$28*IFERROR(INDEX($H$22:$DS$22,0,MATCH(SUM($H$15:BM$15),$H$6:$DS$6,0)),0)</f>
        <v>5578.6273679999995</v>
      </c>
      <c r="BN65" s="57">
        <f>$G$15*$E25*BN25*BN$28*IFERROR(INDEX($H$22:$DS$22,0,MATCH(SUM($H$15:BN$15),$H$6:$DS$6,0)),0)</f>
        <v>5578.6273679999995</v>
      </c>
      <c r="BO65" s="57">
        <f>$G$15*$E25*BO25*BO$28*IFERROR(INDEX($H$22:$DS$22,0,MATCH(SUM($H$15:BO$15),$H$6:$DS$6,0)),0)</f>
        <v>5578.6273679999995</v>
      </c>
      <c r="BP65" s="57">
        <f>$G$15*$E25*BP25*BP$28*IFERROR(INDEX($H$22:$DS$22,0,MATCH(SUM($H$15:BP$15),$H$6:$DS$6,0)),0)</f>
        <v>5578.6273679999995</v>
      </c>
      <c r="BQ65" s="57">
        <f>$G$15*$E25*BQ25*BQ$28*IFERROR(INDEX($H$22:$DS$22,0,MATCH(SUM($H$15:BQ$15),$H$6:$DS$6,0)),0)</f>
        <v>5578.6273679999995</v>
      </c>
      <c r="BR65" s="57">
        <f>$G$15*$E25*BR25*BR$28*IFERROR(INDEX($H$22:$DS$22,0,MATCH(SUM($H$15:BR$15),$H$6:$DS$6,0)),0)</f>
        <v>5578.6273679999995</v>
      </c>
      <c r="BS65" s="57">
        <f>$G$15*$E25*BS25*BS$28*IFERROR(INDEX($H$22:$DS$22,0,MATCH(SUM($H$15:BS$15),$H$6:$DS$6,0)),0)</f>
        <v>5578.6273679999995</v>
      </c>
      <c r="BT65" s="57">
        <f>$G$15*$E25*BT25*BT$28*IFERROR(INDEX($H$22:$DS$22,0,MATCH(SUM($H$15:BT$15),$H$6:$DS$6,0)),0)</f>
        <v>5578.6273679999995</v>
      </c>
      <c r="BU65" s="57">
        <f>$G$15*$E25*BU25*BU$28*IFERROR(INDEX($H$22:$DS$22,0,MATCH(SUM($H$15:BU$15),$H$6:$DS$6,0)),0)</f>
        <v>5578.6273679999995</v>
      </c>
      <c r="BV65" s="57">
        <f>$G$15*$E25*BV25*BV$28*IFERROR(INDEX($H$22:$DS$22,0,MATCH(SUM($H$15:BV$15),$H$6:$DS$6,0)),0)</f>
        <v>5578.6273679999995</v>
      </c>
      <c r="BW65" s="57">
        <f>$G$15*$E25*BW25*BW$28*IFERROR(INDEX($H$22:$DS$22,0,MATCH(SUM($H$15:BW$15),$H$6:$DS$6,0)),0)</f>
        <v>5578.6273679999995</v>
      </c>
      <c r="BX65" s="57">
        <f>$G$15*$E25*BX25*BX$28*IFERROR(INDEX($H$22:$DS$22,0,MATCH(SUM($H$15:BX$15),$H$6:$DS$6,0)),0)</f>
        <v>5578.6273679999995</v>
      </c>
      <c r="BY65" s="57">
        <f>$G$15*$E25*BY25*BY$28*IFERROR(INDEX($H$22:$DS$22,0,MATCH(SUM($H$15:BY$15),$H$6:$DS$6,0)),0)</f>
        <v>5578.6273679999995</v>
      </c>
      <c r="BZ65" s="57">
        <f>$G$15*$E25*BZ25*BZ$28*IFERROR(INDEX($H$22:$DS$22,0,MATCH(SUM($H$15:BZ$15),$H$6:$DS$6,0)),0)</f>
        <v>5578.6273679999995</v>
      </c>
      <c r="CA65" s="57">
        <f>$G$15*$E25*CA25*CA$28*IFERROR(INDEX($H$22:$DS$22,0,MATCH(SUM($H$15:CA$15),$H$6:$DS$6,0)),0)</f>
        <v>5578.6273679999995</v>
      </c>
      <c r="CB65" s="57">
        <f>$G$15*$E25*CB25*CB$28*IFERROR(INDEX($H$22:$DS$22,0,MATCH(SUM($H$15:CB$15),$H$6:$DS$6,0)),0)</f>
        <v>5578.6273679999995</v>
      </c>
      <c r="CC65" s="57">
        <f>$G$15*$E25*CC25*CC$28*IFERROR(INDEX($H$22:$DS$22,0,MATCH(SUM($H$15:CC$15),$H$6:$DS$6,0)),0)</f>
        <v>5578.6273679999995</v>
      </c>
      <c r="CD65" s="57">
        <f>$G$15*$E25*CD25*CD$28*IFERROR(INDEX($H$22:$DS$22,0,MATCH(SUM($H$15:CD$15),$H$6:$DS$6,0)),0)</f>
        <v>5578.6273679999995</v>
      </c>
      <c r="CE65" s="57">
        <f>$G$15*$E25*CE25*CE$28*IFERROR(INDEX($H$22:$DS$22,0,MATCH(SUM($H$15:CE$15),$H$6:$DS$6,0)),0)</f>
        <v>5578.6273679999995</v>
      </c>
      <c r="CF65" s="57">
        <f>$G$15*$E25*CF25*CF$28*IFERROR(INDEX($H$22:$DS$22,0,MATCH(SUM($H$15:CF$15),$H$6:$DS$6,0)),0)</f>
        <v>5578.6273679999995</v>
      </c>
      <c r="CG65" s="57">
        <f>$G$15*$E25*CG25*CG$28*IFERROR(INDEX($H$22:$DS$22,0,MATCH(SUM($H$15:CG$15),$H$6:$DS$6,0)),0)</f>
        <v>5578.6273679999995</v>
      </c>
      <c r="CH65" s="57">
        <f>$G$15*$E25*CH25*CH$28*IFERROR(INDEX($H$22:$DS$22,0,MATCH(SUM($H$15:CH$15),$H$6:$DS$6,0)),0)</f>
        <v>5578.6273679999995</v>
      </c>
      <c r="CI65" s="57">
        <f>$G$15*$E25*CI25*CI$28*IFERROR(INDEX($H$22:$DS$22,0,MATCH(SUM($H$15:CI$15),$H$6:$DS$6,0)),0)</f>
        <v>5578.6273679999995</v>
      </c>
      <c r="CJ65" s="57">
        <f>$G$15*$E25*CJ25*CJ$28*IFERROR(INDEX($H$22:$DS$22,0,MATCH(SUM($H$15:CJ$15),$H$6:$DS$6,0)),0)</f>
        <v>5578.6273679999995</v>
      </c>
      <c r="CK65" s="57">
        <f>$G$15*$E25*CK25*CK$28*IFERROR(INDEX($H$22:$DS$22,0,MATCH(SUM($H$15:CK$15),$H$6:$DS$6,0)),0)</f>
        <v>5578.6273679999995</v>
      </c>
      <c r="CL65" s="57">
        <f>$G$15*$E25*CL25*CL$28*IFERROR(INDEX($H$22:$DS$22,0,MATCH(SUM($H$15:CL$15),$H$6:$DS$6,0)),0)</f>
        <v>5578.6273679999995</v>
      </c>
      <c r="CM65" s="57">
        <f>$G$15*$E25*CM25*CM$28*IFERROR(INDEX($H$22:$DS$22,0,MATCH(SUM($H$15:CM$15),$H$6:$DS$6,0)),0)</f>
        <v>5578.6273679999995</v>
      </c>
      <c r="CN65" s="57">
        <f>$G$15*$E25*CN25*CN$28*IFERROR(INDEX($H$22:$DS$22,0,MATCH(SUM($H$15:CN$15),$H$6:$DS$6,0)),0)</f>
        <v>5578.6273679999995</v>
      </c>
      <c r="CO65" s="57">
        <f>$G$15*$E25*CO25*CO$28*IFERROR(INDEX($H$22:$DS$22,0,MATCH(SUM($H$15:CO$15),$H$6:$DS$6,0)),0)</f>
        <v>5578.6273679999995</v>
      </c>
      <c r="CP65" s="57">
        <f>$G$15*$E25*CP25*CP$28*IFERROR(INDEX($H$22:$DS$22,0,MATCH(SUM($H$15:CP$15),$H$6:$DS$6,0)),0)</f>
        <v>5578.6273679999995</v>
      </c>
      <c r="CQ65" s="57">
        <f>$G$15*$E25*CQ25*CQ$28*IFERROR(INDEX($H$22:$DS$22,0,MATCH(SUM($H$15:CQ$15),$H$6:$DS$6,0)),0)</f>
        <v>5578.6273679999995</v>
      </c>
      <c r="CR65" s="57">
        <f>$G$15*$E25*CR25*CR$28*IFERROR(INDEX($H$22:$DS$22,0,MATCH(SUM($H$15:CR$15),$H$6:$DS$6,0)),0)</f>
        <v>5578.6273679999995</v>
      </c>
      <c r="CS65" s="57">
        <f>$G$15*$E25*CS25*CS$28*IFERROR(INDEX($H$22:$DS$22,0,MATCH(SUM($H$15:CS$15),$H$6:$DS$6,0)),0)</f>
        <v>5578.6273679999995</v>
      </c>
      <c r="CT65" s="57">
        <f>$G$15*$E25*CT25*CT$28*IFERROR(INDEX($H$22:$DS$22,0,MATCH(SUM($H$15:CT$15),$H$6:$DS$6,0)),0)</f>
        <v>5578.6273679999995</v>
      </c>
      <c r="CU65" s="57">
        <f>$G$15*$E25*CU25*CU$28*IFERROR(INDEX($H$22:$DS$22,0,MATCH(SUM($H$15:CU$15),$H$6:$DS$6,0)),0)</f>
        <v>5578.6273679999995</v>
      </c>
      <c r="CV65" s="57">
        <f>$G$15*$E25*CV25*CV$28*IFERROR(INDEX($H$22:$DS$22,0,MATCH(SUM($H$15:CV$15),$H$6:$DS$6,0)),0)</f>
        <v>5578.6273679999995</v>
      </c>
      <c r="CW65" s="57">
        <f>$G$15*$E25*CW25*CW$28*IFERROR(INDEX($H$22:$DS$22,0,MATCH(SUM($H$15:CW$15),$H$6:$DS$6,0)),0)</f>
        <v>5578.6273679999995</v>
      </c>
      <c r="CX65" s="57">
        <f>$G$15*$E25*CX25*CX$28*IFERROR(INDEX($H$22:$DS$22,0,MATCH(SUM($H$15:CX$15),$H$6:$DS$6,0)),0)</f>
        <v>5578.6273679999995</v>
      </c>
      <c r="CY65" s="57">
        <f>$G$15*$E25*CY25*CY$28*IFERROR(INDEX($H$22:$DS$22,0,MATCH(SUM($H$15:CY$15),$H$6:$DS$6,0)),0)</f>
        <v>5578.6273679999995</v>
      </c>
      <c r="CZ65" s="57">
        <f>$G$15*$E25*CZ25*CZ$28*IFERROR(INDEX($H$22:$DS$22,0,MATCH(SUM($H$15:CZ$15),$H$6:$DS$6,0)),0)</f>
        <v>5578.6273679999995</v>
      </c>
      <c r="DA65" s="57">
        <f>$G$15*$E25*DA25*DA$28*IFERROR(INDEX($H$22:$DS$22,0,MATCH(SUM($H$15:DA$15),$H$6:$DS$6,0)),0)</f>
        <v>5578.6273679999995</v>
      </c>
      <c r="DB65" s="57">
        <f>$G$15*$E25*DB25*DB$28*IFERROR(INDEX($H$22:$DS$22,0,MATCH(SUM($H$15:DB$15),$H$6:$DS$6,0)),0)</f>
        <v>5578.6273679999995</v>
      </c>
      <c r="DC65" s="57">
        <f>$G$15*$E25*DC25*DC$28*IFERROR(INDEX($H$22:$DS$22,0,MATCH(SUM($H$15:DC$15),$H$6:$DS$6,0)),0)</f>
        <v>5578.6273679999995</v>
      </c>
      <c r="DD65" s="57">
        <f>$G$15*$E25*DD25*DD$28*IFERROR(INDEX($H$22:$DS$22,0,MATCH(SUM($H$15:DD$15),$H$6:$DS$6,0)),0)</f>
        <v>5578.6273679999995</v>
      </c>
      <c r="DE65" s="57">
        <f>$G$15*$E25*DE25*DE$28*IFERROR(INDEX($H$22:$DS$22,0,MATCH(SUM($H$15:DE$15),$H$6:$DS$6,0)),0)</f>
        <v>5578.6273679999995</v>
      </c>
      <c r="DF65" s="57">
        <f>$G$15*$E25*DF25*DF$28*IFERROR(INDEX($H$22:$DS$22,0,MATCH(SUM($H$15:DF$15),$H$6:$DS$6,0)),0)</f>
        <v>5578.6273679999995</v>
      </c>
      <c r="DG65" s="57">
        <f>$G$15*$E25*DG25*DG$28*IFERROR(INDEX($H$22:$DS$22,0,MATCH(SUM($H$15:DG$15),$H$6:$DS$6,0)),0)</f>
        <v>5578.6273679999995</v>
      </c>
      <c r="DH65" s="57">
        <f>$G$15*$E25*DH25*DH$28*IFERROR(INDEX($H$22:$DS$22,0,MATCH(SUM($H$15:DH$15),$H$6:$DS$6,0)),0)</f>
        <v>5578.6273679999995</v>
      </c>
      <c r="DI65" s="57">
        <f>$G$15*$E25*DI25*DI$28*IFERROR(INDEX($H$22:$DS$22,0,MATCH(SUM($H$15:DI$15),$H$6:$DS$6,0)),0)</f>
        <v>5578.6273679999995</v>
      </c>
      <c r="DJ65" s="57">
        <f>$G$15*$E25*DJ25*DJ$28*IFERROR(INDEX($H$22:$DS$22,0,MATCH(SUM($H$15:DJ$15),$H$6:$DS$6,0)),0)</f>
        <v>5578.6273679999995</v>
      </c>
      <c r="DK65" s="57">
        <f>$G$15*$E25*DK25*DK$28*IFERROR(INDEX($H$22:$DS$22,0,MATCH(SUM($H$15:DK$15),$H$6:$DS$6,0)),0)</f>
        <v>5578.6273679999995</v>
      </c>
      <c r="DL65" s="57">
        <f>$G$15*$E25*DL25*DL$28*IFERROR(INDEX($H$22:$DS$22,0,MATCH(SUM($H$15:DL$15),$H$6:$DS$6,0)),0)</f>
        <v>5578.6273679999995</v>
      </c>
      <c r="DM65" s="57">
        <f>$G$15*$E25*DM25*DM$28*IFERROR(INDEX($H$22:$DS$22,0,MATCH(SUM($H$15:DM$15),$H$6:$DS$6,0)),0)</f>
        <v>5578.6273679999995</v>
      </c>
      <c r="DN65" s="57">
        <f>$G$15*$E25*DN25*DN$28*IFERROR(INDEX($H$22:$DS$22,0,MATCH(SUM($H$15:DN$15),$H$6:$DS$6,0)),0)</f>
        <v>5578.6273679999995</v>
      </c>
      <c r="DO65" s="57">
        <f>$G$15*$E25*DO25*DO$28*IFERROR(INDEX($H$22:$DS$22,0,MATCH(SUM($H$15:DO$15),$H$6:$DS$6,0)),0)</f>
        <v>5578.6273679999995</v>
      </c>
      <c r="DP65" s="57">
        <f>$G$15*$E25*DP25*DP$28*IFERROR(INDEX($H$22:$DS$22,0,MATCH(SUM($H$15:DP$15),$H$6:$DS$6,0)),0)</f>
        <v>5578.6273679999995</v>
      </c>
      <c r="DQ65" s="57">
        <f>$G$15*$E25*DQ25*DQ$28*IFERROR(INDEX($H$22:$DS$22,0,MATCH(SUM($H$15:DQ$15),$H$6:$DS$6,0)),0)</f>
        <v>5578.6273679999995</v>
      </c>
      <c r="DR65" s="57">
        <f>$G$15*$E25*DR25*DR$28*IFERROR(INDEX($H$22:$DS$22,0,MATCH(SUM($H$15:DR$15),$H$6:$DS$6,0)),0)</f>
        <v>5578.6273679999995</v>
      </c>
      <c r="DS65" s="57">
        <f>$G$15*$E25*DS25*DS$28*IFERROR(INDEX($H$22:$DS$22,0,MATCH(SUM($H$15:DS$15),$H$6:$DS$6,0)),0)</f>
        <v>5578.6273679999995</v>
      </c>
    </row>
    <row r="66" spans="1:124" x14ac:dyDescent="0.3">
      <c r="D66" s="12" t="str">
        <f t="shared" si="18"/>
        <v>NMC</v>
      </c>
      <c r="F66" s="51" t="str">
        <f t="shared" ref="F66" si="19">F65</f>
        <v>INR Mn</v>
      </c>
      <c r="H66" s="57">
        <f>$G$15*$E26*H26*H$28*IFERROR(INDEX($H$22:$DS$22,0,MATCH(SUM($H$15:H$15),$H$6:$DS$6,0)),0)</f>
        <v>0</v>
      </c>
      <c r="I66" s="57">
        <f>$G$15*$E26*I26*I$28*IFERROR(INDEX($H$22:$DS$22,0,MATCH(SUM($H$15:I$15),$H$6:$DS$6,0)),0)</f>
        <v>0</v>
      </c>
      <c r="J66" s="57">
        <f>$G$15*$E26*J26*J$28*IFERROR(INDEX($H$22:$DS$22,0,MATCH(SUM($H$15:J$15),$H$6:$DS$6,0)),0)</f>
        <v>0</v>
      </c>
      <c r="K66" s="57">
        <f>$G$15*$E26*K26*K$28*IFERROR(INDEX($H$22:$DS$22,0,MATCH(SUM($H$15:K$15),$H$6:$DS$6,0)),0)</f>
        <v>0</v>
      </c>
      <c r="L66" s="57">
        <f>$G$15*$E26*L26*L$28*IFERROR(INDEX($H$22:$DS$22,0,MATCH(SUM($H$15:L$15),$H$6:$DS$6,0)),0)</f>
        <v>0</v>
      </c>
      <c r="M66" s="57">
        <f>$G$15*$E26*M26*M$28*IFERROR(INDEX($H$22:$DS$22,0,MATCH(SUM($H$15:M$15),$H$6:$DS$6,0)),0)</f>
        <v>0</v>
      </c>
      <c r="N66" s="57">
        <f>$G$15*$E26*N26*N$28*IFERROR(INDEX($H$22:$DS$22,0,MATCH(SUM($H$15:N$15),$H$6:$DS$6,0)),0)</f>
        <v>0</v>
      </c>
      <c r="O66" s="57">
        <f>$G$15*$E26*O26*O$28*IFERROR(INDEX($H$22:$DS$22,0,MATCH(SUM($H$15:O$15),$H$6:$DS$6,0)),0)</f>
        <v>0</v>
      </c>
      <c r="P66" s="57">
        <f>$G$15*$E26*P26*P$28*IFERROR(INDEX($H$22:$DS$22,0,MATCH(SUM($H$15:P$15),$H$6:$DS$6,0)),0)</f>
        <v>0</v>
      </c>
      <c r="Q66" s="57">
        <f>$G$15*$E26*Q26*Q$28*IFERROR(INDEX($H$22:$DS$22,0,MATCH(SUM($H$15:Q$15),$H$6:$DS$6,0)),0)</f>
        <v>0</v>
      </c>
      <c r="R66" s="57">
        <f>$G$15*$E26*R26*R$28*IFERROR(INDEX($H$22:$DS$22,0,MATCH(SUM($H$15:R$15),$H$6:$DS$6,0)),0)</f>
        <v>0</v>
      </c>
      <c r="S66" s="57">
        <f>$G$15*$E26*S26*S$28*IFERROR(INDEX($H$22:$DS$22,0,MATCH(SUM($H$15:S$15),$H$6:$DS$6,0)),0)</f>
        <v>0</v>
      </c>
      <c r="T66" s="57">
        <f>$G$15*$E26*T26*T$28*IFERROR(INDEX($H$22:$DS$22,0,MATCH(SUM($H$15:T$15),$H$6:$DS$6,0)),0)</f>
        <v>0</v>
      </c>
      <c r="U66" s="57">
        <f>$G$15*$E26*U26*U$28*IFERROR(INDEX($H$22:$DS$22,0,MATCH(SUM($H$15:U$15),$H$6:$DS$6,0)),0)</f>
        <v>0</v>
      </c>
      <c r="V66" s="57">
        <f>$G$15*$E26*V26*V$28*IFERROR(INDEX($H$22:$DS$22,0,MATCH(SUM($H$15:V$15),$H$6:$DS$6,0)),0)</f>
        <v>0</v>
      </c>
      <c r="W66" s="57">
        <f>$G$15*$E26*W26*W$28*IFERROR(INDEX($H$22:$DS$22,0,MATCH(SUM($H$15:W$15),$H$6:$DS$6,0)),0)</f>
        <v>0</v>
      </c>
      <c r="X66" s="57">
        <f>$G$15*$E26*X26*X$28*IFERROR(INDEX($H$22:$DS$22,0,MATCH(SUM($H$15:X$15),$H$6:$DS$6,0)),0)</f>
        <v>0</v>
      </c>
      <c r="Y66" s="57">
        <f>$G$15*$E26*Y26*Y$28*IFERROR(INDEX($H$22:$DS$22,0,MATCH(SUM($H$15:Y$15),$H$6:$DS$6,0)),0)</f>
        <v>0</v>
      </c>
      <c r="Z66" s="57">
        <f>$G$15*$E26*Z26*Z$28*IFERROR(INDEX($H$22:$DS$22,0,MATCH(SUM($H$15:Z$15),$H$6:$DS$6,0)),0)</f>
        <v>0</v>
      </c>
      <c r="AA66" s="57">
        <f>$G$15*$E26*AA26*AA$28*IFERROR(INDEX($H$22:$DS$22,0,MATCH(SUM($H$15:AA$15),$H$6:$DS$6,0)),0)</f>
        <v>0</v>
      </c>
      <c r="AB66" s="57">
        <f>$G$15*$E26*AB26*AB$28*IFERROR(INDEX($H$22:$DS$22,0,MATCH(SUM($H$15:AB$15),$H$6:$DS$6,0)),0)</f>
        <v>0</v>
      </c>
      <c r="AC66" s="57">
        <f>$G$15*$E26*AC26*AC$28*IFERROR(INDEX($H$22:$DS$22,0,MATCH(SUM($H$15:AC$15),$H$6:$DS$6,0)),0)</f>
        <v>0</v>
      </c>
      <c r="AD66" s="57">
        <f>$G$15*$E26*AD26*AD$28*IFERROR(INDEX($H$22:$DS$22,0,MATCH(SUM($H$15:AD$15),$H$6:$DS$6,0)),0)</f>
        <v>0</v>
      </c>
      <c r="AE66" s="57">
        <f>$G$15*$E26*AE26*AE$28*IFERROR(INDEX($H$22:$DS$22,0,MATCH(SUM($H$15:AE$15),$H$6:$DS$6,0)),0)</f>
        <v>0</v>
      </c>
      <c r="AF66" s="57">
        <f>$G$15*$E26*AF26*AF$28*IFERROR(INDEX($H$22:$DS$22,0,MATCH(SUM($H$15:AF$15),$H$6:$DS$6,0)),0)</f>
        <v>0</v>
      </c>
      <c r="AG66" s="57">
        <f>$G$15*$E26*AG26*AG$28*IFERROR(INDEX($H$22:$DS$22,0,MATCH(SUM($H$15:AG$15),$H$6:$DS$6,0)),0)</f>
        <v>0</v>
      </c>
      <c r="AH66" s="57">
        <f>$G$15*$E26*AH26*AH$28*IFERROR(INDEX($H$22:$DS$22,0,MATCH(SUM($H$15:AH$15),$H$6:$DS$6,0)),0)</f>
        <v>0</v>
      </c>
      <c r="AI66" s="57">
        <f>$G$15*$E26*AI26*AI$28*IFERROR(INDEX($H$22:$DS$22,0,MATCH(SUM($H$15:AI$15),$H$6:$DS$6,0)),0)</f>
        <v>0</v>
      </c>
      <c r="AJ66" s="57">
        <f>$G$15*$E26*AJ26*AJ$28*IFERROR(INDEX($H$22:$DS$22,0,MATCH(SUM($H$15:AJ$15),$H$6:$DS$6,0)),0)</f>
        <v>0</v>
      </c>
      <c r="AK66" s="57">
        <f>$G$15*$E26*AK26*AK$28*IFERROR(INDEX($H$22:$DS$22,0,MATCH(SUM($H$15:AK$15),$H$6:$DS$6,0)),0)</f>
        <v>0</v>
      </c>
      <c r="AL66" s="57">
        <f>$G$15*$E26*AL26*AL$28*IFERROR(INDEX($H$22:$DS$22,0,MATCH(SUM($H$15:AL$15),$H$6:$DS$6,0)),0)</f>
        <v>0</v>
      </c>
      <c r="AM66" s="57">
        <f>$G$15*$E26*AM26*AM$28*IFERROR(INDEX($H$22:$DS$22,0,MATCH(SUM($H$15:AM$15),$H$6:$DS$6,0)),0)</f>
        <v>0</v>
      </c>
      <c r="AN66" s="57">
        <f>$G$15*$E26*AN26*AN$28*IFERROR(INDEX($H$22:$DS$22,0,MATCH(SUM($H$15:AN$15),$H$6:$DS$6,0)),0)</f>
        <v>0</v>
      </c>
      <c r="AO66" s="57">
        <f>$G$15*$E26*AO26*AO$28*IFERROR(INDEX($H$22:$DS$22,0,MATCH(SUM($H$15:AO$15),$H$6:$DS$6,0)),0)</f>
        <v>0</v>
      </c>
      <c r="AP66" s="57">
        <f>$G$15*$E26*AP26*AP$28*IFERROR(INDEX($H$22:$DS$22,0,MATCH(SUM($H$15:AP$15),$H$6:$DS$6,0)),0)</f>
        <v>0</v>
      </c>
      <c r="AQ66" s="57">
        <f>$G$15*$E26*AQ26*AQ$28*IFERROR(INDEX($H$22:$DS$22,0,MATCH(SUM($H$15:AQ$15),$H$6:$DS$6,0)),0)</f>
        <v>0</v>
      </c>
      <c r="AR66" s="57">
        <f>$G$15*$E26*AR26*AR$28*IFERROR(INDEX($H$22:$DS$22,0,MATCH(SUM($H$15:AR$15),$H$6:$DS$6,0)),0)</f>
        <v>0</v>
      </c>
      <c r="AS66" s="57">
        <f>$G$15*$E26*AS26*AS$28*IFERROR(INDEX($H$22:$DS$22,0,MATCH(SUM($H$15:AS$15),$H$6:$DS$6,0)),0)</f>
        <v>0</v>
      </c>
      <c r="AT66" s="57">
        <f>$G$15*$E26*AT26*AT$28*IFERROR(INDEX($H$22:$DS$22,0,MATCH(SUM($H$15:AT$15),$H$6:$DS$6,0)),0)</f>
        <v>0</v>
      </c>
      <c r="AU66" s="57">
        <f>$G$15*$E26*AU26*AU$28*IFERROR(INDEX($H$22:$DS$22,0,MATCH(SUM($H$15:AU$15),$H$6:$DS$6,0)),0)</f>
        <v>0</v>
      </c>
      <c r="AV66" s="57">
        <f>$G$15*$E26*AV26*AV$28*IFERROR(INDEX($H$22:$DS$22,0,MATCH(SUM($H$15:AV$15),$H$6:$DS$6,0)),0)</f>
        <v>0</v>
      </c>
      <c r="AW66" s="57">
        <f>$G$15*$E26*AW26*AW$28*IFERROR(INDEX($H$22:$DS$22,0,MATCH(SUM($H$15:AW$15),$H$6:$DS$6,0)),0)</f>
        <v>0</v>
      </c>
      <c r="AX66" s="57">
        <f>$G$15*$E26*AX26*AX$28*IFERROR(INDEX($H$22:$DS$22,0,MATCH(SUM($H$15:AX$15),$H$6:$DS$6,0)),0)</f>
        <v>0</v>
      </c>
      <c r="AY66" s="57">
        <f>$G$15*$E26*AY26*AY$28*IFERROR(INDEX($H$22:$DS$22,0,MATCH(SUM($H$15:AY$15),$H$6:$DS$6,0)),0)</f>
        <v>0</v>
      </c>
      <c r="AZ66" s="57">
        <f>$G$15*$E26*AZ26*AZ$28*IFERROR(INDEX($H$22:$DS$22,0,MATCH(SUM($H$15:AZ$15),$H$6:$DS$6,0)),0)</f>
        <v>0</v>
      </c>
      <c r="BA66" s="57">
        <f>$G$15*$E26*BA26*BA$28*IFERROR(INDEX($H$22:$DS$22,0,MATCH(SUM($H$15:BA$15),$H$6:$DS$6,0)),0)</f>
        <v>0</v>
      </c>
      <c r="BB66" s="57">
        <f>$G$15*$E26*BB26*BB$28*IFERROR(INDEX($H$22:$DS$22,0,MATCH(SUM($H$15:BB$15),$H$6:$DS$6,0)),0)</f>
        <v>0</v>
      </c>
      <c r="BC66" s="57">
        <f>$G$15*$E26*BC26*BC$28*IFERROR(INDEX($H$22:$DS$22,0,MATCH(SUM($H$15:BC$15),$H$6:$DS$6,0)),0)</f>
        <v>0</v>
      </c>
      <c r="BD66" s="57">
        <f>$G$15*$E26*BD26*BD$28*IFERROR(INDEX($H$22:$DS$22,0,MATCH(SUM($H$15:BD$15),$H$6:$DS$6,0)),0)</f>
        <v>0</v>
      </c>
      <c r="BE66" s="57">
        <f>$G$15*$E26*BE26*BE$28*IFERROR(INDEX($H$22:$DS$22,0,MATCH(SUM($H$15:BE$15),$H$6:$DS$6,0)),0)</f>
        <v>0</v>
      </c>
      <c r="BF66" s="57">
        <f>$G$15*$E26*BF26*BF$28*IFERROR(INDEX($H$22:$DS$22,0,MATCH(SUM($H$15:BF$15),$H$6:$DS$6,0)),0)</f>
        <v>0</v>
      </c>
      <c r="BG66" s="57">
        <f>$G$15*$E26*BG26*BG$28*IFERROR(INDEX($H$22:$DS$22,0,MATCH(SUM($H$15:BG$15),$H$6:$DS$6,0)),0)</f>
        <v>0</v>
      </c>
      <c r="BH66" s="57">
        <f>$G$15*$E26*BH26*BH$28*IFERROR(INDEX($H$22:$DS$22,0,MATCH(SUM($H$15:BH$15),$H$6:$DS$6,0)),0)</f>
        <v>0</v>
      </c>
      <c r="BI66" s="57">
        <f>$G$15*$E26*BI26*BI$28*IFERROR(INDEX($H$22:$DS$22,0,MATCH(SUM($H$15:BI$15),$H$6:$DS$6,0)),0)</f>
        <v>0</v>
      </c>
      <c r="BJ66" s="57">
        <f>$G$15*$E26*BJ26*BJ$28*IFERROR(INDEX($H$22:$DS$22,0,MATCH(SUM($H$15:BJ$15),$H$6:$DS$6,0)),0)</f>
        <v>0</v>
      </c>
      <c r="BK66" s="57">
        <f>$G$15*$E26*BK26*BK$28*IFERROR(INDEX($H$22:$DS$22,0,MATCH(SUM($H$15:BK$15),$H$6:$DS$6,0)),0)</f>
        <v>0</v>
      </c>
      <c r="BL66" s="57">
        <f>$G$15*$E26*BL26*BL$28*IFERROR(INDEX($H$22:$DS$22,0,MATCH(SUM($H$15:BL$15),$H$6:$DS$6,0)),0)</f>
        <v>0</v>
      </c>
      <c r="BM66" s="57">
        <f>$G$15*$E26*BM26*BM$28*IFERROR(INDEX($H$22:$DS$22,0,MATCH(SUM($H$15:BM$15),$H$6:$DS$6,0)),0)</f>
        <v>0</v>
      </c>
      <c r="BN66" s="57">
        <f>$G$15*$E26*BN26*BN$28*IFERROR(INDEX($H$22:$DS$22,0,MATCH(SUM($H$15:BN$15),$H$6:$DS$6,0)),0)</f>
        <v>0</v>
      </c>
      <c r="BO66" s="57">
        <f>$G$15*$E26*BO26*BO$28*IFERROR(INDEX($H$22:$DS$22,0,MATCH(SUM($H$15:BO$15),$H$6:$DS$6,0)),0)</f>
        <v>0</v>
      </c>
      <c r="BP66" s="57">
        <f>$G$15*$E26*BP26*BP$28*IFERROR(INDEX($H$22:$DS$22,0,MATCH(SUM($H$15:BP$15),$H$6:$DS$6,0)),0)</f>
        <v>0</v>
      </c>
      <c r="BQ66" s="57">
        <f>$G$15*$E26*BQ26*BQ$28*IFERROR(INDEX($H$22:$DS$22,0,MATCH(SUM($H$15:BQ$15),$H$6:$DS$6,0)),0)</f>
        <v>0</v>
      </c>
      <c r="BR66" s="57">
        <f>$G$15*$E26*BR26*BR$28*IFERROR(INDEX($H$22:$DS$22,0,MATCH(SUM($H$15:BR$15),$H$6:$DS$6,0)),0)</f>
        <v>0</v>
      </c>
      <c r="BS66" s="57">
        <f>$G$15*$E26*BS26*BS$28*IFERROR(INDEX($H$22:$DS$22,0,MATCH(SUM($H$15:BS$15),$H$6:$DS$6,0)),0)</f>
        <v>0</v>
      </c>
      <c r="BT66" s="57">
        <f>$G$15*$E26*BT26*BT$28*IFERROR(INDEX($H$22:$DS$22,0,MATCH(SUM($H$15:BT$15),$H$6:$DS$6,0)),0)</f>
        <v>0</v>
      </c>
      <c r="BU66" s="57">
        <f>$G$15*$E26*BU26*BU$28*IFERROR(INDEX($H$22:$DS$22,0,MATCH(SUM($H$15:BU$15),$H$6:$DS$6,0)),0)</f>
        <v>0</v>
      </c>
      <c r="BV66" s="57">
        <f>$G$15*$E26*BV26*BV$28*IFERROR(INDEX($H$22:$DS$22,0,MATCH(SUM($H$15:BV$15),$H$6:$DS$6,0)),0)</f>
        <v>0</v>
      </c>
      <c r="BW66" s="57">
        <f>$G$15*$E26*BW26*BW$28*IFERROR(INDEX($H$22:$DS$22,0,MATCH(SUM($H$15:BW$15),$H$6:$DS$6,0)),0)</f>
        <v>0</v>
      </c>
      <c r="BX66" s="57">
        <f>$G$15*$E26*BX26*BX$28*IFERROR(INDEX($H$22:$DS$22,0,MATCH(SUM($H$15:BX$15),$H$6:$DS$6,0)),0)</f>
        <v>0</v>
      </c>
      <c r="BY66" s="57">
        <f>$G$15*$E26*BY26*BY$28*IFERROR(INDEX($H$22:$DS$22,0,MATCH(SUM($H$15:BY$15),$H$6:$DS$6,0)),0)</f>
        <v>0</v>
      </c>
      <c r="BZ66" s="57">
        <f>$G$15*$E26*BZ26*BZ$28*IFERROR(INDEX($H$22:$DS$22,0,MATCH(SUM($H$15:BZ$15),$H$6:$DS$6,0)),0)</f>
        <v>0</v>
      </c>
      <c r="CA66" s="57">
        <f>$G$15*$E26*CA26*CA$28*IFERROR(INDEX($H$22:$DS$22,0,MATCH(SUM($H$15:CA$15),$H$6:$DS$6,0)),0)</f>
        <v>0</v>
      </c>
      <c r="CB66" s="57">
        <f>$G$15*$E26*CB26*CB$28*IFERROR(INDEX($H$22:$DS$22,0,MATCH(SUM($H$15:CB$15),$H$6:$DS$6,0)),0)</f>
        <v>0</v>
      </c>
      <c r="CC66" s="57">
        <f>$G$15*$E26*CC26*CC$28*IFERROR(INDEX($H$22:$DS$22,0,MATCH(SUM($H$15:CC$15),$H$6:$DS$6,0)),0)</f>
        <v>0</v>
      </c>
      <c r="CD66" s="57">
        <f>$G$15*$E26*CD26*CD$28*IFERROR(INDEX($H$22:$DS$22,0,MATCH(SUM($H$15:CD$15),$H$6:$DS$6,0)),0)</f>
        <v>0</v>
      </c>
      <c r="CE66" s="57">
        <f>$G$15*$E26*CE26*CE$28*IFERROR(INDEX($H$22:$DS$22,0,MATCH(SUM($H$15:CE$15),$H$6:$DS$6,0)),0)</f>
        <v>0</v>
      </c>
      <c r="CF66" s="57">
        <f>$G$15*$E26*CF26*CF$28*IFERROR(INDEX($H$22:$DS$22,0,MATCH(SUM($H$15:CF$15),$H$6:$DS$6,0)),0)</f>
        <v>0</v>
      </c>
      <c r="CG66" s="57">
        <f>$G$15*$E26*CG26*CG$28*IFERROR(INDEX($H$22:$DS$22,0,MATCH(SUM($H$15:CG$15),$H$6:$DS$6,0)),0)</f>
        <v>0</v>
      </c>
      <c r="CH66" s="57">
        <f>$G$15*$E26*CH26*CH$28*IFERROR(INDEX($H$22:$DS$22,0,MATCH(SUM($H$15:CH$15),$H$6:$DS$6,0)),0)</f>
        <v>0</v>
      </c>
      <c r="CI66" s="57">
        <f>$G$15*$E26*CI26*CI$28*IFERROR(INDEX($H$22:$DS$22,0,MATCH(SUM($H$15:CI$15),$H$6:$DS$6,0)),0)</f>
        <v>0</v>
      </c>
      <c r="CJ66" s="57">
        <f>$G$15*$E26*CJ26*CJ$28*IFERROR(INDEX($H$22:$DS$22,0,MATCH(SUM($H$15:CJ$15),$H$6:$DS$6,0)),0)</f>
        <v>0</v>
      </c>
      <c r="CK66" s="57">
        <f>$G$15*$E26*CK26*CK$28*IFERROR(INDEX($H$22:$DS$22,0,MATCH(SUM($H$15:CK$15),$H$6:$DS$6,0)),0)</f>
        <v>0</v>
      </c>
      <c r="CL66" s="57">
        <f>$G$15*$E26*CL26*CL$28*IFERROR(INDEX($H$22:$DS$22,0,MATCH(SUM($H$15:CL$15),$H$6:$DS$6,0)),0)</f>
        <v>0</v>
      </c>
      <c r="CM66" s="57">
        <f>$G$15*$E26*CM26*CM$28*IFERROR(INDEX($H$22:$DS$22,0,MATCH(SUM($H$15:CM$15),$H$6:$DS$6,0)),0)</f>
        <v>0</v>
      </c>
      <c r="CN66" s="57">
        <f>$G$15*$E26*CN26*CN$28*IFERROR(INDEX($H$22:$DS$22,0,MATCH(SUM($H$15:CN$15),$H$6:$DS$6,0)),0)</f>
        <v>0</v>
      </c>
      <c r="CO66" s="57">
        <f>$G$15*$E26*CO26*CO$28*IFERROR(INDEX($H$22:$DS$22,0,MATCH(SUM($H$15:CO$15),$H$6:$DS$6,0)),0)</f>
        <v>0</v>
      </c>
      <c r="CP66" s="57">
        <f>$G$15*$E26*CP26*CP$28*IFERROR(INDEX($H$22:$DS$22,0,MATCH(SUM($H$15:CP$15),$H$6:$DS$6,0)),0)</f>
        <v>0</v>
      </c>
      <c r="CQ66" s="57">
        <f>$G$15*$E26*CQ26*CQ$28*IFERROR(INDEX($H$22:$DS$22,0,MATCH(SUM($H$15:CQ$15),$H$6:$DS$6,0)),0)</f>
        <v>0</v>
      </c>
      <c r="CR66" s="57">
        <f>$G$15*$E26*CR26*CR$28*IFERROR(INDEX($H$22:$DS$22,0,MATCH(SUM($H$15:CR$15),$H$6:$DS$6,0)),0)</f>
        <v>0</v>
      </c>
      <c r="CS66" s="57">
        <f>$G$15*$E26*CS26*CS$28*IFERROR(INDEX($H$22:$DS$22,0,MATCH(SUM($H$15:CS$15),$H$6:$DS$6,0)),0)</f>
        <v>0</v>
      </c>
      <c r="CT66" s="57">
        <f>$G$15*$E26*CT26*CT$28*IFERROR(INDEX($H$22:$DS$22,0,MATCH(SUM($H$15:CT$15),$H$6:$DS$6,0)),0)</f>
        <v>0</v>
      </c>
      <c r="CU66" s="57">
        <f>$G$15*$E26*CU26*CU$28*IFERROR(INDEX($H$22:$DS$22,0,MATCH(SUM($H$15:CU$15),$H$6:$DS$6,0)),0)</f>
        <v>0</v>
      </c>
      <c r="CV66" s="57">
        <f>$G$15*$E26*CV26*CV$28*IFERROR(INDEX($H$22:$DS$22,0,MATCH(SUM($H$15:CV$15),$H$6:$DS$6,0)),0)</f>
        <v>0</v>
      </c>
      <c r="CW66" s="57">
        <f>$G$15*$E26*CW26*CW$28*IFERROR(INDEX($H$22:$DS$22,0,MATCH(SUM($H$15:CW$15),$H$6:$DS$6,0)),0)</f>
        <v>0</v>
      </c>
      <c r="CX66" s="57">
        <f>$G$15*$E26*CX26*CX$28*IFERROR(INDEX($H$22:$DS$22,0,MATCH(SUM($H$15:CX$15),$H$6:$DS$6,0)),0)</f>
        <v>0</v>
      </c>
      <c r="CY66" s="57">
        <f>$G$15*$E26*CY26*CY$28*IFERROR(INDEX($H$22:$DS$22,0,MATCH(SUM($H$15:CY$15),$H$6:$DS$6,0)),0)</f>
        <v>0</v>
      </c>
      <c r="CZ66" s="57">
        <f>$G$15*$E26*CZ26*CZ$28*IFERROR(INDEX($H$22:$DS$22,0,MATCH(SUM($H$15:CZ$15),$H$6:$DS$6,0)),0)</f>
        <v>0</v>
      </c>
      <c r="DA66" s="57">
        <f>$G$15*$E26*DA26*DA$28*IFERROR(INDEX($H$22:$DS$22,0,MATCH(SUM($H$15:DA$15),$H$6:$DS$6,0)),0)</f>
        <v>0</v>
      </c>
      <c r="DB66" s="57">
        <f>$G$15*$E26*DB26*DB$28*IFERROR(INDEX($H$22:$DS$22,0,MATCH(SUM($H$15:DB$15),$H$6:$DS$6,0)),0)</f>
        <v>0</v>
      </c>
      <c r="DC66" s="57">
        <f>$G$15*$E26*DC26*DC$28*IFERROR(INDEX($H$22:$DS$22,0,MATCH(SUM($H$15:DC$15),$H$6:$DS$6,0)),0)</f>
        <v>0</v>
      </c>
      <c r="DD66" s="57">
        <f>$G$15*$E26*DD26*DD$28*IFERROR(INDEX($H$22:$DS$22,0,MATCH(SUM($H$15:DD$15),$H$6:$DS$6,0)),0)</f>
        <v>0</v>
      </c>
      <c r="DE66" s="57">
        <f>$G$15*$E26*DE26*DE$28*IFERROR(INDEX($H$22:$DS$22,0,MATCH(SUM($H$15:DE$15),$H$6:$DS$6,0)),0)</f>
        <v>0</v>
      </c>
      <c r="DF66" s="57">
        <f>$G$15*$E26*DF26*DF$28*IFERROR(INDEX($H$22:$DS$22,0,MATCH(SUM($H$15:DF$15),$H$6:$DS$6,0)),0)</f>
        <v>0</v>
      </c>
      <c r="DG66" s="57">
        <f>$G$15*$E26*DG26*DG$28*IFERROR(INDEX($H$22:$DS$22,0,MATCH(SUM($H$15:DG$15),$H$6:$DS$6,0)),0)</f>
        <v>0</v>
      </c>
      <c r="DH66" s="57">
        <f>$G$15*$E26*DH26*DH$28*IFERROR(INDEX($H$22:$DS$22,0,MATCH(SUM($H$15:DH$15),$H$6:$DS$6,0)),0)</f>
        <v>0</v>
      </c>
      <c r="DI66" s="57">
        <f>$G$15*$E26*DI26*DI$28*IFERROR(INDEX($H$22:$DS$22,0,MATCH(SUM($H$15:DI$15),$H$6:$DS$6,0)),0)</f>
        <v>0</v>
      </c>
      <c r="DJ66" s="57">
        <f>$G$15*$E26*DJ26*DJ$28*IFERROR(INDEX($H$22:$DS$22,0,MATCH(SUM($H$15:DJ$15),$H$6:$DS$6,0)),0)</f>
        <v>0</v>
      </c>
      <c r="DK66" s="57">
        <f>$G$15*$E26*DK26*DK$28*IFERROR(INDEX($H$22:$DS$22,0,MATCH(SUM($H$15:DK$15),$H$6:$DS$6,0)),0)</f>
        <v>0</v>
      </c>
      <c r="DL66" s="57">
        <f>$G$15*$E26*DL26*DL$28*IFERROR(INDEX($H$22:$DS$22,0,MATCH(SUM($H$15:DL$15),$H$6:$DS$6,0)),0)</f>
        <v>0</v>
      </c>
      <c r="DM66" s="57">
        <f>$G$15*$E26*DM26*DM$28*IFERROR(INDEX($H$22:$DS$22,0,MATCH(SUM($H$15:DM$15),$H$6:$DS$6,0)),0)</f>
        <v>0</v>
      </c>
      <c r="DN66" s="57">
        <f>$G$15*$E26*DN26*DN$28*IFERROR(INDEX($H$22:$DS$22,0,MATCH(SUM($H$15:DN$15),$H$6:$DS$6,0)),0)</f>
        <v>0</v>
      </c>
      <c r="DO66" s="57">
        <f>$G$15*$E26*DO26*DO$28*IFERROR(INDEX($H$22:$DS$22,0,MATCH(SUM($H$15:DO$15),$H$6:$DS$6,0)),0)</f>
        <v>0</v>
      </c>
      <c r="DP66" s="57">
        <f>$G$15*$E26*DP26*DP$28*IFERROR(INDEX($H$22:$DS$22,0,MATCH(SUM($H$15:DP$15),$H$6:$DS$6,0)),0)</f>
        <v>0</v>
      </c>
      <c r="DQ66" s="57">
        <f>$G$15*$E26*DQ26*DQ$28*IFERROR(INDEX($H$22:$DS$22,0,MATCH(SUM($H$15:DQ$15),$H$6:$DS$6,0)),0)</f>
        <v>0</v>
      </c>
      <c r="DR66" s="57">
        <f>$G$15*$E26*DR26*DR$28*IFERROR(INDEX($H$22:$DS$22,0,MATCH(SUM($H$15:DR$15),$H$6:$DS$6,0)),0)</f>
        <v>0</v>
      </c>
      <c r="DS66" s="57">
        <f>$G$15*$E26*DS26*DS$28*IFERROR(INDEX($H$22:$DS$22,0,MATCH(SUM($H$15:DS$15),$H$6:$DS$6,0)),0)</f>
        <v>0</v>
      </c>
    </row>
    <row r="67" spans="1:124" x14ac:dyDescent="0.3"/>
    <row r="68" spans="1:124" ht="14.5" thickBot="1" x14ac:dyDescent="0.35">
      <c r="D68" s="61" t="s">
        <v>110</v>
      </c>
      <c r="E68" s="61"/>
      <c r="F68" s="62" t="str">
        <f>F66</f>
        <v>INR Mn</v>
      </c>
      <c r="G68" s="62"/>
      <c r="H68" s="63">
        <f>SUM(H64:H67)</f>
        <v>0</v>
      </c>
      <c r="I68" s="63">
        <f t="shared" ref="I68:BT68" si="20">SUM(I64:I67)</f>
        <v>0</v>
      </c>
      <c r="J68" s="63">
        <f t="shared" si="20"/>
        <v>0</v>
      </c>
      <c r="K68" s="63">
        <f t="shared" si="20"/>
        <v>0</v>
      </c>
      <c r="L68" s="63">
        <f t="shared" si="20"/>
        <v>0</v>
      </c>
      <c r="M68" s="63">
        <f t="shared" si="20"/>
        <v>0</v>
      </c>
      <c r="N68" s="63">
        <f t="shared" si="20"/>
        <v>0</v>
      </c>
      <c r="O68" s="63">
        <f t="shared" si="20"/>
        <v>0</v>
      </c>
      <c r="P68" s="63">
        <f t="shared" si="20"/>
        <v>0</v>
      </c>
      <c r="Q68" s="63">
        <f t="shared" si="20"/>
        <v>0</v>
      </c>
      <c r="R68" s="63">
        <f t="shared" si="20"/>
        <v>0</v>
      </c>
      <c r="S68" s="63">
        <f t="shared" si="20"/>
        <v>0</v>
      </c>
      <c r="T68" s="63">
        <f t="shared" si="20"/>
        <v>0</v>
      </c>
      <c r="U68" s="63">
        <f t="shared" si="20"/>
        <v>0</v>
      </c>
      <c r="V68" s="63">
        <f t="shared" si="20"/>
        <v>0</v>
      </c>
      <c r="W68" s="63">
        <f t="shared" si="20"/>
        <v>0</v>
      </c>
      <c r="X68" s="63">
        <f t="shared" si="20"/>
        <v>0</v>
      </c>
      <c r="Y68" s="63">
        <f t="shared" si="20"/>
        <v>0</v>
      </c>
      <c r="Z68" s="63">
        <f t="shared" si="20"/>
        <v>0</v>
      </c>
      <c r="AA68" s="63">
        <f t="shared" si="20"/>
        <v>13430.204303906248</v>
      </c>
      <c r="AB68" s="63">
        <f t="shared" si="20"/>
        <v>13430.204303906248</v>
      </c>
      <c r="AC68" s="63">
        <f t="shared" si="20"/>
        <v>13430.204303906248</v>
      </c>
      <c r="AD68" s="63">
        <f t="shared" si="20"/>
        <v>13430.204303906248</v>
      </c>
      <c r="AE68" s="63">
        <f t="shared" si="20"/>
        <v>15220.898211093749</v>
      </c>
      <c r="AF68" s="63">
        <f t="shared" si="20"/>
        <v>15220.898211093749</v>
      </c>
      <c r="AG68" s="63">
        <f t="shared" si="20"/>
        <v>15220.898211093749</v>
      </c>
      <c r="AH68" s="63">
        <f t="shared" si="20"/>
        <v>15220.898211093749</v>
      </c>
      <c r="AI68" s="63">
        <f t="shared" si="20"/>
        <v>16474.383946124999</v>
      </c>
      <c r="AJ68" s="63">
        <f t="shared" si="20"/>
        <v>16474.383946124999</v>
      </c>
      <c r="AK68" s="63">
        <f t="shared" si="20"/>
        <v>16474.383946124999</v>
      </c>
      <c r="AL68" s="63">
        <f t="shared" si="20"/>
        <v>16474.383946124999</v>
      </c>
      <c r="AM68" s="63">
        <f t="shared" si="20"/>
        <v>16474.383946124999</v>
      </c>
      <c r="AN68" s="63">
        <f t="shared" si="20"/>
        <v>16474.383946124999</v>
      </c>
      <c r="AO68" s="63">
        <f t="shared" si="20"/>
        <v>16474.383946124999</v>
      </c>
      <c r="AP68" s="63">
        <f t="shared" si="20"/>
        <v>16474.383946124999</v>
      </c>
      <c r="AQ68" s="63">
        <f t="shared" si="20"/>
        <v>16474.383946124999</v>
      </c>
      <c r="AR68" s="63">
        <f t="shared" si="20"/>
        <v>16474.383946124999</v>
      </c>
      <c r="AS68" s="63">
        <f t="shared" si="20"/>
        <v>16474.383946124999</v>
      </c>
      <c r="AT68" s="63">
        <f t="shared" si="20"/>
        <v>16474.383946124999</v>
      </c>
      <c r="AU68" s="63">
        <f t="shared" si="20"/>
        <v>16474.383946124999</v>
      </c>
      <c r="AV68" s="63">
        <f t="shared" si="20"/>
        <v>16474.383946124999</v>
      </c>
      <c r="AW68" s="63">
        <f t="shared" si="20"/>
        <v>16474.383946124999</v>
      </c>
      <c r="AX68" s="63">
        <f t="shared" si="20"/>
        <v>16474.383946124999</v>
      </c>
      <c r="AY68" s="63">
        <f t="shared" si="20"/>
        <v>16474.383946124999</v>
      </c>
      <c r="AZ68" s="63">
        <f t="shared" si="20"/>
        <v>16474.383946124999</v>
      </c>
      <c r="BA68" s="63">
        <f t="shared" si="20"/>
        <v>16474.383946124999</v>
      </c>
      <c r="BB68" s="63">
        <f t="shared" si="20"/>
        <v>16474.383946124999</v>
      </c>
      <c r="BC68" s="63">
        <f t="shared" si="20"/>
        <v>16474.383946124999</v>
      </c>
      <c r="BD68" s="63">
        <f t="shared" si="20"/>
        <v>16474.383946124999</v>
      </c>
      <c r="BE68" s="63">
        <f t="shared" si="20"/>
        <v>16474.383946124999</v>
      </c>
      <c r="BF68" s="63">
        <f t="shared" si="20"/>
        <v>16474.383946124999</v>
      </c>
      <c r="BG68" s="63">
        <f t="shared" si="20"/>
        <v>16474.383946124999</v>
      </c>
      <c r="BH68" s="63">
        <f t="shared" si="20"/>
        <v>16474.383946124999</v>
      </c>
      <c r="BI68" s="63">
        <f t="shared" si="20"/>
        <v>16474.383946124999</v>
      </c>
      <c r="BJ68" s="63">
        <f t="shared" si="20"/>
        <v>16474.383946124999</v>
      </c>
      <c r="BK68" s="63">
        <f t="shared" si="20"/>
        <v>16474.383946124999</v>
      </c>
      <c r="BL68" s="63">
        <f t="shared" si="20"/>
        <v>16474.383946124999</v>
      </c>
      <c r="BM68" s="63">
        <f t="shared" si="20"/>
        <v>16474.383946124999</v>
      </c>
      <c r="BN68" s="63">
        <f t="shared" si="20"/>
        <v>16474.383946124999</v>
      </c>
      <c r="BO68" s="63">
        <f t="shared" si="20"/>
        <v>16474.383946124999</v>
      </c>
      <c r="BP68" s="63">
        <f t="shared" si="20"/>
        <v>16474.383946124999</v>
      </c>
      <c r="BQ68" s="63">
        <f t="shared" si="20"/>
        <v>16474.383946124999</v>
      </c>
      <c r="BR68" s="63">
        <f t="shared" si="20"/>
        <v>16474.383946124999</v>
      </c>
      <c r="BS68" s="63">
        <f t="shared" si="20"/>
        <v>16474.383946124999</v>
      </c>
      <c r="BT68" s="63">
        <f t="shared" si="20"/>
        <v>16474.383946124999</v>
      </c>
      <c r="BU68" s="63">
        <f t="shared" ref="BU68:DS68" si="21">SUM(BU64:BU67)</f>
        <v>16474.383946124999</v>
      </c>
      <c r="BV68" s="63">
        <f t="shared" si="21"/>
        <v>16474.383946124999</v>
      </c>
      <c r="BW68" s="63">
        <f t="shared" si="21"/>
        <v>16474.383946124999</v>
      </c>
      <c r="BX68" s="63">
        <f t="shared" si="21"/>
        <v>16474.383946124999</v>
      </c>
      <c r="BY68" s="63">
        <f t="shared" si="21"/>
        <v>16474.383946124999</v>
      </c>
      <c r="BZ68" s="63">
        <f t="shared" si="21"/>
        <v>16474.383946124999</v>
      </c>
      <c r="CA68" s="63">
        <f t="shared" si="21"/>
        <v>16474.383946124999</v>
      </c>
      <c r="CB68" s="63">
        <f t="shared" si="21"/>
        <v>16474.383946124999</v>
      </c>
      <c r="CC68" s="63">
        <f t="shared" si="21"/>
        <v>16474.383946124999</v>
      </c>
      <c r="CD68" s="63">
        <f t="shared" si="21"/>
        <v>16474.383946124999</v>
      </c>
      <c r="CE68" s="63">
        <f t="shared" si="21"/>
        <v>16474.383946124999</v>
      </c>
      <c r="CF68" s="63">
        <f t="shared" si="21"/>
        <v>16474.383946124999</v>
      </c>
      <c r="CG68" s="63">
        <f t="shared" si="21"/>
        <v>16474.383946124999</v>
      </c>
      <c r="CH68" s="63">
        <f t="shared" si="21"/>
        <v>16474.383946124999</v>
      </c>
      <c r="CI68" s="63">
        <f t="shared" si="21"/>
        <v>16474.383946124999</v>
      </c>
      <c r="CJ68" s="63">
        <f t="shared" si="21"/>
        <v>16474.383946124999</v>
      </c>
      <c r="CK68" s="63">
        <f t="shared" si="21"/>
        <v>16474.383946124999</v>
      </c>
      <c r="CL68" s="63">
        <f t="shared" si="21"/>
        <v>16474.383946124999</v>
      </c>
      <c r="CM68" s="63">
        <f t="shared" si="21"/>
        <v>16474.383946124999</v>
      </c>
      <c r="CN68" s="63">
        <f t="shared" si="21"/>
        <v>16474.383946124999</v>
      </c>
      <c r="CO68" s="63">
        <f t="shared" si="21"/>
        <v>16474.383946124999</v>
      </c>
      <c r="CP68" s="63">
        <f t="shared" si="21"/>
        <v>16474.383946124999</v>
      </c>
      <c r="CQ68" s="63">
        <f t="shared" si="21"/>
        <v>16474.383946124999</v>
      </c>
      <c r="CR68" s="63">
        <f t="shared" si="21"/>
        <v>16474.383946124999</v>
      </c>
      <c r="CS68" s="63">
        <f t="shared" si="21"/>
        <v>16474.383946124999</v>
      </c>
      <c r="CT68" s="63">
        <f t="shared" si="21"/>
        <v>16474.383946124999</v>
      </c>
      <c r="CU68" s="63">
        <f t="shared" si="21"/>
        <v>16474.383946124999</v>
      </c>
      <c r="CV68" s="63">
        <f t="shared" si="21"/>
        <v>16474.383946124999</v>
      </c>
      <c r="CW68" s="63">
        <f t="shared" si="21"/>
        <v>16474.383946124999</v>
      </c>
      <c r="CX68" s="63">
        <f t="shared" si="21"/>
        <v>16474.383946124999</v>
      </c>
      <c r="CY68" s="63">
        <f t="shared" si="21"/>
        <v>16474.383946124999</v>
      </c>
      <c r="CZ68" s="63">
        <f t="shared" si="21"/>
        <v>16474.383946124999</v>
      </c>
      <c r="DA68" s="63">
        <f t="shared" si="21"/>
        <v>16474.383946124999</v>
      </c>
      <c r="DB68" s="63">
        <f t="shared" si="21"/>
        <v>16474.383946124999</v>
      </c>
      <c r="DC68" s="63">
        <f t="shared" si="21"/>
        <v>16474.383946124999</v>
      </c>
      <c r="DD68" s="63">
        <f t="shared" si="21"/>
        <v>16474.383946124999</v>
      </c>
      <c r="DE68" s="63">
        <f t="shared" si="21"/>
        <v>16474.383946124999</v>
      </c>
      <c r="DF68" s="63">
        <f t="shared" si="21"/>
        <v>16474.383946124999</v>
      </c>
      <c r="DG68" s="63">
        <f t="shared" si="21"/>
        <v>16474.383946124999</v>
      </c>
      <c r="DH68" s="63">
        <f t="shared" si="21"/>
        <v>16474.383946124999</v>
      </c>
      <c r="DI68" s="63">
        <f t="shared" si="21"/>
        <v>16474.383946124999</v>
      </c>
      <c r="DJ68" s="63">
        <f t="shared" si="21"/>
        <v>16474.383946124999</v>
      </c>
      <c r="DK68" s="63">
        <f t="shared" si="21"/>
        <v>16474.383946124999</v>
      </c>
      <c r="DL68" s="63">
        <f t="shared" si="21"/>
        <v>16474.383946124999</v>
      </c>
      <c r="DM68" s="63">
        <f t="shared" si="21"/>
        <v>16474.383946124999</v>
      </c>
      <c r="DN68" s="63">
        <f t="shared" si="21"/>
        <v>16474.383946124999</v>
      </c>
      <c r="DO68" s="63">
        <f t="shared" si="21"/>
        <v>16474.383946124999</v>
      </c>
      <c r="DP68" s="63">
        <f t="shared" si="21"/>
        <v>16474.383946124999</v>
      </c>
      <c r="DQ68" s="63">
        <f t="shared" si="21"/>
        <v>16474.383946124999</v>
      </c>
      <c r="DR68" s="63">
        <f t="shared" si="21"/>
        <v>16474.383946124999</v>
      </c>
      <c r="DS68" s="63">
        <f t="shared" si="21"/>
        <v>16474.383946124999</v>
      </c>
    </row>
    <row r="69" spans="1:124" ht="14.5" thickTop="1" x14ac:dyDescent="0.3"/>
    <row r="70" spans="1:124" x14ac:dyDescent="0.3">
      <c r="B70" s="6" t="s">
        <v>98</v>
      </c>
    </row>
    <row r="71" spans="1:124" x14ac:dyDescent="0.3">
      <c r="D71" s="12" t="str">
        <f>D64</f>
        <v>LFP</v>
      </c>
      <c r="F71" s="51" t="str">
        <f>F68</f>
        <v>INR Mn</v>
      </c>
      <c r="H71" s="57">
        <f>SUMIF($D$35:$D$68,$D71,H$35:H$68)</f>
        <v>0</v>
      </c>
      <c r="I71" s="57">
        <f t="shared" ref="I71:BT72" si="22">SUMIF($D$35:$D$68,$D71,I$35:I$68)</f>
        <v>0</v>
      </c>
      <c r="J71" s="57">
        <f t="shared" si="22"/>
        <v>0</v>
      </c>
      <c r="K71" s="57">
        <f t="shared" si="22"/>
        <v>1776.4820507812501</v>
      </c>
      <c r="L71" s="57">
        <f t="shared" si="22"/>
        <v>1776.4820507812501</v>
      </c>
      <c r="M71" s="57">
        <f t="shared" si="22"/>
        <v>1776.4820507812501</v>
      </c>
      <c r="N71" s="57">
        <f t="shared" si="22"/>
        <v>1776.4820507812501</v>
      </c>
      <c r="O71" s="57">
        <f t="shared" si="22"/>
        <v>3789.8283750000001</v>
      </c>
      <c r="P71" s="57">
        <f t="shared" si="22"/>
        <v>3789.8283750000001</v>
      </c>
      <c r="Q71" s="57">
        <f t="shared" si="22"/>
        <v>3789.8283750000001</v>
      </c>
      <c r="R71" s="57">
        <f t="shared" si="22"/>
        <v>3789.8283750000001</v>
      </c>
      <c r="S71" s="57">
        <f t="shared" si="22"/>
        <v>5968.9796906250003</v>
      </c>
      <c r="T71" s="57">
        <f t="shared" si="22"/>
        <v>5968.9796906250003</v>
      </c>
      <c r="U71" s="57">
        <f t="shared" si="22"/>
        <v>5968.9796906250003</v>
      </c>
      <c r="V71" s="57">
        <f t="shared" si="22"/>
        <v>5968.9796906250003</v>
      </c>
      <c r="W71" s="57">
        <f t="shared" si="22"/>
        <v>9924.6130570312507</v>
      </c>
      <c r="X71" s="57">
        <f t="shared" si="22"/>
        <v>9924.6130570312507</v>
      </c>
      <c r="Y71" s="57">
        <f t="shared" si="22"/>
        <v>9924.6130570312507</v>
      </c>
      <c r="Z71" s="57">
        <f t="shared" si="22"/>
        <v>9924.6130570312507</v>
      </c>
      <c r="AA71" s="57">
        <f t="shared" si="22"/>
        <v>19446.556849218752</v>
      </c>
      <c r="AB71" s="57">
        <f t="shared" si="22"/>
        <v>19446.556849218752</v>
      </c>
      <c r="AC71" s="57">
        <f t="shared" si="22"/>
        <v>19446.556849218752</v>
      </c>
      <c r="AD71" s="57">
        <f t="shared" si="22"/>
        <v>19446.556849218752</v>
      </c>
      <c r="AE71" s="57">
        <f t="shared" si="22"/>
        <v>20962.488199218751</v>
      </c>
      <c r="AF71" s="57">
        <f t="shared" si="22"/>
        <v>20962.488199218751</v>
      </c>
      <c r="AG71" s="57">
        <f t="shared" si="22"/>
        <v>20962.488199218751</v>
      </c>
      <c r="AH71" s="57">
        <f t="shared" si="22"/>
        <v>20962.488199218751</v>
      </c>
      <c r="AI71" s="57">
        <f t="shared" si="22"/>
        <v>21791.513156250003</v>
      </c>
      <c r="AJ71" s="57">
        <f t="shared" si="22"/>
        <v>21791.513156250003</v>
      </c>
      <c r="AK71" s="57">
        <f t="shared" si="22"/>
        <v>21791.513156250003</v>
      </c>
      <c r="AL71" s="57">
        <f t="shared" si="22"/>
        <v>21791.513156250003</v>
      </c>
      <c r="AM71" s="57">
        <f t="shared" si="22"/>
        <v>21791.513156250003</v>
      </c>
      <c r="AN71" s="57">
        <f t="shared" si="22"/>
        <v>21791.513156250003</v>
      </c>
      <c r="AO71" s="57">
        <f t="shared" si="22"/>
        <v>21791.513156250003</v>
      </c>
      <c r="AP71" s="57">
        <f t="shared" si="22"/>
        <v>21791.513156250003</v>
      </c>
      <c r="AQ71" s="57">
        <f t="shared" si="22"/>
        <v>21791.513156250003</v>
      </c>
      <c r="AR71" s="57">
        <f t="shared" si="22"/>
        <v>21791.513156250003</v>
      </c>
      <c r="AS71" s="57">
        <f t="shared" si="22"/>
        <v>21791.513156250003</v>
      </c>
      <c r="AT71" s="57">
        <f t="shared" si="22"/>
        <v>21791.513156250003</v>
      </c>
      <c r="AU71" s="57">
        <f t="shared" si="22"/>
        <v>21791.513156250003</v>
      </c>
      <c r="AV71" s="57">
        <f t="shared" si="22"/>
        <v>21791.513156250003</v>
      </c>
      <c r="AW71" s="57">
        <f t="shared" si="22"/>
        <v>21791.513156250003</v>
      </c>
      <c r="AX71" s="57">
        <f t="shared" si="22"/>
        <v>21791.513156250003</v>
      </c>
      <c r="AY71" s="57">
        <f t="shared" si="22"/>
        <v>21791.513156250003</v>
      </c>
      <c r="AZ71" s="57">
        <f t="shared" si="22"/>
        <v>21791.513156250003</v>
      </c>
      <c r="BA71" s="57">
        <f t="shared" si="22"/>
        <v>21791.513156250003</v>
      </c>
      <c r="BB71" s="57">
        <f t="shared" si="22"/>
        <v>21791.513156250003</v>
      </c>
      <c r="BC71" s="57">
        <f t="shared" si="22"/>
        <v>21791.513156250003</v>
      </c>
      <c r="BD71" s="57">
        <f t="shared" si="22"/>
        <v>21791.513156250003</v>
      </c>
      <c r="BE71" s="57">
        <f t="shared" si="22"/>
        <v>21791.513156250003</v>
      </c>
      <c r="BF71" s="57">
        <f t="shared" si="22"/>
        <v>21791.513156250003</v>
      </c>
      <c r="BG71" s="57">
        <f t="shared" si="22"/>
        <v>21791.513156250003</v>
      </c>
      <c r="BH71" s="57">
        <f t="shared" si="22"/>
        <v>21791.513156250003</v>
      </c>
      <c r="BI71" s="57">
        <f t="shared" si="22"/>
        <v>21791.513156250003</v>
      </c>
      <c r="BJ71" s="57">
        <f t="shared" si="22"/>
        <v>21791.513156250003</v>
      </c>
      <c r="BK71" s="57">
        <f t="shared" si="22"/>
        <v>21791.513156250003</v>
      </c>
      <c r="BL71" s="57">
        <f t="shared" si="22"/>
        <v>21791.513156250003</v>
      </c>
      <c r="BM71" s="57">
        <f t="shared" si="22"/>
        <v>21791.513156250003</v>
      </c>
      <c r="BN71" s="57">
        <f t="shared" si="22"/>
        <v>21791.513156250003</v>
      </c>
      <c r="BO71" s="57">
        <f t="shared" si="22"/>
        <v>21791.513156250003</v>
      </c>
      <c r="BP71" s="57">
        <f t="shared" si="22"/>
        <v>21791.513156250003</v>
      </c>
      <c r="BQ71" s="57">
        <f t="shared" si="22"/>
        <v>21791.513156250003</v>
      </c>
      <c r="BR71" s="57">
        <f t="shared" si="22"/>
        <v>21791.513156250003</v>
      </c>
      <c r="BS71" s="57">
        <f t="shared" si="22"/>
        <v>21791.513156250003</v>
      </c>
      <c r="BT71" s="57">
        <f t="shared" si="22"/>
        <v>21791.513156250003</v>
      </c>
      <c r="BU71" s="57">
        <f t="shared" ref="BU71:DS73" si="23">SUMIF($D$35:$D$68,$D71,BU$35:BU$68)</f>
        <v>21791.513156250003</v>
      </c>
      <c r="BV71" s="57">
        <f t="shared" si="23"/>
        <v>21791.513156250003</v>
      </c>
      <c r="BW71" s="57">
        <f t="shared" si="23"/>
        <v>21791.513156250003</v>
      </c>
      <c r="BX71" s="57">
        <f t="shared" si="23"/>
        <v>21791.513156250003</v>
      </c>
      <c r="BY71" s="57">
        <f t="shared" si="23"/>
        <v>21791.513156250003</v>
      </c>
      <c r="BZ71" s="57">
        <f t="shared" si="23"/>
        <v>21791.513156250003</v>
      </c>
      <c r="CA71" s="57">
        <f t="shared" si="23"/>
        <v>21791.513156250003</v>
      </c>
      <c r="CB71" s="57">
        <f t="shared" si="23"/>
        <v>21791.513156250003</v>
      </c>
      <c r="CC71" s="57">
        <f t="shared" si="23"/>
        <v>21791.513156250003</v>
      </c>
      <c r="CD71" s="57">
        <f t="shared" si="23"/>
        <v>21791.513156250003</v>
      </c>
      <c r="CE71" s="57">
        <f t="shared" si="23"/>
        <v>21791.513156250003</v>
      </c>
      <c r="CF71" s="57">
        <f t="shared" si="23"/>
        <v>21791.513156250003</v>
      </c>
      <c r="CG71" s="57">
        <f t="shared" si="23"/>
        <v>21791.513156250003</v>
      </c>
      <c r="CH71" s="57">
        <f t="shared" si="23"/>
        <v>21791.513156250003</v>
      </c>
      <c r="CI71" s="57">
        <f t="shared" si="23"/>
        <v>21791.513156250003</v>
      </c>
      <c r="CJ71" s="57">
        <f t="shared" si="23"/>
        <v>21791.513156250003</v>
      </c>
      <c r="CK71" s="57">
        <f t="shared" si="23"/>
        <v>21791.513156250003</v>
      </c>
      <c r="CL71" s="57">
        <f t="shared" si="23"/>
        <v>21791.513156250003</v>
      </c>
      <c r="CM71" s="57">
        <f t="shared" si="23"/>
        <v>21791.513156250003</v>
      </c>
      <c r="CN71" s="57">
        <f t="shared" si="23"/>
        <v>21791.513156250003</v>
      </c>
      <c r="CO71" s="57">
        <f t="shared" si="23"/>
        <v>21791.513156250003</v>
      </c>
      <c r="CP71" s="57">
        <f t="shared" si="23"/>
        <v>21791.513156250003</v>
      </c>
      <c r="CQ71" s="57">
        <f t="shared" si="23"/>
        <v>21791.513156250003</v>
      </c>
      <c r="CR71" s="57">
        <f t="shared" si="23"/>
        <v>21791.513156250003</v>
      </c>
      <c r="CS71" s="57">
        <f t="shared" si="23"/>
        <v>21791.513156250003</v>
      </c>
      <c r="CT71" s="57">
        <f t="shared" si="23"/>
        <v>21791.513156250003</v>
      </c>
      <c r="CU71" s="57">
        <f t="shared" si="23"/>
        <v>21791.513156250003</v>
      </c>
      <c r="CV71" s="57">
        <f t="shared" si="23"/>
        <v>21791.513156250003</v>
      </c>
      <c r="CW71" s="57">
        <f t="shared" si="23"/>
        <v>21791.513156250003</v>
      </c>
      <c r="CX71" s="57">
        <f t="shared" si="23"/>
        <v>21791.513156250003</v>
      </c>
      <c r="CY71" s="57">
        <f t="shared" si="23"/>
        <v>21791.513156250003</v>
      </c>
      <c r="CZ71" s="57">
        <f t="shared" si="23"/>
        <v>21791.513156250003</v>
      </c>
      <c r="DA71" s="57">
        <f t="shared" si="23"/>
        <v>21791.513156250003</v>
      </c>
      <c r="DB71" s="57">
        <f t="shared" si="23"/>
        <v>21791.513156250003</v>
      </c>
      <c r="DC71" s="57">
        <f t="shared" si="23"/>
        <v>21791.513156250003</v>
      </c>
      <c r="DD71" s="57">
        <f t="shared" si="23"/>
        <v>21791.513156250003</v>
      </c>
      <c r="DE71" s="57">
        <f t="shared" si="23"/>
        <v>21791.513156250003</v>
      </c>
      <c r="DF71" s="57">
        <f t="shared" si="23"/>
        <v>21791.513156250003</v>
      </c>
      <c r="DG71" s="57">
        <f t="shared" si="23"/>
        <v>21791.513156250003</v>
      </c>
      <c r="DH71" s="57">
        <f t="shared" si="23"/>
        <v>21791.513156250003</v>
      </c>
      <c r="DI71" s="57">
        <f t="shared" si="23"/>
        <v>21791.513156250003</v>
      </c>
      <c r="DJ71" s="57">
        <f t="shared" si="23"/>
        <v>21791.513156250003</v>
      </c>
      <c r="DK71" s="57">
        <f t="shared" si="23"/>
        <v>21791.513156250003</v>
      </c>
      <c r="DL71" s="57">
        <f t="shared" si="23"/>
        <v>21791.513156250003</v>
      </c>
      <c r="DM71" s="57">
        <f t="shared" si="23"/>
        <v>21791.513156250003</v>
      </c>
      <c r="DN71" s="57">
        <f t="shared" si="23"/>
        <v>21791.513156250003</v>
      </c>
      <c r="DO71" s="57">
        <f t="shared" si="23"/>
        <v>21791.513156250003</v>
      </c>
      <c r="DP71" s="57">
        <f t="shared" si="23"/>
        <v>21791.513156250003</v>
      </c>
      <c r="DQ71" s="57">
        <f t="shared" si="23"/>
        <v>21791.513156250003</v>
      </c>
      <c r="DR71" s="57">
        <f t="shared" si="23"/>
        <v>21791.513156250003</v>
      </c>
      <c r="DS71" s="57">
        <f t="shared" si="23"/>
        <v>21791.513156250003</v>
      </c>
      <c r="DT71" s="57">
        <f t="shared" ref="DT71:DT73" si="24">SUMIF($D$35:$D$68,$D71,DT$35:DT$68)</f>
        <v>0</v>
      </c>
    </row>
    <row r="72" spans="1:124" x14ac:dyDescent="0.3">
      <c r="D72" s="12" t="str">
        <f t="shared" ref="D72:D73" si="25">D65</f>
        <v>LCO</v>
      </c>
      <c r="F72" s="51" t="str">
        <f>F71</f>
        <v>INR Mn</v>
      </c>
      <c r="H72" s="57">
        <f t="shared" ref="H72:W73" si="26">SUMIF($D$35:$D$68,$D72,H$35:H$68)</f>
        <v>0</v>
      </c>
      <c r="I72" s="57">
        <f t="shared" si="26"/>
        <v>0</v>
      </c>
      <c r="J72" s="57">
        <f t="shared" si="26"/>
        <v>0</v>
      </c>
      <c r="K72" s="57">
        <f t="shared" si="26"/>
        <v>909.55880999999999</v>
      </c>
      <c r="L72" s="57">
        <f t="shared" si="26"/>
        <v>909.55880999999999</v>
      </c>
      <c r="M72" s="57">
        <f t="shared" si="26"/>
        <v>909.55880999999999</v>
      </c>
      <c r="N72" s="57">
        <f t="shared" si="26"/>
        <v>909.55880999999999</v>
      </c>
      <c r="O72" s="57">
        <f t="shared" si="26"/>
        <v>1940.392128</v>
      </c>
      <c r="P72" s="57">
        <f t="shared" si="26"/>
        <v>1940.392128</v>
      </c>
      <c r="Q72" s="57">
        <f t="shared" si="26"/>
        <v>1940.392128</v>
      </c>
      <c r="R72" s="57">
        <f t="shared" si="26"/>
        <v>1940.392128</v>
      </c>
      <c r="S72" s="57">
        <f t="shared" si="26"/>
        <v>3056.1176015999999</v>
      </c>
      <c r="T72" s="57">
        <f t="shared" si="26"/>
        <v>3056.1176015999999</v>
      </c>
      <c r="U72" s="57">
        <f t="shared" si="26"/>
        <v>3056.1176015999999</v>
      </c>
      <c r="V72" s="57">
        <f t="shared" si="26"/>
        <v>3056.1176015999999</v>
      </c>
      <c r="W72" s="57">
        <f t="shared" si="26"/>
        <v>5081.4018851999999</v>
      </c>
      <c r="X72" s="57">
        <f t="shared" si="22"/>
        <v>5081.4018851999999</v>
      </c>
      <c r="Y72" s="57">
        <f t="shared" si="22"/>
        <v>5081.4018851999999</v>
      </c>
      <c r="Z72" s="57">
        <f t="shared" si="22"/>
        <v>5081.4018851999999</v>
      </c>
      <c r="AA72" s="57">
        <f t="shared" si="22"/>
        <v>9956.6371068000008</v>
      </c>
      <c r="AB72" s="57">
        <f t="shared" si="22"/>
        <v>9956.6371068000008</v>
      </c>
      <c r="AC72" s="57">
        <f t="shared" si="22"/>
        <v>9956.6371068000008</v>
      </c>
      <c r="AD72" s="57">
        <f t="shared" si="22"/>
        <v>9956.6371068000008</v>
      </c>
      <c r="AE72" s="57">
        <f t="shared" si="22"/>
        <v>10732.793957999998</v>
      </c>
      <c r="AF72" s="57">
        <f t="shared" si="22"/>
        <v>10732.793957999998</v>
      </c>
      <c r="AG72" s="57">
        <f t="shared" si="22"/>
        <v>10732.793957999998</v>
      </c>
      <c r="AH72" s="57">
        <f t="shared" si="22"/>
        <v>10732.793957999998</v>
      </c>
      <c r="AI72" s="57">
        <f t="shared" si="22"/>
        <v>11157.254735999999</v>
      </c>
      <c r="AJ72" s="57">
        <f t="shared" si="22"/>
        <v>11157.254735999999</v>
      </c>
      <c r="AK72" s="57">
        <f t="shared" si="22"/>
        <v>11157.254735999999</v>
      </c>
      <c r="AL72" s="57">
        <f t="shared" si="22"/>
        <v>11157.254735999999</v>
      </c>
      <c r="AM72" s="57">
        <f t="shared" si="22"/>
        <v>11157.254735999999</v>
      </c>
      <c r="AN72" s="57">
        <f t="shared" si="22"/>
        <v>11157.254735999999</v>
      </c>
      <c r="AO72" s="57">
        <f t="shared" si="22"/>
        <v>11157.254735999999</v>
      </c>
      <c r="AP72" s="57">
        <f t="shared" si="22"/>
        <v>11157.254735999999</v>
      </c>
      <c r="AQ72" s="57">
        <f t="shared" si="22"/>
        <v>11157.254735999999</v>
      </c>
      <c r="AR72" s="57">
        <f t="shared" si="22"/>
        <v>11157.254735999999</v>
      </c>
      <c r="AS72" s="57">
        <f t="shared" si="22"/>
        <v>11157.254735999999</v>
      </c>
      <c r="AT72" s="57">
        <f t="shared" si="22"/>
        <v>11157.254735999999</v>
      </c>
      <c r="AU72" s="57">
        <f t="shared" si="22"/>
        <v>11157.254735999999</v>
      </c>
      <c r="AV72" s="57">
        <f t="shared" si="22"/>
        <v>11157.254735999999</v>
      </c>
      <c r="AW72" s="57">
        <f t="shared" si="22"/>
        <v>11157.254735999999</v>
      </c>
      <c r="AX72" s="57">
        <f t="shared" si="22"/>
        <v>11157.254735999999</v>
      </c>
      <c r="AY72" s="57">
        <f t="shared" si="22"/>
        <v>11157.254735999999</v>
      </c>
      <c r="AZ72" s="57">
        <f t="shared" si="22"/>
        <v>11157.254735999999</v>
      </c>
      <c r="BA72" s="57">
        <f t="shared" si="22"/>
        <v>11157.254735999999</v>
      </c>
      <c r="BB72" s="57">
        <f t="shared" si="22"/>
        <v>11157.254735999999</v>
      </c>
      <c r="BC72" s="57">
        <f t="shared" si="22"/>
        <v>11157.254735999999</v>
      </c>
      <c r="BD72" s="57">
        <f t="shared" si="22"/>
        <v>11157.254735999999</v>
      </c>
      <c r="BE72" s="57">
        <f t="shared" si="22"/>
        <v>11157.254735999999</v>
      </c>
      <c r="BF72" s="57">
        <f t="shared" si="22"/>
        <v>11157.254735999999</v>
      </c>
      <c r="BG72" s="57">
        <f t="shared" si="22"/>
        <v>11157.254735999999</v>
      </c>
      <c r="BH72" s="57">
        <f t="shared" si="22"/>
        <v>11157.254735999999</v>
      </c>
      <c r="BI72" s="57">
        <f t="shared" si="22"/>
        <v>11157.254735999999</v>
      </c>
      <c r="BJ72" s="57">
        <f t="shared" si="22"/>
        <v>11157.254735999999</v>
      </c>
      <c r="BK72" s="57">
        <f t="shared" si="22"/>
        <v>11157.254735999999</v>
      </c>
      <c r="BL72" s="57">
        <f t="shared" si="22"/>
        <v>11157.254735999999</v>
      </c>
      <c r="BM72" s="57">
        <f t="shared" si="22"/>
        <v>11157.254735999999</v>
      </c>
      <c r="BN72" s="57">
        <f t="shared" si="22"/>
        <v>11157.254735999999</v>
      </c>
      <c r="BO72" s="57">
        <f t="shared" si="22"/>
        <v>11157.254735999999</v>
      </c>
      <c r="BP72" s="57">
        <f t="shared" si="22"/>
        <v>11157.254735999999</v>
      </c>
      <c r="BQ72" s="57">
        <f t="shared" si="22"/>
        <v>11157.254735999999</v>
      </c>
      <c r="BR72" s="57">
        <f t="shared" si="22"/>
        <v>11157.254735999999</v>
      </c>
      <c r="BS72" s="57">
        <f t="shared" si="22"/>
        <v>11157.254735999999</v>
      </c>
      <c r="BT72" s="57">
        <f t="shared" si="22"/>
        <v>11157.254735999999</v>
      </c>
      <c r="BU72" s="57">
        <f t="shared" si="23"/>
        <v>11157.254735999999</v>
      </c>
      <c r="BV72" s="57">
        <f t="shared" si="23"/>
        <v>11157.254735999999</v>
      </c>
      <c r="BW72" s="57">
        <f t="shared" si="23"/>
        <v>11157.254735999999</v>
      </c>
      <c r="BX72" s="57">
        <f t="shared" si="23"/>
        <v>11157.254735999999</v>
      </c>
      <c r="BY72" s="57">
        <f t="shared" si="23"/>
        <v>11157.254735999999</v>
      </c>
      <c r="BZ72" s="57">
        <f t="shared" si="23"/>
        <v>11157.254735999999</v>
      </c>
      <c r="CA72" s="57">
        <f t="shared" si="23"/>
        <v>11157.254735999999</v>
      </c>
      <c r="CB72" s="57">
        <f t="shared" si="23"/>
        <v>11157.254735999999</v>
      </c>
      <c r="CC72" s="57">
        <f t="shared" si="23"/>
        <v>11157.254735999999</v>
      </c>
      <c r="CD72" s="57">
        <f t="shared" si="23"/>
        <v>11157.254735999999</v>
      </c>
      <c r="CE72" s="57">
        <f t="shared" si="23"/>
        <v>11157.254735999999</v>
      </c>
      <c r="CF72" s="57">
        <f t="shared" si="23"/>
        <v>11157.254735999999</v>
      </c>
      <c r="CG72" s="57">
        <f t="shared" si="23"/>
        <v>11157.254735999999</v>
      </c>
      <c r="CH72" s="57">
        <f t="shared" si="23"/>
        <v>11157.254735999999</v>
      </c>
      <c r="CI72" s="57">
        <f t="shared" si="23"/>
        <v>11157.254735999999</v>
      </c>
      <c r="CJ72" s="57">
        <f t="shared" si="23"/>
        <v>11157.254735999999</v>
      </c>
      <c r="CK72" s="57">
        <f t="shared" si="23"/>
        <v>11157.254735999999</v>
      </c>
      <c r="CL72" s="57">
        <f t="shared" si="23"/>
        <v>11157.254735999999</v>
      </c>
      <c r="CM72" s="57">
        <f t="shared" si="23"/>
        <v>11157.254735999999</v>
      </c>
      <c r="CN72" s="57">
        <f t="shared" si="23"/>
        <v>11157.254735999999</v>
      </c>
      <c r="CO72" s="57">
        <f t="shared" si="23"/>
        <v>11157.254735999999</v>
      </c>
      <c r="CP72" s="57">
        <f t="shared" si="23"/>
        <v>11157.254735999999</v>
      </c>
      <c r="CQ72" s="57">
        <f t="shared" si="23"/>
        <v>11157.254735999999</v>
      </c>
      <c r="CR72" s="57">
        <f t="shared" si="23"/>
        <v>11157.254735999999</v>
      </c>
      <c r="CS72" s="57">
        <f t="shared" si="23"/>
        <v>11157.254735999999</v>
      </c>
      <c r="CT72" s="57">
        <f t="shared" si="23"/>
        <v>11157.254735999999</v>
      </c>
      <c r="CU72" s="57">
        <f t="shared" si="23"/>
        <v>11157.254735999999</v>
      </c>
      <c r="CV72" s="57">
        <f t="shared" si="23"/>
        <v>11157.254735999999</v>
      </c>
      <c r="CW72" s="57">
        <f t="shared" si="23"/>
        <v>11157.254735999999</v>
      </c>
      <c r="CX72" s="57">
        <f t="shared" si="23"/>
        <v>11157.254735999999</v>
      </c>
      <c r="CY72" s="57">
        <f t="shared" si="23"/>
        <v>11157.254735999999</v>
      </c>
      <c r="CZ72" s="57">
        <f t="shared" si="23"/>
        <v>11157.254735999999</v>
      </c>
      <c r="DA72" s="57">
        <f t="shared" si="23"/>
        <v>11157.254735999999</v>
      </c>
      <c r="DB72" s="57">
        <f t="shared" si="23"/>
        <v>11157.254735999999</v>
      </c>
      <c r="DC72" s="57">
        <f t="shared" si="23"/>
        <v>11157.254735999999</v>
      </c>
      <c r="DD72" s="57">
        <f t="shared" si="23"/>
        <v>11157.254735999999</v>
      </c>
      <c r="DE72" s="57">
        <f t="shared" si="23"/>
        <v>11157.254735999999</v>
      </c>
      <c r="DF72" s="57">
        <f t="shared" si="23"/>
        <v>11157.254735999999</v>
      </c>
      <c r="DG72" s="57">
        <f t="shared" si="23"/>
        <v>11157.254735999999</v>
      </c>
      <c r="DH72" s="57">
        <f t="shared" si="23"/>
        <v>11157.254735999999</v>
      </c>
      <c r="DI72" s="57">
        <f t="shared" si="23"/>
        <v>11157.254735999999</v>
      </c>
      <c r="DJ72" s="57">
        <f t="shared" si="23"/>
        <v>11157.254735999999</v>
      </c>
      <c r="DK72" s="57">
        <f t="shared" si="23"/>
        <v>11157.254735999999</v>
      </c>
      <c r="DL72" s="57">
        <f t="shared" si="23"/>
        <v>11157.254735999999</v>
      </c>
      <c r="DM72" s="57">
        <f t="shared" si="23"/>
        <v>11157.254735999999</v>
      </c>
      <c r="DN72" s="57">
        <f t="shared" si="23"/>
        <v>11157.254735999999</v>
      </c>
      <c r="DO72" s="57">
        <f t="shared" si="23"/>
        <v>11157.254735999999</v>
      </c>
      <c r="DP72" s="57">
        <f t="shared" si="23"/>
        <v>11157.254735999999</v>
      </c>
      <c r="DQ72" s="57">
        <f t="shared" si="23"/>
        <v>11157.254735999999</v>
      </c>
      <c r="DR72" s="57">
        <f t="shared" si="23"/>
        <v>11157.254735999999</v>
      </c>
      <c r="DS72" s="57">
        <f t="shared" si="23"/>
        <v>11157.254735999999</v>
      </c>
      <c r="DT72" s="57">
        <f t="shared" si="24"/>
        <v>0</v>
      </c>
    </row>
    <row r="73" spans="1:124" x14ac:dyDescent="0.3">
      <c r="D73" s="12" t="str">
        <f t="shared" si="25"/>
        <v>NMC</v>
      </c>
      <c r="F73" s="51" t="str">
        <f>F72</f>
        <v>INR Mn</v>
      </c>
      <c r="H73" s="57">
        <f t="shared" si="26"/>
        <v>0</v>
      </c>
      <c r="I73" s="57">
        <f t="shared" ref="I73:BT73" si="27">SUMIF($D$35:$D$68,$D73,I$35:I$68)</f>
        <v>0</v>
      </c>
      <c r="J73" s="57">
        <f t="shared" si="27"/>
        <v>0</v>
      </c>
      <c r="K73" s="57">
        <f t="shared" si="27"/>
        <v>0</v>
      </c>
      <c r="L73" s="57">
        <f t="shared" si="27"/>
        <v>0</v>
      </c>
      <c r="M73" s="57">
        <f t="shared" si="27"/>
        <v>0</v>
      </c>
      <c r="N73" s="57">
        <f t="shared" si="27"/>
        <v>0</v>
      </c>
      <c r="O73" s="57">
        <f t="shared" si="27"/>
        <v>0</v>
      </c>
      <c r="P73" s="57">
        <f t="shared" si="27"/>
        <v>0</v>
      </c>
      <c r="Q73" s="57">
        <f t="shared" si="27"/>
        <v>0</v>
      </c>
      <c r="R73" s="57">
        <f t="shared" si="27"/>
        <v>0</v>
      </c>
      <c r="S73" s="57">
        <f t="shared" si="27"/>
        <v>0</v>
      </c>
      <c r="T73" s="57">
        <f t="shared" si="27"/>
        <v>0</v>
      </c>
      <c r="U73" s="57">
        <f t="shared" si="27"/>
        <v>0</v>
      </c>
      <c r="V73" s="57">
        <f t="shared" si="27"/>
        <v>0</v>
      </c>
      <c r="W73" s="57">
        <f t="shared" si="27"/>
        <v>0</v>
      </c>
      <c r="X73" s="57">
        <f t="shared" si="27"/>
        <v>0</v>
      </c>
      <c r="Y73" s="57">
        <f t="shared" si="27"/>
        <v>0</v>
      </c>
      <c r="Z73" s="57">
        <f t="shared" si="27"/>
        <v>0</v>
      </c>
      <c r="AA73" s="57">
        <f t="shared" si="27"/>
        <v>0</v>
      </c>
      <c r="AB73" s="57">
        <f t="shared" si="27"/>
        <v>0</v>
      </c>
      <c r="AC73" s="57">
        <f t="shared" si="27"/>
        <v>0</v>
      </c>
      <c r="AD73" s="57">
        <f t="shared" si="27"/>
        <v>0</v>
      </c>
      <c r="AE73" s="57">
        <f t="shared" si="27"/>
        <v>0</v>
      </c>
      <c r="AF73" s="57">
        <f t="shared" si="27"/>
        <v>0</v>
      </c>
      <c r="AG73" s="57">
        <f t="shared" si="27"/>
        <v>0</v>
      </c>
      <c r="AH73" s="57">
        <f t="shared" si="27"/>
        <v>0</v>
      </c>
      <c r="AI73" s="57">
        <f t="shared" si="27"/>
        <v>0</v>
      </c>
      <c r="AJ73" s="57">
        <f t="shared" si="27"/>
        <v>0</v>
      </c>
      <c r="AK73" s="57">
        <f t="shared" si="27"/>
        <v>0</v>
      </c>
      <c r="AL73" s="57">
        <f t="shared" si="27"/>
        <v>0</v>
      </c>
      <c r="AM73" s="57">
        <f t="shared" si="27"/>
        <v>0</v>
      </c>
      <c r="AN73" s="57">
        <f t="shared" si="27"/>
        <v>0</v>
      </c>
      <c r="AO73" s="57">
        <f t="shared" si="27"/>
        <v>0</v>
      </c>
      <c r="AP73" s="57">
        <f t="shared" si="27"/>
        <v>0</v>
      </c>
      <c r="AQ73" s="57">
        <f t="shared" si="27"/>
        <v>0</v>
      </c>
      <c r="AR73" s="57">
        <f t="shared" si="27"/>
        <v>0</v>
      </c>
      <c r="AS73" s="57">
        <f t="shared" si="27"/>
        <v>0</v>
      </c>
      <c r="AT73" s="57">
        <f t="shared" si="27"/>
        <v>0</v>
      </c>
      <c r="AU73" s="57">
        <f t="shared" si="27"/>
        <v>0</v>
      </c>
      <c r="AV73" s="57">
        <f t="shared" si="27"/>
        <v>0</v>
      </c>
      <c r="AW73" s="57">
        <f t="shared" si="27"/>
        <v>0</v>
      </c>
      <c r="AX73" s="57">
        <f t="shared" si="27"/>
        <v>0</v>
      </c>
      <c r="AY73" s="57">
        <f t="shared" si="27"/>
        <v>0</v>
      </c>
      <c r="AZ73" s="57">
        <f t="shared" si="27"/>
        <v>0</v>
      </c>
      <c r="BA73" s="57">
        <f t="shared" si="27"/>
        <v>0</v>
      </c>
      <c r="BB73" s="57">
        <f t="shared" si="27"/>
        <v>0</v>
      </c>
      <c r="BC73" s="57">
        <f t="shared" si="27"/>
        <v>0</v>
      </c>
      <c r="BD73" s="57">
        <f t="shared" si="27"/>
        <v>0</v>
      </c>
      <c r="BE73" s="57">
        <f t="shared" si="27"/>
        <v>0</v>
      </c>
      <c r="BF73" s="57">
        <f t="shared" si="27"/>
        <v>0</v>
      </c>
      <c r="BG73" s="57">
        <f t="shared" si="27"/>
        <v>0</v>
      </c>
      <c r="BH73" s="57">
        <f t="shared" si="27"/>
        <v>0</v>
      </c>
      <c r="BI73" s="57">
        <f t="shared" si="27"/>
        <v>0</v>
      </c>
      <c r="BJ73" s="57">
        <f t="shared" si="27"/>
        <v>0</v>
      </c>
      <c r="BK73" s="57">
        <f t="shared" si="27"/>
        <v>0</v>
      </c>
      <c r="BL73" s="57">
        <f t="shared" si="27"/>
        <v>0</v>
      </c>
      <c r="BM73" s="57">
        <f t="shared" si="27"/>
        <v>0</v>
      </c>
      <c r="BN73" s="57">
        <f t="shared" si="27"/>
        <v>0</v>
      </c>
      <c r="BO73" s="57">
        <f t="shared" si="27"/>
        <v>0</v>
      </c>
      <c r="BP73" s="57">
        <f t="shared" si="27"/>
        <v>0</v>
      </c>
      <c r="BQ73" s="57">
        <f t="shared" si="27"/>
        <v>0</v>
      </c>
      <c r="BR73" s="57">
        <f t="shared" si="27"/>
        <v>0</v>
      </c>
      <c r="BS73" s="57">
        <f t="shared" si="27"/>
        <v>0</v>
      </c>
      <c r="BT73" s="57">
        <f t="shared" si="27"/>
        <v>0</v>
      </c>
      <c r="BU73" s="57">
        <f t="shared" si="23"/>
        <v>0</v>
      </c>
      <c r="BV73" s="57">
        <f t="shared" si="23"/>
        <v>0</v>
      </c>
      <c r="BW73" s="57">
        <f t="shared" si="23"/>
        <v>0</v>
      </c>
      <c r="BX73" s="57">
        <f t="shared" si="23"/>
        <v>0</v>
      </c>
      <c r="BY73" s="57">
        <f t="shared" si="23"/>
        <v>0</v>
      </c>
      <c r="BZ73" s="57">
        <f t="shared" si="23"/>
        <v>0</v>
      </c>
      <c r="CA73" s="57">
        <f t="shared" si="23"/>
        <v>0</v>
      </c>
      <c r="CB73" s="57">
        <f t="shared" si="23"/>
        <v>0</v>
      </c>
      <c r="CC73" s="57">
        <f t="shared" si="23"/>
        <v>0</v>
      </c>
      <c r="CD73" s="57">
        <f t="shared" si="23"/>
        <v>0</v>
      </c>
      <c r="CE73" s="57">
        <f t="shared" si="23"/>
        <v>0</v>
      </c>
      <c r="CF73" s="57">
        <f t="shared" si="23"/>
        <v>0</v>
      </c>
      <c r="CG73" s="57">
        <f t="shared" si="23"/>
        <v>0</v>
      </c>
      <c r="CH73" s="57">
        <f t="shared" si="23"/>
        <v>0</v>
      </c>
      <c r="CI73" s="57">
        <f t="shared" si="23"/>
        <v>0</v>
      </c>
      <c r="CJ73" s="57">
        <f t="shared" si="23"/>
        <v>0</v>
      </c>
      <c r="CK73" s="57">
        <f t="shared" si="23"/>
        <v>0</v>
      </c>
      <c r="CL73" s="57">
        <f t="shared" si="23"/>
        <v>0</v>
      </c>
      <c r="CM73" s="57">
        <f t="shared" si="23"/>
        <v>0</v>
      </c>
      <c r="CN73" s="57">
        <f t="shared" si="23"/>
        <v>0</v>
      </c>
      <c r="CO73" s="57">
        <f t="shared" si="23"/>
        <v>0</v>
      </c>
      <c r="CP73" s="57">
        <f t="shared" si="23"/>
        <v>0</v>
      </c>
      <c r="CQ73" s="57">
        <f t="shared" si="23"/>
        <v>0</v>
      </c>
      <c r="CR73" s="57">
        <f t="shared" si="23"/>
        <v>0</v>
      </c>
      <c r="CS73" s="57">
        <f t="shared" si="23"/>
        <v>0</v>
      </c>
      <c r="CT73" s="57">
        <f t="shared" si="23"/>
        <v>0</v>
      </c>
      <c r="CU73" s="57">
        <f t="shared" si="23"/>
        <v>0</v>
      </c>
      <c r="CV73" s="57">
        <f t="shared" si="23"/>
        <v>0</v>
      </c>
      <c r="CW73" s="57">
        <f t="shared" si="23"/>
        <v>0</v>
      </c>
      <c r="CX73" s="57">
        <f t="shared" si="23"/>
        <v>0</v>
      </c>
      <c r="CY73" s="57">
        <f t="shared" si="23"/>
        <v>0</v>
      </c>
      <c r="CZ73" s="57">
        <f t="shared" si="23"/>
        <v>0</v>
      </c>
      <c r="DA73" s="57">
        <f t="shared" si="23"/>
        <v>0</v>
      </c>
      <c r="DB73" s="57">
        <f t="shared" si="23"/>
        <v>0</v>
      </c>
      <c r="DC73" s="57">
        <f t="shared" si="23"/>
        <v>0</v>
      </c>
      <c r="DD73" s="57">
        <f t="shared" si="23"/>
        <v>0</v>
      </c>
      <c r="DE73" s="57">
        <f t="shared" si="23"/>
        <v>0</v>
      </c>
      <c r="DF73" s="57">
        <f t="shared" si="23"/>
        <v>0</v>
      </c>
      <c r="DG73" s="57">
        <f t="shared" si="23"/>
        <v>0</v>
      </c>
      <c r="DH73" s="57">
        <f t="shared" si="23"/>
        <v>0</v>
      </c>
      <c r="DI73" s="57">
        <f t="shared" si="23"/>
        <v>0</v>
      </c>
      <c r="DJ73" s="57">
        <f t="shared" si="23"/>
        <v>0</v>
      </c>
      <c r="DK73" s="57">
        <f t="shared" si="23"/>
        <v>0</v>
      </c>
      <c r="DL73" s="57">
        <f t="shared" si="23"/>
        <v>0</v>
      </c>
      <c r="DM73" s="57">
        <f t="shared" si="23"/>
        <v>0</v>
      </c>
      <c r="DN73" s="57">
        <f t="shared" si="23"/>
        <v>0</v>
      </c>
      <c r="DO73" s="57">
        <f t="shared" si="23"/>
        <v>0</v>
      </c>
      <c r="DP73" s="57">
        <f t="shared" si="23"/>
        <v>0</v>
      </c>
      <c r="DQ73" s="57">
        <f t="shared" si="23"/>
        <v>0</v>
      </c>
      <c r="DR73" s="57">
        <f t="shared" si="23"/>
        <v>0</v>
      </c>
      <c r="DS73" s="57">
        <f t="shared" si="23"/>
        <v>0</v>
      </c>
      <c r="DT73" s="57">
        <f t="shared" si="24"/>
        <v>0</v>
      </c>
    </row>
    <row r="74" spans="1:124" x14ac:dyDescent="0.3"/>
    <row r="75" spans="1:124" ht="14.5" thickBot="1" x14ac:dyDescent="0.35">
      <c r="D75" s="61" t="s">
        <v>111</v>
      </c>
      <c r="E75" s="61"/>
      <c r="F75" s="62" t="str">
        <f>F73</f>
        <v>INR Mn</v>
      </c>
      <c r="G75" s="62"/>
      <c r="H75" s="63">
        <f>SUM(H71:H74)</f>
        <v>0</v>
      </c>
      <c r="I75" s="63">
        <f t="shared" ref="I75:BT75" si="28">SUM(I71:I74)</f>
        <v>0</v>
      </c>
      <c r="J75" s="63">
        <f t="shared" si="28"/>
        <v>0</v>
      </c>
      <c r="K75" s="63">
        <f t="shared" si="28"/>
        <v>2686.0408607812501</v>
      </c>
      <c r="L75" s="63">
        <f t="shared" si="28"/>
        <v>2686.0408607812501</v>
      </c>
      <c r="M75" s="63">
        <f t="shared" si="28"/>
        <v>2686.0408607812501</v>
      </c>
      <c r="N75" s="63">
        <f t="shared" si="28"/>
        <v>2686.0408607812501</v>
      </c>
      <c r="O75" s="63">
        <f t="shared" si="28"/>
        <v>5730.2205030000005</v>
      </c>
      <c r="P75" s="63">
        <f t="shared" si="28"/>
        <v>5730.2205030000005</v>
      </c>
      <c r="Q75" s="63">
        <f t="shared" si="28"/>
        <v>5730.2205030000005</v>
      </c>
      <c r="R75" s="63">
        <f t="shared" si="28"/>
        <v>5730.2205030000005</v>
      </c>
      <c r="S75" s="63">
        <f t="shared" si="28"/>
        <v>9025.0972922250003</v>
      </c>
      <c r="T75" s="63">
        <f t="shared" si="28"/>
        <v>9025.0972922250003</v>
      </c>
      <c r="U75" s="63">
        <f t="shared" si="28"/>
        <v>9025.0972922250003</v>
      </c>
      <c r="V75" s="63">
        <f t="shared" si="28"/>
        <v>9025.0972922250003</v>
      </c>
      <c r="W75" s="63">
        <f t="shared" si="28"/>
        <v>15006.01494223125</v>
      </c>
      <c r="X75" s="63">
        <f t="shared" si="28"/>
        <v>15006.01494223125</v>
      </c>
      <c r="Y75" s="63">
        <f t="shared" si="28"/>
        <v>15006.01494223125</v>
      </c>
      <c r="Z75" s="63">
        <f t="shared" si="28"/>
        <v>15006.01494223125</v>
      </c>
      <c r="AA75" s="63">
        <f t="shared" si="28"/>
        <v>29403.193956018753</v>
      </c>
      <c r="AB75" s="63">
        <f t="shared" si="28"/>
        <v>29403.193956018753</v>
      </c>
      <c r="AC75" s="63">
        <f t="shared" si="28"/>
        <v>29403.193956018753</v>
      </c>
      <c r="AD75" s="63">
        <f t="shared" si="28"/>
        <v>29403.193956018753</v>
      </c>
      <c r="AE75" s="63">
        <f t="shared" si="28"/>
        <v>31695.282157218749</v>
      </c>
      <c r="AF75" s="63">
        <f t="shared" si="28"/>
        <v>31695.282157218749</v>
      </c>
      <c r="AG75" s="63">
        <f t="shared" si="28"/>
        <v>31695.282157218749</v>
      </c>
      <c r="AH75" s="63">
        <f t="shared" si="28"/>
        <v>31695.282157218749</v>
      </c>
      <c r="AI75" s="63">
        <f t="shared" si="28"/>
        <v>32948.767892250005</v>
      </c>
      <c r="AJ75" s="63">
        <f t="shared" si="28"/>
        <v>32948.767892250005</v>
      </c>
      <c r="AK75" s="63">
        <f t="shared" si="28"/>
        <v>32948.767892250005</v>
      </c>
      <c r="AL75" s="63">
        <f t="shared" si="28"/>
        <v>32948.767892250005</v>
      </c>
      <c r="AM75" s="63">
        <f t="shared" si="28"/>
        <v>32948.767892250005</v>
      </c>
      <c r="AN75" s="63">
        <f t="shared" si="28"/>
        <v>32948.767892250005</v>
      </c>
      <c r="AO75" s="63">
        <f t="shared" si="28"/>
        <v>32948.767892250005</v>
      </c>
      <c r="AP75" s="63">
        <f t="shared" si="28"/>
        <v>32948.767892250005</v>
      </c>
      <c r="AQ75" s="63">
        <f t="shared" si="28"/>
        <v>32948.767892250005</v>
      </c>
      <c r="AR75" s="63">
        <f t="shared" si="28"/>
        <v>32948.767892250005</v>
      </c>
      <c r="AS75" s="63">
        <f t="shared" si="28"/>
        <v>32948.767892250005</v>
      </c>
      <c r="AT75" s="63">
        <f t="shared" si="28"/>
        <v>32948.767892250005</v>
      </c>
      <c r="AU75" s="63">
        <f t="shared" si="28"/>
        <v>32948.767892250005</v>
      </c>
      <c r="AV75" s="63">
        <f t="shared" si="28"/>
        <v>32948.767892250005</v>
      </c>
      <c r="AW75" s="63">
        <f t="shared" si="28"/>
        <v>32948.767892250005</v>
      </c>
      <c r="AX75" s="63">
        <f t="shared" si="28"/>
        <v>32948.767892250005</v>
      </c>
      <c r="AY75" s="63">
        <f t="shared" si="28"/>
        <v>32948.767892250005</v>
      </c>
      <c r="AZ75" s="63">
        <f t="shared" si="28"/>
        <v>32948.767892250005</v>
      </c>
      <c r="BA75" s="63">
        <f t="shared" si="28"/>
        <v>32948.767892250005</v>
      </c>
      <c r="BB75" s="63">
        <f t="shared" si="28"/>
        <v>32948.767892250005</v>
      </c>
      <c r="BC75" s="63">
        <f t="shared" si="28"/>
        <v>32948.767892250005</v>
      </c>
      <c r="BD75" s="63">
        <f t="shared" si="28"/>
        <v>32948.767892250005</v>
      </c>
      <c r="BE75" s="63">
        <f t="shared" si="28"/>
        <v>32948.767892250005</v>
      </c>
      <c r="BF75" s="63">
        <f t="shared" si="28"/>
        <v>32948.767892250005</v>
      </c>
      <c r="BG75" s="63">
        <f t="shared" si="28"/>
        <v>32948.767892250005</v>
      </c>
      <c r="BH75" s="63">
        <f t="shared" si="28"/>
        <v>32948.767892250005</v>
      </c>
      <c r="BI75" s="63">
        <f t="shared" si="28"/>
        <v>32948.767892250005</v>
      </c>
      <c r="BJ75" s="63">
        <f t="shared" si="28"/>
        <v>32948.767892250005</v>
      </c>
      <c r="BK75" s="63">
        <f t="shared" si="28"/>
        <v>32948.767892250005</v>
      </c>
      <c r="BL75" s="63">
        <f t="shared" si="28"/>
        <v>32948.767892250005</v>
      </c>
      <c r="BM75" s="63">
        <f t="shared" si="28"/>
        <v>32948.767892250005</v>
      </c>
      <c r="BN75" s="63">
        <f t="shared" si="28"/>
        <v>32948.767892250005</v>
      </c>
      <c r="BO75" s="63">
        <f t="shared" si="28"/>
        <v>32948.767892250005</v>
      </c>
      <c r="BP75" s="63">
        <f t="shared" si="28"/>
        <v>32948.767892250005</v>
      </c>
      <c r="BQ75" s="63">
        <f t="shared" si="28"/>
        <v>32948.767892250005</v>
      </c>
      <c r="BR75" s="63">
        <f t="shared" si="28"/>
        <v>32948.767892250005</v>
      </c>
      <c r="BS75" s="63">
        <f t="shared" si="28"/>
        <v>32948.767892250005</v>
      </c>
      <c r="BT75" s="63">
        <f t="shared" si="28"/>
        <v>32948.767892250005</v>
      </c>
      <c r="BU75" s="63">
        <f t="shared" ref="BU75:DS75" si="29">SUM(BU71:BU74)</f>
        <v>32948.767892250005</v>
      </c>
      <c r="BV75" s="63">
        <f t="shared" si="29"/>
        <v>32948.767892250005</v>
      </c>
      <c r="BW75" s="63">
        <f t="shared" si="29"/>
        <v>32948.767892250005</v>
      </c>
      <c r="BX75" s="63">
        <f t="shared" si="29"/>
        <v>32948.767892250005</v>
      </c>
      <c r="BY75" s="63">
        <f t="shared" si="29"/>
        <v>32948.767892250005</v>
      </c>
      <c r="BZ75" s="63">
        <f t="shared" si="29"/>
        <v>32948.767892250005</v>
      </c>
      <c r="CA75" s="63">
        <f t="shared" si="29"/>
        <v>32948.767892250005</v>
      </c>
      <c r="CB75" s="63">
        <f t="shared" si="29"/>
        <v>32948.767892250005</v>
      </c>
      <c r="CC75" s="63">
        <f t="shared" si="29"/>
        <v>32948.767892250005</v>
      </c>
      <c r="CD75" s="63">
        <f t="shared" si="29"/>
        <v>32948.767892250005</v>
      </c>
      <c r="CE75" s="63">
        <f t="shared" si="29"/>
        <v>32948.767892250005</v>
      </c>
      <c r="CF75" s="63">
        <f t="shared" si="29"/>
        <v>32948.767892250005</v>
      </c>
      <c r="CG75" s="63">
        <f t="shared" si="29"/>
        <v>32948.767892250005</v>
      </c>
      <c r="CH75" s="63">
        <f t="shared" si="29"/>
        <v>32948.767892250005</v>
      </c>
      <c r="CI75" s="63">
        <f t="shared" si="29"/>
        <v>32948.767892250005</v>
      </c>
      <c r="CJ75" s="63">
        <f t="shared" si="29"/>
        <v>32948.767892250005</v>
      </c>
      <c r="CK75" s="63">
        <f t="shared" si="29"/>
        <v>32948.767892250005</v>
      </c>
      <c r="CL75" s="63">
        <f t="shared" si="29"/>
        <v>32948.767892250005</v>
      </c>
      <c r="CM75" s="63">
        <f t="shared" si="29"/>
        <v>32948.767892250005</v>
      </c>
      <c r="CN75" s="63">
        <f t="shared" si="29"/>
        <v>32948.767892250005</v>
      </c>
      <c r="CO75" s="63">
        <f t="shared" si="29"/>
        <v>32948.767892250005</v>
      </c>
      <c r="CP75" s="63">
        <f t="shared" si="29"/>
        <v>32948.767892250005</v>
      </c>
      <c r="CQ75" s="63">
        <f t="shared" si="29"/>
        <v>32948.767892250005</v>
      </c>
      <c r="CR75" s="63">
        <f t="shared" si="29"/>
        <v>32948.767892250005</v>
      </c>
      <c r="CS75" s="63">
        <f t="shared" si="29"/>
        <v>32948.767892250005</v>
      </c>
      <c r="CT75" s="63">
        <f t="shared" si="29"/>
        <v>32948.767892250005</v>
      </c>
      <c r="CU75" s="63">
        <f t="shared" si="29"/>
        <v>32948.767892250005</v>
      </c>
      <c r="CV75" s="63">
        <f t="shared" si="29"/>
        <v>32948.767892250005</v>
      </c>
      <c r="CW75" s="63">
        <f t="shared" si="29"/>
        <v>32948.767892250005</v>
      </c>
      <c r="CX75" s="63">
        <f t="shared" si="29"/>
        <v>32948.767892250005</v>
      </c>
      <c r="CY75" s="63">
        <f t="shared" si="29"/>
        <v>32948.767892250005</v>
      </c>
      <c r="CZ75" s="63">
        <f t="shared" si="29"/>
        <v>32948.767892250005</v>
      </c>
      <c r="DA75" s="63">
        <f t="shared" si="29"/>
        <v>32948.767892250005</v>
      </c>
      <c r="DB75" s="63">
        <f t="shared" si="29"/>
        <v>32948.767892250005</v>
      </c>
      <c r="DC75" s="63">
        <f t="shared" si="29"/>
        <v>32948.767892250005</v>
      </c>
      <c r="DD75" s="63">
        <f t="shared" si="29"/>
        <v>32948.767892250005</v>
      </c>
      <c r="DE75" s="63">
        <f t="shared" si="29"/>
        <v>32948.767892250005</v>
      </c>
      <c r="DF75" s="63">
        <f t="shared" si="29"/>
        <v>32948.767892250005</v>
      </c>
      <c r="DG75" s="63">
        <f t="shared" si="29"/>
        <v>32948.767892250005</v>
      </c>
      <c r="DH75" s="63">
        <f t="shared" si="29"/>
        <v>32948.767892250005</v>
      </c>
      <c r="DI75" s="63">
        <f t="shared" si="29"/>
        <v>32948.767892250005</v>
      </c>
      <c r="DJ75" s="63">
        <f t="shared" si="29"/>
        <v>32948.767892250005</v>
      </c>
      <c r="DK75" s="63">
        <f t="shared" si="29"/>
        <v>32948.767892250005</v>
      </c>
      <c r="DL75" s="63">
        <f t="shared" si="29"/>
        <v>32948.767892250005</v>
      </c>
      <c r="DM75" s="63">
        <f t="shared" si="29"/>
        <v>32948.767892250005</v>
      </c>
      <c r="DN75" s="63">
        <f t="shared" si="29"/>
        <v>32948.767892250005</v>
      </c>
      <c r="DO75" s="63">
        <f t="shared" si="29"/>
        <v>32948.767892250005</v>
      </c>
      <c r="DP75" s="63">
        <f t="shared" si="29"/>
        <v>32948.767892250005</v>
      </c>
      <c r="DQ75" s="63">
        <f t="shared" si="29"/>
        <v>32948.767892250005</v>
      </c>
      <c r="DR75" s="63">
        <f t="shared" si="29"/>
        <v>32948.767892250005</v>
      </c>
      <c r="DS75" s="63">
        <f t="shared" si="29"/>
        <v>32948.767892250005</v>
      </c>
    </row>
    <row r="76" spans="1:124" ht="14.5" thickTop="1" x14ac:dyDescent="0.3"/>
    <row r="77" spans="1:124" s="7" customFormat="1" ht="15.5" x14ac:dyDescent="0.35">
      <c r="A77" s="7" t="s">
        <v>167</v>
      </c>
      <c r="D77" s="21"/>
      <c r="E77" s="21"/>
      <c r="F77" s="48"/>
      <c r="G77" s="48"/>
    </row>
    <row r="78" spans="1:124" x14ac:dyDescent="0.3"/>
    <row r="79" spans="1:124" x14ac:dyDescent="0.3">
      <c r="B79" s="6" t="s">
        <v>167</v>
      </c>
    </row>
    <row r="80" spans="1:124" x14ac:dyDescent="0.3">
      <c r="C80" s="6" t="str">
        <f>B35</f>
        <v>Phase I</v>
      </c>
    </row>
    <row r="81" spans="3:123" x14ac:dyDescent="0.3">
      <c r="D81" s="12" t="str">
        <f>D71</f>
        <v>LFP</v>
      </c>
      <c r="F81" s="51" t="str">
        <f>Capex!F69</f>
        <v>INR Mn</v>
      </c>
      <c r="H81" s="57">
        <f>$G$11*$G24*H24*H$29*IFERROR(INDEX($H$18:$DS$18,0,MATCH(SUM($H$11:H$11),$H$6:$DS$6,0)),0)</f>
        <v>0</v>
      </c>
      <c r="I81" s="57">
        <f>$G$11*$G24*I24*I$29*IFERROR(INDEX($H$18:$DS$18,0,MATCH(SUM($H$11:I$11),$H$6:$DS$6,0)),0)</f>
        <v>0</v>
      </c>
      <c r="J81" s="57">
        <f>$G$11*$G24*J24*J$29*IFERROR(INDEX($H$18:$DS$18,0,MATCH(SUM($H$11:J$11),$H$6:$DS$6,0)),0)</f>
        <v>0</v>
      </c>
      <c r="K81" s="57">
        <f>$G$11*$G24*K24*K$29*IFERROR(INDEX($H$18:$DS$18,0,MATCH(SUM($H$11:K$11),$H$6:$DS$6,0)),0)</f>
        <v>891.36763380000002</v>
      </c>
      <c r="L81" s="57">
        <f>$G$11*$G24*L24*L$29*IFERROR(INDEX($H$18:$DS$18,0,MATCH(SUM($H$11:L$11),$H$6:$DS$6,0)),0)</f>
        <v>891.36763380000002</v>
      </c>
      <c r="M81" s="57">
        <f>$G$11*$G24*M24*M$29*IFERROR(INDEX($H$18:$DS$18,0,MATCH(SUM($H$11:M$11),$H$6:$DS$6,0)),0)</f>
        <v>891.36763380000002</v>
      </c>
      <c r="N81" s="57">
        <f>$G$11*$G24*N24*N$29*IFERROR(INDEX($H$18:$DS$18,0,MATCH(SUM($H$11:N$11),$H$6:$DS$6,0)),0)</f>
        <v>891.36763380000002</v>
      </c>
      <c r="O81" s="57">
        <f>$G$11*$G24*O24*O$29*IFERROR(INDEX($H$18:$DS$18,0,MATCH(SUM($H$11:O$11),$H$6:$DS$6,0)),0)</f>
        <v>1010.21665164</v>
      </c>
      <c r="P81" s="57">
        <f>$G$11*$G24*P24*P$29*IFERROR(INDEX($H$18:$DS$18,0,MATCH(SUM($H$11:P$11),$H$6:$DS$6,0)),0)</f>
        <v>1010.21665164</v>
      </c>
      <c r="Q81" s="57">
        <f>$G$11*$G24*Q24*Q$29*IFERROR(INDEX($H$18:$DS$18,0,MATCH(SUM($H$11:Q$11),$H$6:$DS$6,0)),0)</f>
        <v>1010.21665164</v>
      </c>
      <c r="R81" s="57">
        <f>$G$11*$G24*R24*R$29*IFERROR(INDEX($H$18:$DS$18,0,MATCH(SUM($H$11:R$11),$H$6:$DS$6,0)),0)</f>
        <v>1010.21665164</v>
      </c>
      <c r="S81" s="57">
        <f>$G$11*$G24*S24*S$29*IFERROR(INDEX($H$18:$DS$18,0,MATCH(SUM($H$11:S$11),$H$6:$DS$6,0)),0)</f>
        <v>1093.4109641280002</v>
      </c>
      <c r="T81" s="57">
        <f>$G$11*$G24*T24*T$29*IFERROR(INDEX($H$18:$DS$18,0,MATCH(SUM($H$11:T$11),$H$6:$DS$6,0)),0)</f>
        <v>1093.4109641280002</v>
      </c>
      <c r="U81" s="57">
        <f>$G$11*$G24*U24*U$29*IFERROR(INDEX($H$18:$DS$18,0,MATCH(SUM($H$11:U$11),$H$6:$DS$6,0)),0)</f>
        <v>1093.4109641280002</v>
      </c>
      <c r="V81" s="57">
        <f>$G$11*$G24*V24*V$29*IFERROR(INDEX($H$18:$DS$18,0,MATCH(SUM($H$11:V$11),$H$6:$DS$6,0)),0)</f>
        <v>1093.4109641280002</v>
      </c>
      <c r="W81" s="57">
        <f>$G$11*$G24*W24*W$29*IFERROR(INDEX($H$18:$DS$18,0,MATCH(SUM($H$11:W$11),$H$6:$DS$6,0)),0)</f>
        <v>1093.4109641280002</v>
      </c>
      <c r="X81" s="57">
        <f>$G$11*$G24*X24*X$29*IFERROR(INDEX($H$18:$DS$18,0,MATCH(SUM($H$11:X$11),$H$6:$DS$6,0)),0)</f>
        <v>1093.4109641280002</v>
      </c>
      <c r="Y81" s="57">
        <f>$G$11*$G24*Y24*Y$29*IFERROR(INDEX($H$18:$DS$18,0,MATCH(SUM($H$11:Y$11),$H$6:$DS$6,0)),0)</f>
        <v>1093.4109641280002</v>
      </c>
      <c r="Z81" s="57">
        <f>$G$11*$G24*Z24*Z$29*IFERROR(INDEX($H$18:$DS$18,0,MATCH(SUM($H$11:Z$11),$H$6:$DS$6,0)),0)</f>
        <v>1093.4109641280002</v>
      </c>
      <c r="AA81" s="57">
        <f>$G$11*$G24*AA24*AA$29*IFERROR(INDEX($H$18:$DS$18,0,MATCH(SUM($H$11:AA$11),$H$6:$DS$6,0)),0)</f>
        <v>1093.4109641280002</v>
      </c>
      <c r="AB81" s="57">
        <f>$G$11*$G24*AB24*AB$29*IFERROR(INDEX($H$18:$DS$18,0,MATCH(SUM($H$11:AB$11),$H$6:$DS$6,0)),0)</f>
        <v>1093.4109641280002</v>
      </c>
      <c r="AC81" s="57">
        <f>$G$11*$G24*AC24*AC$29*IFERROR(INDEX($H$18:$DS$18,0,MATCH(SUM($H$11:AC$11),$H$6:$DS$6,0)),0)</f>
        <v>1093.4109641280002</v>
      </c>
      <c r="AD81" s="57">
        <f>$G$11*$G24*AD24*AD$29*IFERROR(INDEX($H$18:$DS$18,0,MATCH(SUM($H$11:AD$11),$H$6:$DS$6,0)),0)</f>
        <v>1093.4109641280002</v>
      </c>
      <c r="AE81" s="57">
        <f>$G$11*$G24*AE24*AE$29*IFERROR(INDEX($H$18:$DS$18,0,MATCH(SUM($H$11:AE$11),$H$6:$DS$6,0)),0)</f>
        <v>1093.4109641280002</v>
      </c>
      <c r="AF81" s="57">
        <f>$G$11*$G24*AF24*AF$29*IFERROR(INDEX($H$18:$DS$18,0,MATCH(SUM($H$11:AF$11),$H$6:$DS$6,0)),0)</f>
        <v>1093.4109641280002</v>
      </c>
      <c r="AG81" s="57">
        <f>$G$11*$G24*AG24*AG$29*IFERROR(INDEX($H$18:$DS$18,0,MATCH(SUM($H$11:AG$11),$H$6:$DS$6,0)),0)</f>
        <v>1093.4109641280002</v>
      </c>
      <c r="AH81" s="57">
        <f>$G$11*$G24*AH24*AH$29*IFERROR(INDEX($H$18:$DS$18,0,MATCH(SUM($H$11:AH$11),$H$6:$DS$6,0)),0)</f>
        <v>1093.4109641280002</v>
      </c>
      <c r="AI81" s="57">
        <f>$G$11*$G24*AI24*AI$29*IFERROR(INDEX($H$18:$DS$18,0,MATCH(SUM($H$11:AI$11),$H$6:$DS$6,0)),0)</f>
        <v>1093.4109641280002</v>
      </c>
      <c r="AJ81" s="57">
        <f>$G$11*$G24*AJ24*AJ$29*IFERROR(INDEX($H$18:$DS$18,0,MATCH(SUM($H$11:AJ$11),$H$6:$DS$6,0)),0)</f>
        <v>1093.4109641280002</v>
      </c>
      <c r="AK81" s="57">
        <f>$G$11*$G24*AK24*AK$29*IFERROR(INDEX($H$18:$DS$18,0,MATCH(SUM($H$11:AK$11),$H$6:$DS$6,0)),0)</f>
        <v>1093.4109641280002</v>
      </c>
      <c r="AL81" s="57">
        <f>$G$11*$G24*AL24*AL$29*IFERROR(INDEX($H$18:$DS$18,0,MATCH(SUM($H$11:AL$11),$H$6:$DS$6,0)),0)</f>
        <v>1093.4109641280002</v>
      </c>
      <c r="AM81" s="57">
        <f>$G$11*$G24*AM24*AM$29*IFERROR(INDEX($H$18:$DS$18,0,MATCH(SUM($H$11:AM$11),$H$6:$DS$6,0)),0)</f>
        <v>1093.4109641280002</v>
      </c>
      <c r="AN81" s="57">
        <f>$G$11*$G24*AN24*AN$29*IFERROR(INDEX($H$18:$DS$18,0,MATCH(SUM($H$11:AN$11),$H$6:$DS$6,0)),0)</f>
        <v>1093.4109641280002</v>
      </c>
      <c r="AO81" s="57">
        <f>$G$11*$G24*AO24*AO$29*IFERROR(INDEX($H$18:$DS$18,0,MATCH(SUM($H$11:AO$11),$H$6:$DS$6,0)),0)</f>
        <v>1093.4109641280002</v>
      </c>
      <c r="AP81" s="57">
        <f>$G$11*$G24*AP24*AP$29*IFERROR(INDEX($H$18:$DS$18,0,MATCH(SUM($H$11:AP$11),$H$6:$DS$6,0)),0)</f>
        <v>1093.4109641280002</v>
      </c>
      <c r="AQ81" s="57">
        <f>$G$11*$G24*AQ24*AQ$29*IFERROR(INDEX($H$18:$DS$18,0,MATCH(SUM($H$11:AQ$11),$H$6:$DS$6,0)),0)</f>
        <v>1093.4109641280002</v>
      </c>
      <c r="AR81" s="57">
        <f>$G$11*$G24*AR24*AR$29*IFERROR(INDEX($H$18:$DS$18,0,MATCH(SUM($H$11:AR$11),$H$6:$DS$6,0)),0)</f>
        <v>1093.4109641280002</v>
      </c>
      <c r="AS81" s="57">
        <f>$G$11*$G24*AS24*AS$29*IFERROR(INDEX($H$18:$DS$18,0,MATCH(SUM($H$11:AS$11),$H$6:$DS$6,0)),0)</f>
        <v>1093.4109641280002</v>
      </c>
      <c r="AT81" s="57">
        <f>$G$11*$G24*AT24*AT$29*IFERROR(INDEX($H$18:$DS$18,0,MATCH(SUM($H$11:AT$11),$H$6:$DS$6,0)),0)</f>
        <v>1093.4109641280002</v>
      </c>
      <c r="AU81" s="57">
        <f>$G$11*$G24*AU24*AU$29*IFERROR(INDEX($H$18:$DS$18,0,MATCH(SUM($H$11:AU$11),$H$6:$DS$6,0)),0)</f>
        <v>1093.4109641280002</v>
      </c>
      <c r="AV81" s="57">
        <f>$G$11*$G24*AV24*AV$29*IFERROR(INDEX($H$18:$DS$18,0,MATCH(SUM($H$11:AV$11),$H$6:$DS$6,0)),0)</f>
        <v>1093.4109641280002</v>
      </c>
      <c r="AW81" s="57">
        <f>$G$11*$G24*AW24*AW$29*IFERROR(INDEX($H$18:$DS$18,0,MATCH(SUM($H$11:AW$11),$H$6:$DS$6,0)),0)</f>
        <v>1093.4109641280002</v>
      </c>
      <c r="AX81" s="57">
        <f>$G$11*$G24*AX24*AX$29*IFERROR(INDEX($H$18:$DS$18,0,MATCH(SUM($H$11:AX$11),$H$6:$DS$6,0)),0)</f>
        <v>1093.4109641280002</v>
      </c>
      <c r="AY81" s="57">
        <f>$G$11*$G24*AY24*AY$29*IFERROR(INDEX($H$18:$DS$18,0,MATCH(SUM($H$11:AY$11),$H$6:$DS$6,0)),0)</f>
        <v>1093.4109641280002</v>
      </c>
      <c r="AZ81" s="57">
        <f>$G$11*$G24*AZ24*AZ$29*IFERROR(INDEX($H$18:$DS$18,0,MATCH(SUM($H$11:AZ$11),$H$6:$DS$6,0)),0)</f>
        <v>1093.4109641280002</v>
      </c>
      <c r="BA81" s="57">
        <f>$G$11*$G24*BA24*BA$29*IFERROR(INDEX($H$18:$DS$18,0,MATCH(SUM($H$11:BA$11),$H$6:$DS$6,0)),0)</f>
        <v>1093.4109641280002</v>
      </c>
      <c r="BB81" s="57">
        <f>$G$11*$G24*BB24*BB$29*IFERROR(INDEX($H$18:$DS$18,0,MATCH(SUM($H$11:BB$11),$H$6:$DS$6,0)),0)</f>
        <v>1093.4109641280002</v>
      </c>
      <c r="BC81" s="57">
        <f>$G$11*$G24*BC24*BC$29*IFERROR(INDEX($H$18:$DS$18,0,MATCH(SUM($H$11:BC$11),$H$6:$DS$6,0)),0)</f>
        <v>1093.4109641280002</v>
      </c>
      <c r="BD81" s="57">
        <f>$G$11*$G24*BD24*BD$29*IFERROR(INDEX($H$18:$DS$18,0,MATCH(SUM($H$11:BD$11),$H$6:$DS$6,0)),0)</f>
        <v>1093.4109641280002</v>
      </c>
      <c r="BE81" s="57">
        <f>$G$11*$G24*BE24*BE$29*IFERROR(INDEX($H$18:$DS$18,0,MATCH(SUM($H$11:BE$11),$H$6:$DS$6,0)),0)</f>
        <v>1093.4109641280002</v>
      </c>
      <c r="BF81" s="57">
        <f>$G$11*$G24*BF24*BF$29*IFERROR(INDEX($H$18:$DS$18,0,MATCH(SUM($H$11:BF$11),$H$6:$DS$6,0)),0)</f>
        <v>1093.4109641280002</v>
      </c>
      <c r="BG81" s="57">
        <f>$G$11*$G24*BG24*BG$29*IFERROR(INDEX($H$18:$DS$18,0,MATCH(SUM($H$11:BG$11),$H$6:$DS$6,0)),0)</f>
        <v>1093.4109641280002</v>
      </c>
      <c r="BH81" s="57">
        <f>$G$11*$G24*BH24*BH$29*IFERROR(INDEX($H$18:$DS$18,0,MATCH(SUM($H$11:BH$11),$H$6:$DS$6,0)),0)</f>
        <v>1093.4109641280002</v>
      </c>
      <c r="BI81" s="57">
        <f>$G$11*$G24*BI24*BI$29*IFERROR(INDEX($H$18:$DS$18,0,MATCH(SUM($H$11:BI$11),$H$6:$DS$6,0)),0)</f>
        <v>1093.4109641280002</v>
      </c>
      <c r="BJ81" s="57">
        <f>$G$11*$G24*BJ24*BJ$29*IFERROR(INDEX($H$18:$DS$18,0,MATCH(SUM($H$11:BJ$11),$H$6:$DS$6,0)),0)</f>
        <v>1093.4109641280002</v>
      </c>
      <c r="BK81" s="57">
        <f>$G$11*$G24*BK24*BK$29*IFERROR(INDEX($H$18:$DS$18,0,MATCH(SUM($H$11:BK$11),$H$6:$DS$6,0)),0)</f>
        <v>1093.4109641280002</v>
      </c>
      <c r="BL81" s="57">
        <f>$G$11*$G24*BL24*BL$29*IFERROR(INDEX($H$18:$DS$18,0,MATCH(SUM($H$11:BL$11),$H$6:$DS$6,0)),0)</f>
        <v>1093.4109641280002</v>
      </c>
      <c r="BM81" s="57">
        <f>$G$11*$G24*BM24*BM$29*IFERROR(INDEX($H$18:$DS$18,0,MATCH(SUM($H$11:BM$11),$H$6:$DS$6,0)),0)</f>
        <v>1093.4109641280002</v>
      </c>
      <c r="BN81" s="57">
        <f>$G$11*$G24*BN24*BN$29*IFERROR(INDEX($H$18:$DS$18,0,MATCH(SUM($H$11:BN$11),$H$6:$DS$6,0)),0)</f>
        <v>1093.4109641280002</v>
      </c>
      <c r="BO81" s="57">
        <f>$G$11*$G24*BO24*BO$29*IFERROR(INDEX($H$18:$DS$18,0,MATCH(SUM($H$11:BO$11),$H$6:$DS$6,0)),0)</f>
        <v>1093.4109641280002</v>
      </c>
      <c r="BP81" s="57">
        <f>$G$11*$G24*BP24*BP$29*IFERROR(INDEX($H$18:$DS$18,0,MATCH(SUM($H$11:BP$11),$H$6:$DS$6,0)),0)</f>
        <v>1093.4109641280002</v>
      </c>
      <c r="BQ81" s="57">
        <f>$G$11*$G24*BQ24*BQ$29*IFERROR(INDEX($H$18:$DS$18,0,MATCH(SUM($H$11:BQ$11),$H$6:$DS$6,0)),0)</f>
        <v>1093.4109641280002</v>
      </c>
      <c r="BR81" s="57">
        <f>$G$11*$G24*BR24*BR$29*IFERROR(INDEX($H$18:$DS$18,0,MATCH(SUM($H$11:BR$11),$H$6:$DS$6,0)),0)</f>
        <v>1093.4109641280002</v>
      </c>
      <c r="BS81" s="57">
        <f>$G$11*$G24*BS24*BS$29*IFERROR(INDEX($H$18:$DS$18,0,MATCH(SUM($H$11:BS$11),$H$6:$DS$6,0)),0)</f>
        <v>1093.4109641280002</v>
      </c>
      <c r="BT81" s="57">
        <f>$G$11*$G24*BT24*BT$29*IFERROR(INDEX($H$18:$DS$18,0,MATCH(SUM($H$11:BT$11),$H$6:$DS$6,0)),0)</f>
        <v>1093.4109641280002</v>
      </c>
      <c r="BU81" s="57">
        <f>$G$11*$G24*BU24*BU$29*IFERROR(INDEX($H$18:$DS$18,0,MATCH(SUM($H$11:BU$11),$H$6:$DS$6,0)),0)</f>
        <v>1093.4109641280002</v>
      </c>
      <c r="BV81" s="57">
        <f>$G$11*$G24*BV24*BV$29*IFERROR(INDEX($H$18:$DS$18,0,MATCH(SUM($H$11:BV$11),$H$6:$DS$6,0)),0)</f>
        <v>1093.4109641280002</v>
      </c>
      <c r="BW81" s="57">
        <f>$G$11*$G24*BW24*BW$29*IFERROR(INDEX($H$18:$DS$18,0,MATCH(SUM($H$11:BW$11),$H$6:$DS$6,0)),0)</f>
        <v>1093.4109641280002</v>
      </c>
      <c r="BX81" s="57">
        <f>$G$11*$G24*BX24*BX$29*IFERROR(INDEX($H$18:$DS$18,0,MATCH(SUM($H$11:BX$11),$H$6:$DS$6,0)),0)</f>
        <v>1093.4109641280002</v>
      </c>
      <c r="BY81" s="57">
        <f>$G$11*$G24*BY24*BY$29*IFERROR(INDEX($H$18:$DS$18,0,MATCH(SUM($H$11:BY$11),$H$6:$DS$6,0)),0)</f>
        <v>1093.4109641280002</v>
      </c>
      <c r="BZ81" s="57">
        <f>$G$11*$G24*BZ24*BZ$29*IFERROR(INDEX($H$18:$DS$18,0,MATCH(SUM($H$11:BZ$11),$H$6:$DS$6,0)),0)</f>
        <v>1093.4109641280002</v>
      </c>
      <c r="CA81" s="57">
        <f>$G$11*$G24*CA24*CA$29*IFERROR(INDEX($H$18:$DS$18,0,MATCH(SUM($H$11:CA$11),$H$6:$DS$6,0)),0)</f>
        <v>1093.4109641280002</v>
      </c>
      <c r="CB81" s="57">
        <f>$G$11*$G24*CB24*CB$29*IFERROR(INDEX($H$18:$DS$18,0,MATCH(SUM($H$11:CB$11),$H$6:$DS$6,0)),0)</f>
        <v>1093.4109641280002</v>
      </c>
      <c r="CC81" s="57">
        <f>$G$11*$G24*CC24*CC$29*IFERROR(INDEX($H$18:$DS$18,0,MATCH(SUM($H$11:CC$11),$H$6:$DS$6,0)),0)</f>
        <v>1093.4109641280002</v>
      </c>
      <c r="CD81" s="57">
        <f>$G$11*$G24*CD24*CD$29*IFERROR(INDEX($H$18:$DS$18,0,MATCH(SUM($H$11:CD$11),$H$6:$DS$6,0)),0)</f>
        <v>1093.4109641280002</v>
      </c>
      <c r="CE81" s="57">
        <f>$G$11*$G24*CE24*CE$29*IFERROR(INDEX($H$18:$DS$18,0,MATCH(SUM($H$11:CE$11),$H$6:$DS$6,0)),0)</f>
        <v>1093.4109641280002</v>
      </c>
      <c r="CF81" s="57">
        <f>$G$11*$G24*CF24*CF$29*IFERROR(INDEX($H$18:$DS$18,0,MATCH(SUM($H$11:CF$11),$H$6:$DS$6,0)),0)</f>
        <v>1093.4109641280002</v>
      </c>
      <c r="CG81" s="57">
        <f>$G$11*$G24*CG24*CG$29*IFERROR(INDEX($H$18:$DS$18,0,MATCH(SUM($H$11:CG$11),$H$6:$DS$6,0)),0)</f>
        <v>1093.4109641280002</v>
      </c>
      <c r="CH81" s="57">
        <f>$G$11*$G24*CH24*CH$29*IFERROR(INDEX($H$18:$DS$18,0,MATCH(SUM($H$11:CH$11),$H$6:$DS$6,0)),0)</f>
        <v>1093.4109641280002</v>
      </c>
      <c r="CI81" s="57">
        <f>$G$11*$G24*CI24*CI$29*IFERROR(INDEX($H$18:$DS$18,0,MATCH(SUM($H$11:CI$11),$H$6:$DS$6,0)),0)</f>
        <v>1093.4109641280002</v>
      </c>
      <c r="CJ81" s="57">
        <f>$G$11*$G24*CJ24*CJ$29*IFERROR(INDEX($H$18:$DS$18,0,MATCH(SUM($H$11:CJ$11),$H$6:$DS$6,0)),0)</f>
        <v>1093.4109641280002</v>
      </c>
      <c r="CK81" s="57">
        <f>$G$11*$G24*CK24*CK$29*IFERROR(INDEX($H$18:$DS$18,0,MATCH(SUM($H$11:CK$11),$H$6:$DS$6,0)),0)</f>
        <v>1093.4109641280002</v>
      </c>
      <c r="CL81" s="57">
        <f>$G$11*$G24*CL24*CL$29*IFERROR(INDEX($H$18:$DS$18,0,MATCH(SUM($H$11:CL$11),$H$6:$DS$6,0)),0)</f>
        <v>1093.4109641280002</v>
      </c>
      <c r="CM81" s="57">
        <f>$G$11*$G24*CM24*CM$29*IFERROR(INDEX($H$18:$DS$18,0,MATCH(SUM($H$11:CM$11),$H$6:$DS$6,0)),0)</f>
        <v>1093.4109641280002</v>
      </c>
      <c r="CN81" s="57">
        <f>$G$11*$G24*CN24*CN$29*IFERROR(INDEX($H$18:$DS$18,0,MATCH(SUM($H$11:CN$11),$H$6:$DS$6,0)),0)</f>
        <v>1093.4109641280002</v>
      </c>
      <c r="CO81" s="57">
        <f>$G$11*$G24*CO24*CO$29*IFERROR(INDEX($H$18:$DS$18,0,MATCH(SUM($H$11:CO$11),$H$6:$DS$6,0)),0)</f>
        <v>1093.4109641280002</v>
      </c>
      <c r="CP81" s="57">
        <f>$G$11*$G24*CP24*CP$29*IFERROR(INDEX($H$18:$DS$18,0,MATCH(SUM($H$11:CP$11),$H$6:$DS$6,0)),0)</f>
        <v>1093.4109641280002</v>
      </c>
      <c r="CQ81" s="57">
        <f>$G$11*$G24*CQ24*CQ$29*IFERROR(INDEX($H$18:$DS$18,0,MATCH(SUM($H$11:CQ$11),$H$6:$DS$6,0)),0)</f>
        <v>1093.4109641280002</v>
      </c>
      <c r="CR81" s="57">
        <f>$G$11*$G24*CR24*CR$29*IFERROR(INDEX($H$18:$DS$18,0,MATCH(SUM($H$11:CR$11),$H$6:$DS$6,0)),0)</f>
        <v>1093.4109641280002</v>
      </c>
      <c r="CS81" s="57">
        <f>$G$11*$G24*CS24*CS$29*IFERROR(INDEX($H$18:$DS$18,0,MATCH(SUM($H$11:CS$11),$H$6:$DS$6,0)),0)</f>
        <v>1093.4109641280002</v>
      </c>
      <c r="CT81" s="57">
        <f>$G$11*$G24*CT24*CT$29*IFERROR(INDEX($H$18:$DS$18,0,MATCH(SUM($H$11:CT$11),$H$6:$DS$6,0)),0)</f>
        <v>1093.4109641280002</v>
      </c>
      <c r="CU81" s="57">
        <f>$G$11*$G24*CU24*CU$29*IFERROR(INDEX($H$18:$DS$18,0,MATCH(SUM($H$11:CU$11),$H$6:$DS$6,0)),0)</f>
        <v>1093.4109641280002</v>
      </c>
      <c r="CV81" s="57">
        <f>$G$11*$G24*CV24*CV$29*IFERROR(INDEX($H$18:$DS$18,0,MATCH(SUM($H$11:CV$11),$H$6:$DS$6,0)),0)</f>
        <v>1093.4109641280002</v>
      </c>
      <c r="CW81" s="57">
        <f>$G$11*$G24*CW24*CW$29*IFERROR(INDEX($H$18:$DS$18,0,MATCH(SUM($H$11:CW$11),$H$6:$DS$6,0)),0)</f>
        <v>1093.4109641280002</v>
      </c>
      <c r="CX81" s="57">
        <f>$G$11*$G24*CX24*CX$29*IFERROR(INDEX($H$18:$DS$18,0,MATCH(SUM($H$11:CX$11),$H$6:$DS$6,0)),0)</f>
        <v>1093.4109641280002</v>
      </c>
      <c r="CY81" s="57">
        <f>$G$11*$G24*CY24*CY$29*IFERROR(INDEX($H$18:$DS$18,0,MATCH(SUM($H$11:CY$11),$H$6:$DS$6,0)),0)</f>
        <v>1093.4109641280002</v>
      </c>
      <c r="CZ81" s="57">
        <f>$G$11*$G24*CZ24*CZ$29*IFERROR(INDEX($H$18:$DS$18,0,MATCH(SUM($H$11:CZ$11),$H$6:$DS$6,0)),0)</f>
        <v>1093.4109641280002</v>
      </c>
      <c r="DA81" s="57">
        <f>$G$11*$G24*DA24*DA$29*IFERROR(INDEX($H$18:$DS$18,0,MATCH(SUM($H$11:DA$11),$H$6:$DS$6,0)),0)</f>
        <v>1093.4109641280002</v>
      </c>
      <c r="DB81" s="57">
        <f>$G$11*$G24*DB24*DB$29*IFERROR(INDEX($H$18:$DS$18,0,MATCH(SUM($H$11:DB$11),$H$6:$DS$6,0)),0)</f>
        <v>1093.4109641280002</v>
      </c>
      <c r="DC81" s="57">
        <f>$G$11*$G24*DC24*DC$29*IFERROR(INDEX($H$18:$DS$18,0,MATCH(SUM($H$11:DC$11),$H$6:$DS$6,0)),0)</f>
        <v>1093.4109641280002</v>
      </c>
      <c r="DD81" s="57">
        <f>$G$11*$G24*DD24*DD$29*IFERROR(INDEX($H$18:$DS$18,0,MATCH(SUM($H$11:DD$11),$H$6:$DS$6,0)),0)</f>
        <v>1093.4109641280002</v>
      </c>
      <c r="DE81" s="57">
        <f>$G$11*$G24*DE24*DE$29*IFERROR(INDEX($H$18:$DS$18,0,MATCH(SUM($H$11:DE$11),$H$6:$DS$6,0)),0)</f>
        <v>1093.4109641280002</v>
      </c>
      <c r="DF81" s="57">
        <f>$G$11*$G24*DF24*DF$29*IFERROR(INDEX($H$18:$DS$18,0,MATCH(SUM($H$11:DF$11),$H$6:$DS$6,0)),0)</f>
        <v>1093.4109641280002</v>
      </c>
      <c r="DG81" s="57">
        <f>$G$11*$G24*DG24*DG$29*IFERROR(INDEX($H$18:$DS$18,0,MATCH(SUM($H$11:DG$11),$H$6:$DS$6,0)),0)</f>
        <v>1093.4109641280002</v>
      </c>
      <c r="DH81" s="57">
        <f>$G$11*$G24*DH24*DH$29*IFERROR(INDEX($H$18:$DS$18,0,MATCH(SUM($H$11:DH$11),$H$6:$DS$6,0)),0)</f>
        <v>1093.4109641280002</v>
      </c>
      <c r="DI81" s="57">
        <f>$G$11*$G24*DI24*DI$29*IFERROR(INDEX($H$18:$DS$18,0,MATCH(SUM($H$11:DI$11),$H$6:$DS$6,0)),0)</f>
        <v>1093.4109641280002</v>
      </c>
      <c r="DJ81" s="57">
        <f>$G$11*$G24*DJ24*DJ$29*IFERROR(INDEX($H$18:$DS$18,0,MATCH(SUM($H$11:DJ$11),$H$6:$DS$6,0)),0)</f>
        <v>1093.4109641280002</v>
      </c>
      <c r="DK81" s="57">
        <f>$G$11*$G24*DK24*DK$29*IFERROR(INDEX($H$18:$DS$18,0,MATCH(SUM($H$11:DK$11),$H$6:$DS$6,0)),0)</f>
        <v>1093.4109641280002</v>
      </c>
      <c r="DL81" s="57">
        <f>$G$11*$G24*DL24*DL$29*IFERROR(INDEX($H$18:$DS$18,0,MATCH(SUM($H$11:DL$11),$H$6:$DS$6,0)),0)</f>
        <v>1093.4109641280002</v>
      </c>
      <c r="DM81" s="57">
        <f>$G$11*$G24*DM24*DM$29*IFERROR(INDEX($H$18:$DS$18,0,MATCH(SUM($H$11:DM$11),$H$6:$DS$6,0)),0)</f>
        <v>1093.4109641280002</v>
      </c>
      <c r="DN81" s="57">
        <f>$G$11*$G24*DN24*DN$29*IFERROR(INDEX($H$18:$DS$18,0,MATCH(SUM($H$11:DN$11),$H$6:$DS$6,0)),0)</f>
        <v>1093.4109641280002</v>
      </c>
      <c r="DO81" s="57">
        <f>$G$11*$G24*DO24*DO$29*IFERROR(INDEX($H$18:$DS$18,0,MATCH(SUM($H$11:DO$11),$H$6:$DS$6,0)),0)</f>
        <v>1093.4109641280002</v>
      </c>
      <c r="DP81" s="57">
        <f>$G$11*$G24*DP24*DP$29*IFERROR(INDEX($H$18:$DS$18,0,MATCH(SUM($H$11:DP$11),$H$6:$DS$6,0)),0)</f>
        <v>1093.4109641280002</v>
      </c>
      <c r="DQ81" s="57">
        <f>$G$11*$G24*DQ24*DQ$29*IFERROR(INDEX($H$18:$DS$18,0,MATCH(SUM($H$11:DQ$11),$H$6:$DS$6,0)),0)</f>
        <v>1093.4109641280002</v>
      </c>
      <c r="DR81" s="57">
        <f>$G$11*$G24*DR24*DR$29*IFERROR(INDEX($H$18:$DS$18,0,MATCH(SUM($H$11:DR$11),$H$6:$DS$6,0)),0)</f>
        <v>1093.4109641280002</v>
      </c>
      <c r="DS81" s="57">
        <f>$G$11*$G24*DS24*DS$29*IFERROR(INDEX($H$18:$DS$18,0,MATCH(SUM($H$11:DS$11),$H$6:$DS$6,0)),0)</f>
        <v>1093.4109641280002</v>
      </c>
    </row>
    <row r="82" spans="3:123" x14ac:dyDescent="0.3">
      <c r="D82" s="12" t="str">
        <f>D72</f>
        <v>LCO</v>
      </c>
      <c r="F82" s="51" t="str">
        <f>F81</f>
        <v>INR Mn</v>
      </c>
      <c r="H82" s="57">
        <f>$G$11*$G25*H25*H$29*IFERROR(INDEX($H$18:$DS$18,0,MATCH(SUM($H$11:H$11),$H$6:$DS$6,0)),0)</f>
        <v>0</v>
      </c>
      <c r="I82" s="57">
        <f>$G$11*$G25*I25*I$29*IFERROR(INDEX($H$18:$DS$18,0,MATCH(SUM($H$11:I$11),$H$6:$DS$6,0)),0)</f>
        <v>0</v>
      </c>
      <c r="J82" s="57">
        <f>$G$11*$G25*J25*J$29*IFERROR(INDEX($H$18:$DS$18,0,MATCH(SUM($H$11:J$11),$H$6:$DS$6,0)),0)</f>
        <v>0</v>
      </c>
      <c r="K82" s="57">
        <f>$G$11*$G25*K25*K$29*IFERROR(INDEX($H$18:$DS$18,0,MATCH(SUM($H$11:K$11),$H$6:$DS$6,0)),0)</f>
        <v>563.73697078125008</v>
      </c>
      <c r="L82" s="57">
        <f>$G$11*$G25*L25*L$29*IFERROR(INDEX($H$18:$DS$18,0,MATCH(SUM($H$11:L$11),$H$6:$DS$6,0)),0)</f>
        <v>563.73697078125008</v>
      </c>
      <c r="M82" s="57">
        <f>$G$11*$G25*M25*M$29*IFERROR(INDEX($H$18:$DS$18,0,MATCH(SUM($H$11:M$11),$H$6:$DS$6,0)),0)</f>
        <v>563.73697078125008</v>
      </c>
      <c r="N82" s="57">
        <f>$G$11*$G25*N25*N$29*IFERROR(INDEX($H$18:$DS$18,0,MATCH(SUM($H$11:N$11),$H$6:$DS$6,0)),0)</f>
        <v>563.73697078125008</v>
      </c>
      <c r="O82" s="57">
        <f>$G$11*$G25*O25*O$29*IFERROR(INDEX($H$18:$DS$18,0,MATCH(SUM($H$11:O$11),$H$6:$DS$6,0)),0)</f>
        <v>638.90190021875003</v>
      </c>
      <c r="P82" s="57">
        <f>$G$11*$G25*P25*P$29*IFERROR(INDEX($H$18:$DS$18,0,MATCH(SUM($H$11:P$11),$H$6:$DS$6,0)),0)</f>
        <v>638.90190021875003</v>
      </c>
      <c r="Q82" s="57">
        <f>$G$11*$G25*Q25*Q$29*IFERROR(INDEX($H$18:$DS$18,0,MATCH(SUM($H$11:Q$11),$H$6:$DS$6,0)),0)</f>
        <v>638.90190021875003</v>
      </c>
      <c r="R82" s="57">
        <f>$G$11*$G25*R25*R$29*IFERROR(INDEX($H$18:$DS$18,0,MATCH(SUM($H$11:R$11),$H$6:$DS$6,0)),0)</f>
        <v>638.90190021875003</v>
      </c>
      <c r="S82" s="57">
        <f>$G$11*$G25*S25*S$29*IFERROR(INDEX($H$18:$DS$18,0,MATCH(SUM($H$11:S$11),$H$6:$DS$6,0)),0)</f>
        <v>691.51735082500011</v>
      </c>
      <c r="T82" s="57">
        <f>$G$11*$G25*T25*T$29*IFERROR(INDEX($H$18:$DS$18,0,MATCH(SUM($H$11:T$11),$H$6:$DS$6,0)),0)</f>
        <v>691.51735082500011</v>
      </c>
      <c r="U82" s="57">
        <f>$G$11*$G25*U25*U$29*IFERROR(INDEX($H$18:$DS$18,0,MATCH(SUM($H$11:U$11),$H$6:$DS$6,0)),0)</f>
        <v>691.51735082500011</v>
      </c>
      <c r="V82" s="57">
        <f>$G$11*$G25*V25*V$29*IFERROR(INDEX($H$18:$DS$18,0,MATCH(SUM($H$11:V$11),$H$6:$DS$6,0)),0)</f>
        <v>691.51735082500011</v>
      </c>
      <c r="W82" s="57">
        <f>$G$11*$G25*W25*W$29*IFERROR(INDEX($H$18:$DS$18,0,MATCH(SUM($H$11:W$11),$H$6:$DS$6,0)),0)</f>
        <v>691.51735082500011</v>
      </c>
      <c r="X82" s="57">
        <f>$G$11*$G25*X25*X$29*IFERROR(INDEX($H$18:$DS$18,0,MATCH(SUM($H$11:X$11),$H$6:$DS$6,0)),0)</f>
        <v>691.51735082500011</v>
      </c>
      <c r="Y82" s="57">
        <f>$G$11*$G25*Y25*Y$29*IFERROR(INDEX($H$18:$DS$18,0,MATCH(SUM($H$11:Y$11),$H$6:$DS$6,0)),0)</f>
        <v>691.51735082500011</v>
      </c>
      <c r="Z82" s="57">
        <f>$G$11*$G25*Z25*Z$29*IFERROR(INDEX($H$18:$DS$18,0,MATCH(SUM($H$11:Z$11),$H$6:$DS$6,0)),0)</f>
        <v>691.51735082500011</v>
      </c>
      <c r="AA82" s="57">
        <f>$G$11*$G25*AA25*AA$29*IFERROR(INDEX($H$18:$DS$18,0,MATCH(SUM($H$11:AA$11),$H$6:$DS$6,0)),0)</f>
        <v>691.51735082500011</v>
      </c>
      <c r="AB82" s="57">
        <f>$G$11*$G25*AB25*AB$29*IFERROR(INDEX($H$18:$DS$18,0,MATCH(SUM($H$11:AB$11),$H$6:$DS$6,0)),0)</f>
        <v>691.51735082500011</v>
      </c>
      <c r="AC82" s="57">
        <f>$G$11*$G25*AC25*AC$29*IFERROR(INDEX($H$18:$DS$18,0,MATCH(SUM($H$11:AC$11),$H$6:$DS$6,0)),0)</f>
        <v>691.51735082500011</v>
      </c>
      <c r="AD82" s="57">
        <f>$G$11*$G25*AD25*AD$29*IFERROR(INDEX($H$18:$DS$18,0,MATCH(SUM($H$11:AD$11),$H$6:$DS$6,0)),0)</f>
        <v>691.51735082500011</v>
      </c>
      <c r="AE82" s="57">
        <f>$G$11*$G25*AE25*AE$29*IFERROR(INDEX($H$18:$DS$18,0,MATCH(SUM($H$11:AE$11),$H$6:$DS$6,0)),0)</f>
        <v>691.51735082500011</v>
      </c>
      <c r="AF82" s="57">
        <f>$G$11*$G25*AF25*AF$29*IFERROR(INDEX($H$18:$DS$18,0,MATCH(SUM($H$11:AF$11),$H$6:$DS$6,0)),0)</f>
        <v>691.51735082500011</v>
      </c>
      <c r="AG82" s="57">
        <f>$G$11*$G25*AG25*AG$29*IFERROR(INDEX($H$18:$DS$18,0,MATCH(SUM($H$11:AG$11),$H$6:$DS$6,0)),0)</f>
        <v>691.51735082500011</v>
      </c>
      <c r="AH82" s="57">
        <f>$G$11*$G25*AH25*AH$29*IFERROR(INDEX($H$18:$DS$18,0,MATCH(SUM($H$11:AH$11),$H$6:$DS$6,0)),0)</f>
        <v>691.51735082500011</v>
      </c>
      <c r="AI82" s="57">
        <f>$G$11*$G25*AI25*AI$29*IFERROR(INDEX($H$18:$DS$18,0,MATCH(SUM($H$11:AI$11),$H$6:$DS$6,0)),0)</f>
        <v>691.51735082500011</v>
      </c>
      <c r="AJ82" s="57">
        <f>$G$11*$G25*AJ25*AJ$29*IFERROR(INDEX($H$18:$DS$18,0,MATCH(SUM($H$11:AJ$11),$H$6:$DS$6,0)),0)</f>
        <v>691.51735082500011</v>
      </c>
      <c r="AK82" s="57">
        <f>$G$11*$G25*AK25*AK$29*IFERROR(INDEX($H$18:$DS$18,0,MATCH(SUM($H$11:AK$11),$H$6:$DS$6,0)),0)</f>
        <v>691.51735082500011</v>
      </c>
      <c r="AL82" s="57">
        <f>$G$11*$G25*AL25*AL$29*IFERROR(INDEX($H$18:$DS$18,0,MATCH(SUM($H$11:AL$11),$H$6:$DS$6,0)),0)</f>
        <v>691.51735082500011</v>
      </c>
      <c r="AM82" s="57">
        <f>$G$11*$G25*AM25*AM$29*IFERROR(INDEX($H$18:$DS$18,0,MATCH(SUM($H$11:AM$11),$H$6:$DS$6,0)),0)</f>
        <v>691.51735082500011</v>
      </c>
      <c r="AN82" s="57">
        <f>$G$11*$G25*AN25*AN$29*IFERROR(INDEX($H$18:$DS$18,0,MATCH(SUM($H$11:AN$11),$H$6:$DS$6,0)),0)</f>
        <v>691.51735082500011</v>
      </c>
      <c r="AO82" s="57">
        <f>$G$11*$G25*AO25*AO$29*IFERROR(INDEX($H$18:$DS$18,0,MATCH(SUM($H$11:AO$11),$H$6:$DS$6,0)),0)</f>
        <v>691.51735082500011</v>
      </c>
      <c r="AP82" s="57">
        <f>$G$11*$G25*AP25*AP$29*IFERROR(INDEX($H$18:$DS$18,0,MATCH(SUM($H$11:AP$11),$H$6:$DS$6,0)),0)</f>
        <v>691.51735082500011</v>
      </c>
      <c r="AQ82" s="57">
        <f>$G$11*$G25*AQ25*AQ$29*IFERROR(INDEX($H$18:$DS$18,0,MATCH(SUM($H$11:AQ$11),$H$6:$DS$6,0)),0)</f>
        <v>691.51735082500011</v>
      </c>
      <c r="AR82" s="57">
        <f>$G$11*$G25*AR25*AR$29*IFERROR(INDEX($H$18:$DS$18,0,MATCH(SUM($H$11:AR$11),$H$6:$DS$6,0)),0)</f>
        <v>691.51735082500011</v>
      </c>
      <c r="AS82" s="57">
        <f>$G$11*$G25*AS25*AS$29*IFERROR(INDEX($H$18:$DS$18,0,MATCH(SUM($H$11:AS$11),$H$6:$DS$6,0)),0)</f>
        <v>691.51735082500011</v>
      </c>
      <c r="AT82" s="57">
        <f>$G$11*$G25*AT25*AT$29*IFERROR(INDEX($H$18:$DS$18,0,MATCH(SUM($H$11:AT$11),$H$6:$DS$6,0)),0)</f>
        <v>691.51735082500011</v>
      </c>
      <c r="AU82" s="57">
        <f>$G$11*$G25*AU25*AU$29*IFERROR(INDEX($H$18:$DS$18,0,MATCH(SUM($H$11:AU$11),$H$6:$DS$6,0)),0)</f>
        <v>691.51735082500011</v>
      </c>
      <c r="AV82" s="57">
        <f>$G$11*$G25*AV25*AV$29*IFERROR(INDEX($H$18:$DS$18,0,MATCH(SUM($H$11:AV$11),$H$6:$DS$6,0)),0)</f>
        <v>691.51735082500011</v>
      </c>
      <c r="AW82" s="57">
        <f>$G$11*$G25*AW25*AW$29*IFERROR(INDEX($H$18:$DS$18,0,MATCH(SUM($H$11:AW$11),$H$6:$DS$6,0)),0)</f>
        <v>691.51735082500011</v>
      </c>
      <c r="AX82" s="57">
        <f>$G$11*$G25*AX25*AX$29*IFERROR(INDEX($H$18:$DS$18,0,MATCH(SUM($H$11:AX$11),$H$6:$DS$6,0)),0)</f>
        <v>691.51735082500011</v>
      </c>
      <c r="AY82" s="57">
        <f>$G$11*$G25*AY25*AY$29*IFERROR(INDEX($H$18:$DS$18,0,MATCH(SUM($H$11:AY$11),$H$6:$DS$6,0)),0)</f>
        <v>691.51735082500011</v>
      </c>
      <c r="AZ82" s="57">
        <f>$G$11*$G25*AZ25*AZ$29*IFERROR(INDEX($H$18:$DS$18,0,MATCH(SUM($H$11:AZ$11),$H$6:$DS$6,0)),0)</f>
        <v>691.51735082500011</v>
      </c>
      <c r="BA82" s="57">
        <f>$G$11*$G25*BA25*BA$29*IFERROR(INDEX($H$18:$DS$18,0,MATCH(SUM($H$11:BA$11),$H$6:$DS$6,0)),0)</f>
        <v>691.51735082500011</v>
      </c>
      <c r="BB82" s="57">
        <f>$G$11*$G25*BB25*BB$29*IFERROR(INDEX($H$18:$DS$18,0,MATCH(SUM($H$11:BB$11),$H$6:$DS$6,0)),0)</f>
        <v>691.51735082500011</v>
      </c>
      <c r="BC82" s="57">
        <f>$G$11*$G25*BC25*BC$29*IFERROR(INDEX($H$18:$DS$18,0,MATCH(SUM($H$11:BC$11),$H$6:$DS$6,0)),0)</f>
        <v>691.51735082500011</v>
      </c>
      <c r="BD82" s="57">
        <f>$G$11*$G25*BD25*BD$29*IFERROR(INDEX($H$18:$DS$18,0,MATCH(SUM($H$11:BD$11),$H$6:$DS$6,0)),0)</f>
        <v>691.51735082500011</v>
      </c>
      <c r="BE82" s="57">
        <f>$G$11*$G25*BE25*BE$29*IFERROR(INDEX($H$18:$DS$18,0,MATCH(SUM($H$11:BE$11),$H$6:$DS$6,0)),0)</f>
        <v>691.51735082500011</v>
      </c>
      <c r="BF82" s="57">
        <f>$G$11*$G25*BF25*BF$29*IFERROR(INDEX($H$18:$DS$18,0,MATCH(SUM($H$11:BF$11),$H$6:$DS$6,0)),0)</f>
        <v>691.51735082500011</v>
      </c>
      <c r="BG82" s="57">
        <f>$G$11*$G25*BG25*BG$29*IFERROR(INDEX($H$18:$DS$18,0,MATCH(SUM($H$11:BG$11),$H$6:$DS$6,0)),0)</f>
        <v>691.51735082500011</v>
      </c>
      <c r="BH82" s="57">
        <f>$G$11*$G25*BH25*BH$29*IFERROR(INDEX($H$18:$DS$18,0,MATCH(SUM($H$11:BH$11),$H$6:$DS$6,0)),0)</f>
        <v>691.51735082500011</v>
      </c>
      <c r="BI82" s="57">
        <f>$G$11*$G25*BI25*BI$29*IFERROR(INDEX($H$18:$DS$18,0,MATCH(SUM($H$11:BI$11),$H$6:$DS$6,0)),0)</f>
        <v>691.51735082500011</v>
      </c>
      <c r="BJ82" s="57">
        <f>$G$11*$G25*BJ25*BJ$29*IFERROR(INDEX($H$18:$DS$18,0,MATCH(SUM($H$11:BJ$11),$H$6:$DS$6,0)),0)</f>
        <v>691.51735082500011</v>
      </c>
      <c r="BK82" s="57">
        <f>$G$11*$G25*BK25*BK$29*IFERROR(INDEX($H$18:$DS$18,0,MATCH(SUM($H$11:BK$11),$H$6:$DS$6,0)),0)</f>
        <v>691.51735082500011</v>
      </c>
      <c r="BL82" s="57">
        <f>$G$11*$G25*BL25*BL$29*IFERROR(INDEX($H$18:$DS$18,0,MATCH(SUM($H$11:BL$11),$H$6:$DS$6,0)),0)</f>
        <v>691.51735082500011</v>
      </c>
      <c r="BM82" s="57">
        <f>$G$11*$G25*BM25*BM$29*IFERROR(INDEX($H$18:$DS$18,0,MATCH(SUM($H$11:BM$11),$H$6:$DS$6,0)),0)</f>
        <v>691.51735082500011</v>
      </c>
      <c r="BN82" s="57">
        <f>$G$11*$G25*BN25*BN$29*IFERROR(INDEX($H$18:$DS$18,0,MATCH(SUM($H$11:BN$11),$H$6:$DS$6,0)),0)</f>
        <v>691.51735082500011</v>
      </c>
      <c r="BO82" s="57">
        <f>$G$11*$G25*BO25*BO$29*IFERROR(INDEX($H$18:$DS$18,0,MATCH(SUM($H$11:BO$11),$H$6:$DS$6,0)),0)</f>
        <v>691.51735082500011</v>
      </c>
      <c r="BP82" s="57">
        <f>$G$11*$G25*BP25*BP$29*IFERROR(INDEX($H$18:$DS$18,0,MATCH(SUM($H$11:BP$11),$H$6:$DS$6,0)),0)</f>
        <v>691.51735082500011</v>
      </c>
      <c r="BQ82" s="57">
        <f>$G$11*$G25*BQ25*BQ$29*IFERROR(INDEX($H$18:$DS$18,0,MATCH(SUM($H$11:BQ$11),$H$6:$DS$6,0)),0)</f>
        <v>691.51735082500011</v>
      </c>
      <c r="BR82" s="57">
        <f>$G$11*$G25*BR25*BR$29*IFERROR(INDEX($H$18:$DS$18,0,MATCH(SUM($H$11:BR$11),$H$6:$DS$6,0)),0)</f>
        <v>691.51735082500011</v>
      </c>
      <c r="BS82" s="57">
        <f>$G$11*$G25*BS25*BS$29*IFERROR(INDEX($H$18:$DS$18,0,MATCH(SUM($H$11:BS$11),$H$6:$DS$6,0)),0)</f>
        <v>691.51735082500011</v>
      </c>
      <c r="BT82" s="57">
        <f>$G$11*$G25*BT25*BT$29*IFERROR(INDEX($H$18:$DS$18,0,MATCH(SUM($H$11:BT$11),$H$6:$DS$6,0)),0)</f>
        <v>691.51735082500011</v>
      </c>
      <c r="BU82" s="57">
        <f>$G$11*$G25*BU25*BU$29*IFERROR(INDEX($H$18:$DS$18,0,MATCH(SUM($H$11:BU$11),$H$6:$DS$6,0)),0)</f>
        <v>691.51735082500011</v>
      </c>
      <c r="BV82" s="57">
        <f>$G$11*$G25*BV25*BV$29*IFERROR(INDEX($H$18:$DS$18,0,MATCH(SUM($H$11:BV$11),$H$6:$DS$6,0)),0)</f>
        <v>691.51735082500011</v>
      </c>
      <c r="BW82" s="57">
        <f>$G$11*$G25*BW25*BW$29*IFERROR(INDEX($H$18:$DS$18,0,MATCH(SUM($H$11:BW$11),$H$6:$DS$6,0)),0)</f>
        <v>691.51735082500011</v>
      </c>
      <c r="BX82" s="57">
        <f>$G$11*$G25*BX25*BX$29*IFERROR(INDEX($H$18:$DS$18,0,MATCH(SUM($H$11:BX$11),$H$6:$DS$6,0)),0)</f>
        <v>691.51735082500011</v>
      </c>
      <c r="BY82" s="57">
        <f>$G$11*$G25*BY25*BY$29*IFERROR(INDEX($H$18:$DS$18,0,MATCH(SUM($H$11:BY$11),$H$6:$DS$6,0)),0)</f>
        <v>691.51735082500011</v>
      </c>
      <c r="BZ82" s="57">
        <f>$G$11*$G25*BZ25*BZ$29*IFERROR(INDEX($H$18:$DS$18,0,MATCH(SUM($H$11:BZ$11),$H$6:$DS$6,0)),0)</f>
        <v>691.51735082500011</v>
      </c>
      <c r="CA82" s="57">
        <f>$G$11*$G25*CA25*CA$29*IFERROR(INDEX($H$18:$DS$18,0,MATCH(SUM($H$11:CA$11),$H$6:$DS$6,0)),0)</f>
        <v>691.51735082500011</v>
      </c>
      <c r="CB82" s="57">
        <f>$G$11*$G25*CB25*CB$29*IFERROR(INDEX($H$18:$DS$18,0,MATCH(SUM($H$11:CB$11),$H$6:$DS$6,0)),0)</f>
        <v>691.51735082500011</v>
      </c>
      <c r="CC82" s="57">
        <f>$G$11*$G25*CC25*CC$29*IFERROR(INDEX($H$18:$DS$18,0,MATCH(SUM($H$11:CC$11),$H$6:$DS$6,0)),0)</f>
        <v>691.51735082500011</v>
      </c>
      <c r="CD82" s="57">
        <f>$G$11*$G25*CD25*CD$29*IFERROR(INDEX($H$18:$DS$18,0,MATCH(SUM($H$11:CD$11),$H$6:$DS$6,0)),0)</f>
        <v>691.51735082500011</v>
      </c>
      <c r="CE82" s="57">
        <f>$G$11*$G25*CE25*CE$29*IFERROR(INDEX($H$18:$DS$18,0,MATCH(SUM($H$11:CE$11),$H$6:$DS$6,0)),0)</f>
        <v>691.51735082500011</v>
      </c>
      <c r="CF82" s="57">
        <f>$G$11*$G25*CF25*CF$29*IFERROR(INDEX($H$18:$DS$18,0,MATCH(SUM($H$11:CF$11),$H$6:$DS$6,0)),0)</f>
        <v>691.51735082500011</v>
      </c>
      <c r="CG82" s="57">
        <f>$G$11*$G25*CG25*CG$29*IFERROR(INDEX($H$18:$DS$18,0,MATCH(SUM($H$11:CG$11),$H$6:$DS$6,0)),0)</f>
        <v>691.51735082500011</v>
      </c>
      <c r="CH82" s="57">
        <f>$G$11*$G25*CH25*CH$29*IFERROR(INDEX($H$18:$DS$18,0,MATCH(SUM($H$11:CH$11),$H$6:$DS$6,0)),0)</f>
        <v>691.51735082500011</v>
      </c>
      <c r="CI82" s="57">
        <f>$G$11*$G25*CI25*CI$29*IFERROR(INDEX($H$18:$DS$18,0,MATCH(SUM($H$11:CI$11),$H$6:$DS$6,0)),0)</f>
        <v>691.51735082500011</v>
      </c>
      <c r="CJ82" s="57">
        <f>$G$11*$G25*CJ25*CJ$29*IFERROR(INDEX($H$18:$DS$18,0,MATCH(SUM($H$11:CJ$11),$H$6:$DS$6,0)),0)</f>
        <v>691.51735082500011</v>
      </c>
      <c r="CK82" s="57">
        <f>$G$11*$G25*CK25*CK$29*IFERROR(INDEX($H$18:$DS$18,0,MATCH(SUM($H$11:CK$11),$H$6:$DS$6,0)),0)</f>
        <v>691.51735082500011</v>
      </c>
      <c r="CL82" s="57">
        <f>$G$11*$G25*CL25*CL$29*IFERROR(INDEX($H$18:$DS$18,0,MATCH(SUM($H$11:CL$11),$H$6:$DS$6,0)),0)</f>
        <v>691.51735082500011</v>
      </c>
      <c r="CM82" s="57">
        <f>$G$11*$G25*CM25*CM$29*IFERROR(INDEX($H$18:$DS$18,0,MATCH(SUM($H$11:CM$11),$H$6:$DS$6,0)),0)</f>
        <v>691.51735082500011</v>
      </c>
      <c r="CN82" s="57">
        <f>$G$11*$G25*CN25*CN$29*IFERROR(INDEX($H$18:$DS$18,0,MATCH(SUM($H$11:CN$11),$H$6:$DS$6,0)),0)</f>
        <v>691.51735082500011</v>
      </c>
      <c r="CO82" s="57">
        <f>$G$11*$G25*CO25*CO$29*IFERROR(INDEX($H$18:$DS$18,0,MATCH(SUM($H$11:CO$11),$H$6:$DS$6,0)),0)</f>
        <v>691.51735082500011</v>
      </c>
      <c r="CP82" s="57">
        <f>$G$11*$G25*CP25*CP$29*IFERROR(INDEX($H$18:$DS$18,0,MATCH(SUM($H$11:CP$11),$H$6:$DS$6,0)),0)</f>
        <v>691.51735082500011</v>
      </c>
      <c r="CQ82" s="57">
        <f>$G$11*$G25*CQ25*CQ$29*IFERROR(INDEX($H$18:$DS$18,0,MATCH(SUM($H$11:CQ$11),$H$6:$DS$6,0)),0)</f>
        <v>691.51735082500011</v>
      </c>
      <c r="CR82" s="57">
        <f>$G$11*$G25*CR25*CR$29*IFERROR(INDEX($H$18:$DS$18,0,MATCH(SUM($H$11:CR$11),$H$6:$DS$6,0)),0)</f>
        <v>691.51735082500011</v>
      </c>
      <c r="CS82" s="57">
        <f>$G$11*$G25*CS25*CS$29*IFERROR(INDEX($H$18:$DS$18,0,MATCH(SUM($H$11:CS$11),$H$6:$DS$6,0)),0)</f>
        <v>691.51735082500011</v>
      </c>
      <c r="CT82" s="57">
        <f>$G$11*$G25*CT25*CT$29*IFERROR(INDEX($H$18:$DS$18,0,MATCH(SUM($H$11:CT$11),$H$6:$DS$6,0)),0)</f>
        <v>691.51735082500011</v>
      </c>
      <c r="CU82" s="57">
        <f>$G$11*$G25*CU25*CU$29*IFERROR(INDEX($H$18:$DS$18,0,MATCH(SUM($H$11:CU$11),$H$6:$DS$6,0)),0)</f>
        <v>691.51735082500011</v>
      </c>
      <c r="CV82" s="57">
        <f>$G$11*$G25*CV25*CV$29*IFERROR(INDEX($H$18:$DS$18,0,MATCH(SUM($H$11:CV$11),$H$6:$DS$6,0)),0)</f>
        <v>691.51735082500011</v>
      </c>
      <c r="CW82" s="57">
        <f>$G$11*$G25*CW25*CW$29*IFERROR(INDEX($H$18:$DS$18,0,MATCH(SUM($H$11:CW$11),$H$6:$DS$6,0)),0)</f>
        <v>691.51735082500011</v>
      </c>
      <c r="CX82" s="57">
        <f>$G$11*$G25*CX25*CX$29*IFERROR(INDEX($H$18:$DS$18,0,MATCH(SUM($H$11:CX$11),$H$6:$DS$6,0)),0)</f>
        <v>691.51735082500011</v>
      </c>
      <c r="CY82" s="57">
        <f>$G$11*$G25*CY25*CY$29*IFERROR(INDEX($H$18:$DS$18,0,MATCH(SUM($H$11:CY$11),$H$6:$DS$6,0)),0)</f>
        <v>691.51735082500011</v>
      </c>
      <c r="CZ82" s="57">
        <f>$G$11*$G25*CZ25*CZ$29*IFERROR(INDEX($H$18:$DS$18,0,MATCH(SUM($H$11:CZ$11),$H$6:$DS$6,0)),0)</f>
        <v>691.51735082500011</v>
      </c>
      <c r="DA82" s="57">
        <f>$G$11*$G25*DA25*DA$29*IFERROR(INDEX($H$18:$DS$18,0,MATCH(SUM($H$11:DA$11),$H$6:$DS$6,0)),0)</f>
        <v>691.51735082500011</v>
      </c>
      <c r="DB82" s="57">
        <f>$G$11*$G25*DB25*DB$29*IFERROR(INDEX($H$18:$DS$18,0,MATCH(SUM($H$11:DB$11),$H$6:$DS$6,0)),0)</f>
        <v>691.51735082500011</v>
      </c>
      <c r="DC82" s="57">
        <f>$G$11*$G25*DC25*DC$29*IFERROR(INDEX($H$18:$DS$18,0,MATCH(SUM($H$11:DC$11),$H$6:$DS$6,0)),0)</f>
        <v>691.51735082500011</v>
      </c>
      <c r="DD82" s="57">
        <f>$G$11*$G25*DD25*DD$29*IFERROR(INDEX($H$18:$DS$18,0,MATCH(SUM($H$11:DD$11),$H$6:$DS$6,0)),0)</f>
        <v>691.51735082500011</v>
      </c>
      <c r="DE82" s="57">
        <f>$G$11*$G25*DE25*DE$29*IFERROR(INDEX($H$18:$DS$18,0,MATCH(SUM($H$11:DE$11),$H$6:$DS$6,0)),0)</f>
        <v>691.51735082500011</v>
      </c>
      <c r="DF82" s="57">
        <f>$G$11*$G25*DF25*DF$29*IFERROR(INDEX($H$18:$DS$18,0,MATCH(SUM($H$11:DF$11),$H$6:$DS$6,0)),0)</f>
        <v>691.51735082500011</v>
      </c>
      <c r="DG82" s="57">
        <f>$G$11*$G25*DG25*DG$29*IFERROR(INDEX($H$18:$DS$18,0,MATCH(SUM($H$11:DG$11),$H$6:$DS$6,0)),0)</f>
        <v>691.51735082500011</v>
      </c>
      <c r="DH82" s="57">
        <f>$G$11*$G25*DH25*DH$29*IFERROR(INDEX($H$18:$DS$18,0,MATCH(SUM($H$11:DH$11),$H$6:$DS$6,0)),0)</f>
        <v>691.51735082500011</v>
      </c>
      <c r="DI82" s="57">
        <f>$G$11*$G25*DI25*DI$29*IFERROR(INDEX($H$18:$DS$18,0,MATCH(SUM($H$11:DI$11),$H$6:$DS$6,0)),0)</f>
        <v>691.51735082500011</v>
      </c>
      <c r="DJ82" s="57">
        <f>$G$11*$G25*DJ25*DJ$29*IFERROR(INDEX($H$18:$DS$18,0,MATCH(SUM($H$11:DJ$11),$H$6:$DS$6,0)),0)</f>
        <v>691.51735082500011</v>
      </c>
      <c r="DK82" s="57">
        <f>$G$11*$G25*DK25*DK$29*IFERROR(INDEX($H$18:$DS$18,0,MATCH(SUM($H$11:DK$11),$H$6:$DS$6,0)),0)</f>
        <v>691.51735082500011</v>
      </c>
      <c r="DL82" s="57">
        <f>$G$11*$G25*DL25*DL$29*IFERROR(INDEX($H$18:$DS$18,0,MATCH(SUM($H$11:DL$11),$H$6:$DS$6,0)),0)</f>
        <v>691.51735082500011</v>
      </c>
      <c r="DM82" s="57">
        <f>$G$11*$G25*DM25*DM$29*IFERROR(INDEX($H$18:$DS$18,0,MATCH(SUM($H$11:DM$11),$H$6:$DS$6,0)),0)</f>
        <v>691.51735082500011</v>
      </c>
      <c r="DN82" s="57">
        <f>$G$11*$G25*DN25*DN$29*IFERROR(INDEX($H$18:$DS$18,0,MATCH(SUM($H$11:DN$11),$H$6:$DS$6,0)),0)</f>
        <v>691.51735082500011</v>
      </c>
      <c r="DO82" s="57">
        <f>$G$11*$G25*DO25*DO$29*IFERROR(INDEX($H$18:$DS$18,0,MATCH(SUM($H$11:DO$11),$H$6:$DS$6,0)),0)</f>
        <v>691.51735082500011</v>
      </c>
      <c r="DP82" s="57">
        <f>$G$11*$G25*DP25*DP$29*IFERROR(INDEX($H$18:$DS$18,0,MATCH(SUM($H$11:DP$11),$H$6:$DS$6,0)),0)</f>
        <v>691.51735082500011</v>
      </c>
      <c r="DQ82" s="57">
        <f>$G$11*$G25*DQ25*DQ$29*IFERROR(INDEX($H$18:$DS$18,0,MATCH(SUM($H$11:DQ$11),$H$6:$DS$6,0)),0)</f>
        <v>691.51735082500011</v>
      </c>
      <c r="DR82" s="57">
        <f>$G$11*$G25*DR25*DR$29*IFERROR(INDEX($H$18:$DS$18,0,MATCH(SUM($H$11:DR$11),$H$6:$DS$6,0)),0)</f>
        <v>691.51735082500011</v>
      </c>
      <c r="DS82" s="57">
        <f>$G$11*$G25*DS25*DS$29*IFERROR(INDEX($H$18:$DS$18,0,MATCH(SUM($H$11:DS$11),$H$6:$DS$6,0)),0)</f>
        <v>691.51735082500011</v>
      </c>
    </row>
    <row r="83" spans="3:123" x14ac:dyDescent="0.3">
      <c r="D83" s="12" t="str">
        <f>D73</f>
        <v>NMC</v>
      </c>
      <c r="F83" s="51" t="str">
        <f t="shared" ref="F83" si="30">F82</f>
        <v>INR Mn</v>
      </c>
      <c r="H83" s="57">
        <f>$G$11*$G26*H26*H$29*IFERROR(INDEX($H$18:$DS$18,0,MATCH(SUM($H$11:H$11),$H$6:$DS$6,0)),0)</f>
        <v>0</v>
      </c>
      <c r="I83" s="57">
        <f>$G$11*$G26*I26*I$29*IFERROR(INDEX($H$18:$DS$18,0,MATCH(SUM($H$11:I$11),$H$6:$DS$6,0)),0)</f>
        <v>0</v>
      </c>
      <c r="J83" s="57">
        <f>$G$11*$G26*J26*J$29*IFERROR(INDEX($H$18:$DS$18,0,MATCH(SUM($H$11:J$11),$H$6:$DS$6,0)),0)</f>
        <v>0</v>
      </c>
      <c r="K83" s="57">
        <f>$G$11*$G26*K26*K$29*IFERROR(INDEX($H$18:$DS$18,0,MATCH(SUM($H$11:K$11),$H$6:$DS$6,0)),0)</f>
        <v>0</v>
      </c>
      <c r="L83" s="57">
        <f>$G$11*$G26*L26*L$29*IFERROR(INDEX($H$18:$DS$18,0,MATCH(SUM($H$11:L$11),$H$6:$DS$6,0)),0)</f>
        <v>0</v>
      </c>
      <c r="M83" s="57">
        <f>$G$11*$G26*M26*M$29*IFERROR(INDEX($H$18:$DS$18,0,MATCH(SUM($H$11:M$11),$H$6:$DS$6,0)),0)</f>
        <v>0</v>
      </c>
      <c r="N83" s="57">
        <f>$G$11*$G26*N26*N$29*IFERROR(INDEX($H$18:$DS$18,0,MATCH(SUM($H$11:N$11),$H$6:$DS$6,0)),0)</f>
        <v>0</v>
      </c>
      <c r="O83" s="57">
        <f>$G$11*$G26*O26*O$29*IFERROR(INDEX($H$18:$DS$18,0,MATCH(SUM($H$11:O$11),$H$6:$DS$6,0)),0)</f>
        <v>0</v>
      </c>
      <c r="P83" s="57">
        <f>$G$11*$G26*P26*P$29*IFERROR(INDEX($H$18:$DS$18,0,MATCH(SUM($H$11:P$11),$H$6:$DS$6,0)),0)</f>
        <v>0</v>
      </c>
      <c r="Q83" s="57">
        <f>$G$11*$G26*Q26*Q$29*IFERROR(INDEX($H$18:$DS$18,0,MATCH(SUM($H$11:Q$11),$H$6:$DS$6,0)),0)</f>
        <v>0</v>
      </c>
      <c r="R83" s="57">
        <f>$G$11*$G26*R26*R$29*IFERROR(INDEX($H$18:$DS$18,0,MATCH(SUM($H$11:R$11),$H$6:$DS$6,0)),0)</f>
        <v>0</v>
      </c>
      <c r="S83" s="57">
        <f>$G$11*$G26*S26*S$29*IFERROR(INDEX($H$18:$DS$18,0,MATCH(SUM($H$11:S$11),$H$6:$DS$6,0)),0)</f>
        <v>0</v>
      </c>
      <c r="T83" s="57">
        <f>$G$11*$G26*T26*T$29*IFERROR(INDEX($H$18:$DS$18,0,MATCH(SUM($H$11:T$11),$H$6:$DS$6,0)),0)</f>
        <v>0</v>
      </c>
      <c r="U83" s="57">
        <f>$G$11*$G26*U26*U$29*IFERROR(INDEX($H$18:$DS$18,0,MATCH(SUM($H$11:U$11),$H$6:$DS$6,0)),0)</f>
        <v>0</v>
      </c>
      <c r="V83" s="57">
        <f>$G$11*$G26*V26*V$29*IFERROR(INDEX($H$18:$DS$18,0,MATCH(SUM($H$11:V$11),$H$6:$DS$6,0)),0)</f>
        <v>0</v>
      </c>
      <c r="W83" s="57">
        <f>$G$11*$G26*W26*W$29*IFERROR(INDEX($H$18:$DS$18,0,MATCH(SUM($H$11:W$11),$H$6:$DS$6,0)),0)</f>
        <v>0</v>
      </c>
      <c r="X83" s="57">
        <f>$G$11*$G26*X26*X$29*IFERROR(INDEX($H$18:$DS$18,0,MATCH(SUM($H$11:X$11),$H$6:$DS$6,0)),0)</f>
        <v>0</v>
      </c>
      <c r="Y83" s="57">
        <f>$G$11*$G26*Y26*Y$29*IFERROR(INDEX($H$18:$DS$18,0,MATCH(SUM($H$11:Y$11),$H$6:$DS$6,0)),0)</f>
        <v>0</v>
      </c>
      <c r="Z83" s="57">
        <f>$G$11*$G26*Z26*Z$29*IFERROR(INDEX($H$18:$DS$18,0,MATCH(SUM($H$11:Z$11),$H$6:$DS$6,0)),0)</f>
        <v>0</v>
      </c>
      <c r="AA83" s="57">
        <f>$G$11*$G26*AA26*AA$29*IFERROR(INDEX($H$18:$DS$18,0,MATCH(SUM($H$11:AA$11),$H$6:$DS$6,0)),0)</f>
        <v>0</v>
      </c>
      <c r="AB83" s="57">
        <f>$G$11*$G26*AB26*AB$29*IFERROR(INDEX($H$18:$DS$18,0,MATCH(SUM($H$11:AB$11),$H$6:$DS$6,0)),0)</f>
        <v>0</v>
      </c>
      <c r="AC83" s="57">
        <f>$G$11*$G26*AC26*AC$29*IFERROR(INDEX($H$18:$DS$18,0,MATCH(SUM($H$11:AC$11),$H$6:$DS$6,0)),0)</f>
        <v>0</v>
      </c>
      <c r="AD83" s="57">
        <f>$G$11*$G26*AD26*AD$29*IFERROR(INDEX($H$18:$DS$18,0,MATCH(SUM($H$11:AD$11),$H$6:$DS$6,0)),0)</f>
        <v>0</v>
      </c>
      <c r="AE83" s="57">
        <f>$G$11*$G26*AE26*AE$29*IFERROR(INDEX($H$18:$DS$18,0,MATCH(SUM($H$11:AE$11),$H$6:$DS$6,0)),0)</f>
        <v>0</v>
      </c>
      <c r="AF83" s="57">
        <f>$G$11*$G26*AF26*AF$29*IFERROR(INDEX($H$18:$DS$18,0,MATCH(SUM($H$11:AF$11),$H$6:$DS$6,0)),0)</f>
        <v>0</v>
      </c>
      <c r="AG83" s="57">
        <f>$G$11*$G26*AG26*AG$29*IFERROR(INDEX($H$18:$DS$18,0,MATCH(SUM($H$11:AG$11),$H$6:$DS$6,0)),0)</f>
        <v>0</v>
      </c>
      <c r="AH83" s="57">
        <f>$G$11*$G26*AH26*AH$29*IFERROR(INDEX($H$18:$DS$18,0,MATCH(SUM($H$11:AH$11),$H$6:$DS$6,0)),0)</f>
        <v>0</v>
      </c>
      <c r="AI83" s="57">
        <f>$G$11*$G26*AI26*AI$29*IFERROR(INDEX($H$18:$DS$18,0,MATCH(SUM($H$11:AI$11),$H$6:$DS$6,0)),0)</f>
        <v>0</v>
      </c>
      <c r="AJ83" s="57">
        <f>$G$11*$G26*AJ26*AJ$29*IFERROR(INDEX($H$18:$DS$18,0,MATCH(SUM($H$11:AJ$11),$H$6:$DS$6,0)),0)</f>
        <v>0</v>
      </c>
      <c r="AK83" s="57">
        <f>$G$11*$G26*AK26*AK$29*IFERROR(INDEX($H$18:$DS$18,0,MATCH(SUM($H$11:AK$11),$H$6:$DS$6,0)),0)</f>
        <v>0</v>
      </c>
      <c r="AL83" s="57">
        <f>$G$11*$G26*AL26*AL$29*IFERROR(INDEX($H$18:$DS$18,0,MATCH(SUM($H$11:AL$11),$H$6:$DS$6,0)),0)</f>
        <v>0</v>
      </c>
      <c r="AM83" s="57">
        <f>$G$11*$G26*AM26*AM$29*IFERROR(INDEX($H$18:$DS$18,0,MATCH(SUM($H$11:AM$11),$H$6:$DS$6,0)),0)</f>
        <v>0</v>
      </c>
      <c r="AN83" s="57">
        <f>$G$11*$G26*AN26*AN$29*IFERROR(INDEX($H$18:$DS$18,0,MATCH(SUM($H$11:AN$11),$H$6:$DS$6,0)),0)</f>
        <v>0</v>
      </c>
      <c r="AO83" s="57">
        <f>$G$11*$G26*AO26*AO$29*IFERROR(INDEX($H$18:$DS$18,0,MATCH(SUM($H$11:AO$11),$H$6:$DS$6,0)),0)</f>
        <v>0</v>
      </c>
      <c r="AP83" s="57">
        <f>$G$11*$G26*AP26*AP$29*IFERROR(INDEX($H$18:$DS$18,0,MATCH(SUM($H$11:AP$11),$H$6:$DS$6,0)),0)</f>
        <v>0</v>
      </c>
      <c r="AQ83" s="57">
        <f>$G$11*$G26*AQ26*AQ$29*IFERROR(INDEX($H$18:$DS$18,0,MATCH(SUM($H$11:AQ$11),$H$6:$DS$6,0)),0)</f>
        <v>0</v>
      </c>
      <c r="AR83" s="57">
        <f>$G$11*$G26*AR26*AR$29*IFERROR(INDEX($H$18:$DS$18,0,MATCH(SUM($H$11:AR$11),$H$6:$DS$6,0)),0)</f>
        <v>0</v>
      </c>
      <c r="AS83" s="57">
        <f>$G$11*$G26*AS26*AS$29*IFERROR(INDEX($H$18:$DS$18,0,MATCH(SUM($H$11:AS$11),$H$6:$DS$6,0)),0)</f>
        <v>0</v>
      </c>
      <c r="AT83" s="57">
        <f>$G$11*$G26*AT26*AT$29*IFERROR(INDEX($H$18:$DS$18,0,MATCH(SUM($H$11:AT$11),$H$6:$DS$6,0)),0)</f>
        <v>0</v>
      </c>
      <c r="AU83" s="57">
        <f>$G$11*$G26*AU26*AU$29*IFERROR(INDEX($H$18:$DS$18,0,MATCH(SUM($H$11:AU$11),$H$6:$DS$6,0)),0)</f>
        <v>0</v>
      </c>
      <c r="AV83" s="57">
        <f>$G$11*$G26*AV26*AV$29*IFERROR(INDEX($H$18:$DS$18,0,MATCH(SUM($H$11:AV$11),$H$6:$DS$6,0)),0)</f>
        <v>0</v>
      </c>
      <c r="AW83" s="57">
        <f>$G$11*$G26*AW26*AW$29*IFERROR(INDEX($H$18:$DS$18,0,MATCH(SUM($H$11:AW$11),$H$6:$DS$6,0)),0)</f>
        <v>0</v>
      </c>
      <c r="AX83" s="57">
        <f>$G$11*$G26*AX26*AX$29*IFERROR(INDEX($H$18:$DS$18,0,MATCH(SUM($H$11:AX$11),$H$6:$DS$6,0)),0)</f>
        <v>0</v>
      </c>
      <c r="AY83" s="57">
        <f>$G$11*$G26*AY26*AY$29*IFERROR(INDEX($H$18:$DS$18,0,MATCH(SUM($H$11:AY$11),$H$6:$DS$6,0)),0)</f>
        <v>0</v>
      </c>
      <c r="AZ83" s="57">
        <f>$G$11*$G26*AZ26*AZ$29*IFERROR(INDEX($H$18:$DS$18,0,MATCH(SUM($H$11:AZ$11),$H$6:$DS$6,0)),0)</f>
        <v>0</v>
      </c>
      <c r="BA83" s="57">
        <f>$G$11*$G26*BA26*BA$29*IFERROR(INDEX($H$18:$DS$18,0,MATCH(SUM($H$11:BA$11),$H$6:$DS$6,0)),0)</f>
        <v>0</v>
      </c>
      <c r="BB83" s="57">
        <f>$G$11*$G26*BB26*BB$29*IFERROR(INDEX($H$18:$DS$18,0,MATCH(SUM($H$11:BB$11),$H$6:$DS$6,0)),0)</f>
        <v>0</v>
      </c>
      <c r="BC83" s="57">
        <f>$G$11*$G26*BC26*BC$29*IFERROR(INDEX($H$18:$DS$18,0,MATCH(SUM($H$11:BC$11),$H$6:$DS$6,0)),0)</f>
        <v>0</v>
      </c>
      <c r="BD83" s="57">
        <f>$G$11*$G26*BD26*BD$29*IFERROR(INDEX($H$18:$DS$18,0,MATCH(SUM($H$11:BD$11),$H$6:$DS$6,0)),0)</f>
        <v>0</v>
      </c>
      <c r="BE83" s="57">
        <f>$G$11*$G26*BE26*BE$29*IFERROR(INDEX($H$18:$DS$18,0,MATCH(SUM($H$11:BE$11),$H$6:$DS$6,0)),0)</f>
        <v>0</v>
      </c>
      <c r="BF83" s="57">
        <f>$G$11*$G26*BF26*BF$29*IFERROR(INDEX($H$18:$DS$18,0,MATCH(SUM($H$11:BF$11),$H$6:$DS$6,0)),0)</f>
        <v>0</v>
      </c>
      <c r="BG83" s="57">
        <f>$G$11*$G26*BG26*BG$29*IFERROR(INDEX($H$18:$DS$18,0,MATCH(SUM($H$11:BG$11),$H$6:$DS$6,0)),0)</f>
        <v>0</v>
      </c>
      <c r="BH83" s="57">
        <f>$G$11*$G26*BH26*BH$29*IFERROR(INDEX($H$18:$DS$18,0,MATCH(SUM($H$11:BH$11),$H$6:$DS$6,0)),0)</f>
        <v>0</v>
      </c>
      <c r="BI83" s="57">
        <f>$G$11*$G26*BI26*BI$29*IFERROR(INDEX($H$18:$DS$18,0,MATCH(SUM($H$11:BI$11),$H$6:$DS$6,0)),0)</f>
        <v>0</v>
      </c>
      <c r="BJ83" s="57">
        <f>$G$11*$G26*BJ26*BJ$29*IFERROR(INDEX($H$18:$DS$18,0,MATCH(SUM($H$11:BJ$11),$H$6:$DS$6,0)),0)</f>
        <v>0</v>
      </c>
      <c r="BK83" s="57">
        <f>$G$11*$G26*BK26*BK$29*IFERROR(INDEX($H$18:$DS$18,0,MATCH(SUM($H$11:BK$11),$H$6:$DS$6,0)),0)</f>
        <v>0</v>
      </c>
      <c r="BL83" s="57">
        <f>$G$11*$G26*BL26*BL$29*IFERROR(INDEX($H$18:$DS$18,0,MATCH(SUM($H$11:BL$11),$H$6:$DS$6,0)),0)</f>
        <v>0</v>
      </c>
      <c r="BM83" s="57">
        <f>$G$11*$G26*BM26*BM$29*IFERROR(INDEX($H$18:$DS$18,0,MATCH(SUM($H$11:BM$11),$H$6:$DS$6,0)),0)</f>
        <v>0</v>
      </c>
      <c r="BN83" s="57">
        <f>$G$11*$G26*BN26*BN$29*IFERROR(INDEX($H$18:$DS$18,0,MATCH(SUM($H$11:BN$11),$H$6:$DS$6,0)),0)</f>
        <v>0</v>
      </c>
      <c r="BO83" s="57">
        <f>$G$11*$G26*BO26*BO$29*IFERROR(INDEX($H$18:$DS$18,0,MATCH(SUM($H$11:BO$11),$H$6:$DS$6,0)),0)</f>
        <v>0</v>
      </c>
      <c r="BP83" s="57">
        <f>$G$11*$G26*BP26*BP$29*IFERROR(INDEX($H$18:$DS$18,0,MATCH(SUM($H$11:BP$11),$H$6:$DS$6,0)),0)</f>
        <v>0</v>
      </c>
      <c r="BQ83" s="57">
        <f>$G$11*$G26*BQ26*BQ$29*IFERROR(INDEX($H$18:$DS$18,0,MATCH(SUM($H$11:BQ$11),$H$6:$DS$6,0)),0)</f>
        <v>0</v>
      </c>
      <c r="BR83" s="57">
        <f>$G$11*$G26*BR26*BR$29*IFERROR(INDEX($H$18:$DS$18,0,MATCH(SUM($H$11:BR$11),$H$6:$DS$6,0)),0)</f>
        <v>0</v>
      </c>
      <c r="BS83" s="57">
        <f>$G$11*$G26*BS26*BS$29*IFERROR(INDEX($H$18:$DS$18,0,MATCH(SUM($H$11:BS$11),$H$6:$DS$6,0)),0)</f>
        <v>0</v>
      </c>
      <c r="BT83" s="57">
        <f>$G$11*$G26*BT26*BT$29*IFERROR(INDEX($H$18:$DS$18,0,MATCH(SUM($H$11:BT$11),$H$6:$DS$6,0)),0)</f>
        <v>0</v>
      </c>
      <c r="BU83" s="57">
        <f>$G$11*$G26*BU26*BU$29*IFERROR(INDEX($H$18:$DS$18,0,MATCH(SUM($H$11:BU$11),$H$6:$DS$6,0)),0)</f>
        <v>0</v>
      </c>
      <c r="BV83" s="57">
        <f>$G$11*$G26*BV26*BV$29*IFERROR(INDEX($H$18:$DS$18,0,MATCH(SUM($H$11:BV$11),$H$6:$DS$6,0)),0)</f>
        <v>0</v>
      </c>
      <c r="BW83" s="57">
        <f>$G$11*$G26*BW26*BW$29*IFERROR(INDEX($H$18:$DS$18,0,MATCH(SUM($H$11:BW$11),$H$6:$DS$6,0)),0)</f>
        <v>0</v>
      </c>
      <c r="BX83" s="57">
        <f>$G$11*$G26*BX26*BX$29*IFERROR(INDEX($H$18:$DS$18,0,MATCH(SUM($H$11:BX$11),$H$6:$DS$6,0)),0)</f>
        <v>0</v>
      </c>
      <c r="BY83" s="57">
        <f>$G$11*$G26*BY26*BY$29*IFERROR(INDEX($H$18:$DS$18,0,MATCH(SUM($H$11:BY$11),$H$6:$DS$6,0)),0)</f>
        <v>0</v>
      </c>
      <c r="BZ83" s="57">
        <f>$G$11*$G26*BZ26*BZ$29*IFERROR(INDEX($H$18:$DS$18,0,MATCH(SUM($H$11:BZ$11),$H$6:$DS$6,0)),0)</f>
        <v>0</v>
      </c>
      <c r="CA83" s="57">
        <f>$G$11*$G26*CA26*CA$29*IFERROR(INDEX($H$18:$DS$18,0,MATCH(SUM($H$11:CA$11),$H$6:$DS$6,0)),0)</f>
        <v>0</v>
      </c>
      <c r="CB83" s="57">
        <f>$G$11*$G26*CB26*CB$29*IFERROR(INDEX($H$18:$DS$18,0,MATCH(SUM($H$11:CB$11),$H$6:$DS$6,0)),0)</f>
        <v>0</v>
      </c>
      <c r="CC83" s="57">
        <f>$G$11*$G26*CC26*CC$29*IFERROR(INDEX($H$18:$DS$18,0,MATCH(SUM($H$11:CC$11),$H$6:$DS$6,0)),0)</f>
        <v>0</v>
      </c>
      <c r="CD83" s="57">
        <f>$G$11*$G26*CD26*CD$29*IFERROR(INDEX($H$18:$DS$18,0,MATCH(SUM($H$11:CD$11),$H$6:$DS$6,0)),0)</f>
        <v>0</v>
      </c>
      <c r="CE83" s="57">
        <f>$G$11*$G26*CE26*CE$29*IFERROR(INDEX($H$18:$DS$18,0,MATCH(SUM($H$11:CE$11),$H$6:$DS$6,0)),0)</f>
        <v>0</v>
      </c>
      <c r="CF83" s="57">
        <f>$G$11*$G26*CF26*CF$29*IFERROR(INDEX($H$18:$DS$18,0,MATCH(SUM($H$11:CF$11),$H$6:$DS$6,0)),0)</f>
        <v>0</v>
      </c>
      <c r="CG83" s="57">
        <f>$G$11*$G26*CG26*CG$29*IFERROR(INDEX($H$18:$DS$18,0,MATCH(SUM($H$11:CG$11),$H$6:$DS$6,0)),0)</f>
        <v>0</v>
      </c>
      <c r="CH83" s="57">
        <f>$G$11*$G26*CH26*CH$29*IFERROR(INDEX($H$18:$DS$18,0,MATCH(SUM($H$11:CH$11),$H$6:$DS$6,0)),0)</f>
        <v>0</v>
      </c>
      <c r="CI83" s="57">
        <f>$G$11*$G26*CI26*CI$29*IFERROR(INDEX($H$18:$DS$18,0,MATCH(SUM($H$11:CI$11),$H$6:$DS$6,0)),0)</f>
        <v>0</v>
      </c>
      <c r="CJ83" s="57">
        <f>$G$11*$G26*CJ26*CJ$29*IFERROR(INDEX($H$18:$DS$18,0,MATCH(SUM($H$11:CJ$11),$H$6:$DS$6,0)),0)</f>
        <v>0</v>
      </c>
      <c r="CK83" s="57">
        <f>$G$11*$G26*CK26*CK$29*IFERROR(INDEX($H$18:$DS$18,0,MATCH(SUM($H$11:CK$11),$H$6:$DS$6,0)),0)</f>
        <v>0</v>
      </c>
      <c r="CL83" s="57">
        <f>$G$11*$G26*CL26*CL$29*IFERROR(INDEX($H$18:$DS$18,0,MATCH(SUM($H$11:CL$11),$H$6:$DS$6,0)),0)</f>
        <v>0</v>
      </c>
      <c r="CM83" s="57">
        <f>$G$11*$G26*CM26*CM$29*IFERROR(INDEX($H$18:$DS$18,0,MATCH(SUM($H$11:CM$11),$H$6:$DS$6,0)),0)</f>
        <v>0</v>
      </c>
      <c r="CN83" s="57">
        <f>$G$11*$G26*CN26*CN$29*IFERROR(INDEX($H$18:$DS$18,0,MATCH(SUM($H$11:CN$11),$H$6:$DS$6,0)),0)</f>
        <v>0</v>
      </c>
      <c r="CO83" s="57">
        <f>$G$11*$G26*CO26*CO$29*IFERROR(INDEX($H$18:$DS$18,0,MATCH(SUM($H$11:CO$11),$H$6:$DS$6,0)),0)</f>
        <v>0</v>
      </c>
      <c r="CP83" s="57">
        <f>$G$11*$G26*CP26*CP$29*IFERROR(INDEX($H$18:$DS$18,0,MATCH(SUM($H$11:CP$11),$H$6:$DS$6,0)),0)</f>
        <v>0</v>
      </c>
      <c r="CQ83" s="57">
        <f>$G$11*$G26*CQ26*CQ$29*IFERROR(INDEX($H$18:$DS$18,0,MATCH(SUM($H$11:CQ$11),$H$6:$DS$6,0)),0)</f>
        <v>0</v>
      </c>
      <c r="CR83" s="57">
        <f>$G$11*$G26*CR26*CR$29*IFERROR(INDEX($H$18:$DS$18,0,MATCH(SUM($H$11:CR$11),$H$6:$DS$6,0)),0)</f>
        <v>0</v>
      </c>
      <c r="CS83" s="57">
        <f>$G$11*$G26*CS26*CS$29*IFERROR(INDEX($H$18:$DS$18,0,MATCH(SUM($H$11:CS$11),$H$6:$DS$6,0)),0)</f>
        <v>0</v>
      </c>
      <c r="CT83" s="57">
        <f>$G$11*$G26*CT26*CT$29*IFERROR(INDEX($H$18:$DS$18,0,MATCH(SUM($H$11:CT$11),$H$6:$DS$6,0)),0)</f>
        <v>0</v>
      </c>
      <c r="CU83" s="57">
        <f>$G$11*$G26*CU26*CU$29*IFERROR(INDEX($H$18:$DS$18,0,MATCH(SUM($H$11:CU$11),$H$6:$DS$6,0)),0)</f>
        <v>0</v>
      </c>
      <c r="CV83" s="57">
        <f>$G$11*$G26*CV26*CV$29*IFERROR(INDEX($H$18:$DS$18,0,MATCH(SUM($H$11:CV$11),$H$6:$DS$6,0)),0)</f>
        <v>0</v>
      </c>
      <c r="CW83" s="57">
        <f>$G$11*$G26*CW26*CW$29*IFERROR(INDEX($H$18:$DS$18,0,MATCH(SUM($H$11:CW$11),$H$6:$DS$6,0)),0)</f>
        <v>0</v>
      </c>
      <c r="CX83" s="57">
        <f>$G$11*$G26*CX26*CX$29*IFERROR(INDEX($H$18:$DS$18,0,MATCH(SUM($H$11:CX$11),$H$6:$DS$6,0)),0)</f>
        <v>0</v>
      </c>
      <c r="CY83" s="57">
        <f>$G$11*$G26*CY26*CY$29*IFERROR(INDEX($H$18:$DS$18,0,MATCH(SUM($H$11:CY$11),$H$6:$DS$6,0)),0)</f>
        <v>0</v>
      </c>
      <c r="CZ83" s="57">
        <f>$G$11*$G26*CZ26*CZ$29*IFERROR(INDEX($H$18:$DS$18,0,MATCH(SUM($H$11:CZ$11),$H$6:$DS$6,0)),0)</f>
        <v>0</v>
      </c>
      <c r="DA83" s="57">
        <f>$G$11*$G26*DA26*DA$29*IFERROR(INDEX($H$18:$DS$18,0,MATCH(SUM($H$11:DA$11),$H$6:$DS$6,0)),0)</f>
        <v>0</v>
      </c>
      <c r="DB83" s="57">
        <f>$G$11*$G26*DB26*DB$29*IFERROR(INDEX($H$18:$DS$18,0,MATCH(SUM($H$11:DB$11),$H$6:$DS$6,0)),0)</f>
        <v>0</v>
      </c>
      <c r="DC83" s="57">
        <f>$G$11*$G26*DC26*DC$29*IFERROR(INDEX($H$18:$DS$18,0,MATCH(SUM($H$11:DC$11),$H$6:$DS$6,0)),0)</f>
        <v>0</v>
      </c>
      <c r="DD83" s="57">
        <f>$G$11*$G26*DD26*DD$29*IFERROR(INDEX($H$18:$DS$18,0,MATCH(SUM($H$11:DD$11),$H$6:$DS$6,0)),0)</f>
        <v>0</v>
      </c>
      <c r="DE83" s="57">
        <f>$G$11*$G26*DE26*DE$29*IFERROR(INDEX($H$18:$DS$18,0,MATCH(SUM($H$11:DE$11),$H$6:$DS$6,0)),0)</f>
        <v>0</v>
      </c>
      <c r="DF83" s="57">
        <f>$G$11*$G26*DF26*DF$29*IFERROR(INDEX($H$18:$DS$18,0,MATCH(SUM($H$11:DF$11),$H$6:$DS$6,0)),0)</f>
        <v>0</v>
      </c>
      <c r="DG83" s="57">
        <f>$G$11*$G26*DG26*DG$29*IFERROR(INDEX($H$18:$DS$18,0,MATCH(SUM($H$11:DG$11),$H$6:$DS$6,0)),0)</f>
        <v>0</v>
      </c>
      <c r="DH83" s="57">
        <f>$G$11*$G26*DH26*DH$29*IFERROR(INDEX($H$18:$DS$18,0,MATCH(SUM($H$11:DH$11),$H$6:$DS$6,0)),0)</f>
        <v>0</v>
      </c>
      <c r="DI83" s="57">
        <f>$G$11*$G26*DI26*DI$29*IFERROR(INDEX($H$18:$DS$18,0,MATCH(SUM($H$11:DI$11),$H$6:$DS$6,0)),0)</f>
        <v>0</v>
      </c>
      <c r="DJ83" s="57">
        <f>$G$11*$G26*DJ26*DJ$29*IFERROR(INDEX($H$18:$DS$18,0,MATCH(SUM($H$11:DJ$11),$H$6:$DS$6,0)),0)</f>
        <v>0</v>
      </c>
      <c r="DK83" s="57">
        <f>$G$11*$G26*DK26*DK$29*IFERROR(INDEX($H$18:$DS$18,0,MATCH(SUM($H$11:DK$11),$H$6:$DS$6,0)),0)</f>
        <v>0</v>
      </c>
      <c r="DL83" s="57">
        <f>$G$11*$G26*DL26*DL$29*IFERROR(INDEX($H$18:$DS$18,0,MATCH(SUM($H$11:DL$11),$H$6:$DS$6,0)),0)</f>
        <v>0</v>
      </c>
      <c r="DM83" s="57">
        <f>$G$11*$G26*DM26*DM$29*IFERROR(INDEX($H$18:$DS$18,0,MATCH(SUM($H$11:DM$11),$H$6:$DS$6,0)),0)</f>
        <v>0</v>
      </c>
      <c r="DN83" s="57">
        <f>$G$11*$G26*DN26*DN$29*IFERROR(INDEX($H$18:$DS$18,0,MATCH(SUM($H$11:DN$11),$H$6:$DS$6,0)),0)</f>
        <v>0</v>
      </c>
      <c r="DO83" s="57">
        <f>$G$11*$G26*DO26*DO$29*IFERROR(INDEX($H$18:$DS$18,0,MATCH(SUM($H$11:DO$11),$H$6:$DS$6,0)),0)</f>
        <v>0</v>
      </c>
      <c r="DP83" s="57">
        <f>$G$11*$G26*DP26*DP$29*IFERROR(INDEX($H$18:$DS$18,0,MATCH(SUM($H$11:DP$11),$H$6:$DS$6,0)),0)</f>
        <v>0</v>
      </c>
      <c r="DQ83" s="57">
        <f>$G$11*$G26*DQ26*DQ$29*IFERROR(INDEX($H$18:$DS$18,0,MATCH(SUM($H$11:DQ$11),$H$6:$DS$6,0)),0)</f>
        <v>0</v>
      </c>
      <c r="DR83" s="57">
        <f>$G$11*$G26*DR26*DR$29*IFERROR(INDEX($H$18:$DS$18,0,MATCH(SUM($H$11:DR$11),$H$6:$DS$6,0)),0)</f>
        <v>0</v>
      </c>
      <c r="DS83" s="57">
        <f>$G$11*$G26*DS26*DS$29*IFERROR(INDEX($H$18:$DS$18,0,MATCH(SUM($H$11:DS$11),$H$6:$DS$6,0)),0)</f>
        <v>0</v>
      </c>
    </row>
    <row r="84" spans="3:123" x14ac:dyDescent="0.3"/>
    <row r="85" spans="3:123" ht="14.5" thickBot="1" x14ac:dyDescent="0.35">
      <c r="D85" s="61" t="s">
        <v>144</v>
      </c>
      <c r="E85" s="61"/>
      <c r="F85" s="62" t="str">
        <f>F83</f>
        <v>INR Mn</v>
      </c>
      <c r="G85" s="62"/>
      <c r="H85" s="63">
        <f>SUM(H81:H84)</f>
        <v>0</v>
      </c>
      <c r="I85" s="63">
        <f t="shared" ref="I85:BT85" si="31">SUM(I81:I84)</f>
        <v>0</v>
      </c>
      <c r="J85" s="63">
        <f t="shared" si="31"/>
        <v>0</v>
      </c>
      <c r="K85" s="63">
        <f t="shared" si="31"/>
        <v>1455.10460458125</v>
      </c>
      <c r="L85" s="63">
        <f t="shared" si="31"/>
        <v>1455.10460458125</v>
      </c>
      <c r="M85" s="63">
        <f t="shared" si="31"/>
        <v>1455.10460458125</v>
      </c>
      <c r="N85" s="63">
        <f t="shared" si="31"/>
        <v>1455.10460458125</v>
      </c>
      <c r="O85" s="63">
        <f t="shared" si="31"/>
        <v>1649.1185518587499</v>
      </c>
      <c r="P85" s="63">
        <f t="shared" si="31"/>
        <v>1649.1185518587499</v>
      </c>
      <c r="Q85" s="63">
        <f t="shared" si="31"/>
        <v>1649.1185518587499</v>
      </c>
      <c r="R85" s="63">
        <f t="shared" si="31"/>
        <v>1649.1185518587499</v>
      </c>
      <c r="S85" s="63">
        <f t="shared" si="31"/>
        <v>1784.9283149530002</v>
      </c>
      <c r="T85" s="63">
        <f t="shared" si="31"/>
        <v>1784.9283149530002</v>
      </c>
      <c r="U85" s="63">
        <f t="shared" si="31"/>
        <v>1784.9283149530002</v>
      </c>
      <c r="V85" s="63">
        <f t="shared" si="31"/>
        <v>1784.9283149530002</v>
      </c>
      <c r="W85" s="63">
        <f t="shared" si="31"/>
        <v>1784.9283149530002</v>
      </c>
      <c r="X85" s="63">
        <f t="shared" si="31"/>
        <v>1784.9283149530002</v>
      </c>
      <c r="Y85" s="63">
        <f t="shared" si="31"/>
        <v>1784.9283149530002</v>
      </c>
      <c r="Z85" s="63">
        <f t="shared" si="31"/>
        <v>1784.9283149530002</v>
      </c>
      <c r="AA85" s="63">
        <f t="shared" si="31"/>
        <v>1784.9283149530002</v>
      </c>
      <c r="AB85" s="63">
        <f t="shared" si="31"/>
        <v>1784.9283149530002</v>
      </c>
      <c r="AC85" s="63">
        <f t="shared" si="31"/>
        <v>1784.9283149530002</v>
      </c>
      <c r="AD85" s="63">
        <f t="shared" si="31"/>
        <v>1784.9283149530002</v>
      </c>
      <c r="AE85" s="63">
        <f t="shared" si="31"/>
        <v>1784.9283149530002</v>
      </c>
      <c r="AF85" s="63">
        <f t="shared" si="31"/>
        <v>1784.9283149530002</v>
      </c>
      <c r="AG85" s="63">
        <f t="shared" si="31"/>
        <v>1784.9283149530002</v>
      </c>
      <c r="AH85" s="63">
        <f t="shared" si="31"/>
        <v>1784.9283149530002</v>
      </c>
      <c r="AI85" s="63">
        <f t="shared" si="31"/>
        <v>1784.9283149530002</v>
      </c>
      <c r="AJ85" s="63">
        <f t="shared" si="31"/>
        <v>1784.9283149530002</v>
      </c>
      <c r="AK85" s="63">
        <f t="shared" si="31"/>
        <v>1784.9283149530002</v>
      </c>
      <c r="AL85" s="63">
        <f t="shared" si="31"/>
        <v>1784.9283149530002</v>
      </c>
      <c r="AM85" s="63">
        <f t="shared" si="31"/>
        <v>1784.9283149530002</v>
      </c>
      <c r="AN85" s="63">
        <f t="shared" si="31"/>
        <v>1784.9283149530002</v>
      </c>
      <c r="AO85" s="63">
        <f t="shared" si="31"/>
        <v>1784.9283149530002</v>
      </c>
      <c r="AP85" s="63">
        <f t="shared" si="31"/>
        <v>1784.9283149530002</v>
      </c>
      <c r="AQ85" s="63">
        <f t="shared" si="31"/>
        <v>1784.9283149530002</v>
      </c>
      <c r="AR85" s="63">
        <f t="shared" si="31"/>
        <v>1784.9283149530002</v>
      </c>
      <c r="AS85" s="63">
        <f t="shared" si="31"/>
        <v>1784.9283149530002</v>
      </c>
      <c r="AT85" s="63">
        <f t="shared" si="31"/>
        <v>1784.9283149530002</v>
      </c>
      <c r="AU85" s="63">
        <f t="shared" si="31"/>
        <v>1784.9283149530002</v>
      </c>
      <c r="AV85" s="63">
        <f t="shared" si="31"/>
        <v>1784.9283149530002</v>
      </c>
      <c r="AW85" s="63">
        <f t="shared" si="31"/>
        <v>1784.9283149530002</v>
      </c>
      <c r="AX85" s="63">
        <f t="shared" si="31"/>
        <v>1784.9283149530002</v>
      </c>
      <c r="AY85" s="63">
        <f t="shared" si="31"/>
        <v>1784.9283149530002</v>
      </c>
      <c r="AZ85" s="63">
        <f t="shared" si="31"/>
        <v>1784.9283149530002</v>
      </c>
      <c r="BA85" s="63">
        <f t="shared" si="31"/>
        <v>1784.9283149530002</v>
      </c>
      <c r="BB85" s="63">
        <f t="shared" si="31"/>
        <v>1784.9283149530002</v>
      </c>
      <c r="BC85" s="63">
        <f t="shared" si="31"/>
        <v>1784.9283149530002</v>
      </c>
      <c r="BD85" s="63">
        <f t="shared" si="31"/>
        <v>1784.9283149530002</v>
      </c>
      <c r="BE85" s="63">
        <f t="shared" si="31"/>
        <v>1784.9283149530002</v>
      </c>
      <c r="BF85" s="63">
        <f t="shared" si="31"/>
        <v>1784.9283149530002</v>
      </c>
      <c r="BG85" s="63">
        <f t="shared" si="31"/>
        <v>1784.9283149530002</v>
      </c>
      <c r="BH85" s="63">
        <f t="shared" si="31"/>
        <v>1784.9283149530002</v>
      </c>
      <c r="BI85" s="63">
        <f t="shared" si="31"/>
        <v>1784.9283149530002</v>
      </c>
      <c r="BJ85" s="63">
        <f t="shared" si="31"/>
        <v>1784.9283149530002</v>
      </c>
      <c r="BK85" s="63">
        <f t="shared" si="31"/>
        <v>1784.9283149530002</v>
      </c>
      <c r="BL85" s="63">
        <f t="shared" si="31"/>
        <v>1784.9283149530002</v>
      </c>
      <c r="BM85" s="63">
        <f t="shared" si="31"/>
        <v>1784.9283149530002</v>
      </c>
      <c r="BN85" s="63">
        <f t="shared" si="31"/>
        <v>1784.9283149530002</v>
      </c>
      <c r="BO85" s="63">
        <f t="shared" si="31"/>
        <v>1784.9283149530002</v>
      </c>
      <c r="BP85" s="63">
        <f t="shared" si="31"/>
        <v>1784.9283149530002</v>
      </c>
      <c r="BQ85" s="63">
        <f t="shared" si="31"/>
        <v>1784.9283149530002</v>
      </c>
      <c r="BR85" s="63">
        <f t="shared" si="31"/>
        <v>1784.9283149530002</v>
      </c>
      <c r="BS85" s="63">
        <f t="shared" si="31"/>
        <v>1784.9283149530002</v>
      </c>
      <c r="BT85" s="63">
        <f t="shared" si="31"/>
        <v>1784.9283149530002</v>
      </c>
      <c r="BU85" s="63">
        <f t="shared" ref="BU85:DS85" si="32">SUM(BU81:BU84)</f>
        <v>1784.9283149530002</v>
      </c>
      <c r="BV85" s="63">
        <f t="shared" si="32"/>
        <v>1784.9283149530002</v>
      </c>
      <c r="BW85" s="63">
        <f t="shared" si="32"/>
        <v>1784.9283149530002</v>
      </c>
      <c r="BX85" s="63">
        <f t="shared" si="32"/>
        <v>1784.9283149530002</v>
      </c>
      <c r="BY85" s="63">
        <f t="shared" si="32"/>
        <v>1784.9283149530002</v>
      </c>
      <c r="BZ85" s="63">
        <f t="shared" si="32"/>
        <v>1784.9283149530002</v>
      </c>
      <c r="CA85" s="63">
        <f t="shared" si="32"/>
        <v>1784.9283149530002</v>
      </c>
      <c r="CB85" s="63">
        <f t="shared" si="32"/>
        <v>1784.9283149530002</v>
      </c>
      <c r="CC85" s="63">
        <f t="shared" si="32"/>
        <v>1784.9283149530002</v>
      </c>
      <c r="CD85" s="63">
        <f t="shared" si="32"/>
        <v>1784.9283149530002</v>
      </c>
      <c r="CE85" s="63">
        <f t="shared" si="32"/>
        <v>1784.9283149530002</v>
      </c>
      <c r="CF85" s="63">
        <f t="shared" si="32"/>
        <v>1784.9283149530002</v>
      </c>
      <c r="CG85" s="63">
        <f t="shared" si="32"/>
        <v>1784.9283149530002</v>
      </c>
      <c r="CH85" s="63">
        <f t="shared" si="32"/>
        <v>1784.9283149530002</v>
      </c>
      <c r="CI85" s="63">
        <f t="shared" si="32"/>
        <v>1784.9283149530002</v>
      </c>
      <c r="CJ85" s="63">
        <f t="shared" si="32"/>
        <v>1784.9283149530002</v>
      </c>
      <c r="CK85" s="63">
        <f t="shared" si="32"/>
        <v>1784.9283149530002</v>
      </c>
      <c r="CL85" s="63">
        <f t="shared" si="32"/>
        <v>1784.9283149530002</v>
      </c>
      <c r="CM85" s="63">
        <f t="shared" si="32"/>
        <v>1784.9283149530002</v>
      </c>
      <c r="CN85" s="63">
        <f t="shared" si="32"/>
        <v>1784.9283149530002</v>
      </c>
      <c r="CO85" s="63">
        <f t="shared" si="32"/>
        <v>1784.9283149530002</v>
      </c>
      <c r="CP85" s="63">
        <f t="shared" si="32"/>
        <v>1784.9283149530002</v>
      </c>
      <c r="CQ85" s="63">
        <f t="shared" si="32"/>
        <v>1784.9283149530002</v>
      </c>
      <c r="CR85" s="63">
        <f t="shared" si="32"/>
        <v>1784.9283149530002</v>
      </c>
      <c r="CS85" s="63">
        <f t="shared" si="32"/>
        <v>1784.9283149530002</v>
      </c>
      <c r="CT85" s="63">
        <f t="shared" si="32"/>
        <v>1784.9283149530002</v>
      </c>
      <c r="CU85" s="63">
        <f t="shared" si="32"/>
        <v>1784.9283149530002</v>
      </c>
      <c r="CV85" s="63">
        <f t="shared" si="32"/>
        <v>1784.9283149530002</v>
      </c>
      <c r="CW85" s="63">
        <f t="shared" si="32"/>
        <v>1784.9283149530002</v>
      </c>
      <c r="CX85" s="63">
        <f t="shared" si="32"/>
        <v>1784.9283149530002</v>
      </c>
      <c r="CY85" s="63">
        <f t="shared" si="32"/>
        <v>1784.9283149530002</v>
      </c>
      <c r="CZ85" s="63">
        <f t="shared" si="32"/>
        <v>1784.9283149530002</v>
      </c>
      <c r="DA85" s="63">
        <f t="shared" si="32"/>
        <v>1784.9283149530002</v>
      </c>
      <c r="DB85" s="63">
        <f t="shared" si="32"/>
        <v>1784.9283149530002</v>
      </c>
      <c r="DC85" s="63">
        <f t="shared" si="32"/>
        <v>1784.9283149530002</v>
      </c>
      <c r="DD85" s="63">
        <f t="shared" si="32"/>
        <v>1784.9283149530002</v>
      </c>
      <c r="DE85" s="63">
        <f t="shared" si="32"/>
        <v>1784.9283149530002</v>
      </c>
      <c r="DF85" s="63">
        <f t="shared" si="32"/>
        <v>1784.9283149530002</v>
      </c>
      <c r="DG85" s="63">
        <f t="shared" si="32"/>
        <v>1784.9283149530002</v>
      </c>
      <c r="DH85" s="63">
        <f t="shared" si="32"/>
        <v>1784.9283149530002</v>
      </c>
      <c r="DI85" s="63">
        <f t="shared" si="32"/>
        <v>1784.9283149530002</v>
      </c>
      <c r="DJ85" s="63">
        <f t="shared" si="32"/>
        <v>1784.9283149530002</v>
      </c>
      <c r="DK85" s="63">
        <f t="shared" si="32"/>
        <v>1784.9283149530002</v>
      </c>
      <c r="DL85" s="63">
        <f t="shared" si="32"/>
        <v>1784.9283149530002</v>
      </c>
      <c r="DM85" s="63">
        <f t="shared" si="32"/>
        <v>1784.9283149530002</v>
      </c>
      <c r="DN85" s="63">
        <f t="shared" si="32"/>
        <v>1784.9283149530002</v>
      </c>
      <c r="DO85" s="63">
        <f t="shared" si="32"/>
        <v>1784.9283149530002</v>
      </c>
      <c r="DP85" s="63">
        <f t="shared" si="32"/>
        <v>1784.9283149530002</v>
      </c>
      <c r="DQ85" s="63">
        <f t="shared" si="32"/>
        <v>1784.9283149530002</v>
      </c>
      <c r="DR85" s="63">
        <f t="shared" si="32"/>
        <v>1784.9283149530002</v>
      </c>
      <c r="DS85" s="63">
        <f t="shared" si="32"/>
        <v>1784.9283149530002</v>
      </c>
    </row>
    <row r="86" spans="3:123" ht="14.5" thickTop="1" x14ac:dyDescent="0.3"/>
    <row r="87" spans="3:123" x14ac:dyDescent="0.3">
      <c r="C87" s="6" t="str">
        <f>B42</f>
        <v>Phase II</v>
      </c>
    </row>
    <row r="88" spans="3:123" x14ac:dyDescent="0.3">
      <c r="D88" s="12" t="str">
        <f>D81</f>
        <v>LFP</v>
      </c>
      <c r="F88" s="51" t="str">
        <f>F81</f>
        <v>INR Mn</v>
      </c>
      <c r="H88" s="57">
        <f>$G$12*$G24*H24*H$29*IFERROR(INDEX($H$19:$DS$19,0,MATCH(SUM($H$12:H$12),$H$6:$DS$6,0)),0)</f>
        <v>0</v>
      </c>
      <c r="I88" s="57">
        <f>$G$12*$G24*I24*I$29*IFERROR(INDEX($H$19:$DS$19,0,MATCH(SUM($H$12:I$12),$H$6:$DS$6,0)),0)</f>
        <v>0</v>
      </c>
      <c r="J88" s="57">
        <f>$G$12*$G24*J24*J$29*IFERROR(INDEX($H$19:$DS$19,0,MATCH(SUM($H$12:J$12),$H$6:$DS$6,0)),0)</f>
        <v>0</v>
      </c>
      <c r="K88" s="57">
        <f>$G$12*$G24*K24*K$29*IFERROR(INDEX($H$19:$DS$19,0,MATCH(SUM($H$12:K$12),$H$6:$DS$6,0)),0)</f>
        <v>0</v>
      </c>
      <c r="L88" s="57">
        <f>$G$12*$G24*L24*L$29*IFERROR(INDEX($H$19:$DS$19,0,MATCH(SUM($H$12:L$12),$H$6:$DS$6,0)),0)</f>
        <v>0</v>
      </c>
      <c r="M88" s="57">
        <f>$G$12*$G24*M24*M$29*IFERROR(INDEX($H$19:$DS$19,0,MATCH(SUM($H$12:M$12),$H$6:$DS$6,0)),0)</f>
        <v>0</v>
      </c>
      <c r="N88" s="57">
        <f>$G$12*$G24*N24*N$29*IFERROR(INDEX($H$19:$DS$19,0,MATCH(SUM($H$12:N$12),$H$6:$DS$6,0)),0)</f>
        <v>0</v>
      </c>
      <c r="O88" s="57">
        <f>$G$12*$G24*O24*O$29*IFERROR(INDEX($H$19:$DS$19,0,MATCH(SUM($H$12:O$12),$H$6:$DS$6,0)),0)</f>
        <v>891.36763380000002</v>
      </c>
      <c r="P88" s="57">
        <f>$G$12*$G24*P24*P$29*IFERROR(INDEX($H$19:$DS$19,0,MATCH(SUM($H$12:P$12),$H$6:$DS$6,0)),0)</f>
        <v>891.36763380000002</v>
      </c>
      <c r="Q88" s="57">
        <f>$G$12*$G24*Q24*Q$29*IFERROR(INDEX($H$19:$DS$19,0,MATCH(SUM($H$12:Q$12),$H$6:$DS$6,0)),0)</f>
        <v>891.36763380000002</v>
      </c>
      <c r="R88" s="57">
        <f>$G$12*$G24*R24*R$29*IFERROR(INDEX($H$19:$DS$19,0,MATCH(SUM($H$12:R$12),$H$6:$DS$6,0)),0)</f>
        <v>891.36763380000002</v>
      </c>
      <c r="S88" s="57">
        <f>$G$12*$G24*S24*S$29*IFERROR(INDEX($H$19:$DS$19,0,MATCH(SUM($H$12:S$12),$H$6:$DS$6,0)),0)</f>
        <v>1010.21665164</v>
      </c>
      <c r="T88" s="57">
        <f>$G$12*$G24*T24*T$29*IFERROR(INDEX($H$19:$DS$19,0,MATCH(SUM($H$12:T$12),$H$6:$DS$6,0)),0)</f>
        <v>1010.21665164</v>
      </c>
      <c r="U88" s="57">
        <f>$G$12*$G24*U24*U$29*IFERROR(INDEX($H$19:$DS$19,0,MATCH(SUM($H$12:U$12),$H$6:$DS$6,0)),0)</f>
        <v>1010.21665164</v>
      </c>
      <c r="V88" s="57">
        <f>$G$12*$G24*V24*V$29*IFERROR(INDEX($H$19:$DS$19,0,MATCH(SUM($H$12:V$12),$H$6:$DS$6,0)),0)</f>
        <v>1010.21665164</v>
      </c>
      <c r="W88" s="57">
        <f>$G$12*$G24*W24*W$29*IFERROR(INDEX($H$19:$DS$19,0,MATCH(SUM($H$12:W$12),$H$6:$DS$6,0)),0)</f>
        <v>1093.4109641280002</v>
      </c>
      <c r="X88" s="57">
        <f>$G$12*$G24*X24*X$29*IFERROR(INDEX($H$19:$DS$19,0,MATCH(SUM($H$12:X$12),$H$6:$DS$6,0)),0)</f>
        <v>1093.4109641280002</v>
      </c>
      <c r="Y88" s="57">
        <f>$G$12*$G24*Y24*Y$29*IFERROR(INDEX($H$19:$DS$19,0,MATCH(SUM($H$12:Y$12),$H$6:$DS$6,0)),0)</f>
        <v>1093.4109641280002</v>
      </c>
      <c r="Z88" s="57">
        <f>$G$12*$G24*Z24*Z$29*IFERROR(INDEX($H$19:$DS$19,0,MATCH(SUM($H$12:Z$12),$H$6:$DS$6,0)),0)</f>
        <v>1093.4109641280002</v>
      </c>
      <c r="AA88" s="57">
        <f>$G$12*$G24*AA24*AA$29*IFERROR(INDEX($H$19:$DS$19,0,MATCH(SUM($H$12:AA$12),$H$6:$DS$6,0)),0)</f>
        <v>1093.4109641280002</v>
      </c>
      <c r="AB88" s="57">
        <f>$G$12*$G24*AB24*AB$29*IFERROR(INDEX($H$19:$DS$19,0,MATCH(SUM($H$12:AB$12),$H$6:$DS$6,0)),0)</f>
        <v>1093.4109641280002</v>
      </c>
      <c r="AC88" s="57">
        <f>$G$12*$G24*AC24*AC$29*IFERROR(INDEX($H$19:$DS$19,0,MATCH(SUM($H$12:AC$12),$H$6:$DS$6,0)),0)</f>
        <v>1093.4109641280002</v>
      </c>
      <c r="AD88" s="57">
        <f>$G$12*$G24*AD24*AD$29*IFERROR(INDEX($H$19:$DS$19,0,MATCH(SUM($H$12:AD$12),$H$6:$DS$6,0)),0)</f>
        <v>1093.4109641280002</v>
      </c>
      <c r="AE88" s="57">
        <f>$G$12*$G24*AE24*AE$29*IFERROR(INDEX($H$19:$DS$19,0,MATCH(SUM($H$12:AE$12),$H$6:$DS$6,0)),0)</f>
        <v>1093.4109641280002</v>
      </c>
      <c r="AF88" s="57">
        <f>$G$12*$G24*AF24*AF$29*IFERROR(INDEX($H$19:$DS$19,0,MATCH(SUM($H$12:AF$12),$H$6:$DS$6,0)),0)</f>
        <v>1093.4109641280002</v>
      </c>
      <c r="AG88" s="57">
        <f>$G$12*$G24*AG24*AG$29*IFERROR(INDEX($H$19:$DS$19,0,MATCH(SUM($H$12:AG$12),$H$6:$DS$6,0)),0)</f>
        <v>1093.4109641280002</v>
      </c>
      <c r="AH88" s="57">
        <f>$G$12*$G24*AH24*AH$29*IFERROR(INDEX($H$19:$DS$19,0,MATCH(SUM($H$12:AH$12),$H$6:$DS$6,0)),0)</f>
        <v>1093.4109641280002</v>
      </c>
      <c r="AI88" s="57">
        <f>$G$12*$G24*AI24*AI$29*IFERROR(INDEX($H$19:$DS$19,0,MATCH(SUM($H$12:AI$12),$H$6:$DS$6,0)),0)</f>
        <v>1093.4109641280002</v>
      </c>
      <c r="AJ88" s="57">
        <f>$G$12*$G24*AJ24*AJ$29*IFERROR(INDEX($H$19:$DS$19,0,MATCH(SUM($H$12:AJ$12),$H$6:$DS$6,0)),0)</f>
        <v>1093.4109641280002</v>
      </c>
      <c r="AK88" s="57">
        <f>$G$12*$G24*AK24*AK$29*IFERROR(INDEX($H$19:$DS$19,0,MATCH(SUM($H$12:AK$12),$H$6:$DS$6,0)),0)</f>
        <v>1093.4109641280002</v>
      </c>
      <c r="AL88" s="57">
        <f>$G$12*$G24*AL24*AL$29*IFERROR(INDEX($H$19:$DS$19,0,MATCH(SUM($H$12:AL$12),$H$6:$DS$6,0)),0)</f>
        <v>1093.4109641280002</v>
      </c>
      <c r="AM88" s="57">
        <f>$G$12*$G24*AM24*AM$29*IFERROR(INDEX($H$19:$DS$19,0,MATCH(SUM($H$12:AM$12),$H$6:$DS$6,0)),0)</f>
        <v>1093.4109641280002</v>
      </c>
      <c r="AN88" s="57">
        <f>$G$12*$G24*AN24*AN$29*IFERROR(INDEX($H$19:$DS$19,0,MATCH(SUM($H$12:AN$12),$H$6:$DS$6,0)),0)</f>
        <v>1093.4109641280002</v>
      </c>
      <c r="AO88" s="57">
        <f>$G$12*$G24*AO24*AO$29*IFERROR(INDEX($H$19:$DS$19,0,MATCH(SUM($H$12:AO$12),$H$6:$DS$6,0)),0)</f>
        <v>1093.4109641280002</v>
      </c>
      <c r="AP88" s="57">
        <f>$G$12*$G24*AP24*AP$29*IFERROR(INDEX($H$19:$DS$19,0,MATCH(SUM($H$12:AP$12),$H$6:$DS$6,0)),0)</f>
        <v>1093.4109641280002</v>
      </c>
      <c r="AQ88" s="57">
        <f>$G$12*$G24*AQ24*AQ$29*IFERROR(INDEX($H$19:$DS$19,0,MATCH(SUM($H$12:AQ$12),$H$6:$DS$6,0)),0)</f>
        <v>1093.4109641280002</v>
      </c>
      <c r="AR88" s="57">
        <f>$G$12*$G24*AR24*AR$29*IFERROR(INDEX($H$19:$DS$19,0,MATCH(SUM($H$12:AR$12),$H$6:$DS$6,0)),0)</f>
        <v>1093.4109641280002</v>
      </c>
      <c r="AS88" s="57">
        <f>$G$12*$G24*AS24*AS$29*IFERROR(INDEX($H$19:$DS$19,0,MATCH(SUM($H$12:AS$12),$H$6:$DS$6,0)),0)</f>
        <v>1093.4109641280002</v>
      </c>
      <c r="AT88" s="57">
        <f>$G$12*$G24*AT24*AT$29*IFERROR(INDEX($H$19:$DS$19,0,MATCH(SUM($H$12:AT$12),$H$6:$DS$6,0)),0)</f>
        <v>1093.4109641280002</v>
      </c>
      <c r="AU88" s="57">
        <f>$G$12*$G24*AU24*AU$29*IFERROR(INDEX($H$19:$DS$19,0,MATCH(SUM($H$12:AU$12),$H$6:$DS$6,0)),0)</f>
        <v>1093.4109641280002</v>
      </c>
      <c r="AV88" s="57">
        <f>$G$12*$G24*AV24*AV$29*IFERROR(INDEX($H$19:$DS$19,0,MATCH(SUM($H$12:AV$12),$H$6:$DS$6,0)),0)</f>
        <v>1093.4109641280002</v>
      </c>
      <c r="AW88" s="57">
        <f>$G$12*$G24*AW24*AW$29*IFERROR(INDEX($H$19:$DS$19,0,MATCH(SUM($H$12:AW$12),$H$6:$DS$6,0)),0)</f>
        <v>1093.4109641280002</v>
      </c>
      <c r="AX88" s="57">
        <f>$G$12*$G24*AX24*AX$29*IFERROR(INDEX($H$19:$DS$19,0,MATCH(SUM($H$12:AX$12),$H$6:$DS$6,0)),0)</f>
        <v>1093.4109641280002</v>
      </c>
      <c r="AY88" s="57">
        <f>$G$12*$G24*AY24*AY$29*IFERROR(INDEX($H$19:$DS$19,0,MATCH(SUM($H$12:AY$12),$H$6:$DS$6,0)),0)</f>
        <v>1093.4109641280002</v>
      </c>
      <c r="AZ88" s="57">
        <f>$G$12*$G24*AZ24*AZ$29*IFERROR(INDEX($H$19:$DS$19,0,MATCH(SUM($H$12:AZ$12),$H$6:$DS$6,0)),0)</f>
        <v>1093.4109641280002</v>
      </c>
      <c r="BA88" s="57">
        <f>$G$12*$G24*BA24*BA$29*IFERROR(INDEX($H$19:$DS$19,0,MATCH(SUM($H$12:BA$12),$H$6:$DS$6,0)),0)</f>
        <v>1093.4109641280002</v>
      </c>
      <c r="BB88" s="57">
        <f>$G$12*$G24*BB24*BB$29*IFERROR(INDEX($H$19:$DS$19,0,MATCH(SUM($H$12:BB$12),$H$6:$DS$6,0)),0)</f>
        <v>1093.4109641280002</v>
      </c>
      <c r="BC88" s="57">
        <f>$G$12*$G24*BC24*BC$29*IFERROR(INDEX($H$19:$DS$19,0,MATCH(SUM($H$12:BC$12),$H$6:$DS$6,0)),0)</f>
        <v>1093.4109641280002</v>
      </c>
      <c r="BD88" s="57">
        <f>$G$12*$G24*BD24*BD$29*IFERROR(INDEX($H$19:$DS$19,0,MATCH(SUM($H$12:BD$12),$H$6:$DS$6,0)),0)</f>
        <v>1093.4109641280002</v>
      </c>
      <c r="BE88" s="57">
        <f>$G$12*$G24*BE24*BE$29*IFERROR(INDEX($H$19:$DS$19,0,MATCH(SUM($H$12:BE$12),$H$6:$DS$6,0)),0)</f>
        <v>1093.4109641280002</v>
      </c>
      <c r="BF88" s="57">
        <f>$G$12*$G24*BF24*BF$29*IFERROR(INDEX($H$19:$DS$19,0,MATCH(SUM($H$12:BF$12),$H$6:$DS$6,0)),0)</f>
        <v>1093.4109641280002</v>
      </c>
      <c r="BG88" s="57">
        <f>$G$12*$G24*BG24*BG$29*IFERROR(INDEX($H$19:$DS$19,0,MATCH(SUM($H$12:BG$12),$H$6:$DS$6,0)),0)</f>
        <v>1093.4109641280002</v>
      </c>
      <c r="BH88" s="57">
        <f>$G$12*$G24*BH24*BH$29*IFERROR(INDEX($H$19:$DS$19,0,MATCH(SUM($H$12:BH$12),$H$6:$DS$6,0)),0)</f>
        <v>1093.4109641280002</v>
      </c>
      <c r="BI88" s="57">
        <f>$G$12*$G24*BI24*BI$29*IFERROR(INDEX($H$19:$DS$19,0,MATCH(SUM($H$12:BI$12),$H$6:$DS$6,0)),0)</f>
        <v>1093.4109641280002</v>
      </c>
      <c r="BJ88" s="57">
        <f>$G$12*$G24*BJ24*BJ$29*IFERROR(INDEX($H$19:$DS$19,0,MATCH(SUM($H$12:BJ$12),$H$6:$DS$6,0)),0)</f>
        <v>1093.4109641280002</v>
      </c>
      <c r="BK88" s="57">
        <f>$G$12*$G24*BK24*BK$29*IFERROR(INDEX($H$19:$DS$19,0,MATCH(SUM($H$12:BK$12),$H$6:$DS$6,0)),0)</f>
        <v>1093.4109641280002</v>
      </c>
      <c r="BL88" s="57">
        <f>$G$12*$G24*BL24*BL$29*IFERROR(INDEX($H$19:$DS$19,0,MATCH(SUM($H$12:BL$12),$H$6:$DS$6,0)),0)</f>
        <v>1093.4109641280002</v>
      </c>
      <c r="BM88" s="57">
        <f>$G$12*$G24*BM24*BM$29*IFERROR(INDEX($H$19:$DS$19,0,MATCH(SUM($H$12:BM$12),$H$6:$DS$6,0)),0)</f>
        <v>1093.4109641280002</v>
      </c>
      <c r="BN88" s="57">
        <f>$G$12*$G24*BN24*BN$29*IFERROR(INDEX($H$19:$DS$19,0,MATCH(SUM($H$12:BN$12),$H$6:$DS$6,0)),0)</f>
        <v>1093.4109641280002</v>
      </c>
      <c r="BO88" s="57">
        <f>$G$12*$G24*BO24*BO$29*IFERROR(INDEX($H$19:$DS$19,0,MATCH(SUM($H$12:BO$12),$H$6:$DS$6,0)),0)</f>
        <v>1093.4109641280002</v>
      </c>
      <c r="BP88" s="57">
        <f>$G$12*$G24*BP24*BP$29*IFERROR(INDEX($H$19:$DS$19,0,MATCH(SUM($H$12:BP$12),$H$6:$DS$6,0)),0)</f>
        <v>1093.4109641280002</v>
      </c>
      <c r="BQ88" s="57">
        <f>$G$12*$G24*BQ24*BQ$29*IFERROR(INDEX($H$19:$DS$19,0,MATCH(SUM($H$12:BQ$12),$H$6:$DS$6,0)),0)</f>
        <v>1093.4109641280002</v>
      </c>
      <c r="BR88" s="57">
        <f>$G$12*$G24*BR24*BR$29*IFERROR(INDEX($H$19:$DS$19,0,MATCH(SUM($H$12:BR$12),$H$6:$DS$6,0)),0)</f>
        <v>1093.4109641280002</v>
      </c>
      <c r="BS88" s="57">
        <f>$G$12*$G24*BS24*BS$29*IFERROR(INDEX($H$19:$DS$19,0,MATCH(SUM($H$12:BS$12),$H$6:$DS$6,0)),0)</f>
        <v>1093.4109641280002</v>
      </c>
      <c r="BT88" s="57">
        <f>$G$12*$G24*BT24*BT$29*IFERROR(INDEX($H$19:$DS$19,0,MATCH(SUM($H$12:BT$12),$H$6:$DS$6,0)),0)</f>
        <v>1093.4109641280002</v>
      </c>
      <c r="BU88" s="57">
        <f>$G$12*$G24*BU24*BU$29*IFERROR(INDEX($H$19:$DS$19,0,MATCH(SUM($H$12:BU$12),$H$6:$DS$6,0)),0)</f>
        <v>1093.4109641280002</v>
      </c>
      <c r="BV88" s="57">
        <f>$G$12*$G24*BV24*BV$29*IFERROR(INDEX($H$19:$DS$19,0,MATCH(SUM($H$12:BV$12),$H$6:$DS$6,0)),0)</f>
        <v>1093.4109641280002</v>
      </c>
      <c r="BW88" s="57">
        <f>$G$12*$G24*BW24*BW$29*IFERROR(INDEX($H$19:$DS$19,0,MATCH(SUM($H$12:BW$12),$H$6:$DS$6,0)),0)</f>
        <v>1093.4109641280002</v>
      </c>
      <c r="BX88" s="57">
        <f>$G$12*$G24*BX24*BX$29*IFERROR(INDEX($H$19:$DS$19,0,MATCH(SUM($H$12:BX$12),$H$6:$DS$6,0)),0)</f>
        <v>1093.4109641280002</v>
      </c>
      <c r="BY88" s="57">
        <f>$G$12*$G24*BY24*BY$29*IFERROR(INDEX($H$19:$DS$19,0,MATCH(SUM($H$12:BY$12),$H$6:$DS$6,0)),0)</f>
        <v>1093.4109641280002</v>
      </c>
      <c r="BZ88" s="57">
        <f>$G$12*$G24*BZ24*BZ$29*IFERROR(INDEX($H$19:$DS$19,0,MATCH(SUM($H$12:BZ$12),$H$6:$DS$6,0)),0)</f>
        <v>1093.4109641280002</v>
      </c>
      <c r="CA88" s="57">
        <f>$G$12*$G24*CA24*CA$29*IFERROR(INDEX($H$19:$DS$19,0,MATCH(SUM($H$12:CA$12),$H$6:$DS$6,0)),0)</f>
        <v>1093.4109641280002</v>
      </c>
      <c r="CB88" s="57">
        <f>$G$12*$G24*CB24*CB$29*IFERROR(INDEX($H$19:$DS$19,0,MATCH(SUM($H$12:CB$12),$H$6:$DS$6,0)),0)</f>
        <v>1093.4109641280002</v>
      </c>
      <c r="CC88" s="57">
        <f>$G$12*$G24*CC24*CC$29*IFERROR(INDEX($H$19:$DS$19,0,MATCH(SUM($H$12:CC$12),$H$6:$DS$6,0)),0)</f>
        <v>1093.4109641280002</v>
      </c>
      <c r="CD88" s="57">
        <f>$G$12*$G24*CD24*CD$29*IFERROR(INDEX($H$19:$DS$19,0,MATCH(SUM($H$12:CD$12),$H$6:$DS$6,0)),0)</f>
        <v>1093.4109641280002</v>
      </c>
      <c r="CE88" s="57">
        <f>$G$12*$G24*CE24*CE$29*IFERROR(INDEX($H$19:$DS$19,0,MATCH(SUM($H$12:CE$12),$H$6:$DS$6,0)),0)</f>
        <v>1093.4109641280002</v>
      </c>
      <c r="CF88" s="57">
        <f>$G$12*$G24*CF24*CF$29*IFERROR(INDEX($H$19:$DS$19,0,MATCH(SUM($H$12:CF$12),$H$6:$DS$6,0)),0)</f>
        <v>1093.4109641280002</v>
      </c>
      <c r="CG88" s="57">
        <f>$G$12*$G24*CG24*CG$29*IFERROR(INDEX($H$19:$DS$19,0,MATCH(SUM($H$12:CG$12),$H$6:$DS$6,0)),0)</f>
        <v>1093.4109641280002</v>
      </c>
      <c r="CH88" s="57">
        <f>$G$12*$G24*CH24*CH$29*IFERROR(INDEX($H$19:$DS$19,0,MATCH(SUM($H$12:CH$12),$H$6:$DS$6,0)),0)</f>
        <v>1093.4109641280002</v>
      </c>
      <c r="CI88" s="57">
        <f>$G$12*$G24*CI24*CI$29*IFERROR(INDEX($H$19:$DS$19,0,MATCH(SUM($H$12:CI$12),$H$6:$DS$6,0)),0)</f>
        <v>1093.4109641280002</v>
      </c>
      <c r="CJ88" s="57">
        <f>$G$12*$G24*CJ24*CJ$29*IFERROR(INDEX($H$19:$DS$19,0,MATCH(SUM($H$12:CJ$12),$H$6:$DS$6,0)),0)</f>
        <v>1093.4109641280002</v>
      </c>
      <c r="CK88" s="57">
        <f>$G$12*$G24*CK24*CK$29*IFERROR(INDEX($H$19:$DS$19,0,MATCH(SUM($H$12:CK$12),$H$6:$DS$6,0)),0)</f>
        <v>1093.4109641280002</v>
      </c>
      <c r="CL88" s="57">
        <f>$G$12*$G24*CL24*CL$29*IFERROR(INDEX($H$19:$DS$19,0,MATCH(SUM($H$12:CL$12),$H$6:$DS$6,0)),0)</f>
        <v>1093.4109641280002</v>
      </c>
      <c r="CM88" s="57">
        <f>$G$12*$G24*CM24*CM$29*IFERROR(INDEX($H$19:$DS$19,0,MATCH(SUM($H$12:CM$12),$H$6:$DS$6,0)),0)</f>
        <v>1093.4109641280002</v>
      </c>
      <c r="CN88" s="57">
        <f>$G$12*$G24*CN24*CN$29*IFERROR(INDEX($H$19:$DS$19,0,MATCH(SUM($H$12:CN$12),$H$6:$DS$6,0)),0)</f>
        <v>1093.4109641280002</v>
      </c>
      <c r="CO88" s="57">
        <f>$G$12*$G24*CO24*CO$29*IFERROR(INDEX($H$19:$DS$19,0,MATCH(SUM($H$12:CO$12),$H$6:$DS$6,0)),0)</f>
        <v>1093.4109641280002</v>
      </c>
      <c r="CP88" s="57">
        <f>$G$12*$G24*CP24*CP$29*IFERROR(INDEX($H$19:$DS$19,0,MATCH(SUM($H$12:CP$12),$H$6:$DS$6,0)),0)</f>
        <v>1093.4109641280002</v>
      </c>
      <c r="CQ88" s="57">
        <f>$G$12*$G24*CQ24*CQ$29*IFERROR(INDEX($H$19:$DS$19,0,MATCH(SUM($H$12:CQ$12),$H$6:$DS$6,0)),0)</f>
        <v>1093.4109641280002</v>
      </c>
      <c r="CR88" s="57">
        <f>$G$12*$G24*CR24*CR$29*IFERROR(INDEX($H$19:$DS$19,0,MATCH(SUM($H$12:CR$12),$H$6:$DS$6,0)),0)</f>
        <v>1093.4109641280002</v>
      </c>
      <c r="CS88" s="57">
        <f>$G$12*$G24*CS24*CS$29*IFERROR(INDEX($H$19:$DS$19,0,MATCH(SUM($H$12:CS$12),$H$6:$DS$6,0)),0)</f>
        <v>1093.4109641280002</v>
      </c>
      <c r="CT88" s="57">
        <f>$G$12*$G24*CT24*CT$29*IFERROR(INDEX($H$19:$DS$19,0,MATCH(SUM($H$12:CT$12),$H$6:$DS$6,0)),0)</f>
        <v>1093.4109641280002</v>
      </c>
      <c r="CU88" s="57">
        <f>$G$12*$G24*CU24*CU$29*IFERROR(INDEX($H$19:$DS$19,0,MATCH(SUM($H$12:CU$12),$H$6:$DS$6,0)),0)</f>
        <v>1093.4109641280002</v>
      </c>
      <c r="CV88" s="57">
        <f>$G$12*$G24*CV24*CV$29*IFERROR(INDEX($H$19:$DS$19,0,MATCH(SUM($H$12:CV$12),$H$6:$DS$6,0)),0)</f>
        <v>1093.4109641280002</v>
      </c>
      <c r="CW88" s="57">
        <f>$G$12*$G24*CW24*CW$29*IFERROR(INDEX($H$19:$DS$19,0,MATCH(SUM($H$12:CW$12),$H$6:$DS$6,0)),0)</f>
        <v>1093.4109641280002</v>
      </c>
      <c r="CX88" s="57">
        <f>$G$12*$G24*CX24*CX$29*IFERROR(INDEX($H$19:$DS$19,0,MATCH(SUM($H$12:CX$12),$H$6:$DS$6,0)),0)</f>
        <v>1093.4109641280002</v>
      </c>
      <c r="CY88" s="57">
        <f>$G$12*$G24*CY24*CY$29*IFERROR(INDEX($H$19:$DS$19,0,MATCH(SUM($H$12:CY$12),$H$6:$DS$6,0)),0)</f>
        <v>1093.4109641280002</v>
      </c>
      <c r="CZ88" s="57">
        <f>$G$12*$G24*CZ24*CZ$29*IFERROR(INDEX($H$19:$DS$19,0,MATCH(SUM($H$12:CZ$12),$H$6:$DS$6,0)),0)</f>
        <v>1093.4109641280002</v>
      </c>
      <c r="DA88" s="57">
        <f>$G$12*$G24*DA24*DA$29*IFERROR(INDEX($H$19:$DS$19,0,MATCH(SUM($H$12:DA$12),$H$6:$DS$6,0)),0)</f>
        <v>1093.4109641280002</v>
      </c>
      <c r="DB88" s="57">
        <f>$G$12*$G24*DB24*DB$29*IFERROR(INDEX($H$19:$DS$19,0,MATCH(SUM($H$12:DB$12),$H$6:$DS$6,0)),0)</f>
        <v>1093.4109641280002</v>
      </c>
      <c r="DC88" s="57">
        <f>$G$12*$G24*DC24*DC$29*IFERROR(INDEX($H$19:$DS$19,0,MATCH(SUM($H$12:DC$12),$H$6:$DS$6,0)),0)</f>
        <v>1093.4109641280002</v>
      </c>
      <c r="DD88" s="57">
        <f>$G$12*$G24*DD24*DD$29*IFERROR(INDEX($H$19:$DS$19,0,MATCH(SUM($H$12:DD$12),$H$6:$DS$6,0)),0)</f>
        <v>1093.4109641280002</v>
      </c>
      <c r="DE88" s="57">
        <f>$G$12*$G24*DE24*DE$29*IFERROR(INDEX($H$19:$DS$19,0,MATCH(SUM($H$12:DE$12),$H$6:$DS$6,0)),0)</f>
        <v>1093.4109641280002</v>
      </c>
      <c r="DF88" s="57">
        <f>$G$12*$G24*DF24*DF$29*IFERROR(INDEX($H$19:$DS$19,0,MATCH(SUM($H$12:DF$12),$H$6:$DS$6,0)),0)</f>
        <v>1093.4109641280002</v>
      </c>
      <c r="DG88" s="57">
        <f>$G$12*$G24*DG24*DG$29*IFERROR(INDEX($H$19:$DS$19,0,MATCH(SUM($H$12:DG$12),$H$6:$DS$6,0)),0)</f>
        <v>1093.4109641280002</v>
      </c>
      <c r="DH88" s="57">
        <f>$G$12*$G24*DH24*DH$29*IFERROR(INDEX($H$19:$DS$19,0,MATCH(SUM($H$12:DH$12),$H$6:$DS$6,0)),0)</f>
        <v>1093.4109641280002</v>
      </c>
      <c r="DI88" s="57">
        <f>$G$12*$G24*DI24*DI$29*IFERROR(INDEX($H$19:$DS$19,0,MATCH(SUM($H$12:DI$12),$H$6:$DS$6,0)),0)</f>
        <v>1093.4109641280002</v>
      </c>
      <c r="DJ88" s="57">
        <f>$G$12*$G24*DJ24*DJ$29*IFERROR(INDEX($H$19:$DS$19,0,MATCH(SUM($H$12:DJ$12),$H$6:$DS$6,0)),0)</f>
        <v>1093.4109641280002</v>
      </c>
      <c r="DK88" s="57">
        <f>$G$12*$G24*DK24*DK$29*IFERROR(INDEX($H$19:$DS$19,0,MATCH(SUM($H$12:DK$12),$H$6:$DS$6,0)),0)</f>
        <v>1093.4109641280002</v>
      </c>
      <c r="DL88" s="57">
        <f>$G$12*$G24*DL24*DL$29*IFERROR(INDEX($H$19:$DS$19,0,MATCH(SUM($H$12:DL$12),$H$6:$DS$6,0)),0)</f>
        <v>1093.4109641280002</v>
      </c>
      <c r="DM88" s="57">
        <f>$G$12*$G24*DM24*DM$29*IFERROR(INDEX($H$19:$DS$19,0,MATCH(SUM($H$12:DM$12),$H$6:$DS$6,0)),0)</f>
        <v>1093.4109641280002</v>
      </c>
      <c r="DN88" s="57">
        <f>$G$12*$G24*DN24*DN$29*IFERROR(INDEX($H$19:$DS$19,0,MATCH(SUM($H$12:DN$12),$H$6:$DS$6,0)),0)</f>
        <v>1093.4109641280002</v>
      </c>
      <c r="DO88" s="57">
        <f>$G$12*$G24*DO24*DO$29*IFERROR(INDEX($H$19:$DS$19,0,MATCH(SUM($H$12:DO$12),$H$6:$DS$6,0)),0)</f>
        <v>1093.4109641280002</v>
      </c>
      <c r="DP88" s="57">
        <f>$G$12*$G24*DP24*DP$29*IFERROR(INDEX($H$19:$DS$19,0,MATCH(SUM($H$12:DP$12),$H$6:$DS$6,0)),0)</f>
        <v>1093.4109641280002</v>
      </c>
      <c r="DQ88" s="57">
        <f>$G$12*$G24*DQ24*DQ$29*IFERROR(INDEX($H$19:$DS$19,0,MATCH(SUM($H$12:DQ$12),$H$6:$DS$6,0)),0)</f>
        <v>1093.4109641280002</v>
      </c>
      <c r="DR88" s="57">
        <f>$G$12*$G24*DR24*DR$29*IFERROR(INDEX($H$19:$DS$19,0,MATCH(SUM($H$12:DR$12),$H$6:$DS$6,0)),0)</f>
        <v>1093.4109641280002</v>
      </c>
      <c r="DS88" s="57">
        <f>$G$12*$G24*DS24*DS$29*IFERROR(INDEX($H$19:$DS$19,0,MATCH(SUM($H$12:DS$12),$H$6:$DS$6,0)),0)</f>
        <v>1093.4109641280002</v>
      </c>
    </row>
    <row r="89" spans="3:123" x14ac:dyDescent="0.3">
      <c r="D89" s="12" t="str">
        <f t="shared" ref="D89:D90" si="33">D82</f>
        <v>LCO</v>
      </c>
      <c r="F89" s="51" t="str">
        <f>F88</f>
        <v>INR Mn</v>
      </c>
      <c r="H89" s="57">
        <f>$G$12*$G25*H25*H$29*IFERROR(INDEX($H$19:$DS$19,0,MATCH(SUM($H$12:H$12),$H$6:$DS$6,0)),0)</f>
        <v>0</v>
      </c>
      <c r="I89" s="57">
        <f>$G$12*$G25*I25*I$29*IFERROR(INDEX($H$19:$DS$19,0,MATCH(SUM($H$12:I$12),$H$6:$DS$6,0)),0)</f>
        <v>0</v>
      </c>
      <c r="J89" s="57">
        <f>$G$12*$G25*J25*J$29*IFERROR(INDEX($H$19:$DS$19,0,MATCH(SUM($H$12:J$12),$H$6:$DS$6,0)),0)</f>
        <v>0</v>
      </c>
      <c r="K89" s="57">
        <f>$G$12*$G25*K25*K$29*IFERROR(INDEX($H$19:$DS$19,0,MATCH(SUM($H$12:K$12),$H$6:$DS$6,0)),0)</f>
        <v>0</v>
      </c>
      <c r="L89" s="57">
        <f>$G$12*$G25*L25*L$29*IFERROR(INDEX($H$19:$DS$19,0,MATCH(SUM($H$12:L$12),$H$6:$DS$6,0)),0)</f>
        <v>0</v>
      </c>
      <c r="M89" s="57">
        <f>$G$12*$G25*M25*M$29*IFERROR(INDEX($H$19:$DS$19,0,MATCH(SUM($H$12:M$12),$H$6:$DS$6,0)),0)</f>
        <v>0</v>
      </c>
      <c r="N89" s="57">
        <f>$G$12*$G25*N25*N$29*IFERROR(INDEX($H$19:$DS$19,0,MATCH(SUM($H$12:N$12),$H$6:$DS$6,0)),0)</f>
        <v>0</v>
      </c>
      <c r="O89" s="57">
        <f>$G$12*$G25*O25*O$29*IFERROR(INDEX($H$19:$DS$19,0,MATCH(SUM($H$12:O$12),$H$6:$DS$6,0)),0)</f>
        <v>563.73697078125008</v>
      </c>
      <c r="P89" s="57">
        <f>$G$12*$G25*P25*P$29*IFERROR(INDEX($H$19:$DS$19,0,MATCH(SUM($H$12:P$12),$H$6:$DS$6,0)),0)</f>
        <v>563.73697078125008</v>
      </c>
      <c r="Q89" s="57">
        <f>$G$12*$G25*Q25*Q$29*IFERROR(INDEX($H$19:$DS$19,0,MATCH(SUM($H$12:Q$12),$H$6:$DS$6,0)),0)</f>
        <v>563.73697078125008</v>
      </c>
      <c r="R89" s="57">
        <f>$G$12*$G25*R25*R$29*IFERROR(INDEX($H$19:$DS$19,0,MATCH(SUM($H$12:R$12),$H$6:$DS$6,0)),0)</f>
        <v>563.73697078125008</v>
      </c>
      <c r="S89" s="57">
        <f>$G$12*$G25*S25*S$29*IFERROR(INDEX($H$19:$DS$19,0,MATCH(SUM($H$12:S$12),$H$6:$DS$6,0)),0)</f>
        <v>638.90190021875003</v>
      </c>
      <c r="T89" s="57">
        <f>$G$12*$G25*T25*T$29*IFERROR(INDEX($H$19:$DS$19,0,MATCH(SUM($H$12:T$12),$H$6:$DS$6,0)),0)</f>
        <v>638.90190021875003</v>
      </c>
      <c r="U89" s="57">
        <f>$G$12*$G25*U25*U$29*IFERROR(INDEX($H$19:$DS$19,0,MATCH(SUM($H$12:U$12),$H$6:$DS$6,0)),0)</f>
        <v>638.90190021875003</v>
      </c>
      <c r="V89" s="57">
        <f>$G$12*$G25*V25*V$29*IFERROR(INDEX($H$19:$DS$19,0,MATCH(SUM($H$12:V$12),$H$6:$DS$6,0)),0)</f>
        <v>638.90190021875003</v>
      </c>
      <c r="W89" s="57">
        <f>$G$12*$G25*W25*W$29*IFERROR(INDEX($H$19:$DS$19,0,MATCH(SUM($H$12:W$12),$H$6:$DS$6,0)),0)</f>
        <v>691.51735082500011</v>
      </c>
      <c r="X89" s="57">
        <f>$G$12*$G25*X25*X$29*IFERROR(INDEX($H$19:$DS$19,0,MATCH(SUM($H$12:X$12),$H$6:$DS$6,0)),0)</f>
        <v>691.51735082500011</v>
      </c>
      <c r="Y89" s="57">
        <f>$G$12*$G25*Y25*Y$29*IFERROR(INDEX($H$19:$DS$19,0,MATCH(SUM($H$12:Y$12),$H$6:$DS$6,0)),0)</f>
        <v>691.51735082500011</v>
      </c>
      <c r="Z89" s="57">
        <f>$G$12*$G25*Z25*Z$29*IFERROR(INDEX($H$19:$DS$19,0,MATCH(SUM($H$12:Z$12),$H$6:$DS$6,0)),0)</f>
        <v>691.51735082500011</v>
      </c>
      <c r="AA89" s="57">
        <f>$G$12*$G25*AA25*AA$29*IFERROR(INDEX($H$19:$DS$19,0,MATCH(SUM($H$12:AA$12),$H$6:$DS$6,0)),0)</f>
        <v>691.51735082500011</v>
      </c>
      <c r="AB89" s="57">
        <f>$G$12*$G25*AB25*AB$29*IFERROR(INDEX($H$19:$DS$19,0,MATCH(SUM($H$12:AB$12),$H$6:$DS$6,0)),0)</f>
        <v>691.51735082500011</v>
      </c>
      <c r="AC89" s="57">
        <f>$G$12*$G25*AC25*AC$29*IFERROR(INDEX($H$19:$DS$19,0,MATCH(SUM($H$12:AC$12),$H$6:$DS$6,0)),0)</f>
        <v>691.51735082500011</v>
      </c>
      <c r="AD89" s="57">
        <f>$G$12*$G25*AD25*AD$29*IFERROR(INDEX($H$19:$DS$19,0,MATCH(SUM($H$12:AD$12),$H$6:$DS$6,0)),0)</f>
        <v>691.51735082500011</v>
      </c>
      <c r="AE89" s="57">
        <f>$G$12*$G25*AE25*AE$29*IFERROR(INDEX($H$19:$DS$19,0,MATCH(SUM($H$12:AE$12),$H$6:$DS$6,0)),0)</f>
        <v>691.51735082500011</v>
      </c>
      <c r="AF89" s="57">
        <f>$G$12*$G25*AF25*AF$29*IFERROR(INDEX($H$19:$DS$19,0,MATCH(SUM($H$12:AF$12),$H$6:$DS$6,0)),0)</f>
        <v>691.51735082500011</v>
      </c>
      <c r="AG89" s="57">
        <f>$G$12*$G25*AG25*AG$29*IFERROR(INDEX($H$19:$DS$19,0,MATCH(SUM($H$12:AG$12),$H$6:$DS$6,0)),0)</f>
        <v>691.51735082500011</v>
      </c>
      <c r="AH89" s="57">
        <f>$G$12*$G25*AH25*AH$29*IFERROR(INDEX($H$19:$DS$19,0,MATCH(SUM($H$12:AH$12),$H$6:$DS$6,0)),0)</f>
        <v>691.51735082500011</v>
      </c>
      <c r="AI89" s="57">
        <f>$G$12*$G25*AI25*AI$29*IFERROR(INDEX($H$19:$DS$19,0,MATCH(SUM($H$12:AI$12),$H$6:$DS$6,0)),0)</f>
        <v>691.51735082500011</v>
      </c>
      <c r="AJ89" s="57">
        <f>$G$12*$G25*AJ25*AJ$29*IFERROR(INDEX($H$19:$DS$19,0,MATCH(SUM($H$12:AJ$12),$H$6:$DS$6,0)),0)</f>
        <v>691.51735082500011</v>
      </c>
      <c r="AK89" s="57">
        <f>$G$12*$G25*AK25*AK$29*IFERROR(INDEX($H$19:$DS$19,0,MATCH(SUM($H$12:AK$12),$H$6:$DS$6,0)),0)</f>
        <v>691.51735082500011</v>
      </c>
      <c r="AL89" s="57">
        <f>$G$12*$G25*AL25*AL$29*IFERROR(INDEX($H$19:$DS$19,0,MATCH(SUM($H$12:AL$12),$H$6:$DS$6,0)),0)</f>
        <v>691.51735082500011</v>
      </c>
      <c r="AM89" s="57">
        <f>$G$12*$G25*AM25*AM$29*IFERROR(INDEX($H$19:$DS$19,0,MATCH(SUM($H$12:AM$12),$H$6:$DS$6,0)),0)</f>
        <v>691.51735082500011</v>
      </c>
      <c r="AN89" s="57">
        <f>$G$12*$G25*AN25*AN$29*IFERROR(INDEX($H$19:$DS$19,0,MATCH(SUM($H$12:AN$12),$H$6:$DS$6,0)),0)</f>
        <v>691.51735082500011</v>
      </c>
      <c r="AO89" s="57">
        <f>$G$12*$G25*AO25*AO$29*IFERROR(INDEX($H$19:$DS$19,0,MATCH(SUM($H$12:AO$12),$H$6:$DS$6,0)),0)</f>
        <v>691.51735082500011</v>
      </c>
      <c r="AP89" s="57">
        <f>$G$12*$G25*AP25*AP$29*IFERROR(INDEX($H$19:$DS$19,0,MATCH(SUM($H$12:AP$12),$H$6:$DS$6,0)),0)</f>
        <v>691.51735082500011</v>
      </c>
      <c r="AQ89" s="57">
        <f>$G$12*$G25*AQ25*AQ$29*IFERROR(INDEX($H$19:$DS$19,0,MATCH(SUM($H$12:AQ$12),$H$6:$DS$6,0)),0)</f>
        <v>691.51735082500011</v>
      </c>
      <c r="AR89" s="57">
        <f>$G$12*$G25*AR25*AR$29*IFERROR(INDEX($H$19:$DS$19,0,MATCH(SUM($H$12:AR$12),$H$6:$DS$6,0)),0)</f>
        <v>691.51735082500011</v>
      </c>
      <c r="AS89" s="57">
        <f>$G$12*$G25*AS25*AS$29*IFERROR(INDEX($H$19:$DS$19,0,MATCH(SUM($H$12:AS$12),$H$6:$DS$6,0)),0)</f>
        <v>691.51735082500011</v>
      </c>
      <c r="AT89" s="57">
        <f>$G$12*$G25*AT25*AT$29*IFERROR(INDEX($H$19:$DS$19,0,MATCH(SUM($H$12:AT$12),$H$6:$DS$6,0)),0)</f>
        <v>691.51735082500011</v>
      </c>
      <c r="AU89" s="57">
        <f>$G$12*$G25*AU25*AU$29*IFERROR(INDEX($H$19:$DS$19,0,MATCH(SUM($H$12:AU$12),$H$6:$DS$6,0)),0)</f>
        <v>691.51735082500011</v>
      </c>
      <c r="AV89" s="57">
        <f>$G$12*$G25*AV25*AV$29*IFERROR(INDEX($H$19:$DS$19,0,MATCH(SUM($H$12:AV$12),$H$6:$DS$6,0)),0)</f>
        <v>691.51735082500011</v>
      </c>
      <c r="AW89" s="57">
        <f>$G$12*$G25*AW25*AW$29*IFERROR(INDEX($H$19:$DS$19,0,MATCH(SUM($H$12:AW$12),$H$6:$DS$6,0)),0)</f>
        <v>691.51735082500011</v>
      </c>
      <c r="AX89" s="57">
        <f>$G$12*$G25*AX25*AX$29*IFERROR(INDEX($H$19:$DS$19,0,MATCH(SUM($H$12:AX$12),$H$6:$DS$6,0)),0)</f>
        <v>691.51735082500011</v>
      </c>
      <c r="AY89" s="57">
        <f>$G$12*$G25*AY25*AY$29*IFERROR(INDEX($H$19:$DS$19,0,MATCH(SUM($H$12:AY$12),$H$6:$DS$6,0)),0)</f>
        <v>691.51735082500011</v>
      </c>
      <c r="AZ89" s="57">
        <f>$G$12*$G25*AZ25*AZ$29*IFERROR(INDEX($H$19:$DS$19,0,MATCH(SUM($H$12:AZ$12),$H$6:$DS$6,0)),0)</f>
        <v>691.51735082500011</v>
      </c>
      <c r="BA89" s="57">
        <f>$G$12*$G25*BA25*BA$29*IFERROR(INDEX($H$19:$DS$19,0,MATCH(SUM($H$12:BA$12),$H$6:$DS$6,0)),0)</f>
        <v>691.51735082500011</v>
      </c>
      <c r="BB89" s="57">
        <f>$G$12*$G25*BB25*BB$29*IFERROR(INDEX($H$19:$DS$19,0,MATCH(SUM($H$12:BB$12),$H$6:$DS$6,0)),0)</f>
        <v>691.51735082500011</v>
      </c>
      <c r="BC89" s="57">
        <f>$G$12*$G25*BC25*BC$29*IFERROR(INDEX($H$19:$DS$19,0,MATCH(SUM($H$12:BC$12),$H$6:$DS$6,0)),0)</f>
        <v>691.51735082500011</v>
      </c>
      <c r="BD89" s="57">
        <f>$G$12*$G25*BD25*BD$29*IFERROR(INDEX($H$19:$DS$19,0,MATCH(SUM($H$12:BD$12),$H$6:$DS$6,0)),0)</f>
        <v>691.51735082500011</v>
      </c>
      <c r="BE89" s="57">
        <f>$G$12*$G25*BE25*BE$29*IFERROR(INDEX($H$19:$DS$19,0,MATCH(SUM($H$12:BE$12),$H$6:$DS$6,0)),0)</f>
        <v>691.51735082500011</v>
      </c>
      <c r="BF89" s="57">
        <f>$G$12*$G25*BF25*BF$29*IFERROR(INDEX($H$19:$DS$19,0,MATCH(SUM($H$12:BF$12),$H$6:$DS$6,0)),0)</f>
        <v>691.51735082500011</v>
      </c>
      <c r="BG89" s="57">
        <f>$G$12*$G25*BG25*BG$29*IFERROR(INDEX($H$19:$DS$19,0,MATCH(SUM($H$12:BG$12),$H$6:$DS$6,0)),0)</f>
        <v>691.51735082500011</v>
      </c>
      <c r="BH89" s="57">
        <f>$G$12*$G25*BH25*BH$29*IFERROR(INDEX($H$19:$DS$19,0,MATCH(SUM($H$12:BH$12),$H$6:$DS$6,0)),0)</f>
        <v>691.51735082500011</v>
      </c>
      <c r="BI89" s="57">
        <f>$G$12*$G25*BI25*BI$29*IFERROR(INDEX($H$19:$DS$19,0,MATCH(SUM($H$12:BI$12),$H$6:$DS$6,0)),0)</f>
        <v>691.51735082500011</v>
      </c>
      <c r="BJ89" s="57">
        <f>$G$12*$G25*BJ25*BJ$29*IFERROR(INDEX($H$19:$DS$19,0,MATCH(SUM($H$12:BJ$12),$H$6:$DS$6,0)),0)</f>
        <v>691.51735082500011</v>
      </c>
      <c r="BK89" s="57">
        <f>$G$12*$G25*BK25*BK$29*IFERROR(INDEX($H$19:$DS$19,0,MATCH(SUM($H$12:BK$12),$H$6:$DS$6,0)),0)</f>
        <v>691.51735082500011</v>
      </c>
      <c r="BL89" s="57">
        <f>$G$12*$G25*BL25*BL$29*IFERROR(INDEX($H$19:$DS$19,0,MATCH(SUM($H$12:BL$12),$H$6:$DS$6,0)),0)</f>
        <v>691.51735082500011</v>
      </c>
      <c r="BM89" s="57">
        <f>$G$12*$G25*BM25*BM$29*IFERROR(INDEX($H$19:$DS$19,0,MATCH(SUM($H$12:BM$12),$H$6:$DS$6,0)),0)</f>
        <v>691.51735082500011</v>
      </c>
      <c r="BN89" s="57">
        <f>$G$12*$G25*BN25*BN$29*IFERROR(INDEX($H$19:$DS$19,0,MATCH(SUM($H$12:BN$12),$H$6:$DS$6,0)),0)</f>
        <v>691.51735082500011</v>
      </c>
      <c r="BO89" s="57">
        <f>$G$12*$G25*BO25*BO$29*IFERROR(INDEX($H$19:$DS$19,0,MATCH(SUM($H$12:BO$12),$H$6:$DS$6,0)),0)</f>
        <v>691.51735082500011</v>
      </c>
      <c r="BP89" s="57">
        <f>$G$12*$G25*BP25*BP$29*IFERROR(INDEX($H$19:$DS$19,0,MATCH(SUM($H$12:BP$12),$H$6:$DS$6,0)),0)</f>
        <v>691.51735082500011</v>
      </c>
      <c r="BQ89" s="57">
        <f>$G$12*$G25*BQ25*BQ$29*IFERROR(INDEX($H$19:$DS$19,0,MATCH(SUM($H$12:BQ$12),$H$6:$DS$6,0)),0)</f>
        <v>691.51735082500011</v>
      </c>
      <c r="BR89" s="57">
        <f>$G$12*$G25*BR25*BR$29*IFERROR(INDEX($H$19:$DS$19,0,MATCH(SUM($H$12:BR$12),$H$6:$DS$6,0)),0)</f>
        <v>691.51735082500011</v>
      </c>
      <c r="BS89" s="57">
        <f>$G$12*$G25*BS25*BS$29*IFERROR(INDEX($H$19:$DS$19,0,MATCH(SUM($H$12:BS$12),$H$6:$DS$6,0)),0)</f>
        <v>691.51735082500011</v>
      </c>
      <c r="BT89" s="57">
        <f>$G$12*$G25*BT25*BT$29*IFERROR(INDEX($H$19:$DS$19,0,MATCH(SUM($H$12:BT$12),$H$6:$DS$6,0)),0)</f>
        <v>691.51735082500011</v>
      </c>
      <c r="BU89" s="57">
        <f>$G$12*$G25*BU25*BU$29*IFERROR(INDEX($H$19:$DS$19,0,MATCH(SUM($H$12:BU$12),$H$6:$DS$6,0)),0)</f>
        <v>691.51735082500011</v>
      </c>
      <c r="BV89" s="57">
        <f>$G$12*$G25*BV25*BV$29*IFERROR(INDEX($H$19:$DS$19,0,MATCH(SUM($H$12:BV$12),$H$6:$DS$6,0)),0)</f>
        <v>691.51735082500011</v>
      </c>
      <c r="BW89" s="57">
        <f>$G$12*$G25*BW25*BW$29*IFERROR(INDEX($H$19:$DS$19,0,MATCH(SUM($H$12:BW$12),$H$6:$DS$6,0)),0)</f>
        <v>691.51735082500011</v>
      </c>
      <c r="BX89" s="57">
        <f>$G$12*$G25*BX25*BX$29*IFERROR(INDEX($H$19:$DS$19,0,MATCH(SUM($H$12:BX$12),$H$6:$DS$6,0)),0)</f>
        <v>691.51735082500011</v>
      </c>
      <c r="BY89" s="57">
        <f>$G$12*$G25*BY25*BY$29*IFERROR(INDEX($H$19:$DS$19,0,MATCH(SUM($H$12:BY$12),$H$6:$DS$6,0)),0)</f>
        <v>691.51735082500011</v>
      </c>
      <c r="BZ89" s="57">
        <f>$G$12*$G25*BZ25*BZ$29*IFERROR(INDEX($H$19:$DS$19,0,MATCH(SUM($H$12:BZ$12),$H$6:$DS$6,0)),0)</f>
        <v>691.51735082500011</v>
      </c>
      <c r="CA89" s="57">
        <f>$G$12*$G25*CA25*CA$29*IFERROR(INDEX($H$19:$DS$19,0,MATCH(SUM($H$12:CA$12),$H$6:$DS$6,0)),0)</f>
        <v>691.51735082500011</v>
      </c>
      <c r="CB89" s="57">
        <f>$G$12*$G25*CB25*CB$29*IFERROR(INDEX($H$19:$DS$19,0,MATCH(SUM($H$12:CB$12),$H$6:$DS$6,0)),0)</f>
        <v>691.51735082500011</v>
      </c>
      <c r="CC89" s="57">
        <f>$G$12*$G25*CC25*CC$29*IFERROR(INDEX($H$19:$DS$19,0,MATCH(SUM($H$12:CC$12),$H$6:$DS$6,0)),0)</f>
        <v>691.51735082500011</v>
      </c>
      <c r="CD89" s="57">
        <f>$G$12*$G25*CD25*CD$29*IFERROR(INDEX($H$19:$DS$19,0,MATCH(SUM($H$12:CD$12),$H$6:$DS$6,0)),0)</f>
        <v>691.51735082500011</v>
      </c>
      <c r="CE89" s="57">
        <f>$G$12*$G25*CE25*CE$29*IFERROR(INDEX($H$19:$DS$19,0,MATCH(SUM($H$12:CE$12),$H$6:$DS$6,0)),0)</f>
        <v>691.51735082500011</v>
      </c>
      <c r="CF89" s="57">
        <f>$G$12*$G25*CF25*CF$29*IFERROR(INDEX($H$19:$DS$19,0,MATCH(SUM($H$12:CF$12),$H$6:$DS$6,0)),0)</f>
        <v>691.51735082500011</v>
      </c>
      <c r="CG89" s="57">
        <f>$G$12*$G25*CG25*CG$29*IFERROR(INDEX($H$19:$DS$19,0,MATCH(SUM($H$12:CG$12),$H$6:$DS$6,0)),0)</f>
        <v>691.51735082500011</v>
      </c>
      <c r="CH89" s="57">
        <f>$G$12*$G25*CH25*CH$29*IFERROR(INDEX($H$19:$DS$19,0,MATCH(SUM($H$12:CH$12),$H$6:$DS$6,0)),0)</f>
        <v>691.51735082500011</v>
      </c>
      <c r="CI89" s="57">
        <f>$G$12*$G25*CI25*CI$29*IFERROR(INDEX($H$19:$DS$19,0,MATCH(SUM($H$12:CI$12),$H$6:$DS$6,0)),0)</f>
        <v>691.51735082500011</v>
      </c>
      <c r="CJ89" s="57">
        <f>$G$12*$G25*CJ25*CJ$29*IFERROR(INDEX($H$19:$DS$19,0,MATCH(SUM($H$12:CJ$12),$H$6:$DS$6,0)),0)</f>
        <v>691.51735082500011</v>
      </c>
      <c r="CK89" s="57">
        <f>$G$12*$G25*CK25*CK$29*IFERROR(INDEX($H$19:$DS$19,0,MATCH(SUM($H$12:CK$12),$H$6:$DS$6,0)),0)</f>
        <v>691.51735082500011</v>
      </c>
      <c r="CL89" s="57">
        <f>$G$12*$G25*CL25*CL$29*IFERROR(INDEX($H$19:$DS$19,0,MATCH(SUM($H$12:CL$12),$H$6:$DS$6,0)),0)</f>
        <v>691.51735082500011</v>
      </c>
      <c r="CM89" s="57">
        <f>$G$12*$G25*CM25*CM$29*IFERROR(INDEX($H$19:$DS$19,0,MATCH(SUM($H$12:CM$12),$H$6:$DS$6,0)),0)</f>
        <v>691.51735082500011</v>
      </c>
      <c r="CN89" s="57">
        <f>$G$12*$G25*CN25*CN$29*IFERROR(INDEX($H$19:$DS$19,0,MATCH(SUM($H$12:CN$12),$H$6:$DS$6,0)),0)</f>
        <v>691.51735082500011</v>
      </c>
      <c r="CO89" s="57">
        <f>$G$12*$G25*CO25*CO$29*IFERROR(INDEX($H$19:$DS$19,0,MATCH(SUM($H$12:CO$12),$H$6:$DS$6,0)),0)</f>
        <v>691.51735082500011</v>
      </c>
      <c r="CP89" s="57">
        <f>$G$12*$G25*CP25*CP$29*IFERROR(INDEX($H$19:$DS$19,0,MATCH(SUM($H$12:CP$12),$H$6:$DS$6,0)),0)</f>
        <v>691.51735082500011</v>
      </c>
      <c r="CQ89" s="57">
        <f>$G$12*$G25*CQ25*CQ$29*IFERROR(INDEX($H$19:$DS$19,0,MATCH(SUM($H$12:CQ$12),$H$6:$DS$6,0)),0)</f>
        <v>691.51735082500011</v>
      </c>
      <c r="CR89" s="57">
        <f>$G$12*$G25*CR25*CR$29*IFERROR(INDEX($H$19:$DS$19,0,MATCH(SUM($H$12:CR$12),$H$6:$DS$6,0)),0)</f>
        <v>691.51735082500011</v>
      </c>
      <c r="CS89" s="57">
        <f>$G$12*$G25*CS25*CS$29*IFERROR(INDEX($H$19:$DS$19,0,MATCH(SUM($H$12:CS$12),$H$6:$DS$6,0)),0)</f>
        <v>691.51735082500011</v>
      </c>
      <c r="CT89" s="57">
        <f>$G$12*$G25*CT25*CT$29*IFERROR(INDEX($H$19:$DS$19,0,MATCH(SUM($H$12:CT$12),$H$6:$DS$6,0)),0)</f>
        <v>691.51735082500011</v>
      </c>
      <c r="CU89" s="57">
        <f>$G$12*$G25*CU25*CU$29*IFERROR(INDEX($H$19:$DS$19,0,MATCH(SUM($H$12:CU$12),$H$6:$DS$6,0)),0)</f>
        <v>691.51735082500011</v>
      </c>
      <c r="CV89" s="57">
        <f>$G$12*$G25*CV25*CV$29*IFERROR(INDEX($H$19:$DS$19,0,MATCH(SUM($H$12:CV$12),$H$6:$DS$6,0)),0)</f>
        <v>691.51735082500011</v>
      </c>
      <c r="CW89" s="57">
        <f>$G$12*$G25*CW25*CW$29*IFERROR(INDEX($H$19:$DS$19,0,MATCH(SUM($H$12:CW$12),$H$6:$DS$6,0)),0)</f>
        <v>691.51735082500011</v>
      </c>
      <c r="CX89" s="57">
        <f>$G$12*$G25*CX25*CX$29*IFERROR(INDEX($H$19:$DS$19,0,MATCH(SUM($H$12:CX$12),$H$6:$DS$6,0)),0)</f>
        <v>691.51735082500011</v>
      </c>
      <c r="CY89" s="57">
        <f>$G$12*$G25*CY25*CY$29*IFERROR(INDEX($H$19:$DS$19,0,MATCH(SUM($H$12:CY$12),$H$6:$DS$6,0)),0)</f>
        <v>691.51735082500011</v>
      </c>
      <c r="CZ89" s="57">
        <f>$G$12*$G25*CZ25*CZ$29*IFERROR(INDEX($H$19:$DS$19,0,MATCH(SUM($H$12:CZ$12),$H$6:$DS$6,0)),0)</f>
        <v>691.51735082500011</v>
      </c>
      <c r="DA89" s="57">
        <f>$G$12*$G25*DA25*DA$29*IFERROR(INDEX($H$19:$DS$19,0,MATCH(SUM($H$12:DA$12),$H$6:$DS$6,0)),0)</f>
        <v>691.51735082500011</v>
      </c>
      <c r="DB89" s="57">
        <f>$G$12*$G25*DB25*DB$29*IFERROR(INDEX($H$19:$DS$19,0,MATCH(SUM($H$12:DB$12),$H$6:$DS$6,0)),0)</f>
        <v>691.51735082500011</v>
      </c>
      <c r="DC89" s="57">
        <f>$G$12*$G25*DC25*DC$29*IFERROR(INDEX($H$19:$DS$19,0,MATCH(SUM($H$12:DC$12),$H$6:$DS$6,0)),0)</f>
        <v>691.51735082500011</v>
      </c>
      <c r="DD89" s="57">
        <f>$G$12*$G25*DD25*DD$29*IFERROR(INDEX($H$19:$DS$19,0,MATCH(SUM($H$12:DD$12),$H$6:$DS$6,0)),0)</f>
        <v>691.51735082500011</v>
      </c>
      <c r="DE89" s="57">
        <f>$G$12*$G25*DE25*DE$29*IFERROR(INDEX($H$19:$DS$19,0,MATCH(SUM($H$12:DE$12),$H$6:$DS$6,0)),0)</f>
        <v>691.51735082500011</v>
      </c>
      <c r="DF89" s="57">
        <f>$G$12*$G25*DF25*DF$29*IFERROR(INDEX($H$19:$DS$19,0,MATCH(SUM($H$12:DF$12),$H$6:$DS$6,0)),0)</f>
        <v>691.51735082500011</v>
      </c>
      <c r="DG89" s="57">
        <f>$G$12*$G25*DG25*DG$29*IFERROR(INDEX($H$19:$DS$19,0,MATCH(SUM($H$12:DG$12),$H$6:$DS$6,0)),0)</f>
        <v>691.51735082500011</v>
      </c>
      <c r="DH89" s="57">
        <f>$G$12*$G25*DH25*DH$29*IFERROR(INDEX($H$19:$DS$19,0,MATCH(SUM($H$12:DH$12),$H$6:$DS$6,0)),0)</f>
        <v>691.51735082500011</v>
      </c>
      <c r="DI89" s="57">
        <f>$G$12*$G25*DI25*DI$29*IFERROR(INDEX($H$19:$DS$19,0,MATCH(SUM($H$12:DI$12),$H$6:$DS$6,0)),0)</f>
        <v>691.51735082500011</v>
      </c>
      <c r="DJ89" s="57">
        <f>$G$12*$G25*DJ25*DJ$29*IFERROR(INDEX($H$19:$DS$19,0,MATCH(SUM($H$12:DJ$12),$H$6:$DS$6,0)),0)</f>
        <v>691.51735082500011</v>
      </c>
      <c r="DK89" s="57">
        <f>$G$12*$G25*DK25*DK$29*IFERROR(INDEX($H$19:$DS$19,0,MATCH(SUM($H$12:DK$12),$H$6:$DS$6,0)),0)</f>
        <v>691.51735082500011</v>
      </c>
      <c r="DL89" s="57">
        <f>$G$12*$G25*DL25*DL$29*IFERROR(INDEX($H$19:$DS$19,0,MATCH(SUM($H$12:DL$12),$H$6:$DS$6,0)),0)</f>
        <v>691.51735082500011</v>
      </c>
      <c r="DM89" s="57">
        <f>$G$12*$G25*DM25*DM$29*IFERROR(INDEX($H$19:$DS$19,0,MATCH(SUM($H$12:DM$12),$H$6:$DS$6,0)),0)</f>
        <v>691.51735082500011</v>
      </c>
      <c r="DN89" s="57">
        <f>$G$12*$G25*DN25*DN$29*IFERROR(INDEX($H$19:$DS$19,0,MATCH(SUM($H$12:DN$12),$H$6:$DS$6,0)),0)</f>
        <v>691.51735082500011</v>
      </c>
      <c r="DO89" s="57">
        <f>$G$12*$G25*DO25*DO$29*IFERROR(INDEX($H$19:$DS$19,0,MATCH(SUM($H$12:DO$12),$H$6:$DS$6,0)),0)</f>
        <v>691.51735082500011</v>
      </c>
      <c r="DP89" s="57">
        <f>$G$12*$G25*DP25*DP$29*IFERROR(INDEX($H$19:$DS$19,0,MATCH(SUM($H$12:DP$12),$H$6:$DS$6,0)),0)</f>
        <v>691.51735082500011</v>
      </c>
      <c r="DQ89" s="57">
        <f>$G$12*$G25*DQ25*DQ$29*IFERROR(INDEX($H$19:$DS$19,0,MATCH(SUM($H$12:DQ$12),$H$6:$DS$6,0)),0)</f>
        <v>691.51735082500011</v>
      </c>
      <c r="DR89" s="57">
        <f>$G$12*$G25*DR25*DR$29*IFERROR(INDEX($H$19:$DS$19,0,MATCH(SUM($H$12:DR$12),$H$6:$DS$6,0)),0)</f>
        <v>691.51735082500011</v>
      </c>
      <c r="DS89" s="57">
        <f>$G$12*$G25*DS25*DS$29*IFERROR(INDEX($H$19:$DS$19,0,MATCH(SUM($H$12:DS$12),$H$6:$DS$6,0)),0)</f>
        <v>691.51735082500011</v>
      </c>
    </row>
    <row r="90" spans="3:123" x14ac:dyDescent="0.3">
      <c r="D90" s="12" t="str">
        <f t="shared" si="33"/>
        <v>NMC</v>
      </c>
      <c r="F90" s="51" t="str">
        <f t="shared" ref="F90" si="34">F89</f>
        <v>INR Mn</v>
      </c>
      <c r="H90" s="57">
        <f>$G$12*$G26*H26*H$29*IFERROR(INDEX($H$19:$DS$19,0,MATCH(SUM($H$12:H$12),$H$6:$DS$6,0)),0)</f>
        <v>0</v>
      </c>
      <c r="I90" s="57">
        <f>$G$12*$G26*I26*I$29*IFERROR(INDEX($H$19:$DS$19,0,MATCH(SUM($H$12:I$12),$H$6:$DS$6,0)),0)</f>
        <v>0</v>
      </c>
      <c r="J90" s="57">
        <f>$G$12*$G26*J26*J$29*IFERROR(INDEX($H$19:$DS$19,0,MATCH(SUM($H$12:J$12),$H$6:$DS$6,0)),0)</f>
        <v>0</v>
      </c>
      <c r="K90" s="57">
        <f>$G$12*$G26*K26*K$29*IFERROR(INDEX($H$19:$DS$19,0,MATCH(SUM($H$12:K$12),$H$6:$DS$6,0)),0)</f>
        <v>0</v>
      </c>
      <c r="L90" s="57">
        <f>$G$12*$G26*L26*L$29*IFERROR(INDEX($H$19:$DS$19,0,MATCH(SUM($H$12:L$12),$H$6:$DS$6,0)),0)</f>
        <v>0</v>
      </c>
      <c r="M90" s="57">
        <f>$G$12*$G26*M26*M$29*IFERROR(INDEX($H$19:$DS$19,0,MATCH(SUM($H$12:M$12),$H$6:$DS$6,0)),0)</f>
        <v>0</v>
      </c>
      <c r="N90" s="57">
        <f>$G$12*$G26*N26*N$29*IFERROR(INDEX($H$19:$DS$19,0,MATCH(SUM($H$12:N$12),$H$6:$DS$6,0)),0)</f>
        <v>0</v>
      </c>
      <c r="O90" s="57">
        <f>$G$12*$G26*O26*O$29*IFERROR(INDEX($H$19:$DS$19,0,MATCH(SUM($H$12:O$12),$H$6:$DS$6,0)),0)</f>
        <v>0</v>
      </c>
      <c r="P90" s="57">
        <f>$G$12*$G26*P26*P$29*IFERROR(INDEX($H$19:$DS$19,0,MATCH(SUM($H$12:P$12),$H$6:$DS$6,0)),0)</f>
        <v>0</v>
      </c>
      <c r="Q90" s="57">
        <f>$G$12*$G26*Q26*Q$29*IFERROR(INDEX($H$19:$DS$19,0,MATCH(SUM($H$12:Q$12),$H$6:$DS$6,0)),0)</f>
        <v>0</v>
      </c>
      <c r="R90" s="57">
        <f>$G$12*$G26*R26*R$29*IFERROR(INDEX($H$19:$DS$19,0,MATCH(SUM($H$12:R$12),$H$6:$DS$6,0)),0)</f>
        <v>0</v>
      </c>
      <c r="S90" s="57">
        <f>$G$12*$G26*S26*S$29*IFERROR(INDEX($H$19:$DS$19,0,MATCH(SUM($H$12:S$12),$H$6:$DS$6,0)),0)</f>
        <v>0</v>
      </c>
      <c r="T90" s="57">
        <f>$G$12*$G26*T26*T$29*IFERROR(INDEX($H$19:$DS$19,0,MATCH(SUM($H$12:T$12),$H$6:$DS$6,0)),0)</f>
        <v>0</v>
      </c>
      <c r="U90" s="57">
        <f>$G$12*$G26*U26*U$29*IFERROR(INDEX($H$19:$DS$19,0,MATCH(SUM($H$12:U$12),$H$6:$DS$6,0)),0)</f>
        <v>0</v>
      </c>
      <c r="V90" s="57">
        <f>$G$12*$G26*V26*V$29*IFERROR(INDEX($H$19:$DS$19,0,MATCH(SUM($H$12:V$12),$H$6:$DS$6,0)),0)</f>
        <v>0</v>
      </c>
      <c r="W90" s="57">
        <f>$G$12*$G26*W26*W$29*IFERROR(INDEX($H$19:$DS$19,0,MATCH(SUM($H$12:W$12),$H$6:$DS$6,0)),0)</f>
        <v>0</v>
      </c>
      <c r="X90" s="57">
        <f>$G$12*$G26*X26*X$29*IFERROR(INDEX($H$19:$DS$19,0,MATCH(SUM($H$12:X$12),$H$6:$DS$6,0)),0)</f>
        <v>0</v>
      </c>
      <c r="Y90" s="57">
        <f>$G$12*$G26*Y26*Y$29*IFERROR(INDEX($H$19:$DS$19,0,MATCH(SUM($H$12:Y$12),$H$6:$DS$6,0)),0)</f>
        <v>0</v>
      </c>
      <c r="Z90" s="57">
        <f>$G$12*$G26*Z26*Z$29*IFERROR(INDEX($H$19:$DS$19,0,MATCH(SUM($H$12:Z$12),$H$6:$DS$6,0)),0)</f>
        <v>0</v>
      </c>
      <c r="AA90" s="57">
        <f>$G$12*$G26*AA26*AA$29*IFERROR(INDEX($H$19:$DS$19,0,MATCH(SUM($H$12:AA$12),$H$6:$DS$6,0)),0)</f>
        <v>0</v>
      </c>
      <c r="AB90" s="57">
        <f>$G$12*$G26*AB26*AB$29*IFERROR(INDEX($H$19:$DS$19,0,MATCH(SUM($H$12:AB$12),$H$6:$DS$6,0)),0)</f>
        <v>0</v>
      </c>
      <c r="AC90" s="57">
        <f>$G$12*$G26*AC26*AC$29*IFERROR(INDEX($H$19:$DS$19,0,MATCH(SUM($H$12:AC$12),$H$6:$DS$6,0)),0)</f>
        <v>0</v>
      </c>
      <c r="AD90" s="57">
        <f>$G$12*$G26*AD26*AD$29*IFERROR(INDEX($H$19:$DS$19,0,MATCH(SUM($H$12:AD$12),$H$6:$DS$6,0)),0)</f>
        <v>0</v>
      </c>
      <c r="AE90" s="57">
        <f>$G$12*$G26*AE26*AE$29*IFERROR(INDEX($H$19:$DS$19,0,MATCH(SUM($H$12:AE$12),$H$6:$DS$6,0)),0)</f>
        <v>0</v>
      </c>
      <c r="AF90" s="57">
        <f>$G$12*$G26*AF26*AF$29*IFERROR(INDEX($H$19:$DS$19,0,MATCH(SUM($H$12:AF$12),$H$6:$DS$6,0)),0)</f>
        <v>0</v>
      </c>
      <c r="AG90" s="57">
        <f>$G$12*$G26*AG26*AG$29*IFERROR(INDEX($H$19:$DS$19,0,MATCH(SUM($H$12:AG$12),$H$6:$DS$6,0)),0)</f>
        <v>0</v>
      </c>
      <c r="AH90" s="57">
        <f>$G$12*$G26*AH26*AH$29*IFERROR(INDEX($H$19:$DS$19,0,MATCH(SUM($H$12:AH$12),$H$6:$DS$6,0)),0)</f>
        <v>0</v>
      </c>
      <c r="AI90" s="57">
        <f>$G$12*$G26*AI26*AI$29*IFERROR(INDEX($H$19:$DS$19,0,MATCH(SUM($H$12:AI$12),$H$6:$DS$6,0)),0)</f>
        <v>0</v>
      </c>
      <c r="AJ90" s="57">
        <f>$G$12*$G26*AJ26*AJ$29*IFERROR(INDEX($H$19:$DS$19,0,MATCH(SUM($H$12:AJ$12),$H$6:$DS$6,0)),0)</f>
        <v>0</v>
      </c>
      <c r="AK90" s="57">
        <f>$G$12*$G26*AK26*AK$29*IFERROR(INDEX($H$19:$DS$19,0,MATCH(SUM($H$12:AK$12),$H$6:$DS$6,0)),0)</f>
        <v>0</v>
      </c>
      <c r="AL90" s="57">
        <f>$G$12*$G26*AL26*AL$29*IFERROR(INDEX($H$19:$DS$19,0,MATCH(SUM($H$12:AL$12),$H$6:$DS$6,0)),0)</f>
        <v>0</v>
      </c>
      <c r="AM90" s="57">
        <f>$G$12*$G26*AM26*AM$29*IFERROR(INDEX($H$19:$DS$19,0,MATCH(SUM($H$12:AM$12),$H$6:$DS$6,0)),0)</f>
        <v>0</v>
      </c>
      <c r="AN90" s="57">
        <f>$G$12*$G26*AN26*AN$29*IFERROR(INDEX($H$19:$DS$19,0,MATCH(SUM($H$12:AN$12),$H$6:$DS$6,0)),0)</f>
        <v>0</v>
      </c>
      <c r="AO90" s="57">
        <f>$G$12*$G26*AO26*AO$29*IFERROR(INDEX($H$19:$DS$19,0,MATCH(SUM($H$12:AO$12),$H$6:$DS$6,0)),0)</f>
        <v>0</v>
      </c>
      <c r="AP90" s="57">
        <f>$G$12*$G26*AP26*AP$29*IFERROR(INDEX($H$19:$DS$19,0,MATCH(SUM($H$12:AP$12),$H$6:$DS$6,0)),0)</f>
        <v>0</v>
      </c>
      <c r="AQ90" s="57">
        <f>$G$12*$G26*AQ26*AQ$29*IFERROR(INDEX($H$19:$DS$19,0,MATCH(SUM($H$12:AQ$12),$H$6:$DS$6,0)),0)</f>
        <v>0</v>
      </c>
      <c r="AR90" s="57">
        <f>$G$12*$G26*AR26*AR$29*IFERROR(INDEX($H$19:$DS$19,0,MATCH(SUM($H$12:AR$12),$H$6:$DS$6,0)),0)</f>
        <v>0</v>
      </c>
      <c r="AS90" s="57">
        <f>$G$12*$G26*AS26*AS$29*IFERROR(INDEX($H$19:$DS$19,0,MATCH(SUM($H$12:AS$12),$H$6:$DS$6,0)),0)</f>
        <v>0</v>
      </c>
      <c r="AT90" s="57">
        <f>$G$12*$G26*AT26*AT$29*IFERROR(INDEX($H$19:$DS$19,0,MATCH(SUM($H$12:AT$12),$H$6:$DS$6,0)),0)</f>
        <v>0</v>
      </c>
      <c r="AU90" s="57">
        <f>$G$12*$G26*AU26*AU$29*IFERROR(INDEX($H$19:$DS$19,0,MATCH(SUM($H$12:AU$12),$H$6:$DS$6,0)),0)</f>
        <v>0</v>
      </c>
      <c r="AV90" s="57">
        <f>$G$12*$G26*AV26*AV$29*IFERROR(INDEX($H$19:$DS$19,0,MATCH(SUM($H$12:AV$12),$H$6:$DS$6,0)),0)</f>
        <v>0</v>
      </c>
      <c r="AW90" s="57">
        <f>$G$12*$G26*AW26*AW$29*IFERROR(INDEX($H$19:$DS$19,0,MATCH(SUM($H$12:AW$12),$H$6:$DS$6,0)),0)</f>
        <v>0</v>
      </c>
      <c r="AX90" s="57">
        <f>$G$12*$G26*AX26*AX$29*IFERROR(INDEX($H$19:$DS$19,0,MATCH(SUM($H$12:AX$12),$H$6:$DS$6,0)),0)</f>
        <v>0</v>
      </c>
      <c r="AY90" s="57">
        <f>$G$12*$G26*AY26*AY$29*IFERROR(INDEX($H$19:$DS$19,0,MATCH(SUM($H$12:AY$12),$H$6:$DS$6,0)),0)</f>
        <v>0</v>
      </c>
      <c r="AZ90" s="57">
        <f>$G$12*$G26*AZ26*AZ$29*IFERROR(INDEX($H$19:$DS$19,0,MATCH(SUM($H$12:AZ$12),$H$6:$DS$6,0)),0)</f>
        <v>0</v>
      </c>
      <c r="BA90" s="57">
        <f>$G$12*$G26*BA26*BA$29*IFERROR(INDEX($H$19:$DS$19,0,MATCH(SUM($H$12:BA$12),$H$6:$DS$6,0)),0)</f>
        <v>0</v>
      </c>
      <c r="BB90" s="57">
        <f>$G$12*$G26*BB26*BB$29*IFERROR(INDEX($H$19:$DS$19,0,MATCH(SUM($H$12:BB$12),$H$6:$DS$6,0)),0)</f>
        <v>0</v>
      </c>
      <c r="BC90" s="57">
        <f>$G$12*$G26*BC26*BC$29*IFERROR(INDEX($H$19:$DS$19,0,MATCH(SUM($H$12:BC$12),$H$6:$DS$6,0)),0)</f>
        <v>0</v>
      </c>
      <c r="BD90" s="57">
        <f>$G$12*$G26*BD26*BD$29*IFERROR(INDEX($H$19:$DS$19,0,MATCH(SUM($H$12:BD$12),$H$6:$DS$6,0)),0)</f>
        <v>0</v>
      </c>
      <c r="BE90" s="57">
        <f>$G$12*$G26*BE26*BE$29*IFERROR(INDEX($H$19:$DS$19,0,MATCH(SUM($H$12:BE$12),$H$6:$DS$6,0)),0)</f>
        <v>0</v>
      </c>
      <c r="BF90" s="57">
        <f>$G$12*$G26*BF26*BF$29*IFERROR(INDEX($H$19:$DS$19,0,MATCH(SUM($H$12:BF$12),$H$6:$DS$6,0)),0)</f>
        <v>0</v>
      </c>
      <c r="BG90" s="57">
        <f>$G$12*$G26*BG26*BG$29*IFERROR(INDEX($H$19:$DS$19,0,MATCH(SUM($H$12:BG$12),$H$6:$DS$6,0)),0)</f>
        <v>0</v>
      </c>
      <c r="BH90" s="57">
        <f>$G$12*$G26*BH26*BH$29*IFERROR(INDEX($H$19:$DS$19,0,MATCH(SUM($H$12:BH$12),$H$6:$DS$6,0)),0)</f>
        <v>0</v>
      </c>
      <c r="BI90" s="57">
        <f>$G$12*$G26*BI26*BI$29*IFERROR(INDEX($H$19:$DS$19,0,MATCH(SUM($H$12:BI$12),$H$6:$DS$6,0)),0)</f>
        <v>0</v>
      </c>
      <c r="BJ90" s="57">
        <f>$G$12*$G26*BJ26*BJ$29*IFERROR(INDEX($H$19:$DS$19,0,MATCH(SUM($H$12:BJ$12),$H$6:$DS$6,0)),0)</f>
        <v>0</v>
      </c>
      <c r="BK90" s="57">
        <f>$G$12*$G26*BK26*BK$29*IFERROR(INDEX($H$19:$DS$19,0,MATCH(SUM($H$12:BK$12),$H$6:$DS$6,0)),0)</f>
        <v>0</v>
      </c>
      <c r="BL90" s="57">
        <f>$G$12*$G26*BL26*BL$29*IFERROR(INDEX($H$19:$DS$19,0,MATCH(SUM($H$12:BL$12),$H$6:$DS$6,0)),0)</f>
        <v>0</v>
      </c>
      <c r="BM90" s="57">
        <f>$G$12*$G26*BM26*BM$29*IFERROR(INDEX($H$19:$DS$19,0,MATCH(SUM($H$12:BM$12),$H$6:$DS$6,0)),0)</f>
        <v>0</v>
      </c>
      <c r="BN90" s="57">
        <f>$G$12*$G26*BN26*BN$29*IFERROR(INDEX($H$19:$DS$19,0,MATCH(SUM($H$12:BN$12),$H$6:$DS$6,0)),0)</f>
        <v>0</v>
      </c>
      <c r="BO90" s="57">
        <f>$G$12*$G26*BO26*BO$29*IFERROR(INDEX($H$19:$DS$19,0,MATCH(SUM($H$12:BO$12),$H$6:$DS$6,0)),0)</f>
        <v>0</v>
      </c>
      <c r="BP90" s="57">
        <f>$G$12*$G26*BP26*BP$29*IFERROR(INDEX($H$19:$DS$19,0,MATCH(SUM($H$12:BP$12),$H$6:$DS$6,0)),0)</f>
        <v>0</v>
      </c>
      <c r="BQ90" s="57">
        <f>$G$12*$G26*BQ26*BQ$29*IFERROR(INDEX($H$19:$DS$19,0,MATCH(SUM($H$12:BQ$12),$H$6:$DS$6,0)),0)</f>
        <v>0</v>
      </c>
      <c r="BR90" s="57">
        <f>$G$12*$G26*BR26*BR$29*IFERROR(INDEX($H$19:$DS$19,0,MATCH(SUM($H$12:BR$12),$H$6:$DS$6,0)),0)</f>
        <v>0</v>
      </c>
      <c r="BS90" s="57">
        <f>$G$12*$G26*BS26*BS$29*IFERROR(INDEX($H$19:$DS$19,0,MATCH(SUM($H$12:BS$12),$H$6:$DS$6,0)),0)</f>
        <v>0</v>
      </c>
      <c r="BT90" s="57">
        <f>$G$12*$G26*BT26*BT$29*IFERROR(INDEX($H$19:$DS$19,0,MATCH(SUM($H$12:BT$12),$H$6:$DS$6,0)),0)</f>
        <v>0</v>
      </c>
      <c r="BU90" s="57">
        <f>$G$12*$G26*BU26*BU$29*IFERROR(INDEX($H$19:$DS$19,0,MATCH(SUM($H$12:BU$12),$H$6:$DS$6,0)),0)</f>
        <v>0</v>
      </c>
      <c r="BV90" s="57">
        <f>$G$12*$G26*BV26*BV$29*IFERROR(INDEX($H$19:$DS$19,0,MATCH(SUM($H$12:BV$12),$H$6:$DS$6,0)),0)</f>
        <v>0</v>
      </c>
      <c r="BW90" s="57">
        <f>$G$12*$G26*BW26*BW$29*IFERROR(INDEX($H$19:$DS$19,0,MATCH(SUM($H$12:BW$12),$H$6:$DS$6,0)),0)</f>
        <v>0</v>
      </c>
      <c r="BX90" s="57">
        <f>$G$12*$G26*BX26*BX$29*IFERROR(INDEX($H$19:$DS$19,0,MATCH(SUM($H$12:BX$12),$H$6:$DS$6,0)),0)</f>
        <v>0</v>
      </c>
      <c r="BY90" s="57">
        <f>$G$12*$G26*BY26*BY$29*IFERROR(INDEX($H$19:$DS$19,0,MATCH(SUM($H$12:BY$12),$H$6:$DS$6,0)),0)</f>
        <v>0</v>
      </c>
      <c r="BZ90" s="57">
        <f>$G$12*$G26*BZ26*BZ$29*IFERROR(INDEX($H$19:$DS$19,0,MATCH(SUM($H$12:BZ$12),$H$6:$DS$6,0)),0)</f>
        <v>0</v>
      </c>
      <c r="CA90" s="57">
        <f>$G$12*$G26*CA26*CA$29*IFERROR(INDEX($H$19:$DS$19,0,MATCH(SUM($H$12:CA$12),$H$6:$DS$6,0)),0)</f>
        <v>0</v>
      </c>
      <c r="CB90" s="57">
        <f>$G$12*$G26*CB26*CB$29*IFERROR(INDEX($H$19:$DS$19,0,MATCH(SUM($H$12:CB$12),$H$6:$DS$6,0)),0)</f>
        <v>0</v>
      </c>
      <c r="CC90" s="57">
        <f>$G$12*$G26*CC26*CC$29*IFERROR(INDEX($H$19:$DS$19,0,MATCH(SUM($H$12:CC$12),$H$6:$DS$6,0)),0)</f>
        <v>0</v>
      </c>
      <c r="CD90" s="57">
        <f>$G$12*$G26*CD26*CD$29*IFERROR(INDEX($H$19:$DS$19,0,MATCH(SUM($H$12:CD$12),$H$6:$DS$6,0)),0)</f>
        <v>0</v>
      </c>
      <c r="CE90" s="57">
        <f>$G$12*$G26*CE26*CE$29*IFERROR(INDEX($H$19:$DS$19,0,MATCH(SUM($H$12:CE$12),$H$6:$DS$6,0)),0)</f>
        <v>0</v>
      </c>
      <c r="CF90" s="57">
        <f>$G$12*$G26*CF26*CF$29*IFERROR(INDEX($H$19:$DS$19,0,MATCH(SUM($H$12:CF$12),$H$6:$DS$6,0)),0)</f>
        <v>0</v>
      </c>
      <c r="CG90" s="57">
        <f>$G$12*$G26*CG26*CG$29*IFERROR(INDEX($H$19:$DS$19,0,MATCH(SUM($H$12:CG$12),$H$6:$DS$6,0)),0)</f>
        <v>0</v>
      </c>
      <c r="CH90" s="57">
        <f>$G$12*$G26*CH26*CH$29*IFERROR(INDEX($H$19:$DS$19,0,MATCH(SUM($H$12:CH$12),$H$6:$DS$6,0)),0)</f>
        <v>0</v>
      </c>
      <c r="CI90" s="57">
        <f>$G$12*$G26*CI26*CI$29*IFERROR(INDEX($H$19:$DS$19,0,MATCH(SUM($H$12:CI$12),$H$6:$DS$6,0)),0)</f>
        <v>0</v>
      </c>
      <c r="CJ90" s="57">
        <f>$G$12*$G26*CJ26*CJ$29*IFERROR(INDEX($H$19:$DS$19,0,MATCH(SUM($H$12:CJ$12),$H$6:$DS$6,0)),0)</f>
        <v>0</v>
      </c>
      <c r="CK90" s="57">
        <f>$G$12*$G26*CK26*CK$29*IFERROR(INDEX($H$19:$DS$19,0,MATCH(SUM($H$12:CK$12),$H$6:$DS$6,0)),0)</f>
        <v>0</v>
      </c>
      <c r="CL90" s="57">
        <f>$G$12*$G26*CL26*CL$29*IFERROR(INDEX($H$19:$DS$19,0,MATCH(SUM($H$12:CL$12),$H$6:$DS$6,0)),0)</f>
        <v>0</v>
      </c>
      <c r="CM90" s="57">
        <f>$G$12*$G26*CM26*CM$29*IFERROR(INDEX($H$19:$DS$19,0,MATCH(SUM($H$12:CM$12),$H$6:$DS$6,0)),0)</f>
        <v>0</v>
      </c>
      <c r="CN90" s="57">
        <f>$G$12*$G26*CN26*CN$29*IFERROR(INDEX($H$19:$DS$19,0,MATCH(SUM($H$12:CN$12),$H$6:$DS$6,0)),0)</f>
        <v>0</v>
      </c>
      <c r="CO90" s="57">
        <f>$G$12*$G26*CO26*CO$29*IFERROR(INDEX($H$19:$DS$19,0,MATCH(SUM($H$12:CO$12),$H$6:$DS$6,0)),0)</f>
        <v>0</v>
      </c>
      <c r="CP90" s="57">
        <f>$G$12*$G26*CP26*CP$29*IFERROR(INDEX($H$19:$DS$19,0,MATCH(SUM($H$12:CP$12),$H$6:$DS$6,0)),0)</f>
        <v>0</v>
      </c>
      <c r="CQ90" s="57">
        <f>$G$12*$G26*CQ26*CQ$29*IFERROR(INDEX($H$19:$DS$19,0,MATCH(SUM($H$12:CQ$12),$H$6:$DS$6,0)),0)</f>
        <v>0</v>
      </c>
      <c r="CR90" s="57">
        <f>$G$12*$G26*CR26*CR$29*IFERROR(INDEX($H$19:$DS$19,0,MATCH(SUM($H$12:CR$12),$H$6:$DS$6,0)),0)</f>
        <v>0</v>
      </c>
      <c r="CS90" s="57">
        <f>$G$12*$G26*CS26*CS$29*IFERROR(INDEX($H$19:$DS$19,0,MATCH(SUM($H$12:CS$12),$H$6:$DS$6,0)),0)</f>
        <v>0</v>
      </c>
      <c r="CT90" s="57">
        <f>$G$12*$G26*CT26*CT$29*IFERROR(INDEX($H$19:$DS$19,0,MATCH(SUM($H$12:CT$12),$H$6:$DS$6,0)),0)</f>
        <v>0</v>
      </c>
      <c r="CU90" s="57">
        <f>$G$12*$G26*CU26*CU$29*IFERROR(INDEX($H$19:$DS$19,0,MATCH(SUM($H$12:CU$12),$H$6:$DS$6,0)),0)</f>
        <v>0</v>
      </c>
      <c r="CV90" s="57">
        <f>$G$12*$G26*CV26*CV$29*IFERROR(INDEX($H$19:$DS$19,0,MATCH(SUM($H$12:CV$12),$H$6:$DS$6,0)),0)</f>
        <v>0</v>
      </c>
      <c r="CW90" s="57">
        <f>$G$12*$G26*CW26*CW$29*IFERROR(INDEX($H$19:$DS$19,0,MATCH(SUM($H$12:CW$12),$H$6:$DS$6,0)),0)</f>
        <v>0</v>
      </c>
      <c r="CX90" s="57">
        <f>$G$12*$G26*CX26*CX$29*IFERROR(INDEX($H$19:$DS$19,0,MATCH(SUM($H$12:CX$12),$H$6:$DS$6,0)),0)</f>
        <v>0</v>
      </c>
      <c r="CY90" s="57">
        <f>$G$12*$G26*CY26*CY$29*IFERROR(INDEX($H$19:$DS$19,0,MATCH(SUM($H$12:CY$12),$H$6:$DS$6,0)),0)</f>
        <v>0</v>
      </c>
      <c r="CZ90" s="57">
        <f>$G$12*$G26*CZ26*CZ$29*IFERROR(INDEX($H$19:$DS$19,0,MATCH(SUM($H$12:CZ$12),$H$6:$DS$6,0)),0)</f>
        <v>0</v>
      </c>
      <c r="DA90" s="57">
        <f>$G$12*$G26*DA26*DA$29*IFERROR(INDEX($H$19:$DS$19,0,MATCH(SUM($H$12:DA$12),$H$6:$DS$6,0)),0)</f>
        <v>0</v>
      </c>
      <c r="DB90" s="57">
        <f>$G$12*$G26*DB26*DB$29*IFERROR(INDEX($H$19:$DS$19,0,MATCH(SUM($H$12:DB$12),$H$6:$DS$6,0)),0)</f>
        <v>0</v>
      </c>
      <c r="DC90" s="57">
        <f>$G$12*$G26*DC26*DC$29*IFERROR(INDEX($H$19:$DS$19,0,MATCH(SUM($H$12:DC$12),$H$6:$DS$6,0)),0)</f>
        <v>0</v>
      </c>
      <c r="DD90" s="57">
        <f>$G$12*$G26*DD26*DD$29*IFERROR(INDEX($H$19:$DS$19,0,MATCH(SUM($H$12:DD$12),$H$6:$DS$6,0)),0)</f>
        <v>0</v>
      </c>
      <c r="DE90" s="57">
        <f>$G$12*$G26*DE26*DE$29*IFERROR(INDEX($H$19:$DS$19,0,MATCH(SUM($H$12:DE$12),$H$6:$DS$6,0)),0)</f>
        <v>0</v>
      </c>
      <c r="DF90" s="57">
        <f>$G$12*$G26*DF26*DF$29*IFERROR(INDEX($H$19:$DS$19,0,MATCH(SUM($H$12:DF$12),$H$6:$DS$6,0)),0)</f>
        <v>0</v>
      </c>
      <c r="DG90" s="57">
        <f>$G$12*$G26*DG26*DG$29*IFERROR(INDEX($H$19:$DS$19,0,MATCH(SUM($H$12:DG$12),$H$6:$DS$6,0)),0)</f>
        <v>0</v>
      </c>
      <c r="DH90" s="57">
        <f>$G$12*$G26*DH26*DH$29*IFERROR(INDEX($H$19:$DS$19,0,MATCH(SUM($H$12:DH$12),$H$6:$DS$6,0)),0)</f>
        <v>0</v>
      </c>
      <c r="DI90" s="57">
        <f>$G$12*$G26*DI26*DI$29*IFERROR(INDEX($H$19:$DS$19,0,MATCH(SUM($H$12:DI$12),$H$6:$DS$6,0)),0)</f>
        <v>0</v>
      </c>
      <c r="DJ90" s="57">
        <f>$G$12*$G26*DJ26*DJ$29*IFERROR(INDEX($H$19:$DS$19,0,MATCH(SUM($H$12:DJ$12),$H$6:$DS$6,0)),0)</f>
        <v>0</v>
      </c>
      <c r="DK90" s="57">
        <f>$G$12*$G26*DK26*DK$29*IFERROR(INDEX($H$19:$DS$19,0,MATCH(SUM($H$12:DK$12),$H$6:$DS$6,0)),0)</f>
        <v>0</v>
      </c>
      <c r="DL90" s="57">
        <f>$G$12*$G26*DL26*DL$29*IFERROR(INDEX($H$19:$DS$19,0,MATCH(SUM($H$12:DL$12),$H$6:$DS$6,0)),0)</f>
        <v>0</v>
      </c>
      <c r="DM90" s="57">
        <f>$G$12*$G26*DM26*DM$29*IFERROR(INDEX($H$19:$DS$19,0,MATCH(SUM($H$12:DM$12),$H$6:$DS$6,0)),0)</f>
        <v>0</v>
      </c>
      <c r="DN90" s="57">
        <f>$G$12*$G26*DN26*DN$29*IFERROR(INDEX($H$19:$DS$19,0,MATCH(SUM($H$12:DN$12),$H$6:$DS$6,0)),0)</f>
        <v>0</v>
      </c>
      <c r="DO90" s="57">
        <f>$G$12*$G26*DO26*DO$29*IFERROR(INDEX($H$19:$DS$19,0,MATCH(SUM($H$12:DO$12),$H$6:$DS$6,0)),0)</f>
        <v>0</v>
      </c>
      <c r="DP90" s="57">
        <f>$G$12*$G26*DP26*DP$29*IFERROR(INDEX($H$19:$DS$19,0,MATCH(SUM($H$12:DP$12),$H$6:$DS$6,0)),0)</f>
        <v>0</v>
      </c>
      <c r="DQ90" s="57">
        <f>$G$12*$G26*DQ26*DQ$29*IFERROR(INDEX($H$19:$DS$19,0,MATCH(SUM($H$12:DQ$12),$H$6:$DS$6,0)),0)</f>
        <v>0</v>
      </c>
      <c r="DR90" s="57">
        <f>$G$12*$G26*DR26*DR$29*IFERROR(INDEX($H$19:$DS$19,0,MATCH(SUM($H$12:DR$12),$H$6:$DS$6,0)),0)</f>
        <v>0</v>
      </c>
      <c r="DS90" s="57">
        <f>$G$12*$G26*DS26*DS$29*IFERROR(INDEX($H$19:$DS$19,0,MATCH(SUM($H$12:DS$12),$H$6:$DS$6,0)),0)</f>
        <v>0</v>
      </c>
    </row>
    <row r="91" spans="3:123" x14ac:dyDescent="0.3"/>
    <row r="92" spans="3:123" ht="14.5" thickBot="1" x14ac:dyDescent="0.35">
      <c r="D92" s="61" t="s">
        <v>143</v>
      </c>
      <c r="E92" s="61"/>
      <c r="F92" s="62" t="str">
        <f>F90</f>
        <v>INR Mn</v>
      </c>
      <c r="G92" s="62"/>
      <c r="H92" s="63">
        <f>SUM(H88:H91)</f>
        <v>0</v>
      </c>
      <c r="I92" s="63">
        <f t="shared" ref="I92:BT92" si="35">SUM(I88:I91)</f>
        <v>0</v>
      </c>
      <c r="J92" s="63">
        <f t="shared" si="35"/>
        <v>0</v>
      </c>
      <c r="K92" s="63">
        <f t="shared" si="35"/>
        <v>0</v>
      </c>
      <c r="L92" s="63">
        <f t="shared" si="35"/>
        <v>0</v>
      </c>
      <c r="M92" s="63">
        <f t="shared" si="35"/>
        <v>0</v>
      </c>
      <c r="N92" s="63">
        <f t="shared" si="35"/>
        <v>0</v>
      </c>
      <c r="O92" s="63">
        <f t="shared" si="35"/>
        <v>1455.10460458125</v>
      </c>
      <c r="P92" s="63">
        <f t="shared" si="35"/>
        <v>1455.10460458125</v>
      </c>
      <c r="Q92" s="63">
        <f t="shared" si="35"/>
        <v>1455.10460458125</v>
      </c>
      <c r="R92" s="63">
        <f t="shared" si="35"/>
        <v>1455.10460458125</v>
      </c>
      <c r="S92" s="63">
        <f t="shared" si="35"/>
        <v>1649.1185518587499</v>
      </c>
      <c r="T92" s="63">
        <f t="shared" si="35"/>
        <v>1649.1185518587499</v>
      </c>
      <c r="U92" s="63">
        <f t="shared" si="35"/>
        <v>1649.1185518587499</v>
      </c>
      <c r="V92" s="63">
        <f t="shared" si="35"/>
        <v>1649.1185518587499</v>
      </c>
      <c r="W92" s="63">
        <f t="shared" si="35"/>
        <v>1784.9283149530002</v>
      </c>
      <c r="X92" s="63">
        <f t="shared" si="35"/>
        <v>1784.9283149530002</v>
      </c>
      <c r="Y92" s="63">
        <f t="shared" si="35"/>
        <v>1784.9283149530002</v>
      </c>
      <c r="Z92" s="63">
        <f t="shared" si="35"/>
        <v>1784.9283149530002</v>
      </c>
      <c r="AA92" s="63">
        <f t="shared" si="35"/>
        <v>1784.9283149530002</v>
      </c>
      <c r="AB92" s="63">
        <f t="shared" si="35"/>
        <v>1784.9283149530002</v>
      </c>
      <c r="AC92" s="63">
        <f t="shared" si="35"/>
        <v>1784.9283149530002</v>
      </c>
      <c r="AD92" s="63">
        <f t="shared" si="35"/>
        <v>1784.9283149530002</v>
      </c>
      <c r="AE92" s="63">
        <f t="shared" si="35"/>
        <v>1784.9283149530002</v>
      </c>
      <c r="AF92" s="63">
        <f t="shared" si="35"/>
        <v>1784.9283149530002</v>
      </c>
      <c r="AG92" s="63">
        <f t="shared" si="35"/>
        <v>1784.9283149530002</v>
      </c>
      <c r="AH92" s="63">
        <f t="shared" si="35"/>
        <v>1784.9283149530002</v>
      </c>
      <c r="AI92" s="63">
        <f t="shared" si="35"/>
        <v>1784.9283149530002</v>
      </c>
      <c r="AJ92" s="63">
        <f t="shared" si="35"/>
        <v>1784.9283149530002</v>
      </c>
      <c r="AK92" s="63">
        <f t="shared" si="35"/>
        <v>1784.9283149530002</v>
      </c>
      <c r="AL92" s="63">
        <f t="shared" si="35"/>
        <v>1784.9283149530002</v>
      </c>
      <c r="AM92" s="63">
        <f t="shared" si="35"/>
        <v>1784.9283149530002</v>
      </c>
      <c r="AN92" s="63">
        <f t="shared" si="35"/>
        <v>1784.9283149530002</v>
      </c>
      <c r="AO92" s="63">
        <f t="shared" si="35"/>
        <v>1784.9283149530002</v>
      </c>
      <c r="AP92" s="63">
        <f t="shared" si="35"/>
        <v>1784.9283149530002</v>
      </c>
      <c r="AQ92" s="63">
        <f t="shared" si="35"/>
        <v>1784.9283149530002</v>
      </c>
      <c r="AR92" s="63">
        <f t="shared" si="35"/>
        <v>1784.9283149530002</v>
      </c>
      <c r="AS92" s="63">
        <f t="shared" si="35"/>
        <v>1784.9283149530002</v>
      </c>
      <c r="AT92" s="63">
        <f t="shared" si="35"/>
        <v>1784.9283149530002</v>
      </c>
      <c r="AU92" s="63">
        <f t="shared" si="35"/>
        <v>1784.9283149530002</v>
      </c>
      <c r="AV92" s="63">
        <f t="shared" si="35"/>
        <v>1784.9283149530002</v>
      </c>
      <c r="AW92" s="63">
        <f t="shared" si="35"/>
        <v>1784.9283149530002</v>
      </c>
      <c r="AX92" s="63">
        <f t="shared" si="35"/>
        <v>1784.9283149530002</v>
      </c>
      <c r="AY92" s="63">
        <f t="shared" si="35"/>
        <v>1784.9283149530002</v>
      </c>
      <c r="AZ92" s="63">
        <f t="shared" si="35"/>
        <v>1784.9283149530002</v>
      </c>
      <c r="BA92" s="63">
        <f t="shared" si="35"/>
        <v>1784.9283149530002</v>
      </c>
      <c r="BB92" s="63">
        <f t="shared" si="35"/>
        <v>1784.9283149530002</v>
      </c>
      <c r="BC92" s="63">
        <f t="shared" si="35"/>
        <v>1784.9283149530002</v>
      </c>
      <c r="BD92" s="63">
        <f t="shared" si="35"/>
        <v>1784.9283149530002</v>
      </c>
      <c r="BE92" s="63">
        <f t="shared" si="35"/>
        <v>1784.9283149530002</v>
      </c>
      <c r="BF92" s="63">
        <f t="shared" si="35"/>
        <v>1784.9283149530002</v>
      </c>
      <c r="BG92" s="63">
        <f t="shared" si="35"/>
        <v>1784.9283149530002</v>
      </c>
      <c r="BH92" s="63">
        <f t="shared" si="35"/>
        <v>1784.9283149530002</v>
      </c>
      <c r="BI92" s="63">
        <f t="shared" si="35"/>
        <v>1784.9283149530002</v>
      </c>
      <c r="BJ92" s="63">
        <f t="shared" si="35"/>
        <v>1784.9283149530002</v>
      </c>
      <c r="BK92" s="63">
        <f t="shared" si="35"/>
        <v>1784.9283149530002</v>
      </c>
      <c r="BL92" s="63">
        <f t="shared" si="35"/>
        <v>1784.9283149530002</v>
      </c>
      <c r="BM92" s="63">
        <f t="shared" si="35"/>
        <v>1784.9283149530002</v>
      </c>
      <c r="BN92" s="63">
        <f t="shared" si="35"/>
        <v>1784.9283149530002</v>
      </c>
      <c r="BO92" s="63">
        <f t="shared" si="35"/>
        <v>1784.9283149530002</v>
      </c>
      <c r="BP92" s="63">
        <f t="shared" si="35"/>
        <v>1784.9283149530002</v>
      </c>
      <c r="BQ92" s="63">
        <f t="shared" si="35"/>
        <v>1784.9283149530002</v>
      </c>
      <c r="BR92" s="63">
        <f t="shared" si="35"/>
        <v>1784.9283149530002</v>
      </c>
      <c r="BS92" s="63">
        <f t="shared" si="35"/>
        <v>1784.9283149530002</v>
      </c>
      <c r="BT92" s="63">
        <f t="shared" si="35"/>
        <v>1784.9283149530002</v>
      </c>
      <c r="BU92" s="63">
        <f t="shared" ref="BU92:DS92" si="36">SUM(BU88:BU91)</f>
        <v>1784.9283149530002</v>
      </c>
      <c r="BV92" s="63">
        <f t="shared" si="36"/>
        <v>1784.9283149530002</v>
      </c>
      <c r="BW92" s="63">
        <f t="shared" si="36"/>
        <v>1784.9283149530002</v>
      </c>
      <c r="BX92" s="63">
        <f t="shared" si="36"/>
        <v>1784.9283149530002</v>
      </c>
      <c r="BY92" s="63">
        <f t="shared" si="36"/>
        <v>1784.9283149530002</v>
      </c>
      <c r="BZ92" s="63">
        <f t="shared" si="36"/>
        <v>1784.9283149530002</v>
      </c>
      <c r="CA92" s="63">
        <f t="shared" si="36"/>
        <v>1784.9283149530002</v>
      </c>
      <c r="CB92" s="63">
        <f t="shared" si="36"/>
        <v>1784.9283149530002</v>
      </c>
      <c r="CC92" s="63">
        <f t="shared" si="36"/>
        <v>1784.9283149530002</v>
      </c>
      <c r="CD92" s="63">
        <f t="shared" si="36"/>
        <v>1784.9283149530002</v>
      </c>
      <c r="CE92" s="63">
        <f t="shared" si="36"/>
        <v>1784.9283149530002</v>
      </c>
      <c r="CF92" s="63">
        <f t="shared" si="36"/>
        <v>1784.9283149530002</v>
      </c>
      <c r="CG92" s="63">
        <f t="shared" si="36"/>
        <v>1784.9283149530002</v>
      </c>
      <c r="CH92" s="63">
        <f t="shared" si="36"/>
        <v>1784.9283149530002</v>
      </c>
      <c r="CI92" s="63">
        <f t="shared" si="36"/>
        <v>1784.9283149530002</v>
      </c>
      <c r="CJ92" s="63">
        <f t="shared" si="36"/>
        <v>1784.9283149530002</v>
      </c>
      <c r="CK92" s="63">
        <f t="shared" si="36"/>
        <v>1784.9283149530002</v>
      </c>
      <c r="CL92" s="63">
        <f t="shared" si="36"/>
        <v>1784.9283149530002</v>
      </c>
      <c r="CM92" s="63">
        <f t="shared" si="36"/>
        <v>1784.9283149530002</v>
      </c>
      <c r="CN92" s="63">
        <f t="shared" si="36"/>
        <v>1784.9283149530002</v>
      </c>
      <c r="CO92" s="63">
        <f t="shared" si="36"/>
        <v>1784.9283149530002</v>
      </c>
      <c r="CP92" s="63">
        <f t="shared" si="36"/>
        <v>1784.9283149530002</v>
      </c>
      <c r="CQ92" s="63">
        <f t="shared" si="36"/>
        <v>1784.9283149530002</v>
      </c>
      <c r="CR92" s="63">
        <f t="shared" si="36"/>
        <v>1784.9283149530002</v>
      </c>
      <c r="CS92" s="63">
        <f t="shared" si="36"/>
        <v>1784.9283149530002</v>
      </c>
      <c r="CT92" s="63">
        <f t="shared" si="36"/>
        <v>1784.9283149530002</v>
      </c>
      <c r="CU92" s="63">
        <f t="shared" si="36"/>
        <v>1784.9283149530002</v>
      </c>
      <c r="CV92" s="63">
        <f t="shared" si="36"/>
        <v>1784.9283149530002</v>
      </c>
      <c r="CW92" s="63">
        <f t="shared" si="36"/>
        <v>1784.9283149530002</v>
      </c>
      <c r="CX92" s="63">
        <f t="shared" si="36"/>
        <v>1784.9283149530002</v>
      </c>
      <c r="CY92" s="63">
        <f t="shared" si="36"/>
        <v>1784.9283149530002</v>
      </c>
      <c r="CZ92" s="63">
        <f t="shared" si="36"/>
        <v>1784.9283149530002</v>
      </c>
      <c r="DA92" s="63">
        <f t="shared" si="36"/>
        <v>1784.9283149530002</v>
      </c>
      <c r="DB92" s="63">
        <f t="shared" si="36"/>
        <v>1784.9283149530002</v>
      </c>
      <c r="DC92" s="63">
        <f t="shared" si="36"/>
        <v>1784.9283149530002</v>
      </c>
      <c r="DD92" s="63">
        <f t="shared" si="36"/>
        <v>1784.9283149530002</v>
      </c>
      <c r="DE92" s="63">
        <f t="shared" si="36"/>
        <v>1784.9283149530002</v>
      </c>
      <c r="DF92" s="63">
        <f t="shared" si="36"/>
        <v>1784.9283149530002</v>
      </c>
      <c r="DG92" s="63">
        <f t="shared" si="36"/>
        <v>1784.9283149530002</v>
      </c>
      <c r="DH92" s="63">
        <f t="shared" si="36"/>
        <v>1784.9283149530002</v>
      </c>
      <c r="DI92" s="63">
        <f t="shared" si="36"/>
        <v>1784.9283149530002</v>
      </c>
      <c r="DJ92" s="63">
        <f t="shared" si="36"/>
        <v>1784.9283149530002</v>
      </c>
      <c r="DK92" s="63">
        <f t="shared" si="36"/>
        <v>1784.9283149530002</v>
      </c>
      <c r="DL92" s="63">
        <f t="shared" si="36"/>
        <v>1784.9283149530002</v>
      </c>
      <c r="DM92" s="63">
        <f t="shared" si="36"/>
        <v>1784.9283149530002</v>
      </c>
      <c r="DN92" s="63">
        <f t="shared" si="36"/>
        <v>1784.9283149530002</v>
      </c>
      <c r="DO92" s="63">
        <f t="shared" si="36"/>
        <v>1784.9283149530002</v>
      </c>
      <c r="DP92" s="63">
        <f t="shared" si="36"/>
        <v>1784.9283149530002</v>
      </c>
      <c r="DQ92" s="63">
        <f t="shared" si="36"/>
        <v>1784.9283149530002</v>
      </c>
      <c r="DR92" s="63">
        <f t="shared" si="36"/>
        <v>1784.9283149530002</v>
      </c>
      <c r="DS92" s="63">
        <f t="shared" si="36"/>
        <v>1784.9283149530002</v>
      </c>
    </row>
    <row r="93" spans="3:123" ht="14.5" thickTop="1" x14ac:dyDescent="0.3"/>
    <row r="94" spans="3:123" x14ac:dyDescent="0.3">
      <c r="C94" s="6" t="str">
        <f>B49</f>
        <v>Phase III</v>
      </c>
    </row>
    <row r="95" spans="3:123" x14ac:dyDescent="0.3">
      <c r="D95" s="12" t="str">
        <f>D88</f>
        <v>LFP</v>
      </c>
      <c r="F95" s="51" t="str">
        <f>F88</f>
        <v>INR Mn</v>
      </c>
      <c r="H95" s="57">
        <f>$G$13*$G24*H24*H$29*IFERROR(INDEX($H$20:$DS$20,0,MATCH(SUM($H$13:H$13),$H$6:$DS$6,0)),0)</f>
        <v>0</v>
      </c>
      <c r="I95" s="57">
        <f>$G$13*$G24*I24*I$29*IFERROR(INDEX($H$20:$DS$20,0,MATCH(SUM($H$13:I$13),$H$6:$DS$6,0)),0)</f>
        <v>0</v>
      </c>
      <c r="J95" s="57">
        <f>$G$13*$G24*J24*J$29*IFERROR(INDEX($H$20:$DS$20,0,MATCH(SUM($H$13:J$13),$H$6:$DS$6,0)),0)</f>
        <v>0</v>
      </c>
      <c r="K95" s="57">
        <f>$G$13*$G24*K24*K$29*IFERROR(INDEX($H$20:$DS$20,0,MATCH(SUM($H$13:K$13),$H$6:$DS$6,0)),0)</f>
        <v>0</v>
      </c>
      <c r="L95" s="57">
        <f>$G$13*$G24*L24*L$29*IFERROR(INDEX($H$20:$DS$20,0,MATCH(SUM($H$13:L$13),$H$6:$DS$6,0)),0)</f>
        <v>0</v>
      </c>
      <c r="M95" s="57">
        <f>$G$13*$G24*M24*M$29*IFERROR(INDEX($H$20:$DS$20,0,MATCH(SUM($H$13:M$13),$H$6:$DS$6,0)),0)</f>
        <v>0</v>
      </c>
      <c r="N95" s="57">
        <f>$G$13*$G24*N24*N$29*IFERROR(INDEX($H$20:$DS$20,0,MATCH(SUM($H$13:N$13),$H$6:$DS$6,0)),0)</f>
        <v>0</v>
      </c>
      <c r="O95" s="57">
        <f>$G$13*$G24*O24*O$29*IFERROR(INDEX($H$20:$DS$20,0,MATCH(SUM($H$13:O$13),$H$6:$DS$6,0)),0)</f>
        <v>0</v>
      </c>
      <c r="P95" s="57">
        <f>$G$13*$G24*P24*P$29*IFERROR(INDEX($H$20:$DS$20,0,MATCH(SUM($H$13:P$13),$H$6:$DS$6,0)),0)</f>
        <v>0</v>
      </c>
      <c r="Q95" s="57">
        <f>$G$13*$G24*Q24*Q$29*IFERROR(INDEX($H$20:$DS$20,0,MATCH(SUM($H$13:Q$13),$H$6:$DS$6,0)),0)</f>
        <v>0</v>
      </c>
      <c r="R95" s="57">
        <f>$G$13*$G24*R24*R$29*IFERROR(INDEX($H$20:$DS$20,0,MATCH(SUM($H$13:R$13),$H$6:$DS$6,0)),0)</f>
        <v>0</v>
      </c>
      <c r="S95" s="57">
        <f>$G$13*$G24*S24*S$29*IFERROR(INDEX($H$20:$DS$20,0,MATCH(SUM($H$13:S$13),$H$6:$DS$6,0)),0)</f>
        <v>891.36763380000002</v>
      </c>
      <c r="T95" s="57">
        <f>$G$13*$G24*T24*T$29*IFERROR(INDEX($H$20:$DS$20,0,MATCH(SUM($H$13:T$13),$H$6:$DS$6,0)),0)</f>
        <v>891.36763380000002</v>
      </c>
      <c r="U95" s="57">
        <f>$G$13*$G24*U24*U$29*IFERROR(INDEX($H$20:$DS$20,0,MATCH(SUM($H$13:U$13),$H$6:$DS$6,0)),0)</f>
        <v>891.36763380000002</v>
      </c>
      <c r="V95" s="57">
        <f>$G$13*$G24*V24*V$29*IFERROR(INDEX($H$20:$DS$20,0,MATCH(SUM($H$13:V$13),$H$6:$DS$6,0)),0)</f>
        <v>891.36763380000002</v>
      </c>
      <c r="W95" s="57">
        <f>$G$13*$G24*W24*W$29*IFERROR(INDEX($H$20:$DS$20,0,MATCH(SUM($H$13:W$13),$H$6:$DS$6,0)),0)</f>
        <v>1010.21665164</v>
      </c>
      <c r="X95" s="57">
        <f>$G$13*$G24*X24*X$29*IFERROR(INDEX($H$20:$DS$20,0,MATCH(SUM($H$13:X$13),$H$6:$DS$6,0)),0)</f>
        <v>1010.21665164</v>
      </c>
      <c r="Y95" s="57">
        <f>$G$13*$G24*Y24*Y$29*IFERROR(INDEX($H$20:$DS$20,0,MATCH(SUM($H$13:Y$13),$H$6:$DS$6,0)),0)</f>
        <v>1010.21665164</v>
      </c>
      <c r="Z95" s="57">
        <f>$G$13*$G24*Z24*Z$29*IFERROR(INDEX($H$20:$DS$20,0,MATCH(SUM($H$13:Z$13),$H$6:$DS$6,0)),0)</f>
        <v>1010.21665164</v>
      </c>
      <c r="AA95" s="57">
        <f>$G$13*$G24*AA24*AA$29*IFERROR(INDEX($H$20:$DS$20,0,MATCH(SUM($H$13:AA$13),$H$6:$DS$6,0)),0)</f>
        <v>1093.4109641280002</v>
      </c>
      <c r="AB95" s="57">
        <f>$G$13*$G24*AB24*AB$29*IFERROR(INDEX($H$20:$DS$20,0,MATCH(SUM($H$13:AB$13),$H$6:$DS$6,0)),0)</f>
        <v>1093.4109641280002</v>
      </c>
      <c r="AC95" s="57">
        <f>$G$13*$G24*AC24*AC$29*IFERROR(INDEX($H$20:$DS$20,0,MATCH(SUM($H$13:AC$13),$H$6:$DS$6,0)),0)</f>
        <v>1093.4109641280002</v>
      </c>
      <c r="AD95" s="57">
        <f>$G$13*$G24*AD24*AD$29*IFERROR(INDEX($H$20:$DS$20,0,MATCH(SUM($H$13:AD$13),$H$6:$DS$6,0)),0)</f>
        <v>1093.4109641280002</v>
      </c>
      <c r="AE95" s="57">
        <f>$G$13*$G24*AE24*AE$29*IFERROR(INDEX($H$20:$DS$20,0,MATCH(SUM($H$13:AE$13),$H$6:$DS$6,0)),0)</f>
        <v>1093.4109641280002</v>
      </c>
      <c r="AF95" s="57">
        <f>$G$13*$G24*AF24*AF$29*IFERROR(INDEX($H$20:$DS$20,0,MATCH(SUM($H$13:AF$13),$H$6:$DS$6,0)),0)</f>
        <v>1093.4109641280002</v>
      </c>
      <c r="AG95" s="57">
        <f>$G$13*$G24*AG24*AG$29*IFERROR(INDEX($H$20:$DS$20,0,MATCH(SUM($H$13:AG$13),$H$6:$DS$6,0)),0)</f>
        <v>1093.4109641280002</v>
      </c>
      <c r="AH95" s="57">
        <f>$G$13*$G24*AH24*AH$29*IFERROR(INDEX($H$20:$DS$20,0,MATCH(SUM($H$13:AH$13),$H$6:$DS$6,0)),0)</f>
        <v>1093.4109641280002</v>
      </c>
      <c r="AI95" s="57">
        <f>$G$13*$G24*AI24*AI$29*IFERROR(INDEX($H$20:$DS$20,0,MATCH(SUM($H$13:AI$13),$H$6:$DS$6,0)),0)</f>
        <v>1093.4109641280002</v>
      </c>
      <c r="AJ95" s="57">
        <f>$G$13*$G24*AJ24*AJ$29*IFERROR(INDEX($H$20:$DS$20,0,MATCH(SUM($H$13:AJ$13),$H$6:$DS$6,0)),0)</f>
        <v>1093.4109641280002</v>
      </c>
      <c r="AK95" s="57">
        <f>$G$13*$G24*AK24*AK$29*IFERROR(INDEX($H$20:$DS$20,0,MATCH(SUM($H$13:AK$13),$H$6:$DS$6,0)),0)</f>
        <v>1093.4109641280002</v>
      </c>
      <c r="AL95" s="57">
        <f>$G$13*$G24*AL24*AL$29*IFERROR(INDEX($H$20:$DS$20,0,MATCH(SUM($H$13:AL$13),$H$6:$DS$6,0)),0)</f>
        <v>1093.4109641280002</v>
      </c>
      <c r="AM95" s="57">
        <f>$G$13*$G24*AM24*AM$29*IFERROR(INDEX($H$20:$DS$20,0,MATCH(SUM($H$13:AM$13),$H$6:$DS$6,0)),0)</f>
        <v>1093.4109641280002</v>
      </c>
      <c r="AN95" s="57">
        <f>$G$13*$G24*AN24*AN$29*IFERROR(INDEX($H$20:$DS$20,0,MATCH(SUM($H$13:AN$13),$H$6:$DS$6,0)),0)</f>
        <v>1093.4109641280002</v>
      </c>
      <c r="AO95" s="57">
        <f>$G$13*$G24*AO24*AO$29*IFERROR(INDEX($H$20:$DS$20,0,MATCH(SUM($H$13:AO$13),$H$6:$DS$6,0)),0)</f>
        <v>1093.4109641280002</v>
      </c>
      <c r="AP95" s="57">
        <f>$G$13*$G24*AP24*AP$29*IFERROR(INDEX($H$20:$DS$20,0,MATCH(SUM($H$13:AP$13),$H$6:$DS$6,0)),0)</f>
        <v>1093.4109641280002</v>
      </c>
      <c r="AQ95" s="57">
        <f>$G$13*$G24*AQ24*AQ$29*IFERROR(INDEX($H$20:$DS$20,0,MATCH(SUM($H$13:AQ$13),$H$6:$DS$6,0)),0)</f>
        <v>1093.4109641280002</v>
      </c>
      <c r="AR95" s="57">
        <f>$G$13*$G24*AR24*AR$29*IFERROR(INDEX($H$20:$DS$20,0,MATCH(SUM($H$13:AR$13),$H$6:$DS$6,0)),0)</f>
        <v>1093.4109641280002</v>
      </c>
      <c r="AS95" s="57">
        <f>$G$13*$G24*AS24*AS$29*IFERROR(INDEX($H$20:$DS$20,0,MATCH(SUM($H$13:AS$13),$H$6:$DS$6,0)),0)</f>
        <v>1093.4109641280002</v>
      </c>
      <c r="AT95" s="57">
        <f>$G$13*$G24*AT24*AT$29*IFERROR(INDEX($H$20:$DS$20,0,MATCH(SUM($H$13:AT$13),$H$6:$DS$6,0)),0)</f>
        <v>1093.4109641280002</v>
      </c>
      <c r="AU95" s="57">
        <f>$G$13*$G24*AU24*AU$29*IFERROR(INDEX($H$20:$DS$20,0,MATCH(SUM($H$13:AU$13),$H$6:$DS$6,0)),0)</f>
        <v>1093.4109641280002</v>
      </c>
      <c r="AV95" s="57">
        <f>$G$13*$G24*AV24*AV$29*IFERROR(INDEX($H$20:$DS$20,0,MATCH(SUM($H$13:AV$13),$H$6:$DS$6,0)),0)</f>
        <v>1093.4109641280002</v>
      </c>
      <c r="AW95" s="57">
        <f>$G$13*$G24*AW24*AW$29*IFERROR(INDEX($H$20:$DS$20,0,MATCH(SUM($H$13:AW$13),$H$6:$DS$6,0)),0)</f>
        <v>1093.4109641280002</v>
      </c>
      <c r="AX95" s="57">
        <f>$G$13*$G24*AX24*AX$29*IFERROR(INDEX($H$20:$DS$20,0,MATCH(SUM($H$13:AX$13),$H$6:$DS$6,0)),0)</f>
        <v>1093.4109641280002</v>
      </c>
      <c r="AY95" s="57">
        <f>$G$13*$G24*AY24*AY$29*IFERROR(INDEX($H$20:$DS$20,0,MATCH(SUM($H$13:AY$13),$H$6:$DS$6,0)),0)</f>
        <v>1093.4109641280002</v>
      </c>
      <c r="AZ95" s="57">
        <f>$G$13*$G24*AZ24*AZ$29*IFERROR(INDEX($H$20:$DS$20,0,MATCH(SUM($H$13:AZ$13),$H$6:$DS$6,0)),0)</f>
        <v>1093.4109641280002</v>
      </c>
      <c r="BA95" s="57">
        <f>$G$13*$G24*BA24*BA$29*IFERROR(INDEX($H$20:$DS$20,0,MATCH(SUM($H$13:BA$13),$H$6:$DS$6,0)),0)</f>
        <v>1093.4109641280002</v>
      </c>
      <c r="BB95" s="57">
        <f>$G$13*$G24*BB24*BB$29*IFERROR(INDEX($H$20:$DS$20,0,MATCH(SUM($H$13:BB$13),$H$6:$DS$6,0)),0)</f>
        <v>1093.4109641280002</v>
      </c>
      <c r="BC95" s="57">
        <f>$G$13*$G24*BC24*BC$29*IFERROR(INDEX($H$20:$DS$20,0,MATCH(SUM($H$13:BC$13),$H$6:$DS$6,0)),0)</f>
        <v>1093.4109641280002</v>
      </c>
      <c r="BD95" s="57">
        <f>$G$13*$G24*BD24*BD$29*IFERROR(INDEX($H$20:$DS$20,0,MATCH(SUM($H$13:BD$13),$H$6:$DS$6,0)),0)</f>
        <v>1093.4109641280002</v>
      </c>
      <c r="BE95" s="57">
        <f>$G$13*$G24*BE24*BE$29*IFERROR(INDEX($H$20:$DS$20,0,MATCH(SUM($H$13:BE$13),$H$6:$DS$6,0)),0)</f>
        <v>1093.4109641280002</v>
      </c>
      <c r="BF95" s="57">
        <f>$G$13*$G24*BF24*BF$29*IFERROR(INDEX($H$20:$DS$20,0,MATCH(SUM($H$13:BF$13),$H$6:$DS$6,0)),0)</f>
        <v>1093.4109641280002</v>
      </c>
      <c r="BG95" s="57">
        <f>$G$13*$G24*BG24*BG$29*IFERROR(INDEX($H$20:$DS$20,0,MATCH(SUM($H$13:BG$13),$H$6:$DS$6,0)),0)</f>
        <v>1093.4109641280002</v>
      </c>
      <c r="BH95" s="57">
        <f>$G$13*$G24*BH24*BH$29*IFERROR(INDEX($H$20:$DS$20,0,MATCH(SUM($H$13:BH$13),$H$6:$DS$6,0)),0)</f>
        <v>1093.4109641280002</v>
      </c>
      <c r="BI95" s="57">
        <f>$G$13*$G24*BI24*BI$29*IFERROR(INDEX($H$20:$DS$20,0,MATCH(SUM($H$13:BI$13),$H$6:$DS$6,0)),0)</f>
        <v>1093.4109641280002</v>
      </c>
      <c r="BJ95" s="57">
        <f>$G$13*$G24*BJ24*BJ$29*IFERROR(INDEX($H$20:$DS$20,0,MATCH(SUM($H$13:BJ$13),$H$6:$DS$6,0)),0)</f>
        <v>1093.4109641280002</v>
      </c>
      <c r="BK95" s="57">
        <f>$G$13*$G24*BK24*BK$29*IFERROR(INDEX($H$20:$DS$20,0,MATCH(SUM($H$13:BK$13),$H$6:$DS$6,0)),0)</f>
        <v>1093.4109641280002</v>
      </c>
      <c r="BL95" s="57">
        <f>$G$13*$G24*BL24*BL$29*IFERROR(INDEX($H$20:$DS$20,0,MATCH(SUM($H$13:BL$13),$H$6:$DS$6,0)),0)</f>
        <v>1093.4109641280002</v>
      </c>
      <c r="BM95" s="57">
        <f>$G$13*$G24*BM24*BM$29*IFERROR(INDEX($H$20:$DS$20,0,MATCH(SUM($H$13:BM$13),$H$6:$DS$6,0)),0)</f>
        <v>1093.4109641280002</v>
      </c>
      <c r="BN95" s="57">
        <f>$G$13*$G24*BN24*BN$29*IFERROR(INDEX($H$20:$DS$20,0,MATCH(SUM($H$13:BN$13),$H$6:$DS$6,0)),0)</f>
        <v>1093.4109641280002</v>
      </c>
      <c r="BO95" s="57">
        <f>$G$13*$G24*BO24*BO$29*IFERROR(INDEX($H$20:$DS$20,0,MATCH(SUM($H$13:BO$13),$H$6:$DS$6,0)),0)</f>
        <v>1093.4109641280002</v>
      </c>
      <c r="BP95" s="57">
        <f>$G$13*$G24*BP24*BP$29*IFERROR(INDEX($H$20:$DS$20,0,MATCH(SUM($H$13:BP$13),$H$6:$DS$6,0)),0)</f>
        <v>1093.4109641280002</v>
      </c>
      <c r="BQ95" s="57">
        <f>$G$13*$G24*BQ24*BQ$29*IFERROR(INDEX($H$20:$DS$20,0,MATCH(SUM($H$13:BQ$13),$H$6:$DS$6,0)),0)</f>
        <v>1093.4109641280002</v>
      </c>
      <c r="BR95" s="57">
        <f>$G$13*$G24*BR24*BR$29*IFERROR(INDEX($H$20:$DS$20,0,MATCH(SUM($H$13:BR$13),$H$6:$DS$6,0)),0)</f>
        <v>1093.4109641280002</v>
      </c>
      <c r="BS95" s="57">
        <f>$G$13*$G24*BS24*BS$29*IFERROR(INDEX($H$20:$DS$20,0,MATCH(SUM($H$13:BS$13),$H$6:$DS$6,0)),0)</f>
        <v>1093.4109641280002</v>
      </c>
      <c r="BT95" s="57">
        <f>$G$13*$G24*BT24*BT$29*IFERROR(INDEX($H$20:$DS$20,0,MATCH(SUM($H$13:BT$13),$H$6:$DS$6,0)),0)</f>
        <v>1093.4109641280002</v>
      </c>
      <c r="BU95" s="57">
        <f>$G$13*$G24*BU24*BU$29*IFERROR(INDEX($H$20:$DS$20,0,MATCH(SUM($H$13:BU$13),$H$6:$DS$6,0)),0)</f>
        <v>1093.4109641280002</v>
      </c>
      <c r="BV95" s="57">
        <f>$G$13*$G24*BV24*BV$29*IFERROR(INDEX($H$20:$DS$20,0,MATCH(SUM($H$13:BV$13),$H$6:$DS$6,0)),0)</f>
        <v>1093.4109641280002</v>
      </c>
      <c r="BW95" s="57">
        <f>$G$13*$G24*BW24*BW$29*IFERROR(INDEX($H$20:$DS$20,0,MATCH(SUM($H$13:BW$13),$H$6:$DS$6,0)),0)</f>
        <v>1093.4109641280002</v>
      </c>
      <c r="BX95" s="57">
        <f>$G$13*$G24*BX24*BX$29*IFERROR(INDEX($H$20:$DS$20,0,MATCH(SUM($H$13:BX$13),$H$6:$DS$6,0)),0)</f>
        <v>1093.4109641280002</v>
      </c>
      <c r="BY95" s="57">
        <f>$G$13*$G24*BY24*BY$29*IFERROR(INDEX($H$20:$DS$20,0,MATCH(SUM($H$13:BY$13),$H$6:$DS$6,0)),0)</f>
        <v>1093.4109641280002</v>
      </c>
      <c r="BZ95" s="57">
        <f>$G$13*$G24*BZ24*BZ$29*IFERROR(INDEX($H$20:$DS$20,0,MATCH(SUM($H$13:BZ$13),$H$6:$DS$6,0)),0)</f>
        <v>1093.4109641280002</v>
      </c>
      <c r="CA95" s="57">
        <f>$G$13*$G24*CA24*CA$29*IFERROR(INDEX($H$20:$DS$20,0,MATCH(SUM($H$13:CA$13),$H$6:$DS$6,0)),0)</f>
        <v>1093.4109641280002</v>
      </c>
      <c r="CB95" s="57">
        <f>$G$13*$G24*CB24*CB$29*IFERROR(INDEX($H$20:$DS$20,0,MATCH(SUM($H$13:CB$13),$H$6:$DS$6,0)),0)</f>
        <v>1093.4109641280002</v>
      </c>
      <c r="CC95" s="57">
        <f>$G$13*$G24*CC24*CC$29*IFERROR(INDEX($H$20:$DS$20,0,MATCH(SUM($H$13:CC$13),$H$6:$DS$6,0)),0)</f>
        <v>1093.4109641280002</v>
      </c>
      <c r="CD95" s="57">
        <f>$G$13*$G24*CD24*CD$29*IFERROR(INDEX($H$20:$DS$20,0,MATCH(SUM($H$13:CD$13),$H$6:$DS$6,0)),0)</f>
        <v>1093.4109641280002</v>
      </c>
      <c r="CE95" s="57">
        <f>$G$13*$G24*CE24*CE$29*IFERROR(INDEX($H$20:$DS$20,0,MATCH(SUM($H$13:CE$13),$H$6:$DS$6,0)),0)</f>
        <v>1093.4109641280002</v>
      </c>
      <c r="CF95" s="57">
        <f>$G$13*$G24*CF24*CF$29*IFERROR(INDEX($H$20:$DS$20,0,MATCH(SUM($H$13:CF$13),$H$6:$DS$6,0)),0)</f>
        <v>1093.4109641280002</v>
      </c>
      <c r="CG95" s="57">
        <f>$G$13*$G24*CG24*CG$29*IFERROR(INDEX($H$20:$DS$20,0,MATCH(SUM($H$13:CG$13),$H$6:$DS$6,0)),0)</f>
        <v>1093.4109641280002</v>
      </c>
      <c r="CH95" s="57">
        <f>$G$13*$G24*CH24*CH$29*IFERROR(INDEX($H$20:$DS$20,0,MATCH(SUM($H$13:CH$13),$H$6:$DS$6,0)),0)</f>
        <v>1093.4109641280002</v>
      </c>
      <c r="CI95" s="57">
        <f>$G$13*$G24*CI24*CI$29*IFERROR(INDEX($H$20:$DS$20,0,MATCH(SUM($H$13:CI$13),$H$6:$DS$6,0)),0)</f>
        <v>1093.4109641280002</v>
      </c>
      <c r="CJ95" s="57">
        <f>$G$13*$G24*CJ24*CJ$29*IFERROR(INDEX($H$20:$DS$20,0,MATCH(SUM($H$13:CJ$13),$H$6:$DS$6,0)),0)</f>
        <v>1093.4109641280002</v>
      </c>
      <c r="CK95" s="57">
        <f>$G$13*$G24*CK24*CK$29*IFERROR(INDEX($H$20:$DS$20,0,MATCH(SUM($H$13:CK$13),$H$6:$DS$6,0)),0)</f>
        <v>1093.4109641280002</v>
      </c>
      <c r="CL95" s="57">
        <f>$G$13*$G24*CL24*CL$29*IFERROR(INDEX($H$20:$DS$20,0,MATCH(SUM($H$13:CL$13),$H$6:$DS$6,0)),0)</f>
        <v>1093.4109641280002</v>
      </c>
      <c r="CM95" s="57">
        <f>$G$13*$G24*CM24*CM$29*IFERROR(INDEX($H$20:$DS$20,0,MATCH(SUM($H$13:CM$13),$H$6:$DS$6,0)),0)</f>
        <v>1093.4109641280002</v>
      </c>
      <c r="CN95" s="57">
        <f>$G$13*$G24*CN24*CN$29*IFERROR(INDEX($H$20:$DS$20,0,MATCH(SUM($H$13:CN$13),$H$6:$DS$6,0)),0)</f>
        <v>1093.4109641280002</v>
      </c>
      <c r="CO95" s="57">
        <f>$G$13*$G24*CO24*CO$29*IFERROR(INDEX($H$20:$DS$20,0,MATCH(SUM($H$13:CO$13),$H$6:$DS$6,0)),0)</f>
        <v>1093.4109641280002</v>
      </c>
      <c r="CP95" s="57">
        <f>$G$13*$G24*CP24*CP$29*IFERROR(INDEX($H$20:$DS$20,0,MATCH(SUM($H$13:CP$13),$H$6:$DS$6,0)),0)</f>
        <v>1093.4109641280002</v>
      </c>
      <c r="CQ95" s="57">
        <f>$G$13*$G24*CQ24*CQ$29*IFERROR(INDEX($H$20:$DS$20,0,MATCH(SUM($H$13:CQ$13),$H$6:$DS$6,0)),0)</f>
        <v>1093.4109641280002</v>
      </c>
      <c r="CR95" s="57">
        <f>$G$13*$G24*CR24*CR$29*IFERROR(INDEX($H$20:$DS$20,0,MATCH(SUM($H$13:CR$13),$H$6:$DS$6,0)),0)</f>
        <v>1093.4109641280002</v>
      </c>
      <c r="CS95" s="57">
        <f>$G$13*$G24*CS24*CS$29*IFERROR(INDEX($H$20:$DS$20,0,MATCH(SUM($H$13:CS$13),$H$6:$DS$6,0)),0)</f>
        <v>1093.4109641280002</v>
      </c>
      <c r="CT95" s="57">
        <f>$G$13*$G24*CT24*CT$29*IFERROR(INDEX($H$20:$DS$20,0,MATCH(SUM($H$13:CT$13),$H$6:$DS$6,0)),0)</f>
        <v>1093.4109641280002</v>
      </c>
      <c r="CU95" s="57">
        <f>$G$13*$G24*CU24*CU$29*IFERROR(INDEX($H$20:$DS$20,0,MATCH(SUM($H$13:CU$13),$H$6:$DS$6,0)),0)</f>
        <v>1093.4109641280002</v>
      </c>
      <c r="CV95" s="57">
        <f>$G$13*$G24*CV24*CV$29*IFERROR(INDEX($H$20:$DS$20,0,MATCH(SUM($H$13:CV$13),$H$6:$DS$6,0)),0)</f>
        <v>1093.4109641280002</v>
      </c>
      <c r="CW95" s="57">
        <f>$G$13*$G24*CW24*CW$29*IFERROR(INDEX($H$20:$DS$20,0,MATCH(SUM($H$13:CW$13),$H$6:$DS$6,0)),0)</f>
        <v>1093.4109641280002</v>
      </c>
      <c r="CX95" s="57">
        <f>$G$13*$G24*CX24*CX$29*IFERROR(INDEX($H$20:$DS$20,0,MATCH(SUM($H$13:CX$13),$H$6:$DS$6,0)),0)</f>
        <v>1093.4109641280002</v>
      </c>
      <c r="CY95" s="57">
        <f>$G$13*$G24*CY24*CY$29*IFERROR(INDEX($H$20:$DS$20,0,MATCH(SUM($H$13:CY$13),$H$6:$DS$6,0)),0)</f>
        <v>1093.4109641280002</v>
      </c>
      <c r="CZ95" s="57">
        <f>$G$13*$G24*CZ24*CZ$29*IFERROR(INDEX($H$20:$DS$20,0,MATCH(SUM($H$13:CZ$13),$H$6:$DS$6,0)),0)</f>
        <v>1093.4109641280002</v>
      </c>
      <c r="DA95" s="57">
        <f>$G$13*$G24*DA24*DA$29*IFERROR(INDEX($H$20:$DS$20,0,MATCH(SUM($H$13:DA$13),$H$6:$DS$6,0)),0)</f>
        <v>1093.4109641280002</v>
      </c>
      <c r="DB95" s="57">
        <f>$G$13*$G24*DB24*DB$29*IFERROR(INDEX($H$20:$DS$20,0,MATCH(SUM($H$13:DB$13),$H$6:$DS$6,0)),0)</f>
        <v>1093.4109641280002</v>
      </c>
      <c r="DC95" s="57">
        <f>$G$13*$G24*DC24*DC$29*IFERROR(INDEX($H$20:$DS$20,0,MATCH(SUM($H$13:DC$13),$H$6:$DS$6,0)),0)</f>
        <v>1093.4109641280002</v>
      </c>
      <c r="DD95" s="57">
        <f>$G$13*$G24*DD24*DD$29*IFERROR(INDEX($H$20:$DS$20,0,MATCH(SUM($H$13:DD$13),$H$6:$DS$6,0)),0)</f>
        <v>1093.4109641280002</v>
      </c>
      <c r="DE95" s="57">
        <f>$G$13*$G24*DE24*DE$29*IFERROR(INDEX($H$20:$DS$20,0,MATCH(SUM($H$13:DE$13),$H$6:$DS$6,0)),0)</f>
        <v>1093.4109641280002</v>
      </c>
      <c r="DF95" s="57">
        <f>$G$13*$G24*DF24*DF$29*IFERROR(INDEX($H$20:$DS$20,0,MATCH(SUM($H$13:DF$13),$H$6:$DS$6,0)),0)</f>
        <v>1093.4109641280002</v>
      </c>
      <c r="DG95" s="57">
        <f>$G$13*$G24*DG24*DG$29*IFERROR(INDEX($H$20:$DS$20,0,MATCH(SUM($H$13:DG$13),$H$6:$DS$6,0)),0)</f>
        <v>1093.4109641280002</v>
      </c>
      <c r="DH95" s="57">
        <f>$G$13*$G24*DH24*DH$29*IFERROR(INDEX($H$20:$DS$20,0,MATCH(SUM($H$13:DH$13),$H$6:$DS$6,0)),0)</f>
        <v>1093.4109641280002</v>
      </c>
      <c r="DI95" s="57">
        <f>$G$13*$G24*DI24*DI$29*IFERROR(INDEX($H$20:$DS$20,0,MATCH(SUM($H$13:DI$13),$H$6:$DS$6,0)),0)</f>
        <v>1093.4109641280002</v>
      </c>
      <c r="DJ95" s="57">
        <f>$G$13*$G24*DJ24*DJ$29*IFERROR(INDEX($H$20:$DS$20,0,MATCH(SUM($H$13:DJ$13),$H$6:$DS$6,0)),0)</f>
        <v>1093.4109641280002</v>
      </c>
      <c r="DK95" s="57">
        <f>$G$13*$G24*DK24*DK$29*IFERROR(INDEX($H$20:$DS$20,0,MATCH(SUM($H$13:DK$13),$H$6:$DS$6,0)),0)</f>
        <v>1093.4109641280002</v>
      </c>
      <c r="DL95" s="57">
        <f>$G$13*$G24*DL24*DL$29*IFERROR(INDEX($H$20:$DS$20,0,MATCH(SUM($H$13:DL$13),$H$6:$DS$6,0)),0)</f>
        <v>1093.4109641280002</v>
      </c>
      <c r="DM95" s="57">
        <f>$G$13*$G24*DM24*DM$29*IFERROR(INDEX($H$20:$DS$20,0,MATCH(SUM($H$13:DM$13),$H$6:$DS$6,0)),0)</f>
        <v>1093.4109641280002</v>
      </c>
      <c r="DN95" s="57">
        <f>$G$13*$G24*DN24*DN$29*IFERROR(INDEX($H$20:$DS$20,0,MATCH(SUM($H$13:DN$13),$H$6:$DS$6,0)),0)</f>
        <v>1093.4109641280002</v>
      </c>
      <c r="DO95" s="57">
        <f>$G$13*$G24*DO24*DO$29*IFERROR(INDEX($H$20:$DS$20,0,MATCH(SUM($H$13:DO$13),$H$6:$DS$6,0)),0)</f>
        <v>1093.4109641280002</v>
      </c>
      <c r="DP95" s="57">
        <f>$G$13*$G24*DP24*DP$29*IFERROR(INDEX($H$20:$DS$20,0,MATCH(SUM($H$13:DP$13),$H$6:$DS$6,0)),0)</f>
        <v>1093.4109641280002</v>
      </c>
      <c r="DQ95" s="57">
        <f>$G$13*$G24*DQ24*DQ$29*IFERROR(INDEX($H$20:$DS$20,0,MATCH(SUM($H$13:DQ$13),$H$6:$DS$6,0)),0)</f>
        <v>1093.4109641280002</v>
      </c>
      <c r="DR95" s="57">
        <f>$G$13*$G24*DR24*DR$29*IFERROR(INDEX($H$20:$DS$20,0,MATCH(SUM($H$13:DR$13),$H$6:$DS$6,0)),0)</f>
        <v>1093.4109641280002</v>
      </c>
      <c r="DS95" s="57">
        <f>$G$13*$G24*DS24*DS$29*IFERROR(INDEX($H$20:$DS$20,0,MATCH(SUM($H$13:DS$13),$H$6:$DS$6,0)),0)</f>
        <v>1093.4109641280002</v>
      </c>
    </row>
    <row r="96" spans="3:123" x14ac:dyDescent="0.3">
      <c r="D96" s="12" t="str">
        <f t="shared" ref="D96:D97" si="37">D89</f>
        <v>LCO</v>
      </c>
      <c r="F96" s="51" t="str">
        <f>F95</f>
        <v>INR Mn</v>
      </c>
      <c r="H96" s="57">
        <f>$G$13*$G25*H25*H$29*IFERROR(INDEX($H$20:$DS$20,0,MATCH(SUM($H$13:H$13),$H$6:$DS$6,0)),0)</f>
        <v>0</v>
      </c>
      <c r="I96" s="57">
        <f>$G$13*$G25*I25*I$29*IFERROR(INDEX($H$20:$DS$20,0,MATCH(SUM($H$13:I$13),$H$6:$DS$6,0)),0)</f>
        <v>0</v>
      </c>
      <c r="J96" s="57">
        <f>$G$13*$G25*J25*J$29*IFERROR(INDEX($H$20:$DS$20,0,MATCH(SUM($H$13:J$13),$H$6:$DS$6,0)),0)</f>
        <v>0</v>
      </c>
      <c r="K96" s="57">
        <f>$G$13*$G25*K25*K$29*IFERROR(INDEX($H$20:$DS$20,0,MATCH(SUM($H$13:K$13),$H$6:$DS$6,0)),0)</f>
        <v>0</v>
      </c>
      <c r="L96" s="57">
        <f>$G$13*$G25*L25*L$29*IFERROR(INDEX($H$20:$DS$20,0,MATCH(SUM($H$13:L$13),$H$6:$DS$6,0)),0)</f>
        <v>0</v>
      </c>
      <c r="M96" s="57">
        <f>$G$13*$G25*M25*M$29*IFERROR(INDEX($H$20:$DS$20,0,MATCH(SUM($H$13:M$13),$H$6:$DS$6,0)),0)</f>
        <v>0</v>
      </c>
      <c r="N96" s="57">
        <f>$G$13*$G25*N25*N$29*IFERROR(INDEX($H$20:$DS$20,0,MATCH(SUM($H$13:N$13),$H$6:$DS$6,0)),0)</f>
        <v>0</v>
      </c>
      <c r="O96" s="57">
        <f>$G$13*$G25*O25*O$29*IFERROR(INDEX($H$20:$DS$20,0,MATCH(SUM($H$13:O$13),$H$6:$DS$6,0)),0)</f>
        <v>0</v>
      </c>
      <c r="P96" s="57">
        <f>$G$13*$G25*P25*P$29*IFERROR(INDEX($H$20:$DS$20,0,MATCH(SUM($H$13:P$13),$H$6:$DS$6,0)),0)</f>
        <v>0</v>
      </c>
      <c r="Q96" s="57">
        <f>$G$13*$G25*Q25*Q$29*IFERROR(INDEX($H$20:$DS$20,0,MATCH(SUM($H$13:Q$13),$H$6:$DS$6,0)),0)</f>
        <v>0</v>
      </c>
      <c r="R96" s="57">
        <f>$G$13*$G25*R25*R$29*IFERROR(INDEX($H$20:$DS$20,0,MATCH(SUM($H$13:R$13),$H$6:$DS$6,0)),0)</f>
        <v>0</v>
      </c>
      <c r="S96" s="57">
        <f>$G$13*$G25*S25*S$29*IFERROR(INDEX($H$20:$DS$20,0,MATCH(SUM($H$13:S$13),$H$6:$DS$6,0)),0)</f>
        <v>563.73697078125008</v>
      </c>
      <c r="T96" s="57">
        <f>$G$13*$G25*T25*T$29*IFERROR(INDEX($H$20:$DS$20,0,MATCH(SUM($H$13:T$13),$H$6:$DS$6,0)),0)</f>
        <v>563.73697078125008</v>
      </c>
      <c r="U96" s="57">
        <f>$G$13*$G25*U25*U$29*IFERROR(INDEX($H$20:$DS$20,0,MATCH(SUM($H$13:U$13),$H$6:$DS$6,0)),0)</f>
        <v>563.73697078125008</v>
      </c>
      <c r="V96" s="57">
        <f>$G$13*$G25*V25*V$29*IFERROR(INDEX($H$20:$DS$20,0,MATCH(SUM($H$13:V$13),$H$6:$DS$6,0)),0)</f>
        <v>563.73697078125008</v>
      </c>
      <c r="W96" s="57">
        <f>$G$13*$G25*W25*W$29*IFERROR(INDEX($H$20:$DS$20,0,MATCH(SUM($H$13:W$13),$H$6:$DS$6,0)),0)</f>
        <v>638.90190021875003</v>
      </c>
      <c r="X96" s="57">
        <f>$G$13*$G25*X25*X$29*IFERROR(INDEX($H$20:$DS$20,0,MATCH(SUM($H$13:X$13),$H$6:$DS$6,0)),0)</f>
        <v>638.90190021875003</v>
      </c>
      <c r="Y96" s="57">
        <f>$G$13*$G25*Y25*Y$29*IFERROR(INDEX($H$20:$DS$20,0,MATCH(SUM($H$13:Y$13),$H$6:$DS$6,0)),0)</f>
        <v>638.90190021875003</v>
      </c>
      <c r="Z96" s="57">
        <f>$G$13*$G25*Z25*Z$29*IFERROR(INDEX($H$20:$DS$20,0,MATCH(SUM($H$13:Z$13),$H$6:$DS$6,0)),0)</f>
        <v>638.90190021875003</v>
      </c>
      <c r="AA96" s="57">
        <f>$G$13*$G25*AA25*AA$29*IFERROR(INDEX($H$20:$DS$20,0,MATCH(SUM($H$13:AA$13),$H$6:$DS$6,0)),0)</f>
        <v>691.51735082500011</v>
      </c>
      <c r="AB96" s="57">
        <f>$G$13*$G25*AB25*AB$29*IFERROR(INDEX($H$20:$DS$20,0,MATCH(SUM($H$13:AB$13),$H$6:$DS$6,0)),0)</f>
        <v>691.51735082500011</v>
      </c>
      <c r="AC96" s="57">
        <f>$G$13*$G25*AC25*AC$29*IFERROR(INDEX($H$20:$DS$20,0,MATCH(SUM($H$13:AC$13),$H$6:$DS$6,0)),0)</f>
        <v>691.51735082500011</v>
      </c>
      <c r="AD96" s="57">
        <f>$G$13*$G25*AD25*AD$29*IFERROR(INDEX($H$20:$DS$20,0,MATCH(SUM($H$13:AD$13),$H$6:$DS$6,0)),0)</f>
        <v>691.51735082500011</v>
      </c>
      <c r="AE96" s="57">
        <f>$G$13*$G25*AE25*AE$29*IFERROR(INDEX($H$20:$DS$20,0,MATCH(SUM($H$13:AE$13),$H$6:$DS$6,0)),0)</f>
        <v>691.51735082500011</v>
      </c>
      <c r="AF96" s="57">
        <f>$G$13*$G25*AF25*AF$29*IFERROR(INDEX($H$20:$DS$20,0,MATCH(SUM($H$13:AF$13),$H$6:$DS$6,0)),0)</f>
        <v>691.51735082500011</v>
      </c>
      <c r="AG96" s="57">
        <f>$G$13*$G25*AG25*AG$29*IFERROR(INDEX($H$20:$DS$20,0,MATCH(SUM($H$13:AG$13),$H$6:$DS$6,0)),0)</f>
        <v>691.51735082500011</v>
      </c>
      <c r="AH96" s="57">
        <f>$G$13*$G25*AH25*AH$29*IFERROR(INDEX($H$20:$DS$20,0,MATCH(SUM($H$13:AH$13),$H$6:$DS$6,0)),0)</f>
        <v>691.51735082500011</v>
      </c>
      <c r="AI96" s="57">
        <f>$G$13*$G25*AI25*AI$29*IFERROR(INDEX($H$20:$DS$20,0,MATCH(SUM($H$13:AI$13),$H$6:$DS$6,0)),0)</f>
        <v>691.51735082500011</v>
      </c>
      <c r="AJ96" s="57">
        <f>$G$13*$G25*AJ25*AJ$29*IFERROR(INDEX($H$20:$DS$20,0,MATCH(SUM($H$13:AJ$13),$H$6:$DS$6,0)),0)</f>
        <v>691.51735082500011</v>
      </c>
      <c r="AK96" s="57">
        <f>$G$13*$G25*AK25*AK$29*IFERROR(INDEX($H$20:$DS$20,0,MATCH(SUM($H$13:AK$13),$H$6:$DS$6,0)),0)</f>
        <v>691.51735082500011</v>
      </c>
      <c r="AL96" s="57">
        <f>$G$13*$G25*AL25*AL$29*IFERROR(INDEX($H$20:$DS$20,0,MATCH(SUM($H$13:AL$13),$H$6:$DS$6,0)),0)</f>
        <v>691.51735082500011</v>
      </c>
      <c r="AM96" s="57">
        <f>$G$13*$G25*AM25*AM$29*IFERROR(INDEX($H$20:$DS$20,0,MATCH(SUM($H$13:AM$13),$H$6:$DS$6,0)),0)</f>
        <v>691.51735082500011</v>
      </c>
      <c r="AN96" s="57">
        <f>$G$13*$G25*AN25*AN$29*IFERROR(INDEX($H$20:$DS$20,0,MATCH(SUM($H$13:AN$13),$H$6:$DS$6,0)),0)</f>
        <v>691.51735082500011</v>
      </c>
      <c r="AO96" s="57">
        <f>$G$13*$G25*AO25*AO$29*IFERROR(INDEX($H$20:$DS$20,0,MATCH(SUM($H$13:AO$13),$H$6:$DS$6,0)),0)</f>
        <v>691.51735082500011</v>
      </c>
      <c r="AP96" s="57">
        <f>$G$13*$G25*AP25*AP$29*IFERROR(INDEX($H$20:$DS$20,0,MATCH(SUM($H$13:AP$13),$H$6:$DS$6,0)),0)</f>
        <v>691.51735082500011</v>
      </c>
      <c r="AQ96" s="57">
        <f>$G$13*$G25*AQ25*AQ$29*IFERROR(INDEX($H$20:$DS$20,0,MATCH(SUM($H$13:AQ$13),$H$6:$DS$6,0)),0)</f>
        <v>691.51735082500011</v>
      </c>
      <c r="AR96" s="57">
        <f>$G$13*$G25*AR25*AR$29*IFERROR(INDEX($H$20:$DS$20,0,MATCH(SUM($H$13:AR$13),$H$6:$DS$6,0)),0)</f>
        <v>691.51735082500011</v>
      </c>
      <c r="AS96" s="57">
        <f>$G$13*$G25*AS25*AS$29*IFERROR(INDEX($H$20:$DS$20,0,MATCH(SUM($H$13:AS$13),$H$6:$DS$6,0)),0)</f>
        <v>691.51735082500011</v>
      </c>
      <c r="AT96" s="57">
        <f>$G$13*$G25*AT25*AT$29*IFERROR(INDEX($H$20:$DS$20,0,MATCH(SUM($H$13:AT$13),$H$6:$DS$6,0)),0)</f>
        <v>691.51735082500011</v>
      </c>
      <c r="AU96" s="57">
        <f>$G$13*$G25*AU25*AU$29*IFERROR(INDEX($H$20:$DS$20,0,MATCH(SUM($H$13:AU$13),$H$6:$DS$6,0)),0)</f>
        <v>691.51735082500011</v>
      </c>
      <c r="AV96" s="57">
        <f>$G$13*$G25*AV25*AV$29*IFERROR(INDEX($H$20:$DS$20,0,MATCH(SUM($H$13:AV$13),$H$6:$DS$6,0)),0)</f>
        <v>691.51735082500011</v>
      </c>
      <c r="AW96" s="57">
        <f>$G$13*$G25*AW25*AW$29*IFERROR(INDEX($H$20:$DS$20,0,MATCH(SUM($H$13:AW$13),$H$6:$DS$6,0)),0)</f>
        <v>691.51735082500011</v>
      </c>
      <c r="AX96" s="57">
        <f>$G$13*$G25*AX25*AX$29*IFERROR(INDEX($H$20:$DS$20,0,MATCH(SUM($H$13:AX$13),$H$6:$DS$6,0)),0)</f>
        <v>691.51735082500011</v>
      </c>
      <c r="AY96" s="57">
        <f>$G$13*$G25*AY25*AY$29*IFERROR(INDEX($H$20:$DS$20,0,MATCH(SUM($H$13:AY$13),$H$6:$DS$6,0)),0)</f>
        <v>691.51735082500011</v>
      </c>
      <c r="AZ96" s="57">
        <f>$G$13*$G25*AZ25*AZ$29*IFERROR(INDEX($H$20:$DS$20,0,MATCH(SUM($H$13:AZ$13),$H$6:$DS$6,0)),0)</f>
        <v>691.51735082500011</v>
      </c>
      <c r="BA96" s="57">
        <f>$G$13*$G25*BA25*BA$29*IFERROR(INDEX($H$20:$DS$20,0,MATCH(SUM($H$13:BA$13),$H$6:$DS$6,0)),0)</f>
        <v>691.51735082500011</v>
      </c>
      <c r="BB96" s="57">
        <f>$G$13*$G25*BB25*BB$29*IFERROR(INDEX($H$20:$DS$20,0,MATCH(SUM($H$13:BB$13),$H$6:$DS$6,0)),0)</f>
        <v>691.51735082500011</v>
      </c>
      <c r="BC96" s="57">
        <f>$G$13*$G25*BC25*BC$29*IFERROR(INDEX($H$20:$DS$20,0,MATCH(SUM($H$13:BC$13),$H$6:$DS$6,0)),0)</f>
        <v>691.51735082500011</v>
      </c>
      <c r="BD96" s="57">
        <f>$G$13*$G25*BD25*BD$29*IFERROR(INDEX($H$20:$DS$20,0,MATCH(SUM($H$13:BD$13),$H$6:$DS$6,0)),0)</f>
        <v>691.51735082500011</v>
      </c>
      <c r="BE96" s="57">
        <f>$G$13*$G25*BE25*BE$29*IFERROR(INDEX($H$20:$DS$20,0,MATCH(SUM($H$13:BE$13),$H$6:$DS$6,0)),0)</f>
        <v>691.51735082500011</v>
      </c>
      <c r="BF96" s="57">
        <f>$G$13*$G25*BF25*BF$29*IFERROR(INDEX($H$20:$DS$20,0,MATCH(SUM($H$13:BF$13),$H$6:$DS$6,0)),0)</f>
        <v>691.51735082500011</v>
      </c>
      <c r="BG96" s="57">
        <f>$G$13*$G25*BG25*BG$29*IFERROR(INDEX($H$20:$DS$20,0,MATCH(SUM($H$13:BG$13),$H$6:$DS$6,0)),0)</f>
        <v>691.51735082500011</v>
      </c>
      <c r="BH96" s="57">
        <f>$G$13*$G25*BH25*BH$29*IFERROR(INDEX($H$20:$DS$20,0,MATCH(SUM($H$13:BH$13),$H$6:$DS$6,0)),0)</f>
        <v>691.51735082500011</v>
      </c>
      <c r="BI96" s="57">
        <f>$G$13*$G25*BI25*BI$29*IFERROR(INDEX($H$20:$DS$20,0,MATCH(SUM($H$13:BI$13),$H$6:$DS$6,0)),0)</f>
        <v>691.51735082500011</v>
      </c>
      <c r="BJ96" s="57">
        <f>$G$13*$G25*BJ25*BJ$29*IFERROR(INDEX($H$20:$DS$20,0,MATCH(SUM($H$13:BJ$13),$H$6:$DS$6,0)),0)</f>
        <v>691.51735082500011</v>
      </c>
      <c r="BK96" s="57">
        <f>$G$13*$G25*BK25*BK$29*IFERROR(INDEX($H$20:$DS$20,0,MATCH(SUM($H$13:BK$13),$H$6:$DS$6,0)),0)</f>
        <v>691.51735082500011</v>
      </c>
      <c r="BL96" s="57">
        <f>$G$13*$G25*BL25*BL$29*IFERROR(INDEX($H$20:$DS$20,0,MATCH(SUM($H$13:BL$13),$H$6:$DS$6,0)),0)</f>
        <v>691.51735082500011</v>
      </c>
      <c r="BM96" s="57">
        <f>$G$13*$G25*BM25*BM$29*IFERROR(INDEX($H$20:$DS$20,0,MATCH(SUM($H$13:BM$13),$H$6:$DS$6,0)),0)</f>
        <v>691.51735082500011</v>
      </c>
      <c r="BN96" s="57">
        <f>$G$13*$G25*BN25*BN$29*IFERROR(INDEX($H$20:$DS$20,0,MATCH(SUM($H$13:BN$13),$H$6:$DS$6,0)),0)</f>
        <v>691.51735082500011</v>
      </c>
      <c r="BO96" s="57">
        <f>$G$13*$G25*BO25*BO$29*IFERROR(INDEX($H$20:$DS$20,0,MATCH(SUM($H$13:BO$13),$H$6:$DS$6,0)),0)</f>
        <v>691.51735082500011</v>
      </c>
      <c r="BP96" s="57">
        <f>$G$13*$G25*BP25*BP$29*IFERROR(INDEX($H$20:$DS$20,0,MATCH(SUM($H$13:BP$13),$H$6:$DS$6,0)),0)</f>
        <v>691.51735082500011</v>
      </c>
      <c r="BQ96" s="57">
        <f>$G$13*$G25*BQ25*BQ$29*IFERROR(INDEX($H$20:$DS$20,0,MATCH(SUM($H$13:BQ$13),$H$6:$DS$6,0)),0)</f>
        <v>691.51735082500011</v>
      </c>
      <c r="BR96" s="57">
        <f>$G$13*$G25*BR25*BR$29*IFERROR(INDEX($H$20:$DS$20,0,MATCH(SUM($H$13:BR$13),$H$6:$DS$6,0)),0)</f>
        <v>691.51735082500011</v>
      </c>
      <c r="BS96" s="57">
        <f>$G$13*$G25*BS25*BS$29*IFERROR(INDEX($H$20:$DS$20,0,MATCH(SUM($H$13:BS$13),$H$6:$DS$6,0)),0)</f>
        <v>691.51735082500011</v>
      </c>
      <c r="BT96" s="57">
        <f>$G$13*$G25*BT25*BT$29*IFERROR(INDEX($H$20:$DS$20,0,MATCH(SUM($H$13:BT$13),$H$6:$DS$6,0)),0)</f>
        <v>691.51735082500011</v>
      </c>
      <c r="BU96" s="57">
        <f>$G$13*$G25*BU25*BU$29*IFERROR(INDEX($H$20:$DS$20,0,MATCH(SUM($H$13:BU$13),$H$6:$DS$6,0)),0)</f>
        <v>691.51735082500011</v>
      </c>
      <c r="BV96" s="57">
        <f>$G$13*$G25*BV25*BV$29*IFERROR(INDEX($H$20:$DS$20,0,MATCH(SUM($H$13:BV$13),$H$6:$DS$6,0)),0)</f>
        <v>691.51735082500011</v>
      </c>
      <c r="BW96" s="57">
        <f>$G$13*$G25*BW25*BW$29*IFERROR(INDEX($H$20:$DS$20,0,MATCH(SUM($H$13:BW$13),$H$6:$DS$6,0)),0)</f>
        <v>691.51735082500011</v>
      </c>
      <c r="BX96" s="57">
        <f>$G$13*$G25*BX25*BX$29*IFERROR(INDEX($H$20:$DS$20,0,MATCH(SUM($H$13:BX$13),$H$6:$DS$6,0)),0)</f>
        <v>691.51735082500011</v>
      </c>
      <c r="BY96" s="57">
        <f>$G$13*$G25*BY25*BY$29*IFERROR(INDEX($H$20:$DS$20,0,MATCH(SUM($H$13:BY$13),$H$6:$DS$6,0)),0)</f>
        <v>691.51735082500011</v>
      </c>
      <c r="BZ96" s="57">
        <f>$G$13*$G25*BZ25*BZ$29*IFERROR(INDEX($H$20:$DS$20,0,MATCH(SUM($H$13:BZ$13),$H$6:$DS$6,0)),0)</f>
        <v>691.51735082500011</v>
      </c>
      <c r="CA96" s="57">
        <f>$G$13*$G25*CA25*CA$29*IFERROR(INDEX($H$20:$DS$20,0,MATCH(SUM($H$13:CA$13),$H$6:$DS$6,0)),0)</f>
        <v>691.51735082500011</v>
      </c>
      <c r="CB96" s="57">
        <f>$G$13*$G25*CB25*CB$29*IFERROR(INDEX($H$20:$DS$20,0,MATCH(SUM($H$13:CB$13),$H$6:$DS$6,0)),0)</f>
        <v>691.51735082500011</v>
      </c>
      <c r="CC96" s="57">
        <f>$G$13*$G25*CC25*CC$29*IFERROR(INDEX($H$20:$DS$20,0,MATCH(SUM($H$13:CC$13),$H$6:$DS$6,0)),0)</f>
        <v>691.51735082500011</v>
      </c>
      <c r="CD96" s="57">
        <f>$G$13*$G25*CD25*CD$29*IFERROR(INDEX($H$20:$DS$20,0,MATCH(SUM($H$13:CD$13),$H$6:$DS$6,0)),0)</f>
        <v>691.51735082500011</v>
      </c>
      <c r="CE96" s="57">
        <f>$G$13*$G25*CE25*CE$29*IFERROR(INDEX($H$20:$DS$20,0,MATCH(SUM($H$13:CE$13),$H$6:$DS$6,0)),0)</f>
        <v>691.51735082500011</v>
      </c>
      <c r="CF96" s="57">
        <f>$G$13*$G25*CF25*CF$29*IFERROR(INDEX($H$20:$DS$20,0,MATCH(SUM($H$13:CF$13),$H$6:$DS$6,0)),0)</f>
        <v>691.51735082500011</v>
      </c>
      <c r="CG96" s="57">
        <f>$G$13*$G25*CG25*CG$29*IFERROR(INDEX($H$20:$DS$20,0,MATCH(SUM($H$13:CG$13),$H$6:$DS$6,0)),0)</f>
        <v>691.51735082500011</v>
      </c>
      <c r="CH96" s="57">
        <f>$G$13*$G25*CH25*CH$29*IFERROR(INDEX($H$20:$DS$20,0,MATCH(SUM($H$13:CH$13),$H$6:$DS$6,0)),0)</f>
        <v>691.51735082500011</v>
      </c>
      <c r="CI96" s="57">
        <f>$G$13*$G25*CI25*CI$29*IFERROR(INDEX($H$20:$DS$20,0,MATCH(SUM($H$13:CI$13),$H$6:$DS$6,0)),0)</f>
        <v>691.51735082500011</v>
      </c>
      <c r="CJ96" s="57">
        <f>$G$13*$G25*CJ25*CJ$29*IFERROR(INDEX($H$20:$DS$20,0,MATCH(SUM($H$13:CJ$13),$H$6:$DS$6,0)),0)</f>
        <v>691.51735082500011</v>
      </c>
      <c r="CK96" s="57">
        <f>$G$13*$G25*CK25*CK$29*IFERROR(INDEX($H$20:$DS$20,0,MATCH(SUM($H$13:CK$13),$H$6:$DS$6,0)),0)</f>
        <v>691.51735082500011</v>
      </c>
      <c r="CL96" s="57">
        <f>$G$13*$G25*CL25*CL$29*IFERROR(INDEX($H$20:$DS$20,0,MATCH(SUM($H$13:CL$13),$H$6:$DS$6,0)),0)</f>
        <v>691.51735082500011</v>
      </c>
      <c r="CM96" s="57">
        <f>$G$13*$G25*CM25*CM$29*IFERROR(INDEX($H$20:$DS$20,0,MATCH(SUM($H$13:CM$13),$H$6:$DS$6,0)),0)</f>
        <v>691.51735082500011</v>
      </c>
      <c r="CN96" s="57">
        <f>$G$13*$G25*CN25*CN$29*IFERROR(INDEX($H$20:$DS$20,0,MATCH(SUM($H$13:CN$13),$H$6:$DS$6,0)),0)</f>
        <v>691.51735082500011</v>
      </c>
      <c r="CO96" s="57">
        <f>$G$13*$G25*CO25*CO$29*IFERROR(INDEX($H$20:$DS$20,0,MATCH(SUM($H$13:CO$13),$H$6:$DS$6,0)),0)</f>
        <v>691.51735082500011</v>
      </c>
      <c r="CP96" s="57">
        <f>$G$13*$G25*CP25*CP$29*IFERROR(INDEX($H$20:$DS$20,0,MATCH(SUM($H$13:CP$13),$H$6:$DS$6,0)),0)</f>
        <v>691.51735082500011</v>
      </c>
      <c r="CQ96" s="57">
        <f>$G$13*$G25*CQ25*CQ$29*IFERROR(INDEX($H$20:$DS$20,0,MATCH(SUM($H$13:CQ$13),$H$6:$DS$6,0)),0)</f>
        <v>691.51735082500011</v>
      </c>
      <c r="CR96" s="57">
        <f>$G$13*$G25*CR25*CR$29*IFERROR(INDEX($H$20:$DS$20,0,MATCH(SUM($H$13:CR$13),$H$6:$DS$6,0)),0)</f>
        <v>691.51735082500011</v>
      </c>
      <c r="CS96" s="57">
        <f>$G$13*$G25*CS25*CS$29*IFERROR(INDEX($H$20:$DS$20,0,MATCH(SUM($H$13:CS$13),$H$6:$DS$6,0)),0)</f>
        <v>691.51735082500011</v>
      </c>
      <c r="CT96" s="57">
        <f>$G$13*$G25*CT25*CT$29*IFERROR(INDEX($H$20:$DS$20,0,MATCH(SUM($H$13:CT$13),$H$6:$DS$6,0)),0)</f>
        <v>691.51735082500011</v>
      </c>
      <c r="CU96" s="57">
        <f>$G$13*$G25*CU25*CU$29*IFERROR(INDEX($H$20:$DS$20,0,MATCH(SUM($H$13:CU$13),$H$6:$DS$6,0)),0)</f>
        <v>691.51735082500011</v>
      </c>
      <c r="CV96" s="57">
        <f>$G$13*$G25*CV25*CV$29*IFERROR(INDEX($H$20:$DS$20,0,MATCH(SUM($H$13:CV$13),$H$6:$DS$6,0)),0)</f>
        <v>691.51735082500011</v>
      </c>
      <c r="CW96" s="57">
        <f>$G$13*$G25*CW25*CW$29*IFERROR(INDEX($H$20:$DS$20,0,MATCH(SUM($H$13:CW$13),$H$6:$DS$6,0)),0)</f>
        <v>691.51735082500011</v>
      </c>
      <c r="CX96" s="57">
        <f>$G$13*$G25*CX25*CX$29*IFERROR(INDEX($H$20:$DS$20,0,MATCH(SUM($H$13:CX$13),$H$6:$DS$6,0)),0)</f>
        <v>691.51735082500011</v>
      </c>
      <c r="CY96" s="57">
        <f>$G$13*$G25*CY25*CY$29*IFERROR(INDEX($H$20:$DS$20,0,MATCH(SUM($H$13:CY$13),$H$6:$DS$6,0)),0)</f>
        <v>691.51735082500011</v>
      </c>
      <c r="CZ96" s="57">
        <f>$G$13*$G25*CZ25*CZ$29*IFERROR(INDEX($H$20:$DS$20,0,MATCH(SUM($H$13:CZ$13),$H$6:$DS$6,0)),0)</f>
        <v>691.51735082500011</v>
      </c>
      <c r="DA96" s="57">
        <f>$G$13*$G25*DA25*DA$29*IFERROR(INDEX($H$20:$DS$20,0,MATCH(SUM($H$13:DA$13),$H$6:$DS$6,0)),0)</f>
        <v>691.51735082500011</v>
      </c>
      <c r="DB96" s="57">
        <f>$G$13*$G25*DB25*DB$29*IFERROR(INDEX($H$20:$DS$20,0,MATCH(SUM($H$13:DB$13),$H$6:$DS$6,0)),0)</f>
        <v>691.51735082500011</v>
      </c>
      <c r="DC96" s="57">
        <f>$G$13*$G25*DC25*DC$29*IFERROR(INDEX($H$20:$DS$20,0,MATCH(SUM($H$13:DC$13),$H$6:$DS$6,0)),0)</f>
        <v>691.51735082500011</v>
      </c>
      <c r="DD96" s="57">
        <f>$G$13*$G25*DD25*DD$29*IFERROR(INDEX($H$20:$DS$20,0,MATCH(SUM($H$13:DD$13),$H$6:$DS$6,0)),0)</f>
        <v>691.51735082500011</v>
      </c>
      <c r="DE96" s="57">
        <f>$G$13*$G25*DE25*DE$29*IFERROR(INDEX($H$20:$DS$20,0,MATCH(SUM($H$13:DE$13),$H$6:$DS$6,0)),0)</f>
        <v>691.51735082500011</v>
      </c>
      <c r="DF96" s="57">
        <f>$G$13*$G25*DF25*DF$29*IFERROR(INDEX($H$20:$DS$20,0,MATCH(SUM($H$13:DF$13),$H$6:$DS$6,0)),0)</f>
        <v>691.51735082500011</v>
      </c>
      <c r="DG96" s="57">
        <f>$G$13*$G25*DG25*DG$29*IFERROR(INDEX($H$20:$DS$20,0,MATCH(SUM($H$13:DG$13),$H$6:$DS$6,0)),0)</f>
        <v>691.51735082500011</v>
      </c>
      <c r="DH96" s="57">
        <f>$G$13*$G25*DH25*DH$29*IFERROR(INDEX($H$20:$DS$20,0,MATCH(SUM($H$13:DH$13),$H$6:$DS$6,0)),0)</f>
        <v>691.51735082500011</v>
      </c>
      <c r="DI96" s="57">
        <f>$G$13*$G25*DI25*DI$29*IFERROR(INDEX($H$20:$DS$20,0,MATCH(SUM($H$13:DI$13),$H$6:$DS$6,0)),0)</f>
        <v>691.51735082500011</v>
      </c>
      <c r="DJ96" s="57">
        <f>$G$13*$G25*DJ25*DJ$29*IFERROR(INDEX($H$20:$DS$20,0,MATCH(SUM($H$13:DJ$13),$H$6:$DS$6,0)),0)</f>
        <v>691.51735082500011</v>
      </c>
      <c r="DK96" s="57">
        <f>$G$13*$G25*DK25*DK$29*IFERROR(INDEX($H$20:$DS$20,0,MATCH(SUM($H$13:DK$13),$H$6:$DS$6,0)),0)</f>
        <v>691.51735082500011</v>
      </c>
      <c r="DL96" s="57">
        <f>$G$13*$G25*DL25*DL$29*IFERROR(INDEX($H$20:$DS$20,0,MATCH(SUM($H$13:DL$13),$H$6:$DS$6,0)),0)</f>
        <v>691.51735082500011</v>
      </c>
      <c r="DM96" s="57">
        <f>$G$13*$G25*DM25*DM$29*IFERROR(INDEX($H$20:$DS$20,0,MATCH(SUM($H$13:DM$13),$H$6:$DS$6,0)),0)</f>
        <v>691.51735082500011</v>
      </c>
      <c r="DN96" s="57">
        <f>$G$13*$G25*DN25*DN$29*IFERROR(INDEX($H$20:$DS$20,0,MATCH(SUM($H$13:DN$13),$H$6:$DS$6,0)),0)</f>
        <v>691.51735082500011</v>
      </c>
      <c r="DO96" s="57">
        <f>$G$13*$G25*DO25*DO$29*IFERROR(INDEX($H$20:$DS$20,0,MATCH(SUM($H$13:DO$13),$H$6:$DS$6,0)),0)</f>
        <v>691.51735082500011</v>
      </c>
      <c r="DP96" s="57">
        <f>$G$13*$G25*DP25*DP$29*IFERROR(INDEX($H$20:$DS$20,0,MATCH(SUM($H$13:DP$13),$H$6:$DS$6,0)),0)</f>
        <v>691.51735082500011</v>
      </c>
      <c r="DQ96" s="57">
        <f>$G$13*$G25*DQ25*DQ$29*IFERROR(INDEX($H$20:$DS$20,0,MATCH(SUM($H$13:DQ$13),$H$6:$DS$6,0)),0)</f>
        <v>691.51735082500011</v>
      </c>
      <c r="DR96" s="57">
        <f>$G$13*$G25*DR25*DR$29*IFERROR(INDEX($H$20:$DS$20,0,MATCH(SUM($H$13:DR$13),$H$6:$DS$6,0)),0)</f>
        <v>691.51735082500011</v>
      </c>
      <c r="DS96" s="57">
        <f>$G$13*$G25*DS25*DS$29*IFERROR(INDEX($H$20:$DS$20,0,MATCH(SUM($H$13:DS$13),$H$6:$DS$6,0)),0)</f>
        <v>691.51735082500011</v>
      </c>
    </row>
    <row r="97" spans="3:123" x14ac:dyDescent="0.3">
      <c r="D97" s="12" t="str">
        <f t="shared" si="37"/>
        <v>NMC</v>
      </c>
      <c r="F97" s="51" t="str">
        <f t="shared" ref="F97" si="38">F96</f>
        <v>INR Mn</v>
      </c>
      <c r="H97" s="57">
        <f>$G$13*$G26*H26*H$29*IFERROR(INDEX($H$20:$DS$20,0,MATCH(SUM($H$13:H$13),$H$6:$DS$6,0)),0)</f>
        <v>0</v>
      </c>
      <c r="I97" s="57">
        <f>$G$13*$G26*I26*I$29*IFERROR(INDEX($H$20:$DS$20,0,MATCH(SUM($H$13:I$13),$H$6:$DS$6,0)),0)</f>
        <v>0</v>
      </c>
      <c r="J97" s="57">
        <f>$G$13*$G26*J26*J$29*IFERROR(INDEX($H$20:$DS$20,0,MATCH(SUM($H$13:J$13),$H$6:$DS$6,0)),0)</f>
        <v>0</v>
      </c>
      <c r="K97" s="57">
        <f>$G$13*$G26*K26*K$29*IFERROR(INDEX($H$20:$DS$20,0,MATCH(SUM($H$13:K$13),$H$6:$DS$6,0)),0)</f>
        <v>0</v>
      </c>
      <c r="L97" s="57">
        <f>$G$13*$G26*L26*L$29*IFERROR(INDEX($H$20:$DS$20,0,MATCH(SUM($H$13:L$13),$H$6:$DS$6,0)),0)</f>
        <v>0</v>
      </c>
      <c r="M97" s="57">
        <f>$G$13*$G26*M26*M$29*IFERROR(INDEX($H$20:$DS$20,0,MATCH(SUM($H$13:M$13),$H$6:$DS$6,0)),0)</f>
        <v>0</v>
      </c>
      <c r="N97" s="57">
        <f>$G$13*$G26*N26*N$29*IFERROR(INDEX($H$20:$DS$20,0,MATCH(SUM($H$13:N$13),$H$6:$DS$6,0)),0)</f>
        <v>0</v>
      </c>
      <c r="O97" s="57">
        <f>$G$13*$G26*O26*O$29*IFERROR(INDEX($H$20:$DS$20,0,MATCH(SUM($H$13:O$13),$H$6:$DS$6,0)),0)</f>
        <v>0</v>
      </c>
      <c r="P97" s="57">
        <f>$G$13*$G26*P26*P$29*IFERROR(INDEX($H$20:$DS$20,0,MATCH(SUM($H$13:P$13),$H$6:$DS$6,0)),0)</f>
        <v>0</v>
      </c>
      <c r="Q97" s="57">
        <f>$G$13*$G26*Q26*Q$29*IFERROR(INDEX($H$20:$DS$20,0,MATCH(SUM($H$13:Q$13),$H$6:$DS$6,0)),0)</f>
        <v>0</v>
      </c>
      <c r="R97" s="57">
        <f>$G$13*$G26*R26*R$29*IFERROR(INDEX($H$20:$DS$20,0,MATCH(SUM($H$13:R$13),$H$6:$DS$6,0)),0)</f>
        <v>0</v>
      </c>
      <c r="S97" s="57">
        <f>$G$13*$G26*S26*S$29*IFERROR(INDEX($H$20:$DS$20,0,MATCH(SUM($H$13:S$13),$H$6:$DS$6,0)),0)</f>
        <v>0</v>
      </c>
      <c r="T97" s="57">
        <f>$G$13*$G26*T26*T$29*IFERROR(INDEX($H$20:$DS$20,0,MATCH(SUM($H$13:T$13),$H$6:$DS$6,0)),0)</f>
        <v>0</v>
      </c>
      <c r="U97" s="57">
        <f>$G$13*$G26*U26*U$29*IFERROR(INDEX($H$20:$DS$20,0,MATCH(SUM($H$13:U$13),$H$6:$DS$6,0)),0)</f>
        <v>0</v>
      </c>
      <c r="V97" s="57">
        <f>$G$13*$G26*V26*V$29*IFERROR(INDEX($H$20:$DS$20,0,MATCH(SUM($H$13:V$13),$H$6:$DS$6,0)),0)</f>
        <v>0</v>
      </c>
      <c r="W97" s="57">
        <f>$G$13*$G26*W26*W$29*IFERROR(INDEX($H$20:$DS$20,0,MATCH(SUM($H$13:W$13),$H$6:$DS$6,0)),0)</f>
        <v>0</v>
      </c>
      <c r="X97" s="57">
        <f>$G$13*$G26*X26*X$29*IFERROR(INDEX($H$20:$DS$20,0,MATCH(SUM($H$13:X$13),$H$6:$DS$6,0)),0)</f>
        <v>0</v>
      </c>
      <c r="Y97" s="57">
        <f>$G$13*$G26*Y26*Y$29*IFERROR(INDEX($H$20:$DS$20,0,MATCH(SUM($H$13:Y$13),$H$6:$DS$6,0)),0)</f>
        <v>0</v>
      </c>
      <c r="Z97" s="57">
        <f>$G$13*$G26*Z26*Z$29*IFERROR(INDEX($H$20:$DS$20,0,MATCH(SUM($H$13:Z$13),$H$6:$DS$6,0)),0)</f>
        <v>0</v>
      </c>
      <c r="AA97" s="57">
        <f>$G$13*$G26*AA26*AA$29*IFERROR(INDEX($H$20:$DS$20,0,MATCH(SUM($H$13:AA$13),$H$6:$DS$6,0)),0)</f>
        <v>0</v>
      </c>
      <c r="AB97" s="57">
        <f>$G$13*$G26*AB26*AB$29*IFERROR(INDEX($H$20:$DS$20,0,MATCH(SUM($H$13:AB$13),$H$6:$DS$6,0)),0)</f>
        <v>0</v>
      </c>
      <c r="AC97" s="57">
        <f>$G$13*$G26*AC26*AC$29*IFERROR(INDEX($H$20:$DS$20,0,MATCH(SUM($H$13:AC$13),$H$6:$DS$6,0)),0)</f>
        <v>0</v>
      </c>
      <c r="AD97" s="57">
        <f>$G$13*$G26*AD26*AD$29*IFERROR(INDEX($H$20:$DS$20,0,MATCH(SUM($H$13:AD$13),$H$6:$DS$6,0)),0)</f>
        <v>0</v>
      </c>
      <c r="AE97" s="57">
        <f>$G$13*$G26*AE26*AE$29*IFERROR(INDEX($H$20:$DS$20,0,MATCH(SUM($H$13:AE$13),$H$6:$DS$6,0)),0)</f>
        <v>0</v>
      </c>
      <c r="AF97" s="57">
        <f>$G$13*$G26*AF26*AF$29*IFERROR(INDEX($H$20:$DS$20,0,MATCH(SUM($H$13:AF$13),$H$6:$DS$6,0)),0)</f>
        <v>0</v>
      </c>
      <c r="AG97" s="57">
        <f>$G$13*$G26*AG26*AG$29*IFERROR(INDEX($H$20:$DS$20,0,MATCH(SUM($H$13:AG$13),$H$6:$DS$6,0)),0)</f>
        <v>0</v>
      </c>
      <c r="AH97" s="57">
        <f>$G$13*$G26*AH26*AH$29*IFERROR(INDEX($H$20:$DS$20,0,MATCH(SUM($H$13:AH$13),$H$6:$DS$6,0)),0)</f>
        <v>0</v>
      </c>
      <c r="AI97" s="57">
        <f>$G$13*$G26*AI26*AI$29*IFERROR(INDEX($H$20:$DS$20,0,MATCH(SUM($H$13:AI$13),$H$6:$DS$6,0)),0)</f>
        <v>0</v>
      </c>
      <c r="AJ97" s="57">
        <f>$G$13*$G26*AJ26*AJ$29*IFERROR(INDEX($H$20:$DS$20,0,MATCH(SUM($H$13:AJ$13),$H$6:$DS$6,0)),0)</f>
        <v>0</v>
      </c>
      <c r="AK97" s="57">
        <f>$G$13*$G26*AK26*AK$29*IFERROR(INDEX($H$20:$DS$20,0,MATCH(SUM($H$13:AK$13),$H$6:$DS$6,0)),0)</f>
        <v>0</v>
      </c>
      <c r="AL97" s="57">
        <f>$G$13*$G26*AL26*AL$29*IFERROR(INDEX($H$20:$DS$20,0,MATCH(SUM($H$13:AL$13),$H$6:$DS$6,0)),0)</f>
        <v>0</v>
      </c>
      <c r="AM97" s="57">
        <f>$G$13*$G26*AM26*AM$29*IFERROR(INDEX($H$20:$DS$20,0,MATCH(SUM($H$13:AM$13),$H$6:$DS$6,0)),0)</f>
        <v>0</v>
      </c>
      <c r="AN97" s="57">
        <f>$G$13*$G26*AN26*AN$29*IFERROR(INDEX($H$20:$DS$20,0,MATCH(SUM($H$13:AN$13),$H$6:$DS$6,0)),0)</f>
        <v>0</v>
      </c>
      <c r="AO97" s="57">
        <f>$G$13*$G26*AO26*AO$29*IFERROR(INDEX($H$20:$DS$20,0,MATCH(SUM($H$13:AO$13),$H$6:$DS$6,0)),0)</f>
        <v>0</v>
      </c>
      <c r="AP97" s="57">
        <f>$G$13*$G26*AP26*AP$29*IFERROR(INDEX($H$20:$DS$20,0,MATCH(SUM($H$13:AP$13),$H$6:$DS$6,0)),0)</f>
        <v>0</v>
      </c>
      <c r="AQ97" s="57">
        <f>$G$13*$G26*AQ26*AQ$29*IFERROR(INDEX($H$20:$DS$20,0,MATCH(SUM($H$13:AQ$13),$H$6:$DS$6,0)),0)</f>
        <v>0</v>
      </c>
      <c r="AR97" s="57">
        <f>$G$13*$G26*AR26*AR$29*IFERROR(INDEX($H$20:$DS$20,0,MATCH(SUM($H$13:AR$13),$H$6:$DS$6,0)),0)</f>
        <v>0</v>
      </c>
      <c r="AS97" s="57">
        <f>$G$13*$G26*AS26*AS$29*IFERROR(INDEX($H$20:$DS$20,0,MATCH(SUM($H$13:AS$13),$H$6:$DS$6,0)),0)</f>
        <v>0</v>
      </c>
      <c r="AT97" s="57">
        <f>$G$13*$G26*AT26*AT$29*IFERROR(INDEX($H$20:$DS$20,0,MATCH(SUM($H$13:AT$13),$H$6:$DS$6,0)),0)</f>
        <v>0</v>
      </c>
      <c r="AU97" s="57">
        <f>$G$13*$G26*AU26*AU$29*IFERROR(INDEX($H$20:$DS$20,0,MATCH(SUM($H$13:AU$13),$H$6:$DS$6,0)),0)</f>
        <v>0</v>
      </c>
      <c r="AV97" s="57">
        <f>$G$13*$G26*AV26*AV$29*IFERROR(INDEX($H$20:$DS$20,0,MATCH(SUM($H$13:AV$13),$H$6:$DS$6,0)),0)</f>
        <v>0</v>
      </c>
      <c r="AW97" s="57">
        <f>$G$13*$G26*AW26*AW$29*IFERROR(INDEX($H$20:$DS$20,0,MATCH(SUM($H$13:AW$13),$H$6:$DS$6,0)),0)</f>
        <v>0</v>
      </c>
      <c r="AX97" s="57">
        <f>$G$13*$G26*AX26*AX$29*IFERROR(INDEX($H$20:$DS$20,0,MATCH(SUM($H$13:AX$13),$H$6:$DS$6,0)),0)</f>
        <v>0</v>
      </c>
      <c r="AY97" s="57">
        <f>$G$13*$G26*AY26*AY$29*IFERROR(INDEX($H$20:$DS$20,0,MATCH(SUM($H$13:AY$13),$H$6:$DS$6,0)),0)</f>
        <v>0</v>
      </c>
      <c r="AZ97" s="57">
        <f>$G$13*$G26*AZ26*AZ$29*IFERROR(INDEX($H$20:$DS$20,0,MATCH(SUM($H$13:AZ$13),$H$6:$DS$6,0)),0)</f>
        <v>0</v>
      </c>
      <c r="BA97" s="57">
        <f>$G$13*$G26*BA26*BA$29*IFERROR(INDEX($H$20:$DS$20,0,MATCH(SUM($H$13:BA$13),$H$6:$DS$6,0)),0)</f>
        <v>0</v>
      </c>
      <c r="BB97" s="57">
        <f>$G$13*$G26*BB26*BB$29*IFERROR(INDEX($H$20:$DS$20,0,MATCH(SUM($H$13:BB$13),$H$6:$DS$6,0)),0)</f>
        <v>0</v>
      </c>
      <c r="BC97" s="57">
        <f>$G$13*$G26*BC26*BC$29*IFERROR(INDEX($H$20:$DS$20,0,MATCH(SUM($H$13:BC$13),$H$6:$DS$6,0)),0)</f>
        <v>0</v>
      </c>
      <c r="BD97" s="57">
        <f>$G$13*$G26*BD26*BD$29*IFERROR(INDEX($H$20:$DS$20,0,MATCH(SUM($H$13:BD$13),$H$6:$DS$6,0)),0)</f>
        <v>0</v>
      </c>
      <c r="BE97" s="57">
        <f>$G$13*$G26*BE26*BE$29*IFERROR(INDEX($H$20:$DS$20,0,MATCH(SUM($H$13:BE$13),$H$6:$DS$6,0)),0)</f>
        <v>0</v>
      </c>
      <c r="BF97" s="57">
        <f>$G$13*$G26*BF26*BF$29*IFERROR(INDEX($H$20:$DS$20,0,MATCH(SUM($H$13:BF$13),$H$6:$DS$6,0)),0)</f>
        <v>0</v>
      </c>
      <c r="BG97" s="57">
        <f>$G$13*$G26*BG26*BG$29*IFERROR(INDEX($H$20:$DS$20,0,MATCH(SUM($H$13:BG$13),$H$6:$DS$6,0)),0)</f>
        <v>0</v>
      </c>
      <c r="BH97" s="57">
        <f>$G$13*$G26*BH26*BH$29*IFERROR(INDEX($H$20:$DS$20,0,MATCH(SUM($H$13:BH$13),$H$6:$DS$6,0)),0)</f>
        <v>0</v>
      </c>
      <c r="BI97" s="57">
        <f>$G$13*$G26*BI26*BI$29*IFERROR(INDEX($H$20:$DS$20,0,MATCH(SUM($H$13:BI$13),$H$6:$DS$6,0)),0)</f>
        <v>0</v>
      </c>
      <c r="BJ97" s="57">
        <f>$G$13*$G26*BJ26*BJ$29*IFERROR(INDEX($H$20:$DS$20,0,MATCH(SUM($H$13:BJ$13),$H$6:$DS$6,0)),0)</f>
        <v>0</v>
      </c>
      <c r="BK97" s="57">
        <f>$G$13*$G26*BK26*BK$29*IFERROR(INDEX($H$20:$DS$20,0,MATCH(SUM($H$13:BK$13),$H$6:$DS$6,0)),0)</f>
        <v>0</v>
      </c>
      <c r="BL97" s="57">
        <f>$G$13*$G26*BL26*BL$29*IFERROR(INDEX($H$20:$DS$20,0,MATCH(SUM($H$13:BL$13),$H$6:$DS$6,0)),0)</f>
        <v>0</v>
      </c>
      <c r="BM97" s="57">
        <f>$G$13*$G26*BM26*BM$29*IFERROR(INDEX($H$20:$DS$20,0,MATCH(SUM($H$13:BM$13),$H$6:$DS$6,0)),0)</f>
        <v>0</v>
      </c>
      <c r="BN97" s="57">
        <f>$G$13*$G26*BN26*BN$29*IFERROR(INDEX($H$20:$DS$20,0,MATCH(SUM($H$13:BN$13),$H$6:$DS$6,0)),0)</f>
        <v>0</v>
      </c>
      <c r="BO97" s="57">
        <f>$G$13*$G26*BO26*BO$29*IFERROR(INDEX($H$20:$DS$20,0,MATCH(SUM($H$13:BO$13),$H$6:$DS$6,0)),0)</f>
        <v>0</v>
      </c>
      <c r="BP97" s="57">
        <f>$G$13*$G26*BP26*BP$29*IFERROR(INDEX($H$20:$DS$20,0,MATCH(SUM($H$13:BP$13),$H$6:$DS$6,0)),0)</f>
        <v>0</v>
      </c>
      <c r="BQ97" s="57">
        <f>$G$13*$G26*BQ26*BQ$29*IFERROR(INDEX($H$20:$DS$20,0,MATCH(SUM($H$13:BQ$13),$H$6:$DS$6,0)),0)</f>
        <v>0</v>
      </c>
      <c r="BR97" s="57">
        <f>$G$13*$G26*BR26*BR$29*IFERROR(INDEX($H$20:$DS$20,0,MATCH(SUM($H$13:BR$13),$H$6:$DS$6,0)),0)</f>
        <v>0</v>
      </c>
      <c r="BS97" s="57">
        <f>$G$13*$G26*BS26*BS$29*IFERROR(INDEX($H$20:$DS$20,0,MATCH(SUM($H$13:BS$13),$H$6:$DS$6,0)),0)</f>
        <v>0</v>
      </c>
      <c r="BT97" s="57">
        <f>$G$13*$G26*BT26*BT$29*IFERROR(INDEX($H$20:$DS$20,0,MATCH(SUM($H$13:BT$13),$H$6:$DS$6,0)),0)</f>
        <v>0</v>
      </c>
      <c r="BU97" s="57">
        <f>$G$13*$G26*BU26*BU$29*IFERROR(INDEX($H$20:$DS$20,0,MATCH(SUM($H$13:BU$13),$H$6:$DS$6,0)),0)</f>
        <v>0</v>
      </c>
      <c r="BV97" s="57">
        <f>$G$13*$G26*BV26*BV$29*IFERROR(INDEX($H$20:$DS$20,0,MATCH(SUM($H$13:BV$13),$H$6:$DS$6,0)),0)</f>
        <v>0</v>
      </c>
      <c r="BW97" s="57">
        <f>$G$13*$G26*BW26*BW$29*IFERROR(INDEX($H$20:$DS$20,0,MATCH(SUM($H$13:BW$13),$H$6:$DS$6,0)),0)</f>
        <v>0</v>
      </c>
      <c r="BX97" s="57">
        <f>$G$13*$G26*BX26*BX$29*IFERROR(INDEX($H$20:$DS$20,0,MATCH(SUM($H$13:BX$13),$H$6:$DS$6,0)),0)</f>
        <v>0</v>
      </c>
      <c r="BY97" s="57">
        <f>$G$13*$G26*BY26*BY$29*IFERROR(INDEX($H$20:$DS$20,0,MATCH(SUM($H$13:BY$13),$H$6:$DS$6,0)),0)</f>
        <v>0</v>
      </c>
      <c r="BZ97" s="57">
        <f>$G$13*$G26*BZ26*BZ$29*IFERROR(INDEX($H$20:$DS$20,0,MATCH(SUM($H$13:BZ$13),$H$6:$DS$6,0)),0)</f>
        <v>0</v>
      </c>
      <c r="CA97" s="57">
        <f>$G$13*$G26*CA26*CA$29*IFERROR(INDEX($H$20:$DS$20,0,MATCH(SUM($H$13:CA$13),$H$6:$DS$6,0)),0)</f>
        <v>0</v>
      </c>
      <c r="CB97" s="57">
        <f>$G$13*$G26*CB26*CB$29*IFERROR(INDEX($H$20:$DS$20,0,MATCH(SUM($H$13:CB$13),$H$6:$DS$6,0)),0)</f>
        <v>0</v>
      </c>
      <c r="CC97" s="57">
        <f>$G$13*$G26*CC26*CC$29*IFERROR(INDEX($H$20:$DS$20,0,MATCH(SUM($H$13:CC$13),$H$6:$DS$6,0)),0)</f>
        <v>0</v>
      </c>
      <c r="CD97" s="57">
        <f>$G$13*$G26*CD26*CD$29*IFERROR(INDEX($H$20:$DS$20,0,MATCH(SUM($H$13:CD$13),$H$6:$DS$6,0)),0)</f>
        <v>0</v>
      </c>
      <c r="CE97" s="57">
        <f>$G$13*$G26*CE26*CE$29*IFERROR(INDEX($H$20:$DS$20,0,MATCH(SUM($H$13:CE$13),$H$6:$DS$6,0)),0)</f>
        <v>0</v>
      </c>
      <c r="CF97" s="57">
        <f>$G$13*$G26*CF26*CF$29*IFERROR(INDEX($H$20:$DS$20,0,MATCH(SUM($H$13:CF$13),$H$6:$DS$6,0)),0)</f>
        <v>0</v>
      </c>
      <c r="CG97" s="57">
        <f>$G$13*$G26*CG26*CG$29*IFERROR(INDEX($H$20:$DS$20,0,MATCH(SUM($H$13:CG$13),$H$6:$DS$6,0)),0)</f>
        <v>0</v>
      </c>
      <c r="CH97" s="57">
        <f>$G$13*$G26*CH26*CH$29*IFERROR(INDEX($H$20:$DS$20,0,MATCH(SUM($H$13:CH$13),$H$6:$DS$6,0)),0)</f>
        <v>0</v>
      </c>
      <c r="CI97" s="57">
        <f>$G$13*$G26*CI26*CI$29*IFERROR(INDEX($H$20:$DS$20,0,MATCH(SUM($H$13:CI$13),$H$6:$DS$6,0)),0)</f>
        <v>0</v>
      </c>
      <c r="CJ97" s="57">
        <f>$G$13*$G26*CJ26*CJ$29*IFERROR(INDEX($H$20:$DS$20,0,MATCH(SUM($H$13:CJ$13),$H$6:$DS$6,0)),0)</f>
        <v>0</v>
      </c>
      <c r="CK97" s="57">
        <f>$G$13*$G26*CK26*CK$29*IFERROR(INDEX($H$20:$DS$20,0,MATCH(SUM($H$13:CK$13),$H$6:$DS$6,0)),0)</f>
        <v>0</v>
      </c>
      <c r="CL97" s="57">
        <f>$G$13*$G26*CL26*CL$29*IFERROR(INDEX($H$20:$DS$20,0,MATCH(SUM($H$13:CL$13),$H$6:$DS$6,0)),0)</f>
        <v>0</v>
      </c>
      <c r="CM97" s="57">
        <f>$G$13*$G26*CM26*CM$29*IFERROR(INDEX($H$20:$DS$20,0,MATCH(SUM($H$13:CM$13),$H$6:$DS$6,0)),0)</f>
        <v>0</v>
      </c>
      <c r="CN97" s="57">
        <f>$G$13*$G26*CN26*CN$29*IFERROR(INDEX($H$20:$DS$20,0,MATCH(SUM($H$13:CN$13),$H$6:$DS$6,0)),0)</f>
        <v>0</v>
      </c>
      <c r="CO97" s="57">
        <f>$G$13*$G26*CO26*CO$29*IFERROR(INDEX($H$20:$DS$20,0,MATCH(SUM($H$13:CO$13),$H$6:$DS$6,0)),0)</f>
        <v>0</v>
      </c>
      <c r="CP97" s="57">
        <f>$G$13*$G26*CP26*CP$29*IFERROR(INDEX($H$20:$DS$20,0,MATCH(SUM($H$13:CP$13),$H$6:$DS$6,0)),0)</f>
        <v>0</v>
      </c>
      <c r="CQ97" s="57">
        <f>$G$13*$G26*CQ26*CQ$29*IFERROR(INDEX($H$20:$DS$20,0,MATCH(SUM($H$13:CQ$13),$H$6:$DS$6,0)),0)</f>
        <v>0</v>
      </c>
      <c r="CR97" s="57">
        <f>$G$13*$G26*CR26*CR$29*IFERROR(INDEX($H$20:$DS$20,0,MATCH(SUM($H$13:CR$13),$H$6:$DS$6,0)),0)</f>
        <v>0</v>
      </c>
      <c r="CS97" s="57">
        <f>$G$13*$G26*CS26*CS$29*IFERROR(INDEX($H$20:$DS$20,0,MATCH(SUM($H$13:CS$13),$H$6:$DS$6,0)),0)</f>
        <v>0</v>
      </c>
      <c r="CT97" s="57">
        <f>$G$13*$G26*CT26*CT$29*IFERROR(INDEX($H$20:$DS$20,0,MATCH(SUM($H$13:CT$13),$H$6:$DS$6,0)),0)</f>
        <v>0</v>
      </c>
      <c r="CU97" s="57">
        <f>$G$13*$G26*CU26*CU$29*IFERROR(INDEX($H$20:$DS$20,0,MATCH(SUM($H$13:CU$13),$H$6:$DS$6,0)),0)</f>
        <v>0</v>
      </c>
      <c r="CV97" s="57">
        <f>$G$13*$G26*CV26*CV$29*IFERROR(INDEX($H$20:$DS$20,0,MATCH(SUM($H$13:CV$13),$H$6:$DS$6,0)),0)</f>
        <v>0</v>
      </c>
      <c r="CW97" s="57">
        <f>$G$13*$G26*CW26*CW$29*IFERROR(INDEX($H$20:$DS$20,0,MATCH(SUM($H$13:CW$13),$H$6:$DS$6,0)),0)</f>
        <v>0</v>
      </c>
      <c r="CX97" s="57">
        <f>$G$13*$G26*CX26*CX$29*IFERROR(INDEX($H$20:$DS$20,0,MATCH(SUM($H$13:CX$13),$H$6:$DS$6,0)),0)</f>
        <v>0</v>
      </c>
      <c r="CY97" s="57">
        <f>$G$13*$G26*CY26*CY$29*IFERROR(INDEX($H$20:$DS$20,0,MATCH(SUM($H$13:CY$13),$H$6:$DS$6,0)),0)</f>
        <v>0</v>
      </c>
      <c r="CZ97" s="57">
        <f>$G$13*$G26*CZ26*CZ$29*IFERROR(INDEX($H$20:$DS$20,0,MATCH(SUM($H$13:CZ$13),$H$6:$DS$6,0)),0)</f>
        <v>0</v>
      </c>
      <c r="DA97" s="57">
        <f>$G$13*$G26*DA26*DA$29*IFERROR(INDEX($H$20:$DS$20,0,MATCH(SUM($H$13:DA$13),$H$6:$DS$6,0)),0)</f>
        <v>0</v>
      </c>
      <c r="DB97" s="57">
        <f>$G$13*$G26*DB26*DB$29*IFERROR(INDEX($H$20:$DS$20,0,MATCH(SUM($H$13:DB$13),$H$6:$DS$6,0)),0)</f>
        <v>0</v>
      </c>
      <c r="DC97" s="57">
        <f>$G$13*$G26*DC26*DC$29*IFERROR(INDEX($H$20:$DS$20,0,MATCH(SUM($H$13:DC$13),$H$6:$DS$6,0)),0)</f>
        <v>0</v>
      </c>
      <c r="DD97" s="57">
        <f>$G$13*$G26*DD26*DD$29*IFERROR(INDEX($H$20:$DS$20,0,MATCH(SUM($H$13:DD$13),$H$6:$DS$6,0)),0)</f>
        <v>0</v>
      </c>
      <c r="DE97" s="57">
        <f>$G$13*$G26*DE26*DE$29*IFERROR(INDEX($H$20:$DS$20,0,MATCH(SUM($H$13:DE$13),$H$6:$DS$6,0)),0)</f>
        <v>0</v>
      </c>
      <c r="DF97" s="57">
        <f>$G$13*$G26*DF26*DF$29*IFERROR(INDEX($H$20:$DS$20,0,MATCH(SUM($H$13:DF$13),$H$6:$DS$6,0)),0)</f>
        <v>0</v>
      </c>
      <c r="DG97" s="57">
        <f>$G$13*$G26*DG26*DG$29*IFERROR(INDEX($H$20:$DS$20,0,MATCH(SUM($H$13:DG$13),$H$6:$DS$6,0)),0)</f>
        <v>0</v>
      </c>
      <c r="DH97" s="57">
        <f>$G$13*$G26*DH26*DH$29*IFERROR(INDEX($H$20:$DS$20,0,MATCH(SUM($H$13:DH$13),$H$6:$DS$6,0)),0)</f>
        <v>0</v>
      </c>
      <c r="DI97" s="57">
        <f>$G$13*$G26*DI26*DI$29*IFERROR(INDEX($H$20:$DS$20,0,MATCH(SUM($H$13:DI$13),$H$6:$DS$6,0)),0)</f>
        <v>0</v>
      </c>
      <c r="DJ97" s="57">
        <f>$G$13*$G26*DJ26*DJ$29*IFERROR(INDEX($H$20:$DS$20,0,MATCH(SUM($H$13:DJ$13),$H$6:$DS$6,0)),0)</f>
        <v>0</v>
      </c>
      <c r="DK97" s="57">
        <f>$G$13*$G26*DK26*DK$29*IFERROR(INDEX($H$20:$DS$20,0,MATCH(SUM($H$13:DK$13),$H$6:$DS$6,0)),0)</f>
        <v>0</v>
      </c>
      <c r="DL97" s="57">
        <f>$G$13*$G26*DL26*DL$29*IFERROR(INDEX($H$20:$DS$20,0,MATCH(SUM($H$13:DL$13),$H$6:$DS$6,0)),0)</f>
        <v>0</v>
      </c>
      <c r="DM97" s="57">
        <f>$G$13*$G26*DM26*DM$29*IFERROR(INDEX($H$20:$DS$20,0,MATCH(SUM($H$13:DM$13),$H$6:$DS$6,0)),0)</f>
        <v>0</v>
      </c>
      <c r="DN97" s="57">
        <f>$G$13*$G26*DN26*DN$29*IFERROR(INDEX($H$20:$DS$20,0,MATCH(SUM($H$13:DN$13),$H$6:$DS$6,0)),0)</f>
        <v>0</v>
      </c>
      <c r="DO97" s="57">
        <f>$G$13*$G26*DO26*DO$29*IFERROR(INDEX($H$20:$DS$20,0,MATCH(SUM($H$13:DO$13),$H$6:$DS$6,0)),0)</f>
        <v>0</v>
      </c>
      <c r="DP97" s="57">
        <f>$G$13*$G26*DP26*DP$29*IFERROR(INDEX($H$20:$DS$20,0,MATCH(SUM($H$13:DP$13),$H$6:$DS$6,0)),0)</f>
        <v>0</v>
      </c>
      <c r="DQ97" s="57">
        <f>$G$13*$G26*DQ26*DQ$29*IFERROR(INDEX($H$20:$DS$20,0,MATCH(SUM($H$13:DQ$13),$H$6:$DS$6,0)),0)</f>
        <v>0</v>
      </c>
      <c r="DR97" s="57">
        <f>$G$13*$G26*DR26*DR$29*IFERROR(INDEX($H$20:$DS$20,0,MATCH(SUM($H$13:DR$13),$H$6:$DS$6,0)),0)</f>
        <v>0</v>
      </c>
      <c r="DS97" s="57">
        <f>$G$13*$G26*DS26*DS$29*IFERROR(INDEX($H$20:$DS$20,0,MATCH(SUM($H$13:DS$13),$H$6:$DS$6,0)),0)</f>
        <v>0</v>
      </c>
    </row>
    <row r="98" spans="3:123" x14ac:dyDescent="0.3"/>
    <row r="99" spans="3:123" ht="14.5" thickBot="1" x14ac:dyDescent="0.35">
      <c r="D99" s="61" t="s">
        <v>142</v>
      </c>
      <c r="E99" s="61"/>
      <c r="F99" s="62" t="str">
        <f>F97</f>
        <v>INR Mn</v>
      </c>
      <c r="G99" s="62"/>
      <c r="H99" s="63">
        <f>SUM(H95:H98)</f>
        <v>0</v>
      </c>
      <c r="I99" s="63">
        <f t="shared" ref="I99:BT99" si="39">SUM(I95:I98)</f>
        <v>0</v>
      </c>
      <c r="J99" s="63">
        <f t="shared" si="39"/>
        <v>0</v>
      </c>
      <c r="K99" s="63">
        <f t="shared" si="39"/>
        <v>0</v>
      </c>
      <c r="L99" s="63">
        <f t="shared" si="39"/>
        <v>0</v>
      </c>
      <c r="M99" s="63">
        <f t="shared" si="39"/>
        <v>0</v>
      </c>
      <c r="N99" s="63">
        <f t="shared" si="39"/>
        <v>0</v>
      </c>
      <c r="O99" s="63">
        <f t="shared" si="39"/>
        <v>0</v>
      </c>
      <c r="P99" s="63">
        <f t="shared" si="39"/>
        <v>0</v>
      </c>
      <c r="Q99" s="63">
        <f t="shared" si="39"/>
        <v>0</v>
      </c>
      <c r="R99" s="63">
        <f t="shared" si="39"/>
        <v>0</v>
      </c>
      <c r="S99" s="63">
        <f t="shared" si="39"/>
        <v>1455.10460458125</v>
      </c>
      <c r="T99" s="63">
        <f t="shared" si="39"/>
        <v>1455.10460458125</v>
      </c>
      <c r="U99" s="63">
        <f t="shared" si="39"/>
        <v>1455.10460458125</v>
      </c>
      <c r="V99" s="63">
        <f t="shared" si="39"/>
        <v>1455.10460458125</v>
      </c>
      <c r="W99" s="63">
        <f t="shared" si="39"/>
        <v>1649.1185518587499</v>
      </c>
      <c r="X99" s="63">
        <f t="shared" si="39"/>
        <v>1649.1185518587499</v>
      </c>
      <c r="Y99" s="63">
        <f t="shared" si="39"/>
        <v>1649.1185518587499</v>
      </c>
      <c r="Z99" s="63">
        <f t="shared" si="39"/>
        <v>1649.1185518587499</v>
      </c>
      <c r="AA99" s="63">
        <f t="shared" si="39"/>
        <v>1784.9283149530002</v>
      </c>
      <c r="AB99" s="63">
        <f t="shared" si="39"/>
        <v>1784.9283149530002</v>
      </c>
      <c r="AC99" s="63">
        <f t="shared" si="39"/>
        <v>1784.9283149530002</v>
      </c>
      <c r="AD99" s="63">
        <f t="shared" si="39"/>
        <v>1784.9283149530002</v>
      </c>
      <c r="AE99" s="63">
        <f t="shared" si="39"/>
        <v>1784.9283149530002</v>
      </c>
      <c r="AF99" s="63">
        <f t="shared" si="39"/>
        <v>1784.9283149530002</v>
      </c>
      <c r="AG99" s="63">
        <f t="shared" si="39"/>
        <v>1784.9283149530002</v>
      </c>
      <c r="AH99" s="63">
        <f t="shared" si="39"/>
        <v>1784.9283149530002</v>
      </c>
      <c r="AI99" s="63">
        <f t="shared" si="39"/>
        <v>1784.9283149530002</v>
      </c>
      <c r="AJ99" s="63">
        <f t="shared" si="39"/>
        <v>1784.9283149530002</v>
      </c>
      <c r="AK99" s="63">
        <f t="shared" si="39"/>
        <v>1784.9283149530002</v>
      </c>
      <c r="AL99" s="63">
        <f t="shared" si="39"/>
        <v>1784.9283149530002</v>
      </c>
      <c r="AM99" s="63">
        <f t="shared" si="39"/>
        <v>1784.9283149530002</v>
      </c>
      <c r="AN99" s="63">
        <f t="shared" si="39"/>
        <v>1784.9283149530002</v>
      </c>
      <c r="AO99" s="63">
        <f t="shared" si="39"/>
        <v>1784.9283149530002</v>
      </c>
      <c r="AP99" s="63">
        <f t="shared" si="39"/>
        <v>1784.9283149530002</v>
      </c>
      <c r="AQ99" s="63">
        <f t="shared" si="39"/>
        <v>1784.9283149530002</v>
      </c>
      <c r="AR99" s="63">
        <f t="shared" si="39"/>
        <v>1784.9283149530002</v>
      </c>
      <c r="AS99" s="63">
        <f t="shared" si="39"/>
        <v>1784.9283149530002</v>
      </c>
      <c r="AT99" s="63">
        <f t="shared" si="39"/>
        <v>1784.9283149530002</v>
      </c>
      <c r="AU99" s="63">
        <f t="shared" si="39"/>
        <v>1784.9283149530002</v>
      </c>
      <c r="AV99" s="63">
        <f t="shared" si="39"/>
        <v>1784.9283149530002</v>
      </c>
      <c r="AW99" s="63">
        <f t="shared" si="39"/>
        <v>1784.9283149530002</v>
      </c>
      <c r="AX99" s="63">
        <f t="shared" si="39"/>
        <v>1784.9283149530002</v>
      </c>
      <c r="AY99" s="63">
        <f t="shared" si="39"/>
        <v>1784.9283149530002</v>
      </c>
      <c r="AZ99" s="63">
        <f t="shared" si="39"/>
        <v>1784.9283149530002</v>
      </c>
      <c r="BA99" s="63">
        <f t="shared" si="39"/>
        <v>1784.9283149530002</v>
      </c>
      <c r="BB99" s="63">
        <f t="shared" si="39"/>
        <v>1784.9283149530002</v>
      </c>
      <c r="BC99" s="63">
        <f t="shared" si="39"/>
        <v>1784.9283149530002</v>
      </c>
      <c r="BD99" s="63">
        <f t="shared" si="39"/>
        <v>1784.9283149530002</v>
      </c>
      <c r="BE99" s="63">
        <f t="shared" si="39"/>
        <v>1784.9283149530002</v>
      </c>
      <c r="BF99" s="63">
        <f t="shared" si="39"/>
        <v>1784.9283149530002</v>
      </c>
      <c r="BG99" s="63">
        <f t="shared" si="39"/>
        <v>1784.9283149530002</v>
      </c>
      <c r="BH99" s="63">
        <f t="shared" si="39"/>
        <v>1784.9283149530002</v>
      </c>
      <c r="BI99" s="63">
        <f t="shared" si="39"/>
        <v>1784.9283149530002</v>
      </c>
      <c r="BJ99" s="63">
        <f t="shared" si="39"/>
        <v>1784.9283149530002</v>
      </c>
      <c r="BK99" s="63">
        <f t="shared" si="39"/>
        <v>1784.9283149530002</v>
      </c>
      <c r="BL99" s="63">
        <f t="shared" si="39"/>
        <v>1784.9283149530002</v>
      </c>
      <c r="BM99" s="63">
        <f t="shared" si="39"/>
        <v>1784.9283149530002</v>
      </c>
      <c r="BN99" s="63">
        <f t="shared" si="39"/>
        <v>1784.9283149530002</v>
      </c>
      <c r="BO99" s="63">
        <f t="shared" si="39"/>
        <v>1784.9283149530002</v>
      </c>
      <c r="BP99" s="63">
        <f t="shared" si="39"/>
        <v>1784.9283149530002</v>
      </c>
      <c r="BQ99" s="63">
        <f t="shared" si="39"/>
        <v>1784.9283149530002</v>
      </c>
      <c r="BR99" s="63">
        <f t="shared" si="39"/>
        <v>1784.9283149530002</v>
      </c>
      <c r="BS99" s="63">
        <f t="shared" si="39"/>
        <v>1784.9283149530002</v>
      </c>
      <c r="BT99" s="63">
        <f t="shared" si="39"/>
        <v>1784.9283149530002</v>
      </c>
      <c r="BU99" s="63">
        <f t="shared" ref="BU99:DS99" si="40">SUM(BU95:BU98)</f>
        <v>1784.9283149530002</v>
      </c>
      <c r="BV99" s="63">
        <f t="shared" si="40"/>
        <v>1784.9283149530002</v>
      </c>
      <c r="BW99" s="63">
        <f t="shared" si="40"/>
        <v>1784.9283149530002</v>
      </c>
      <c r="BX99" s="63">
        <f t="shared" si="40"/>
        <v>1784.9283149530002</v>
      </c>
      <c r="BY99" s="63">
        <f t="shared" si="40"/>
        <v>1784.9283149530002</v>
      </c>
      <c r="BZ99" s="63">
        <f t="shared" si="40"/>
        <v>1784.9283149530002</v>
      </c>
      <c r="CA99" s="63">
        <f t="shared" si="40"/>
        <v>1784.9283149530002</v>
      </c>
      <c r="CB99" s="63">
        <f t="shared" si="40"/>
        <v>1784.9283149530002</v>
      </c>
      <c r="CC99" s="63">
        <f t="shared" si="40"/>
        <v>1784.9283149530002</v>
      </c>
      <c r="CD99" s="63">
        <f t="shared" si="40"/>
        <v>1784.9283149530002</v>
      </c>
      <c r="CE99" s="63">
        <f t="shared" si="40"/>
        <v>1784.9283149530002</v>
      </c>
      <c r="CF99" s="63">
        <f t="shared" si="40"/>
        <v>1784.9283149530002</v>
      </c>
      <c r="CG99" s="63">
        <f t="shared" si="40"/>
        <v>1784.9283149530002</v>
      </c>
      <c r="CH99" s="63">
        <f t="shared" si="40"/>
        <v>1784.9283149530002</v>
      </c>
      <c r="CI99" s="63">
        <f t="shared" si="40"/>
        <v>1784.9283149530002</v>
      </c>
      <c r="CJ99" s="63">
        <f t="shared" si="40"/>
        <v>1784.9283149530002</v>
      </c>
      <c r="CK99" s="63">
        <f t="shared" si="40"/>
        <v>1784.9283149530002</v>
      </c>
      <c r="CL99" s="63">
        <f t="shared" si="40"/>
        <v>1784.9283149530002</v>
      </c>
      <c r="CM99" s="63">
        <f t="shared" si="40"/>
        <v>1784.9283149530002</v>
      </c>
      <c r="CN99" s="63">
        <f t="shared" si="40"/>
        <v>1784.9283149530002</v>
      </c>
      <c r="CO99" s="63">
        <f t="shared" si="40"/>
        <v>1784.9283149530002</v>
      </c>
      <c r="CP99" s="63">
        <f t="shared" si="40"/>
        <v>1784.9283149530002</v>
      </c>
      <c r="CQ99" s="63">
        <f t="shared" si="40"/>
        <v>1784.9283149530002</v>
      </c>
      <c r="CR99" s="63">
        <f t="shared" si="40"/>
        <v>1784.9283149530002</v>
      </c>
      <c r="CS99" s="63">
        <f t="shared" si="40"/>
        <v>1784.9283149530002</v>
      </c>
      <c r="CT99" s="63">
        <f t="shared" si="40"/>
        <v>1784.9283149530002</v>
      </c>
      <c r="CU99" s="63">
        <f t="shared" si="40"/>
        <v>1784.9283149530002</v>
      </c>
      <c r="CV99" s="63">
        <f t="shared" si="40"/>
        <v>1784.9283149530002</v>
      </c>
      <c r="CW99" s="63">
        <f t="shared" si="40"/>
        <v>1784.9283149530002</v>
      </c>
      <c r="CX99" s="63">
        <f t="shared" si="40"/>
        <v>1784.9283149530002</v>
      </c>
      <c r="CY99" s="63">
        <f t="shared" si="40"/>
        <v>1784.9283149530002</v>
      </c>
      <c r="CZ99" s="63">
        <f t="shared" si="40"/>
        <v>1784.9283149530002</v>
      </c>
      <c r="DA99" s="63">
        <f t="shared" si="40"/>
        <v>1784.9283149530002</v>
      </c>
      <c r="DB99" s="63">
        <f t="shared" si="40"/>
        <v>1784.9283149530002</v>
      </c>
      <c r="DC99" s="63">
        <f t="shared" si="40"/>
        <v>1784.9283149530002</v>
      </c>
      <c r="DD99" s="63">
        <f t="shared" si="40"/>
        <v>1784.9283149530002</v>
      </c>
      <c r="DE99" s="63">
        <f t="shared" si="40"/>
        <v>1784.9283149530002</v>
      </c>
      <c r="DF99" s="63">
        <f t="shared" si="40"/>
        <v>1784.9283149530002</v>
      </c>
      <c r="DG99" s="63">
        <f t="shared" si="40"/>
        <v>1784.9283149530002</v>
      </c>
      <c r="DH99" s="63">
        <f t="shared" si="40"/>
        <v>1784.9283149530002</v>
      </c>
      <c r="DI99" s="63">
        <f t="shared" si="40"/>
        <v>1784.9283149530002</v>
      </c>
      <c r="DJ99" s="63">
        <f t="shared" si="40"/>
        <v>1784.9283149530002</v>
      </c>
      <c r="DK99" s="63">
        <f t="shared" si="40"/>
        <v>1784.9283149530002</v>
      </c>
      <c r="DL99" s="63">
        <f t="shared" si="40"/>
        <v>1784.9283149530002</v>
      </c>
      <c r="DM99" s="63">
        <f t="shared" si="40"/>
        <v>1784.9283149530002</v>
      </c>
      <c r="DN99" s="63">
        <f t="shared" si="40"/>
        <v>1784.9283149530002</v>
      </c>
      <c r="DO99" s="63">
        <f t="shared" si="40"/>
        <v>1784.9283149530002</v>
      </c>
      <c r="DP99" s="63">
        <f t="shared" si="40"/>
        <v>1784.9283149530002</v>
      </c>
      <c r="DQ99" s="63">
        <f t="shared" si="40"/>
        <v>1784.9283149530002</v>
      </c>
      <c r="DR99" s="63">
        <f t="shared" si="40"/>
        <v>1784.9283149530002</v>
      </c>
      <c r="DS99" s="63">
        <f t="shared" si="40"/>
        <v>1784.9283149530002</v>
      </c>
    </row>
    <row r="100" spans="3:123" ht="14.5" thickTop="1" x14ac:dyDescent="0.3"/>
    <row r="101" spans="3:123" x14ac:dyDescent="0.3">
      <c r="C101" s="6" t="str">
        <f>B56</f>
        <v>Phase IV</v>
      </c>
    </row>
    <row r="102" spans="3:123" x14ac:dyDescent="0.3">
      <c r="D102" s="12" t="str">
        <f>D95</f>
        <v>LFP</v>
      </c>
      <c r="F102" s="51" t="str">
        <f>F95</f>
        <v>INR Mn</v>
      </c>
      <c r="H102" s="57">
        <f>$G$14*$G24*H24*H$29*IFERROR(INDEX($H$21:$DS$21,0,MATCH(SUM($H$14:H$14),$H$6:$DS$6,0)),0)</f>
        <v>0</v>
      </c>
      <c r="I102" s="57">
        <f>$G$14*$G24*I24*I$29*IFERROR(INDEX($H$21:$DS$21,0,MATCH(SUM($H$14:I$14),$H$6:$DS$6,0)),0)</f>
        <v>0</v>
      </c>
      <c r="J102" s="57">
        <f>$G$14*$G24*J24*J$29*IFERROR(INDEX($H$21:$DS$21,0,MATCH(SUM($H$14:J$14),$H$6:$DS$6,0)),0)</f>
        <v>0</v>
      </c>
      <c r="K102" s="57">
        <f>$G$14*$G24*K24*K$29*IFERROR(INDEX($H$21:$DS$21,0,MATCH(SUM($H$14:K$14),$H$6:$DS$6,0)),0)</f>
        <v>0</v>
      </c>
      <c r="L102" s="57">
        <f>$G$14*$G24*L24*L$29*IFERROR(INDEX($H$21:$DS$21,0,MATCH(SUM($H$14:L$14),$H$6:$DS$6,0)),0)</f>
        <v>0</v>
      </c>
      <c r="M102" s="57">
        <f>$G$14*$G24*M24*M$29*IFERROR(INDEX($H$21:$DS$21,0,MATCH(SUM($H$14:M$14),$H$6:$DS$6,0)),0)</f>
        <v>0</v>
      </c>
      <c r="N102" s="57">
        <f>$G$14*$G24*N24*N$29*IFERROR(INDEX($H$21:$DS$21,0,MATCH(SUM($H$14:N$14),$H$6:$DS$6,0)),0)</f>
        <v>0</v>
      </c>
      <c r="O102" s="57">
        <f>$G$14*$G24*O24*O$29*IFERROR(INDEX($H$21:$DS$21,0,MATCH(SUM($H$14:O$14),$H$6:$DS$6,0)),0)</f>
        <v>0</v>
      </c>
      <c r="P102" s="57">
        <f>$G$14*$G24*P24*P$29*IFERROR(INDEX($H$21:$DS$21,0,MATCH(SUM($H$14:P$14),$H$6:$DS$6,0)),0)</f>
        <v>0</v>
      </c>
      <c r="Q102" s="57">
        <f>$G$14*$G24*Q24*Q$29*IFERROR(INDEX($H$21:$DS$21,0,MATCH(SUM($H$14:Q$14),$H$6:$DS$6,0)),0)</f>
        <v>0</v>
      </c>
      <c r="R102" s="57">
        <f>$G$14*$G24*R24*R$29*IFERROR(INDEX($H$21:$DS$21,0,MATCH(SUM($H$14:R$14),$H$6:$DS$6,0)),0)</f>
        <v>0</v>
      </c>
      <c r="S102" s="57">
        <f>$G$14*$G24*S24*S$29*IFERROR(INDEX($H$21:$DS$21,0,MATCH(SUM($H$14:S$14),$H$6:$DS$6,0)),0)</f>
        <v>0</v>
      </c>
      <c r="T102" s="57">
        <f>$G$14*$G24*T24*T$29*IFERROR(INDEX($H$21:$DS$21,0,MATCH(SUM($H$14:T$14),$H$6:$DS$6,0)),0)</f>
        <v>0</v>
      </c>
      <c r="U102" s="57">
        <f>$G$14*$G24*U24*U$29*IFERROR(INDEX($H$21:$DS$21,0,MATCH(SUM($H$14:U$14),$H$6:$DS$6,0)),0)</f>
        <v>0</v>
      </c>
      <c r="V102" s="57">
        <f>$G$14*$G24*V24*V$29*IFERROR(INDEX($H$21:$DS$21,0,MATCH(SUM($H$14:V$14),$H$6:$DS$6,0)),0)</f>
        <v>0</v>
      </c>
      <c r="W102" s="57">
        <f>$G$14*$G24*W24*W$29*IFERROR(INDEX($H$21:$DS$21,0,MATCH(SUM($H$14:W$14),$H$6:$DS$6,0)),0)</f>
        <v>1782.7352676</v>
      </c>
      <c r="X102" s="57">
        <f>$G$14*$G24*X24*X$29*IFERROR(INDEX($H$21:$DS$21,0,MATCH(SUM($H$14:X$14),$H$6:$DS$6,0)),0)</f>
        <v>1782.7352676</v>
      </c>
      <c r="Y102" s="57">
        <f>$G$14*$G24*Y24*Y$29*IFERROR(INDEX($H$21:$DS$21,0,MATCH(SUM($H$14:Y$14),$H$6:$DS$6,0)),0)</f>
        <v>1782.7352676</v>
      </c>
      <c r="Z102" s="57">
        <f>$G$14*$G24*Z24*Z$29*IFERROR(INDEX($H$21:$DS$21,0,MATCH(SUM($H$14:Z$14),$H$6:$DS$6,0)),0)</f>
        <v>1782.7352676</v>
      </c>
      <c r="AA102" s="57">
        <f>$G$14*$G24*AA24*AA$29*IFERROR(INDEX($H$21:$DS$21,0,MATCH(SUM($H$14:AA$14),$H$6:$DS$6,0)),0)</f>
        <v>2020.43330328</v>
      </c>
      <c r="AB102" s="57">
        <f>$G$14*$G24*AB24*AB$29*IFERROR(INDEX($H$21:$DS$21,0,MATCH(SUM($H$14:AB$14),$H$6:$DS$6,0)),0)</f>
        <v>2020.43330328</v>
      </c>
      <c r="AC102" s="57">
        <f>$G$14*$G24*AC24*AC$29*IFERROR(INDEX($H$21:$DS$21,0,MATCH(SUM($H$14:AC$14),$H$6:$DS$6,0)),0)</f>
        <v>2020.43330328</v>
      </c>
      <c r="AD102" s="57">
        <f>$G$14*$G24*AD24*AD$29*IFERROR(INDEX($H$21:$DS$21,0,MATCH(SUM($H$14:AD$14),$H$6:$DS$6,0)),0)</f>
        <v>2020.43330328</v>
      </c>
      <c r="AE102" s="57">
        <f>$G$14*$G24*AE24*AE$29*IFERROR(INDEX($H$21:$DS$21,0,MATCH(SUM($H$14:AE$14),$H$6:$DS$6,0)),0)</f>
        <v>2186.8219282560003</v>
      </c>
      <c r="AF102" s="57">
        <f>$G$14*$G24*AF24*AF$29*IFERROR(INDEX($H$21:$DS$21,0,MATCH(SUM($H$14:AF$14),$H$6:$DS$6,0)),0)</f>
        <v>2186.8219282560003</v>
      </c>
      <c r="AG102" s="57">
        <f>$G$14*$G24*AG24*AG$29*IFERROR(INDEX($H$21:$DS$21,0,MATCH(SUM($H$14:AG$14),$H$6:$DS$6,0)),0)</f>
        <v>2186.8219282560003</v>
      </c>
      <c r="AH102" s="57">
        <f>$G$14*$G24*AH24*AH$29*IFERROR(INDEX($H$21:$DS$21,0,MATCH(SUM($H$14:AH$14),$H$6:$DS$6,0)),0)</f>
        <v>2186.8219282560003</v>
      </c>
      <c r="AI102" s="57">
        <f>$G$14*$G24*AI24*AI$29*IFERROR(INDEX($H$21:$DS$21,0,MATCH(SUM($H$14:AI$14),$H$6:$DS$6,0)),0)</f>
        <v>2186.8219282560003</v>
      </c>
      <c r="AJ102" s="57">
        <f>$G$14*$G24*AJ24*AJ$29*IFERROR(INDEX($H$21:$DS$21,0,MATCH(SUM($H$14:AJ$14),$H$6:$DS$6,0)),0)</f>
        <v>2186.8219282560003</v>
      </c>
      <c r="AK102" s="57">
        <f>$G$14*$G24*AK24*AK$29*IFERROR(INDEX($H$21:$DS$21,0,MATCH(SUM($H$14:AK$14),$H$6:$DS$6,0)),0)</f>
        <v>2186.8219282560003</v>
      </c>
      <c r="AL102" s="57">
        <f>$G$14*$G24*AL24*AL$29*IFERROR(INDEX($H$21:$DS$21,0,MATCH(SUM($H$14:AL$14),$H$6:$DS$6,0)),0)</f>
        <v>2186.8219282560003</v>
      </c>
      <c r="AM102" s="57">
        <f>$G$14*$G24*AM24*AM$29*IFERROR(INDEX($H$21:$DS$21,0,MATCH(SUM($H$14:AM$14),$H$6:$DS$6,0)),0)</f>
        <v>2186.8219282560003</v>
      </c>
      <c r="AN102" s="57">
        <f>$G$14*$G24*AN24*AN$29*IFERROR(INDEX($H$21:$DS$21,0,MATCH(SUM($H$14:AN$14),$H$6:$DS$6,0)),0)</f>
        <v>2186.8219282560003</v>
      </c>
      <c r="AO102" s="57">
        <f>$G$14*$G24*AO24*AO$29*IFERROR(INDEX($H$21:$DS$21,0,MATCH(SUM($H$14:AO$14),$H$6:$DS$6,0)),0)</f>
        <v>2186.8219282560003</v>
      </c>
      <c r="AP102" s="57">
        <f>$G$14*$G24*AP24*AP$29*IFERROR(INDEX($H$21:$DS$21,0,MATCH(SUM($H$14:AP$14),$H$6:$DS$6,0)),0)</f>
        <v>2186.8219282560003</v>
      </c>
      <c r="AQ102" s="57">
        <f>$G$14*$G24*AQ24*AQ$29*IFERROR(INDEX($H$21:$DS$21,0,MATCH(SUM($H$14:AQ$14),$H$6:$DS$6,0)),0)</f>
        <v>2186.8219282560003</v>
      </c>
      <c r="AR102" s="57">
        <f>$G$14*$G24*AR24*AR$29*IFERROR(INDEX($H$21:$DS$21,0,MATCH(SUM($H$14:AR$14),$H$6:$DS$6,0)),0)</f>
        <v>2186.8219282560003</v>
      </c>
      <c r="AS102" s="57">
        <f>$G$14*$G24*AS24*AS$29*IFERROR(INDEX($H$21:$DS$21,0,MATCH(SUM($H$14:AS$14),$H$6:$DS$6,0)),0)</f>
        <v>2186.8219282560003</v>
      </c>
      <c r="AT102" s="57">
        <f>$G$14*$G24*AT24*AT$29*IFERROR(INDEX($H$21:$DS$21,0,MATCH(SUM($H$14:AT$14),$H$6:$DS$6,0)),0)</f>
        <v>2186.8219282560003</v>
      </c>
      <c r="AU102" s="57">
        <f>$G$14*$G24*AU24*AU$29*IFERROR(INDEX($H$21:$DS$21,0,MATCH(SUM($H$14:AU$14),$H$6:$DS$6,0)),0)</f>
        <v>2186.8219282560003</v>
      </c>
      <c r="AV102" s="57">
        <f>$G$14*$G24*AV24*AV$29*IFERROR(INDEX($H$21:$DS$21,0,MATCH(SUM($H$14:AV$14),$H$6:$DS$6,0)),0)</f>
        <v>2186.8219282560003</v>
      </c>
      <c r="AW102" s="57">
        <f>$G$14*$G24*AW24*AW$29*IFERROR(INDEX($H$21:$DS$21,0,MATCH(SUM($H$14:AW$14),$H$6:$DS$6,0)),0)</f>
        <v>2186.8219282560003</v>
      </c>
      <c r="AX102" s="57">
        <f>$G$14*$G24*AX24*AX$29*IFERROR(INDEX($H$21:$DS$21,0,MATCH(SUM($H$14:AX$14),$H$6:$DS$6,0)),0)</f>
        <v>2186.8219282560003</v>
      </c>
      <c r="AY102" s="57">
        <f>$G$14*$G24*AY24*AY$29*IFERROR(INDEX($H$21:$DS$21,0,MATCH(SUM($H$14:AY$14),$H$6:$DS$6,0)),0)</f>
        <v>2186.8219282560003</v>
      </c>
      <c r="AZ102" s="57">
        <f>$G$14*$G24*AZ24*AZ$29*IFERROR(INDEX($H$21:$DS$21,0,MATCH(SUM($H$14:AZ$14),$H$6:$DS$6,0)),0)</f>
        <v>2186.8219282560003</v>
      </c>
      <c r="BA102" s="57">
        <f>$G$14*$G24*BA24*BA$29*IFERROR(INDEX($H$21:$DS$21,0,MATCH(SUM($H$14:BA$14),$H$6:$DS$6,0)),0)</f>
        <v>2186.8219282560003</v>
      </c>
      <c r="BB102" s="57">
        <f>$G$14*$G24*BB24*BB$29*IFERROR(INDEX($H$21:$DS$21,0,MATCH(SUM($H$14:BB$14),$H$6:$DS$6,0)),0)</f>
        <v>2186.8219282560003</v>
      </c>
      <c r="BC102" s="57">
        <f>$G$14*$G24*BC24*BC$29*IFERROR(INDEX($H$21:$DS$21,0,MATCH(SUM($H$14:BC$14),$H$6:$DS$6,0)),0)</f>
        <v>2186.8219282560003</v>
      </c>
      <c r="BD102" s="57">
        <f>$G$14*$G24*BD24*BD$29*IFERROR(INDEX($H$21:$DS$21,0,MATCH(SUM($H$14:BD$14),$H$6:$DS$6,0)),0)</f>
        <v>2186.8219282560003</v>
      </c>
      <c r="BE102" s="57">
        <f>$G$14*$G24*BE24*BE$29*IFERROR(INDEX($H$21:$DS$21,0,MATCH(SUM($H$14:BE$14),$H$6:$DS$6,0)),0)</f>
        <v>2186.8219282560003</v>
      </c>
      <c r="BF102" s="57">
        <f>$G$14*$G24*BF24*BF$29*IFERROR(INDEX($H$21:$DS$21,0,MATCH(SUM($H$14:BF$14),$H$6:$DS$6,0)),0)</f>
        <v>2186.8219282560003</v>
      </c>
      <c r="BG102" s="57">
        <f>$G$14*$G24*BG24*BG$29*IFERROR(INDEX($H$21:$DS$21,0,MATCH(SUM($H$14:BG$14),$H$6:$DS$6,0)),0)</f>
        <v>2186.8219282560003</v>
      </c>
      <c r="BH102" s="57">
        <f>$G$14*$G24*BH24*BH$29*IFERROR(INDEX($H$21:$DS$21,0,MATCH(SUM($H$14:BH$14),$H$6:$DS$6,0)),0)</f>
        <v>2186.8219282560003</v>
      </c>
      <c r="BI102" s="57">
        <f>$G$14*$G24*BI24*BI$29*IFERROR(INDEX($H$21:$DS$21,0,MATCH(SUM($H$14:BI$14),$H$6:$DS$6,0)),0)</f>
        <v>2186.8219282560003</v>
      </c>
      <c r="BJ102" s="57">
        <f>$G$14*$G24*BJ24*BJ$29*IFERROR(INDEX($H$21:$DS$21,0,MATCH(SUM($H$14:BJ$14),$H$6:$DS$6,0)),0)</f>
        <v>2186.8219282560003</v>
      </c>
      <c r="BK102" s="57">
        <f>$G$14*$G24*BK24*BK$29*IFERROR(INDEX($H$21:$DS$21,0,MATCH(SUM($H$14:BK$14),$H$6:$DS$6,0)),0)</f>
        <v>2186.8219282560003</v>
      </c>
      <c r="BL102" s="57">
        <f>$G$14*$G24*BL24*BL$29*IFERROR(INDEX($H$21:$DS$21,0,MATCH(SUM($H$14:BL$14),$H$6:$DS$6,0)),0)</f>
        <v>2186.8219282560003</v>
      </c>
      <c r="BM102" s="57">
        <f>$G$14*$G24*BM24*BM$29*IFERROR(INDEX($H$21:$DS$21,0,MATCH(SUM($H$14:BM$14),$H$6:$DS$6,0)),0)</f>
        <v>2186.8219282560003</v>
      </c>
      <c r="BN102" s="57">
        <f>$G$14*$G24*BN24*BN$29*IFERROR(INDEX($H$21:$DS$21,0,MATCH(SUM($H$14:BN$14),$H$6:$DS$6,0)),0)</f>
        <v>2186.8219282560003</v>
      </c>
      <c r="BO102" s="57">
        <f>$G$14*$G24*BO24*BO$29*IFERROR(INDEX($H$21:$DS$21,0,MATCH(SUM($H$14:BO$14),$H$6:$DS$6,0)),0)</f>
        <v>2186.8219282560003</v>
      </c>
      <c r="BP102" s="57">
        <f>$G$14*$G24*BP24*BP$29*IFERROR(INDEX($H$21:$DS$21,0,MATCH(SUM($H$14:BP$14),$H$6:$DS$6,0)),0)</f>
        <v>2186.8219282560003</v>
      </c>
      <c r="BQ102" s="57">
        <f>$G$14*$G24*BQ24*BQ$29*IFERROR(INDEX($H$21:$DS$21,0,MATCH(SUM($H$14:BQ$14),$H$6:$DS$6,0)),0)</f>
        <v>2186.8219282560003</v>
      </c>
      <c r="BR102" s="57">
        <f>$G$14*$G24*BR24*BR$29*IFERROR(INDEX($H$21:$DS$21,0,MATCH(SUM($H$14:BR$14),$H$6:$DS$6,0)),0)</f>
        <v>2186.8219282560003</v>
      </c>
      <c r="BS102" s="57">
        <f>$G$14*$G24*BS24*BS$29*IFERROR(INDEX($H$21:$DS$21,0,MATCH(SUM($H$14:BS$14),$H$6:$DS$6,0)),0)</f>
        <v>2186.8219282560003</v>
      </c>
      <c r="BT102" s="57">
        <f>$G$14*$G24*BT24*BT$29*IFERROR(INDEX($H$21:$DS$21,0,MATCH(SUM($H$14:BT$14),$H$6:$DS$6,0)),0)</f>
        <v>2186.8219282560003</v>
      </c>
      <c r="BU102" s="57">
        <f>$G$14*$G24*BU24*BU$29*IFERROR(INDEX($H$21:$DS$21,0,MATCH(SUM($H$14:BU$14),$H$6:$DS$6,0)),0)</f>
        <v>2186.8219282560003</v>
      </c>
      <c r="BV102" s="57">
        <f>$G$14*$G24*BV24*BV$29*IFERROR(INDEX($H$21:$DS$21,0,MATCH(SUM($H$14:BV$14),$H$6:$DS$6,0)),0)</f>
        <v>2186.8219282560003</v>
      </c>
      <c r="BW102" s="57">
        <f>$G$14*$G24*BW24*BW$29*IFERROR(INDEX($H$21:$DS$21,0,MATCH(SUM($H$14:BW$14),$H$6:$DS$6,0)),0)</f>
        <v>2186.8219282560003</v>
      </c>
      <c r="BX102" s="57">
        <f>$G$14*$G24*BX24*BX$29*IFERROR(INDEX($H$21:$DS$21,0,MATCH(SUM($H$14:BX$14),$H$6:$DS$6,0)),0)</f>
        <v>2186.8219282560003</v>
      </c>
      <c r="BY102" s="57">
        <f>$G$14*$G24*BY24*BY$29*IFERROR(INDEX($H$21:$DS$21,0,MATCH(SUM($H$14:BY$14),$H$6:$DS$6,0)),0)</f>
        <v>2186.8219282560003</v>
      </c>
      <c r="BZ102" s="57">
        <f>$G$14*$G24*BZ24*BZ$29*IFERROR(INDEX($H$21:$DS$21,0,MATCH(SUM($H$14:BZ$14),$H$6:$DS$6,0)),0)</f>
        <v>2186.8219282560003</v>
      </c>
      <c r="CA102" s="57">
        <f>$G$14*$G24*CA24*CA$29*IFERROR(INDEX($H$21:$DS$21,0,MATCH(SUM($H$14:CA$14),$H$6:$DS$6,0)),0)</f>
        <v>2186.8219282560003</v>
      </c>
      <c r="CB102" s="57">
        <f>$G$14*$G24*CB24*CB$29*IFERROR(INDEX($H$21:$DS$21,0,MATCH(SUM($H$14:CB$14),$H$6:$DS$6,0)),0)</f>
        <v>2186.8219282560003</v>
      </c>
      <c r="CC102" s="57">
        <f>$G$14*$G24*CC24*CC$29*IFERROR(INDEX($H$21:$DS$21,0,MATCH(SUM($H$14:CC$14),$H$6:$DS$6,0)),0)</f>
        <v>2186.8219282560003</v>
      </c>
      <c r="CD102" s="57">
        <f>$G$14*$G24*CD24*CD$29*IFERROR(INDEX($H$21:$DS$21,0,MATCH(SUM($H$14:CD$14),$H$6:$DS$6,0)),0)</f>
        <v>2186.8219282560003</v>
      </c>
      <c r="CE102" s="57">
        <f>$G$14*$G24*CE24*CE$29*IFERROR(INDEX($H$21:$DS$21,0,MATCH(SUM($H$14:CE$14),$H$6:$DS$6,0)),0)</f>
        <v>2186.8219282560003</v>
      </c>
      <c r="CF102" s="57">
        <f>$G$14*$G24*CF24*CF$29*IFERROR(INDEX($H$21:$DS$21,0,MATCH(SUM($H$14:CF$14),$H$6:$DS$6,0)),0)</f>
        <v>2186.8219282560003</v>
      </c>
      <c r="CG102" s="57">
        <f>$G$14*$G24*CG24*CG$29*IFERROR(INDEX($H$21:$DS$21,0,MATCH(SUM($H$14:CG$14),$H$6:$DS$6,0)),0)</f>
        <v>2186.8219282560003</v>
      </c>
      <c r="CH102" s="57">
        <f>$G$14*$G24*CH24*CH$29*IFERROR(INDEX($H$21:$DS$21,0,MATCH(SUM($H$14:CH$14),$H$6:$DS$6,0)),0)</f>
        <v>2186.8219282560003</v>
      </c>
      <c r="CI102" s="57">
        <f>$G$14*$G24*CI24*CI$29*IFERROR(INDEX($H$21:$DS$21,0,MATCH(SUM($H$14:CI$14),$H$6:$DS$6,0)),0)</f>
        <v>2186.8219282560003</v>
      </c>
      <c r="CJ102" s="57">
        <f>$G$14*$G24*CJ24*CJ$29*IFERROR(INDEX($H$21:$DS$21,0,MATCH(SUM($H$14:CJ$14),$H$6:$DS$6,0)),0)</f>
        <v>2186.8219282560003</v>
      </c>
      <c r="CK102" s="57">
        <f>$G$14*$G24*CK24*CK$29*IFERROR(INDEX($H$21:$DS$21,0,MATCH(SUM($H$14:CK$14),$H$6:$DS$6,0)),0)</f>
        <v>2186.8219282560003</v>
      </c>
      <c r="CL102" s="57">
        <f>$G$14*$G24*CL24*CL$29*IFERROR(INDEX($H$21:$DS$21,0,MATCH(SUM($H$14:CL$14),$H$6:$DS$6,0)),0)</f>
        <v>2186.8219282560003</v>
      </c>
      <c r="CM102" s="57">
        <f>$G$14*$G24*CM24*CM$29*IFERROR(INDEX($H$21:$DS$21,0,MATCH(SUM($H$14:CM$14),$H$6:$DS$6,0)),0)</f>
        <v>2186.8219282560003</v>
      </c>
      <c r="CN102" s="57">
        <f>$G$14*$G24*CN24*CN$29*IFERROR(INDEX($H$21:$DS$21,0,MATCH(SUM($H$14:CN$14),$H$6:$DS$6,0)),0)</f>
        <v>2186.8219282560003</v>
      </c>
      <c r="CO102" s="57">
        <f>$G$14*$G24*CO24*CO$29*IFERROR(INDEX($H$21:$DS$21,0,MATCH(SUM($H$14:CO$14),$H$6:$DS$6,0)),0)</f>
        <v>2186.8219282560003</v>
      </c>
      <c r="CP102" s="57">
        <f>$G$14*$G24*CP24*CP$29*IFERROR(INDEX($H$21:$DS$21,0,MATCH(SUM($H$14:CP$14),$H$6:$DS$6,0)),0)</f>
        <v>2186.8219282560003</v>
      </c>
      <c r="CQ102" s="57">
        <f>$G$14*$G24*CQ24*CQ$29*IFERROR(INDEX($H$21:$DS$21,0,MATCH(SUM($H$14:CQ$14),$H$6:$DS$6,0)),0)</f>
        <v>2186.8219282560003</v>
      </c>
      <c r="CR102" s="57">
        <f>$G$14*$G24*CR24*CR$29*IFERROR(INDEX($H$21:$DS$21,0,MATCH(SUM($H$14:CR$14),$H$6:$DS$6,0)),0)</f>
        <v>2186.8219282560003</v>
      </c>
      <c r="CS102" s="57">
        <f>$G$14*$G24*CS24*CS$29*IFERROR(INDEX($H$21:$DS$21,0,MATCH(SUM($H$14:CS$14),$H$6:$DS$6,0)),0)</f>
        <v>2186.8219282560003</v>
      </c>
      <c r="CT102" s="57">
        <f>$G$14*$G24*CT24*CT$29*IFERROR(INDEX($H$21:$DS$21,0,MATCH(SUM($H$14:CT$14),$H$6:$DS$6,0)),0)</f>
        <v>2186.8219282560003</v>
      </c>
      <c r="CU102" s="57">
        <f>$G$14*$G24*CU24*CU$29*IFERROR(INDEX($H$21:$DS$21,0,MATCH(SUM($H$14:CU$14),$H$6:$DS$6,0)),0)</f>
        <v>2186.8219282560003</v>
      </c>
      <c r="CV102" s="57">
        <f>$G$14*$G24*CV24*CV$29*IFERROR(INDEX($H$21:$DS$21,0,MATCH(SUM($H$14:CV$14),$H$6:$DS$6,0)),0)</f>
        <v>2186.8219282560003</v>
      </c>
      <c r="CW102" s="57">
        <f>$G$14*$G24*CW24*CW$29*IFERROR(INDEX($H$21:$DS$21,0,MATCH(SUM($H$14:CW$14),$H$6:$DS$6,0)),0)</f>
        <v>2186.8219282560003</v>
      </c>
      <c r="CX102" s="57">
        <f>$G$14*$G24*CX24*CX$29*IFERROR(INDEX($H$21:$DS$21,0,MATCH(SUM($H$14:CX$14),$H$6:$DS$6,0)),0)</f>
        <v>2186.8219282560003</v>
      </c>
      <c r="CY102" s="57">
        <f>$G$14*$G24*CY24*CY$29*IFERROR(INDEX($H$21:$DS$21,0,MATCH(SUM($H$14:CY$14),$H$6:$DS$6,0)),0)</f>
        <v>2186.8219282560003</v>
      </c>
      <c r="CZ102" s="57">
        <f>$G$14*$G24*CZ24*CZ$29*IFERROR(INDEX($H$21:$DS$21,0,MATCH(SUM($H$14:CZ$14),$H$6:$DS$6,0)),0)</f>
        <v>2186.8219282560003</v>
      </c>
      <c r="DA102" s="57">
        <f>$G$14*$G24*DA24*DA$29*IFERROR(INDEX($H$21:$DS$21,0,MATCH(SUM($H$14:DA$14),$H$6:$DS$6,0)),0)</f>
        <v>2186.8219282560003</v>
      </c>
      <c r="DB102" s="57">
        <f>$G$14*$G24*DB24*DB$29*IFERROR(INDEX($H$21:$DS$21,0,MATCH(SUM($H$14:DB$14),$H$6:$DS$6,0)),0)</f>
        <v>2186.8219282560003</v>
      </c>
      <c r="DC102" s="57">
        <f>$G$14*$G24*DC24*DC$29*IFERROR(INDEX($H$21:$DS$21,0,MATCH(SUM($H$14:DC$14),$H$6:$DS$6,0)),0)</f>
        <v>2186.8219282560003</v>
      </c>
      <c r="DD102" s="57">
        <f>$G$14*$G24*DD24*DD$29*IFERROR(INDEX($H$21:$DS$21,0,MATCH(SUM($H$14:DD$14),$H$6:$DS$6,0)),0)</f>
        <v>2186.8219282560003</v>
      </c>
      <c r="DE102" s="57">
        <f>$G$14*$G24*DE24*DE$29*IFERROR(INDEX($H$21:$DS$21,0,MATCH(SUM($H$14:DE$14),$H$6:$DS$6,0)),0)</f>
        <v>2186.8219282560003</v>
      </c>
      <c r="DF102" s="57">
        <f>$G$14*$G24*DF24*DF$29*IFERROR(INDEX($H$21:$DS$21,0,MATCH(SUM($H$14:DF$14),$H$6:$DS$6,0)),0)</f>
        <v>2186.8219282560003</v>
      </c>
      <c r="DG102" s="57">
        <f>$G$14*$G24*DG24*DG$29*IFERROR(INDEX($H$21:$DS$21,0,MATCH(SUM($H$14:DG$14),$H$6:$DS$6,0)),0)</f>
        <v>2186.8219282560003</v>
      </c>
      <c r="DH102" s="57">
        <f>$G$14*$G24*DH24*DH$29*IFERROR(INDEX($H$21:$DS$21,0,MATCH(SUM($H$14:DH$14),$H$6:$DS$6,0)),0)</f>
        <v>2186.8219282560003</v>
      </c>
      <c r="DI102" s="57">
        <f>$G$14*$G24*DI24*DI$29*IFERROR(INDEX($H$21:$DS$21,0,MATCH(SUM($H$14:DI$14),$H$6:$DS$6,0)),0)</f>
        <v>2186.8219282560003</v>
      </c>
      <c r="DJ102" s="57">
        <f>$G$14*$G24*DJ24*DJ$29*IFERROR(INDEX($H$21:$DS$21,0,MATCH(SUM($H$14:DJ$14),$H$6:$DS$6,0)),0)</f>
        <v>2186.8219282560003</v>
      </c>
      <c r="DK102" s="57">
        <f>$G$14*$G24*DK24*DK$29*IFERROR(INDEX($H$21:$DS$21,0,MATCH(SUM($H$14:DK$14),$H$6:$DS$6,0)),0)</f>
        <v>2186.8219282560003</v>
      </c>
      <c r="DL102" s="57">
        <f>$G$14*$G24*DL24*DL$29*IFERROR(INDEX($H$21:$DS$21,0,MATCH(SUM($H$14:DL$14),$H$6:$DS$6,0)),0)</f>
        <v>2186.8219282560003</v>
      </c>
      <c r="DM102" s="57">
        <f>$G$14*$G24*DM24*DM$29*IFERROR(INDEX($H$21:$DS$21,0,MATCH(SUM($H$14:DM$14),$H$6:$DS$6,0)),0)</f>
        <v>2186.8219282560003</v>
      </c>
      <c r="DN102" s="57">
        <f>$G$14*$G24*DN24*DN$29*IFERROR(INDEX($H$21:$DS$21,0,MATCH(SUM($H$14:DN$14),$H$6:$DS$6,0)),0)</f>
        <v>2186.8219282560003</v>
      </c>
      <c r="DO102" s="57">
        <f>$G$14*$G24*DO24*DO$29*IFERROR(INDEX($H$21:$DS$21,0,MATCH(SUM($H$14:DO$14),$H$6:$DS$6,0)),0)</f>
        <v>2186.8219282560003</v>
      </c>
      <c r="DP102" s="57">
        <f>$G$14*$G24*DP24*DP$29*IFERROR(INDEX($H$21:$DS$21,0,MATCH(SUM($H$14:DP$14),$H$6:$DS$6,0)),0)</f>
        <v>2186.8219282560003</v>
      </c>
      <c r="DQ102" s="57">
        <f>$G$14*$G24*DQ24*DQ$29*IFERROR(INDEX($H$21:$DS$21,0,MATCH(SUM($H$14:DQ$14),$H$6:$DS$6,0)),0)</f>
        <v>2186.8219282560003</v>
      </c>
      <c r="DR102" s="57">
        <f>$G$14*$G24*DR24*DR$29*IFERROR(INDEX($H$21:$DS$21,0,MATCH(SUM($H$14:DR$14),$H$6:$DS$6,0)),0)</f>
        <v>2186.8219282560003</v>
      </c>
      <c r="DS102" s="57">
        <f>$G$14*$G24*DS24*DS$29*IFERROR(INDEX($H$21:$DS$21,0,MATCH(SUM($H$14:DS$14),$H$6:$DS$6,0)),0)</f>
        <v>2186.8219282560003</v>
      </c>
    </row>
    <row r="103" spans="3:123" x14ac:dyDescent="0.3">
      <c r="D103" s="12" t="str">
        <f t="shared" ref="D103:D104" si="41">D96</f>
        <v>LCO</v>
      </c>
      <c r="F103" s="51" t="str">
        <f>F102</f>
        <v>INR Mn</v>
      </c>
      <c r="H103" s="57">
        <f>$G$14*$G25*H25*H$29*IFERROR(INDEX($H$21:$DS$21,0,MATCH(SUM($H$14:H$14),$H$6:$DS$6,0)),0)</f>
        <v>0</v>
      </c>
      <c r="I103" s="57">
        <f>$G$14*$G25*I25*I$29*IFERROR(INDEX($H$21:$DS$21,0,MATCH(SUM($H$14:I$14),$H$6:$DS$6,0)),0)</f>
        <v>0</v>
      </c>
      <c r="J103" s="57">
        <f>$G$14*$G25*J25*J$29*IFERROR(INDEX($H$21:$DS$21,0,MATCH(SUM($H$14:J$14),$H$6:$DS$6,0)),0)</f>
        <v>0</v>
      </c>
      <c r="K103" s="57">
        <f>$G$14*$G25*K25*K$29*IFERROR(INDEX($H$21:$DS$21,0,MATCH(SUM($H$14:K$14),$H$6:$DS$6,0)),0)</f>
        <v>0</v>
      </c>
      <c r="L103" s="57">
        <f>$G$14*$G25*L25*L$29*IFERROR(INDEX($H$21:$DS$21,0,MATCH(SUM($H$14:L$14),$H$6:$DS$6,0)),0)</f>
        <v>0</v>
      </c>
      <c r="M103" s="57">
        <f>$G$14*$G25*M25*M$29*IFERROR(INDEX($H$21:$DS$21,0,MATCH(SUM($H$14:M$14),$H$6:$DS$6,0)),0)</f>
        <v>0</v>
      </c>
      <c r="N103" s="57">
        <f>$G$14*$G25*N25*N$29*IFERROR(INDEX($H$21:$DS$21,0,MATCH(SUM($H$14:N$14),$H$6:$DS$6,0)),0)</f>
        <v>0</v>
      </c>
      <c r="O103" s="57">
        <f>$G$14*$G25*O25*O$29*IFERROR(INDEX($H$21:$DS$21,0,MATCH(SUM($H$14:O$14),$H$6:$DS$6,0)),0)</f>
        <v>0</v>
      </c>
      <c r="P103" s="57">
        <f>$G$14*$G25*P25*P$29*IFERROR(INDEX($H$21:$DS$21,0,MATCH(SUM($H$14:P$14),$H$6:$DS$6,0)),0)</f>
        <v>0</v>
      </c>
      <c r="Q103" s="57">
        <f>$G$14*$G25*Q25*Q$29*IFERROR(INDEX($H$21:$DS$21,0,MATCH(SUM($H$14:Q$14),$H$6:$DS$6,0)),0)</f>
        <v>0</v>
      </c>
      <c r="R103" s="57">
        <f>$G$14*$G25*R25*R$29*IFERROR(INDEX($H$21:$DS$21,0,MATCH(SUM($H$14:R$14),$H$6:$DS$6,0)),0)</f>
        <v>0</v>
      </c>
      <c r="S103" s="57">
        <f>$G$14*$G25*S25*S$29*IFERROR(INDEX($H$21:$DS$21,0,MATCH(SUM($H$14:S$14),$H$6:$DS$6,0)),0)</f>
        <v>0</v>
      </c>
      <c r="T103" s="57">
        <f>$G$14*$G25*T25*T$29*IFERROR(INDEX($H$21:$DS$21,0,MATCH(SUM($H$14:T$14),$H$6:$DS$6,0)),0)</f>
        <v>0</v>
      </c>
      <c r="U103" s="57">
        <f>$G$14*$G25*U25*U$29*IFERROR(INDEX($H$21:$DS$21,0,MATCH(SUM($H$14:U$14),$H$6:$DS$6,0)),0)</f>
        <v>0</v>
      </c>
      <c r="V103" s="57">
        <f>$G$14*$G25*V25*V$29*IFERROR(INDEX($H$21:$DS$21,0,MATCH(SUM($H$14:V$14),$H$6:$DS$6,0)),0)</f>
        <v>0</v>
      </c>
      <c r="W103" s="57">
        <f>$G$14*$G25*W25*W$29*IFERROR(INDEX($H$21:$DS$21,0,MATCH(SUM($H$14:W$14),$H$6:$DS$6,0)),0)</f>
        <v>1127.4739415625002</v>
      </c>
      <c r="X103" s="57">
        <f>$G$14*$G25*X25*X$29*IFERROR(INDEX($H$21:$DS$21,0,MATCH(SUM($H$14:X$14),$H$6:$DS$6,0)),0)</f>
        <v>1127.4739415625002</v>
      </c>
      <c r="Y103" s="57">
        <f>$G$14*$G25*Y25*Y$29*IFERROR(INDEX($H$21:$DS$21,0,MATCH(SUM($H$14:Y$14),$H$6:$DS$6,0)),0)</f>
        <v>1127.4739415625002</v>
      </c>
      <c r="Z103" s="57">
        <f>$G$14*$G25*Z25*Z$29*IFERROR(INDEX($H$21:$DS$21,0,MATCH(SUM($H$14:Z$14),$H$6:$DS$6,0)),0)</f>
        <v>1127.4739415625002</v>
      </c>
      <c r="AA103" s="57">
        <f>$G$14*$G25*AA25*AA$29*IFERROR(INDEX($H$21:$DS$21,0,MATCH(SUM($H$14:AA$14),$H$6:$DS$6,0)),0)</f>
        <v>1277.8038004375001</v>
      </c>
      <c r="AB103" s="57">
        <f>$G$14*$G25*AB25*AB$29*IFERROR(INDEX($H$21:$DS$21,0,MATCH(SUM($H$14:AB$14),$H$6:$DS$6,0)),0)</f>
        <v>1277.8038004375001</v>
      </c>
      <c r="AC103" s="57">
        <f>$G$14*$G25*AC25*AC$29*IFERROR(INDEX($H$21:$DS$21,0,MATCH(SUM($H$14:AC$14),$H$6:$DS$6,0)),0)</f>
        <v>1277.8038004375001</v>
      </c>
      <c r="AD103" s="57">
        <f>$G$14*$G25*AD25*AD$29*IFERROR(INDEX($H$21:$DS$21,0,MATCH(SUM($H$14:AD$14),$H$6:$DS$6,0)),0)</f>
        <v>1277.8038004375001</v>
      </c>
      <c r="AE103" s="57">
        <f>$G$14*$G25*AE25*AE$29*IFERROR(INDEX($H$21:$DS$21,0,MATCH(SUM($H$14:AE$14),$H$6:$DS$6,0)),0)</f>
        <v>1383.0347016500002</v>
      </c>
      <c r="AF103" s="57">
        <f>$G$14*$G25*AF25*AF$29*IFERROR(INDEX($H$21:$DS$21,0,MATCH(SUM($H$14:AF$14),$H$6:$DS$6,0)),0)</f>
        <v>1383.0347016500002</v>
      </c>
      <c r="AG103" s="57">
        <f>$G$14*$G25*AG25*AG$29*IFERROR(INDEX($H$21:$DS$21,0,MATCH(SUM($H$14:AG$14),$H$6:$DS$6,0)),0)</f>
        <v>1383.0347016500002</v>
      </c>
      <c r="AH103" s="57">
        <f>$G$14*$G25*AH25*AH$29*IFERROR(INDEX($H$21:$DS$21,0,MATCH(SUM($H$14:AH$14),$H$6:$DS$6,0)),0)</f>
        <v>1383.0347016500002</v>
      </c>
      <c r="AI103" s="57">
        <f>$G$14*$G25*AI25*AI$29*IFERROR(INDEX($H$21:$DS$21,0,MATCH(SUM($H$14:AI$14),$H$6:$DS$6,0)),0)</f>
        <v>1383.0347016500002</v>
      </c>
      <c r="AJ103" s="57">
        <f>$G$14*$G25*AJ25*AJ$29*IFERROR(INDEX($H$21:$DS$21,0,MATCH(SUM($H$14:AJ$14),$H$6:$DS$6,0)),0)</f>
        <v>1383.0347016500002</v>
      </c>
      <c r="AK103" s="57">
        <f>$G$14*$G25*AK25*AK$29*IFERROR(INDEX($H$21:$DS$21,0,MATCH(SUM($H$14:AK$14),$H$6:$DS$6,0)),0)</f>
        <v>1383.0347016500002</v>
      </c>
      <c r="AL103" s="57">
        <f>$G$14*$G25*AL25*AL$29*IFERROR(INDEX($H$21:$DS$21,0,MATCH(SUM($H$14:AL$14),$H$6:$DS$6,0)),0)</f>
        <v>1383.0347016500002</v>
      </c>
      <c r="AM103" s="57">
        <f>$G$14*$G25*AM25*AM$29*IFERROR(INDEX($H$21:$DS$21,0,MATCH(SUM($H$14:AM$14),$H$6:$DS$6,0)),0)</f>
        <v>1383.0347016500002</v>
      </c>
      <c r="AN103" s="57">
        <f>$G$14*$G25*AN25*AN$29*IFERROR(INDEX($H$21:$DS$21,0,MATCH(SUM($H$14:AN$14),$H$6:$DS$6,0)),0)</f>
        <v>1383.0347016500002</v>
      </c>
      <c r="AO103" s="57">
        <f>$G$14*$G25*AO25*AO$29*IFERROR(INDEX($H$21:$DS$21,0,MATCH(SUM($H$14:AO$14),$H$6:$DS$6,0)),0)</f>
        <v>1383.0347016500002</v>
      </c>
      <c r="AP103" s="57">
        <f>$G$14*$G25*AP25*AP$29*IFERROR(INDEX($H$21:$DS$21,0,MATCH(SUM($H$14:AP$14),$H$6:$DS$6,0)),0)</f>
        <v>1383.0347016500002</v>
      </c>
      <c r="AQ103" s="57">
        <f>$G$14*$G25*AQ25*AQ$29*IFERROR(INDEX($H$21:$DS$21,0,MATCH(SUM($H$14:AQ$14),$H$6:$DS$6,0)),0)</f>
        <v>1383.0347016500002</v>
      </c>
      <c r="AR103" s="57">
        <f>$G$14*$G25*AR25*AR$29*IFERROR(INDEX($H$21:$DS$21,0,MATCH(SUM($H$14:AR$14),$H$6:$DS$6,0)),0)</f>
        <v>1383.0347016500002</v>
      </c>
      <c r="AS103" s="57">
        <f>$G$14*$G25*AS25*AS$29*IFERROR(INDEX($H$21:$DS$21,0,MATCH(SUM($H$14:AS$14),$H$6:$DS$6,0)),0)</f>
        <v>1383.0347016500002</v>
      </c>
      <c r="AT103" s="57">
        <f>$G$14*$G25*AT25*AT$29*IFERROR(INDEX($H$21:$DS$21,0,MATCH(SUM($H$14:AT$14),$H$6:$DS$6,0)),0)</f>
        <v>1383.0347016500002</v>
      </c>
      <c r="AU103" s="57">
        <f>$G$14*$G25*AU25*AU$29*IFERROR(INDEX($H$21:$DS$21,0,MATCH(SUM($H$14:AU$14),$H$6:$DS$6,0)),0)</f>
        <v>1383.0347016500002</v>
      </c>
      <c r="AV103" s="57">
        <f>$G$14*$G25*AV25*AV$29*IFERROR(INDEX($H$21:$DS$21,0,MATCH(SUM($H$14:AV$14),$H$6:$DS$6,0)),0)</f>
        <v>1383.0347016500002</v>
      </c>
      <c r="AW103" s="57">
        <f>$G$14*$G25*AW25*AW$29*IFERROR(INDEX($H$21:$DS$21,0,MATCH(SUM($H$14:AW$14),$H$6:$DS$6,0)),0)</f>
        <v>1383.0347016500002</v>
      </c>
      <c r="AX103" s="57">
        <f>$G$14*$G25*AX25*AX$29*IFERROR(INDEX($H$21:$DS$21,0,MATCH(SUM($H$14:AX$14),$H$6:$DS$6,0)),0)</f>
        <v>1383.0347016500002</v>
      </c>
      <c r="AY103" s="57">
        <f>$G$14*$G25*AY25*AY$29*IFERROR(INDEX($H$21:$DS$21,0,MATCH(SUM($H$14:AY$14),$H$6:$DS$6,0)),0)</f>
        <v>1383.0347016500002</v>
      </c>
      <c r="AZ103" s="57">
        <f>$G$14*$G25*AZ25*AZ$29*IFERROR(INDEX($H$21:$DS$21,0,MATCH(SUM($H$14:AZ$14),$H$6:$DS$6,0)),0)</f>
        <v>1383.0347016500002</v>
      </c>
      <c r="BA103" s="57">
        <f>$G$14*$G25*BA25*BA$29*IFERROR(INDEX($H$21:$DS$21,0,MATCH(SUM($H$14:BA$14),$H$6:$DS$6,0)),0)</f>
        <v>1383.0347016500002</v>
      </c>
      <c r="BB103" s="57">
        <f>$G$14*$G25*BB25*BB$29*IFERROR(INDEX($H$21:$DS$21,0,MATCH(SUM($H$14:BB$14),$H$6:$DS$6,0)),0)</f>
        <v>1383.0347016500002</v>
      </c>
      <c r="BC103" s="57">
        <f>$G$14*$G25*BC25*BC$29*IFERROR(INDEX($H$21:$DS$21,0,MATCH(SUM($H$14:BC$14),$H$6:$DS$6,0)),0)</f>
        <v>1383.0347016500002</v>
      </c>
      <c r="BD103" s="57">
        <f>$G$14*$G25*BD25*BD$29*IFERROR(INDEX($H$21:$DS$21,0,MATCH(SUM($H$14:BD$14),$H$6:$DS$6,0)),0)</f>
        <v>1383.0347016500002</v>
      </c>
      <c r="BE103" s="57">
        <f>$G$14*$G25*BE25*BE$29*IFERROR(INDEX($H$21:$DS$21,0,MATCH(SUM($H$14:BE$14),$H$6:$DS$6,0)),0)</f>
        <v>1383.0347016500002</v>
      </c>
      <c r="BF103" s="57">
        <f>$G$14*$G25*BF25*BF$29*IFERROR(INDEX($H$21:$DS$21,0,MATCH(SUM($H$14:BF$14),$H$6:$DS$6,0)),0)</f>
        <v>1383.0347016500002</v>
      </c>
      <c r="BG103" s="57">
        <f>$G$14*$G25*BG25*BG$29*IFERROR(INDEX($H$21:$DS$21,0,MATCH(SUM($H$14:BG$14),$H$6:$DS$6,0)),0)</f>
        <v>1383.0347016500002</v>
      </c>
      <c r="BH103" s="57">
        <f>$G$14*$G25*BH25*BH$29*IFERROR(INDEX($H$21:$DS$21,0,MATCH(SUM($H$14:BH$14),$H$6:$DS$6,0)),0)</f>
        <v>1383.0347016500002</v>
      </c>
      <c r="BI103" s="57">
        <f>$G$14*$G25*BI25*BI$29*IFERROR(INDEX($H$21:$DS$21,0,MATCH(SUM($H$14:BI$14),$H$6:$DS$6,0)),0)</f>
        <v>1383.0347016500002</v>
      </c>
      <c r="BJ103" s="57">
        <f>$G$14*$G25*BJ25*BJ$29*IFERROR(INDEX($H$21:$DS$21,0,MATCH(SUM($H$14:BJ$14),$H$6:$DS$6,0)),0)</f>
        <v>1383.0347016500002</v>
      </c>
      <c r="BK103" s="57">
        <f>$G$14*$G25*BK25*BK$29*IFERROR(INDEX($H$21:$DS$21,0,MATCH(SUM($H$14:BK$14),$H$6:$DS$6,0)),0)</f>
        <v>1383.0347016500002</v>
      </c>
      <c r="BL103" s="57">
        <f>$G$14*$G25*BL25*BL$29*IFERROR(INDEX($H$21:$DS$21,0,MATCH(SUM($H$14:BL$14),$H$6:$DS$6,0)),0)</f>
        <v>1383.0347016500002</v>
      </c>
      <c r="BM103" s="57">
        <f>$G$14*$G25*BM25*BM$29*IFERROR(INDEX($H$21:$DS$21,0,MATCH(SUM($H$14:BM$14),$H$6:$DS$6,0)),0)</f>
        <v>1383.0347016500002</v>
      </c>
      <c r="BN103" s="57">
        <f>$G$14*$G25*BN25*BN$29*IFERROR(INDEX($H$21:$DS$21,0,MATCH(SUM($H$14:BN$14),$H$6:$DS$6,0)),0)</f>
        <v>1383.0347016500002</v>
      </c>
      <c r="BO103" s="57">
        <f>$G$14*$G25*BO25*BO$29*IFERROR(INDEX($H$21:$DS$21,0,MATCH(SUM($H$14:BO$14),$H$6:$DS$6,0)),0)</f>
        <v>1383.0347016500002</v>
      </c>
      <c r="BP103" s="57">
        <f>$G$14*$G25*BP25*BP$29*IFERROR(INDEX($H$21:$DS$21,0,MATCH(SUM($H$14:BP$14),$H$6:$DS$6,0)),0)</f>
        <v>1383.0347016500002</v>
      </c>
      <c r="BQ103" s="57">
        <f>$G$14*$G25*BQ25*BQ$29*IFERROR(INDEX($H$21:$DS$21,0,MATCH(SUM($H$14:BQ$14),$H$6:$DS$6,0)),0)</f>
        <v>1383.0347016500002</v>
      </c>
      <c r="BR103" s="57">
        <f>$G$14*$G25*BR25*BR$29*IFERROR(INDEX($H$21:$DS$21,0,MATCH(SUM($H$14:BR$14),$H$6:$DS$6,0)),0)</f>
        <v>1383.0347016500002</v>
      </c>
      <c r="BS103" s="57">
        <f>$G$14*$G25*BS25*BS$29*IFERROR(INDEX($H$21:$DS$21,0,MATCH(SUM($H$14:BS$14),$H$6:$DS$6,0)),0)</f>
        <v>1383.0347016500002</v>
      </c>
      <c r="BT103" s="57">
        <f>$G$14*$G25*BT25*BT$29*IFERROR(INDEX($H$21:$DS$21,0,MATCH(SUM($H$14:BT$14),$H$6:$DS$6,0)),0)</f>
        <v>1383.0347016500002</v>
      </c>
      <c r="BU103" s="57">
        <f>$G$14*$G25*BU25*BU$29*IFERROR(INDEX($H$21:$DS$21,0,MATCH(SUM($H$14:BU$14),$H$6:$DS$6,0)),0)</f>
        <v>1383.0347016500002</v>
      </c>
      <c r="BV103" s="57">
        <f>$G$14*$G25*BV25*BV$29*IFERROR(INDEX($H$21:$DS$21,0,MATCH(SUM($H$14:BV$14),$H$6:$DS$6,0)),0)</f>
        <v>1383.0347016500002</v>
      </c>
      <c r="BW103" s="57">
        <f>$G$14*$G25*BW25*BW$29*IFERROR(INDEX($H$21:$DS$21,0,MATCH(SUM($H$14:BW$14),$H$6:$DS$6,0)),0)</f>
        <v>1383.0347016500002</v>
      </c>
      <c r="BX103" s="57">
        <f>$G$14*$G25*BX25*BX$29*IFERROR(INDEX($H$21:$DS$21,0,MATCH(SUM($H$14:BX$14),$H$6:$DS$6,0)),0)</f>
        <v>1383.0347016500002</v>
      </c>
      <c r="BY103" s="57">
        <f>$G$14*$G25*BY25*BY$29*IFERROR(INDEX($H$21:$DS$21,0,MATCH(SUM($H$14:BY$14),$H$6:$DS$6,0)),0)</f>
        <v>1383.0347016500002</v>
      </c>
      <c r="BZ103" s="57">
        <f>$G$14*$G25*BZ25*BZ$29*IFERROR(INDEX($H$21:$DS$21,0,MATCH(SUM($H$14:BZ$14),$H$6:$DS$6,0)),0)</f>
        <v>1383.0347016500002</v>
      </c>
      <c r="CA103" s="57">
        <f>$G$14*$G25*CA25*CA$29*IFERROR(INDEX($H$21:$DS$21,0,MATCH(SUM($H$14:CA$14),$H$6:$DS$6,0)),0)</f>
        <v>1383.0347016500002</v>
      </c>
      <c r="CB103" s="57">
        <f>$G$14*$G25*CB25*CB$29*IFERROR(INDEX($H$21:$DS$21,0,MATCH(SUM($H$14:CB$14),$H$6:$DS$6,0)),0)</f>
        <v>1383.0347016500002</v>
      </c>
      <c r="CC103" s="57">
        <f>$G$14*$G25*CC25*CC$29*IFERROR(INDEX($H$21:$DS$21,0,MATCH(SUM($H$14:CC$14),$H$6:$DS$6,0)),0)</f>
        <v>1383.0347016500002</v>
      </c>
      <c r="CD103" s="57">
        <f>$G$14*$G25*CD25*CD$29*IFERROR(INDEX($H$21:$DS$21,0,MATCH(SUM($H$14:CD$14),$H$6:$DS$6,0)),0)</f>
        <v>1383.0347016500002</v>
      </c>
      <c r="CE103" s="57">
        <f>$G$14*$G25*CE25*CE$29*IFERROR(INDEX($H$21:$DS$21,0,MATCH(SUM($H$14:CE$14),$H$6:$DS$6,0)),0)</f>
        <v>1383.0347016500002</v>
      </c>
      <c r="CF103" s="57">
        <f>$G$14*$G25*CF25*CF$29*IFERROR(INDEX($H$21:$DS$21,0,MATCH(SUM($H$14:CF$14),$H$6:$DS$6,0)),0)</f>
        <v>1383.0347016500002</v>
      </c>
      <c r="CG103" s="57">
        <f>$G$14*$G25*CG25*CG$29*IFERROR(INDEX($H$21:$DS$21,0,MATCH(SUM($H$14:CG$14),$H$6:$DS$6,0)),0)</f>
        <v>1383.0347016500002</v>
      </c>
      <c r="CH103" s="57">
        <f>$G$14*$G25*CH25*CH$29*IFERROR(INDEX($H$21:$DS$21,0,MATCH(SUM($H$14:CH$14),$H$6:$DS$6,0)),0)</f>
        <v>1383.0347016500002</v>
      </c>
      <c r="CI103" s="57">
        <f>$G$14*$G25*CI25*CI$29*IFERROR(INDEX($H$21:$DS$21,0,MATCH(SUM($H$14:CI$14),$H$6:$DS$6,0)),0)</f>
        <v>1383.0347016500002</v>
      </c>
      <c r="CJ103" s="57">
        <f>$G$14*$G25*CJ25*CJ$29*IFERROR(INDEX($H$21:$DS$21,0,MATCH(SUM($H$14:CJ$14),$H$6:$DS$6,0)),0)</f>
        <v>1383.0347016500002</v>
      </c>
      <c r="CK103" s="57">
        <f>$G$14*$G25*CK25*CK$29*IFERROR(INDEX($H$21:$DS$21,0,MATCH(SUM($H$14:CK$14),$H$6:$DS$6,0)),0)</f>
        <v>1383.0347016500002</v>
      </c>
      <c r="CL103" s="57">
        <f>$G$14*$G25*CL25*CL$29*IFERROR(INDEX($H$21:$DS$21,0,MATCH(SUM($H$14:CL$14),$H$6:$DS$6,0)),0)</f>
        <v>1383.0347016500002</v>
      </c>
      <c r="CM103" s="57">
        <f>$G$14*$G25*CM25*CM$29*IFERROR(INDEX($H$21:$DS$21,0,MATCH(SUM($H$14:CM$14),$H$6:$DS$6,0)),0)</f>
        <v>1383.0347016500002</v>
      </c>
      <c r="CN103" s="57">
        <f>$G$14*$G25*CN25*CN$29*IFERROR(INDEX($H$21:$DS$21,0,MATCH(SUM($H$14:CN$14),$H$6:$DS$6,0)),0)</f>
        <v>1383.0347016500002</v>
      </c>
      <c r="CO103" s="57">
        <f>$G$14*$G25*CO25*CO$29*IFERROR(INDEX($H$21:$DS$21,0,MATCH(SUM($H$14:CO$14),$H$6:$DS$6,0)),0)</f>
        <v>1383.0347016500002</v>
      </c>
      <c r="CP103" s="57">
        <f>$G$14*$G25*CP25*CP$29*IFERROR(INDEX($H$21:$DS$21,0,MATCH(SUM($H$14:CP$14),$H$6:$DS$6,0)),0)</f>
        <v>1383.0347016500002</v>
      </c>
      <c r="CQ103" s="57">
        <f>$G$14*$G25*CQ25*CQ$29*IFERROR(INDEX($H$21:$DS$21,0,MATCH(SUM($H$14:CQ$14),$H$6:$DS$6,0)),0)</f>
        <v>1383.0347016500002</v>
      </c>
      <c r="CR103" s="57">
        <f>$G$14*$G25*CR25*CR$29*IFERROR(INDEX($H$21:$DS$21,0,MATCH(SUM($H$14:CR$14),$H$6:$DS$6,0)),0)</f>
        <v>1383.0347016500002</v>
      </c>
      <c r="CS103" s="57">
        <f>$G$14*$G25*CS25*CS$29*IFERROR(INDEX($H$21:$DS$21,0,MATCH(SUM($H$14:CS$14),$H$6:$DS$6,0)),0)</f>
        <v>1383.0347016500002</v>
      </c>
      <c r="CT103" s="57">
        <f>$G$14*$G25*CT25*CT$29*IFERROR(INDEX($H$21:$DS$21,0,MATCH(SUM($H$14:CT$14),$H$6:$DS$6,0)),0)</f>
        <v>1383.0347016500002</v>
      </c>
      <c r="CU103" s="57">
        <f>$G$14*$G25*CU25*CU$29*IFERROR(INDEX($H$21:$DS$21,0,MATCH(SUM($H$14:CU$14),$H$6:$DS$6,0)),0)</f>
        <v>1383.0347016500002</v>
      </c>
      <c r="CV103" s="57">
        <f>$G$14*$G25*CV25*CV$29*IFERROR(INDEX($H$21:$DS$21,0,MATCH(SUM($H$14:CV$14),$H$6:$DS$6,0)),0)</f>
        <v>1383.0347016500002</v>
      </c>
      <c r="CW103" s="57">
        <f>$G$14*$G25*CW25*CW$29*IFERROR(INDEX($H$21:$DS$21,0,MATCH(SUM($H$14:CW$14),$H$6:$DS$6,0)),0)</f>
        <v>1383.0347016500002</v>
      </c>
      <c r="CX103" s="57">
        <f>$G$14*$G25*CX25*CX$29*IFERROR(INDEX($H$21:$DS$21,0,MATCH(SUM($H$14:CX$14),$H$6:$DS$6,0)),0)</f>
        <v>1383.0347016500002</v>
      </c>
      <c r="CY103" s="57">
        <f>$G$14*$G25*CY25*CY$29*IFERROR(INDEX($H$21:$DS$21,0,MATCH(SUM($H$14:CY$14),$H$6:$DS$6,0)),0)</f>
        <v>1383.0347016500002</v>
      </c>
      <c r="CZ103" s="57">
        <f>$G$14*$G25*CZ25*CZ$29*IFERROR(INDEX($H$21:$DS$21,0,MATCH(SUM($H$14:CZ$14),$H$6:$DS$6,0)),0)</f>
        <v>1383.0347016500002</v>
      </c>
      <c r="DA103" s="57">
        <f>$G$14*$G25*DA25*DA$29*IFERROR(INDEX($H$21:$DS$21,0,MATCH(SUM($H$14:DA$14),$H$6:$DS$6,0)),0)</f>
        <v>1383.0347016500002</v>
      </c>
      <c r="DB103" s="57">
        <f>$G$14*$G25*DB25*DB$29*IFERROR(INDEX($H$21:$DS$21,0,MATCH(SUM($H$14:DB$14),$H$6:$DS$6,0)),0)</f>
        <v>1383.0347016500002</v>
      </c>
      <c r="DC103" s="57">
        <f>$G$14*$G25*DC25*DC$29*IFERROR(INDEX($H$21:$DS$21,0,MATCH(SUM($H$14:DC$14),$H$6:$DS$6,0)),0)</f>
        <v>1383.0347016500002</v>
      </c>
      <c r="DD103" s="57">
        <f>$G$14*$G25*DD25*DD$29*IFERROR(INDEX($H$21:$DS$21,0,MATCH(SUM($H$14:DD$14),$H$6:$DS$6,0)),0)</f>
        <v>1383.0347016500002</v>
      </c>
      <c r="DE103" s="57">
        <f>$G$14*$G25*DE25*DE$29*IFERROR(INDEX($H$21:$DS$21,0,MATCH(SUM($H$14:DE$14),$H$6:$DS$6,0)),0)</f>
        <v>1383.0347016500002</v>
      </c>
      <c r="DF103" s="57">
        <f>$G$14*$G25*DF25*DF$29*IFERROR(INDEX($H$21:$DS$21,0,MATCH(SUM($H$14:DF$14),$H$6:$DS$6,0)),0)</f>
        <v>1383.0347016500002</v>
      </c>
      <c r="DG103" s="57">
        <f>$G$14*$G25*DG25*DG$29*IFERROR(INDEX($H$21:$DS$21,0,MATCH(SUM($H$14:DG$14),$H$6:$DS$6,0)),0)</f>
        <v>1383.0347016500002</v>
      </c>
      <c r="DH103" s="57">
        <f>$G$14*$G25*DH25*DH$29*IFERROR(INDEX($H$21:$DS$21,0,MATCH(SUM($H$14:DH$14),$H$6:$DS$6,0)),0)</f>
        <v>1383.0347016500002</v>
      </c>
      <c r="DI103" s="57">
        <f>$G$14*$G25*DI25*DI$29*IFERROR(INDEX($H$21:$DS$21,0,MATCH(SUM($H$14:DI$14),$H$6:$DS$6,0)),0)</f>
        <v>1383.0347016500002</v>
      </c>
      <c r="DJ103" s="57">
        <f>$G$14*$G25*DJ25*DJ$29*IFERROR(INDEX($H$21:$DS$21,0,MATCH(SUM($H$14:DJ$14),$H$6:$DS$6,0)),0)</f>
        <v>1383.0347016500002</v>
      </c>
      <c r="DK103" s="57">
        <f>$G$14*$G25*DK25*DK$29*IFERROR(INDEX($H$21:$DS$21,0,MATCH(SUM($H$14:DK$14),$H$6:$DS$6,0)),0)</f>
        <v>1383.0347016500002</v>
      </c>
      <c r="DL103" s="57">
        <f>$G$14*$G25*DL25*DL$29*IFERROR(INDEX($H$21:$DS$21,0,MATCH(SUM($H$14:DL$14),$H$6:$DS$6,0)),0)</f>
        <v>1383.0347016500002</v>
      </c>
      <c r="DM103" s="57">
        <f>$G$14*$G25*DM25*DM$29*IFERROR(INDEX($H$21:$DS$21,0,MATCH(SUM($H$14:DM$14),$H$6:$DS$6,0)),0)</f>
        <v>1383.0347016500002</v>
      </c>
      <c r="DN103" s="57">
        <f>$G$14*$G25*DN25*DN$29*IFERROR(INDEX($H$21:$DS$21,0,MATCH(SUM($H$14:DN$14),$H$6:$DS$6,0)),0)</f>
        <v>1383.0347016500002</v>
      </c>
      <c r="DO103" s="57">
        <f>$G$14*$G25*DO25*DO$29*IFERROR(INDEX($H$21:$DS$21,0,MATCH(SUM($H$14:DO$14),$H$6:$DS$6,0)),0)</f>
        <v>1383.0347016500002</v>
      </c>
      <c r="DP103" s="57">
        <f>$G$14*$G25*DP25*DP$29*IFERROR(INDEX($H$21:$DS$21,0,MATCH(SUM($H$14:DP$14),$H$6:$DS$6,0)),0)</f>
        <v>1383.0347016500002</v>
      </c>
      <c r="DQ103" s="57">
        <f>$G$14*$G25*DQ25*DQ$29*IFERROR(INDEX($H$21:$DS$21,0,MATCH(SUM($H$14:DQ$14),$H$6:$DS$6,0)),0)</f>
        <v>1383.0347016500002</v>
      </c>
      <c r="DR103" s="57">
        <f>$G$14*$G25*DR25*DR$29*IFERROR(INDEX($H$21:$DS$21,0,MATCH(SUM($H$14:DR$14),$H$6:$DS$6,0)),0)</f>
        <v>1383.0347016500002</v>
      </c>
      <c r="DS103" s="57">
        <f>$G$14*$G25*DS25*DS$29*IFERROR(INDEX($H$21:$DS$21,0,MATCH(SUM($H$14:DS$14),$H$6:$DS$6,0)),0)</f>
        <v>1383.0347016500002</v>
      </c>
    </row>
    <row r="104" spans="3:123" x14ac:dyDescent="0.3">
      <c r="D104" s="12" t="str">
        <f t="shared" si="41"/>
        <v>NMC</v>
      </c>
      <c r="F104" s="51" t="str">
        <f t="shared" ref="F104" si="42">F103</f>
        <v>INR Mn</v>
      </c>
      <c r="H104" s="57">
        <f>$G$14*$G26*H26*H$29*IFERROR(INDEX($H$21:$DS$21,0,MATCH(SUM($H$14:H$14),$H$6:$DS$6,0)),0)</f>
        <v>0</v>
      </c>
      <c r="I104" s="57">
        <f>$G$14*$G26*I26*I$29*IFERROR(INDEX($H$21:$DS$21,0,MATCH(SUM($H$14:I$14),$H$6:$DS$6,0)),0)</f>
        <v>0</v>
      </c>
      <c r="J104" s="57">
        <f>$G$14*$G26*J26*J$29*IFERROR(INDEX($H$21:$DS$21,0,MATCH(SUM($H$14:J$14),$H$6:$DS$6,0)),0)</f>
        <v>0</v>
      </c>
      <c r="K104" s="57">
        <f>$G$14*$G26*K26*K$29*IFERROR(INDEX($H$21:$DS$21,0,MATCH(SUM($H$14:K$14),$H$6:$DS$6,0)),0)</f>
        <v>0</v>
      </c>
      <c r="L104" s="57">
        <f>$G$14*$G26*L26*L$29*IFERROR(INDEX($H$21:$DS$21,0,MATCH(SUM($H$14:L$14),$H$6:$DS$6,0)),0)</f>
        <v>0</v>
      </c>
      <c r="M104" s="57">
        <f>$G$14*$G26*M26*M$29*IFERROR(INDEX($H$21:$DS$21,0,MATCH(SUM($H$14:M$14),$H$6:$DS$6,0)),0)</f>
        <v>0</v>
      </c>
      <c r="N104" s="57">
        <f>$G$14*$G26*N26*N$29*IFERROR(INDEX($H$21:$DS$21,0,MATCH(SUM($H$14:N$14),$H$6:$DS$6,0)),0)</f>
        <v>0</v>
      </c>
      <c r="O104" s="57">
        <f>$G$14*$G26*O26*O$29*IFERROR(INDEX($H$21:$DS$21,0,MATCH(SUM($H$14:O$14),$H$6:$DS$6,0)),0)</f>
        <v>0</v>
      </c>
      <c r="P104" s="57">
        <f>$G$14*$G26*P26*P$29*IFERROR(INDEX($H$21:$DS$21,0,MATCH(SUM($H$14:P$14),$H$6:$DS$6,0)),0)</f>
        <v>0</v>
      </c>
      <c r="Q104" s="57">
        <f>$G$14*$G26*Q26*Q$29*IFERROR(INDEX($H$21:$DS$21,0,MATCH(SUM($H$14:Q$14),$H$6:$DS$6,0)),0)</f>
        <v>0</v>
      </c>
      <c r="R104" s="57">
        <f>$G$14*$G26*R26*R$29*IFERROR(INDEX($H$21:$DS$21,0,MATCH(SUM($H$14:R$14),$H$6:$DS$6,0)),0)</f>
        <v>0</v>
      </c>
      <c r="S104" s="57">
        <f>$G$14*$G26*S26*S$29*IFERROR(INDEX($H$21:$DS$21,0,MATCH(SUM($H$14:S$14),$H$6:$DS$6,0)),0)</f>
        <v>0</v>
      </c>
      <c r="T104" s="57">
        <f>$G$14*$G26*T26*T$29*IFERROR(INDEX($H$21:$DS$21,0,MATCH(SUM($H$14:T$14),$H$6:$DS$6,0)),0)</f>
        <v>0</v>
      </c>
      <c r="U104" s="57">
        <f>$G$14*$G26*U26*U$29*IFERROR(INDEX($H$21:$DS$21,0,MATCH(SUM($H$14:U$14),$H$6:$DS$6,0)),0)</f>
        <v>0</v>
      </c>
      <c r="V104" s="57">
        <f>$G$14*$G26*V26*V$29*IFERROR(INDEX($H$21:$DS$21,0,MATCH(SUM($H$14:V$14),$H$6:$DS$6,0)),0)</f>
        <v>0</v>
      </c>
      <c r="W104" s="57">
        <f>$G$14*$G26*W26*W$29*IFERROR(INDEX($H$21:$DS$21,0,MATCH(SUM($H$14:W$14),$H$6:$DS$6,0)),0)</f>
        <v>0</v>
      </c>
      <c r="X104" s="57">
        <f>$G$14*$G26*X26*X$29*IFERROR(INDEX($H$21:$DS$21,0,MATCH(SUM($H$14:X$14),$H$6:$DS$6,0)),0)</f>
        <v>0</v>
      </c>
      <c r="Y104" s="57">
        <f>$G$14*$G26*Y26*Y$29*IFERROR(INDEX($H$21:$DS$21,0,MATCH(SUM($H$14:Y$14),$H$6:$DS$6,0)),0)</f>
        <v>0</v>
      </c>
      <c r="Z104" s="57">
        <f>$G$14*$G26*Z26*Z$29*IFERROR(INDEX($H$21:$DS$21,0,MATCH(SUM($H$14:Z$14),$H$6:$DS$6,0)),0)</f>
        <v>0</v>
      </c>
      <c r="AA104" s="57">
        <f>$G$14*$G26*AA26*AA$29*IFERROR(INDEX($H$21:$DS$21,0,MATCH(SUM($H$14:AA$14),$H$6:$DS$6,0)),0)</f>
        <v>0</v>
      </c>
      <c r="AB104" s="57">
        <f>$G$14*$G26*AB26*AB$29*IFERROR(INDEX($H$21:$DS$21,0,MATCH(SUM($H$14:AB$14),$H$6:$DS$6,0)),0)</f>
        <v>0</v>
      </c>
      <c r="AC104" s="57">
        <f>$G$14*$G26*AC26*AC$29*IFERROR(INDEX($H$21:$DS$21,0,MATCH(SUM($H$14:AC$14),$H$6:$DS$6,0)),0)</f>
        <v>0</v>
      </c>
      <c r="AD104" s="57">
        <f>$G$14*$G26*AD26*AD$29*IFERROR(INDEX($H$21:$DS$21,0,MATCH(SUM($H$14:AD$14),$H$6:$DS$6,0)),0)</f>
        <v>0</v>
      </c>
      <c r="AE104" s="57">
        <f>$G$14*$G26*AE26*AE$29*IFERROR(INDEX($H$21:$DS$21,0,MATCH(SUM($H$14:AE$14),$H$6:$DS$6,0)),0)</f>
        <v>0</v>
      </c>
      <c r="AF104" s="57">
        <f>$G$14*$G26*AF26*AF$29*IFERROR(INDEX($H$21:$DS$21,0,MATCH(SUM($H$14:AF$14),$H$6:$DS$6,0)),0)</f>
        <v>0</v>
      </c>
      <c r="AG104" s="57">
        <f>$G$14*$G26*AG26*AG$29*IFERROR(INDEX($H$21:$DS$21,0,MATCH(SUM($H$14:AG$14),$H$6:$DS$6,0)),0)</f>
        <v>0</v>
      </c>
      <c r="AH104" s="57">
        <f>$G$14*$G26*AH26*AH$29*IFERROR(INDEX($H$21:$DS$21,0,MATCH(SUM($H$14:AH$14),$H$6:$DS$6,0)),0)</f>
        <v>0</v>
      </c>
      <c r="AI104" s="57">
        <f>$G$14*$G26*AI26*AI$29*IFERROR(INDEX($H$21:$DS$21,0,MATCH(SUM($H$14:AI$14),$H$6:$DS$6,0)),0)</f>
        <v>0</v>
      </c>
      <c r="AJ104" s="57">
        <f>$G$14*$G26*AJ26*AJ$29*IFERROR(INDEX($H$21:$DS$21,0,MATCH(SUM($H$14:AJ$14),$H$6:$DS$6,0)),0)</f>
        <v>0</v>
      </c>
      <c r="AK104" s="57">
        <f>$G$14*$G26*AK26*AK$29*IFERROR(INDEX($H$21:$DS$21,0,MATCH(SUM($H$14:AK$14),$H$6:$DS$6,0)),0)</f>
        <v>0</v>
      </c>
      <c r="AL104" s="57">
        <f>$G$14*$G26*AL26*AL$29*IFERROR(INDEX($H$21:$DS$21,0,MATCH(SUM($H$14:AL$14),$H$6:$DS$6,0)),0)</f>
        <v>0</v>
      </c>
      <c r="AM104" s="57">
        <f>$G$14*$G26*AM26*AM$29*IFERROR(INDEX($H$21:$DS$21,0,MATCH(SUM($H$14:AM$14),$H$6:$DS$6,0)),0)</f>
        <v>0</v>
      </c>
      <c r="AN104" s="57">
        <f>$G$14*$G26*AN26*AN$29*IFERROR(INDEX($H$21:$DS$21,0,MATCH(SUM($H$14:AN$14),$H$6:$DS$6,0)),0)</f>
        <v>0</v>
      </c>
      <c r="AO104" s="57">
        <f>$G$14*$G26*AO26*AO$29*IFERROR(INDEX($H$21:$DS$21,0,MATCH(SUM($H$14:AO$14),$H$6:$DS$6,0)),0)</f>
        <v>0</v>
      </c>
      <c r="AP104" s="57">
        <f>$G$14*$G26*AP26*AP$29*IFERROR(INDEX($H$21:$DS$21,0,MATCH(SUM($H$14:AP$14),$H$6:$DS$6,0)),0)</f>
        <v>0</v>
      </c>
      <c r="AQ104" s="57">
        <f>$G$14*$G26*AQ26*AQ$29*IFERROR(INDEX($H$21:$DS$21,0,MATCH(SUM($H$14:AQ$14),$H$6:$DS$6,0)),0)</f>
        <v>0</v>
      </c>
      <c r="AR104" s="57">
        <f>$G$14*$G26*AR26*AR$29*IFERROR(INDEX($H$21:$DS$21,0,MATCH(SUM($H$14:AR$14),$H$6:$DS$6,0)),0)</f>
        <v>0</v>
      </c>
      <c r="AS104" s="57">
        <f>$G$14*$G26*AS26*AS$29*IFERROR(INDEX($H$21:$DS$21,0,MATCH(SUM($H$14:AS$14),$H$6:$DS$6,0)),0)</f>
        <v>0</v>
      </c>
      <c r="AT104" s="57">
        <f>$G$14*$G26*AT26*AT$29*IFERROR(INDEX($H$21:$DS$21,0,MATCH(SUM($H$14:AT$14),$H$6:$DS$6,0)),0)</f>
        <v>0</v>
      </c>
      <c r="AU104" s="57">
        <f>$G$14*$G26*AU26*AU$29*IFERROR(INDEX($H$21:$DS$21,0,MATCH(SUM($H$14:AU$14),$H$6:$DS$6,0)),0)</f>
        <v>0</v>
      </c>
      <c r="AV104" s="57">
        <f>$G$14*$G26*AV26*AV$29*IFERROR(INDEX($H$21:$DS$21,0,MATCH(SUM($H$14:AV$14),$H$6:$DS$6,0)),0)</f>
        <v>0</v>
      </c>
      <c r="AW104" s="57">
        <f>$G$14*$G26*AW26*AW$29*IFERROR(INDEX($H$21:$DS$21,0,MATCH(SUM($H$14:AW$14),$H$6:$DS$6,0)),0)</f>
        <v>0</v>
      </c>
      <c r="AX104" s="57">
        <f>$G$14*$G26*AX26*AX$29*IFERROR(INDEX($H$21:$DS$21,0,MATCH(SUM($H$14:AX$14),$H$6:$DS$6,0)),0)</f>
        <v>0</v>
      </c>
      <c r="AY104" s="57">
        <f>$G$14*$G26*AY26*AY$29*IFERROR(INDEX($H$21:$DS$21,0,MATCH(SUM($H$14:AY$14),$H$6:$DS$6,0)),0)</f>
        <v>0</v>
      </c>
      <c r="AZ104" s="57">
        <f>$G$14*$G26*AZ26*AZ$29*IFERROR(INDEX($H$21:$DS$21,0,MATCH(SUM($H$14:AZ$14),$H$6:$DS$6,0)),0)</f>
        <v>0</v>
      </c>
      <c r="BA104" s="57">
        <f>$G$14*$G26*BA26*BA$29*IFERROR(INDEX($H$21:$DS$21,0,MATCH(SUM($H$14:BA$14),$H$6:$DS$6,0)),0)</f>
        <v>0</v>
      </c>
      <c r="BB104" s="57">
        <f>$G$14*$G26*BB26*BB$29*IFERROR(INDEX($H$21:$DS$21,0,MATCH(SUM($H$14:BB$14),$H$6:$DS$6,0)),0)</f>
        <v>0</v>
      </c>
      <c r="BC104" s="57">
        <f>$G$14*$G26*BC26*BC$29*IFERROR(INDEX($H$21:$DS$21,0,MATCH(SUM($H$14:BC$14),$H$6:$DS$6,0)),0)</f>
        <v>0</v>
      </c>
      <c r="BD104" s="57">
        <f>$G$14*$G26*BD26*BD$29*IFERROR(INDEX($H$21:$DS$21,0,MATCH(SUM($H$14:BD$14),$H$6:$DS$6,0)),0)</f>
        <v>0</v>
      </c>
      <c r="BE104" s="57">
        <f>$G$14*$G26*BE26*BE$29*IFERROR(INDEX($H$21:$DS$21,0,MATCH(SUM($H$14:BE$14),$H$6:$DS$6,0)),0)</f>
        <v>0</v>
      </c>
      <c r="BF104" s="57">
        <f>$G$14*$G26*BF26*BF$29*IFERROR(INDEX($H$21:$DS$21,0,MATCH(SUM($H$14:BF$14),$H$6:$DS$6,0)),0)</f>
        <v>0</v>
      </c>
      <c r="BG104" s="57">
        <f>$G$14*$G26*BG26*BG$29*IFERROR(INDEX($H$21:$DS$21,0,MATCH(SUM($H$14:BG$14),$H$6:$DS$6,0)),0)</f>
        <v>0</v>
      </c>
      <c r="BH104" s="57">
        <f>$G$14*$G26*BH26*BH$29*IFERROR(INDEX($H$21:$DS$21,0,MATCH(SUM($H$14:BH$14),$H$6:$DS$6,0)),0)</f>
        <v>0</v>
      </c>
      <c r="BI104" s="57">
        <f>$G$14*$G26*BI26*BI$29*IFERROR(INDEX($H$21:$DS$21,0,MATCH(SUM($H$14:BI$14),$H$6:$DS$6,0)),0)</f>
        <v>0</v>
      </c>
      <c r="BJ104" s="57">
        <f>$G$14*$G26*BJ26*BJ$29*IFERROR(INDEX($H$21:$DS$21,0,MATCH(SUM($H$14:BJ$14),$H$6:$DS$6,0)),0)</f>
        <v>0</v>
      </c>
      <c r="BK104" s="57">
        <f>$G$14*$G26*BK26*BK$29*IFERROR(INDEX($H$21:$DS$21,0,MATCH(SUM($H$14:BK$14),$H$6:$DS$6,0)),0)</f>
        <v>0</v>
      </c>
      <c r="BL104" s="57">
        <f>$G$14*$G26*BL26*BL$29*IFERROR(INDEX($H$21:$DS$21,0,MATCH(SUM($H$14:BL$14),$H$6:$DS$6,0)),0)</f>
        <v>0</v>
      </c>
      <c r="BM104" s="57">
        <f>$G$14*$G26*BM26*BM$29*IFERROR(INDEX($H$21:$DS$21,0,MATCH(SUM($H$14:BM$14),$H$6:$DS$6,0)),0)</f>
        <v>0</v>
      </c>
      <c r="BN104" s="57">
        <f>$G$14*$G26*BN26*BN$29*IFERROR(INDEX($H$21:$DS$21,0,MATCH(SUM($H$14:BN$14),$H$6:$DS$6,0)),0)</f>
        <v>0</v>
      </c>
      <c r="BO104" s="57">
        <f>$G$14*$G26*BO26*BO$29*IFERROR(INDEX($H$21:$DS$21,0,MATCH(SUM($H$14:BO$14),$H$6:$DS$6,0)),0)</f>
        <v>0</v>
      </c>
      <c r="BP104" s="57">
        <f>$G$14*$G26*BP26*BP$29*IFERROR(INDEX($H$21:$DS$21,0,MATCH(SUM($H$14:BP$14),$H$6:$DS$6,0)),0)</f>
        <v>0</v>
      </c>
      <c r="BQ104" s="57">
        <f>$G$14*$G26*BQ26*BQ$29*IFERROR(INDEX($H$21:$DS$21,0,MATCH(SUM($H$14:BQ$14),$H$6:$DS$6,0)),0)</f>
        <v>0</v>
      </c>
      <c r="BR104" s="57">
        <f>$G$14*$G26*BR26*BR$29*IFERROR(INDEX($H$21:$DS$21,0,MATCH(SUM($H$14:BR$14),$H$6:$DS$6,0)),0)</f>
        <v>0</v>
      </c>
      <c r="BS104" s="57">
        <f>$G$14*$G26*BS26*BS$29*IFERROR(INDEX($H$21:$DS$21,0,MATCH(SUM($H$14:BS$14),$H$6:$DS$6,0)),0)</f>
        <v>0</v>
      </c>
      <c r="BT104" s="57">
        <f>$G$14*$G26*BT26*BT$29*IFERROR(INDEX($H$21:$DS$21,0,MATCH(SUM($H$14:BT$14),$H$6:$DS$6,0)),0)</f>
        <v>0</v>
      </c>
      <c r="BU104" s="57">
        <f>$G$14*$G26*BU26*BU$29*IFERROR(INDEX($H$21:$DS$21,0,MATCH(SUM($H$14:BU$14),$H$6:$DS$6,0)),0)</f>
        <v>0</v>
      </c>
      <c r="BV104" s="57">
        <f>$G$14*$G26*BV26*BV$29*IFERROR(INDEX($H$21:$DS$21,0,MATCH(SUM($H$14:BV$14),$H$6:$DS$6,0)),0)</f>
        <v>0</v>
      </c>
      <c r="BW104" s="57">
        <f>$G$14*$G26*BW26*BW$29*IFERROR(INDEX($H$21:$DS$21,0,MATCH(SUM($H$14:BW$14),$H$6:$DS$6,0)),0)</f>
        <v>0</v>
      </c>
      <c r="BX104" s="57">
        <f>$G$14*$G26*BX26*BX$29*IFERROR(INDEX($H$21:$DS$21,0,MATCH(SUM($H$14:BX$14),$H$6:$DS$6,0)),0)</f>
        <v>0</v>
      </c>
      <c r="BY104" s="57">
        <f>$G$14*$G26*BY26*BY$29*IFERROR(INDEX($H$21:$DS$21,0,MATCH(SUM($H$14:BY$14),$H$6:$DS$6,0)),0)</f>
        <v>0</v>
      </c>
      <c r="BZ104" s="57">
        <f>$G$14*$G26*BZ26*BZ$29*IFERROR(INDEX($H$21:$DS$21,0,MATCH(SUM($H$14:BZ$14),$H$6:$DS$6,0)),0)</f>
        <v>0</v>
      </c>
      <c r="CA104" s="57">
        <f>$G$14*$G26*CA26*CA$29*IFERROR(INDEX($H$21:$DS$21,0,MATCH(SUM($H$14:CA$14),$H$6:$DS$6,0)),0)</f>
        <v>0</v>
      </c>
      <c r="CB104" s="57">
        <f>$G$14*$G26*CB26*CB$29*IFERROR(INDEX($H$21:$DS$21,0,MATCH(SUM($H$14:CB$14),$H$6:$DS$6,0)),0)</f>
        <v>0</v>
      </c>
      <c r="CC104" s="57">
        <f>$G$14*$G26*CC26*CC$29*IFERROR(INDEX($H$21:$DS$21,0,MATCH(SUM($H$14:CC$14),$H$6:$DS$6,0)),0)</f>
        <v>0</v>
      </c>
      <c r="CD104" s="57">
        <f>$G$14*$G26*CD26*CD$29*IFERROR(INDEX($H$21:$DS$21,0,MATCH(SUM($H$14:CD$14),$H$6:$DS$6,0)),0)</f>
        <v>0</v>
      </c>
      <c r="CE104" s="57">
        <f>$G$14*$G26*CE26*CE$29*IFERROR(INDEX($H$21:$DS$21,0,MATCH(SUM($H$14:CE$14),$H$6:$DS$6,0)),0)</f>
        <v>0</v>
      </c>
      <c r="CF104" s="57">
        <f>$G$14*$G26*CF26*CF$29*IFERROR(INDEX($H$21:$DS$21,0,MATCH(SUM($H$14:CF$14),$H$6:$DS$6,0)),0)</f>
        <v>0</v>
      </c>
      <c r="CG104" s="57">
        <f>$G$14*$G26*CG26*CG$29*IFERROR(INDEX($H$21:$DS$21,0,MATCH(SUM($H$14:CG$14),$H$6:$DS$6,0)),0)</f>
        <v>0</v>
      </c>
      <c r="CH104" s="57">
        <f>$G$14*$G26*CH26*CH$29*IFERROR(INDEX($H$21:$DS$21,0,MATCH(SUM($H$14:CH$14),$H$6:$DS$6,0)),0)</f>
        <v>0</v>
      </c>
      <c r="CI104" s="57">
        <f>$G$14*$G26*CI26*CI$29*IFERROR(INDEX($H$21:$DS$21,0,MATCH(SUM($H$14:CI$14),$H$6:$DS$6,0)),0)</f>
        <v>0</v>
      </c>
      <c r="CJ104" s="57">
        <f>$G$14*$G26*CJ26*CJ$29*IFERROR(INDEX($H$21:$DS$21,0,MATCH(SUM($H$14:CJ$14),$H$6:$DS$6,0)),0)</f>
        <v>0</v>
      </c>
      <c r="CK104" s="57">
        <f>$G$14*$G26*CK26*CK$29*IFERROR(INDEX($H$21:$DS$21,0,MATCH(SUM($H$14:CK$14),$H$6:$DS$6,0)),0)</f>
        <v>0</v>
      </c>
      <c r="CL104" s="57">
        <f>$G$14*$G26*CL26*CL$29*IFERROR(INDEX($H$21:$DS$21,0,MATCH(SUM($H$14:CL$14),$H$6:$DS$6,0)),0)</f>
        <v>0</v>
      </c>
      <c r="CM104" s="57">
        <f>$G$14*$G26*CM26*CM$29*IFERROR(INDEX($H$21:$DS$21,0,MATCH(SUM($H$14:CM$14),$H$6:$DS$6,0)),0)</f>
        <v>0</v>
      </c>
      <c r="CN104" s="57">
        <f>$G$14*$G26*CN26*CN$29*IFERROR(INDEX($H$21:$DS$21,0,MATCH(SUM($H$14:CN$14),$H$6:$DS$6,0)),0)</f>
        <v>0</v>
      </c>
      <c r="CO104" s="57">
        <f>$G$14*$G26*CO26*CO$29*IFERROR(INDEX($H$21:$DS$21,0,MATCH(SUM($H$14:CO$14),$H$6:$DS$6,0)),0)</f>
        <v>0</v>
      </c>
      <c r="CP104" s="57">
        <f>$G$14*$G26*CP26*CP$29*IFERROR(INDEX($H$21:$DS$21,0,MATCH(SUM($H$14:CP$14),$H$6:$DS$6,0)),0)</f>
        <v>0</v>
      </c>
      <c r="CQ104" s="57">
        <f>$G$14*$G26*CQ26*CQ$29*IFERROR(INDEX($H$21:$DS$21,0,MATCH(SUM($H$14:CQ$14),$H$6:$DS$6,0)),0)</f>
        <v>0</v>
      </c>
      <c r="CR104" s="57">
        <f>$G$14*$G26*CR26*CR$29*IFERROR(INDEX($H$21:$DS$21,0,MATCH(SUM($H$14:CR$14),$H$6:$DS$6,0)),0)</f>
        <v>0</v>
      </c>
      <c r="CS104" s="57">
        <f>$G$14*$G26*CS26*CS$29*IFERROR(INDEX($H$21:$DS$21,0,MATCH(SUM($H$14:CS$14),$H$6:$DS$6,0)),0)</f>
        <v>0</v>
      </c>
      <c r="CT104" s="57">
        <f>$G$14*$G26*CT26*CT$29*IFERROR(INDEX($H$21:$DS$21,0,MATCH(SUM($H$14:CT$14),$H$6:$DS$6,0)),0)</f>
        <v>0</v>
      </c>
      <c r="CU104" s="57">
        <f>$G$14*$G26*CU26*CU$29*IFERROR(INDEX($H$21:$DS$21,0,MATCH(SUM($H$14:CU$14),$H$6:$DS$6,0)),0)</f>
        <v>0</v>
      </c>
      <c r="CV104" s="57">
        <f>$G$14*$G26*CV26*CV$29*IFERROR(INDEX($H$21:$DS$21,0,MATCH(SUM($H$14:CV$14),$H$6:$DS$6,0)),0)</f>
        <v>0</v>
      </c>
      <c r="CW104" s="57">
        <f>$G$14*$G26*CW26*CW$29*IFERROR(INDEX($H$21:$DS$21,0,MATCH(SUM($H$14:CW$14),$H$6:$DS$6,0)),0)</f>
        <v>0</v>
      </c>
      <c r="CX104" s="57">
        <f>$G$14*$G26*CX26*CX$29*IFERROR(INDEX($H$21:$DS$21,0,MATCH(SUM($H$14:CX$14),$H$6:$DS$6,0)),0)</f>
        <v>0</v>
      </c>
      <c r="CY104" s="57">
        <f>$G$14*$G26*CY26*CY$29*IFERROR(INDEX($H$21:$DS$21,0,MATCH(SUM($H$14:CY$14),$H$6:$DS$6,0)),0)</f>
        <v>0</v>
      </c>
      <c r="CZ104" s="57">
        <f>$G$14*$G26*CZ26*CZ$29*IFERROR(INDEX($H$21:$DS$21,0,MATCH(SUM($H$14:CZ$14),$H$6:$DS$6,0)),0)</f>
        <v>0</v>
      </c>
      <c r="DA104" s="57">
        <f>$G$14*$G26*DA26*DA$29*IFERROR(INDEX($H$21:$DS$21,0,MATCH(SUM($H$14:DA$14),$H$6:$DS$6,0)),0)</f>
        <v>0</v>
      </c>
      <c r="DB104" s="57">
        <f>$G$14*$G26*DB26*DB$29*IFERROR(INDEX($H$21:$DS$21,0,MATCH(SUM($H$14:DB$14),$H$6:$DS$6,0)),0)</f>
        <v>0</v>
      </c>
      <c r="DC104" s="57">
        <f>$G$14*$G26*DC26*DC$29*IFERROR(INDEX($H$21:$DS$21,0,MATCH(SUM($H$14:DC$14),$H$6:$DS$6,0)),0)</f>
        <v>0</v>
      </c>
      <c r="DD104" s="57">
        <f>$G$14*$G26*DD26*DD$29*IFERROR(INDEX($H$21:$DS$21,0,MATCH(SUM($H$14:DD$14),$H$6:$DS$6,0)),0)</f>
        <v>0</v>
      </c>
      <c r="DE104" s="57">
        <f>$G$14*$G26*DE26*DE$29*IFERROR(INDEX($H$21:$DS$21,0,MATCH(SUM($H$14:DE$14),$H$6:$DS$6,0)),0)</f>
        <v>0</v>
      </c>
      <c r="DF104" s="57">
        <f>$G$14*$G26*DF26*DF$29*IFERROR(INDEX($H$21:$DS$21,0,MATCH(SUM($H$14:DF$14),$H$6:$DS$6,0)),0)</f>
        <v>0</v>
      </c>
      <c r="DG104" s="57">
        <f>$G$14*$G26*DG26*DG$29*IFERROR(INDEX($H$21:$DS$21,0,MATCH(SUM($H$14:DG$14),$H$6:$DS$6,0)),0)</f>
        <v>0</v>
      </c>
      <c r="DH104" s="57">
        <f>$G$14*$G26*DH26*DH$29*IFERROR(INDEX($H$21:$DS$21,0,MATCH(SUM($H$14:DH$14),$H$6:$DS$6,0)),0)</f>
        <v>0</v>
      </c>
      <c r="DI104" s="57">
        <f>$G$14*$G26*DI26*DI$29*IFERROR(INDEX($H$21:$DS$21,0,MATCH(SUM($H$14:DI$14),$H$6:$DS$6,0)),0)</f>
        <v>0</v>
      </c>
      <c r="DJ104" s="57">
        <f>$G$14*$G26*DJ26*DJ$29*IFERROR(INDEX($H$21:$DS$21,0,MATCH(SUM($H$14:DJ$14),$H$6:$DS$6,0)),0)</f>
        <v>0</v>
      </c>
      <c r="DK104" s="57">
        <f>$G$14*$G26*DK26*DK$29*IFERROR(INDEX($H$21:$DS$21,0,MATCH(SUM($H$14:DK$14),$H$6:$DS$6,0)),0)</f>
        <v>0</v>
      </c>
      <c r="DL104" s="57">
        <f>$G$14*$G26*DL26*DL$29*IFERROR(INDEX($H$21:$DS$21,0,MATCH(SUM($H$14:DL$14),$H$6:$DS$6,0)),0)</f>
        <v>0</v>
      </c>
      <c r="DM104" s="57">
        <f>$G$14*$G26*DM26*DM$29*IFERROR(INDEX($H$21:$DS$21,0,MATCH(SUM($H$14:DM$14),$H$6:$DS$6,0)),0)</f>
        <v>0</v>
      </c>
      <c r="DN104" s="57">
        <f>$G$14*$G26*DN26*DN$29*IFERROR(INDEX($H$21:$DS$21,0,MATCH(SUM($H$14:DN$14),$H$6:$DS$6,0)),0)</f>
        <v>0</v>
      </c>
      <c r="DO104" s="57">
        <f>$G$14*$G26*DO26*DO$29*IFERROR(INDEX($H$21:$DS$21,0,MATCH(SUM($H$14:DO$14),$H$6:$DS$6,0)),0)</f>
        <v>0</v>
      </c>
      <c r="DP104" s="57">
        <f>$G$14*$G26*DP26*DP$29*IFERROR(INDEX($H$21:$DS$21,0,MATCH(SUM($H$14:DP$14),$H$6:$DS$6,0)),0)</f>
        <v>0</v>
      </c>
      <c r="DQ104" s="57">
        <f>$G$14*$G26*DQ26*DQ$29*IFERROR(INDEX($H$21:$DS$21,0,MATCH(SUM($H$14:DQ$14),$H$6:$DS$6,0)),0)</f>
        <v>0</v>
      </c>
      <c r="DR104" s="57">
        <f>$G$14*$G26*DR26*DR$29*IFERROR(INDEX($H$21:$DS$21,0,MATCH(SUM($H$14:DR$14),$H$6:$DS$6,0)),0)</f>
        <v>0</v>
      </c>
      <c r="DS104" s="57">
        <f>$G$14*$G26*DS26*DS$29*IFERROR(INDEX($H$21:$DS$21,0,MATCH(SUM($H$14:DS$14),$H$6:$DS$6,0)),0)</f>
        <v>0</v>
      </c>
    </row>
    <row r="105" spans="3:123" x14ac:dyDescent="0.3"/>
    <row r="106" spans="3:123" ht="14.5" thickBot="1" x14ac:dyDescent="0.35">
      <c r="D106" s="61" t="s">
        <v>145</v>
      </c>
      <c r="E106" s="61"/>
      <c r="F106" s="62" t="str">
        <f>F104</f>
        <v>INR Mn</v>
      </c>
      <c r="G106" s="62"/>
      <c r="H106" s="63">
        <f>SUM(H102:H105)</f>
        <v>0</v>
      </c>
      <c r="I106" s="63">
        <f t="shared" ref="I106:BT106" si="43">SUM(I102:I105)</f>
        <v>0</v>
      </c>
      <c r="J106" s="63">
        <f t="shared" si="43"/>
        <v>0</v>
      </c>
      <c r="K106" s="63">
        <f t="shared" si="43"/>
        <v>0</v>
      </c>
      <c r="L106" s="63">
        <f t="shared" si="43"/>
        <v>0</v>
      </c>
      <c r="M106" s="63">
        <f t="shared" si="43"/>
        <v>0</v>
      </c>
      <c r="N106" s="63">
        <f t="shared" si="43"/>
        <v>0</v>
      </c>
      <c r="O106" s="63">
        <f t="shared" si="43"/>
        <v>0</v>
      </c>
      <c r="P106" s="63">
        <f t="shared" si="43"/>
        <v>0</v>
      </c>
      <c r="Q106" s="63">
        <f t="shared" si="43"/>
        <v>0</v>
      </c>
      <c r="R106" s="63">
        <f t="shared" si="43"/>
        <v>0</v>
      </c>
      <c r="S106" s="63">
        <f t="shared" si="43"/>
        <v>0</v>
      </c>
      <c r="T106" s="63">
        <f t="shared" si="43"/>
        <v>0</v>
      </c>
      <c r="U106" s="63">
        <f t="shared" si="43"/>
        <v>0</v>
      </c>
      <c r="V106" s="63">
        <f t="shared" si="43"/>
        <v>0</v>
      </c>
      <c r="W106" s="63">
        <f t="shared" si="43"/>
        <v>2910.2092091625</v>
      </c>
      <c r="X106" s="63">
        <f t="shared" si="43"/>
        <v>2910.2092091625</v>
      </c>
      <c r="Y106" s="63">
        <f t="shared" si="43"/>
        <v>2910.2092091625</v>
      </c>
      <c r="Z106" s="63">
        <f t="shared" si="43"/>
        <v>2910.2092091625</v>
      </c>
      <c r="AA106" s="63">
        <f t="shared" si="43"/>
        <v>3298.2371037174998</v>
      </c>
      <c r="AB106" s="63">
        <f t="shared" si="43"/>
        <v>3298.2371037174998</v>
      </c>
      <c r="AC106" s="63">
        <f t="shared" si="43"/>
        <v>3298.2371037174998</v>
      </c>
      <c r="AD106" s="63">
        <f t="shared" si="43"/>
        <v>3298.2371037174998</v>
      </c>
      <c r="AE106" s="63">
        <f t="shared" si="43"/>
        <v>3569.8566299060003</v>
      </c>
      <c r="AF106" s="63">
        <f t="shared" si="43"/>
        <v>3569.8566299060003</v>
      </c>
      <c r="AG106" s="63">
        <f t="shared" si="43"/>
        <v>3569.8566299060003</v>
      </c>
      <c r="AH106" s="63">
        <f t="shared" si="43"/>
        <v>3569.8566299060003</v>
      </c>
      <c r="AI106" s="63">
        <f t="shared" si="43"/>
        <v>3569.8566299060003</v>
      </c>
      <c r="AJ106" s="63">
        <f t="shared" si="43"/>
        <v>3569.8566299060003</v>
      </c>
      <c r="AK106" s="63">
        <f t="shared" si="43"/>
        <v>3569.8566299060003</v>
      </c>
      <c r="AL106" s="63">
        <f t="shared" si="43"/>
        <v>3569.8566299060003</v>
      </c>
      <c r="AM106" s="63">
        <f t="shared" si="43"/>
        <v>3569.8566299060003</v>
      </c>
      <c r="AN106" s="63">
        <f t="shared" si="43"/>
        <v>3569.8566299060003</v>
      </c>
      <c r="AO106" s="63">
        <f t="shared" si="43"/>
        <v>3569.8566299060003</v>
      </c>
      <c r="AP106" s="63">
        <f t="shared" si="43"/>
        <v>3569.8566299060003</v>
      </c>
      <c r="AQ106" s="63">
        <f t="shared" si="43"/>
        <v>3569.8566299060003</v>
      </c>
      <c r="AR106" s="63">
        <f t="shared" si="43"/>
        <v>3569.8566299060003</v>
      </c>
      <c r="AS106" s="63">
        <f t="shared" si="43"/>
        <v>3569.8566299060003</v>
      </c>
      <c r="AT106" s="63">
        <f t="shared" si="43"/>
        <v>3569.8566299060003</v>
      </c>
      <c r="AU106" s="63">
        <f t="shared" si="43"/>
        <v>3569.8566299060003</v>
      </c>
      <c r="AV106" s="63">
        <f t="shared" si="43"/>
        <v>3569.8566299060003</v>
      </c>
      <c r="AW106" s="63">
        <f t="shared" si="43"/>
        <v>3569.8566299060003</v>
      </c>
      <c r="AX106" s="63">
        <f t="shared" si="43"/>
        <v>3569.8566299060003</v>
      </c>
      <c r="AY106" s="63">
        <f t="shared" si="43"/>
        <v>3569.8566299060003</v>
      </c>
      <c r="AZ106" s="63">
        <f t="shared" si="43"/>
        <v>3569.8566299060003</v>
      </c>
      <c r="BA106" s="63">
        <f t="shared" si="43"/>
        <v>3569.8566299060003</v>
      </c>
      <c r="BB106" s="63">
        <f t="shared" si="43"/>
        <v>3569.8566299060003</v>
      </c>
      <c r="BC106" s="63">
        <f t="shared" si="43"/>
        <v>3569.8566299060003</v>
      </c>
      <c r="BD106" s="63">
        <f t="shared" si="43"/>
        <v>3569.8566299060003</v>
      </c>
      <c r="BE106" s="63">
        <f t="shared" si="43"/>
        <v>3569.8566299060003</v>
      </c>
      <c r="BF106" s="63">
        <f t="shared" si="43"/>
        <v>3569.8566299060003</v>
      </c>
      <c r="BG106" s="63">
        <f t="shared" si="43"/>
        <v>3569.8566299060003</v>
      </c>
      <c r="BH106" s="63">
        <f t="shared" si="43"/>
        <v>3569.8566299060003</v>
      </c>
      <c r="BI106" s="63">
        <f t="shared" si="43"/>
        <v>3569.8566299060003</v>
      </c>
      <c r="BJ106" s="63">
        <f t="shared" si="43"/>
        <v>3569.8566299060003</v>
      </c>
      <c r="BK106" s="63">
        <f t="shared" si="43"/>
        <v>3569.8566299060003</v>
      </c>
      <c r="BL106" s="63">
        <f t="shared" si="43"/>
        <v>3569.8566299060003</v>
      </c>
      <c r="BM106" s="63">
        <f t="shared" si="43"/>
        <v>3569.8566299060003</v>
      </c>
      <c r="BN106" s="63">
        <f t="shared" si="43"/>
        <v>3569.8566299060003</v>
      </c>
      <c r="BO106" s="63">
        <f t="shared" si="43"/>
        <v>3569.8566299060003</v>
      </c>
      <c r="BP106" s="63">
        <f t="shared" si="43"/>
        <v>3569.8566299060003</v>
      </c>
      <c r="BQ106" s="63">
        <f t="shared" si="43"/>
        <v>3569.8566299060003</v>
      </c>
      <c r="BR106" s="63">
        <f t="shared" si="43"/>
        <v>3569.8566299060003</v>
      </c>
      <c r="BS106" s="63">
        <f t="shared" si="43"/>
        <v>3569.8566299060003</v>
      </c>
      <c r="BT106" s="63">
        <f t="shared" si="43"/>
        <v>3569.8566299060003</v>
      </c>
      <c r="BU106" s="63">
        <f t="shared" ref="BU106:DS106" si="44">SUM(BU102:BU105)</f>
        <v>3569.8566299060003</v>
      </c>
      <c r="BV106" s="63">
        <f t="shared" si="44"/>
        <v>3569.8566299060003</v>
      </c>
      <c r="BW106" s="63">
        <f t="shared" si="44"/>
        <v>3569.8566299060003</v>
      </c>
      <c r="BX106" s="63">
        <f t="shared" si="44"/>
        <v>3569.8566299060003</v>
      </c>
      <c r="BY106" s="63">
        <f t="shared" si="44"/>
        <v>3569.8566299060003</v>
      </c>
      <c r="BZ106" s="63">
        <f t="shared" si="44"/>
        <v>3569.8566299060003</v>
      </c>
      <c r="CA106" s="63">
        <f t="shared" si="44"/>
        <v>3569.8566299060003</v>
      </c>
      <c r="CB106" s="63">
        <f t="shared" si="44"/>
        <v>3569.8566299060003</v>
      </c>
      <c r="CC106" s="63">
        <f t="shared" si="44"/>
        <v>3569.8566299060003</v>
      </c>
      <c r="CD106" s="63">
        <f t="shared" si="44"/>
        <v>3569.8566299060003</v>
      </c>
      <c r="CE106" s="63">
        <f t="shared" si="44"/>
        <v>3569.8566299060003</v>
      </c>
      <c r="CF106" s="63">
        <f t="shared" si="44"/>
        <v>3569.8566299060003</v>
      </c>
      <c r="CG106" s="63">
        <f t="shared" si="44"/>
        <v>3569.8566299060003</v>
      </c>
      <c r="CH106" s="63">
        <f t="shared" si="44"/>
        <v>3569.8566299060003</v>
      </c>
      <c r="CI106" s="63">
        <f t="shared" si="44"/>
        <v>3569.8566299060003</v>
      </c>
      <c r="CJ106" s="63">
        <f t="shared" si="44"/>
        <v>3569.8566299060003</v>
      </c>
      <c r="CK106" s="63">
        <f t="shared" si="44"/>
        <v>3569.8566299060003</v>
      </c>
      <c r="CL106" s="63">
        <f t="shared" si="44"/>
        <v>3569.8566299060003</v>
      </c>
      <c r="CM106" s="63">
        <f t="shared" si="44"/>
        <v>3569.8566299060003</v>
      </c>
      <c r="CN106" s="63">
        <f t="shared" si="44"/>
        <v>3569.8566299060003</v>
      </c>
      <c r="CO106" s="63">
        <f t="shared" si="44"/>
        <v>3569.8566299060003</v>
      </c>
      <c r="CP106" s="63">
        <f t="shared" si="44"/>
        <v>3569.8566299060003</v>
      </c>
      <c r="CQ106" s="63">
        <f t="shared" si="44"/>
        <v>3569.8566299060003</v>
      </c>
      <c r="CR106" s="63">
        <f t="shared" si="44"/>
        <v>3569.8566299060003</v>
      </c>
      <c r="CS106" s="63">
        <f t="shared" si="44"/>
        <v>3569.8566299060003</v>
      </c>
      <c r="CT106" s="63">
        <f t="shared" si="44"/>
        <v>3569.8566299060003</v>
      </c>
      <c r="CU106" s="63">
        <f t="shared" si="44"/>
        <v>3569.8566299060003</v>
      </c>
      <c r="CV106" s="63">
        <f t="shared" si="44"/>
        <v>3569.8566299060003</v>
      </c>
      <c r="CW106" s="63">
        <f t="shared" si="44"/>
        <v>3569.8566299060003</v>
      </c>
      <c r="CX106" s="63">
        <f t="shared" si="44"/>
        <v>3569.8566299060003</v>
      </c>
      <c r="CY106" s="63">
        <f t="shared" si="44"/>
        <v>3569.8566299060003</v>
      </c>
      <c r="CZ106" s="63">
        <f t="shared" si="44"/>
        <v>3569.8566299060003</v>
      </c>
      <c r="DA106" s="63">
        <f t="shared" si="44"/>
        <v>3569.8566299060003</v>
      </c>
      <c r="DB106" s="63">
        <f t="shared" si="44"/>
        <v>3569.8566299060003</v>
      </c>
      <c r="DC106" s="63">
        <f t="shared" si="44"/>
        <v>3569.8566299060003</v>
      </c>
      <c r="DD106" s="63">
        <f t="shared" si="44"/>
        <v>3569.8566299060003</v>
      </c>
      <c r="DE106" s="63">
        <f t="shared" si="44"/>
        <v>3569.8566299060003</v>
      </c>
      <c r="DF106" s="63">
        <f t="shared" si="44"/>
        <v>3569.8566299060003</v>
      </c>
      <c r="DG106" s="63">
        <f t="shared" si="44"/>
        <v>3569.8566299060003</v>
      </c>
      <c r="DH106" s="63">
        <f t="shared" si="44"/>
        <v>3569.8566299060003</v>
      </c>
      <c r="DI106" s="63">
        <f t="shared" si="44"/>
        <v>3569.8566299060003</v>
      </c>
      <c r="DJ106" s="63">
        <f t="shared" si="44"/>
        <v>3569.8566299060003</v>
      </c>
      <c r="DK106" s="63">
        <f t="shared" si="44"/>
        <v>3569.8566299060003</v>
      </c>
      <c r="DL106" s="63">
        <f t="shared" si="44"/>
        <v>3569.8566299060003</v>
      </c>
      <c r="DM106" s="63">
        <f t="shared" si="44"/>
        <v>3569.8566299060003</v>
      </c>
      <c r="DN106" s="63">
        <f t="shared" si="44"/>
        <v>3569.8566299060003</v>
      </c>
      <c r="DO106" s="63">
        <f t="shared" si="44"/>
        <v>3569.8566299060003</v>
      </c>
      <c r="DP106" s="63">
        <f t="shared" si="44"/>
        <v>3569.8566299060003</v>
      </c>
      <c r="DQ106" s="63">
        <f t="shared" si="44"/>
        <v>3569.8566299060003</v>
      </c>
      <c r="DR106" s="63">
        <f t="shared" si="44"/>
        <v>3569.8566299060003</v>
      </c>
      <c r="DS106" s="63">
        <f t="shared" si="44"/>
        <v>3569.8566299060003</v>
      </c>
    </row>
    <row r="107" spans="3:123" ht="14.5" thickTop="1" x14ac:dyDescent="0.3"/>
    <row r="108" spans="3:123" x14ac:dyDescent="0.3">
      <c r="C108" s="6" t="str">
        <f>B63</f>
        <v>Phase V</v>
      </c>
    </row>
    <row r="109" spans="3:123" x14ac:dyDescent="0.3">
      <c r="D109" s="12" t="str">
        <f>D102</f>
        <v>LFP</v>
      </c>
      <c r="F109" s="51" t="str">
        <f>F102</f>
        <v>INR Mn</v>
      </c>
      <c r="H109" s="57">
        <f>$G$15*$G24*H24*H$29*IFERROR(INDEX($H$22:$DS$22,0,MATCH(SUM($H$15:H$15),$H$6:$DS$6,0)),0)</f>
        <v>0</v>
      </c>
      <c r="I109" s="57">
        <f>$G$15*$G24*I24*I$29*IFERROR(INDEX($H$22:$DS$22,0,MATCH(SUM($H$15:I$15),$H$6:$DS$6,0)),0)</f>
        <v>0</v>
      </c>
      <c r="J109" s="57">
        <f>$G$15*$G24*J24*J$29*IFERROR(INDEX($H$22:$DS$22,0,MATCH(SUM($H$15:J$15),$H$6:$DS$6,0)),0)</f>
        <v>0</v>
      </c>
      <c r="K109" s="57">
        <f>$G$15*$G24*K24*K$29*IFERROR(INDEX($H$22:$DS$22,0,MATCH(SUM($H$15:K$15),$H$6:$DS$6,0)),0)</f>
        <v>0</v>
      </c>
      <c r="L109" s="57">
        <f>$G$15*$G24*L24*L$29*IFERROR(INDEX($H$22:$DS$22,0,MATCH(SUM($H$15:L$15),$H$6:$DS$6,0)),0)</f>
        <v>0</v>
      </c>
      <c r="M109" s="57">
        <f>$G$15*$G24*M24*M$29*IFERROR(INDEX($H$22:$DS$22,0,MATCH(SUM($H$15:M$15),$H$6:$DS$6,0)),0)</f>
        <v>0</v>
      </c>
      <c r="N109" s="57">
        <f>$G$15*$G24*N24*N$29*IFERROR(INDEX($H$22:$DS$22,0,MATCH(SUM($H$15:N$15),$H$6:$DS$6,0)),0)</f>
        <v>0</v>
      </c>
      <c r="O109" s="57">
        <f>$G$15*$G24*O24*O$29*IFERROR(INDEX($H$22:$DS$22,0,MATCH(SUM($H$15:O$15),$H$6:$DS$6,0)),0)</f>
        <v>0</v>
      </c>
      <c r="P109" s="57">
        <f>$G$15*$G24*P24*P$29*IFERROR(INDEX($H$22:$DS$22,0,MATCH(SUM($H$15:P$15),$H$6:$DS$6,0)),0)</f>
        <v>0</v>
      </c>
      <c r="Q109" s="57">
        <f>$G$15*$G24*Q24*Q$29*IFERROR(INDEX($H$22:$DS$22,0,MATCH(SUM($H$15:Q$15),$H$6:$DS$6,0)),0)</f>
        <v>0</v>
      </c>
      <c r="R109" s="57">
        <f>$G$15*$G24*R24*R$29*IFERROR(INDEX($H$22:$DS$22,0,MATCH(SUM($H$15:R$15),$H$6:$DS$6,0)),0)</f>
        <v>0</v>
      </c>
      <c r="S109" s="57">
        <f>$G$15*$G24*S24*S$29*IFERROR(INDEX($H$22:$DS$22,0,MATCH(SUM($H$15:S$15),$H$6:$DS$6,0)),0)</f>
        <v>0</v>
      </c>
      <c r="T109" s="57">
        <f>$G$15*$G24*T24*T$29*IFERROR(INDEX($H$22:$DS$22,0,MATCH(SUM($H$15:T$15),$H$6:$DS$6,0)),0)</f>
        <v>0</v>
      </c>
      <c r="U109" s="57">
        <f>$G$15*$G24*U24*U$29*IFERROR(INDEX($H$22:$DS$22,0,MATCH(SUM($H$15:U$15),$H$6:$DS$6,0)),0)</f>
        <v>0</v>
      </c>
      <c r="V109" s="57">
        <f>$G$15*$G24*V24*V$29*IFERROR(INDEX($H$22:$DS$22,0,MATCH(SUM($H$15:V$15),$H$6:$DS$6,0)),0)</f>
        <v>0</v>
      </c>
      <c r="W109" s="57">
        <f>$G$15*$G24*W24*W$29*IFERROR(INDEX($H$22:$DS$22,0,MATCH(SUM($H$15:W$15),$H$6:$DS$6,0)),0)</f>
        <v>0</v>
      </c>
      <c r="X109" s="57">
        <f>$G$15*$G24*X24*X$29*IFERROR(INDEX($H$22:$DS$22,0,MATCH(SUM($H$15:X$15),$H$6:$DS$6,0)),0)</f>
        <v>0</v>
      </c>
      <c r="Y109" s="57">
        <f>$G$15*$G24*Y24*Y$29*IFERROR(INDEX($H$22:$DS$22,0,MATCH(SUM($H$15:Y$15),$H$6:$DS$6,0)),0)</f>
        <v>0</v>
      </c>
      <c r="Z109" s="57">
        <f>$G$15*$G24*Z24*Z$29*IFERROR(INDEX($H$22:$DS$22,0,MATCH(SUM($H$15:Z$15),$H$6:$DS$6,0)),0)</f>
        <v>0</v>
      </c>
      <c r="AA109" s="57">
        <f>$G$15*$G24*AA24*AA$29*IFERROR(INDEX($H$22:$DS$22,0,MATCH(SUM($H$15:AA$15),$H$6:$DS$6,0)),0)</f>
        <v>4456.8381690000006</v>
      </c>
      <c r="AB109" s="57">
        <f>$G$15*$G24*AB24*AB$29*IFERROR(INDEX($H$22:$DS$22,0,MATCH(SUM($H$15:AB$15),$H$6:$DS$6,0)),0)</f>
        <v>4456.8381690000006</v>
      </c>
      <c r="AC109" s="57">
        <f>$G$15*$G24*AC24*AC$29*IFERROR(INDEX($H$22:$DS$22,0,MATCH(SUM($H$15:AC$15),$H$6:$DS$6,0)),0)</f>
        <v>4456.8381690000006</v>
      </c>
      <c r="AD109" s="57">
        <f>$G$15*$G24*AD24*AD$29*IFERROR(INDEX($H$22:$DS$22,0,MATCH(SUM($H$15:AD$15),$H$6:$DS$6,0)),0)</f>
        <v>4456.8381690000006</v>
      </c>
      <c r="AE109" s="57">
        <f>$G$15*$G24*AE24*AE$29*IFERROR(INDEX($H$22:$DS$22,0,MATCH(SUM($H$15:AE$15),$H$6:$DS$6,0)),0)</f>
        <v>5051.0832582000003</v>
      </c>
      <c r="AF109" s="57">
        <f>$G$15*$G24*AF24*AF$29*IFERROR(INDEX($H$22:$DS$22,0,MATCH(SUM($H$15:AF$15),$H$6:$DS$6,0)),0)</f>
        <v>5051.0832582000003</v>
      </c>
      <c r="AG109" s="57">
        <f>$G$15*$G24*AG24*AG$29*IFERROR(INDEX($H$22:$DS$22,0,MATCH(SUM($H$15:AG$15),$H$6:$DS$6,0)),0)</f>
        <v>5051.0832582000003</v>
      </c>
      <c r="AH109" s="57">
        <f>$G$15*$G24*AH24*AH$29*IFERROR(INDEX($H$22:$DS$22,0,MATCH(SUM($H$15:AH$15),$H$6:$DS$6,0)),0)</f>
        <v>5051.0832582000003</v>
      </c>
      <c r="AI109" s="57">
        <f>$G$15*$G24*AI24*AI$29*IFERROR(INDEX($H$22:$DS$22,0,MATCH(SUM($H$15:AI$15),$H$6:$DS$6,0)),0)</f>
        <v>5467.0548206400008</v>
      </c>
      <c r="AJ109" s="57">
        <f>$G$15*$G24*AJ24*AJ$29*IFERROR(INDEX($H$22:$DS$22,0,MATCH(SUM($H$15:AJ$15),$H$6:$DS$6,0)),0)</f>
        <v>5467.0548206400008</v>
      </c>
      <c r="AK109" s="57">
        <f>$G$15*$G24*AK24*AK$29*IFERROR(INDEX($H$22:$DS$22,0,MATCH(SUM($H$15:AK$15),$H$6:$DS$6,0)),0)</f>
        <v>5467.0548206400008</v>
      </c>
      <c r="AL109" s="57">
        <f>$G$15*$G24*AL24*AL$29*IFERROR(INDEX($H$22:$DS$22,0,MATCH(SUM($H$15:AL$15),$H$6:$DS$6,0)),0)</f>
        <v>5467.0548206400008</v>
      </c>
      <c r="AM109" s="57">
        <f>$G$15*$G24*AM24*AM$29*IFERROR(INDEX($H$22:$DS$22,0,MATCH(SUM($H$15:AM$15),$H$6:$DS$6,0)),0)</f>
        <v>5467.0548206400008</v>
      </c>
      <c r="AN109" s="57">
        <f>$G$15*$G24*AN24*AN$29*IFERROR(INDEX($H$22:$DS$22,0,MATCH(SUM($H$15:AN$15),$H$6:$DS$6,0)),0)</f>
        <v>5467.0548206400008</v>
      </c>
      <c r="AO109" s="57">
        <f>$G$15*$G24*AO24*AO$29*IFERROR(INDEX($H$22:$DS$22,0,MATCH(SUM($H$15:AO$15),$H$6:$DS$6,0)),0)</f>
        <v>5467.0548206400008</v>
      </c>
      <c r="AP109" s="57">
        <f>$G$15*$G24*AP24*AP$29*IFERROR(INDEX($H$22:$DS$22,0,MATCH(SUM($H$15:AP$15),$H$6:$DS$6,0)),0)</f>
        <v>5467.0548206400008</v>
      </c>
      <c r="AQ109" s="57">
        <f>$G$15*$G24*AQ24*AQ$29*IFERROR(INDEX($H$22:$DS$22,0,MATCH(SUM($H$15:AQ$15),$H$6:$DS$6,0)),0)</f>
        <v>5467.0548206400008</v>
      </c>
      <c r="AR109" s="57">
        <f>$G$15*$G24*AR24*AR$29*IFERROR(INDEX($H$22:$DS$22,0,MATCH(SUM($H$15:AR$15),$H$6:$DS$6,0)),0)</f>
        <v>5467.0548206400008</v>
      </c>
      <c r="AS109" s="57">
        <f>$G$15*$G24*AS24*AS$29*IFERROR(INDEX($H$22:$DS$22,0,MATCH(SUM($H$15:AS$15),$H$6:$DS$6,0)),0)</f>
        <v>5467.0548206400008</v>
      </c>
      <c r="AT109" s="57">
        <f>$G$15*$G24*AT24*AT$29*IFERROR(INDEX($H$22:$DS$22,0,MATCH(SUM($H$15:AT$15),$H$6:$DS$6,0)),0)</f>
        <v>5467.0548206400008</v>
      </c>
      <c r="AU109" s="57">
        <f>$G$15*$G24*AU24*AU$29*IFERROR(INDEX($H$22:$DS$22,0,MATCH(SUM($H$15:AU$15),$H$6:$DS$6,0)),0)</f>
        <v>5467.0548206400008</v>
      </c>
      <c r="AV109" s="57">
        <f>$G$15*$G24*AV24*AV$29*IFERROR(INDEX($H$22:$DS$22,0,MATCH(SUM($H$15:AV$15),$H$6:$DS$6,0)),0)</f>
        <v>5467.0548206400008</v>
      </c>
      <c r="AW109" s="57">
        <f>$G$15*$G24*AW24*AW$29*IFERROR(INDEX($H$22:$DS$22,0,MATCH(SUM($H$15:AW$15),$H$6:$DS$6,0)),0)</f>
        <v>5467.0548206400008</v>
      </c>
      <c r="AX109" s="57">
        <f>$G$15*$G24*AX24*AX$29*IFERROR(INDEX($H$22:$DS$22,0,MATCH(SUM($H$15:AX$15),$H$6:$DS$6,0)),0)</f>
        <v>5467.0548206400008</v>
      </c>
      <c r="AY109" s="57">
        <f>$G$15*$G24*AY24*AY$29*IFERROR(INDEX($H$22:$DS$22,0,MATCH(SUM($H$15:AY$15),$H$6:$DS$6,0)),0)</f>
        <v>5467.0548206400008</v>
      </c>
      <c r="AZ109" s="57">
        <f>$G$15*$G24*AZ24*AZ$29*IFERROR(INDEX($H$22:$DS$22,0,MATCH(SUM($H$15:AZ$15),$H$6:$DS$6,0)),0)</f>
        <v>5467.0548206400008</v>
      </c>
      <c r="BA109" s="57">
        <f>$G$15*$G24*BA24*BA$29*IFERROR(INDEX($H$22:$DS$22,0,MATCH(SUM($H$15:BA$15),$H$6:$DS$6,0)),0)</f>
        <v>5467.0548206400008</v>
      </c>
      <c r="BB109" s="57">
        <f>$G$15*$G24*BB24*BB$29*IFERROR(INDEX($H$22:$DS$22,0,MATCH(SUM($H$15:BB$15),$H$6:$DS$6,0)),0)</f>
        <v>5467.0548206400008</v>
      </c>
      <c r="BC109" s="57">
        <f>$G$15*$G24*BC24*BC$29*IFERROR(INDEX($H$22:$DS$22,0,MATCH(SUM($H$15:BC$15),$H$6:$DS$6,0)),0)</f>
        <v>5467.0548206400008</v>
      </c>
      <c r="BD109" s="57">
        <f>$G$15*$G24*BD24*BD$29*IFERROR(INDEX($H$22:$DS$22,0,MATCH(SUM($H$15:BD$15),$H$6:$DS$6,0)),0)</f>
        <v>5467.0548206400008</v>
      </c>
      <c r="BE109" s="57">
        <f>$G$15*$G24*BE24*BE$29*IFERROR(INDEX($H$22:$DS$22,0,MATCH(SUM($H$15:BE$15),$H$6:$DS$6,0)),0)</f>
        <v>5467.0548206400008</v>
      </c>
      <c r="BF109" s="57">
        <f>$G$15*$G24*BF24*BF$29*IFERROR(INDEX($H$22:$DS$22,0,MATCH(SUM($H$15:BF$15),$H$6:$DS$6,0)),0)</f>
        <v>5467.0548206400008</v>
      </c>
      <c r="BG109" s="57">
        <f>$G$15*$G24*BG24*BG$29*IFERROR(INDEX($H$22:$DS$22,0,MATCH(SUM($H$15:BG$15),$H$6:$DS$6,0)),0)</f>
        <v>5467.0548206400008</v>
      </c>
      <c r="BH109" s="57">
        <f>$G$15*$G24*BH24*BH$29*IFERROR(INDEX($H$22:$DS$22,0,MATCH(SUM($H$15:BH$15),$H$6:$DS$6,0)),0)</f>
        <v>5467.0548206400008</v>
      </c>
      <c r="BI109" s="57">
        <f>$G$15*$G24*BI24*BI$29*IFERROR(INDEX($H$22:$DS$22,0,MATCH(SUM($H$15:BI$15),$H$6:$DS$6,0)),0)</f>
        <v>5467.0548206400008</v>
      </c>
      <c r="BJ109" s="57">
        <f>$G$15*$G24*BJ24*BJ$29*IFERROR(INDEX($H$22:$DS$22,0,MATCH(SUM($H$15:BJ$15),$H$6:$DS$6,0)),0)</f>
        <v>5467.0548206400008</v>
      </c>
      <c r="BK109" s="57">
        <f>$G$15*$G24*BK24*BK$29*IFERROR(INDEX($H$22:$DS$22,0,MATCH(SUM($H$15:BK$15),$H$6:$DS$6,0)),0)</f>
        <v>5467.0548206400008</v>
      </c>
      <c r="BL109" s="57">
        <f>$G$15*$G24*BL24*BL$29*IFERROR(INDEX($H$22:$DS$22,0,MATCH(SUM($H$15:BL$15),$H$6:$DS$6,0)),0)</f>
        <v>5467.0548206400008</v>
      </c>
      <c r="BM109" s="57">
        <f>$G$15*$G24*BM24*BM$29*IFERROR(INDEX($H$22:$DS$22,0,MATCH(SUM($H$15:BM$15),$H$6:$DS$6,0)),0)</f>
        <v>5467.0548206400008</v>
      </c>
      <c r="BN109" s="57">
        <f>$G$15*$G24*BN24*BN$29*IFERROR(INDEX($H$22:$DS$22,0,MATCH(SUM($H$15:BN$15),$H$6:$DS$6,0)),0)</f>
        <v>5467.0548206400008</v>
      </c>
      <c r="BO109" s="57">
        <f>$G$15*$G24*BO24*BO$29*IFERROR(INDEX($H$22:$DS$22,0,MATCH(SUM($H$15:BO$15),$H$6:$DS$6,0)),0)</f>
        <v>5467.0548206400008</v>
      </c>
      <c r="BP109" s="57">
        <f>$G$15*$G24*BP24*BP$29*IFERROR(INDEX($H$22:$DS$22,0,MATCH(SUM($H$15:BP$15),$H$6:$DS$6,0)),0)</f>
        <v>5467.0548206400008</v>
      </c>
      <c r="BQ109" s="57">
        <f>$G$15*$G24*BQ24*BQ$29*IFERROR(INDEX($H$22:$DS$22,0,MATCH(SUM($H$15:BQ$15),$H$6:$DS$6,0)),0)</f>
        <v>5467.0548206400008</v>
      </c>
      <c r="BR109" s="57">
        <f>$G$15*$G24*BR24*BR$29*IFERROR(INDEX($H$22:$DS$22,0,MATCH(SUM($H$15:BR$15),$H$6:$DS$6,0)),0)</f>
        <v>5467.0548206400008</v>
      </c>
      <c r="BS109" s="57">
        <f>$G$15*$G24*BS24*BS$29*IFERROR(INDEX($H$22:$DS$22,0,MATCH(SUM($H$15:BS$15),$H$6:$DS$6,0)),0)</f>
        <v>5467.0548206400008</v>
      </c>
      <c r="BT109" s="57">
        <f>$G$15*$G24*BT24*BT$29*IFERROR(INDEX($H$22:$DS$22,0,MATCH(SUM($H$15:BT$15),$H$6:$DS$6,0)),0)</f>
        <v>5467.0548206400008</v>
      </c>
      <c r="BU109" s="57">
        <f>$G$15*$G24*BU24*BU$29*IFERROR(INDEX($H$22:$DS$22,0,MATCH(SUM($H$15:BU$15),$H$6:$DS$6,0)),0)</f>
        <v>5467.0548206400008</v>
      </c>
      <c r="BV109" s="57">
        <f>$G$15*$G24*BV24*BV$29*IFERROR(INDEX($H$22:$DS$22,0,MATCH(SUM($H$15:BV$15),$H$6:$DS$6,0)),0)</f>
        <v>5467.0548206400008</v>
      </c>
      <c r="BW109" s="57">
        <f>$G$15*$G24*BW24*BW$29*IFERROR(INDEX($H$22:$DS$22,0,MATCH(SUM($H$15:BW$15),$H$6:$DS$6,0)),0)</f>
        <v>5467.0548206400008</v>
      </c>
      <c r="BX109" s="57">
        <f>$G$15*$G24*BX24*BX$29*IFERROR(INDEX($H$22:$DS$22,0,MATCH(SUM($H$15:BX$15),$H$6:$DS$6,0)),0)</f>
        <v>5467.0548206400008</v>
      </c>
      <c r="BY109" s="57">
        <f>$G$15*$G24*BY24*BY$29*IFERROR(INDEX($H$22:$DS$22,0,MATCH(SUM($H$15:BY$15),$H$6:$DS$6,0)),0)</f>
        <v>5467.0548206400008</v>
      </c>
      <c r="BZ109" s="57">
        <f>$G$15*$G24*BZ24*BZ$29*IFERROR(INDEX($H$22:$DS$22,0,MATCH(SUM($H$15:BZ$15),$H$6:$DS$6,0)),0)</f>
        <v>5467.0548206400008</v>
      </c>
      <c r="CA109" s="57">
        <f>$G$15*$G24*CA24*CA$29*IFERROR(INDEX($H$22:$DS$22,0,MATCH(SUM($H$15:CA$15),$H$6:$DS$6,0)),0)</f>
        <v>5467.0548206400008</v>
      </c>
      <c r="CB109" s="57">
        <f>$G$15*$G24*CB24*CB$29*IFERROR(INDEX($H$22:$DS$22,0,MATCH(SUM($H$15:CB$15),$H$6:$DS$6,0)),0)</f>
        <v>5467.0548206400008</v>
      </c>
      <c r="CC109" s="57">
        <f>$G$15*$G24*CC24*CC$29*IFERROR(INDEX($H$22:$DS$22,0,MATCH(SUM($H$15:CC$15),$H$6:$DS$6,0)),0)</f>
        <v>5467.0548206400008</v>
      </c>
      <c r="CD109" s="57">
        <f>$G$15*$G24*CD24*CD$29*IFERROR(INDEX($H$22:$DS$22,0,MATCH(SUM($H$15:CD$15),$H$6:$DS$6,0)),0)</f>
        <v>5467.0548206400008</v>
      </c>
      <c r="CE109" s="57">
        <f>$G$15*$G24*CE24*CE$29*IFERROR(INDEX($H$22:$DS$22,0,MATCH(SUM($H$15:CE$15),$H$6:$DS$6,0)),0)</f>
        <v>5467.0548206400008</v>
      </c>
      <c r="CF109" s="57">
        <f>$G$15*$G24*CF24*CF$29*IFERROR(INDEX($H$22:$DS$22,0,MATCH(SUM($H$15:CF$15),$H$6:$DS$6,0)),0)</f>
        <v>5467.0548206400008</v>
      </c>
      <c r="CG109" s="57">
        <f>$G$15*$G24*CG24*CG$29*IFERROR(INDEX($H$22:$DS$22,0,MATCH(SUM($H$15:CG$15),$H$6:$DS$6,0)),0)</f>
        <v>5467.0548206400008</v>
      </c>
      <c r="CH109" s="57">
        <f>$G$15*$G24*CH24*CH$29*IFERROR(INDEX($H$22:$DS$22,0,MATCH(SUM($H$15:CH$15),$H$6:$DS$6,0)),0)</f>
        <v>5467.0548206400008</v>
      </c>
      <c r="CI109" s="57">
        <f>$G$15*$G24*CI24*CI$29*IFERROR(INDEX($H$22:$DS$22,0,MATCH(SUM($H$15:CI$15),$H$6:$DS$6,0)),0)</f>
        <v>5467.0548206400008</v>
      </c>
      <c r="CJ109" s="57">
        <f>$G$15*$G24*CJ24*CJ$29*IFERROR(INDEX($H$22:$DS$22,0,MATCH(SUM($H$15:CJ$15),$H$6:$DS$6,0)),0)</f>
        <v>5467.0548206400008</v>
      </c>
      <c r="CK109" s="57">
        <f>$G$15*$G24*CK24*CK$29*IFERROR(INDEX($H$22:$DS$22,0,MATCH(SUM($H$15:CK$15),$H$6:$DS$6,0)),0)</f>
        <v>5467.0548206400008</v>
      </c>
      <c r="CL109" s="57">
        <f>$G$15*$G24*CL24*CL$29*IFERROR(INDEX($H$22:$DS$22,0,MATCH(SUM($H$15:CL$15),$H$6:$DS$6,0)),0)</f>
        <v>5467.0548206400008</v>
      </c>
      <c r="CM109" s="57">
        <f>$G$15*$G24*CM24*CM$29*IFERROR(INDEX($H$22:$DS$22,0,MATCH(SUM($H$15:CM$15),$H$6:$DS$6,0)),0)</f>
        <v>5467.0548206400008</v>
      </c>
      <c r="CN109" s="57">
        <f>$G$15*$G24*CN24*CN$29*IFERROR(INDEX($H$22:$DS$22,0,MATCH(SUM($H$15:CN$15),$H$6:$DS$6,0)),0)</f>
        <v>5467.0548206400008</v>
      </c>
      <c r="CO109" s="57">
        <f>$G$15*$G24*CO24*CO$29*IFERROR(INDEX($H$22:$DS$22,0,MATCH(SUM($H$15:CO$15),$H$6:$DS$6,0)),0)</f>
        <v>5467.0548206400008</v>
      </c>
      <c r="CP109" s="57">
        <f>$G$15*$G24*CP24*CP$29*IFERROR(INDEX($H$22:$DS$22,0,MATCH(SUM($H$15:CP$15),$H$6:$DS$6,0)),0)</f>
        <v>5467.0548206400008</v>
      </c>
      <c r="CQ109" s="57">
        <f>$G$15*$G24*CQ24*CQ$29*IFERROR(INDEX($H$22:$DS$22,0,MATCH(SUM($H$15:CQ$15),$H$6:$DS$6,0)),0)</f>
        <v>5467.0548206400008</v>
      </c>
      <c r="CR109" s="57">
        <f>$G$15*$G24*CR24*CR$29*IFERROR(INDEX($H$22:$DS$22,0,MATCH(SUM($H$15:CR$15),$H$6:$DS$6,0)),0)</f>
        <v>5467.0548206400008</v>
      </c>
      <c r="CS109" s="57">
        <f>$G$15*$G24*CS24*CS$29*IFERROR(INDEX($H$22:$DS$22,0,MATCH(SUM($H$15:CS$15),$H$6:$DS$6,0)),0)</f>
        <v>5467.0548206400008</v>
      </c>
      <c r="CT109" s="57">
        <f>$G$15*$G24*CT24*CT$29*IFERROR(INDEX($H$22:$DS$22,0,MATCH(SUM($H$15:CT$15),$H$6:$DS$6,0)),0)</f>
        <v>5467.0548206400008</v>
      </c>
      <c r="CU109" s="57">
        <f>$G$15*$G24*CU24*CU$29*IFERROR(INDEX($H$22:$DS$22,0,MATCH(SUM($H$15:CU$15),$H$6:$DS$6,0)),0)</f>
        <v>5467.0548206400008</v>
      </c>
      <c r="CV109" s="57">
        <f>$G$15*$G24*CV24*CV$29*IFERROR(INDEX($H$22:$DS$22,0,MATCH(SUM($H$15:CV$15),$H$6:$DS$6,0)),0)</f>
        <v>5467.0548206400008</v>
      </c>
      <c r="CW109" s="57">
        <f>$G$15*$G24*CW24*CW$29*IFERROR(INDEX($H$22:$DS$22,0,MATCH(SUM($H$15:CW$15),$H$6:$DS$6,0)),0)</f>
        <v>5467.0548206400008</v>
      </c>
      <c r="CX109" s="57">
        <f>$G$15*$G24*CX24*CX$29*IFERROR(INDEX($H$22:$DS$22,0,MATCH(SUM($H$15:CX$15),$H$6:$DS$6,0)),0)</f>
        <v>5467.0548206400008</v>
      </c>
      <c r="CY109" s="57">
        <f>$G$15*$G24*CY24*CY$29*IFERROR(INDEX($H$22:$DS$22,0,MATCH(SUM($H$15:CY$15),$H$6:$DS$6,0)),0)</f>
        <v>5467.0548206400008</v>
      </c>
      <c r="CZ109" s="57">
        <f>$G$15*$G24*CZ24*CZ$29*IFERROR(INDEX($H$22:$DS$22,0,MATCH(SUM($H$15:CZ$15),$H$6:$DS$6,0)),0)</f>
        <v>5467.0548206400008</v>
      </c>
      <c r="DA109" s="57">
        <f>$G$15*$G24*DA24*DA$29*IFERROR(INDEX($H$22:$DS$22,0,MATCH(SUM($H$15:DA$15),$H$6:$DS$6,0)),0)</f>
        <v>5467.0548206400008</v>
      </c>
      <c r="DB109" s="57">
        <f>$G$15*$G24*DB24*DB$29*IFERROR(INDEX($H$22:$DS$22,0,MATCH(SUM($H$15:DB$15),$H$6:$DS$6,0)),0)</f>
        <v>5467.0548206400008</v>
      </c>
      <c r="DC109" s="57">
        <f>$G$15*$G24*DC24*DC$29*IFERROR(INDEX($H$22:$DS$22,0,MATCH(SUM($H$15:DC$15),$H$6:$DS$6,0)),0)</f>
        <v>5467.0548206400008</v>
      </c>
      <c r="DD109" s="57">
        <f>$G$15*$G24*DD24*DD$29*IFERROR(INDEX($H$22:$DS$22,0,MATCH(SUM($H$15:DD$15),$H$6:$DS$6,0)),0)</f>
        <v>5467.0548206400008</v>
      </c>
      <c r="DE109" s="57">
        <f>$G$15*$G24*DE24*DE$29*IFERROR(INDEX($H$22:$DS$22,0,MATCH(SUM($H$15:DE$15),$H$6:$DS$6,0)),0)</f>
        <v>5467.0548206400008</v>
      </c>
      <c r="DF109" s="57">
        <f>$G$15*$G24*DF24*DF$29*IFERROR(INDEX($H$22:$DS$22,0,MATCH(SUM($H$15:DF$15),$H$6:$DS$6,0)),0)</f>
        <v>5467.0548206400008</v>
      </c>
      <c r="DG109" s="57">
        <f>$G$15*$G24*DG24*DG$29*IFERROR(INDEX($H$22:$DS$22,0,MATCH(SUM($H$15:DG$15),$H$6:$DS$6,0)),0)</f>
        <v>5467.0548206400008</v>
      </c>
      <c r="DH109" s="57">
        <f>$G$15*$G24*DH24*DH$29*IFERROR(INDEX($H$22:$DS$22,0,MATCH(SUM($H$15:DH$15),$H$6:$DS$6,0)),0)</f>
        <v>5467.0548206400008</v>
      </c>
      <c r="DI109" s="57">
        <f>$G$15*$G24*DI24*DI$29*IFERROR(INDEX($H$22:$DS$22,0,MATCH(SUM($H$15:DI$15),$H$6:$DS$6,0)),0)</f>
        <v>5467.0548206400008</v>
      </c>
      <c r="DJ109" s="57">
        <f>$G$15*$G24*DJ24*DJ$29*IFERROR(INDEX($H$22:$DS$22,0,MATCH(SUM($H$15:DJ$15),$H$6:$DS$6,0)),0)</f>
        <v>5467.0548206400008</v>
      </c>
      <c r="DK109" s="57">
        <f>$G$15*$G24*DK24*DK$29*IFERROR(INDEX($H$22:$DS$22,0,MATCH(SUM($H$15:DK$15),$H$6:$DS$6,0)),0)</f>
        <v>5467.0548206400008</v>
      </c>
      <c r="DL109" s="57">
        <f>$G$15*$G24*DL24*DL$29*IFERROR(INDEX($H$22:$DS$22,0,MATCH(SUM($H$15:DL$15),$H$6:$DS$6,0)),0)</f>
        <v>5467.0548206400008</v>
      </c>
      <c r="DM109" s="57">
        <f>$G$15*$G24*DM24*DM$29*IFERROR(INDEX($H$22:$DS$22,0,MATCH(SUM($H$15:DM$15),$H$6:$DS$6,0)),0)</f>
        <v>5467.0548206400008</v>
      </c>
      <c r="DN109" s="57">
        <f>$G$15*$G24*DN24*DN$29*IFERROR(INDEX($H$22:$DS$22,0,MATCH(SUM($H$15:DN$15),$H$6:$DS$6,0)),0)</f>
        <v>5467.0548206400008</v>
      </c>
      <c r="DO109" s="57">
        <f>$G$15*$G24*DO24*DO$29*IFERROR(INDEX($H$22:$DS$22,0,MATCH(SUM($H$15:DO$15),$H$6:$DS$6,0)),0)</f>
        <v>5467.0548206400008</v>
      </c>
      <c r="DP109" s="57">
        <f>$G$15*$G24*DP24*DP$29*IFERROR(INDEX($H$22:$DS$22,0,MATCH(SUM($H$15:DP$15),$H$6:$DS$6,0)),0)</f>
        <v>5467.0548206400008</v>
      </c>
      <c r="DQ109" s="57">
        <f>$G$15*$G24*DQ24*DQ$29*IFERROR(INDEX($H$22:$DS$22,0,MATCH(SUM($H$15:DQ$15),$H$6:$DS$6,0)),0)</f>
        <v>5467.0548206400008</v>
      </c>
      <c r="DR109" s="57">
        <f>$G$15*$G24*DR24*DR$29*IFERROR(INDEX($H$22:$DS$22,0,MATCH(SUM($H$15:DR$15),$H$6:$DS$6,0)),0)</f>
        <v>5467.0548206400008</v>
      </c>
      <c r="DS109" s="57">
        <f>$G$15*$G24*DS24*DS$29*IFERROR(INDEX($H$22:$DS$22,0,MATCH(SUM($H$15:DS$15),$H$6:$DS$6,0)),0)</f>
        <v>5467.0548206400008</v>
      </c>
    </row>
    <row r="110" spans="3:123" x14ac:dyDescent="0.3">
      <c r="D110" s="12" t="str">
        <f t="shared" ref="D110:D111" si="45">D103</f>
        <v>LCO</v>
      </c>
      <c r="F110" s="51" t="str">
        <f>F109</f>
        <v>INR Mn</v>
      </c>
      <c r="H110" s="57">
        <f>$G$15*$G25*H25*H$29*IFERROR(INDEX($H$22:$DS$22,0,MATCH(SUM($H$15:H$15),$H$6:$DS$6,0)),0)</f>
        <v>0</v>
      </c>
      <c r="I110" s="57">
        <f>$G$15*$G25*I25*I$29*IFERROR(INDEX($H$22:$DS$22,0,MATCH(SUM($H$15:I$15),$H$6:$DS$6,0)),0)</f>
        <v>0</v>
      </c>
      <c r="J110" s="57">
        <f>$G$15*$G25*J25*J$29*IFERROR(INDEX($H$22:$DS$22,0,MATCH(SUM($H$15:J$15),$H$6:$DS$6,0)),0)</f>
        <v>0</v>
      </c>
      <c r="K110" s="57">
        <f>$G$15*$G25*K25*K$29*IFERROR(INDEX($H$22:$DS$22,0,MATCH(SUM($H$15:K$15),$H$6:$DS$6,0)),0)</f>
        <v>0</v>
      </c>
      <c r="L110" s="57">
        <f>$G$15*$G25*L25*L$29*IFERROR(INDEX($H$22:$DS$22,0,MATCH(SUM($H$15:L$15),$H$6:$DS$6,0)),0)</f>
        <v>0</v>
      </c>
      <c r="M110" s="57">
        <f>$G$15*$G25*M25*M$29*IFERROR(INDEX($H$22:$DS$22,0,MATCH(SUM($H$15:M$15),$H$6:$DS$6,0)),0)</f>
        <v>0</v>
      </c>
      <c r="N110" s="57">
        <f>$G$15*$G25*N25*N$29*IFERROR(INDEX($H$22:$DS$22,0,MATCH(SUM($H$15:N$15),$H$6:$DS$6,0)),0)</f>
        <v>0</v>
      </c>
      <c r="O110" s="57">
        <f>$G$15*$G25*O25*O$29*IFERROR(INDEX($H$22:$DS$22,0,MATCH(SUM($H$15:O$15),$H$6:$DS$6,0)),0)</f>
        <v>0</v>
      </c>
      <c r="P110" s="57">
        <f>$G$15*$G25*P25*P$29*IFERROR(INDEX($H$22:$DS$22,0,MATCH(SUM($H$15:P$15),$H$6:$DS$6,0)),0)</f>
        <v>0</v>
      </c>
      <c r="Q110" s="57">
        <f>$G$15*$G25*Q25*Q$29*IFERROR(INDEX($H$22:$DS$22,0,MATCH(SUM($H$15:Q$15),$H$6:$DS$6,0)),0)</f>
        <v>0</v>
      </c>
      <c r="R110" s="57">
        <f>$G$15*$G25*R25*R$29*IFERROR(INDEX($H$22:$DS$22,0,MATCH(SUM($H$15:R$15),$H$6:$DS$6,0)),0)</f>
        <v>0</v>
      </c>
      <c r="S110" s="57">
        <f>$G$15*$G25*S25*S$29*IFERROR(INDEX($H$22:$DS$22,0,MATCH(SUM($H$15:S$15),$H$6:$DS$6,0)),0)</f>
        <v>0</v>
      </c>
      <c r="T110" s="57">
        <f>$G$15*$G25*T25*T$29*IFERROR(INDEX($H$22:$DS$22,0,MATCH(SUM($H$15:T$15),$H$6:$DS$6,0)),0)</f>
        <v>0</v>
      </c>
      <c r="U110" s="57">
        <f>$G$15*$G25*U25*U$29*IFERROR(INDEX($H$22:$DS$22,0,MATCH(SUM($H$15:U$15),$H$6:$DS$6,0)),0)</f>
        <v>0</v>
      </c>
      <c r="V110" s="57">
        <f>$G$15*$G25*V25*V$29*IFERROR(INDEX($H$22:$DS$22,0,MATCH(SUM($H$15:V$15),$H$6:$DS$6,0)),0)</f>
        <v>0</v>
      </c>
      <c r="W110" s="57">
        <f>$G$15*$G25*W25*W$29*IFERROR(INDEX($H$22:$DS$22,0,MATCH(SUM($H$15:W$15),$H$6:$DS$6,0)),0)</f>
        <v>0</v>
      </c>
      <c r="X110" s="57">
        <f>$G$15*$G25*X25*X$29*IFERROR(INDEX($H$22:$DS$22,0,MATCH(SUM($H$15:X$15),$H$6:$DS$6,0)),0)</f>
        <v>0</v>
      </c>
      <c r="Y110" s="57">
        <f>$G$15*$G25*Y25*Y$29*IFERROR(INDEX($H$22:$DS$22,0,MATCH(SUM($H$15:Y$15),$H$6:$DS$6,0)),0)</f>
        <v>0</v>
      </c>
      <c r="Z110" s="57">
        <f>$G$15*$G25*Z25*Z$29*IFERROR(INDEX($H$22:$DS$22,0,MATCH(SUM($H$15:Z$15),$H$6:$DS$6,0)),0)</f>
        <v>0</v>
      </c>
      <c r="AA110" s="57">
        <f>$G$15*$G25*AA25*AA$29*IFERROR(INDEX($H$22:$DS$22,0,MATCH(SUM($H$15:AA$15),$H$6:$DS$6,0)),0)</f>
        <v>2818.6848539062503</v>
      </c>
      <c r="AB110" s="57">
        <f>$G$15*$G25*AB25*AB$29*IFERROR(INDEX($H$22:$DS$22,0,MATCH(SUM($H$15:AB$15),$H$6:$DS$6,0)),0)</f>
        <v>2818.6848539062503</v>
      </c>
      <c r="AC110" s="57">
        <f>$G$15*$G25*AC25*AC$29*IFERROR(INDEX($H$22:$DS$22,0,MATCH(SUM($H$15:AC$15),$H$6:$DS$6,0)),0)</f>
        <v>2818.6848539062503</v>
      </c>
      <c r="AD110" s="57">
        <f>$G$15*$G25*AD25*AD$29*IFERROR(INDEX($H$22:$DS$22,0,MATCH(SUM($H$15:AD$15),$H$6:$DS$6,0)),0)</f>
        <v>2818.6848539062503</v>
      </c>
      <c r="AE110" s="57">
        <f>$G$15*$G25*AE25*AE$29*IFERROR(INDEX($H$22:$DS$22,0,MATCH(SUM($H$15:AE$15),$H$6:$DS$6,0)),0)</f>
        <v>3194.5095010937503</v>
      </c>
      <c r="AF110" s="57">
        <f>$G$15*$G25*AF25*AF$29*IFERROR(INDEX($H$22:$DS$22,0,MATCH(SUM($H$15:AF$15),$H$6:$DS$6,0)),0)</f>
        <v>3194.5095010937503</v>
      </c>
      <c r="AG110" s="57">
        <f>$G$15*$G25*AG25*AG$29*IFERROR(INDEX($H$22:$DS$22,0,MATCH(SUM($H$15:AG$15),$H$6:$DS$6,0)),0)</f>
        <v>3194.5095010937503</v>
      </c>
      <c r="AH110" s="57">
        <f>$G$15*$G25*AH25*AH$29*IFERROR(INDEX($H$22:$DS$22,0,MATCH(SUM($H$15:AH$15),$H$6:$DS$6,0)),0)</f>
        <v>3194.5095010937503</v>
      </c>
      <c r="AI110" s="57">
        <f>$G$15*$G25*AI25*AI$29*IFERROR(INDEX($H$22:$DS$22,0,MATCH(SUM($H$15:AI$15),$H$6:$DS$6,0)),0)</f>
        <v>3457.5867541250004</v>
      </c>
      <c r="AJ110" s="57">
        <f>$G$15*$G25*AJ25*AJ$29*IFERROR(INDEX($H$22:$DS$22,0,MATCH(SUM($H$15:AJ$15),$H$6:$DS$6,0)),0)</f>
        <v>3457.5867541250004</v>
      </c>
      <c r="AK110" s="57">
        <f>$G$15*$G25*AK25*AK$29*IFERROR(INDEX($H$22:$DS$22,0,MATCH(SUM($H$15:AK$15),$H$6:$DS$6,0)),0)</f>
        <v>3457.5867541250004</v>
      </c>
      <c r="AL110" s="57">
        <f>$G$15*$G25*AL25*AL$29*IFERROR(INDEX($H$22:$DS$22,0,MATCH(SUM($H$15:AL$15),$H$6:$DS$6,0)),0)</f>
        <v>3457.5867541250004</v>
      </c>
      <c r="AM110" s="57">
        <f>$G$15*$G25*AM25*AM$29*IFERROR(INDEX($H$22:$DS$22,0,MATCH(SUM($H$15:AM$15),$H$6:$DS$6,0)),0)</f>
        <v>3457.5867541250004</v>
      </c>
      <c r="AN110" s="57">
        <f>$G$15*$G25*AN25*AN$29*IFERROR(INDEX($H$22:$DS$22,0,MATCH(SUM($H$15:AN$15),$H$6:$DS$6,0)),0)</f>
        <v>3457.5867541250004</v>
      </c>
      <c r="AO110" s="57">
        <f>$G$15*$G25*AO25*AO$29*IFERROR(INDEX($H$22:$DS$22,0,MATCH(SUM($H$15:AO$15),$H$6:$DS$6,0)),0)</f>
        <v>3457.5867541250004</v>
      </c>
      <c r="AP110" s="57">
        <f>$G$15*$G25*AP25*AP$29*IFERROR(INDEX($H$22:$DS$22,0,MATCH(SUM($H$15:AP$15),$H$6:$DS$6,0)),0)</f>
        <v>3457.5867541250004</v>
      </c>
      <c r="AQ110" s="57">
        <f>$G$15*$G25*AQ25*AQ$29*IFERROR(INDEX($H$22:$DS$22,0,MATCH(SUM($H$15:AQ$15),$H$6:$DS$6,0)),0)</f>
        <v>3457.5867541250004</v>
      </c>
      <c r="AR110" s="57">
        <f>$G$15*$G25*AR25*AR$29*IFERROR(INDEX($H$22:$DS$22,0,MATCH(SUM($H$15:AR$15),$H$6:$DS$6,0)),0)</f>
        <v>3457.5867541250004</v>
      </c>
      <c r="AS110" s="57">
        <f>$G$15*$G25*AS25*AS$29*IFERROR(INDEX($H$22:$DS$22,0,MATCH(SUM($H$15:AS$15),$H$6:$DS$6,0)),0)</f>
        <v>3457.5867541250004</v>
      </c>
      <c r="AT110" s="57">
        <f>$G$15*$G25*AT25*AT$29*IFERROR(INDEX($H$22:$DS$22,0,MATCH(SUM($H$15:AT$15),$H$6:$DS$6,0)),0)</f>
        <v>3457.5867541250004</v>
      </c>
      <c r="AU110" s="57">
        <f>$G$15*$G25*AU25*AU$29*IFERROR(INDEX($H$22:$DS$22,0,MATCH(SUM($H$15:AU$15),$H$6:$DS$6,0)),0)</f>
        <v>3457.5867541250004</v>
      </c>
      <c r="AV110" s="57">
        <f>$G$15*$G25*AV25*AV$29*IFERROR(INDEX($H$22:$DS$22,0,MATCH(SUM($H$15:AV$15),$H$6:$DS$6,0)),0)</f>
        <v>3457.5867541250004</v>
      </c>
      <c r="AW110" s="57">
        <f>$G$15*$G25*AW25*AW$29*IFERROR(INDEX($H$22:$DS$22,0,MATCH(SUM($H$15:AW$15),$H$6:$DS$6,0)),0)</f>
        <v>3457.5867541250004</v>
      </c>
      <c r="AX110" s="57">
        <f>$G$15*$G25*AX25*AX$29*IFERROR(INDEX($H$22:$DS$22,0,MATCH(SUM($H$15:AX$15),$H$6:$DS$6,0)),0)</f>
        <v>3457.5867541250004</v>
      </c>
      <c r="AY110" s="57">
        <f>$G$15*$G25*AY25*AY$29*IFERROR(INDEX($H$22:$DS$22,0,MATCH(SUM($H$15:AY$15),$H$6:$DS$6,0)),0)</f>
        <v>3457.5867541250004</v>
      </c>
      <c r="AZ110" s="57">
        <f>$G$15*$G25*AZ25*AZ$29*IFERROR(INDEX($H$22:$DS$22,0,MATCH(SUM($H$15:AZ$15),$H$6:$DS$6,0)),0)</f>
        <v>3457.5867541250004</v>
      </c>
      <c r="BA110" s="57">
        <f>$G$15*$G25*BA25*BA$29*IFERROR(INDEX($H$22:$DS$22,0,MATCH(SUM($H$15:BA$15),$H$6:$DS$6,0)),0)</f>
        <v>3457.5867541250004</v>
      </c>
      <c r="BB110" s="57">
        <f>$G$15*$G25*BB25*BB$29*IFERROR(INDEX($H$22:$DS$22,0,MATCH(SUM($H$15:BB$15),$H$6:$DS$6,0)),0)</f>
        <v>3457.5867541250004</v>
      </c>
      <c r="BC110" s="57">
        <f>$G$15*$G25*BC25*BC$29*IFERROR(INDEX($H$22:$DS$22,0,MATCH(SUM($H$15:BC$15),$H$6:$DS$6,0)),0)</f>
        <v>3457.5867541250004</v>
      </c>
      <c r="BD110" s="57">
        <f>$G$15*$G25*BD25*BD$29*IFERROR(INDEX($H$22:$DS$22,0,MATCH(SUM($H$15:BD$15),$H$6:$DS$6,0)),0)</f>
        <v>3457.5867541250004</v>
      </c>
      <c r="BE110" s="57">
        <f>$G$15*$G25*BE25*BE$29*IFERROR(INDEX($H$22:$DS$22,0,MATCH(SUM($H$15:BE$15),$H$6:$DS$6,0)),0)</f>
        <v>3457.5867541250004</v>
      </c>
      <c r="BF110" s="57">
        <f>$G$15*$G25*BF25*BF$29*IFERROR(INDEX($H$22:$DS$22,0,MATCH(SUM($H$15:BF$15),$H$6:$DS$6,0)),0)</f>
        <v>3457.5867541250004</v>
      </c>
      <c r="BG110" s="57">
        <f>$G$15*$G25*BG25*BG$29*IFERROR(INDEX($H$22:$DS$22,0,MATCH(SUM($H$15:BG$15),$H$6:$DS$6,0)),0)</f>
        <v>3457.5867541250004</v>
      </c>
      <c r="BH110" s="57">
        <f>$G$15*$G25*BH25*BH$29*IFERROR(INDEX($H$22:$DS$22,0,MATCH(SUM($H$15:BH$15),$H$6:$DS$6,0)),0)</f>
        <v>3457.5867541250004</v>
      </c>
      <c r="BI110" s="57">
        <f>$G$15*$G25*BI25*BI$29*IFERROR(INDEX($H$22:$DS$22,0,MATCH(SUM($H$15:BI$15),$H$6:$DS$6,0)),0)</f>
        <v>3457.5867541250004</v>
      </c>
      <c r="BJ110" s="57">
        <f>$G$15*$G25*BJ25*BJ$29*IFERROR(INDEX($H$22:$DS$22,0,MATCH(SUM($H$15:BJ$15),$H$6:$DS$6,0)),0)</f>
        <v>3457.5867541250004</v>
      </c>
      <c r="BK110" s="57">
        <f>$G$15*$G25*BK25*BK$29*IFERROR(INDEX($H$22:$DS$22,0,MATCH(SUM($H$15:BK$15),$H$6:$DS$6,0)),0)</f>
        <v>3457.5867541250004</v>
      </c>
      <c r="BL110" s="57">
        <f>$G$15*$G25*BL25*BL$29*IFERROR(INDEX($H$22:$DS$22,0,MATCH(SUM($H$15:BL$15),$H$6:$DS$6,0)),0)</f>
        <v>3457.5867541250004</v>
      </c>
      <c r="BM110" s="57">
        <f>$G$15*$G25*BM25*BM$29*IFERROR(INDEX($H$22:$DS$22,0,MATCH(SUM($H$15:BM$15),$H$6:$DS$6,0)),0)</f>
        <v>3457.5867541250004</v>
      </c>
      <c r="BN110" s="57">
        <f>$G$15*$G25*BN25*BN$29*IFERROR(INDEX($H$22:$DS$22,0,MATCH(SUM($H$15:BN$15),$H$6:$DS$6,0)),0)</f>
        <v>3457.5867541250004</v>
      </c>
      <c r="BO110" s="57">
        <f>$G$15*$G25*BO25*BO$29*IFERROR(INDEX($H$22:$DS$22,0,MATCH(SUM($H$15:BO$15),$H$6:$DS$6,0)),0)</f>
        <v>3457.5867541250004</v>
      </c>
      <c r="BP110" s="57">
        <f>$G$15*$G25*BP25*BP$29*IFERROR(INDEX($H$22:$DS$22,0,MATCH(SUM($H$15:BP$15),$H$6:$DS$6,0)),0)</f>
        <v>3457.5867541250004</v>
      </c>
      <c r="BQ110" s="57">
        <f>$G$15*$G25*BQ25*BQ$29*IFERROR(INDEX($H$22:$DS$22,0,MATCH(SUM($H$15:BQ$15),$H$6:$DS$6,0)),0)</f>
        <v>3457.5867541250004</v>
      </c>
      <c r="BR110" s="57">
        <f>$G$15*$G25*BR25*BR$29*IFERROR(INDEX($H$22:$DS$22,0,MATCH(SUM($H$15:BR$15),$H$6:$DS$6,0)),0)</f>
        <v>3457.5867541250004</v>
      </c>
      <c r="BS110" s="57">
        <f>$G$15*$G25*BS25*BS$29*IFERROR(INDEX($H$22:$DS$22,0,MATCH(SUM($H$15:BS$15),$H$6:$DS$6,0)),0)</f>
        <v>3457.5867541250004</v>
      </c>
      <c r="BT110" s="57">
        <f>$G$15*$G25*BT25*BT$29*IFERROR(INDEX($H$22:$DS$22,0,MATCH(SUM($H$15:BT$15),$H$6:$DS$6,0)),0)</f>
        <v>3457.5867541250004</v>
      </c>
      <c r="BU110" s="57">
        <f>$G$15*$G25*BU25*BU$29*IFERROR(INDEX($H$22:$DS$22,0,MATCH(SUM($H$15:BU$15),$H$6:$DS$6,0)),0)</f>
        <v>3457.5867541250004</v>
      </c>
      <c r="BV110" s="57">
        <f>$G$15*$G25*BV25*BV$29*IFERROR(INDEX($H$22:$DS$22,0,MATCH(SUM($H$15:BV$15),$H$6:$DS$6,0)),0)</f>
        <v>3457.5867541250004</v>
      </c>
      <c r="BW110" s="57">
        <f>$G$15*$G25*BW25*BW$29*IFERROR(INDEX($H$22:$DS$22,0,MATCH(SUM($H$15:BW$15),$H$6:$DS$6,0)),0)</f>
        <v>3457.5867541250004</v>
      </c>
      <c r="BX110" s="57">
        <f>$G$15*$G25*BX25*BX$29*IFERROR(INDEX($H$22:$DS$22,0,MATCH(SUM($H$15:BX$15),$H$6:$DS$6,0)),0)</f>
        <v>3457.5867541250004</v>
      </c>
      <c r="BY110" s="57">
        <f>$G$15*$G25*BY25*BY$29*IFERROR(INDEX($H$22:$DS$22,0,MATCH(SUM($H$15:BY$15),$H$6:$DS$6,0)),0)</f>
        <v>3457.5867541250004</v>
      </c>
      <c r="BZ110" s="57">
        <f>$G$15*$G25*BZ25*BZ$29*IFERROR(INDEX($H$22:$DS$22,0,MATCH(SUM($H$15:BZ$15),$H$6:$DS$6,0)),0)</f>
        <v>3457.5867541250004</v>
      </c>
      <c r="CA110" s="57">
        <f>$G$15*$G25*CA25*CA$29*IFERROR(INDEX($H$22:$DS$22,0,MATCH(SUM($H$15:CA$15),$H$6:$DS$6,0)),0)</f>
        <v>3457.5867541250004</v>
      </c>
      <c r="CB110" s="57">
        <f>$G$15*$G25*CB25*CB$29*IFERROR(INDEX($H$22:$DS$22,0,MATCH(SUM($H$15:CB$15),$H$6:$DS$6,0)),0)</f>
        <v>3457.5867541250004</v>
      </c>
      <c r="CC110" s="57">
        <f>$G$15*$G25*CC25*CC$29*IFERROR(INDEX($H$22:$DS$22,0,MATCH(SUM($H$15:CC$15),$H$6:$DS$6,0)),0)</f>
        <v>3457.5867541250004</v>
      </c>
      <c r="CD110" s="57">
        <f>$G$15*$G25*CD25*CD$29*IFERROR(INDEX($H$22:$DS$22,0,MATCH(SUM($H$15:CD$15),$H$6:$DS$6,0)),0)</f>
        <v>3457.5867541250004</v>
      </c>
      <c r="CE110" s="57">
        <f>$G$15*$G25*CE25*CE$29*IFERROR(INDEX($H$22:$DS$22,0,MATCH(SUM($H$15:CE$15),$H$6:$DS$6,0)),0)</f>
        <v>3457.5867541250004</v>
      </c>
      <c r="CF110" s="57">
        <f>$G$15*$G25*CF25*CF$29*IFERROR(INDEX($H$22:$DS$22,0,MATCH(SUM($H$15:CF$15),$H$6:$DS$6,0)),0)</f>
        <v>3457.5867541250004</v>
      </c>
      <c r="CG110" s="57">
        <f>$G$15*$G25*CG25*CG$29*IFERROR(INDEX($H$22:$DS$22,0,MATCH(SUM($H$15:CG$15),$H$6:$DS$6,0)),0)</f>
        <v>3457.5867541250004</v>
      </c>
      <c r="CH110" s="57">
        <f>$G$15*$G25*CH25*CH$29*IFERROR(INDEX($H$22:$DS$22,0,MATCH(SUM($H$15:CH$15),$H$6:$DS$6,0)),0)</f>
        <v>3457.5867541250004</v>
      </c>
      <c r="CI110" s="57">
        <f>$G$15*$G25*CI25*CI$29*IFERROR(INDEX($H$22:$DS$22,0,MATCH(SUM($H$15:CI$15),$H$6:$DS$6,0)),0)</f>
        <v>3457.5867541250004</v>
      </c>
      <c r="CJ110" s="57">
        <f>$G$15*$G25*CJ25*CJ$29*IFERROR(INDEX($H$22:$DS$22,0,MATCH(SUM($H$15:CJ$15),$H$6:$DS$6,0)),0)</f>
        <v>3457.5867541250004</v>
      </c>
      <c r="CK110" s="57">
        <f>$G$15*$G25*CK25*CK$29*IFERROR(INDEX($H$22:$DS$22,0,MATCH(SUM($H$15:CK$15),$H$6:$DS$6,0)),0)</f>
        <v>3457.5867541250004</v>
      </c>
      <c r="CL110" s="57">
        <f>$G$15*$G25*CL25*CL$29*IFERROR(INDEX($H$22:$DS$22,0,MATCH(SUM($H$15:CL$15),$H$6:$DS$6,0)),0)</f>
        <v>3457.5867541250004</v>
      </c>
      <c r="CM110" s="57">
        <f>$G$15*$G25*CM25*CM$29*IFERROR(INDEX($H$22:$DS$22,0,MATCH(SUM($H$15:CM$15),$H$6:$DS$6,0)),0)</f>
        <v>3457.5867541250004</v>
      </c>
      <c r="CN110" s="57">
        <f>$G$15*$G25*CN25*CN$29*IFERROR(INDEX($H$22:$DS$22,0,MATCH(SUM($H$15:CN$15),$H$6:$DS$6,0)),0)</f>
        <v>3457.5867541250004</v>
      </c>
      <c r="CO110" s="57">
        <f>$G$15*$G25*CO25*CO$29*IFERROR(INDEX($H$22:$DS$22,0,MATCH(SUM($H$15:CO$15),$H$6:$DS$6,0)),0)</f>
        <v>3457.5867541250004</v>
      </c>
      <c r="CP110" s="57">
        <f>$G$15*$G25*CP25*CP$29*IFERROR(INDEX($H$22:$DS$22,0,MATCH(SUM($H$15:CP$15),$H$6:$DS$6,0)),0)</f>
        <v>3457.5867541250004</v>
      </c>
      <c r="CQ110" s="57">
        <f>$G$15*$G25*CQ25*CQ$29*IFERROR(INDEX($H$22:$DS$22,0,MATCH(SUM($H$15:CQ$15),$H$6:$DS$6,0)),0)</f>
        <v>3457.5867541250004</v>
      </c>
      <c r="CR110" s="57">
        <f>$G$15*$G25*CR25*CR$29*IFERROR(INDEX($H$22:$DS$22,0,MATCH(SUM($H$15:CR$15),$H$6:$DS$6,0)),0)</f>
        <v>3457.5867541250004</v>
      </c>
      <c r="CS110" s="57">
        <f>$G$15*$G25*CS25*CS$29*IFERROR(INDEX($H$22:$DS$22,0,MATCH(SUM($H$15:CS$15),$H$6:$DS$6,0)),0)</f>
        <v>3457.5867541250004</v>
      </c>
      <c r="CT110" s="57">
        <f>$G$15*$G25*CT25*CT$29*IFERROR(INDEX($H$22:$DS$22,0,MATCH(SUM($H$15:CT$15),$H$6:$DS$6,0)),0)</f>
        <v>3457.5867541250004</v>
      </c>
      <c r="CU110" s="57">
        <f>$G$15*$G25*CU25*CU$29*IFERROR(INDEX($H$22:$DS$22,0,MATCH(SUM($H$15:CU$15),$H$6:$DS$6,0)),0)</f>
        <v>3457.5867541250004</v>
      </c>
      <c r="CV110" s="57">
        <f>$G$15*$G25*CV25*CV$29*IFERROR(INDEX($H$22:$DS$22,0,MATCH(SUM($H$15:CV$15),$H$6:$DS$6,0)),0)</f>
        <v>3457.5867541250004</v>
      </c>
      <c r="CW110" s="57">
        <f>$G$15*$G25*CW25*CW$29*IFERROR(INDEX($H$22:$DS$22,0,MATCH(SUM($H$15:CW$15),$H$6:$DS$6,0)),0)</f>
        <v>3457.5867541250004</v>
      </c>
      <c r="CX110" s="57">
        <f>$G$15*$G25*CX25*CX$29*IFERROR(INDEX($H$22:$DS$22,0,MATCH(SUM($H$15:CX$15),$H$6:$DS$6,0)),0)</f>
        <v>3457.5867541250004</v>
      </c>
      <c r="CY110" s="57">
        <f>$G$15*$G25*CY25*CY$29*IFERROR(INDEX($H$22:$DS$22,0,MATCH(SUM($H$15:CY$15),$H$6:$DS$6,0)),0)</f>
        <v>3457.5867541250004</v>
      </c>
      <c r="CZ110" s="57">
        <f>$G$15*$G25*CZ25*CZ$29*IFERROR(INDEX($H$22:$DS$22,0,MATCH(SUM($H$15:CZ$15),$H$6:$DS$6,0)),0)</f>
        <v>3457.5867541250004</v>
      </c>
      <c r="DA110" s="57">
        <f>$G$15*$G25*DA25*DA$29*IFERROR(INDEX($H$22:$DS$22,0,MATCH(SUM($H$15:DA$15),$H$6:$DS$6,0)),0)</f>
        <v>3457.5867541250004</v>
      </c>
      <c r="DB110" s="57">
        <f>$G$15*$G25*DB25*DB$29*IFERROR(INDEX($H$22:$DS$22,0,MATCH(SUM($H$15:DB$15),$H$6:$DS$6,0)),0)</f>
        <v>3457.5867541250004</v>
      </c>
      <c r="DC110" s="57">
        <f>$G$15*$G25*DC25*DC$29*IFERROR(INDEX($H$22:$DS$22,0,MATCH(SUM($H$15:DC$15),$H$6:$DS$6,0)),0)</f>
        <v>3457.5867541250004</v>
      </c>
      <c r="DD110" s="57">
        <f>$G$15*$G25*DD25*DD$29*IFERROR(INDEX($H$22:$DS$22,0,MATCH(SUM($H$15:DD$15),$H$6:$DS$6,0)),0)</f>
        <v>3457.5867541250004</v>
      </c>
      <c r="DE110" s="57">
        <f>$G$15*$G25*DE25*DE$29*IFERROR(INDEX($H$22:$DS$22,0,MATCH(SUM($H$15:DE$15),$H$6:$DS$6,0)),0)</f>
        <v>3457.5867541250004</v>
      </c>
      <c r="DF110" s="57">
        <f>$G$15*$G25*DF25*DF$29*IFERROR(INDEX($H$22:$DS$22,0,MATCH(SUM($H$15:DF$15),$H$6:$DS$6,0)),0)</f>
        <v>3457.5867541250004</v>
      </c>
      <c r="DG110" s="57">
        <f>$G$15*$G25*DG25*DG$29*IFERROR(INDEX($H$22:$DS$22,0,MATCH(SUM($H$15:DG$15),$H$6:$DS$6,0)),0)</f>
        <v>3457.5867541250004</v>
      </c>
      <c r="DH110" s="57">
        <f>$G$15*$G25*DH25*DH$29*IFERROR(INDEX($H$22:$DS$22,0,MATCH(SUM($H$15:DH$15),$H$6:$DS$6,0)),0)</f>
        <v>3457.5867541250004</v>
      </c>
      <c r="DI110" s="57">
        <f>$G$15*$G25*DI25*DI$29*IFERROR(INDEX($H$22:$DS$22,0,MATCH(SUM($H$15:DI$15),$H$6:$DS$6,0)),0)</f>
        <v>3457.5867541250004</v>
      </c>
      <c r="DJ110" s="57">
        <f>$G$15*$G25*DJ25*DJ$29*IFERROR(INDEX($H$22:$DS$22,0,MATCH(SUM($H$15:DJ$15),$H$6:$DS$6,0)),0)</f>
        <v>3457.5867541250004</v>
      </c>
      <c r="DK110" s="57">
        <f>$G$15*$G25*DK25*DK$29*IFERROR(INDEX($H$22:$DS$22,0,MATCH(SUM($H$15:DK$15),$H$6:$DS$6,0)),0)</f>
        <v>3457.5867541250004</v>
      </c>
      <c r="DL110" s="57">
        <f>$G$15*$G25*DL25*DL$29*IFERROR(INDEX($H$22:$DS$22,0,MATCH(SUM($H$15:DL$15),$H$6:$DS$6,0)),0)</f>
        <v>3457.5867541250004</v>
      </c>
      <c r="DM110" s="57">
        <f>$G$15*$G25*DM25*DM$29*IFERROR(INDEX($H$22:$DS$22,0,MATCH(SUM($H$15:DM$15),$H$6:$DS$6,0)),0)</f>
        <v>3457.5867541250004</v>
      </c>
      <c r="DN110" s="57">
        <f>$G$15*$G25*DN25*DN$29*IFERROR(INDEX($H$22:$DS$22,0,MATCH(SUM($H$15:DN$15),$H$6:$DS$6,0)),0)</f>
        <v>3457.5867541250004</v>
      </c>
      <c r="DO110" s="57">
        <f>$G$15*$G25*DO25*DO$29*IFERROR(INDEX($H$22:$DS$22,0,MATCH(SUM($H$15:DO$15),$H$6:$DS$6,0)),0)</f>
        <v>3457.5867541250004</v>
      </c>
      <c r="DP110" s="57">
        <f>$G$15*$G25*DP25*DP$29*IFERROR(INDEX($H$22:$DS$22,0,MATCH(SUM($H$15:DP$15),$H$6:$DS$6,0)),0)</f>
        <v>3457.5867541250004</v>
      </c>
      <c r="DQ110" s="57">
        <f>$G$15*$G25*DQ25*DQ$29*IFERROR(INDEX($H$22:$DS$22,0,MATCH(SUM($H$15:DQ$15),$H$6:$DS$6,0)),0)</f>
        <v>3457.5867541250004</v>
      </c>
      <c r="DR110" s="57">
        <f>$G$15*$G25*DR25*DR$29*IFERROR(INDEX($H$22:$DS$22,0,MATCH(SUM($H$15:DR$15),$H$6:$DS$6,0)),0)</f>
        <v>3457.5867541250004</v>
      </c>
      <c r="DS110" s="57">
        <f>$G$15*$G25*DS25*DS$29*IFERROR(INDEX($H$22:$DS$22,0,MATCH(SUM($H$15:DS$15),$H$6:$DS$6,0)),0)</f>
        <v>3457.5867541250004</v>
      </c>
    </row>
    <row r="111" spans="3:123" x14ac:dyDescent="0.3">
      <c r="D111" s="12" t="str">
        <f t="shared" si="45"/>
        <v>NMC</v>
      </c>
      <c r="F111" s="51" t="str">
        <f t="shared" ref="F111" si="46">F110</f>
        <v>INR Mn</v>
      </c>
      <c r="H111" s="57">
        <f>$G$15*$G26*H26*H$29*IFERROR(INDEX($H$22:$DS$22,0,MATCH(SUM($H$15:H$15),$H$6:$DS$6,0)),0)</f>
        <v>0</v>
      </c>
      <c r="I111" s="57">
        <f>$G$15*$G26*I26*I$29*IFERROR(INDEX($H$22:$DS$22,0,MATCH(SUM($H$15:I$15),$H$6:$DS$6,0)),0)</f>
        <v>0</v>
      </c>
      <c r="J111" s="57">
        <f>$G$15*$G26*J26*J$29*IFERROR(INDEX($H$22:$DS$22,0,MATCH(SUM($H$15:J$15),$H$6:$DS$6,0)),0)</f>
        <v>0</v>
      </c>
      <c r="K111" s="57">
        <f>$G$15*$G26*K26*K$29*IFERROR(INDEX($H$22:$DS$22,0,MATCH(SUM($H$15:K$15),$H$6:$DS$6,0)),0)</f>
        <v>0</v>
      </c>
      <c r="L111" s="57">
        <f>$G$15*$G26*L26*L$29*IFERROR(INDEX($H$22:$DS$22,0,MATCH(SUM($H$15:L$15),$H$6:$DS$6,0)),0)</f>
        <v>0</v>
      </c>
      <c r="M111" s="57">
        <f>$G$15*$G26*M26*M$29*IFERROR(INDEX($H$22:$DS$22,0,MATCH(SUM($H$15:M$15),$H$6:$DS$6,0)),0)</f>
        <v>0</v>
      </c>
      <c r="N111" s="57">
        <f>$G$15*$G26*N26*N$29*IFERROR(INDEX($H$22:$DS$22,0,MATCH(SUM($H$15:N$15),$H$6:$DS$6,0)),0)</f>
        <v>0</v>
      </c>
      <c r="O111" s="57">
        <f>$G$15*$G26*O26*O$29*IFERROR(INDEX($H$22:$DS$22,0,MATCH(SUM($H$15:O$15),$H$6:$DS$6,0)),0)</f>
        <v>0</v>
      </c>
      <c r="P111" s="57">
        <f>$G$15*$G26*P26*P$29*IFERROR(INDEX($H$22:$DS$22,0,MATCH(SUM($H$15:P$15),$H$6:$DS$6,0)),0)</f>
        <v>0</v>
      </c>
      <c r="Q111" s="57">
        <f>$G$15*$G26*Q26*Q$29*IFERROR(INDEX($H$22:$DS$22,0,MATCH(SUM($H$15:Q$15),$H$6:$DS$6,0)),0)</f>
        <v>0</v>
      </c>
      <c r="R111" s="57">
        <f>$G$15*$G26*R26*R$29*IFERROR(INDEX($H$22:$DS$22,0,MATCH(SUM($H$15:R$15),$H$6:$DS$6,0)),0)</f>
        <v>0</v>
      </c>
      <c r="S111" s="57">
        <f>$G$15*$G26*S26*S$29*IFERROR(INDEX($H$22:$DS$22,0,MATCH(SUM($H$15:S$15),$H$6:$DS$6,0)),0)</f>
        <v>0</v>
      </c>
      <c r="T111" s="57">
        <f>$G$15*$G26*T26*T$29*IFERROR(INDEX($H$22:$DS$22,0,MATCH(SUM($H$15:T$15),$H$6:$DS$6,0)),0)</f>
        <v>0</v>
      </c>
      <c r="U111" s="57">
        <f>$G$15*$G26*U26*U$29*IFERROR(INDEX($H$22:$DS$22,0,MATCH(SUM($H$15:U$15),$H$6:$DS$6,0)),0)</f>
        <v>0</v>
      </c>
      <c r="V111" s="57">
        <f>$G$15*$G26*V26*V$29*IFERROR(INDEX($H$22:$DS$22,0,MATCH(SUM($H$15:V$15),$H$6:$DS$6,0)),0)</f>
        <v>0</v>
      </c>
      <c r="W111" s="57">
        <f>$G$15*$G26*W26*W$29*IFERROR(INDEX($H$22:$DS$22,0,MATCH(SUM($H$15:W$15),$H$6:$DS$6,0)),0)</f>
        <v>0</v>
      </c>
      <c r="X111" s="57">
        <f>$G$15*$G26*X26*X$29*IFERROR(INDEX($H$22:$DS$22,0,MATCH(SUM($H$15:X$15),$H$6:$DS$6,0)),0)</f>
        <v>0</v>
      </c>
      <c r="Y111" s="57">
        <f>$G$15*$G26*Y26*Y$29*IFERROR(INDEX($H$22:$DS$22,0,MATCH(SUM($H$15:Y$15),$H$6:$DS$6,0)),0)</f>
        <v>0</v>
      </c>
      <c r="Z111" s="57">
        <f>$G$15*$G26*Z26*Z$29*IFERROR(INDEX($H$22:$DS$22,0,MATCH(SUM($H$15:Z$15),$H$6:$DS$6,0)),0)</f>
        <v>0</v>
      </c>
      <c r="AA111" s="57">
        <f>$G$15*$G26*AA26*AA$29*IFERROR(INDEX($H$22:$DS$22,0,MATCH(SUM($H$15:AA$15),$H$6:$DS$6,0)),0)</f>
        <v>0</v>
      </c>
      <c r="AB111" s="57">
        <f>$G$15*$G26*AB26*AB$29*IFERROR(INDEX($H$22:$DS$22,0,MATCH(SUM($H$15:AB$15),$H$6:$DS$6,0)),0)</f>
        <v>0</v>
      </c>
      <c r="AC111" s="57">
        <f>$G$15*$G26*AC26*AC$29*IFERROR(INDEX($H$22:$DS$22,0,MATCH(SUM($H$15:AC$15),$H$6:$DS$6,0)),0)</f>
        <v>0</v>
      </c>
      <c r="AD111" s="57">
        <f>$G$15*$G26*AD26*AD$29*IFERROR(INDEX($H$22:$DS$22,0,MATCH(SUM($H$15:AD$15),$H$6:$DS$6,0)),0)</f>
        <v>0</v>
      </c>
      <c r="AE111" s="57">
        <f>$G$15*$G26*AE26*AE$29*IFERROR(INDEX($H$22:$DS$22,0,MATCH(SUM($H$15:AE$15),$H$6:$DS$6,0)),0)</f>
        <v>0</v>
      </c>
      <c r="AF111" s="57">
        <f>$G$15*$G26*AF26*AF$29*IFERROR(INDEX($H$22:$DS$22,0,MATCH(SUM($H$15:AF$15),$H$6:$DS$6,0)),0)</f>
        <v>0</v>
      </c>
      <c r="AG111" s="57">
        <f>$G$15*$G26*AG26*AG$29*IFERROR(INDEX($H$22:$DS$22,0,MATCH(SUM($H$15:AG$15),$H$6:$DS$6,0)),0)</f>
        <v>0</v>
      </c>
      <c r="AH111" s="57">
        <f>$G$15*$G26*AH26*AH$29*IFERROR(INDEX($H$22:$DS$22,0,MATCH(SUM($H$15:AH$15),$H$6:$DS$6,0)),0)</f>
        <v>0</v>
      </c>
      <c r="AI111" s="57">
        <f>$G$15*$G26*AI26*AI$29*IFERROR(INDEX($H$22:$DS$22,0,MATCH(SUM($H$15:AI$15),$H$6:$DS$6,0)),0)</f>
        <v>0</v>
      </c>
      <c r="AJ111" s="57">
        <f>$G$15*$G26*AJ26*AJ$29*IFERROR(INDEX($H$22:$DS$22,0,MATCH(SUM($H$15:AJ$15),$H$6:$DS$6,0)),0)</f>
        <v>0</v>
      </c>
      <c r="AK111" s="57">
        <f>$G$15*$G26*AK26*AK$29*IFERROR(INDEX($H$22:$DS$22,0,MATCH(SUM($H$15:AK$15),$H$6:$DS$6,0)),0)</f>
        <v>0</v>
      </c>
      <c r="AL111" s="57">
        <f>$G$15*$G26*AL26*AL$29*IFERROR(INDEX($H$22:$DS$22,0,MATCH(SUM($H$15:AL$15),$H$6:$DS$6,0)),0)</f>
        <v>0</v>
      </c>
      <c r="AM111" s="57">
        <f>$G$15*$G26*AM26*AM$29*IFERROR(INDEX($H$22:$DS$22,0,MATCH(SUM($H$15:AM$15),$H$6:$DS$6,0)),0)</f>
        <v>0</v>
      </c>
      <c r="AN111" s="57">
        <f>$G$15*$G26*AN26*AN$29*IFERROR(INDEX($H$22:$DS$22,0,MATCH(SUM($H$15:AN$15),$H$6:$DS$6,0)),0)</f>
        <v>0</v>
      </c>
      <c r="AO111" s="57">
        <f>$G$15*$G26*AO26*AO$29*IFERROR(INDEX($H$22:$DS$22,0,MATCH(SUM($H$15:AO$15),$H$6:$DS$6,0)),0)</f>
        <v>0</v>
      </c>
      <c r="AP111" s="57">
        <f>$G$15*$G26*AP26*AP$29*IFERROR(INDEX($H$22:$DS$22,0,MATCH(SUM($H$15:AP$15),$H$6:$DS$6,0)),0)</f>
        <v>0</v>
      </c>
      <c r="AQ111" s="57">
        <f>$G$15*$G26*AQ26*AQ$29*IFERROR(INDEX($H$22:$DS$22,0,MATCH(SUM($H$15:AQ$15),$H$6:$DS$6,0)),0)</f>
        <v>0</v>
      </c>
      <c r="AR111" s="57">
        <f>$G$15*$G26*AR26*AR$29*IFERROR(INDEX($H$22:$DS$22,0,MATCH(SUM($H$15:AR$15),$H$6:$DS$6,0)),0)</f>
        <v>0</v>
      </c>
      <c r="AS111" s="57">
        <f>$G$15*$G26*AS26*AS$29*IFERROR(INDEX($H$22:$DS$22,0,MATCH(SUM($H$15:AS$15),$H$6:$DS$6,0)),0)</f>
        <v>0</v>
      </c>
      <c r="AT111" s="57">
        <f>$G$15*$G26*AT26*AT$29*IFERROR(INDEX($H$22:$DS$22,0,MATCH(SUM($H$15:AT$15),$H$6:$DS$6,0)),0)</f>
        <v>0</v>
      </c>
      <c r="AU111" s="57">
        <f>$G$15*$G26*AU26*AU$29*IFERROR(INDEX($H$22:$DS$22,0,MATCH(SUM($H$15:AU$15),$H$6:$DS$6,0)),0)</f>
        <v>0</v>
      </c>
      <c r="AV111" s="57">
        <f>$G$15*$G26*AV26*AV$29*IFERROR(INDEX($H$22:$DS$22,0,MATCH(SUM($H$15:AV$15),$H$6:$DS$6,0)),0)</f>
        <v>0</v>
      </c>
      <c r="AW111" s="57">
        <f>$G$15*$G26*AW26*AW$29*IFERROR(INDEX($H$22:$DS$22,0,MATCH(SUM($H$15:AW$15),$H$6:$DS$6,0)),0)</f>
        <v>0</v>
      </c>
      <c r="AX111" s="57">
        <f>$G$15*$G26*AX26*AX$29*IFERROR(INDEX($H$22:$DS$22,0,MATCH(SUM($H$15:AX$15),$H$6:$DS$6,0)),0)</f>
        <v>0</v>
      </c>
      <c r="AY111" s="57">
        <f>$G$15*$G26*AY26*AY$29*IFERROR(INDEX($H$22:$DS$22,0,MATCH(SUM($H$15:AY$15),$H$6:$DS$6,0)),0)</f>
        <v>0</v>
      </c>
      <c r="AZ111" s="57">
        <f>$G$15*$G26*AZ26*AZ$29*IFERROR(INDEX($H$22:$DS$22,0,MATCH(SUM($H$15:AZ$15),$H$6:$DS$6,0)),0)</f>
        <v>0</v>
      </c>
      <c r="BA111" s="57">
        <f>$G$15*$G26*BA26*BA$29*IFERROR(INDEX($H$22:$DS$22,0,MATCH(SUM($H$15:BA$15),$H$6:$DS$6,0)),0)</f>
        <v>0</v>
      </c>
      <c r="BB111" s="57">
        <f>$G$15*$G26*BB26*BB$29*IFERROR(INDEX($H$22:$DS$22,0,MATCH(SUM($H$15:BB$15),$H$6:$DS$6,0)),0)</f>
        <v>0</v>
      </c>
      <c r="BC111" s="57">
        <f>$G$15*$G26*BC26*BC$29*IFERROR(INDEX($H$22:$DS$22,0,MATCH(SUM($H$15:BC$15),$H$6:$DS$6,0)),0)</f>
        <v>0</v>
      </c>
      <c r="BD111" s="57">
        <f>$G$15*$G26*BD26*BD$29*IFERROR(INDEX($H$22:$DS$22,0,MATCH(SUM($H$15:BD$15),$H$6:$DS$6,0)),0)</f>
        <v>0</v>
      </c>
      <c r="BE111" s="57">
        <f>$G$15*$G26*BE26*BE$29*IFERROR(INDEX($H$22:$DS$22,0,MATCH(SUM($H$15:BE$15),$H$6:$DS$6,0)),0)</f>
        <v>0</v>
      </c>
      <c r="BF111" s="57">
        <f>$G$15*$G26*BF26*BF$29*IFERROR(INDEX($H$22:$DS$22,0,MATCH(SUM($H$15:BF$15),$H$6:$DS$6,0)),0)</f>
        <v>0</v>
      </c>
      <c r="BG111" s="57">
        <f>$G$15*$G26*BG26*BG$29*IFERROR(INDEX($H$22:$DS$22,0,MATCH(SUM($H$15:BG$15),$H$6:$DS$6,0)),0)</f>
        <v>0</v>
      </c>
      <c r="BH111" s="57">
        <f>$G$15*$G26*BH26*BH$29*IFERROR(INDEX($H$22:$DS$22,0,MATCH(SUM($H$15:BH$15),$H$6:$DS$6,0)),0)</f>
        <v>0</v>
      </c>
      <c r="BI111" s="57">
        <f>$G$15*$G26*BI26*BI$29*IFERROR(INDEX($H$22:$DS$22,0,MATCH(SUM($H$15:BI$15),$H$6:$DS$6,0)),0)</f>
        <v>0</v>
      </c>
      <c r="BJ111" s="57">
        <f>$G$15*$G26*BJ26*BJ$29*IFERROR(INDEX($H$22:$DS$22,0,MATCH(SUM($H$15:BJ$15),$H$6:$DS$6,0)),0)</f>
        <v>0</v>
      </c>
      <c r="BK111" s="57">
        <f>$G$15*$G26*BK26*BK$29*IFERROR(INDEX($H$22:$DS$22,0,MATCH(SUM($H$15:BK$15),$H$6:$DS$6,0)),0)</f>
        <v>0</v>
      </c>
      <c r="BL111" s="57">
        <f>$G$15*$G26*BL26*BL$29*IFERROR(INDEX($H$22:$DS$22,0,MATCH(SUM($H$15:BL$15),$H$6:$DS$6,0)),0)</f>
        <v>0</v>
      </c>
      <c r="BM111" s="57">
        <f>$G$15*$G26*BM26*BM$29*IFERROR(INDEX($H$22:$DS$22,0,MATCH(SUM($H$15:BM$15),$H$6:$DS$6,0)),0)</f>
        <v>0</v>
      </c>
      <c r="BN111" s="57">
        <f>$G$15*$G26*BN26*BN$29*IFERROR(INDEX($H$22:$DS$22,0,MATCH(SUM($H$15:BN$15),$H$6:$DS$6,0)),0)</f>
        <v>0</v>
      </c>
      <c r="BO111" s="57">
        <f>$G$15*$G26*BO26*BO$29*IFERROR(INDEX($H$22:$DS$22,0,MATCH(SUM($H$15:BO$15),$H$6:$DS$6,0)),0)</f>
        <v>0</v>
      </c>
      <c r="BP111" s="57">
        <f>$G$15*$G26*BP26*BP$29*IFERROR(INDEX($H$22:$DS$22,0,MATCH(SUM($H$15:BP$15),$H$6:$DS$6,0)),0)</f>
        <v>0</v>
      </c>
      <c r="BQ111" s="57">
        <f>$G$15*$G26*BQ26*BQ$29*IFERROR(INDEX($H$22:$DS$22,0,MATCH(SUM($H$15:BQ$15),$H$6:$DS$6,0)),0)</f>
        <v>0</v>
      </c>
      <c r="BR111" s="57">
        <f>$G$15*$G26*BR26*BR$29*IFERROR(INDEX($H$22:$DS$22,0,MATCH(SUM($H$15:BR$15),$H$6:$DS$6,0)),0)</f>
        <v>0</v>
      </c>
      <c r="BS111" s="57">
        <f>$G$15*$G26*BS26*BS$29*IFERROR(INDEX($H$22:$DS$22,0,MATCH(SUM($H$15:BS$15),$H$6:$DS$6,0)),0)</f>
        <v>0</v>
      </c>
      <c r="BT111" s="57">
        <f>$G$15*$G26*BT26*BT$29*IFERROR(INDEX($H$22:$DS$22,0,MATCH(SUM($H$15:BT$15),$H$6:$DS$6,0)),0)</f>
        <v>0</v>
      </c>
      <c r="BU111" s="57">
        <f>$G$15*$G26*BU26*BU$29*IFERROR(INDEX($H$22:$DS$22,0,MATCH(SUM($H$15:BU$15),$H$6:$DS$6,0)),0)</f>
        <v>0</v>
      </c>
      <c r="BV111" s="57">
        <f>$G$15*$G26*BV26*BV$29*IFERROR(INDEX($H$22:$DS$22,0,MATCH(SUM($H$15:BV$15),$H$6:$DS$6,0)),0)</f>
        <v>0</v>
      </c>
      <c r="BW111" s="57">
        <f>$G$15*$G26*BW26*BW$29*IFERROR(INDEX($H$22:$DS$22,0,MATCH(SUM($H$15:BW$15),$H$6:$DS$6,0)),0)</f>
        <v>0</v>
      </c>
      <c r="BX111" s="57">
        <f>$G$15*$G26*BX26*BX$29*IFERROR(INDEX($H$22:$DS$22,0,MATCH(SUM($H$15:BX$15),$H$6:$DS$6,0)),0)</f>
        <v>0</v>
      </c>
      <c r="BY111" s="57">
        <f>$G$15*$G26*BY26*BY$29*IFERROR(INDEX($H$22:$DS$22,0,MATCH(SUM($H$15:BY$15),$H$6:$DS$6,0)),0)</f>
        <v>0</v>
      </c>
      <c r="BZ111" s="57">
        <f>$G$15*$G26*BZ26*BZ$29*IFERROR(INDEX($H$22:$DS$22,0,MATCH(SUM($H$15:BZ$15),$H$6:$DS$6,0)),0)</f>
        <v>0</v>
      </c>
      <c r="CA111" s="57">
        <f>$G$15*$G26*CA26*CA$29*IFERROR(INDEX($H$22:$DS$22,0,MATCH(SUM($H$15:CA$15),$H$6:$DS$6,0)),0)</f>
        <v>0</v>
      </c>
      <c r="CB111" s="57">
        <f>$G$15*$G26*CB26*CB$29*IFERROR(INDEX($H$22:$DS$22,0,MATCH(SUM($H$15:CB$15),$H$6:$DS$6,0)),0)</f>
        <v>0</v>
      </c>
      <c r="CC111" s="57">
        <f>$G$15*$G26*CC26*CC$29*IFERROR(INDEX($H$22:$DS$22,0,MATCH(SUM($H$15:CC$15),$H$6:$DS$6,0)),0)</f>
        <v>0</v>
      </c>
      <c r="CD111" s="57">
        <f>$G$15*$G26*CD26*CD$29*IFERROR(INDEX($H$22:$DS$22,0,MATCH(SUM($H$15:CD$15),$H$6:$DS$6,0)),0)</f>
        <v>0</v>
      </c>
      <c r="CE111" s="57">
        <f>$G$15*$G26*CE26*CE$29*IFERROR(INDEX($H$22:$DS$22,0,MATCH(SUM($H$15:CE$15),$H$6:$DS$6,0)),0)</f>
        <v>0</v>
      </c>
      <c r="CF111" s="57">
        <f>$G$15*$G26*CF26*CF$29*IFERROR(INDEX($H$22:$DS$22,0,MATCH(SUM($H$15:CF$15),$H$6:$DS$6,0)),0)</f>
        <v>0</v>
      </c>
      <c r="CG111" s="57">
        <f>$G$15*$G26*CG26*CG$29*IFERROR(INDEX($H$22:$DS$22,0,MATCH(SUM($H$15:CG$15),$H$6:$DS$6,0)),0)</f>
        <v>0</v>
      </c>
      <c r="CH111" s="57">
        <f>$G$15*$G26*CH26*CH$29*IFERROR(INDEX($H$22:$DS$22,0,MATCH(SUM($H$15:CH$15),$H$6:$DS$6,0)),0)</f>
        <v>0</v>
      </c>
      <c r="CI111" s="57">
        <f>$G$15*$G26*CI26*CI$29*IFERROR(INDEX($H$22:$DS$22,0,MATCH(SUM($H$15:CI$15),$H$6:$DS$6,0)),0)</f>
        <v>0</v>
      </c>
      <c r="CJ111" s="57">
        <f>$G$15*$G26*CJ26*CJ$29*IFERROR(INDEX($H$22:$DS$22,0,MATCH(SUM($H$15:CJ$15),$H$6:$DS$6,0)),0)</f>
        <v>0</v>
      </c>
      <c r="CK111" s="57">
        <f>$G$15*$G26*CK26*CK$29*IFERROR(INDEX($H$22:$DS$22,0,MATCH(SUM($H$15:CK$15),$H$6:$DS$6,0)),0)</f>
        <v>0</v>
      </c>
      <c r="CL111" s="57">
        <f>$G$15*$G26*CL26*CL$29*IFERROR(INDEX($H$22:$DS$22,0,MATCH(SUM($H$15:CL$15),$H$6:$DS$6,0)),0)</f>
        <v>0</v>
      </c>
      <c r="CM111" s="57">
        <f>$G$15*$G26*CM26*CM$29*IFERROR(INDEX($H$22:$DS$22,0,MATCH(SUM($H$15:CM$15),$H$6:$DS$6,0)),0)</f>
        <v>0</v>
      </c>
      <c r="CN111" s="57">
        <f>$G$15*$G26*CN26*CN$29*IFERROR(INDEX($H$22:$DS$22,0,MATCH(SUM($H$15:CN$15),$H$6:$DS$6,0)),0)</f>
        <v>0</v>
      </c>
      <c r="CO111" s="57">
        <f>$G$15*$G26*CO26*CO$29*IFERROR(INDEX($H$22:$DS$22,0,MATCH(SUM($H$15:CO$15),$H$6:$DS$6,0)),0)</f>
        <v>0</v>
      </c>
      <c r="CP111" s="57">
        <f>$G$15*$G26*CP26*CP$29*IFERROR(INDEX($H$22:$DS$22,0,MATCH(SUM($H$15:CP$15),$H$6:$DS$6,0)),0)</f>
        <v>0</v>
      </c>
      <c r="CQ111" s="57">
        <f>$G$15*$G26*CQ26*CQ$29*IFERROR(INDEX($H$22:$DS$22,0,MATCH(SUM($H$15:CQ$15),$H$6:$DS$6,0)),0)</f>
        <v>0</v>
      </c>
      <c r="CR111" s="57">
        <f>$G$15*$G26*CR26*CR$29*IFERROR(INDEX($H$22:$DS$22,0,MATCH(SUM($H$15:CR$15),$H$6:$DS$6,0)),0)</f>
        <v>0</v>
      </c>
      <c r="CS111" s="57">
        <f>$G$15*$G26*CS26*CS$29*IFERROR(INDEX($H$22:$DS$22,0,MATCH(SUM($H$15:CS$15),$H$6:$DS$6,0)),0)</f>
        <v>0</v>
      </c>
      <c r="CT111" s="57">
        <f>$G$15*$G26*CT26*CT$29*IFERROR(INDEX($H$22:$DS$22,0,MATCH(SUM($H$15:CT$15),$H$6:$DS$6,0)),0)</f>
        <v>0</v>
      </c>
      <c r="CU111" s="57">
        <f>$G$15*$G26*CU26*CU$29*IFERROR(INDEX($H$22:$DS$22,0,MATCH(SUM($H$15:CU$15),$H$6:$DS$6,0)),0)</f>
        <v>0</v>
      </c>
      <c r="CV111" s="57">
        <f>$G$15*$G26*CV26*CV$29*IFERROR(INDEX($H$22:$DS$22,0,MATCH(SUM($H$15:CV$15),$H$6:$DS$6,0)),0)</f>
        <v>0</v>
      </c>
      <c r="CW111" s="57">
        <f>$G$15*$G26*CW26*CW$29*IFERROR(INDEX($H$22:$DS$22,0,MATCH(SUM($H$15:CW$15),$H$6:$DS$6,0)),0)</f>
        <v>0</v>
      </c>
      <c r="CX111" s="57">
        <f>$G$15*$G26*CX26*CX$29*IFERROR(INDEX($H$22:$DS$22,0,MATCH(SUM($H$15:CX$15),$H$6:$DS$6,0)),0)</f>
        <v>0</v>
      </c>
      <c r="CY111" s="57">
        <f>$G$15*$G26*CY26*CY$29*IFERROR(INDEX($H$22:$DS$22,0,MATCH(SUM($H$15:CY$15),$H$6:$DS$6,0)),0)</f>
        <v>0</v>
      </c>
      <c r="CZ111" s="57">
        <f>$G$15*$G26*CZ26*CZ$29*IFERROR(INDEX($H$22:$DS$22,0,MATCH(SUM($H$15:CZ$15),$H$6:$DS$6,0)),0)</f>
        <v>0</v>
      </c>
      <c r="DA111" s="57">
        <f>$G$15*$G26*DA26*DA$29*IFERROR(INDEX($H$22:$DS$22,0,MATCH(SUM($H$15:DA$15),$H$6:$DS$6,0)),0)</f>
        <v>0</v>
      </c>
      <c r="DB111" s="57">
        <f>$G$15*$G26*DB26*DB$29*IFERROR(INDEX($H$22:$DS$22,0,MATCH(SUM($H$15:DB$15),$H$6:$DS$6,0)),0)</f>
        <v>0</v>
      </c>
      <c r="DC111" s="57">
        <f>$G$15*$G26*DC26*DC$29*IFERROR(INDEX($H$22:$DS$22,0,MATCH(SUM($H$15:DC$15),$H$6:$DS$6,0)),0)</f>
        <v>0</v>
      </c>
      <c r="DD111" s="57">
        <f>$G$15*$G26*DD26*DD$29*IFERROR(INDEX($H$22:$DS$22,0,MATCH(SUM($H$15:DD$15),$H$6:$DS$6,0)),0)</f>
        <v>0</v>
      </c>
      <c r="DE111" s="57">
        <f>$G$15*$G26*DE26*DE$29*IFERROR(INDEX($H$22:$DS$22,0,MATCH(SUM($H$15:DE$15),$H$6:$DS$6,0)),0)</f>
        <v>0</v>
      </c>
      <c r="DF111" s="57">
        <f>$G$15*$G26*DF26*DF$29*IFERROR(INDEX($H$22:$DS$22,0,MATCH(SUM($H$15:DF$15),$H$6:$DS$6,0)),0)</f>
        <v>0</v>
      </c>
      <c r="DG111" s="57">
        <f>$G$15*$G26*DG26*DG$29*IFERROR(INDEX($H$22:$DS$22,0,MATCH(SUM($H$15:DG$15),$H$6:$DS$6,0)),0)</f>
        <v>0</v>
      </c>
      <c r="DH111" s="57">
        <f>$G$15*$G26*DH26*DH$29*IFERROR(INDEX($H$22:$DS$22,0,MATCH(SUM($H$15:DH$15),$H$6:$DS$6,0)),0)</f>
        <v>0</v>
      </c>
      <c r="DI111" s="57">
        <f>$G$15*$G26*DI26*DI$29*IFERROR(INDEX($H$22:$DS$22,0,MATCH(SUM($H$15:DI$15),$H$6:$DS$6,0)),0)</f>
        <v>0</v>
      </c>
      <c r="DJ111" s="57">
        <f>$G$15*$G26*DJ26*DJ$29*IFERROR(INDEX($H$22:$DS$22,0,MATCH(SUM($H$15:DJ$15),$H$6:$DS$6,0)),0)</f>
        <v>0</v>
      </c>
      <c r="DK111" s="57">
        <f>$G$15*$G26*DK26*DK$29*IFERROR(INDEX($H$22:$DS$22,0,MATCH(SUM($H$15:DK$15),$H$6:$DS$6,0)),0)</f>
        <v>0</v>
      </c>
      <c r="DL111" s="57">
        <f>$G$15*$G26*DL26*DL$29*IFERROR(INDEX($H$22:$DS$22,0,MATCH(SUM($H$15:DL$15),$H$6:$DS$6,0)),0)</f>
        <v>0</v>
      </c>
      <c r="DM111" s="57">
        <f>$G$15*$G26*DM26*DM$29*IFERROR(INDEX($H$22:$DS$22,0,MATCH(SUM($H$15:DM$15),$H$6:$DS$6,0)),0)</f>
        <v>0</v>
      </c>
      <c r="DN111" s="57">
        <f>$G$15*$G26*DN26*DN$29*IFERROR(INDEX($H$22:$DS$22,0,MATCH(SUM($H$15:DN$15),$H$6:$DS$6,0)),0)</f>
        <v>0</v>
      </c>
      <c r="DO111" s="57">
        <f>$G$15*$G26*DO26*DO$29*IFERROR(INDEX($H$22:$DS$22,0,MATCH(SUM($H$15:DO$15),$H$6:$DS$6,0)),0)</f>
        <v>0</v>
      </c>
      <c r="DP111" s="57">
        <f>$G$15*$G26*DP26*DP$29*IFERROR(INDEX($H$22:$DS$22,0,MATCH(SUM($H$15:DP$15),$H$6:$DS$6,0)),0)</f>
        <v>0</v>
      </c>
      <c r="DQ111" s="57">
        <f>$G$15*$G26*DQ26*DQ$29*IFERROR(INDEX($H$22:$DS$22,0,MATCH(SUM($H$15:DQ$15),$H$6:$DS$6,0)),0)</f>
        <v>0</v>
      </c>
      <c r="DR111" s="57">
        <f>$G$15*$G26*DR26*DR$29*IFERROR(INDEX($H$22:$DS$22,0,MATCH(SUM($H$15:DR$15),$H$6:$DS$6,0)),0)</f>
        <v>0</v>
      </c>
      <c r="DS111" s="57">
        <f>$G$15*$G26*DS26*DS$29*IFERROR(INDEX($H$22:$DS$22,0,MATCH(SUM($H$15:DS$15),$H$6:$DS$6,0)),0)</f>
        <v>0</v>
      </c>
    </row>
    <row r="112" spans="3:123" x14ac:dyDescent="0.3"/>
    <row r="113" spans="1:124" ht="14.5" thickBot="1" x14ac:dyDescent="0.35">
      <c r="D113" s="61" t="s">
        <v>146</v>
      </c>
      <c r="E113" s="61"/>
      <c r="F113" s="62" t="str">
        <f>F111</f>
        <v>INR Mn</v>
      </c>
      <c r="G113" s="62"/>
      <c r="H113" s="63">
        <f>SUM(H109:H112)</f>
        <v>0</v>
      </c>
      <c r="I113" s="63">
        <f t="shared" ref="I113:BT113" si="47">SUM(I109:I112)</f>
        <v>0</v>
      </c>
      <c r="J113" s="63">
        <f t="shared" si="47"/>
        <v>0</v>
      </c>
      <c r="K113" s="63">
        <f t="shared" si="47"/>
        <v>0</v>
      </c>
      <c r="L113" s="63">
        <f t="shared" si="47"/>
        <v>0</v>
      </c>
      <c r="M113" s="63">
        <f t="shared" si="47"/>
        <v>0</v>
      </c>
      <c r="N113" s="63">
        <f t="shared" si="47"/>
        <v>0</v>
      </c>
      <c r="O113" s="63">
        <f t="shared" si="47"/>
        <v>0</v>
      </c>
      <c r="P113" s="63">
        <f t="shared" si="47"/>
        <v>0</v>
      </c>
      <c r="Q113" s="63">
        <f t="shared" si="47"/>
        <v>0</v>
      </c>
      <c r="R113" s="63">
        <f t="shared" si="47"/>
        <v>0</v>
      </c>
      <c r="S113" s="63">
        <f t="shared" si="47"/>
        <v>0</v>
      </c>
      <c r="T113" s="63">
        <f t="shared" si="47"/>
        <v>0</v>
      </c>
      <c r="U113" s="63">
        <f t="shared" si="47"/>
        <v>0</v>
      </c>
      <c r="V113" s="63">
        <f t="shared" si="47"/>
        <v>0</v>
      </c>
      <c r="W113" s="63">
        <f t="shared" si="47"/>
        <v>0</v>
      </c>
      <c r="X113" s="63">
        <f t="shared" si="47"/>
        <v>0</v>
      </c>
      <c r="Y113" s="63">
        <f t="shared" si="47"/>
        <v>0</v>
      </c>
      <c r="Z113" s="63">
        <f t="shared" si="47"/>
        <v>0</v>
      </c>
      <c r="AA113" s="63">
        <f t="shared" si="47"/>
        <v>7275.5230229062508</v>
      </c>
      <c r="AB113" s="63">
        <f t="shared" si="47"/>
        <v>7275.5230229062508</v>
      </c>
      <c r="AC113" s="63">
        <f t="shared" si="47"/>
        <v>7275.5230229062508</v>
      </c>
      <c r="AD113" s="63">
        <f t="shared" si="47"/>
        <v>7275.5230229062508</v>
      </c>
      <c r="AE113" s="63">
        <f t="shared" si="47"/>
        <v>8245.5927592937514</v>
      </c>
      <c r="AF113" s="63">
        <f t="shared" si="47"/>
        <v>8245.5927592937514</v>
      </c>
      <c r="AG113" s="63">
        <f t="shared" si="47"/>
        <v>8245.5927592937514</v>
      </c>
      <c r="AH113" s="63">
        <f t="shared" si="47"/>
        <v>8245.5927592937514</v>
      </c>
      <c r="AI113" s="63">
        <f t="shared" si="47"/>
        <v>8924.6415747650008</v>
      </c>
      <c r="AJ113" s="63">
        <f t="shared" si="47"/>
        <v>8924.6415747650008</v>
      </c>
      <c r="AK113" s="63">
        <f t="shared" si="47"/>
        <v>8924.6415747650008</v>
      </c>
      <c r="AL113" s="63">
        <f t="shared" si="47"/>
        <v>8924.6415747650008</v>
      </c>
      <c r="AM113" s="63">
        <f t="shared" si="47"/>
        <v>8924.6415747650008</v>
      </c>
      <c r="AN113" s="63">
        <f t="shared" si="47"/>
        <v>8924.6415747650008</v>
      </c>
      <c r="AO113" s="63">
        <f t="shared" si="47"/>
        <v>8924.6415747650008</v>
      </c>
      <c r="AP113" s="63">
        <f t="shared" si="47"/>
        <v>8924.6415747650008</v>
      </c>
      <c r="AQ113" s="63">
        <f t="shared" si="47"/>
        <v>8924.6415747650008</v>
      </c>
      <c r="AR113" s="63">
        <f t="shared" si="47"/>
        <v>8924.6415747650008</v>
      </c>
      <c r="AS113" s="63">
        <f t="shared" si="47"/>
        <v>8924.6415747650008</v>
      </c>
      <c r="AT113" s="63">
        <f t="shared" si="47"/>
        <v>8924.6415747650008</v>
      </c>
      <c r="AU113" s="63">
        <f t="shared" si="47"/>
        <v>8924.6415747650008</v>
      </c>
      <c r="AV113" s="63">
        <f t="shared" si="47"/>
        <v>8924.6415747650008</v>
      </c>
      <c r="AW113" s="63">
        <f t="shared" si="47"/>
        <v>8924.6415747650008</v>
      </c>
      <c r="AX113" s="63">
        <f t="shared" si="47"/>
        <v>8924.6415747650008</v>
      </c>
      <c r="AY113" s="63">
        <f t="shared" si="47"/>
        <v>8924.6415747650008</v>
      </c>
      <c r="AZ113" s="63">
        <f t="shared" si="47"/>
        <v>8924.6415747650008</v>
      </c>
      <c r="BA113" s="63">
        <f t="shared" si="47"/>
        <v>8924.6415747650008</v>
      </c>
      <c r="BB113" s="63">
        <f t="shared" si="47"/>
        <v>8924.6415747650008</v>
      </c>
      <c r="BC113" s="63">
        <f t="shared" si="47"/>
        <v>8924.6415747650008</v>
      </c>
      <c r="BD113" s="63">
        <f t="shared" si="47"/>
        <v>8924.6415747650008</v>
      </c>
      <c r="BE113" s="63">
        <f t="shared" si="47"/>
        <v>8924.6415747650008</v>
      </c>
      <c r="BF113" s="63">
        <f t="shared" si="47"/>
        <v>8924.6415747650008</v>
      </c>
      <c r="BG113" s="63">
        <f t="shared" si="47"/>
        <v>8924.6415747650008</v>
      </c>
      <c r="BH113" s="63">
        <f t="shared" si="47"/>
        <v>8924.6415747650008</v>
      </c>
      <c r="BI113" s="63">
        <f t="shared" si="47"/>
        <v>8924.6415747650008</v>
      </c>
      <c r="BJ113" s="63">
        <f t="shared" si="47"/>
        <v>8924.6415747650008</v>
      </c>
      <c r="BK113" s="63">
        <f t="shared" si="47"/>
        <v>8924.6415747650008</v>
      </c>
      <c r="BL113" s="63">
        <f t="shared" si="47"/>
        <v>8924.6415747650008</v>
      </c>
      <c r="BM113" s="63">
        <f t="shared" si="47"/>
        <v>8924.6415747650008</v>
      </c>
      <c r="BN113" s="63">
        <f t="shared" si="47"/>
        <v>8924.6415747650008</v>
      </c>
      <c r="BO113" s="63">
        <f t="shared" si="47"/>
        <v>8924.6415747650008</v>
      </c>
      <c r="BP113" s="63">
        <f t="shared" si="47"/>
        <v>8924.6415747650008</v>
      </c>
      <c r="BQ113" s="63">
        <f t="shared" si="47"/>
        <v>8924.6415747650008</v>
      </c>
      <c r="BR113" s="63">
        <f t="shared" si="47"/>
        <v>8924.6415747650008</v>
      </c>
      <c r="BS113" s="63">
        <f t="shared" si="47"/>
        <v>8924.6415747650008</v>
      </c>
      <c r="BT113" s="63">
        <f t="shared" si="47"/>
        <v>8924.6415747650008</v>
      </c>
      <c r="BU113" s="63">
        <f t="shared" ref="BU113:DS113" si="48">SUM(BU109:BU112)</f>
        <v>8924.6415747650008</v>
      </c>
      <c r="BV113" s="63">
        <f t="shared" si="48"/>
        <v>8924.6415747650008</v>
      </c>
      <c r="BW113" s="63">
        <f t="shared" si="48"/>
        <v>8924.6415747650008</v>
      </c>
      <c r="BX113" s="63">
        <f t="shared" si="48"/>
        <v>8924.6415747650008</v>
      </c>
      <c r="BY113" s="63">
        <f t="shared" si="48"/>
        <v>8924.6415747650008</v>
      </c>
      <c r="BZ113" s="63">
        <f t="shared" si="48"/>
        <v>8924.6415747650008</v>
      </c>
      <c r="CA113" s="63">
        <f t="shared" si="48"/>
        <v>8924.6415747650008</v>
      </c>
      <c r="CB113" s="63">
        <f t="shared" si="48"/>
        <v>8924.6415747650008</v>
      </c>
      <c r="CC113" s="63">
        <f t="shared" si="48"/>
        <v>8924.6415747650008</v>
      </c>
      <c r="CD113" s="63">
        <f t="shared" si="48"/>
        <v>8924.6415747650008</v>
      </c>
      <c r="CE113" s="63">
        <f t="shared" si="48"/>
        <v>8924.6415747650008</v>
      </c>
      <c r="CF113" s="63">
        <f t="shared" si="48"/>
        <v>8924.6415747650008</v>
      </c>
      <c r="CG113" s="63">
        <f t="shared" si="48"/>
        <v>8924.6415747650008</v>
      </c>
      <c r="CH113" s="63">
        <f t="shared" si="48"/>
        <v>8924.6415747650008</v>
      </c>
      <c r="CI113" s="63">
        <f t="shared" si="48"/>
        <v>8924.6415747650008</v>
      </c>
      <c r="CJ113" s="63">
        <f t="shared" si="48"/>
        <v>8924.6415747650008</v>
      </c>
      <c r="CK113" s="63">
        <f t="shared" si="48"/>
        <v>8924.6415747650008</v>
      </c>
      <c r="CL113" s="63">
        <f t="shared" si="48"/>
        <v>8924.6415747650008</v>
      </c>
      <c r="CM113" s="63">
        <f t="shared" si="48"/>
        <v>8924.6415747650008</v>
      </c>
      <c r="CN113" s="63">
        <f t="shared" si="48"/>
        <v>8924.6415747650008</v>
      </c>
      <c r="CO113" s="63">
        <f t="shared" si="48"/>
        <v>8924.6415747650008</v>
      </c>
      <c r="CP113" s="63">
        <f t="shared" si="48"/>
        <v>8924.6415747650008</v>
      </c>
      <c r="CQ113" s="63">
        <f t="shared" si="48"/>
        <v>8924.6415747650008</v>
      </c>
      <c r="CR113" s="63">
        <f t="shared" si="48"/>
        <v>8924.6415747650008</v>
      </c>
      <c r="CS113" s="63">
        <f t="shared" si="48"/>
        <v>8924.6415747650008</v>
      </c>
      <c r="CT113" s="63">
        <f t="shared" si="48"/>
        <v>8924.6415747650008</v>
      </c>
      <c r="CU113" s="63">
        <f t="shared" si="48"/>
        <v>8924.6415747650008</v>
      </c>
      <c r="CV113" s="63">
        <f t="shared" si="48"/>
        <v>8924.6415747650008</v>
      </c>
      <c r="CW113" s="63">
        <f t="shared" si="48"/>
        <v>8924.6415747650008</v>
      </c>
      <c r="CX113" s="63">
        <f t="shared" si="48"/>
        <v>8924.6415747650008</v>
      </c>
      <c r="CY113" s="63">
        <f t="shared" si="48"/>
        <v>8924.6415747650008</v>
      </c>
      <c r="CZ113" s="63">
        <f t="shared" si="48"/>
        <v>8924.6415747650008</v>
      </c>
      <c r="DA113" s="63">
        <f t="shared" si="48"/>
        <v>8924.6415747650008</v>
      </c>
      <c r="DB113" s="63">
        <f t="shared" si="48"/>
        <v>8924.6415747650008</v>
      </c>
      <c r="DC113" s="63">
        <f t="shared" si="48"/>
        <v>8924.6415747650008</v>
      </c>
      <c r="DD113" s="63">
        <f t="shared" si="48"/>
        <v>8924.6415747650008</v>
      </c>
      <c r="DE113" s="63">
        <f t="shared" si="48"/>
        <v>8924.6415747650008</v>
      </c>
      <c r="DF113" s="63">
        <f t="shared" si="48"/>
        <v>8924.6415747650008</v>
      </c>
      <c r="DG113" s="63">
        <f t="shared" si="48"/>
        <v>8924.6415747650008</v>
      </c>
      <c r="DH113" s="63">
        <f t="shared" si="48"/>
        <v>8924.6415747650008</v>
      </c>
      <c r="DI113" s="63">
        <f t="shared" si="48"/>
        <v>8924.6415747650008</v>
      </c>
      <c r="DJ113" s="63">
        <f t="shared" si="48"/>
        <v>8924.6415747650008</v>
      </c>
      <c r="DK113" s="63">
        <f t="shared" si="48"/>
        <v>8924.6415747650008</v>
      </c>
      <c r="DL113" s="63">
        <f t="shared" si="48"/>
        <v>8924.6415747650008</v>
      </c>
      <c r="DM113" s="63">
        <f t="shared" si="48"/>
        <v>8924.6415747650008</v>
      </c>
      <c r="DN113" s="63">
        <f t="shared" si="48"/>
        <v>8924.6415747650008</v>
      </c>
      <c r="DO113" s="63">
        <f t="shared" si="48"/>
        <v>8924.6415747650008</v>
      </c>
      <c r="DP113" s="63">
        <f t="shared" si="48"/>
        <v>8924.6415747650008</v>
      </c>
      <c r="DQ113" s="63">
        <f t="shared" si="48"/>
        <v>8924.6415747650008</v>
      </c>
      <c r="DR113" s="63">
        <f t="shared" si="48"/>
        <v>8924.6415747650008</v>
      </c>
      <c r="DS113" s="63">
        <f t="shared" si="48"/>
        <v>8924.6415747650008</v>
      </c>
    </row>
    <row r="114" spans="1:124" ht="14.5" thickTop="1" x14ac:dyDescent="0.3"/>
    <row r="115" spans="1:124" x14ac:dyDescent="0.3">
      <c r="B115" s="6" t="str">
        <f>B70</f>
        <v>Summary</v>
      </c>
    </row>
    <row r="116" spans="1:124" x14ac:dyDescent="0.3">
      <c r="D116" s="12" t="str">
        <f>D109</f>
        <v>LFP</v>
      </c>
      <c r="F116" s="51" t="str">
        <f>F113</f>
        <v>INR Mn</v>
      </c>
      <c r="H116" s="57">
        <f>SUMIF($D$80:$D$113,$D116,H$80:H$113)</f>
        <v>0</v>
      </c>
      <c r="I116" s="57">
        <f t="shared" ref="I116:BT117" si="49">SUMIF($D$80:$D$113,$D116,I$80:I$113)</f>
        <v>0</v>
      </c>
      <c r="J116" s="57">
        <f t="shared" si="49"/>
        <v>0</v>
      </c>
      <c r="K116" s="57">
        <f t="shared" si="49"/>
        <v>891.36763380000002</v>
      </c>
      <c r="L116" s="57">
        <f t="shared" si="49"/>
        <v>891.36763380000002</v>
      </c>
      <c r="M116" s="57">
        <f t="shared" si="49"/>
        <v>891.36763380000002</v>
      </c>
      <c r="N116" s="57">
        <f t="shared" si="49"/>
        <v>891.36763380000002</v>
      </c>
      <c r="O116" s="57">
        <f t="shared" si="49"/>
        <v>1901.58428544</v>
      </c>
      <c r="P116" s="57">
        <f t="shared" si="49"/>
        <v>1901.58428544</v>
      </c>
      <c r="Q116" s="57">
        <f t="shared" si="49"/>
        <v>1901.58428544</v>
      </c>
      <c r="R116" s="57">
        <f t="shared" si="49"/>
        <v>1901.58428544</v>
      </c>
      <c r="S116" s="57">
        <f t="shared" si="49"/>
        <v>2994.9952495680004</v>
      </c>
      <c r="T116" s="57">
        <f t="shared" si="49"/>
        <v>2994.9952495680004</v>
      </c>
      <c r="U116" s="57">
        <f t="shared" si="49"/>
        <v>2994.9952495680004</v>
      </c>
      <c r="V116" s="57">
        <f t="shared" si="49"/>
        <v>2994.9952495680004</v>
      </c>
      <c r="W116" s="57">
        <f t="shared" si="49"/>
        <v>4979.7738474960006</v>
      </c>
      <c r="X116" s="57">
        <f t="shared" si="49"/>
        <v>4979.7738474960006</v>
      </c>
      <c r="Y116" s="57">
        <f t="shared" si="49"/>
        <v>4979.7738474960006</v>
      </c>
      <c r="Z116" s="57">
        <f t="shared" si="49"/>
        <v>4979.7738474960006</v>
      </c>
      <c r="AA116" s="57">
        <f t="shared" si="49"/>
        <v>9757.5043646640006</v>
      </c>
      <c r="AB116" s="57">
        <f t="shared" si="49"/>
        <v>9757.5043646640006</v>
      </c>
      <c r="AC116" s="57">
        <f t="shared" si="49"/>
        <v>9757.5043646640006</v>
      </c>
      <c r="AD116" s="57">
        <f t="shared" si="49"/>
        <v>9757.5043646640006</v>
      </c>
      <c r="AE116" s="57">
        <f t="shared" si="49"/>
        <v>10518.138078840002</v>
      </c>
      <c r="AF116" s="57">
        <f t="shared" si="49"/>
        <v>10518.138078840002</v>
      </c>
      <c r="AG116" s="57">
        <f t="shared" si="49"/>
        <v>10518.138078840002</v>
      </c>
      <c r="AH116" s="57">
        <f t="shared" si="49"/>
        <v>10518.138078840002</v>
      </c>
      <c r="AI116" s="57">
        <f t="shared" si="49"/>
        <v>10934.109641280002</v>
      </c>
      <c r="AJ116" s="57">
        <f t="shared" si="49"/>
        <v>10934.109641280002</v>
      </c>
      <c r="AK116" s="57">
        <f t="shared" si="49"/>
        <v>10934.109641280002</v>
      </c>
      <c r="AL116" s="57">
        <f t="shared" si="49"/>
        <v>10934.109641280002</v>
      </c>
      <c r="AM116" s="57">
        <f t="shared" si="49"/>
        <v>10934.109641280002</v>
      </c>
      <c r="AN116" s="57">
        <f t="shared" si="49"/>
        <v>10934.109641280002</v>
      </c>
      <c r="AO116" s="57">
        <f t="shared" si="49"/>
        <v>10934.109641280002</v>
      </c>
      <c r="AP116" s="57">
        <f t="shared" si="49"/>
        <v>10934.109641280002</v>
      </c>
      <c r="AQ116" s="57">
        <f t="shared" si="49"/>
        <v>10934.109641280002</v>
      </c>
      <c r="AR116" s="57">
        <f t="shared" si="49"/>
        <v>10934.109641280002</v>
      </c>
      <c r="AS116" s="57">
        <f t="shared" si="49"/>
        <v>10934.109641280002</v>
      </c>
      <c r="AT116" s="57">
        <f t="shared" si="49"/>
        <v>10934.109641280002</v>
      </c>
      <c r="AU116" s="57">
        <f t="shared" si="49"/>
        <v>10934.109641280002</v>
      </c>
      <c r="AV116" s="57">
        <f t="shared" si="49"/>
        <v>10934.109641280002</v>
      </c>
      <c r="AW116" s="57">
        <f t="shared" si="49"/>
        <v>10934.109641280002</v>
      </c>
      <c r="AX116" s="57">
        <f t="shared" si="49"/>
        <v>10934.109641280002</v>
      </c>
      <c r="AY116" s="57">
        <f t="shared" si="49"/>
        <v>10934.109641280002</v>
      </c>
      <c r="AZ116" s="57">
        <f t="shared" si="49"/>
        <v>10934.109641280002</v>
      </c>
      <c r="BA116" s="57">
        <f t="shared" si="49"/>
        <v>10934.109641280002</v>
      </c>
      <c r="BB116" s="57">
        <f t="shared" si="49"/>
        <v>10934.109641280002</v>
      </c>
      <c r="BC116" s="57">
        <f t="shared" si="49"/>
        <v>10934.109641280002</v>
      </c>
      <c r="BD116" s="57">
        <f t="shared" si="49"/>
        <v>10934.109641280002</v>
      </c>
      <c r="BE116" s="57">
        <f t="shared" si="49"/>
        <v>10934.109641280002</v>
      </c>
      <c r="BF116" s="57">
        <f t="shared" si="49"/>
        <v>10934.109641280002</v>
      </c>
      <c r="BG116" s="57">
        <f t="shared" si="49"/>
        <v>10934.109641280002</v>
      </c>
      <c r="BH116" s="57">
        <f t="shared" si="49"/>
        <v>10934.109641280002</v>
      </c>
      <c r="BI116" s="57">
        <f t="shared" si="49"/>
        <v>10934.109641280002</v>
      </c>
      <c r="BJ116" s="57">
        <f t="shared" si="49"/>
        <v>10934.109641280002</v>
      </c>
      <c r="BK116" s="57">
        <f t="shared" si="49"/>
        <v>10934.109641280002</v>
      </c>
      <c r="BL116" s="57">
        <f t="shared" si="49"/>
        <v>10934.109641280002</v>
      </c>
      <c r="BM116" s="57">
        <f t="shared" si="49"/>
        <v>10934.109641280002</v>
      </c>
      <c r="BN116" s="57">
        <f t="shared" si="49"/>
        <v>10934.109641280002</v>
      </c>
      <c r="BO116" s="57">
        <f t="shared" si="49"/>
        <v>10934.109641280002</v>
      </c>
      <c r="BP116" s="57">
        <f t="shared" si="49"/>
        <v>10934.109641280002</v>
      </c>
      <c r="BQ116" s="57">
        <f t="shared" si="49"/>
        <v>10934.109641280002</v>
      </c>
      <c r="BR116" s="57">
        <f t="shared" si="49"/>
        <v>10934.109641280002</v>
      </c>
      <c r="BS116" s="57">
        <f t="shared" si="49"/>
        <v>10934.109641280002</v>
      </c>
      <c r="BT116" s="57">
        <f t="shared" si="49"/>
        <v>10934.109641280002</v>
      </c>
      <c r="BU116" s="57">
        <f t="shared" ref="BU116:DS118" si="50">SUMIF($D$80:$D$113,$D116,BU$80:BU$113)</f>
        <v>10934.109641280002</v>
      </c>
      <c r="BV116" s="57">
        <f t="shared" si="50"/>
        <v>10934.109641280002</v>
      </c>
      <c r="BW116" s="57">
        <f t="shared" si="50"/>
        <v>10934.109641280002</v>
      </c>
      <c r="BX116" s="57">
        <f t="shared" si="50"/>
        <v>10934.109641280002</v>
      </c>
      <c r="BY116" s="57">
        <f t="shared" si="50"/>
        <v>10934.109641280002</v>
      </c>
      <c r="BZ116" s="57">
        <f t="shared" si="50"/>
        <v>10934.109641280002</v>
      </c>
      <c r="CA116" s="57">
        <f t="shared" si="50"/>
        <v>10934.109641280002</v>
      </c>
      <c r="CB116" s="57">
        <f t="shared" si="50"/>
        <v>10934.109641280002</v>
      </c>
      <c r="CC116" s="57">
        <f t="shared" si="50"/>
        <v>10934.109641280002</v>
      </c>
      <c r="CD116" s="57">
        <f t="shared" si="50"/>
        <v>10934.109641280002</v>
      </c>
      <c r="CE116" s="57">
        <f t="shared" si="50"/>
        <v>10934.109641280002</v>
      </c>
      <c r="CF116" s="57">
        <f t="shared" si="50"/>
        <v>10934.109641280002</v>
      </c>
      <c r="CG116" s="57">
        <f t="shared" si="50"/>
        <v>10934.109641280002</v>
      </c>
      <c r="CH116" s="57">
        <f t="shared" si="50"/>
        <v>10934.109641280002</v>
      </c>
      <c r="CI116" s="57">
        <f t="shared" si="50"/>
        <v>10934.109641280002</v>
      </c>
      <c r="CJ116" s="57">
        <f t="shared" si="50"/>
        <v>10934.109641280002</v>
      </c>
      <c r="CK116" s="57">
        <f t="shared" si="50"/>
        <v>10934.109641280002</v>
      </c>
      <c r="CL116" s="57">
        <f t="shared" si="50"/>
        <v>10934.109641280002</v>
      </c>
      <c r="CM116" s="57">
        <f t="shared" si="50"/>
        <v>10934.109641280002</v>
      </c>
      <c r="CN116" s="57">
        <f t="shared" si="50"/>
        <v>10934.109641280002</v>
      </c>
      <c r="CO116" s="57">
        <f t="shared" si="50"/>
        <v>10934.109641280002</v>
      </c>
      <c r="CP116" s="57">
        <f t="shared" si="50"/>
        <v>10934.109641280002</v>
      </c>
      <c r="CQ116" s="57">
        <f t="shared" si="50"/>
        <v>10934.109641280002</v>
      </c>
      <c r="CR116" s="57">
        <f t="shared" si="50"/>
        <v>10934.109641280002</v>
      </c>
      <c r="CS116" s="57">
        <f t="shared" si="50"/>
        <v>10934.109641280002</v>
      </c>
      <c r="CT116" s="57">
        <f t="shared" si="50"/>
        <v>10934.109641280002</v>
      </c>
      <c r="CU116" s="57">
        <f t="shared" si="50"/>
        <v>10934.109641280002</v>
      </c>
      <c r="CV116" s="57">
        <f t="shared" si="50"/>
        <v>10934.109641280002</v>
      </c>
      <c r="CW116" s="57">
        <f t="shared" si="50"/>
        <v>10934.109641280002</v>
      </c>
      <c r="CX116" s="57">
        <f t="shared" si="50"/>
        <v>10934.109641280002</v>
      </c>
      <c r="CY116" s="57">
        <f t="shared" si="50"/>
        <v>10934.109641280002</v>
      </c>
      <c r="CZ116" s="57">
        <f t="shared" si="50"/>
        <v>10934.109641280002</v>
      </c>
      <c r="DA116" s="57">
        <f t="shared" si="50"/>
        <v>10934.109641280002</v>
      </c>
      <c r="DB116" s="57">
        <f t="shared" si="50"/>
        <v>10934.109641280002</v>
      </c>
      <c r="DC116" s="57">
        <f t="shared" si="50"/>
        <v>10934.109641280002</v>
      </c>
      <c r="DD116" s="57">
        <f t="shared" si="50"/>
        <v>10934.109641280002</v>
      </c>
      <c r="DE116" s="57">
        <f t="shared" si="50"/>
        <v>10934.109641280002</v>
      </c>
      <c r="DF116" s="57">
        <f t="shared" si="50"/>
        <v>10934.109641280002</v>
      </c>
      <c r="DG116" s="57">
        <f t="shared" si="50"/>
        <v>10934.109641280002</v>
      </c>
      <c r="DH116" s="57">
        <f t="shared" si="50"/>
        <v>10934.109641280002</v>
      </c>
      <c r="DI116" s="57">
        <f t="shared" si="50"/>
        <v>10934.109641280002</v>
      </c>
      <c r="DJ116" s="57">
        <f t="shared" si="50"/>
        <v>10934.109641280002</v>
      </c>
      <c r="DK116" s="57">
        <f t="shared" si="50"/>
        <v>10934.109641280002</v>
      </c>
      <c r="DL116" s="57">
        <f t="shared" si="50"/>
        <v>10934.109641280002</v>
      </c>
      <c r="DM116" s="57">
        <f t="shared" si="50"/>
        <v>10934.109641280002</v>
      </c>
      <c r="DN116" s="57">
        <f t="shared" si="50"/>
        <v>10934.109641280002</v>
      </c>
      <c r="DO116" s="57">
        <f t="shared" si="50"/>
        <v>10934.109641280002</v>
      </c>
      <c r="DP116" s="57">
        <f t="shared" si="50"/>
        <v>10934.109641280002</v>
      </c>
      <c r="DQ116" s="57">
        <f t="shared" si="50"/>
        <v>10934.109641280002</v>
      </c>
      <c r="DR116" s="57">
        <f t="shared" si="50"/>
        <v>10934.109641280002</v>
      </c>
      <c r="DS116" s="57">
        <f t="shared" si="50"/>
        <v>10934.109641280002</v>
      </c>
      <c r="DT116" s="57">
        <f t="shared" ref="DT116:DT118" si="51">SUMIF($D$80:$D$113,$D116,DT$80:DT$113)</f>
        <v>0</v>
      </c>
    </row>
    <row r="117" spans="1:124" x14ac:dyDescent="0.3">
      <c r="D117" s="12" t="str">
        <f t="shared" ref="D117:D118" si="52">D110</f>
        <v>LCO</v>
      </c>
      <c r="F117" s="51" t="str">
        <f>F116</f>
        <v>INR Mn</v>
      </c>
      <c r="H117" s="57">
        <f t="shared" ref="H117:W118" si="53">SUMIF($D$80:$D$113,$D117,H$80:H$113)</f>
        <v>0</v>
      </c>
      <c r="I117" s="57">
        <f t="shared" si="53"/>
        <v>0</v>
      </c>
      <c r="J117" s="57">
        <f t="shared" si="53"/>
        <v>0</v>
      </c>
      <c r="K117" s="57">
        <f t="shared" si="53"/>
        <v>563.73697078125008</v>
      </c>
      <c r="L117" s="57">
        <f t="shared" si="53"/>
        <v>563.73697078125008</v>
      </c>
      <c r="M117" s="57">
        <f t="shared" si="53"/>
        <v>563.73697078125008</v>
      </c>
      <c r="N117" s="57">
        <f t="shared" si="53"/>
        <v>563.73697078125008</v>
      </c>
      <c r="O117" s="57">
        <f t="shared" si="53"/>
        <v>1202.6388710000001</v>
      </c>
      <c r="P117" s="57">
        <f t="shared" si="53"/>
        <v>1202.6388710000001</v>
      </c>
      <c r="Q117" s="57">
        <f t="shared" si="53"/>
        <v>1202.6388710000001</v>
      </c>
      <c r="R117" s="57">
        <f t="shared" si="53"/>
        <v>1202.6388710000001</v>
      </c>
      <c r="S117" s="57">
        <f t="shared" si="53"/>
        <v>1894.1562218250001</v>
      </c>
      <c r="T117" s="57">
        <f t="shared" si="53"/>
        <v>1894.1562218250001</v>
      </c>
      <c r="U117" s="57">
        <f t="shared" si="53"/>
        <v>1894.1562218250001</v>
      </c>
      <c r="V117" s="57">
        <f t="shared" si="53"/>
        <v>1894.1562218250001</v>
      </c>
      <c r="W117" s="57">
        <f t="shared" si="53"/>
        <v>3149.4105434312505</v>
      </c>
      <c r="X117" s="57">
        <f t="shared" si="49"/>
        <v>3149.4105434312505</v>
      </c>
      <c r="Y117" s="57">
        <f t="shared" si="49"/>
        <v>3149.4105434312505</v>
      </c>
      <c r="Z117" s="57">
        <f t="shared" si="49"/>
        <v>3149.4105434312505</v>
      </c>
      <c r="AA117" s="57">
        <f t="shared" si="49"/>
        <v>6171.0407068187506</v>
      </c>
      <c r="AB117" s="57">
        <f t="shared" si="49"/>
        <v>6171.0407068187506</v>
      </c>
      <c r="AC117" s="57">
        <f t="shared" si="49"/>
        <v>6171.0407068187506</v>
      </c>
      <c r="AD117" s="57">
        <f t="shared" si="49"/>
        <v>6171.0407068187506</v>
      </c>
      <c r="AE117" s="57">
        <f t="shared" si="49"/>
        <v>6652.0962552187511</v>
      </c>
      <c r="AF117" s="57">
        <f t="shared" si="49"/>
        <v>6652.0962552187511</v>
      </c>
      <c r="AG117" s="57">
        <f t="shared" si="49"/>
        <v>6652.0962552187511</v>
      </c>
      <c r="AH117" s="57">
        <f t="shared" si="49"/>
        <v>6652.0962552187511</v>
      </c>
      <c r="AI117" s="57">
        <f t="shared" si="49"/>
        <v>6915.1735082500018</v>
      </c>
      <c r="AJ117" s="57">
        <f t="shared" si="49"/>
        <v>6915.1735082500018</v>
      </c>
      <c r="AK117" s="57">
        <f t="shared" si="49"/>
        <v>6915.1735082500018</v>
      </c>
      <c r="AL117" s="57">
        <f t="shared" si="49"/>
        <v>6915.1735082500018</v>
      </c>
      <c r="AM117" s="57">
        <f t="shared" si="49"/>
        <v>6915.1735082500018</v>
      </c>
      <c r="AN117" s="57">
        <f t="shared" si="49"/>
        <v>6915.1735082500018</v>
      </c>
      <c r="AO117" s="57">
        <f t="shared" si="49"/>
        <v>6915.1735082500018</v>
      </c>
      <c r="AP117" s="57">
        <f t="shared" si="49"/>
        <v>6915.1735082500018</v>
      </c>
      <c r="AQ117" s="57">
        <f t="shared" si="49"/>
        <v>6915.1735082500018</v>
      </c>
      <c r="AR117" s="57">
        <f t="shared" si="49"/>
        <v>6915.1735082500018</v>
      </c>
      <c r="AS117" s="57">
        <f t="shared" si="49"/>
        <v>6915.1735082500018</v>
      </c>
      <c r="AT117" s="57">
        <f t="shared" si="49"/>
        <v>6915.1735082500018</v>
      </c>
      <c r="AU117" s="57">
        <f t="shared" si="49"/>
        <v>6915.1735082500018</v>
      </c>
      <c r="AV117" s="57">
        <f t="shared" si="49"/>
        <v>6915.1735082500018</v>
      </c>
      <c r="AW117" s="57">
        <f t="shared" si="49"/>
        <v>6915.1735082500018</v>
      </c>
      <c r="AX117" s="57">
        <f t="shared" si="49"/>
        <v>6915.1735082500018</v>
      </c>
      <c r="AY117" s="57">
        <f t="shared" si="49"/>
        <v>6915.1735082500018</v>
      </c>
      <c r="AZ117" s="57">
        <f t="shared" si="49"/>
        <v>6915.1735082500018</v>
      </c>
      <c r="BA117" s="57">
        <f t="shared" si="49"/>
        <v>6915.1735082500018</v>
      </c>
      <c r="BB117" s="57">
        <f t="shared" si="49"/>
        <v>6915.1735082500018</v>
      </c>
      <c r="BC117" s="57">
        <f t="shared" si="49"/>
        <v>6915.1735082500018</v>
      </c>
      <c r="BD117" s="57">
        <f t="shared" si="49"/>
        <v>6915.1735082500018</v>
      </c>
      <c r="BE117" s="57">
        <f t="shared" si="49"/>
        <v>6915.1735082500018</v>
      </c>
      <c r="BF117" s="57">
        <f t="shared" si="49"/>
        <v>6915.1735082500018</v>
      </c>
      <c r="BG117" s="57">
        <f t="shared" si="49"/>
        <v>6915.1735082500018</v>
      </c>
      <c r="BH117" s="57">
        <f t="shared" si="49"/>
        <v>6915.1735082500018</v>
      </c>
      <c r="BI117" s="57">
        <f t="shared" si="49"/>
        <v>6915.1735082500018</v>
      </c>
      <c r="BJ117" s="57">
        <f t="shared" si="49"/>
        <v>6915.1735082500018</v>
      </c>
      <c r="BK117" s="57">
        <f t="shared" si="49"/>
        <v>6915.1735082500018</v>
      </c>
      <c r="BL117" s="57">
        <f t="shared" si="49"/>
        <v>6915.1735082500018</v>
      </c>
      <c r="BM117" s="57">
        <f t="shared" si="49"/>
        <v>6915.1735082500018</v>
      </c>
      <c r="BN117" s="57">
        <f t="shared" si="49"/>
        <v>6915.1735082500018</v>
      </c>
      <c r="BO117" s="57">
        <f t="shared" si="49"/>
        <v>6915.1735082500018</v>
      </c>
      <c r="BP117" s="57">
        <f t="shared" si="49"/>
        <v>6915.1735082500018</v>
      </c>
      <c r="BQ117" s="57">
        <f t="shared" si="49"/>
        <v>6915.1735082500018</v>
      </c>
      <c r="BR117" s="57">
        <f t="shared" si="49"/>
        <v>6915.1735082500018</v>
      </c>
      <c r="BS117" s="57">
        <f t="shared" si="49"/>
        <v>6915.1735082500018</v>
      </c>
      <c r="BT117" s="57">
        <f t="shared" si="49"/>
        <v>6915.1735082500018</v>
      </c>
      <c r="BU117" s="57">
        <f t="shared" si="50"/>
        <v>6915.1735082500018</v>
      </c>
      <c r="BV117" s="57">
        <f t="shared" si="50"/>
        <v>6915.1735082500018</v>
      </c>
      <c r="BW117" s="57">
        <f t="shared" si="50"/>
        <v>6915.1735082500018</v>
      </c>
      <c r="BX117" s="57">
        <f t="shared" si="50"/>
        <v>6915.1735082500018</v>
      </c>
      <c r="BY117" s="57">
        <f t="shared" si="50"/>
        <v>6915.1735082500018</v>
      </c>
      <c r="BZ117" s="57">
        <f t="shared" si="50"/>
        <v>6915.1735082500018</v>
      </c>
      <c r="CA117" s="57">
        <f t="shared" si="50"/>
        <v>6915.1735082500018</v>
      </c>
      <c r="CB117" s="57">
        <f t="shared" si="50"/>
        <v>6915.1735082500018</v>
      </c>
      <c r="CC117" s="57">
        <f t="shared" si="50"/>
        <v>6915.1735082500018</v>
      </c>
      <c r="CD117" s="57">
        <f t="shared" si="50"/>
        <v>6915.1735082500018</v>
      </c>
      <c r="CE117" s="57">
        <f t="shared" si="50"/>
        <v>6915.1735082500018</v>
      </c>
      <c r="CF117" s="57">
        <f t="shared" si="50"/>
        <v>6915.1735082500018</v>
      </c>
      <c r="CG117" s="57">
        <f t="shared" si="50"/>
        <v>6915.1735082500018</v>
      </c>
      <c r="CH117" s="57">
        <f t="shared" si="50"/>
        <v>6915.1735082500018</v>
      </c>
      <c r="CI117" s="57">
        <f t="shared" si="50"/>
        <v>6915.1735082500018</v>
      </c>
      <c r="CJ117" s="57">
        <f t="shared" si="50"/>
        <v>6915.1735082500018</v>
      </c>
      <c r="CK117" s="57">
        <f t="shared" si="50"/>
        <v>6915.1735082500018</v>
      </c>
      <c r="CL117" s="57">
        <f t="shared" si="50"/>
        <v>6915.1735082500018</v>
      </c>
      <c r="CM117" s="57">
        <f t="shared" si="50"/>
        <v>6915.1735082500018</v>
      </c>
      <c r="CN117" s="57">
        <f t="shared" si="50"/>
        <v>6915.1735082500018</v>
      </c>
      <c r="CO117" s="57">
        <f t="shared" si="50"/>
        <v>6915.1735082500018</v>
      </c>
      <c r="CP117" s="57">
        <f t="shared" si="50"/>
        <v>6915.1735082500018</v>
      </c>
      <c r="CQ117" s="57">
        <f t="shared" si="50"/>
        <v>6915.1735082500018</v>
      </c>
      <c r="CR117" s="57">
        <f t="shared" si="50"/>
        <v>6915.1735082500018</v>
      </c>
      <c r="CS117" s="57">
        <f t="shared" si="50"/>
        <v>6915.1735082500018</v>
      </c>
      <c r="CT117" s="57">
        <f t="shared" si="50"/>
        <v>6915.1735082500018</v>
      </c>
      <c r="CU117" s="57">
        <f t="shared" si="50"/>
        <v>6915.1735082500018</v>
      </c>
      <c r="CV117" s="57">
        <f t="shared" si="50"/>
        <v>6915.1735082500018</v>
      </c>
      <c r="CW117" s="57">
        <f t="shared" si="50"/>
        <v>6915.1735082500018</v>
      </c>
      <c r="CX117" s="57">
        <f t="shared" si="50"/>
        <v>6915.1735082500018</v>
      </c>
      <c r="CY117" s="57">
        <f t="shared" si="50"/>
        <v>6915.1735082500018</v>
      </c>
      <c r="CZ117" s="57">
        <f t="shared" si="50"/>
        <v>6915.1735082500018</v>
      </c>
      <c r="DA117" s="57">
        <f t="shared" si="50"/>
        <v>6915.1735082500018</v>
      </c>
      <c r="DB117" s="57">
        <f t="shared" si="50"/>
        <v>6915.1735082500018</v>
      </c>
      <c r="DC117" s="57">
        <f t="shared" si="50"/>
        <v>6915.1735082500018</v>
      </c>
      <c r="DD117" s="57">
        <f t="shared" si="50"/>
        <v>6915.1735082500018</v>
      </c>
      <c r="DE117" s="57">
        <f t="shared" si="50"/>
        <v>6915.1735082500018</v>
      </c>
      <c r="DF117" s="57">
        <f t="shared" si="50"/>
        <v>6915.1735082500018</v>
      </c>
      <c r="DG117" s="57">
        <f t="shared" si="50"/>
        <v>6915.1735082500018</v>
      </c>
      <c r="DH117" s="57">
        <f t="shared" si="50"/>
        <v>6915.1735082500018</v>
      </c>
      <c r="DI117" s="57">
        <f t="shared" si="50"/>
        <v>6915.1735082500018</v>
      </c>
      <c r="DJ117" s="57">
        <f t="shared" si="50"/>
        <v>6915.1735082500018</v>
      </c>
      <c r="DK117" s="57">
        <f t="shared" si="50"/>
        <v>6915.1735082500018</v>
      </c>
      <c r="DL117" s="57">
        <f t="shared" si="50"/>
        <v>6915.1735082500018</v>
      </c>
      <c r="DM117" s="57">
        <f t="shared" si="50"/>
        <v>6915.1735082500018</v>
      </c>
      <c r="DN117" s="57">
        <f t="shared" si="50"/>
        <v>6915.1735082500018</v>
      </c>
      <c r="DO117" s="57">
        <f t="shared" si="50"/>
        <v>6915.1735082500018</v>
      </c>
      <c r="DP117" s="57">
        <f t="shared" si="50"/>
        <v>6915.1735082500018</v>
      </c>
      <c r="DQ117" s="57">
        <f t="shared" si="50"/>
        <v>6915.1735082500018</v>
      </c>
      <c r="DR117" s="57">
        <f t="shared" si="50"/>
        <v>6915.1735082500018</v>
      </c>
      <c r="DS117" s="57">
        <f t="shared" si="50"/>
        <v>6915.1735082500018</v>
      </c>
      <c r="DT117" s="57">
        <f t="shared" si="51"/>
        <v>0</v>
      </c>
    </row>
    <row r="118" spans="1:124" x14ac:dyDescent="0.3">
      <c r="D118" s="12" t="str">
        <f t="shared" si="52"/>
        <v>NMC</v>
      </c>
      <c r="F118" s="51" t="str">
        <f>F117</f>
        <v>INR Mn</v>
      </c>
      <c r="H118" s="57">
        <f t="shared" si="53"/>
        <v>0</v>
      </c>
      <c r="I118" s="57">
        <f t="shared" ref="I118:BT118" si="54">SUMIF($D$80:$D$113,$D118,I$80:I$113)</f>
        <v>0</v>
      </c>
      <c r="J118" s="57">
        <f t="shared" si="54"/>
        <v>0</v>
      </c>
      <c r="K118" s="57">
        <f t="shared" si="54"/>
        <v>0</v>
      </c>
      <c r="L118" s="57">
        <f t="shared" si="54"/>
        <v>0</v>
      </c>
      <c r="M118" s="57">
        <f t="shared" si="54"/>
        <v>0</v>
      </c>
      <c r="N118" s="57">
        <f t="shared" si="54"/>
        <v>0</v>
      </c>
      <c r="O118" s="57">
        <f t="shared" si="54"/>
        <v>0</v>
      </c>
      <c r="P118" s="57">
        <f t="shared" si="54"/>
        <v>0</v>
      </c>
      <c r="Q118" s="57">
        <f t="shared" si="54"/>
        <v>0</v>
      </c>
      <c r="R118" s="57">
        <f t="shared" si="54"/>
        <v>0</v>
      </c>
      <c r="S118" s="57">
        <f t="shared" si="54"/>
        <v>0</v>
      </c>
      <c r="T118" s="57">
        <f t="shared" si="54"/>
        <v>0</v>
      </c>
      <c r="U118" s="57">
        <f t="shared" si="54"/>
        <v>0</v>
      </c>
      <c r="V118" s="57">
        <f t="shared" si="54"/>
        <v>0</v>
      </c>
      <c r="W118" s="57">
        <f t="shared" si="54"/>
        <v>0</v>
      </c>
      <c r="X118" s="57">
        <f t="shared" si="54"/>
        <v>0</v>
      </c>
      <c r="Y118" s="57">
        <f t="shared" si="54"/>
        <v>0</v>
      </c>
      <c r="Z118" s="57">
        <f t="shared" si="54"/>
        <v>0</v>
      </c>
      <c r="AA118" s="57">
        <f t="shared" si="54"/>
        <v>0</v>
      </c>
      <c r="AB118" s="57">
        <f t="shared" si="54"/>
        <v>0</v>
      </c>
      <c r="AC118" s="57">
        <f t="shared" si="54"/>
        <v>0</v>
      </c>
      <c r="AD118" s="57">
        <f t="shared" si="54"/>
        <v>0</v>
      </c>
      <c r="AE118" s="57">
        <f t="shared" si="54"/>
        <v>0</v>
      </c>
      <c r="AF118" s="57">
        <f t="shared" si="54"/>
        <v>0</v>
      </c>
      <c r="AG118" s="57">
        <f t="shared" si="54"/>
        <v>0</v>
      </c>
      <c r="AH118" s="57">
        <f t="shared" si="54"/>
        <v>0</v>
      </c>
      <c r="AI118" s="57">
        <f t="shared" si="54"/>
        <v>0</v>
      </c>
      <c r="AJ118" s="57">
        <f t="shared" si="54"/>
        <v>0</v>
      </c>
      <c r="AK118" s="57">
        <f t="shared" si="54"/>
        <v>0</v>
      </c>
      <c r="AL118" s="57">
        <f t="shared" si="54"/>
        <v>0</v>
      </c>
      <c r="AM118" s="57">
        <f t="shared" si="54"/>
        <v>0</v>
      </c>
      <c r="AN118" s="57">
        <f t="shared" si="54"/>
        <v>0</v>
      </c>
      <c r="AO118" s="57">
        <f t="shared" si="54"/>
        <v>0</v>
      </c>
      <c r="AP118" s="57">
        <f t="shared" si="54"/>
        <v>0</v>
      </c>
      <c r="AQ118" s="57">
        <f t="shared" si="54"/>
        <v>0</v>
      </c>
      <c r="AR118" s="57">
        <f t="shared" si="54"/>
        <v>0</v>
      </c>
      <c r="AS118" s="57">
        <f t="shared" si="54"/>
        <v>0</v>
      </c>
      <c r="AT118" s="57">
        <f t="shared" si="54"/>
        <v>0</v>
      </c>
      <c r="AU118" s="57">
        <f t="shared" si="54"/>
        <v>0</v>
      </c>
      <c r="AV118" s="57">
        <f t="shared" si="54"/>
        <v>0</v>
      </c>
      <c r="AW118" s="57">
        <f t="shared" si="54"/>
        <v>0</v>
      </c>
      <c r="AX118" s="57">
        <f t="shared" si="54"/>
        <v>0</v>
      </c>
      <c r="AY118" s="57">
        <f t="shared" si="54"/>
        <v>0</v>
      </c>
      <c r="AZ118" s="57">
        <f t="shared" si="54"/>
        <v>0</v>
      </c>
      <c r="BA118" s="57">
        <f t="shared" si="54"/>
        <v>0</v>
      </c>
      <c r="BB118" s="57">
        <f t="shared" si="54"/>
        <v>0</v>
      </c>
      <c r="BC118" s="57">
        <f t="shared" si="54"/>
        <v>0</v>
      </c>
      <c r="BD118" s="57">
        <f t="shared" si="54"/>
        <v>0</v>
      </c>
      <c r="BE118" s="57">
        <f t="shared" si="54"/>
        <v>0</v>
      </c>
      <c r="BF118" s="57">
        <f t="shared" si="54"/>
        <v>0</v>
      </c>
      <c r="BG118" s="57">
        <f t="shared" si="54"/>
        <v>0</v>
      </c>
      <c r="BH118" s="57">
        <f t="shared" si="54"/>
        <v>0</v>
      </c>
      <c r="BI118" s="57">
        <f t="shared" si="54"/>
        <v>0</v>
      </c>
      <c r="BJ118" s="57">
        <f t="shared" si="54"/>
        <v>0</v>
      </c>
      <c r="BK118" s="57">
        <f t="shared" si="54"/>
        <v>0</v>
      </c>
      <c r="BL118" s="57">
        <f t="shared" si="54"/>
        <v>0</v>
      </c>
      <c r="BM118" s="57">
        <f t="shared" si="54"/>
        <v>0</v>
      </c>
      <c r="BN118" s="57">
        <f t="shared" si="54"/>
        <v>0</v>
      </c>
      <c r="BO118" s="57">
        <f t="shared" si="54"/>
        <v>0</v>
      </c>
      <c r="BP118" s="57">
        <f t="shared" si="54"/>
        <v>0</v>
      </c>
      <c r="BQ118" s="57">
        <f t="shared" si="54"/>
        <v>0</v>
      </c>
      <c r="BR118" s="57">
        <f t="shared" si="54"/>
        <v>0</v>
      </c>
      <c r="BS118" s="57">
        <f t="shared" si="54"/>
        <v>0</v>
      </c>
      <c r="BT118" s="57">
        <f t="shared" si="54"/>
        <v>0</v>
      </c>
      <c r="BU118" s="57">
        <f t="shared" si="50"/>
        <v>0</v>
      </c>
      <c r="BV118" s="57">
        <f t="shared" si="50"/>
        <v>0</v>
      </c>
      <c r="BW118" s="57">
        <f t="shared" si="50"/>
        <v>0</v>
      </c>
      <c r="BX118" s="57">
        <f t="shared" si="50"/>
        <v>0</v>
      </c>
      <c r="BY118" s="57">
        <f t="shared" si="50"/>
        <v>0</v>
      </c>
      <c r="BZ118" s="57">
        <f t="shared" si="50"/>
        <v>0</v>
      </c>
      <c r="CA118" s="57">
        <f t="shared" si="50"/>
        <v>0</v>
      </c>
      <c r="CB118" s="57">
        <f t="shared" si="50"/>
        <v>0</v>
      </c>
      <c r="CC118" s="57">
        <f t="shared" si="50"/>
        <v>0</v>
      </c>
      <c r="CD118" s="57">
        <f t="shared" si="50"/>
        <v>0</v>
      </c>
      <c r="CE118" s="57">
        <f t="shared" si="50"/>
        <v>0</v>
      </c>
      <c r="CF118" s="57">
        <f t="shared" si="50"/>
        <v>0</v>
      </c>
      <c r="CG118" s="57">
        <f t="shared" si="50"/>
        <v>0</v>
      </c>
      <c r="CH118" s="57">
        <f t="shared" si="50"/>
        <v>0</v>
      </c>
      <c r="CI118" s="57">
        <f t="shared" si="50"/>
        <v>0</v>
      </c>
      <c r="CJ118" s="57">
        <f t="shared" si="50"/>
        <v>0</v>
      </c>
      <c r="CK118" s="57">
        <f t="shared" si="50"/>
        <v>0</v>
      </c>
      <c r="CL118" s="57">
        <f t="shared" si="50"/>
        <v>0</v>
      </c>
      <c r="CM118" s="57">
        <f t="shared" si="50"/>
        <v>0</v>
      </c>
      <c r="CN118" s="57">
        <f t="shared" si="50"/>
        <v>0</v>
      </c>
      <c r="CO118" s="57">
        <f t="shared" si="50"/>
        <v>0</v>
      </c>
      <c r="CP118" s="57">
        <f t="shared" si="50"/>
        <v>0</v>
      </c>
      <c r="CQ118" s="57">
        <f t="shared" si="50"/>
        <v>0</v>
      </c>
      <c r="CR118" s="57">
        <f t="shared" si="50"/>
        <v>0</v>
      </c>
      <c r="CS118" s="57">
        <f t="shared" si="50"/>
        <v>0</v>
      </c>
      <c r="CT118" s="57">
        <f t="shared" si="50"/>
        <v>0</v>
      </c>
      <c r="CU118" s="57">
        <f t="shared" si="50"/>
        <v>0</v>
      </c>
      <c r="CV118" s="57">
        <f t="shared" si="50"/>
        <v>0</v>
      </c>
      <c r="CW118" s="57">
        <f t="shared" si="50"/>
        <v>0</v>
      </c>
      <c r="CX118" s="57">
        <f t="shared" si="50"/>
        <v>0</v>
      </c>
      <c r="CY118" s="57">
        <f t="shared" si="50"/>
        <v>0</v>
      </c>
      <c r="CZ118" s="57">
        <f t="shared" si="50"/>
        <v>0</v>
      </c>
      <c r="DA118" s="57">
        <f t="shared" si="50"/>
        <v>0</v>
      </c>
      <c r="DB118" s="57">
        <f t="shared" si="50"/>
        <v>0</v>
      </c>
      <c r="DC118" s="57">
        <f t="shared" si="50"/>
        <v>0</v>
      </c>
      <c r="DD118" s="57">
        <f t="shared" si="50"/>
        <v>0</v>
      </c>
      <c r="DE118" s="57">
        <f t="shared" si="50"/>
        <v>0</v>
      </c>
      <c r="DF118" s="57">
        <f t="shared" si="50"/>
        <v>0</v>
      </c>
      <c r="DG118" s="57">
        <f t="shared" si="50"/>
        <v>0</v>
      </c>
      <c r="DH118" s="57">
        <f t="shared" si="50"/>
        <v>0</v>
      </c>
      <c r="DI118" s="57">
        <f t="shared" si="50"/>
        <v>0</v>
      </c>
      <c r="DJ118" s="57">
        <f t="shared" si="50"/>
        <v>0</v>
      </c>
      <c r="DK118" s="57">
        <f t="shared" si="50"/>
        <v>0</v>
      </c>
      <c r="DL118" s="57">
        <f t="shared" si="50"/>
        <v>0</v>
      </c>
      <c r="DM118" s="57">
        <f t="shared" si="50"/>
        <v>0</v>
      </c>
      <c r="DN118" s="57">
        <f t="shared" si="50"/>
        <v>0</v>
      </c>
      <c r="DO118" s="57">
        <f t="shared" si="50"/>
        <v>0</v>
      </c>
      <c r="DP118" s="57">
        <f t="shared" si="50"/>
        <v>0</v>
      </c>
      <c r="DQ118" s="57">
        <f t="shared" si="50"/>
        <v>0</v>
      </c>
      <c r="DR118" s="57">
        <f t="shared" si="50"/>
        <v>0</v>
      </c>
      <c r="DS118" s="57">
        <f t="shared" si="50"/>
        <v>0</v>
      </c>
      <c r="DT118" s="57">
        <f t="shared" si="51"/>
        <v>0</v>
      </c>
    </row>
    <row r="119" spans="1:124" x14ac:dyDescent="0.3"/>
    <row r="120" spans="1:124" ht="14.5" thickBot="1" x14ac:dyDescent="0.35">
      <c r="D120" s="61" t="s">
        <v>147</v>
      </c>
      <c r="E120" s="61"/>
      <c r="F120" s="62" t="str">
        <f>F118</f>
        <v>INR Mn</v>
      </c>
      <c r="G120" s="62"/>
      <c r="H120" s="63">
        <f>SUM(H116:H119)</f>
        <v>0</v>
      </c>
      <c r="I120" s="63">
        <f t="shared" ref="I120:BT120" si="55">SUM(I116:I119)</f>
        <v>0</v>
      </c>
      <c r="J120" s="63">
        <f t="shared" si="55"/>
        <v>0</v>
      </c>
      <c r="K120" s="63">
        <f t="shared" si="55"/>
        <v>1455.10460458125</v>
      </c>
      <c r="L120" s="63">
        <f t="shared" si="55"/>
        <v>1455.10460458125</v>
      </c>
      <c r="M120" s="63">
        <f t="shared" si="55"/>
        <v>1455.10460458125</v>
      </c>
      <c r="N120" s="63">
        <f t="shared" si="55"/>
        <v>1455.10460458125</v>
      </c>
      <c r="O120" s="63">
        <f t="shared" si="55"/>
        <v>3104.2231564399999</v>
      </c>
      <c r="P120" s="63">
        <f t="shared" si="55"/>
        <v>3104.2231564399999</v>
      </c>
      <c r="Q120" s="63">
        <f t="shared" si="55"/>
        <v>3104.2231564399999</v>
      </c>
      <c r="R120" s="63">
        <f t="shared" si="55"/>
        <v>3104.2231564399999</v>
      </c>
      <c r="S120" s="63">
        <f t="shared" si="55"/>
        <v>4889.151471393001</v>
      </c>
      <c r="T120" s="63">
        <f t="shared" si="55"/>
        <v>4889.151471393001</v>
      </c>
      <c r="U120" s="63">
        <f t="shared" si="55"/>
        <v>4889.151471393001</v>
      </c>
      <c r="V120" s="63">
        <f t="shared" si="55"/>
        <v>4889.151471393001</v>
      </c>
      <c r="W120" s="63">
        <f t="shared" si="55"/>
        <v>8129.1843909272511</v>
      </c>
      <c r="X120" s="63">
        <f t="shared" si="55"/>
        <v>8129.1843909272511</v>
      </c>
      <c r="Y120" s="63">
        <f t="shared" si="55"/>
        <v>8129.1843909272511</v>
      </c>
      <c r="Z120" s="63">
        <f t="shared" si="55"/>
        <v>8129.1843909272511</v>
      </c>
      <c r="AA120" s="63">
        <f t="shared" si="55"/>
        <v>15928.545071482751</v>
      </c>
      <c r="AB120" s="63">
        <f t="shared" si="55"/>
        <v>15928.545071482751</v>
      </c>
      <c r="AC120" s="63">
        <f t="shared" si="55"/>
        <v>15928.545071482751</v>
      </c>
      <c r="AD120" s="63">
        <f t="shared" si="55"/>
        <v>15928.545071482751</v>
      </c>
      <c r="AE120" s="63">
        <f t="shared" si="55"/>
        <v>17170.234334058754</v>
      </c>
      <c r="AF120" s="63">
        <f t="shared" si="55"/>
        <v>17170.234334058754</v>
      </c>
      <c r="AG120" s="63">
        <f t="shared" si="55"/>
        <v>17170.234334058754</v>
      </c>
      <c r="AH120" s="63">
        <f t="shared" si="55"/>
        <v>17170.234334058754</v>
      </c>
      <c r="AI120" s="63">
        <f t="shared" si="55"/>
        <v>17849.283149530005</v>
      </c>
      <c r="AJ120" s="63">
        <f t="shared" si="55"/>
        <v>17849.283149530005</v>
      </c>
      <c r="AK120" s="63">
        <f t="shared" si="55"/>
        <v>17849.283149530005</v>
      </c>
      <c r="AL120" s="63">
        <f t="shared" si="55"/>
        <v>17849.283149530005</v>
      </c>
      <c r="AM120" s="63">
        <f t="shared" si="55"/>
        <v>17849.283149530005</v>
      </c>
      <c r="AN120" s="63">
        <f t="shared" si="55"/>
        <v>17849.283149530005</v>
      </c>
      <c r="AO120" s="63">
        <f t="shared" si="55"/>
        <v>17849.283149530005</v>
      </c>
      <c r="AP120" s="63">
        <f t="shared" si="55"/>
        <v>17849.283149530005</v>
      </c>
      <c r="AQ120" s="63">
        <f t="shared" si="55"/>
        <v>17849.283149530005</v>
      </c>
      <c r="AR120" s="63">
        <f t="shared" si="55"/>
        <v>17849.283149530005</v>
      </c>
      <c r="AS120" s="63">
        <f t="shared" si="55"/>
        <v>17849.283149530005</v>
      </c>
      <c r="AT120" s="63">
        <f t="shared" si="55"/>
        <v>17849.283149530005</v>
      </c>
      <c r="AU120" s="63">
        <f t="shared" si="55"/>
        <v>17849.283149530005</v>
      </c>
      <c r="AV120" s="63">
        <f t="shared" si="55"/>
        <v>17849.283149530005</v>
      </c>
      <c r="AW120" s="63">
        <f t="shared" si="55"/>
        <v>17849.283149530005</v>
      </c>
      <c r="AX120" s="63">
        <f t="shared" si="55"/>
        <v>17849.283149530005</v>
      </c>
      <c r="AY120" s="63">
        <f t="shared" si="55"/>
        <v>17849.283149530005</v>
      </c>
      <c r="AZ120" s="63">
        <f t="shared" si="55"/>
        <v>17849.283149530005</v>
      </c>
      <c r="BA120" s="63">
        <f t="shared" si="55"/>
        <v>17849.283149530005</v>
      </c>
      <c r="BB120" s="63">
        <f t="shared" si="55"/>
        <v>17849.283149530005</v>
      </c>
      <c r="BC120" s="63">
        <f t="shared" si="55"/>
        <v>17849.283149530005</v>
      </c>
      <c r="BD120" s="63">
        <f t="shared" si="55"/>
        <v>17849.283149530005</v>
      </c>
      <c r="BE120" s="63">
        <f t="shared" si="55"/>
        <v>17849.283149530005</v>
      </c>
      <c r="BF120" s="63">
        <f t="shared" si="55"/>
        <v>17849.283149530005</v>
      </c>
      <c r="BG120" s="63">
        <f t="shared" si="55"/>
        <v>17849.283149530005</v>
      </c>
      <c r="BH120" s="63">
        <f t="shared" si="55"/>
        <v>17849.283149530005</v>
      </c>
      <c r="BI120" s="63">
        <f t="shared" si="55"/>
        <v>17849.283149530005</v>
      </c>
      <c r="BJ120" s="63">
        <f t="shared" si="55"/>
        <v>17849.283149530005</v>
      </c>
      <c r="BK120" s="63">
        <f t="shared" si="55"/>
        <v>17849.283149530005</v>
      </c>
      <c r="BL120" s="63">
        <f t="shared" si="55"/>
        <v>17849.283149530005</v>
      </c>
      <c r="BM120" s="63">
        <f t="shared" si="55"/>
        <v>17849.283149530005</v>
      </c>
      <c r="BN120" s="63">
        <f t="shared" si="55"/>
        <v>17849.283149530005</v>
      </c>
      <c r="BO120" s="63">
        <f t="shared" si="55"/>
        <v>17849.283149530005</v>
      </c>
      <c r="BP120" s="63">
        <f t="shared" si="55"/>
        <v>17849.283149530005</v>
      </c>
      <c r="BQ120" s="63">
        <f t="shared" si="55"/>
        <v>17849.283149530005</v>
      </c>
      <c r="BR120" s="63">
        <f t="shared" si="55"/>
        <v>17849.283149530005</v>
      </c>
      <c r="BS120" s="63">
        <f t="shared" si="55"/>
        <v>17849.283149530005</v>
      </c>
      <c r="BT120" s="63">
        <f t="shared" si="55"/>
        <v>17849.283149530005</v>
      </c>
      <c r="BU120" s="63">
        <f t="shared" ref="BU120:DS120" si="56">SUM(BU116:BU119)</f>
        <v>17849.283149530005</v>
      </c>
      <c r="BV120" s="63">
        <f t="shared" si="56"/>
        <v>17849.283149530005</v>
      </c>
      <c r="BW120" s="63">
        <f t="shared" si="56"/>
        <v>17849.283149530005</v>
      </c>
      <c r="BX120" s="63">
        <f t="shared" si="56"/>
        <v>17849.283149530005</v>
      </c>
      <c r="BY120" s="63">
        <f t="shared" si="56"/>
        <v>17849.283149530005</v>
      </c>
      <c r="BZ120" s="63">
        <f t="shared" si="56"/>
        <v>17849.283149530005</v>
      </c>
      <c r="CA120" s="63">
        <f t="shared" si="56"/>
        <v>17849.283149530005</v>
      </c>
      <c r="CB120" s="63">
        <f t="shared" si="56"/>
        <v>17849.283149530005</v>
      </c>
      <c r="CC120" s="63">
        <f t="shared" si="56"/>
        <v>17849.283149530005</v>
      </c>
      <c r="CD120" s="63">
        <f t="shared" si="56"/>
        <v>17849.283149530005</v>
      </c>
      <c r="CE120" s="63">
        <f t="shared" si="56"/>
        <v>17849.283149530005</v>
      </c>
      <c r="CF120" s="63">
        <f t="shared" si="56"/>
        <v>17849.283149530005</v>
      </c>
      <c r="CG120" s="63">
        <f t="shared" si="56"/>
        <v>17849.283149530005</v>
      </c>
      <c r="CH120" s="63">
        <f t="shared" si="56"/>
        <v>17849.283149530005</v>
      </c>
      <c r="CI120" s="63">
        <f t="shared" si="56"/>
        <v>17849.283149530005</v>
      </c>
      <c r="CJ120" s="63">
        <f t="shared" si="56"/>
        <v>17849.283149530005</v>
      </c>
      <c r="CK120" s="63">
        <f t="shared" si="56"/>
        <v>17849.283149530005</v>
      </c>
      <c r="CL120" s="63">
        <f t="shared" si="56"/>
        <v>17849.283149530005</v>
      </c>
      <c r="CM120" s="63">
        <f t="shared" si="56"/>
        <v>17849.283149530005</v>
      </c>
      <c r="CN120" s="63">
        <f t="shared" si="56"/>
        <v>17849.283149530005</v>
      </c>
      <c r="CO120" s="63">
        <f t="shared" si="56"/>
        <v>17849.283149530005</v>
      </c>
      <c r="CP120" s="63">
        <f t="shared" si="56"/>
        <v>17849.283149530005</v>
      </c>
      <c r="CQ120" s="63">
        <f t="shared" si="56"/>
        <v>17849.283149530005</v>
      </c>
      <c r="CR120" s="63">
        <f t="shared" si="56"/>
        <v>17849.283149530005</v>
      </c>
      <c r="CS120" s="63">
        <f t="shared" si="56"/>
        <v>17849.283149530005</v>
      </c>
      <c r="CT120" s="63">
        <f t="shared" si="56"/>
        <v>17849.283149530005</v>
      </c>
      <c r="CU120" s="63">
        <f t="shared" si="56"/>
        <v>17849.283149530005</v>
      </c>
      <c r="CV120" s="63">
        <f t="shared" si="56"/>
        <v>17849.283149530005</v>
      </c>
      <c r="CW120" s="63">
        <f t="shared" si="56"/>
        <v>17849.283149530005</v>
      </c>
      <c r="CX120" s="63">
        <f t="shared" si="56"/>
        <v>17849.283149530005</v>
      </c>
      <c r="CY120" s="63">
        <f t="shared" si="56"/>
        <v>17849.283149530005</v>
      </c>
      <c r="CZ120" s="63">
        <f t="shared" si="56"/>
        <v>17849.283149530005</v>
      </c>
      <c r="DA120" s="63">
        <f t="shared" si="56"/>
        <v>17849.283149530005</v>
      </c>
      <c r="DB120" s="63">
        <f t="shared" si="56"/>
        <v>17849.283149530005</v>
      </c>
      <c r="DC120" s="63">
        <f t="shared" si="56"/>
        <v>17849.283149530005</v>
      </c>
      <c r="DD120" s="63">
        <f t="shared" si="56"/>
        <v>17849.283149530005</v>
      </c>
      <c r="DE120" s="63">
        <f t="shared" si="56"/>
        <v>17849.283149530005</v>
      </c>
      <c r="DF120" s="63">
        <f t="shared" si="56"/>
        <v>17849.283149530005</v>
      </c>
      <c r="DG120" s="63">
        <f t="shared" si="56"/>
        <v>17849.283149530005</v>
      </c>
      <c r="DH120" s="63">
        <f t="shared" si="56"/>
        <v>17849.283149530005</v>
      </c>
      <c r="DI120" s="63">
        <f t="shared" si="56"/>
        <v>17849.283149530005</v>
      </c>
      <c r="DJ120" s="63">
        <f t="shared" si="56"/>
        <v>17849.283149530005</v>
      </c>
      <c r="DK120" s="63">
        <f t="shared" si="56"/>
        <v>17849.283149530005</v>
      </c>
      <c r="DL120" s="63">
        <f t="shared" si="56"/>
        <v>17849.283149530005</v>
      </c>
      <c r="DM120" s="63">
        <f t="shared" si="56"/>
        <v>17849.283149530005</v>
      </c>
      <c r="DN120" s="63">
        <f t="shared" si="56"/>
        <v>17849.283149530005</v>
      </c>
      <c r="DO120" s="63">
        <f t="shared" si="56"/>
        <v>17849.283149530005</v>
      </c>
      <c r="DP120" s="63">
        <f t="shared" si="56"/>
        <v>17849.283149530005</v>
      </c>
      <c r="DQ120" s="63">
        <f t="shared" si="56"/>
        <v>17849.283149530005</v>
      </c>
      <c r="DR120" s="63">
        <f t="shared" si="56"/>
        <v>17849.283149530005</v>
      </c>
      <c r="DS120" s="63">
        <f t="shared" si="56"/>
        <v>17849.283149530005</v>
      </c>
    </row>
    <row r="121" spans="1:124" ht="14.5" thickTop="1" x14ac:dyDescent="0.3"/>
    <row r="122" spans="1:124" s="7" customFormat="1" ht="15.5" x14ac:dyDescent="0.35">
      <c r="A122" s="7" t="s">
        <v>184</v>
      </c>
      <c r="D122" s="21"/>
      <c r="E122" s="21"/>
      <c r="F122" s="48"/>
      <c r="G122" s="48"/>
    </row>
    <row r="123" spans="1:124" customFormat="1" ht="14.5" x14ac:dyDescent="0.35"/>
    <row r="124" spans="1:124" x14ac:dyDescent="0.3">
      <c r="B124" s="6" t="s">
        <v>23</v>
      </c>
    </row>
    <row r="125" spans="1:124" x14ac:dyDescent="0.3">
      <c r="C125" s="6" t="s">
        <v>164</v>
      </c>
    </row>
    <row r="126" spans="1:124" x14ac:dyDescent="0.3">
      <c r="D126" s="12" t="str">
        <f>Inputs!D106</f>
        <v>Factory level</v>
      </c>
      <c r="E126" s="57">
        <f>Inputs!H106*G$11</f>
        <v>500</v>
      </c>
      <c r="F126" s="51" t="str">
        <f>F120</f>
        <v>INR Mn</v>
      </c>
      <c r="G126" s="57">
        <f>Inputs!G106*Exchng</f>
        <v>25000</v>
      </c>
      <c r="H126" s="57">
        <f>$E126*$G126/10^6*H$4*H$31*H$11</f>
        <v>0</v>
      </c>
      <c r="I126" s="57">
        <f t="shared" ref="I126:BT127" si="57">$E126*$G126/10^6*I$4*I$31*I$11</f>
        <v>0</v>
      </c>
      <c r="J126" s="57">
        <f t="shared" si="57"/>
        <v>0</v>
      </c>
      <c r="K126" s="57">
        <f t="shared" si="57"/>
        <v>37.5</v>
      </c>
      <c r="L126" s="57">
        <f t="shared" si="57"/>
        <v>37.083333333333336</v>
      </c>
      <c r="M126" s="57">
        <f t="shared" si="57"/>
        <v>37.083333333333336</v>
      </c>
      <c r="N126" s="57">
        <f t="shared" si="57"/>
        <v>37.5</v>
      </c>
      <c r="O126" s="57">
        <f t="shared" si="57"/>
        <v>37.5</v>
      </c>
      <c r="P126" s="57">
        <f t="shared" si="57"/>
        <v>37.083333333333336</v>
      </c>
      <c r="Q126" s="57">
        <f t="shared" si="57"/>
        <v>37.083333333333336</v>
      </c>
      <c r="R126" s="57">
        <f t="shared" si="57"/>
        <v>37.5</v>
      </c>
      <c r="S126" s="57">
        <f t="shared" si="57"/>
        <v>37.5</v>
      </c>
      <c r="T126" s="57">
        <f t="shared" si="57"/>
        <v>37.083333333333336</v>
      </c>
      <c r="U126" s="57">
        <f t="shared" si="57"/>
        <v>37.083333333333336</v>
      </c>
      <c r="V126" s="57">
        <f t="shared" si="57"/>
        <v>37.5</v>
      </c>
      <c r="W126" s="57">
        <f t="shared" si="57"/>
        <v>37.5</v>
      </c>
      <c r="X126" s="57">
        <f t="shared" si="57"/>
        <v>37.083333333333336</v>
      </c>
      <c r="Y126" s="57">
        <f t="shared" si="57"/>
        <v>37.083333333333336</v>
      </c>
      <c r="Z126" s="57">
        <f t="shared" si="57"/>
        <v>37.5</v>
      </c>
      <c r="AA126" s="57">
        <f t="shared" si="57"/>
        <v>37.5</v>
      </c>
      <c r="AB126" s="57">
        <f t="shared" si="57"/>
        <v>37.083333333333336</v>
      </c>
      <c r="AC126" s="57">
        <f t="shared" si="57"/>
        <v>37.083333333333336</v>
      </c>
      <c r="AD126" s="57">
        <f t="shared" si="57"/>
        <v>37.5</v>
      </c>
      <c r="AE126" s="57">
        <f t="shared" si="57"/>
        <v>37.5</v>
      </c>
      <c r="AF126" s="57">
        <f t="shared" si="57"/>
        <v>37.083333333333336</v>
      </c>
      <c r="AG126" s="57">
        <f t="shared" si="57"/>
        <v>37.083333333333336</v>
      </c>
      <c r="AH126" s="57">
        <f t="shared" si="57"/>
        <v>37.5</v>
      </c>
      <c r="AI126" s="57">
        <f t="shared" si="57"/>
        <v>37.5</v>
      </c>
      <c r="AJ126" s="57">
        <f t="shared" si="57"/>
        <v>37.083333333333336</v>
      </c>
      <c r="AK126" s="57">
        <f t="shared" si="57"/>
        <v>37.083333333333336</v>
      </c>
      <c r="AL126" s="57">
        <f t="shared" si="57"/>
        <v>37.5</v>
      </c>
      <c r="AM126" s="57">
        <f t="shared" si="57"/>
        <v>37.5</v>
      </c>
      <c r="AN126" s="57">
        <f t="shared" si="57"/>
        <v>37.083333333333336</v>
      </c>
      <c r="AO126" s="57">
        <f t="shared" si="57"/>
        <v>37.083333333333336</v>
      </c>
      <c r="AP126" s="57">
        <f t="shared" si="57"/>
        <v>37.5</v>
      </c>
      <c r="AQ126" s="57">
        <f t="shared" si="57"/>
        <v>37.5</v>
      </c>
      <c r="AR126" s="57">
        <f t="shared" si="57"/>
        <v>37.083333333333336</v>
      </c>
      <c r="AS126" s="57">
        <f t="shared" si="57"/>
        <v>37.083333333333336</v>
      </c>
      <c r="AT126" s="57">
        <f t="shared" si="57"/>
        <v>37.5</v>
      </c>
      <c r="AU126" s="57">
        <f t="shared" si="57"/>
        <v>37.5</v>
      </c>
      <c r="AV126" s="57">
        <f t="shared" si="57"/>
        <v>37.083333333333336</v>
      </c>
      <c r="AW126" s="57">
        <f t="shared" si="57"/>
        <v>37.083333333333336</v>
      </c>
      <c r="AX126" s="57">
        <f t="shared" si="57"/>
        <v>37.5</v>
      </c>
      <c r="AY126" s="57">
        <f t="shared" si="57"/>
        <v>37.5</v>
      </c>
      <c r="AZ126" s="57">
        <f t="shared" si="57"/>
        <v>37.083333333333336</v>
      </c>
      <c r="BA126" s="57">
        <f t="shared" si="57"/>
        <v>37.083333333333336</v>
      </c>
      <c r="BB126" s="57">
        <f t="shared" si="57"/>
        <v>37.5</v>
      </c>
      <c r="BC126" s="57">
        <f t="shared" si="57"/>
        <v>37.5</v>
      </c>
      <c r="BD126" s="57">
        <f t="shared" si="57"/>
        <v>37.083333333333336</v>
      </c>
      <c r="BE126" s="57">
        <f t="shared" si="57"/>
        <v>37.083333333333336</v>
      </c>
      <c r="BF126" s="57">
        <f t="shared" si="57"/>
        <v>37.5</v>
      </c>
      <c r="BG126" s="57">
        <f t="shared" si="57"/>
        <v>37.5</v>
      </c>
      <c r="BH126" s="57">
        <f t="shared" si="57"/>
        <v>37.083333333333336</v>
      </c>
      <c r="BI126" s="57">
        <f t="shared" si="57"/>
        <v>37.083333333333336</v>
      </c>
      <c r="BJ126" s="57">
        <f t="shared" si="57"/>
        <v>37.5</v>
      </c>
      <c r="BK126" s="57">
        <f t="shared" si="57"/>
        <v>37.5</v>
      </c>
      <c r="BL126" s="57">
        <f t="shared" si="57"/>
        <v>37.083333333333336</v>
      </c>
      <c r="BM126" s="57">
        <f t="shared" si="57"/>
        <v>37.083333333333336</v>
      </c>
      <c r="BN126" s="57">
        <f t="shared" si="57"/>
        <v>37.5</v>
      </c>
      <c r="BO126" s="57">
        <f t="shared" si="57"/>
        <v>37.5</v>
      </c>
      <c r="BP126" s="57">
        <f t="shared" si="57"/>
        <v>37.083333333333336</v>
      </c>
      <c r="BQ126" s="57">
        <f t="shared" si="57"/>
        <v>37.083333333333336</v>
      </c>
      <c r="BR126" s="57">
        <f t="shared" si="57"/>
        <v>37.5</v>
      </c>
      <c r="BS126" s="57">
        <f t="shared" si="57"/>
        <v>37.5</v>
      </c>
      <c r="BT126" s="57">
        <f t="shared" si="57"/>
        <v>37.083333333333336</v>
      </c>
      <c r="BU126" s="57">
        <f t="shared" ref="BU126:DS129" si="58">$E126*$G126/10^6*BU$4*BU$31*BU$11</f>
        <v>37.083333333333336</v>
      </c>
      <c r="BV126" s="57">
        <f t="shared" si="58"/>
        <v>37.5</v>
      </c>
      <c r="BW126" s="57">
        <f t="shared" si="58"/>
        <v>37.5</v>
      </c>
      <c r="BX126" s="57">
        <f t="shared" si="58"/>
        <v>37.083333333333336</v>
      </c>
      <c r="BY126" s="57">
        <f t="shared" si="58"/>
        <v>37.083333333333336</v>
      </c>
      <c r="BZ126" s="57">
        <f t="shared" si="58"/>
        <v>37.5</v>
      </c>
      <c r="CA126" s="57">
        <f t="shared" si="58"/>
        <v>37.5</v>
      </c>
      <c r="CB126" s="57">
        <f t="shared" si="58"/>
        <v>37.083333333333336</v>
      </c>
      <c r="CC126" s="57">
        <f t="shared" si="58"/>
        <v>37.083333333333336</v>
      </c>
      <c r="CD126" s="57">
        <f t="shared" si="58"/>
        <v>37.5</v>
      </c>
      <c r="CE126" s="57">
        <f t="shared" si="58"/>
        <v>37.5</v>
      </c>
      <c r="CF126" s="57">
        <f t="shared" si="58"/>
        <v>37.083333333333336</v>
      </c>
      <c r="CG126" s="57">
        <f t="shared" si="58"/>
        <v>37.083333333333336</v>
      </c>
      <c r="CH126" s="57">
        <f t="shared" si="58"/>
        <v>37.5</v>
      </c>
      <c r="CI126" s="57">
        <f t="shared" si="58"/>
        <v>37.5</v>
      </c>
      <c r="CJ126" s="57">
        <f t="shared" si="58"/>
        <v>37.083333333333336</v>
      </c>
      <c r="CK126" s="57">
        <f t="shared" si="58"/>
        <v>37.083333333333336</v>
      </c>
      <c r="CL126" s="57">
        <f t="shared" si="58"/>
        <v>37.5</v>
      </c>
      <c r="CM126" s="57">
        <f t="shared" si="58"/>
        <v>37.5</v>
      </c>
      <c r="CN126" s="57">
        <f t="shared" si="58"/>
        <v>37.083333333333336</v>
      </c>
      <c r="CO126" s="57">
        <f t="shared" si="58"/>
        <v>37.083333333333336</v>
      </c>
      <c r="CP126" s="57">
        <f t="shared" si="58"/>
        <v>37.5</v>
      </c>
      <c r="CQ126" s="57">
        <f t="shared" si="58"/>
        <v>37.5</v>
      </c>
      <c r="CR126" s="57">
        <f t="shared" si="58"/>
        <v>37.083333333333336</v>
      </c>
      <c r="CS126" s="57">
        <f t="shared" si="58"/>
        <v>37.083333333333336</v>
      </c>
      <c r="CT126" s="57">
        <f t="shared" si="58"/>
        <v>37.5</v>
      </c>
      <c r="CU126" s="57">
        <f t="shared" si="58"/>
        <v>37.5</v>
      </c>
      <c r="CV126" s="57">
        <f t="shared" si="58"/>
        <v>37.083333333333336</v>
      </c>
      <c r="CW126" s="57">
        <f t="shared" si="58"/>
        <v>37.083333333333336</v>
      </c>
      <c r="CX126" s="57">
        <f t="shared" si="58"/>
        <v>37.5</v>
      </c>
      <c r="CY126" s="57">
        <f t="shared" si="58"/>
        <v>37.5</v>
      </c>
      <c r="CZ126" s="57">
        <f t="shared" si="58"/>
        <v>37.083333333333336</v>
      </c>
      <c r="DA126" s="57">
        <f t="shared" si="58"/>
        <v>37.083333333333336</v>
      </c>
      <c r="DB126" s="57">
        <f t="shared" si="58"/>
        <v>37.5</v>
      </c>
      <c r="DC126" s="57">
        <f t="shared" si="58"/>
        <v>37.5</v>
      </c>
      <c r="DD126" s="57">
        <f t="shared" si="58"/>
        <v>37.083333333333336</v>
      </c>
      <c r="DE126" s="57">
        <f t="shared" si="58"/>
        <v>37.083333333333336</v>
      </c>
      <c r="DF126" s="57">
        <f t="shared" si="58"/>
        <v>37.5</v>
      </c>
      <c r="DG126" s="57">
        <f t="shared" si="58"/>
        <v>37.5</v>
      </c>
      <c r="DH126" s="57">
        <f t="shared" si="58"/>
        <v>37.083333333333336</v>
      </c>
      <c r="DI126" s="57">
        <f t="shared" si="58"/>
        <v>37.083333333333336</v>
      </c>
      <c r="DJ126" s="57">
        <f t="shared" si="58"/>
        <v>37.5</v>
      </c>
      <c r="DK126" s="57">
        <f t="shared" si="58"/>
        <v>37.5</v>
      </c>
      <c r="DL126" s="57">
        <f t="shared" si="58"/>
        <v>37.083333333333336</v>
      </c>
      <c r="DM126" s="57">
        <f t="shared" si="58"/>
        <v>37.083333333333336</v>
      </c>
      <c r="DN126" s="57">
        <f t="shared" si="58"/>
        <v>37.5</v>
      </c>
      <c r="DO126" s="57">
        <f t="shared" si="58"/>
        <v>37.5</v>
      </c>
      <c r="DP126" s="57">
        <f t="shared" si="58"/>
        <v>37.083333333333336</v>
      </c>
      <c r="DQ126" s="57">
        <f t="shared" si="58"/>
        <v>37.083333333333336</v>
      </c>
      <c r="DR126" s="57">
        <f t="shared" si="58"/>
        <v>37.5</v>
      </c>
      <c r="DS126" s="57">
        <f t="shared" si="58"/>
        <v>37.5</v>
      </c>
    </row>
    <row r="127" spans="1:124" x14ac:dyDescent="0.3">
      <c r="D127" s="12" t="str">
        <f>Inputs!D107</f>
        <v>Production personnel</v>
      </c>
      <c r="E127" s="57">
        <f>Inputs!H107*G$11</f>
        <v>200</v>
      </c>
      <c r="F127" s="51" t="str">
        <f>F126</f>
        <v>INR Mn</v>
      </c>
      <c r="G127" s="57">
        <f>Inputs!G107*Exchng</f>
        <v>43750</v>
      </c>
      <c r="H127" s="57">
        <f t="shared" ref="H127:W129" si="59">$E127*$G127/10^6*H$4*H$31*H$11</f>
        <v>0</v>
      </c>
      <c r="I127" s="57">
        <f t="shared" si="59"/>
        <v>0</v>
      </c>
      <c r="J127" s="57">
        <f t="shared" si="59"/>
        <v>0</v>
      </c>
      <c r="K127" s="57">
        <f t="shared" si="59"/>
        <v>26.25</v>
      </c>
      <c r="L127" s="57">
        <f t="shared" si="59"/>
        <v>25.958333333333336</v>
      </c>
      <c r="M127" s="57">
        <f t="shared" si="59"/>
        <v>25.958333333333336</v>
      </c>
      <c r="N127" s="57">
        <f t="shared" si="59"/>
        <v>26.25</v>
      </c>
      <c r="O127" s="57">
        <f t="shared" si="59"/>
        <v>26.25</v>
      </c>
      <c r="P127" s="57">
        <f t="shared" si="59"/>
        <v>25.958333333333336</v>
      </c>
      <c r="Q127" s="57">
        <f t="shared" si="59"/>
        <v>25.958333333333336</v>
      </c>
      <c r="R127" s="57">
        <f t="shared" si="59"/>
        <v>26.25</v>
      </c>
      <c r="S127" s="57">
        <f t="shared" si="59"/>
        <v>26.25</v>
      </c>
      <c r="T127" s="57">
        <f t="shared" si="59"/>
        <v>25.958333333333336</v>
      </c>
      <c r="U127" s="57">
        <f t="shared" si="59"/>
        <v>25.958333333333336</v>
      </c>
      <c r="V127" s="57">
        <f t="shared" si="59"/>
        <v>26.25</v>
      </c>
      <c r="W127" s="57">
        <f t="shared" si="59"/>
        <v>26.25</v>
      </c>
      <c r="X127" s="57">
        <f t="shared" si="57"/>
        <v>25.958333333333336</v>
      </c>
      <c r="Y127" s="57">
        <f t="shared" si="57"/>
        <v>25.958333333333336</v>
      </c>
      <c r="Z127" s="57">
        <f t="shared" si="57"/>
        <v>26.25</v>
      </c>
      <c r="AA127" s="57">
        <f t="shared" si="57"/>
        <v>26.25</v>
      </c>
      <c r="AB127" s="57">
        <f t="shared" si="57"/>
        <v>25.958333333333336</v>
      </c>
      <c r="AC127" s="57">
        <f t="shared" si="57"/>
        <v>25.958333333333336</v>
      </c>
      <c r="AD127" s="57">
        <f t="shared" si="57"/>
        <v>26.25</v>
      </c>
      <c r="AE127" s="57">
        <f t="shared" si="57"/>
        <v>26.25</v>
      </c>
      <c r="AF127" s="57">
        <f t="shared" si="57"/>
        <v>25.958333333333336</v>
      </c>
      <c r="AG127" s="57">
        <f t="shared" si="57"/>
        <v>25.958333333333336</v>
      </c>
      <c r="AH127" s="57">
        <f t="shared" si="57"/>
        <v>26.25</v>
      </c>
      <c r="AI127" s="57">
        <f t="shared" si="57"/>
        <v>26.25</v>
      </c>
      <c r="AJ127" s="57">
        <f t="shared" si="57"/>
        <v>25.958333333333336</v>
      </c>
      <c r="AK127" s="57">
        <f t="shared" si="57"/>
        <v>25.958333333333336</v>
      </c>
      <c r="AL127" s="57">
        <f t="shared" si="57"/>
        <v>26.25</v>
      </c>
      <c r="AM127" s="57">
        <f t="shared" si="57"/>
        <v>26.25</v>
      </c>
      <c r="AN127" s="57">
        <f t="shared" si="57"/>
        <v>25.958333333333336</v>
      </c>
      <c r="AO127" s="57">
        <f t="shared" si="57"/>
        <v>25.958333333333336</v>
      </c>
      <c r="AP127" s="57">
        <f t="shared" si="57"/>
        <v>26.25</v>
      </c>
      <c r="AQ127" s="57">
        <f t="shared" si="57"/>
        <v>26.25</v>
      </c>
      <c r="AR127" s="57">
        <f t="shared" si="57"/>
        <v>25.958333333333336</v>
      </c>
      <c r="AS127" s="57">
        <f t="shared" si="57"/>
        <v>25.958333333333336</v>
      </c>
      <c r="AT127" s="57">
        <f t="shared" si="57"/>
        <v>26.25</v>
      </c>
      <c r="AU127" s="57">
        <f t="shared" si="57"/>
        <v>26.25</v>
      </c>
      <c r="AV127" s="57">
        <f t="shared" si="57"/>
        <v>25.958333333333336</v>
      </c>
      <c r="AW127" s="57">
        <f t="shared" si="57"/>
        <v>25.958333333333336</v>
      </c>
      <c r="AX127" s="57">
        <f t="shared" si="57"/>
        <v>26.25</v>
      </c>
      <c r="AY127" s="57">
        <f t="shared" si="57"/>
        <v>26.25</v>
      </c>
      <c r="AZ127" s="57">
        <f t="shared" si="57"/>
        <v>25.958333333333336</v>
      </c>
      <c r="BA127" s="57">
        <f t="shared" si="57"/>
        <v>25.958333333333336</v>
      </c>
      <c r="BB127" s="57">
        <f t="shared" si="57"/>
        <v>26.25</v>
      </c>
      <c r="BC127" s="57">
        <f t="shared" si="57"/>
        <v>26.25</v>
      </c>
      <c r="BD127" s="57">
        <f t="shared" si="57"/>
        <v>25.958333333333336</v>
      </c>
      <c r="BE127" s="57">
        <f t="shared" si="57"/>
        <v>25.958333333333336</v>
      </c>
      <c r="BF127" s="57">
        <f t="shared" si="57"/>
        <v>26.25</v>
      </c>
      <c r="BG127" s="57">
        <f t="shared" si="57"/>
        <v>26.25</v>
      </c>
      <c r="BH127" s="57">
        <f t="shared" si="57"/>
        <v>25.958333333333336</v>
      </c>
      <c r="BI127" s="57">
        <f t="shared" si="57"/>
        <v>25.958333333333336</v>
      </c>
      <c r="BJ127" s="57">
        <f t="shared" si="57"/>
        <v>26.25</v>
      </c>
      <c r="BK127" s="57">
        <f t="shared" si="57"/>
        <v>26.25</v>
      </c>
      <c r="BL127" s="57">
        <f t="shared" si="57"/>
        <v>25.958333333333336</v>
      </c>
      <c r="BM127" s="57">
        <f t="shared" si="57"/>
        <v>25.958333333333336</v>
      </c>
      <c r="BN127" s="57">
        <f t="shared" si="57"/>
        <v>26.25</v>
      </c>
      <c r="BO127" s="57">
        <f t="shared" si="57"/>
        <v>26.25</v>
      </c>
      <c r="BP127" s="57">
        <f t="shared" si="57"/>
        <v>25.958333333333336</v>
      </c>
      <c r="BQ127" s="57">
        <f t="shared" si="57"/>
        <v>25.958333333333336</v>
      </c>
      <c r="BR127" s="57">
        <f t="shared" si="57"/>
        <v>26.25</v>
      </c>
      <c r="BS127" s="57">
        <f t="shared" si="57"/>
        <v>26.25</v>
      </c>
      <c r="BT127" s="57">
        <f t="shared" si="57"/>
        <v>25.958333333333336</v>
      </c>
      <c r="BU127" s="57">
        <f t="shared" si="58"/>
        <v>25.958333333333336</v>
      </c>
      <c r="BV127" s="57">
        <f t="shared" si="58"/>
        <v>26.25</v>
      </c>
      <c r="BW127" s="57">
        <f t="shared" si="58"/>
        <v>26.25</v>
      </c>
      <c r="BX127" s="57">
        <f t="shared" si="58"/>
        <v>25.958333333333336</v>
      </c>
      <c r="BY127" s="57">
        <f t="shared" si="58"/>
        <v>25.958333333333336</v>
      </c>
      <c r="BZ127" s="57">
        <f t="shared" si="58"/>
        <v>26.25</v>
      </c>
      <c r="CA127" s="57">
        <f t="shared" si="58"/>
        <v>26.25</v>
      </c>
      <c r="CB127" s="57">
        <f t="shared" si="58"/>
        <v>25.958333333333336</v>
      </c>
      <c r="CC127" s="57">
        <f t="shared" si="58"/>
        <v>25.958333333333336</v>
      </c>
      <c r="CD127" s="57">
        <f t="shared" si="58"/>
        <v>26.25</v>
      </c>
      <c r="CE127" s="57">
        <f t="shared" si="58"/>
        <v>26.25</v>
      </c>
      <c r="CF127" s="57">
        <f t="shared" si="58"/>
        <v>25.958333333333336</v>
      </c>
      <c r="CG127" s="57">
        <f t="shared" si="58"/>
        <v>25.958333333333336</v>
      </c>
      <c r="CH127" s="57">
        <f t="shared" si="58"/>
        <v>26.25</v>
      </c>
      <c r="CI127" s="57">
        <f t="shared" si="58"/>
        <v>26.25</v>
      </c>
      <c r="CJ127" s="57">
        <f t="shared" si="58"/>
        <v>25.958333333333336</v>
      </c>
      <c r="CK127" s="57">
        <f t="shared" si="58"/>
        <v>25.958333333333336</v>
      </c>
      <c r="CL127" s="57">
        <f t="shared" si="58"/>
        <v>26.25</v>
      </c>
      <c r="CM127" s="57">
        <f t="shared" si="58"/>
        <v>26.25</v>
      </c>
      <c r="CN127" s="57">
        <f t="shared" si="58"/>
        <v>25.958333333333336</v>
      </c>
      <c r="CO127" s="57">
        <f t="shared" si="58"/>
        <v>25.958333333333336</v>
      </c>
      <c r="CP127" s="57">
        <f t="shared" si="58"/>
        <v>26.25</v>
      </c>
      <c r="CQ127" s="57">
        <f t="shared" si="58"/>
        <v>26.25</v>
      </c>
      <c r="CR127" s="57">
        <f t="shared" si="58"/>
        <v>25.958333333333336</v>
      </c>
      <c r="CS127" s="57">
        <f t="shared" si="58"/>
        <v>25.958333333333336</v>
      </c>
      <c r="CT127" s="57">
        <f t="shared" si="58"/>
        <v>26.25</v>
      </c>
      <c r="CU127" s="57">
        <f t="shared" si="58"/>
        <v>26.25</v>
      </c>
      <c r="CV127" s="57">
        <f t="shared" si="58"/>
        <v>25.958333333333336</v>
      </c>
      <c r="CW127" s="57">
        <f t="shared" si="58"/>
        <v>25.958333333333336</v>
      </c>
      <c r="CX127" s="57">
        <f t="shared" si="58"/>
        <v>26.25</v>
      </c>
      <c r="CY127" s="57">
        <f t="shared" si="58"/>
        <v>26.25</v>
      </c>
      <c r="CZ127" s="57">
        <f t="shared" si="58"/>
        <v>25.958333333333336</v>
      </c>
      <c r="DA127" s="57">
        <f t="shared" si="58"/>
        <v>25.958333333333336</v>
      </c>
      <c r="DB127" s="57">
        <f t="shared" si="58"/>
        <v>26.25</v>
      </c>
      <c r="DC127" s="57">
        <f t="shared" si="58"/>
        <v>26.25</v>
      </c>
      <c r="DD127" s="57">
        <f t="shared" si="58"/>
        <v>25.958333333333336</v>
      </c>
      <c r="DE127" s="57">
        <f t="shared" si="58"/>
        <v>25.958333333333336</v>
      </c>
      <c r="DF127" s="57">
        <f t="shared" si="58"/>
        <v>26.25</v>
      </c>
      <c r="DG127" s="57">
        <f t="shared" si="58"/>
        <v>26.25</v>
      </c>
      <c r="DH127" s="57">
        <f t="shared" si="58"/>
        <v>25.958333333333336</v>
      </c>
      <c r="DI127" s="57">
        <f t="shared" si="58"/>
        <v>25.958333333333336</v>
      </c>
      <c r="DJ127" s="57">
        <f t="shared" si="58"/>
        <v>26.25</v>
      </c>
      <c r="DK127" s="57">
        <f t="shared" si="58"/>
        <v>26.25</v>
      </c>
      <c r="DL127" s="57">
        <f t="shared" si="58"/>
        <v>25.958333333333336</v>
      </c>
      <c r="DM127" s="57">
        <f t="shared" si="58"/>
        <v>25.958333333333336</v>
      </c>
      <c r="DN127" s="57">
        <f t="shared" si="58"/>
        <v>26.25</v>
      </c>
      <c r="DO127" s="57">
        <f t="shared" si="58"/>
        <v>26.25</v>
      </c>
      <c r="DP127" s="57">
        <f t="shared" si="58"/>
        <v>25.958333333333336</v>
      </c>
      <c r="DQ127" s="57">
        <f t="shared" si="58"/>
        <v>25.958333333333336</v>
      </c>
      <c r="DR127" s="57">
        <f t="shared" si="58"/>
        <v>26.25</v>
      </c>
      <c r="DS127" s="57">
        <f t="shared" si="58"/>
        <v>26.25</v>
      </c>
    </row>
    <row r="128" spans="1:124" x14ac:dyDescent="0.3">
      <c r="D128" s="12" t="str">
        <f>Inputs!D108</f>
        <v>Sr. executives</v>
      </c>
      <c r="E128" s="57">
        <f>Inputs!H108*G$11</f>
        <v>50</v>
      </c>
      <c r="F128" s="51" t="str">
        <f>F127</f>
        <v>INR Mn</v>
      </c>
      <c r="G128" s="57">
        <f>Inputs!G108*Exchng</f>
        <v>125000</v>
      </c>
      <c r="H128" s="57">
        <f t="shared" si="59"/>
        <v>0</v>
      </c>
      <c r="I128" s="57">
        <f t="shared" ref="I128:BT129" si="60">$E128*$G128/10^6*I$4*I$31*I$11</f>
        <v>0</v>
      </c>
      <c r="J128" s="57">
        <f t="shared" si="60"/>
        <v>0</v>
      </c>
      <c r="K128" s="57">
        <f t="shared" si="60"/>
        <v>18.75</v>
      </c>
      <c r="L128" s="57">
        <f t="shared" si="60"/>
        <v>18.541666666666668</v>
      </c>
      <c r="M128" s="57">
        <f t="shared" si="60"/>
        <v>18.541666666666668</v>
      </c>
      <c r="N128" s="57">
        <f t="shared" si="60"/>
        <v>18.75</v>
      </c>
      <c r="O128" s="57">
        <f t="shared" si="60"/>
        <v>18.75</v>
      </c>
      <c r="P128" s="57">
        <f t="shared" si="60"/>
        <v>18.541666666666668</v>
      </c>
      <c r="Q128" s="57">
        <f t="shared" si="60"/>
        <v>18.541666666666668</v>
      </c>
      <c r="R128" s="57">
        <f t="shared" si="60"/>
        <v>18.75</v>
      </c>
      <c r="S128" s="57">
        <f t="shared" si="60"/>
        <v>18.75</v>
      </c>
      <c r="T128" s="57">
        <f t="shared" si="60"/>
        <v>18.541666666666668</v>
      </c>
      <c r="U128" s="57">
        <f t="shared" si="60"/>
        <v>18.541666666666668</v>
      </c>
      <c r="V128" s="57">
        <f t="shared" si="60"/>
        <v>18.75</v>
      </c>
      <c r="W128" s="57">
        <f t="shared" si="60"/>
        <v>18.75</v>
      </c>
      <c r="X128" s="57">
        <f t="shared" si="60"/>
        <v>18.541666666666668</v>
      </c>
      <c r="Y128" s="57">
        <f t="shared" si="60"/>
        <v>18.541666666666668</v>
      </c>
      <c r="Z128" s="57">
        <f t="shared" si="60"/>
        <v>18.75</v>
      </c>
      <c r="AA128" s="57">
        <f t="shared" si="60"/>
        <v>18.75</v>
      </c>
      <c r="AB128" s="57">
        <f t="shared" si="60"/>
        <v>18.541666666666668</v>
      </c>
      <c r="AC128" s="57">
        <f t="shared" si="60"/>
        <v>18.541666666666668</v>
      </c>
      <c r="AD128" s="57">
        <f t="shared" si="60"/>
        <v>18.75</v>
      </c>
      <c r="AE128" s="57">
        <f t="shared" si="60"/>
        <v>18.75</v>
      </c>
      <c r="AF128" s="57">
        <f t="shared" si="60"/>
        <v>18.541666666666668</v>
      </c>
      <c r="AG128" s="57">
        <f t="shared" si="60"/>
        <v>18.541666666666668</v>
      </c>
      <c r="AH128" s="57">
        <f t="shared" si="60"/>
        <v>18.75</v>
      </c>
      <c r="AI128" s="57">
        <f t="shared" si="60"/>
        <v>18.75</v>
      </c>
      <c r="AJ128" s="57">
        <f t="shared" si="60"/>
        <v>18.541666666666668</v>
      </c>
      <c r="AK128" s="57">
        <f t="shared" si="60"/>
        <v>18.541666666666668</v>
      </c>
      <c r="AL128" s="57">
        <f t="shared" si="60"/>
        <v>18.75</v>
      </c>
      <c r="AM128" s="57">
        <f t="shared" si="60"/>
        <v>18.75</v>
      </c>
      <c r="AN128" s="57">
        <f t="shared" si="60"/>
        <v>18.541666666666668</v>
      </c>
      <c r="AO128" s="57">
        <f t="shared" si="60"/>
        <v>18.541666666666668</v>
      </c>
      <c r="AP128" s="57">
        <f t="shared" si="60"/>
        <v>18.75</v>
      </c>
      <c r="AQ128" s="57">
        <f t="shared" si="60"/>
        <v>18.75</v>
      </c>
      <c r="AR128" s="57">
        <f t="shared" si="60"/>
        <v>18.541666666666668</v>
      </c>
      <c r="AS128" s="57">
        <f t="shared" si="60"/>
        <v>18.541666666666668</v>
      </c>
      <c r="AT128" s="57">
        <f t="shared" si="60"/>
        <v>18.75</v>
      </c>
      <c r="AU128" s="57">
        <f t="shared" si="60"/>
        <v>18.75</v>
      </c>
      <c r="AV128" s="57">
        <f t="shared" si="60"/>
        <v>18.541666666666668</v>
      </c>
      <c r="AW128" s="57">
        <f t="shared" si="60"/>
        <v>18.541666666666668</v>
      </c>
      <c r="AX128" s="57">
        <f t="shared" si="60"/>
        <v>18.75</v>
      </c>
      <c r="AY128" s="57">
        <f t="shared" si="60"/>
        <v>18.75</v>
      </c>
      <c r="AZ128" s="57">
        <f t="shared" si="60"/>
        <v>18.541666666666668</v>
      </c>
      <c r="BA128" s="57">
        <f t="shared" si="60"/>
        <v>18.541666666666668</v>
      </c>
      <c r="BB128" s="57">
        <f t="shared" si="60"/>
        <v>18.75</v>
      </c>
      <c r="BC128" s="57">
        <f t="shared" si="60"/>
        <v>18.75</v>
      </c>
      <c r="BD128" s="57">
        <f t="shared" si="60"/>
        <v>18.541666666666668</v>
      </c>
      <c r="BE128" s="57">
        <f t="shared" si="60"/>
        <v>18.541666666666668</v>
      </c>
      <c r="BF128" s="57">
        <f t="shared" si="60"/>
        <v>18.75</v>
      </c>
      <c r="BG128" s="57">
        <f t="shared" si="60"/>
        <v>18.75</v>
      </c>
      <c r="BH128" s="57">
        <f t="shared" si="60"/>
        <v>18.541666666666668</v>
      </c>
      <c r="BI128" s="57">
        <f t="shared" si="60"/>
        <v>18.541666666666668</v>
      </c>
      <c r="BJ128" s="57">
        <f t="shared" si="60"/>
        <v>18.75</v>
      </c>
      <c r="BK128" s="57">
        <f t="shared" si="60"/>
        <v>18.75</v>
      </c>
      <c r="BL128" s="57">
        <f t="shared" si="60"/>
        <v>18.541666666666668</v>
      </c>
      <c r="BM128" s="57">
        <f t="shared" si="60"/>
        <v>18.541666666666668</v>
      </c>
      <c r="BN128" s="57">
        <f t="shared" si="60"/>
        <v>18.75</v>
      </c>
      <c r="BO128" s="57">
        <f t="shared" si="60"/>
        <v>18.75</v>
      </c>
      <c r="BP128" s="57">
        <f t="shared" si="60"/>
        <v>18.541666666666668</v>
      </c>
      <c r="BQ128" s="57">
        <f t="shared" si="60"/>
        <v>18.541666666666668</v>
      </c>
      <c r="BR128" s="57">
        <f t="shared" si="60"/>
        <v>18.75</v>
      </c>
      <c r="BS128" s="57">
        <f t="shared" si="60"/>
        <v>18.75</v>
      </c>
      <c r="BT128" s="57">
        <f t="shared" si="60"/>
        <v>18.541666666666668</v>
      </c>
      <c r="BU128" s="57">
        <f t="shared" si="58"/>
        <v>18.541666666666668</v>
      </c>
      <c r="BV128" s="57">
        <f t="shared" si="58"/>
        <v>18.75</v>
      </c>
      <c r="BW128" s="57">
        <f t="shared" si="58"/>
        <v>18.75</v>
      </c>
      <c r="BX128" s="57">
        <f t="shared" si="58"/>
        <v>18.541666666666668</v>
      </c>
      <c r="BY128" s="57">
        <f t="shared" si="58"/>
        <v>18.541666666666668</v>
      </c>
      <c r="BZ128" s="57">
        <f t="shared" si="58"/>
        <v>18.75</v>
      </c>
      <c r="CA128" s="57">
        <f t="shared" si="58"/>
        <v>18.75</v>
      </c>
      <c r="CB128" s="57">
        <f t="shared" si="58"/>
        <v>18.541666666666668</v>
      </c>
      <c r="CC128" s="57">
        <f t="shared" si="58"/>
        <v>18.541666666666668</v>
      </c>
      <c r="CD128" s="57">
        <f t="shared" si="58"/>
        <v>18.75</v>
      </c>
      <c r="CE128" s="57">
        <f t="shared" si="58"/>
        <v>18.75</v>
      </c>
      <c r="CF128" s="57">
        <f t="shared" si="58"/>
        <v>18.541666666666668</v>
      </c>
      <c r="CG128" s="57">
        <f t="shared" si="58"/>
        <v>18.541666666666668</v>
      </c>
      <c r="CH128" s="57">
        <f t="shared" si="58"/>
        <v>18.75</v>
      </c>
      <c r="CI128" s="57">
        <f t="shared" si="58"/>
        <v>18.75</v>
      </c>
      <c r="CJ128" s="57">
        <f t="shared" si="58"/>
        <v>18.541666666666668</v>
      </c>
      <c r="CK128" s="57">
        <f t="shared" si="58"/>
        <v>18.541666666666668</v>
      </c>
      <c r="CL128" s="57">
        <f t="shared" si="58"/>
        <v>18.75</v>
      </c>
      <c r="CM128" s="57">
        <f t="shared" si="58"/>
        <v>18.75</v>
      </c>
      <c r="CN128" s="57">
        <f t="shared" si="58"/>
        <v>18.541666666666668</v>
      </c>
      <c r="CO128" s="57">
        <f t="shared" si="58"/>
        <v>18.541666666666668</v>
      </c>
      <c r="CP128" s="57">
        <f t="shared" si="58"/>
        <v>18.75</v>
      </c>
      <c r="CQ128" s="57">
        <f t="shared" si="58"/>
        <v>18.75</v>
      </c>
      <c r="CR128" s="57">
        <f t="shared" si="58"/>
        <v>18.541666666666668</v>
      </c>
      <c r="CS128" s="57">
        <f t="shared" si="58"/>
        <v>18.541666666666668</v>
      </c>
      <c r="CT128" s="57">
        <f t="shared" si="58"/>
        <v>18.75</v>
      </c>
      <c r="CU128" s="57">
        <f t="shared" si="58"/>
        <v>18.75</v>
      </c>
      <c r="CV128" s="57">
        <f t="shared" si="58"/>
        <v>18.541666666666668</v>
      </c>
      <c r="CW128" s="57">
        <f t="shared" si="58"/>
        <v>18.541666666666668</v>
      </c>
      <c r="CX128" s="57">
        <f t="shared" si="58"/>
        <v>18.75</v>
      </c>
      <c r="CY128" s="57">
        <f t="shared" si="58"/>
        <v>18.75</v>
      </c>
      <c r="CZ128" s="57">
        <f t="shared" si="58"/>
        <v>18.541666666666668</v>
      </c>
      <c r="DA128" s="57">
        <f t="shared" si="58"/>
        <v>18.541666666666668</v>
      </c>
      <c r="DB128" s="57">
        <f t="shared" si="58"/>
        <v>18.75</v>
      </c>
      <c r="DC128" s="57">
        <f t="shared" si="58"/>
        <v>18.75</v>
      </c>
      <c r="DD128" s="57">
        <f t="shared" si="58"/>
        <v>18.541666666666668</v>
      </c>
      <c r="DE128" s="57">
        <f t="shared" si="58"/>
        <v>18.541666666666668</v>
      </c>
      <c r="DF128" s="57">
        <f t="shared" si="58"/>
        <v>18.75</v>
      </c>
      <c r="DG128" s="57">
        <f t="shared" si="58"/>
        <v>18.75</v>
      </c>
      <c r="DH128" s="57">
        <f t="shared" si="58"/>
        <v>18.541666666666668</v>
      </c>
      <c r="DI128" s="57">
        <f t="shared" si="58"/>
        <v>18.541666666666668</v>
      </c>
      <c r="DJ128" s="57">
        <f t="shared" si="58"/>
        <v>18.75</v>
      </c>
      <c r="DK128" s="57">
        <f t="shared" si="58"/>
        <v>18.75</v>
      </c>
      <c r="DL128" s="57">
        <f t="shared" si="58"/>
        <v>18.541666666666668</v>
      </c>
      <c r="DM128" s="57">
        <f t="shared" si="58"/>
        <v>18.541666666666668</v>
      </c>
      <c r="DN128" s="57">
        <f t="shared" si="58"/>
        <v>18.75</v>
      </c>
      <c r="DO128" s="57">
        <f t="shared" si="58"/>
        <v>18.75</v>
      </c>
      <c r="DP128" s="57">
        <f t="shared" si="58"/>
        <v>18.541666666666668</v>
      </c>
      <c r="DQ128" s="57">
        <f t="shared" si="58"/>
        <v>18.541666666666668</v>
      </c>
      <c r="DR128" s="57">
        <f t="shared" si="58"/>
        <v>18.75</v>
      </c>
      <c r="DS128" s="57">
        <f t="shared" si="58"/>
        <v>18.75</v>
      </c>
    </row>
    <row r="129" spans="2:123" x14ac:dyDescent="0.3">
      <c r="D129" s="12" t="str">
        <f>Inputs!D109</f>
        <v>Sr. executives - Other phases</v>
      </c>
      <c r="E129" s="57">
        <f>Inputs!H109*G$11</f>
        <v>0</v>
      </c>
      <c r="F129" s="51" t="str">
        <f>F128</f>
        <v>INR Mn</v>
      </c>
      <c r="G129" s="57">
        <f>Inputs!G109*Exchng</f>
        <v>0</v>
      </c>
      <c r="H129" s="57">
        <f t="shared" si="59"/>
        <v>0</v>
      </c>
      <c r="I129" s="57">
        <f t="shared" si="60"/>
        <v>0</v>
      </c>
      <c r="J129" s="57">
        <f t="shared" si="60"/>
        <v>0</v>
      </c>
      <c r="K129" s="57">
        <f t="shared" si="60"/>
        <v>0</v>
      </c>
      <c r="L129" s="57">
        <f t="shared" si="60"/>
        <v>0</v>
      </c>
      <c r="M129" s="57">
        <f t="shared" si="60"/>
        <v>0</v>
      </c>
      <c r="N129" s="57">
        <f t="shared" si="60"/>
        <v>0</v>
      </c>
      <c r="O129" s="57">
        <f t="shared" si="60"/>
        <v>0</v>
      </c>
      <c r="P129" s="57">
        <f t="shared" si="60"/>
        <v>0</v>
      </c>
      <c r="Q129" s="57">
        <f t="shared" si="60"/>
        <v>0</v>
      </c>
      <c r="R129" s="57">
        <f t="shared" si="60"/>
        <v>0</v>
      </c>
      <c r="S129" s="57">
        <f t="shared" si="60"/>
        <v>0</v>
      </c>
      <c r="T129" s="57">
        <f t="shared" si="60"/>
        <v>0</v>
      </c>
      <c r="U129" s="57">
        <f t="shared" si="60"/>
        <v>0</v>
      </c>
      <c r="V129" s="57">
        <f t="shared" si="60"/>
        <v>0</v>
      </c>
      <c r="W129" s="57">
        <f t="shared" si="60"/>
        <v>0</v>
      </c>
      <c r="X129" s="57">
        <f t="shared" si="60"/>
        <v>0</v>
      </c>
      <c r="Y129" s="57">
        <f t="shared" si="60"/>
        <v>0</v>
      </c>
      <c r="Z129" s="57">
        <f t="shared" si="60"/>
        <v>0</v>
      </c>
      <c r="AA129" s="57">
        <f t="shared" si="60"/>
        <v>0</v>
      </c>
      <c r="AB129" s="57">
        <f t="shared" si="60"/>
        <v>0</v>
      </c>
      <c r="AC129" s="57">
        <f t="shared" si="60"/>
        <v>0</v>
      </c>
      <c r="AD129" s="57">
        <f t="shared" si="60"/>
        <v>0</v>
      </c>
      <c r="AE129" s="57">
        <f t="shared" si="60"/>
        <v>0</v>
      </c>
      <c r="AF129" s="57">
        <f t="shared" si="60"/>
        <v>0</v>
      </c>
      <c r="AG129" s="57">
        <f t="shared" si="60"/>
        <v>0</v>
      </c>
      <c r="AH129" s="57">
        <f t="shared" si="60"/>
        <v>0</v>
      </c>
      <c r="AI129" s="57">
        <f t="shared" si="60"/>
        <v>0</v>
      </c>
      <c r="AJ129" s="57">
        <f t="shared" si="60"/>
        <v>0</v>
      </c>
      <c r="AK129" s="57">
        <f t="shared" si="60"/>
        <v>0</v>
      </c>
      <c r="AL129" s="57">
        <f t="shared" si="60"/>
        <v>0</v>
      </c>
      <c r="AM129" s="57">
        <f t="shared" si="60"/>
        <v>0</v>
      </c>
      <c r="AN129" s="57">
        <f t="shared" si="60"/>
        <v>0</v>
      </c>
      <c r="AO129" s="57">
        <f t="shared" si="60"/>
        <v>0</v>
      </c>
      <c r="AP129" s="57">
        <f t="shared" si="60"/>
        <v>0</v>
      </c>
      <c r="AQ129" s="57">
        <f t="shared" si="60"/>
        <v>0</v>
      </c>
      <c r="AR129" s="57">
        <f t="shared" si="60"/>
        <v>0</v>
      </c>
      <c r="AS129" s="57">
        <f t="shared" si="60"/>
        <v>0</v>
      </c>
      <c r="AT129" s="57">
        <f t="shared" si="60"/>
        <v>0</v>
      </c>
      <c r="AU129" s="57">
        <f t="shared" si="60"/>
        <v>0</v>
      </c>
      <c r="AV129" s="57">
        <f t="shared" si="60"/>
        <v>0</v>
      </c>
      <c r="AW129" s="57">
        <f t="shared" si="60"/>
        <v>0</v>
      </c>
      <c r="AX129" s="57">
        <f t="shared" si="60"/>
        <v>0</v>
      </c>
      <c r="AY129" s="57">
        <f t="shared" si="60"/>
        <v>0</v>
      </c>
      <c r="AZ129" s="57">
        <f t="shared" si="60"/>
        <v>0</v>
      </c>
      <c r="BA129" s="57">
        <f t="shared" si="60"/>
        <v>0</v>
      </c>
      <c r="BB129" s="57">
        <f t="shared" si="60"/>
        <v>0</v>
      </c>
      <c r="BC129" s="57">
        <f t="shared" si="60"/>
        <v>0</v>
      </c>
      <c r="BD129" s="57">
        <f t="shared" si="60"/>
        <v>0</v>
      </c>
      <c r="BE129" s="57">
        <f t="shared" si="60"/>
        <v>0</v>
      </c>
      <c r="BF129" s="57">
        <f t="shared" si="60"/>
        <v>0</v>
      </c>
      <c r="BG129" s="57">
        <f t="shared" si="60"/>
        <v>0</v>
      </c>
      <c r="BH129" s="57">
        <f t="shared" si="60"/>
        <v>0</v>
      </c>
      <c r="BI129" s="57">
        <f t="shared" si="60"/>
        <v>0</v>
      </c>
      <c r="BJ129" s="57">
        <f t="shared" si="60"/>
        <v>0</v>
      </c>
      <c r="BK129" s="57">
        <f t="shared" si="60"/>
        <v>0</v>
      </c>
      <c r="BL129" s="57">
        <f t="shared" si="60"/>
        <v>0</v>
      </c>
      <c r="BM129" s="57">
        <f t="shared" si="60"/>
        <v>0</v>
      </c>
      <c r="BN129" s="57">
        <f t="shared" si="60"/>
        <v>0</v>
      </c>
      <c r="BO129" s="57">
        <f t="shared" si="60"/>
        <v>0</v>
      </c>
      <c r="BP129" s="57">
        <f t="shared" si="60"/>
        <v>0</v>
      </c>
      <c r="BQ129" s="57">
        <f t="shared" si="60"/>
        <v>0</v>
      </c>
      <c r="BR129" s="57">
        <f t="shared" si="60"/>
        <v>0</v>
      </c>
      <c r="BS129" s="57">
        <f t="shared" si="60"/>
        <v>0</v>
      </c>
      <c r="BT129" s="57">
        <f t="shared" si="60"/>
        <v>0</v>
      </c>
      <c r="BU129" s="57">
        <f t="shared" si="58"/>
        <v>0</v>
      </c>
      <c r="BV129" s="57">
        <f t="shared" si="58"/>
        <v>0</v>
      </c>
      <c r="BW129" s="57">
        <f t="shared" si="58"/>
        <v>0</v>
      </c>
      <c r="BX129" s="57">
        <f t="shared" si="58"/>
        <v>0</v>
      </c>
      <c r="BY129" s="57">
        <f t="shared" si="58"/>
        <v>0</v>
      </c>
      <c r="BZ129" s="57">
        <f t="shared" si="58"/>
        <v>0</v>
      </c>
      <c r="CA129" s="57">
        <f t="shared" si="58"/>
        <v>0</v>
      </c>
      <c r="CB129" s="57">
        <f t="shared" si="58"/>
        <v>0</v>
      </c>
      <c r="CC129" s="57">
        <f t="shared" si="58"/>
        <v>0</v>
      </c>
      <c r="CD129" s="57">
        <f t="shared" si="58"/>
        <v>0</v>
      </c>
      <c r="CE129" s="57">
        <f t="shared" si="58"/>
        <v>0</v>
      </c>
      <c r="CF129" s="57">
        <f t="shared" si="58"/>
        <v>0</v>
      </c>
      <c r="CG129" s="57">
        <f t="shared" si="58"/>
        <v>0</v>
      </c>
      <c r="CH129" s="57">
        <f t="shared" si="58"/>
        <v>0</v>
      </c>
      <c r="CI129" s="57">
        <f t="shared" si="58"/>
        <v>0</v>
      </c>
      <c r="CJ129" s="57">
        <f t="shared" si="58"/>
        <v>0</v>
      </c>
      <c r="CK129" s="57">
        <f t="shared" si="58"/>
        <v>0</v>
      </c>
      <c r="CL129" s="57">
        <f t="shared" si="58"/>
        <v>0</v>
      </c>
      <c r="CM129" s="57">
        <f t="shared" si="58"/>
        <v>0</v>
      </c>
      <c r="CN129" s="57">
        <f t="shared" si="58"/>
        <v>0</v>
      </c>
      <c r="CO129" s="57">
        <f t="shared" si="58"/>
        <v>0</v>
      </c>
      <c r="CP129" s="57">
        <f t="shared" si="58"/>
        <v>0</v>
      </c>
      <c r="CQ129" s="57">
        <f t="shared" si="58"/>
        <v>0</v>
      </c>
      <c r="CR129" s="57">
        <f t="shared" si="58"/>
        <v>0</v>
      </c>
      <c r="CS129" s="57">
        <f t="shared" si="58"/>
        <v>0</v>
      </c>
      <c r="CT129" s="57">
        <f t="shared" si="58"/>
        <v>0</v>
      </c>
      <c r="CU129" s="57">
        <f t="shared" si="58"/>
        <v>0</v>
      </c>
      <c r="CV129" s="57">
        <f t="shared" si="58"/>
        <v>0</v>
      </c>
      <c r="CW129" s="57">
        <f t="shared" si="58"/>
        <v>0</v>
      </c>
      <c r="CX129" s="57">
        <f t="shared" si="58"/>
        <v>0</v>
      </c>
      <c r="CY129" s="57">
        <f t="shared" si="58"/>
        <v>0</v>
      </c>
      <c r="CZ129" s="57">
        <f t="shared" si="58"/>
        <v>0</v>
      </c>
      <c r="DA129" s="57">
        <f t="shared" si="58"/>
        <v>0</v>
      </c>
      <c r="DB129" s="57">
        <f t="shared" si="58"/>
        <v>0</v>
      </c>
      <c r="DC129" s="57">
        <f t="shared" si="58"/>
        <v>0</v>
      </c>
      <c r="DD129" s="57">
        <f t="shared" si="58"/>
        <v>0</v>
      </c>
      <c r="DE129" s="57">
        <f t="shared" si="58"/>
        <v>0</v>
      </c>
      <c r="DF129" s="57">
        <f t="shared" si="58"/>
        <v>0</v>
      </c>
      <c r="DG129" s="57">
        <f t="shared" si="58"/>
        <v>0</v>
      </c>
      <c r="DH129" s="57">
        <f t="shared" si="58"/>
        <v>0</v>
      </c>
      <c r="DI129" s="57">
        <f t="shared" si="58"/>
        <v>0</v>
      </c>
      <c r="DJ129" s="57">
        <f t="shared" si="58"/>
        <v>0</v>
      </c>
      <c r="DK129" s="57">
        <f t="shared" si="58"/>
        <v>0</v>
      </c>
      <c r="DL129" s="57">
        <f t="shared" si="58"/>
        <v>0</v>
      </c>
      <c r="DM129" s="57">
        <f t="shared" si="58"/>
        <v>0</v>
      </c>
      <c r="DN129" s="57">
        <f t="shared" si="58"/>
        <v>0</v>
      </c>
      <c r="DO129" s="57">
        <f t="shared" si="58"/>
        <v>0</v>
      </c>
      <c r="DP129" s="57">
        <f t="shared" si="58"/>
        <v>0</v>
      </c>
      <c r="DQ129" s="57">
        <f t="shared" si="58"/>
        <v>0</v>
      </c>
      <c r="DR129" s="57">
        <f t="shared" si="58"/>
        <v>0</v>
      </c>
      <c r="DS129" s="57">
        <f t="shared" si="58"/>
        <v>0</v>
      </c>
    </row>
    <row r="130" spans="2:123" x14ac:dyDescent="0.3">
      <c r="D130" s="243" t="s">
        <v>431</v>
      </c>
      <c r="E130" s="242"/>
      <c r="F130" s="244" t="str">
        <f>F129</f>
        <v>INR Mn</v>
      </c>
      <c r="G130" s="242"/>
      <c r="H130" s="242">
        <f t="shared" ref="H130" si="61">SUM(H126:H129)</f>
        <v>0</v>
      </c>
      <c r="I130" s="242">
        <f t="shared" ref="I130:BT130" si="62">SUM(I126:I129)</f>
        <v>0</v>
      </c>
      <c r="J130" s="242">
        <f t="shared" si="62"/>
        <v>0</v>
      </c>
      <c r="K130" s="242">
        <f t="shared" si="62"/>
        <v>82.5</v>
      </c>
      <c r="L130" s="242">
        <f t="shared" si="62"/>
        <v>81.583333333333343</v>
      </c>
      <c r="M130" s="242">
        <f t="shared" si="62"/>
        <v>81.583333333333343</v>
      </c>
      <c r="N130" s="242">
        <f t="shared" si="62"/>
        <v>82.5</v>
      </c>
      <c r="O130" s="242">
        <f t="shared" si="62"/>
        <v>82.5</v>
      </c>
      <c r="P130" s="242">
        <f t="shared" si="62"/>
        <v>81.583333333333343</v>
      </c>
      <c r="Q130" s="242">
        <f t="shared" si="62"/>
        <v>81.583333333333343</v>
      </c>
      <c r="R130" s="242">
        <f t="shared" si="62"/>
        <v>82.5</v>
      </c>
      <c r="S130" s="242">
        <f t="shared" si="62"/>
        <v>82.5</v>
      </c>
      <c r="T130" s="242">
        <f t="shared" si="62"/>
        <v>81.583333333333343</v>
      </c>
      <c r="U130" s="242">
        <f t="shared" si="62"/>
        <v>81.583333333333343</v>
      </c>
      <c r="V130" s="242">
        <f t="shared" si="62"/>
        <v>82.5</v>
      </c>
      <c r="W130" s="242">
        <f t="shared" si="62"/>
        <v>82.5</v>
      </c>
      <c r="X130" s="242">
        <f t="shared" si="62"/>
        <v>81.583333333333343</v>
      </c>
      <c r="Y130" s="242">
        <f t="shared" si="62"/>
        <v>81.583333333333343</v>
      </c>
      <c r="Z130" s="242">
        <f t="shared" si="62"/>
        <v>82.5</v>
      </c>
      <c r="AA130" s="242">
        <f t="shared" si="62"/>
        <v>82.5</v>
      </c>
      <c r="AB130" s="242">
        <f t="shared" si="62"/>
        <v>81.583333333333343</v>
      </c>
      <c r="AC130" s="242">
        <f t="shared" si="62"/>
        <v>81.583333333333343</v>
      </c>
      <c r="AD130" s="242">
        <f t="shared" si="62"/>
        <v>82.5</v>
      </c>
      <c r="AE130" s="242">
        <f t="shared" si="62"/>
        <v>82.5</v>
      </c>
      <c r="AF130" s="242">
        <f t="shared" si="62"/>
        <v>81.583333333333343</v>
      </c>
      <c r="AG130" s="242">
        <f t="shared" si="62"/>
        <v>81.583333333333343</v>
      </c>
      <c r="AH130" s="242">
        <f t="shared" si="62"/>
        <v>82.5</v>
      </c>
      <c r="AI130" s="242">
        <f t="shared" si="62"/>
        <v>82.5</v>
      </c>
      <c r="AJ130" s="242">
        <f t="shared" si="62"/>
        <v>81.583333333333343</v>
      </c>
      <c r="AK130" s="242">
        <f t="shared" si="62"/>
        <v>81.583333333333343</v>
      </c>
      <c r="AL130" s="242">
        <f t="shared" si="62"/>
        <v>82.5</v>
      </c>
      <c r="AM130" s="242">
        <f t="shared" si="62"/>
        <v>82.5</v>
      </c>
      <c r="AN130" s="242">
        <f t="shared" si="62"/>
        <v>81.583333333333343</v>
      </c>
      <c r="AO130" s="242">
        <f t="shared" si="62"/>
        <v>81.583333333333343</v>
      </c>
      <c r="AP130" s="242">
        <f t="shared" si="62"/>
        <v>82.5</v>
      </c>
      <c r="AQ130" s="242">
        <f t="shared" si="62"/>
        <v>82.5</v>
      </c>
      <c r="AR130" s="242">
        <f t="shared" si="62"/>
        <v>81.583333333333343</v>
      </c>
      <c r="AS130" s="242">
        <f t="shared" si="62"/>
        <v>81.583333333333343</v>
      </c>
      <c r="AT130" s="242">
        <f t="shared" si="62"/>
        <v>82.5</v>
      </c>
      <c r="AU130" s="242">
        <f t="shared" si="62"/>
        <v>82.5</v>
      </c>
      <c r="AV130" s="242">
        <f t="shared" si="62"/>
        <v>81.583333333333343</v>
      </c>
      <c r="AW130" s="242">
        <f t="shared" si="62"/>
        <v>81.583333333333343</v>
      </c>
      <c r="AX130" s="242">
        <f t="shared" si="62"/>
        <v>82.5</v>
      </c>
      <c r="AY130" s="242">
        <f t="shared" si="62"/>
        <v>82.5</v>
      </c>
      <c r="AZ130" s="242">
        <f t="shared" si="62"/>
        <v>81.583333333333343</v>
      </c>
      <c r="BA130" s="242">
        <f t="shared" si="62"/>
        <v>81.583333333333343</v>
      </c>
      <c r="BB130" s="242">
        <f t="shared" si="62"/>
        <v>82.5</v>
      </c>
      <c r="BC130" s="242">
        <f t="shared" si="62"/>
        <v>82.5</v>
      </c>
      <c r="BD130" s="242">
        <f t="shared" si="62"/>
        <v>81.583333333333343</v>
      </c>
      <c r="BE130" s="242">
        <f t="shared" si="62"/>
        <v>81.583333333333343</v>
      </c>
      <c r="BF130" s="242">
        <f t="shared" si="62"/>
        <v>82.5</v>
      </c>
      <c r="BG130" s="242">
        <f t="shared" si="62"/>
        <v>82.5</v>
      </c>
      <c r="BH130" s="242">
        <f t="shared" si="62"/>
        <v>81.583333333333343</v>
      </c>
      <c r="BI130" s="242">
        <f t="shared" si="62"/>
        <v>81.583333333333343</v>
      </c>
      <c r="BJ130" s="242">
        <f t="shared" si="62"/>
        <v>82.5</v>
      </c>
      <c r="BK130" s="242">
        <f t="shared" si="62"/>
        <v>82.5</v>
      </c>
      <c r="BL130" s="242">
        <f t="shared" si="62"/>
        <v>81.583333333333343</v>
      </c>
      <c r="BM130" s="242">
        <f t="shared" si="62"/>
        <v>81.583333333333343</v>
      </c>
      <c r="BN130" s="242">
        <f t="shared" si="62"/>
        <v>82.5</v>
      </c>
      <c r="BO130" s="242">
        <f t="shared" si="62"/>
        <v>82.5</v>
      </c>
      <c r="BP130" s="242">
        <f t="shared" si="62"/>
        <v>81.583333333333343</v>
      </c>
      <c r="BQ130" s="242">
        <f t="shared" si="62"/>
        <v>81.583333333333343</v>
      </c>
      <c r="BR130" s="242">
        <f t="shared" si="62"/>
        <v>82.5</v>
      </c>
      <c r="BS130" s="242">
        <f t="shared" si="62"/>
        <v>82.5</v>
      </c>
      <c r="BT130" s="242">
        <f t="shared" si="62"/>
        <v>81.583333333333343</v>
      </c>
      <c r="BU130" s="242">
        <f t="shared" ref="BU130:DS130" si="63">SUM(BU126:BU129)</f>
        <v>81.583333333333343</v>
      </c>
      <c r="BV130" s="242">
        <f t="shared" si="63"/>
        <v>82.5</v>
      </c>
      <c r="BW130" s="242">
        <f t="shared" si="63"/>
        <v>82.5</v>
      </c>
      <c r="BX130" s="242">
        <f t="shared" si="63"/>
        <v>81.583333333333343</v>
      </c>
      <c r="BY130" s="242">
        <f t="shared" si="63"/>
        <v>81.583333333333343</v>
      </c>
      <c r="BZ130" s="242">
        <f t="shared" si="63"/>
        <v>82.5</v>
      </c>
      <c r="CA130" s="242">
        <f t="shared" si="63"/>
        <v>82.5</v>
      </c>
      <c r="CB130" s="242">
        <f t="shared" si="63"/>
        <v>81.583333333333343</v>
      </c>
      <c r="CC130" s="242">
        <f t="shared" si="63"/>
        <v>81.583333333333343</v>
      </c>
      <c r="CD130" s="242">
        <f t="shared" si="63"/>
        <v>82.5</v>
      </c>
      <c r="CE130" s="242">
        <f t="shared" si="63"/>
        <v>82.5</v>
      </c>
      <c r="CF130" s="242">
        <f t="shared" si="63"/>
        <v>81.583333333333343</v>
      </c>
      <c r="CG130" s="242">
        <f t="shared" si="63"/>
        <v>81.583333333333343</v>
      </c>
      <c r="CH130" s="242">
        <f t="shared" si="63"/>
        <v>82.5</v>
      </c>
      <c r="CI130" s="242">
        <f t="shared" si="63"/>
        <v>82.5</v>
      </c>
      <c r="CJ130" s="242">
        <f t="shared" si="63"/>
        <v>81.583333333333343</v>
      </c>
      <c r="CK130" s="242">
        <f t="shared" si="63"/>
        <v>81.583333333333343</v>
      </c>
      <c r="CL130" s="242">
        <f t="shared" si="63"/>
        <v>82.5</v>
      </c>
      <c r="CM130" s="242">
        <f t="shared" si="63"/>
        <v>82.5</v>
      </c>
      <c r="CN130" s="242">
        <f t="shared" si="63"/>
        <v>81.583333333333343</v>
      </c>
      <c r="CO130" s="242">
        <f t="shared" si="63"/>
        <v>81.583333333333343</v>
      </c>
      <c r="CP130" s="242">
        <f t="shared" si="63"/>
        <v>82.5</v>
      </c>
      <c r="CQ130" s="242">
        <f t="shared" si="63"/>
        <v>82.5</v>
      </c>
      <c r="CR130" s="242">
        <f t="shared" si="63"/>
        <v>81.583333333333343</v>
      </c>
      <c r="CS130" s="242">
        <f t="shared" si="63"/>
        <v>81.583333333333343</v>
      </c>
      <c r="CT130" s="242">
        <f t="shared" si="63"/>
        <v>82.5</v>
      </c>
      <c r="CU130" s="242">
        <f t="shared" si="63"/>
        <v>82.5</v>
      </c>
      <c r="CV130" s="242">
        <f t="shared" si="63"/>
        <v>81.583333333333343</v>
      </c>
      <c r="CW130" s="242">
        <f t="shared" si="63"/>
        <v>81.583333333333343</v>
      </c>
      <c r="CX130" s="242">
        <f t="shared" si="63"/>
        <v>82.5</v>
      </c>
      <c r="CY130" s="242">
        <f t="shared" si="63"/>
        <v>82.5</v>
      </c>
      <c r="CZ130" s="242">
        <f t="shared" si="63"/>
        <v>81.583333333333343</v>
      </c>
      <c r="DA130" s="242">
        <f t="shared" si="63"/>
        <v>81.583333333333343</v>
      </c>
      <c r="DB130" s="242">
        <f t="shared" si="63"/>
        <v>82.5</v>
      </c>
      <c r="DC130" s="242">
        <f t="shared" si="63"/>
        <v>82.5</v>
      </c>
      <c r="DD130" s="242">
        <f t="shared" si="63"/>
        <v>81.583333333333343</v>
      </c>
      <c r="DE130" s="242">
        <f t="shared" si="63"/>
        <v>81.583333333333343</v>
      </c>
      <c r="DF130" s="242">
        <f t="shared" si="63"/>
        <v>82.5</v>
      </c>
      <c r="DG130" s="242">
        <f t="shared" si="63"/>
        <v>82.5</v>
      </c>
      <c r="DH130" s="242">
        <f t="shared" si="63"/>
        <v>81.583333333333343</v>
      </c>
      <c r="DI130" s="242">
        <f t="shared" si="63"/>
        <v>81.583333333333343</v>
      </c>
      <c r="DJ130" s="242">
        <f t="shared" si="63"/>
        <v>82.5</v>
      </c>
      <c r="DK130" s="242">
        <f t="shared" si="63"/>
        <v>82.5</v>
      </c>
      <c r="DL130" s="242">
        <f t="shared" si="63"/>
        <v>81.583333333333343</v>
      </c>
      <c r="DM130" s="242">
        <f t="shared" si="63"/>
        <v>81.583333333333343</v>
      </c>
      <c r="DN130" s="242">
        <f t="shared" si="63"/>
        <v>82.5</v>
      </c>
      <c r="DO130" s="242">
        <f t="shared" si="63"/>
        <v>82.5</v>
      </c>
      <c r="DP130" s="242">
        <f t="shared" si="63"/>
        <v>81.583333333333343</v>
      </c>
      <c r="DQ130" s="242">
        <f t="shared" si="63"/>
        <v>81.583333333333343</v>
      </c>
      <c r="DR130" s="242">
        <f t="shared" si="63"/>
        <v>82.5</v>
      </c>
      <c r="DS130" s="242">
        <f t="shared" si="63"/>
        <v>82.5</v>
      </c>
    </row>
    <row r="131" spans="2:123" x14ac:dyDescent="0.3">
      <c r="D131" s="171"/>
      <c r="E131" s="245"/>
      <c r="F131" s="172"/>
      <c r="G131" s="245"/>
      <c r="H131" s="245"/>
      <c r="I131" s="245"/>
      <c r="J131" s="245"/>
      <c r="K131" s="245"/>
      <c r="L131" s="245"/>
      <c r="M131" s="245"/>
      <c r="N131" s="245"/>
      <c r="O131" s="245"/>
      <c r="P131" s="245"/>
      <c r="Q131" s="245"/>
      <c r="R131" s="245"/>
      <c r="S131" s="245"/>
      <c r="T131" s="245"/>
      <c r="U131" s="245"/>
      <c r="V131" s="245"/>
      <c r="W131" s="245"/>
      <c r="X131" s="245"/>
      <c r="Y131" s="245"/>
      <c r="Z131" s="245"/>
      <c r="AA131" s="245"/>
      <c r="AB131" s="245"/>
      <c r="AC131" s="245"/>
      <c r="AD131" s="245"/>
      <c r="AE131" s="245"/>
      <c r="AF131" s="245"/>
      <c r="AG131" s="245"/>
      <c r="AH131" s="245"/>
      <c r="AI131" s="245"/>
      <c r="AJ131" s="245"/>
      <c r="AK131" s="245"/>
      <c r="AL131" s="245"/>
      <c r="AM131" s="245"/>
      <c r="AN131" s="245"/>
      <c r="AO131" s="245"/>
      <c r="AP131" s="245"/>
      <c r="AQ131" s="245"/>
      <c r="AR131" s="245"/>
      <c r="AS131" s="245"/>
      <c r="AT131" s="245"/>
      <c r="AU131" s="245"/>
      <c r="AV131" s="245"/>
      <c r="AW131" s="245"/>
      <c r="AX131" s="245"/>
      <c r="AY131" s="245"/>
      <c r="AZ131" s="245"/>
      <c r="BA131" s="245"/>
      <c r="BB131" s="245"/>
      <c r="BC131" s="245"/>
      <c r="BD131" s="245"/>
      <c r="BE131" s="245"/>
      <c r="BF131" s="245"/>
      <c r="BG131" s="245"/>
      <c r="BH131" s="245"/>
      <c r="BI131" s="245"/>
      <c r="BJ131" s="245"/>
      <c r="BK131" s="245"/>
      <c r="BL131" s="245"/>
      <c r="BM131" s="245"/>
      <c r="BN131" s="245"/>
      <c r="BO131" s="245"/>
      <c r="BP131" s="245"/>
      <c r="BQ131" s="245"/>
      <c r="BR131" s="245"/>
      <c r="BS131" s="245"/>
      <c r="BT131" s="57"/>
      <c r="BU131" s="57"/>
      <c r="BV131" s="57"/>
      <c r="BW131" s="57"/>
      <c r="BX131" s="57"/>
      <c r="BY131" s="57"/>
      <c r="BZ131" s="57"/>
      <c r="CA131" s="57"/>
      <c r="CB131" s="57"/>
      <c r="CC131" s="57"/>
      <c r="CD131" s="57"/>
      <c r="CE131" s="57"/>
      <c r="CF131" s="57"/>
      <c r="CG131" s="57"/>
      <c r="CH131" s="57"/>
      <c r="CI131" s="57"/>
      <c r="CJ131" s="57"/>
      <c r="CK131" s="57"/>
      <c r="CL131" s="57"/>
      <c r="CM131" s="57"/>
      <c r="CN131" s="57"/>
      <c r="CO131" s="57"/>
      <c r="CP131" s="57"/>
      <c r="CQ131" s="57"/>
      <c r="CR131" s="57"/>
      <c r="CS131" s="57"/>
      <c r="CT131" s="57"/>
      <c r="CU131" s="57"/>
      <c r="CV131" s="57"/>
      <c r="CW131" s="57"/>
      <c r="CX131" s="57"/>
      <c r="CY131" s="57"/>
      <c r="CZ131" s="57"/>
      <c r="DA131" s="57"/>
      <c r="DB131" s="57"/>
      <c r="DC131" s="57"/>
      <c r="DD131" s="57"/>
      <c r="DE131" s="57"/>
      <c r="DF131" s="57"/>
      <c r="DG131" s="57"/>
      <c r="DH131" s="57"/>
      <c r="DI131" s="57"/>
      <c r="DJ131" s="57"/>
      <c r="DK131" s="57"/>
      <c r="DL131" s="57"/>
      <c r="DM131" s="57"/>
      <c r="DN131" s="57"/>
      <c r="DO131" s="57"/>
      <c r="DP131" s="57"/>
      <c r="DQ131" s="57"/>
      <c r="DR131" s="57"/>
      <c r="DS131" s="57"/>
    </row>
    <row r="132" spans="2:123" x14ac:dyDescent="0.3">
      <c r="D132" s="280" t="s">
        <v>427</v>
      </c>
      <c r="E132" s="280"/>
      <c r="F132" s="281" t="str">
        <f>F129</f>
        <v>INR Mn</v>
      </c>
      <c r="G132" s="281"/>
      <c r="H132" s="283">
        <f ca="1">IF(H11,IF(SUM(G11:$H11)-Inputs!$H$182&lt;Inputs!$H$183*4, IF(Inputs!$H$184, MIN(OFFSET(H130,0,-Inputs!$H$182)*Inputs!$H$181, Inputs!$H$184*Exchng*'Revenue&amp;exepenses'!$G11-SUM('Revenue&amp;exepenses'!$G132:G132)),OFFSET(H130,0,-Inputs!$H$182)*Inputs!$H$181), ),)</f>
        <v>0</v>
      </c>
      <c r="I132" s="283">
        <f ca="1">IF(I11,IF(SUM(H11:$H11)-Inputs!$H$182&lt;Inputs!$H$183*4, IF(Inputs!$H$184, MIN(OFFSET(I130,0,-Inputs!$H$182)*Inputs!$H$181, Inputs!$H$184*Exchng*'Revenue&amp;exepenses'!$G11-SUM('Revenue&amp;exepenses'!$G132:H132)),OFFSET(I130,0,-Inputs!$H$182)*Inputs!$H$181), ),)</f>
        <v>0</v>
      </c>
      <c r="J132" s="283">
        <f ca="1">IF(J11,IF(SUM($H11:I11)-Inputs!$H$182&lt;Inputs!$H$183*4, IF(Inputs!$H$184, MIN(OFFSET(J130,0,-Inputs!$H$182)*Inputs!$H$181, Inputs!$H$184*Exchng*'Revenue&amp;exepenses'!$G11-SUM('Revenue&amp;exepenses'!$G132:I132)),OFFSET(J130,0,-Inputs!$H$182)*Inputs!$H$181), ),)</f>
        <v>0</v>
      </c>
      <c r="K132" s="283">
        <f ca="1">IF(K11,IF(SUM($H11:J11)-Inputs!$H$182&lt;Inputs!$H$183*4, IF(Inputs!$H$184, MIN(OFFSET(K130,0,-Inputs!$H$182)*Inputs!$H$181, Inputs!$H$184*Exchng*'Revenue&amp;exepenses'!$G11-SUM('Revenue&amp;exepenses'!$G132:J132)),OFFSET(K130,0,-Inputs!$H$182)*Inputs!$H$181), ),)</f>
        <v>0</v>
      </c>
      <c r="L132" s="283">
        <f ca="1">IF(L11,IF(SUM($H11:K11)-Inputs!$H$182&lt;Inputs!$H$183*4, IF(Inputs!$H$184, MIN(OFFSET(L130,0,-Inputs!$H$182)*Inputs!$H$181, Inputs!$H$184*Exchng*'Revenue&amp;exepenses'!$G11-SUM('Revenue&amp;exepenses'!$G132:K132)),OFFSET(L130,0,-Inputs!$H$182)*Inputs!$H$181), ),)</f>
        <v>0</v>
      </c>
      <c r="M132" s="283">
        <f ca="1">IF(M11,IF(SUM($H11:L11)-Inputs!$H$182&lt;Inputs!$H$183*4, IF(Inputs!$H$184, MIN(OFFSET(M130,0,-Inputs!$H$182)*Inputs!$H$181, Inputs!$H$184*Exchng*'Revenue&amp;exepenses'!$G11-SUM('Revenue&amp;exepenses'!$G132:L132)),OFFSET(M130,0,-Inputs!$H$182)*Inputs!$H$181), ),)</f>
        <v>12.375</v>
      </c>
      <c r="N132" s="283">
        <f ca="1">IF(N11,IF(SUM($H11:M11)-Inputs!$H$182&lt;Inputs!$H$183*4, IF(Inputs!$H$184, MIN(OFFSET(N130,0,-Inputs!$H$182)*Inputs!$H$181, Inputs!$H$184*Exchng*'Revenue&amp;exepenses'!$G11-SUM('Revenue&amp;exepenses'!$G132:M132)),OFFSET(N130,0,-Inputs!$H$182)*Inputs!$H$181), ),)</f>
        <v>12.237500000000001</v>
      </c>
      <c r="O132" s="283">
        <f ca="1">IF(O11,IF(SUM($H11:N11)-Inputs!$H$182&lt;Inputs!$H$183*4, IF(Inputs!$H$184, MIN(OFFSET(O130,0,-Inputs!$H$182)*Inputs!$H$181, Inputs!$H$184*Exchng*'Revenue&amp;exepenses'!$G11-SUM('Revenue&amp;exepenses'!$G132:N132)),OFFSET(O130,0,-Inputs!$H$182)*Inputs!$H$181), ),)</f>
        <v>12.237500000000001</v>
      </c>
      <c r="P132" s="283">
        <f ca="1">IF(P11,IF(SUM($H11:O11)-Inputs!$H$182&lt;Inputs!$H$183*4, IF(Inputs!$H$184, MIN(OFFSET(P130,0,-Inputs!$H$182)*Inputs!$H$181, Inputs!$H$184*Exchng*'Revenue&amp;exepenses'!$G11-SUM('Revenue&amp;exepenses'!$G132:O132)),OFFSET(P130,0,-Inputs!$H$182)*Inputs!$H$181), ),)</f>
        <v>12.375</v>
      </c>
      <c r="Q132" s="283">
        <f ca="1">IF(Q11,IF(SUM($H11:P11)-Inputs!$H$182&lt;Inputs!$H$183*4, IF(Inputs!$H$184, MIN(OFFSET(Q130,0,-Inputs!$H$182)*Inputs!$H$181, Inputs!$H$184*Exchng*'Revenue&amp;exepenses'!$G11-SUM('Revenue&amp;exepenses'!$G132:P132)),OFFSET(Q130,0,-Inputs!$H$182)*Inputs!$H$181), ),)</f>
        <v>12.375</v>
      </c>
      <c r="R132" s="283">
        <f ca="1">IF(R11,IF(SUM($H11:Q11)-Inputs!$H$182&lt;Inputs!$H$183*4, IF(Inputs!$H$184, MIN(OFFSET(R130,0,-Inputs!$H$182)*Inputs!$H$181, Inputs!$H$184*Exchng*'Revenue&amp;exepenses'!$G11-SUM('Revenue&amp;exepenses'!$G132:Q132)),OFFSET(R130,0,-Inputs!$H$182)*Inputs!$H$181), ),)</f>
        <v>12.237500000000001</v>
      </c>
      <c r="S132" s="283">
        <f ca="1">IF(S11,IF(SUM($H11:R11)-Inputs!$H$182&lt;Inputs!$H$183*4, IF(Inputs!$H$184, MIN(OFFSET(S130,0,-Inputs!$H$182)*Inputs!$H$181, Inputs!$H$184*Exchng*'Revenue&amp;exepenses'!$G11-SUM('Revenue&amp;exepenses'!$G132:R132)),OFFSET(S130,0,-Inputs!$H$182)*Inputs!$H$181), ),)</f>
        <v>12.237500000000001</v>
      </c>
      <c r="T132" s="283">
        <f ca="1">IF(T11,IF(SUM($H11:S11)-Inputs!$H$182&lt;Inputs!$H$183*4, IF(Inputs!$H$184, MIN(OFFSET(T130,0,-Inputs!$H$182)*Inputs!$H$181, Inputs!$H$184*Exchng*'Revenue&amp;exepenses'!$G11-SUM('Revenue&amp;exepenses'!$G132:S132)),OFFSET(T130,0,-Inputs!$H$182)*Inputs!$H$181), ),)</f>
        <v>12.375</v>
      </c>
      <c r="U132" s="283">
        <f ca="1">IF(U11,IF(SUM($H11:T11)-Inputs!$H$182&lt;Inputs!$H$183*4, IF(Inputs!$H$184, MIN(OFFSET(U130,0,-Inputs!$H$182)*Inputs!$H$181, Inputs!$H$184*Exchng*'Revenue&amp;exepenses'!$G11-SUM('Revenue&amp;exepenses'!$G132:T132)),OFFSET(U130,0,-Inputs!$H$182)*Inputs!$H$181), ),)</f>
        <v>12.375</v>
      </c>
      <c r="V132" s="283">
        <f ca="1">IF(V11,IF(SUM($H11:U11)-Inputs!$H$182&lt;Inputs!$H$183*4, IF(Inputs!$H$184, MIN(OFFSET(V130,0,-Inputs!$H$182)*Inputs!$H$181, Inputs!$H$184*Exchng*'Revenue&amp;exepenses'!$G11-SUM('Revenue&amp;exepenses'!$G132:U132)),OFFSET(V130,0,-Inputs!$H$182)*Inputs!$H$181), ),)</f>
        <v>12.237500000000001</v>
      </c>
      <c r="W132" s="283">
        <f ca="1">IF(W11,IF(SUM($H11:V11)-Inputs!$H$182&lt;Inputs!$H$183*4, IF(Inputs!$H$184, MIN(OFFSET(W130,0,-Inputs!$H$182)*Inputs!$H$181, Inputs!$H$184*Exchng*'Revenue&amp;exepenses'!$G11-SUM('Revenue&amp;exepenses'!$G132:V132)),OFFSET(W130,0,-Inputs!$H$182)*Inputs!$H$181), ),)</f>
        <v>12.237500000000001</v>
      </c>
      <c r="X132" s="283">
        <f ca="1">IF(X11,IF(SUM($H11:W11)-Inputs!$H$182&lt;Inputs!$H$183*4, IF(Inputs!$H$184, MIN(OFFSET(X130,0,-Inputs!$H$182)*Inputs!$H$181, Inputs!$H$184*Exchng*'Revenue&amp;exepenses'!$G11-SUM('Revenue&amp;exepenses'!$G132:W132)),OFFSET(X130,0,-Inputs!$H$182)*Inputs!$H$181), ),)</f>
        <v>12.375</v>
      </c>
      <c r="Y132" s="283">
        <f ca="1">IF(Y11,IF(SUM($H11:X11)-Inputs!$H$182&lt;Inputs!$H$183*4, IF(Inputs!$H$184, MIN(OFFSET(Y130,0,-Inputs!$H$182)*Inputs!$H$181, Inputs!$H$184*Exchng*'Revenue&amp;exepenses'!$G11-SUM('Revenue&amp;exepenses'!$G132:X132)),OFFSET(Y130,0,-Inputs!$H$182)*Inputs!$H$181), ),)</f>
        <v>12.375</v>
      </c>
      <c r="Z132" s="283">
        <f ca="1">IF(Z11,IF(SUM($H11:Y11)-Inputs!$H$182&lt;Inputs!$H$183*4, IF(Inputs!$H$184, MIN(OFFSET(Z130,0,-Inputs!$H$182)*Inputs!$H$181, Inputs!$H$184*Exchng*'Revenue&amp;exepenses'!$G11-SUM('Revenue&amp;exepenses'!$G132:Y132)),OFFSET(Z130,0,-Inputs!$H$182)*Inputs!$H$181), ),)</f>
        <v>12.237500000000001</v>
      </c>
      <c r="AA132" s="283">
        <f ca="1">IF(AA11,IF(SUM($H11:Z11)-Inputs!$H$182&lt;Inputs!$H$183*4, IF(Inputs!$H$184, MIN(OFFSET(AA130,0,-Inputs!$H$182)*Inputs!$H$181, Inputs!$H$184*Exchng*'Revenue&amp;exepenses'!$G11-SUM('Revenue&amp;exepenses'!$G132:Z132)),OFFSET(AA130,0,-Inputs!$H$182)*Inputs!$H$181), ),)</f>
        <v>12.237500000000001</v>
      </c>
      <c r="AB132" s="283">
        <f ca="1">IF(AB11,IF(SUM($H11:AA11)-Inputs!$H$182&lt;Inputs!$H$183*4, IF(Inputs!$H$184, MIN(OFFSET(AB130,0,-Inputs!$H$182)*Inputs!$H$181, Inputs!$H$184*Exchng*'Revenue&amp;exepenses'!$G11-SUM('Revenue&amp;exepenses'!$G132:AA132)),OFFSET(AB130,0,-Inputs!$H$182)*Inputs!$H$181), ),)</f>
        <v>12.375</v>
      </c>
      <c r="AC132" s="283">
        <f ca="1">IF(AC11,IF(SUM($H11:AB11)-Inputs!$H$182&lt;Inputs!$H$183*4, IF(Inputs!$H$184, MIN(OFFSET(AC130,0,-Inputs!$H$182)*Inputs!$H$181, Inputs!$H$184*Exchng*'Revenue&amp;exepenses'!$G11-SUM('Revenue&amp;exepenses'!$G132:AB132)),OFFSET(AC130,0,-Inputs!$H$182)*Inputs!$H$181), ),)</f>
        <v>12.375</v>
      </c>
      <c r="AD132" s="283">
        <f ca="1">IF(AD11,IF(SUM($H11:AC11)-Inputs!$H$182&lt;Inputs!$H$183*4, IF(Inputs!$H$184, MIN(OFFSET(AD130,0,-Inputs!$H$182)*Inputs!$H$181, Inputs!$H$184*Exchng*'Revenue&amp;exepenses'!$G11-SUM('Revenue&amp;exepenses'!$G132:AC132)),OFFSET(AD130,0,-Inputs!$H$182)*Inputs!$H$181), ),)</f>
        <v>12.237500000000001</v>
      </c>
      <c r="AE132" s="283">
        <f ca="1">IF(AE11,IF(SUM($H11:AD11)-Inputs!$H$182&lt;Inputs!$H$183*4, IF(Inputs!$H$184, MIN(OFFSET(AE130,0,-Inputs!$H$182)*Inputs!$H$181, Inputs!$H$184*Exchng*'Revenue&amp;exepenses'!$G11-SUM('Revenue&amp;exepenses'!$G132:AD132)),OFFSET(AE130,0,-Inputs!$H$182)*Inputs!$H$181), ),)</f>
        <v>12.237500000000001</v>
      </c>
      <c r="AF132" s="283">
        <f ca="1">IF(AF11,IF(SUM($H11:AE11)-Inputs!$H$182&lt;Inputs!$H$183*4, IF(Inputs!$H$184, MIN(OFFSET(AF130,0,-Inputs!$H$182)*Inputs!$H$181, Inputs!$H$184*Exchng*'Revenue&amp;exepenses'!$G11-SUM('Revenue&amp;exepenses'!$G132:AE132)),OFFSET(AF130,0,-Inputs!$H$182)*Inputs!$H$181), ),)</f>
        <v>12.375</v>
      </c>
      <c r="AG132" s="283">
        <f ca="1">IF(AG11,IF(SUM($H11:AF11)-Inputs!$H$182&lt;Inputs!$H$183*4, IF(Inputs!$H$184, MIN(OFFSET(AG130,0,-Inputs!$H$182)*Inputs!$H$181, Inputs!$H$184*Exchng*'Revenue&amp;exepenses'!$G11-SUM('Revenue&amp;exepenses'!$G132:AF132)),OFFSET(AG130,0,-Inputs!$H$182)*Inputs!$H$181), ),)</f>
        <v>0</v>
      </c>
      <c r="AH132" s="283">
        <f ca="1">IF(AH11,IF(SUM($H11:AG11)-Inputs!$H$182&lt;Inputs!$H$183*4, IF(Inputs!$H$184, MIN(OFFSET(AH130,0,-Inputs!$H$182)*Inputs!$H$181, Inputs!$H$184*Exchng*'Revenue&amp;exepenses'!$G11-SUM('Revenue&amp;exepenses'!$G132:AG132)),OFFSET(AH130,0,-Inputs!$H$182)*Inputs!$H$181), ),)</f>
        <v>0</v>
      </c>
      <c r="AI132" s="283">
        <f ca="1">IF(AI11,IF(SUM($H11:AH11)-Inputs!$H$182&lt;Inputs!$H$183*4, IF(Inputs!$H$184, MIN(OFFSET(AI130,0,-Inputs!$H$182)*Inputs!$H$181, Inputs!$H$184*Exchng*'Revenue&amp;exepenses'!$G11-SUM('Revenue&amp;exepenses'!$G132:AH132)),OFFSET(AI130,0,-Inputs!$H$182)*Inputs!$H$181), ),)</f>
        <v>0</v>
      </c>
      <c r="AJ132" s="283">
        <f ca="1">IF(AJ11,IF(SUM($H11:AI11)-Inputs!$H$182&lt;Inputs!$H$183*4, IF(Inputs!$H$184, MIN(OFFSET(AJ130,0,-Inputs!$H$182)*Inputs!$H$181, Inputs!$H$184*Exchng*'Revenue&amp;exepenses'!$G11-SUM('Revenue&amp;exepenses'!$G132:AI132)),OFFSET(AJ130,0,-Inputs!$H$182)*Inputs!$H$181), ),)</f>
        <v>0</v>
      </c>
      <c r="AK132" s="283">
        <f ca="1">IF(AK11,IF(SUM($H11:AJ11)-Inputs!$H$182&lt;Inputs!$H$183*4, IF(Inputs!$H$184, MIN(OFFSET(AK130,0,-Inputs!$H$182)*Inputs!$H$181, Inputs!$H$184*Exchng*'Revenue&amp;exepenses'!$G11-SUM('Revenue&amp;exepenses'!$G132:AJ132)),OFFSET(AK130,0,-Inputs!$H$182)*Inputs!$H$181), ),)</f>
        <v>0</v>
      </c>
      <c r="AL132" s="283">
        <f ca="1">IF(AL11,IF(SUM($H11:AK11)-Inputs!$H$182&lt;Inputs!$H$183*4, IF(Inputs!$H$184, MIN(OFFSET(AL130,0,-Inputs!$H$182)*Inputs!$H$181, Inputs!$H$184*Exchng*'Revenue&amp;exepenses'!$G11-SUM('Revenue&amp;exepenses'!$G132:AK132)),OFFSET(AL130,0,-Inputs!$H$182)*Inputs!$H$181), ),)</f>
        <v>0</v>
      </c>
      <c r="AM132" s="283">
        <f ca="1">IF(AM11,IF(SUM($H11:AL11)-Inputs!$H$182&lt;Inputs!$H$183*4, IF(Inputs!$H$184, MIN(OFFSET(AM130,0,-Inputs!$H$182)*Inputs!$H$181, Inputs!$H$184*Exchng*'Revenue&amp;exepenses'!$G11-SUM('Revenue&amp;exepenses'!$G132:AL132)),OFFSET(AM130,0,-Inputs!$H$182)*Inputs!$H$181), ),)</f>
        <v>0</v>
      </c>
      <c r="AN132" s="283">
        <f ca="1">IF(AN11,IF(SUM($H11:AM11)-Inputs!$H$182&lt;Inputs!$H$183*4, IF(Inputs!$H$184, MIN(OFFSET(AN130,0,-Inputs!$H$182)*Inputs!$H$181, Inputs!$H$184*Exchng*'Revenue&amp;exepenses'!$G11-SUM('Revenue&amp;exepenses'!$G132:AM132)),OFFSET(AN130,0,-Inputs!$H$182)*Inputs!$H$181), ),)</f>
        <v>0</v>
      </c>
      <c r="AO132" s="283">
        <f ca="1">IF(AO11,IF(SUM($H11:AN11)-Inputs!$H$182&lt;Inputs!$H$183*4, IF(Inputs!$H$184, MIN(OFFSET(AO130,0,-Inputs!$H$182)*Inputs!$H$181, Inputs!$H$184*Exchng*'Revenue&amp;exepenses'!$G11-SUM('Revenue&amp;exepenses'!$G132:AN132)),OFFSET(AO130,0,-Inputs!$H$182)*Inputs!$H$181), ),)</f>
        <v>0</v>
      </c>
      <c r="AP132" s="283">
        <f ca="1">IF(AP11,IF(SUM($H11:AO11)-Inputs!$H$182&lt;Inputs!$H$183*4, IF(Inputs!$H$184, MIN(OFFSET(AP130,0,-Inputs!$H$182)*Inputs!$H$181, Inputs!$H$184*Exchng*'Revenue&amp;exepenses'!$G11-SUM('Revenue&amp;exepenses'!$G132:AO132)),OFFSET(AP130,0,-Inputs!$H$182)*Inputs!$H$181), ),)</f>
        <v>0</v>
      </c>
      <c r="AQ132" s="283">
        <f ca="1">IF(AQ11,IF(SUM($H11:AP11)-Inputs!$H$182&lt;Inputs!$H$183*4, IF(Inputs!$H$184, MIN(OFFSET(AQ130,0,-Inputs!$H$182)*Inputs!$H$181, Inputs!$H$184*Exchng*'Revenue&amp;exepenses'!$G11-SUM('Revenue&amp;exepenses'!$G132:AP132)),OFFSET(AQ130,0,-Inputs!$H$182)*Inputs!$H$181), ),)</f>
        <v>0</v>
      </c>
      <c r="AR132" s="283">
        <f ca="1">IF(AR11,IF(SUM($H11:AQ11)-Inputs!$H$182&lt;Inputs!$H$183*4, IF(Inputs!$H$184, MIN(OFFSET(AR130,0,-Inputs!$H$182)*Inputs!$H$181, Inputs!$H$184*Exchng*'Revenue&amp;exepenses'!$G11-SUM('Revenue&amp;exepenses'!$G132:AQ132)),OFFSET(AR130,0,-Inputs!$H$182)*Inputs!$H$181), ),)</f>
        <v>0</v>
      </c>
      <c r="AS132" s="283">
        <f ca="1">IF(AS11,IF(SUM($H11:AR11)-Inputs!$H$182&lt;Inputs!$H$183*4, IF(Inputs!$H$184, MIN(OFFSET(AS130,0,-Inputs!$H$182)*Inputs!$H$181, Inputs!$H$184*Exchng*'Revenue&amp;exepenses'!$G11-SUM('Revenue&amp;exepenses'!$G132:AR132)),OFFSET(AS130,0,-Inputs!$H$182)*Inputs!$H$181), ),)</f>
        <v>0</v>
      </c>
      <c r="AT132" s="283">
        <f ca="1">IF(AT11,IF(SUM($H11:AS11)-Inputs!$H$182&lt;Inputs!$H$183*4, IF(Inputs!$H$184, MIN(OFFSET(AT130,0,-Inputs!$H$182)*Inputs!$H$181, Inputs!$H$184*Exchng*'Revenue&amp;exepenses'!$G11-SUM('Revenue&amp;exepenses'!$G132:AS132)),OFFSET(AT130,0,-Inputs!$H$182)*Inputs!$H$181), ),)</f>
        <v>0</v>
      </c>
      <c r="AU132" s="283">
        <f ca="1">IF(AU11,IF(SUM($H11:AT11)-Inputs!$H$182&lt;Inputs!$H$183*4, IF(Inputs!$H$184, MIN(OFFSET(AU130,0,-Inputs!$H$182)*Inputs!$H$181, Inputs!$H$184*Exchng*'Revenue&amp;exepenses'!$G11-SUM('Revenue&amp;exepenses'!$G132:AT132)),OFFSET(AU130,0,-Inputs!$H$182)*Inputs!$H$181), ),)</f>
        <v>0</v>
      </c>
      <c r="AV132" s="283">
        <f ca="1">IF(AV11,IF(SUM($H11:AU11)-Inputs!$H$182&lt;Inputs!$H$183*4, IF(Inputs!$H$184, MIN(OFFSET(AV130,0,-Inputs!$H$182)*Inputs!$H$181, Inputs!$H$184*Exchng*'Revenue&amp;exepenses'!$G11-SUM('Revenue&amp;exepenses'!$G132:AU132)),OFFSET(AV130,0,-Inputs!$H$182)*Inputs!$H$181), ),)</f>
        <v>0</v>
      </c>
      <c r="AW132" s="283">
        <f ca="1">IF(AW11,IF(SUM($H11:AV11)-Inputs!$H$182&lt;Inputs!$H$183*4, IF(Inputs!$H$184, MIN(OFFSET(AW130,0,-Inputs!$H$182)*Inputs!$H$181, Inputs!$H$184*Exchng*'Revenue&amp;exepenses'!$G11-SUM('Revenue&amp;exepenses'!$G132:AV132)),OFFSET(AW130,0,-Inputs!$H$182)*Inputs!$H$181), ),)</f>
        <v>0</v>
      </c>
      <c r="AX132" s="283">
        <f ca="1">IF(AX11,IF(SUM($H11:AW11)-Inputs!$H$182&lt;Inputs!$H$183*4, IF(Inputs!$H$184, MIN(OFFSET(AX130,0,-Inputs!$H$182)*Inputs!$H$181, Inputs!$H$184*Exchng*'Revenue&amp;exepenses'!$G11-SUM('Revenue&amp;exepenses'!$G132:AW132)),OFFSET(AX130,0,-Inputs!$H$182)*Inputs!$H$181), ),)</f>
        <v>0</v>
      </c>
      <c r="AY132" s="283">
        <f ca="1">IF(AY11,IF(SUM($H11:AX11)-Inputs!$H$182&lt;Inputs!$H$183*4, IF(Inputs!$H$184, MIN(OFFSET(AY130,0,-Inputs!$H$182)*Inputs!$H$181, Inputs!$H$184*Exchng*'Revenue&amp;exepenses'!$G11-SUM('Revenue&amp;exepenses'!$G132:AX132)),OFFSET(AY130,0,-Inputs!$H$182)*Inputs!$H$181), ),)</f>
        <v>0</v>
      </c>
      <c r="AZ132" s="283">
        <f ca="1">IF(AZ11,IF(SUM($H11:AY11)-Inputs!$H$182&lt;Inputs!$H$183*4, IF(Inputs!$H$184, MIN(OFFSET(AZ130,0,-Inputs!$H$182)*Inputs!$H$181, Inputs!$H$184*Exchng*'Revenue&amp;exepenses'!$G11-SUM('Revenue&amp;exepenses'!$G132:AY132)),OFFSET(AZ130,0,-Inputs!$H$182)*Inputs!$H$181), ),)</f>
        <v>0</v>
      </c>
      <c r="BA132" s="283">
        <f ca="1">IF(BA11,IF(SUM($H11:AZ11)-Inputs!$H$182&lt;Inputs!$H$183*4, IF(Inputs!$H$184, MIN(OFFSET(BA130,0,-Inputs!$H$182)*Inputs!$H$181, Inputs!$H$184*Exchng*'Revenue&amp;exepenses'!$G11-SUM('Revenue&amp;exepenses'!$G132:AZ132)),OFFSET(BA130,0,-Inputs!$H$182)*Inputs!$H$181), ),)</f>
        <v>0</v>
      </c>
      <c r="BB132" s="283">
        <f ca="1">IF(BB11,IF(SUM($H11:BA11)-Inputs!$H$182&lt;Inputs!$H$183*4, IF(Inputs!$H$184, MIN(OFFSET(BB130,0,-Inputs!$H$182)*Inputs!$H$181, Inputs!$H$184*Exchng*'Revenue&amp;exepenses'!$G11-SUM('Revenue&amp;exepenses'!$G132:BA132)),OFFSET(BB130,0,-Inputs!$H$182)*Inputs!$H$181), ),)</f>
        <v>0</v>
      </c>
      <c r="BC132" s="283">
        <f ca="1">IF(BC11,IF(SUM($H11:BB11)-Inputs!$H$182&lt;Inputs!$H$183*4, IF(Inputs!$H$184, MIN(OFFSET(BC130,0,-Inputs!$H$182)*Inputs!$H$181, Inputs!$H$184*Exchng*'Revenue&amp;exepenses'!$G11-SUM('Revenue&amp;exepenses'!$G132:BB132)),OFFSET(BC130,0,-Inputs!$H$182)*Inputs!$H$181), ),)</f>
        <v>0</v>
      </c>
      <c r="BD132" s="283">
        <f ca="1">IF(BD11,IF(SUM($H11:BC11)-Inputs!$H$182&lt;Inputs!$H$183*4, IF(Inputs!$H$184, MIN(OFFSET(BD130,0,-Inputs!$H$182)*Inputs!$H$181, Inputs!$H$184*Exchng*'Revenue&amp;exepenses'!$G11-SUM('Revenue&amp;exepenses'!$G132:BC132)),OFFSET(BD130,0,-Inputs!$H$182)*Inputs!$H$181), ),)</f>
        <v>0</v>
      </c>
      <c r="BE132" s="283">
        <f ca="1">IF(BE11,IF(SUM($H11:BD11)-Inputs!$H$182&lt;Inputs!$H$183*4, IF(Inputs!$H$184, MIN(OFFSET(BE130,0,-Inputs!$H$182)*Inputs!$H$181, Inputs!$H$184*Exchng*'Revenue&amp;exepenses'!$G11-SUM('Revenue&amp;exepenses'!$G132:BD132)),OFFSET(BE130,0,-Inputs!$H$182)*Inputs!$H$181), ),)</f>
        <v>0</v>
      </c>
      <c r="BF132" s="283">
        <f ca="1">IF(BF11,IF(SUM($H11:BE11)-Inputs!$H$182&lt;Inputs!$H$183*4, IF(Inputs!$H$184, MIN(OFFSET(BF130,0,-Inputs!$H$182)*Inputs!$H$181, Inputs!$H$184*Exchng*'Revenue&amp;exepenses'!$G11-SUM('Revenue&amp;exepenses'!$G132:BE132)),OFFSET(BF130,0,-Inputs!$H$182)*Inputs!$H$181), ),)</f>
        <v>0</v>
      </c>
      <c r="BG132" s="283">
        <f ca="1">IF(BG11,IF(SUM($H11:BF11)-Inputs!$H$182&lt;Inputs!$H$183*4, IF(Inputs!$H$184, MIN(OFFSET(BG130,0,-Inputs!$H$182)*Inputs!$H$181, Inputs!$H$184*Exchng*'Revenue&amp;exepenses'!$G11-SUM('Revenue&amp;exepenses'!$G132:BF132)),OFFSET(BG130,0,-Inputs!$H$182)*Inputs!$H$181), ),)</f>
        <v>0</v>
      </c>
      <c r="BH132" s="283">
        <f ca="1">IF(BH11,IF(SUM($H11:BG11)-Inputs!$H$182&lt;Inputs!$H$183*4, IF(Inputs!$H$184, MIN(OFFSET(BH130,0,-Inputs!$H$182)*Inputs!$H$181, Inputs!$H$184*Exchng*'Revenue&amp;exepenses'!$G11-SUM('Revenue&amp;exepenses'!$G132:BG132)),OFFSET(BH130,0,-Inputs!$H$182)*Inputs!$H$181), ),)</f>
        <v>0</v>
      </c>
      <c r="BI132" s="283">
        <f ca="1">IF(BI11,IF(SUM($H11:BH11)-Inputs!$H$182&lt;Inputs!$H$183*4, IF(Inputs!$H$184, MIN(OFFSET(BI130,0,-Inputs!$H$182)*Inputs!$H$181, Inputs!$H$184*Exchng*'Revenue&amp;exepenses'!$G11-SUM('Revenue&amp;exepenses'!$G132:BH132)),OFFSET(BI130,0,-Inputs!$H$182)*Inputs!$H$181), ),)</f>
        <v>0</v>
      </c>
      <c r="BJ132" s="283">
        <f ca="1">IF(BJ11,IF(SUM($H11:BI11)-Inputs!$H$182&lt;Inputs!$H$183*4, IF(Inputs!$H$184, MIN(OFFSET(BJ130,0,-Inputs!$H$182)*Inputs!$H$181, Inputs!$H$184*Exchng*'Revenue&amp;exepenses'!$G11-SUM('Revenue&amp;exepenses'!$G132:BI132)),OFFSET(BJ130,0,-Inputs!$H$182)*Inputs!$H$181), ),)</f>
        <v>0</v>
      </c>
      <c r="BK132" s="283">
        <f ca="1">IF(BK11,IF(SUM($H11:BJ11)-Inputs!$H$182&lt;Inputs!$H$183*4, IF(Inputs!$H$184, MIN(OFFSET(BK130,0,-Inputs!$H$182)*Inputs!$H$181, Inputs!$H$184*Exchng*'Revenue&amp;exepenses'!$G11-SUM('Revenue&amp;exepenses'!$G132:BJ132)),OFFSET(BK130,0,-Inputs!$H$182)*Inputs!$H$181), ),)</f>
        <v>0</v>
      </c>
      <c r="BL132" s="283">
        <f ca="1">IF(BL11,IF(SUM($H11:BK11)-Inputs!$H$182&lt;Inputs!$H$183*4, IF(Inputs!$H$184, MIN(OFFSET(BL130,0,-Inputs!$H$182)*Inputs!$H$181, Inputs!$H$184*Exchng*'Revenue&amp;exepenses'!$G11-SUM('Revenue&amp;exepenses'!$G132:BK132)),OFFSET(BL130,0,-Inputs!$H$182)*Inputs!$H$181), ),)</f>
        <v>0</v>
      </c>
      <c r="BM132" s="283">
        <f ca="1">IF(BM11,IF(SUM($H11:BL11)-Inputs!$H$182&lt;Inputs!$H$183*4, IF(Inputs!$H$184, MIN(OFFSET(BM130,0,-Inputs!$H$182)*Inputs!$H$181, Inputs!$H$184*Exchng*'Revenue&amp;exepenses'!$G11-SUM('Revenue&amp;exepenses'!$G132:BL132)),OFFSET(BM130,0,-Inputs!$H$182)*Inputs!$H$181), ),)</f>
        <v>0</v>
      </c>
      <c r="BN132" s="283">
        <f ca="1">IF(BN11,IF(SUM($H11:BM11)-Inputs!$H$182&lt;Inputs!$H$183*4, IF(Inputs!$H$184, MIN(OFFSET(BN130,0,-Inputs!$H$182)*Inputs!$H$181, Inputs!$H$184*Exchng*'Revenue&amp;exepenses'!$G11-SUM('Revenue&amp;exepenses'!$G132:BM132)),OFFSET(BN130,0,-Inputs!$H$182)*Inputs!$H$181), ),)</f>
        <v>0</v>
      </c>
      <c r="BO132" s="283">
        <f ca="1">IF(BO11,IF(SUM($H11:BN11)-Inputs!$H$182&lt;Inputs!$H$183*4, IF(Inputs!$H$184, MIN(OFFSET(BO130,0,-Inputs!$H$182)*Inputs!$H$181, Inputs!$H$184*Exchng*'Revenue&amp;exepenses'!$G11-SUM('Revenue&amp;exepenses'!$G132:BN132)),OFFSET(BO130,0,-Inputs!$H$182)*Inputs!$H$181), ),)</f>
        <v>0</v>
      </c>
      <c r="BP132" s="283">
        <f ca="1">IF(BP11,IF(SUM($H11:BO11)-Inputs!$H$182&lt;Inputs!$H$183*4, IF(Inputs!$H$184, MIN(OFFSET(BP130,0,-Inputs!$H$182)*Inputs!$H$181, Inputs!$H$184*Exchng*'Revenue&amp;exepenses'!$G11-SUM('Revenue&amp;exepenses'!$G132:BO132)),OFFSET(BP130,0,-Inputs!$H$182)*Inputs!$H$181), ),)</f>
        <v>0</v>
      </c>
      <c r="BQ132" s="283">
        <f ca="1">IF(BQ11,IF(SUM($H11:BP11)-Inputs!$H$182&lt;Inputs!$H$183*4, IF(Inputs!$H$184, MIN(OFFSET(BQ130,0,-Inputs!$H$182)*Inputs!$H$181, Inputs!$H$184*Exchng*'Revenue&amp;exepenses'!$G11-SUM('Revenue&amp;exepenses'!$G132:BP132)),OFFSET(BQ130,0,-Inputs!$H$182)*Inputs!$H$181), ),)</f>
        <v>0</v>
      </c>
      <c r="BR132" s="283">
        <f ca="1">IF(BR11,IF(SUM($H11:BQ11)-Inputs!$H$182&lt;Inputs!$H$183*4, IF(Inputs!$H$184, MIN(OFFSET(BR130,0,-Inputs!$H$182)*Inputs!$H$181, Inputs!$H$184*Exchng*'Revenue&amp;exepenses'!$G11-SUM('Revenue&amp;exepenses'!$G132:BQ132)),OFFSET(BR130,0,-Inputs!$H$182)*Inputs!$H$181), ),)</f>
        <v>0</v>
      </c>
      <c r="BS132" s="283">
        <f ca="1">IF(BS11,IF(SUM($H11:BR11)-Inputs!$H$182&lt;Inputs!$H$183*4, IF(Inputs!$H$184, MIN(OFFSET(BS130,0,-Inputs!$H$182)*Inputs!$H$181, Inputs!$H$184*Exchng*'Revenue&amp;exepenses'!$G11-SUM('Revenue&amp;exepenses'!$G132:BR132)),OFFSET(BS130,0,-Inputs!$H$182)*Inputs!$H$181), ),)</f>
        <v>0</v>
      </c>
      <c r="BT132" s="279">
        <f ca="1">IF(BT11,IF(SUM($H11:BS11)-Inputs!$H$182&lt;Inputs!$H$183*4, IF(Inputs!$H$184, MIN(OFFSET(BT130,0,-Inputs!$H$182)*Inputs!$H$181, Inputs!$H$184*Exchng*'Revenue&amp;exepenses'!$G11-SUM('Revenue&amp;exepenses'!$G132:BS132)),OFFSET(BT130,0,-Inputs!$H$182)*Inputs!$H$181), ),)</f>
        <v>0</v>
      </c>
      <c r="BU132" s="279">
        <f ca="1">IF(BU11,IF(SUM($H11:BT11)-Inputs!$H$182&lt;Inputs!$H$183*4, IF(Inputs!$H$184, MIN(OFFSET(BU130,0,-Inputs!$H$182)*Inputs!$H$181, Inputs!$H$184*Exchng*'Revenue&amp;exepenses'!$G11-SUM('Revenue&amp;exepenses'!$G132:BT132)),OFFSET(BU130,0,-Inputs!$H$182)*Inputs!$H$181), ),)</f>
        <v>0</v>
      </c>
      <c r="BV132" s="279">
        <f ca="1">IF(BV11,IF(SUM($H11:BU11)-Inputs!$H$182&lt;Inputs!$H$183*4, IF(Inputs!$H$184, MIN(OFFSET(BV130,0,-Inputs!$H$182)*Inputs!$H$181, Inputs!$H$184*Exchng*'Revenue&amp;exepenses'!$G11-SUM('Revenue&amp;exepenses'!$G132:BU132)),OFFSET(BV130,0,-Inputs!$H$182)*Inputs!$H$181), ),)</f>
        <v>0</v>
      </c>
      <c r="BW132" s="279">
        <f ca="1">IF(BW11,IF(SUM($H11:BV11)-Inputs!$H$182&lt;Inputs!$H$183*4, IF(Inputs!$H$184, MIN(OFFSET(BW130,0,-Inputs!$H$182)*Inputs!$H$181, Inputs!$H$184*Exchng*'Revenue&amp;exepenses'!$G11-SUM('Revenue&amp;exepenses'!$G132:BV132)),OFFSET(BW130,0,-Inputs!$H$182)*Inputs!$H$181), ),)</f>
        <v>0</v>
      </c>
      <c r="BX132" s="279">
        <f ca="1">IF(BX11,IF(SUM($H11:BW11)-Inputs!$H$182&lt;Inputs!$H$183*4, IF(Inputs!$H$184, MIN(OFFSET(BX130,0,-Inputs!$H$182)*Inputs!$H$181, Inputs!$H$184*Exchng*'Revenue&amp;exepenses'!$G11-SUM('Revenue&amp;exepenses'!$G132:BW132)),OFFSET(BX130,0,-Inputs!$H$182)*Inputs!$H$181), ),)</f>
        <v>0</v>
      </c>
      <c r="BY132" s="279">
        <f ca="1">IF(BY11,IF(SUM($H11:BX11)-Inputs!$H$182&lt;Inputs!$H$183*4, IF(Inputs!$H$184, MIN(OFFSET(BY130,0,-Inputs!$H$182)*Inputs!$H$181, Inputs!$H$184*Exchng*'Revenue&amp;exepenses'!$G11-SUM('Revenue&amp;exepenses'!$G132:BX132)),OFFSET(BY130,0,-Inputs!$H$182)*Inputs!$H$181), ),)</f>
        <v>0</v>
      </c>
      <c r="BZ132" s="279">
        <f ca="1">IF(BZ11,IF(SUM($H11:BY11)-Inputs!$H$182&lt;Inputs!$H$183*4, IF(Inputs!$H$184, MIN(OFFSET(BZ130,0,-Inputs!$H$182)*Inputs!$H$181, Inputs!$H$184*Exchng*'Revenue&amp;exepenses'!$G11-SUM('Revenue&amp;exepenses'!$G132:BY132)),OFFSET(BZ130,0,-Inputs!$H$182)*Inputs!$H$181), ),)</f>
        <v>0</v>
      </c>
      <c r="CA132" s="279">
        <f ca="1">IF(CA11,IF(SUM($H11:BZ11)-Inputs!$H$182&lt;Inputs!$H$183*4, IF(Inputs!$H$184, MIN(OFFSET(CA130,0,-Inputs!$H$182)*Inputs!$H$181, Inputs!$H$184*Exchng*'Revenue&amp;exepenses'!$G11-SUM('Revenue&amp;exepenses'!$G132:BZ132)),OFFSET(CA130,0,-Inputs!$H$182)*Inputs!$H$181), ),)</f>
        <v>0</v>
      </c>
      <c r="CB132" s="279">
        <f ca="1">IF(CB11,IF(SUM($H11:CA11)-Inputs!$H$182&lt;Inputs!$H$183*4, IF(Inputs!$H$184, MIN(OFFSET(CB130,0,-Inputs!$H$182)*Inputs!$H$181, Inputs!$H$184*Exchng*'Revenue&amp;exepenses'!$G11-SUM('Revenue&amp;exepenses'!$G132:CA132)),OFFSET(CB130,0,-Inputs!$H$182)*Inputs!$H$181), ),)</f>
        <v>0</v>
      </c>
      <c r="CC132" s="279">
        <f ca="1">IF(CC11,IF(SUM($H11:CB11)-Inputs!$H$182&lt;Inputs!$H$183*4, IF(Inputs!$H$184, MIN(OFFSET(CC130,0,-Inputs!$H$182)*Inputs!$H$181, Inputs!$H$184*Exchng*'Revenue&amp;exepenses'!$G11-SUM('Revenue&amp;exepenses'!$G132:CB132)),OFFSET(CC130,0,-Inputs!$H$182)*Inputs!$H$181), ),)</f>
        <v>0</v>
      </c>
      <c r="CD132" s="279">
        <f ca="1">IF(CD11,IF(SUM($H11:CC11)-Inputs!$H$182&lt;Inputs!$H$183*4, IF(Inputs!$H$184, MIN(OFFSET(CD130,0,-Inputs!$H$182)*Inputs!$H$181, Inputs!$H$184*Exchng*'Revenue&amp;exepenses'!$G11-SUM('Revenue&amp;exepenses'!$G132:CC132)),OFFSET(CD130,0,-Inputs!$H$182)*Inputs!$H$181), ),)</f>
        <v>0</v>
      </c>
      <c r="CE132" s="279">
        <f ca="1">IF(CE11,IF(SUM($H11:CD11)-Inputs!$H$182&lt;Inputs!$H$183*4, IF(Inputs!$H$184, MIN(OFFSET(CE130,0,-Inputs!$H$182)*Inputs!$H$181, Inputs!$H$184*Exchng*'Revenue&amp;exepenses'!$G11-SUM('Revenue&amp;exepenses'!$G132:CD132)),OFFSET(CE130,0,-Inputs!$H$182)*Inputs!$H$181), ),)</f>
        <v>0</v>
      </c>
      <c r="CF132" s="279">
        <f ca="1">IF(CF11,IF(SUM($H11:CE11)-Inputs!$H$182&lt;Inputs!$H$183*4, IF(Inputs!$H$184, MIN(OFFSET(CF130,0,-Inputs!$H$182)*Inputs!$H$181, Inputs!$H$184*Exchng*'Revenue&amp;exepenses'!$G11-SUM('Revenue&amp;exepenses'!$G132:CE132)),OFFSET(CF130,0,-Inputs!$H$182)*Inputs!$H$181), ),)</f>
        <v>0</v>
      </c>
      <c r="CG132" s="279">
        <f ca="1">IF(CG11,IF(SUM($H11:CF11)-Inputs!$H$182&lt;Inputs!$H$183*4, IF(Inputs!$H$184, MIN(OFFSET(CG130,0,-Inputs!$H$182)*Inputs!$H$181, Inputs!$H$184*Exchng*'Revenue&amp;exepenses'!$G11-SUM('Revenue&amp;exepenses'!$G132:CF132)),OFFSET(CG130,0,-Inputs!$H$182)*Inputs!$H$181), ),)</f>
        <v>0</v>
      </c>
      <c r="CH132" s="279">
        <f ca="1">IF(CH11,IF(SUM($H11:CG11)-Inputs!$H$182&lt;Inputs!$H$183*4, IF(Inputs!$H$184, MIN(OFFSET(CH130,0,-Inputs!$H$182)*Inputs!$H$181, Inputs!$H$184*Exchng*'Revenue&amp;exepenses'!$G11-SUM('Revenue&amp;exepenses'!$G132:CG132)),OFFSET(CH130,0,-Inputs!$H$182)*Inputs!$H$181), ),)</f>
        <v>0</v>
      </c>
      <c r="CI132" s="279">
        <f ca="1">IF(CI11,IF(SUM($H11:CH11)-Inputs!$H$182&lt;Inputs!$H$183*4, IF(Inputs!$H$184, MIN(OFFSET(CI130,0,-Inputs!$H$182)*Inputs!$H$181, Inputs!$H$184*Exchng*'Revenue&amp;exepenses'!$G11-SUM('Revenue&amp;exepenses'!$G132:CH132)),OFFSET(CI130,0,-Inputs!$H$182)*Inputs!$H$181), ),)</f>
        <v>0</v>
      </c>
      <c r="CJ132" s="279">
        <f ca="1">IF(CJ11,IF(SUM($H11:CI11)-Inputs!$H$182&lt;Inputs!$H$183*4, IF(Inputs!$H$184, MIN(OFFSET(CJ130,0,-Inputs!$H$182)*Inputs!$H$181, Inputs!$H$184*Exchng*'Revenue&amp;exepenses'!$G11-SUM('Revenue&amp;exepenses'!$G132:CI132)),OFFSET(CJ130,0,-Inputs!$H$182)*Inputs!$H$181), ),)</f>
        <v>0</v>
      </c>
      <c r="CK132" s="279">
        <f ca="1">IF(CK11,IF(SUM($H11:CJ11)-Inputs!$H$182&lt;Inputs!$H$183*4, IF(Inputs!$H$184, MIN(OFFSET(CK130,0,-Inputs!$H$182)*Inputs!$H$181, Inputs!$H$184*Exchng*'Revenue&amp;exepenses'!$G11-SUM('Revenue&amp;exepenses'!$G132:CJ132)),OFFSET(CK130,0,-Inputs!$H$182)*Inputs!$H$181), ),)</f>
        <v>0</v>
      </c>
      <c r="CL132" s="279">
        <f ca="1">IF(CL11,IF(SUM($H11:CK11)-Inputs!$H$182&lt;Inputs!$H$183*4, IF(Inputs!$H$184, MIN(OFFSET(CL130,0,-Inputs!$H$182)*Inputs!$H$181, Inputs!$H$184*Exchng*'Revenue&amp;exepenses'!$G11-SUM('Revenue&amp;exepenses'!$G132:CK132)),OFFSET(CL130,0,-Inputs!$H$182)*Inputs!$H$181), ),)</f>
        <v>0</v>
      </c>
      <c r="CM132" s="279">
        <f ca="1">IF(CM11,IF(SUM($H11:CL11)-Inputs!$H$182&lt;Inputs!$H$183*4, IF(Inputs!$H$184, MIN(OFFSET(CM130,0,-Inputs!$H$182)*Inputs!$H$181, Inputs!$H$184*Exchng*'Revenue&amp;exepenses'!$G11-SUM('Revenue&amp;exepenses'!$G132:CL132)),OFFSET(CM130,0,-Inputs!$H$182)*Inputs!$H$181), ),)</f>
        <v>0</v>
      </c>
      <c r="CN132" s="279">
        <f ca="1">IF(CN11,IF(SUM($H11:CM11)-Inputs!$H$182&lt;Inputs!$H$183*4, IF(Inputs!$H$184, MIN(OFFSET(CN130,0,-Inputs!$H$182)*Inputs!$H$181, Inputs!$H$184*Exchng*'Revenue&amp;exepenses'!$G11-SUM('Revenue&amp;exepenses'!$G132:CM132)),OFFSET(CN130,0,-Inputs!$H$182)*Inputs!$H$181), ),)</f>
        <v>0</v>
      </c>
      <c r="CO132" s="279">
        <f ca="1">IF(CO11,IF(SUM($H11:CN11)-Inputs!$H$182&lt;Inputs!$H$183*4, IF(Inputs!$H$184, MIN(OFFSET(CO130,0,-Inputs!$H$182)*Inputs!$H$181, Inputs!$H$184*Exchng*'Revenue&amp;exepenses'!$G11-SUM('Revenue&amp;exepenses'!$G132:CN132)),OFFSET(CO130,0,-Inputs!$H$182)*Inputs!$H$181), ),)</f>
        <v>0</v>
      </c>
      <c r="CP132" s="279">
        <f ca="1">IF(CP11,IF(SUM($H11:CO11)-Inputs!$H$182&lt;Inputs!$H$183*4, IF(Inputs!$H$184, MIN(OFFSET(CP130,0,-Inputs!$H$182)*Inputs!$H$181, Inputs!$H$184*Exchng*'Revenue&amp;exepenses'!$G11-SUM('Revenue&amp;exepenses'!$G132:CO132)),OFFSET(CP130,0,-Inputs!$H$182)*Inputs!$H$181), ),)</f>
        <v>0</v>
      </c>
      <c r="CQ132" s="279">
        <f ca="1">IF(CQ11,IF(SUM($H11:CP11)-Inputs!$H$182&lt;Inputs!$H$183*4, IF(Inputs!$H$184, MIN(OFFSET(CQ130,0,-Inputs!$H$182)*Inputs!$H$181, Inputs!$H$184*Exchng*'Revenue&amp;exepenses'!$G11-SUM('Revenue&amp;exepenses'!$G132:CP132)),OFFSET(CQ130,0,-Inputs!$H$182)*Inputs!$H$181), ),)</f>
        <v>0</v>
      </c>
      <c r="CR132" s="279">
        <f ca="1">IF(CR11,IF(SUM($H11:CQ11)-Inputs!$H$182&lt;Inputs!$H$183*4, IF(Inputs!$H$184, MIN(OFFSET(CR130,0,-Inputs!$H$182)*Inputs!$H$181, Inputs!$H$184*Exchng*'Revenue&amp;exepenses'!$G11-SUM('Revenue&amp;exepenses'!$G132:CQ132)),OFFSET(CR130,0,-Inputs!$H$182)*Inputs!$H$181), ),)</f>
        <v>0</v>
      </c>
      <c r="CS132" s="279">
        <f ca="1">IF(CS11,IF(SUM($H11:CR11)-Inputs!$H$182&lt;Inputs!$H$183*4, IF(Inputs!$H$184, MIN(OFFSET(CS130,0,-Inputs!$H$182)*Inputs!$H$181, Inputs!$H$184*Exchng*'Revenue&amp;exepenses'!$G11-SUM('Revenue&amp;exepenses'!$G132:CR132)),OFFSET(CS130,0,-Inputs!$H$182)*Inputs!$H$181), ),)</f>
        <v>0</v>
      </c>
      <c r="CT132" s="279">
        <f ca="1">IF(CT11,IF(SUM($H11:CS11)-Inputs!$H$182&lt;Inputs!$H$183*4, IF(Inputs!$H$184, MIN(OFFSET(CT130,0,-Inputs!$H$182)*Inputs!$H$181, Inputs!$H$184*Exchng*'Revenue&amp;exepenses'!$G11-SUM('Revenue&amp;exepenses'!$G132:CS132)),OFFSET(CT130,0,-Inputs!$H$182)*Inputs!$H$181), ),)</f>
        <v>0</v>
      </c>
      <c r="CU132" s="279">
        <f ca="1">IF(CU11,IF(SUM($H11:CT11)-Inputs!$H$182&lt;Inputs!$H$183*4, IF(Inputs!$H$184, MIN(OFFSET(CU130,0,-Inputs!$H$182)*Inputs!$H$181, Inputs!$H$184*Exchng*'Revenue&amp;exepenses'!$G11-SUM('Revenue&amp;exepenses'!$G132:CT132)),OFFSET(CU130,0,-Inputs!$H$182)*Inputs!$H$181), ),)</f>
        <v>0</v>
      </c>
      <c r="CV132" s="279">
        <f ca="1">IF(CV11,IF(SUM($H11:CU11)-Inputs!$H$182&lt;Inputs!$H$183*4, IF(Inputs!$H$184, MIN(OFFSET(CV130,0,-Inputs!$H$182)*Inputs!$H$181, Inputs!$H$184*Exchng*'Revenue&amp;exepenses'!$G11-SUM('Revenue&amp;exepenses'!$G132:CU132)),OFFSET(CV130,0,-Inputs!$H$182)*Inputs!$H$181), ),)</f>
        <v>0</v>
      </c>
      <c r="CW132" s="279">
        <f ca="1">IF(CW11,IF(SUM($H11:CV11)-Inputs!$H$182&lt;Inputs!$H$183*4, IF(Inputs!$H$184, MIN(OFFSET(CW130,0,-Inputs!$H$182)*Inputs!$H$181, Inputs!$H$184*Exchng*'Revenue&amp;exepenses'!$G11-SUM('Revenue&amp;exepenses'!$G132:CV132)),OFFSET(CW130,0,-Inputs!$H$182)*Inputs!$H$181), ),)</f>
        <v>0</v>
      </c>
      <c r="CX132" s="279">
        <f ca="1">IF(CX11,IF(SUM($H11:CW11)-Inputs!$H$182&lt;Inputs!$H$183*4, IF(Inputs!$H$184, MIN(OFFSET(CX130,0,-Inputs!$H$182)*Inputs!$H$181, Inputs!$H$184*Exchng*'Revenue&amp;exepenses'!$G11-SUM('Revenue&amp;exepenses'!$G132:CW132)),OFFSET(CX130,0,-Inputs!$H$182)*Inputs!$H$181), ),)</f>
        <v>0</v>
      </c>
      <c r="CY132" s="279">
        <f ca="1">IF(CY11,IF(SUM($H11:CX11)-Inputs!$H$182&lt;Inputs!$H$183*4, IF(Inputs!$H$184, MIN(OFFSET(CY130,0,-Inputs!$H$182)*Inputs!$H$181, Inputs!$H$184*Exchng*'Revenue&amp;exepenses'!$G11-SUM('Revenue&amp;exepenses'!$G132:CX132)),OFFSET(CY130,0,-Inputs!$H$182)*Inputs!$H$181), ),)</f>
        <v>0</v>
      </c>
      <c r="CZ132" s="279">
        <f ca="1">IF(CZ11,IF(SUM($H11:CY11)-Inputs!$H$182&lt;Inputs!$H$183*4, IF(Inputs!$H$184, MIN(OFFSET(CZ130,0,-Inputs!$H$182)*Inputs!$H$181, Inputs!$H$184*Exchng*'Revenue&amp;exepenses'!$G11-SUM('Revenue&amp;exepenses'!$G132:CY132)),OFFSET(CZ130,0,-Inputs!$H$182)*Inputs!$H$181), ),)</f>
        <v>0</v>
      </c>
      <c r="DA132" s="279">
        <f ca="1">IF(DA11,IF(SUM($H11:CZ11)-Inputs!$H$182&lt;Inputs!$H$183*4, IF(Inputs!$H$184, MIN(OFFSET(DA130,0,-Inputs!$H$182)*Inputs!$H$181, Inputs!$H$184*Exchng*'Revenue&amp;exepenses'!$G11-SUM('Revenue&amp;exepenses'!$G132:CZ132)),OFFSET(DA130,0,-Inputs!$H$182)*Inputs!$H$181), ),)</f>
        <v>0</v>
      </c>
      <c r="DB132" s="279">
        <f ca="1">IF(DB11,IF(SUM($H11:DA11)-Inputs!$H$182&lt;Inputs!$H$183*4, IF(Inputs!$H$184, MIN(OFFSET(DB130,0,-Inputs!$H$182)*Inputs!$H$181, Inputs!$H$184*Exchng*'Revenue&amp;exepenses'!$G11-SUM('Revenue&amp;exepenses'!$G132:DA132)),OFFSET(DB130,0,-Inputs!$H$182)*Inputs!$H$181), ),)</f>
        <v>0</v>
      </c>
      <c r="DC132" s="279">
        <f ca="1">IF(DC11,IF(SUM($H11:DB11)-Inputs!$H$182&lt;Inputs!$H$183*4, IF(Inputs!$H$184, MIN(OFFSET(DC130,0,-Inputs!$H$182)*Inputs!$H$181, Inputs!$H$184*Exchng*'Revenue&amp;exepenses'!$G11-SUM('Revenue&amp;exepenses'!$G132:DB132)),OFFSET(DC130,0,-Inputs!$H$182)*Inputs!$H$181), ),)</f>
        <v>0</v>
      </c>
      <c r="DD132" s="279">
        <f ca="1">IF(DD11,IF(SUM($H11:DC11)-Inputs!$H$182&lt;Inputs!$H$183*4, IF(Inputs!$H$184, MIN(OFFSET(DD130,0,-Inputs!$H$182)*Inputs!$H$181, Inputs!$H$184*Exchng*'Revenue&amp;exepenses'!$G11-SUM('Revenue&amp;exepenses'!$G132:DC132)),OFFSET(DD130,0,-Inputs!$H$182)*Inputs!$H$181), ),)</f>
        <v>0</v>
      </c>
      <c r="DE132" s="279">
        <f ca="1">IF(DE11,IF(SUM($H11:DD11)-Inputs!$H$182&lt;Inputs!$H$183*4, IF(Inputs!$H$184, MIN(OFFSET(DE130,0,-Inputs!$H$182)*Inputs!$H$181, Inputs!$H$184*Exchng*'Revenue&amp;exepenses'!$G11-SUM('Revenue&amp;exepenses'!$G132:DD132)),OFFSET(DE130,0,-Inputs!$H$182)*Inputs!$H$181), ),)</f>
        <v>0</v>
      </c>
      <c r="DF132" s="279">
        <f ca="1">IF(DF11,IF(SUM($H11:DE11)-Inputs!$H$182&lt;Inputs!$H$183*4, IF(Inputs!$H$184, MIN(OFFSET(DF130,0,-Inputs!$H$182)*Inputs!$H$181, Inputs!$H$184*Exchng*'Revenue&amp;exepenses'!$G11-SUM('Revenue&amp;exepenses'!$G132:DE132)),OFFSET(DF130,0,-Inputs!$H$182)*Inputs!$H$181), ),)</f>
        <v>0</v>
      </c>
      <c r="DG132" s="279">
        <f ca="1">IF(DG11,IF(SUM($H11:DF11)-Inputs!$H$182&lt;Inputs!$H$183*4, IF(Inputs!$H$184, MIN(OFFSET(DG130,0,-Inputs!$H$182)*Inputs!$H$181, Inputs!$H$184*Exchng*'Revenue&amp;exepenses'!$G11-SUM('Revenue&amp;exepenses'!$G132:DF132)),OFFSET(DG130,0,-Inputs!$H$182)*Inputs!$H$181), ),)</f>
        <v>0</v>
      </c>
      <c r="DH132" s="279">
        <f ca="1">IF(DH11,IF(SUM($H11:DG11)-Inputs!$H$182&lt;Inputs!$H$183*4, IF(Inputs!$H$184, MIN(OFFSET(DH130,0,-Inputs!$H$182)*Inputs!$H$181, Inputs!$H$184*Exchng*'Revenue&amp;exepenses'!$G11-SUM('Revenue&amp;exepenses'!$G132:DG132)),OFFSET(DH130,0,-Inputs!$H$182)*Inputs!$H$181), ),)</f>
        <v>0</v>
      </c>
      <c r="DI132" s="279">
        <f ca="1">IF(DI11,IF(SUM($H11:DH11)-Inputs!$H$182&lt;Inputs!$H$183*4, IF(Inputs!$H$184, MIN(OFFSET(DI130,0,-Inputs!$H$182)*Inputs!$H$181, Inputs!$H$184*Exchng*'Revenue&amp;exepenses'!$G11-SUM('Revenue&amp;exepenses'!$G132:DH132)),OFFSET(DI130,0,-Inputs!$H$182)*Inputs!$H$181), ),)</f>
        <v>0</v>
      </c>
      <c r="DJ132" s="279">
        <f ca="1">IF(DJ11,IF(SUM($H11:DI11)-Inputs!$H$182&lt;Inputs!$H$183*4, IF(Inputs!$H$184, MIN(OFFSET(DJ130,0,-Inputs!$H$182)*Inputs!$H$181, Inputs!$H$184*Exchng*'Revenue&amp;exepenses'!$G11-SUM('Revenue&amp;exepenses'!$G132:DI132)),OFFSET(DJ130,0,-Inputs!$H$182)*Inputs!$H$181), ),)</f>
        <v>0</v>
      </c>
      <c r="DK132" s="279">
        <f ca="1">IF(DK11,IF(SUM($H11:DJ11)-Inputs!$H$182&lt;Inputs!$H$183*4, IF(Inputs!$H$184, MIN(OFFSET(DK130,0,-Inputs!$H$182)*Inputs!$H$181, Inputs!$H$184*Exchng*'Revenue&amp;exepenses'!$G11-SUM('Revenue&amp;exepenses'!$G132:DJ132)),OFFSET(DK130,0,-Inputs!$H$182)*Inputs!$H$181), ),)</f>
        <v>0</v>
      </c>
      <c r="DL132" s="279">
        <f ca="1">IF(DL11,IF(SUM($H11:DK11)-Inputs!$H$182&lt;Inputs!$H$183*4, IF(Inputs!$H$184, MIN(OFFSET(DL130,0,-Inputs!$H$182)*Inputs!$H$181, Inputs!$H$184*Exchng*'Revenue&amp;exepenses'!$G11-SUM('Revenue&amp;exepenses'!$G132:DK132)),OFFSET(DL130,0,-Inputs!$H$182)*Inputs!$H$181), ),)</f>
        <v>0</v>
      </c>
      <c r="DM132" s="279">
        <f ca="1">IF(DM11,IF(SUM($H11:DL11)-Inputs!$H$182&lt;Inputs!$H$183*4, IF(Inputs!$H$184, MIN(OFFSET(DM130,0,-Inputs!$H$182)*Inputs!$H$181, Inputs!$H$184*Exchng*'Revenue&amp;exepenses'!$G11-SUM('Revenue&amp;exepenses'!$G132:DL132)),OFFSET(DM130,0,-Inputs!$H$182)*Inputs!$H$181), ),)</f>
        <v>0</v>
      </c>
      <c r="DN132" s="279">
        <f ca="1">IF(DN11,IF(SUM($H11:DM11)-Inputs!$H$182&lt;Inputs!$H$183*4, IF(Inputs!$H$184, MIN(OFFSET(DN130,0,-Inputs!$H$182)*Inputs!$H$181, Inputs!$H$184*Exchng*'Revenue&amp;exepenses'!$G11-SUM('Revenue&amp;exepenses'!$G132:DM132)),OFFSET(DN130,0,-Inputs!$H$182)*Inputs!$H$181), ),)</f>
        <v>0</v>
      </c>
      <c r="DO132" s="279">
        <f ca="1">IF(DO11,IF(SUM($H11:DN11)-Inputs!$H$182&lt;Inputs!$H$183*4, IF(Inputs!$H$184, MIN(OFFSET(DO130,0,-Inputs!$H$182)*Inputs!$H$181, Inputs!$H$184*Exchng*'Revenue&amp;exepenses'!$G11-SUM('Revenue&amp;exepenses'!$G132:DN132)),OFFSET(DO130,0,-Inputs!$H$182)*Inputs!$H$181), ),)</f>
        <v>0</v>
      </c>
      <c r="DP132" s="279">
        <f ca="1">IF(DP11,IF(SUM($H11:DO11)-Inputs!$H$182&lt;Inputs!$H$183*4, IF(Inputs!$H$184, MIN(OFFSET(DP130,0,-Inputs!$H$182)*Inputs!$H$181, Inputs!$H$184*Exchng*'Revenue&amp;exepenses'!$G11-SUM('Revenue&amp;exepenses'!$G132:DO132)),OFFSET(DP130,0,-Inputs!$H$182)*Inputs!$H$181), ),)</f>
        <v>0</v>
      </c>
      <c r="DQ132" s="279">
        <f ca="1">IF(DQ11,IF(SUM($H11:DP11)-Inputs!$H$182&lt;Inputs!$H$183*4, IF(Inputs!$H$184, MIN(OFFSET(DQ130,0,-Inputs!$H$182)*Inputs!$H$181, Inputs!$H$184*Exchng*'Revenue&amp;exepenses'!$G11-SUM('Revenue&amp;exepenses'!$G132:DP132)),OFFSET(DQ130,0,-Inputs!$H$182)*Inputs!$H$181), ),)</f>
        <v>0</v>
      </c>
      <c r="DR132" s="279">
        <f ca="1">IF(DR11,IF(SUM($H11:DQ11)-Inputs!$H$182&lt;Inputs!$H$183*4, IF(Inputs!$H$184, MIN(OFFSET(DR130,0,-Inputs!$H$182)*Inputs!$H$181, Inputs!$H$184*Exchng*'Revenue&amp;exepenses'!$G11-SUM('Revenue&amp;exepenses'!$G132:DQ132)),OFFSET(DR130,0,-Inputs!$H$182)*Inputs!$H$181), ),)</f>
        <v>0</v>
      </c>
      <c r="DS132" s="279">
        <f ca="1">IF(DS11,IF(SUM($H11:DR11)-Inputs!$H$182&lt;Inputs!$H$183*4, IF(Inputs!$H$184, MIN(OFFSET(DS130,0,-Inputs!$H$182)*Inputs!$H$181, Inputs!$H$184*Exchng*'Revenue&amp;exepenses'!$G11-SUM('Revenue&amp;exepenses'!$G132:DR132)),OFFSET(DS130,0,-Inputs!$H$182)*Inputs!$H$181), ),)</f>
        <v>0</v>
      </c>
    </row>
    <row r="133" spans="2:123" x14ac:dyDescent="0.3"/>
    <row r="134" spans="2:123" ht="14.5" thickBot="1" x14ac:dyDescent="0.35">
      <c r="D134" s="61" t="s">
        <v>171</v>
      </c>
      <c r="E134" s="61"/>
      <c r="F134" s="62" t="str">
        <f>F129</f>
        <v>INR Mn</v>
      </c>
      <c r="G134" s="62"/>
      <c r="H134" s="63">
        <f t="shared" ref="H134:AM134" ca="1" si="64">H130-H132</f>
        <v>0</v>
      </c>
      <c r="I134" s="63">
        <f t="shared" ca="1" si="64"/>
        <v>0</v>
      </c>
      <c r="J134" s="63">
        <f t="shared" ca="1" si="64"/>
        <v>0</v>
      </c>
      <c r="K134" s="63">
        <f t="shared" ca="1" si="64"/>
        <v>82.5</v>
      </c>
      <c r="L134" s="63">
        <f t="shared" ca="1" si="64"/>
        <v>81.583333333333343</v>
      </c>
      <c r="M134" s="63">
        <f t="shared" ca="1" si="64"/>
        <v>69.208333333333343</v>
      </c>
      <c r="N134" s="63">
        <f t="shared" ca="1" si="64"/>
        <v>70.262500000000003</v>
      </c>
      <c r="O134" s="63">
        <f t="shared" ca="1" si="64"/>
        <v>70.262500000000003</v>
      </c>
      <c r="P134" s="63">
        <f t="shared" ca="1" si="64"/>
        <v>69.208333333333343</v>
      </c>
      <c r="Q134" s="63">
        <f t="shared" ca="1" si="64"/>
        <v>69.208333333333343</v>
      </c>
      <c r="R134" s="63">
        <f t="shared" ca="1" si="64"/>
        <v>70.262500000000003</v>
      </c>
      <c r="S134" s="63">
        <f t="shared" ca="1" si="64"/>
        <v>70.262500000000003</v>
      </c>
      <c r="T134" s="63">
        <f t="shared" ca="1" si="64"/>
        <v>69.208333333333343</v>
      </c>
      <c r="U134" s="63">
        <f t="shared" ca="1" si="64"/>
        <v>69.208333333333343</v>
      </c>
      <c r="V134" s="63">
        <f t="shared" ca="1" si="64"/>
        <v>70.262500000000003</v>
      </c>
      <c r="W134" s="63">
        <f t="shared" ca="1" si="64"/>
        <v>70.262500000000003</v>
      </c>
      <c r="X134" s="63">
        <f t="shared" ca="1" si="64"/>
        <v>69.208333333333343</v>
      </c>
      <c r="Y134" s="63">
        <f t="shared" ca="1" si="64"/>
        <v>69.208333333333343</v>
      </c>
      <c r="Z134" s="63">
        <f t="shared" ca="1" si="64"/>
        <v>70.262500000000003</v>
      </c>
      <c r="AA134" s="63">
        <f t="shared" ca="1" si="64"/>
        <v>70.262500000000003</v>
      </c>
      <c r="AB134" s="63">
        <f t="shared" ca="1" si="64"/>
        <v>69.208333333333343</v>
      </c>
      <c r="AC134" s="63">
        <f t="shared" ca="1" si="64"/>
        <v>69.208333333333343</v>
      </c>
      <c r="AD134" s="63">
        <f t="shared" ca="1" si="64"/>
        <v>70.262500000000003</v>
      </c>
      <c r="AE134" s="63">
        <f t="shared" ca="1" si="64"/>
        <v>70.262500000000003</v>
      </c>
      <c r="AF134" s="63">
        <f t="shared" ca="1" si="64"/>
        <v>69.208333333333343</v>
      </c>
      <c r="AG134" s="63">
        <f t="shared" ca="1" si="64"/>
        <v>81.583333333333343</v>
      </c>
      <c r="AH134" s="63">
        <f t="shared" ca="1" si="64"/>
        <v>82.5</v>
      </c>
      <c r="AI134" s="63">
        <f t="shared" ca="1" si="64"/>
        <v>82.5</v>
      </c>
      <c r="AJ134" s="63">
        <f t="shared" ca="1" si="64"/>
        <v>81.583333333333343</v>
      </c>
      <c r="AK134" s="63">
        <f t="shared" ca="1" si="64"/>
        <v>81.583333333333343</v>
      </c>
      <c r="AL134" s="63">
        <f t="shared" ca="1" si="64"/>
        <v>82.5</v>
      </c>
      <c r="AM134" s="63">
        <f t="shared" ca="1" si="64"/>
        <v>82.5</v>
      </c>
      <c r="AN134" s="63">
        <f t="shared" ref="AN134:BS134" ca="1" si="65">AN130-AN132</f>
        <v>81.583333333333343</v>
      </c>
      <c r="AO134" s="63">
        <f t="shared" ca="1" si="65"/>
        <v>81.583333333333343</v>
      </c>
      <c r="AP134" s="63">
        <f t="shared" ca="1" si="65"/>
        <v>82.5</v>
      </c>
      <c r="AQ134" s="63">
        <f t="shared" ca="1" si="65"/>
        <v>82.5</v>
      </c>
      <c r="AR134" s="63">
        <f t="shared" ca="1" si="65"/>
        <v>81.583333333333343</v>
      </c>
      <c r="AS134" s="63">
        <f t="shared" ca="1" si="65"/>
        <v>81.583333333333343</v>
      </c>
      <c r="AT134" s="63">
        <f t="shared" ca="1" si="65"/>
        <v>82.5</v>
      </c>
      <c r="AU134" s="63">
        <f t="shared" ca="1" si="65"/>
        <v>82.5</v>
      </c>
      <c r="AV134" s="63">
        <f t="shared" ca="1" si="65"/>
        <v>81.583333333333343</v>
      </c>
      <c r="AW134" s="63">
        <f t="shared" ca="1" si="65"/>
        <v>81.583333333333343</v>
      </c>
      <c r="AX134" s="63">
        <f t="shared" ca="1" si="65"/>
        <v>82.5</v>
      </c>
      <c r="AY134" s="63">
        <f t="shared" ca="1" si="65"/>
        <v>82.5</v>
      </c>
      <c r="AZ134" s="63">
        <f t="shared" ca="1" si="65"/>
        <v>81.583333333333343</v>
      </c>
      <c r="BA134" s="63">
        <f t="shared" ca="1" si="65"/>
        <v>81.583333333333343</v>
      </c>
      <c r="BB134" s="63">
        <f t="shared" ca="1" si="65"/>
        <v>82.5</v>
      </c>
      <c r="BC134" s="63">
        <f t="shared" ca="1" si="65"/>
        <v>82.5</v>
      </c>
      <c r="BD134" s="63">
        <f t="shared" ca="1" si="65"/>
        <v>81.583333333333343</v>
      </c>
      <c r="BE134" s="63">
        <f t="shared" ca="1" si="65"/>
        <v>81.583333333333343</v>
      </c>
      <c r="BF134" s="63">
        <f t="shared" ca="1" si="65"/>
        <v>82.5</v>
      </c>
      <c r="BG134" s="63">
        <f t="shared" ca="1" si="65"/>
        <v>82.5</v>
      </c>
      <c r="BH134" s="63">
        <f t="shared" ca="1" si="65"/>
        <v>81.583333333333343</v>
      </c>
      <c r="BI134" s="63">
        <f t="shared" ca="1" si="65"/>
        <v>81.583333333333343</v>
      </c>
      <c r="BJ134" s="63">
        <f t="shared" ca="1" si="65"/>
        <v>82.5</v>
      </c>
      <c r="BK134" s="63">
        <f t="shared" ca="1" si="65"/>
        <v>82.5</v>
      </c>
      <c r="BL134" s="63">
        <f t="shared" ca="1" si="65"/>
        <v>81.583333333333343</v>
      </c>
      <c r="BM134" s="63">
        <f t="shared" ca="1" si="65"/>
        <v>81.583333333333343</v>
      </c>
      <c r="BN134" s="63">
        <f t="shared" ca="1" si="65"/>
        <v>82.5</v>
      </c>
      <c r="BO134" s="63">
        <f t="shared" ca="1" si="65"/>
        <v>82.5</v>
      </c>
      <c r="BP134" s="63">
        <f t="shared" ca="1" si="65"/>
        <v>81.583333333333343</v>
      </c>
      <c r="BQ134" s="63">
        <f t="shared" ca="1" si="65"/>
        <v>81.583333333333343</v>
      </c>
      <c r="BR134" s="63">
        <f t="shared" ca="1" si="65"/>
        <v>82.5</v>
      </c>
      <c r="BS134" s="63">
        <f t="shared" ca="1" si="65"/>
        <v>82.5</v>
      </c>
      <c r="BT134" s="63">
        <f t="shared" ref="BT134:CY134" ca="1" si="66">BT130-BT132</f>
        <v>81.583333333333343</v>
      </c>
      <c r="BU134" s="63">
        <f t="shared" ca="1" si="66"/>
        <v>81.583333333333343</v>
      </c>
      <c r="BV134" s="63">
        <f t="shared" ca="1" si="66"/>
        <v>82.5</v>
      </c>
      <c r="BW134" s="63">
        <f t="shared" ca="1" si="66"/>
        <v>82.5</v>
      </c>
      <c r="BX134" s="63">
        <f t="shared" ca="1" si="66"/>
        <v>81.583333333333343</v>
      </c>
      <c r="BY134" s="63">
        <f t="shared" ca="1" si="66"/>
        <v>81.583333333333343</v>
      </c>
      <c r="BZ134" s="63">
        <f t="shared" ca="1" si="66"/>
        <v>82.5</v>
      </c>
      <c r="CA134" s="63">
        <f t="shared" ca="1" si="66"/>
        <v>82.5</v>
      </c>
      <c r="CB134" s="63">
        <f t="shared" ca="1" si="66"/>
        <v>81.583333333333343</v>
      </c>
      <c r="CC134" s="63">
        <f t="shared" ca="1" si="66"/>
        <v>81.583333333333343</v>
      </c>
      <c r="CD134" s="63">
        <f t="shared" ca="1" si="66"/>
        <v>82.5</v>
      </c>
      <c r="CE134" s="63">
        <f t="shared" ca="1" si="66"/>
        <v>82.5</v>
      </c>
      <c r="CF134" s="63">
        <f t="shared" ca="1" si="66"/>
        <v>81.583333333333343</v>
      </c>
      <c r="CG134" s="63">
        <f t="shared" ca="1" si="66"/>
        <v>81.583333333333343</v>
      </c>
      <c r="CH134" s="63">
        <f t="shared" ca="1" si="66"/>
        <v>82.5</v>
      </c>
      <c r="CI134" s="63">
        <f t="shared" ca="1" si="66"/>
        <v>82.5</v>
      </c>
      <c r="CJ134" s="63">
        <f t="shared" ca="1" si="66"/>
        <v>81.583333333333343</v>
      </c>
      <c r="CK134" s="63">
        <f t="shared" ca="1" si="66"/>
        <v>81.583333333333343</v>
      </c>
      <c r="CL134" s="63">
        <f t="shared" ca="1" si="66"/>
        <v>82.5</v>
      </c>
      <c r="CM134" s="63">
        <f t="shared" ca="1" si="66"/>
        <v>82.5</v>
      </c>
      <c r="CN134" s="63">
        <f t="shared" ca="1" si="66"/>
        <v>81.583333333333343</v>
      </c>
      <c r="CO134" s="63">
        <f t="shared" ca="1" si="66"/>
        <v>81.583333333333343</v>
      </c>
      <c r="CP134" s="63">
        <f t="shared" ca="1" si="66"/>
        <v>82.5</v>
      </c>
      <c r="CQ134" s="63">
        <f t="shared" ca="1" si="66"/>
        <v>82.5</v>
      </c>
      <c r="CR134" s="63">
        <f t="shared" ca="1" si="66"/>
        <v>81.583333333333343</v>
      </c>
      <c r="CS134" s="63">
        <f t="shared" ca="1" si="66"/>
        <v>81.583333333333343</v>
      </c>
      <c r="CT134" s="63">
        <f t="shared" ca="1" si="66"/>
        <v>82.5</v>
      </c>
      <c r="CU134" s="63">
        <f t="shared" ca="1" si="66"/>
        <v>82.5</v>
      </c>
      <c r="CV134" s="63">
        <f t="shared" ca="1" si="66"/>
        <v>81.583333333333343</v>
      </c>
      <c r="CW134" s="63">
        <f t="shared" ca="1" si="66"/>
        <v>81.583333333333343</v>
      </c>
      <c r="CX134" s="63">
        <f t="shared" ca="1" si="66"/>
        <v>82.5</v>
      </c>
      <c r="CY134" s="63">
        <f t="shared" ca="1" si="66"/>
        <v>82.5</v>
      </c>
      <c r="CZ134" s="63">
        <f t="shared" ref="CZ134:DS134" ca="1" si="67">CZ130-CZ132</f>
        <v>81.583333333333343</v>
      </c>
      <c r="DA134" s="63">
        <f t="shared" ca="1" si="67"/>
        <v>81.583333333333343</v>
      </c>
      <c r="DB134" s="63">
        <f t="shared" ca="1" si="67"/>
        <v>82.5</v>
      </c>
      <c r="DC134" s="63">
        <f t="shared" ca="1" si="67"/>
        <v>82.5</v>
      </c>
      <c r="DD134" s="63">
        <f t="shared" ca="1" si="67"/>
        <v>81.583333333333343</v>
      </c>
      <c r="DE134" s="63">
        <f t="shared" ca="1" si="67"/>
        <v>81.583333333333343</v>
      </c>
      <c r="DF134" s="63">
        <f t="shared" ca="1" si="67"/>
        <v>82.5</v>
      </c>
      <c r="DG134" s="63">
        <f t="shared" ca="1" si="67"/>
        <v>82.5</v>
      </c>
      <c r="DH134" s="63">
        <f t="shared" ca="1" si="67"/>
        <v>81.583333333333343</v>
      </c>
      <c r="DI134" s="63">
        <f t="shared" ca="1" si="67"/>
        <v>81.583333333333343</v>
      </c>
      <c r="DJ134" s="63">
        <f t="shared" ca="1" si="67"/>
        <v>82.5</v>
      </c>
      <c r="DK134" s="63">
        <f t="shared" ca="1" si="67"/>
        <v>82.5</v>
      </c>
      <c r="DL134" s="63">
        <f t="shared" ca="1" si="67"/>
        <v>81.583333333333343</v>
      </c>
      <c r="DM134" s="63">
        <f t="shared" ca="1" si="67"/>
        <v>81.583333333333343</v>
      </c>
      <c r="DN134" s="63">
        <f t="shared" ca="1" si="67"/>
        <v>82.5</v>
      </c>
      <c r="DO134" s="63">
        <f t="shared" ca="1" si="67"/>
        <v>82.5</v>
      </c>
      <c r="DP134" s="63">
        <f t="shared" ca="1" si="67"/>
        <v>81.583333333333343</v>
      </c>
      <c r="DQ134" s="63">
        <f t="shared" ca="1" si="67"/>
        <v>81.583333333333343</v>
      </c>
      <c r="DR134" s="63">
        <f t="shared" ca="1" si="67"/>
        <v>82.5</v>
      </c>
      <c r="DS134" s="63">
        <f t="shared" ca="1" si="67"/>
        <v>82.5</v>
      </c>
    </row>
    <row r="135" spans="2:123" ht="14.5" thickTop="1" x14ac:dyDescent="0.3"/>
    <row r="136" spans="2:123" x14ac:dyDescent="0.3">
      <c r="C136" s="6" t="s">
        <v>163</v>
      </c>
    </row>
    <row r="137" spans="2:123" x14ac:dyDescent="0.3">
      <c r="D137" s="24" t="str">
        <f>Inputs!D113</f>
        <v>O&amp;M</v>
      </c>
      <c r="F137" s="51" t="str">
        <f>F134</f>
        <v>INR Mn</v>
      </c>
      <c r="G137" s="57">
        <f>Inputs!G$113*Exchng/4*$G$11</f>
        <v>20.17451971625</v>
      </c>
      <c r="H137" s="57">
        <f>$G137*H$31*H$11</f>
        <v>0</v>
      </c>
      <c r="I137" s="57">
        <f t="shared" ref="I137:BT138" si="68">$G137*I$31*I$11</f>
        <v>0</v>
      </c>
      <c r="J137" s="57">
        <f t="shared" si="68"/>
        <v>0</v>
      </c>
      <c r="K137" s="57">
        <f t="shared" si="68"/>
        <v>20.17451971625</v>
      </c>
      <c r="L137" s="57">
        <f t="shared" si="68"/>
        <v>20.17451971625</v>
      </c>
      <c r="M137" s="57">
        <f t="shared" si="68"/>
        <v>20.17451971625</v>
      </c>
      <c r="N137" s="57">
        <f t="shared" si="68"/>
        <v>20.17451971625</v>
      </c>
      <c r="O137" s="57">
        <f t="shared" si="68"/>
        <v>20.17451971625</v>
      </c>
      <c r="P137" s="57">
        <f t="shared" si="68"/>
        <v>20.17451971625</v>
      </c>
      <c r="Q137" s="57">
        <f t="shared" si="68"/>
        <v>20.17451971625</v>
      </c>
      <c r="R137" s="57">
        <f t="shared" si="68"/>
        <v>20.17451971625</v>
      </c>
      <c r="S137" s="57">
        <f t="shared" si="68"/>
        <v>20.17451971625</v>
      </c>
      <c r="T137" s="57">
        <f t="shared" si="68"/>
        <v>20.17451971625</v>
      </c>
      <c r="U137" s="57">
        <f t="shared" si="68"/>
        <v>20.17451971625</v>
      </c>
      <c r="V137" s="57">
        <f t="shared" si="68"/>
        <v>20.17451971625</v>
      </c>
      <c r="W137" s="57">
        <f t="shared" si="68"/>
        <v>20.17451971625</v>
      </c>
      <c r="X137" s="57">
        <f t="shared" si="68"/>
        <v>20.17451971625</v>
      </c>
      <c r="Y137" s="57">
        <f t="shared" si="68"/>
        <v>20.17451971625</v>
      </c>
      <c r="Z137" s="57">
        <f t="shared" si="68"/>
        <v>20.17451971625</v>
      </c>
      <c r="AA137" s="57">
        <f t="shared" si="68"/>
        <v>20.17451971625</v>
      </c>
      <c r="AB137" s="57">
        <f t="shared" si="68"/>
        <v>20.17451971625</v>
      </c>
      <c r="AC137" s="57">
        <f t="shared" si="68"/>
        <v>20.17451971625</v>
      </c>
      <c r="AD137" s="57">
        <f t="shared" si="68"/>
        <v>20.17451971625</v>
      </c>
      <c r="AE137" s="57">
        <f t="shared" si="68"/>
        <v>20.17451971625</v>
      </c>
      <c r="AF137" s="57">
        <f t="shared" si="68"/>
        <v>20.17451971625</v>
      </c>
      <c r="AG137" s="57">
        <f t="shared" si="68"/>
        <v>20.17451971625</v>
      </c>
      <c r="AH137" s="57">
        <f t="shared" si="68"/>
        <v>20.17451971625</v>
      </c>
      <c r="AI137" s="57">
        <f t="shared" si="68"/>
        <v>20.17451971625</v>
      </c>
      <c r="AJ137" s="57">
        <f t="shared" si="68"/>
        <v>20.17451971625</v>
      </c>
      <c r="AK137" s="57">
        <f t="shared" si="68"/>
        <v>20.17451971625</v>
      </c>
      <c r="AL137" s="57">
        <f t="shared" si="68"/>
        <v>20.17451971625</v>
      </c>
      <c r="AM137" s="57">
        <f t="shared" si="68"/>
        <v>20.17451971625</v>
      </c>
      <c r="AN137" s="57">
        <f t="shared" si="68"/>
        <v>20.17451971625</v>
      </c>
      <c r="AO137" s="57">
        <f t="shared" si="68"/>
        <v>20.17451971625</v>
      </c>
      <c r="AP137" s="57">
        <f t="shared" si="68"/>
        <v>20.17451971625</v>
      </c>
      <c r="AQ137" s="57">
        <f t="shared" si="68"/>
        <v>20.17451971625</v>
      </c>
      <c r="AR137" s="57">
        <f t="shared" si="68"/>
        <v>20.17451971625</v>
      </c>
      <c r="AS137" s="57">
        <f t="shared" si="68"/>
        <v>20.17451971625</v>
      </c>
      <c r="AT137" s="57">
        <f t="shared" si="68"/>
        <v>20.17451971625</v>
      </c>
      <c r="AU137" s="57">
        <f t="shared" si="68"/>
        <v>20.17451971625</v>
      </c>
      <c r="AV137" s="57">
        <f t="shared" si="68"/>
        <v>20.17451971625</v>
      </c>
      <c r="AW137" s="57">
        <f t="shared" si="68"/>
        <v>20.17451971625</v>
      </c>
      <c r="AX137" s="57">
        <f t="shared" si="68"/>
        <v>20.17451971625</v>
      </c>
      <c r="AY137" s="57">
        <f t="shared" si="68"/>
        <v>20.17451971625</v>
      </c>
      <c r="AZ137" s="57">
        <f t="shared" si="68"/>
        <v>20.17451971625</v>
      </c>
      <c r="BA137" s="57">
        <f t="shared" si="68"/>
        <v>20.17451971625</v>
      </c>
      <c r="BB137" s="57">
        <f t="shared" si="68"/>
        <v>20.17451971625</v>
      </c>
      <c r="BC137" s="57">
        <f t="shared" si="68"/>
        <v>20.17451971625</v>
      </c>
      <c r="BD137" s="57">
        <f t="shared" si="68"/>
        <v>20.17451971625</v>
      </c>
      <c r="BE137" s="57">
        <f t="shared" si="68"/>
        <v>20.17451971625</v>
      </c>
      <c r="BF137" s="57">
        <f t="shared" si="68"/>
        <v>20.17451971625</v>
      </c>
      <c r="BG137" s="57">
        <f t="shared" si="68"/>
        <v>20.17451971625</v>
      </c>
      <c r="BH137" s="57">
        <f t="shared" si="68"/>
        <v>20.17451971625</v>
      </c>
      <c r="BI137" s="57">
        <f t="shared" si="68"/>
        <v>20.17451971625</v>
      </c>
      <c r="BJ137" s="57">
        <f t="shared" si="68"/>
        <v>20.17451971625</v>
      </c>
      <c r="BK137" s="57">
        <f t="shared" si="68"/>
        <v>20.17451971625</v>
      </c>
      <c r="BL137" s="57">
        <f t="shared" si="68"/>
        <v>20.17451971625</v>
      </c>
      <c r="BM137" s="57">
        <f t="shared" si="68"/>
        <v>20.17451971625</v>
      </c>
      <c r="BN137" s="57">
        <f t="shared" si="68"/>
        <v>20.17451971625</v>
      </c>
      <c r="BO137" s="57">
        <f t="shared" si="68"/>
        <v>20.17451971625</v>
      </c>
      <c r="BP137" s="57">
        <f t="shared" si="68"/>
        <v>20.17451971625</v>
      </c>
      <c r="BQ137" s="57">
        <f t="shared" si="68"/>
        <v>20.17451971625</v>
      </c>
      <c r="BR137" s="57">
        <f t="shared" si="68"/>
        <v>20.17451971625</v>
      </c>
      <c r="BS137" s="57">
        <f t="shared" si="68"/>
        <v>20.17451971625</v>
      </c>
      <c r="BT137" s="57">
        <f t="shared" si="68"/>
        <v>20.17451971625</v>
      </c>
      <c r="BU137" s="57">
        <f t="shared" ref="BU137:DS139" si="69">$G137*BU$31*BU$11</f>
        <v>20.17451971625</v>
      </c>
      <c r="BV137" s="57">
        <f t="shared" si="69"/>
        <v>20.17451971625</v>
      </c>
      <c r="BW137" s="57">
        <f t="shared" si="69"/>
        <v>20.17451971625</v>
      </c>
      <c r="BX137" s="57">
        <f t="shared" si="69"/>
        <v>20.17451971625</v>
      </c>
      <c r="BY137" s="57">
        <f t="shared" si="69"/>
        <v>20.17451971625</v>
      </c>
      <c r="BZ137" s="57">
        <f t="shared" si="69"/>
        <v>20.17451971625</v>
      </c>
      <c r="CA137" s="57">
        <f t="shared" si="69"/>
        <v>20.17451971625</v>
      </c>
      <c r="CB137" s="57">
        <f t="shared" si="69"/>
        <v>20.17451971625</v>
      </c>
      <c r="CC137" s="57">
        <f t="shared" si="69"/>
        <v>20.17451971625</v>
      </c>
      <c r="CD137" s="57">
        <f t="shared" si="69"/>
        <v>20.17451971625</v>
      </c>
      <c r="CE137" s="57">
        <f t="shared" si="69"/>
        <v>20.17451971625</v>
      </c>
      <c r="CF137" s="57">
        <f t="shared" si="69"/>
        <v>20.17451971625</v>
      </c>
      <c r="CG137" s="57">
        <f t="shared" si="69"/>
        <v>20.17451971625</v>
      </c>
      <c r="CH137" s="57">
        <f t="shared" si="69"/>
        <v>20.17451971625</v>
      </c>
      <c r="CI137" s="57">
        <f t="shared" si="69"/>
        <v>20.17451971625</v>
      </c>
      <c r="CJ137" s="57">
        <f t="shared" si="69"/>
        <v>20.17451971625</v>
      </c>
      <c r="CK137" s="57">
        <f t="shared" si="69"/>
        <v>20.17451971625</v>
      </c>
      <c r="CL137" s="57">
        <f t="shared" si="69"/>
        <v>20.17451971625</v>
      </c>
      <c r="CM137" s="57">
        <f t="shared" si="69"/>
        <v>20.17451971625</v>
      </c>
      <c r="CN137" s="57">
        <f t="shared" si="69"/>
        <v>20.17451971625</v>
      </c>
      <c r="CO137" s="57">
        <f t="shared" si="69"/>
        <v>20.17451971625</v>
      </c>
      <c r="CP137" s="57">
        <f t="shared" si="69"/>
        <v>20.17451971625</v>
      </c>
      <c r="CQ137" s="57">
        <f t="shared" si="69"/>
        <v>20.17451971625</v>
      </c>
      <c r="CR137" s="57">
        <f t="shared" si="69"/>
        <v>20.17451971625</v>
      </c>
      <c r="CS137" s="57">
        <f t="shared" si="69"/>
        <v>20.17451971625</v>
      </c>
      <c r="CT137" s="57">
        <f t="shared" si="69"/>
        <v>20.17451971625</v>
      </c>
      <c r="CU137" s="57">
        <f t="shared" si="69"/>
        <v>20.17451971625</v>
      </c>
      <c r="CV137" s="57">
        <f t="shared" si="69"/>
        <v>20.17451971625</v>
      </c>
      <c r="CW137" s="57">
        <f t="shared" si="69"/>
        <v>20.17451971625</v>
      </c>
      <c r="CX137" s="57">
        <f t="shared" si="69"/>
        <v>20.17451971625</v>
      </c>
      <c r="CY137" s="57">
        <f t="shared" si="69"/>
        <v>20.17451971625</v>
      </c>
      <c r="CZ137" s="57">
        <f t="shared" si="69"/>
        <v>20.17451971625</v>
      </c>
      <c r="DA137" s="57">
        <f t="shared" si="69"/>
        <v>20.17451971625</v>
      </c>
      <c r="DB137" s="57">
        <f t="shared" si="69"/>
        <v>20.17451971625</v>
      </c>
      <c r="DC137" s="57">
        <f t="shared" si="69"/>
        <v>20.17451971625</v>
      </c>
      <c r="DD137" s="57">
        <f t="shared" si="69"/>
        <v>20.17451971625</v>
      </c>
      <c r="DE137" s="57">
        <f t="shared" si="69"/>
        <v>20.17451971625</v>
      </c>
      <c r="DF137" s="57">
        <f t="shared" si="69"/>
        <v>20.17451971625</v>
      </c>
      <c r="DG137" s="57">
        <f t="shared" si="69"/>
        <v>20.17451971625</v>
      </c>
      <c r="DH137" s="57">
        <f t="shared" si="69"/>
        <v>20.17451971625</v>
      </c>
      <c r="DI137" s="57">
        <f t="shared" si="69"/>
        <v>20.17451971625</v>
      </c>
      <c r="DJ137" s="57">
        <f t="shared" si="69"/>
        <v>20.17451971625</v>
      </c>
      <c r="DK137" s="57">
        <f t="shared" si="69"/>
        <v>20.17451971625</v>
      </c>
      <c r="DL137" s="57">
        <f t="shared" si="69"/>
        <v>20.17451971625</v>
      </c>
      <c r="DM137" s="57">
        <f t="shared" si="69"/>
        <v>20.17451971625</v>
      </c>
      <c r="DN137" s="57">
        <f t="shared" si="69"/>
        <v>20.17451971625</v>
      </c>
      <c r="DO137" s="57">
        <f t="shared" si="69"/>
        <v>20.17451971625</v>
      </c>
      <c r="DP137" s="57">
        <f t="shared" si="69"/>
        <v>20.17451971625</v>
      </c>
      <c r="DQ137" s="57">
        <f t="shared" si="69"/>
        <v>20.17451971625</v>
      </c>
      <c r="DR137" s="57">
        <f t="shared" si="69"/>
        <v>20.17451971625</v>
      </c>
      <c r="DS137" s="57">
        <f t="shared" si="69"/>
        <v>20.17451971625</v>
      </c>
    </row>
    <row r="138" spans="2:123" x14ac:dyDescent="0.3">
      <c r="D138" s="24" t="str">
        <f>Inputs!D114</f>
        <v>Other management fees</v>
      </c>
      <c r="F138" s="51" t="str">
        <f>F137</f>
        <v>INR Mn</v>
      </c>
      <c r="G138" s="57">
        <f>Inputs!G$114*Exchng/4*$G$11</f>
        <v>50.531044999999999</v>
      </c>
      <c r="H138" s="57">
        <f t="shared" ref="H138:W139" si="70">$G138*H$31*H$11</f>
        <v>0</v>
      </c>
      <c r="I138" s="57">
        <f t="shared" si="70"/>
        <v>0</v>
      </c>
      <c r="J138" s="57">
        <f t="shared" si="70"/>
        <v>0</v>
      </c>
      <c r="K138" s="57">
        <f t="shared" si="70"/>
        <v>50.531044999999999</v>
      </c>
      <c r="L138" s="57">
        <f t="shared" si="70"/>
        <v>50.531044999999999</v>
      </c>
      <c r="M138" s="57">
        <f t="shared" si="70"/>
        <v>50.531044999999999</v>
      </c>
      <c r="N138" s="57">
        <f t="shared" si="70"/>
        <v>50.531044999999999</v>
      </c>
      <c r="O138" s="57">
        <f t="shared" si="70"/>
        <v>50.531044999999999</v>
      </c>
      <c r="P138" s="57">
        <f t="shared" si="70"/>
        <v>50.531044999999999</v>
      </c>
      <c r="Q138" s="57">
        <f t="shared" si="70"/>
        <v>50.531044999999999</v>
      </c>
      <c r="R138" s="57">
        <f t="shared" si="70"/>
        <v>50.531044999999999</v>
      </c>
      <c r="S138" s="57">
        <f t="shared" si="70"/>
        <v>50.531044999999999</v>
      </c>
      <c r="T138" s="57">
        <f t="shared" si="70"/>
        <v>50.531044999999999</v>
      </c>
      <c r="U138" s="57">
        <f t="shared" si="70"/>
        <v>50.531044999999999</v>
      </c>
      <c r="V138" s="57">
        <f t="shared" si="70"/>
        <v>50.531044999999999</v>
      </c>
      <c r="W138" s="57">
        <f t="shared" si="70"/>
        <v>50.531044999999999</v>
      </c>
      <c r="X138" s="57">
        <f t="shared" si="68"/>
        <v>50.531044999999999</v>
      </c>
      <c r="Y138" s="57">
        <f t="shared" si="68"/>
        <v>50.531044999999999</v>
      </c>
      <c r="Z138" s="57">
        <f t="shared" si="68"/>
        <v>50.531044999999999</v>
      </c>
      <c r="AA138" s="57">
        <f t="shared" si="68"/>
        <v>50.531044999999999</v>
      </c>
      <c r="AB138" s="57">
        <f t="shared" si="68"/>
        <v>50.531044999999999</v>
      </c>
      <c r="AC138" s="57">
        <f t="shared" si="68"/>
        <v>50.531044999999999</v>
      </c>
      <c r="AD138" s="57">
        <f t="shared" si="68"/>
        <v>50.531044999999999</v>
      </c>
      <c r="AE138" s="57">
        <f t="shared" si="68"/>
        <v>50.531044999999999</v>
      </c>
      <c r="AF138" s="57">
        <f t="shared" si="68"/>
        <v>50.531044999999999</v>
      </c>
      <c r="AG138" s="57">
        <f t="shared" si="68"/>
        <v>50.531044999999999</v>
      </c>
      <c r="AH138" s="57">
        <f t="shared" si="68"/>
        <v>50.531044999999999</v>
      </c>
      <c r="AI138" s="57">
        <f t="shared" si="68"/>
        <v>50.531044999999999</v>
      </c>
      <c r="AJ138" s="57">
        <f t="shared" si="68"/>
        <v>50.531044999999999</v>
      </c>
      <c r="AK138" s="57">
        <f t="shared" si="68"/>
        <v>50.531044999999999</v>
      </c>
      <c r="AL138" s="57">
        <f t="shared" si="68"/>
        <v>50.531044999999999</v>
      </c>
      <c r="AM138" s="57">
        <f t="shared" si="68"/>
        <v>50.531044999999999</v>
      </c>
      <c r="AN138" s="57">
        <f t="shared" si="68"/>
        <v>50.531044999999999</v>
      </c>
      <c r="AO138" s="57">
        <f t="shared" si="68"/>
        <v>50.531044999999999</v>
      </c>
      <c r="AP138" s="57">
        <f t="shared" si="68"/>
        <v>50.531044999999999</v>
      </c>
      <c r="AQ138" s="57">
        <f t="shared" si="68"/>
        <v>50.531044999999999</v>
      </c>
      <c r="AR138" s="57">
        <f t="shared" si="68"/>
        <v>50.531044999999999</v>
      </c>
      <c r="AS138" s="57">
        <f t="shared" si="68"/>
        <v>50.531044999999999</v>
      </c>
      <c r="AT138" s="57">
        <f t="shared" si="68"/>
        <v>50.531044999999999</v>
      </c>
      <c r="AU138" s="57">
        <f t="shared" si="68"/>
        <v>50.531044999999999</v>
      </c>
      <c r="AV138" s="57">
        <f t="shared" si="68"/>
        <v>50.531044999999999</v>
      </c>
      <c r="AW138" s="57">
        <f t="shared" si="68"/>
        <v>50.531044999999999</v>
      </c>
      <c r="AX138" s="57">
        <f t="shared" si="68"/>
        <v>50.531044999999999</v>
      </c>
      <c r="AY138" s="57">
        <f t="shared" si="68"/>
        <v>50.531044999999999</v>
      </c>
      <c r="AZ138" s="57">
        <f t="shared" si="68"/>
        <v>50.531044999999999</v>
      </c>
      <c r="BA138" s="57">
        <f t="shared" si="68"/>
        <v>50.531044999999999</v>
      </c>
      <c r="BB138" s="57">
        <f t="shared" si="68"/>
        <v>50.531044999999999</v>
      </c>
      <c r="BC138" s="57">
        <f t="shared" si="68"/>
        <v>50.531044999999999</v>
      </c>
      <c r="BD138" s="57">
        <f t="shared" si="68"/>
        <v>50.531044999999999</v>
      </c>
      <c r="BE138" s="57">
        <f t="shared" si="68"/>
        <v>50.531044999999999</v>
      </c>
      <c r="BF138" s="57">
        <f t="shared" si="68"/>
        <v>50.531044999999999</v>
      </c>
      <c r="BG138" s="57">
        <f t="shared" si="68"/>
        <v>50.531044999999999</v>
      </c>
      <c r="BH138" s="57">
        <f t="shared" si="68"/>
        <v>50.531044999999999</v>
      </c>
      <c r="BI138" s="57">
        <f t="shared" si="68"/>
        <v>50.531044999999999</v>
      </c>
      <c r="BJ138" s="57">
        <f t="shared" si="68"/>
        <v>50.531044999999999</v>
      </c>
      <c r="BK138" s="57">
        <f t="shared" si="68"/>
        <v>50.531044999999999</v>
      </c>
      <c r="BL138" s="57">
        <f t="shared" si="68"/>
        <v>50.531044999999999</v>
      </c>
      <c r="BM138" s="57">
        <f t="shared" si="68"/>
        <v>50.531044999999999</v>
      </c>
      <c r="BN138" s="57">
        <f t="shared" si="68"/>
        <v>50.531044999999999</v>
      </c>
      <c r="BO138" s="57">
        <f t="shared" si="68"/>
        <v>50.531044999999999</v>
      </c>
      <c r="BP138" s="57">
        <f t="shared" si="68"/>
        <v>50.531044999999999</v>
      </c>
      <c r="BQ138" s="57">
        <f t="shared" si="68"/>
        <v>50.531044999999999</v>
      </c>
      <c r="BR138" s="57">
        <f t="shared" si="68"/>
        <v>50.531044999999999</v>
      </c>
      <c r="BS138" s="57">
        <f t="shared" si="68"/>
        <v>50.531044999999999</v>
      </c>
      <c r="BT138" s="57">
        <f t="shared" si="68"/>
        <v>50.531044999999999</v>
      </c>
      <c r="BU138" s="57">
        <f t="shared" si="69"/>
        <v>50.531044999999999</v>
      </c>
      <c r="BV138" s="57">
        <f t="shared" si="69"/>
        <v>50.531044999999999</v>
      </c>
      <c r="BW138" s="57">
        <f t="shared" si="69"/>
        <v>50.531044999999999</v>
      </c>
      <c r="BX138" s="57">
        <f t="shared" si="69"/>
        <v>50.531044999999999</v>
      </c>
      <c r="BY138" s="57">
        <f t="shared" si="69"/>
        <v>50.531044999999999</v>
      </c>
      <c r="BZ138" s="57">
        <f t="shared" si="69"/>
        <v>50.531044999999999</v>
      </c>
      <c r="CA138" s="57">
        <f t="shared" si="69"/>
        <v>50.531044999999999</v>
      </c>
      <c r="CB138" s="57">
        <f t="shared" si="69"/>
        <v>50.531044999999999</v>
      </c>
      <c r="CC138" s="57">
        <f t="shared" si="69"/>
        <v>50.531044999999999</v>
      </c>
      <c r="CD138" s="57">
        <f t="shared" si="69"/>
        <v>50.531044999999999</v>
      </c>
      <c r="CE138" s="57">
        <f t="shared" si="69"/>
        <v>50.531044999999999</v>
      </c>
      <c r="CF138" s="57">
        <f t="shared" si="69"/>
        <v>50.531044999999999</v>
      </c>
      <c r="CG138" s="57">
        <f t="shared" si="69"/>
        <v>50.531044999999999</v>
      </c>
      <c r="CH138" s="57">
        <f t="shared" si="69"/>
        <v>50.531044999999999</v>
      </c>
      <c r="CI138" s="57">
        <f t="shared" si="69"/>
        <v>50.531044999999999</v>
      </c>
      <c r="CJ138" s="57">
        <f t="shared" si="69"/>
        <v>50.531044999999999</v>
      </c>
      <c r="CK138" s="57">
        <f t="shared" si="69"/>
        <v>50.531044999999999</v>
      </c>
      <c r="CL138" s="57">
        <f t="shared" si="69"/>
        <v>50.531044999999999</v>
      </c>
      <c r="CM138" s="57">
        <f t="shared" si="69"/>
        <v>50.531044999999999</v>
      </c>
      <c r="CN138" s="57">
        <f t="shared" si="69"/>
        <v>50.531044999999999</v>
      </c>
      <c r="CO138" s="57">
        <f t="shared" si="69"/>
        <v>50.531044999999999</v>
      </c>
      <c r="CP138" s="57">
        <f t="shared" si="69"/>
        <v>50.531044999999999</v>
      </c>
      <c r="CQ138" s="57">
        <f t="shared" si="69"/>
        <v>50.531044999999999</v>
      </c>
      <c r="CR138" s="57">
        <f t="shared" si="69"/>
        <v>50.531044999999999</v>
      </c>
      <c r="CS138" s="57">
        <f t="shared" si="69"/>
        <v>50.531044999999999</v>
      </c>
      <c r="CT138" s="57">
        <f t="shared" si="69"/>
        <v>50.531044999999999</v>
      </c>
      <c r="CU138" s="57">
        <f t="shared" si="69"/>
        <v>50.531044999999999</v>
      </c>
      <c r="CV138" s="57">
        <f t="shared" si="69"/>
        <v>50.531044999999999</v>
      </c>
      <c r="CW138" s="57">
        <f t="shared" si="69"/>
        <v>50.531044999999999</v>
      </c>
      <c r="CX138" s="57">
        <f t="shared" si="69"/>
        <v>50.531044999999999</v>
      </c>
      <c r="CY138" s="57">
        <f t="shared" si="69"/>
        <v>50.531044999999999</v>
      </c>
      <c r="CZ138" s="57">
        <f t="shared" si="69"/>
        <v>50.531044999999999</v>
      </c>
      <c r="DA138" s="57">
        <f t="shared" si="69"/>
        <v>50.531044999999999</v>
      </c>
      <c r="DB138" s="57">
        <f t="shared" si="69"/>
        <v>50.531044999999999</v>
      </c>
      <c r="DC138" s="57">
        <f t="shared" si="69"/>
        <v>50.531044999999999</v>
      </c>
      <c r="DD138" s="57">
        <f t="shared" si="69"/>
        <v>50.531044999999999</v>
      </c>
      <c r="DE138" s="57">
        <f t="shared" si="69"/>
        <v>50.531044999999999</v>
      </c>
      <c r="DF138" s="57">
        <f t="shared" si="69"/>
        <v>50.531044999999999</v>
      </c>
      <c r="DG138" s="57">
        <f t="shared" si="69"/>
        <v>50.531044999999999</v>
      </c>
      <c r="DH138" s="57">
        <f t="shared" si="69"/>
        <v>50.531044999999999</v>
      </c>
      <c r="DI138" s="57">
        <f t="shared" si="69"/>
        <v>50.531044999999999</v>
      </c>
      <c r="DJ138" s="57">
        <f t="shared" si="69"/>
        <v>50.531044999999999</v>
      </c>
      <c r="DK138" s="57">
        <f t="shared" si="69"/>
        <v>50.531044999999999</v>
      </c>
      <c r="DL138" s="57">
        <f t="shared" si="69"/>
        <v>50.531044999999999</v>
      </c>
      <c r="DM138" s="57">
        <f t="shared" si="69"/>
        <v>50.531044999999999</v>
      </c>
      <c r="DN138" s="57">
        <f t="shared" si="69"/>
        <v>50.531044999999999</v>
      </c>
      <c r="DO138" s="57">
        <f t="shared" si="69"/>
        <v>50.531044999999999</v>
      </c>
      <c r="DP138" s="57">
        <f t="shared" si="69"/>
        <v>50.531044999999999</v>
      </c>
      <c r="DQ138" s="57">
        <f t="shared" si="69"/>
        <v>50.531044999999999</v>
      </c>
      <c r="DR138" s="57">
        <f t="shared" si="69"/>
        <v>50.531044999999999</v>
      </c>
      <c r="DS138" s="57">
        <f t="shared" si="69"/>
        <v>50.531044999999999</v>
      </c>
    </row>
    <row r="139" spans="2:123" x14ac:dyDescent="0.3">
      <c r="D139" s="24" t="str">
        <f>Inputs!D115</f>
        <v>Other manufacturing fees</v>
      </c>
      <c r="F139" s="51" t="str">
        <f t="shared" ref="F139:F140" si="71">F138</f>
        <v>INR Mn</v>
      </c>
      <c r="G139" s="57">
        <f>Inputs!G$115*Exchng/4*$G$11</f>
        <v>101.06209</v>
      </c>
      <c r="H139" s="57">
        <f t="shared" si="70"/>
        <v>0</v>
      </c>
      <c r="I139" s="57">
        <f t="shared" ref="I139:BT139" si="72">$G139*I$31*I$11</f>
        <v>0</v>
      </c>
      <c r="J139" s="57">
        <f t="shared" si="72"/>
        <v>0</v>
      </c>
      <c r="K139" s="57">
        <f t="shared" si="72"/>
        <v>101.06209</v>
      </c>
      <c r="L139" s="57">
        <f t="shared" si="72"/>
        <v>101.06209</v>
      </c>
      <c r="M139" s="57">
        <f t="shared" si="72"/>
        <v>101.06209</v>
      </c>
      <c r="N139" s="57">
        <f t="shared" si="72"/>
        <v>101.06209</v>
      </c>
      <c r="O139" s="57">
        <f t="shared" si="72"/>
        <v>101.06209</v>
      </c>
      <c r="P139" s="57">
        <f t="shared" si="72"/>
        <v>101.06209</v>
      </c>
      <c r="Q139" s="57">
        <f t="shared" si="72"/>
        <v>101.06209</v>
      </c>
      <c r="R139" s="57">
        <f t="shared" si="72"/>
        <v>101.06209</v>
      </c>
      <c r="S139" s="57">
        <f t="shared" si="72"/>
        <v>101.06209</v>
      </c>
      <c r="T139" s="57">
        <f t="shared" si="72"/>
        <v>101.06209</v>
      </c>
      <c r="U139" s="57">
        <f t="shared" si="72"/>
        <v>101.06209</v>
      </c>
      <c r="V139" s="57">
        <f t="shared" si="72"/>
        <v>101.06209</v>
      </c>
      <c r="W139" s="57">
        <f t="shared" si="72"/>
        <v>101.06209</v>
      </c>
      <c r="X139" s="57">
        <f t="shared" si="72"/>
        <v>101.06209</v>
      </c>
      <c r="Y139" s="57">
        <f t="shared" si="72"/>
        <v>101.06209</v>
      </c>
      <c r="Z139" s="57">
        <f t="shared" si="72"/>
        <v>101.06209</v>
      </c>
      <c r="AA139" s="57">
        <f t="shared" si="72"/>
        <v>101.06209</v>
      </c>
      <c r="AB139" s="57">
        <f t="shared" si="72"/>
        <v>101.06209</v>
      </c>
      <c r="AC139" s="57">
        <f t="shared" si="72"/>
        <v>101.06209</v>
      </c>
      <c r="AD139" s="57">
        <f t="shared" si="72"/>
        <v>101.06209</v>
      </c>
      <c r="AE139" s="57">
        <f t="shared" si="72"/>
        <v>101.06209</v>
      </c>
      <c r="AF139" s="57">
        <f t="shared" si="72"/>
        <v>101.06209</v>
      </c>
      <c r="AG139" s="57">
        <f t="shared" si="72"/>
        <v>101.06209</v>
      </c>
      <c r="AH139" s="57">
        <f t="shared" si="72"/>
        <v>101.06209</v>
      </c>
      <c r="AI139" s="57">
        <f t="shared" si="72"/>
        <v>101.06209</v>
      </c>
      <c r="AJ139" s="57">
        <f t="shared" si="72"/>
        <v>101.06209</v>
      </c>
      <c r="AK139" s="57">
        <f t="shared" si="72"/>
        <v>101.06209</v>
      </c>
      <c r="AL139" s="57">
        <f t="shared" si="72"/>
        <v>101.06209</v>
      </c>
      <c r="AM139" s="57">
        <f t="shared" si="72"/>
        <v>101.06209</v>
      </c>
      <c r="AN139" s="57">
        <f t="shared" si="72"/>
        <v>101.06209</v>
      </c>
      <c r="AO139" s="57">
        <f t="shared" si="72"/>
        <v>101.06209</v>
      </c>
      <c r="AP139" s="57">
        <f t="shared" si="72"/>
        <v>101.06209</v>
      </c>
      <c r="AQ139" s="57">
        <f t="shared" si="72"/>
        <v>101.06209</v>
      </c>
      <c r="AR139" s="57">
        <f t="shared" si="72"/>
        <v>101.06209</v>
      </c>
      <c r="AS139" s="57">
        <f t="shared" si="72"/>
        <v>101.06209</v>
      </c>
      <c r="AT139" s="57">
        <f t="shared" si="72"/>
        <v>101.06209</v>
      </c>
      <c r="AU139" s="57">
        <f t="shared" si="72"/>
        <v>101.06209</v>
      </c>
      <c r="AV139" s="57">
        <f t="shared" si="72"/>
        <v>101.06209</v>
      </c>
      <c r="AW139" s="57">
        <f t="shared" si="72"/>
        <v>101.06209</v>
      </c>
      <c r="AX139" s="57">
        <f t="shared" si="72"/>
        <v>101.06209</v>
      </c>
      <c r="AY139" s="57">
        <f t="shared" si="72"/>
        <v>101.06209</v>
      </c>
      <c r="AZ139" s="57">
        <f t="shared" si="72"/>
        <v>101.06209</v>
      </c>
      <c r="BA139" s="57">
        <f t="shared" si="72"/>
        <v>101.06209</v>
      </c>
      <c r="BB139" s="57">
        <f t="shared" si="72"/>
        <v>101.06209</v>
      </c>
      <c r="BC139" s="57">
        <f t="shared" si="72"/>
        <v>101.06209</v>
      </c>
      <c r="BD139" s="57">
        <f t="shared" si="72"/>
        <v>101.06209</v>
      </c>
      <c r="BE139" s="57">
        <f t="shared" si="72"/>
        <v>101.06209</v>
      </c>
      <c r="BF139" s="57">
        <f t="shared" si="72"/>
        <v>101.06209</v>
      </c>
      <c r="BG139" s="57">
        <f t="shared" si="72"/>
        <v>101.06209</v>
      </c>
      <c r="BH139" s="57">
        <f t="shared" si="72"/>
        <v>101.06209</v>
      </c>
      <c r="BI139" s="57">
        <f t="shared" si="72"/>
        <v>101.06209</v>
      </c>
      <c r="BJ139" s="57">
        <f t="shared" si="72"/>
        <v>101.06209</v>
      </c>
      <c r="BK139" s="57">
        <f t="shared" si="72"/>
        <v>101.06209</v>
      </c>
      <c r="BL139" s="57">
        <f t="shared" si="72"/>
        <v>101.06209</v>
      </c>
      <c r="BM139" s="57">
        <f t="shared" si="72"/>
        <v>101.06209</v>
      </c>
      <c r="BN139" s="57">
        <f t="shared" si="72"/>
        <v>101.06209</v>
      </c>
      <c r="BO139" s="57">
        <f t="shared" si="72"/>
        <v>101.06209</v>
      </c>
      <c r="BP139" s="57">
        <f t="shared" si="72"/>
        <v>101.06209</v>
      </c>
      <c r="BQ139" s="57">
        <f t="shared" si="72"/>
        <v>101.06209</v>
      </c>
      <c r="BR139" s="57">
        <f t="shared" si="72"/>
        <v>101.06209</v>
      </c>
      <c r="BS139" s="57">
        <f t="shared" si="72"/>
        <v>101.06209</v>
      </c>
      <c r="BT139" s="57">
        <f t="shared" si="72"/>
        <v>101.06209</v>
      </c>
      <c r="BU139" s="57">
        <f t="shared" si="69"/>
        <v>101.06209</v>
      </c>
      <c r="BV139" s="57">
        <f t="shared" si="69"/>
        <v>101.06209</v>
      </c>
      <c r="BW139" s="57">
        <f t="shared" si="69"/>
        <v>101.06209</v>
      </c>
      <c r="BX139" s="57">
        <f t="shared" si="69"/>
        <v>101.06209</v>
      </c>
      <c r="BY139" s="57">
        <f t="shared" si="69"/>
        <v>101.06209</v>
      </c>
      <c r="BZ139" s="57">
        <f t="shared" si="69"/>
        <v>101.06209</v>
      </c>
      <c r="CA139" s="57">
        <f t="shared" si="69"/>
        <v>101.06209</v>
      </c>
      <c r="CB139" s="57">
        <f t="shared" si="69"/>
        <v>101.06209</v>
      </c>
      <c r="CC139" s="57">
        <f t="shared" si="69"/>
        <v>101.06209</v>
      </c>
      <c r="CD139" s="57">
        <f t="shared" si="69"/>
        <v>101.06209</v>
      </c>
      <c r="CE139" s="57">
        <f t="shared" si="69"/>
        <v>101.06209</v>
      </c>
      <c r="CF139" s="57">
        <f t="shared" si="69"/>
        <v>101.06209</v>
      </c>
      <c r="CG139" s="57">
        <f t="shared" si="69"/>
        <v>101.06209</v>
      </c>
      <c r="CH139" s="57">
        <f t="shared" si="69"/>
        <v>101.06209</v>
      </c>
      <c r="CI139" s="57">
        <f t="shared" si="69"/>
        <v>101.06209</v>
      </c>
      <c r="CJ139" s="57">
        <f t="shared" si="69"/>
        <v>101.06209</v>
      </c>
      <c r="CK139" s="57">
        <f t="shared" si="69"/>
        <v>101.06209</v>
      </c>
      <c r="CL139" s="57">
        <f t="shared" si="69"/>
        <v>101.06209</v>
      </c>
      <c r="CM139" s="57">
        <f t="shared" si="69"/>
        <v>101.06209</v>
      </c>
      <c r="CN139" s="57">
        <f t="shared" si="69"/>
        <v>101.06209</v>
      </c>
      <c r="CO139" s="57">
        <f t="shared" si="69"/>
        <v>101.06209</v>
      </c>
      <c r="CP139" s="57">
        <f t="shared" si="69"/>
        <v>101.06209</v>
      </c>
      <c r="CQ139" s="57">
        <f t="shared" si="69"/>
        <v>101.06209</v>
      </c>
      <c r="CR139" s="57">
        <f t="shared" si="69"/>
        <v>101.06209</v>
      </c>
      <c r="CS139" s="57">
        <f t="shared" si="69"/>
        <v>101.06209</v>
      </c>
      <c r="CT139" s="57">
        <f t="shared" si="69"/>
        <v>101.06209</v>
      </c>
      <c r="CU139" s="57">
        <f t="shared" si="69"/>
        <v>101.06209</v>
      </c>
      <c r="CV139" s="57">
        <f t="shared" si="69"/>
        <v>101.06209</v>
      </c>
      <c r="CW139" s="57">
        <f t="shared" si="69"/>
        <v>101.06209</v>
      </c>
      <c r="CX139" s="57">
        <f t="shared" si="69"/>
        <v>101.06209</v>
      </c>
      <c r="CY139" s="57">
        <f t="shared" si="69"/>
        <v>101.06209</v>
      </c>
      <c r="CZ139" s="57">
        <f t="shared" si="69"/>
        <v>101.06209</v>
      </c>
      <c r="DA139" s="57">
        <f t="shared" si="69"/>
        <v>101.06209</v>
      </c>
      <c r="DB139" s="57">
        <f t="shared" si="69"/>
        <v>101.06209</v>
      </c>
      <c r="DC139" s="57">
        <f t="shared" si="69"/>
        <v>101.06209</v>
      </c>
      <c r="DD139" s="57">
        <f t="shared" si="69"/>
        <v>101.06209</v>
      </c>
      <c r="DE139" s="57">
        <f t="shared" si="69"/>
        <v>101.06209</v>
      </c>
      <c r="DF139" s="57">
        <f t="shared" si="69"/>
        <v>101.06209</v>
      </c>
      <c r="DG139" s="57">
        <f t="shared" si="69"/>
        <v>101.06209</v>
      </c>
      <c r="DH139" s="57">
        <f t="shared" si="69"/>
        <v>101.06209</v>
      </c>
      <c r="DI139" s="57">
        <f t="shared" si="69"/>
        <v>101.06209</v>
      </c>
      <c r="DJ139" s="57">
        <f t="shared" si="69"/>
        <v>101.06209</v>
      </c>
      <c r="DK139" s="57">
        <f t="shared" si="69"/>
        <v>101.06209</v>
      </c>
      <c r="DL139" s="57">
        <f t="shared" si="69"/>
        <v>101.06209</v>
      </c>
      <c r="DM139" s="57">
        <f t="shared" si="69"/>
        <v>101.06209</v>
      </c>
      <c r="DN139" s="57">
        <f t="shared" si="69"/>
        <v>101.06209</v>
      </c>
      <c r="DO139" s="57">
        <f t="shared" si="69"/>
        <v>101.06209</v>
      </c>
      <c r="DP139" s="57">
        <f t="shared" si="69"/>
        <v>101.06209</v>
      </c>
      <c r="DQ139" s="57">
        <f t="shared" si="69"/>
        <v>101.06209</v>
      </c>
      <c r="DR139" s="57">
        <f t="shared" si="69"/>
        <v>101.06209</v>
      </c>
      <c r="DS139" s="57">
        <f t="shared" si="69"/>
        <v>101.06209</v>
      </c>
    </row>
    <row r="140" spans="2:123" x14ac:dyDescent="0.3">
      <c r="D140" s="24" t="str">
        <f>Inputs!D116</f>
        <v>Marketing unit fees</v>
      </c>
      <c r="F140" s="51" t="str">
        <f t="shared" si="71"/>
        <v>INR Mn</v>
      </c>
      <c r="G140" s="79">
        <f>Inputs!$H$116</f>
        <v>5.0000000000000001E-3</v>
      </c>
      <c r="H140" s="64">
        <f t="shared" ref="H140" si="73">$G140*H40</f>
        <v>0</v>
      </c>
      <c r="I140" s="64">
        <f t="shared" ref="I140:BT140" si="74">$G140*I40</f>
        <v>0</v>
      </c>
      <c r="J140" s="64">
        <f t="shared" si="74"/>
        <v>0</v>
      </c>
      <c r="K140" s="64">
        <f t="shared" si="74"/>
        <v>13.430204303906251</v>
      </c>
      <c r="L140" s="64">
        <f t="shared" si="74"/>
        <v>13.430204303906251</v>
      </c>
      <c r="M140" s="64">
        <f t="shared" si="74"/>
        <v>13.430204303906251</v>
      </c>
      <c r="N140" s="64">
        <f t="shared" si="74"/>
        <v>13.430204303906251</v>
      </c>
      <c r="O140" s="64">
        <f t="shared" si="74"/>
        <v>15.220898211093751</v>
      </c>
      <c r="P140" s="64">
        <f t="shared" si="74"/>
        <v>15.220898211093751</v>
      </c>
      <c r="Q140" s="64">
        <f t="shared" si="74"/>
        <v>15.220898211093751</v>
      </c>
      <c r="R140" s="64">
        <f t="shared" si="74"/>
        <v>15.220898211093751</v>
      </c>
      <c r="S140" s="64">
        <f t="shared" si="74"/>
        <v>16.474383946125002</v>
      </c>
      <c r="T140" s="64">
        <f t="shared" si="74"/>
        <v>16.474383946125002</v>
      </c>
      <c r="U140" s="64">
        <f t="shared" si="74"/>
        <v>16.474383946125002</v>
      </c>
      <c r="V140" s="64">
        <f t="shared" si="74"/>
        <v>16.474383946125002</v>
      </c>
      <c r="W140" s="64">
        <f t="shared" si="74"/>
        <v>16.474383946125002</v>
      </c>
      <c r="X140" s="64">
        <f t="shared" si="74"/>
        <v>16.474383946125002</v>
      </c>
      <c r="Y140" s="64">
        <f t="shared" si="74"/>
        <v>16.474383946125002</v>
      </c>
      <c r="Z140" s="64">
        <f t="shared" si="74"/>
        <v>16.474383946125002</v>
      </c>
      <c r="AA140" s="64">
        <f t="shared" si="74"/>
        <v>16.474383946125002</v>
      </c>
      <c r="AB140" s="64">
        <f t="shared" si="74"/>
        <v>16.474383946125002</v>
      </c>
      <c r="AC140" s="64">
        <f t="shared" si="74"/>
        <v>16.474383946125002</v>
      </c>
      <c r="AD140" s="64">
        <f t="shared" si="74"/>
        <v>16.474383946125002</v>
      </c>
      <c r="AE140" s="64">
        <f t="shared" si="74"/>
        <v>16.474383946125002</v>
      </c>
      <c r="AF140" s="64">
        <f t="shared" si="74"/>
        <v>16.474383946125002</v>
      </c>
      <c r="AG140" s="64">
        <f t="shared" si="74"/>
        <v>16.474383946125002</v>
      </c>
      <c r="AH140" s="64">
        <f t="shared" si="74"/>
        <v>16.474383946125002</v>
      </c>
      <c r="AI140" s="64">
        <f t="shared" si="74"/>
        <v>16.474383946125002</v>
      </c>
      <c r="AJ140" s="64">
        <f t="shared" si="74"/>
        <v>16.474383946125002</v>
      </c>
      <c r="AK140" s="64">
        <f t="shared" si="74"/>
        <v>16.474383946125002</v>
      </c>
      <c r="AL140" s="64">
        <f t="shared" si="74"/>
        <v>16.474383946125002</v>
      </c>
      <c r="AM140" s="64">
        <f t="shared" si="74"/>
        <v>16.474383946125002</v>
      </c>
      <c r="AN140" s="64">
        <f t="shared" si="74"/>
        <v>16.474383946125002</v>
      </c>
      <c r="AO140" s="64">
        <f t="shared" si="74"/>
        <v>16.474383946125002</v>
      </c>
      <c r="AP140" s="64">
        <f t="shared" si="74"/>
        <v>16.474383946125002</v>
      </c>
      <c r="AQ140" s="64">
        <f t="shared" si="74"/>
        <v>16.474383946125002</v>
      </c>
      <c r="AR140" s="64">
        <f t="shared" si="74"/>
        <v>16.474383946125002</v>
      </c>
      <c r="AS140" s="64">
        <f t="shared" si="74"/>
        <v>16.474383946125002</v>
      </c>
      <c r="AT140" s="64">
        <f t="shared" si="74"/>
        <v>16.474383946125002</v>
      </c>
      <c r="AU140" s="64">
        <f t="shared" si="74"/>
        <v>16.474383946125002</v>
      </c>
      <c r="AV140" s="64">
        <f t="shared" si="74"/>
        <v>16.474383946125002</v>
      </c>
      <c r="AW140" s="64">
        <f t="shared" si="74"/>
        <v>16.474383946125002</v>
      </c>
      <c r="AX140" s="64">
        <f t="shared" si="74"/>
        <v>16.474383946125002</v>
      </c>
      <c r="AY140" s="64">
        <f t="shared" si="74"/>
        <v>16.474383946125002</v>
      </c>
      <c r="AZ140" s="64">
        <f t="shared" si="74"/>
        <v>16.474383946125002</v>
      </c>
      <c r="BA140" s="64">
        <f t="shared" si="74"/>
        <v>16.474383946125002</v>
      </c>
      <c r="BB140" s="64">
        <f t="shared" si="74"/>
        <v>16.474383946125002</v>
      </c>
      <c r="BC140" s="64">
        <f t="shared" si="74"/>
        <v>16.474383946125002</v>
      </c>
      <c r="BD140" s="64">
        <f t="shared" si="74"/>
        <v>16.474383946125002</v>
      </c>
      <c r="BE140" s="64">
        <f t="shared" si="74"/>
        <v>16.474383946125002</v>
      </c>
      <c r="BF140" s="64">
        <f t="shared" si="74"/>
        <v>16.474383946125002</v>
      </c>
      <c r="BG140" s="64">
        <f t="shared" si="74"/>
        <v>16.474383946125002</v>
      </c>
      <c r="BH140" s="64">
        <f t="shared" si="74"/>
        <v>16.474383946125002</v>
      </c>
      <c r="BI140" s="64">
        <f t="shared" si="74"/>
        <v>16.474383946125002</v>
      </c>
      <c r="BJ140" s="64">
        <f t="shared" si="74"/>
        <v>16.474383946125002</v>
      </c>
      <c r="BK140" s="64">
        <f t="shared" si="74"/>
        <v>16.474383946125002</v>
      </c>
      <c r="BL140" s="64">
        <f t="shared" si="74"/>
        <v>16.474383946125002</v>
      </c>
      <c r="BM140" s="64">
        <f t="shared" si="74"/>
        <v>16.474383946125002</v>
      </c>
      <c r="BN140" s="64">
        <f t="shared" si="74"/>
        <v>16.474383946125002</v>
      </c>
      <c r="BO140" s="64">
        <f t="shared" si="74"/>
        <v>16.474383946125002</v>
      </c>
      <c r="BP140" s="64">
        <f t="shared" si="74"/>
        <v>16.474383946125002</v>
      </c>
      <c r="BQ140" s="64">
        <f t="shared" si="74"/>
        <v>16.474383946125002</v>
      </c>
      <c r="BR140" s="64">
        <f t="shared" si="74"/>
        <v>16.474383946125002</v>
      </c>
      <c r="BS140" s="64">
        <f t="shared" si="74"/>
        <v>16.474383946125002</v>
      </c>
      <c r="BT140" s="64">
        <f t="shared" si="74"/>
        <v>16.474383946125002</v>
      </c>
      <c r="BU140" s="64">
        <f t="shared" ref="BU140:DS140" si="75">$G140*BU40</f>
        <v>16.474383946125002</v>
      </c>
      <c r="BV140" s="64">
        <f t="shared" si="75"/>
        <v>16.474383946125002</v>
      </c>
      <c r="BW140" s="64">
        <f t="shared" si="75"/>
        <v>16.474383946125002</v>
      </c>
      <c r="BX140" s="64">
        <f t="shared" si="75"/>
        <v>16.474383946125002</v>
      </c>
      <c r="BY140" s="64">
        <f t="shared" si="75"/>
        <v>16.474383946125002</v>
      </c>
      <c r="BZ140" s="64">
        <f t="shared" si="75"/>
        <v>16.474383946125002</v>
      </c>
      <c r="CA140" s="64">
        <f t="shared" si="75"/>
        <v>16.474383946125002</v>
      </c>
      <c r="CB140" s="64">
        <f t="shared" si="75"/>
        <v>16.474383946125002</v>
      </c>
      <c r="CC140" s="64">
        <f t="shared" si="75"/>
        <v>16.474383946125002</v>
      </c>
      <c r="CD140" s="64">
        <f t="shared" si="75"/>
        <v>16.474383946125002</v>
      </c>
      <c r="CE140" s="64">
        <f t="shared" si="75"/>
        <v>16.474383946125002</v>
      </c>
      <c r="CF140" s="64">
        <f t="shared" si="75"/>
        <v>16.474383946125002</v>
      </c>
      <c r="CG140" s="64">
        <f t="shared" si="75"/>
        <v>16.474383946125002</v>
      </c>
      <c r="CH140" s="64">
        <f t="shared" si="75"/>
        <v>16.474383946125002</v>
      </c>
      <c r="CI140" s="64">
        <f t="shared" si="75"/>
        <v>16.474383946125002</v>
      </c>
      <c r="CJ140" s="64">
        <f t="shared" si="75"/>
        <v>16.474383946125002</v>
      </c>
      <c r="CK140" s="64">
        <f t="shared" si="75"/>
        <v>16.474383946125002</v>
      </c>
      <c r="CL140" s="64">
        <f t="shared" si="75"/>
        <v>16.474383946125002</v>
      </c>
      <c r="CM140" s="64">
        <f t="shared" si="75"/>
        <v>16.474383946125002</v>
      </c>
      <c r="CN140" s="64">
        <f t="shared" si="75"/>
        <v>16.474383946125002</v>
      </c>
      <c r="CO140" s="64">
        <f t="shared" si="75"/>
        <v>16.474383946125002</v>
      </c>
      <c r="CP140" s="64">
        <f t="shared" si="75"/>
        <v>16.474383946125002</v>
      </c>
      <c r="CQ140" s="64">
        <f t="shared" si="75"/>
        <v>16.474383946125002</v>
      </c>
      <c r="CR140" s="64">
        <f t="shared" si="75"/>
        <v>16.474383946125002</v>
      </c>
      <c r="CS140" s="64">
        <f t="shared" si="75"/>
        <v>16.474383946125002</v>
      </c>
      <c r="CT140" s="64">
        <f t="shared" si="75"/>
        <v>16.474383946125002</v>
      </c>
      <c r="CU140" s="64">
        <f t="shared" si="75"/>
        <v>16.474383946125002</v>
      </c>
      <c r="CV140" s="64">
        <f t="shared" si="75"/>
        <v>16.474383946125002</v>
      </c>
      <c r="CW140" s="64">
        <f t="shared" si="75"/>
        <v>16.474383946125002</v>
      </c>
      <c r="CX140" s="64">
        <f t="shared" si="75"/>
        <v>16.474383946125002</v>
      </c>
      <c r="CY140" s="64">
        <f t="shared" si="75"/>
        <v>16.474383946125002</v>
      </c>
      <c r="CZ140" s="64">
        <f t="shared" si="75"/>
        <v>16.474383946125002</v>
      </c>
      <c r="DA140" s="64">
        <f t="shared" si="75"/>
        <v>16.474383946125002</v>
      </c>
      <c r="DB140" s="64">
        <f t="shared" si="75"/>
        <v>16.474383946125002</v>
      </c>
      <c r="DC140" s="64">
        <f t="shared" si="75"/>
        <v>16.474383946125002</v>
      </c>
      <c r="DD140" s="64">
        <f t="shared" si="75"/>
        <v>16.474383946125002</v>
      </c>
      <c r="DE140" s="64">
        <f t="shared" si="75"/>
        <v>16.474383946125002</v>
      </c>
      <c r="DF140" s="64">
        <f t="shared" si="75"/>
        <v>16.474383946125002</v>
      </c>
      <c r="DG140" s="64">
        <f t="shared" si="75"/>
        <v>16.474383946125002</v>
      </c>
      <c r="DH140" s="64">
        <f t="shared" si="75"/>
        <v>16.474383946125002</v>
      </c>
      <c r="DI140" s="64">
        <f t="shared" si="75"/>
        <v>16.474383946125002</v>
      </c>
      <c r="DJ140" s="64">
        <f t="shared" si="75"/>
        <v>16.474383946125002</v>
      </c>
      <c r="DK140" s="64">
        <f t="shared" si="75"/>
        <v>16.474383946125002</v>
      </c>
      <c r="DL140" s="64">
        <f t="shared" si="75"/>
        <v>16.474383946125002</v>
      </c>
      <c r="DM140" s="64">
        <f t="shared" si="75"/>
        <v>16.474383946125002</v>
      </c>
      <c r="DN140" s="64">
        <f t="shared" si="75"/>
        <v>16.474383946125002</v>
      </c>
      <c r="DO140" s="64">
        <f t="shared" si="75"/>
        <v>16.474383946125002</v>
      </c>
      <c r="DP140" s="64">
        <f t="shared" si="75"/>
        <v>16.474383946125002</v>
      </c>
      <c r="DQ140" s="64">
        <f t="shared" si="75"/>
        <v>16.474383946125002</v>
      </c>
      <c r="DR140" s="64">
        <f t="shared" si="75"/>
        <v>16.474383946125002</v>
      </c>
      <c r="DS140" s="64">
        <f t="shared" si="75"/>
        <v>16.474383946125002</v>
      </c>
    </row>
    <row r="141" spans="2:123" x14ac:dyDescent="0.3"/>
    <row r="142" spans="2:123" ht="14.5" thickBot="1" x14ac:dyDescent="0.35">
      <c r="D142" s="61" t="s">
        <v>172</v>
      </c>
      <c r="E142" s="61"/>
      <c r="F142" s="62" t="str">
        <f>F140</f>
        <v>INR Mn</v>
      </c>
      <c r="G142" s="62"/>
      <c r="H142" s="63">
        <f>SUM(H137:H141)</f>
        <v>0</v>
      </c>
      <c r="I142" s="63">
        <f t="shared" ref="I142:BT142" si="76">SUM(I137:I141)</f>
        <v>0</v>
      </c>
      <c r="J142" s="63">
        <f t="shared" si="76"/>
        <v>0</v>
      </c>
      <c r="K142" s="63">
        <f t="shared" si="76"/>
        <v>185.19785902015622</v>
      </c>
      <c r="L142" s="63">
        <f t="shared" si="76"/>
        <v>185.19785902015622</v>
      </c>
      <c r="M142" s="63">
        <f t="shared" si="76"/>
        <v>185.19785902015622</v>
      </c>
      <c r="N142" s="63">
        <f t="shared" si="76"/>
        <v>185.19785902015622</v>
      </c>
      <c r="O142" s="63">
        <f t="shared" si="76"/>
        <v>186.98855292734373</v>
      </c>
      <c r="P142" s="63">
        <f t="shared" si="76"/>
        <v>186.98855292734373</v>
      </c>
      <c r="Q142" s="63">
        <f t="shared" si="76"/>
        <v>186.98855292734373</v>
      </c>
      <c r="R142" s="63">
        <f t="shared" si="76"/>
        <v>186.98855292734373</v>
      </c>
      <c r="S142" s="63">
        <f t="shared" si="76"/>
        <v>188.24203866237497</v>
      </c>
      <c r="T142" s="63">
        <f t="shared" si="76"/>
        <v>188.24203866237497</v>
      </c>
      <c r="U142" s="63">
        <f t="shared" si="76"/>
        <v>188.24203866237497</v>
      </c>
      <c r="V142" s="63">
        <f t="shared" si="76"/>
        <v>188.24203866237497</v>
      </c>
      <c r="W142" s="63">
        <f t="shared" si="76"/>
        <v>188.24203866237497</v>
      </c>
      <c r="X142" s="63">
        <f t="shared" si="76"/>
        <v>188.24203866237497</v>
      </c>
      <c r="Y142" s="63">
        <f t="shared" si="76"/>
        <v>188.24203866237497</v>
      </c>
      <c r="Z142" s="63">
        <f t="shared" si="76"/>
        <v>188.24203866237497</v>
      </c>
      <c r="AA142" s="63">
        <f t="shared" si="76"/>
        <v>188.24203866237497</v>
      </c>
      <c r="AB142" s="63">
        <f t="shared" si="76"/>
        <v>188.24203866237497</v>
      </c>
      <c r="AC142" s="63">
        <f t="shared" si="76"/>
        <v>188.24203866237497</v>
      </c>
      <c r="AD142" s="63">
        <f t="shared" si="76"/>
        <v>188.24203866237497</v>
      </c>
      <c r="AE142" s="63">
        <f t="shared" si="76"/>
        <v>188.24203866237497</v>
      </c>
      <c r="AF142" s="63">
        <f t="shared" si="76"/>
        <v>188.24203866237497</v>
      </c>
      <c r="AG142" s="63">
        <f t="shared" si="76"/>
        <v>188.24203866237497</v>
      </c>
      <c r="AH142" s="63">
        <f t="shared" si="76"/>
        <v>188.24203866237497</v>
      </c>
      <c r="AI142" s="63">
        <f t="shared" si="76"/>
        <v>188.24203866237497</v>
      </c>
      <c r="AJ142" s="63">
        <f t="shared" si="76"/>
        <v>188.24203866237497</v>
      </c>
      <c r="AK142" s="63">
        <f t="shared" si="76"/>
        <v>188.24203866237497</v>
      </c>
      <c r="AL142" s="63">
        <f t="shared" si="76"/>
        <v>188.24203866237497</v>
      </c>
      <c r="AM142" s="63">
        <f t="shared" si="76"/>
        <v>188.24203866237497</v>
      </c>
      <c r="AN142" s="63">
        <f t="shared" si="76"/>
        <v>188.24203866237497</v>
      </c>
      <c r="AO142" s="63">
        <f t="shared" si="76"/>
        <v>188.24203866237497</v>
      </c>
      <c r="AP142" s="63">
        <f t="shared" si="76"/>
        <v>188.24203866237497</v>
      </c>
      <c r="AQ142" s="63">
        <f t="shared" si="76"/>
        <v>188.24203866237497</v>
      </c>
      <c r="AR142" s="63">
        <f t="shared" si="76"/>
        <v>188.24203866237497</v>
      </c>
      <c r="AS142" s="63">
        <f t="shared" si="76"/>
        <v>188.24203866237497</v>
      </c>
      <c r="AT142" s="63">
        <f t="shared" si="76"/>
        <v>188.24203866237497</v>
      </c>
      <c r="AU142" s="63">
        <f t="shared" si="76"/>
        <v>188.24203866237497</v>
      </c>
      <c r="AV142" s="63">
        <f t="shared" si="76"/>
        <v>188.24203866237497</v>
      </c>
      <c r="AW142" s="63">
        <f t="shared" si="76"/>
        <v>188.24203866237497</v>
      </c>
      <c r="AX142" s="63">
        <f t="shared" si="76"/>
        <v>188.24203866237497</v>
      </c>
      <c r="AY142" s="63">
        <f t="shared" si="76"/>
        <v>188.24203866237497</v>
      </c>
      <c r="AZ142" s="63">
        <f t="shared" si="76"/>
        <v>188.24203866237497</v>
      </c>
      <c r="BA142" s="63">
        <f t="shared" si="76"/>
        <v>188.24203866237497</v>
      </c>
      <c r="BB142" s="63">
        <f t="shared" si="76"/>
        <v>188.24203866237497</v>
      </c>
      <c r="BC142" s="63">
        <f t="shared" si="76"/>
        <v>188.24203866237497</v>
      </c>
      <c r="BD142" s="63">
        <f t="shared" si="76"/>
        <v>188.24203866237497</v>
      </c>
      <c r="BE142" s="63">
        <f t="shared" si="76"/>
        <v>188.24203866237497</v>
      </c>
      <c r="BF142" s="63">
        <f t="shared" si="76"/>
        <v>188.24203866237497</v>
      </c>
      <c r="BG142" s="63">
        <f t="shared" si="76"/>
        <v>188.24203866237497</v>
      </c>
      <c r="BH142" s="63">
        <f t="shared" si="76"/>
        <v>188.24203866237497</v>
      </c>
      <c r="BI142" s="63">
        <f t="shared" si="76"/>
        <v>188.24203866237497</v>
      </c>
      <c r="BJ142" s="63">
        <f t="shared" si="76"/>
        <v>188.24203866237497</v>
      </c>
      <c r="BK142" s="63">
        <f t="shared" si="76"/>
        <v>188.24203866237497</v>
      </c>
      <c r="BL142" s="63">
        <f t="shared" si="76"/>
        <v>188.24203866237497</v>
      </c>
      <c r="BM142" s="63">
        <f t="shared" si="76"/>
        <v>188.24203866237497</v>
      </c>
      <c r="BN142" s="63">
        <f t="shared" si="76"/>
        <v>188.24203866237497</v>
      </c>
      <c r="BO142" s="63">
        <f t="shared" si="76"/>
        <v>188.24203866237497</v>
      </c>
      <c r="BP142" s="63">
        <f t="shared" si="76"/>
        <v>188.24203866237497</v>
      </c>
      <c r="BQ142" s="63">
        <f t="shared" si="76"/>
        <v>188.24203866237497</v>
      </c>
      <c r="BR142" s="63">
        <f t="shared" si="76"/>
        <v>188.24203866237497</v>
      </c>
      <c r="BS142" s="63">
        <f t="shared" si="76"/>
        <v>188.24203866237497</v>
      </c>
      <c r="BT142" s="63">
        <f t="shared" si="76"/>
        <v>188.24203866237497</v>
      </c>
      <c r="BU142" s="63">
        <f t="shared" ref="BU142:DS142" si="77">SUM(BU137:BU141)</f>
        <v>188.24203866237497</v>
      </c>
      <c r="BV142" s="63">
        <f t="shared" si="77"/>
        <v>188.24203866237497</v>
      </c>
      <c r="BW142" s="63">
        <f t="shared" si="77"/>
        <v>188.24203866237497</v>
      </c>
      <c r="BX142" s="63">
        <f t="shared" si="77"/>
        <v>188.24203866237497</v>
      </c>
      <c r="BY142" s="63">
        <f t="shared" si="77"/>
        <v>188.24203866237497</v>
      </c>
      <c r="BZ142" s="63">
        <f t="shared" si="77"/>
        <v>188.24203866237497</v>
      </c>
      <c r="CA142" s="63">
        <f t="shared" si="77"/>
        <v>188.24203866237497</v>
      </c>
      <c r="CB142" s="63">
        <f t="shared" si="77"/>
        <v>188.24203866237497</v>
      </c>
      <c r="CC142" s="63">
        <f t="shared" si="77"/>
        <v>188.24203866237497</v>
      </c>
      <c r="CD142" s="63">
        <f t="shared" si="77"/>
        <v>188.24203866237497</v>
      </c>
      <c r="CE142" s="63">
        <f t="shared" si="77"/>
        <v>188.24203866237497</v>
      </c>
      <c r="CF142" s="63">
        <f t="shared" si="77"/>
        <v>188.24203866237497</v>
      </c>
      <c r="CG142" s="63">
        <f t="shared" si="77"/>
        <v>188.24203866237497</v>
      </c>
      <c r="CH142" s="63">
        <f t="shared" si="77"/>
        <v>188.24203866237497</v>
      </c>
      <c r="CI142" s="63">
        <f t="shared" si="77"/>
        <v>188.24203866237497</v>
      </c>
      <c r="CJ142" s="63">
        <f t="shared" si="77"/>
        <v>188.24203866237497</v>
      </c>
      <c r="CK142" s="63">
        <f t="shared" si="77"/>
        <v>188.24203866237497</v>
      </c>
      <c r="CL142" s="63">
        <f t="shared" si="77"/>
        <v>188.24203866237497</v>
      </c>
      <c r="CM142" s="63">
        <f t="shared" si="77"/>
        <v>188.24203866237497</v>
      </c>
      <c r="CN142" s="63">
        <f t="shared" si="77"/>
        <v>188.24203866237497</v>
      </c>
      <c r="CO142" s="63">
        <f t="shared" si="77"/>
        <v>188.24203866237497</v>
      </c>
      <c r="CP142" s="63">
        <f t="shared" si="77"/>
        <v>188.24203866237497</v>
      </c>
      <c r="CQ142" s="63">
        <f t="shared" si="77"/>
        <v>188.24203866237497</v>
      </c>
      <c r="CR142" s="63">
        <f t="shared" si="77"/>
        <v>188.24203866237497</v>
      </c>
      <c r="CS142" s="63">
        <f t="shared" si="77"/>
        <v>188.24203866237497</v>
      </c>
      <c r="CT142" s="63">
        <f t="shared" si="77"/>
        <v>188.24203866237497</v>
      </c>
      <c r="CU142" s="63">
        <f t="shared" si="77"/>
        <v>188.24203866237497</v>
      </c>
      <c r="CV142" s="63">
        <f t="shared" si="77"/>
        <v>188.24203866237497</v>
      </c>
      <c r="CW142" s="63">
        <f t="shared" si="77"/>
        <v>188.24203866237497</v>
      </c>
      <c r="CX142" s="63">
        <f t="shared" si="77"/>
        <v>188.24203866237497</v>
      </c>
      <c r="CY142" s="63">
        <f t="shared" si="77"/>
        <v>188.24203866237497</v>
      </c>
      <c r="CZ142" s="63">
        <f t="shared" si="77"/>
        <v>188.24203866237497</v>
      </c>
      <c r="DA142" s="63">
        <f t="shared" si="77"/>
        <v>188.24203866237497</v>
      </c>
      <c r="DB142" s="63">
        <f t="shared" si="77"/>
        <v>188.24203866237497</v>
      </c>
      <c r="DC142" s="63">
        <f t="shared" si="77"/>
        <v>188.24203866237497</v>
      </c>
      <c r="DD142" s="63">
        <f t="shared" si="77"/>
        <v>188.24203866237497</v>
      </c>
      <c r="DE142" s="63">
        <f t="shared" si="77"/>
        <v>188.24203866237497</v>
      </c>
      <c r="DF142" s="63">
        <f t="shared" si="77"/>
        <v>188.24203866237497</v>
      </c>
      <c r="DG142" s="63">
        <f t="shared" si="77"/>
        <v>188.24203866237497</v>
      </c>
      <c r="DH142" s="63">
        <f t="shared" si="77"/>
        <v>188.24203866237497</v>
      </c>
      <c r="DI142" s="63">
        <f t="shared" si="77"/>
        <v>188.24203866237497</v>
      </c>
      <c r="DJ142" s="63">
        <f t="shared" si="77"/>
        <v>188.24203866237497</v>
      </c>
      <c r="DK142" s="63">
        <f t="shared" si="77"/>
        <v>188.24203866237497</v>
      </c>
      <c r="DL142" s="63">
        <f t="shared" si="77"/>
        <v>188.24203866237497</v>
      </c>
      <c r="DM142" s="63">
        <f t="shared" si="77"/>
        <v>188.24203866237497</v>
      </c>
      <c r="DN142" s="63">
        <f t="shared" si="77"/>
        <v>188.24203866237497</v>
      </c>
      <c r="DO142" s="63">
        <f t="shared" si="77"/>
        <v>188.24203866237497</v>
      </c>
      <c r="DP142" s="63">
        <f t="shared" si="77"/>
        <v>188.24203866237497</v>
      </c>
      <c r="DQ142" s="63">
        <f t="shared" si="77"/>
        <v>188.24203866237497</v>
      </c>
      <c r="DR142" s="63">
        <f t="shared" si="77"/>
        <v>188.24203866237497</v>
      </c>
      <c r="DS142" s="63">
        <f t="shared" si="77"/>
        <v>188.24203866237497</v>
      </c>
    </row>
    <row r="143" spans="2:123" ht="14.5" thickTop="1" x14ac:dyDescent="0.3"/>
    <row r="144" spans="2:123" x14ac:dyDescent="0.3">
      <c r="B144" s="6" t="s">
        <v>24</v>
      </c>
    </row>
    <row r="145" spans="3:124" x14ac:dyDescent="0.3">
      <c r="C145" s="6" t="s">
        <v>164</v>
      </c>
    </row>
    <row r="146" spans="3:124" x14ac:dyDescent="0.3">
      <c r="D146" s="12" t="str">
        <f>D126</f>
        <v>Factory level</v>
      </c>
      <c r="E146" s="57">
        <f>Inputs!H106*G$12</f>
        <v>500</v>
      </c>
      <c r="F146" s="51" t="str">
        <f>F142</f>
        <v>INR Mn</v>
      </c>
      <c r="G146" s="57">
        <f>G126</f>
        <v>25000</v>
      </c>
      <c r="H146" s="57">
        <f>$E146*$G146/10^6*H$4*H$31*H$12</f>
        <v>0</v>
      </c>
      <c r="I146" s="57">
        <f t="shared" ref="I146:BT147" si="78">$E146*$G146/10^6*I$4*I$31*I$12</f>
        <v>0</v>
      </c>
      <c r="J146" s="57">
        <f t="shared" si="78"/>
        <v>0</v>
      </c>
      <c r="K146" s="57">
        <f t="shared" si="78"/>
        <v>0</v>
      </c>
      <c r="L146" s="57">
        <f t="shared" si="78"/>
        <v>0</v>
      </c>
      <c r="M146" s="57">
        <f t="shared" si="78"/>
        <v>0</v>
      </c>
      <c r="N146" s="57">
        <f t="shared" si="78"/>
        <v>0</v>
      </c>
      <c r="O146" s="57">
        <f t="shared" si="78"/>
        <v>37.5</v>
      </c>
      <c r="P146" s="57">
        <f t="shared" si="78"/>
        <v>37.083333333333336</v>
      </c>
      <c r="Q146" s="57">
        <f t="shared" si="78"/>
        <v>37.083333333333336</v>
      </c>
      <c r="R146" s="57">
        <f t="shared" si="78"/>
        <v>37.5</v>
      </c>
      <c r="S146" s="57">
        <f t="shared" si="78"/>
        <v>37.5</v>
      </c>
      <c r="T146" s="57">
        <f t="shared" si="78"/>
        <v>37.083333333333336</v>
      </c>
      <c r="U146" s="57">
        <f t="shared" si="78"/>
        <v>37.083333333333336</v>
      </c>
      <c r="V146" s="57">
        <f t="shared" si="78"/>
        <v>37.5</v>
      </c>
      <c r="W146" s="57">
        <f t="shared" si="78"/>
        <v>37.5</v>
      </c>
      <c r="X146" s="57">
        <f t="shared" si="78"/>
        <v>37.083333333333336</v>
      </c>
      <c r="Y146" s="57">
        <f t="shared" si="78"/>
        <v>37.083333333333336</v>
      </c>
      <c r="Z146" s="57">
        <f t="shared" si="78"/>
        <v>37.5</v>
      </c>
      <c r="AA146" s="57">
        <f t="shared" si="78"/>
        <v>37.5</v>
      </c>
      <c r="AB146" s="57">
        <f t="shared" si="78"/>
        <v>37.083333333333336</v>
      </c>
      <c r="AC146" s="57">
        <f t="shared" si="78"/>
        <v>37.083333333333336</v>
      </c>
      <c r="AD146" s="57">
        <f t="shared" si="78"/>
        <v>37.5</v>
      </c>
      <c r="AE146" s="57">
        <f t="shared" si="78"/>
        <v>37.5</v>
      </c>
      <c r="AF146" s="57">
        <f t="shared" si="78"/>
        <v>37.083333333333336</v>
      </c>
      <c r="AG146" s="57">
        <f t="shared" si="78"/>
        <v>37.083333333333336</v>
      </c>
      <c r="AH146" s="57">
        <f t="shared" si="78"/>
        <v>37.5</v>
      </c>
      <c r="AI146" s="57">
        <f t="shared" si="78"/>
        <v>37.5</v>
      </c>
      <c r="AJ146" s="57">
        <f t="shared" si="78"/>
        <v>37.083333333333336</v>
      </c>
      <c r="AK146" s="57">
        <f t="shared" si="78"/>
        <v>37.083333333333336</v>
      </c>
      <c r="AL146" s="57">
        <f t="shared" si="78"/>
        <v>37.5</v>
      </c>
      <c r="AM146" s="57">
        <f t="shared" si="78"/>
        <v>37.5</v>
      </c>
      <c r="AN146" s="57">
        <f t="shared" si="78"/>
        <v>37.083333333333336</v>
      </c>
      <c r="AO146" s="57">
        <f t="shared" si="78"/>
        <v>37.083333333333336</v>
      </c>
      <c r="AP146" s="57">
        <f t="shared" si="78"/>
        <v>37.5</v>
      </c>
      <c r="AQ146" s="57">
        <f t="shared" si="78"/>
        <v>37.5</v>
      </c>
      <c r="AR146" s="57">
        <f t="shared" si="78"/>
        <v>37.083333333333336</v>
      </c>
      <c r="AS146" s="57">
        <f t="shared" si="78"/>
        <v>37.083333333333336</v>
      </c>
      <c r="AT146" s="57">
        <f t="shared" si="78"/>
        <v>37.5</v>
      </c>
      <c r="AU146" s="57">
        <f t="shared" si="78"/>
        <v>37.5</v>
      </c>
      <c r="AV146" s="57">
        <f t="shared" si="78"/>
        <v>37.083333333333336</v>
      </c>
      <c r="AW146" s="57">
        <f t="shared" si="78"/>
        <v>37.083333333333336</v>
      </c>
      <c r="AX146" s="57">
        <f t="shared" si="78"/>
        <v>37.5</v>
      </c>
      <c r="AY146" s="57">
        <f t="shared" si="78"/>
        <v>37.5</v>
      </c>
      <c r="AZ146" s="57">
        <f t="shared" si="78"/>
        <v>37.083333333333336</v>
      </c>
      <c r="BA146" s="57">
        <f t="shared" si="78"/>
        <v>37.083333333333336</v>
      </c>
      <c r="BB146" s="57">
        <f t="shared" si="78"/>
        <v>37.5</v>
      </c>
      <c r="BC146" s="57">
        <f t="shared" si="78"/>
        <v>37.5</v>
      </c>
      <c r="BD146" s="57">
        <f t="shared" si="78"/>
        <v>37.083333333333336</v>
      </c>
      <c r="BE146" s="57">
        <f t="shared" si="78"/>
        <v>37.083333333333336</v>
      </c>
      <c r="BF146" s="57">
        <f t="shared" si="78"/>
        <v>37.5</v>
      </c>
      <c r="BG146" s="57">
        <f t="shared" si="78"/>
        <v>37.5</v>
      </c>
      <c r="BH146" s="57">
        <f t="shared" si="78"/>
        <v>37.083333333333336</v>
      </c>
      <c r="BI146" s="57">
        <f t="shared" si="78"/>
        <v>37.083333333333336</v>
      </c>
      <c r="BJ146" s="57">
        <f t="shared" si="78"/>
        <v>37.5</v>
      </c>
      <c r="BK146" s="57">
        <f t="shared" si="78"/>
        <v>37.5</v>
      </c>
      <c r="BL146" s="57">
        <f t="shared" si="78"/>
        <v>37.083333333333336</v>
      </c>
      <c r="BM146" s="57">
        <f t="shared" si="78"/>
        <v>37.083333333333336</v>
      </c>
      <c r="BN146" s="57">
        <f t="shared" si="78"/>
        <v>37.5</v>
      </c>
      <c r="BO146" s="57">
        <f t="shared" si="78"/>
        <v>37.5</v>
      </c>
      <c r="BP146" s="57">
        <f t="shared" si="78"/>
        <v>37.083333333333336</v>
      </c>
      <c r="BQ146" s="57">
        <f t="shared" si="78"/>
        <v>37.083333333333336</v>
      </c>
      <c r="BR146" s="57">
        <f t="shared" si="78"/>
        <v>37.5</v>
      </c>
      <c r="BS146" s="57">
        <f t="shared" si="78"/>
        <v>37.5</v>
      </c>
      <c r="BT146" s="57">
        <f t="shared" si="78"/>
        <v>37.083333333333336</v>
      </c>
      <c r="BU146" s="57">
        <f t="shared" ref="BU146:DS149" si="79">$E146*$G146/10^6*BU$4*BU$31*BU$12</f>
        <v>37.083333333333336</v>
      </c>
      <c r="BV146" s="57">
        <f t="shared" si="79"/>
        <v>37.5</v>
      </c>
      <c r="BW146" s="57">
        <f t="shared" si="79"/>
        <v>37.5</v>
      </c>
      <c r="BX146" s="57">
        <f t="shared" si="79"/>
        <v>37.083333333333336</v>
      </c>
      <c r="BY146" s="57">
        <f t="shared" si="79"/>
        <v>37.083333333333336</v>
      </c>
      <c r="BZ146" s="57">
        <f t="shared" si="79"/>
        <v>37.5</v>
      </c>
      <c r="CA146" s="57">
        <f t="shared" si="79"/>
        <v>37.5</v>
      </c>
      <c r="CB146" s="57">
        <f t="shared" si="79"/>
        <v>37.083333333333336</v>
      </c>
      <c r="CC146" s="57">
        <f t="shared" si="79"/>
        <v>37.083333333333336</v>
      </c>
      <c r="CD146" s="57">
        <f t="shared" si="79"/>
        <v>37.5</v>
      </c>
      <c r="CE146" s="57">
        <f t="shared" si="79"/>
        <v>37.5</v>
      </c>
      <c r="CF146" s="57">
        <f t="shared" si="79"/>
        <v>37.083333333333336</v>
      </c>
      <c r="CG146" s="57">
        <f t="shared" si="79"/>
        <v>37.083333333333336</v>
      </c>
      <c r="CH146" s="57">
        <f t="shared" si="79"/>
        <v>37.5</v>
      </c>
      <c r="CI146" s="57">
        <f t="shared" si="79"/>
        <v>37.5</v>
      </c>
      <c r="CJ146" s="57">
        <f t="shared" si="79"/>
        <v>37.083333333333336</v>
      </c>
      <c r="CK146" s="57">
        <f t="shared" si="79"/>
        <v>37.083333333333336</v>
      </c>
      <c r="CL146" s="57">
        <f t="shared" si="79"/>
        <v>37.5</v>
      </c>
      <c r="CM146" s="57">
        <f t="shared" si="79"/>
        <v>37.5</v>
      </c>
      <c r="CN146" s="57">
        <f t="shared" si="79"/>
        <v>37.083333333333336</v>
      </c>
      <c r="CO146" s="57">
        <f t="shared" si="79"/>
        <v>37.083333333333336</v>
      </c>
      <c r="CP146" s="57">
        <f t="shared" si="79"/>
        <v>37.5</v>
      </c>
      <c r="CQ146" s="57">
        <f t="shared" si="79"/>
        <v>37.5</v>
      </c>
      <c r="CR146" s="57">
        <f t="shared" si="79"/>
        <v>37.083333333333336</v>
      </c>
      <c r="CS146" s="57">
        <f t="shared" si="79"/>
        <v>37.083333333333336</v>
      </c>
      <c r="CT146" s="57">
        <f t="shared" si="79"/>
        <v>37.5</v>
      </c>
      <c r="CU146" s="57">
        <f t="shared" si="79"/>
        <v>37.5</v>
      </c>
      <c r="CV146" s="57">
        <f t="shared" si="79"/>
        <v>37.083333333333336</v>
      </c>
      <c r="CW146" s="57">
        <f t="shared" si="79"/>
        <v>37.083333333333336</v>
      </c>
      <c r="CX146" s="57">
        <f t="shared" si="79"/>
        <v>37.5</v>
      </c>
      <c r="CY146" s="57">
        <f t="shared" si="79"/>
        <v>37.5</v>
      </c>
      <c r="CZ146" s="57">
        <f t="shared" si="79"/>
        <v>37.083333333333336</v>
      </c>
      <c r="DA146" s="57">
        <f t="shared" si="79"/>
        <v>37.083333333333336</v>
      </c>
      <c r="DB146" s="57">
        <f t="shared" si="79"/>
        <v>37.5</v>
      </c>
      <c r="DC146" s="57">
        <f t="shared" si="79"/>
        <v>37.5</v>
      </c>
      <c r="DD146" s="57">
        <f t="shared" si="79"/>
        <v>37.083333333333336</v>
      </c>
      <c r="DE146" s="57">
        <f t="shared" si="79"/>
        <v>37.083333333333336</v>
      </c>
      <c r="DF146" s="57">
        <f t="shared" si="79"/>
        <v>37.5</v>
      </c>
      <c r="DG146" s="57">
        <f t="shared" si="79"/>
        <v>37.5</v>
      </c>
      <c r="DH146" s="57">
        <f t="shared" si="79"/>
        <v>37.083333333333336</v>
      </c>
      <c r="DI146" s="57">
        <f t="shared" si="79"/>
        <v>37.083333333333336</v>
      </c>
      <c r="DJ146" s="57">
        <f t="shared" si="79"/>
        <v>37.5</v>
      </c>
      <c r="DK146" s="57">
        <f t="shared" si="79"/>
        <v>37.5</v>
      </c>
      <c r="DL146" s="57">
        <f t="shared" si="79"/>
        <v>37.083333333333336</v>
      </c>
      <c r="DM146" s="57">
        <f t="shared" si="79"/>
        <v>37.083333333333336</v>
      </c>
      <c r="DN146" s="57">
        <f t="shared" si="79"/>
        <v>37.5</v>
      </c>
      <c r="DO146" s="57">
        <f t="shared" si="79"/>
        <v>37.5</v>
      </c>
      <c r="DP146" s="57">
        <f t="shared" si="79"/>
        <v>37.083333333333336</v>
      </c>
      <c r="DQ146" s="57">
        <f t="shared" si="79"/>
        <v>37.083333333333336</v>
      </c>
      <c r="DR146" s="57">
        <f t="shared" si="79"/>
        <v>37.5</v>
      </c>
      <c r="DS146" s="57">
        <f t="shared" si="79"/>
        <v>37.5</v>
      </c>
    </row>
    <row r="147" spans="3:124" x14ac:dyDescent="0.3">
      <c r="D147" s="12" t="str">
        <f>D127</f>
        <v>Production personnel</v>
      </c>
      <c r="E147" s="57">
        <f>Inputs!H107*G$12</f>
        <v>200</v>
      </c>
      <c r="F147" s="51" t="str">
        <f>F146</f>
        <v>INR Mn</v>
      </c>
      <c r="G147" s="57">
        <f>G127</f>
        <v>43750</v>
      </c>
      <c r="H147" s="57">
        <f t="shared" ref="H147:W149" si="80">$E147*$G147/10^6*H$4*H$31*H$12</f>
        <v>0</v>
      </c>
      <c r="I147" s="57">
        <f t="shared" si="80"/>
        <v>0</v>
      </c>
      <c r="J147" s="57">
        <f t="shared" si="80"/>
        <v>0</v>
      </c>
      <c r="K147" s="57">
        <f t="shared" si="80"/>
        <v>0</v>
      </c>
      <c r="L147" s="57">
        <f t="shared" si="80"/>
        <v>0</v>
      </c>
      <c r="M147" s="57">
        <f t="shared" si="80"/>
        <v>0</v>
      </c>
      <c r="N147" s="57">
        <f t="shared" si="80"/>
        <v>0</v>
      </c>
      <c r="O147" s="57">
        <f t="shared" si="80"/>
        <v>26.25</v>
      </c>
      <c r="P147" s="57">
        <f t="shared" si="80"/>
        <v>25.958333333333336</v>
      </c>
      <c r="Q147" s="57">
        <f t="shared" si="80"/>
        <v>25.958333333333336</v>
      </c>
      <c r="R147" s="57">
        <f t="shared" si="80"/>
        <v>26.25</v>
      </c>
      <c r="S147" s="57">
        <f t="shared" si="80"/>
        <v>26.25</v>
      </c>
      <c r="T147" s="57">
        <f t="shared" si="80"/>
        <v>25.958333333333336</v>
      </c>
      <c r="U147" s="57">
        <f t="shared" si="80"/>
        <v>25.958333333333336</v>
      </c>
      <c r="V147" s="57">
        <f t="shared" si="80"/>
        <v>26.25</v>
      </c>
      <c r="W147" s="57">
        <f t="shared" si="80"/>
        <v>26.25</v>
      </c>
      <c r="X147" s="57">
        <f t="shared" si="78"/>
        <v>25.958333333333336</v>
      </c>
      <c r="Y147" s="57">
        <f t="shared" si="78"/>
        <v>25.958333333333336</v>
      </c>
      <c r="Z147" s="57">
        <f t="shared" si="78"/>
        <v>26.25</v>
      </c>
      <c r="AA147" s="57">
        <f t="shared" si="78"/>
        <v>26.25</v>
      </c>
      <c r="AB147" s="57">
        <f t="shared" si="78"/>
        <v>25.958333333333336</v>
      </c>
      <c r="AC147" s="57">
        <f t="shared" si="78"/>
        <v>25.958333333333336</v>
      </c>
      <c r="AD147" s="57">
        <f t="shared" si="78"/>
        <v>26.25</v>
      </c>
      <c r="AE147" s="57">
        <f t="shared" si="78"/>
        <v>26.25</v>
      </c>
      <c r="AF147" s="57">
        <f t="shared" si="78"/>
        <v>25.958333333333336</v>
      </c>
      <c r="AG147" s="57">
        <f t="shared" si="78"/>
        <v>25.958333333333336</v>
      </c>
      <c r="AH147" s="57">
        <f t="shared" si="78"/>
        <v>26.25</v>
      </c>
      <c r="AI147" s="57">
        <f t="shared" si="78"/>
        <v>26.25</v>
      </c>
      <c r="AJ147" s="57">
        <f t="shared" si="78"/>
        <v>25.958333333333336</v>
      </c>
      <c r="AK147" s="57">
        <f t="shared" si="78"/>
        <v>25.958333333333336</v>
      </c>
      <c r="AL147" s="57">
        <f t="shared" si="78"/>
        <v>26.25</v>
      </c>
      <c r="AM147" s="57">
        <f t="shared" si="78"/>
        <v>26.25</v>
      </c>
      <c r="AN147" s="57">
        <f t="shared" si="78"/>
        <v>25.958333333333336</v>
      </c>
      <c r="AO147" s="57">
        <f t="shared" si="78"/>
        <v>25.958333333333336</v>
      </c>
      <c r="AP147" s="57">
        <f t="shared" si="78"/>
        <v>26.25</v>
      </c>
      <c r="AQ147" s="57">
        <f t="shared" si="78"/>
        <v>26.25</v>
      </c>
      <c r="AR147" s="57">
        <f t="shared" si="78"/>
        <v>25.958333333333336</v>
      </c>
      <c r="AS147" s="57">
        <f t="shared" si="78"/>
        <v>25.958333333333336</v>
      </c>
      <c r="AT147" s="57">
        <f t="shared" si="78"/>
        <v>26.25</v>
      </c>
      <c r="AU147" s="57">
        <f t="shared" si="78"/>
        <v>26.25</v>
      </c>
      <c r="AV147" s="57">
        <f t="shared" si="78"/>
        <v>25.958333333333336</v>
      </c>
      <c r="AW147" s="57">
        <f t="shared" si="78"/>
        <v>25.958333333333336</v>
      </c>
      <c r="AX147" s="57">
        <f t="shared" si="78"/>
        <v>26.25</v>
      </c>
      <c r="AY147" s="57">
        <f t="shared" si="78"/>
        <v>26.25</v>
      </c>
      <c r="AZ147" s="57">
        <f t="shared" si="78"/>
        <v>25.958333333333336</v>
      </c>
      <c r="BA147" s="57">
        <f t="shared" si="78"/>
        <v>25.958333333333336</v>
      </c>
      <c r="BB147" s="57">
        <f t="shared" si="78"/>
        <v>26.25</v>
      </c>
      <c r="BC147" s="57">
        <f t="shared" si="78"/>
        <v>26.25</v>
      </c>
      <c r="BD147" s="57">
        <f t="shared" si="78"/>
        <v>25.958333333333336</v>
      </c>
      <c r="BE147" s="57">
        <f t="shared" si="78"/>
        <v>25.958333333333336</v>
      </c>
      <c r="BF147" s="57">
        <f t="shared" si="78"/>
        <v>26.25</v>
      </c>
      <c r="BG147" s="57">
        <f t="shared" si="78"/>
        <v>26.25</v>
      </c>
      <c r="BH147" s="57">
        <f t="shared" si="78"/>
        <v>25.958333333333336</v>
      </c>
      <c r="BI147" s="57">
        <f t="shared" si="78"/>
        <v>25.958333333333336</v>
      </c>
      <c r="BJ147" s="57">
        <f t="shared" si="78"/>
        <v>26.25</v>
      </c>
      <c r="BK147" s="57">
        <f t="shared" si="78"/>
        <v>26.25</v>
      </c>
      <c r="BL147" s="57">
        <f t="shared" si="78"/>
        <v>25.958333333333336</v>
      </c>
      <c r="BM147" s="57">
        <f t="shared" si="78"/>
        <v>25.958333333333336</v>
      </c>
      <c r="BN147" s="57">
        <f t="shared" si="78"/>
        <v>26.25</v>
      </c>
      <c r="BO147" s="57">
        <f t="shared" si="78"/>
        <v>26.25</v>
      </c>
      <c r="BP147" s="57">
        <f t="shared" si="78"/>
        <v>25.958333333333336</v>
      </c>
      <c r="BQ147" s="57">
        <f t="shared" si="78"/>
        <v>25.958333333333336</v>
      </c>
      <c r="BR147" s="57">
        <f t="shared" si="78"/>
        <v>26.25</v>
      </c>
      <c r="BS147" s="57">
        <f t="shared" si="78"/>
        <v>26.25</v>
      </c>
      <c r="BT147" s="57">
        <f t="shared" si="78"/>
        <v>25.958333333333336</v>
      </c>
      <c r="BU147" s="57">
        <f t="shared" si="79"/>
        <v>25.958333333333336</v>
      </c>
      <c r="BV147" s="57">
        <f t="shared" si="79"/>
        <v>26.25</v>
      </c>
      <c r="BW147" s="57">
        <f t="shared" si="79"/>
        <v>26.25</v>
      </c>
      <c r="BX147" s="57">
        <f t="shared" si="79"/>
        <v>25.958333333333336</v>
      </c>
      <c r="BY147" s="57">
        <f t="shared" si="79"/>
        <v>25.958333333333336</v>
      </c>
      <c r="BZ147" s="57">
        <f t="shared" si="79"/>
        <v>26.25</v>
      </c>
      <c r="CA147" s="57">
        <f t="shared" si="79"/>
        <v>26.25</v>
      </c>
      <c r="CB147" s="57">
        <f t="shared" si="79"/>
        <v>25.958333333333336</v>
      </c>
      <c r="CC147" s="57">
        <f t="shared" si="79"/>
        <v>25.958333333333336</v>
      </c>
      <c r="CD147" s="57">
        <f t="shared" si="79"/>
        <v>26.25</v>
      </c>
      <c r="CE147" s="57">
        <f t="shared" si="79"/>
        <v>26.25</v>
      </c>
      <c r="CF147" s="57">
        <f t="shared" si="79"/>
        <v>25.958333333333336</v>
      </c>
      <c r="CG147" s="57">
        <f t="shared" si="79"/>
        <v>25.958333333333336</v>
      </c>
      <c r="CH147" s="57">
        <f t="shared" si="79"/>
        <v>26.25</v>
      </c>
      <c r="CI147" s="57">
        <f t="shared" si="79"/>
        <v>26.25</v>
      </c>
      <c r="CJ147" s="57">
        <f t="shared" si="79"/>
        <v>25.958333333333336</v>
      </c>
      <c r="CK147" s="57">
        <f t="shared" si="79"/>
        <v>25.958333333333336</v>
      </c>
      <c r="CL147" s="57">
        <f t="shared" si="79"/>
        <v>26.25</v>
      </c>
      <c r="CM147" s="57">
        <f t="shared" si="79"/>
        <v>26.25</v>
      </c>
      <c r="CN147" s="57">
        <f t="shared" si="79"/>
        <v>25.958333333333336</v>
      </c>
      <c r="CO147" s="57">
        <f t="shared" si="79"/>
        <v>25.958333333333336</v>
      </c>
      <c r="CP147" s="57">
        <f t="shared" si="79"/>
        <v>26.25</v>
      </c>
      <c r="CQ147" s="57">
        <f t="shared" si="79"/>
        <v>26.25</v>
      </c>
      <c r="CR147" s="57">
        <f t="shared" si="79"/>
        <v>25.958333333333336</v>
      </c>
      <c r="CS147" s="57">
        <f t="shared" si="79"/>
        <v>25.958333333333336</v>
      </c>
      <c r="CT147" s="57">
        <f t="shared" si="79"/>
        <v>26.25</v>
      </c>
      <c r="CU147" s="57">
        <f t="shared" si="79"/>
        <v>26.25</v>
      </c>
      <c r="CV147" s="57">
        <f t="shared" si="79"/>
        <v>25.958333333333336</v>
      </c>
      <c r="CW147" s="57">
        <f t="shared" si="79"/>
        <v>25.958333333333336</v>
      </c>
      <c r="CX147" s="57">
        <f t="shared" si="79"/>
        <v>26.25</v>
      </c>
      <c r="CY147" s="57">
        <f t="shared" si="79"/>
        <v>26.25</v>
      </c>
      <c r="CZ147" s="57">
        <f t="shared" si="79"/>
        <v>25.958333333333336</v>
      </c>
      <c r="DA147" s="57">
        <f t="shared" si="79"/>
        <v>25.958333333333336</v>
      </c>
      <c r="DB147" s="57">
        <f t="shared" si="79"/>
        <v>26.25</v>
      </c>
      <c r="DC147" s="57">
        <f t="shared" si="79"/>
        <v>26.25</v>
      </c>
      <c r="DD147" s="57">
        <f t="shared" si="79"/>
        <v>25.958333333333336</v>
      </c>
      <c r="DE147" s="57">
        <f t="shared" si="79"/>
        <v>25.958333333333336</v>
      </c>
      <c r="DF147" s="57">
        <f t="shared" si="79"/>
        <v>26.25</v>
      </c>
      <c r="DG147" s="57">
        <f t="shared" si="79"/>
        <v>26.25</v>
      </c>
      <c r="DH147" s="57">
        <f t="shared" si="79"/>
        <v>25.958333333333336</v>
      </c>
      <c r="DI147" s="57">
        <f t="shared" si="79"/>
        <v>25.958333333333336</v>
      </c>
      <c r="DJ147" s="57">
        <f t="shared" si="79"/>
        <v>26.25</v>
      </c>
      <c r="DK147" s="57">
        <f t="shared" si="79"/>
        <v>26.25</v>
      </c>
      <c r="DL147" s="57">
        <f t="shared" si="79"/>
        <v>25.958333333333336</v>
      </c>
      <c r="DM147" s="57">
        <f t="shared" si="79"/>
        <v>25.958333333333336</v>
      </c>
      <c r="DN147" s="57">
        <f t="shared" si="79"/>
        <v>26.25</v>
      </c>
      <c r="DO147" s="57">
        <f t="shared" si="79"/>
        <v>26.25</v>
      </c>
      <c r="DP147" s="57">
        <f t="shared" si="79"/>
        <v>25.958333333333336</v>
      </c>
      <c r="DQ147" s="57">
        <f t="shared" si="79"/>
        <v>25.958333333333336</v>
      </c>
      <c r="DR147" s="57">
        <f t="shared" si="79"/>
        <v>26.25</v>
      </c>
      <c r="DS147" s="57">
        <f t="shared" si="79"/>
        <v>26.25</v>
      </c>
    </row>
    <row r="148" spans="3:124" x14ac:dyDescent="0.3">
      <c r="D148" s="280" t="str">
        <f>D128</f>
        <v>Sr. executives</v>
      </c>
      <c r="E148" s="283">
        <f>Inputs!H108*G$12</f>
        <v>50</v>
      </c>
      <c r="F148" s="281" t="str">
        <f>F147</f>
        <v>INR Mn</v>
      </c>
      <c r="G148" s="283">
        <f>G128</f>
        <v>125000</v>
      </c>
      <c r="H148" s="283">
        <f t="shared" si="80"/>
        <v>0</v>
      </c>
      <c r="I148" s="283">
        <f t="shared" ref="I148:BT149" si="81">$E148*$G148/10^6*I$4*I$31*I$12</f>
        <v>0</v>
      </c>
      <c r="J148" s="283">
        <f t="shared" si="81"/>
        <v>0</v>
      </c>
      <c r="K148" s="283">
        <f t="shared" si="81"/>
        <v>0</v>
      </c>
      <c r="L148" s="283">
        <f t="shared" si="81"/>
        <v>0</v>
      </c>
      <c r="M148" s="283">
        <f t="shared" si="81"/>
        <v>0</v>
      </c>
      <c r="N148" s="283">
        <f t="shared" si="81"/>
        <v>0</v>
      </c>
      <c r="O148" s="283">
        <f t="shared" si="81"/>
        <v>18.75</v>
      </c>
      <c r="P148" s="283">
        <f t="shared" si="81"/>
        <v>18.541666666666668</v>
      </c>
      <c r="Q148" s="283">
        <f t="shared" si="81"/>
        <v>18.541666666666668</v>
      </c>
      <c r="R148" s="283">
        <f t="shared" si="81"/>
        <v>18.75</v>
      </c>
      <c r="S148" s="283">
        <f t="shared" si="81"/>
        <v>18.75</v>
      </c>
      <c r="T148" s="283">
        <f t="shared" si="81"/>
        <v>18.541666666666668</v>
      </c>
      <c r="U148" s="283">
        <f t="shared" si="81"/>
        <v>18.541666666666668</v>
      </c>
      <c r="V148" s="283">
        <f t="shared" si="81"/>
        <v>18.75</v>
      </c>
      <c r="W148" s="283">
        <f t="shared" si="81"/>
        <v>18.75</v>
      </c>
      <c r="X148" s="283">
        <f t="shared" si="81"/>
        <v>18.541666666666668</v>
      </c>
      <c r="Y148" s="283">
        <f t="shared" si="81"/>
        <v>18.541666666666668</v>
      </c>
      <c r="Z148" s="283">
        <f t="shared" si="81"/>
        <v>18.75</v>
      </c>
      <c r="AA148" s="283">
        <f t="shared" si="81"/>
        <v>18.75</v>
      </c>
      <c r="AB148" s="283">
        <f t="shared" si="81"/>
        <v>18.541666666666668</v>
      </c>
      <c r="AC148" s="283">
        <f t="shared" si="81"/>
        <v>18.541666666666668</v>
      </c>
      <c r="AD148" s="283">
        <f t="shared" si="81"/>
        <v>18.75</v>
      </c>
      <c r="AE148" s="283">
        <f t="shared" si="81"/>
        <v>18.75</v>
      </c>
      <c r="AF148" s="283">
        <f t="shared" si="81"/>
        <v>18.541666666666668</v>
      </c>
      <c r="AG148" s="283">
        <f t="shared" si="81"/>
        <v>18.541666666666668</v>
      </c>
      <c r="AH148" s="283">
        <f t="shared" si="81"/>
        <v>18.75</v>
      </c>
      <c r="AI148" s="283">
        <f t="shared" si="81"/>
        <v>18.75</v>
      </c>
      <c r="AJ148" s="283">
        <f t="shared" si="81"/>
        <v>18.541666666666668</v>
      </c>
      <c r="AK148" s="283">
        <f t="shared" si="81"/>
        <v>18.541666666666668</v>
      </c>
      <c r="AL148" s="283">
        <f t="shared" si="81"/>
        <v>18.75</v>
      </c>
      <c r="AM148" s="283">
        <f t="shared" si="81"/>
        <v>18.75</v>
      </c>
      <c r="AN148" s="283">
        <f t="shared" si="81"/>
        <v>18.541666666666668</v>
      </c>
      <c r="AO148" s="283">
        <f t="shared" si="81"/>
        <v>18.541666666666668</v>
      </c>
      <c r="AP148" s="283">
        <f t="shared" si="81"/>
        <v>18.75</v>
      </c>
      <c r="AQ148" s="283">
        <f t="shared" si="81"/>
        <v>18.75</v>
      </c>
      <c r="AR148" s="283">
        <f t="shared" si="81"/>
        <v>18.541666666666668</v>
      </c>
      <c r="AS148" s="283">
        <f t="shared" si="81"/>
        <v>18.541666666666668</v>
      </c>
      <c r="AT148" s="283">
        <f t="shared" si="81"/>
        <v>18.75</v>
      </c>
      <c r="AU148" s="283">
        <f t="shared" si="81"/>
        <v>18.75</v>
      </c>
      <c r="AV148" s="283">
        <f t="shared" si="81"/>
        <v>18.541666666666668</v>
      </c>
      <c r="AW148" s="283">
        <f t="shared" si="81"/>
        <v>18.541666666666668</v>
      </c>
      <c r="AX148" s="283">
        <f t="shared" si="81"/>
        <v>18.75</v>
      </c>
      <c r="AY148" s="283">
        <f t="shared" si="81"/>
        <v>18.75</v>
      </c>
      <c r="AZ148" s="283">
        <f t="shared" si="81"/>
        <v>18.541666666666668</v>
      </c>
      <c r="BA148" s="283">
        <f t="shared" si="81"/>
        <v>18.541666666666668</v>
      </c>
      <c r="BB148" s="283">
        <f t="shared" si="81"/>
        <v>18.75</v>
      </c>
      <c r="BC148" s="283">
        <f t="shared" si="81"/>
        <v>18.75</v>
      </c>
      <c r="BD148" s="283">
        <f t="shared" si="81"/>
        <v>18.541666666666668</v>
      </c>
      <c r="BE148" s="283">
        <f t="shared" si="81"/>
        <v>18.541666666666668</v>
      </c>
      <c r="BF148" s="283">
        <f t="shared" si="81"/>
        <v>18.75</v>
      </c>
      <c r="BG148" s="283">
        <f t="shared" si="81"/>
        <v>18.75</v>
      </c>
      <c r="BH148" s="283">
        <f t="shared" si="81"/>
        <v>18.541666666666668</v>
      </c>
      <c r="BI148" s="283">
        <f t="shared" si="81"/>
        <v>18.541666666666668</v>
      </c>
      <c r="BJ148" s="283">
        <f t="shared" si="81"/>
        <v>18.75</v>
      </c>
      <c r="BK148" s="283">
        <f t="shared" si="81"/>
        <v>18.75</v>
      </c>
      <c r="BL148" s="283">
        <f t="shared" si="81"/>
        <v>18.541666666666668</v>
      </c>
      <c r="BM148" s="283">
        <f t="shared" si="81"/>
        <v>18.541666666666668</v>
      </c>
      <c r="BN148" s="283">
        <f t="shared" si="81"/>
        <v>18.75</v>
      </c>
      <c r="BO148" s="283">
        <f t="shared" si="81"/>
        <v>18.75</v>
      </c>
      <c r="BP148" s="283">
        <f t="shared" si="81"/>
        <v>18.541666666666668</v>
      </c>
      <c r="BQ148" s="283">
        <f t="shared" si="81"/>
        <v>18.541666666666668</v>
      </c>
      <c r="BR148" s="283">
        <f t="shared" si="81"/>
        <v>18.75</v>
      </c>
      <c r="BS148" s="283">
        <f t="shared" si="81"/>
        <v>18.75</v>
      </c>
      <c r="BT148" s="283">
        <f t="shared" si="81"/>
        <v>18.541666666666668</v>
      </c>
      <c r="BU148" s="283">
        <f t="shared" si="79"/>
        <v>18.541666666666668</v>
      </c>
      <c r="BV148" s="283">
        <f t="shared" si="79"/>
        <v>18.75</v>
      </c>
      <c r="BW148" s="283">
        <f t="shared" si="79"/>
        <v>18.75</v>
      </c>
      <c r="BX148" s="283">
        <f t="shared" si="79"/>
        <v>18.541666666666668</v>
      </c>
      <c r="BY148" s="283">
        <f t="shared" si="79"/>
        <v>18.541666666666668</v>
      </c>
      <c r="BZ148" s="283">
        <f t="shared" si="79"/>
        <v>18.75</v>
      </c>
      <c r="CA148" s="283">
        <f t="shared" si="79"/>
        <v>18.75</v>
      </c>
      <c r="CB148" s="283">
        <f t="shared" si="79"/>
        <v>18.541666666666668</v>
      </c>
      <c r="CC148" s="283">
        <f t="shared" si="79"/>
        <v>18.541666666666668</v>
      </c>
      <c r="CD148" s="283">
        <f t="shared" si="79"/>
        <v>18.75</v>
      </c>
      <c r="CE148" s="283">
        <f t="shared" si="79"/>
        <v>18.75</v>
      </c>
      <c r="CF148" s="283">
        <f t="shared" si="79"/>
        <v>18.541666666666668</v>
      </c>
      <c r="CG148" s="283">
        <f t="shared" si="79"/>
        <v>18.541666666666668</v>
      </c>
      <c r="CH148" s="283">
        <f t="shared" si="79"/>
        <v>18.75</v>
      </c>
      <c r="CI148" s="283">
        <f t="shared" si="79"/>
        <v>18.75</v>
      </c>
      <c r="CJ148" s="283">
        <f t="shared" si="79"/>
        <v>18.541666666666668</v>
      </c>
      <c r="CK148" s="283">
        <f t="shared" si="79"/>
        <v>18.541666666666668</v>
      </c>
      <c r="CL148" s="283">
        <f t="shared" si="79"/>
        <v>18.75</v>
      </c>
      <c r="CM148" s="283">
        <f t="shared" si="79"/>
        <v>18.75</v>
      </c>
      <c r="CN148" s="283">
        <f t="shared" si="79"/>
        <v>18.541666666666668</v>
      </c>
      <c r="CO148" s="283">
        <f t="shared" si="79"/>
        <v>18.541666666666668</v>
      </c>
      <c r="CP148" s="283">
        <f t="shared" si="79"/>
        <v>18.75</v>
      </c>
      <c r="CQ148" s="283">
        <f t="shared" si="79"/>
        <v>18.75</v>
      </c>
      <c r="CR148" s="283">
        <f t="shared" si="79"/>
        <v>18.541666666666668</v>
      </c>
      <c r="CS148" s="283">
        <f t="shared" si="79"/>
        <v>18.541666666666668</v>
      </c>
      <c r="CT148" s="283">
        <f t="shared" si="79"/>
        <v>18.75</v>
      </c>
      <c r="CU148" s="283">
        <f t="shared" si="79"/>
        <v>18.75</v>
      </c>
      <c r="CV148" s="283">
        <f t="shared" si="79"/>
        <v>18.541666666666668</v>
      </c>
      <c r="CW148" s="283">
        <f t="shared" si="79"/>
        <v>18.541666666666668</v>
      </c>
      <c r="CX148" s="283">
        <f t="shared" si="79"/>
        <v>18.75</v>
      </c>
      <c r="CY148" s="283">
        <f t="shared" si="79"/>
        <v>18.75</v>
      </c>
      <c r="CZ148" s="283">
        <f t="shared" si="79"/>
        <v>18.541666666666668</v>
      </c>
      <c r="DA148" s="283">
        <f t="shared" si="79"/>
        <v>18.541666666666668</v>
      </c>
      <c r="DB148" s="283">
        <f t="shared" si="79"/>
        <v>18.75</v>
      </c>
      <c r="DC148" s="283">
        <f t="shared" si="79"/>
        <v>18.75</v>
      </c>
      <c r="DD148" s="283">
        <f t="shared" si="79"/>
        <v>18.541666666666668</v>
      </c>
      <c r="DE148" s="283">
        <f t="shared" si="79"/>
        <v>18.541666666666668</v>
      </c>
      <c r="DF148" s="283">
        <f t="shared" si="79"/>
        <v>18.75</v>
      </c>
      <c r="DG148" s="283">
        <f t="shared" si="79"/>
        <v>18.75</v>
      </c>
      <c r="DH148" s="283">
        <f t="shared" si="79"/>
        <v>18.541666666666668</v>
      </c>
      <c r="DI148" s="283">
        <f t="shared" si="79"/>
        <v>18.541666666666668</v>
      </c>
      <c r="DJ148" s="283">
        <f t="shared" si="79"/>
        <v>18.75</v>
      </c>
      <c r="DK148" s="283">
        <f t="shared" si="79"/>
        <v>18.75</v>
      </c>
      <c r="DL148" s="283">
        <f t="shared" si="79"/>
        <v>18.541666666666668</v>
      </c>
      <c r="DM148" s="283">
        <f t="shared" si="79"/>
        <v>18.541666666666668</v>
      </c>
      <c r="DN148" s="283">
        <f t="shared" si="79"/>
        <v>18.75</v>
      </c>
      <c r="DO148" s="283">
        <f t="shared" si="79"/>
        <v>18.75</v>
      </c>
      <c r="DP148" s="283">
        <f t="shared" si="79"/>
        <v>18.541666666666668</v>
      </c>
      <c r="DQ148" s="283">
        <f t="shared" si="79"/>
        <v>18.541666666666668</v>
      </c>
      <c r="DR148" s="283">
        <f t="shared" si="79"/>
        <v>18.75</v>
      </c>
      <c r="DS148" s="283">
        <f t="shared" si="79"/>
        <v>18.75</v>
      </c>
    </row>
    <row r="149" spans="3:124" x14ac:dyDescent="0.3">
      <c r="D149" s="280" t="str">
        <f>D129</f>
        <v>Sr. executives - Other phases</v>
      </c>
      <c r="E149" s="283">
        <f>Inputs!H109*G$12</f>
        <v>0</v>
      </c>
      <c r="F149" s="281" t="str">
        <f>F148</f>
        <v>INR Mn</v>
      </c>
      <c r="G149" s="283">
        <f>G129</f>
        <v>0</v>
      </c>
      <c r="H149" s="283">
        <f t="shared" si="80"/>
        <v>0</v>
      </c>
      <c r="I149" s="283">
        <f t="shared" si="81"/>
        <v>0</v>
      </c>
      <c r="J149" s="283">
        <f t="shared" si="81"/>
        <v>0</v>
      </c>
      <c r="K149" s="283">
        <f t="shared" si="81"/>
        <v>0</v>
      </c>
      <c r="L149" s="283">
        <f t="shared" si="81"/>
        <v>0</v>
      </c>
      <c r="M149" s="283">
        <f t="shared" si="81"/>
        <v>0</v>
      </c>
      <c r="N149" s="283">
        <f t="shared" si="81"/>
        <v>0</v>
      </c>
      <c r="O149" s="283">
        <f t="shared" si="81"/>
        <v>0</v>
      </c>
      <c r="P149" s="283">
        <f t="shared" si="81"/>
        <v>0</v>
      </c>
      <c r="Q149" s="283">
        <f t="shared" si="81"/>
        <v>0</v>
      </c>
      <c r="R149" s="283">
        <f t="shared" si="81"/>
        <v>0</v>
      </c>
      <c r="S149" s="283">
        <f t="shared" si="81"/>
        <v>0</v>
      </c>
      <c r="T149" s="283">
        <f t="shared" si="81"/>
        <v>0</v>
      </c>
      <c r="U149" s="283">
        <f t="shared" si="81"/>
        <v>0</v>
      </c>
      <c r="V149" s="283">
        <f t="shared" si="81"/>
        <v>0</v>
      </c>
      <c r="W149" s="283">
        <f t="shared" si="81"/>
        <v>0</v>
      </c>
      <c r="X149" s="283">
        <f t="shared" si="81"/>
        <v>0</v>
      </c>
      <c r="Y149" s="283">
        <f t="shared" si="81"/>
        <v>0</v>
      </c>
      <c r="Z149" s="283">
        <f t="shared" si="81"/>
        <v>0</v>
      </c>
      <c r="AA149" s="283">
        <f t="shared" si="81"/>
        <v>0</v>
      </c>
      <c r="AB149" s="283">
        <f t="shared" si="81"/>
        <v>0</v>
      </c>
      <c r="AC149" s="283">
        <f t="shared" si="81"/>
        <v>0</v>
      </c>
      <c r="AD149" s="283">
        <f t="shared" si="81"/>
        <v>0</v>
      </c>
      <c r="AE149" s="283">
        <f t="shared" si="81"/>
        <v>0</v>
      </c>
      <c r="AF149" s="283">
        <f t="shared" si="81"/>
        <v>0</v>
      </c>
      <c r="AG149" s="283">
        <f t="shared" si="81"/>
        <v>0</v>
      </c>
      <c r="AH149" s="283">
        <f t="shared" si="81"/>
        <v>0</v>
      </c>
      <c r="AI149" s="283">
        <f t="shared" si="81"/>
        <v>0</v>
      </c>
      <c r="AJ149" s="283">
        <f t="shared" si="81"/>
        <v>0</v>
      </c>
      <c r="AK149" s="283">
        <f t="shared" si="81"/>
        <v>0</v>
      </c>
      <c r="AL149" s="283">
        <f t="shared" si="81"/>
        <v>0</v>
      </c>
      <c r="AM149" s="283">
        <f t="shared" si="81"/>
        <v>0</v>
      </c>
      <c r="AN149" s="283">
        <f t="shared" si="81"/>
        <v>0</v>
      </c>
      <c r="AO149" s="283">
        <f t="shared" si="81"/>
        <v>0</v>
      </c>
      <c r="AP149" s="283">
        <f t="shared" si="81"/>
        <v>0</v>
      </c>
      <c r="AQ149" s="283">
        <f t="shared" si="81"/>
        <v>0</v>
      </c>
      <c r="AR149" s="283">
        <f t="shared" si="81"/>
        <v>0</v>
      </c>
      <c r="AS149" s="283">
        <f t="shared" si="81"/>
        <v>0</v>
      </c>
      <c r="AT149" s="283">
        <f t="shared" si="81"/>
        <v>0</v>
      </c>
      <c r="AU149" s="283">
        <f t="shared" si="81"/>
        <v>0</v>
      </c>
      <c r="AV149" s="283">
        <f t="shared" si="81"/>
        <v>0</v>
      </c>
      <c r="AW149" s="283">
        <f t="shared" si="81"/>
        <v>0</v>
      </c>
      <c r="AX149" s="283">
        <f t="shared" si="81"/>
        <v>0</v>
      </c>
      <c r="AY149" s="283">
        <f t="shared" si="81"/>
        <v>0</v>
      </c>
      <c r="AZ149" s="283">
        <f t="shared" si="81"/>
        <v>0</v>
      </c>
      <c r="BA149" s="283">
        <f t="shared" si="81"/>
        <v>0</v>
      </c>
      <c r="BB149" s="283">
        <f t="shared" si="81"/>
        <v>0</v>
      </c>
      <c r="BC149" s="283">
        <f t="shared" si="81"/>
        <v>0</v>
      </c>
      <c r="BD149" s="283">
        <f t="shared" si="81"/>
        <v>0</v>
      </c>
      <c r="BE149" s="283">
        <f t="shared" si="81"/>
        <v>0</v>
      </c>
      <c r="BF149" s="283">
        <f t="shared" si="81"/>
        <v>0</v>
      </c>
      <c r="BG149" s="283">
        <f t="shared" si="81"/>
        <v>0</v>
      </c>
      <c r="BH149" s="283">
        <f t="shared" si="81"/>
        <v>0</v>
      </c>
      <c r="BI149" s="283">
        <f t="shared" si="81"/>
        <v>0</v>
      </c>
      <c r="BJ149" s="283">
        <f t="shared" si="81"/>
        <v>0</v>
      </c>
      <c r="BK149" s="283">
        <f t="shared" si="81"/>
        <v>0</v>
      </c>
      <c r="BL149" s="283">
        <f t="shared" si="81"/>
        <v>0</v>
      </c>
      <c r="BM149" s="283">
        <f t="shared" si="81"/>
        <v>0</v>
      </c>
      <c r="BN149" s="283">
        <f t="shared" si="81"/>
        <v>0</v>
      </c>
      <c r="BO149" s="283">
        <f t="shared" si="81"/>
        <v>0</v>
      </c>
      <c r="BP149" s="283">
        <f t="shared" si="81"/>
        <v>0</v>
      </c>
      <c r="BQ149" s="283">
        <f t="shared" si="81"/>
        <v>0</v>
      </c>
      <c r="BR149" s="283">
        <f t="shared" si="81"/>
        <v>0</v>
      </c>
      <c r="BS149" s="283">
        <f t="shared" si="81"/>
        <v>0</v>
      </c>
      <c r="BT149" s="283">
        <f t="shared" si="81"/>
        <v>0</v>
      </c>
      <c r="BU149" s="283">
        <f t="shared" si="79"/>
        <v>0</v>
      </c>
      <c r="BV149" s="283">
        <f t="shared" si="79"/>
        <v>0</v>
      </c>
      <c r="BW149" s="283">
        <f t="shared" si="79"/>
        <v>0</v>
      </c>
      <c r="BX149" s="283">
        <f t="shared" si="79"/>
        <v>0</v>
      </c>
      <c r="BY149" s="283">
        <f t="shared" si="79"/>
        <v>0</v>
      </c>
      <c r="BZ149" s="283">
        <f t="shared" si="79"/>
        <v>0</v>
      </c>
      <c r="CA149" s="283">
        <f t="shared" si="79"/>
        <v>0</v>
      </c>
      <c r="CB149" s="283">
        <f t="shared" si="79"/>
        <v>0</v>
      </c>
      <c r="CC149" s="283">
        <f t="shared" si="79"/>
        <v>0</v>
      </c>
      <c r="CD149" s="283">
        <f t="shared" si="79"/>
        <v>0</v>
      </c>
      <c r="CE149" s="283">
        <f t="shared" si="79"/>
        <v>0</v>
      </c>
      <c r="CF149" s="283">
        <f t="shared" si="79"/>
        <v>0</v>
      </c>
      <c r="CG149" s="283">
        <f t="shared" si="79"/>
        <v>0</v>
      </c>
      <c r="CH149" s="283">
        <f t="shared" si="79"/>
        <v>0</v>
      </c>
      <c r="CI149" s="283">
        <f t="shared" si="79"/>
        <v>0</v>
      </c>
      <c r="CJ149" s="283">
        <f t="shared" si="79"/>
        <v>0</v>
      </c>
      <c r="CK149" s="283">
        <f t="shared" si="79"/>
        <v>0</v>
      </c>
      <c r="CL149" s="283">
        <f t="shared" si="79"/>
        <v>0</v>
      </c>
      <c r="CM149" s="283">
        <f t="shared" si="79"/>
        <v>0</v>
      </c>
      <c r="CN149" s="283">
        <f t="shared" si="79"/>
        <v>0</v>
      </c>
      <c r="CO149" s="283">
        <f t="shared" si="79"/>
        <v>0</v>
      </c>
      <c r="CP149" s="283">
        <f t="shared" si="79"/>
        <v>0</v>
      </c>
      <c r="CQ149" s="283">
        <f t="shared" si="79"/>
        <v>0</v>
      </c>
      <c r="CR149" s="283">
        <f t="shared" si="79"/>
        <v>0</v>
      </c>
      <c r="CS149" s="283">
        <f t="shared" si="79"/>
        <v>0</v>
      </c>
      <c r="CT149" s="283">
        <f t="shared" si="79"/>
        <v>0</v>
      </c>
      <c r="CU149" s="283">
        <f t="shared" si="79"/>
        <v>0</v>
      </c>
      <c r="CV149" s="283">
        <f t="shared" si="79"/>
        <v>0</v>
      </c>
      <c r="CW149" s="283">
        <f t="shared" si="79"/>
        <v>0</v>
      </c>
      <c r="CX149" s="283">
        <f t="shared" si="79"/>
        <v>0</v>
      </c>
      <c r="CY149" s="283">
        <f t="shared" si="79"/>
        <v>0</v>
      </c>
      <c r="CZ149" s="283">
        <f t="shared" si="79"/>
        <v>0</v>
      </c>
      <c r="DA149" s="283">
        <f t="shared" si="79"/>
        <v>0</v>
      </c>
      <c r="DB149" s="283">
        <f t="shared" si="79"/>
        <v>0</v>
      </c>
      <c r="DC149" s="283">
        <f t="shared" si="79"/>
        <v>0</v>
      </c>
      <c r="DD149" s="283">
        <f t="shared" si="79"/>
        <v>0</v>
      </c>
      <c r="DE149" s="283">
        <f t="shared" si="79"/>
        <v>0</v>
      </c>
      <c r="DF149" s="283">
        <f t="shared" si="79"/>
        <v>0</v>
      </c>
      <c r="DG149" s="283">
        <f t="shared" si="79"/>
        <v>0</v>
      </c>
      <c r="DH149" s="283">
        <f t="shared" si="79"/>
        <v>0</v>
      </c>
      <c r="DI149" s="283">
        <f t="shared" si="79"/>
        <v>0</v>
      </c>
      <c r="DJ149" s="283">
        <f t="shared" si="79"/>
        <v>0</v>
      </c>
      <c r="DK149" s="283">
        <f t="shared" si="79"/>
        <v>0</v>
      </c>
      <c r="DL149" s="283">
        <f t="shared" si="79"/>
        <v>0</v>
      </c>
      <c r="DM149" s="283">
        <f t="shared" si="79"/>
        <v>0</v>
      </c>
      <c r="DN149" s="283">
        <f t="shared" si="79"/>
        <v>0</v>
      </c>
      <c r="DO149" s="283">
        <f t="shared" si="79"/>
        <v>0</v>
      </c>
      <c r="DP149" s="283">
        <f t="shared" si="79"/>
        <v>0</v>
      </c>
      <c r="DQ149" s="283">
        <f t="shared" si="79"/>
        <v>0</v>
      </c>
      <c r="DR149" s="283">
        <f t="shared" si="79"/>
        <v>0</v>
      </c>
      <c r="DS149" s="283">
        <f t="shared" si="79"/>
        <v>0</v>
      </c>
    </row>
    <row r="150" spans="3:124" x14ac:dyDescent="0.3">
      <c r="D150" s="295" t="s">
        <v>432</v>
      </c>
      <c r="E150" s="296"/>
      <c r="F150" s="297" t="str">
        <f>F149</f>
        <v>INR Mn</v>
      </c>
      <c r="G150" s="296"/>
      <c r="H150" s="296">
        <f t="shared" ref="H150" si="82">SUM(H146:H149)</f>
        <v>0</v>
      </c>
      <c r="I150" s="296">
        <f t="shared" ref="I150:BT150" si="83">SUM(I146:I149)</f>
        <v>0</v>
      </c>
      <c r="J150" s="296">
        <f t="shared" si="83"/>
        <v>0</v>
      </c>
      <c r="K150" s="296">
        <f t="shared" si="83"/>
        <v>0</v>
      </c>
      <c r="L150" s="296">
        <f t="shared" si="83"/>
        <v>0</v>
      </c>
      <c r="M150" s="296">
        <f t="shared" si="83"/>
        <v>0</v>
      </c>
      <c r="N150" s="296">
        <f t="shared" si="83"/>
        <v>0</v>
      </c>
      <c r="O150" s="296">
        <f t="shared" si="83"/>
        <v>82.5</v>
      </c>
      <c r="P150" s="296">
        <f t="shared" si="83"/>
        <v>81.583333333333343</v>
      </c>
      <c r="Q150" s="296">
        <f t="shared" si="83"/>
        <v>81.583333333333343</v>
      </c>
      <c r="R150" s="296">
        <f t="shared" si="83"/>
        <v>82.5</v>
      </c>
      <c r="S150" s="296">
        <f t="shared" si="83"/>
        <v>82.5</v>
      </c>
      <c r="T150" s="296">
        <f t="shared" si="83"/>
        <v>81.583333333333343</v>
      </c>
      <c r="U150" s="296">
        <f t="shared" si="83"/>
        <v>81.583333333333343</v>
      </c>
      <c r="V150" s="296">
        <f t="shared" si="83"/>
        <v>82.5</v>
      </c>
      <c r="W150" s="296">
        <f t="shared" si="83"/>
        <v>82.5</v>
      </c>
      <c r="X150" s="296">
        <f t="shared" si="83"/>
        <v>81.583333333333343</v>
      </c>
      <c r="Y150" s="296">
        <f t="shared" si="83"/>
        <v>81.583333333333343</v>
      </c>
      <c r="Z150" s="296">
        <f t="shared" si="83"/>
        <v>82.5</v>
      </c>
      <c r="AA150" s="296">
        <f t="shared" si="83"/>
        <v>82.5</v>
      </c>
      <c r="AB150" s="296">
        <f t="shared" si="83"/>
        <v>81.583333333333343</v>
      </c>
      <c r="AC150" s="296">
        <f t="shared" si="83"/>
        <v>81.583333333333343</v>
      </c>
      <c r="AD150" s="296">
        <f t="shared" si="83"/>
        <v>82.5</v>
      </c>
      <c r="AE150" s="296">
        <f t="shared" si="83"/>
        <v>82.5</v>
      </c>
      <c r="AF150" s="296">
        <f t="shared" si="83"/>
        <v>81.583333333333343</v>
      </c>
      <c r="AG150" s="296">
        <f t="shared" si="83"/>
        <v>81.583333333333343</v>
      </c>
      <c r="AH150" s="296">
        <f t="shared" si="83"/>
        <v>82.5</v>
      </c>
      <c r="AI150" s="296">
        <f t="shared" si="83"/>
        <v>82.5</v>
      </c>
      <c r="AJ150" s="296">
        <f t="shared" si="83"/>
        <v>81.583333333333343</v>
      </c>
      <c r="AK150" s="296">
        <f t="shared" si="83"/>
        <v>81.583333333333343</v>
      </c>
      <c r="AL150" s="296">
        <f t="shared" si="83"/>
        <v>82.5</v>
      </c>
      <c r="AM150" s="296">
        <f t="shared" si="83"/>
        <v>82.5</v>
      </c>
      <c r="AN150" s="296">
        <f t="shared" si="83"/>
        <v>81.583333333333343</v>
      </c>
      <c r="AO150" s="296">
        <f t="shared" si="83"/>
        <v>81.583333333333343</v>
      </c>
      <c r="AP150" s="296">
        <f t="shared" si="83"/>
        <v>82.5</v>
      </c>
      <c r="AQ150" s="296">
        <f t="shared" si="83"/>
        <v>82.5</v>
      </c>
      <c r="AR150" s="296">
        <f t="shared" si="83"/>
        <v>81.583333333333343</v>
      </c>
      <c r="AS150" s="296">
        <f t="shared" si="83"/>
        <v>81.583333333333343</v>
      </c>
      <c r="AT150" s="296">
        <f t="shared" si="83"/>
        <v>82.5</v>
      </c>
      <c r="AU150" s="296">
        <f t="shared" si="83"/>
        <v>82.5</v>
      </c>
      <c r="AV150" s="296">
        <f t="shared" si="83"/>
        <v>81.583333333333343</v>
      </c>
      <c r="AW150" s="296">
        <f t="shared" si="83"/>
        <v>81.583333333333343</v>
      </c>
      <c r="AX150" s="296">
        <f t="shared" si="83"/>
        <v>82.5</v>
      </c>
      <c r="AY150" s="296">
        <f t="shared" si="83"/>
        <v>82.5</v>
      </c>
      <c r="AZ150" s="296">
        <f t="shared" si="83"/>
        <v>81.583333333333343</v>
      </c>
      <c r="BA150" s="296">
        <f t="shared" si="83"/>
        <v>81.583333333333343</v>
      </c>
      <c r="BB150" s="296">
        <f t="shared" si="83"/>
        <v>82.5</v>
      </c>
      <c r="BC150" s="296">
        <f t="shared" si="83"/>
        <v>82.5</v>
      </c>
      <c r="BD150" s="296">
        <f t="shared" si="83"/>
        <v>81.583333333333343</v>
      </c>
      <c r="BE150" s="296">
        <f t="shared" si="83"/>
        <v>81.583333333333343</v>
      </c>
      <c r="BF150" s="296">
        <f t="shared" si="83"/>
        <v>82.5</v>
      </c>
      <c r="BG150" s="296">
        <f t="shared" si="83"/>
        <v>82.5</v>
      </c>
      <c r="BH150" s="296">
        <f t="shared" si="83"/>
        <v>81.583333333333343</v>
      </c>
      <c r="BI150" s="296">
        <f t="shared" si="83"/>
        <v>81.583333333333343</v>
      </c>
      <c r="BJ150" s="296">
        <f t="shared" si="83"/>
        <v>82.5</v>
      </c>
      <c r="BK150" s="296">
        <f t="shared" si="83"/>
        <v>82.5</v>
      </c>
      <c r="BL150" s="296">
        <f t="shared" si="83"/>
        <v>81.583333333333343</v>
      </c>
      <c r="BM150" s="296">
        <f t="shared" si="83"/>
        <v>81.583333333333343</v>
      </c>
      <c r="BN150" s="296">
        <f t="shared" si="83"/>
        <v>82.5</v>
      </c>
      <c r="BO150" s="296">
        <f t="shared" si="83"/>
        <v>82.5</v>
      </c>
      <c r="BP150" s="296">
        <f t="shared" si="83"/>
        <v>81.583333333333343</v>
      </c>
      <c r="BQ150" s="296">
        <f t="shared" si="83"/>
        <v>81.583333333333343</v>
      </c>
      <c r="BR150" s="296">
        <f t="shared" si="83"/>
        <v>82.5</v>
      </c>
      <c r="BS150" s="296">
        <f t="shared" si="83"/>
        <v>82.5</v>
      </c>
      <c r="BT150" s="296">
        <f t="shared" si="83"/>
        <v>81.583333333333343</v>
      </c>
      <c r="BU150" s="296">
        <f t="shared" ref="BU150:DS150" si="84">SUM(BU146:BU149)</f>
        <v>81.583333333333343</v>
      </c>
      <c r="BV150" s="296">
        <f t="shared" si="84"/>
        <v>82.5</v>
      </c>
      <c r="BW150" s="296">
        <f t="shared" si="84"/>
        <v>82.5</v>
      </c>
      <c r="BX150" s="296">
        <f t="shared" si="84"/>
        <v>81.583333333333343</v>
      </c>
      <c r="BY150" s="296">
        <f t="shared" si="84"/>
        <v>81.583333333333343</v>
      </c>
      <c r="BZ150" s="296">
        <f t="shared" si="84"/>
        <v>82.5</v>
      </c>
      <c r="CA150" s="296">
        <f t="shared" si="84"/>
        <v>82.5</v>
      </c>
      <c r="CB150" s="296">
        <f t="shared" si="84"/>
        <v>81.583333333333343</v>
      </c>
      <c r="CC150" s="296">
        <f t="shared" si="84"/>
        <v>81.583333333333343</v>
      </c>
      <c r="CD150" s="296">
        <f t="shared" si="84"/>
        <v>82.5</v>
      </c>
      <c r="CE150" s="296">
        <f t="shared" si="84"/>
        <v>82.5</v>
      </c>
      <c r="CF150" s="296">
        <f t="shared" si="84"/>
        <v>81.583333333333343</v>
      </c>
      <c r="CG150" s="296">
        <f t="shared" si="84"/>
        <v>81.583333333333343</v>
      </c>
      <c r="CH150" s="296">
        <f t="shared" si="84"/>
        <v>82.5</v>
      </c>
      <c r="CI150" s="296">
        <f t="shared" si="84"/>
        <v>82.5</v>
      </c>
      <c r="CJ150" s="296">
        <f t="shared" si="84"/>
        <v>81.583333333333343</v>
      </c>
      <c r="CK150" s="296">
        <f t="shared" si="84"/>
        <v>81.583333333333343</v>
      </c>
      <c r="CL150" s="296">
        <f t="shared" si="84"/>
        <v>82.5</v>
      </c>
      <c r="CM150" s="296">
        <f t="shared" si="84"/>
        <v>82.5</v>
      </c>
      <c r="CN150" s="296">
        <f t="shared" si="84"/>
        <v>81.583333333333343</v>
      </c>
      <c r="CO150" s="296">
        <f t="shared" si="84"/>
        <v>81.583333333333343</v>
      </c>
      <c r="CP150" s="296">
        <f t="shared" si="84"/>
        <v>82.5</v>
      </c>
      <c r="CQ150" s="296">
        <f t="shared" si="84"/>
        <v>82.5</v>
      </c>
      <c r="CR150" s="296">
        <f t="shared" si="84"/>
        <v>81.583333333333343</v>
      </c>
      <c r="CS150" s="296">
        <f t="shared" si="84"/>
        <v>81.583333333333343</v>
      </c>
      <c r="CT150" s="296">
        <f t="shared" si="84"/>
        <v>82.5</v>
      </c>
      <c r="CU150" s="296">
        <f t="shared" si="84"/>
        <v>82.5</v>
      </c>
      <c r="CV150" s="296">
        <f t="shared" si="84"/>
        <v>81.583333333333343</v>
      </c>
      <c r="CW150" s="296">
        <f t="shared" si="84"/>
        <v>81.583333333333343</v>
      </c>
      <c r="CX150" s="296">
        <f t="shared" si="84"/>
        <v>82.5</v>
      </c>
      <c r="CY150" s="296">
        <f t="shared" si="84"/>
        <v>82.5</v>
      </c>
      <c r="CZ150" s="296">
        <f t="shared" si="84"/>
        <v>81.583333333333343</v>
      </c>
      <c r="DA150" s="296">
        <f t="shared" si="84"/>
        <v>81.583333333333343</v>
      </c>
      <c r="DB150" s="296">
        <f t="shared" si="84"/>
        <v>82.5</v>
      </c>
      <c r="DC150" s="296">
        <f t="shared" si="84"/>
        <v>82.5</v>
      </c>
      <c r="DD150" s="296">
        <f t="shared" si="84"/>
        <v>81.583333333333343</v>
      </c>
      <c r="DE150" s="296">
        <f t="shared" si="84"/>
        <v>81.583333333333343</v>
      </c>
      <c r="DF150" s="296">
        <f t="shared" si="84"/>
        <v>82.5</v>
      </c>
      <c r="DG150" s="296">
        <f t="shared" si="84"/>
        <v>82.5</v>
      </c>
      <c r="DH150" s="296">
        <f t="shared" si="84"/>
        <v>81.583333333333343</v>
      </c>
      <c r="DI150" s="296">
        <f t="shared" si="84"/>
        <v>81.583333333333343</v>
      </c>
      <c r="DJ150" s="296">
        <f t="shared" si="84"/>
        <v>82.5</v>
      </c>
      <c r="DK150" s="296">
        <f t="shared" si="84"/>
        <v>82.5</v>
      </c>
      <c r="DL150" s="296">
        <f t="shared" si="84"/>
        <v>81.583333333333343</v>
      </c>
      <c r="DM150" s="296">
        <f t="shared" si="84"/>
        <v>81.583333333333343</v>
      </c>
      <c r="DN150" s="296">
        <f t="shared" si="84"/>
        <v>82.5</v>
      </c>
      <c r="DO150" s="296">
        <f t="shared" si="84"/>
        <v>82.5</v>
      </c>
      <c r="DP150" s="296">
        <f t="shared" si="84"/>
        <v>81.583333333333343</v>
      </c>
      <c r="DQ150" s="296">
        <f t="shared" si="84"/>
        <v>81.583333333333343</v>
      </c>
      <c r="DR150" s="296">
        <f t="shared" si="84"/>
        <v>82.5</v>
      </c>
      <c r="DS150" s="296">
        <f t="shared" si="84"/>
        <v>82.5</v>
      </c>
      <c r="DT150" s="64">
        <f t="shared" ref="DT150" si="85">SUM(DT146:DT149)</f>
        <v>0</v>
      </c>
    </row>
    <row r="151" spans="3:124" x14ac:dyDescent="0.3">
      <c r="D151" s="280"/>
      <c r="E151" s="283"/>
      <c r="F151" s="281"/>
      <c r="G151" s="283"/>
      <c r="H151" s="283"/>
      <c r="I151" s="283"/>
      <c r="J151" s="283"/>
      <c r="K151" s="283"/>
      <c r="L151" s="283"/>
      <c r="M151" s="283"/>
      <c r="N151" s="283"/>
      <c r="O151" s="283"/>
      <c r="P151" s="283"/>
      <c r="Q151" s="283"/>
      <c r="R151" s="283"/>
      <c r="S151" s="283"/>
      <c r="T151" s="283"/>
      <c r="U151" s="283"/>
      <c r="V151" s="283"/>
      <c r="W151" s="283"/>
      <c r="X151" s="283"/>
      <c r="Y151" s="283"/>
      <c r="Z151" s="283"/>
      <c r="AA151" s="283"/>
      <c r="AB151" s="283"/>
      <c r="AC151" s="283"/>
      <c r="AD151" s="283"/>
      <c r="AE151" s="283"/>
      <c r="AF151" s="283"/>
      <c r="AG151" s="283"/>
      <c r="AH151" s="283"/>
      <c r="AI151" s="283"/>
      <c r="AJ151" s="283"/>
      <c r="AK151" s="283"/>
      <c r="AL151" s="283"/>
      <c r="AM151" s="283"/>
      <c r="AN151" s="283"/>
      <c r="AO151" s="283"/>
      <c r="AP151" s="283"/>
      <c r="AQ151" s="283"/>
      <c r="AR151" s="283"/>
      <c r="AS151" s="283"/>
      <c r="AT151" s="283"/>
      <c r="AU151" s="283"/>
      <c r="AV151" s="283"/>
      <c r="AW151" s="283"/>
      <c r="AX151" s="283"/>
      <c r="AY151" s="283"/>
      <c r="AZ151" s="283"/>
      <c r="BA151" s="283"/>
      <c r="BB151" s="283"/>
      <c r="BC151" s="283"/>
      <c r="BD151" s="283"/>
      <c r="BE151" s="283"/>
      <c r="BF151" s="283"/>
      <c r="BG151" s="283"/>
      <c r="BH151" s="283"/>
      <c r="BI151" s="283"/>
      <c r="BJ151" s="283"/>
      <c r="BK151" s="283"/>
      <c r="BL151" s="283"/>
      <c r="BM151" s="283"/>
      <c r="BN151" s="283"/>
      <c r="BO151" s="283"/>
      <c r="BP151" s="283"/>
      <c r="BQ151" s="283"/>
      <c r="BR151" s="283"/>
      <c r="BS151" s="283"/>
      <c r="BT151" s="283"/>
      <c r="BU151" s="283"/>
      <c r="BV151" s="283"/>
      <c r="BW151" s="283"/>
      <c r="BX151" s="283"/>
      <c r="BY151" s="283"/>
      <c r="BZ151" s="283"/>
      <c r="CA151" s="283"/>
      <c r="CB151" s="283"/>
      <c r="CC151" s="283"/>
      <c r="CD151" s="283"/>
      <c r="CE151" s="283"/>
      <c r="CF151" s="283"/>
      <c r="CG151" s="283"/>
      <c r="CH151" s="283"/>
      <c r="CI151" s="283"/>
      <c r="CJ151" s="283"/>
      <c r="CK151" s="283"/>
      <c r="CL151" s="283"/>
      <c r="CM151" s="283"/>
      <c r="CN151" s="283"/>
      <c r="CO151" s="283"/>
      <c r="CP151" s="283"/>
      <c r="CQ151" s="283"/>
      <c r="CR151" s="283"/>
      <c r="CS151" s="283"/>
      <c r="CT151" s="283"/>
      <c r="CU151" s="283"/>
      <c r="CV151" s="283"/>
      <c r="CW151" s="283"/>
      <c r="CX151" s="283"/>
      <c r="CY151" s="283"/>
      <c r="CZ151" s="283"/>
      <c r="DA151" s="283"/>
      <c r="DB151" s="283"/>
      <c r="DC151" s="283"/>
      <c r="DD151" s="283"/>
      <c r="DE151" s="283"/>
      <c r="DF151" s="283"/>
      <c r="DG151" s="283"/>
      <c r="DH151" s="283"/>
      <c r="DI151" s="283"/>
      <c r="DJ151" s="283"/>
      <c r="DK151" s="283"/>
      <c r="DL151" s="283"/>
      <c r="DM151" s="283"/>
      <c r="DN151" s="283"/>
      <c r="DO151" s="283"/>
      <c r="DP151" s="283"/>
      <c r="DQ151" s="283"/>
      <c r="DR151" s="283"/>
      <c r="DS151" s="283"/>
    </row>
    <row r="152" spans="3:124" x14ac:dyDescent="0.3">
      <c r="D152" s="280" t="s">
        <v>427</v>
      </c>
      <c r="E152" s="283"/>
      <c r="F152" s="281" t="str">
        <f>F150</f>
        <v>INR Mn</v>
      </c>
      <c r="G152" s="283"/>
      <c r="H152" s="283">
        <f ca="1">IF(H12,IF(SUM(G12:$H12)-Inputs!$H$182&lt;Inputs!$H$183*4, IF(Inputs!$H$184, MIN(OFFSET(H150,0,-Inputs!$H$182)*Inputs!$H$181, Inputs!$H$184*Exchng*'Revenue&amp;exepenses'!$G12-SUM('Revenue&amp;exepenses'!$G152:G152)),OFFSET(H150,0,-Inputs!$H$182)*Inputs!$H$181), 0),0)</f>
        <v>0</v>
      </c>
      <c r="I152" s="283">
        <f ca="1">IF(I12,IF(SUM(H12:$H12)-Inputs!$H$182&lt;Inputs!$H$183*4, IF(Inputs!$H$184, MIN(OFFSET(I150,0,-Inputs!$H$182)*Inputs!$H$181, Inputs!$H$184*Exchng*'Revenue&amp;exepenses'!$G12-SUM('Revenue&amp;exepenses'!$G152:H152)),OFFSET(I150,0,-Inputs!$H$182)*Inputs!$H$181), 0),0)</f>
        <v>0</v>
      </c>
      <c r="J152" s="283">
        <f ca="1">IF(J12,IF(SUM($H12:I12)-Inputs!$H$182&lt;Inputs!$H$183*4, IF(Inputs!$H$184, MIN(OFFSET(J150,0,-Inputs!$H$182)*Inputs!$H$181, Inputs!$H$184*Exchng*'Revenue&amp;exepenses'!$G12-SUM('Revenue&amp;exepenses'!$G152:I152)),OFFSET(J150,0,-Inputs!$H$182)*Inputs!$H$181), 0),0)</f>
        <v>0</v>
      </c>
      <c r="K152" s="283">
        <f ca="1">IF(K12,IF(SUM($H12:J12)-Inputs!$H$182&lt;Inputs!$H$183*4, IF(Inputs!$H$184, MIN(OFFSET(K150,0,-Inputs!$H$182)*Inputs!$H$181, Inputs!$H$184*Exchng*'Revenue&amp;exepenses'!$G12-SUM('Revenue&amp;exepenses'!$G152:J152)),OFFSET(K150,0,-Inputs!$H$182)*Inputs!$H$181), 0),0)</f>
        <v>0</v>
      </c>
      <c r="L152" s="283">
        <f ca="1">IF(L12,IF(SUM($H12:K12)-Inputs!$H$182&lt;Inputs!$H$183*4, IF(Inputs!$H$184, MIN(OFFSET(L150,0,-Inputs!$H$182)*Inputs!$H$181, Inputs!$H$184*Exchng*'Revenue&amp;exepenses'!$G12-SUM('Revenue&amp;exepenses'!$G152:K152)),OFFSET(L150,0,-Inputs!$H$182)*Inputs!$H$181), 0),0)</f>
        <v>0</v>
      </c>
      <c r="M152" s="283">
        <f ca="1">IF(M12,IF(SUM($H12:L12)-Inputs!$H$182&lt;Inputs!$H$183*4, IF(Inputs!$H$184, MIN(OFFSET(M150,0,-Inputs!$H$182)*Inputs!$H$181, Inputs!$H$184*Exchng*'Revenue&amp;exepenses'!$G12-SUM('Revenue&amp;exepenses'!$G152:L152)),OFFSET(M150,0,-Inputs!$H$182)*Inputs!$H$181), 0),0)</f>
        <v>0</v>
      </c>
      <c r="N152" s="283">
        <f ca="1">IF(N12,IF(SUM($H12:M12)-Inputs!$H$182&lt;Inputs!$H$183*4, IF(Inputs!$H$184, MIN(OFFSET(N150,0,-Inputs!$H$182)*Inputs!$H$181, Inputs!$H$184*Exchng*'Revenue&amp;exepenses'!$G12-SUM('Revenue&amp;exepenses'!$G152:M152)),OFFSET(N150,0,-Inputs!$H$182)*Inputs!$H$181), 0),0)</f>
        <v>0</v>
      </c>
      <c r="O152" s="283">
        <f ca="1">IF(O12,IF(SUM($H12:N12)-Inputs!$H$182&lt;Inputs!$H$183*4, IF(Inputs!$H$184, MIN(OFFSET(O150,0,-Inputs!$H$182)*Inputs!$H$181, Inputs!$H$184*Exchng*'Revenue&amp;exepenses'!$G12-SUM('Revenue&amp;exepenses'!$G152:N152)),OFFSET(O150,0,-Inputs!$H$182)*Inputs!$H$181), 0),0)</f>
        <v>0</v>
      </c>
      <c r="P152" s="283">
        <f ca="1">IF(P12,IF(SUM($H12:O12)-Inputs!$H$182&lt;Inputs!$H$183*4, IF(Inputs!$H$184, MIN(OFFSET(P150,0,-Inputs!$H$182)*Inputs!$H$181, Inputs!$H$184*Exchng*'Revenue&amp;exepenses'!$G12-SUM('Revenue&amp;exepenses'!$G152:O152)),OFFSET(P150,0,-Inputs!$H$182)*Inputs!$H$181), 0),0)</f>
        <v>0</v>
      </c>
      <c r="Q152" s="283">
        <f ca="1">IF(Q12,IF(SUM($H12:P12)-Inputs!$H$182&lt;Inputs!$H$183*4, IF(Inputs!$H$184, MIN(OFFSET(Q150,0,-Inputs!$H$182)*Inputs!$H$181, Inputs!$H$184*Exchng*'Revenue&amp;exepenses'!$G12-SUM('Revenue&amp;exepenses'!$G152:P152)),OFFSET(Q150,0,-Inputs!$H$182)*Inputs!$H$181), 0),0)</f>
        <v>12.375</v>
      </c>
      <c r="R152" s="283">
        <f ca="1">IF(R12,IF(SUM($H12:Q12)-Inputs!$H$182&lt;Inputs!$H$183*4, IF(Inputs!$H$184, MIN(OFFSET(R150,0,-Inputs!$H$182)*Inputs!$H$181, Inputs!$H$184*Exchng*'Revenue&amp;exepenses'!$G12-SUM('Revenue&amp;exepenses'!$G152:Q152)),OFFSET(R150,0,-Inputs!$H$182)*Inputs!$H$181), 0),0)</f>
        <v>12.237500000000001</v>
      </c>
      <c r="S152" s="283">
        <f ca="1">IF(S12,IF(SUM($H12:R12)-Inputs!$H$182&lt;Inputs!$H$183*4, IF(Inputs!$H$184, MIN(OFFSET(S150,0,-Inputs!$H$182)*Inputs!$H$181, Inputs!$H$184*Exchng*'Revenue&amp;exepenses'!$G12-SUM('Revenue&amp;exepenses'!$G152:R152)),OFFSET(S150,0,-Inputs!$H$182)*Inputs!$H$181), 0),0)</f>
        <v>12.237500000000001</v>
      </c>
      <c r="T152" s="283">
        <f ca="1">IF(T12,IF(SUM($H12:S12)-Inputs!$H$182&lt;Inputs!$H$183*4, IF(Inputs!$H$184, MIN(OFFSET(T150,0,-Inputs!$H$182)*Inputs!$H$181, Inputs!$H$184*Exchng*'Revenue&amp;exepenses'!$G12-SUM('Revenue&amp;exepenses'!$G152:S152)),OFFSET(T150,0,-Inputs!$H$182)*Inputs!$H$181), 0),0)</f>
        <v>12.375</v>
      </c>
      <c r="U152" s="283">
        <f ca="1">IF(U12,IF(SUM($H12:T12)-Inputs!$H$182&lt;Inputs!$H$183*4, IF(Inputs!$H$184, MIN(OFFSET(U150,0,-Inputs!$H$182)*Inputs!$H$181, Inputs!$H$184*Exchng*'Revenue&amp;exepenses'!$G12-SUM('Revenue&amp;exepenses'!$G152:T152)),OFFSET(U150,0,-Inputs!$H$182)*Inputs!$H$181), 0),0)</f>
        <v>12.375</v>
      </c>
      <c r="V152" s="283">
        <f ca="1">IF(V12,IF(SUM($H12:U12)-Inputs!$H$182&lt;Inputs!$H$183*4, IF(Inputs!$H$184, MIN(OFFSET(V150,0,-Inputs!$H$182)*Inputs!$H$181, Inputs!$H$184*Exchng*'Revenue&amp;exepenses'!$G12-SUM('Revenue&amp;exepenses'!$G152:U152)),OFFSET(V150,0,-Inputs!$H$182)*Inputs!$H$181), 0),0)</f>
        <v>12.237500000000001</v>
      </c>
      <c r="W152" s="283">
        <f ca="1">IF(W12,IF(SUM($H12:V12)-Inputs!$H$182&lt;Inputs!$H$183*4, IF(Inputs!$H$184, MIN(OFFSET(W150,0,-Inputs!$H$182)*Inputs!$H$181, Inputs!$H$184*Exchng*'Revenue&amp;exepenses'!$G12-SUM('Revenue&amp;exepenses'!$G152:V152)),OFFSET(W150,0,-Inputs!$H$182)*Inputs!$H$181), 0),0)</f>
        <v>12.237500000000001</v>
      </c>
      <c r="X152" s="283">
        <f ca="1">IF(X12,IF(SUM($H12:W12)-Inputs!$H$182&lt;Inputs!$H$183*4, IF(Inputs!$H$184, MIN(OFFSET(X150,0,-Inputs!$H$182)*Inputs!$H$181, Inputs!$H$184*Exchng*'Revenue&amp;exepenses'!$G12-SUM('Revenue&amp;exepenses'!$G152:W152)),OFFSET(X150,0,-Inputs!$H$182)*Inputs!$H$181), 0),0)</f>
        <v>12.375</v>
      </c>
      <c r="Y152" s="283">
        <f ca="1">IF(Y12,IF(SUM($H12:X12)-Inputs!$H$182&lt;Inputs!$H$183*4, IF(Inputs!$H$184, MIN(OFFSET(Y150,0,-Inputs!$H$182)*Inputs!$H$181, Inputs!$H$184*Exchng*'Revenue&amp;exepenses'!$G12-SUM('Revenue&amp;exepenses'!$G152:X152)),OFFSET(Y150,0,-Inputs!$H$182)*Inputs!$H$181), 0),0)</f>
        <v>12.375</v>
      </c>
      <c r="Z152" s="283">
        <f ca="1">IF(Z12,IF(SUM($H12:Y12)-Inputs!$H$182&lt;Inputs!$H$183*4, IF(Inputs!$H$184, MIN(OFFSET(Z150,0,-Inputs!$H$182)*Inputs!$H$181, Inputs!$H$184*Exchng*'Revenue&amp;exepenses'!$G12-SUM('Revenue&amp;exepenses'!$G152:Y152)),OFFSET(Z150,0,-Inputs!$H$182)*Inputs!$H$181), 0),0)</f>
        <v>12.237500000000001</v>
      </c>
      <c r="AA152" s="283">
        <f ca="1">IF(AA12,IF(SUM($H12:Z12)-Inputs!$H$182&lt;Inputs!$H$183*4, IF(Inputs!$H$184, MIN(OFFSET(AA150,0,-Inputs!$H$182)*Inputs!$H$181, Inputs!$H$184*Exchng*'Revenue&amp;exepenses'!$G12-SUM('Revenue&amp;exepenses'!$G152:Z152)),OFFSET(AA150,0,-Inputs!$H$182)*Inputs!$H$181), 0),0)</f>
        <v>12.237500000000001</v>
      </c>
      <c r="AB152" s="283">
        <f ca="1">IF(AB12,IF(SUM($H12:AA12)-Inputs!$H$182&lt;Inputs!$H$183*4, IF(Inputs!$H$184, MIN(OFFSET(AB150,0,-Inputs!$H$182)*Inputs!$H$181, Inputs!$H$184*Exchng*'Revenue&amp;exepenses'!$G12-SUM('Revenue&amp;exepenses'!$G152:AA152)),OFFSET(AB150,0,-Inputs!$H$182)*Inputs!$H$181), 0),0)</f>
        <v>12.375</v>
      </c>
      <c r="AC152" s="283">
        <f ca="1">IF(AC12,IF(SUM($H12:AB12)-Inputs!$H$182&lt;Inputs!$H$183*4, IF(Inputs!$H$184, MIN(OFFSET(AC150,0,-Inputs!$H$182)*Inputs!$H$181, Inputs!$H$184*Exchng*'Revenue&amp;exepenses'!$G12-SUM('Revenue&amp;exepenses'!$G152:AB152)),OFFSET(AC150,0,-Inputs!$H$182)*Inputs!$H$181), 0),0)</f>
        <v>12.375</v>
      </c>
      <c r="AD152" s="283">
        <f ca="1">IF(AD12,IF(SUM($H12:AC12)-Inputs!$H$182&lt;Inputs!$H$183*4, IF(Inputs!$H$184, MIN(OFFSET(AD150,0,-Inputs!$H$182)*Inputs!$H$181, Inputs!$H$184*Exchng*'Revenue&amp;exepenses'!$G12-SUM('Revenue&amp;exepenses'!$G152:AC152)),OFFSET(AD150,0,-Inputs!$H$182)*Inputs!$H$181), 0),0)</f>
        <v>12.237500000000001</v>
      </c>
      <c r="AE152" s="283">
        <f ca="1">IF(AE12,IF(SUM($H12:AD12)-Inputs!$H$182&lt;Inputs!$H$183*4, IF(Inputs!$H$184, MIN(OFFSET(AE150,0,-Inputs!$H$182)*Inputs!$H$181, Inputs!$H$184*Exchng*'Revenue&amp;exepenses'!$G12-SUM('Revenue&amp;exepenses'!$G152:AD152)),OFFSET(AE150,0,-Inputs!$H$182)*Inputs!$H$181), 0),0)</f>
        <v>12.237500000000001</v>
      </c>
      <c r="AF152" s="283">
        <f ca="1">IF(AF12,IF(SUM($H12:AE12)-Inputs!$H$182&lt;Inputs!$H$183*4, IF(Inputs!$H$184, MIN(OFFSET(AF150,0,-Inputs!$H$182)*Inputs!$H$181, Inputs!$H$184*Exchng*'Revenue&amp;exepenses'!$G12-SUM('Revenue&amp;exepenses'!$G152:AE152)),OFFSET(AF150,0,-Inputs!$H$182)*Inputs!$H$181), 0),0)</f>
        <v>12.375</v>
      </c>
      <c r="AG152" s="283">
        <f ca="1">IF(AG12,IF(SUM($H12:AF12)-Inputs!$H$182&lt;Inputs!$H$183*4, IF(Inputs!$H$184, MIN(OFFSET(AG150,0,-Inputs!$H$182)*Inputs!$H$181, Inputs!$H$184*Exchng*'Revenue&amp;exepenses'!$G12-SUM('Revenue&amp;exepenses'!$G152:AF152)),OFFSET(AG150,0,-Inputs!$H$182)*Inputs!$H$181), 0),0)</f>
        <v>12.375</v>
      </c>
      <c r="AH152" s="283">
        <f ca="1">IF(AH12,IF(SUM($H12:AG12)-Inputs!$H$182&lt;Inputs!$H$183*4, IF(Inputs!$H$184, MIN(OFFSET(AH150,0,-Inputs!$H$182)*Inputs!$H$181, Inputs!$H$184*Exchng*'Revenue&amp;exepenses'!$G12-SUM('Revenue&amp;exepenses'!$G152:AG152)),OFFSET(AH150,0,-Inputs!$H$182)*Inputs!$H$181), 0),0)</f>
        <v>12.237500000000001</v>
      </c>
      <c r="AI152" s="283">
        <f ca="1">IF(AI12,IF(SUM($H12:AH12)-Inputs!$H$182&lt;Inputs!$H$183*4, IF(Inputs!$H$184, MIN(OFFSET(AI150,0,-Inputs!$H$182)*Inputs!$H$181, Inputs!$H$184*Exchng*'Revenue&amp;exepenses'!$G12-SUM('Revenue&amp;exepenses'!$G152:AH152)),OFFSET(AI150,0,-Inputs!$H$182)*Inputs!$H$181), 0),0)</f>
        <v>12.237500000000001</v>
      </c>
      <c r="AJ152" s="283">
        <f ca="1">IF(AJ12,IF(SUM($H12:AI12)-Inputs!$H$182&lt;Inputs!$H$183*4, IF(Inputs!$H$184, MIN(OFFSET(AJ150,0,-Inputs!$H$182)*Inputs!$H$181, Inputs!$H$184*Exchng*'Revenue&amp;exepenses'!$G12-SUM('Revenue&amp;exepenses'!$G152:AI152)),OFFSET(AJ150,0,-Inputs!$H$182)*Inputs!$H$181), 0),0)</f>
        <v>12.375</v>
      </c>
      <c r="AK152" s="283">
        <f ca="1">IF(AK12,IF(SUM($H12:AJ12)-Inputs!$H$182&lt;Inputs!$H$183*4, IF(Inputs!$H$184, MIN(OFFSET(AK150,0,-Inputs!$H$182)*Inputs!$H$181, Inputs!$H$184*Exchng*'Revenue&amp;exepenses'!$G12-SUM('Revenue&amp;exepenses'!$G152:AJ152)),OFFSET(AK150,0,-Inputs!$H$182)*Inputs!$H$181), 0),0)</f>
        <v>0</v>
      </c>
      <c r="AL152" s="283">
        <f ca="1">IF(AL12,IF(SUM($H12:AK12)-Inputs!$H$182&lt;Inputs!$H$183*4, IF(Inputs!$H$184, MIN(OFFSET(AL150,0,-Inputs!$H$182)*Inputs!$H$181, Inputs!$H$184*Exchng*'Revenue&amp;exepenses'!$G12-SUM('Revenue&amp;exepenses'!$G152:AK152)),OFFSET(AL150,0,-Inputs!$H$182)*Inputs!$H$181), 0),0)</f>
        <v>0</v>
      </c>
      <c r="AM152" s="283">
        <f ca="1">IF(AM12,IF(SUM($H12:AL12)-Inputs!$H$182&lt;Inputs!$H$183*4, IF(Inputs!$H$184, MIN(OFFSET(AM150,0,-Inputs!$H$182)*Inputs!$H$181, Inputs!$H$184*Exchng*'Revenue&amp;exepenses'!$G12-SUM('Revenue&amp;exepenses'!$G152:AL152)),OFFSET(AM150,0,-Inputs!$H$182)*Inputs!$H$181), 0),0)</f>
        <v>0</v>
      </c>
      <c r="AN152" s="283">
        <f ca="1">IF(AN12,IF(SUM($H12:AM12)-Inputs!$H$182&lt;Inputs!$H$183*4, IF(Inputs!$H$184, MIN(OFFSET(AN150,0,-Inputs!$H$182)*Inputs!$H$181, Inputs!$H$184*Exchng*'Revenue&amp;exepenses'!$G12-SUM('Revenue&amp;exepenses'!$G152:AM152)),OFFSET(AN150,0,-Inputs!$H$182)*Inputs!$H$181), 0),0)</f>
        <v>0</v>
      </c>
      <c r="AO152" s="283">
        <f ca="1">IF(AO12,IF(SUM($H12:AN12)-Inputs!$H$182&lt;Inputs!$H$183*4, IF(Inputs!$H$184, MIN(OFFSET(AO150,0,-Inputs!$H$182)*Inputs!$H$181, Inputs!$H$184*Exchng*'Revenue&amp;exepenses'!$G12-SUM('Revenue&amp;exepenses'!$G152:AN152)),OFFSET(AO150,0,-Inputs!$H$182)*Inputs!$H$181), 0),0)</f>
        <v>0</v>
      </c>
      <c r="AP152" s="283">
        <f ca="1">IF(AP12,IF(SUM($H12:AO12)-Inputs!$H$182&lt;Inputs!$H$183*4, IF(Inputs!$H$184, MIN(OFFSET(AP150,0,-Inputs!$H$182)*Inputs!$H$181, Inputs!$H$184*Exchng*'Revenue&amp;exepenses'!$G12-SUM('Revenue&amp;exepenses'!$G152:AO152)),OFFSET(AP150,0,-Inputs!$H$182)*Inputs!$H$181), 0),0)</f>
        <v>0</v>
      </c>
      <c r="AQ152" s="283">
        <f ca="1">IF(AQ12,IF(SUM($H12:AP12)-Inputs!$H$182&lt;Inputs!$H$183*4, IF(Inputs!$H$184, MIN(OFFSET(AQ150,0,-Inputs!$H$182)*Inputs!$H$181, Inputs!$H$184*Exchng*'Revenue&amp;exepenses'!$G12-SUM('Revenue&amp;exepenses'!$G152:AP152)),OFFSET(AQ150,0,-Inputs!$H$182)*Inputs!$H$181), 0),0)</f>
        <v>0</v>
      </c>
      <c r="AR152" s="283">
        <f ca="1">IF(AR12,IF(SUM($H12:AQ12)-Inputs!$H$182&lt;Inputs!$H$183*4, IF(Inputs!$H$184, MIN(OFFSET(AR150,0,-Inputs!$H$182)*Inputs!$H$181, Inputs!$H$184*Exchng*'Revenue&amp;exepenses'!$G12-SUM('Revenue&amp;exepenses'!$G152:AQ152)),OFFSET(AR150,0,-Inputs!$H$182)*Inputs!$H$181), 0),0)</f>
        <v>0</v>
      </c>
      <c r="AS152" s="283">
        <f ca="1">IF(AS12,IF(SUM($H12:AR12)-Inputs!$H$182&lt;Inputs!$H$183*4, IF(Inputs!$H$184, MIN(OFFSET(AS150,0,-Inputs!$H$182)*Inputs!$H$181, Inputs!$H$184*Exchng*'Revenue&amp;exepenses'!$G12-SUM('Revenue&amp;exepenses'!$G152:AR152)),OFFSET(AS150,0,-Inputs!$H$182)*Inputs!$H$181), 0),0)</f>
        <v>0</v>
      </c>
      <c r="AT152" s="283">
        <f ca="1">IF(AT12,IF(SUM($H12:AS12)-Inputs!$H$182&lt;Inputs!$H$183*4, IF(Inputs!$H$184, MIN(OFFSET(AT150,0,-Inputs!$H$182)*Inputs!$H$181, Inputs!$H$184*Exchng*'Revenue&amp;exepenses'!$G12-SUM('Revenue&amp;exepenses'!$G152:AS152)),OFFSET(AT150,0,-Inputs!$H$182)*Inputs!$H$181), 0),0)</f>
        <v>0</v>
      </c>
      <c r="AU152" s="283">
        <f ca="1">IF(AU12,IF(SUM($H12:AT12)-Inputs!$H$182&lt;Inputs!$H$183*4, IF(Inputs!$H$184, MIN(OFFSET(AU150,0,-Inputs!$H$182)*Inputs!$H$181, Inputs!$H$184*Exchng*'Revenue&amp;exepenses'!$G12-SUM('Revenue&amp;exepenses'!$G152:AT152)),OFFSET(AU150,0,-Inputs!$H$182)*Inputs!$H$181), 0),0)</f>
        <v>0</v>
      </c>
      <c r="AV152" s="283">
        <f ca="1">IF(AV12,IF(SUM($H12:AU12)-Inputs!$H$182&lt;Inputs!$H$183*4, IF(Inputs!$H$184, MIN(OFFSET(AV150,0,-Inputs!$H$182)*Inputs!$H$181, Inputs!$H$184*Exchng*'Revenue&amp;exepenses'!$G12-SUM('Revenue&amp;exepenses'!$G152:AU152)),OFFSET(AV150,0,-Inputs!$H$182)*Inputs!$H$181), 0),0)</f>
        <v>0</v>
      </c>
      <c r="AW152" s="283">
        <f ca="1">IF(AW12,IF(SUM($H12:AV12)-Inputs!$H$182&lt;Inputs!$H$183*4, IF(Inputs!$H$184, MIN(OFFSET(AW150,0,-Inputs!$H$182)*Inputs!$H$181, Inputs!$H$184*Exchng*'Revenue&amp;exepenses'!$G12-SUM('Revenue&amp;exepenses'!$G152:AV152)),OFFSET(AW150,0,-Inputs!$H$182)*Inputs!$H$181), 0),0)</f>
        <v>0</v>
      </c>
      <c r="AX152" s="283">
        <f ca="1">IF(AX12,IF(SUM($H12:AW12)-Inputs!$H$182&lt;Inputs!$H$183*4, IF(Inputs!$H$184, MIN(OFFSET(AX150,0,-Inputs!$H$182)*Inputs!$H$181, Inputs!$H$184*Exchng*'Revenue&amp;exepenses'!$G12-SUM('Revenue&amp;exepenses'!$G152:AW152)),OFFSET(AX150,0,-Inputs!$H$182)*Inputs!$H$181), 0),0)</f>
        <v>0</v>
      </c>
      <c r="AY152" s="283">
        <f ca="1">IF(AY12,IF(SUM($H12:AX12)-Inputs!$H$182&lt;Inputs!$H$183*4, IF(Inputs!$H$184, MIN(OFFSET(AY150,0,-Inputs!$H$182)*Inputs!$H$181, Inputs!$H$184*Exchng*'Revenue&amp;exepenses'!$G12-SUM('Revenue&amp;exepenses'!$G152:AX152)),OFFSET(AY150,0,-Inputs!$H$182)*Inputs!$H$181), 0),0)</f>
        <v>0</v>
      </c>
      <c r="AZ152" s="283">
        <f ca="1">IF(AZ12,IF(SUM($H12:AY12)-Inputs!$H$182&lt;Inputs!$H$183*4, IF(Inputs!$H$184, MIN(OFFSET(AZ150,0,-Inputs!$H$182)*Inputs!$H$181, Inputs!$H$184*Exchng*'Revenue&amp;exepenses'!$G12-SUM('Revenue&amp;exepenses'!$G152:AY152)),OFFSET(AZ150,0,-Inputs!$H$182)*Inputs!$H$181), 0),0)</f>
        <v>0</v>
      </c>
      <c r="BA152" s="283">
        <f ca="1">IF(BA12,IF(SUM($H12:AZ12)-Inputs!$H$182&lt;Inputs!$H$183*4, IF(Inputs!$H$184, MIN(OFFSET(BA150,0,-Inputs!$H$182)*Inputs!$H$181, Inputs!$H$184*Exchng*'Revenue&amp;exepenses'!$G12-SUM('Revenue&amp;exepenses'!$G152:AZ152)),OFFSET(BA150,0,-Inputs!$H$182)*Inputs!$H$181), 0),0)</f>
        <v>0</v>
      </c>
      <c r="BB152" s="283">
        <f ca="1">IF(BB12,IF(SUM($H12:BA12)-Inputs!$H$182&lt;Inputs!$H$183*4, IF(Inputs!$H$184, MIN(OFFSET(BB150,0,-Inputs!$H$182)*Inputs!$H$181, Inputs!$H$184*Exchng*'Revenue&amp;exepenses'!$G12-SUM('Revenue&amp;exepenses'!$G152:BA152)),OFFSET(BB150,0,-Inputs!$H$182)*Inputs!$H$181), 0),0)</f>
        <v>0</v>
      </c>
      <c r="BC152" s="283">
        <f ca="1">IF(BC12,IF(SUM($H12:BB12)-Inputs!$H$182&lt;Inputs!$H$183*4, IF(Inputs!$H$184, MIN(OFFSET(BC150,0,-Inputs!$H$182)*Inputs!$H$181, Inputs!$H$184*Exchng*'Revenue&amp;exepenses'!$G12-SUM('Revenue&amp;exepenses'!$G152:BB152)),OFFSET(BC150,0,-Inputs!$H$182)*Inputs!$H$181), 0),0)</f>
        <v>0</v>
      </c>
      <c r="BD152" s="283">
        <f ca="1">IF(BD12,IF(SUM($H12:BC12)-Inputs!$H$182&lt;Inputs!$H$183*4, IF(Inputs!$H$184, MIN(OFFSET(BD150,0,-Inputs!$H$182)*Inputs!$H$181, Inputs!$H$184*Exchng*'Revenue&amp;exepenses'!$G12-SUM('Revenue&amp;exepenses'!$G152:BC152)),OFFSET(BD150,0,-Inputs!$H$182)*Inputs!$H$181), 0),0)</f>
        <v>0</v>
      </c>
      <c r="BE152" s="283">
        <f ca="1">IF(BE12,IF(SUM($H12:BD12)-Inputs!$H$182&lt;Inputs!$H$183*4, IF(Inputs!$H$184, MIN(OFFSET(BE150,0,-Inputs!$H$182)*Inputs!$H$181, Inputs!$H$184*Exchng*'Revenue&amp;exepenses'!$G12-SUM('Revenue&amp;exepenses'!$G152:BD152)),OFFSET(BE150,0,-Inputs!$H$182)*Inputs!$H$181), 0),0)</f>
        <v>0</v>
      </c>
      <c r="BF152" s="283">
        <f ca="1">IF(BF12,IF(SUM($H12:BE12)-Inputs!$H$182&lt;Inputs!$H$183*4, IF(Inputs!$H$184, MIN(OFFSET(BF150,0,-Inputs!$H$182)*Inputs!$H$181, Inputs!$H$184*Exchng*'Revenue&amp;exepenses'!$G12-SUM('Revenue&amp;exepenses'!$G152:BE152)),OFFSET(BF150,0,-Inputs!$H$182)*Inputs!$H$181), 0),0)</f>
        <v>0</v>
      </c>
      <c r="BG152" s="283">
        <f ca="1">IF(BG12,IF(SUM($H12:BF12)-Inputs!$H$182&lt;Inputs!$H$183*4, IF(Inputs!$H$184, MIN(OFFSET(BG150,0,-Inputs!$H$182)*Inputs!$H$181, Inputs!$H$184*Exchng*'Revenue&amp;exepenses'!$G12-SUM('Revenue&amp;exepenses'!$G152:BF152)),OFFSET(BG150,0,-Inputs!$H$182)*Inputs!$H$181), 0),0)</f>
        <v>0</v>
      </c>
      <c r="BH152" s="283">
        <f ca="1">IF(BH12,IF(SUM($H12:BG12)-Inputs!$H$182&lt;Inputs!$H$183*4, IF(Inputs!$H$184, MIN(OFFSET(BH150,0,-Inputs!$H$182)*Inputs!$H$181, Inputs!$H$184*Exchng*'Revenue&amp;exepenses'!$G12-SUM('Revenue&amp;exepenses'!$G152:BG152)),OFFSET(BH150,0,-Inputs!$H$182)*Inputs!$H$181), 0),0)</f>
        <v>0</v>
      </c>
      <c r="BI152" s="283">
        <f ca="1">IF(BI12,IF(SUM($H12:BH12)-Inputs!$H$182&lt;Inputs!$H$183*4, IF(Inputs!$H$184, MIN(OFFSET(BI150,0,-Inputs!$H$182)*Inputs!$H$181, Inputs!$H$184*Exchng*'Revenue&amp;exepenses'!$G12-SUM('Revenue&amp;exepenses'!$G152:BH152)),OFFSET(BI150,0,-Inputs!$H$182)*Inputs!$H$181), 0),0)</f>
        <v>0</v>
      </c>
      <c r="BJ152" s="283">
        <f ca="1">IF(BJ12,IF(SUM($H12:BI12)-Inputs!$H$182&lt;Inputs!$H$183*4, IF(Inputs!$H$184, MIN(OFFSET(BJ150,0,-Inputs!$H$182)*Inputs!$H$181, Inputs!$H$184*Exchng*'Revenue&amp;exepenses'!$G12-SUM('Revenue&amp;exepenses'!$G152:BI152)),OFFSET(BJ150,0,-Inputs!$H$182)*Inputs!$H$181), 0),0)</f>
        <v>0</v>
      </c>
      <c r="BK152" s="283">
        <f ca="1">IF(BK12,IF(SUM($H12:BJ12)-Inputs!$H$182&lt;Inputs!$H$183*4, IF(Inputs!$H$184, MIN(OFFSET(BK150,0,-Inputs!$H$182)*Inputs!$H$181, Inputs!$H$184*Exchng*'Revenue&amp;exepenses'!$G12-SUM('Revenue&amp;exepenses'!$G152:BJ152)),OFFSET(BK150,0,-Inputs!$H$182)*Inputs!$H$181), 0),0)</f>
        <v>0</v>
      </c>
      <c r="BL152" s="283">
        <f ca="1">IF(BL12,IF(SUM($H12:BK12)-Inputs!$H$182&lt;Inputs!$H$183*4, IF(Inputs!$H$184, MIN(OFFSET(BL150,0,-Inputs!$H$182)*Inputs!$H$181, Inputs!$H$184*Exchng*'Revenue&amp;exepenses'!$G12-SUM('Revenue&amp;exepenses'!$G152:BK152)),OFFSET(BL150,0,-Inputs!$H$182)*Inputs!$H$181), 0),0)</f>
        <v>0</v>
      </c>
      <c r="BM152" s="283">
        <f ca="1">IF(BM12,IF(SUM($H12:BL12)-Inputs!$H$182&lt;Inputs!$H$183*4, IF(Inputs!$H$184, MIN(OFFSET(BM150,0,-Inputs!$H$182)*Inputs!$H$181, Inputs!$H$184*Exchng*'Revenue&amp;exepenses'!$G12-SUM('Revenue&amp;exepenses'!$G152:BL152)),OFFSET(BM150,0,-Inputs!$H$182)*Inputs!$H$181), 0),0)</f>
        <v>0</v>
      </c>
      <c r="BN152" s="283">
        <f ca="1">IF(BN12,IF(SUM($H12:BM12)-Inputs!$H$182&lt;Inputs!$H$183*4, IF(Inputs!$H$184, MIN(OFFSET(BN150,0,-Inputs!$H$182)*Inputs!$H$181, Inputs!$H$184*Exchng*'Revenue&amp;exepenses'!$G12-SUM('Revenue&amp;exepenses'!$G152:BM152)),OFFSET(BN150,0,-Inputs!$H$182)*Inputs!$H$181), 0),0)</f>
        <v>0</v>
      </c>
      <c r="BO152" s="283">
        <f ca="1">IF(BO12,IF(SUM($H12:BN12)-Inputs!$H$182&lt;Inputs!$H$183*4, IF(Inputs!$H$184, MIN(OFFSET(BO150,0,-Inputs!$H$182)*Inputs!$H$181, Inputs!$H$184*Exchng*'Revenue&amp;exepenses'!$G12-SUM('Revenue&amp;exepenses'!$G152:BN152)),OFFSET(BO150,0,-Inputs!$H$182)*Inputs!$H$181), 0),0)</f>
        <v>0</v>
      </c>
      <c r="BP152" s="283">
        <f ca="1">IF(BP12,IF(SUM($H12:BO12)-Inputs!$H$182&lt;Inputs!$H$183*4, IF(Inputs!$H$184, MIN(OFFSET(BP150,0,-Inputs!$H$182)*Inputs!$H$181, Inputs!$H$184*Exchng*'Revenue&amp;exepenses'!$G12-SUM('Revenue&amp;exepenses'!$G152:BO152)),OFFSET(BP150,0,-Inputs!$H$182)*Inputs!$H$181), 0),0)</f>
        <v>0</v>
      </c>
      <c r="BQ152" s="283">
        <f ca="1">IF(BQ12,IF(SUM($H12:BP12)-Inputs!$H$182&lt;Inputs!$H$183*4, IF(Inputs!$H$184, MIN(OFFSET(BQ150,0,-Inputs!$H$182)*Inputs!$H$181, Inputs!$H$184*Exchng*'Revenue&amp;exepenses'!$G12-SUM('Revenue&amp;exepenses'!$G152:BP152)),OFFSET(BQ150,0,-Inputs!$H$182)*Inputs!$H$181), 0),0)</f>
        <v>0</v>
      </c>
      <c r="BR152" s="283">
        <f ca="1">IF(BR12,IF(SUM($H12:BQ12)-Inputs!$H$182&lt;Inputs!$H$183*4, IF(Inputs!$H$184, MIN(OFFSET(BR150,0,-Inputs!$H$182)*Inputs!$H$181, Inputs!$H$184*Exchng*'Revenue&amp;exepenses'!$G12-SUM('Revenue&amp;exepenses'!$G152:BQ152)),OFFSET(BR150,0,-Inputs!$H$182)*Inputs!$H$181), 0),0)</f>
        <v>0</v>
      </c>
      <c r="BS152" s="283">
        <f ca="1">IF(BS12,IF(SUM($H12:BR12)-Inputs!$H$182&lt;Inputs!$H$183*4, IF(Inputs!$H$184, MIN(OFFSET(BS150,0,-Inputs!$H$182)*Inputs!$H$181, Inputs!$H$184*Exchng*'Revenue&amp;exepenses'!$G12-SUM('Revenue&amp;exepenses'!$G152:BR152)),OFFSET(BS150,0,-Inputs!$H$182)*Inputs!$H$181), 0),0)</f>
        <v>0</v>
      </c>
      <c r="BT152" s="283">
        <f ca="1">IF(BT12,IF(SUM($H12:BS12)-Inputs!$H$182&lt;Inputs!$H$183*4, IF(Inputs!$H$184, MIN(OFFSET(BT150,0,-Inputs!$H$182)*Inputs!$H$181, Inputs!$H$184*Exchng*'Revenue&amp;exepenses'!$G12-SUM('Revenue&amp;exepenses'!$G152:BS152)),OFFSET(BT150,0,-Inputs!$H$182)*Inputs!$H$181), 0),0)</f>
        <v>0</v>
      </c>
      <c r="BU152" s="283">
        <f ca="1">IF(BU12,IF(SUM($H12:BT12)-Inputs!$H$182&lt;Inputs!$H$183*4, IF(Inputs!$H$184, MIN(OFFSET(BU150,0,-Inputs!$H$182)*Inputs!$H$181, Inputs!$H$184*Exchng*'Revenue&amp;exepenses'!$G12-SUM('Revenue&amp;exepenses'!$G152:BT152)),OFFSET(BU150,0,-Inputs!$H$182)*Inputs!$H$181), 0),0)</f>
        <v>0</v>
      </c>
      <c r="BV152" s="283">
        <f ca="1">IF(BV12,IF(SUM($H12:BU12)-Inputs!$H$182&lt;Inputs!$H$183*4, IF(Inputs!$H$184, MIN(OFFSET(BV150,0,-Inputs!$H$182)*Inputs!$H$181, Inputs!$H$184*Exchng*'Revenue&amp;exepenses'!$G12-SUM('Revenue&amp;exepenses'!$G152:BU152)),OFFSET(BV150,0,-Inputs!$H$182)*Inputs!$H$181), 0),0)</f>
        <v>0</v>
      </c>
      <c r="BW152" s="283">
        <f ca="1">IF(BW12,IF(SUM($H12:BV12)-Inputs!$H$182&lt;Inputs!$H$183*4, IF(Inputs!$H$184, MIN(OFFSET(BW150,0,-Inputs!$H$182)*Inputs!$H$181, Inputs!$H$184*Exchng*'Revenue&amp;exepenses'!$G12-SUM('Revenue&amp;exepenses'!$G152:BV152)),OFFSET(BW150,0,-Inputs!$H$182)*Inputs!$H$181), 0),0)</f>
        <v>0</v>
      </c>
      <c r="BX152" s="283">
        <f ca="1">IF(BX12,IF(SUM($H12:BW12)-Inputs!$H$182&lt;Inputs!$H$183*4, IF(Inputs!$H$184, MIN(OFFSET(BX150,0,-Inputs!$H$182)*Inputs!$H$181, Inputs!$H$184*Exchng*'Revenue&amp;exepenses'!$G12-SUM('Revenue&amp;exepenses'!$G152:BW152)),OFFSET(BX150,0,-Inputs!$H$182)*Inputs!$H$181), 0),0)</f>
        <v>0</v>
      </c>
      <c r="BY152" s="283">
        <f ca="1">IF(BY12,IF(SUM($H12:BX12)-Inputs!$H$182&lt;Inputs!$H$183*4, IF(Inputs!$H$184, MIN(OFFSET(BY150,0,-Inputs!$H$182)*Inputs!$H$181, Inputs!$H$184*Exchng*'Revenue&amp;exepenses'!$G12-SUM('Revenue&amp;exepenses'!$G152:BX152)),OFFSET(BY150,0,-Inputs!$H$182)*Inputs!$H$181), 0),0)</f>
        <v>0</v>
      </c>
      <c r="BZ152" s="283">
        <f ca="1">IF(BZ12,IF(SUM($H12:BY12)-Inputs!$H$182&lt;Inputs!$H$183*4, IF(Inputs!$H$184, MIN(OFFSET(BZ150,0,-Inputs!$H$182)*Inputs!$H$181, Inputs!$H$184*Exchng*'Revenue&amp;exepenses'!$G12-SUM('Revenue&amp;exepenses'!$G152:BY152)),OFFSET(BZ150,0,-Inputs!$H$182)*Inputs!$H$181), 0),0)</f>
        <v>0</v>
      </c>
      <c r="CA152" s="283">
        <f ca="1">IF(CA12,IF(SUM($H12:BZ12)-Inputs!$H$182&lt;Inputs!$H$183*4, IF(Inputs!$H$184, MIN(OFFSET(CA150,0,-Inputs!$H$182)*Inputs!$H$181, Inputs!$H$184*Exchng*'Revenue&amp;exepenses'!$G12-SUM('Revenue&amp;exepenses'!$G152:BZ152)),OFFSET(CA150,0,-Inputs!$H$182)*Inputs!$H$181), 0),0)</f>
        <v>0</v>
      </c>
      <c r="CB152" s="283">
        <f ca="1">IF(CB12,IF(SUM($H12:CA12)-Inputs!$H$182&lt;Inputs!$H$183*4, IF(Inputs!$H$184, MIN(OFFSET(CB150,0,-Inputs!$H$182)*Inputs!$H$181, Inputs!$H$184*Exchng*'Revenue&amp;exepenses'!$G12-SUM('Revenue&amp;exepenses'!$G152:CA152)),OFFSET(CB150,0,-Inputs!$H$182)*Inputs!$H$181), 0),0)</f>
        <v>0</v>
      </c>
      <c r="CC152" s="283">
        <f ca="1">IF(CC12,IF(SUM($H12:CB12)-Inputs!$H$182&lt;Inputs!$H$183*4, IF(Inputs!$H$184, MIN(OFFSET(CC150,0,-Inputs!$H$182)*Inputs!$H$181, Inputs!$H$184*Exchng*'Revenue&amp;exepenses'!$G12-SUM('Revenue&amp;exepenses'!$G152:CB152)),OFFSET(CC150,0,-Inputs!$H$182)*Inputs!$H$181), 0),0)</f>
        <v>0</v>
      </c>
      <c r="CD152" s="283">
        <f ca="1">IF(CD12,IF(SUM($H12:CC12)-Inputs!$H$182&lt;Inputs!$H$183*4, IF(Inputs!$H$184, MIN(OFFSET(CD150,0,-Inputs!$H$182)*Inputs!$H$181, Inputs!$H$184*Exchng*'Revenue&amp;exepenses'!$G12-SUM('Revenue&amp;exepenses'!$G152:CC152)),OFFSET(CD150,0,-Inputs!$H$182)*Inputs!$H$181), 0),0)</f>
        <v>0</v>
      </c>
      <c r="CE152" s="283">
        <f ca="1">IF(CE12,IF(SUM($H12:CD12)-Inputs!$H$182&lt;Inputs!$H$183*4, IF(Inputs!$H$184, MIN(OFFSET(CE150,0,-Inputs!$H$182)*Inputs!$H$181, Inputs!$H$184*Exchng*'Revenue&amp;exepenses'!$G12-SUM('Revenue&amp;exepenses'!$G152:CD152)),OFFSET(CE150,0,-Inputs!$H$182)*Inputs!$H$181), 0),0)</f>
        <v>0</v>
      </c>
      <c r="CF152" s="283">
        <f ca="1">IF(CF12,IF(SUM($H12:CE12)-Inputs!$H$182&lt;Inputs!$H$183*4, IF(Inputs!$H$184, MIN(OFFSET(CF150,0,-Inputs!$H$182)*Inputs!$H$181, Inputs!$H$184*Exchng*'Revenue&amp;exepenses'!$G12-SUM('Revenue&amp;exepenses'!$G152:CE152)),OFFSET(CF150,0,-Inputs!$H$182)*Inputs!$H$181), 0),0)</f>
        <v>0</v>
      </c>
      <c r="CG152" s="283">
        <f ca="1">IF(CG12,IF(SUM($H12:CF12)-Inputs!$H$182&lt;Inputs!$H$183*4, IF(Inputs!$H$184, MIN(OFFSET(CG150,0,-Inputs!$H$182)*Inputs!$H$181, Inputs!$H$184*Exchng*'Revenue&amp;exepenses'!$G12-SUM('Revenue&amp;exepenses'!$G152:CF152)),OFFSET(CG150,0,-Inputs!$H$182)*Inputs!$H$181), 0),0)</f>
        <v>0</v>
      </c>
      <c r="CH152" s="283">
        <f ca="1">IF(CH12,IF(SUM($H12:CG12)-Inputs!$H$182&lt;Inputs!$H$183*4, IF(Inputs!$H$184, MIN(OFFSET(CH150,0,-Inputs!$H$182)*Inputs!$H$181, Inputs!$H$184*Exchng*'Revenue&amp;exepenses'!$G12-SUM('Revenue&amp;exepenses'!$G152:CG152)),OFFSET(CH150,0,-Inputs!$H$182)*Inputs!$H$181), 0),0)</f>
        <v>0</v>
      </c>
      <c r="CI152" s="283">
        <f ca="1">IF(CI12,IF(SUM($H12:CH12)-Inputs!$H$182&lt;Inputs!$H$183*4, IF(Inputs!$H$184, MIN(OFFSET(CI150,0,-Inputs!$H$182)*Inputs!$H$181, Inputs!$H$184*Exchng*'Revenue&amp;exepenses'!$G12-SUM('Revenue&amp;exepenses'!$G152:CH152)),OFFSET(CI150,0,-Inputs!$H$182)*Inputs!$H$181), 0),0)</f>
        <v>0</v>
      </c>
      <c r="CJ152" s="283">
        <f ca="1">IF(CJ12,IF(SUM($H12:CI12)-Inputs!$H$182&lt;Inputs!$H$183*4, IF(Inputs!$H$184, MIN(OFFSET(CJ150,0,-Inputs!$H$182)*Inputs!$H$181, Inputs!$H$184*Exchng*'Revenue&amp;exepenses'!$G12-SUM('Revenue&amp;exepenses'!$G152:CI152)),OFFSET(CJ150,0,-Inputs!$H$182)*Inputs!$H$181), 0),0)</f>
        <v>0</v>
      </c>
      <c r="CK152" s="283">
        <f ca="1">IF(CK12,IF(SUM($H12:CJ12)-Inputs!$H$182&lt;Inputs!$H$183*4, IF(Inputs!$H$184, MIN(OFFSET(CK150,0,-Inputs!$H$182)*Inputs!$H$181, Inputs!$H$184*Exchng*'Revenue&amp;exepenses'!$G12-SUM('Revenue&amp;exepenses'!$G152:CJ152)),OFFSET(CK150,0,-Inputs!$H$182)*Inputs!$H$181), 0),0)</f>
        <v>0</v>
      </c>
      <c r="CL152" s="283">
        <f ca="1">IF(CL12,IF(SUM($H12:CK12)-Inputs!$H$182&lt;Inputs!$H$183*4, IF(Inputs!$H$184, MIN(OFFSET(CL150,0,-Inputs!$H$182)*Inputs!$H$181, Inputs!$H$184*Exchng*'Revenue&amp;exepenses'!$G12-SUM('Revenue&amp;exepenses'!$G152:CK152)),OFFSET(CL150,0,-Inputs!$H$182)*Inputs!$H$181), 0),0)</f>
        <v>0</v>
      </c>
      <c r="CM152" s="283">
        <f ca="1">IF(CM12,IF(SUM($H12:CL12)-Inputs!$H$182&lt;Inputs!$H$183*4, IF(Inputs!$H$184, MIN(OFFSET(CM150,0,-Inputs!$H$182)*Inputs!$H$181, Inputs!$H$184*Exchng*'Revenue&amp;exepenses'!$G12-SUM('Revenue&amp;exepenses'!$G152:CL152)),OFFSET(CM150,0,-Inputs!$H$182)*Inputs!$H$181), 0),0)</f>
        <v>0</v>
      </c>
      <c r="CN152" s="283">
        <f ca="1">IF(CN12,IF(SUM($H12:CM12)-Inputs!$H$182&lt;Inputs!$H$183*4, IF(Inputs!$H$184, MIN(OFFSET(CN150,0,-Inputs!$H$182)*Inputs!$H$181, Inputs!$H$184*Exchng*'Revenue&amp;exepenses'!$G12-SUM('Revenue&amp;exepenses'!$G152:CM152)),OFFSET(CN150,0,-Inputs!$H$182)*Inputs!$H$181), 0),0)</f>
        <v>0</v>
      </c>
      <c r="CO152" s="283">
        <f ca="1">IF(CO12,IF(SUM($H12:CN12)-Inputs!$H$182&lt;Inputs!$H$183*4, IF(Inputs!$H$184, MIN(OFFSET(CO150,0,-Inputs!$H$182)*Inputs!$H$181, Inputs!$H$184*Exchng*'Revenue&amp;exepenses'!$G12-SUM('Revenue&amp;exepenses'!$G152:CN152)),OFFSET(CO150,0,-Inputs!$H$182)*Inputs!$H$181), 0),0)</f>
        <v>0</v>
      </c>
      <c r="CP152" s="283">
        <f ca="1">IF(CP12,IF(SUM($H12:CO12)-Inputs!$H$182&lt;Inputs!$H$183*4, IF(Inputs!$H$184, MIN(OFFSET(CP150,0,-Inputs!$H$182)*Inputs!$H$181, Inputs!$H$184*Exchng*'Revenue&amp;exepenses'!$G12-SUM('Revenue&amp;exepenses'!$G152:CO152)),OFFSET(CP150,0,-Inputs!$H$182)*Inputs!$H$181), 0),0)</f>
        <v>0</v>
      </c>
      <c r="CQ152" s="283">
        <f ca="1">IF(CQ12,IF(SUM($H12:CP12)-Inputs!$H$182&lt;Inputs!$H$183*4, IF(Inputs!$H$184, MIN(OFFSET(CQ150,0,-Inputs!$H$182)*Inputs!$H$181, Inputs!$H$184*Exchng*'Revenue&amp;exepenses'!$G12-SUM('Revenue&amp;exepenses'!$G152:CP152)),OFFSET(CQ150,0,-Inputs!$H$182)*Inputs!$H$181), 0),0)</f>
        <v>0</v>
      </c>
      <c r="CR152" s="283">
        <f ca="1">IF(CR12,IF(SUM($H12:CQ12)-Inputs!$H$182&lt;Inputs!$H$183*4, IF(Inputs!$H$184, MIN(OFFSET(CR150,0,-Inputs!$H$182)*Inputs!$H$181, Inputs!$H$184*Exchng*'Revenue&amp;exepenses'!$G12-SUM('Revenue&amp;exepenses'!$G152:CQ152)),OFFSET(CR150,0,-Inputs!$H$182)*Inputs!$H$181), 0),0)</f>
        <v>0</v>
      </c>
      <c r="CS152" s="283">
        <f ca="1">IF(CS12,IF(SUM($H12:CR12)-Inputs!$H$182&lt;Inputs!$H$183*4, IF(Inputs!$H$184, MIN(OFFSET(CS150,0,-Inputs!$H$182)*Inputs!$H$181, Inputs!$H$184*Exchng*'Revenue&amp;exepenses'!$G12-SUM('Revenue&amp;exepenses'!$G152:CR152)),OFFSET(CS150,0,-Inputs!$H$182)*Inputs!$H$181), 0),0)</f>
        <v>0</v>
      </c>
      <c r="CT152" s="283">
        <f ca="1">IF(CT12,IF(SUM($H12:CS12)-Inputs!$H$182&lt;Inputs!$H$183*4, IF(Inputs!$H$184, MIN(OFFSET(CT150,0,-Inputs!$H$182)*Inputs!$H$181, Inputs!$H$184*Exchng*'Revenue&amp;exepenses'!$G12-SUM('Revenue&amp;exepenses'!$G152:CS152)),OFFSET(CT150,0,-Inputs!$H$182)*Inputs!$H$181), 0),0)</f>
        <v>0</v>
      </c>
      <c r="CU152" s="283">
        <f ca="1">IF(CU12,IF(SUM($H12:CT12)-Inputs!$H$182&lt;Inputs!$H$183*4, IF(Inputs!$H$184, MIN(OFFSET(CU150,0,-Inputs!$H$182)*Inputs!$H$181, Inputs!$H$184*Exchng*'Revenue&amp;exepenses'!$G12-SUM('Revenue&amp;exepenses'!$G152:CT152)),OFFSET(CU150,0,-Inputs!$H$182)*Inputs!$H$181), 0),0)</f>
        <v>0</v>
      </c>
      <c r="CV152" s="283">
        <f ca="1">IF(CV12,IF(SUM($H12:CU12)-Inputs!$H$182&lt;Inputs!$H$183*4, IF(Inputs!$H$184, MIN(OFFSET(CV150,0,-Inputs!$H$182)*Inputs!$H$181, Inputs!$H$184*Exchng*'Revenue&amp;exepenses'!$G12-SUM('Revenue&amp;exepenses'!$G152:CU152)),OFFSET(CV150,0,-Inputs!$H$182)*Inputs!$H$181), 0),0)</f>
        <v>0</v>
      </c>
      <c r="CW152" s="283">
        <f ca="1">IF(CW12,IF(SUM($H12:CV12)-Inputs!$H$182&lt;Inputs!$H$183*4, IF(Inputs!$H$184, MIN(OFFSET(CW150,0,-Inputs!$H$182)*Inputs!$H$181, Inputs!$H$184*Exchng*'Revenue&amp;exepenses'!$G12-SUM('Revenue&amp;exepenses'!$G152:CV152)),OFFSET(CW150,0,-Inputs!$H$182)*Inputs!$H$181), 0),0)</f>
        <v>0</v>
      </c>
      <c r="CX152" s="283">
        <f ca="1">IF(CX12,IF(SUM($H12:CW12)-Inputs!$H$182&lt;Inputs!$H$183*4, IF(Inputs!$H$184, MIN(OFFSET(CX150,0,-Inputs!$H$182)*Inputs!$H$181, Inputs!$H$184*Exchng*'Revenue&amp;exepenses'!$G12-SUM('Revenue&amp;exepenses'!$G152:CW152)),OFFSET(CX150,0,-Inputs!$H$182)*Inputs!$H$181), 0),0)</f>
        <v>0</v>
      </c>
      <c r="CY152" s="283">
        <f ca="1">IF(CY12,IF(SUM($H12:CX12)-Inputs!$H$182&lt;Inputs!$H$183*4, IF(Inputs!$H$184, MIN(OFFSET(CY150,0,-Inputs!$H$182)*Inputs!$H$181, Inputs!$H$184*Exchng*'Revenue&amp;exepenses'!$G12-SUM('Revenue&amp;exepenses'!$G152:CX152)),OFFSET(CY150,0,-Inputs!$H$182)*Inputs!$H$181), 0),0)</f>
        <v>0</v>
      </c>
      <c r="CZ152" s="283">
        <f ca="1">IF(CZ12,IF(SUM($H12:CY12)-Inputs!$H$182&lt;Inputs!$H$183*4, IF(Inputs!$H$184, MIN(OFFSET(CZ150,0,-Inputs!$H$182)*Inputs!$H$181, Inputs!$H$184*Exchng*'Revenue&amp;exepenses'!$G12-SUM('Revenue&amp;exepenses'!$G152:CY152)),OFFSET(CZ150,0,-Inputs!$H$182)*Inputs!$H$181), 0),0)</f>
        <v>0</v>
      </c>
      <c r="DA152" s="283">
        <f ca="1">IF(DA12,IF(SUM($H12:CZ12)-Inputs!$H$182&lt;Inputs!$H$183*4, IF(Inputs!$H$184, MIN(OFFSET(DA150,0,-Inputs!$H$182)*Inputs!$H$181, Inputs!$H$184*Exchng*'Revenue&amp;exepenses'!$G12-SUM('Revenue&amp;exepenses'!$G152:CZ152)),OFFSET(DA150,0,-Inputs!$H$182)*Inputs!$H$181), 0),0)</f>
        <v>0</v>
      </c>
      <c r="DB152" s="283">
        <f ca="1">IF(DB12,IF(SUM($H12:DA12)-Inputs!$H$182&lt;Inputs!$H$183*4, IF(Inputs!$H$184, MIN(OFFSET(DB150,0,-Inputs!$H$182)*Inputs!$H$181, Inputs!$H$184*Exchng*'Revenue&amp;exepenses'!$G12-SUM('Revenue&amp;exepenses'!$G152:DA152)),OFFSET(DB150,0,-Inputs!$H$182)*Inputs!$H$181), 0),0)</f>
        <v>0</v>
      </c>
      <c r="DC152" s="283">
        <f ca="1">IF(DC12,IF(SUM($H12:DB12)-Inputs!$H$182&lt;Inputs!$H$183*4, IF(Inputs!$H$184, MIN(OFFSET(DC150,0,-Inputs!$H$182)*Inputs!$H$181, Inputs!$H$184*Exchng*'Revenue&amp;exepenses'!$G12-SUM('Revenue&amp;exepenses'!$G152:DB152)),OFFSET(DC150,0,-Inputs!$H$182)*Inputs!$H$181), 0),0)</f>
        <v>0</v>
      </c>
      <c r="DD152" s="283">
        <f ca="1">IF(DD12,IF(SUM($H12:DC12)-Inputs!$H$182&lt;Inputs!$H$183*4, IF(Inputs!$H$184, MIN(OFFSET(DD150,0,-Inputs!$H$182)*Inputs!$H$181, Inputs!$H$184*Exchng*'Revenue&amp;exepenses'!$G12-SUM('Revenue&amp;exepenses'!$G152:DC152)),OFFSET(DD150,0,-Inputs!$H$182)*Inputs!$H$181), 0),0)</f>
        <v>0</v>
      </c>
      <c r="DE152" s="283">
        <f ca="1">IF(DE12,IF(SUM($H12:DD12)-Inputs!$H$182&lt;Inputs!$H$183*4, IF(Inputs!$H$184, MIN(OFFSET(DE150,0,-Inputs!$H$182)*Inputs!$H$181, Inputs!$H$184*Exchng*'Revenue&amp;exepenses'!$G12-SUM('Revenue&amp;exepenses'!$G152:DD152)),OFFSET(DE150,0,-Inputs!$H$182)*Inputs!$H$181), 0),0)</f>
        <v>0</v>
      </c>
      <c r="DF152" s="283">
        <f ca="1">IF(DF12,IF(SUM($H12:DE12)-Inputs!$H$182&lt;Inputs!$H$183*4, IF(Inputs!$H$184, MIN(OFFSET(DF150,0,-Inputs!$H$182)*Inputs!$H$181, Inputs!$H$184*Exchng*'Revenue&amp;exepenses'!$G12-SUM('Revenue&amp;exepenses'!$G152:DE152)),OFFSET(DF150,0,-Inputs!$H$182)*Inputs!$H$181), 0),0)</f>
        <v>0</v>
      </c>
      <c r="DG152" s="283">
        <f ca="1">IF(DG12,IF(SUM($H12:DF12)-Inputs!$H$182&lt;Inputs!$H$183*4, IF(Inputs!$H$184, MIN(OFFSET(DG150,0,-Inputs!$H$182)*Inputs!$H$181, Inputs!$H$184*Exchng*'Revenue&amp;exepenses'!$G12-SUM('Revenue&amp;exepenses'!$G152:DF152)),OFFSET(DG150,0,-Inputs!$H$182)*Inputs!$H$181), 0),0)</f>
        <v>0</v>
      </c>
      <c r="DH152" s="283">
        <f ca="1">IF(DH12,IF(SUM($H12:DG12)-Inputs!$H$182&lt;Inputs!$H$183*4, IF(Inputs!$H$184, MIN(OFFSET(DH150,0,-Inputs!$H$182)*Inputs!$H$181, Inputs!$H$184*Exchng*'Revenue&amp;exepenses'!$G12-SUM('Revenue&amp;exepenses'!$G152:DG152)),OFFSET(DH150,0,-Inputs!$H$182)*Inputs!$H$181), 0),0)</f>
        <v>0</v>
      </c>
      <c r="DI152" s="283">
        <f ca="1">IF(DI12,IF(SUM($H12:DH12)-Inputs!$H$182&lt;Inputs!$H$183*4, IF(Inputs!$H$184, MIN(OFFSET(DI150,0,-Inputs!$H$182)*Inputs!$H$181, Inputs!$H$184*Exchng*'Revenue&amp;exepenses'!$G12-SUM('Revenue&amp;exepenses'!$G152:DH152)),OFFSET(DI150,0,-Inputs!$H$182)*Inputs!$H$181), 0),0)</f>
        <v>0</v>
      </c>
      <c r="DJ152" s="283">
        <f ca="1">IF(DJ12,IF(SUM($H12:DI12)-Inputs!$H$182&lt;Inputs!$H$183*4, IF(Inputs!$H$184, MIN(OFFSET(DJ150,0,-Inputs!$H$182)*Inputs!$H$181, Inputs!$H$184*Exchng*'Revenue&amp;exepenses'!$G12-SUM('Revenue&amp;exepenses'!$G152:DI152)),OFFSET(DJ150,0,-Inputs!$H$182)*Inputs!$H$181), 0),0)</f>
        <v>0</v>
      </c>
      <c r="DK152" s="283">
        <f ca="1">IF(DK12,IF(SUM($H12:DJ12)-Inputs!$H$182&lt;Inputs!$H$183*4, IF(Inputs!$H$184, MIN(OFFSET(DK150,0,-Inputs!$H$182)*Inputs!$H$181, Inputs!$H$184*Exchng*'Revenue&amp;exepenses'!$G12-SUM('Revenue&amp;exepenses'!$G152:DJ152)),OFFSET(DK150,0,-Inputs!$H$182)*Inputs!$H$181), 0),0)</f>
        <v>0</v>
      </c>
      <c r="DL152" s="283">
        <f ca="1">IF(DL12,IF(SUM($H12:DK12)-Inputs!$H$182&lt;Inputs!$H$183*4, IF(Inputs!$H$184, MIN(OFFSET(DL150,0,-Inputs!$H$182)*Inputs!$H$181, Inputs!$H$184*Exchng*'Revenue&amp;exepenses'!$G12-SUM('Revenue&amp;exepenses'!$G152:DK152)),OFFSET(DL150,0,-Inputs!$H$182)*Inputs!$H$181), 0),0)</f>
        <v>0</v>
      </c>
      <c r="DM152" s="283">
        <f ca="1">IF(DM12,IF(SUM($H12:DL12)-Inputs!$H$182&lt;Inputs!$H$183*4, IF(Inputs!$H$184, MIN(OFFSET(DM150,0,-Inputs!$H$182)*Inputs!$H$181, Inputs!$H$184*Exchng*'Revenue&amp;exepenses'!$G12-SUM('Revenue&amp;exepenses'!$G152:DL152)),OFFSET(DM150,0,-Inputs!$H$182)*Inputs!$H$181), 0),0)</f>
        <v>0</v>
      </c>
      <c r="DN152" s="283">
        <f ca="1">IF(DN12,IF(SUM($H12:DM12)-Inputs!$H$182&lt;Inputs!$H$183*4, IF(Inputs!$H$184, MIN(OFFSET(DN150,0,-Inputs!$H$182)*Inputs!$H$181, Inputs!$H$184*Exchng*'Revenue&amp;exepenses'!$G12-SUM('Revenue&amp;exepenses'!$G152:DM152)),OFFSET(DN150,0,-Inputs!$H$182)*Inputs!$H$181), 0),0)</f>
        <v>0</v>
      </c>
      <c r="DO152" s="283">
        <f ca="1">IF(DO12,IF(SUM($H12:DN12)-Inputs!$H$182&lt;Inputs!$H$183*4, IF(Inputs!$H$184, MIN(OFFSET(DO150,0,-Inputs!$H$182)*Inputs!$H$181, Inputs!$H$184*Exchng*'Revenue&amp;exepenses'!$G12-SUM('Revenue&amp;exepenses'!$G152:DN152)),OFFSET(DO150,0,-Inputs!$H$182)*Inputs!$H$181), 0),0)</f>
        <v>0</v>
      </c>
      <c r="DP152" s="283">
        <f ca="1">IF(DP12,IF(SUM($H12:DO12)-Inputs!$H$182&lt;Inputs!$H$183*4, IF(Inputs!$H$184, MIN(OFFSET(DP150,0,-Inputs!$H$182)*Inputs!$H$181, Inputs!$H$184*Exchng*'Revenue&amp;exepenses'!$G12-SUM('Revenue&amp;exepenses'!$G152:DO152)),OFFSET(DP150,0,-Inputs!$H$182)*Inputs!$H$181), 0),0)</f>
        <v>0</v>
      </c>
      <c r="DQ152" s="283">
        <f ca="1">IF(DQ12,IF(SUM($H12:DP12)-Inputs!$H$182&lt;Inputs!$H$183*4, IF(Inputs!$H$184, MIN(OFFSET(DQ150,0,-Inputs!$H$182)*Inputs!$H$181, Inputs!$H$184*Exchng*'Revenue&amp;exepenses'!$G12-SUM('Revenue&amp;exepenses'!$G152:DP152)),OFFSET(DQ150,0,-Inputs!$H$182)*Inputs!$H$181), 0),0)</f>
        <v>0</v>
      </c>
      <c r="DR152" s="283">
        <f ca="1">IF(DR12,IF(SUM($H12:DQ12)-Inputs!$H$182&lt;Inputs!$H$183*4, IF(Inputs!$H$184, MIN(OFFSET(DR150,0,-Inputs!$H$182)*Inputs!$H$181, Inputs!$H$184*Exchng*'Revenue&amp;exepenses'!$G12-SUM('Revenue&amp;exepenses'!$G152:DQ152)),OFFSET(DR150,0,-Inputs!$H$182)*Inputs!$H$181), 0),0)</f>
        <v>0</v>
      </c>
      <c r="DS152" s="283">
        <f ca="1">IF(DS12,IF(SUM($H12:DR12)-Inputs!$H$182&lt;Inputs!$H$183*4, IF(Inputs!$H$184, MIN(OFFSET(DS150,0,-Inputs!$H$182)*Inputs!$H$181, Inputs!$H$184*Exchng*'Revenue&amp;exepenses'!$G12-SUM('Revenue&amp;exepenses'!$G152:DR152)),OFFSET(DS150,0,-Inputs!$H$182)*Inputs!$H$181), 0),0)</f>
        <v>0</v>
      </c>
    </row>
    <row r="153" spans="3:124" x14ac:dyDescent="0.3">
      <c r="D153" s="280"/>
      <c r="E153" s="280"/>
      <c r="F153" s="281"/>
      <c r="G153" s="281"/>
      <c r="H153" s="279"/>
      <c r="I153" s="279"/>
      <c r="J153" s="279"/>
      <c r="K153" s="279"/>
      <c r="L153" s="279"/>
      <c r="M153" s="279"/>
      <c r="N153" s="279"/>
      <c r="O153" s="288"/>
      <c r="P153" s="288"/>
      <c r="Q153" s="292"/>
      <c r="R153" s="292"/>
      <c r="S153" s="292"/>
      <c r="T153" s="292"/>
      <c r="U153" s="292"/>
      <c r="V153" s="288"/>
      <c r="W153" s="288"/>
      <c r="X153" s="288"/>
      <c r="Y153" s="288"/>
      <c r="Z153" s="288"/>
      <c r="AA153" s="288"/>
      <c r="AB153" s="288"/>
      <c r="AC153" s="288"/>
      <c r="AD153" s="288"/>
      <c r="AE153" s="288"/>
      <c r="AF153" s="288"/>
      <c r="AG153" s="288"/>
      <c r="AH153" s="288"/>
      <c r="AI153" s="288"/>
      <c r="AJ153" s="288"/>
      <c r="AK153" s="288"/>
      <c r="AL153" s="288"/>
      <c r="AM153" s="288"/>
      <c r="AN153" s="288"/>
      <c r="AO153" s="288"/>
      <c r="AP153" s="288"/>
      <c r="AQ153" s="288"/>
      <c r="AR153" s="288"/>
      <c r="AS153" s="288"/>
      <c r="AT153" s="288"/>
      <c r="AU153" s="288"/>
      <c r="AV153" s="288"/>
      <c r="AW153" s="288"/>
      <c r="AX153" s="288"/>
      <c r="AY153" s="288"/>
      <c r="AZ153" s="288"/>
      <c r="BA153" s="288"/>
      <c r="BB153" s="288"/>
      <c r="BC153" s="288"/>
      <c r="BD153" s="288"/>
      <c r="BE153" s="288"/>
      <c r="BF153" s="288"/>
      <c r="BG153" s="288"/>
      <c r="BH153" s="288"/>
      <c r="BI153" s="288"/>
      <c r="BJ153" s="288"/>
      <c r="BK153" s="288"/>
      <c r="BL153" s="288"/>
      <c r="BM153" s="288"/>
      <c r="BN153" s="288"/>
      <c r="BO153" s="288"/>
      <c r="BP153" s="288"/>
      <c r="BQ153" s="288"/>
      <c r="BR153" s="288"/>
      <c r="BS153" s="288"/>
      <c r="BT153" s="288"/>
      <c r="BU153" s="288"/>
      <c r="BV153" s="288"/>
      <c r="BW153" s="288"/>
      <c r="BX153" s="288"/>
      <c r="BY153" s="288"/>
      <c r="BZ153" s="288"/>
      <c r="CA153" s="288"/>
      <c r="CB153" s="288"/>
      <c r="CC153" s="288"/>
      <c r="CD153" s="288"/>
      <c r="CE153" s="288"/>
      <c r="CF153" s="288"/>
      <c r="CG153" s="288"/>
      <c r="CH153" s="288"/>
      <c r="CI153" s="288"/>
      <c r="CJ153" s="288"/>
      <c r="CK153" s="288"/>
      <c r="CL153" s="288"/>
      <c r="CM153" s="288"/>
      <c r="CN153" s="288"/>
      <c r="CO153" s="288"/>
      <c r="CP153" s="288"/>
      <c r="CQ153" s="288"/>
      <c r="CR153" s="288"/>
      <c r="CS153" s="288"/>
      <c r="CT153" s="288"/>
      <c r="CU153" s="288"/>
      <c r="CV153" s="288"/>
      <c r="CW153" s="288"/>
      <c r="CX153" s="288"/>
      <c r="CY153" s="288"/>
      <c r="CZ153" s="288"/>
      <c r="DA153" s="288"/>
      <c r="DB153" s="288"/>
      <c r="DC153" s="288"/>
      <c r="DD153" s="288"/>
      <c r="DE153" s="288"/>
      <c r="DF153" s="288"/>
      <c r="DG153" s="288"/>
      <c r="DH153" s="288"/>
      <c r="DI153" s="288"/>
      <c r="DJ153" s="288"/>
      <c r="DK153" s="288"/>
      <c r="DL153" s="288"/>
      <c r="DM153" s="288"/>
      <c r="DN153" s="288"/>
      <c r="DO153" s="288"/>
      <c r="DP153" s="288"/>
      <c r="DQ153" s="288"/>
      <c r="DR153" s="288"/>
      <c r="DS153" s="288"/>
    </row>
    <row r="154" spans="3:124" ht="14.5" thickBot="1" x14ac:dyDescent="0.35">
      <c r="D154" s="284" t="s">
        <v>171</v>
      </c>
      <c r="E154" s="284"/>
      <c r="F154" s="285" t="str">
        <f>F149</f>
        <v>INR Mn</v>
      </c>
      <c r="G154" s="285"/>
      <c r="H154" s="286">
        <f t="shared" ref="H154:AM154" ca="1" si="86">H150-H152</f>
        <v>0</v>
      </c>
      <c r="I154" s="286">
        <f t="shared" ca="1" si="86"/>
        <v>0</v>
      </c>
      <c r="J154" s="286">
        <f t="shared" ca="1" si="86"/>
        <v>0</v>
      </c>
      <c r="K154" s="286">
        <f t="shared" ca="1" si="86"/>
        <v>0</v>
      </c>
      <c r="L154" s="286">
        <f t="shared" ca="1" si="86"/>
        <v>0</v>
      </c>
      <c r="M154" s="286">
        <f t="shared" ca="1" si="86"/>
        <v>0</v>
      </c>
      <c r="N154" s="286">
        <f t="shared" ca="1" si="86"/>
        <v>0</v>
      </c>
      <c r="O154" s="286">
        <f t="shared" ca="1" si="86"/>
        <v>82.5</v>
      </c>
      <c r="P154" s="286">
        <f t="shared" ca="1" si="86"/>
        <v>81.583333333333343</v>
      </c>
      <c r="Q154" s="286">
        <f t="shared" ca="1" si="86"/>
        <v>69.208333333333343</v>
      </c>
      <c r="R154" s="286">
        <f t="shared" ca="1" si="86"/>
        <v>70.262500000000003</v>
      </c>
      <c r="S154" s="286">
        <f t="shared" ca="1" si="86"/>
        <v>70.262500000000003</v>
      </c>
      <c r="T154" s="286">
        <f t="shared" ca="1" si="86"/>
        <v>69.208333333333343</v>
      </c>
      <c r="U154" s="286">
        <f t="shared" ca="1" si="86"/>
        <v>69.208333333333343</v>
      </c>
      <c r="V154" s="286">
        <f t="shared" ca="1" si="86"/>
        <v>70.262500000000003</v>
      </c>
      <c r="W154" s="286">
        <f t="shared" ca="1" si="86"/>
        <v>70.262500000000003</v>
      </c>
      <c r="X154" s="286">
        <f t="shared" ca="1" si="86"/>
        <v>69.208333333333343</v>
      </c>
      <c r="Y154" s="286">
        <f t="shared" ca="1" si="86"/>
        <v>69.208333333333343</v>
      </c>
      <c r="Z154" s="286">
        <f t="shared" ca="1" si="86"/>
        <v>70.262500000000003</v>
      </c>
      <c r="AA154" s="286">
        <f t="shared" ca="1" si="86"/>
        <v>70.262500000000003</v>
      </c>
      <c r="AB154" s="286">
        <f t="shared" ca="1" si="86"/>
        <v>69.208333333333343</v>
      </c>
      <c r="AC154" s="286">
        <f t="shared" ca="1" si="86"/>
        <v>69.208333333333343</v>
      </c>
      <c r="AD154" s="286">
        <f t="shared" ca="1" si="86"/>
        <v>70.262500000000003</v>
      </c>
      <c r="AE154" s="286">
        <f t="shared" ca="1" si="86"/>
        <v>70.262500000000003</v>
      </c>
      <c r="AF154" s="286">
        <f t="shared" ca="1" si="86"/>
        <v>69.208333333333343</v>
      </c>
      <c r="AG154" s="286">
        <f t="shared" ca="1" si="86"/>
        <v>69.208333333333343</v>
      </c>
      <c r="AH154" s="286">
        <f t="shared" ca="1" si="86"/>
        <v>70.262500000000003</v>
      </c>
      <c r="AI154" s="286">
        <f t="shared" ca="1" si="86"/>
        <v>70.262500000000003</v>
      </c>
      <c r="AJ154" s="286">
        <f t="shared" ca="1" si="86"/>
        <v>69.208333333333343</v>
      </c>
      <c r="AK154" s="286">
        <f t="shared" ca="1" si="86"/>
        <v>81.583333333333343</v>
      </c>
      <c r="AL154" s="286">
        <f t="shared" ca="1" si="86"/>
        <v>82.5</v>
      </c>
      <c r="AM154" s="286">
        <f t="shared" ca="1" si="86"/>
        <v>82.5</v>
      </c>
      <c r="AN154" s="286">
        <f t="shared" ref="AN154:BS154" ca="1" si="87">AN150-AN152</f>
        <v>81.583333333333343</v>
      </c>
      <c r="AO154" s="286">
        <f t="shared" ca="1" si="87"/>
        <v>81.583333333333343</v>
      </c>
      <c r="AP154" s="286">
        <f t="shared" ca="1" si="87"/>
        <v>82.5</v>
      </c>
      <c r="AQ154" s="286">
        <f t="shared" ca="1" si="87"/>
        <v>82.5</v>
      </c>
      <c r="AR154" s="286">
        <f t="shared" ca="1" si="87"/>
        <v>81.583333333333343</v>
      </c>
      <c r="AS154" s="286">
        <f t="shared" ca="1" si="87"/>
        <v>81.583333333333343</v>
      </c>
      <c r="AT154" s="286">
        <f t="shared" ca="1" si="87"/>
        <v>82.5</v>
      </c>
      <c r="AU154" s="286">
        <f t="shared" ca="1" si="87"/>
        <v>82.5</v>
      </c>
      <c r="AV154" s="286">
        <f t="shared" ca="1" si="87"/>
        <v>81.583333333333343</v>
      </c>
      <c r="AW154" s="286">
        <f t="shared" ca="1" si="87"/>
        <v>81.583333333333343</v>
      </c>
      <c r="AX154" s="286">
        <f t="shared" ca="1" si="87"/>
        <v>82.5</v>
      </c>
      <c r="AY154" s="286">
        <f t="shared" ca="1" si="87"/>
        <v>82.5</v>
      </c>
      <c r="AZ154" s="286">
        <f t="shared" ca="1" si="87"/>
        <v>81.583333333333343</v>
      </c>
      <c r="BA154" s="286">
        <f t="shared" ca="1" si="87"/>
        <v>81.583333333333343</v>
      </c>
      <c r="BB154" s="286">
        <f t="shared" ca="1" si="87"/>
        <v>82.5</v>
      </c>
      <c r="BC154" s="286">
        <f t="shared" ca="1" si="87"/>
        <v>82.5</v>
      </c>
      <c r="BD154" s="286">
        <f t="shared" ca="1" si="87"/>
        <v>81.583333333333343</v>
      </c>
      <c r="BE154" s="286">
        <f t="shared" ca="1" si="87"/>
        <v>81.583333333333343</v>
      </c>
      <c r="BF154" s="286">
        <f t="shared" ca="1" si="87"/>
        <v>82.5</v>
      </c>
      <c r="BG154" s="286">
        <f t="shared" ca="1" si="87"/>
        <v>82.5</v>
      </c>
      <c r="BH154" s="286">
        <f t="shared" ca="1" si="87"/>
        <v>81.583333333333343</v>
      </c>
      <c r="BI154" s="286">
        <f t="shared" ca="1" si="87"/>
        <v>81.583333333333343</v>
      </c>
      <c r="BJ154" s="286">
        <f t="shared" ca="1" si="87"/>
        <v>82.5</v>
      </c>
      <c r="BK154" s="286">
        <f t="shared" ca="1" si="87"/>
        <v>82.5</v>
      </c>
      <c r="BL154" s="286">
        <f t="shared" ca="1" si="87"/>
        <v>81.583333333333343</v>
      </c>
      <c r="BM154" s="286">
        <f t="shared" ca="1" si="87"/>
        <v>81.583333333333343</v>
      </c>
      <c r="BN154" s="286">
        <f t="shared" ca="1" si="87"/>
        <v>82.5</v>
      </c>
      <c r="BO154" s="286">
        <f t="shared" ca="1" si="87"/>
        <v>82.5</v>
      </c>
      <c r="BP154" s="286">
        <f t="shared" ca="1" si="87"/>
        <v>81.583333333333343</v>
      </c>
      <c r="BQ154" s="286">
        <f t="shared" ca="1" si="87"/>
        <v>81.583333333333343</v>
      </c>
      <c r="BR154" s="286">
        <f t="shared" ca="1" si="87"/>
        <v>82.5</v>
      </c>
      <c r="BS154" s="286">
        <f t="shared" ca="1" si="87"/>
        <v>82.5</v>
      </c>
      <c r="BT154" s="286">
        <f t="shared" ref="BT154:CY154" ca="1" si="88">BT150-BT152</f>
        <v>81.583333333333343</v>
      </c>
      <c r="BU154" s="286">
        <f t="shared" ca="1" si="88"/>
        <v>81.583333333333343</v>
      </c>
      <c r="BV154" s="286">
        <f t="shared" ca="1" si="88"/>
        <v>82.5</v>
      </c>
      <c r="BW154" s="286">
        <f t="shared" ca="1" si="88"/>
        <v>82.5</v>
      </c>
      <c r="BX154" s="286">
        <f t="shared" ca="1" si="88"/>
        <v>81.583333333333343</v>
      </c>
      <c r="BY154" s="286">
        <f t="shared" ca="1" si="88"/>
        <v>81.583333333333343</v>
      </c>
      <c r="BZ154" s="286">
        <f t="shared" ca="1" si="88"/>
        <v>82.5</v>
      </c>
      <c r="CA154" s="286">
        <f t="shared" ca="1" si="88"/>
        <v>82.5</v>
      </c>
      <c r="CB154" s="286">
        <f t="shared" ca="1" si="88"/>
        <v>81.583333333333343</v>
      </c>
      <c r="CC154" s="286">
        <f t="shared" ca="1" si="88"/>
        <v>81.583333333333343</v>
      </c>
      <c r="CD154" s="286">
        <f t="shared" ca="1" si="88"/>
        <v>82.5</v>
      </c>
      <c r="CE154" s="286">
        <f t="shared" ca="1" si="88"/>
        <v>82.5</v>
      </c>
      <c r="CF154" s="286">
        <f t="shared" ca="1" si="88"/>
        <v>81.583333333333343</v>
      </c>
      <c r="CG154" s="286">
        <f t="shared" ca="1" si="88"/>
        <v>81.583333333333343</v>
      </c>
      <c r="CH154" s="286">
        <f t="shared" ca="1" si="88"/>
        <v>82.5</v>
      </c>
      <c r="CI154" s="286">
        <f t="shared" ca="1" si="88"/>
        <v>82.5</v>
      </c>
      <c r="CJ154" s="286">
        <f t="shared" ca="1" si="88"/>
        <v>81.583333333333343</v>
      </c>
      <c r="CK154" s="286">
        <f t="shared" ca="1" si="88"/>
        <v>81.583333333333343</v>
      </c>
      <c r="CL154" s="286">
        <f t="shared" ca="1" si="88"/>
        <v>82.5</v>
      </c>
      <c r="CM154" s="286">
        <f t="shared" ca="1" si="88"/>
        <v>82.5</v>
      </c>
      <c r="CN154" s="286">
        <f t="shared" ca="1" si="88"/>
        <v>81.583333333333343</v>
      </c>
      <c r="CO154" s="286">
        <f t="shared" ca="1" si="88"/>
        <v>81.583333333333343</v>
      </c>
      <c r="CP154" s="286">
        <f t="shared" ca="1" si="88"/>
        <v>82.5</v>
      </c>
      <c r="CQ154" s="286">
        <f t="shared" ca="1" si="88"/>
        <v>82.5</v>
      </c>
      <c r="CR154" s="286">
        <f t="shared" ca="1" si="88"/>
        <v>81.583333333333343</v>
      </c>
      <c r="CS154" s="286">
        <f t="shared" ca="1" si="88"/>
        <v>81.583333333333343</v>
      </c>
      <c r="CT154" s="286">
        <f t="shared" ca="1" si="88"/>
        <v>82.5</v>
      </c>
      <c r="CU154" s="286">
        <f t="shared" ca="1" si="88"/>
        <v>82.5</v>
      </c>
      <c r="CV154" s="286">
        <f t="shared" ca="1" si="88"/>
        <v>81.583333333333343</v>
      </c>
      <c r="CW154" s="286">
        <f t="shared" ca="1" si="88"/>
        <v>81.583333333333343</v>
      </c>
      <c r="CX154" s="286">
        <f t="shared" ca="1" si="88"/>
        <v>82.5</v>
      </c>
      <c r="CY154" s="286">
        <f t="shared" ca="1" si="88"/>
        <v>82.5</v>
      </c>
      <c r="CZ154" s="286">
        <f t="shared" ref="CZ154:DS154" ca="1" si="89">CZ150-CZ152</f>
        <v>81.583333333333343</v>
      </c>
      <c r="DA154" s="286">
        <f t="shared" ca="1" si="89"/>
        <v>81.583333333333343</v>
      </c>
      <c r="DB154" s="286">
        <f t="shared" ca="1" si="89"/>
        <v>82.5</v>
      </c>
      <c r="DC154" s="286">
        <f t="shared" ca="1" si="89"/>
        <v>82.5</v>
      </c>
      <c r="DD154" s="286">
        <f t="shared" ca="1" si="89"/>
        <v>81.583333333333343</v>
      </c>
      <c r="DE154" s="286">
        <f t="shared" ca="1" si="89"/>
        <v>81.583333333333343</v>
      </c>
      <c r="DF154" s="286">
        <f t="shared" ca="1" si="89"/>
        <v>82.5</v>
      </c>
      <c r="DG154" s="286">
        <f t="shared" ca="1" si="89"/>
        <v>82.5</v>
      </c>
      <c r="DH154" s="286">
        <f t="shared" ca="1" si="89"/>
        <v>81.583333333333343</v>
      </c>
      <c r="DI154" s="286">
        <f t="shared" ca="1" si="89"/>
        <v>81.583333333333343</v>
      </c>
      <c r="DJ154" s="286">
        <f t="shared" ca="1" si="89"/>
        <v>82.5</v>
      </c>
      <c r="DK154" s="286">
        <f t="shared" ca="1" si="89"/>
        <v>82.5</v>
      </c>
      <c r="DL154" s="286">
        <f t="shared" ca="1" si="89"/>
        <v>81.583333333333343</v>
      </c>
      <c r="DM154" s="286">
        <f t="shared" ca="1" si="89"/>
        <v>81.583333333333343</v>
      </c>
      <c r="DN154" s="286">
        <f t="shared" ca="1" si="89"/>
        <v>82.5</v>
      </c>
      <c r="DO154" s="286">
        <f t="shared" ca="1" si="89"/>
        <v>82.5</v>
      </c>
      <c r="DP154" s="286">
        <f t="shared" ca="1" si="89"/>
        <v>81.583333333333343</v>
      </c>
      <c r="DQ154" s="286">
        <f t="shared" ca="1" si="89"/>
        <v>81.583333333333343</v>
      </c>
      <c r="DR154" s="286">
        <f t="shared" ca="1" si="89"/>
        <v>82.5</v>
      </c>
      <c r="DS154" s="286">
        <f t="shared" ca="1" si="89"/>
        <v>82.5</v>
      </c>
    </row>
    <row r="155" spans="3:124" ht="14.5" thickTop="1" x14ac:dyDescent="0.3">
      <c r="D155" s="280"/>
      <c r="E155" s="280"/>
      <c r="F155" s="281"/>
      <c r="G155" s="281"/>
      <c r="H155" s="279"/>
      <c r="I155" s="279"/>
      <c r="J155" s="279"/>
      <c r="K155" s="279"/>
      <c r="L155" s="279"/>
      <c r="M155" s="279"/>
      <c r="N155" s="279"/>
      <c r="O155" s="279"/>
      <c r="P155" s="279"/>
      <c r="Q155" s="279"/>
      <c r="R155" s="279"/>
      <c r="S155" s="279"/>
      <c r="T155" s="279"/>
      <c r="U155" s="279"/>
      <c r="V155" s="279"/>
      <c r="W155" s="279"/>
      <c r="X155" s="279"/>
      <c r="Y155" s="279"/>
      <c r="Z155" s="279"/>
      <c r="AA155" s="279"/>
      <c r="AB155" s="279"/>
      <c r="AC155" s="279"/>
      <c r="AD155" s="279"/>
      <c r="AE155" s="279"/>
      <c r="AF155" s="279"/>
      <c r="AG155" s="279"/>
      <c r="AH155" s="279"/>
      <c r="AI155" s="279"/>
      <c r="AJ155" s="279"/>
      <c r="AK155" s="279"/>
      <c r="AL155" s="279"/>
      <c r="AM155" s="279"/>
      <c r="AN155" s="279"/>
      <c r="AO155" s="279"/>
      <c r="AP155" s="279"/>
      <c r="AQ155" s="279"/>
      <c r="AR155" s="279"/>
      <c r="AS155" s="279"/>
      <c r="AT155" s="279"/>
      <c r="AU155" s="279"/>
      <c r="AV155" s="279"/>
      <c r="AW155" s="279"/>
      <c r="AX155" s="279"/>
      <c r="AY155" s="279"/>
      <c r="AZ155" s="279"/>
      <c r="BA155" s="279"/>
      <c r="BB155" s="279"/>
      <c r="BC155" s="279"/>
      <c r="BD155" s="279"/>
      <c r="BE155" s="279"/>
      <c r="BF155" s="279"/>
      <c r="BG155" s="279"/>
      <c r="BH155" s="279"/>
      <c r="BI155" s="279"/>
      <c r="BJ155" s="279"/>
      <c r="BK155" s="279"/>
      <c r="BL155" s="279"/>
      <c r="BM155" s="279"/>
      <c r="BN155" s="279"/>
      <c r="BO155" s="279"/>
      <c r="BP155" s="279"/>
      <c r="BQ155" s="279"/>
      <c r="BR155" s="279"/>
      <c r="BS155" s="279"/>
      <c r="BT155" s="279"/>
      <c r="BU155" s="279"/>
      <c r="BV155" s="279"/>
      <c r="BW155" s="279"/>
      <c r="BX155" s="279"/>
      <c r="BY155" s="279"/>
      <c r="BZ155" s="279"/>
      <c r="CA155" s="279"/>
      <c r="CB155" s="279"/>
      <c r="CC155" s="279"/>
      <c r="CD155" s="279"/>
      <c r="CE155" s="279"/>
      <c r="CF155" s="279"/>
      <c r="CG155" s="279"/>
      <c r="CH155" s="279"/>
      <c r="CI155" s="279"/>
      <c r="CJ155" s="279"/>
      <c r="CK155" s="279"/>
      <c r="CL155" s="279"/>
      <c r="CM155" s="279"/>
      <c r="CN155" s="279"/>
      <c r="CO155" s="279"/>
      <c r="CP155" s="279"/>
      <c r="CQ155" s="279"/>
      <c r="CR155" s="279"/>
      <c r="CS155" s="279"/>
      <c r="CT155" s="279"/>
      <c r="CU155" s="279"/>
      <c r="CV155" s="279"/>
      <c r="CW155" s="279"/>
      <c r="CX155" s="279"/>
      <c r="CY155" s="279"/>
      <c r="CZ155" s="279"/>
      <c r="DA155" s="279"/>
      <c r="DB155" s="279"/>
      <c r="DC155" s="279"/>
      <c r="DD155" s="279"/>
      <c r="DE155" s="279"/>
      <c r="DF155" s="279"/>
      <c r="DG155" s="279"/>
      <c r="DH155" s="279"/>
      <c r="DI155" s="279"/>
      <c r="DJ155" s="279"/>
      <c r="DK155" s="279"/>
      <c r="DL155" s="279"/>
      <c r="DM155" s="279"/>
      <c r="DN155" s="279"/>
      <c r="DO155" s="279"/>
      <c r="DP155" s="279"/>
      <c r="DQ155" s="279"/>
      <c r="DR155" s="279"/>
      <c r="DS155" s="279"/>
    </row>
    <row r="156" spans="3:124" x14ac:dyDescent="0.3">
      <c r="C156" s="6" t="s">
        <v>163</v>
      </c>
      <c r="D156" s="280"/>
      <c r="E156" s="280"/>
      <c r="F156" s="281"/>
      <c r="G156" s="281"/>
      <c r="H156" s="279"/>
      <c r="I156" s="279"/>
      <c r="J156" s="279"/>
      <c r="K156" s="279"/>
      <c r="L156" s="279"/>
      <c r="M156" s="279"/>
      <c r="N156" s="279"/>
      <c r="O156" s="279"/>
      <c r="P156" s="279"/>
      <c r="Q156" s="279"/>
      <c r="R156" s="279"/>
      <c r="S156" s="279"/>
      <c r="T156" s="279"/>
      <c r="U156" s="279"/>
      <c r="V156" s="279"/>
      <c r="W156" s="279"/>
      <c r="X156" s="279"/>
      <c r="Y156" s="279"/>
      <c r="Z156" s="279"/>
      <c r="AA156" s="279"/>
      <c r="AB156" s="279"/>
      <c r="AC156" s="279"/>
      <c r="AD156" s="279"/>
      <c r="AE156" s="279"/>
      <c r="AF156" s="279"/>
      <c r="AG156" s="279"/>
      <c r="AH156" s="279"/>
      <c r="AI156" s="279"/>
      <c r="AJ156" s="279"/>
      <c r="AK156" s="279"/>
      <c r="AL156" s="279"/>
      <c r="AM156" s="279"/>
      <c r="AN156" s="279"/>
      <c r="AO156" s="279"/>
      <c r="AP156" s="279"/>
      <c r="AQ156" s="279"/>
      <c r="AR156" s="279"/>
      <c r="AS156" s="279"/>
      <c r="AT156" s="279"/>
      <c r="AU156" s="279"/>
      <c r="AV156" s="279"/>
      <c r="AW156" s="279"/>
      <c r="AX156" s="279"/>
      <c r="AY156" s="279"/>
      <c r="AZ156" s="279"/>
      <c r="BA156" s="279"/>
      <c r="BB156" s="279"/>
      <c r="BC156" s="279"/>
      <c r="BD156" s="279"/>
      <c r="BE156" s="279"/>
      <c r="BF156" s="279"/>
      <c r="BG156" s="279"/>
      <c r="BH156" s="279"/>
      <c r="BI156" s="279"/>
      <c r="BJ156" s="279"/>
      <c r="BK156" s="279"/>
      <c r="BL156" s="279"/>
      <c r="BM156" s="279"/>
      <c r="BN156" s="279"/>
      <c r="BO156" s="279"/>
      <c r="BP156" s="279"/>
      <c r="BQ156" s="279"/>
      <c r="BR156" s="279"/>
      <c r="BS156" s="279"/>
      <c r="BT156" s="279"/>
      <c r="BU156" s="279"/>
      <c r="BV156" s="279"/>
      <c r="BW156" s="279"/>
      <c r="BX156" s="279"/>
      <c r="BY156" s="279"/>
      <c r="BZ156" s="279"/>
      <c r="CA156" s="279"/>
      <c r="CB156" s="279"/>
      <c r="CC156" s="279"/>
      <c r="CD156" s="279"/>
      <c r="CE156" s="279"/>
      <c r="CF156" s="279"/>
      <c r="CG156" s="279"/>
      <c r="CH156" s="279"/>
      <c r="CI156" s="279"/>
      <c r="CJ156" s="279"/>
      <c r="CK156" s="279"/>
      <c r="CL156" s="279"/>
      <c r="CM156" s="279"/>
      <c r="CN156" s="279"/>
      <c r="CO156" s="279"/>
      <c r="CP156" s="279"/>
      <c r="CQ156" s="279"/>
      <c r="CR156" s="279"/>
      <c r="CS156" s="279"/>
      <c r="CT156" s="279"/>
      <c r="CU156" s="279"/>
      <c r="CV156" s="279"/>
      <c r="CW156" s="279"/>
      <c r="CX156" s="279"/>
      <c r="CY156" s="279"/>
      <c r="CZ156" s="279"/>
      <c r="DA156" s="279"/>
      <c r="DB156" s="279"/>
      <c r="DC156" s="279"/>
      <c r="DD156" s="279"/>
      <c r="DE156" s="279"/>
      <c r="DF156" s="279"/>
      <c r="DG156" s="279"/>
      <c r="DH156" s="279"/>
      <c r="DI156" s="279"/>
      <c r="DJ156" s="279"/>
      <c r="DK156" s="279"/>
      <c r="DL156" s="279"/>
      <c r="DM156" s="279"/>
      <c r="DN156" s="279"/>
      <c r="DO156" s="279"/>
      <c r="DP156" s="279"/>
      <c r="DQ156" s="279"/>
      <c r="DR156" s="279"/>
      <c r="DS156" s="279"/>
    </row>
    <row r="157" spans="3:124" x14ac:dyDescent="0.3">
      <c r="D157" s="280" t="str">
        <f>D137</f>
        <v>O&amp;M</v>
      </c>
      <c r="E157" s="280"/>
      <c r="F157" s="281" t="str">
        <f>F154</f>
        <v>INR Mn</v>
      </c>
      <c r="G157" s="283">
        <f>Inputs!G$113*Exchng/4*$G$12</f>
        <v>20.17451971625</v>
      </c>
      <c r="H157" s="283">
        <f>$G157*H$31*H$12</f>
        <v>0</v>
      </c>
      <c r="I157" s="283">
        <f t="shared" ref="I157:BT158" si="90">$G157*I$31*I$12</f>
        <v>0</v>
      </c>
      <c r="J157" s="283">
        <f t="shared" si="90"/>
        <v>0</v>
      </c>
      <c r="K157" s="283">
        <f t="shared" si="90"/>
        <v>0</v>
      </c>
      <c r="L157" s="283">
        <f t="shared" si="90"/>
        <v>0</v>
      </c>
      <c r="M157" s="283">
        <f t="shared" si="90"/>
        <v>0</v>
      </c>
      <c r="N157" s="283">
        <f t="shared" si="90"/>
        <v>0</v>
      </c>
      <c r="O157" s="283">
        <f t="shared" si="90"/>
        <v>20.17451971625</v>
      </c>
      <c r="P157" s="283">
        <f t="shared" si="90"/>
        <v>20.17451971625</v>
      </c>
      <c r="Q157" s="283">
        <f t="shared" si="90"/>
        <v>20.17451971625</v>
      </c>
      <c r="R157" s="283">
        <f t="shared" si="90"/>
        <v>20.17451971625</v>
      </c>
      <c r="S157" s="283">
        <f t="shared" si="90"/>
        <v>20.17451971625</v>
      </c>
      <c r="T157" s="283">
        <f t="shared" si="90"/>
        <v>20.17451971625</v>
      </c>
      <c r="U157" s="283">
        <f t="shared" si="90"/>
        <v>20.17451971625</v>
      </c>
      <c r="V157" s="283">
        <f t="shared" si="90"/>
        <v>20.17451971625</v>
      </c>
      <c r="W157" s="283">
        <f t="shared" si="90"/>
        <v>20.17451971625</v>
      </c>
      <c r="X157" s="283">
        <f t="shared" si="90"/>
        <v>20.17451971625</v>
      </c>
      <c r="Y157" s="283">
        <f t="shared" si="90"/>
        <v>20.17451971625</v>
      </c>
      <c r="Z157" s="283">
        <f t="shared" si="90"/>
        <v>20.17451971625</v>
      </c>
      <c r="AA157" s="283">
        <f t="shared" si="90"/>
        <v>20.17451971625</v>
      </c>
      <c r="AB157" s="283">
        <f t="shared" si="90"/>
        <v>20.17451971625</v>
      </c>
      <c r="AC157" s="283">
        <f t="shared" si="90"/>
        <v>20.17451971625</v>
      </c>
      <c r="AD157" s="283">
        <f t="shared" si="90"/>
        <v>20.17451971625</v>
      </c>
      <c r="AE157" s="283">
        <f t="shared" si="90"/>
        <v>20.17451971625</v>
      </c>
      <c r="AF157" s="283">
        <f t="shared" si="90"/>
        <v>20.17451971625</v>
      </c>
      <c r="AG157" s="283">
        <f t="shared" si="90"/>
        <v>20.17451971625</v>
      </c>
      <c r="AH157" s="283">
        <f t="shared" si="90"/>
        <v>20.17451971625</v>
      </c>
      <c r="AI157" s="283">
        <f t="shared" si="90"/>
        <v>20.17451971625</v>
      </c>
      <c r="AJ157" s="283">
        <f t="shared" si="90"/>
        <v>20.17451971625</v>
      </c>
      <c r="AK157" s="283">
        <f t="shared" si="90"/>
        <v>20.17451971625</v>
      </c>
      <c r="AL157" s="283">
        <f t="shared" si="90"/>
        <v>20.17451971625</v>
      </c>
      <c r="AM157" s="283">
        <f t="shared" si="90"/>
        <v>20.17451971625</v>
      </c>
      <c r="AN157" s="283">
        <f t="shared" si="90"/>
        <v>20.17451971625</v>
      </c>
      <c r="AO157" s="283">
        <f t="shared" si="90"/>
        <v>20.17451971625</v>
      </c>
      <c r="AP157" s="283">
        <f t="shared" si="90"/>
        <v>20.17451971625</v>
      </c>
      <c r="AQ157" s="283">
        <f t="shared" si="90"/>
        <v>20.17451971625</v>
      </c>
      <c r="AR157" s="283">
        <f t="shared" si="90"/>
        <v>20.17451971625</v>
      </c>
      <c r="AS157" s="283">
        <f t="shared" si="90"/>
        <v>20.17451971625</v>
      </c>
      <c r="AT157" s="283">
        <f t="shared" si="90"/>
        <v>20.17451971625</v>
      </c>
      <c r="AU157" s="283">
        <f t="shared" si="90"/>
        <v>20.17451971625</v>
      </c>
      <c r="AV157" s="283">
        <f t="shared" si="90"/>
        <v>20.17451971625</v>
      </c>
      <c r="AW157" s="283">
        <f t="shared" si="90"/>
        <v>20.17451971625</v>
      </c>
      <c r="AX157" s="283">
        <f t="shared" si="90"/>
        <v>20.17451971625</v>
      </c>
      <c r="AY157" s="283">
        <f t="shared" si="90"/>
        <v>20.17451971625</v>
      </c>
      <c r="AZ157" s="283">
        <f t="shared" si="90"/>
        <v>20.17451971625</v>
      </c>
      <c r="BA157" s="283">
        <f t="shared" si="90"/>
        <v>20.17451971625</v>
      </c>
      <c r="BB157" s="283">
        <f t="shared" si="90"/>
        <v>20.17451971625</v>
      </c>
      <c r="BC157" s="283">
        <f t="shared" si="90"/>
        <v>20.17451971625</v>
      </c>
      <c r="BD157" s="283">
        <f t="shared" si="90"/>
        <v>20.17451971625</v>
      </c>
      <c r="BE157" s="283">
        <f t="shared" si="90"/>
        <v>20.17451971625</v>
      </c>
      <c r="BF157" s="283">
        <f t="shared" si="90"/>
        <v>20.17451971625</v>
      </c>
      <c r="BG157" s="283">
        <f t="shared" si="90"/>
        <v>20.17451971625</v>
      </c>
      <c r="BH157" s="283">
        <f t="shared" si="90"/>
        <v>20.17451971625</v>
      </c>
      <c r="BI157" s="283">
        <f t="shared" si="90"/>
        <v>20.17451971625</v>
      </c>
      <c r="BJ157" s="283">
        <f t="shared" si="90"/>
        <v>20.17451971625</v>
      </c>
      <c r="BK157" s="283">
        <f t="shared" si="90"/>
        <v>20.17451971625</v>
      </c>
      <c r="BL157" s="283">
        <f t="shared" si="90"/>
        <v>20.17451971625</v>
      </c>
      <c r="BM157" s="283">
        <f t="shared" si="90"/>
        <v>20.17451971625</v>
      </c>
      <c r="BN157" s="283">
        <f t="shared" si="90"/>
        <v>20.17451971625</v>
      </c>
      <c r="BO157" s="283">
        <f t="shared" si="90"/>
        <v>20.17451971625</v>
      </c>
      <c r="BP157" s="283">
        <f t="shared" si="90"/>
        <v>20.17451971625</v>
      </c>
      <c r="BQ157" s="283">
        <f t="shared" si="90"/>
        <v>20.17451971625</v>
      </c>
      <c r="BR157" s="283">
        <f t="shared" si="90"/>
        <v>20.17451971625</v>
      </c>
      <c r="BS157" s="283">
        <f t="shared" si="90"/>
        <v>20.17451971625</v>
      </c>
      <c r="BT157" s="283">
        <f t="shared" si="90"/>
        <v>20.17451971625</v>
      </c>
      <c r="BU157" s="283">
        <f t="shared" ref="BU157:DS159" si="91">$G157*BU$31*BU$12</f>
        <v>20.17451971625</v>
      </c>
      <c r="BV157" s="283">
        <f t="shared" si="91"/>
        <v>20.17451971625</v>
      </c>
      <c r="BW157" s="283">
        <f t="shared" si="91"/>
        <v>20.17451971625</v>
      </c>
      <c r="BX157" s="283">
        <f t="shared" si="91"/>
        <v>20.17451971625</v>
      </c>
      <c r="BY157" s="283">
        <f t="shared" si="91"/>
        <v>20.17451971625</v>
      </c>
      <c r="BZ157" s="283">
        <f t="shared" si="91"/>
        <v>20.17451971625</v>
      </c>
      <c r="CA157" s="283">
        <f t="shared" si="91"/>
        <v>20.17451971625</v>
      </c>
      <c r="CB157" s="283">
        <f t="shared" si="91"/>
        <v>20.17451971625</v>
      </c>
      <c r="CC157" s="283">
        <f t="shared" si="91"/>
        <v>20.17451971625</v>
      </c>
      <c r="CD157" s="283">
        <f t="shared" si="91"/>
        <v>20.17451971625</v>
      </c>
      <c r="CE157" s="283">
        <f t="shared" si="91"/>
        <v>20.17451971625</v>
      </c>
      <c r="CF157" s="283">
        <f t="shared" si="91"/>
        <v>20.17451971625</v>
      </c>
      <c r="CG157" s="283">
        <f t="shared" si="91"/>
        <v>20.17451971625</v>
      </c>
      <c r="CH157" s="283">
        <f t="shared" si="91"/>
        <v>20.17451971625</v>
      </c>
      <c r="CI157" s="283">
        <f t="shared" si="91"/>
        <v>20.17451971625</v>
      </c>
      <c r="CJ157" s="283">
        <f t="shared" si="91"/>
        <v>20.17451971625</v>
      </c>
      <c r="CK157" s="283">
        <f t="shared" si="91"/>
        <v>20.17451971625</v>
      </c>
      <c r="CL157" s="283">
        <f t="shared" si="91"/>
        <v>20.17451971625</v>
      </c>
      <c r="CM157" s="283">
        <f t="shared" si="91"/>
        <v>20.17451971625</v>
      </c>
      <c r="CN157" s="283">
        <f t="shared" si="91"/>
        <v>20.17451971625</v>
      </c>
      <c r="CO157" s="283">
        <f t="shared" si="91"/>
        <v>20.17451971625</v>
      </c>
      <c r="CP157" s="283">
        <f t="shared" si="91"/>
        <v>20.17451971625</v>
      </c>
      <c r="CQ157" s="283">
        <f t="shared" si="91"/>
        <v>20.17451971625</v>
      </c>
      <c r="CR157" s="283">
        <f t="shared" si="91"/>
        <v>20.17451971625</v>
      </c>
      <c r="CS157" s="283">
        <f t="shared" si="91"/>
        <v>20.17451971625</v>
      </c>
      <c r="CT157" s="283">
        <f t="shared" si="91"/>
        <v>20.17451971625</v>
      </c>
      <c r="CU157" s="283">
        <f t="shared" si="91"/>
        <v>20.17451971625</v>
      </c>
      <c r="CV157" s="283">
        <f t="shared" si="91"/>
        <v>20.17451971625</v>
      </c>
      <c r="CW157" s="283">
        <f t="shared" si="91"/>
        <v>20.17451971625</v>
      </c>
      <c r="CX157" s="283">
        <f t="shared" si="91"/>
        <v>20.17451971625</v>
      </c>
      <c r="CY157" s="283">
        <f t="shared" si="91"/>
        <v>20.17451971625</v>
      </c>
      <c r="CZ157" s="283">
        <f t="shared" si="91"/>
        <v>20.17451971625</v>
      </c>
      <c r="DA157" s="283">
        <f t="shared" si="91"/>
        <v>20.17451971625</v>
      </c>
      <c r="DB157" s="283">
        <f t="shared" si="91"/>
        <v>20.17451971625</v>
      </c>
      <c r="DC157" s="283">
        <f t="shared" si="91"/>
        <v>20.17451971625</v>
      </c>
      <c r="DD157" s="283">
        <f t="shared" si="91"/>
        <v>20.17451971625</v>
      </c>
      <c r="DE157" s="283">
        <f t="shared" si="91"/>
        <v>20.17451971625</v>
      </c>
      <c r="DF157" s="283">
        <f t="shared" si="91"/>
        <v>20.17451971625</v>
      </c>
      <c r="DG157" s="283">
        <f t="shared" si="91"/>
        <v>20.17451971625</v>
      </c>
      <c r="DH157" s="283">
        <f t="shared" si="91"/>
        <v>20.17451971625</v>
      </c>
      <c r="DI157" s="283">
        <f t="shared" si="91"/>
        <v>20.17451971625</v>
      </c>
      <c r="DJ157" s="283">
        <f t="shared" si="91"/>
        <v>20.17451971625</v>
      </c>
      <c r="DK157" s="283">
        <f t="shared" si="91"/>
        <v>20.17451971625</v>
      </c>
      <c r="DL157" s="283">
        <f t="shared" si="91"/>
        <v>20.17451971625</v>
      </c>
      <c r="DM157" s="283">
        <f t="shared" si="91"/>
        <v>20.17451971625</v>
      </c>
      <c r="DN157" s="283">
        <f t="shared" si="91"/>
        <v>20.17451971625</v>
      </c>
      <c r="DO157" s="283">
        <f t="shared" si="91"/>
        <v>20.17451971625</v>
      </c>
      <c r="DP157" s="283">
        <f t="shared" si="91"/>
        <v>20.17451971625</v>
      </c>
      <c r="DQ157" s="283">
        <f t="shared" si="91"/>
        <v>20.17451971625</v>
      </c>
      <c r="DR157" s="283">
        <f t="shared" si="91"/>
        <v>20.17451971625</v>
      </c>
      <c r="DS157" s="283">
        <f t="shared" si="91"/>
        <v>20.17451971625</v>
      </c>
    </row>
    <row r="158" spans="3:124" x14ac:dyDescent="0.3">
      <c r="D158" s="280" t="str">
        <f>D138</f>
        <v>Other management fees</v>
      </c>
      <c r="E158" s="280"/>
      <c r="F158" s="281" t="str">
        <f>F157</f>
        <v>INR Mn</v>
      </c>
      <c r="G158" s="283">
        <f>Inputs!G$114*Exchng/4*$G$12</f>
        <v>50.531044999999999</v>
      </c>
      <c r="H158" s="283">
        <f t="shared" ref="H158:W159" si="92">$G158*H$31*H$12</f>
        <v>0</v>
      </c>
      <c r="I158" s="283">
        <f t="shared" si="92"/>
        <v>0</v>
      </c>
      <c r="J158" s="283">
        <f t="shared" si="92"/>
        <v>0</v>
      </c>
      <c r="K158" s="283">
        <f t="shared" si="92"/>
        <v>0</v>
      </c>
      <c r="L158" s="283">
        <f t="shared" si="92"/>
        <v>0</v>
      </c>
      <c r="M158" s="283">
        <f t="shared" si="92"/>
        <v>0</v>
      </c>
      <c r="N158" s="283">
        <f t="shared" si="92"/>
        <v>0</v>
      </c>
      <c r="O158" s="283">
        <f t="shared" si="92"/>
        <v>50.531044999999999</v>
      </c>
      <c r="P158" s="283">
        <f t="shared" si="92"/>
        <v>50.531044999999999</v>
      </c>
      <c r="Q158" s="283">
        <f t="shared" si="92"/>
        <v>50.531044999999999</v>
      </c>
      <c r="R158" s="283">
        <f t="shared" si="92"/>
        <v>50.531044999999999</v>
      </c>
      <c r="S158" s="283">
        <f t="shared" si="92"/>
        <v>50.531044999999999</v>
      </c>
      <c r="T158" s="283">
        <f t="shared" si="92"/>
        <v>50.531044999999999</v>
      </c>
      <c r="U158" s="283">
        <f t="shared" si="92"/>
        <v>50.531044999999999</v>
      </c>
      <c r="V158" s="283">
        <f t="shared" si="92"/>
        <v>50.531044999999999</v>
      </c>
      <c r="W158" s="283">
        <f t="shared" si="92"/>
        <v>50.531044999999999</v>
      </c>
      <c r="X158" s="283">
        <f t="shared" si="90"/>
        <v>50.531044999999999</v>
      </c>
      <c r="Y158" s="283">
        <f t="shared" si="90"/>
        <v>50.531044999999999</v>
      </c>
      <c r="Z158" s="283">
        <f t="shared" si="90"/>
        <v>50.531044999999999</v>
      </c>
      <c r="AA158" s="283">
        <f t="shared" si="90"/>
        <v>50.531044999999999</v>
      </c>
      <c r="AB158" s="283">
        <f t="shared" si="90"/>
        <v>50.531044999999999</v>
      </c>
      <c r="AC158" s="283">
        <f t="shared" si="90"/>
        <v>50.531044999999999</v>
      </c>
      <c r="AD158" s="283">
        <f t="shared" si="90"/>
        <v>50.531044999999999</v>
      </c>
      <c r="AE158" s="283">
        <f t="shared" si="90"/>
        <v>50.531044999999999</v>
      </c>
      <c r="AF158" s="283">
        <f t="shared" si="90"/>
        <v>50.531044999999999</v>
      </c>
      <c r="AG158" s="283">
        <f t="shared" si="90"/>
        <v>50.531044999999999</v>
      </c>
      <c r="AH158" s="283">
        <f t="shared" si="90"/>
        <v>50.531044999999999</v>
      </c>
      <c r="AI158" s="283">
        <f t="shared" si="90"/>
        <v>50.531044999999999</v>
      </c>
      <c r="AJ158" s="283">
        <f t="shared" si="90"/>
        <v>50.531044999999999</v>
      </c>
      <c r="AK158" s="283">
        <f t="shared" si="90"/>
        <v>50.531044999999999</v>
      </c>
      <c r="AL158" s="283">
        <f t="shared" si="90"/>
        <v>50.531044999999999</v>
      </c>
      <c r="AM158" s="283">
        <f t="shared" si="90"/>
        <v>50.531044999999999</v>
      </c>
      <c r="AN158" s="283">
        <f t="shared" si="90"/>
        <v>50.531044999999999</v>
      </c>
      <c r="AO158" s="283">
        <f t="shared" si="90"/>
        <v>50.531044999999999</v>
      </c>
      <c r="AP158" s="283">
        <f t="shared" si="90"/>
        <v>50.531044999999999</v>
      </c>
      <c r="AQ158" s="283">
        <f t="shared" si="90"/>
        <v>50.531044999999999</v>
      </c>
      <c r="AR158" s="283">
        <f t="shared" si="90"/>
        <v>50.531044999999999</v>
      </c>
      <c r="AS158" s="283">
        <f t="shared" si="90"/>
        <v>50.531044999999999</v>
      </c>
      <c r="AT158" s="283">
        <f t="shared" si="90"/>
        <v>50.531044999999999</v>
      </c>
      <c r="AU158" s="283">
        <f t="shared" si="90"/>
        <v>50.531044999999999</v>
      </c>
      <c r="AV158" s="283">
        <f t="shared" si="90"/>
        <v>50.531044999999999</v>
      </c>
      <c r="AW158" s="283">
        <f t="shared" si="90"/>
        <v>50.531044999999999</v>
      </c>
      <c r="AX158" s="283">
        <f t="shared" si="90"/>
        <v>50.531044999999999</v>
      </c>
      <c r="AY158" s="283">
        <f t="shared" si="90"/>
        <v>50.531044999999999</v>
      </c>
      <c r="AZ158" s="283">
        <f t="shared" si="90"/>
        <v>50.531044999999999</v>
      </c>
      <c r="BA158" s="283">
        <f t="shared" si="90"/>
        <v>50.531044999999999</v>
      </c>
      <c r="BB158" s="283">
        <f t="shared" si="90"/>
        <v>50.531044999999999</v>
      </c>
      <c r="BC158" s="283">
        <f t="shared" si="90"/>
        <v>50.531044999999999</v>
      </c>
      <c r="BD158" s="283">
        <f t="shared" si="90"/>
        <v>50.531044999999999</v>
      </c>
      <c r="BE158" s="283">
        <f t="shared" si="90"/>
        <v>50.531044999999999</v>
      </c>
      <c r="BF158" s="283">
        <f t="shared" si="90"/>
        <v>50.531044999999999</v>
      </c>
      <c r="BG158" s="283">
        <f t="shared" si="90"/>
        <v>50.531044999999999</v>
      </c>
      <c r="BH158" s="283">
        <f t="shared" si="90"/>
        <v>50.531044999999999</v>
      </c>
      <c r="BI158" s="283">
        <f t="shared" si="90"/>
        <v>50.531044999999999</v>
      </c>
      <c r="BJ158" s="283">
        <f t="shared" si="90"/>
        <v>50.531044999999999</v>
      </c>
      <c r="BK158" s="283">
        <f t="shared" si="90"/>
        <v>50.531044999999999</v>
      </c>
      <c r="BL158" s="283">
        <f t="shared" si="90"/>
        <v>50.531044999999999</v>
      </c>
      <c r="BM158" s="283">
        <f t="shared" si="90"/>
        <v>50.531044999999999</v>
      </c>
      <c r="BN158" s="283">
        <f t="shared" si="90"/>
        <v>50.531044999999999</v>
      </c>
      <c r="BO158" s="283">
        <f t="shared" si="90"/>
        <v>50.531044999999999</v>
      </c>
      <c r="BP158" s="283">
        <f t="shared" si="90"/>
        <v>50.531044999999999</v>
      </c>
      <c r="BQ158" s="283">
        <f t="shared" si="90"/>
        <v>50.531044999999999</v>
      </c>
      <c r="BR158" s="283">
        <f t="shared" si="90"/>
        <v>50.531044999999999</v>
      </c>
      <c r="BS158" s="283">
        <f t="shared" si="90"/>
        <v>50.531044999999999</v>
      </c>
      <c r="BT158" s="283">
        <f t="shared" si="90"/>
        <v>50.531044999999999</v>
      </c>
      <c r="BU158" s="283">
        <f t="shared" si="91"/>
        <v>50.531044999999999</v>
      </c>
      <c r="BV158" s="283">
        <f t="shared" si="91"/>
        <v>50.531044999999999</v>
      </c>
      <c r="BW158" s="283">
        <f t="shared" si="91"/>
        <v>50.531044999999999</v>
      </c>
      <c r="BX158" s="283">
        <f t="shared" si="91"/>
        <v>50.531044999999999</v>
      </c>
      <c r="BY158" s="283">
        <f t="shared" si="91"/>
        <v>50.531044999999999</v>
      </c>
      <c r="BZ158" s="283">
        <f t="shared" si="91"/>
        <v>50.531044999999999</v>
      </c>
      <c r="CA158" s="283">
        <f t="shared" si="91"/>
        <v>50.531044999999999</v>
      </c>
      <c r="CB158" s="283">
        <f t="shared" si="91"/>
        <v>50.531044999999999</v>
      </c>
      <c r="CC158" s="283">
        <f t="shared" si="91"/>
        <v>50.531044999999999</v>
      </c>
      <c r="CD158" s="283">
        <f t="shared" si="91"/>
        <v>50.531044999999999</v>
      </c>
      <c r="CE158" s="283">
        <f t="shared" si="91"/>
        <v>50.531044999999999</v>
      </c>
      <c r="CF158" s="283">
        <f t="shared" si="91"/>
        <v>50.531044999999999</v>
      </c>
      <c r="CG158" s="283">
        <f t="shared" si="91"/>
        <v>50.531044999999999</v>
      </c>
      <c r="CH158" s="283">
        <f t="shared" si="91"/>
        <v>50.531044999999999</v>
      </c>
      <c r="CI158" s="283">
        <f t="shared" si="91"/>
        <v>50.531044999999999</v>
      </c>
      <c r="CJ158" s="283">
        <f t="shared" si="91"/>
        <v>50.531044999999999</v>
      </c>
      <c r="CK158" s="283">
        <f t="shared" si="91"/>
        <v>50.531044999999999</v>
      </c>
      <c r="CL158" s="283">
        <f t="shared" si="91"/>
        <v>50.531044999999999</v>
      </c>
      <c r="CM158" s="283">
        <f t="shared" si="91"/>
        <v>50.531044999999999</v>
      </c>
      <c r="CN158" s="283">
        <f t="shared" si="91"/>
        <v>50.531044999999999</v>
      </c>
      <c r="CO158" s="283">
        <f t="shared" si="91"/>
        <v>50.531044999999999</v>
      </c>
      <c r="CP158" s="283">
        <f t="shared" si="91"/>
        <v>50.531044999999999</v>
      </c>
      <c r="CQ158" s="283">
        <f t="shared" si="91"/>
        <v>50.531044999999999</v>
      </c>
      <c r="CR158" s="283">
        <f t="shared" si="91"/>
        <v>50.531044999999999</v>
      </c>
      <c r="CS158" s="283">
        <f t="shared" si="91"/>
        <v>50.531044999999999</v>
      </c>
      <c r="CT158" s="283">
        <f t="shared" si="91"/>
        <v>50.531044999999999</v>
      </c>
      <c r="CU158" s="283">
        <f t="shared" si="91"/>
        <v>50.531044999999999</v>
      </c>
      <c r="CV158" s="283">
        <f t="shared" si="91"/>
        <v>50.531044999999999</v>
      </c>
      <c r="CW158" s="283">
        <f t="shared" si="91"/>
        <v>50.531044999999999</v>
      </c>
      <c r="CX158" s="283">
        <f t="shared" si="91"/>
        <v>50.531044999999999</v>
      </c>
      <c r="CY158" s="283">
        <f t="shared" si="91"/>
        <v>50.531044999999999</v>
      </c>
      <c r="CZ158" s="283">
        <f t="shared" si="91"/>
        <v>50.531044999999999</v>
      </c>
      <c r="DA158" s="283">
        <f t="shared" si="91"/>
        <v>50.531044999999999</v>
      </c>
      <c r="DB158" s="283">
        <f t="shared" si="91"/>
        <v>50.531044999999999</v>
      </c>
      <c r="DC158" s="283">
        <f t="shared" si="91"/>
        <v>50.531044999999999</v>
      </c>
      <c r="DD158" s="283">
        <f t="shared" si="91"/>
        <v>50.531044999999999</v>
      </c>
      <c r="DE158" s="283">
        <f t="shared" si="91"/>
        <v>50.531044999999999</v>
      </c>
      <c r="DF158" s="283">
        <f t="shared" si="91"/>
        <v>50.531044999999999</v>
      </c>
      <c r="DG158" s="283">
        <f t="shared" si="91"/>
        <v>50.531044999999999</v>
      </c>
      <c r="DH158" s="283">
        <f t="shared" si="91"/>
        <v>50.531044999999999</v>
      </c>
      <c r="DI158" s="283">
        <f t="shared" si="91"/>
        <v>50.531044999999999</v>
      </c>
      <c r="DJ158" s="283">
        <f t="shared" si="91"/>
        <v>50.531044999999999</v>
      </c>
      <c r="DK158" s="283">
        <f t="shared" si="91"/>
        <v>50.531044999999999</v>
      </c>
      <c r="DL158" s="283">
        <f t="shared" si="91"/>
        <v>50.531044999999999</v>
      </c>
      <c r="DM158" s="283">
        <f t="shared" si="91"/>
        <v>50.531044999999999</v>
      </c>
      <c r="DN158" s="283">
        <f t="shared" si="91"/>
        <v>50.531044999999999</v>
      </c>
      <c r="DO158" s="283">
        <f t="shared" si="91"/>
        <v>50.531044999999999</v>
      </c>
      <c r="DP158" s="283">
        <f t="shared" si="91"/>
        <v>50.531044999999999</v>
      </c>
      <c r="DQ158" s="283">
        <f t="shared" si="91"/>
        <v>50.531044999999999</v>
      </c>
      <c r="DR158" s="283">
        <f t="shared" si="91"/>
        <v>50.531044999999999</v>
      </c>
      <c r="DS158" s="283">
        <f t="shared" si="91"/>
        <v>50.531044999999999</v>
      </c>
    </row>
    <row r="159" spans="3:124" x14ac:dyDescent="0.3">
      <c r="D159" s="280" t="str">
        <f>D139</f>
        <v>Other manufacturing fees</v>
      </c>
      <c r="E159" s="280"/>
      <c r="F159" s="281" t="str">
        <f t="shared" ref="F159:F160" si="93">F158</f>
        <v>INR Mn</v>
      </c>
      <c r="G159" s="283">
        <f>Inputs!G$115*Exchng/4*$G$12</f>
        <v>101.06209</v>
      </c>
      <c r="H159" s="283">
        <f t="shared" si="92"/>
        <v>0</v>
      </c>
      <c r="I159" s="283">
        <f t="shared" ref="I159:BT159" si="94">$G159*I$31*I$12</f>
        <v>0</v>
      </c>
      <c r="J159" s="283">
        <f t="shared" si="94"/>
        <v>0</v>
      </c>
      <c r="K159" s="283">
        <f t="shared" si="94"/>
        <v>0</v>
      </c>
      <c r="L159" s="283">
        <f t="shared" si="94"/>
        <v>0</v>
      </c>
      <c r="M159" s="283">
        <f t="shared" si="94"/>
        <v>0</v>
      </c>
      <c r="N159" s="283">
        <f t="shared" si="94"/>
        <v>0</v>
      </c>
      <c r="O159" s="283">
        <f t="shared" si="94"/>
        <v>101.06209</v>
      </c>
      <c r="P159" s="283">
        <f t="shared" si="94"/>
        <v>101.06209</v>
      </c>
      <c r="Q159" s="283">
        <f t="shared" si="94"/>
        <v>101.06209</v>
      </c>
      <c r="R159" s="283">
        <f t="shared" si="94"/>
        <v>101.06209</v>
      </c>
      <c r="S159" s="283">
        <f t="shared" si="94"/>
        <v>101.06209</v>
      </c>
      <c r="T159" s="283">
        <f t="shared" si="94"/>
        <v>101.06209</v>
      </c>
      <c r="U159" s="283">
        <f t="shared" si="94"/>
        <v>101.06209</v>
      </c>
      <c r="V159" s="283">
        <f t="shared" si="94"/>
        <v>101.06209</v>
      </c>
      <c r="W159" s="283">
        <f t="shared" si="94"/>
        <v>101.06209</v>
      </c>
      <c r="X159" s="283">
        <f t="shared" si="94"/>
        <v>101.06209</v>
      </c>
      <c r="Y159" s="283">
        <f t="shared" si="94"/>
        <v>101.06209</v>
      </c>
      <c r="Z159" s="283">
        <f t="shared" si="94"/>
        <v>101.06209</v>
      </c>
      <c r="AA159" s="283">
        <f t="shared" si="94"/>
        <v>101.06209</v>
      </c>
      <c r="AB159" s="283">
        <f t="shared" si="94"/>
        <v>101.06209</v>
      </c>
      <c r="AC159" s="283">
        <f t="shared" si="94"/>
        <v>101.06209</v>
      </c>
      <c r="AD159" s="283">
        <f t="shared" si="94"/>
        <v>101.06209</v>
      </c>
      <c r="AE159" s="283">
        <f t="shared" si="94"/>
        <v>101.06209</v>
      </c>
      <c r="AF159" s="283">
        <f t="shared" si="94"/>
        <v>101.06209</v>
      </c>
      <c r="AG159" s="283">
        <f t="shared" si="94"/>
        <v>101.06209</v>
      </c>
      <c r="AH159" s="283">
        <f t="shared" si="94"/>
        <v>101.06209</v>
      </c>
      <c r="AI159" s="283">
        <f t="shared" si="94"/>
        <v>101.06209</v>
      </c>
      <c r="AJ159" s="283">
        <f t="shared" si="94"/>
        <v>101.06209</v>
      </c>
      <c r="AK159" s="283">
        <f t="shared" si="94"/>
        <v>101.06209</v>
      </c>
      <c r="AL159" s="283">
        <f t="shared" si="94"/>
        <v>101.06209</v>
      </c>
      <c r="AM159" s="283">
        <f t="shared" si="94"/>
        <v>101.06209</v>
      </c>
      <c r="AN159" s="283">
        <f t="shared" si="94"/>
        <v>101.06209</v>
      </c>
      <c r="AO159" s="283">
        <f t="shared" si="94"/>
        <v>101.06209</v>
      </c>
      <c r="AP159" s="283">
        <f t="shared" si="94"/>
        <v>101.06209</v>
      </c>
      <c r="AQ159" s="283">
        <f t="shared" si="94"/>
        <v>101.06209</v>
      </c>
      <c r="AR159" s="283">
        <f t="shared" si="94"/>
        <v>101.06209</v>
      </c>
      <c r="AS159" s="283">
        <f t="shared" si="94"/>
        <v>101.06209</v>
      </c>
      <c r="AT159" s="283">
        <f t="shared" si="94"/>
        <v>101.06209</v>
      </c>
      <c r="AU159" s="283">
        <f t="shared" si="94"/>
        <v>101.06209</v>
      </c>
      <c r="AV159" s="283">
        <f t="shared" si="94"/>
        <v>101.06209</v>
      </c>
      <c r="AW159" s="283">
        <f t="shared" si="94"/>
        <v>101.06209</v>
      </c>
      <c r="AX159" s="283">
        <f t="shared" si="94"/>
        <v>101.06209</v>
      </c>
      <c r="AY159" s="283">
        <f t="shared" si="94"/>
        <v>101.06209</v>
      </c>
      <c r="AZ159" s="283">
        <f t="shared" si="94"/>
        <v>101.06209</v>
      </c>
      <c r="BA159" s="283">
        <f t="shared" si="94"/>
        <v>101.06209</v>
      </c>
      <c r="BB159" s="283">
        <f t="shared" si="94"/>
        <v>101.06209</v>
      </c>
      <c r="BC159" s="283">
        <f t="shared" si="94"/>
        <v>101.06209</v>
      </c>
      <c r="BD159" s="283">
        <f t="shared" si="94"/>
        <v>101.06209</v>
      </c>
      <c r="BE159" s="283">
        <f t="shared" si="94"/>
        <v>101.06209</v>
      </c>
      <c r="BF159" s="283">
        <f t="shared" si="94"/>
        <v>101.06209</v>
      </c>
      <c r="BG159" s="283">
        <f t="shared" si="94"/>
        <v>101.06209</v>
      </c>
      <c r="BH159" s="283">
        <f t="shared" si="94"/>
        <v>101.06209</v>
      </c>
      <c r="BI159" s="283">
        <f t="shared" si="94"/>
        <v>101.06209</v>
      </c>
      <c r="BJ159" s="283">
        <f t="shared" si="94"/>
        <v>101.06209</v>
      </c>
      <c r="BK159" s="283">
        <f t="shared" si="94"/>
        <v>101.06209</v>
      </c>
      <c r="BL159" s="283">
        <f t="shared" si="94"/>
        <v>101.06209</v>
      </c>
      <c r="BM159" s="283">
        <f t="shared" si="94"/>
        <v>101.06209</v>
      </c>
      <c r="BN159" s="283">
        <f t="shared" si="94"/>
        <v>101.06209</v>
      </c>
      <c r="BO159" s="283">
        <f t="shared" si="94"/>
        <v>101.06209</v>
      </c>
      <c r="BP159" s="283">
        <f t="shared" si="94"/>
        <v>101.06209</v>
      </c>
      <c r="BQ159" s="283">
        <f t="shared" si="94"/>
        <v>101.06209</v>
      </c>
      <c r="BR159" s="283">
        <f t="shared" si="94"/>
        <v>101.06209</v>
      </c>
      <c r="BS159" s="283">
        <f t="shared" si="94"/>
        <v>101.06209</v>
      </c>
      <c r="BT159" s="283">
        <f t="shared" si="94"/>
        <v>101.06209</v>
      </c>
      <c r="BU159" s="283">
        <f t="shared" si="91"/>
        <v>101.06209</v>
      </c>
      <c r="BV159" s="283">
        <f t="shared" si="91"/>
        <v>101.06209</v>
      </c>
      <c r="BW159" s="283">
        <f t="shared" si="91"/>
        <v>101.06209</v>
      </c>
      <c r="BX159" s="283">
        <f t="shared" si="91"/>
        <v>101.06209</v>
      </c>
      <c r="BY159" s="283">
        <f t="shared" si="91"/>
        <v>101.06209</v>
      </c>
      <c r="BZ159" s="283">
        <f t="shared" si="91"/>
        <v>101.06209</v>
      </c>
      <c r="CA159" s="283">
        <f t="shared" si="91"/>
        <v>101.06209</v>
      </c>
      <c r="CB159" s="283">
        <f t="shared" si="91"/>
        <v>101.06209</v>
      </c>
      <c r="CC159" s="283">
        <f t="shared" si="91"/>
        <v>101.06209</v>
      </c>
      <c r="CD159" s="283">
        <f t="shared" si="91"/>
        <v>101.06209</v>
      </c>
      <c r="CE159" s="283">
        <f t="shared" si="91"/>
        <v>101.06209</v>
      </c>
      <c r="CF159" s="283">
        <f t="shared" si="91"/>
        <v>101.06209</v>
      </c>
      <c r="CG159" s="283">
        <f t="shared" si="91"/>
        <v>101.06209</v>
      </c>
      <c r="CH159" s="283">
        <f t="shared" si="91"/>
        <v>101.06209</v>
      </c>
      <c r="CI159" s="283">
        <f t="shared" si="91"/>
        <v>101.06209</v>
      </c>
      <c r="CJ159" s="283">
        <f t="shared" si="91"/>
        <v>101.06209</v>
      </c>
      <c r="CK159" s="283">
        <f t="shared" si="91"/>
        <v>101.06209</v>
      </c>
      <c r="CL159" s="283">
        <f t="shared" si="91"/>
        <v>101.06209</v>
      </c>
      <c r="CM159" s="283">
        <f t="shared" si="91"/>
        <v>101.06209</v>
      </c>
      <c r="CN159" s="283">
        <f t="shared" si="91"/>
        <v>101.06209</v>
      </c>
      <c r="CO159" s="283">
        <f t="shared" si="91"/>
        <v>101.06209</v>
      </c>
      <c r="CP159" s="283">
        <f t="shared" si="91"/>
        <v>101.06209</v>
      </c>
      <c r="CQ159" s="283">
        <f t="shared" si="91"/>
        <v>101.06209</v>
      </c>
      <c r="CR159" s="283">
        <f t="shared" si="91"/>
        <v>101.06209</v>
      </c>
      <c r="CS159" s="283">
        <f t="shared" si="91"/>
        <v>101.06209</v>
      </c>
      <c r="CT159" s="283">
        <f t="shared" si="91"/>
        <v>101.06209</v>
      </c>
      <c r="CU159" s="283">
        <f t="shared" si="91"/>
        <v>101.06209</v>
      </c>
      <c r="CV159" s="283">
        <f t="shared" si="91"/>
        <v>101.06209</v>
      </c>
      <c r="CW159" s="283">
        <f t="shared" si="91"/>
        <v>101.06209</v>
      </c>
      <c r="CX159" s="283">
        <f t="shared" si="91"/>
        <v>101.06209</v>
      </c>
      <c r="CY159" s="283">
        <f t="shared" si="91"/>
        <v>101.06209</v>
      </c>
      <c r="CZ159" s="283">
        <f t="shared" si="91"/>
        <v>101.06209</v>
      </c>
      <c r="DA159" s="283">
        <f t="shared" si="91"/>
        <v>101.06209</v>
      </c>
      <c r="DB159" s="283">
        <f t="shared" si="91"/>
        <v>101.06209</v>
      </c>
      <c r="DC159" s="283">
        <f t="shared" si="91"/>
        <v>101.06209</v>
      </c>
      <c r="DD159" s="283">
        <f t="shared" si="91"/>
        <v>101.06209</v>
      </c>
      <c r="DE159" s="283">
        <f t="shared" si="91"/>
        <v>101.06209</v>
      </c>
      <c r="DF159" s="283">
        <f t="shared" si="91"/>
        <v>101.06209</v>
      </c>
      <c r="DG159" s="283">
        <f t="shared" si="91"/>
        <v>101.06209</v>
      </c>
      <c r="DH159" s="283">
        <f t="shared" si="91"/>
        <v>101.06209</v>
      </c>
      <c r="DI159" s="283">
        <f t="shared" si="91"/>
        <v>101.06209</v>
      </c>
      <c r="DJ159" s="283">
        <f t="shared" si="91"/>
        <v>101.06209</v>
      </c>
      <c r="DK159" s="283">
        <f t="shared" si="91"/>
        <v>101.06209</v>
      </c>
      <c r="DL159" s="283">
        <f t="shared" si="91"/>
        <v>101.06209</v>
      </c>
      <c r="DM159" s="283">
        <f t="shared" si="91"/>
        <v>101.06209</v>
      </c>
      <c r="DN159" s="283">
        <f t="shared" si="91"/>
        <v>101.06209</v>
      </c>
      <c r="DO159" s="283">
        <f t="shared" si="91"/>
        <v>101.06209</v>
      </c>
      <c r="DP159" s="283">
        <f t="shared" si="91"/>
        <v>101.06209</v>
      </c>
      <c r="DQ159" s="283">
        <f t="shared" si="91"/>
        <v>101.06209</v>
      </c>
      <c r="DR159" s="283">
        <f t="shared" si="91"/>
        <v>101.06209</v>
      </c>
      <c r="DS159" s="283">
        <f t="shared" si="91"/>
        <v>101.06209</v>
      </c>
    </row>
    <row r="160" spans="3:124" x14ac:dyDescent="0.3">
      <c r="D160" s="280" t="str">
        <f>D140</f>
        <v>Marketing unit fees</v>
      </c>
      <c r="E160" s="280"/>
      <c r="F160" s="281" t="str">
        <f t="shared" si="93"/>
        <v>INR Mn</v>
      </c>
      <c r="G160" s="298">
        <f>Inputs!$H$116</f>
        <v>5.0000000000000001E-3</v>
      </c>
      <c r="H160" s="288">
        <f t="shared" ref="H160" si="95">$G160*H47</f>
        <v>0</v>
      </c>
      <c r="I160" s="288">
        <f t="shared" ref="I160:BT160" si="96">$G160*I47</f>
        <v>0</v>
      </c>
      <c r="J160" s="288">
        <f t="shared" si="96"/>
        <v>0</v>
      </c>
      <c r="K160" s="288">
        <f t="shared" si="96"/>
        <v>0</v>
      </c>
      <c r="L160" s="288">
        <f t="shared" si="96"/>
        <v>0</v>
      </c>
      <c r="M160" s="288">
        <f t="shared" si="96"/>
        <v>0</v>
      </c>
      <c r="N160" s="288">
        <f t="shared" si="96"/>
        <v>0</v>
      </c>
      <c r="O160" s="288">
        <f t="shared" si="96"/>
        <v>13.430204303906251</v>
      </c>
      <c r="P160" s="288">
        <f t="shared" si="96"/>
        <v>13.430204303906251</v>
      </c>
      <c r="Q160" s="288">
        <f t="shared" si="96"/>
        <v>13.430204303906251</v>
      </c>
      <c r="R160" s="288">
        <f t="shared" si="96"/>
        <v>13.430204303906251</v>
      </c>
      <c r="S160" s="288">
        <f t="shared" si="96"/>
        <v>15.220898211093751</v>
      </c>
      <c r="T160" s="288">
        <f t="shared" si="96"/>
        <v>15.220898211093751</v>
      </c>
      <c r="U160" s="288">
        <f t="shared" si="96"/>
        <v>15.220898211093751</v>
      </c>
      <c r="V160" s="288">
        <f t="shared" si="96"/>
        <v>15.220898211093751</v>
      </c>
      <c r="W160" s="288">
        <f t="shared" si="96"/>
        <v>16.474383946125002</v>
      </c>
      <c r="X160" s="288">
        <f t="shared" si="96"/>
        <v>16.474383946125002</v>
      </c>
      <c r="Y160" s="288">
        <f t="shared" si="96"/>
        <v>16.474383946125002</v>
      </c>
      <c r="Z160" s="288">
        <f t="shared" si="96"/>
        <v>16.474383946125002</v>
      </c>
      <c r="AA160" s="288">
        <f t="shared" si="96"/>
        <v>16.474383946125002</v>
      </c>
      <c r="AB160" s="288">
        <f t="shared" si="96"/>
        <v>16.474383946125002</v>
      </c>
      <c r="AC160" s="288">
        <f t="shared" si="96"/>
        <v>16.474383946125002</v>
      </c>
      <c r="AD160" s="288">
        <f t="shared" si="96"/>
        <v>16.474383946125002</v>
      </c>
      <c r="AE160" s="288">
        <f t="shared" si="96"/>
        <v>16.474383946125002</v>
      </c>
      <c r="AF160" s="288">
        <f t="shared" si="96"/>
        <v>16.474383946125002</v>
      </c>
      <c r="AG160" s="288">
        <f t="shared" si="96"/>
        <v>16.474383946125002</v>
      </c>
      <c r="AH160" s="288">
        <f t="shared" si="96"/>
        <v>16.474383946125002</v>
      </c>
      <c r="AI160" s="288">
        <f t="shared" si="96"/>
        <v>16.474383946125002</v>
      </c>
      <c r="AJ160" s="288">
        <f t="shared" si="96"/>
        <v>16.474383946125002</v>
      </c>
      <c r="AK160" s="288">
        <f t="shared" si="96"/>
        <v>16.474383946125002</v>
      </c>
      <c r="AL160" s="288">
        <f t="shared" si="96"/>
        <v>16.474383946125002</v>
      </c>
      <c r="AM160" s="288">
        <f t="shared" si="96"/>
        <v>16.474383946125002</v>
      </c>
      <c r="AN160" s="288">
        <f t="shared" si="96"/>
        <v>16.474383946125002</v>
      </c>
      <c r="AO160" s="288">
        <f t="shared" si="96"/>
        <v>16.474383946125002</v>
      </c>
      <c r="AP160" s="288">
        <f t="shared" si="96"/>
        <v>16.474383946125002</v>
      </c>
      <c r="AQ160" s="288">
        <f t="shared" si="96"/>
        <v>16.474383946125002</v>
      </c>
      <c r="AR160" s="288">
        <f t="shared" si="96"/>
        <v>16.474383946125002</v>
      </c>
      <c r="AS160" s="288">
        <f t="shared" si="96"/>
        <v>16.474383946125002</v>
      </c>
      <c r="AT160" s="288">
        <f t="shared" si="96"/>
        <v>16.474383946125002</v>
      </c>
      <c r="AU160" s="288">
        <f t="shared" si="96"/>
        <v>16.474383946125002</v>
      </c>
      <c r="AV160" s="288">
        <f t="shared" si="96"/>
        <v>16.474383946125002</v>
      </c>
      <c r="AW160" s="288">
        <f t="shared" si="96"/>
        <v>16.474383946125002</v>
      </c>
      <c r="AX160" s="288">
        <f t="shared" si="96"/>
        <v>16.474383946125002</v>
      </c>
      <c r="AY160" s="288">
        <f t="shared" si="96"/>
        <v>16.474383946125002</v>
      </c>
      <c r="AZ160" s="288">
        <f t="shared" si="96"/>
        <v>16.474383946125002</v>
      </c>
      <c r="BA160" s="288">
        <f t="shared" si="96"/>
        <v>16.474383946125002</v>
      </c>
      <c r="BB160" s="288">
        <f t="shared" si="96"/>
        <v>16.474383946125002</v>
      </c>
      <c r="BC160" s="288">
        <f t="shared" si="96"/>
        <v>16.474383946125002</v>
      </c>
      <c r="BD160" s="288">
        <f t="shared" si="96"/>
        <v>16.474383946125002</v>
      </c>
      <c r="BE160" s="288">
        <f t="shared" si="96"/>
        <v>16.474383946125002</v>
      </c>
      <c r="BF160" s="288">
        <f t="shared" si="96"/>
        <v>16.474383946125002</v>
      </c>
      <c r="BG160" s="288">
        <f t="shared" si="96"/>
        <v>16.474383946125002</v>
      </c>
      <c r="BH160" s="288">
        <f t="shared" si="96"/>
        <v>16.474383946125002</v>
      </c>
      <c r="BI160" s="288">
        <f t="shared" si="96"/>
        <v>16.474383946125002</v>
      </c>
      <c r="BJ160" s="288">
        <f t="shared" si="96"/>
        <v>16.474383946125002</v>
      </c>
      <c r="BK160" s="288">
        <f t="shared" si="96"/>
        <v>16.474383946125002</v>
      </c>
      <c r="BL160" s="288">
        <f t="shared" si="96"/>
        <v>16.474383946125002</v>
      </c>
      <c r="BM160" s="288">
        <f t="shared" si="96"/>
        <v>16.474383946125002</v>
      </c>
      <c r="BN160" s="288">
        <f t="shared" si="96"/>
        <v>16.474383946125002</v>
      </c>
      <c r="BO160" s="288">
        <f t="shared" si="96"/>
        <v>16.474383946125002</v>
      </c>
      <c r="BP160" s="288">
        <f t="shared" si="96"/>
        <v>16.474383946125002</v>
      </c>
      <c r="BQ160" s="288">
        <f t="shared" si="96"/>
        <v>16.474383946125002</v>
      </c>
      <c r="BR160" s="288">
        <f t="shared" si="96"/>
        <v>16.474383946125002</v>
      </c>
      <c r="BS160" s="288">
        <f t="shared" si="96"/>
        <v>16.474383946125002</v>
      </c>
      <c r="BT160" s="288">
        <f t="shared" si="96"/>
        <v>16.474383946125002</v>
      </c>
      <c r="BU160" s="288">
        <f t="shared" ref="BU160:DS160" si="97">$G160*BU47</f>
        <v>16.474383946125002</v>
      </c>
      <c r="BV160" s="288">
        <f t="shared" si="97"/>
        <v>16.474383946125002</v>
      </c>
      <c r="BW160" s="288">
        <f t="shared" si="97"/>
        <v>16.474383946125002</v>
      </c>
      <c r="BX160" s="288">
        <f t="shared" si="97"/>
        <v>16.474383946125002</v>
      </c>
      <c r="BY160" s="288">
        <f t="shared" si="97"/>
        <v>16.474383946125002</v>
      </c>
      <c r="BZ160" s="288">
        <f t="shared" si="97"/>
        <v>16.474383946125002</v>
      </c>
      <c r="CA160" s="288">
        <f t="shared" si="97"/>
        <v>16.474383946125002</v>
      </c>
      <c r="CB160" s="288">
        <f t="shared" si="97"/>
        <v>16.474383946125002</v>
      </c>
      <c r="CC160" s="288">
        <f t="shared" si="97"/>
        <v>16.474383946125002</v>
      </c>
      <c r="CD160" s="288">
        <f t="shared" si="97"/>
        <v>16.474383946125002</v>
      </c>
      <c r="CE160" s="288">
        <f t="shared" si="97"/>
        <v>16.474383946125002</v>
      </c>
      <c r="CF160" s="288">
        <f t="shared" si="97"/>
        <v>16.474383946125002</v>
      </c>
      <c r="CG160" s="288">
        <f t="shared" si="97"/>
        <v>16.474383946125002</v>
      </c>
      <c r="CH160" s="288">
        <f t="shared" si="97"/>
        <v>16.474383946125002</v>
      </c>
      <c r="CI160" s="288">
        <f t="shared" si="97"/>
        <v>16.474383946125002</v>
      </c>
      <c r="CJ160" s="288">
        <f t="shared" si="97"/>
        <v>16.474383946125002</v>
      </c>
      <c r="CK160" s="288">
        <f t="shared" si="97"/>
        <v>16.474383946125002</v>
      </c>
      <c r="CL160" s="288">
        <f t="shared" si="97"/>
        <v>16.474383946125002</v>
      </c>
      <c r="CM160" s="288">
        <f t="shared" si="97"/>
        <v>16.474383946125002</v>
      </c>
      <c r="CN160" s="288">
        <f t="shared" si="97"/>
        <v>16.474383946125002</v>
      </c>
      <c r="CO160" s="288">
        <f t="shared" si="97"/>
        <v>16.474383946125002</v>
      </c>
      <c r="CP160" s="288">
        <f t="shared" si="97"/>
        <v>16.474383946125002</v>
      </c>
      <c r="CQ160" s="288">
        <f t="shared" si="97"/>
        <v>16.474383946125002</v>
      </c>
      <c r="CR160" s="288">
        <f t="shared" si="97"/>
        <v>16.474383946125002</v>
      </c>
      <c r="CS160" s="288">
        <f t="shared" si="97"/>
        <v>16.474383946125002</v>
      </c>
      <c r="CT160" s="288">
        <f t="shared" si="97"/>
        <v>16.474383946125002</v>
      </c>
      <c r="CU160" s="288">
        <f t="shared" si="97"/>
        <v>16.474383946125002</v>
      </c>
      <c r="CV160" s="288">
        <f t="shared" si="97"/>
        <v>16.474383946125002</v>
      </c>
      <c r="CW160" s="288">
        <f t="shared" si="97"/>
        <v>16.474383946125002</v>
      </c>
      <c r="CX160" s="288">
        <f t="shared" si="97"/>
        <v>16.474383946125002</v>
      </c>
      <c r="CY160" s="288">
        <f t="shared" si="97"/>
        <v>16.474383946125002</v>
      </c>
      <c r="CZ160" s="288">
        <f t="shared" si="97"/>
        <v>16.474383946125002</v>
      </c>
      <c r="DA160" s="288">
        <f t="shared" si="97"/>
        <v>16.474383946125002</v>
      </c>
      <c r="DB160" s="288">
        <f t="shared" si="97"/>
        <v>16.474383946125002</v>
      </c>
      <c r="DC160" s="288">
        <f t="shared" si="97"/>
        <v>16.474383946125002</v>
      </c>
      <c r="DD160" s="288">
        <f t="shared" si="97"/>
        <v>16.474383946125002</v>
      </c>
      <c r="DE160" s="288">
        <f t="shared" si="97"/>
        <v>16.474383946125002</v>
      </c>
      <c r="DF160" s="288">
        <f t="shared" si="97"/>
        <v>16.474383946125002</v>
      </c>
      <c r="DG160" s="288">
        <f t="shared" si="97"/>
        <v>16.474383946125002</v>
      </c>
      <c r="DH160" s="288">
        <f t="shared" si="97"/>
        <v>16.474383946125002</v>
      </c>
      <c r="DI160" s="288">
        <f t="shared" si="97"/>
        <v>16.474383946125002</v>
      </c>
      <c r="DJ160" s="288">
        <f t="shared" si="97"/>
        <v>16.474383946125002</v>
      </c>
      <c r="DK160" s="288">
        <f t="shared" si="97"/>
        <v>16.474383946125002</v>
      </c>
      <c r="DL160" s="288">
        <f t="shared" si="97"/>
        <v>16.474383946125002</v>
      </c>
      <c r="DM160" s="288">
        <f t="shared" si="97"/>
        <v>16.474383946125002</v>
      </c>
      <c r="DN160" s="288">
        <f t="shared" si="97"/>
        <v>16.474383946125002</v>
      </c>
      <c r="DO160" s="288">
        <f t="shared" si="97"/>
        <v>16.474383946125002</v>
      </c>
      <c r="DP160" s="288">
        <f t="shared" si="97"/>
        <v>16.474383946125002</v>
      </c>
      <c r="DQ160" s="288">
        <f t="shared" si="97"/>
        <v>16.474383946125002</v>
      </c>
      <c r="DR160" s="288">
        <f t="shared" si="97"/>
        <v>16.474383946125002</v>
      </c>
      <c r="DS160" s="288">
        <f t="shared" si="97"/>
        <v>16.474383946125002</v>
      </c>
    </row>
    <row r="161" spans="2:123" x14ac:dyDescent="0.3">
      <c r="D161" s="280"/>
      <c r="E161" s="280"/>
      <c r="F161" s="281"/>
      <c r="G161" s="281"/>
      <c r="H161" s="279"/>
      <c r="I161" s="279"/>
      <c r="J161" s="279"/>
      <c r="K161" s="279"/>
      <c r="L161" s="279"/>
      <c r="M161" s="279"/>
      <c r="N161" s="279"/>
      <c r="O161" s="279"/>
      <c r="P161" s="279"/>
      <c r="Q161" s="279"/>
      <c r="R161" s="279"/>
      <c r="S161" s="279"/>
      <c r="T161" s="279"/>
      <c r="U161" s="279"/>
      <c r="V161" s="279"/>
      <c r="W161" s="279"/>
      <c r="X161" s="279"/>
      <c r="Y161" s="279"/>
      <c r="Z161" s="279"/>
      <c r="AA161" s="279"/>
      <c r="AB161" s="279"/>
      <c r="AC161" s="279"/>
      <c r="AD161" s="279"/>
      <c r="AE161" s="279"/>
      <c r="AF161" s="279"/>
      <c r="AG161" s="279"/>
      <c r="AH161" s="279"/>
      <c r="AI161" s="279"/>
      <c r="AJ161" s="279"/>
      <c r="AK161" s="279"/>
      <c r="AL161" s="279"/>
      <c r="AM161" s="279"/>
      <c r="AN161" s="279"/>
      <c r="AO161" s="279"/>
      <c r="AP161" s="279"/>
      <c r="AQ161" s="279"/>
      <c r="AR161" s="279"/>
      <c r="AS161" s="279"/>
      <c r="AT161" s="279"/>
      <c r="AU161" s="279"/>
      <c r="AV161" s="279"/>
      <c r="AW161" s="279"/>
      <c r="AX161" s="279"/>
      <c r="AY161" s="279"/>
      <c r="AZ161" s="279"/>
      <c r="BA161" s="279"/>
      <c r="BB161" s="279"/>
      <c r="BC161" s="279"/>
      <c r="BD161" s="279"/>
      <c r="BE161" s="279"/>
      <c r="BF161" s="279"/>
      <c r="BG161" s="279"/>
      <c r="BH161" s="279"/>
      <c r="BI161" s="279"/>
      <c r="BJ161" s="279"/>
      <c r="BK161" s="279"/>
      <c r="BL161" s="279"/>
      <c r="BM161" s="279"/>
      <c r="BN161" s="279"/>
      <c r="BO161" s="279"/>
      <c r="BP161" s="279"/>
      <c r="BQ161" s="279"/>
      <c r="BR161" s="279"/>
      <c r="BS161" s="279"/>
      <c r="BT161" s="279"/>
      <c r="BU161" s="279"/>
      <c r="BV161" s="279"/>
      <c r="BW161" s="279"/>
      <c r="BX161" s="279"/>
      <c r="BY161" s="279"/>
      <c r="BZ161" s="279"/>
      <c r="CA161" s="279"/>
      <c r="CB161" s="279"/>
      <c r="CC161" s="279"/>
      <c r="CD161" s="279"/>
      <c r="CE161" s="279"/>
      <c r="CF161" s="279"/>
      <c r="CG161" s="279"/>
      <c r="CH161" s="279"/>
      <c r="CI161" s="279"/>
      <c r="CJ161" s="279"/>
      <c r="CK161" s="279"/>
      <c r="CL161" s="279"/>
      <c r="CM161" s="279"/>
      <c r="CN161" s="279"/>
      <c r="CO161" s="279"/>
      <c r="CP161" s="279"/>
      <c r="CQ161" s="279"/>
      <c r="CR161" s="279"/>
      <c r="CS161" s="279"/>
      <c r="CT161" s="279"/>
      <c r="CU161" s="279"/>
      <c r="CV161" s="279"/>
      <c r="CW161" s="279"/>
      <c r="CX161" s="279"/>
      <c r="CY161" s="279"/>
      <c r="CZ161" s="279"/>
      <c r="DA161" s="279"/>
      <c r="DB161" s="279"/>
      <c r="DC161" s="279"/>
      <c r="DD161" s="279"/>
      <c r="DE161" s="279"/>
      <c r="DF161" s="279"/>
      <c r="DG161" s="279"/>
      <c r="DH161" s="279"/>
      <c r="DI161" s="279"/>
      <c r="DJ161" s="279"/>
      <c r="DK161" s="279"/>
      <c r="DL161" s="279"/>
      <c r="DM161" s="279"/>
      <c r="DN161" s="279"/>
      <c r="DO161" s="279"/>
      <c r="DP161" s="279"/>
      <c r="DQ161" s="279"/>
      <c r="DR161" s="279"/>
      <c r="DS161" s="279"/>
    </row>
    <row r="162" spans="2:123" ht="14.5" thickBot="1" x14ac:dyDescent="0.35">
      <c r="D162" s="284" t="s">
        <v>172</v>
      </c>
      <c r="E162" s="284"/>
      <c r="F162" s="285" t="str">
        <f>F160</f>
        <v>INR Mn</v>
      </c>
      <c r="G162" s="285"/>
      <c r="H162" s="286">
        <f>SUM(H157:H161)</f>
        <v>0</v>
      </c>
      <c r="I162" s="286">
        <f t="shared" ref="I162:BT162" si="98">SUM(I157:I161)</f>
        <v>0</v>
      </c>
      <c r="J162" s="286">
        <f t="shared" si="98"/>
        <v>0</v>
      </c>
      <c r="K162" s="286">
        <f t="shared" si="98"/>
        <v>0</v>
      </c>
      <c r="L162" s="286">
        <f t="shared" si="98"/>
        <v>0</v>
      </c>
      <c r="M162" s="286">
        <f t="shared" si="98"/>
        <v>0</v>
      </c>
      <c r="N162" s="286">
        <f t="shared" si="98"/>
        <v>0</v>
      </c>
      <c r="O162" s="286">
        <f t="shared" si="98"/>
        <v>185.19785902015622</v>
      </c>
      <c r="P162" s="286">
        <f t="shared" si="98"/>
        <v>185.19785902015622</v>
      </c>
      <c r="Q162" s="286">
        <f t="shared" si="98"/>
        <v>185.19785902015622</v>
      </c>
      <c r="R162" s="286">
        <f t="shared" si="98"/>
        <v>185.19785902015622</v>
      </c>
      <c r="S162" s="286">
        <f t="shared" si="98"/>
        <v>186.98855292734373</v>
      </c>
      <c r="T162" s="286">
        <f t="shared" si="98"/>
        <v>186.98855292734373</v>
      </c>
      <c r="U162" s="286">
        <f t="shared" si="98"/>
        <v>186.98855292734373</v>
      </c>
      <c r="V162" s="286">
        <f t="shared" si="98"/>
        <v>186.98855292734373</v>
      </c>
      <c r="W162" s="286">
        <f t="shared" si="98"/>
        <v>188.24203866237497</v>
      </c>
      <c r="X162" s="286">
        <f t="shared" si="98"/>
        <v>188.24203866237497</v>
      </c>
      <c r="Y162" s="286">
        <f t="shared" si="98"/>
        <v>188.24203866237497</v>
      </c>
      <c r="Z162" s="286">
        <f t="shared" si="98"/>
        <v>188.24203866237497</v>
      </c>
      <c r="AA162" s="286">
        <f t="shared" si="98"/>
        <v>188.24203866237497</v>
      </c>
      <c r="AB162" s="286">
        <f t="shared" si="98"/>
        <v>188.24203866237497</v>
      </c>
      <c r="AC162" s="286">
        <f t="shared" si="98"/>
        <v>188.24203866237497</v>
      </c>
      <c r="AD162" s="286">
        <f t="shared" si="98"/>
        <v>188.24203866237497</v>
      </c>
      <c r="AE162" s="286">
        <f t="shared" si="98"/>
        <v>188.24203866237497</v>
      </c>
      <c r="AF162" s="286">
        <f t="shared" si="98"/>
        <v>188.24203866237497</v>
      </c>
      <c r="AG162" s="286">
        <f t="shared" si="98"/>
        <v>188.24203866237497</v>
      </c>
      <c r="AH162" s="286">
        <f t="shared" si="98"/>
        <v>188.24203866237497</v>
      </c>
      <c r="AI162" s="286">
        <f t="shared" si="98"/>
        <v>188.24203866237497</v>
      </c>
      <c r="AJ162" s="286">
        <f t="shared" si="98"/>
        <v>188.24203866237497</v>
      </c>
      <c r="AK162" s="286">
        <f t="shared" si="98"/>
        <v>188.24203866237497</v>
      </c>
      <c r="AL162" s="286">
        <f t="shared" si="98"/>
        <v>188.24203866237497</v>
      </c>
      <c r="AM162" s="286">
        <f t="shared" si="98"/>
        <v>188.24203866237497</v>
      </c>
      <c r="AN162" s="286">
        <f t="shared" si="98"/>
        <v>188.24203866237497</v>
      </c>
      <c r="AO162" s="286">
        <f t="shared" si="98"/>
        <v>188.24203866237497</v>
      </c>
      <c r="AP162" s="286">
        <f t="shared" si="98"/>
        <v>188.24203866237497</v>
      </c>
      <c r="AQ162" s="286">
        <f t="shared" si="98"/>
        <v>188.24203866237497</v>
      </c>
      <c r="AR162" s="286">
        <f t="shared" si="98"/>
        <v>188.24203866237497</v>
      </c>
      <c r="AS162" s="286">
        <f t="shared" si="98"/>
        <v>188.24203866237497</v>
      </c>
      <c r="AT162" s="286">
        <f t="shared" si="98"/>
        <v>188.24203866237497</v>
      </c>
      <c r="AU162" s="286">
        <f t="shared" si="98"/>
        <v>188.24203866237497</v>
      </c>
      <c r="AV162" s="286">
        <f t="shared" si="98"/>
        <v>188.24203866237497</v>
      </c>
      <c r="AW162" s="286">
        <f t="shared" si="98"/>
        <v>188.24203866237497</v>
      </c>
      <c r="AX162" s="286">
        <f t="shared" si="98"/>
        <v>188.24203866237497</v>
      </c>
      <c r="AY162" s="286">
        <f t="shared" si="98"/>
        <v>188.24203866237497</v>
      </c>
      <c r="AZ162" s="286">
        <f t="shared" si="98"/>
        <v>188.24203866237497</v>
      </c>
      <c r="BA162" s="286">
        <f t="shared" si="98"/>
        <v>188.24203866237497</v>
      </c>
      <c r="BB162" s="286">
        <f t="shared" si="98"/>
        <v>188.24203866237497</v>
      </c>
      <c r="BC162" s="286">
        <f t="shared" si="98"/>
        <v>188.24203866237497</v>
      </c>
      <c r="BD162" s="286">
        <f t="shared" si="98"/>
        <v>188.24203866237497</v>
      </c>
      <c r="BE162" s="286">
        <f t="shared" si="98"/>
        <v>188.24203866237497</v>
      </c>
      <c r="BF162" s="286">
        <f t="shared" si="98"/>
        <v>188.24203866237497</v>
      </c>
      <c r="BG162" s="286">
        <f t="shared" si="98"/>
        <v>188.24203866237497</v>
      </c>
      <c r="BH162" s="286">
        <f t="shared" si="98"/>
        <v>188.24203866237497</v>
      </c>
      <c r="BI162" s="286">
        <f t="shared" si="98"/>
        <v>188.24203866237497</v>
      </c>
      <c r="BJ162" s="286">
        <f t="shared" si="98"/>
        <v>188.24203866237497</v>
      </c>
      <c r="BK162" s="286">
        <f t="shared" si="98"/>
        <v>188.24203866237497</v>
      </c>
      <c r="BL162" s="286">
        <f t="shared" si="98"/>
        <v>188.24203866237497</v>
      </c>
      <c r="BM162" s="286">
        <f t="shared" si="98"/>
        <v>188.24203866237497</v>
      </c>
      <c r="BN162" s="286">
        <f t="shared" si="98"/>
        <v>188.24203866237497</v>
      </c>
      <c r="BO162" s="286">
        <f t="shared" si="98"/>
        <v>188.24203866237497</v>
      </c>
      <c r="BP162" s="286">
        <f t="shared" si="98"/>
        <v>188.24203866237497</v>
      </c>
      <c r="BQ162" s="286">
        <f t="shared" si="98"/>
        <v>188.24203866237497</v>
      </c>
      <c r="BR162" s="286">
        <f t="shared" si="98"/>
        <v>188.24203866237497</v>
      </c>
      <c r="BS162" s="286">
        <f t="shared" si="98"/>
        <v>188.24203866237497</v>
      </c>
      <c r="BT162" s="286">
        <f t="shared" si="98"/>
        <v>188.24203866237497</v>
      </c>
      <c r="BU162" s="286">
        <f t="shared" ref="BU162:DS162" si="99">SUM(BU157:BU161)</f>
        <v>188.24203866237497</v>
      </c>
      <c r="BV162" s="286">
        <f t="shared" si="99"/>
        <v>188.24203866237497</v>
      </c>
      <c r="BW162" s="286">
        <f t="shared" si="99"/>
        <v>188.24203866237497</v>
      </c>
      <c r="BX162" s="286">
        <f t="shared" si="99"/>
        <v>188.24203866237497</v>
      </c>
      <c r="BY162" s="286">
        <f t="shared" si="99"/>
        <v>188.24203866237497</v>
      </c>
      <c r="BZ162" s="286">
        <f t="shared" si="99"/>
        <v>188.24203866237497</v>
      </c>
      <c r="CA162" s="286">
        <f t="shared" si="99"/>
        <v>188.24203866237497</v>
      </c>
      <c r="CB162" s="286">
        <f t="shared" si="99"/>
        <v>188.24203866237497</v>
      </c>
      <c r="CC162" s="286">
        <f t="shared" si="99"/>
        <v>188.24203866237497</v>
      </c>
      <c r="CD162" s="286">
        <f t="shared" si="99"/>
        <v>188.24203866237497</v>
      </c>
      <c r="CE162" s="286">
        <f t="shared" si="99"/>
        <v>188.24203866237497</v>
      </c>
      <c r="CF162" s="286">
        <f t="shared" si="99"/>
        <v>188.24203866237497</v>
      </c>
      <c r="CG162" s="286">
        <f t="shared" si="99"/>
        <v>188.24203866237497</v>
      </c>
      <c r="CH162" s="286">
        <f t="shared" si="99"/>
        <v>188.24203866237497</v>
      </c>
      <c r="CI162" s="286">
        <f t="shared" si="99"/>
        <v>188.24203866237497</v>
      </c>
      <c r="CJ162" s="286">
        <f t="shared" si="99"/>
        <v>188.24203866237497</v>
      </c>
      <c r="CK162" s="286">
        <f t="shared" si="99"/>
        <v>188.24203866237497</v>
      </c>
      <c r="CL162" s="286">
        <f t="shared" si="99"/>
        <v>188.24203866237497</v>
      </c>
      <c r="CM162" s="286">
        <f t="shared" si="99"/>
        <v>188.24203866237497</v>
      </c>
      <c r="CN162" s="286">
        <f t="shared" si="99"/>
        <v>188.24203866237497</v>
      </c>
      <c r="CO162" s="286">
        <f t="shared" si="99"/>
        <v>188.24203866237497</v>
      </c>
      <c r="CP162" s="286">
        <f t="shared" si="99"/>
        <v>188.24203866237497</v>
      </c>
      <c r="CQ162" s="286">
        <f t="shared" si="99"/>
        <v>188.24203866237497</v>
      </c>
      <c r="CR162" s="286">
        <f t="shared" si="99"/>
        <v>188.24203866237497</v>
      </c>
      <c r="CS162" s="286">
        <f t="shared" si="99"/>
        <v>188.24203866237497</v>
      </c>
      <c r="CT162" s="286">
        <f t="shared" si="99"/>
        <v>188.24203866237497</v>
      </c>
      <c r="CU162" s="286">
        <f t="shared" si="99"/>
        <v>188.24203866237497</v>
      </c>
      <c r="CV162" s="286">
        <f t="shared" si="99"/>
        <v>188.24203866237497</v>
      </c>
      <c r="CW162" s="286">
        <f t="shared" si="99"/>
        <v>188.24203866237497</v>
      </c>
      <c r="CX162" s="286">
        <f t="shared" si="99"/>
        <v>188.24203866237497</v>
      </c>
      <c r="CY162" s="286">
        <f t="shared" si="99"/>
        <v>188.24203866237497</v>
      </c>
      <c r="CZ162" s="286">
        <f t="shared" si="99"/>
        <v>188.24203866237497</v>
      </c>
      <c r="DA162" s="286">
        <f t="shared" si="99"/>
        <v>188.24203866237497</v>
      </c>
      <c r="DB162" s="286">
        <f t="shared" si="99"/>
        <v>188.24203866237497</v>
      </c>
      <c r="DC162" s="286">
        <f t="shared" si="99"/>
        <v>188.24203866237497</v>
      </c>
      <c r="DD162" s="286">
        <f t="shared" si="99"/>
        <v>188.24203866237497</v>
      </c>
      <c r="DE162" s="286">
        <f t="shared" si="99"/>
        <v>188.24203866237497</v>
      </c>
      <c r="DF162" s="286">
        <f t="shared" si="99"/>
        <v>188.24203866237497</v>
      </c>
      <c r="DG162" s="286">
        <f t="shared" si="99"/>
        <v>188.24203866237497</v>
      </c>
      <c r="DH162" s="286">
        <f t="shared" si="99"/>
        <v>188.24203866237497</v>
      </c>
      <c r="DI162" s="286">
        <f t="shared" si="99"/>
        <v>188.24203866237497</v>
      </c>
      <c r="DJ162" s="286">
        <f t="shared" si="99"/>
        <v>188.24203866237497</v>
      </c>
      <c r="DK162" s="286">
        <f t="shared" si="99"/>
        <v>188.24203866237497</v>
      </c>
      <c r="DL162" s="286">
        <f t="shared" si="99"/>
        <v>188.24203866237497</v>
      </c>
      <c r="DM162" s="286">
        <f t="shared" si="99"/>
        <v>188.24203866237497</v>
      </c>
      <c r="DN162" s="286">
        <f t="shared" si="99"/>
        <v>188.24203866237497</v>
      </c>
      <c r="DO162" s="286">
        <f t="shared" si="99"/>
        <v>188.24203866237497</v>
      </c>
      <c r="DP162" s="286">
        <f t="shared" si="99"/>
        <v>188.24203866237497</v>
      </c>
      <c r="DQ162" s="286">
        <f t="shared" si="99"/>
        <v>188.24203866237497</v>
      </c>
      <c r="DR162" s="286">
        <f t="shared" si="99"/>
        <v>188.24203866237497</v>
      </c>
      <c r="DS162" s="286">
        <f t="shared" si="99"/>
        <v>188.24203866237497</v>
      </c>
    </row>
    <row r="163" spans="2:123" ht="14.5" thickTop="1" x14ac:dyDescent="0.3">
      <c r="D163" s="280"/>
      <c r="E163" s="280"/>
      <c r="F163" s="281"/>
      <c r="G163" s="281"/>
      <c r="H163" s="279"/>
      <c r="I163" s="279"/>
      <c r="J163" s="279"/>
      <c r="K163" s="279"/>
      <c r="L163" s="279"/>
      <c r="M163" s="279"/>
      <c r="N163" s="279"/>
      <c r="O163" s="279"/>
      <c r="P163" s="279"/>
      <c r="Q163" s="279"/>
      <c r="R163" s="279"/>
      <c r="S163" s="279"/>
      <c r="T163" s="279"/>
      <c r="U163" s="279"/>
      <c r="V163" s="279"/>
      <c r="W163" s="279"/>
      <c r="X163" s="279"/>
      <c r="Y163" s="279"/>
      <c r="Z163" s="279"/>
      <c r="AA163" s="279"/>
      <c r="AB163" s="279"/>
      <c r="AC163" s="279"/>
      <c r="AD163" s="279"/>
      <c r="AE163" s="279"/>
      <c r="AF163" s="279"/>
      <c r="AG163" s="279"/>
      <c r="AH163" s="279"/>
      <c r="AI163" s="279"/>
      <c r="AJ163" s="279"/>
      <c r="AK163" s="279"/>
      <c r="AL163" s="279"/>
      <c r="AM163" s="279"/>
      <c r="AN163" s="279"/>
      <c r="AO163" s="279"/>
      <c r="AP163" s="279"/>
      <c r="AQ163" s="279"/>
      <c r="AR163" s="279"/>
      <c r="AS163" s="279"/>
      <c r="AT163" s="279"/>
      <c r="AU163" s="279"/>
      <c r="AV163" s="279"/>
      <c r="AW163" s="279"/>
      <c r="AX163" s="279"/>
      <c r="AY163" s="279"/>
      <c r="AZ163" s="279"/>
      <c r="BA163" s="279"/>
      <c r="BB163" s="279"/>
      <c r="BC163" s="279"/>
      <c r="BD163" s="279"/>
      <c r="BE163" s="279"/>
      <c r="BF163" s="279"/>
      <c r="BG163" s="279"/>
      <c r="BH163" s="279"/>
      <c r="BI163" s="279"/>
      <c r="BJ163" s="279"/>
      <c r="BK163" s="279"/>
      <c r="BL163" s="279"/>
      <c r="BM163" s="279"/>
      <c r="BN163" s="279"/>
      <c r="BO163" s="279"/>
      <c r="BP163" s="279"/>
      <c r="BQ163" s="279"/>
      <c r="BR163" s="279"/>
      <c r="BS163" s="279"/>
      <c r="BT163" s="279"/>
      <c r="BU163" s="279"/>
      <c r="BV163" s="279"/>
      <c r="BW163" s="279"/>
      <c r="BX163" s="279"/>
      <c r="BY163" s="279"/>
      <c r="BZ163" s="279"/>
      <c r="CA163" s="279"/>
      <c r="CB163" s="279"/>
      <c r="CC163" s="279"/>
      <c r="CD163" s="279"/>
      <c r="CE163" s="279"/>
      <c r="CF163" s="279"/>
      <c r="CG163" s="279"/>
      <c r="CH163" s="279"/>
      <c r="CI163" s="279"/>
      <c r="CJ163" s="279"/>
      <c r="CK163" s="279"/>
      <c r="CL163" s="279"/>
      <c r="CM163" s="279"/>
      <c r="CN163" s="279"/>
      <c r="CO163" s="279"/>
      <c r="CP163" s="279"/>
      <c r="CQ163" s="279"/>
      <c r="CR163" s="279"/>
      <c r="CS163" s="279"/>
      <c r="CT163" s="279"/>
      <c r="CU163" s="279"/>
      <c r="CV163" s="279"/>
      <c r="CW163" s="279"/>
      <c r="CX163" s="279"/>
      <c r="CY163" s="279"/>
      <c r="CZ163" s="279"/>
      <c r="DA163" s="279"/>
      <c r="DB163" s="279"/>
      <c r="DC163" s="279"/>
      <c r="DD163" s="279"/>
      <c r="DE163" s="279"/>
      <c r="DF163" s="279"/>
      <c r="DG163" s="279"/>
      <c r="DH163" s="279"/>
      <c r="DI163" s="279"/>
      <c r="DJ163" s="279"/>
      <c r="DK163" s="279"/>
      <c r="DL163" s="279"/>
      <c r="DM163" s="279"/>
      <c r="DN163" s="279"/>
      <c r="DO163" s="279"/>
      <c r="DP163" s="279"/>
      <c r="DQ163" s="279"/>
      <c r="DR163" s="279"/>
      <c r="DS163" s="279"/>
    </row>
    <row r="164" spans="2:123" x14ac:dyDescent="0.3">
      <c r="B164" s="6" t="s">
        <v>25</v>
      </c>
      <c r="D164" s="280"/>
      <c r="E164" s="280"/>
      <c r="F164" s="281"/>
      <c r="G164" s="281"/>
      <c r="H164" s="279"/>
      <c r="I164" s="279"/>
      <c r="J164" s="279"/>
      <c r="K164" s="279"/>
      <c r="L164" s="279"/>
      <c r="M164" s="279"/>
      <c r="N164" s="279"/>
      <c r="O164" s="279"/>
      <c r="P164" s="279"/>
      <c r="Q164" s="279"/>
      <c r="R164" s="279"/>
      <c r="S164" s="279"/>
      <c r="T164" s="279"/>
      <c r="U164" s="279"/>
      <c r="V164" s="279"/>
      <c r="W164" s="279"/>
      <c r="X164" s="279"/>
      <c r="Y164" s="279"/>
      <c r="Z164" s="279"/>
      <c r="AA164" s="279"/>
      <c r="AB164" s="279"/>
      <c r="AC164" s="279"/>
      <c r="AD164" s="279"/>
      <c r="AE164" s="279"/>
      <c r="AF164" s="279"/>
      <c r="AG164" s="279"/>
      <c r="AH164" s="279"/>
      <c r="AI164" s="279"/>
      <c r="AJ164" s="279"/>
      <c r="AK164" s="279"/>
      <c r="AL164" s="279"/>
      <c r="AM164" s="279"/>
      <c r="AN164" s="279"/>
      <c r="AO164" s="279"/>
      <c r="AP164" s="279"/>
      <c r="AQ164" s="279"/>
      <c r="AR164" s="279"/>
      <c r="AS164" s="279"/>
      <c r="AT164" s="279"/>
      <c r="AU164" s="279"/>
      <c r="AV164" s="279"/>
      <c r="AW164" s="279"/>
      <c r="AX164" s="279"/>
      <c r="AY164" s="279"/>
      <c r="AZ164" s="279"/>
      <c r="BA164" s="279"/>
      <c r="BB164" s="279"/>
      <c r="BC164" s="279"/>
      <c r="BD164" s="279"/>
      <c r="BE164" s="279"/>
      <c r="BF164" s="279"/>
      <c r="BG164" s="279"/>
      <c r="BH164" s="279"/>
      <c r="BI164" s="279"/>
      <c r="BJ164" s="279"/>
      <c r="BK164" s="279"/>
      <c r="BL164" s="279"/>
      <c r="BM164" s="279"/>
      <c r="BN164" s="279"/>
      <c r="BO164" s="279"/>
      <c r="BP164" s="279"/>
      <c r="BQ164" s="279"/>
      <c r="BR164" s="279"/>
      <c r="BS164" s="279"/>
      <c r="BT164" s="279"/>
      <c r="BU164" s="279"/>
      <c r="BV164" s="279"/>
      <c r="BW164" s="279"/>
      <c r="BX164" s="279"/>
      <c r="BY164" s="279"/>
      <c r="BZ164" s="279"/>
      <c r="CA164" s="279"/>
      <c r="CB164" s="279"/>
      <c r="CC164" s="279"/>
      <c r="CD164" s="279"/>
      <c r="CE164" s="279"/>
      <c r="CF164" s="279"/>
      <c r="CG164" s="279"/>
      <c r="CH164" s="279"/>
      <c r="CI164" s="279"/>
      <c r="CJ164" s="279"/>
      <c r="CK164" s="279"/>
      <c r="CL164" s="279"/>
      <c r="CM164" s="279"/>
      <c r="CN164" s="279"/>
      <c r="CO164" s="279"/>
      <c r="CP164" s="279"/>
      <c r="CQ164" s="279"/>
      <c r="CR164" s="279"/>
      <c r="CS164" s="279"/>
      <c r="CT164" s="279"/>
      <c r="CU164" s="279"/>
      <c r="CV164" s="279"/>
      <c r="CW164" s="279"/>
      <c r="CX164" s="279"/>
      <c r="CY164" s="279"/>
      <c r="CZ164" s="279"/>
      <c r="DA164" s="279"/>
      <c r="DB164" s="279"/>
      <c r="DC164" s="279"/>
      <c r="DD164" s="279"/>
      <c r="DE164" s="279"/>
      <c r="DF164" s="279"/>
      <c r="DG164" s="279"/>
      <c r="DH164" s="279"/>
      <c r="DI164" s="279"/>
      <c r="DJ164" s="279"/>
      <c r="DK164" s="279"/>
      <c r="DL164" s="279"/>
      <c r="DM164" s="279"/>
      <c r="DN164" s="279"/>
      <c r="DO164" s="279"/>
      <c r="DP164" s="279"/>
      <c r="DQ164" s="279"/>
      <c r="DR164" s="279"/>
      <c r="DS164" s="279"/>
    </row>
    <row r="165" spans="2:123" x14ac:dyDescent="0.3">
      <c r="C165" s="6" t="s">
        <v>164</v>
      </c>
      <c r="D165" s="280"/>
      <c r="E165" s="280"/>
      <c r="F165" s="281"/>
      <c r="G165" s="281"/>
      <c r="H165" s="279"/>
      <c r="I165" s="279"/>
      <c r="J165" s="279"/>
      <c r="K165" s="279"/>
      <c r="L165" s="279"/>
      <c r="M165" s="279"/>
      <c r="N165" s="279"/>
      <c r="O165" s="279"/>
      <c r="P165" s="279"/>
      <c r="Q165" s="279"/>
      <c r="R165" s="279"/>
      <c r="S165" s="279"/>
      <c r="T165" s="279"/>
      <c r="U165" s="279"/>
      <c r="V165" s="279"/>
      <c r="W165" s="279"/>
      <c r="X165" s="279"/>
      <c r="Y165" s="279"/>
      <c r="Z165" s="279"/>
      <c r="AA165" s="279"/>
      <c r="AB165" s="279"/>
      <c r="AC165" s="279"/>
      <c r="AD165" s="279"/>
      <c r="AE165" s="279"/>
      <c r="AF165" s="279"/>
      <c r="AG165" s="279"/>
      <c r="AH165" s="279"/>
      <c r="AI165" s="279"/>
      <c r="AJ165" s="279"/>
      <c r="AK165" s="279"/>
      <c r="AL165" s="279"/>
      <c r="AM165" s="279"/>
      <c r="AN165" s="279"/>
      <c r="AO165" s="279"/>
      <c r="AP165" s="279"/>
      <c r="AQ165" s="279"/>
      <c r="AR165" s="279"/>
      <c r="AS165" s="279"/>
      <c r="AT165" s="279"/>
      <c r="AU165" s="279"/>
      <c r="AV165" s="279"/>
      <c r="AW165" s="279"/>
      <c r="AX165" s="279"/>
      <c r="AY165" s="279"/>
      <c r="AZ165" s="279"/>
      <c r="BA165" s="279"/>
      <c r="BB165" s="279"/>
      <c r="BC165" s="279"/>
      <c r="BD165" s="279"/>
      <c r="BE165" s="279"/>
      <c r="BF165" s="279"/>
      <c r="BG165" s="279"/>
      <c r="BH165" s="279"/>
      <c r="BI165" s="279"/>
      <c r="BJ165" s="279"/>
      <c r="BK165" s="279"/>
      <c r="BL165" s="279"/>
      <c r="BM165" s="279"/>
      <c r="BN165" s="279"/>
      <c r="BO165" s="279"/>
      <c r="BP165" s="279"/>
      <c r="BQ165" s="279"/>
      <c r="BR165" s="279"/>
      <c r="BS165" s="279"/>
      <c r="BT165" s="279"/>
      <c r="BU165" s="279"/>
      <c r="BV165" s="279"/>
      <c r="BW165" s="279"/>
      <c r="BX165" s="279"/>
      <c r="BY165" s="279"/>
      <c r="BZ165" s="279"/>
      <c r="CA165" s="279"/>
      <c r="CB165" s="279"/>
      <c r="CC165" s="279"/>
      <c r="CD165" s="279"/>
      <c r="CE165" s="279"/>
      <c r="CF165" s="279"/>
      <c r="CG165" s="279"/>
      <c r="CH165" s="279"/>
      <c r="CI165" s="279"/>
      <c r="CJ165" s="279"/>
      <c r="CK165" s="279"/>
      <c r="CL165" s="279"/>
      <c r="CM165" s="279"/>
      <c r="CN165" s="279"/>
      <c r="CO165" s="279"/>
      <c r="CP165" s="279"/>
      <c r="CQ165" s="279"/>
      <c r="CR165" s="279"/>
      <c r="CS165" s="279"/>
      <c r="CT165" s="279"/>
      <c r="CU165" s="279"/>
      <c r="CV165" s="279"/>
      <c r="CW165" s="279"/>
      <c r="CX165" s="279"/>
      <c r="CY165" s="279"/>
      <c r="CZ165" s="279"/>
      <c r="DA165" s="279"/>
      <c r="DB165" s="279"/>
      <c r="DC165" s="279"/>
      <c r="DD165" s="279"/>
      <c r="DE165" s="279"/>
      <c r="DF165" s="279"/>
      <c r="DG165" s="279"/>
      <c r="DH165" s="279"/>
      <c r="DI165" s="279"/>
      <c r="DJ165" s="279"/>
      <c r="DK165" s="279"/>
      <c r="DL165" s="279"/>
      <c r="DM165" s="279"/>
      <c r="DN165" s="279"/>
      <c r="DO165" s="279"/>
      <c r="DP165" s="279"/>
      <c r="DQ165" s="279"/>
      <c r="DR165" s="279"/>
      <c r="DS165" s="279"/>
    </row>
    <row r="166" spans="2:123" x14ac:dyDescent="0.3">
      <c r="D166" s="280" t="str">
        <f>D146</f>
        <v>Factory level</v>
      </c>
      <c r="E166" s="283">
        <f>Inputs!H106*G$13</f>
        <v>500</v>
      </c>
      <c r="F166" s="281" t="str">
        <f>F162</f>
        <v>INR Mn</v>
      </c>
      <c r="G166" s="283">
        <f>G146</f>
        <v>25000</v>
      </c>
      <c r="H166" s="283">
        <f>$E166*$G166/10^6*H$4*H$31*H$13</f>
        <v>0</v>
      </c>
      <c r="I166" s="283">
        <f t="shared" ref="I166:BT167" si="100">$E166*$G166/10^6*I$4*I$31*I$13</f>
        <v>0</v>
      </c>
      <c r="J166" s="283">
        <f t="shared" si="100"/>
        <v>0</v>
      </c>
      <c r="K166" s="283">
        <f t="shared" si="100"/>
        <v>0</v>
      </c>
      <c r="L166" s="283">
        <f t="shared" si="100"/>
        <v>0</v>
      </c>
      <c r="M166" s="283">
        <f t="shared" si="100"/>
        <v>0</v>
      </c>
      <c r="N166" s="283">
        <f t="shared" si="100"/>
        <v>0</v>
      </c>
      <c r="O166" s="283">
        <f t="shared" si="100"/>
        <v>0</v>
      </c>
      <c r="P166" s="283">
        <f t="shared" si="100"/>
        <v>0</v>
      </c>
      <c r="Q166" s="283">
        <f t="shared" si="100"/>
        <v>0</v>
      </c>
      <c r="R166" s="283">
        <f t="shared" si="100"/>
        <v>0</v>
      </c>
      <c r="S166" s="283">
        <f t="shared" si="100"/>
        <v>37.5</v>
      </c>
      <c r="T166" s="283">
        <f t="shared" si="100"/>
        <v>37.083333333333336</v>
      </c>
      <c r="U166" s="283">
        <f t="shared" si="100"/>
        <v>37.083333333333336</v>
      </c>
      <c r="V166" s="283">
        <f t="shared" si="100"/>
        <v>37.5</v>
      </c>
      <c r="W166" s="283">
        <f t="shared" si="100"/>
        <v>37.5</v>
      </c>
      <c r="X166" s="283">
        <f t="shared" si="100"/>
        <v>37.083333333333336</v>
      </c>
      <c r="Y166" s="283">
        <f t="shared" si="100"/>
        <v>37.083333333333336</v>
      </c>
      <c r="Z166" s="283">
        <f t="shared" si="100"/>
        <v>37.5</v>
      </c>
      <c r="AA166" s="283">
        <f t="shared" si="100"/>
        <v>37.5</v>
      </c>
      <c r="AB166" s="283">
        <f t="shared" si="100"/>
        <v>37.083333333333336</v>
      </c>
      <c r="AC166" s="283">
        <f t="shared" si="100"/>
        <v>37.083333333333336</v>
      </c>
      <c r="AD166" s="283">
        <f t="shared" si="100"/>
        <v>37.5</v>
      </c>
      <c r="AE166" s="283">
        <f t="shared" si="100"/>
        <v>37.5</v>
      </c>
      <c r="AF166" s="283">
        <f t="shared" si="100"/>
        <v>37.083333333333336</v>
      </c>
      <c r="AG166" s="283">
        <f t="shared" si="100"/>
        <v>37.083333333333336</v>
      </c>
      <c r="AH166" s="283">
        <f t="shared" si="100"/>
        <v>37.5</v>
      </c>
      <c r="AI166" s="283">
        <f t="shared" si="100"/>
        <v>37.5</v>
      </c>
      <c r="AJ166" s="283">
        <f t="shared" si="100"/>
        <v>37.083333333333336</v>
      </c>
      <c r="AK166" s="283">
        <f t="shared" si="100"/>
        <v>37.083333333333336</v>
      </c>
      <c r="AL166" s="283">
        <f t="shared" si="100"/>
        <v>37.5</v>
      </c>
      <c r="AM166" s="283">
        <f t="shared" si="100"/>
        <v>37.5</v>
      </c>
      <c r="AN166" s="283">
        <f t="shared" si="100"/>
        <v>37.083333333333336</v>
      </c>
      <c r="AO166" s="283">
        <f t="shared" si="100"/>
        <v>37.083333333333336</v>
      </c>
      <c r="AP166" s="283">
        <f t="shared" si="100"/>
        <v>37.5</v>
      </c>
      <c r="AQ166" s="283">
        <f t="shared" si="100"/>
        <v>37.5</v>
      </c>
      <c r="AR166" s="283">
        <f t="shared" si="100"/>
        <v>37.083333333333336</v>
      </c>
      <c r="AS166" s="283">
        <f t="shared" si="100"/>
        <v>37.083333333333336</v>
      </c>
      <c r="AT166" s="283">
        <f t="shared" si="100"/>
        <v>37.5</v>
      </c>
      <c r="AU166" s="283">
        <f t="shared" si="100"/>
        <v>37.5</v>
      </c>
      <c r="AV166" s="283">
        <f t="shared" si="100"/>
        <v>37.083333333333336</v>
      </c>
      <c r="AW166" s="283">
        <f t="shared" si="100"/>
        <v>37.083333333333336</v>
      </c>
      <c r="AX166" s="283">
        <f t="shared" si="100"/>
        <v>37.5</v>
      </c>
      <c r="AY166" s="283">
        <f t="shared" si="100"/>
        <v>37.5</v>
      </c>
      <c r="AZ166" s="283">
        <f t="shared" si="100"/>
        <v>37.083333333333336</v>
      </c>
      <c r="BA166" s="283">
        <f t="shared" si="100"/>
        <v>37.083333333333336</v>
      </c>
      <c r="BB166" s="283">
        <f t="shared" si="100"/>
        <v>37.5</v>
      </c>
      <c r="BC166" s="283">
        <f t="shared" si="100"/>
        <v>37.5</v>
      </c>
      <c r="BD166" s="283">
        <f t="shared" si="100"/>
        <v>37.083333333333336</v>
      </c>
      <c r="BE166" s="283">
        <f t="shared" si="100"/>
        <v>37.083333333333336</v>
      </c>
      <c r="BF166" s="283">
        <f t="shared" si="100"/>
        <v>37.5</v>
      </c>
      <c r="BG166" s="283">
        <f t="shared" si="100"/>
        <v>37.5</v>
      </c>
      <c r="BH166" s="283">
        <f t="shared" si="100"/>
        <v>37.083333333333336</v>
      </c>
      <c r="BI166" s="283">
        <f t="shared" si="100"/>
        <v>37.083333333333336</v>
      </c>
      <c r="BJ166" s="283">
        <f t="shared" si="100"/>
        <v>37.5</v>
      </c>
      <c r="BK166" s="283">
        <f t="shared" si="100"/>
        <v>37.5</v>
      </c>
      <c r="BL166" s="283">
        <f t="shared" si="100"/>
        <v>37.083333333333336</v>
      </c>
      <c r="BM166" s="283">
        <f t="shared" si="100"/>
        <v>37.083333333333336</v>
      </c>
      <c r="BN166" s="283">
        <f t="shared" si="100"/>
        <v>37.5</v>
      </c>
      <c r="BO166" s="283">
        <f t="shared" si="100"/>
        <v>37.5</v>
      </c>
      <c r="BP166" s="283">
        <f t="shared" si="100"/>
        <v>37.083333333333336</v>
      </c>
      <c r="BQ166" s="283">
        <f t="shared" si="100"/>
        <v>37.083333333333336</v>
      </c>
      <c r="BR166" s="283">
        <f t="shared" si="100"/>
        <v>37.5</v>
      </c>
      <c r="BS166" s="283">
        <f t="shared" si="100"/>
        <v>37.5</v>
      </c>
      <c r="BT166" s="283">
        <f t="shared" si="100"/>
        <v>37.083333333333336</v>
      </c>
      <c r="BU166" s="283">
        <f t="shared" ref="BU166:DS169" si="101">$E166*$G166/10^6*BU$4*BU$31*BU$13</f>
        <v>37.083333333333336</v>
      </c>
      <c r="BV166" s="283">
        <f t="shared" si="101"/>
        <v>37.5</v>
      </c>
      <c r="BW166" s="283">
        <f t="shared" si="101"/>
        <v>37.5</v>
      </c>
      <c r="BX166" s="283">
        <f t="shared" si="101"/>
        <v>37.083333333333336</v>
      </c>
      <c r="BY166" s="283">
        <f t="shared" si="101"/>
        <v>37.083333333333336</v>
      </c>
      <c r="BZ166" s="283">
        <f t="shared" si="101"/>
        <v>37.5</v>
      </c>
      <c r="CA166" s="283">
        <f t="shared" si="101"/>
        <v>37.5</v>
      </c>
      <c r="CB166" s="283">
        <f t="shared" si="101"/>
        <v>37.083333333333336</v>
      </c>
      <c r="CC166" s="283">
        <f t="shared" si="101"/>
        <v>37.083333333333336</v>
      </c>
      <c r="CD166" s="283">
        <f t="shared" si="101"/>
        <v>37.5</v>
      </c>
      <c r="CE166" s="283">
        <f t="shared" si="101"/>
        <v>37.5</v>
      </c>
      <c r="CF166" s="283">
        <f t="shared" si="101"/>
        <v>37.083333333333336</v>
      </c>
      <c r="CG166" s="283">
        <f t="shared" si="101"/>
        <v>37.083333333333336</v>
      </c>
      <c r="CH166" s="283">
        <f t="shared" si="101"/>
        <v>37.5</v>
      </c>
      <c r="CI166" s="283">
        <f t="shared" si="101"/>
        <v>37.5</v>
      </c>
      <c r="CJ166" s="283">
        <f t="shared" si="101"/>
        <v>37.083333333333336</v>
      </c>
      <c r="CK166" s="283">
        <f t="shared" si="101"/>
        <v>37.083333333333336</v>
      </c>
      <c r="CL166" s="283">
        <f t="shared" si="101"/>
        <v>37.5</v>
      </c>
      <c r="CM166" s="283">
        <f t="shared" si="101"/>
        <v>37.5</v>
      </c>
      <c r="CN166" s="283">
        <f t="shared" si="101"/>
        <v>37.083333333333336</v>
      </c>
      <c r="CO166" s="283">
        <f t="shared" si="101"/>
        <v>37.083333333333336</v>
      </c>
      <c r="CP166" s="283">
        <f t="shared" si="101"/>
        <v>37.5</v>
      </c>
      <c r="CQ166" s="283">
        <f t="shared" si="101"/>
        <v>37.5</v>
      </c>
      <c r="CR166" s="283">
        <f t="shared" si="101"/>
        <v>37.083333333333336</v>
      </c>
      <c r="CS166" s="283">
        <f t="shared" si="101"/>
        <v>37.083333333333336</v>
      </c>
      <c r="CT166" s="283">
        <f t="shared" si="101"/>
        <v>37.5</v>
      </c>
      <c r="CU166" s="283">
        <f t="shared" si="101"/>
        <v>37.5</v>
      </c>
      <c r="CV166" s="283">
        <f t="shared" si="101"/>
        <v>37.083333333333336</v>
      </c>
      <c r="CW166" s="283">
        <f t="shared" si="101"/>
        <v>37.083333333333336</v>
      </c>
      <c r="CX166" s="283">
        <f t="shared" si="101"/>
        <v>37.5</v>
      </c>
      <c r="CY166" s="283">
        <f t="shared" si="101"/>
        <v>37.5</v>
      </c>
      <c r="CZ166" s="283">
        <f t="shared" si="101"/>
        <v>37.083333333333336</v>
      </c>
      <c r="DA166" s="283">
        <f t="shared" si="101"/>
        <v>37.083333333333336</v>
      </c>
      <c r="DB166" s="283">
        <f t="shared" si="101"/>
        <v>37.5</v>
      </c>
      <c r="DC166" s="283">
        <f t="shared" si="101"/>
        <v>37.5</v>
      </c>
      <c r="DD166" s="283">
        <f t="shared" si="101"/>
        <v>37.083333333333336</v>
      </c>
      <c r="DE166" s="283">
        <f t="shared" si="101"/>
        <v>37.083333333333336</v>
      </c>
      <c r="DF166" s="283">
        <f t="shared" si="101"/>
        <v>37.5</v>
      </c>
      <c r="DG166" s="283">
        <f t="shared" si="101"/>
        <v>37.5</v>
      </c>
      <c r="DH166" s="283">
        <f t="shared" si="101"/>
        <v>37.083333333333336</v>
      </c>
      <c r="DI166" s="283">
        <f t="shared" si="101"/>
        <v>37.083333333333336</v>
      </c>
      <c r="DJ166" s="283">
        <f t="shared" si="101"/>
        <v>37.5</v>
      </c>
      <c r="DK166" s="283">
        <f t="shared" si="101"/>
        <v>37.5</v>
      </c>
      <c r="DL166" s="283">
        <f t="shared" si="101"/>
        <v>37.083333333333336</v>
      </c>
      <c r="DM166" s="283">
        <f t="shared" si="101"/>
        <v>37.083333333333336</v>
      </c>
      <c r="DN166" s="283">
        <f t="shared" si="101"/>
        <v>37.5</v>
      </c>
      <c r="DO166" s="283">
        <f t="shared" si="101"/>
        <v>37.5</v>
      </c>
      <c r="DP166" s="283">
        <f t="shared" si="101"/>
        <v>37.083333333333336</v>
      </c>
      <c r="DQ166" s="283">
        <f t="shared" si="101"/>
        <v>37.083333333333336</v>
      </c>
      <c r="DR166" s="283">
        <f t="shared" si="101"/>
        <v>37.5</v>
      </c>
      <c r="DS166" s="283">
        <f t="shared" si="101"/>
        <v>37.5</v>
      </c>
    </row>
    <row r="167" spans="2:123" x14ac:dyDescent="0.3">
      <c r="D167" s="280" t="str">
        <f>D147</f>
        <v>Production personnel</v>
      </c>
      <c r="E167" s="283">
        <f>Inputs!H107*G$13</f>
        <v>200</v>
      </c>
      <c r="F167" s="281" t="str">
        <f>F166</f>
        <v>INR Mn</v>
      </c>
      <c r="G167" s="283">
        <f>G147</f>
        <v>43750</v>
      </c>
      <c r="H167" s="283">
        <f t="shared" ref="H167:W168" si="102">$E167*$G167/10^6*H$4*H$31*H$13</f>
        <v>0</v>
      </c>
      <c r="I167" s="283">
        <f t="shared" si="102"/>
        <v>0</v>
      </c>
      <c r="J167" s="283">
        <f t="shared" si="102"/>
        <v>0</v>
      </c>
      <c r="K167" s="283">
        <f t="shared" si="102"/>
        <v>0</v>
      </c>
      <c r="L167" s="283">
        <f t="shared" si="102"/>
        <v>0</v>
      </c>
      <c r="M167" s="283">
        <f t="shared" si="102"/>
        <v>0</v>
      </c>
      <c r="N167" s="283">
        <f t="shared" si="102"/>
        <v>0</v>
      </c>
      <c r="O167" s="283">
        <f t="shared" si="102"/>
        <v>0</v>
      </c>
      <c r="P167" s="283">
        <f t="shared" si="102"/>
        <v>0</v>
      </c>
      <c r="Q167" s="283">
        <f t="shared" si="102"/>
        <v>0</v>
      </c>
      <c r="R167" s="283">
        <f t="shared" si="102"/>
        <v>0</v>
      </c>
      <c r="S167" s="283">
        <f t="shared" si="102"/>
        <v>26.25</v>
      </c>
      <c r="T167" s="283">
        <f t="shared" si="102"/>
        <v>25.958333333333336</v>
      </c>
      <c r="U167" s="283">
        <f t="shared" si="102"/>
        <v>25.958333333333336</v>
      </c>
      <c r="V167" s="283">
        <f t="shared" si="102"/>
        <v>26.25</v>
      </c>
      <c r="W167" s="283">
        <f t="shared" si="102"/>
        <v>26.25</v>
      </c>
      <c r="X167" s="283">
        <f t="shared" si="100"/>
        <v>25.958333333333336</v>
      </c>
      <c r="Y167" s="283">
        <f t="shared" si="100"/>
        <v>25.958333333333336</v>
      </c>
      <c r="Z167" s="283">
        <f t="shared" si="100"/>
        <v>26.25</v>
      </c>
      <c r="AA167" s="283">
        <f t="shared" si="100"/>
        <v>26.25</v>
      </c>
      <c r="AB167" s="283">
        <f t="shared" si="100"/>
        <v>25.958333333333336</v>
      </c>
      <c r="AC167" s="283">
        <f t="shared" si="100"/>
        <v>25.958333333333336</v>
      </c>
      <c r="AD167" s="283">
        <f t="shared" si="100"/>
        <v>26.25</v>
      </c>
      <c r="AE167" s="283">
        <f t="shared" si="100"/>
        <v>26.25</v>
      </c>
      <c r="AF167" s="283">
        <f t="shared" si="100"/>
        <v>25.958333333333336</v>
      </c>
      <c r="AG167" s="283">
        <f t="shared" si="100"/>
        <v>25.958333333333336</v>
      </c>
      <c r="AH167" s="283">
        <f t="shared" si="100"/>
        <v>26.25</v>
      </c>
      <c r="AI167" s="283">
        <f t="shared" si="100"/>
        <v>26.25</v>
      </c>
      <c r="AJ167" s="283">
        <f t="shared" si="100"/>
        <v>25.958333333333336</v>
      </c>
      <c r="AK167" s="283">
        <f t="shared" si="100"/>
        <v>25.958333333333336</v>
      </c>
      <c r="AL167" s="283">
        <f t="shared" si="100"/>
        <v>26.25</v>
      </c>
      <c r="AM167" s="283">
        <f t="shared" si="100"/>
        <v>26.25</v>
      </c>
      <c r="AN167" s="283">
        <f t="shared" si="100"/>
        <v>25.958333333333336</v>
      </c>
      <c r="AO167" s="283">
        <f t="shared" si="100"/>
        <v>25.958333333333336</v>
      </c>
      <c r="AP167" s="283">
        <f t="shared" si="100"/>
        <v>26.25</v>
      </c>
      <c r="AQ167" s="283">
        <f t="shared" si="100"/>
        <v>26.25</v>
      </c>
      <c r="AR167" s="283">
        <f t="shared" si="100"/>
        <v>25.958333333333336</v>
      </c>
      <c r="AS167" s="283">
        <f t="shared" si="100"/>
        <v>25.958333333333336</v>
      </c>
      <c r="AT167" s="283">
        <f t="shared" si="100"/>
        <v>26.25</v>
      </c>
      <c r="AU167" s="283">
        <f t="shared" si="100"/>
        <v>26.25</v>
      </c>
      <c r="AV167" s="283">
        <f t="shared" si="100"/>
        <v>25.958333333333336</v>
      </c>
      <c r="AW167" s="283">
        <f t="shared" si="100"/>
        <v>25.958333333333336</v>
      </c>
      <c r="AX167" s="283">
        <f t="shared" si="100"/>
        <v>26.25</v>
      </c>
      <c r="AY167" s="283">
        <f t="shared" si="100"/>
        <v>26.25</v>
      </c>
      <c r="AZ167" s="283">
        <f t="shared" si="100"/>
        <v>25.958333333333336</v>
      </c>
      <c r="BA167" s="283">
        <f t="shared" si="100"/>
        <v>25.958333333333336</v>
      </c>
      <c r="BB167" s="283">
        <f t="shared" si="100"/>
        <v>26.25</v>
      </c>
      <c r="BC167" s="283">
        <f t="shared" si="100"/>
        <v>26.25</v>
      </c>
      <c r="BD167" s="283">
        <f t="shared" si="100"/>
        <v>25.958333333333336</v>
      </c>
      <c r="BE167" s="283">
        <f t="shared" si="100"/>
        <v>25.958333333333336</v>
      </c>
      <c r="BF167" s="283">
        <f t="shared" si="100"/>
        <v>26.25</v>
      </c>
      <c r="BG167" s="283">
        <f t="shared" si="100"/>
        <v>26.25</v>
      </c>
      <c r="BH167" s="283">
        <f t="shared" si="100"/>
        <v>25.958333333333336</v>
      </c>
      <c r="BI167" s="283">
        <f t="shared" si="100"/>
        <v>25.958333333333336</v>
      </c>
      <c r="BJ167" s="283">
        <f t="shared" si="100"/>
        <v>26.25</v>
      </c>
      <c r="BK167" s="283">
        <f t="shared" si="100"/>
        <v>26.25</v>
      </c>
      <c r="BL167" s="283">
        <f t="shared" si="100"/>
        <v>25.958333333333336</v>
      </c>
      <c r="BM167" s="283">
        <f t="shared" si="100"/>
        <v>25.958333333333336</v>
      </c>
      <c r="BN167" s="283">
        <f t="shared" si="100"/>
        <v>26.25</v>
      </c>
      <c r="BO167" s="283">
        <f t="shared" si="100"/>
        <v>26.25</v>
      </c>
      <c r="BP167" s="283">
        <f t="shared" si="100"/>
        <v>25.958333333333336</v>
      </c>
      <c r="BQ167" s="283">
        <f t="shared" si="100"/>
        <v>25.958333333333336</v>
      </c>
      <c r="BR167" s="283">
        <f t="shared" si="100"/>
        <v>26.25</v>
      </c>
      <c r="BS167" s="283">
        <f t="shared" si="100"/>
        <v>26.25</v>
      </c>
      <c r="BT167" s="283">
        <f t="shared" si="100"/>
        <v>25.958333333333336</v>
      </c>
      <c r="BU167" s="283">
        <f t="shared" si="101"/>
        <v>25.958333333333336</v>
      </c>
      <c r="BV167" s="283">
        <f t="shared" si="101"/>
        <v>26.25</v>
      </c>
      <c r="BW167" s="283">
        <f t="shared" si="101"/>
        <v>26.25</v>
      </c>
      <c r="BX167" s="283">
        <f t="shared" si="101"/>
        <v>25.958333333333336</v>
      </c>
      <c r="BY167" s="283">
        <f t="shared" si="101"/>
        <v>25.958333333333336</v>
      </c>
      <c r="BZ167" s="283">
        <f t="shared" si="101"/>
        <v>26.25</v>
      </c>
      <c r="CA167" s="283">
        <f t="shared" si="101"/>
        <v>26.25</v>
      </c>
      <c r="CB167" s="283">
        <f t="shared" si="101"/>
        <v>25.958333333333336</v>
      </c>
      <c r="CC167" s="283">
        <f t="shared" si="101"/>
        <v>25.958333333333336</v>
      </c>
      <c r="CD167" s="283">
        <f t="shared" si="101"/>
        <v>26.25</v>
      </c>
      <c r="CE167" s="283">
        <f t="shared" si="101"/>
        <v>26.25</v>
      </c>
      <c r="CF167" s="283">
        <f t="shared" si="101"/>
        <v>25.958333333333336</v>
      </c>
      <c r="CG167" s="283">
        <f t="shared" si="101"/>
        <v>25.958333333333336</v>
      </c>
      <c r="CH167" s="283">
        <f t="shared" si="101"/>
        <v>26.25</v>
      </c>
      <c r="CI167" s="283">
        <f t="shared" si="101"/>
        <v>26.25</v>
      </c>
      <c r="CJ167" s="283">
        <f t="shared" si="101"/>
        <v>25.958333333333336</v>
      </c>
      <c r="CK167" s="283">
        <f t="shared" si="101"/>
        <v>25.958333333333336</v>
      </c>
      <c r="CL167" s="283">
        <f t="shared" si="101"/>
        <v>26.25</v>
      </c>
      <c r="CM167" s="283">
        <f t="shared" si="101"/>
        <v>26.25</v>
      </c>
      <c r="CN167" s="283">
        <f t="shared" si="101"/>
        <v>25.958333333333336</v>
      </c>
      <c r="CO167" s="283">
        <f t="shared" si="101"/>
        <v>25.958333333333336</v>
      </c>
      <c r="CP167" s="283">
        <f t="shared" si="101"/>
        <v>26.25</v>
      </c>
      <c r="CQ167" s="283">
        <f t="shared" si="101"/>
        <v>26.25</v>
      </c>
      <c r="CR167" s="283">
        <f t="shared" si="101"/>
        <v>25.958333333333336</v>
      </c>
      <c r="CS167" s="283">
        <f t="shared" si="101"/>
        <v>25.958333333333336</v>
      </c>
      <c r="CT167" s="283">
        <f t="shared" si="101"/>
        <v>26.25</v>
      </c>
      <c r="CU167" s="283">
        <f t="shared" si="101"/>
        <v>26.25</v>
      </c>
      <c r="CV167" s="283">
        <f t="shared" si="101"/>
        <v>25.958333333333336</v>
      </c>
      <c r="CW167" s="283">
        <f t="shared" si="101"/>
        <v>25.958333333333336</v>
      </c>
      <c r="CX167" s="283">
        <f t="shared" si="101"/>
        <v>26.25</v>
      </c>
      <c r="CY167" s="283">
        <f t="shared" si="101"/>
        <v>26.25</v>
      </c>
      <c r="CZ167" s="283">
        <f t="shared" si="101"/>
        <v>25.958333333333336</v>
      </c>
      <c r="DA167" s="283">
        <f t="shared" si="101"/>
        <v>25.958333333333336</v>
      </c>
      <c r="DB167" s="283">
        <f t="shared" si="101"/>
        <v>26.25</v>
      </c>
      <c r="DC167" s="283">
        <f t="shared" si="101"/>
        <v>26.25</v>
      </c>
      <c r="DD167" s="283">
        <f t="shared" si="101"/>
        <v>25.958333333333336</v>
      </c>
      <c r="DE167" s="283">
        <f t="shared" si="101"/>
        <v>25.958333333333336</v>
      </c>
      <c r="DF167" s="283">
        <f t="shared" si="101"/>
        <v>26.25</v>
      </c>
      <c r="DG167" s="283">
        <f t="shared" si="101"/>
        <v>26.25</v>
      </c>
      <c r="DH167" s="283">
        <f t="shared" si="101"/>
        <v>25.958333333333336</v>
      </c>
      <c r="DI167" s="283">
        <f t="shared" si="101"/>
        <v>25.958333333333336</v>
      </c>
      <c r="DJ167" s="283">
        <f t="shared" si="101"/>
        <v>26.25</v>
      </c>
      <c r="DK167" s="283">
        <f t="shared" si="101"/>
        <v>26.25</v>
      </c>
      <c r="DL167" s="283">
        <f t="shared" si="101"/>
        <v>25.958333333333336</v>
      </c>
      <c r="DM167" s="283">
        <f t="shared" si="101"/>
        <v>25.958333333333336</v>
      </c>
      <c r="DN167" s="283">
        <f t="shared" si="101"/>
        <v>26.25</v>
      </c>
      <c r="DO167" s="283">
        <f t="shared" si="101"/>
        <v>26.25</v>
      </c>
      <c r="DP167" s="283">
        <f t="shared" si="101"/>
        <v>25.958333333333336</v>
      </c>
      <c r="DQ167" s="283">
        <f t="shared" si="101"/>
        <v>25.958333333333336</v>
      </c>
      <c r="DR167" s="283">
        <f t="shared" si="101"/>
        <v>26.25</v>
      </c>
      <c r="DS167" s="283">
        <f t="shared" si="101"/>
        <v>26.25</v>
      </c>
    </row>
    <row r="168" spans="2:123" x14ac:dyDescent="0.3">
      <c r="D168" s="280" t="str">
        <f>D148</f>
        <v>Sr. executives</v>
      </c>
      <c r="E168" s="283">
        <f>Inputs!H108*G$13</f>
        <v>50</v>
      </c>
      <c r="F168" s="281" t="str">
        <f>F167</f>
        <v>INR Mn</v>
      </c>
      <c r="G168" s="283">
        <f>G148</f>
        <v>125000</v>
      </c>
      <c r="H168" s="283">
        <f t="shared" si="102"/>
        <v>0</v>
      </c>
      <c r="I168" s="283">
        <f t="shared" ref="I168:BT169" si="103">$E168*$G168/10^6*I$4*I$31*I$13</f>
        <v>0</v>
      </c>
      <c r="J168" s="283">
        <f t="shared" si="103"/>
        <v>0</v>
      </c>
      <c r="K168" s="283">
        <f t="shared" si="103"/>
        <v>0</v>
      </c>
      <c r="L168" s="283">
        <f t="shared" si="103"/>
        <v>0</v>
      </c>
      <c r="M168" s="283">
        <f t="shared" si="103"/>
        <v>0</v>
      </c>
      <c r="N168" s="283">
        <f t="shared" si="103"/>
        <v>0</v>
      </c>
      <c r="O168" s="283">
        <f t="shared" si="103"/>
        <v>0</v>
      </c>
      <c r="P168" s="283">
        <f t="shared" si="103"/>
        <v>0</v>
      </c>
      <c r="Q168" s="283">
        <f t="shared" si="103"/>
        <v>0</v>
      </c>
      <c r="R168" s="283">
        <f t="shared" si="103"/>
        <v>0</v>
      </c>
      <c r="S168" s="283">
        <f t="shared" si="103"/>
        <v>18.75</v>
      </c>
      <c r="T168" s="283">
        <f t="shared" si="103"/>
        <v>18.541666666666668</v>
      </c>
      <c r="U168" s="283">
        <f t="shared" si="103"/>
        <v>18.541666666666668</v>
      </c>
      <c r="V168" s="283">
        <f t="shared" si="103"/>
        <v>18.75</v>
      </c>
      <c r="W168" s="283">
        <f t="shared" si="103"/>
        <v>18.75</v>
      </c>
      <c r="X168" s="283">
        <f t="shared" si="103"/>
        <v>18.541666666666668</v>
      </c>
      <c r="Y168" s="283">
        <f t="shared" si="103"/>
        <v>18.541666666666668</v>
      </c>
      <c r="Z168" s="283">
        <f t="shared" si="103"/>
        <v>18.75</v>
      </c>
      <c r="AA168" s="283">
        <f t="shared" si="103"/>
        <v>18.75</v>
      </c>
      <c r="AB168" s="283">
        <f t="shared" si="103"/>
        <v>18.541666666666668</v>
      </c>
      <c r="AC168" s="283">
        <f t="shared" si="103"/>
        <v>18.541666666666668</v>
      </c>
      <c r="AD168" s="283">
        <f t="shared" si="103"/>
        <v>18.75</v>
      </c>
      <c r="AE168" s="283">
        <f t="shared" si="103"/>
        <v>18.75</v>
      </c>
      <c r="AF168" s="283">
        <f t="shared" si="103"/>
        <v>18.541666666666668</v>
      </c>
      <c r="AG168" s="283">
        <f t="shared" si="103"/>
        <v>18.541666666666668</v>
      </c>
      <c r="AH168" s="283">
        <f t="shared" si="103"/>
        <v>18.75</v>
      </c>
      <c r="AI168" s="283">
        <f t="shared" si="103"/>
        <v>18.75</v>
      </c>
      <c r="AJ168" s="283">
        <f t="shared" si="103"/>
        <v>18.541666666666668</v>
      </c>
      <c r="AK168" s="283">
        <f t="shared" si="103"/>
        <v>18.541666666666668</v>
      </c>
      <c r="AL168" s="283">
        <f t="shared" si="103"/>
        <v>18.75</v>
      </c>
      <c r="AM168" s="283">
        <f t="shared" si="103"/>
        <v>18.75</v>
      </c>
      <c r="AN168" s="283">
        <f t="shared" si="103"/>
        <v>18.541666666666668</v>
      </c>
      <c r="AO168" s="283">
        <f t="shared" si="103"/>
        <v>18.541666666666668</v>
      </c>
      <c r="AP168" s="283">
        <f t="shared" si="103"/>
        <v>18.75</v>
      </c>
      <c r="AQ168" s="283">
        <f t="shared" si="103"/>
        <v>18.75</v>
      </c>
      <c r="AR168" s="283">
        <f t="shared" si="103"/>
        <v>18.541666666666668</v>
      </c>
      <c r="AS168" s="283">
        <f t="shared" si="103"/>
        <v>18.541666666666668</v>
      </c>
      <c r="AT168" s="283">
        <f t="shared" si="103"/>
        <v>18.75</v>
      </c>
      <c r="AU168" s="283">
        <f t="shared" si="103"/>
        <v>18.75</v>
      </c>
      <c r="AV168" s="283">
        <f t="shared" si="103"/>
        <v>18.541666666666668</v>
      </c>
      <c r="AW168" s="283">
        <f t="shared" si="103"/>
        <v>18.541666666666668</v>
      </c>
      <c r="AX168" s="283">
        <f t="shared" si="103"/>
        <v>18.75</v>
      </c>
      <c r="AY168" s="283">
        <f t="shared" si="103"/>
        <v>18.75</v>
      </c>
      <c r="AZ168" s="283">
        <f t="shared" si="103"/>
        <v>18.541666666666668</v>
      </c>
      <c r="BA168" s="283">
        <f t="shared" si="103"/>
        <v>18.541666666666668</v>
      </c>
      <c r="BB168" s="283">
        <f t="shared" si="103"/>
        <v>18.75</v>
      </c>
      <c r="BC168" s="283">
        <f t="shared" si="103"/>
        <v>18.75</v>
      </c>
      <c r="BD168" s="283">
        <f t="shared" si="103"/>
        <v>18.541666666666668</v>
      </c>
      <c r="BE168" s="283">
        <f t="shared" si="103"/>
        <v>18.541666666666668</v>
      </c>
      <c r="BF168" s="283">
        <f t="shared" si="103"/>
        <v>18.75</v>
      </c>
      <c r="BG168" s="283">
        <f t="shared" si="103"/>
        <v>18.75</v>
      </c>
      <c r="BH168" s="283">
        <f t="shared" si="103"/>
        <v>18.541666666666668</v>
      </c>
      <c r="BI168" s="283">
        <f t="shared" si="103"/>
        <v>18.541666666666668</v>
      </c>
      <c r="BJ168" s="283">
        <f t="shared" si="103"/>
        <v>18.75</v>
      </c>
      <c r="BK168" s="283">
        <f t="shared" si="103"/>
        <v>18.75</v>
      </c>
      <c r="BL168" s="283">
        <f t="shared" si="103"/>
        <v>18.541666666666668</v>
      </c>
      <c r="BM168" s="283">
        <f t="shared" si="103"/>
        <v>18.541666666666668</v>
      </c>
      <c r="BN168" s="283">
        <f t="shared" si="103"/>
        <v>18.75</v>
      </c>
      <c r="BO168" s="283">
        <f t="shared" si="103"/>
        <v>18.75</v>
      </c>
      <c r="BP168" s="283">
        <f t="shared" si="103"/>
        <v>18.541666666666668</v>
      </c>
      <c r="BQ168" s="283">
        <f t="shared" si="103"/>
        <v>18.541666666666668</v>
      </c>
      <c r="BR168" s="283">
        <f t="shared" si="103"/>
        <v>18.75</v>
      </c>
      <c r="BS168" s="283">
        <f t="shared" si="103"/>
        <v>18.75</v>
      </c>
      <c r="BT168" s="283">
        <f t="shared" si="103"/>
        <v>18.541666666666668</v>
      </c>
      <c r="BU168" s="283">
        <f t="shared" si="101"/>
        <v>18.541666666666668</v>
      </c>
      <c r="BV168" s="283">
        <f t="shared" si="101"/>
        <v>18.75</v>
      </c>
      <c r="BW168" s="283">
        <f t="shared" si="101"/>
        <v>18.75</v>
      </c>
      <c r="BX168" s="283">
        <f t="shared" si="101"/>
        <v>18.541666666666668</v>
      </c>
      <c r="BY168" s="283">
        <f t="shared" si="101"/>
        <v>18.541666666666668</v>
      </c>
      <c r="BZ168" s="283">
        <f t="shared" si="101"/>
        <v>18.75</v>
      </c>
      <c r="CA168" s="283">
        <f t="shared" si="101"/>
        <v>18.75</v>
      </c>
      <c r="CB168" s="283">
        <f t="shared" si="101"/>
        <v>18.541666666666668</v>
      </c>
      <c r="CC168" s="283">
        <f t="shared" si="101"/>
        <v>18.541666666666668</v>
      </c>
      <c r="CD168" s="283">
        <f t="shared" si="101"/>
        <v>18.75</v>
      </c>
      <c r="CE168" s="283">
        <f t="shared" si="101"/>
        <v>18.75</v>
      </c>
      <c r="CF168" s="283">
        <f t="shared" si="101"/>
        <v>18.541666666666668</v>
      </c>
      <c r="CG168" s="283">
        <f t="shared" si="101"/>
        <v>18.541666666666668</v>
      </c>
      <c r="CH168" s="283">
        <f t="shared" si="101"/>
        <v>18.75</v>
      </c>
      <c r="CI168" s="283">
        <f t="shared" si="101"/>
        <v>18.75</v>
      </c>
      <c r="CJ168" s="283">
        <f t="shared" si="101"/>
        <v>18.541666666666668</v>
      </c>
      <c r="CK168" s="283">
        <f t="shared" si="101"/>
        <v>18.541666666666668</v>
      </c>
      <c r="CL168" s="283">
        <f t="shared" si="101"/>
        <v>18.75</v>
      </c>
      <c r="CM168" s="283">
        <f t="shared" si="101"/>
        <v>18.75</v>
      </c>
      <c r="CN168" s="283">
        <f t="shared" si="101"/>
        <v>18.541666666666668</v>
      </c>
      <c r="CO168" s="283">
        <f t="shared" si="101"/>
        <v>18.541666666666668</v>
      </c>
      <c r="CP168" s="283">
        <f t="shared" si="101"/>
        <v>18.75</v>
      </c>
      <c r="CQ168" s="283">
        <f t="shared" si="101"/>
        <v>18.75</v>
      </c>
      <c r="CR168" s="283">
        <f t="shared" si="101"/>
        <v>18.541666666666668</v>
      </c>
      <c r="CS168" s="283">
        <f t="shared" si="101"/>
        <v>18.541666666666668</v>
      </c>
      <c r="CT168" s="283">
        <f t="shared" si="101"/>
        <v>18.75</v>
      </c>
      <c r="CU168" s="283">
        <f t="shared" si="101"/>
        <v>18.75</v>
      </c>
      <c r="CV168" s="283">
        <f t="shared" si="101"/>
        <v>18.541666666666668</v>
      </c>
      <c r="CW168" s="283">
        <f t="shared" si="101"/>
        <v>18.541666666666668</v>
      </c>
      <c r="CX168" s="283">
        <f t="shared" si="101"/>
        <v>18.75</v>
      </c>
      <c r="CY168" s="283">
        <f t="shared" si="101"/>
        <v>18.75</v>
      </c>
      <c r="CZ168" s="283">
        <f t="shared" si="101"/>
        <v>18.541666666666668</v>
      </c>
      <c r="DA168" s="283">
        <f t="shared" si="101"/>
        <v>18.541666666666668</v>
      </c>
      <c r="DB168" s="283">
        <f t="shared" si="101"/>
        <v>18.75</v>
      </c>
      <c r="DC168" s="283">
        <f t="shared" si="101"/>
        <v>18.75</v>
      </c>
      <c r="DD168" s="283">
        <f t="shared" si="101"/>
        <v>18.541666666666668</v>
      </c>
      <c r="DE168" s="283">
        <f t="shared" si="101"/>
        <v>18.541666666666668</v>
      </c>
      <c r="DF168" s="283">
        <f t="shared" si="101"/>
        <v>18.75</v>
      </c>
      <c r="DG168" s="283">
        <f t="shared" si="101"/>
        <v>18.75</v>
      </c>
      <c r="DH168" s="283">
        <f t="shared" si="101"/>
        <v>18.541666666666668</v>
      </c>
      <c r="DI168" s="283">
        <f t="shared" si="101"/>
        <v>18.541666666666668</v>
      </c>
      <c r="DJ168" s="283">
        <f t="shared" si="101"/>
        <v>18.75</v>
      </c>
      <c r="DK168" s="283">
        <f t="shared" si="101"/>
        <v>18.75</v>
      </c>
      <c r="DL168" s="283">
        <f t="shared" si="101"/>
        <v>18.541666666666668</v>
      </c>
      <c r="DM168" s="283">
        <f t="shared" si="101"/>
        <v>18.541666666666668</v>
      </c>
      <c r="DN168" s="283">
        <f t="shared" si="101"/>
        <v>18.75</v>
      </c>
      <c r="DO168" s="283">
        <f t="shared" si="101"/>
        <v>18.75</v>
      </c>
      <c r="DP168" s="283">
        <f t="shared" si="101"/>
        <v>18.541666666666668</v>
      </c>
      <c r="DQ168" s="283">
        <f t="shared" si="101"/>
        <v>18.541666666666668</v>
      </c>
      <c r="DR168" s="283">
        <f t="shared" si="101"/>
        <v>18.75</v>
      </c>
      <c r="DS168" s="283">
        <f t="shared" si="101"/>
        <v>18.75</v>
      </c>
    </row>
    <row r="169" spans="2:123" x14ac:dyDescent="0.3">
      <c r="D169" s="280" t="str">
        <f>D149</f>
        <v>Sr. executives - Other phases</v>
      </c>
      <c r="E169" s="283">
        <f>Inputs!H109*G$13</f>
        <v>0</v>
      </c>
      <c r="F169" s="281" t="str">
        <f>F168</f>
        <v>INR Mn</v>
      </c>
      <c r="G169" s="283">
        <f>G149</f>
        <v>0</v>
      </c>
      <c r="H169" s="283">
        <f>$E169*$G169/10^6*H$4*H$31*H$13</f>
        <v>0</v>
      </c>
      <c r="I169" s="283">
        <f t="shared" si="103"/>
        <v>0</v>
      </c>
      <c r="J169" s="283">
        <f t="shared" si="103"/>
        <v>0</v>
      </c>
      <c r="K169" s="283">
        <f t="shared" si="103"/>
        <v>0</v>
      </c>
      <c r="L169" s="283">
        <f t="shared" si="103"/>
        <v>0</v>
      </c>
      <c r="M169" s="283">
        <f t="shared" si="103"/>
        <v>0</v>
      </c>
      <c r="N169" s="283">
        <f t="shared" si="103"/>
        <v>0</v>
      </c>
      <c r="O169" s="283">
        <f t="shared" si="103"/>
        <v>0</v>
      </c>
      <c r="P169" s="283">
        <f t="shared" si="103"/>
        <v>0</v>
      </c>
      <c r="Q169" s="283">
        <f t="shared" si="103"/>
        <v>0</v>
      </c>
      <c r="R169" s="283">
        <f t="shared" si="103"/>
        <v>0</v>
      </c>
      <c r="S169" s="283">
        <f t="shared" si="103"/>
        <v>0</v>
      </c>
      <c r="T169" s="283">
        <f t="shared" si="103"/>
        <v>0</v>
      </c>
      <c r="U169" s="283">
        <f t="shared" si="103"/>
        <v>0</v>
      </c>
      <c r="V169" s="283">
        <f t="shared" si="103"/>
        <v>0</v>
      </c>
      <c r="W169" s="283">
        <f t="shared" si="103"/>
        <v>0</v>
      </c>
      <c r="X169" s="283">
        <f t="shared" si="103"/>
        <v>0</v>
      </c>
      <c r="Y169" s="283">
        <f t="shared" si="103"/>
        <v>0</v>
      </c>
      <c r="Z169" s="283">
        <f t="shared" si="103"/>
        <v>0</v>
      </c>
      <c r="AA169" s="283">
        <f t="shared" si="103"/>
        <v>0</v>
      </c>
      <c r="AB169" s="283">
        <f t="shared" si="103"/>
        <v>0</v>
      </c>
      <c r="AC169" s="283">
        <f t="shared" si="103"/>
        <v>0</v>
      </c>
      <c r="AD169" s="283">
        <f t="shared" si="103"/>
        <v>0</v>
      </c>
      <c r="AE169" s="283">
        <f t="shared" si="103"/>
        <v>0</v>
      </c>
      <c r="AF169" s="283">
        <f t="shared" si="103"/>
        <v>0</v>
      </c>
      <c r="AG169" s="283">
        <f t="shared" si="103"/>
        <v>0</v>
      </c>
      <c r="AH169" s="283">
        <f t="shared" si="103"/>
        <v>0</v>
      </c>
      <c r="AI169" s="283">
        <f t="shared" si="103"/>
        <v>0</v>
      </c>
      <c r="AJ169" s="283">
        <f t="shared" si="103"/>
        <v>0</v>
      </c>
      <c r="AK169" s="283">
        <f t="shared" si="103"/>
        <v>0</v>
      </c>
      <c r="AL169" s="283">
        <f t="shared" si="103"/>
        <v>0</v>
      </c>
      <c r="AM169" s="283">
        <f t="shared" si="103"/>
        <v>0</v>
      </c>
      <c r="AN169" s="283">
        <f t="shared" si="103"/>
        <v>0</v>
      </c>
      <c r="AO169" s="283">
        <f t="shared" si="103"/>
        <v>0</v>
      </c>
      <c r="AP169" s="283">
        <f t="shared" si="103"/>
        <v>0</v>
      </c>
      <c r="AQ169" s="283">
        <f t="shared" si="103"/>
        <v>0</v>
      </c>
      <c r="AR169" s="283">
        <f t="shared" si="103"/>
        <v>0</v>
      </c>
      <c r="AS169" s="283">
        <f t="shared" si="103"/>
        <v>0</v>
      </c>
      <c r="AT169" s="283">
        <f t="shared" si="103"/>
        <v>0</v>
      </c>
      <c r="AU169" s="283">
        <f t="shared" si="103"/>
        <v>0</v>
      </c>
      <c r="AV169" s="283">
        <f t="shared" si="103"/>
        <v>0</v>
      </c>
      <c r="AW169" s="283">
        <f t="shared" si="103"/>
        <v>0</v>
      </c>
      <c r="AX169" s="283">
        <f t="shared" si="103"/>
        <v>0</v>
      </c>
      <c r="AY169" s="283">
        <f t="shared" si="103"/>
        <v>0</v>
      </c>
      <c r="AZ169" s="283">
        <f t="shared" si="103"/>
        <v>0</v>
      </c>
      <c r="BA169" s="283">
        <f t="shared" si="103"/>
        <v>0</v>
      </c>
      <c r="BB169" s="283">
        <f t="shared" si="103"/>
        <v>0</v>
      </c>
      <c r="BC169" s="283">
        <f t="shared" si="103"/>
        <v>0</v>
      </c>
      <c r="BD169" s="283">
        <f t="shared" si="103"/>
        <v>0</v>
      </c>
      <c r="BE169" s="283">
        <f t="shared" si="103"/>
        <v>0</v>
      </c>
      <c r="BF169" s="283">
        <f t="shared" si="103"/>
        <v>0</v>
      </c>
      <c r="BG169" s="283">
        <f t="shared" si="103"/>
        <v>0</v>
      </c>
      <c r="BH169" s="283">
        <f t="shared" si="103"/>
        <v>0</v>
      </c>
      <c r="BI169" s="283">
        <f t="shared" si="103"/>
        <v>0</v>
      </c>
      <c r="BJ169" s="283">
        <f t="shared" si="103"/>
        <v>0</v>
      </c>
      <c r="BK169" s="283">
        <f t="shared" si="103"/>
        <v>0</v>
      </c>
      <c r="BL169" s="283">
        <f t="shared" si="103"/>
        <v>0</v>
      </c>
      <c r="BM169" s="283">
        <f t="shared" si="103"/>
        <v>0</v>
      </c>
      <c r="BN169" s="283">
        <f t="shared" si="103"/>
        <v>0</v>
      </c>
      <c r="BO169" s="283">
        <f t="shared" si="103"/>
        <v>0</v>
      </c>
      <c r="BP169" s="283">
        <f t="shared" si="103"/>
        <v>0</v>
      </c>
      <c r="BQ169" s="283">
        <f t="shared" si="103"/>
        <v>0</v>
      </c>
      <c r="BR169" s="283">
        <f t="shared" si="103"/>
        <v>0</v>
      </c>
      <c r="BS169" s="283">
        <f t="shared" si="103"/>
        <v>0</v>
      </c>
      <c r="BT169" s="283">
        <f t="shared" si="103"/>
        <v>0</v>
      </c>
      <c r="BU169" s="283">
        <f t="shared" si="101"/>
        <v>0</v>
      </c>
      <c r="BV169" s="283">
        <f t="shared" si="101"/>
        <v>0</v>
      </c>
      <c r="BW169" s="283">
        <f t="shared" si="101"/>
        <v>0</v>
      </c>
      <c r="BX169" s="283">
        <f t="shared" si="101"/>
        <v>0</v>
      </c>
      <c r="BY169" s="283">
        <f t="shared" si="101"/>
        <v>0</v>
      </c>
      <c r="BZ169" s="283">
        <f t="shared" si="101"/>
        <v>0</v>
      </c>
      <c r="CA169" s="283">
        <f t="shared" si="101"/>
        <v>0</v>
      </c>
      <c r="CB169" s="283">
        <f t="shared" si="101"/>
        <v>0</v>
      </c>
      <c r="CC169" s="283">
        <f t="shared" si="101"/>
        <v>0</v>
      </c>
      <c r="CD169" s="283">
        <f t="shared" si="101"/>
        <v>0</v>
      </c>
      <c r="CE169" s="283">
        <f t="shared" si="101"/>
        <v>0</v>
      </c>
      <c r="CF169" s="283">
        <f t="shared" si="101"/>
        <v>0</v>
      </c>
      <c r="CG169" s="283">
        <f t="shared" si="101"/>
        <v>0</v>
      </c>
      <c r="CH169" s="283">
        <f t="shared" si="101"/>
        <v>0</v>
      </c>
      <c r="CI169" s="283">
        <f t="shared" si="101"/>
        <v>0</v>
      </c>
      <c r="CJ169" s="283">
        <f t="shared" si="101"/>
        <v>0</v>
      </c>
      <c r="CK169" s="283">
        <f t="shared" si="101"/>
        <v>0</v>
      </c>
      <c r="CL169" s="283">
        <f t="shared" si="101"/>
        <v>0</v>
      </c>
      <c r="CM169" s="283">
        <f t="shared" si="101"/>
        <v>0</v>
      </c>
      <c r="CN169" s="283">
        <f t="shared" si="101"/>
        <v>0</v>
      </c>
      <c r="CO169" s="283">
        <f t="shared" si="101"/>
        <v>0</v>
      </c>
      <c r="CP169" s="283">
        <f t="shared" si="101"/>
        <v>0</v>
      </c>
      <c r="CQ169" s="283">
        <f t="shared" si="101"/>
        <v>0</v>
      </c>
      <c r="CR169" s="283">
        <f t="shared" si="101"/>
        <v>0</v>
      </c>
      <c r="CS169" s="283">
        <f t="shared" si="101"/>
        <v>0</v>
      </c>
      <c r="CT169" s="283">
        <f t="shared" si="101"/>
        <v>0</v>
      </c>
      <c r="CU169" s="283">
        <f t="shared" si="101"/>
        <v>0</v>
      </c>
      <c r="CV169" s="283">
        <f t="shared" si="101"/>
        <v>0</v>
      </c>
      <c r="CW169" s="283">
        <f t="shared" si="101"/>
        <v>0</v>
      </c>
      <c r="CX169" s="283">
        <f t="shared" si="101"/>
        <v>0</v>
      </c>
      <c r="CY169" s="283">
        <f t="shared" si="101"/>
        <v>0</v>
      </c>
      <c r="CZ169" s="283">
        <f t="shared" si="101"/>
        <v>0</v>
      </c>
      <c r="DA169" s="283">
        <f t="shared" si="101"/>
        <v>0</v>
      </c>
      <c r="DB169" s="283">
        <f t="shared" si="101"/>
        <v>0</v>
      </c>
      <c r="DC169" s="283">
        <f t="shared" si="101"/>
        <v>0</v>
      </c>
      <c r="DD169" s="283">
        <f t="shared" si="101"/>
        <v>0</v>
      </c>
      <c r="DE169" s="283">
        <f t="shared" si="101"/>
        <v>0</v>
      </c>
      <c r="DF169" s="283">
        <f t="shared" si="101"/>
        <v>0</v>
      </c>
      <c r="DG169" s="283">
        <f t="shared" si="101"/>
        <v>0</v>
      </c>
      <c r="DH169" s="283">
        <f t="shared" si="101"/>
        <v>0</v>
      </c>
      <c r="DI169" s="283">
        <f t="shared" si="101"/>
        <v>0</v>
      </c>
      <c r="DJ169" s="283">
        <f t="shared" si="101"/>
        <v>0</v>
      </c>
      <c r="DK169" s="283">
        <f t="shared" si="101"/>
        <v>0</v>
      </c>
      <c r="DL169" s="283">
        <f t="shared" si="101"/>
        <v>0</v>
      </c>
      <c r="DM169" s="283">
        <f t="shared" si="101"/>
        <v>0</v>
      </c>
      <c r="DN169" s="283">
        <f t="shared" si="101"/>
        <v>0</v>
      </c>
      <c r="DO169" s="283">
        <f t="shared" si="101"/>
        <v>0</v>
      </c>
      <c r="DP169" s="283">
        <f t="shared" si="101"/>
        <v>0</v>
      </c>
      <c r="DQ169" s="283">
        <f t="shared" si="101"/>
        <v>0</v>
      </c>
      <c r="DR169" s="283">
        <f t="shared" si="101"/>
        <v>0</v>
      </c>
      <c r="DS169" s="283">
        <f t="shared" si="101"/>
        <v>0</v>
      </c>
    </row>
    <row r="170" spans="2:123" x14ac:dyDescent="0.3">
      <c r="D170" s="295" t="s">
        <v>432</v>
      </c>
      <c r="E170" s="296"/>
      <c r="F170" s="297" t="str">
        <f>F169</f>
        <v>INR Mn</v>
      </c>
      <c r="G170" s="296"/>
      <c r="H170" s="296">
        <f t="shared" ref="H170" si="104">SUM(H166:H169)</f>
        <v>0</v>
      </c>
      <c r="I170" s="296">
        <f t="shared" ref="I170:BT170" si="105">SUM(I166:I169)</f>
        <v>0</v>
      </c>
      <c r="J170" s="296">
        <f t="shared" si="105"/>
        <v>0</v>
      </c>
      <c r="K170" s="296">
        <f t="shared" si="105"/>
        <v>0</v>
      </c>
      <c r="L170" s="296">
        <f t="shared" si="105"/>
        <v>0</v>
      </c>
      <c r="M170" s="296">
        <f t="shared" si="105"/>
        <v>0</v>
      </c>
      <c r="N170" s="296">
        <f t="shared" si="105"/>
        <v>0</v>
      </c>
      <c r="O170" s="296">
        <f t="shared" si="105"/>
        <v>0</v>
      </c>
      <c r="P170" s="296">
        <f t="shared" si="105"/>
        <v>0</v>
      </c>
      <c r="Q170" s="296">
        <f t="shared" si="105"/>
        <v>0</v>
      </c>
      <c r="R170" s="296">
        <f t="shared" si="105"/>
        <v>0</v>
      </c>
      <c r="S170" s="296">
        <f t="shared" si="105"/>
        <v>82.5</v>
      </c>
      <c r="T170" s="296">
        <f t="shared" si="105"/>
        <v>81.583333333333343</v>
      </c>
      <c r="U170" s="296">
        <f t="shared" si="105"/>
        <v>81.583333333333343</v>
      </c>
      <c r="V170" s="296">
        <f t="shared" si="105"/>
        <v>82.5</v>
      </c>
      <c r="W170" s="296">
        <f t="shared" si="105"/>
        <v>82.5</v>
      </c>
      <c r="X170" s="296">
        <f t="shared" si="105"/>
        <v>81.583333333333343</v>
      </c>
      <c r="Y170" s="296">
        <f t="shared" si="105"/>
        <v>81.583333333333343</v>
      </c>
      <c r="Z170" s="296">
        <f t="shared" si="105"/>
        <v>82.5</v>
      </c>
      <c r="AA170" s="296">
        <f t="shared" si="105"/>
        <v>82.5</v>
      </c>
      <c r="AB170" s="296">
        <f t="shared" si="105"/>
        <v>81.583333333333343</v>
      </c>
      <c r="AC170" s="296">
        <f t="shared" si="105"/>
        <v>81.583333333333343</v>
      </c>
      <c r="AD170" s="296">
        <f t="shared" si="105"/>
        <v>82.5</v>
      </c>
      <c r="AE170" s="296">
        <f t="shared" si="105"/>
        <v>82.5</v>
      </c>
      <c r="AF170" s="296">
        <f t="shared" si="105"/>
        <v>81.583333333333343</v>
      </c>
      <c r="AG170" s="296">
        <f t="shared" si="105"/>
        <v>81.583333333333343</v>
      </c>
      <c r="AH170" s="296">
        <f t="shared" si="105"/>
        <v>82.5</v>
      </c>
      <c r="AI170" s="296">
        <f t="shared" si="105"/>
        <v>82.5</v>
      </c>
      <c r="AJ170" s="296">
        <f t="shared" si="105"/>
        <v>81.583333333333343</v>
      </c>
      <c r="AK170" s="296">
        <f t="shared" si="105"/>
        <v>81.583333333333343</v>
      </c>
      <c r="AL170" s="296">
        <f t="shared" si="105"/>
        <v>82.5</v>
      </c>
      <c r="AM170" s="296">
        <f t="shared" si="105"/>
        <v>82.5</v>
      </c>
      <c r="AN170" s="296">
        <f t="shared" si="105"/>
        <v>81.583333333333343</v>
      </c>
      <c r="AO170" s="296">
        <f t="shared" si="105"/>
        <v>81.583333333333343</v>
      </c>
      <c r="AP170" s="296">
        <f t="shared" si="105"/>
        <v>82.5</v>
      </c>
      <c r="AQ170" s="296">
        <f t="shared" si="105"/>
        <v>82.5</v>
      </c>
      <c r="AR170" s="296">
        <f t="shared" si="105"/>
        <v>81.583333333333343</v>
      </c>
      <c r="AS170" s="296">
        <f t="shared" si="105"/>
        <v>81.583333333333343</v>
      </c>
      <c r="AT170" s="296">
        <f t="shared" si="105"/>
        <v>82.5</v>
      </c>
      <c r="AU170" s="296">
        <f t="shared" si="105"/>
        <v>82.5</v>
      </c>
      <c r="AV170" s="296">
        <f t="shared" si="105"/>
        <v>81.583333333333343</v>
      </c>
      <c r="AW170" s="296">
        <f t="shared" si="105"/>
        <v>81.583333333333343</v>
      </c>
      <c r="AX170" s="296">
        <f t="shared" si="105"/>
        <v>82.5</v>
      </c>
      <c r="AY170" s="296">
        <f t="shared" si="105"/>
        <v>82.5</v>
      </c>
      <c r="AZ170" s="296">
        <f t="shared" si="105"/>
        <v>81.583333333333343</v>
      </c>
      <c r="BA170" s="296">
        <f t="shared" si="105"/>
        <v>81.583333333333343</v>
      </c>
      <c r="BB170" s="296">
        <f t="shared" si="105"/>
        <v>82.5</v>
      </c>
      <c r="BC170" s="296">
        <f t="shared" si="105"/>
        <v>82.5</v>
      </c>
      <c r="BD170" s="296">
        <f t="shared" si="105"/>
        <v>81.583333333333343</v>
      </c>
      <c r="BE170" s="296">
        <f t="shared" si="105"/>
        <v>81.583333333333343</v>
      </c>
      <c r="BF170" s="296">
        <f t="shared" si="105"/>
        <v>82.5</v>
      </c>
      <c r="BG170" s="296">
        <f t="shared" si="105"/>
        <v>82.5</v>
      </c>
      <c r="BH170" s="296">
        <f t="shared" si="105"/>
        <v>81.583333333333343</v>
      </c>
      <c r="BI170" s="296">
        <f t="shared" si="105"/>
        <v>81.583333333333343</v>
      </c>
      <c r="BJ170" s="296">
        <f t="shared" si="105"/>
        <v>82.5</v>
      </c>
      <c r="BK170" s="296">
        <f t="shared" si="105"/>
        <v>82.5</v>
      </c>
      <c r="BL170" s="296">
        <f t="shared" si="105"/>
        <v>81.583333333333343</v>
      </c>
      <c r="BM170" s="296">
        <f t="shared" si="105"/>
        <v>81.583333333333343</v>
      </c>
      <c r="BN170" s="296">
        <f t="shared" si="105"/>
        <v>82.5</v>
      </c>
      <c r="BO170" s="296">
        <f t="shared" si="105"/>
        <v>82.5</v>
      </c>
      <c r="BP170" s="296">
        <f t="shared" si="105"/>
        <v>81.583333333333343</v>
      </c>
      <c r="BQ170" s="296">
        <f t="shared" si="105"/>
        <v>81.583333333333343</v>
      </c>
      <c r="BR170" s="296">
        <f t="shared" si="105"/>
        <v>82.5</v>
      </c>
      <c r="BS170" s="296">
        <f t="shared" si="105"/>
        <v>82.5</v>
      </c>
      <c r="BT170" s="296">
        <f t="shared" si="105"/>
        <v>81.583333333333343</v>
      </c>
      <c r="BU170" s="296">
        <f t="shared" ref="BU170:DS170" si="106">SUM(BU166:BU169)</f>
        <v>81.583333333333343</v>
      </c>
      <c r="BV170" s="296">
        <f t="shared" si="106"/>
        <v>82.5</v>
      </c>
      <c r="BW170" s="296">
        <f t="shared" si="106"/>
        <v>82.5</v>
      </c>
      <c r="BX170" s="296">
        <f t="shared" si="106"/>
        <v>81.583333333333343</v>
      </c>
      <c r="BY170" s="296">
        <f t="shared" si="106"/>
        <v>81.583333333333343</v>
      </c>
      <c r="BZ170" s="296">
        <f t="shared" si="106"/>
        <v>82.5</v>
      </c>
      <c r="CA170" s="296">
        <f t="shared" si="106"/>
        <v>82.5</v>
      </c>
      <c r="CB170" s="296">
        <f t="shared" si="106"/>
        <v>81.583333333333343</v>
      </c>
      <c r="CC170" s="296">
        <f t="shared" si="106"/>
        <v>81.583333333333343</v>
      </c>
      <c r="CD170" s="296">
        <f t="shared" si="106"/>
        <v>82.5</v>
      </c>
      <c r="CE170" s="296">
        <f t="shared" si="106"/>
        <v>82.5</v>
      </c>
      <c r="CF170" s="296">
        <f t="shared" si="106"/>
        <v>81.583333333333343</v>
      </c>
      <c r="CG170" s="296">
        <f t="shared" si="106"/>
        <v>81.583333333333343</v>
      </c>
      <c r="CH170" s="296">
        <f t="shared" si="106"/>
        <v>82.5</v>
      </c>
      <c r="CI170" s="296">
        <f t="shared" si="106"/>
        <v>82.5</v>
      </c>
      <c r="CJ170" s="296">
        <f t="shared" si="106"/>
        <v>81.583333333333343</v>
      </c>
      <c r="CK170" s="296">
        <f t="shared" si="106"/>
        <v>81.583333333333343</v>
      </c>
      <c r="CL170" s="296">
        <f t="shared" si="106"/>
        <v>82.5</v>
      </c>
      <c r="CM170" s="296">
        <f t="shared" si="106"/>
        <v>82.5</v>
      </c>
      <c r="CN170" s="296">
        <f t="shared" si="106"/>
        <v>81.583333333333343</v>
      </c>
      <c r="CO170" s="296">
        <f t="shared" si="106"/>
        <v>81.583333333333343</v>
      </c>
      <c r="CP170" s="296">
        <f t="shared" si="106"/>
        <v>82.5</v>
      </c>
      <c r="CQ170" s="296">
        <f t="shared" si="106"/>
        <v>82.5</v>
      </c>
      <c r="CR170" s="296">
        <f t="shared" si="106"/>
        <v>81.583333333333343</v>
      </c>
      <c r="CS170" s="296">
        <f t="shared" si="106"/>
        <v>81.583333333333343</v>
      </c>
      <c r="CT170" s="296">
        <f t="shared" si="106"/>
        <v>82.5</v>
      </c>
      <c r="CU170" s="296">
        <f t="shared" si="106"/>
        <v>82.5</v>
      </c>
      <c r="CV170" s="296">
        <f t="shared" si="106"/>
        <v>81.583333333333343</v>
      </c>
      <c r="CW170" s="296">
        <f t="shared" si="106"/>
        <v>81.583333333333343</v>
      </c>
      <c r="CX170" s="296">
        <f t="shared" si="106"/>
        <v>82.5</v>
      </c>
      <c r="CY170" s="296">
        <f t="shared" si="106"/>
        <v>82.5</v>
      </c>
      <c r="CZ170" s="296">
        <f t="shared" si="106"/>
        <v>81.583333333333343</v>
      </c>
      <c r="DA170" s="296">
        <f t="shared" si="106"/>
        <v>81.583333333333343</v>
      </c>
      <c r="DB170" s="296">
        <f t="shared" si="106"/>
        <v>82.5</v>
      </c>
      <c r="DC170" s="296">
        <f t="shared" si="106"/>
        <v>82.5</v>
      </c>
      <c r="DD170" s="296">
        <f t="shared" si="106"/>
        <v>81.583333333333343</v>
      </c>
      <c r="DE170" s="296">
        <f t="shared" si="106"/>
        <v>81.583333333333343</v>
      </c>
      <c r="DF170" s="296">
        <f t="shared" si="106"/>
        <v>82.5</v>
      </c>
      <c r="DG170" s="296">
        <f t="shared" si="106"/>
        <v>82.5</v>
      </c>
      <c r="DH170" s="296">
        <f t="shared" si="106"/>
        <v>81.583333333333343</v>
      </c>
      <c r="DI170" s="296">
        <f t="shared" si="106"/>
        <v>81.583333333333343</v>
      </c>
      <c r="DJ170" s="296">
        <f t="shared" si="106"/>
        <v>82.5</v>
      </c>
      <c r="DK170" s="296">
        <f t="shared" si="106"/>
        <v>82.5</v>
      </c>
      <c r="DL170" s="296">
        <f t="shared" si="106"/>
        <v>81.583333333333343</v>
      </c>
      <c r="DM170" s="296">
        <f t="shared" si="106"/>
        <v>81.583333333333343</v>
      </c>
      <c r="DN170" s="296">
        <f t="shared" si="106"/>
        <v>82.5</v>
      </c>
      <c r="DO170" s="296">
        <f t="shared" si="106"/>
        <v>82.5</v>
      </c>
      <c r="DP170" s="296">
        <f t="shared" si="106"/>
        <v>81.583333333333343</v>
      </c>
      <c r="DQ170" s="296">
        <f t="shared" si="106"/>
        <v>81.583333333333343</v>
      </c>
      <c r="DR170" s="296">
        <f t="shared" si="106"/>
        <v>82.5</v>
      </c>
      <c r="DS170" s="296">
        <f t="shared" si="106"/>
        <v>82.5</v>
      </c>
    </row>
    <row r="171" spans="2:123" x14ac:dyDescent="0.3">
      <c r="D171" s="280"/>
      <c r="E171" s="283"/>
      <c r="F171" s="281"/>
      <c r="G171" s="283"/>
      <c r="H171" s="283"/>
      <c r="I171" s="283"/>
      <c r="J171" s="283"/>
      <c r="K171" s="283"/>
      <c r="L171" s="283"/>
      <c r="M171" s="283"/>
      <c r="N171" s="283"/>
      <c r="O171" s="283"/>
      <c r="P171" s="283"/>
      <c r="Q171" s="283"/>
      <c r="R171" s="283"/>
      <c r="S171" s="283"/>
      <c r="T171" s="283"/>
      <c r="U171" s="283"/>
      <c r="V171" s="283"/>
      <c r="W171" s="283"/>
      <c r="X171" s="283"/>
      <c r="Y171" s="283"/>
      <c r="Z171" s="283"/>
      <c r="AA171" s="283"/>
      <c r="AB171" s="283"/>
      <c r="AC171" s="283"/>
      <c r="AD171" s="283"/>
      <c r="AE171" s="283"/>
      <c r="AF171" s="283"/>
      <c r="AG171" s="283"/>
      <c r="AH171" s="283"/>
      <c r="AI171" s="283"/>
      <c r="AJ171" s="283"/>
      <c r="AK171" s="283"/>
      <c r="AL171" s="283"/>
      <c r="AM171" s="283"/>
      <c r="AN171" s="283"/>
      <c r="AO171" s="283"/>
      <c r="AP171" s="283"/>
      <c r="AQ171" s="283"/>
      <c r="AR171" s="283"/>
      <c r="AS171" s="283"/>
      <c r="AT171" s="283"/>
      <c r="AU171" s="283"/>
      <c r="AV171" s="283"/>
      <c r="AW171" s="283"/>
      <c r="AX171" s="283"/>
      <c r="AY171" s="283"/>
      <c r="AZ171" s="283"/>
      <c r="BA171" s="283"/>
      <c r="BB171" s="283"/>
      <c r="BC171" s="283"/>
      <c r="BD171" s="283"/>
      <c r="BE171" s="283"/>
      <c r="BF171" s="283"/>
      <c r="BG171" s="283"/>
      <c r="BH171" s="283"/>
      <c r="BI171" s="283"/>
      <c r="BJ171" s="283"/>
      <c r="BK171" s="283"/>
      <c r="BL171" s="283"/>
      <c r="BM171" s="283"/>
      <c r="BN171" s="283"/>
      <c r="BO171" s="283"/>
      <c r="BP171" s="283"/>
      <c r="BQ171" s="283"/>
      <c r="BR171" s="283"/>
      <c r="BS171" s="283"/>
      <c r="BT171" s="283"/>
      <c r="BU171" s="283"/>
      <c r="BV171" s="283"/>
      <c r="BW171" s="283"/>
      <c r="BX171" s="283"/>
      <c r="BY171" s="283"/>
      <c r="BZ171" s="283"/>
      <c r="CA171" s="283"/>
      <c r="CB171" s="283"/>
      <c r="CC171" s="283"/>
      <c r="CD171" s="283"/>
      <c r="CE171" s="283"/>
      <c r="CF171" s="283"/>
      <c r="CG171" s="283"/>
      <c r="CH171" s="283"/>
      <c r="CI171" s="283"/>
      <c r="CJ171" s="283"/>
      <c r="CK171" s="283"/>
      <c r="CL171" s="283"/>
      <c r="CM171" s="283"/>
      <c r="CN171" s="283"/>
      <c r="CO171" s="283"/>
      <c r="CP171" s="283"/>
      <c r="CQ171" s="283"/>
      <c r="CR171" s="283"/>
      <c r="CS171" s="283"/>
      <c r="CT171" s="283"/>
      <c r="CU171" s="283"/>
      <c r="CV171" s="283"/>
      <c r="CW171" s="283"/>
      <c r="CX171" s="283"/>
      <c r="CY171" s="283"/>
      <c r="CZ171" s="283"/>
      <c r="DA171" s="283"/>
      <c r="DB171" s="283"/>
      <c r="DC171" s="283"/>
      <c r="DD171" s="283"/>
      <c r="DE171" s="283"/>
      <c r="DF171" s="283"/>
      <c r="DG171" s="283"/>
      <c r="DH171" s="283"/>
      <c r="DI171" s="283"/>
      <c r="DJ171" s="283"/>
      <c r="DK171" s="283"/>
      <c r="DL171" s="283"/>
      <c r="DM171" s="283"/>
      <c r="DN171" s="283"/>
      <c r="DO171" s="283"/>
      <c r="DP171" s="283"/>
      <c r="DQ171" s="283"/>
      <c r="DR171" s="283"/>
      <c r="DS171" s="283"/>
    </row>
    <row r="172" spans="2:123" x14ac:dyDescent="0.3">
      <c r="D172" s="280" t="s">
        <v>427</v>
      </c>
      <c r="E172" s="283"/>
      <c r="F172" s="281" t="str">
        <f>F170</f>
        <v>INR Mn</v>
      </c>
      <c r="G172" s="283"/>
      <c r="H172" s="283">
        <f ca="1">IF(H13,IF(SUM(G13:$H13)-Inputs!$H$182&lt;Inputs!$H$183*4, IF(Inputs!$H$184, MIN(OFFSET(H170,0,-Inputs!$H$182)*Inputs!$H$181, Inputs!$H$184*Exchng*'Revenue&amp;exepenses'!$G13-SUM('Revenue&amp;exepenses'!$G172:G172)),OFFSET(H170,0,-Inputs!$H$182)*Inputs!$H$181), 0),0)</f>
        <v>0</v>
      </c>
      <c r="I172" s="283">
        <f ca="1">IF(I13,IF(SUM(H13:$H13)-Inputs!$H$182&lt;Inputs!$H$183*4, IF(Inputs!$H$184, MIN(OFFSET(I170,0,-Inputs!$H$182)*Inputs!$H$181, Inputs!$H$184*Exchng*'Revenue&amp;exepenses'!$G13-SUM('Revenue&amp;exepenses'!$G172:H172)),OFFSET(I170,0,-Inputs!$H$182)*Inputs!$H$181), 0),0)</f>
        <v>0</v>
      </c>
      <c r="J172" s="283">
        <f ca="1">IF(J13,IF(SUM($H13:I13)-Inputs!$H$182&lt;Inputs!$H$183*4, IF(Inputs!$H$184, MIN(OFFSET(J170,0,-Inputs!$H$182)*Inputs!$H$181, Inputs!$H$184*Exchng*'Revenue&amp;exepenses'!$G13-SUM('Revenue&amp;exepenses'!$G172:I172)),OFFSET(J170,0,-Inputs!$H$182)*Inputs!$H$181), 0),0)</f>
        <v>0</v>
      </c>
      <c r="K172" s="283">
        <f ca="1">IF(K13,IF(SUM($H13:J13)-Inputs!$H$182&lt;Inputs!$H$183*4, IF(Inputs!$H$184, MIN(OFFSET(K170,0,-Inputs!$H$182)*Inputs!$H$181, Inputs!$H$184*Exchng*'Revenue&amp;exepenses'!$G13-SUM('Revenue&amp;exepenses'!$G172:J172)),OFFSET(K170,0,-Inputs!$H$182)*Inputs!$H$181), 0),0)</f>
        <v>0</v>
      </c>
      <c r="L172" s="283">
        <f ca="1">IF(L13,IF(SUM($H13:K13)-Inputs!$H$182&lt;Inputs!$H$183*4, IF(Inputs!$H$184, MIN(OFFSET(L170,0,-Inputs!$H$182)*Inputs!$H$181, Inputs!$H$184*Exchng*'Revenue&amp;exepenses'!$G13-SUM('Revenue&amp;exepenses'!$G172:K172)),OFFSET(L170,0,-Inputs!$H$182)*Inputs!$H$181), 0),0)</f>
        <v>0</v>
      </c>
      <c r="M172" s="283">
        <f ca="1">IF(M13,IF(SUM($H13:L13)-Inputs!$H$182&lt;Inputs!$H$183*4, IF(Inputs!$H$184, MIN(OFFSET(M170,0,-Inputs!$H$182)*Inputs!$H$181, Inputs!$H$184*Exchng*'Revenue&amp;exepenses'!$G13-SUM('Revenue&amp;exepenses'!$G172:L172)),OFFSET(M170,0,-Inputs!$H$182)*Inputs!$H$181), 0),0)</f>
        <v>0</v>
      </c>
      <c r="N172" s="283">
        <f ca="1">IF(N13,IF(SUM($H13:M13)-Inputs!$H$182&lt;Inputs!$H$183*4, IF(Inputs!$H$184, MIN(OFFSET(N170,0,-Inputs!$H$182)*Inputs!$H$181, Inputs!$H$184*Exchng*'Revenue&amp;exepenses'!$G13-SUM('Revenue&amp;exepenses'!$G172:M172)),OFFSET(N170,0,-Inputs!$H$182)*Inputs!$H$181), 0),0)</f>
        <v>0</v>
      </c>
      <c r="O172" s="283">
        <f ca="1">IF(O13,IF(SUM($H13:N13)-Inputs!$H$182&lt;Inputs!$H$183*4, IF(Inputs!$H$184, MIN(OFFSET(O170,0,-Inputs!$H$182)*Inputs!$H$181, Inputs!$H$184*Exchng*'Revenue&amp;exepenses'!$G13-SUM('Revenue&amp;exepenses'!$G172:N172)),OFFSET(O170,0,-Inputs!$H$182)*Inputs!$H$181), 0),0)</f>
        <v>0</v>
      </c>
      <c r="P172" s="283">
        <f ca="1">IF(P13,IF(SUM($H13:O13)-Inputs!$H$182&lt;Inputs!$H$183*4, IF(Inputs!$H$184, MIN(OFFSET(P170,0,-Inputs!$H$182)*Inputs!$H$181, Inputs!$H$184*Exchng*'Revenue&amp;exepenses'!$G13-SUM('Revenue&amp;exepenses'!$G172:O172)),OFFSET(P170,0,-Inputs!$H$182)*Inputs!$H$181), 0),0)</f>
        <v>0</v>
      </c>
      <c r="Q172" s="283">
        <f ca="1">IF(Q13,IF(SUM($H13:P13)-Inputs!$H$182&lt;Inputs!$H$183*4, IF(Inputs!$H$184, MIN(OFFSET(Q170,0,-Inputs!$H$182)*Inputs!$H$181, Inputs!$H$184*Exchng*'Revenue&amp;exepenses'!$G13-SUM('Revenue&amp;exepenses'!$G172:P172)),OFFSET(Q170,0,-Inputs!$H$182)*Inputs!$H$181), 0),0)</f>
        <v>0</v>
      </c>
      <c r="R172" s="283">
        <f ca="1">IF(R13,IF(SUM($H13:Q13)-Inputs!$H$182&lt;Inputs!$H$183*4, IF(Inputs!$H$184, MIN(OFFSET(R170,0,-Inputs!$H$182)*Inputs!$H$181, Inputs!$H$184*Exchng*'Revenue&amp;exepenses'!$G13-SUM('Revenue&amp;exepenses'!$G172:Q172)),OFFSET(R170,0,-Inputs!$H$182)*Inputs!$H$181), 0),0)</f>
        <v>0</v>
      </c>
      <c r="S172" s="283">
        <f ca="1">IF(S13,IF(SUM($H13:R13)-Inputs!$H$182&lt;Inputs!$H$183*4, IF(Inputs!$H$184, MIN(OFFSET(S170,0,-Inputs!$H$182)*Inputs!$H$181, Inputs!$H$184*Exchng*'Revenue&amp;exepenses'!$G13-SUM('Revenue&amp;exepenses'!$G172:R172)),OFFSET(S170,0,-Inputs!$H$182)*Inputs!$H$181), 0),0)</f>
        <v>0</v>
      </c>
      <c r="T172" s="283">
        <f ca="1">IF(T13,IF(SUM($H13:S13)-Inputs!$H$182&lt;Inputs!$H$183*4, IF(Inputs!$H$184, MIN(OFFSET(T170,0,-Inputs!$H$182)*Inputs!$H$181, Inputs!$H$184*Exchng*'Revenue&amp;exepenses'!$G13-SUM('Revenue&amp;exepenses'!$G172:S172)),OFFSET(T170,0,-Inputs!$H$182)*Inputs!$H$181), 0),0)</f>
        <v>0</v>
      </c>
      <c r="U172" s="283">
        <f ca="1">IF(U13,IF(SUM($H13:T13)-Inputs!$H$182&lt;Inputs!$H$183*4, IF(Inputs!$H$184, MIN(OFFSET(U170,0,-Inputs!$H$182)*Inputs!$H$181, Inputs!$H$184*Exchng*'Revenue&amp;exepenses'!$G13-SUM('Revenue&amp;exepenses'!$G172:T172)),OFFSET(U170,0,-Inputs!$H$182)*Inputs!$H$181), 0),0)</f>
        <v>12.375</v>
      </c>
      <c r="V172" s="283">
        <f ca="1">IF(V13,IF(SUM($H13:U13)-Inputs!$H$182&lt;Inputs!$H$183*4, IF(Inputs!$H$184, MIN(OFFSET(V170,0,-Inputs!$H$182)*Inputs!$H$181, Inputs!$H$184*Exchng*'Revenue&amp;exepenses'!$G13-SUM('Revenue&amp;exepenses'!$G172:U172)),OFFSET(V170,0,-Inputs!$H$182)*Inputs!$H$181), 0),0)</f>
        <v>12.237500000000001</v>
      </c>
      <c r="W172" s="283">
        <f ca="1">IF(W13,IF(SUM($H13:V13)-Inputs!$H$182&lt;Inputs!$H$183*4, IF(Inputs!$H$184, MIN(OFFSET(W170,0,-Inputs!$H$182)*Inputs!$H$181, Inputs!$H$184*Exchng*'Revenue&amp;exepenses'!$G13-SUM('Revenue&amp;exepenses'!$G172:V172)),OFFSET(W170,0,-Inputs!$H$182)*Inputs!$H$181), 0),0)</f>
        <v>12.237500000000001</v>
      </c>
      <c r="X172" s="283">
        <f ca="1">IF(X13,IF(SUM($H13:W13)-Inputs!$H$182&lt;Inputs!$H$183*4, IF(Inputs!$H$184, MIN(OFFSET(X170,0,-Inputs!$H$182)*Inputs!$H$181, Inputs!$H$184*Exchng*'Revenue&amp;exepenses'!$G13-SUM('Revenue&amp;exepenses'!$G172:W172)),OFFSET(X170,0,-Inputs!$H$182)*Inputs!$H$181), 0),0)</f>
        <v>12.375</v>
      </c>
      <c r="Y172" s="283">
        <f ca="1">IF(Y13,IF(SUM($H13:X13)-Inputs!$H$182&lt;Inputs!$H$183*4, IF(Inputs!$H$184, MIN(OFFSET(Y170,0,-Inputs!$H$182)*Inputs!$H$181, Inputs!$H$184*Exchng*'Revenue&amp;exepenses'!$G13-SUM('Revenue&amp;exepenses'!$G172:X172)),OFFSET(Y170,0,-Inputs!$H$182)*Inputs!$H$181), 0),0)</f>
        <v>12.375</v>
      </c>
      <c r="Z172" s="283">
        <f ca="1">IF(Z13,IF(SUM($H13:Y13)-Inputs!$H$182&lt;Inputs!$H$183*4, IF(Inputs!$H$184, MIN(OFFSET(Z170,0,-Inputs!$H$182)*Inputs!$H$181, Inputs!$H$184*Exchng*'Revenue&amp;exepenses'!$G13-SUM('Revenue&amp;exepenses'!$G172:Y172)),OFFSET(Z170,0,-Inputs!$H$182)*Inputs!$H$181), 0),0)</f>
        <v>12.237500000000001</v>
      </c>
      <c r="AA172" s="283">
        <f ca="1">IF(AA13,IF(SUM($H13:Z13)-Inputs!$H$182&lt;Inputs!$H$183*4, IF(Inputs!$H$184, MIN(OFFSET(AA170,0,-Inputs!$H$182)*Inputs!$H$181, Inputs!$H$184*Exchng*'Revenue&amp;exepenses'!$G13-SUM('Revenue&amp;exepenses'!$G172:Z172)),OFFSET(AA170,0,-Inputs!$H$182)*Inputs!$H$181), 0),0)</f>
        <v>12.237500000000001</v>
      </c>
      <c r="AB172" s="283">
        <f ca="1">IF(AB13,IF(SUM($H13:AA13)-Inputs!$H$182&lt;Inputs!$H$183*4, IF(Inputs!$H$184, MIN(OFFSET(AB170,0,-Inputs!$H$182)*Inputs!$H$181, Inputs!$H$184*Exchng*'Revenue&amp;exepenses'!$G13-SUM('Revenue&amp;exepenses'!$G172:AA172)),OFFSET(AB170,0,-Inputs!$H$182)*Inputs!$H$181), 0),0)</f>
        <v>12.375</v>
      </c>
      <c r="AC172" s="283">
        <f ca="1">IF(AC13,IF(SUM($H13:AB13)-Inputs!$H$182&lt;Inputs!$H$183*4, IF(Inputs!$H$184, MIN(OFFSET(AC170,0,-Inputs!$H$182)*Inputs!$H$181, Inputs!$H$184*Exchng*'Revenue&amp;exepenses'!$G13-SUM('Revenue&amp;exepenses'!$G172:AB172)),OFFSET(AC170,0,-Inputs!$H$182)*Inputs!$H$181), 0),0)</f>
        <v>12.375</v>
      </c>
      <c r="AD172" s="283">
        <f ca="1">IF(AD13,IF(SUM($H13:AC13)-Inputs!$H$182&lt;Inputs!$H$183*4, IF(Inputs!$H$184, MIN(OFFSET(AD170,0,-Inputs!$H$182)*Inputs!$H$181, Inputs!$H$184*Exchng*'Revenue&amp;exepenses'!$G13-SUM('Revenue&amp;exepenses'!$G172:AC172)),OFFSET(AD170,0,-Inputs!$H$182)*Inputs!$H$181), 0),0)</f>
        <v>12.237500000000001</v>
      </c>
      <c r="AE172" s="283">
        <f ca="1">IF(AE13,IF(SUM($H13:AD13)-Inputs!$H$182&lt;Inputs!$H$183*4, IF(Inputs!$H$184, MIN(OFFSET(AE170,0,-Inputs!$H$182)*Inputs!$H$181, Inputs!$H$184*Exchng*'Revenue&amp;exepenses'!$G13-SUM('Revenue&amp;exepenses'!$G172:AD172)),OFFSET(AE170,0,-Inputs!$H$182)*Inputs!$H$181), 0),0)</f>
        <v>12.237500000000001</v>
      </c>
      <c r="AF172" s="283">
        <f ca="1">IF(AF13,IF(SUM($H13:AE13)-Inputs!$H$182&lt;Inputs!$H$183*4, IF(Inputs!$H$184, MIN(OFFSET(AF170,0,-Inputs!$H$182)*Inputs!$H$181, Inputs!$H$184*Exchng*'Revenue&amp;exepenses'!$G13-SUM('Revenue&amp;exepenses'!$G172:AE172)),OFFSET(AF170,0,-Inputs!$H$182)*Inputs!$H$181), 0),0)</f>
        <v>12.375</v>
      </c>
      <c r="AG172" s="283">
        <f ca="1">IF(AG13,IF(SUM($H13:AF13)-Inputs!$H$182&lt;Inputs!$H$183*4, IF(Inputs!$H$184, MIN(OFFSET(AG170,0,-Inputs!$H$182)*Inputs!$H$181, Inputs!$H$184*Exchng*'Revenue&amp;exepenses'!$G13-SUM('Revenue&amp;exepenses'!$G172:AF172)),OFFSET(AG170,0,-Inputs!$H$182)*Inputs!$H$181), 0),0)</f>
        <v>12.375</v>
      </c>
      <c r="AH172" s="283">
        <f ca="1">IF(AH13,IF(SUM($H13:AG13)-Inputs!$H$182&lt;Inputs!$H$183*4, IF(Inputs!$H$184, MIN(OFFSET(AH170,0,-Inputs!$H$182)*Inputs!$H$181, Inputs!$H$184*Exchng*'Revenue&amp;exepenses'!$G13-SUM('Revenue&amp;exepenses'!$G172:AG172)),OFFSET(AH170,0,-Inputs!$H$182)*Inputs!$H$181), 0),0)</f>
        <v>12.237500000000001</v>
      </c>
      <c r="AI172" s="283">
        <f ca="1">IF(AI13,IF(SUM($H13:AH13)-Inputs!$H$182&lt;Inputs!$H$183*4, IF(Inputs!$H$184, MIN(OFFSET(AI170,0,-Inputs!$H$182)*Inputs!$H$181, Inputs!$H$184*Exchng*'Revenue&amp;exepenses'!$G13-SUM('Revenue&amp;exepenses'!$G172:AH172)),OFFSET(AI170,0,-Inputs!$H$182)*Inputs!$H$181), 0),0)</f>
        <v>12.237500000000001</v>
      </c>
      <c r="AJ172" s="283">
        <f ca="1">IF(AJ13,IF(SUM($H13:AI13)-Inputs!$H$182&lt;Inputs!$H$183*4, IF(Inputs!$H$184, MIN(OFFSET(AJ170,0,-Inputs!$H$182)*Inputs!$H$181, Inputs!$H$184*Exchng*'Revenue&amp;exepenses'!$G13-SUM('Revenue&amp;exepenses'!$G172:AI172)),OFFSET(AJ170,0,-Inputs!$H$182)*Inputs!$H$181), 0),0)</f>
        <v>12.375</v>
      </c>
      <c r="AK172" s="283">
        <f ca="1">IF(AK13,IF(SUM($H13:AJ13)-Inputs!$H$182&lt;Inputs!$H$183*4, IF(Inputs!$H$184, MIN(OFFSET(AK170,0,-Inputs!$H$182)*Inputs!$H$181, Inputs!$H$184*Exchng*'Revenue&amp;exepenses'!$G13-SUM('Revenue&amp;exepenses'!$G172:AJ172)),OFFSET(AK170,0,-Inputs!$H$182)*Inputs!$H$181), 0),0)</f>
        <v>12.375</v>
      </c>
      <c r="AL172" s="283">
        <f ca="1">IF(AL13,IF(SUM($H13:AK13)-Inputs!$H$182&lt;Inputs!$H$183*4, IF(Inputs!$H$184, MIN(OFFSET(AL170,0,-Inputs!$H$182)*Inputs!$H$181, Inputs!$H$184*Exchng*'Revenue&amp;exepenses'!$G13-SUM('Revenue&amp;exepenses'!$G172:AK172)),OFFSET(AL170,0,-Inputs!$H$182)*Inputs!$H$181), 0),0)</f>
        <v>12.237500000000001</v>
      </c>
      <c r="AM172" s="283">
        <f ca="1">IF(AM13,IF(SUM($H13:AL13)-Inputs!$H$182&lt;Inputs!$H$183*4, IF(Inputs!$H$184, MIN(OFFSET(AM170,0,-Inputs!$H$182)*Inputs!$H$181, Inputs!$H$184*Exchng*'Revenue&amp;exepenses'!$G13-SUM('Revenue&amp;exepenses'!$G172:AL172)),OFFSET(AM170,0,-Inputs!$H$182)*Inputs!$H$181), 0),0)</f>
        <v>12.237500000000001</v>
      </c>
      <c r="AN172" s="283">
        <f ca="1">IF(AN13,IF(SUM($H13:AM13)-Inputs!$H$182&lt;Inputs!$H$183*4, IF(Inputs!$H$184, MIN(OFFSET(AN170,0,-Inputs!$H$182)*Inputs!$H$181, Inputs!$H$184*Exchng*'Revenue&amp;exepenses'!$G13-SUM('Revenue&amp;exepenses'!$G172:AM172)),OFFSET(AN170,0,-Inputs!$H$182)*Inputs!$H$181), 0),0)</f>
        <v>12.375</v>
      </c>
      <c r="AO172" s="283">
        <f ca="1">IF(AO13,IF(SUM($H13:AN13)-Inputs!$H$182&lt;Inputs!$H$183*4, IF(Inputs!$H$184, MIN(OFFSET(AO170,0,-Inputs!$H$182)*Inputs!$H$181, Inputs!$H$184*Exchng*'Revenue&amp;exepenses'!$G13-SUM('Revenue&amp;exepenses'!$G172:AN172)),OFFSET(AO170,0,-Inputs!$H$182)*Inputs!$H$181), 0),0)</f>
        <v>0</v>
      </c>
      <c r="AP172" s="283">
        <f ca="1">IF(AP13,IF(SUM($H13:AO13)-Inputs!$H$182&lt;Inputs!$H$183*4, IF(Inputs!$H$184, MIN(OFFSET(AP170,0,-Inputs!$H$182)*Inputs!$H$181, Inputs!$H$184*Exchng*'Revenue&amp;exepenses'!$G13-SUM('Revenue&amp;exepenses'!$G172:AO172)),OFFSET(AP170,0,-Inputs!$H$182)*Inputs!$H$181), 0),0)</f>
        <v>0</v>
      </c>
      <c r="AQ172" s="283">
        <f ca="1">IF(AQ13,IF(SUM($H13:AP13)-Inputs!$H$182&lt;Inputs!$H$183*4, IF(Inputs!$H$184, MIN(OFFSET(AQ170,0,-Inputs!$H$182)*Inputs!$H$181, Inputs!$H$184*Exchng*'Revenue&amp;exepenses'!$G13-SUM('Revenue&amp;exepenses'!$G172:AP172)),OFFSET(AQ170,0,-Inputs!$H$182)*Inputs!$H$181), 0),0)</f>
        <v>0</v>
      </c>
      <c r="AR172" s="283">
        <f ca="1">IF(AR13,IF(SUM($H13:AQ13)-Inputs!$H$182&lt;Inputs!$H$183*4, IF(Inputs!$H$184, MIN(OFFSET(AR170,0,-Inputs!$H$182)*Inputs!$H$181, Inputs!$H$184*Exchng*'Revenue&amp;exepenses'!$G13-SUM('Revenue&amp;exepenses'!$G172:AQ172)),OFFSET(AR170,0,-Inputs!$H$182)*Inputs!$H$181), 0),0)</f>
        <v>0</v>
      </c>
      <c r="AS172" s="283">
        <f ca="1">IF(AS13,IF(SUM($H13:AR13)-Inputs!$H$182&lt;Inputs!$H$183*4, IF(Inputs!$H$184, MIN(OFFSET(AS170,0,-Inputs!$H$182)*Inputs!$H$181, Inputs!$H$184*Exchng*'Revenue&amp;exepenses'!$G13-SUM('Revenue&amp;exepenses'!$G172:AR172)),OFFSET(AS170,0,-Inputs!$H$182)*Inputs!$H$181), 0),0)</f>
        <v>0</v>
      </c>
      <c r="AT172" s="283">
        <f ca="1">IF(AT13,IF(SUM($H13:AS13)-Inputs!$H$182&lt;Inputs!$H$183*4, IF(Inputs!$H$184, MIN(OFFSET(AT170,0,-Inputs!$H$182)*Inputs!$H$181, Inputs!$H$184*Exchng*'Revenue&amp;exepenses'!$G13-SUM('Revenue&amp;exepenses'!$G172:AS172)),OFFSET(AT170,0,-Inputs!$H$182)*Inputs!$H$181), 0),0)</f>
        <v>0</v>
      </c>
      <c r="AU172" s="283">
        <f ca="1">IF(AU13,IF(SUM($H13:AT13)-Inputs!$H$182&lt;Inputs!$H$183*4, IF(Inputs!$H$184, MIN(OFFSET(AU170,0,-Inputs!$H$182)*Inputs!$H$181, Inputs!$H$184*Exchng*'Revenue&amp;exepenses'!$G13-SUM('Revenue&amp;exepenses'!$G172:AT172)),OFFSET(AU170,0,-Inputs!$H$182)*Inputs!$H$181), 0),0)</f>
        <v>0</v>
      </c>
      <c r="AV172" s="283">
        <f ca="1">IF(AV13,IF(SUM($H13:AU13)-Inputs!$H$182&lt;Inputs!$H$183*4, IF(Inputs!$H$184, MIN(OFFSET(AV170,0,-Inputs!$H$182)*Inputs!$H$181, Inputs!$H$184*Exchng*'Revenue&amp;exepenses'!$G13-SUM('Revenue&amp;exepenses'!$G172:AU172)),OFFSET(AV170,0,-Inputs!$H$182)*Inputs!$H$181), 0),0)</f>
        <v>0</v>
      </c>
      <c r="AW172" s="283">
        <f ca="1">IF(AW13,IF(SUM($H13:AV13)-Inputs!$H$182&lt;Inputs!$H$183*4, IF(Inputs!$H$184, MIN(OFFSET(AW170,0,-Inputs!$H$182)*Inputs!$H$181, Inputs!$H$184*Exchng*'Revenue&amp;exepenses'!$G13-SUM('Revenue&amp;exepenses'!$G172:AV172)),OFFSET(AW170,0,-Inputs!$H$182)*Inputs!$H$181), 0),0)</f>
        <v>0</v>
      </c>
      <c r="AX172" s="283">
        <f ca="1">IF(AX13,IF(SUM($H13:AW13)-Inputs!$H$182&lt;Inputs!$H$183*4, IF(Inputs!$H$184, MIN(OFFSET(AX170,0,-Inputs!$H$182)*Inputs!$H$181, Inputs!$H$184*Exchng*'Revenue&amp;exepenses'!$G13-SUM('Revenue&amp;exepenses'!$G172:AW172)),OFFSET(AX170,0,-Inputs!$H$182)*Inputs!$H$181), 0),0)</f>
        <v>0</v>
      </c>
      <c r="AY172" s="283">
        <f ca="1">IF(AY13,IF(SUM($H13:AX13)-Inputs!$H$182&lt;Inputs!$H$183*4, IF(Inputs!$H$184, MIN(OFFSET(AY170,0,-Inputs!$H$182)*Inputs!$H$181, Inputs!$H$184*Exchng*'Revenue&amp;exepenses'!$G13-SUM('Revenue&amp;exepenses'!$G172:AX172)),OFFSET(AY170,0,-Inputs!$H$182)*Inputs!$H$181), 0),0)</f>
        <v>0</v>
      </c>
      <c r="AZ172" s="283">
        <f ca="1">IF(AZ13,IF(SUM($H13:AY13)-Inputs!$H$182&lt;Inputs!$H$183*4, IF(Inputs!$H$184, MIN(OFFSET(AZ170,0,-Inputs!$H$182)*Inputs!$H$181, Inputs!$H$184*Exchng*'Revenue&amp;exepenses'!$G13-SUM('Revenue&amp;exepenses'!$G172:AY172)),OFFSET(AZ170,0,-Inputs!$H$182)*Inputs!$H$181), 0),0)</f>
        <v>0</v>
      </c>
      <c r="BA172" s="283">
        <f ca="1">IF(BA13,IF(SUM($H13:AZ13)-Inputs!$H$182&lt;Inputs!$H$183*4, IF(Inputs!$H$184, MIN(OFFSET(BA170,0,-Inputs!$H$182)*Inputs!$H$181, Inputs!$H$184*Exchng*'Revenue&amp;exepenses'!$G13-SUM('Revenue&amp;exepenses'!$G172:AZ172)),OFFSET(BA170,0,-Inputs!$H$182)*Inputs!$H$181), 0),0)</f>
        <v>0</v>
      </c>
      <c r="BB172" s="283">
        <f ca="1">IF(BB13,IF(SUM($H13:BA13)-Inputs!$H$182&lt;Inputs!$H$183*4, IF(Inputs!$H$184, MIN(OFFSET(BB170,0,-Inputs!$H$182)*Inputs!$H$181, Inputs!$H$184*Exchng*'Revenue&amp;exepenses'!$G13-SUM('Revenue&amp;exepenses'!$G172:BA172)),OFFSET(BB170,0,-Inputs!$H$182)*Inputs!$H$181), 0),0)</f>
        <v>0</v>
      </c>
      <c r="BC172" s="283">
        <f ca="1">IF(BC13,IF(SUM($H13:BB13)-Inputs!$H$182&lt;Inputs!$H$183*4, IF(Inputs!$H$184, MIN(OFFSET(BC170,0,-Inputs!$H$182)*Inputs!$H$181, Inputs!$H$184*Exchng*'Revenue&amp;exepenses'!$G13-SUM('Revenue&amp;exepenses'!$G172:BB172)),OFFSET(BC170,0,-Inputs!$H$182)*Inputs!$H$181), 0),0)</f>
        <v>0</v>
      </c>
      <c r="BD172" s="283">
        <f ca="1">IF(BD13,IF(SUM($H13:BC13)-Inputs!$H$182&lt;Inputs!$H$183*4, IF(Inputs!$H$184, MIN(OFFSET(BD170,0,-Inputs!$H$182)*Inputs!$H$181, Inputs!$H$184*Exchng*'Revenue&amp;exepenses'!$G13-SUM('Revenue&amp;exepenses'!$G172:BC172)),OFFSET(BD170,0,-Inputs!$H$182)*Inputs!$H$181), 0),0)</f>
        <v>0</v>
      </c>
      <c r="BE172" s="283">
        <f ca="1">IF(BE13,IF(SUM($H13:BD13)-Inputs!$H$182&lt;Inputs!$H$183*4, IF(Inputs!$H$184, MIN(OFFSET(BE170,0,-Inputs!$H$182)*Inputs!$H$181, Inputs!$H$184*Exchng*'Revenue&amp;exepenses'!$G13-SUM('Revenue&amp;exepenses'!$G172:BD172)),OFFSET(BE170,0,-Inputs!$H$182)*Inputs!$H$181), 0),0)</f>
        <v>0</v>
      </c>
      <c r="BF172" s="283">
        <f ca="1">IF(BF13,IF(SUM($H13:BE13)-Inputs!$H$182&lt;Inputs!$H$183*4, IF(Inputs!$H$184, MIN(OFFSET(BF170,0,-Inputs!$H$182)*Inputs!$H$181, Inputs!$H$184*Exchng*'Revenue&amp;exepenses'!$G13-SUM('Revenue&amp;exepenses'!$G172:BE172)),OFFSET(BF170,0,-Inputs!$H$182)*Inputs!$H$181), 0),0)</f>
        <v>0</v>
      </c>
      <c r="BG172" s="283">
        <f ca="1">IF(BG13,IF(SUM($H13:BF13)-Inputs!$H$182&lt;Inputs!$H$183*4, IF(Inputs!$H$184, MIN(OFFSET(BG170,0,-Inputs!$H$182)*Inputs!$H$181, Inputs!$H$184*Exchng*'Revenue&amp;exepenses'!$G13-SUM('Revenue&amp;exepenses'!$G172:BF172)),OFFSET(BG170,0,-Inputs!$H$182)*Inputs!$H$181), 0),0)</f>
        <v>0</v>
      </c>
      <c r="BH172" s="283">
        <f ca="1">IF(BH13,IF(SUM($H13:BG13)-Inputs!$H$182&lt;Inputs!$H$183*4, IF(Inputs!$H$184, MIN(OFFSET(BH170,0,-Inputs!$H$182)*Inputs!$H$181, Inputs!$H$184*Exchng*'Revenue&amp;exepenses'!$G13-SUM('Revenue&amp;exepenses'!$G172:BG172)),OFFSET(BH170,0,-Inputs!$H$182)*Inputs!$H$181), 0),0)</f>
        <v>0</v>
      </c>
      <c r="BI172" s="283">
        <f ca="1">IF(BI13,IF(SUM($H13:BH13)-Inputs!$H$182&lt;Inputs!$H$183*4, IF(Inputs!$H$184, MIN(OFFSET(BI170,0,-Inputs!$H$182)*Inputs!$H$181, Inputs!$H$184*Exchng*'Revenue&amp;exepenses'!$G13-SUM('Revenue&amp;exepenses'!$G172:BH172)),OFFSET(BI170,0,-Inputs!$H$182)*Inputs!$H$181), 0),0)</f>
        <v>0</v>
      </c>
      <c r="BJ172" s="283">
        <f ca="1">IF(BJ13,IF(SUM($H13:BI13)-Inputs!$H$182&lt;Inputs!$H$183*4, IF(Inputs!$H$184, MIN(OFFSET(BJ170,0,-Inputs!$H$182)*Inputs!$H$181, Inputs!$H$184*Exchng*'Revenue&amp;exepenses'!$G13-SUM('Revenue&amp;exepenses'!$G172:BI172)),OFFSET(BJ170,0,-Inputs!$H$182)*Inputs!$H$181), 0),0)</f>
        <v>0</v>
      </c>
      <c r="BK172" s="283">
        <f ca="1">IF(BK13,IF(SUM($H13:BJ13)-Inputs!$H$182&lt;Inputs!$H$183*4, IF(Inputs!$H$184, MIN(OFFSET(BK170,0,-Inputs!$H$182)*Inputs!$H$181, Inputs!$H$184*Exchng*'Revenue&amp;exepenses'!$G13-SUM('Revenue&amp;exepenses'!$G172:BJ172)),OFFSET(BK170,0,-Inputs!$H$182)*Inputs!$H$181), 0),0)</f>
        <v>0</v>
      </c>
      <c r="BL172" s="283">
        <f ca="1">IF(BL13,IF(SUM($H13:BK13)-Inputs!$H$182&lt;Inputs!$H$183*4, IF(Inputs!$H$184, MIN(OFFSET(BL170,0,-Inputs!$H$182)*Inputs!$H$181, Inputs!$H$184*Exchng*'Revenue&amp;exepenses'!$G13-SUM('Revenue&amp;exepenses'!$G172:BK172)),OFFSET(BL170,0,-Inputs!$H$182)*Inputs!$H$181), 0),0)</f>
        <v>0</v>
      </c>
      <c r="BM172" s="283">
        <f ca="1">IF(BM13,IF(SUM($H13:BL13)-Inputs!$H$182&lt;Inputs!$H$183*4, IF(Inputs!$H$184, MIN(OFFSET(BM170,0,-Inputs!$H$182)*Inputs!$H$181, Inputs!$H$184*Exchng*'Revenue&amp;exepenses'!$G13-SUM('Revenue&amp;exepenses'!$G172:BL172)),OFFSET(BM170,0,-Inputs!$H$182)*Inputs!$H$181), 0),0)</f>
        <v>0</v>
      </c>
      <c r="BN172" s="283">
        <f ca="1">IF(BN13,IF(SUM($H13:BM13)-Inputs!$H$182&lt;Inputs!$H$183*4, IF(Inputs!$H$184, MIN(OFFSET(BN170,0,-Inputs!$H$182)*Inputs!$H$181, Inputs!$H$184*Exchng*'Revenue&amp;exepenses'!$G13-SUM('Revenue&amp;exepenses'!$G172:BM172)),OFFSET(BN170,0,-Inputs!$H$182)*Inputs!$H$181), 0),0)</f>
        <v>0</v>
      </c>
      <c r="BO172" s="283">
        <f ca="1">IF(BO13,IF(SUM($H13:BN13)-Inputs!$H$182&lt;Inputs!$H$183*4, IF(Inputs!$H$184, MIN(OFFSET(BO170,0,-Inputs!$H$182)*Inputs!$H$181, Inputs!$H$184*Exchng*'Revenue&amp;exepenses'!$G13-SUM('Revenue&amp;exepenses'!$G172:BN172)),OFFSET(BO170,0,-Inputs!$H$182)*Inputs!$H$181), 0),0)</f>
        <v>0</v>
      </c>
      <c r="BP172" s="283">
        <f ca="1">IF(BP13,IF(SUM($H13:BO13)-Inputs!$H$182&lt;Inputs!$H$183*4, IF(Inputs!$H$184, MIN(OFFSET(BP170,0,-Inputs!$H$182)*Inputs!$H$181, Inputs!$H$184*Exchng*'Revenue&amp;exepenses'!$G13-SUM('Revenue&amp;exepenses'!$G172:BO172)),OFFSET(BP170,0,-Inputs!$H$182)*Inputs!$H$181), 0),0)</f>
        <v>0</v>
      </c>
      <c r="BQ172" s="283">
        <f ca="1">IF(BQ13,IF(SUM($H13:BP13)-Inputs!$H$182&lt;Inputs!$H$183*4, IF(Inputs!$H$184, MIN(OFFSET(BQ170,0,-Inputs!$H$182)*Inputs!$H$181, Inputs!$H$184*Exchng*'Revenue&amp;exepenses'!$G13-SUM('Revenue&amp;exepenses'!$G172:BP172)),OFFSET(BQ170,0,-Inputs!$H$182)*Inputs!$H$181), 0),0)</f>
        <v>0</v>
      </c>
      <c r="BR172" s="283">
        <f ca="1">IF(BR13,IF(SUM($H13:BQ13)-Inputs!$H$182&lt;Inputs!$H$183*4, IF(Inputs!$H$184, MIN(OFFSET(BR170,0,-Inputs!$H$182)*Inputs!$H$181, Inputs!$H$184*Exchng*'Revenue&amp;exepenses'!$G13-SUM('Revenue&amp;exepenses'!$G172:BQ172)),OFFSET(BR170,0,-Inputs!$H$182)*Inputs!$H$181), 0),0)</f>
        <v>0</v>
      </c>
      <c r="BS172" s="283">
        <f ca="1">IF(BS13,IF(SUM($H13:BR13)-Inputs!$H$182&lt;Inputs!$H$183*4, IF(Inputs!$H$184, MIN(OFFSET(BS170,0,-Inputs!$H$182)*Inputs!$H$181, Inputs!$H$184*Exchng*'Revenue&amp;exepenses'!$G13-SUM('Revenue&amp;exepenses'!$G172:BR172)),OFFSET(BS170,0,-Inputs!$H$182)*Inputs!$H$181), 0),0)</f>
        <v>0</v>
      </c>
      <c r="BT172" s="283">
        <f ca="1">IF(BT13,IF(SUM($H13:BS13)-Inputs!$H$182&lt;Inputs!$H$183*4, IF(Inputs!$H$184, MIN(OFFSET(BT170,0,-Inputs!$H$182)*Inputs!$H$181, Inputs!$H$184*Exchng*'Revenue&amp;exepenses'!$G13-SUM('Revenue&amp;exepenses'!$G172:BS172)),OFFSET(BT170,0,-Inputs!$H$182)*Inputs!$H$181), 0),0)</f>
        <v>0</v>
      </c>
      <c r="BU172" s="283">
        <f ca="1">IF(BU13,IF(SUM($H13:BT13)-Inputs!$H$182&lt;Inputs!$H$183*4, IF(Inputs!$H$184, MIN(OFFSET(BU170,0,-Inputs!$H$182)*Inputs!$H$181, Inputs!$H$184*Exchng*'Revenue&amp;exepenses'!$G13-SUM('Revenue&amp;exepenses'!$G172:BT172)),OFFSET(BU170,0,-Inputs!$H$182)*Inputs!$H$181), 0),0)</f>
        <v>0</v>
      </c>
      <c r="BV172" s="283">
        <f ca="1">IF(BV13,IF(SUM($H13:BU13)-Inputs!$H$182&lt;Inputs!$H$183*4, IF(Inputs!$H$184, MIN(OFFSET(BV170,0,-Inputs!$H$182)*Inputs!$H$181, Inputs!$H$184*Exchng*'Revenue&amp;exepenses'!$G13-SUM('Revenue&amp;exepenses'!$G172:BU172)),OFFSET(BV170,0,-Inputs!$H$182)*Inputs!$H$181), 0),0)</f>
        <v>0</v>
      </c>
      <c r="BW172" s="283">
        <f ca="1">IF(BW13,IF(SUM($H13:BV13)-Inputs!$H$182&lt;Inputs!$H$183*4, IF(Inputs!$H$184, MIN(OFFSET(BW170,0,-Inputs!$H$182)*Inputs!$H$181, Inputs!$H$184*Exchng*'Revenue&amp;exepenses'!$G13-SUM('Revenue&amp;exepenses'!$G172:BV172)),OFFSET(BW170,0,-Inputs!$H$182)*Inputs!$H$181), 0),0)</f>
        <v>0</v>
      </c>
      <c r="BX172" s="283">
        <f ca="1">IF(BX13,IF(SUM($H13:BW13)-Inputs!$H$182&lt;Inputs!$H$183*4, IF(Inputs!$H$184, MIN(OFFSET(BX170,0,-Inputs!$H$182)*Inputs!$H$181, Inputs!$H$184*Exchng*'Revenue&amp;exepenses'!$G13-SUM('Revenue&amp;exepenses'!$G172:BW172)),OFFSET(BX170,0,-Inputs!$H$182)*Inputs!$H$181), 0),0)</f>
        <v>0</v>
      </c>
      <c r="BY172" s="283">
        <f ca="1">IF(BY13,IF(SUM($H13:BX13)-Inputs!$H$182&lt;Inputs!$H$183*4, IF(Inputs!$H$184, MIN(OFFSET(BY170,0,-Inputs!$H$182)*Inputs!$H$181, Inputs!$H$184*Exchng*'Revenue&amp;exepenses'!$G13-SUM('Revenue&amp;exepenses'!$G172:BX172)),OFFSET(BY170,0,-Inputs!$H$182)*Inputs!$H$181), 0),0)</f>
        <v>0</v>
      </c>
      <c r="BZ172" s="283">
        <f ca="1">IF(BZ13,IF(SUM($H13:BY13)-Inputs!$H$182&lt;Inputs!$H$183*4, IF(Inputs!$H$184, MIN(OFFSET(BZ170,0,-Inputs!$H$182)*Inputs!$H$181, Inputs!$H$184*Exchng*'Revenue&amp;exepenses'!$G13-SUM('Revenue&amp;exepenses'!$G172:BY172)),OFFSET(BZ170,0,-Inputs!$H$182)*Inputs!$H$181), 0),0)</f>
        <v>0</v>
      </c>
      <c r="CA172" s="283">
        <f ca="1">IF(CA13,IF(SUM($H13:BZ13)-Inputs!$H$182&lt;Inputs!$H$183*4, IF(Inputs!$H$184, MIN(OFFSET(CA170,0,-Inputs!$H$182)*Inputs!$H$181, Inputs!$H$184*Exchng*'Revenue&amp;exepenses'!$G13-SUM('Revenue&amp;exepenses'!$G172:BZ172)),OFFSET(CA170,0,-Inputs!$H$182)*Inputs!$H$181), 0),0)</f>
        <v>0</v>
      </c>
      <c r="CB172" s="283">
        <f ca="1">IF(CB13,IF(SUM($H13:CA13)-Inputs!$H$182&lt;Inputs!$H$183*4, IF(Inputs!$H$184, MIN(OFFSET(CB170,0,-Inputs!$H$182)*Inputs!$H$181, Inputs!$H$184*Exchng*'Revenue&amp;exepenses'!$G13-SUM('Revenue&amp;exepenses'!$G172:CA172)),OFFSET(CB170,0,-Inputs!$H$182)*Inputs!$H$181), 0),0)</f>
        <v>0</v>
      </c>
      <c r="CC172" s="283">
        <f ca="1">IF(CC13,IF(SUM($H13:CB13)-Inputs!$H$182&lt;Inputs!$H$183*4, IF(Inputs!$H$184, MIN(OFFSET(CC170,0,-Inputs!$H$182)*Inputs!$H$181, Inputs!$H$184*Exchng*'Revenue&amp;exepenses'!$G13-SUM('Revenue&amp;exepenses'!$G172:CB172)),OFFSET(CC170,0,-Inputs!$H$182)*Inputs!$H$181), 0),0)</f>
        <v>0</v>
      </c>
      <c r="CD172" s="283">
        <f ca="1">IF(CD13,IF(SUM($H13:CC13)-Inputs!$H$182&lt;Inputs!$H$183*4, IF(Inputs!$H$184, MIN(OFFSET(CD170,0,-Inputs!$H$182)*Inputs!$H$181, Inputs!$H$184*Exchng*'Revenue&amp;exepenses'!$G13-SUM('Revenue&amp;exepenses'!$G172:CC172)),OFFSET(CD170,0,-Inputs!$H$182)*Inputs!$H$181), 0),0)</f>
        <v>0</v>
      </c>
      <c r="CE172" s="283">
        <f ca="1">IF(CE13,IF(SUM($H13:CD13)-Inputs!$H$182&lt;Inputs!$H$183*4, IF(Inputs!$H$184, MIN(OFFSET(CE170,0,-Inputs!$H$182)*Inputs!$H$181, Inputs!$H$184*Exchng*'Revenue&amp;exepenses'!$G13-SUM('Revenue&amp;exepenses'!$G172:CD172)),OFFSET(CE170,0,-Inputs!$H$182)*Inputs!$H$181), 0),0)</f>
        <v>0</v>
      </c>
      <c r="CF172" s="283">
        <f ca="1">IF(CF13,IF(SUM($H13:CE13)-Inputs!$H$182&lt;Inputs!$H$183*4, IF(Inputs!$H$184, MIN(OFFSET(CF170,0,-Inputs!$H$182)*Inputs!$H$181, Inputs!$H$184*Exchng*'Revenue&amp;exepenses'!$G13-SUM('Revenue&amp;exepenses'!$G172:CE172)),OFFSET(CF170,0,-Inputs!$H$182)*Inputs!$H$181), 0),0)</f>
        <v>0</v>
      </c>
      <c r="CG172" s="283">
        <f ca="1">IF(CG13,IF(SUM($H13:CF13)-Inputs!$H$182&lt;Inputs!$H$183*4, IF(Inputs!$H$184, MIN(OFFSET(CG170,0,-Inputs!$H$182)*Inputs!$H$181, Inputs!$H$184*Exchng*'Revenue&amp;exepenses'!$G13-SUM('Revenue&amp;exepenses'!$G172:CF172)),OFFSET(CG170,0,-Inputs!$H$182)*Inputs!$H$181), 0),0)</f>
        <v>0</v>
      </c>
      <c r="CH172" s="283">
        <f ca="1">IF(CH13,IF(SUM($H13:CG13)-Inputs!$H$182&lt;Inputs!$H$183*4, IF(Inputs!$H$184, MIN(OFFSET(CH170,0,-Inputs!$H$182)*Inputs!$H$181, Inputs!$H$184*Exchng*'Revenue&amp;exepenses'!$G13-SUM('Revenue&amp;exepenses'!$G172:CG172)),OFFSET(CH170,0,-Inputs!$H$182)*Inputs!$H$181), 0),0)</f>
        <v>0</v>
      </c>
      <c r="CI172" s="283">
        <f ca="1">IF(CI13,IF(SUM($H13:CH13)-Inputs!$H$182&lt;Inputs!$H$183*4, IF(Inputs!$H$184, MIN(OFFSET(CI170,0,-Inputs!$H$182)*Inputs!$H$181, Inputs!$H$184*Exchng*'Revenue&amp;exepenses'!$G13-SUM('Revenue&amp;exepenses'!$G172:CH172)),OFFSET(CI170,0,-Inputs!$H$182)*Inputs!$H$181), 0),0)</f>
        <v>0</v>
      </c>
      <c r="CJ172" s="283">
        <f ca="1">IF(CJ13,IF(SUM($H13:CI13)-Inputs!$H$182&lt;Inputs!$H$183*4, IF(Inputs!$H$184, MIN(OFFSET(CJ170,0,-Inputs!$H$182)*Inputs!$H$181, Inputs!$H$184*Exchng*'Revenue&amp;exepenses'!$G13-SUM('Revenue&amp;exepenses'!$G172:CI172)),OFFSET(CJ170,0,-Inputs!$H$182)*Inputs!$H$181), 0),0)</f>
        <v>0</v>
      </c>
      <c r="CK172" s="283">
        <f ca="1">IF(CK13,IF(SUM($H13:CJ13)-Inputs!$H$182&lt;Inputs!$H$183*4, IF(Inputs!$H$184, MIN(OFFSET(CK170,0,-Inputs!$H$182)*Inputs!$H$181, Inputs!$H$184*Exchng*'Revenue&amp;exepenses'!$G13-SUM('Revenue&amp;exepenses'!$G172:CJ172)),OFFSET(CK170,0,-Inputs!$H$182)*Inputs!$H$181), 0),0)</f>
        <v>0</v>
      </c>
      <c r="CL172" s="283">
        <f ca="1">IF(CL13,IF(SUM($H13:CK13)-Inputs!$H$182&lt;Inputs!$H$183*4, IF(Inputs!$H$184, MIN(OFFSET(CL170,0,-Inputs!$H$182)*Inputs!$H$181, Inputs!$H$184*Exchng*'Revenue&amp;exepenses'!$G13-SUM('Revenue&amp;exepenses'!$G172:CK172)),OFFSET(CL170,0,-Inputs!$H$182)*Inputs!$H$181), 0),0)</f>
        <v>0</v>
      </c>
      <c r="CM172" s="283">
        <f ca="1">IF(CM13,IF(SUM($H13:CL13)-Inputs!$H$182&lt;Inputs!$H$183*4, IF(Inputs!$H$184, MIN(OFFSET(CM170,0,-Inputs!$H$182)*Inputs!$H$181, Inputs!$H$184*Exchng*'Revenue&amp;exepenses'!$G13-SUM('Revenue&amp;exepenses'!$G172:CL172)),OFFSET(CM170,0,-Inputs!$H$182)*Inputs!$H$181), 0),0)</f>
        <v>0</v>
      </c>
      <c r="CN172" s="283">
        <f ca="1">IF(CN13,IF(SUM($H13:CM13)-Inputs!$H$182&lt;Inputs!$H$183*4, IF(Inputs!$H$184, MIN(OFFSET(CN170,0,-Inputs!$H$182)*Inputs!$H$181, Inputs!$H$184*Exchng*'Revenue&amp;exepenses'!$G13-SUM('Revenue&amp;exepenses'!$G172:CM172)),OFFSET(CN170,0,-Inputs!$H$182)*Inputs!$H$181), 0),0)</f>
        <v>0</v>
      </c>
      <c r="CO172" s="283">
        <f ca="1">IF(CO13,IF(SUM($H13:CN13)-Inputs!$H$182&lt;Inputs!$H$183*4, IF(Inputs!$H$184, MIN(OFFSET(CO170,0,-Inputs!$H$182)*Inputs!$H$181, Inputs!$H$184*Exchng*'Revenue&amp;exepenses'!$G13-SUM('Revenue&amp;exepenses'!$G172:CN172)),OFFSET(CO170,0,-Inputs!$H$182)*Inputs!$H$181), 0),0)</f>
        <v>0</v>
      </c>
      <c r="CP172" s="283">
        <f ca="1">IF(CP13,IF(SUM($H13:CO13)-Inputs!$H$182&lt;Inputs!$H$183*4, IF(Inputs!$H$184, MIN(OFFSET(CP170,0,-Inputs!$H$182)*Inputs!$H$181, Inputs!$H$184*Exchng*'Revenue&amp;exepenses'!$G13-SUM('Revenue&amp;exepenses'!$G172:CO172)),OFFSET(CP170,0,-Inputs!$H$182)*Inputs!$H$181), 0),0)</f>
        <v>0</v>
      </c>
      <c r="CQ172" s="283">
        <f ca="1">IF(CQ13,IF(SUM($H13:CP13)-Inputs!$H$182&lt;Inputs!$H$183*4, IF(Inputs!$H$184, MIN(OFFSET(CQ170,0,-Inputs!$H$182)*Inputs!$H$181, Inputs!$H$184*Exchng*'Revenue&amp;exepenses'!$G13-SUM('Revenue&amp;exepenses'!$G172:CP172)),OFFSET(CQ170,0,-Inputs!$H$182)*Inputs!$H$181), 0),0)</f>
        <v>0</v>
      </c>
      <c r="CR172" s="283">
        <f ca="1">IF(CR13,IF(SUM($H13:CQ13)-Inputs!$H$182&lt;Inputs!$H$183*4, IF(Inputs!$H$184, MIN(OFFSET(CR170,0,-Inputs!$H$182)*Inputs!$H$181, Inputs!$H$184*Exchng*'Revenue&amp;exepenses'!$G13-SUM('Revenue&amp;exepenses'!$G172:CQ172)),OFFSET(CR170,0,-Inputs!$H$182)*Inputs!$H$181), 0),0)</f>
        <v>0</v>
      </c>
      <c r="CS172" s="283">
        <f ca="1">IF(CS13,IF(SUM($H13:CR13)-Inputs!$H$182&lt;Inputs!$H$183*4, IF(Inputs!$H$184, MIN(OFFSET(CS170,0,-Inputs!$H$182)*Inputs!$H$181, Inputs!$H$184*Exchng*'Revenue&amp;exepenses'!$G13-SUM('Revenue&amp;exepenses'!$G172:CR172)),OFFSET(CS170,0,-Inputs!$H$182)*Inputs!$H$181), 0),0)</f>
        <v>0</v>
      </c>
      <c r="CT172" s="283">
        <f ca="1">IF(CT13,IF(SUM($H13:CS13)-Inputs!$H$182&lt;Inputs!$H$183*4, IF(Inputs!$H$184, MIN(OFFSET(CT170,0,-Inputs!$H$182)*Inputs!$H$181, Inputs!$H$184*Exchng*'Revenue&amp;exepenses'!$G13-SUM('Revenue&amp;exepenses'!$G172:CS172)),OFFSET(CT170,0,-Inputs!$H$182)*Inputs!$H$181), 0),0)</f>
        <v>0</v>
      </c>
      <c r="CU172" s="283">
        <f ca="1">IF(CU13,IF(SUM($H13:CT13)-Inputs!$H$182&lt;Inputs!$H$183*4, IF(Inputs!$H$184, MIN(OFFSET(CU170,0,-Inputs!$H$182)*Inputs!$H$181, Inputs!$H$184*Exchng*'Revenue&amp;exepenses'!$G13-SUM('Revenue&amp;exepenses'!$G172:CT172)),OFFSET(CU170,0,-Inputs!$H$182)*Inputs!$H$181), 0),0)</f>
        <v>0</v>
      </c>
      <c r="CV172" s="283">
        <f ca="1">IF(CV13,IF(SUM($H13:CU13)-Inputs!$H$182&lt;Inputs!$H$183*4, IF(Inputs!$H$184, MIN(OFFSET(CV170,0,-Inputs!$H$182)*Inputs!$H$181, Inputs!$H$184*Exchng*'Revenue&amp;exepenses'!$G13-SUM('Revenue&amp;exepenses'!$G172:CU172)),OFFSET(CV170,0,-Inputs!$H$182)*Inputs!$H$181), 0),0)</f>
        <v>0</v>
      </c>
      <c r="CW172" s="283">
        <f ca="1">IF(CW13,IF(SUM($H13:CV13)-Inputs!$H$182&lt;Inputs!$H$183*4, IF(Inputs!$H$184, MIN(OFFSET(CW170,0,-Inputs!$H$182)*Inputs!$H$181, Inputs!$H$184*Exchng*'Revenue&amp;exepenses'!$G13-SUM('Revenue&amp;exepenses'!$G172:CV172)),OFFSET(CW170,0,-Inputs!$H$182)*Inputs!$H$181), 0),0)</f>
        <v>0</v>
      </c>
      <c r="CX172" s="283">
        <f ca="1">IF(CX13,IF(SUM($H13:CW13)-Inputs!$H$182&lt;Inputs!$H$183*4, IF(Inputs!$H$184, MIN(OFFSET(CX170,0,-Inputs!$H$182)*Inputs!$H$181, Inputs!$H$184*Exchng*'Revenue&amp;exepenses'!$G13-SUM('Revenue&amp;exepenses'!$G172:CW172)),OFFSET(CX170,0,-Inputs!$H$182)*Inputs!$H$181), 0),0)</f>
        <v>0</v>
      </c>
      <c r="CY172" s="283">
        <f ca="1">IF(CY13,IF(SUM($H13:CX13)-Inputs!$H$182&lt;Inputs!$H$183*4, IF(Inputs!$H$184, MIN(OFFSET(CY170,0,-Inputs!$H$182)*Inputs!$H$181, Inputs!$H$184*Exchng*'Revenue&amp;exepenses'!$G13-SUM('Revenue&amp;exepenses'!$G172:CX172)),OFFSET(CY170,0,-Inputs!$H$182)*Inputs!$H$181), 0),0)</f>
        <v>0</v>
      </c>
      <c r="CZ172" s="283">
        <f ca="1">IF(CZ13,IF(SUM($H13:CY13)-Inputs!$H$182&lt;Inputs!$H$183*4, IF(Inputs!$H$184, MIN(OFFSET(CZ170,0,-Inputs!$H$182)*Inputs!$H$181, Inputs!$H$184*Exchng*'Revenue&amp;exepenses'!$G13-SUM('Revenue&amp;exepenses'!$G172:CY172)),OFFSET(CZ170,0,-Inputs!$H$182)*Inputs!$H$181), 0),0)</f>
        <v>0</v>
      </c>
      <c r="DA172" s="283">
        <f ca="1">IF(DA13,IF(SUM($H13:CZ13)-Inputs!$H$182&lt;Inputs!$H$183*4, IF(Inputs!$H$184, MIN(OFFSET(DA170,0,-Inputs!$H$182)*Inputs!$H$181, Inputs!$H$184*Exchng*'Revenue&amp;exepenses'!$G13-SUM('Revenue&amp;exepenses'!$G172:CZ172)),OFFSET(DA170,0,-Inputs!$H$182)*Inputs!$H$181), 0),0)</f>
        <v>0</v>
      </c>
      <c r="DB172" s="283">
        <f ca="1">IF(DB13,IF(SUM($H13:DA13)-Inputs!$H$182&lt;Inputs!$H$183*4, IF(Inputs!$H$184, MIN(OFFSET(DB170,0,-Inputs!$H$182)*Inputs!$H$181, Inputs!$H$184*Exchng*'Revenue&amp;exepenses'!$G13-SUM('Revenue&amp;exepenses'!$G172:DA172)),OFFSET(DB170,0,-Inputs!$H$182)*Inputs!$H$181), 0),0)</f>
        <v>0</v>
      </c>
      <c r="DC172" s="283">
        <f ca="1">IF(DC13,IF(SUM($H13:DB13)-Inputs!$H$182&lt;Inputs!$H$183*4, IF(Inputs!$H$184, MIN(OFFSET(DC170,0,-Inputs!$H$182)*Inputs!$H$181, Inputs!$H$184*Exchng*'Revenue&amp;exepenses'!$G13-SUM('Revenue&amp;exepenses'!$G172:DB172)),OFFSET(DC170,0,-Inputs!$H$182)*Inputs!$H$181), 0),0)</f>
        <v>0</v>
      </c>
      <c r="DD172" s="283">
        <f ca="1">IF(DD13,IF(SUM($H13:DC13)-Inputs!$H$182&lt;Inputs!$H$183*4, IF(Inputs!$H$184, MIN(OFFSET(DD170,0,-Inputs!$H$182)*Inputs!$H$181, Inputs!$H$184*Exchng*'Revenue&amp;exepenses'!$G13-SUM('Revenue&amp;exepenses'!$G172:DC172)),OFFSET(DD170,0,-Inputs!$H$182)*Inputs!$H$181), 0),0)</f>
        <v>0</v>
      </c>
      <c r="DE172" s="283">
        <f ca="1">IF(DE13,IF(SUM($H13:DD13)-Inputs!$H$182&lt;Inputs!$H$183*4, IF(Inputs!$H$184, MIN(OFFSET(DE170,0,-Inputs!$H$182)*Inputs!$H$181, Inputs!$H$184*Exchng*'Revenue&amp;exepenses'!$G13-SUM('Revenue&amp;exepenses'!$G172:DD172)),OFFSET(DE170,0,-Inputs!$H$182)*Inputs!$H$181), 0),0)</f>
        <v>0</v>
      </c>
      <c r="DF172" s="283">
        <f ca="1">IF(DF13,IF(SUM($H13:DE13)-Inputs!$H$182&lt;Inputs!$H$183*4, IF(Inputs!$H$184, MIN(OFFSET(DF170,0,-Inputs!$H$182)*Inputs!$H$181, Inputs!$H$184*Exchng*'Revenue&amp;exepenses'!$G13-SUM('Revenue&amp;exepenses'!$G172:DE172)),OFFSET(DF170,0,-Inputs!$H$182)*Inputs!$H$181), 0),0)</f>
        <v>0</v>
      </c>
      <c r="DG172" s="283">
        <f ca="1">IF(DG13,IF(SUM($H13:DF13)-Inputs!$H$182&lt;Inputs!$H$183*4, IF(Inputs!$H$184, MIN(OFFSET(DG170,0,-Inputs!$H$182)*Inputs!$H$181, Inputs!$H$184*Exchng*'Revenue&amp;exepenses'!$G13-SUM('Revenue&amp;exepenses'!$G172:DF172)),OFFSET(DG170,0,-Inputs!$H$182)*Inputs!$H$181), 0),0)</f>
        <v>0</v>
      </c>
      <c r="DH172" s="283">
        <f ca="1">IF(DH13,IF(SUM($H13:DG13)-Inputs!$H$182&lt;Inputs!$H$183*4, IF(Inputs!$H$184, MIN(OFFSET(DH170,0,-Inputs!$H$182)*Inputs!$H$181, Inputs!$H$184*Exchng*'Revenue&amp;exepenses'!$G13-SUM('Revenue&amp;exepenses'!$G172:DG172)),OFFSET(DH170,0,-Inputs!$H$182)*Inputs!$H$181), 0),0)</f>
        <v>0</v>
      </c>
      <c r="DI172" s="283">
        <f ca="1">IF(DI13,IF(SUM($H13:DH13)-Inputs!$H$182&lt;Inputs!$H$183*4, IF(Inputs!$H$184, MIN(OFFSET(DI170,0,-Inputs!$H$182)*Inputs!$H$181, Inputs!$H$184*Exchng*'Revenue&amp;exepenses'!$G13-SUM('Revenue&amp;exepenses'!$G172:DH172)),OFFSET(DI170,0,-Inputs!$H$182)*Inputs!$H$181), 0),0)</f>
        <v>0</v>
      </c>
      <c r="DJ172" s="283">
        <f ca="1">IF(DJ13,IF(SUM($H13:DI13)-Inputs!$H$182&lt;Inputs!$H$183*4, IF(Inputs!$H$184, MIN(OFFSET(DJ170,0,-Inputs!$H$182)*Inputs!$H$181, Inputs!$H$184*Exchng*'Revenue&amp;exepenses'!$G13-SUM('Revenue&amp;exepenses'!$G172:DI172)),OFFSET(DJ170,0,-Inputs!$H$182)*Inputs!$H$181), 0),0)</f>
        <v>0</v>
      </c>
      <c r="DK172" s="283">
        <f ca="1">IF(DK13,IF(SUM($H13:DJ13)-Inputs!$H$182&lt;Inputs!$H$183*4, IF(Inputs!$H$184, MIN(OFFSET(DK170,0,-Inputs!$H$182)*Inputs!$H$181, Inputs!$H$184*Exchng*'Revenue&amp;exepenses'!$G13-SUM('Revenue&amp;exepenses'!$G172:DJ172)),OFFSET(DK170,0,-Inputs!$H$182)*Inputs!$H$181), 0),0)</f>
        <v>0</v>
      </c>
      <c r="DL172" s="283">
        <f ca="1">IF(DL13,IF(SUM($H13:DK13)-Inputs!$H$182&lt;Inputs!$H$183*4, IF(Inputs!$H$184, MIN(OFFSET(DL170,0,-Inputs!$H$182)*Inputs!$H$181, Inputs!$H$184*Exchng*'Revenue&amp;exepenses'!$G13-SUM('Revenue&amp;exepenses'!$G172:DK172)),OFFSET(DL170,0,-Inputs!$H$182)*Inputs!$H$181), 0),0)</f>
        <v>0</v>
      </c>
      <c r="DM172" s="283">
        <f ca="1">IF(DM13,IF(SUM($H13:DL13)-Inputs!$H$182&lt;Inputs!$H$183*4, IF(Inputs!$H$184, MIN(OFFSET(DM170,0,-Inputs!$H$182)*Inputs!$H$181, Inputs!$H$184*Exchng*'Revenue&amp;exepenses'!$G13-SUM('Revenue&amp;exepenses'!$G172:DL172)),OFFSET(DM170,0,-Inputs!$H$182)*Inputs!$H$181), 0),0)</f>
        <v>0</v>
      </c>
      <c r="DN172" s="283">
        <f ca="1">IF(DN13,IF(SUM($H13:DM13)-Inputs!$H$182&lt;Inputs!$H$183*4, IF(Inputs!$H$184, MIN(OFFSET(DN170,0,-Inputs!$H$182)*Inputs!$H$181, Inputs!$H$184*Exchng*'Revenue&amp;exepenses'!$G13-SUM('Revenue&amp;exepenses'!$G172:DM172)),OFFSET(DN170,0,-Inputs!$H$182)*Inputs!$H$181), 0),0)</f>
        <v>0</v>
      </c>
      <c r="DO172" s="283">
        <f ca="1">IF(DO13,IF(SUM($H13:DN13)-Inputs!$H$182&lt;Inputs!$H$183*4, IF(Inputs!$H$184, MIN(OFFSET(DO170,0,-Inputs!$H$182)*Inputs!$H$181, Inputs!$H$184*Exchng*'Revenue&amp;exepenses'!$G13-SUM('Revenue&amp;exepenses'!$G172:DN172)),OFFSET(DO170,0,-Inputs!$H$182)*Inputs!$H$181), 0),0)</f>
        <v>0</v>
      </c>
      <c r="DP172" s="283">
        <f ca="1">IF(DP13,IF(SUM($H13:DO13)-Inputs!$H$182&lt;Inputs!$H$183*4, IF(Inputs!$H$184, MIN(OFFSET(DP170,0,-Inputs!$H$182)*Inputs!$H$181, Inputs!$H$184*Exchng*'Revenue&amp;exepenses'!$G13-SUM('Revenue&amp;exepenses'!$G172:DO172)),OFFSET(DP170,0,-Inputs!$H$182)*Inputs!$H$181), 0),0)</f>
        <v>0</v>
      </c>
      <c r="DQ172" s="283">
        <f ca="1">IF(DQ13,IF(SUM($H13:DP13)-Inputs!$H$182&lt;Inputs!$H$183*4, IF(Inputs!$H$184, MIN(OFFSET(DQ170,0,-Inputs!$H$182)*Inputs!$H$181, Inputs!$H$184*Exchng*'Revenue&amp;exepenses'!$G13-SUM('Revenue&amp;exepenses'!$G172:DP172)),OFFSET(DQ170,0,-Inputs!$H$182)*Inputs!$H$181), 0),0)</f>
        <v>0</v>
      </c>
      <c r="DR172" s="283">
        <f ca="1">IF(DR13,IF(SUM($H13:DQ13)-Inputs!$H$182&lt;Inputs!$H$183*4, IF(Inputs!$H$184, MIN(OFFSET(DR170,0,-Inputs!$H$182)*Inputs!$H$181, Inputs!$H$184*Exchng*'Revenue&amp;exepenses'!$G13-SUM('Revenue&amp;exepenses'!$G172:DQ172)),OFFSET(DR170,0,-Inputs!$H$182)*Inputs!$H$181), 0),0)</f>
        <v>0</v>
      </c>
      <c r="DS172" s="283">
        <f ca="1">IF(DS13,IF(SUM($H13:DR13)-Inputs!$H$182&lt;Inputs!$H$183*4, IF(Inputs!$H$184, MIN(OFFSET(DS170,0,-Inputs!$H$182)*Inputs!$H$181, Inputs!$H$184*Exchng*'Revenue&amp;exepenses'!$G13-SUM('Revenue&amp;exepenses'!$G172:DR172)),OFFSET(DS170,0,-Inputs!$H$182)*Inputs!$H$181), 0),0)</f>
        <v>0</v>
      </c>
    </row>
    <row r="173" spans="2:123" x14ac:dyDescent="0.3">
      <c r="D173" s="280"/>
      <c r="E173" s="280"/>
      <c r="F173" s="281"/>
      <c r="G173" s="281"/>
      <c r="H173" s="279"/>
      <c r="I173" s="279"/>
      <c r="J173" s="279"/>
      <c r="K173" s="279"/>
      <c r="L173" s="279"/>
      <c r="M173" s="279"/>
      <c r="N173" s="279"/>
      <c r="O173" s="279"/>
      <c r="P173" s="279"/>
      <c r="Q173" s="279"/>
      <c r="R173" s="279"/>
      <c r="S173" s="279"/>
      <c r="T173" s="279"/>
      <c r="U173" s="279"/>
      <c r="V173" s="279"/>
      <c r="W173" s="279"/>
      <c r="X173" s="279"/>
      <c r="Y173" s="279"/>
      <c r="Z173" s="279"/>
      <c r="AA173" s="279"/>
      <c r="AB173" s="279"/>
      <c r="AC173" s="279"/>
      <c r="AD173" s="279"/>
      <c r="AE173" s="279"/>
      <c r="AF173" s="279"/>
      <c r="AG173" s="279"/>
      <c r="AH173" s="279"/>
      <c r="AI173" s="279"/>
      <c r="AJ173" s="279"/>
      <c r="AK173" s="279"/>
      <c r="AL173" s="279"/>
      <c r="AM173" s="279"/>
      <c r="AN173" s="279"/>
      <c r="AO173" s="279"/>
      <c r="AP173" s="279"/>
      <c r="AQ173" s="279"/>
      <c r="AR173" s="279"/>
      <c r="AS173" s="279"/>
      <c r="AT173" s="279"/>
      <c r="AU173" s="279"/>
      <c r="AV173" s="279"/>
      <c r="AW173" s="279"/>
      <c r="AX173" s="279"/>
      <c r="AY173" s="279"/>
      <c r="AZ173" s="279"/>
      <c r="BA173" s="279"/>
      <c r="BB173" s="279"/>
      <c r="BC173" s="279"/>
      <c r="BD173" s="279"/>
      <c r="BE173" s="279"/>
      <c r="BF173" s="279"/>
      <c r="BG173" s="279"/>
      <c r="BH173" s="279"/>
      <c r="BI173" s="279"/>
      <c r="BJ173" s="279"/>
      <c r="BK173" s="279"/>
      <c r="BL173" s="279"/>
      <c r="BM173" s="279"/>
      <c r="BN173" s="279"/>
      <c r="BO173" s="279"/>
      <c r="BP173" s="279"/>
      <c r="BQ173" s="279"/>
      <c r="BR173" s="279"/>
      <c r="BS173" s="279"/>
      <c r="BT173" s="279"/>
      <c r="BU173" s="279"/>
      <c r="BV173" s="279"/>
      <c r="BW173" s="279"/>
      <c r="BX173" s="279"/>
      <c r="BY173" s="279"/>
      <c r="BZ173" s="279"/>
      <c r="CA173" s="279"/>
      <c r="CB173" s="279"/>
      <c r="CC173" s="279"/>
      <c r="CD173" s="279"/>
      <c r="CE173" s="279"/>
      <c r="CF173" s="279"/>
      <c r="CG173" s="279"/>
      <c r="CH173" s="279"/>
      <c r="CI173" s="279"/>
      <c r="CJ173" s="279"/>
      <c r="CK173" s="279"/>
      <c r="CL173" s="279"/>
      <c r="CM173" s="279"/>
      <c r="CN173" s="279"/>
      <c r="CO173" s="279"/>
      <c r="CP173" s="279"/>
      <c r="CQ173" s="279"/>
      <c r="CR173" s="279"/>
      <c r="CS173" s="279"/>
      <c r="CT173" s="279"/>
      <c r="CU173" s="279"/>
      <c r="CV173" s="279"/>
      <c r="CW173" s="279"/>
      <c r="CX173" s="279"/>
      <c r="CY173" s="279"/>
      <c r="CZ173" s="279"/>
      <c r="DA173" s="279"/>
      <c r="DB173" s="279"/>
      <c r="DC173" s="279"/>
      <c r="DD173" s="279"/>
      <c r="DE173" s="279"/>
      <c r="DF173" s="279"/>
      <c r="DG173" s="279"/>
      <c r="DH173" s="279"/>
      <c r="DI173" s="279"/>
      <c r="DJ173" s="279"/>
      <c r="DK173" s="279"/>
      <c r="DL173" s="279"/>
      <c r="DM173" s="279"/>
      <c r="DN173" s="279"/>
      <c r="DO173" s="279"/>
      <c r="DP173" s="279"/>
      <c r="DQ173" s="279"/>
      <c r="DR173" s="279"/>
      <c r="DS173" s="279"/>
    </row>
    <row r="174" spans="2:123" ht="14.5" thickBot="1" x14ac:dyDescent="0.35">
      <c r="D174" s="284" t="s">
        <v>171</v>
      </c>
      <c r="E174" s="284"/>
      <c r="F174" s="285" t="str">
        <f>F169</f>
        <v>INR Mn</v>
      </c>
      <c r="G174" s="285"/>
      <c r="H174" s="286">
        <f t="shared" ref="H174:AM174" ca="1" si="107">H170-H172</f>
        <v>0</v>
      </c>
      <c r="I174" s="286">
        <f t="shared" ca="1" si="107"/>
        <v>0</v>
      </c>
      <c r="J174" s="286">
        <f t="shared" ca="1" si="107"/>
        <v>0</v>
      </c>
      <c r="K174" s="286">
        <f t="shared" ca="1" si="107"/>
        <v>0</v>
      </c>
      <c r="L174" s="286">
        <f t="shared" ca="1" si="107"/>
        <v>0</v>
      </c>
      <c r="M174" s="286">
        <f t="shared" ca="1" si="107"/>
        <v>0</v>
      </c>
      <c r="N174" s="286">
        <f t="shared" ca="1" si="107"/>
        <v>0</v>
      </c>
      <c r="O174" s="286">
        <f t="shared" ca="1" si="107"/>
        <v>0</v>
      </c>
      <c r="P174" s="286">
        <f t="shared" ca="1" si="107"/>
        <v>0</v>
      </c>
      <c r="Q174" s="286">
        <f t="shared" ca="1" si="107"/>
        <v>0</v>
      </c>
      <c r="R174" s="286">
        <f t="shared" ca="1" si="107"/>
        <v>0</v>
      </c>
      <c r="S174" s="286">
        <f t="shared" ca="1" si="107"/>
        <v>82.5</v>
      </c>
      <c r="T174" s="286">
        <f t="shared" ca="1" si="107"/>
        <v>81.583333333333343</v>
      </c>
      <c r="U174" s="286">
        <f t="shared" ca="1" si="107"/>
        <v>69.208333333333343</v>
      </c>
      <c r="V174" s="286">
        <f t="shared" ca="1" si="107"/>
        <v>70.262500000000003</v>
      </c>
      <c r="W174" s="286">
        <f t="shared" ca="1" si="107"/>
        <v>70.262500000000003</v>
      </c>
      <c r="X174" s="286">
        <f t="shared" ca="1" si="107"/>
        <v>69.208333333333343</v>
      </c>
      <c r="Y174" s="286">
        <f t="shared" ca="1" si="107"/>
        <v>69.208333333333343</v>
      </c>
      <c r="Z174" s="286">
        <f t="shared" ca="1" si="107"/>
        <v>70.262500000000003</v>
      </c>
      <c r="AA174" s="286">
        <f t="shared" ca="1" si="107"/>
        <v>70.262500000000003</v>
      </c>
      <c r="AB174" s="286">
        <f t="shared" ca="1" si="107"/>
        <v>69.208333333333343</v>
      </c>
      <c r="AC174" s="286">
        <f t="shared" ca="1" si="107"/>
        <v>69.208333333333343</v>
      </c>
      <c r="AD174" s="286">
        <f t="shared" ca="1" si="107"/>
        <v>70.262500000000003</v>
      </c>
      <c r="AE174" s="286">
        <f t="shared" ca="1" si="107"/>
        <v>70.262500000000003</v>
      </c>
      <c r="AF174" s="286">
        <f t="shared" ca="1" si="107"/>
        <v>69.208333333333343</v>
      </c>
      <c r="AG174" s="286">
        <f t="shared" ca="1" si="107"/>
        <v>69.208333333333343</v>
      </c>
      <c r="AH174" s="286">
        <f t="shared" ca="1" si="107"/>
        <v>70.262500000000003</v>
      </c>
      <c r="AI174" s="286">
        <f t="shared" ca="1" si="107"/>
        <v>70.262500000000003</v>
      </c>
      <c r="AJ174" s="286">
        <f t="shared" ca="1" si="107"/>
        <v>69.208333333333343</v>
      </c>
      <c r="AK174" s="286">
        <f t="shared" ca="1" si="107"/>
        <v>69.208333333333343</v>
      </c>
      <c r="AL174" s="286">
        <f t="shared" ca="1" si="107"/>
        <v>70.262500000000003</v>
      </c>
      <c r="AM174" s="286">
        <f t="shared" ca="1" si="107"/>
        <v>70.262500000000003</v>
      </c>
      <c r="AN174" s="286">
        <f t="shared" ref="AN174:BS174" ca="1" si="108">AN170-AN172</f>
        <v>69.208333333333343</v>
      </c>
      <c r="AO174" s="286">
        <f t="shared" ca="1" si="108"/>
        <v>81.583333333333343</v>
      </c>
      <c r="AP174" s="286">
        <f t="shared" ca="1" si="108"/>
        <v>82.5</v>
      </c>
      <c r="AQ174" s="286">
        <f t="shared" ca="1" si="108"/>
        <v>82.5</v>
      </c>
      <c r="AR174" s="286">
        <f t="shared" ca="1" si="108"/>
        <v>81.583333333333343</v>
      </c>
      <c r="AS174" s="286">
        <f t="shared" ca="1" si="108"/>
        <v>81.583333333333343</v>
      </c>
      <c r="AT174" s="286">
        <f t="shared" ca="1" si="108"/>
        <v>82.5</v>
      </c>
      <c r="AU174" s="286">
        <f t="shared" ca="1" si="108"/>
        <v>82.5</v>
      </c>
      <c r="AV174" s="286">
        <f t="shared" ca="1" si="108"/>
        <v>81.583333333333343</v>
      </c>
      <c r="AW174" s="286">
        <f t="shared" ca="1" si="108"/>
        <v>81.583333333333343</v>
      </c>
      <c r="AX174" s="286">
        <f t="shared" ca="1" si="108"/>
        <v>82.5</v>
      </c>
      <c r="AY174" s="286">
        <f t="shared" ca="1" si="108"/>
        <v>82.5</v>
      </c>
      <c r="AZ174" s="286">
        <f t="shared" ca="1" si="108"/>
        <v>81.583333333333343</v>
      </c>
      <c r="BA174" s="286">
        <f t="shared" ca="1" si="108"/>
        <v>81.583333333333343</v>
      </c>
      <c r="BB174" s="286">
        <f t="shared" ca="1" si="108"/>
        <v>82.5</v>
      </c>
      <c r="BC174" s="286">
        <f t="shared" ca="1" si="108"/>
        <v>82.5</v>
      </c>
      <c r="BD174" s="286">
        <f t="shared" ca="1" si="108"/>
        <v>81.583333333333343</v>
      </c>
      <c r="BE174" s="286">
        <f t="shared" ca="1" si="108"/>
        <v>81.583333333333343</v>
      </c>
      <c r="BF174" s="286">
        <f t="shared" ca="1" si="108"/>
        <v>82.5</v>
      </c>
      <c r="BG174" s="286">
        <f t="shared" ca="1" si="108"/>
        <v>82.5</v>
      </c>
      <c r="BH174" s="286">
        <f t="shared" ca="1" si="108"/>
        <v>81.583333333333343</v>
      </c>
      <c r="BI174" s="286">
        <f t="shared" ca="1" si="108"/>
        <v>81.583333333333343</v>
      </c>
      <c r="BJ174" s="286">
        <f t="shared" ca="1" si="108"/>
        <v>82.5</v>
      </c>
      <c r="BK174" s="286">
        <f t="shared" ca="1" si="108"/>
        <v>82.5</v>
      </c>
      <c r="BL174" s="286">
        <f t="shared" ca="1" si="108"/>
        <v>81.583333333333343</v>
      </c>
      <c r="BM174" s="286">
        <f t="shared" ca="1" si="108"/>
        <v>81.583333333333343</v>
      </c>
      <c r="BN174" s="286">
        <f t="shared" ca="1" si="108"/>
        <v>82.5</v>
      </c>
      <c r="BO174" s="286">
        <f t="shared" ca="1" si="108"/>
        <v>82.5</v>
      </c>
      <c r="BP174" s="286">
        <f t="shared" ca="1" si="108"/>
        <v>81.583333333333343</v>
      </c>
      <c r="BQ174" s="286">
        <f t="shared" ca="1" si="108"/>
        <v>81.583333333333343</v>
      </c>
      <c r="BR174" s="286">
        <f t="shared" ca="1" si="108"/>
        <v>82.5</v>
      </c>
      <c r="BS174" s="286">
        <f t="shared" ca="1" si="108"/>
        <v>82.5</v>
      </c>
      <c r="BT174" s="286">
        <f t="shared" ref="BT174:CY174" ca="1" si="109">BT170-BT172</f>
        <v>81.583333333333343</v>
      </c>
      <c r="BU174" s="286">
        <f t="shared" ca="1" si="109"/>
        <v>81.583333333333343</v>
      </c>
      <c r="BV174" s="286">
        <f t="shared" ca="1" si="109"/>
        <v>82.5</v>
      </c>
      <c r="BW174" s="286">
        <f t="shared" ca="1" si="109"/>
        <v>82.5</v>
      </c>
      <c r="BX174" s="286">
        <f t="shared" ca="1" si="109"/>
        <v>81.583333333333343</v>
      </c>
      <c r="BY174" s="286">
        <f t="shared" ca="1" si="109"/>
        <v>81.583333333333343</v>
      </c>
      <c r="BZ174" s="286">
        <f t="shared" ca="1" si="109"/>
        <v>82.5</v>
      </c>
      <c r="CA174" s="286">
        <f t="shared" ca="1" si="109"/>
        <v>82.5</v>
      </c>
      <c r="CB174" s="286">
        <f t="shared" ca="1" si="109"/>
        <v>81.583333333333343</v>
      </c>
      <c r="CC174" s="286">
        <f t="shared" ca="1" si="109"/>
        <v>81.583333333333343</v>
      </c>
      <c r="CD174" s="286">
        <f t="shared" ca="1" si="109"/>
        <v>82.5</v>
      </c>
      <c r="CE174" s="286">
        <f t="shared" ca="1" si="109"/>
        <v>82.5</v>
      </c>
      <c r="CF174" s="286">
        <f t="shared" ca="1" si="109"/>
        <v>81.583333333333343</v>
      </c>
      <c r="CG174" s="286">
        <f t="shared" ca="1" si="109"/>
        <v>81.583333333333343</v>
      </c>
      <c r="CH174" s="286">
        <f t="shared" ca="1" si="109"/>
        <v>82.5</v>
      </c>
      <c r="CI174" s="286">
        <f t="shared" ca="1" si="109"/>
        <v>82.5</v>
      </c>
      <c r="CJ174" s="286">
        <f t="shared" ca="1" si="109"/>
        <v>81.583333333333343</v>
      </c>
      <c r="CK174" s="286">
        <f t="shared" ca="1" si="109"/>
        <v>81.583333333333343</v>
      </c>
      <c r="CL174" s="286">
        <f t="shared" ca="1" si="109"/>
        <v>82.5</v>
      </c>
      <c r="CM174" s="286">
        <f t="shared" ca="1" si="109"/>
        <v>82.5</v>
      </c>
      <c r="CN174" s="286">
        <f t="shared" ca="1" si="109"/>
        <v>81.583333333333343</v>
      </c>
      <c r="CO174" s="286">
        <f t="shared" ca="1" si="109"/>
        <v>81.583333333333343</v>
      </c>
      <c r="CP174" s="286">
        <f t="shared" ca="1" si="109"/>
        <v>82.5</v>
      </c>
      <c r="CQ174" s="286">
        <f t="shared" ca="1" si="109"/>
        <v>82.5</v>
      </c>
      <c r="CR174" s="286">
        <f t="shared" ca="1" si="109"/>
        <v>81.583333333333343</v>
      </c>
      <c r="CS174" s="286">
        <f t="shared" ca="1" si="109"/>
        <v>81.583333333333343</v>
      </c>
      <c r="CT174" s="286">
        <f t="shared" ca="1" si="109"/>
        <v>82.5</v>
      </c>
      <c r="CU174" s="286">
        <f t="shared" ca="1" si="109"/>
        <v>82.5</v>
      </c>
      <c r="CV174" s="286">
        <f t="shared" ca="1" si="109"/>
        <v>81.583333333333343</v>
      </c>
      <c r="CW174" s="286">
        <f t="shared" ca="1" si="109"/>
        <v>81.583333333333343</v>
      </c>
      <c r="CX174" s="286">
        <f t="shared" ca="1" si="109"/>
        <v>82.5</v>
      </c>
      <c r="CY174" s="286">
        <f t="shared" ca="1" si="109"/>
        <v>82.5</v>
      </c>
      <c r="CZ174" s="286">
        <f t="shared" ref="CZ174:DS174" ca="1" si="110">CZ170-CZ172</f>
        <v>81.583333333333343</v>
      </c>
      <c r="DA174" s="286">
        <f t="shared" ca="1" si="110"/>
        <v>81.583333333333343</v>
      </c>
      <c r="DB174" s="286">
        <f t="shared" ca="1" si="110"/>
        <v>82.5</v>
      </c>
      <c r="DC174" s="286">
        <f t="shared" ca="1" si="110"/>
        <v>82.5</v>
      </c>
      <c r="DD174" s="286">
        <f t="shared" ca="1" si="110"/>
        <v>81.583333333333343</v>
      </c>
      <c r="DE174" s="286">
        <f t="shared" ca="1" si="110"/>
        <v>81.583333333333343</v>
      </c>
      <c r="DF174" s="286">
        <f t="shared" ca="1" si="110"/>
        <v>82.5</v>
      </c>
      <c r="DG174" s="286">
        <f t="shared" ca="1" si="110"/>
        <v>82.5</v>
      </c>
      <c r="DH174" s="286">
        <f t="shared" ca="1" si="110"/>
        <v>81.583333333333343</v>
      </c>
      <c r="DI174" s="286">
        <f t="shared" ca="1" si="110"/>
        <v>81.583333333333343</v>
      </c>
      <c r="DJ174" s="286">
        <f t="shared" ca="1" si="110"/>
        <v>82.5</v>
      </c>
      <c r="DK174" s="286">
        <f t="shared" ca="1" si="110"/>
        <v>82.5</v>
      </c>
      <c r="DL174" s="286">
        <f t="shared" ca="1" si="110"/>
        <v>81.583333333333343</v>
      </c>
      <c r="DM174" s="286">
        <f t="shared" ca="1" si="110"/>
        <v>81.583333333333343</v>
      </c>
      <c r="DN174" s="286">
        <f t="shared" ca="1" si="110"/>
        <v>82.5</v>
      </c>
      <c r="DO174" s="286">
        <f t="shared" ca="1" si="110"/>
        <v>82.5</v>
      </c>
      <c r="DP174" s="286">
        <f t="shared" ca="1" si="110"/>
        <v>81.583333333333343</v>
      </c>
      <c r="DQ174" s="286">
        <f t="shared" ca="1" si="110"/>
        <v>81.583333333333343</v>
      </c>
      <c r="DR174" s="286">
        <f t="shared" ca="1" si="110"/>
        <v>82.5</v>
      </c>
      <c r="DS174" s="286">
        <f t="shared" ca="1" si="110"/>
        <v>82.5</v>
      </c>
    </row>
    <row r="175" spans="2:123" ht="14.5" thickTop="1" x14ac:dyDescent="0.3">
      <c r="D175" s="280"/>
      <c r="E175" s="280"/>
      <c r="F175" s="281"/>
      <c r="G175" s="281"/>
      <c r="H175" s="279"/>
      <c r="I175" s="279"/>
      <c r="J175" s="279"/>
      <c r="K175" s="279"/>
      <c r="L175" s="279"/>
      <c r="M175" s="279"/>
      <c r="N175" s="279"/>
      <c r="O175" s="279"/>
      <c r="P175" s="279"/>
      <c r="Q175" s="279"/>
      <c r="R175" s="279"/>
      <c r="S175" s="279"/>
      <c r="T175" s="279"/>
      <c r="U175" s="279"/>
      <c r="V175" s="279"/>
      <c r="W175" s="279"/>
      <c r="X175" s="279"/>
      <c r="Y175" s="279"/>
      <c r="Z175" s="279"/>
      <c r="AA175" s="279"/>
      <c r="AB175" s="279"/>
      <c r="AC175" s="279"/>
      <c r="AD175" s="279"/>
      <c r="AE175" s="279"/>
      <c r="AF175" s="279"/>
      <c r="AG175" s="279"/>
      <c r="AH175" s="279"/>
      <c r="AI175" s="279"/>
      <c r="AJ175" s="279"/>
      <c r="AK175" s="279"/>
      <c r="AL175" s="279"/>
      <c r="AM175" s="279"/>
      <c r="AN175" s="279"/>
      <c r="AO175" s="279"/>
      <c r="AP175" s="279"/>
      <c r="AQ175" s="279"/>
      <c r="AR175" s="279"/>
      <c r="AS175" s="279"/>
      <c r="AT175" s="279"/>
      <c r="AU175" s="279"/>
      <c r="AV175" s="279"/>
      <c r="AW175" s="279"/>
      <c r="AX175" s="279"/>
      <c r="AY175" s="279"/>
      <c r="AZ175" s="279"/>
      <c r="BA175" s="279"/>
      <c r="BB175" s="279"/>
      <c r="BC175" s="279"/>
      <c r="BD175" s="279"/>
      <c r="BE175" s="279"/>
      <c r="BF175" s="279"/>
      <c r="BG175" s="279"/>
      <c r="BH175" s="279"/>
      <c r="BI175" s="279"/>
      <c r="BJ175" s="279"/>
      <c r="BK175" s="279"/>
      <c r="BL175" s="279"/>
      <c r="BM175" s="279"/>
      <c r="BN175" s="279"/>
      <c r="BO175" s="279"/>
      <c r="BP175" s="279"/>
      <c r="BQ175" s="279"/>
      <c r="BR175" s="279"/>
      <c r="BS175" s="279"/>
      <c r="BT175" s="279"/>
      <c r="BU175" s="279"/>
      <c r="BV175" s="279"/>
      <c r="BW175" s="279"/>
      <c r="BX175" s="279"/>
      <c r="BY175" s="279"/>
      <c r="BZ175" s="279"/>
      <c r="CA175" s="279"/>
      <c r="CB175" s="279"/>
      <c r="CC175" s="279"/>
      <c r="CD175" s="279"/>
      <c r="CE175" s="279"/>
      <c r="CF175" s="279"/>
      <c r="CG175" s="279"/>
      <c r="CH175" s="279"/>
      <c r="CI175" s="279"/>
      <c r="CJ175" s="279"/>
      <c r="CK175" s="279"/>
      <c r="CL175" s="279"/>
      <c r="CM175" s="279"/>
      <c r="CN175" s="279"/>
      <c r="CO175" s="279"/>
      <c r="CP175" s="279"/>
      <c r="CQ175" s="279"/>
      <c r="CR175" s="279"/>
      <c r="CS175" s="279"/>
      <c r="CT175" s="279"/>
      <c r="CU175" s="279"/>
      <c r="CV175" s="279"/>
      <c r="CW175" s="279"/>
      <c r="CX175" s="279"/>
      <c r="CY175" s="279"/>
      <c r="CZ175" s="279"/>
      <c r="DA175" s="279"/>
      <c r="DB175" s="279"/>
      <c r="DC175" s="279"/>
      <c r="DD175" s="279"/>
      <c r="DE175" s="279"/>
      <c r="DF175" s="279"/>
      <c r="DG175" s="279"/>
      <c r="DH175" s="279"/>
      <c r="DI175" s="279"/>
      <c r="DJ175" s="279"/>
      <c r="DK175" s="279"/>
      <c r="DL175" s="279"/>
      <c r="DM175" s="279"/>
      <c r="DN175" s="279"/>
      <c r="DO175" s="279"/>
      <c r="DP175" s="279"/>
      <c r="DQ175" s="279"/>
      <c r="DR175" s="279"/>
      <c r="DS175" s="279"/>
    </row>
    <row r="176" spans="2:123" x14ac:dyDescent="0.3">
      <c r="C176" s="6" t="s">
        <v>163</v>
      </c>
      <c r="D176" s="280"/>
      <c r="E176" s="280"/>
      <c r="F176" s="281"/>
      <c r="G176" s="281"/>
      <c r="H176" s="279"/>
      <c r="I176" s="279"/>
      <c r="J176" s="279"/>
      <c r="K176" s="279"/>
      <c r="L176" s="279"/>
      <c r="M176" s="279"/>
      <c r="N176" s="279"/>
      <c r="O176" s="279"/>
      <c r="P176" s="279"/>
      <c r="Q176" s="279"/>
      <c r="R176" s="279"/>
      <c r="S176" s="279"/>
      <c r="T176" s="279"/>
      <c r="U176" s="279"/>
      <c r="V176" s="279"/>
      <c r="W176" s="279"/>
      <c r="X176" s="279"/>
      <c r="Y176" s="279"/>
      <c r="Z176" s="279"/>
      <c r="AA176" s="279"/>
      <c r="AB176" s="279"/>
      <c r="AC176" s="279"/>
      <c r="AD176" s="279"/>
      <c r="AE176" s="279"/>
      <c r="AF176" s="279"/>
      <c r="AG176" s="279"/>
      <c r="AH176" s="279"/>
      <c r="AI176" s="279"/>
      <c r="AJ176" s="279"/>
      <c r="AK176" s="279"/>
      <c r="AL176" s="279"/>
      <c r="AM176" s="279"/>
      <c r="AN176" s="279"/>
      <c r="AO176" s="279"/>
      <c r="AP176" s="279"/>
      <c r="AQ176" s="279"/>
      <c r="AR176" s="279"/>
      <c r="AS176" s="279"/>
      <c r="AT176" s="279"/>
      <c r="AU176" s="279"/>
      <c r="AV176" s="279"/>
      <c r="AW176" s="279"/>
      <c r="AX176" s="279"/>
      <c r="AY176" s="279"/>
      <c r="AZ176" s="279"/>
      <c r="BA176" s="279"/>
      <c r="BB176" s="279"/>
      <c r="BC176" s="279"/>
      <c r="BD176" s="279"/>
      <c r="BE176" s="279"/>
      <c r="BF176" s="279"/>
      <c r="BG176" s="279"/>
      <c r="BH176" s="279"/>
      <c r="BI176" s="279"/>
      <c r="BJ176" s="279"/>
      <c r="BK176" s="279"/>
      <c r="BL176" s="279"/>
      <c r="BM176" s="279"/>
      <c r="BN176" s="279"/>
      <c r="BO176" s="279"/>
      <c r="BP176" s="279"/>
      <c r="BQ176" s="279"/>
      <c r="BR176" s="279"/>
      <c r="BS176" s="279"/>
      <c r="BT176" s="279"/>
      <c r="BU176" s="279"/>
      <c r="BV176" s="279"/>
      <c r="BW176" s="279"/>
      <c r="BX176" s="279"/>
      <c r="BY176" s="279"/>
      <c r="BZ176" s="279"/>
      <c r="CA176" s="279"/>
      <c r="CB176" s="279"/>
      <c r="CC176" s="279"/>
      <c r="CD176" s="279"/>
      <c r="CE176" s="279"/>
      <c r="CF176" s="279"/>
      <c r="CG176" s="279"/>
      <c r="CH176" s="279"/>
      <c r="CI176" s="279"/>
      <c r="CJ176" s="279"/>
      <c r="CK176" s="279"/>
      <c r="CL176" s="279"/>
      <c r="CM176" s="279"/>
      <c r="CN176" s="279"/>
      <c r="CO176" s="279"/>
      <c r="CP176" s="279"/>
      <c r="CQ176" s="279"/>
      <c r="CR176" s="279"/>
      <c r="CS176" s="279"/>
      <c r="CT176" s="279"/>
      <c r="CU176" s="279"/>
      <c r="CV176" s="279"/>
      <c r="CW176" s="279"/>
      <c r="CX176" s="279"/>
      <c r="CY176" s="279"/>
      <c r="CZ176" s="279"/>
      <c r="DA176" s="279"/>
      <c r="DB176" s="279"/>
      <c r="DC176" s="279"/>
      <c r="DD176" s="279"/>
      <c r="DE176" s="279"/>
      <c r="DF176" s="279"/>
      <c r="DG176" s="279"/>
      <c r="DH176" s="279"/>
      <c r="DI176" s="279"/>
      <c r="DJ176" s="279"/>
      <c r="DK176" s="279"/>
      <c r="DL176" s="279"/>
      <c r="DM176" s="279"/>
      <c r="DN176" s="279"/>
      <c r="DO176" s="279"/>
      <c r="DP176" s="279"/>
      <c r="DQ176" s="279"/>
      <c r="DR176" s="279"/>
      <c r="DS176" s="279"/>
    </row>
    <row r="177" spans="2:124" x14ac:dyDescent="0.3">
      <c r="D177" s="280" t="str">
        <f>D157</f>
        <v>O&amp;M</v>
      </c>
      <c r="E177" s="280"/>
      <c r="F177" s="281" t="str">
        <f>F174</f>
        <v>INR Mn</v>
      </c>
      <c r="G177" s="283">
        <f>Inputs!G$113*Exchng/4*$G$13</f>
        <v>20.17451971625</v>
      </c>
      <c r="H177" s="283">
        <f>$G177*H$31*H$13</f>
        <v>0</v>
      </c>
      <c r="I177" s="283">
        <f t="shared" ref="I177:BT178" si="111">$G177*I$31*I$13</f>
        <v>0</v>
      </c>
      <c r="J177" s="283">
        <f t="shared" si="111"/>
        <v>0</v>
      </c>
      <c r="K177" s="283">
        <f t="shared" si="111"/>
        <v>0</v>
      </c>
      <c r="L177" s="283">
        <f t="shared" si="111"/>
        <v>0</v>
      </c>
      <c r="M177" s="283">
        <f t="shared" si="111"/>
        <v>0</v>
      </c>
      <c r="N177" s="283">
        <f t="shared" si="111"/>
        <v>0</v>
      </c>
      <c r="O177" s="283">
        <f t="shared" si="111"/>
        <v>0</v>
      </c>
      <c r="P177" s="283">
        <f t="shared" si="111"/>
        <v>0</v>
      </c>
      <c r="Q177" s="283">
        <f t="shared" si="111"/>
        <v>0</v>
      </c>
      <c r="R177" s="283">
        <f t="shared" si="111"/>
        <v>0</v>
      </c>
      <c r="S177" s="283">
        <f t="shared" si="111"/>
        <v>20.17451971625</v>
      </c>
      <c r="T177" s="283">
        <f t="shared" si="111"/>
        <v>20.17451971625</v>
      </c>
      <c r="U177" s="283">
        <f t="shared" si="111"/>
        <v>20.17451971625</v>
      </c>
      <c r="V177" s="283">
        <f t="shared" si="111"/>
        <v>20.17451971625</v>
      </c>
      <c r="W177" s="283">
        <f t="shared" si="111"/>
        <v>20.17451971625</v>
      </c>
      <c r="X177" s="283">
        <f t="shared" si="111"/>
        <v>20.17451971625</v>
      </c>
      <c r="Y177" s="283">
        <f t="shared" si="111"/>
        <v>20.17451971625</v>
      </c>
      <c r="Z177" s="283">
        <f t="shared" si="111"/>
        <v>20.17451971625</v>
      </c>
      <c r="AA177" s="283">
        <f t="shared" si="111"/>
        <v>20.17451971625</v>
      </c>
      <c r="AB177" s="283">
        <f t="shared" si="111"/>
        <v>20.17451971625</v>
      </c>
      <c r="AC177" s="283">
        <f t="shared" si="111"/>
        <v>20.17451971625</v>
      </c>
      <c r="AD177" s="283">
        <f t="shared" si="111"/>
        <v>20.17451971625</v>
      </c>
      <c r="AE177" s="283">
        <f t="shared" si="111"/>
        <v>20.17451971625</v>
      </c>
      <c r="AF177" s="283">
        <f t="shared" si="111"/>
        <v>20.17451971625</v>
      </c>
      <c r="AG177" s="283">
        <f t="shared" si="111"/>
        <v>20.17451971625</v>
      </c>
      <c r="AH177" s="283">
        <f t="shared" si="111"/>
        <v>20.17451971625</v>
      </c>
      <c r="AI177" s="283">
        <f t="shared" si="111"/>
        <v>20.17451971625</v>
      </c>
      <c r="AJ177" s="283">
        <f t="shared" si="111"/>
        <v>20.17451971625</v>
      </c>
      <c r="AK177" s="283">
        <f t="shared" si="111"/>
        <v>20.17451971625</v>
      </c>
      <c r="AL177" s="283">
        <f t="shared" si="111"/>
        <v>20.17451971625</v>
      </c>
      <c r="AM177" s="283">
        <f t="shared" si="111"/>
        <v>20.17451971625</v>
      </c>
      <c r="AN177" s="283">
        <f t="shared" si="111"/>
        <v>20.17451971625</v>
      </c>
      <c r="AO177" s="283">
        <f t="shared" si="111"/>
        <v>20.17451971625</v>
      </c>
      <c r="AP177" s="283">
        <f t="shared" si="111"/>
        <v>20.17451971625</v>
      </c>
      <c r="AQ177" s="283">
        <f t="shared" si="111"/>
        <v>20.17451971625</v>
      </c>
      <c r="AR177" s="283">
        <f t="shared" si="111"/>
        <v>20.17451971625</v>
      </c>
      <c r="AS177" s="283">
        <f t="shared" si="111"/>
        <v>20.17451971625</v>
      </c>
      <c r="AT177" s="283">
        <f t="shared" si="111"/>
        <v>20.17451971625</v>
      </c>
      <c r="AU177" s="283">
        <f t="shared" si="111"/>
        <v>20.17451971625</v>
      </c>
      <c r="AV177" s="283">
        <f t="shared" si="111"/>
        <v>20.17451971625</v>
      </c>
      <c r="AW177" s="283">
        <f t="shared" si="111"/>
        <v>20.17451971625</v>
      </c>
      <c r="AX177" s="283">
        <f t="shared" si="111"/>
        <v>20.17451971625</v>
      </c>
      <c r="AY177" s="283">
        <f t="shared" si="111"/>
        <v>20.17451971625</v>
      </c>
      <c r="AZ177" s="283">
        <f t="shared" si="111"/>
        <v>20.17451971625</v>
      </c>
      <c r="BA177" s="283">
        <f t="shared" si="111"/>
        <v>20.17451971625</v>
      </c>
      <c r="BB177" s="283">
        <f t="shared" si="111"/>
        <v>20.17451971625</v>
      </c>
      <c r="BC177" s="283">
        <f t="shared" si="111"/>
        <v>20.17451971625</v>
      </c>
      <c r="BD177" s="283">
        <f t="shared" si="111"/>
        <v>20.17451971625</v>
      </c>
      <c r="BE177" s="283">
        <f t="shared" si="111"/>
        <v>20.17451971625</v>
      </c>
      <c r="BF177" s="283">
        <f t="shared" si="111"/>
        <v>20.17451971625</v>
      </c>
      <c r="BG177" s="283">
        <f t="shared" si="111"/>
        <v>20.17451971625</v>
      </c>
      <c r="BH177" s="283">
        <f t="shared" si="111"/>
        <v>20.17451971625</v>
      </c>
      <c r="BI177" s="283">
        <f t="shared" si="111"/>
        <v>20.17451971625</v>
      </c>
      <c r="BJ177" s="283">
        <f t="shared" si="111"/>
        <v>20.17451971625</v>
      </c>
      <c r="BK177" s="283">
        <f t="shared" si="111"/>
        <v>20.17451971625</v>
      </c>
      <c r="BL177" s="283">
        <f t="shared" si="111"/>
        <v>20.17451971625</v>
      </c>
      <c r="BM177" s="283">
        <f t="shared" si="111"/>
        <v>20.17451971625</v>
      </c>
      <c r="BN177" s="283">
        <f t="shared" si="111"/>
        <v>20.17451971625</v>
      </c>
      <c r="BO177" s="283">
        <f t="shared" si="111"/>
        <v>20.17451971625</v>
      </c>
      <c r="BP177" s="283">
        <f t="shared" si="111"/>
        <v>20.17451971625</v>
      </c>
      <c r="BQ177" s="283">
        <f t="shared" si="111"/>
        <v>20.17451971625</v>
      </c>
      <c r="BR177" s="283">
        <f t="shared" si="111"/>
        <v>20.17451971625</v>
      </c>
      <c r="BS177" s="283">
        <f t="shared" si="111"/>
        <v>20.17451971625</v>
      </c>
      <c r="BT177" s="283">
        <f t="shared" si="111"/>
        <v>20.17451971625</v>
      </c>
      <c r="BU177" s="283">
        <f t="shared" ref="BU177:DS179" si="112">$G177*BU$31*BU$13</f>
        <v>20.17451971625</v>
      </c>
      <c r="BV177" s="283">
        <f t="shared" si="112"/>
        <v>20.17451971625</v>
      </c>
      <c r="BW177" s="283">
        <f t="shared" si="112"/>
        <v>20.17451971625</v>
      </c>
      <c r="BX177" s="283">
        <f t="shared" si="112"/>
        <v>20.17451971625</v>
      </c>
      <c r="BY177" s="283">
        <f t="shared" si="112"/>
        <v>20.17451971625</v>
      </c>
      <c r="BZ177" s="283">
        <f t="shared" si="112"/>
        <v>20.17451971625</v>
      </c>
      <c r="CA177" s="283">
        <f t="shared" si="112"/>
        <v>20.17451971625</v>
      </c>
      <c r="CB177" s="283">
        <f t="shared" si="112"/>
        <v>20.17451971625</v>
      </c>
      <c r="CC177" s="283">
        <f t="shared" si="112"/>
        <v>20.17451971625</v>
      </c>
      <c r="CD177" s="283">
        <f t="shared" si="112"/>
        <v>20.17451971625</v>
      </c>
      <c r="CE177" s="283">
        <f t="shared" si="112"/>
        <v>20.17451971625</v>
      </c>
      <c r="CF177" s="283">
        <f t="shared" si="112"/>
        <v>20.17451971625</v>
      </c>
      <c r="CG177" s="283">
        <f t="shared" si="112"/>
        <v>20.17451971625</v>
      </c>
      <c r="CH177" s="283">
        <f t="shared" si="112"/>
        <v>20.17451971625</v>
      </c>
      <c r="CI177" s="283">
        <f t="shared" si="112"/>
        <v>20.17451971625</v>
      </c>
      <c r="CJ177" s="283">
        <f t="shared" si="112"/>
        <v>20.17451971625</v>
      </c>
      <c r="CK177" s="283">
        <f t="shared" si="112"/>
        <v>20.17451971625</v>
      </c>
      <c r="CL177" s="283">
        <f t="shared" si="112"/>
        <v>20.17451971625</v>
      </c>
      <c r="CM177" s="283">
        <f t="shared" si="112"/>
        <v>20.17451971625</v>
      </c>
      <c r="CN177" s="283">
        <f t="shared" si="112"/>
        <v>20.17451971625</v>
      </c>
      <c r="CO177" s="283">
        <f t="shared" si="112"/>
        <v>20.17451971625</v>
      </c>
      <c r="CP177" s="283">
        <f t="shared" si="112"/>
        <v>20.17451971625</v>
      </c>
      <c r="CQ177" s="283">
        <f t="shared" si="112"/>
        <v>20.17451971625</v>
      </c>
      <c r="CR177" s="283">
        <f t="shared" si="112"/>
        <v>20.17451971625</v>
      </c>
      <c r="CS177" s="283">
        <f t="shared" si="112"/>
        <v>20.17451971625</v>
      </c>
      <c r="CT177" s="283">
        <f t="shared" si="112"/>
        <v>20.17451971625</v>
      </c>
      <c r="CU177" s="283">
        <f t="shared" si="112"/>
        <v>20.17451971625</v>
      </c>
      <c r="CV177" s="283">
        <f t="shared" si="112"/>
        <v>20.17451971625</v>
      </c>
      <c r="CW177" s="283">
        <f t="shared" si="112"/>
        <v>20.17451971625</v>
      </c>
      <c r="CX177" s="283">
        <f t="shared" si="112"/>
        <v>20.17451971625</v>
      </c>
      <c r="CY177" s="283">
        <f t="shared" si="112"/>
        <v>20.17451971625</v>
      </c>
      <c r="CZ177" s="283">
        <f t="shared" si="112"/>
        <v>20.17451971625</v>
      </c>
      <c r="DA177" s="283">
        <f t="shared" si="112"/>
        <v>20.17451971625</v>
      </c>
      <c r="DB177" s="283">
        <f t="shared" si="112"/>
        <v>20.17451971625</v>
      </c>
      <c r="DC177" s="283">
        <f t="shared" si="112"/>
        <v>20.17451971625</v>
      </c>
      <c r="DD177" s="283">
        <f t="shared" si="112"/>
        <v>20.17451971625</v>
      </c>
      <c r="DE177" s="283">
        <f t="shared" si="112"/>
        <v>20.17451971625</v>
      </c>
      <c r="DF177" s="283">
        <f t="shared" si="112"/>
        <v>20.17451971625</v>
      </c>
      <c r="DG177" s="283">
        <f t="shared" si="112"/>
        <v>20.17451971625</v>
      </c>
      <c r="DH177" s="283">
        <f t="shared" si="112"/>
        <v>20.17451971625</v>
      </c>
      <c r="DI177" s="283">
        <f t="shared" si="112"/>
        <v>20.17451971625</v>
      </c>
      <c r="DJ177" s="283">
        <f t="shared" si="112"/>
        <v>20.17451971625</v>
      </c>
      <c r="DK177" s="283">
        <f t="shared" si="112"/>
        <v>20.17451971625</v>
      </c>
      <c r="DL177" s="283">
        <f t="shared" si="112"/>
        <v>20.17451971625</v>
      </c>
      <c r="DM177" s="283">
        <f t="shared" si="112"/>
        <v>20.17451971625</v>
      </c>
      <c r="DN177" s="283">
        <f t="shared" si="112"/>
        <v>20.17451971625</v>
      </c>
      <c r="DO177" s="283">
        <f t="shared" si="112"/>
        <v>20.17451971625</v>
      </c>
      <c r="DP177" s="283">
        <f t="shared" si="112"/>
        <v>20.17451971625</v>
      </c>
      <c r="DQ177" s="283">
        <f t="shared" si="112"/>
        <v>20.17451971625</v>
      </c>
      <c r="DR177" s="283">
        <f t="shared" si="112"/>
        <v>20.17451971625</v>
      </c>
      <c r="DS177" s="283">
        <f t="shared" si="112"/>
        <v>20.17451971625</v>
      </c>
    </row>
    <row r="178" spans="2:124" x14ac:dyDescent="0.3">
      <c r="D178" s="280" t="str">
        <f>D158</f>
        <v>Other management fees</v>
      </c>
      <c r="E178" s="280"/>
      <c r="F178" s="281" t="str">
        <f>F177</f>
        <v>INR Mn</v>
      </c>
      <c r="G178" s="283">
        <f>Inputs!G$114*Exchng/4*$G$13</f>
        <v>50.531044999999999</v>
      </c>
      <c r="H178" s="283">
        <f t="shared" ref="H178:W179" si="113">$G178*H$31*H$13</f>
        <v>0</v>
      </c>
      <c r="I178" s="283">
        <f t="shared" si="113"/>
        <v>0</v>
      </c>
      <c r="J178" s="283">
        <f t="shared" si="113"/>
        <v>0</v>
      </c>
      <c r="K178" s="283">
        <f t="shared" si="113"/>
        <v>0</v>
      </c>
      <c r="L178" s="283">
        <f t="shared" si="113"/>
        <v>0</v>
      </c>
      <c r="M178" s="283">
        <f t="shared" si="113"/>
        <v>0</v>
      </c>
      <c r="N178" s="283">
        <f t="shared" si="113"/>
        <v>0</v>
      </c>
      <c r="O178" s="283">
        <f t="shared" si="113"/>
        <v>0</v>
      </c>
      <c r="P178" s="283">
        <f t="shared" si="113"/>
        <v>0</v>
      </c>
      <c r="Q178" s="283">
        <f t="shared" si="113"/>
        <v>0</v>
      </c>
      <c r="R178" s="283">
        <f t="shared" si="113"/>
        <v>0</v>
      </c>
      <c r="S178" s="283">
        <f t="shared" si="113"/>
        <v>50.531044999999999</v>
      </c>
      <c r="T178" s="283">
        <f t="shared" si="113"/>
        <v>50.531044999999999</v>
      </c>
      <c r="U178" s="283">
        <f t="shared" si="113"/>
        <v>50.531044999999999</v>
      </c>
      <c r="V178" s="283">
        <f t="shared" si="113"/>
        <v>50.531044999999999</v>
      </c>
      <c r="W178" s="283">
        <f t="shared" si="113"/>
        <v>50.531044999999999</v>
      </c>
      <c r="X178" s="283">
        <f t="shared" si="111"/>
        <v>50.531044999999999</v>
      </c>
      <c r="Y178" s="283">
        <f t="shared" si="111"/>
        <v>50.531044999999999</v>
      </c>
      <c r="Z178" s="283">
        <f t="shared" si="111"/>
        <v>50.531044999999999</v>
      </c>
      <c r="AA178" s="283">
        <f t="shared" si="111"/>
        <v>50.531044999999999</v>
      </c>
      <c r="AB178" s="283">
        <f t="shared" si="111"/>
        <v>50.531044999999999</v>
      </c>
      <c r="AC178" s="283">
        <f t="shared" si="111"/>
        <v>50.531044999999999</v>
      </c>
      <c r="AD178" s="283">
        <f t="shared" si="111"/>
        <v>50.531044999999999</v>
      </c>
      <c r="AE178" s="283">
        <f t="shared" si="111"/>
        <v>50.531044999999999</v>
      </c>
      <c r="AF178" s="283">
        <f t="shared" si="111"/>
        <v>50.531044999999999</v>
      </c>
      <c r="AG178" s="283">
        <f t="shared" si="111"/>
        <v>50.531044999999999</v>
      </c>
      <c r="AH178" s="283">
        <f t="shared" si="111"/>
        <v>50.531044999999999</v>
      </c>
      <c r="AI178" s="283">
        <f t="shared" si="111"/>
        <v>50.531044999999999</v>
      </c>
      <c r="AJ178" s="283">
        <f t="shared" si="111"/>
        <v>50.531044999999999</v>
      </c>
      <c r="AK178" s="283">
        <f t="shared" si="111"/>
        <v>50.531044999999999</v>
      </c>
      <c r="AL178" s="283">
        <f t="shared" si="111"/>
        <v>50.531044999999999</v>
      </c>
      <c r="AM178" s="283">
        <f t="shared" si="111"/>
        <v>50.531044999999999</v>
      </c>
      <c r="AN178" s="283">
        <f t="shared" si="111"/>
        <v>50.531044999999999</v>
      </c>
      <c r="AO178" s="283">
        <f t="shared" si="111"/>
        <v>50.531044999999999</v>
      </c>
      <c r="AP178" s="283">
        <f t="shared" si="111"/>
        <v>50.531044999999999</v>
      </c>
      <c r="AQ178" s="283">
        <f t="shared" si="111"/>
        <v>50.531044999999999</v>
      </c>
      <c r="AR178" s="283">
        <f t="shared" si="111"/>
        <v>50.531044999999999</v>
      </c>
      <c r="AS178" s="283">
        <f t="shared" si="111"/>
        <v>50.531044999999999</v>
      </c>
      <c r="AT178" s="283">
        <f t="shared" si="111"/>
        <v>50.531044999999999</v>
      </c>
      <c r="AU178" s="283">
        <f t="shared" si="111"/>
        <v>50.531044999999999</v>
      </c>
      <c r="AV178" s="283">
        <f t="shared" si="111"/>
        <v>50.531044999999999</v>
      </c>
      <c r="AW178" s="283">
        <f t="shared" si="111"/>
        <v>50.531044999999999</v>
      </c>
      <c r="AX178" s="283">
        <f t="shared" si="111"/>
        <v>50.531044999999999</v>
      </c>
      <c r="AY178" s="283">
        <f t="shared" si="111"/>
        <v>50.531044999999999</v>
      </c>
      <c r="AZ178" s="283">
        <f t="shared" si="111"/>
        <v>50.531044999999999</v>
      </c>
      <c r="BA178" s="283">
        <f t="shared" si="111"/>
        <v>50.531044999999999</v>
      </c>
      <c r="BB178" s="283">
        <f t="shared" si="111"/>
        <v>50.531044999999999</v>
      </c>
      <c r="BC178" s="283">
        <f t="shared" si="111"/>
        <v>50.531044999999999</v>
      </c>
      <c r="BD178" s="283">
        <f t="shared" si="111"/>
        <v>50.531044999999999</v>
      </c>
      <c r="BE178" s="283">
        <f t="shared" si="111"/>
        <v>50.531044999999999</v>
      </c>
      <c r="BF178" s="283">
        <f t="shared" si="111"/>
        <v>50.531044999999999</v>
      </c>
      <c r="BG178" s="283">
        <f t="shared" si="111"/>
        <v>50.531044999999999</v>
      </c>
      <c r="BH178" s="283">
        <f t="shared" si="111"/>
        <v>50.531044999999999</v>
      </c>
      <c r="BI178" s="283">
        <f t="shared" si="111"/>
        <v>50.531044999999999</v>
      </c>
      <c r="BJ178" s="283">
        <f t="shared" si="111"/>
        <v>50.531044999999999</v>
      </c>
      <c r="BK178" s="283">
        <f t="shared" si="111"/>
        <v>50.531044999999999</v>
      </c>
      <c r="BL178" s="283">
        <f t="shared" si="111"/>
        <v>50.531044999999999</v>
      </c>
      <c r="BM178" s="283">
        <f t="shared" si="111"/>
        <v>50.531044999999999</v>
      </c>
      <c r="BN178" s="283">
        <f t="shared" si="111"/>
        <v>50.531044999999999</v>
      </c>
      <c r="BO178" s="283">
        <f t="shared" si="111"/>
        <v>50.531044999999999</v>
      </c>
      <c r="BP178" s="283">
        <f t="shared" si="111"/>
        <v>50.531044999999999</v>
      </c>
      <c r="BQ178" s="283">
        <f t="shared" si="111"/>
        <v>50.531044999999999</v>
      </c>
      <c r="BR178" s="283">
        <f t="shared" si="111"/>
        <v>50.531044999999999</v>
      </c>
      <c r="BS178" s="283">
        <f t="shared" si="111"/>
        <v>50.531044999999999</v>
      </c>
      <c r="BT178" s="283">
        <f t="shared" si="111"/>
        <v>50.531044999999999</v>
      </c>
      <c r="BU178" s="283">
        <f t="shared" si="112"/>
        <v>50.531044999999999</v>
      </c>
      <c r="BV178" s="283">
        <f t="shared" si="112"/>
        <v>50.531044999999999</v>
      </c>
      <c r="BW178" s="283">
        <f t="shared" si="112"/>
        <v>50.531044999999999</v>
      </c>
      <c r="BX178" s="283">
        <f t="shared" si="112"/>
        <v>50.531044999999999</v>
      </c>
      <c r="BY178" s="283">
        <f t="shared" si="112"/>
        <v>50.531044999999999</v>
      </c>
      <c r="BZ178" s="283">
        <f t="shared" si="112"/>
        <v>50.531044999999999</v>
      </c>
      <c r="CA178" s="283">
        <f t="shared" si="112"/>
        <v>50.531044999999999</v>
      </c>
      <c r="CB178" s="283">
        <f t="shared" si="112"/>
        <v>50.531044999999999</v>
      </c>
      <c r="CC178" s="283">
        <f t="shared" si="112"/>
        <v>50.531044999999999</v>
      </c>
      <c r="CD178" s="283">
        <f t="shared" si="112"/>
        <v>50.531044999999999</v>
      </c>
      <c r="CE178" s="283">
        <f t="shared" si="112"/>
        <v>50.531044999999999</v>
      </c>
      <c r="CF178" s="283">
        <f t="shared" si="112"/>
        <v>50.531044999999999</v>
      </c>
      <c r="CG178" s="283">
        <f t="shared" si="112"/>
        <v>50.531044999999999</v>
      </c>
      <c r="CH178" s="283">
        <f t="shared" si="112"/>
        <v>50.531044999999999</v>
      </c>
      <c r="CI178" s="283">
        <f t="shared" si="112"/>
        <v>50.531044999999999</v>
      </c>
      <c r="CJ178" s="283">
        <f t="shared" si="112"/>
        <v>50.531044999999999</v>
      </c>
      <c r="CK178" s="283">
        <f t="shared" si="112"/>
        <v>50.531044999999999</v>
      </c>
      <c r="CL178" s="283">
        <f t="shared" si="112"/>
        <v>50.531044999999999</v>
      </c>
      <c r="CM178" s="283">
        <f t="shared" si="112"/>
        <v>50.531044999999999</v>
      </c>
      <c r="CN178" s="283">
        <f t="shared" si="112"/>
        <v>50.531044999999999</v>
      </c>
      <c r="CO178" s="283">
        <f t="shared" si="112"/>
        <v>50.531044999999999</v>
      </c>
      <c r="CP178" s="283">
        <f t="shared" si="112"/>
        <v>50.531044999999999</v>
      </c>
      <c r="CQ178" s="283">
        <f t="shared" si="112"/>
        <v>50.531044999999999</v>
      </c>
      <c r="CR178" s="283">
        <f t="shared" si="112"/>
        <v>50.531044999999999</v>
      </c>
      <c r="CS178" s="283">
        <f t="shared" si="112"/>
        <v>50.531044999999999</v>
      </c>
      <c r="CT178" s="283">
        <f t="shared" si="112"/>
        <v>50.531044999999999</v>
      </c>
      <c r="CU178" s="283">
        <f t="shared" si="112"/>
        <v>50.531044999999999</v>
      </c>
      <c r="CV178" s="283">
        <f t="shared" si="112"/>
        <v>50.531044999999999</v>
      </c>
      <c r="CW178" s="283">
        <f t="shared" si="112"/>
        <v>50.531044999999999</v>
      </c>
      <c r="CX178" s="283">
        <f t="shared" si="112"/>
        <v>50.531044999999999</v>
      </c>
      <c r="CY178" s="283">
        <f t="shared" si="112"/>
        <v>50.531044999999999</v>
      </c>
      <c r="CZ178" s="283">
        <f t="shared" si="112"/>
        <v>50.531044999999999</v>
      </c>
      <c r="DA178" s="283">
        <f t="shared" si="112"/>
        <v>50.531044999999999</v>
      </c>
      <c r="DB178" s="283">
        <f t="shared" si="112"/>
        <v>50.531044999999999</v>
      </c>
      <c r="DC178" s="283">
        <f t="shared" si="112"/>
        <v>50.531044999999999</v>
      </c>
      <c r="DD178" s="283">
        <f t="shared" si="112"/>
        <v>50.531044999999999</v>
      </c>
      <c r="DE178" s="283">
        <f t="shared" si="112"/>
        <v>50.531044999999999</v>
      </c>
      <c r="DF178" s="283">
        <f t="shared" si="112"/>
        <v>50.531044999999999</v>
      </c>
      <c r="DG178" s="283">
        <f t="shared" si="112"/>
        <v>50.531044999999999</v>
      </c>
      <c r="DH178" s="283">
        <f t="shared" si="112"/>
        <v>50.531044999999999</v>
      </c>
      <c r="DI178" s="283">
        <f t="shared" si="112"/>
        <v>50.531044999999999</v>
      </c>
      <c r="DJ178" s="283">
        <f t="shared" si="112"/>
        <v>50.531044999999999</v>
      </c>
      <c r="DK178" s="283">
        <f t="shared" si="112"/>
        <v>50.531044999999999</v>
      </c>
      <c r="DL178" s="283">
        <f t="shared" si="112"/>
        <v>50.531044999999999</v>
      </c>
      <c r="DM178" s="283">
        <f t="shared" si="112"/>
        <v>50.531044999999999</v>
      </c>
      <c r="DN178" s="283">
        <f t="shared" si="112"/>
        <v>50.531044999999999</v>
      </c>
      <c r="DO178" s="283">
        <f t="shared" si="112"/>
        <v>50.531044999999999</v>
      </c>
      <c r="DP178" s="283">
        <f t="shared" si="112"/>
        <v>50.531044999999999</v>
      </c>
      <c r="DQ178" s="283">
        <f t="shared" si="112"/>
        <v>50.531044999999999</v>
      </c>
      <c r="DR178" s="283">
        <f t="shared" si="112"/>
        <v>50.531044999999999</v>
      </c>
      <c r="DS178" s="283">
        <f t="shared" si="112"/>
        <v>50.531044999999999</v>
      </c>
    </row>
    <row r="179" spans="2:124" x14ac:dyDescent="0.3">
      <c r="D179" s="280" t="str">
        <f>D159</f>
        <v>Other manufacturing fees</v>
      </c>
      <c r="E179" s="280"/>
      <c r="F179" s="281" t="str">
        <f t="shared" ref="F179:F180" si="114">F178</f>
        <v>INR Mn</v>
      </c>
      <c r="G179" s="283">
        <f>Inputs!G$115*Exchng/4*$G$13</f>
        <v>101.06209</v>
      </c>
      <c r="H179" s="283">
        <f t="shared" si="113"/>
        <v>0</v>
      </c>
      <c r="I179" s="283">
        <f t="shared" ref="I179:BT179" si="115">$G179*I$31*I$13</f>
        <v>0</v>
      </c>
      <c r="J179" s="283">
        <f t="shared" si="115"/>
        <v>0</v>
      </c>
      <c r="K179" s="283">
        <f t="shared" si="115"/>
        <v>0</v>
      </c>
      <c r="L179" s="283">
        <f t="shared" si="115"/>
        <v>0</v>
      </c>
      <c r="M179" s="283">
        <f t="shared" si="115"/>
        <v>0</v>
      </c>
      <c r="N179" s="283">
        <f t="shared" si="115"/>
        <v>0</v>
      </c>
      <c r="O179" s="283">
        <f t="shared" si="115"/>
        <v>0</v>
      </c>
      <c r="P179" s="283">
        <f t="shared" si="115"/>
        <v>0</v>
      </c>
      <c r="Q179" s="283">
        <f t="shared" si="115"/>
        <v>0</v>
      </c>
      <c r="R179" s="283">
        <f t="shared" si="115"/>
        <v>0</v>
      </c>
      <c r="S179" s="283">
        <f t="shared" si="115"/>
        <v>101.06209</v>
      </c>
      <c r="T179" s="283">
        <f t="shared" si="115"/>
        <v>101.06209</v>
      </c>
      <c r="U179" s="283">
        <f t="shared" si="115"/>
        <v>101.06209</v>
      </c>
      <c r="V179" s="283">
        <f t="shared" si="115"/>
        <v>101.06209</v>
      </c>
      <c r="W179" s="283">
        <f t="shared" si="115"/>
        <v>101.06209</v>
      </c>
      <c r="X179" s="283">
        <f t="shared" si="115"/>
        <v>101.06209</v>
      </c>
      <c r="Y179" s="283">
        <f t="shared" si="115"/>
        <v>101.06209</v>
      </c>
      <c r="Z179" s="283">
        <f t="shared" si="115"/>
        <v>101.06209</v>
      </c>
      <c r="AA179" s="283">
        <f t="shared" si="115"/>
        <v>101.06209</v>
      </c>
      <c r="AB179" s="283">
        <f t="shared" si="115"/>
        <v>101.06209</v>
      </c>
      <c r="AC179" s="283">
        <f t="shared" si="115"/>
        <v>101.06209</v>
      </c>
      <c r="AD179" s="283">
        <f t="shared" si="115"/>
        <v>101.06209</v>
      </c>
      <c r="AE179" s="283">
        <f t="shared" si="115"/>
        <v>101.06209</v>
      </c>
      <c r="AF179" s="283">
        <f t="shared" si="115"/>
        <v>101.06209</v>
      </c>
      <c r="AG179" s="283">
        <f t="shared" si="115"/>
        <v>101.06209</v>
      </c>
      <c r="AH179" s="283">
        <f t="shared" si="115"/>
        <v>101.06209</v>
      </c>
      <c r="AI179" s="283">
        <f t="shared" si="115"/>
        <v>101.06209</v>
      </c>
      <c r="AJ179" s="283">
        <f t="shared" si="115"/>
        <v>101.06209</v>
      </c>
      <c r="AK179" s="283">
        <f t="shared" si="115"/>
        <v>101.06209</v>
      </c>
      <c r="AL179" s="283">
        <f t="shared" si="115"/>
        <v>101.06209</v>
      </c>
      <c r="AM179" s="283">
        <f t="shared" si="115"/>
        <v>101.06209</v>
      </c>
      <c r="AN179" s="283">
        <f t="shared" si="115"/>
        <v>101.06209</v>
      </c>
      <c r="AO179" s="283">
        <f t="shared" si="115"/>
        <v>101.06209</v>
      </c>
      <c r="AP179" s="283">
        <f t="shared" si="115"/>
        <v>101.06209</v>
      </c>
      <c r="AQ179" s="283">
        <f t="shared" si="115"/>
        <v>101.06209</v>
      </c>
      <c r="AR179" s="283">
        <f t="shared" si="115"/>
        <v>101.06209</v>
      </c>
      <c r="AS179" s="283">
        <f t="shared" si="115"/>
        <v>101.06209</v>
      </c>
      <c r="AT179" s="283">
        <f t="shared" si="115"/>
        <v>101.06209</v>
      </c>
      <c r="AU179" s="283">
        <f t="shared" si="115"/>
        <v>101.06209</v>
      </c>
      <c r="AV179" s="283">
        <f t="shared" si="115"/>
        <v>101.06209</v>
      </c>
      <c r="AW179" s="283">
        <f t="shared" si="115"/>
        <v>101.06209</v>
      </c>
      <c r="AX179" s="283">
        <f t="shared" si="115"/>
        <v>101.06209</v>
      </c>
      <c r="AY179" s="283">
        <f t="shared" si="115"/>
        <v>101.06209</v>
      </c>
      <c r="AZ179" s="283">
        <f t="shared" si="115"/>
        <v>101.06209</v>
      </c>
      <c r="BA179" s="283">
        <f t="shared" si="115"/>
        <v>101.06209</v>
      </c>
      <c r="BB179" s="283">
        <f t="shared" si="115"/>
        <v>101.06209</v>
      </c>
      <c r="BC179" s="283">
        <f t="shared" si="115"/>
        <v>101.06209</v>
      </c>
      <c r="BD179" s="283">
        <f t="shared" si="115"/>
        <v>101.06209</v>
      </c>
      <c r="BE179" s="283">
        <f t="shared" si="115"/>
        <v>101.06209</v>
      </c>
      <c r="BF179" s="283">
        <f t="shared" si="115"/>
        <v>101.06209</v>
      </c>
      <c r="BG179" s="283">
        <f t="shared" si="115"/>
        <v>101.06209</v>
      </c>
      <c r="BH179" s="283">
        <f t="shared" si="115"/>
        <v>101.06209</v>
      </c>
      <c r="BI179" s="283">
        <f t="shared" si="115"/>
        <v>101.06209</v>
      </c>
      <c r="BJ179" s="283">
        <f t="shared" si="115"/>
        <v>101.06209</v>
      </c>
      <c r="BK179" s="283">
        <f t="shared" si="115"/>
        <v>101.06209</v>
      </c>
      <c r="BL179" s="283">
        <f t="shared" si="115"/>
        <v>101.06209</v>
      </c>
      <c r="BM179" s="283">
        <f t="shared" si="115"/>
        <v>101.06209</v>
      </c>
      <c r="BN179" s="283">
        <f t="shared" si="115"/>
        <v>101.06209</v>
      </c>
      <c r="BO179" s="283">
        <f t="shared" si="115"/>
        <v>101.06209</v>
      </c>
      <c r="BP179" s="283">
        <f t="shared" si="115"/>
        <v>101.06209</v>
      </c>
      <c r="BQ179" s="283">
        <f t="shared" si="115"/>
        <v>101.06209</v>
      </c>
      <c r="BR179" s="283">
        <f t="shared" si="115"/>
        <v>101.06209</v>
      </c>
      <c r="BS179" s="283">
        <f t="shared" si="115"/>
        <v>101.06209</v>
      </c>
      <c r="BT179" s="283">
        <f t="shared" si="115"/>
        <v>101.06209</v>
      </c>
      <c r="BU179" s="283">
        <f t="shared" si="112"/>
        <v>101.06209</v>
      </c>
      <c r="BV179" s="283">
        <f t="shared" si="112"/>
        <v>101.06209</v>
      </c>
      <c r="BW179" s="283">
        <f t="shared" si="112"/>
        <v>101.06209</v>
      </c>
      <c r="BX179" s="283">
        <f t="shared" si="112"/>
        <v>101.06209</v>
      </c>
      <c r="BY179" s="283">
        <f t="shared" si="112"/>
        <v>101.06209</v>
      </c>
      <c r="BZ179" s="283">
        <f t="shared" si="112"/>
        <v>101.06209</v>
      </c>
      <c r="CA179" s="283">
        <f t="shared" si="112"/>
        <v>101.06209</v>
      </c>
      <c r="CB179" s="283">
        <f t="shared" si="112"/>
        <v>101.06209</v>
      </c>
      <c r="CC179" s="283">
        <f t="shared" si="112"/>
        <v>101.06209</v>
      </c>
      <c r="CD179" s="283">
        <f t="shared" si="112"/>
        <v>101.06209</v>
      </c>
      <c r="CE179" s="283">
        <f t="shared" si="112"/>
        <v>101.06209</v>
      </c>
      <c r="CF179" s="283">
        <f t="shared" si="112"/>
        <v>101.06209</v>
      </c>
      <c r="CG179" s="283">
        <f t="shared" si="112"/>
        <v>101.06209</v>
      </c>
      <c r="CH179" s="283">
        <f t="shared" si="112"/>
        <v>101.06209</v>
      </c>
      <c r="CI179" s="283">
        <f t="shared" si="112"/>
        <v>101.06209</v>
      </c>
      <c r="CJ179" s="283">
        <f t="shared" si="112"/>
        <v>101.06209</v>
      </c>
      <c r="CK179" s="283">
        <f t="shared" si="112"/>
        <v>101.06209</v>
      </c>
      <c r="CL179" s="283">
        <f t="shared" si="112"/>
        <v>101.06209</v>
      </c>
      <c r="CM179" s="283">
        <f t="shared" si="112"/>
        <v>101.06209</v>
      </c>
      <c r="CN179" s="283">
        <f t="shared" si="112"/>
        <v>101.06209</v>
      </c>
      <c r="CO179" s="283">
        <f t="shared" si="112"/>
        <v>101.06209</v>
      </c>
      <c r="CP179" s="283">
        <f t="shared" si="112"/>
        <v>101.06209</v>
      </c>
      <c r="CQ179" s="283">
        <f t="shared" si="112"/>
        <v>101.06209</v>
      </c>
      <c r="CR179" s="283">
        <f t="shared" si="112"/>
        <v>101.06209</v>
      </c>
      <c r="CS179" s="283">
        <f t="shared" si="112"/>
        <v>101.06209</v>
      </c>
      <c r="CT179" s="283">
        <f t="shared" si="112"/>
        <v>101.06209</v>
      </c>
      <c r="CU179" s="283">
        <f t="shared" si="112"/>
        <v>101.06209</v>
      </c>
      <c r="CV179" s="283">
        <f t="shared" si="112"/>
        <v>101.06209</v>
      </c>
      <c r="CW179" s="283">
        <f t="shared" si="112"/>
        <v>101.06209</v>
      </c>
      <c r="CX179" s="283">
        <f t="shared" si="112"/>
        <v>101.06209</v>
      </c>
      <c r="CY179" s="283">
        <f t="shared" si="112"/>
        <v>101.06209</v>
      </c>
      <c r="CZ179" s="283">
        <f t="shared" si="112"/>
        <v>101.06209</v>
      </c>
      <c r="DA179" s="283">
        <f t="shared" si="112"/>
        <v>101.06209</v>
      </c>
      <c r="DB179" s="283">
        <f t="shared" si="112"/>
        <v>101.06209</v>
      </c>
      <c r="DC179" s="283">
        <f t="shared" si="112"/>
        <v>101.06209</v>
      </c>
      <c r="DD179" s="283">
        <f t="shared" si="112"/>
        <v>101.06209</v>
      </c>
      <c r="DE179" s="283">
        <f t="shared" si="112"/>
        <v>101.06209</v>
      </c>
      <c r="DF179" s="283">
        <f t="shared" si="112"/>
        <v>101.06209</v>
      </c>
      <c r="DG179" s="283">
        <f t="shared" si="112"/>
        <v>101.06209</v>
      </c>
      <c r="DH179" s="283">
        <f t="shared" si="112"/>
        <v>101.06209</v>
      </c>
      <c r="DI179" s="283">
        <f t="shared" si="112"/>
        <v>101.06209</v>
      </c>
      <c r="DJ179" s="283">
        <f t="shared" si="112"/>
        <v>101.06209</v>
      </c>
      <c r="DK179" s="283">
        <f t="shared" si="112"/>
        <v>101.06209</v>
      </c>
      <c r="DL179" s="283">
        <f t="shared" si="112"/>
        <v>101.06209</v>
      </c>
      <c r="DM179" s="283">
        <f t="shared" si="112"/>
        <v>101.06209</v>
      </c>
      <c r="DN179" s="283">
        <f t="shared" si="112"/>
        <v>101.06209</v>
      </c>
      <c r="DO179" s="283">
        <f t="shared" si="112"/>
        <v>101.06209</v>
      </c>
      <c r="DP179" s="283">
        <f t="shared" si="112"/>
        <v>101.06209</v>
      </c>
      <c r="DQ179" s="283">
        <f t="shared" si="112"/>
        <v>101.06209</v>
      </c>
      <c r="DR179" s="283">
        <f t="shared" si="112"/>
        <v>101.06209</v>
      </c>
      <c r="DS179" s="283">
        <f t="shared" si="112"/>
        <v>101.06209</v>
      </c>
    </row>
    <row r="180" spans="2:124" x14ac:dyDescent="0.3">
      <c r="D180" s="280" t="str">
        <f>D160</f>
        <v>Marketing unit fees</v>
      </c>
      <c r="E180" s="280"/>
      <c r="F180" s="281" t="str">
        <f t="shared" si="114"/>
        <v>INR Mn</v>
      </c>
      <c r="G180" s="298">
        <f>Inputs!$H$116</f>
        <v>5.0000000000000001E-3</v>
      </c>
      <c r="H180" s="288">
        <f t="shared" ref="H180" si="116">$G180*H54</f>
        <v>0</v>
      </c>
      <c r="I180" s="288">
        <f t="shared" ref="I180:BT180" si="117">$G180*I54</f>
        <v>0</v>
      </c>
      <c r="J180" s="288">
        <f t="shared" si="117"/>
        <v>0</v>
      </c>
      <c r="K180" s="288">
        <f t="shared" si="117"/>
        <v>0</v>
      </c>
      <c r="L180" s="288">
        <f t="shared" si="117"/>
        <v>0</v>
      </c>
      <c r="M180" s="288">
        <f t="shared" si="117"/>
        <v>0</v>
      </c>
      <c r="N180" s="288">
        <f t="shared" si="117"/>
        <v>0</v>
      </c>
      <c r="O180" s="288">
        <f t="shared" si="117"/>
        <v>0</v>
      </c>
      <c r="P180" s="288">
        <f t="shared" si="117"/>
        <v>0</v>
      </c>
      <c r="Q180" s="288">
        <f t="shared" si="117"/>
        <v>0</v>
      </c>
      <c r="R180" s="288">
        <f t="shared" si="117"/>
        <v>0</v>
      </c>
      <c r="S180" s="288">
        <f t="shared" si="117"/>
        <v>13.430204303906251</v>
      </c>
      <c r="T180" s="288">
        <f t="shared" si="117"/>
        <v>13.430204303906251</v>
      </c>
      <c r="U180" s="288">
        <f t="shared" si="117"/>
        <v>13.430204303906251</v>
      </c>
      <c r="V180" s="288">
        <f t="shared" si="117"/>
        <v>13.430204303906251</v>
      </c>
      <c r="W180" s="288">
        <f t="shared" si="117"/>
        <v>15.220898211093751</v>
      </c>
      <c r="X180" s="288">
        <f t="shared" si="117"/>
        <v>15.220898211093751</v>
      </c>
      <c r="Y180" s="288">
        <f t="shared" si="117"/>
        <v>15.220898211093751</v>
      </c>
      <c r="Z180" s="288">
        <f t="shared" si="117"/>
        <v>15.220898211093751</v>
      </c>
      <c r="AA180" s="288">
        <f t="shared" si="117"/>
        <v>16.474383946125002</v>
      </c>
      <c r="AB180" s="288">
        <f t="shared" si="117"/>
        <v>16.474383946125002</v>
      </c>
      <c r="AC180" s="288">
        <f t="shared" si="117"/>
        <v>16.474383946125002</v>
      </c>
      <c r="AD180" s="288">
        <f t="shared" si="117"/>
        <v>16.474383946125002</v>
      </c>
      <c r="AE180" s="288">
        <f t="shared" si="117"/>
        <v>16.474383946125002</v>
      </c>
      <c r="AF180" s="288">
        <f t="shared" si="117"/>
        <v>16.474383946125002</v>
      </c>
      <c r="AG180" s="288">
        <f t="shared" si="117"/>
        <v>16.474383946125002</v>
      </c>
      <c r="AH180" s="288">
        <f t="shared" si="117"/>
        <v>16.474383946125002</v>
      </c>
      <c r="AI180" s="288">
        <f t="shared" si="117"/>
        <v>16.474383946125002</v>
      </c>
      <c r="AJ180" s="288">
        <f t="shared" si="117"/>
        <v>16.474383946125002</v>
      </c>
      <c r="AK180" s="288">
        <f t="shared" si="117"/>
        <v>16.474383946125002</v>
      </c>
      <c r="AL180" s="288">
        <f t="shared" si="117"/>
        <v>16.474383946125002</v>
      </c>
      <c r="AM180" s="288">
        <f t="shared" si="117"/>
        <v>16.474383946125002</v>
      </c>
      <c r="AN180" s="288">
        <f t="shared" si="117"/>
        <v>16.474383946125002</v>
      </c>
      <c r="AO180" s="288">
        <f t="shared" si="117"/>
        <v>16.474383946125002</v>
      </c>
      <c r="AP180" s="288">
        <f t="shared" si="117"/>
        <v>16.474383946125002</v>
      </c>
      <c r="AQ180" s="288">
        <f t="shared" si="117"/>
        <v>16.474383946125002</v>
      </c>
      <c r="AR180" s="288">
        <f t="shared" si="117"/>
        <v>16.474383946125002</v>
      </c>
      <c r="AS180" s="288">
        <f t="shared" si="117"/>
        <v>16.474383946125002</v>
      </c>
      <c r="AT180" s="288">
        <f t="shared" si="117"/>
        <v>16.474383946125002</v>
      </c>
      <c r="AU180" s="288">
        <f t="shared" si="117"/>
        <v>16.474383946125002</v>
      </c>
      <c r="AV180" s="288">
        <f t="shared" si="117"/>
        <v>16.474383946125002</v>
      </c>
      <c r="AW180" s="288">
        <f t="shared" si="117"/>
        <v>16.474383946125002</v>
      </c>
      <c r="AX180" s="288">
        <f t="shared" si="117"/>
        <v>16.474383946125002</v>
      </c>
      <c r="AY180" s="288">
        <f t="shared" si="117"/>
        <v>16.474383946125002</v>
      </c>
      <c r="AZ180" s="288">
        <f t="shared" si="117"/>
        <v>16.474383946125002</v>
      </c>
      <c r="BA180" s="288">
        <f t="shared" si="117"/>
        <v>16.474383946125002</v>
      </c>
      <c r="BB180" s="288">
        <f t="shared" si="117"/>
        <v>16.474383946125002</v>
      </c>
      <c r="BC180" s="288">
        <f t="shared" si="117"/>
        <v>16.474383946125002</v>
      </c>
      <c r="BD180" s="288">
        <f t="shared" si="117"/>
        <v>16.474383946125002</v>
      </c>
      <c r="BE180" s="288">
        <f t="shared" si="117"/>
        <v>16.474383946125002</v>
      </c>
      <c r="BF180" s="288">
        <f t="shared" si="117"/>
        <v>16.474383946125002</v>
      </c>
      <c r="BG180" s="288">
        <f t="shared" si="117"/>
        <v>16.474383946125002</v>
      </c>
      <c r="BH180" s="288">
        <f t="shared" si="117"/>
        <v>16.474383946125002</v>
      </c>
      <c r="BI180" s="288">
        <f t="shared" si="117"/>
        <v>16.474383946125002</v>
      </c>
      <c r="BJ180" s="288">
        <f t="shared" si="117"/>
        <v>16.474383946125002</v>
      </c>
      <c r="BK180" s="288">
        <f t="shared" si="117"/>
        <v>16.474383946125002</v>
      </c>
      <c r="BL180" s="288">
        <f t="shared" si="117"/>
        <v>16.474383946125002</v>
      </c>
      <c r="BM180" s="288">
        <f t="shared" si="117"/>
        <v>16.474383946125002</v>
      </c>
      <c r="BN180" s="288">
        <f t="shared" si="117"/>
        <v>16.474383946125002</v>
      </c>
      <c r="BO180" s="288">
        <f t="shared" si="117"/>
        <v>16.474383946125002</v>
      </c>
      <c r="BP180" s="288">
        <f t="shared" si="117"/>
        <v>16.474383946125002</v>
      </c>
      <c r="BQ180" s="288">
        <f t="shared" si="117"/>
        <v>16.474383946125002</v>
      </c>
      <c r="BR180" s="288">
        <f t="shared" si="117"/>
        <v>16.474383946125002</v>
      </c>
      <c r="BS180" s="288">
        <f t="shared" si="117"/>
        <v>16.474383946125002</v>
      </c>
      <c r="BT180" s="288">
        <f t="shared" si="117"/>
        <v>16.474383946125002</v>
      </c>
      <c r="BU180" s="288">
        <f t="shared" ref="BU180:DS180" si="118">$G180*BU54</f>
        <v>16.474383946125002</v>
      </c>
      <c r="BV180" s="288">
        <f t="shared" si="118"/>
        <v>16.474383946125002</v>
      </c>
      <c r="BW180" s="288">
        <f t="shared" si="118"/>
        <v>16.474383946125002</v>
      </c>
      <c r="BX180" s="288">
        <f t="shared" si="118"/>
        <v>16.474383946125002</v>
      </c>
      <c r="BY180" s="288">
        <f t="shared" si="118"/>
        <v>16.474383946125002</v>
      </c>
      <c r="BZ180" s="288">
        <f t="shared" si="118"/>
        <v>16.474383946125002</v>
      </c>
      <c r="CA180" s="288">
        <f t="shared" si="118"/>
        <v>16.474383946125002</v>
      </c>
      <c r="CB180" s="288">
        <f t="shared" si="118"/>
        <v>16.474383946125002</v>
      </c>
      <c r="CC180" s="288">
        <f t="shared" si="118"/>
        <v>16.474383946125002</v>
      </c>
      <c r="CD180" s="288">
        <f t="shared" si="118"/>
        <v>16.474383946125002</v>
      </c>
      <c r="CE180" s="288">
        <f t="shared" si="118"/>
        <v>16.474383946125002</v>
      </c>
      <c r="CF180" s="288">
        <f t="shared" si="118"/>
        <v>16.474383946125002</v>
      </c>
      <c r="CG180" s="288">
        <f t="shared" si="118"/>
        <v>16.474383946125002</v>
      </c>
      <c r="CH180" s="288">
        <f t="shared" si="118"/>
        <v>16.474383946125002</v>
      </c>
      <c r="CI180" s="288">
        <f t="shared" si="118"/>
        <v>16.474383946125002</v>
      </c>
      <c r="CJ180" s="288">
        <f t="shared" si="118"/>
        <v>16.474383946125002</v>
      </c>
      <c r="CK180" s="288">
        <f t="shared" si="118"/>
        <v>16.474383946125002</v>
      </c>
      <c r="CL180" s="288">
        <f t="shared" si="118"/>
        <v>16.474383946125002</v>
      </c>
      <c r="CM180" s="288">
        <f t="shared" si="118"/>
        <v>16.474383946125002</v>
      </c>
      <c r="CN180" s="288">
        <f t="shared" si="118"/>
        <v>16.474383946125002</v>
      </c>
      <c r="CO180" s="288">
        <f t="shared" si="118"/>
        <v>16.474383946125002</v>
      </c>
      <c r="CP180" s="288">
        <f t="shared" si="118"/>
        <v>16.474383946125002</v>
      </c>
      <c r="CQ180" s="288">
        <f t="shared" si="118"/>
        <v>16.474383946125002</v>
      </c>
      <c r="CR180" s="288">
        <f t="shared" si="118"/>
        <v>16.474383946125002</v>
      </c>
      <c r="CS180" s="288">
        <f t="shared" si="118"/>
        <v>16.474383946125002</v>
      </c>
      <c r="CT180" s="288">
        <f t="shared" si="118"/>
        <v>16.474383946125002</v>
      </c>
      <c r="CU180" s="288">
        <f t="shared" si="118"/>
        <v>16.474383946125002</v>
      </c>
      <c r="CV180" s="288">
        <f t="shared" si="118"/>
        <v>16.474383946125002</v>
      </c>
      <c r="CW180" s="288">
        <f t="shared" si="118"/>
        <v>16.474383946125002</v>
      </c>
      <c r="CX180" s="288">
        <f t="shared" si="118"/>
        <v>16.474383946125002</v>
      </c>
      <c r="CY180" s="288">
        <f t="shared" si="118"/>
        <v>16.474383946125002</v>
      </c>
      <c r="CZ180" s="288">
        <f t="shared" si="118"/>
        <v>16.474383946125002</v>
      </c>
      <c r="DA180" s="288">
        <f t="shared" si="118"/>
        <v>16.474383946125002</v>
      </c>
      <c r="DB180" s="288">
        <f t="shared" si="118"/>
        <v>16.474383946125002</v>
      </c>
      <c r="DC180" s="288">
        <f t="shared" si="118"/>
        <v>16.474383946125002</v>
      </c>
      <c r="DD180" s="288">
        <f t="shared" si="118"/>
        <v>16.474383946125002</v>
      </c>
      <c r="DE180" s="288">
        <f t="shared" si="118"/>
        <v>16.474383946125002</v>
      </c>
      <c r="DF180" s="288">
        <f t="shared" si="118"/>
        <v>16.474383946125002</v>
      </c>
      <c r="DG180" s="288">
        <f t="shared" si="118"/>
        <v>16.474383946125002</v>
      </c>
      <c r="DH180" s="288">
        <f t="shared" si="118"/>
        <v>16.474383946125002</v>
      </c>
      <c r="DI180" s="288">
        <f t="shared" si="118"/>
        <v>16.474383946125002</v>
      </c>
      <c r="DJ180" s="288">
        <f t="shared" si="118"/>
        <v>16.474383946125002</v>
      </c>
      <c r="DK180" s="288">
        <f t="shared" si="118"/>
        <v>16.474383946125002</v>
      </c>
      <c r="DL180" s="288">
        <f t="shared" si="118"/>
        <v>16.474383946125002</v>
      </c>
      <c r="DM180" s="288">
        <f t="shared" si="118"/>
        <v>16.474383946125002</v>
      </c>
      <c r="DN180" s="288">
        <f t="shared" si="118"/>
        <v>16.474383946125002</v>
      </c>
      <c r="DO180" s="288">
        <f t="shared" si="118"/>
        <v>16.474383946125002</v>
      </c>
      <c r="DP180" s="288">
        <f t="shared" si="118"/>
        <v>16.474383946125002</v>
      </c>
      <c r="DQ180" s="288">
        <f t="shared" si="118"/>
        <v>16.474383946125002</v>
      </c>
      <c r="DR180" s="288">
        <f t="shared" si="118"/>
        <v>16.474383946125002</v>
      </c>
      <c r="DS180" s="288">
        <f t="shared" si="118"/>
        <v>16.474383946125002</v>
      </c>
    </row>
    <row r="181" spans="2:124" x14ac:dyDescent="0.3">
      <c r="D181" s="280"/>
      <c r="E181" s="280"/>
      <c r="F181" s="281"/>
      <c r="G181" s="281"/>
      <c r="H181" s="279"/>
      <c r="I181" s="279"/>
      <c r="J181" s="279"/>
      <c r="K181" s="279"/>
      <c r="L181" s="279"/>
      <c r="M181" s="279"/>
      <c r="N181" s="279"/>
      <c r="O181" s="279"/>
      <c r="P181" s="279"/>
      <c r="Q181" s="279"/>
      <c r="R181" s="279"/>
      <c r="S181" s="279"/>
      <c r="T181" s="279"/>
      <c r="U181" s="279"/>
      <c r="V181" s="279"/>
      <c r="W181" s="279"/>
      <c r="X181" s="279"/>
      <c r="Y181" s="279"/>
      <c r="Z181" s="279"/>
      <c r="AA181" s="279"/>
      <c r="AB181" s="279"/>
      <c r="AC181" s="279"/>
      <c r="AD181" s="279"/>
      <c r="AE181" s="279"/>
      <c r="AF181" s="279"/>
      <c r="AG181" s="279"/>
      <c r="AH181" s="279"/>
      <c r="AI181" s="279"/>
      <c r="AJ181" s="279"/>
      <c r="AK181" s="279"/>
      <c r="AL181" s="279"/>
      <c r="AM181" s="279"/>
      <c r="AN181" s="279"/>
      <c r="AO181" s="279"/>
      <c r="AP181" s="279"/>
      <c r="AQ181" s="279"/>
      <c r="AR181" s="279"/>
      <c r="AS181" s="279"/>
      <c r="AT181" s="279"/>
      <c r="AU181" s="279"/>
      <c r="AV181" s="279"/>
      <c r="AW181" s="279"/>
      <c r="AX181" s="279"/>
      <c r="AY181" s="279"/>
      <c r="AZ181" s="279"/>
      <c r="BA181" s="279"/>
      <c r="BB181" s="279"/>
      <c r="BC181" s="279"/>
      <c r="BD181" s="279"/>
      <c r="BE181" s="279"/>
      <c r="BF181" s="279"/>
      <c r="BG181" s="279"/>
      <c r="BH181" s="279"/>
      <c r="BI181" s="279"/>
      <c r="BJ181" s="279"/>
      <c r="BK181" s="279"/>
      <c r="BL181" s="279"/>
      <c r="BM181" s="279"/>
      <c r="BN181" s="279"/>
      <c r="BO181" s="279"/>
      <c r="BP181" s="279"/>
      <c r="BQ181" s="279"/>
      <c r="BR181" s="279"/>
      <c r="BS181" s="279"/>
      <c r="BT181" s="279"/>
      <c r="BU181" s="279"/>
      <c r="BV181" s="279"/>
      <c r="BW181" s="279"/>
      <c r="BX181" s="279"/>
      <c r="BY181" s="279"/>
      <c r="BZ181" s="279"/>
      <c r="CA181" s="279"/>
      <c r="CB181" s="279"/>
      <c r="CC181" s="279"/>
      <c r="CD181" s="279"/>
      <c r="CE181" s="279"/>
      <c r="CF181" s="279"/>
      <c r="CG181" s="279"/>
      <c r="CH181" s="279"/>
      <c r="CI181" s="279"/>
      <c r="CJ181" s="279"/>
      <c r="CK181" s="279"/>
      <c r="CL181" s="279"/>
      <c r="CM181" s="279"/>
      <c r="CN181" s="279"/>
      <c r="CO181" s="279"/>
      <c r="CP181" s="279"/>
      <c r="CQ181" s="279"/>
      <c r="CR181" s="279"/>
      <c r="CS181" s="279"/>
      <c r="CT181" s="279"/>
      <c r="CU181" s="279"/>
      <c r="CV181" s="279"/>
      <c r="CW181" s="279"/>
      <c r="CX181" s="279"/>
      <c r="CY181" s="279"/>
      <c r="CZ181" s="279"/>
      <c r="DA181" s="279"/>
      <c r="DB181" s="279"/>
      <c r="DC181" s="279"/>
      <c r="DD181" s="279"/>
      <c r="DE181" s="279"/>
      <c r="DF181" s="279"/>
      <c r="DG181" s="279"/>
      <c r="DH181" s="279"/>
      <c r="DI181" s="279"/>
      <c r="DJ181" s="279"/>
      <c r="DK181" s="279"/>
      <c r="DL181" s="279"/>
      <c r="DM181" s="279"/>
      <c r="DN181" s="279"/>
      <c r="DO181" s="279"/>
      <c r="DP181" s="279"/>
      <c r="DQ181" s="279"/>
      <c r="DR181" s="279"/>
      <c r="DS181" s="279"/>
    </row>
    <row r="182" spans="2:124" ht="14.5" thickBot="1" x14ac:dyDescent="0.35">
      <c r="D182" s="284" t="s">
        <v>172</v>
      </c>
      <c r="E182" s="284"/>
      <c r="F182" s="285" t="str">
        <f>F180</f>
        <v>INR Mn</v>
      </c>
      <c r="G182" s="285"/>
      <c r="H182" s="286">
        <f>SUM(H177:H181)</f>
        <v>0</v>
      </c>
      <c r="I182" s="286">
        <f t="shared" ref="I182:BT182" si="119">SUM(I177:I181)</f>
        <v>0</v>
      </c>
      <c r="J182" s="286">
        <f t="shared" si="119"/>
        <v>0</v>
      </c>
      <c r="K182" s="286">
        <f t="shared" si="119"/>
        <v>0</v>
      </c>
      <c r="L182" s="286">
        <f t="shared" si="119"/>
        <v>0</v>
      </c>
      <c r="M182" s="286">
        <f t="shared" si="119"/>
        <v>0</v>
      </c>
      <c r="N182" s="286">
        <f t="shared" si="119"/>
        <v>0</v>
      </c>
      <c r="O182" s="286">
        <f t="shared" si="119"/>
        <v>0</v>
      </c>
      <c r="P182" s="286">
        <f t="shared" si="119"/>
        <v>0</v>
      </c>
      <c r="Q182" s="286">
        <f t="shared" si="119"/>
        <v>0</v>
      </c>
      <c r="R182" s="286">
        <f t="shared" si="119"/>
        <v>0</v>
      </c>
      <c r="S182" s="286">
        <f t="shared" si="119"/>
        <v>185.19785902015622</v>
      </c>
      <c r="T182" s="286">
        <f t="shared" si="119"/>
        <v>185.19785902015622</v>
      </c>
      <c r="U182" s="286">
        <f t="shared" si="119"/>
        <v>185.19785902015622</v>
      </c>
      <c r="V182" s="286">
        <f t="shared" si="119"/>
        <v>185.19785902015622</v>
      </c>
      <c r="W182" s="286">
        <f t="shared" si="119"/>
        <v>186.98855292734373</v>
      </c>
      <c r="X182" s="286">
        <f t="shared" si="119"/>
        <v>186.98855292734373</v>
      </c>
      <c r="Y182" s="286">
        <f t="shared" si="119"/>
        <v>186.98855292734373</v>
      </c>
      <c r="Z182" s="286">
        <f t="shared" si="119"/>
        <v>186.98855292734373</v>
      </c>
      <c r="AA182" s="286">
        <f t="shared" si="119"/>
        <v>188.24203866237497</v>
      </c>
      <c r="AB182" s="286">
        <f t="shared" si="119"/>
        <v>188.24203866237497</v>
      </c>
      <c r="AC182" s="286">
        <f t="shared" si="119"/>
        <v>188.24203866237497</v>
      </c>
      <c r="AD182" s="286">
        <f t="shared" si="119"/>
        <v>188.24203866237497</v>
      </c>
      <c r="AE182" s="286">
        <f t="shared" si="119"/>
        <v>188.24203866237497</v>
      </c>
      <c r="AF182" s="286">
        <f t="shared" si="119"/>
        <v>188.24203866237497</v>
      </c>
      <c r="AG182" s="286">
        <f t="shared" si="119"/>
        <v>188.24203866237497</v>
      </c>
      <c r="AH182" s="286">
        <f t="shared" si="119"/>
        <v>188.24203866237497</v>
      </c>
      <c r="AI182" s="286">
        <f t="shared" si="119"/>
        <v>188.24203866237497</v>
      </c>
      <c r="AJ182" s="286">
        <f t="shared" si="119"/>
        <v>188.24203866237497</v>
      </c>
      <c r="AK182" s="286">
        <f t="shared" si="119"/>
        <v>188.24203866237497</v>
      </c>
      <c r="AL182" s="286">
        <f t="shared" si="119"/>
        <v>188.24203866237497</v>
      </c>
      <c r="AM182" s="286">
        <f t="shared" si="119"/>
        <v>188.24203866237497</v>
      </c>
      <c r="AN182" s="286">
        <f t="shared" si="119"/>
        <v>188.24203866237497</v>
      </c>
      <c r="AO182" s="286">
        <f t="shared" si="119"/>
        <v>188.24203866237497</v>
      </c>
      <c r="AP182" s="286">
        <f t="shared" si="119"/>
        <v>188.24203866237497</v>
      </c>
      <c r="AQ182" s="286">
        <f t="shared" si="119"/>
        <v>188.24203866237497</v>
      </c>
      <c r="AR182" s="286">
        <f t="shared" si="119"/>
        <v>188.24203866237497</v>
      </c>
      <c r="AS182" s="286">
        <f t="shared" si="119"/>
        <v>188.24203866237497</v>
      </c>
      <c r="AT182" s="286">
        <f t="shared" si="119"/>
        <v>188.24203866237497</v>
      </c>
      <c r="AU182" s="286">
        <f t="shared" si="119"/>
        <v>188.24203866237497</v>
      </c>
      <c r="AV182" s="286">
        <f t="shared" si="119"/>
        <v>188.24203866237497</v>
      </c>
      <c r="AW182" s="286">
        <f t="shared" si="119"/>
        <v>188.24203866237497</v>
      </c>
      <c r="AX182" s="286">
        <f t="shared" si="119"/>
        <v>188.24203866237497</v>
      </c>
      <c r="AY182" s="286">
        <f t="shared" si="119"/>
        <v>188.24203866237497</v>
      </c>
      <c r="AZ182" s="286">
        <f t="shared" si="119"/>
        <v>188.24203866237497</v>
      </c>
      <c r="BA182" s="286">
        <f t="shared" si="119"/>
        <v>188.24203866237497</v>
      </c>
      <c r="BB182" s="286">
        <f t="shared" si="119"/>
        <v>188.24203866237497</v>
      </c>
      <c r="BC182" s="286">
        <f t="shared" si="119"/>
        <v>188.24203866237497</v>
      </c>
      <c r="BD182" s="286">
        <f t="shared" si="119"/>
        <v>188.24203866237497</v>
      </c>
      <c r="BE182" s="286">
        <f t="shared" si="119"/>
        <v>188.24203866237497</v>
      </c>
      <c r="BF182" s="286">
        <f t="shared" si="119"/>
        <v>188.24203866237497</v>
      </c>
      <c r="BG182" s="286">
        <f t="shared" si="119"/>
        <v>188.24203866237497</v>
      </c>
      <c r="BH182" s="286">
        <f t="shared" si="119"/>
        <v>188.24203866237497</v>
      </c>
      <c r="BI182" s="286">
        <f t="shared" si="119"/>
        <v>188.24203866237497</v>
      </c>
      <c r="BJ182" s="286">
        <f t="shared" si="119"/>
        <v>188.24203866237497</v>
      </c>
      <c r="BK182" s="286">
        <f t="shared" si="119"/>
        <v>188.24203866237497</v>
      </c>
      <c r="BL182" s="286">
        <f t="shared" si="119"/>
        <v>188.24203866237497</v>
      </c>
      <c r="BM182" s="286">
        <f t="shared" si="119"/>
        <v>188.24203866237497</v>
      </c>
      <c r="BN182" s="286">
        <f t="shared" si="119"/>
        <v>188.24203866237497</v>
      </c>
      <c r="BO182" s="286">
        <f t="shared" si="119"/>
        <v>188.24203866237497</v>
      </c>
      <c r="BP182" s="286">
        <f t="shared" si="119"/>
        <v>188.24203866237497</v>
      </c>
      <c r="BQ182" s="286">
        <f t="shared" si="119"/>
        <v>188.24203866237497</v>
      </c>
      <c r="BR182" s="286">
        <f t="shared" si="119"/>
        <v>188.24203866237497</v>
      </c>
      <c r="BS182" s="286">
        <f t="shared" si="119"/>
        <v>188.24203866237497</v>
      </c>
      <c r="BT182" s="286">
        <f t="shared" si="119"/>
        <v>188.24203866237497</v>
      </c>
      <c r="BU182" s="286">
        <f t="shared" ref="BU182:DS182" si="120">SUM(BU177:BU181)</f>
        <v>188.24203866237497</v>
      </c>
      <c r="BV182" s="286">
        <f t="shared" si="120"/>
        <v>188.24203866237497</v>
      </c>
      <c r="BW182" s="286">
        <f t="shared" si="120"/>
        <v>188.24203866237497</v>
      </c>
      <c r="BX182" s="286">
        <f t="shared" si="120"/>
        <v>188.24203866237497</v>
      </c>
      <c r="BY182" s="286">
        <f t="shared" si="120"/>
        <v>188.24203866237497</v>
      </c>
      <c r="BZ182" s="286">
        <f t="shared" si="120"/>
        <v>188.24203866237497</v>
      </c>
      <c r="CA182" s="286">
        <f t="shared" si="120"/>
        <v>188.24203866237497</v>
      </c>
      <c r="CB182" s="286">
        <f t="shared" si="120"/>
        <v>188.24203866237497</v>
      </c>
      <c r="CC182" s="286">
        <f t="shared" si="120"/>
        <v>188.24203866237497</v>
      </c>
      <c r="CD182" s="286">
        <f t="shared" si="120"/>
        <v>188.24203866237497</v>
      </c>
      <c r="CE182" s="286">
        <f t="shared" si="120"/>
        <v>188.24203866237497</v>
      </c>
      <c r="CF182" s="286">
        <f t="shared" si="120"/>
        <v>188.24203866237497</v>
      </c>
      <c r="CG182" s="286">
        <f t="shared" si="120"/>
        <v>188.24203866237497</v>
      </c>
      <c r="CH182" s="286">
        <f t="shared" si="120"/>
        <v>188.24203866237497</v>
      </c>
      <c r="CI182" s="286">
        <f t="shared" si="120"/>
        <v>188.24203866237497</v>
      </c>
      <c r="CJ182" s="286">
        <f t="shared" si="120"/>
        <v>188.24203866237497</v>
      </c>
      <c r="CK182" s="286">
        <f t="shared" si="120"/>
        <v>188.24203866237497</v>
      </c>
      <c r="CL182" s="286">
        <f t="shared" si="120"/>
        <v>188.24203866237497</v>
      </c>
      <c r="CM182" s="286">
        <f t="shared" si="120"/>
        <v>188.24203866237497</v>
      </c>
      <c r="CN182" s="286">
        <f t="shared" si="120"/>
        <v>188.24203866237497</v>
      </c>
      <c r="CO182" s="286">
        <f t="shared" si="120"/>
        <v>188.24203866237497</v>
      </c>
      <c r="CP182" s="286">
        <f t="shared" si="120"/>
        <v>188.24203866237497</v>
      </c>
      <c r="CQ182" s="286">
        <f t="shared" si="120"/>
        <v>188.24203866237497</v>
      </c>
      <c r="CR182" s="286">
        <f t="shared" si="120"/>
        <v>188.24203866237497</v>
      </c>
      <c r="CS182" s="286">
        <f t="shared" si="120"/>
        <v>188.24203866237497</v>
      </c>
      <c r="CT182" s="286">
        <f t="shared" si="120"/>
        <v>188.24203866237497</v>
      </c>
      <c r="CU182" s="286">
        <f t="shared" si="120"/>
        <v>188.24203866237497</v>
      </c>
      <c r="CV182" s="286">
        <f t="shared" si="120"/>
        <v>188.24203866237497</v>
      </c>
      <c r="CW182" s="286">
        <f t="shared" si="120"/>
        <v>188.24203866237497</v>
      </c>
      <c r="CX182" s="286">
        <f t="shared" si="120"/>
        <v>188.24203866237497</v>
      </c>
      <c r="CY182" s="286">
        <f t="shared" si="120"/>
        <v>188.24203866237497</v>
      </c>
      <c r="CZ182" s="286">
        <f t="shared" si="120"/>
        <v>188.24203866237497</v>
      </c>
      <c r="DA182" s="286">
        <f t="shared" si="120"/>
        <v>188.24203866237497</v>
      </c>
      <c r="DB182" s="286">
        <f t="shared" si="120"/>
        <v>188.24203866237497</v>
      </c>
      <c r="DC182" s="286">
        <f t="shared" si="120"/>
        <v>188.24203866237497</v>
      </c>
      <c r="DD182" s="286">
        <f t="shared" si="120"/>
        <v>188.24203866237497</v>
      </c>
      <c r="DE182" s="286">
        <f t="shared" si="120"/>
        <v>188.24203866237497</v>
      </c>
      <c r="DF182" s="286">
        <f t="shared" si="120"/>
        <v>188.24203866237497</v>
      </c>
      <c r="DG182" s="286">
        <f t="shared" si="120"/>
        <v>188.24203866237497</v>
      </c>
      <c r="DH182" s="286">
        <f t="shared" si="120"/>
        <v>188.24203866237497</v>
      </c>
      <c r="DI182" s="286">
        <f t="shared" si="120"/>
        <v>188.24203866237497</v>
      </c>
      <c r="DJ182" s="286">
        <f t="shared" si="120"/>
        <v>188.24203866237497</v>
      </c>
      <c r="DK182" s="286">
        <f t="shared" si="120"/>
        <v>188.24203866237497</v>
      </c>
      <c r="DL182" s="286">
        <f t="shared" si="120"/>
        <v>188.24203866237497</v>
      </c>
      <c r="DM182" s="286">
        <f t="shared" si="120"/>
        <v>188.24203866237497</v>
      </c>
      <c r="DN182" s="286">
        <f t="shared" si="120"/>
        <v>188.24203866237497</v>
      </c>
      <c r="DO182" s="286">
        <f t="shared" si="120"/>
        <v>188.24203866237497</v>
      </c>
      <c r="DP182" s="286">
        <f t="shared" si="120"/>
        <v>188.24203866237497</v>
      </c>
      <c r="DQ182" s="286">
        <f t="shared" si="120"/>
        <v>188.24203866237497</v>
      </c>
      <c r="DR182" s="286">
        <f t="shared" si="120"/>
        <v>188.24203866237497</v>
      </c>
      <c r="DS182" s="286">
        <f t="shared" si="120"/>
        <v>188.24203866237497</v>
      </c>
    </row>
    <row r="183" spans="2:124" ht="14.5" thickTop="1" x14ac:dyDescent="0.3">
      <c r="D183" s="280"/>
      <c r="E183" s="280"/>
      <c r="F183" s="281"/>
      <c r="G183" s="281"/>
      <c r="H183" s="279"/>
      <c r="I183" s="279"/>
      <c r="J183" s="279"/>
      <c r="K183" s="279"/>
      <c r="L183" s="279"/>
      <c r="M183" s="279"/>
      <c r="N183" s="279"/>
      <c r="O183" s="279"/>
      <c r="P183" s="279"/>
      <c r="Q183" s="279"/>
      <c r="R183" s="279"/>
      <c r="S183" s="279"/>
      <c r="T183" s="279"/>
      <c r="U183" s="279"/>
      <c r="V183" s="279"/>
      <c r="W183" s="279"/>
      <c r="X183" s="279"/>
      <c r="Y183" s="279"/>
      <c r="Z183" s="279"/>
      <c r="AA183" s="279"/>
      <c r="AB183" s="279"/>
      <c r="AC183" s="279"/>
      <c r="AD183" s="279"/>
      <c r="AE183" s="279"/>
      <c r="AF183" s="279"/>
      <c r="AG183" s="279"/>
      <c r="AH183" s="279"/>
      <c r="AI183" s="279"/>
      <c r="AJ183" s="279"/>
      <c r="AK183" s="279"/>
      <c r="AL183" s="279"/>
      <c r="AM183" s="279"/>
      <c r="AN183" s="279"/>
      <c r="AO183" s="279"/>
      <c r="AP183" s="279"/>
      <c r="AQ183" s="279"/>
      <c r="AR183" s="279"/>
      <c r="AS183" s="279"/>
      <c r="AT183" s="279"/>
      <c r="AU183" s="279"/>
      <c r="AV183" s="279"/>
      <c r="AW183" s="279"/>
      <c r="AX183" s="279"/>
      <c r="AY183" s="279"/>
      <c r="AZ183" s="279"/>
      <c r="BA183" s="279"/>
      <c r="BB183" s="279"/>
      <c r="BC183" s="279"/>
      <c r="BD183" s="279"/>
      <c r="BE183" s="279"/>
      <c r="BF183" s="279"/>
      <c r="BG183" s="279"/>
      <c r="BH183" s="279"/>
      <c r="BI183" s="279"/>
      <c r="BJ183" s="279"/>
      <c r="BK183" s="279"/>
      <c r="BL183" s="279"/>
      <c r="BM183" s="279"/>
      <c r="BN183" s="279"/>
      <c r="BO183" s="279"/>
      <c r="BP183" s="279"/>
      <c r="BQ183" s="279"/>
      <c r="BR183" s="279"/>
      <c r="BS183" s="279"/>
      <c r="BT183" s="279"/>
      <c r="BU183" s="279"/>
      <c r="BV183" s="279"/>
      <c r="BW183" s="279"/>
      <c r="BX183" s="279"/>
      <c r="BY183" s="279"/>
      <c r="BZ183" s="279"/>
      <c r="CA183" s="279"/>
      <c r="CB183" s="279"/>
      <c r="CC183" s="279"/>
      <c r="CD183" s="279"/>
      <c r="CE183" s="279"/>
      <c r="CF183" s="279"/>
      <c r="CG183" s="279"/>
      <c r="CH183" s="279"/>
      <c r="CI183" s="279"/>
      <c r="CJ183" s="279"/>
      <c r="CK183" s="279"/>
      <c r="CL183" s="279"/>
      <c r="CM183" s="279"/>
      <c r="CN183" s="279"/>
      <c r="CO183" s="279"/>
      <c r="CP183" s="279"/>
      <c r="CQ183" s="279"/>
      <c r="CR183" s="279"/>
      <c r="CS183" s="279"/>
      <c r="CT183" s="279"/>
      <c r="CU183" s="279"/>
      <c r="CV183" s="279"/>
      <c r="CW183" s="279"/>
      <c r="CX183" s="279"/>
      <c r="CY183" s="279"/>
      <c r="CZ183" s="279"/>
      <c r="DA183" s="279"/>
      <c r="DB183" s="279"/>
      <c r="DC183" s="279"/>
      <c r="DD183" s="279"/>
      <c r="DE183" s="279"/>
      <c r="DF183" s="279"/>
      <c r="DG183" s="279"/>
      <c r="DH183" s="279"/>
      <c r="DI183" s="279"/>
      <c r="DJ183" s="279"/>
      <c r="DK183" s="279"/>
      <c r="DL183" s="279"/>
      <c r="DM183" s="279"/>
      <c r="DN183" s="279"/>
      <c r="DO183" s="279"/>
      <c r="DP183" s="279"/>
      <c r="DQ183" s="279"/>
      <c r="DR183" s="279"/>
      <c r="DS183" s="279"/>
    </row>
    <row r="184" spans="2:124" x14ac:dyDescent="0.3">
      <c r="B184" s="6" t="s">
        <v>26</v>
      </c>
      <c r="D184" s="280"/>
      <c r="E184" s="280"/>
      <c r="F184" s="281"/>
      <c r="G184" s="281"/>
      <c r="H184" s="279"/>
      <c r="I184" s="279"/>
      <c r="J184" s="279"/>
      <c r="K184" s="279"/>
      <c r="L184" s="279"/>
      <c r="M184" s="279"/>
      <c r="N184" s="279"/>
      <c r="O184" s="279"/>
      <c r="P184" s="279"/>
      <c r="Q184" s="279"/>
      <c r="R184" s="279"/>
      <c r="S184" s="279"/>
      <c r="T184" s="279"/>
      <c r="U184" s="279"/>
      <c r="V184" s="279"/>
      <c r="W184" s="279"/>
      <c r="X184" s="279"/>
      <c r="Y184" s="279"/>
      <c r="Z184" s="279"/>
      <c r="AA184" s="279"/>
      <c r="AB184" s="279"/>
      <c r="AC184" s="279"/>
      <c r="AD184" s="279"/>
      <c r="AE184" s="279"/>
      <c r="AF184" s="279"/>
      <c r="AG184" s="279"/>
      <c r="AH184" s="279"/>
      <c r="AI184" s="279"/>
      <c r="AJ184" s="279"/>
      <c r="AK184" s="279"/>
      <c r="AL184" s="279"/>
      <c r="AM184" s="279"/>
      <c r="AN184" s="279"/>
      <c r="AO184" s="279"/>
      <c r="AP184" s="279"/>
      <c r="AQ184" s="279"/>
      <c r="AR184" s="279"/>
      <c r="AS184" s="279"/>
      <c r="AT184" s="279"/>
      <c r="AU184" s="279"/>
      <c r="AV184" s="279"/>
      <c r="AW184" s="279"/>
      <c r="AX184" s="279"/>
      <c r="AY184" s="279"/>
      <c r="AZ184" s="279"/>
      <c r="BA184" s="279"/>
      <c r="BB184" s="279"/>
      <c r="BC184" s="279"/>
      <c r="BD184" s="279"/>
      <c r="BE184" s="279"/>
      <c r="BF184" s="279"/>
      <c r="BG184" s="279"/>
      <c r="BH184" s="279"/>
      <c r="BI184" s="279"/>
      <c r="BJ184" s="279"/>
      <c r="BK184" s="279"/>
      <c r="BL184" s="279"/>
      <c r="BM184" s="279"/>
      <c r="BN184" s="279"/>
      <c r="BO184" s="279"/>
      <c r="BP184" s="279"/>
      <c r="BQ184" s="279"/>
      <c r="BR184" s="279"/>
      <c r="BS184" s="279"/>
      <c r="BT184" s="279"/>
      <c r="BU184" s="279"/>
      <c r="BV184" s="279"/>
      <c r="BW184" s="279"/>
      <c r="BX184" s="279"/>
      <c r="BY184" s="279"/>
      <c r="BZ184" s="279"/>
      <c r="CA184" s="279"/>
      <c r="CB184" s="279"/>
      <c r="CC184" s="279"/>
      <c r="CD184" s="279"/>
      <c r="CE184" s="279"/>
      <c r="CF184" s="279"/>
      <c r="CG184" s="279"/>
      <c r="CH184" s="279"/>
      <c r="CI184" s="279"/>
      <c r="CJ184" s="279"/>
      <c r="CK184" s="279"/>
      <c r="CL184" s="279"/>
      <c r="CM184" s="279"/>
      <c r="CN184" s="279"/>
      <c r="CO184" s="279"/>
      <c r="CP184" s="279"/>
      <c r="CQ184" s="279"/>
      <c r="CR184" s="279"/>
      <c r="CS184" s="279"/>
      <c r="CT184" s="279"/>
      <c r="CU184" s="279"/>
      <c r="CV184" s="279"/>
      <c r="CW184" s="279"/>
      <c r="CX184" s="279"/>
      <c r="CY184" s="279"/>
      <c r="CZ184" s="279"/>
      <c r="DA184" s="279"/>
      <c r="DB184" s="279"/>
      <c r="DC184" s="279"/>
      <c r="DD184" s="279"/>
      <c r="DE184" s="279"/>
      <c r="DF184" s="279"/>
      <c r="DG184" s="279"/>
      <c r="DH184" s="279"/>
      <c r="DI184" s="279"/>
      <c r="DJ184" s="279"/>
      <c r="DK184" s="279"/>
      <c r="DL184" s="279"/>
      <c r="DM184" s="279"/>
      <c r="DN184" s="279"/>
      <c r="DO184" s="279"/>
      <c r="DP184" s="279"/>
      <c r="DQ184" s="279"/>
      <c r="DR184" s="279"/>
      <c r="DS184" s="279"/>
    </row>
    <row r="185" spans="2:124" x14ac:dyDescent="0.3">
      <c r="C185" s="6" t="s">
        <v>164</v>
      </c>
      <c r="D185" s="280"/>
      <c r="E185" s="280"/>
      <c r="F185" s="281"/>
      <c r="G185" s="281"/>
      <c r="H185" s="279"/>
      <c r="I185" s="279"/>
      <c r="J185" s="279"/>
      <c r="K185" s="279"/>
      <c r="L185" s="279"/>
      <c r="M185" s="279"/>
      <c r="N185" s="279"/>
      <c r="O185" s="279"/>
      <c r="P185" s="279"/>
      <c r="Q185" s="279"/>
      <c r="R185" s="279"/>
      <c r="S185" s="279"/>
      <c r="T185" s="279"/>
      <c r="U185" s="279"/>
      <c r="V185" s="279"/>
      <c r="W185" s="279"/>
      <c r="X185" s="279"/>
      <c r="Y185" s="279"/>
      <c r="Z185" s="279"/>
      <c r="AA185" s="279"/>
      <c r="AB185" s="279"/>
      <c r="AC185" s="279"/>
      <c r="AD185" s="279"/>
      <c r="AE185" s="279"/>
      <c r="AF185" s="279"/>
      <c r="AG185" s="279"/>
      <c r="AH185" s="279"/>
      <c r="AI185" s="279"/>
      <c r="AJ185" s="279"/>
      <c r="AK185" s="279"/>
      <c r="AL185" s="279"/>
      <c r="AM185" s="279"/>
      <c r="AN185" s="279"/>
      <c r="AO185" s="279"/>
      <c r="AP185" s="279"/>
      <c r="AQ185" s="279"/>
      <c r="AR185" s="279"/>
      <c r="AS185" s="279"/>
      <c r="AT185" s="279"/>
      <c r="AU185" s="279"/>
      <c r="AV185" s="279"/>
      <c r="AW185" s="279"/>
      <c r="AX185" s="279"/>
      <c r="AY185" s="279"/>
      <c r="AZ185" s="279"/>
      <c r="BA185" s="279"/>
      <c r="BB185" s="279"/>
      <c r="BC185" s="279"/>
      <c r="BD185" s="279"/>
      <c r="BE185" s="279"/>
      <c r="BF185" s="279"/>
      <c r="BG185" s="279"/>
      <c r="BH185" s="279"/>
      <c r="BI185" s="279"/>
      <c r="BJ185" s="279"/>
      <c r="BK185" s="279"/>
      <c r="BL185" s="279"/>
      <c r="BM185" s="279"/>
      <c r="BN185" s="279"/>
      <c r="BO185" s="279"/>
      <c r="BP185" s="279"/>
      <c r="BQ185" s="279"/>
      <c r="BR185" s="279"/>
      <c r="BS185" s="279"/>
      <c r="BT185" s="279"/>
      <c r="BU185" s="279"/>
      <c r="BV185" s="279"/>
      <c r="BW185" s="279"/>
      <c r="BX185" s="279"/>
      <c r="BY185" s="279"/>
      <c r="BZ185" s="279"/>
      <c r="CA185" s="279"/>
      <c r="CB185" s="279"/>
      <c r="CC185" s="279"/>
      <c r="CD185" s="279"/>
      <c r="CE185" s="279"/>
      <c r="CF185" s="279"/>
      <c r="CG185" s="279"/>
      <c r="CH185" s="279"/>
      <c r="CI185" s="279"/>
      <c r="CJ185" s="279"/>
      <c r="CK185" s="279"/>
      <c r="CL185" s="279"/>
      <c r="CM185" s="279"/>
      <c r="CN185" s="279"/>
      <c r="CO185" s="279"/>
      <c r="CP185" s="279"/>
      <c r="CQ185" s="279"/>
      <c r="CR185" s="279"/>
      <c r="CS185" s="279"/>
      <c r="CT185" s="279"/>
      <c r="CU185" s="279"/>
      <c r="CV185" s="279"/>
      <c r="CW185" s="279"/>
      <c r="CX185" s="279"/>
      <c r="CY185" s="279"/>
      <c r="CZ185" s="279"/>
      <c r="DA185" s="279"/>
      <c r="DB185" s="279"/>
      <c r="DC185" s="279"/>
      <c r="DD185" s="279"/>
      <c r="DE185" s="279"/>
      <c r="DF185" s="279"/>
      <c r="DG185" s="279"/>
      <c r="DH185" s="279"/>
      <c r="DI185" s="279"/>
      <c r="DJ185" s="279"/>
      <c r="DK185" s="279"/>
      <c r="DL185" s="279"/>
      <c r="DM185" s="279"/>
      <c r="DN185" s="279"/>
      <c r="DO185" s="279"/>
      <c r="DP185" s="279"/>
      <c r="DQ185" s="279"/>
      <c r="DR185" s="279"/>
      <c r="DS185" s="279"/>
    </row>
    <row r="186" spans="2:124" x14ac:dyDescent="0.3">
      <c r="D186" s="280" t="str">
        <f>D166</f>
        <v>Factory level</v>
      </c>
      <c r="E186" s="283">
        <f>Inputs!H106*G$14</f>
        <v>1000</v>
      </c>
      <c r="F186" s="281" t="str">
        <f>F182</f>
        <v>INR Mn</v>
      </c>
      <c r="G186" s="283">
        <f>G166</f>
        <v>25000</v>
      </c>
      <c r="H186" s="283">
        <f>$E186*$G186/10^6*H$4*H$31*H$14</f>
        <v>0</v>
      </c>
      <c r="I186" s="283">
        <f t="shared" ref="I186:BT187" si="121">$E186*$G186/10^6*I$4*I$31*I$14</f>
        <v>0</v>
      </c>
      <c r="J186" s="283">
        <f t="shared" si="121"/>
        <v>0</v>
      </c>
      <c r="K186" s="283">
        <f t="shared" si="121"/>
        <v>0</v>
      </c>
      <c r="L186" s="283">
        <f t="shared" si="121"/>
        <v>0</v>
      </c>
      <c r="M186" s="283">
        <f t="shared" si="121"/>
        <v>0</v>
      </c>
      <c r="N186" s="283">
        <f t="shared" si="121"/>
        <v>0</v>
      </c>
      <c r="O186" s="283">
        <f t="shared" si="121"/>
        <v>0</v>
      </c>
      <c r="P186" s="283">
        <f t="shared" si="121"/>
        <v>0</v>
      </c>
      <c r="Q186" s="283">
        <f t="shared" si="121"/>
        <v>0</v>
      </c>
      <c r="R186" s="283">
        <f t="shared" si="121"/>
        <v>0</v>
      </c>
      <c r="S186" s="283">
        <f t="shared" si="121"/>
        <v>0</v>
      </c>
      <c r="T186" s="283">
        <f t="shared" si="121"/>
        <v>0</v>
      </c>
      <c r="U186" s="283">
        <f t="shared" si="121"/>
        <v>0</v>
      </c>
      <c r="V186" s="283">
        <f t="shared" si="121"/>
        <v>0</v>
      </c>
      <c r="W186" s="283">
        <f t="shared" si="121"/>
        <v>75</v>
      </c>
      <c r="X186" s="283">
        <f t="shared" si="121"/>
        <v>74.166666666666671</v>
      </c>
      <c r="Y186" s="283">
        <f t="shared" si="121"/>
        <v>74.166666666666671</v>
      </c>
      <c r="Z186" s="283">
        <f t="shared" si="121"/>
        <v>75</v>
      </c>
      <c r="AA186" s="283">
        <f t="shared" si="121"/>
        <v>75</v>
      </c>
      <c r="AB186" s="283">
        <f t="shared" si="121"/>
        <v>74.166666666666671</v>
      </c>
      <c r="AC186" s="283">
        <f t="shared" si="121"/>
        <v>74.166666666666671</v>
      </c>
      <c r="AD186" s="283">
        <f t="shared" si="121"/>
        <v>75</v>
      </c>
      <c r="AE186" s="283">
        <f t="shared" si="121"/>
        <v>75</v>
      </c>
      <c r="AF186" s="283">
        <f t="shared" si="121"/>
        <v>74.166666666666671</v>
      </c>
      <c r="AG186" s="283">
        <f t="shared" si="121"/>
        <v>74.166666666666671</v>
      </c>
      <c r="AH186" s="283">
        <f t="shared" si="121"/>
        <v>75</v>
      </c>
      <c r="AI186" s="283">
        <f t="shared" si="121"/>
        <v>75</v>
      </c>
      <c r="AJ186" s="283">
        <f t="shared" si="121"/>
        <v>74.166666666666671</v>
      </c>
      <c r="AK186" s="283">
        <f t="shared" si="121"/>
        <v>74.166666666666671</v>
      </c>
      <c r="AL186" s="283">
        <f t="shared" si="121"/>
        <v>75</v>
      </c>
      <c r="AM186" s="283">
        <f t="shared" si="121"/>
        <v>75</v>
      </c>
      <c r="AN186" s="283">
        <f t="shared" si="121"/>
        <v>74.166666666666671</v>
      </c>
      <c r="AO186" s="283">
        <f t="shared" si="121"/>
        <v>74.166666666666671</v>
      </c>
      <c r="AP186" s="283">
        <f t="shared" si="121"/>
        <v>75</v>
      </c>
      <c r="AQ186" s="283">
        <f t="shared" si="121"/>
        <v>75</v>
      </c>
      <c r="AR186" s="283">
        <f t="shared" si="121"/>
        <v>74.166666666666671</v>
      </c>
      <c r="AS186" s="283">
        <f t="shared" si="121"/>
        <v>74.166666666666671</v>
      </c>
      <c r="AT186" s="283">
        <f t="shared" si="121"/>
        <v>75</v>
      </c>
      <c r="AU186" s="283">
        <f t="shared" si="121"/>
        <v>75</v>
      </c>
      <c r="AV186" s="283">
        <f t="shared" si="121"/>
        <v>74.166666666666671</v>
      </c>
      <c r="AW186" s="283">
        <f t="shared" si="121"/>
        <v>74.166666666666671</v>
      </c>
      <c r="AX186" s="283">
        <f t="shared" si="121"/>
        <v>75</v>
      </c>
      <c r="AY186" s="283">
        <f t="shared" si="121"/>
        <v>75</v>
      </c>
      <c r="AZ186" s="283">
        <f t="shared" si="121"/>
        <v>74.166666666666671</v>
      </c>
      <c r="BA186" s="283">
        <f t="shared" si="121"/>
        <v>74.166666666666671</v>
      </c>
      <c r="BB186" s="283">
        <f t="shared" si="121"/>
        <v>75</v>
      </c>
      <c r="BC186" s="283">
        <f t="shared" si="121"/>
        <v>75</v>
      </c>
      <c r="BD186" s="283">
        <f t="shared" si="121"/>
        <v>74.166666666666671</v>
      </c>
      <c r="BE186" s="283">
        <f t="shared" si="121"/>
        <v>74.166666666666671</v>
      </c>
      <c r="BF186" s="283">
        <f t="shared" si="121"/>
        <v>75</v>
      </c>
      <c r="BG186" s="283">
        <f t="shared" si="121"/>
        <v>75</v>
      </c>
      <c r="BH186" s="283">
        <f t="shared" si="121"/>
        <v>74.166666666666671</v>
      </c>
      <c r="BI186" s="283">
        <f t="shared" si="121"/>
        <v>74.166666666666671</v>
      </c>
      <c r="BJ186" s="283">
        <f t="shared" si="121"/>
        <v>75</v>
      </c>
      <c r="BK186" s="283">
        <f t="shared" si="121"/>
        <v>75</v>
      </c>
      <c r="BL186" s="283">
        <f t="shared" si="121"/>
        <v>74.166666666666671</v>
      </c>
      <c r="BM186" s="283">
        <f t="shared" si="121"/>
        <v>74.166666666666671</v>
      </c>
      <c r="BN186" s="283">
        <f t="shared" si="121"/>
        <v>75</v>
      </c>
      <c r="BO186" s="283">
        <f t="shared" si="121"/>
        <v>75</v>
      </c>
      <c r="BP186" s="283">
        <f t="shared" si="121"/>
        <v>74.166666666666671</v>
      </c>
      <c r="BQ186" s="283">
        <f t="shared" si="121"/>
        <v>74.166666666666671</v>
      </c>
      <c r="BR186" s="283">
        <f t="shared" si="121"/>
        <v>75</v>
      </c>
      <c r="BS186" s="283">
        <f t="shared" si="121"/>
        <v>75</v>
      </c>
      <c r="BT186" s="283">
        <f t="shared" si="121"/>
        <v>74.166666666666671</v>
      </c>
      <c r="BU186" s="283">
        <f t="shared" ref="BU186:DS189" si="122">$E186*$G186/10^6*BU$4*BU$31*BU$14</f>
        <v>74.166666666666671</v>
      </c>
      <c r="BV186" s="283">
        <f t="shared" si="122"/>
        <v>75</v>
      </c>
      <c r="BW186" s="283">
        <f t="shared" si="122"/>
        <v>75</v>
      </c>
      <c r="BX186" s="283">
        <f t="shared" si="122"/>
        <v>74.166666666666671</v>
      </c>
      <c r="BY186" s="283">
        <f t="shared" si="122"/>
        <v>74.166666666666671</v>
      </c>
      <c r="BZ186" s="283">
        <f t="shared" si="122"/>
        <v>75</v>
      </c>
      <c r="CA186" s="283">
        <f t="shared" si="122"/>
        <v>75</v>
      </c>
      <c r="CB186" s="283">
        <f t="shared" si="122"/>
        <v>74.166666666666671</v>
      </c>
      <c r="CC186" s="283">
        <f t="shared" si="122"/>
        <v>74.166666666666671</v>
      </c>
      <c r="CD186" s="283">
        <f t="shared" si="122"/>
        <v>75</v>
      </c>
      <c r="CE186" s="283">
        <f t="shared" si="122"/>
        <v>75</v>
      </c>
      <c r="CF186" s="283">
        <f t="shared" si="122"/>
        <v>74.166666666666671</v>
      </c>
      <c r="CG186" s="283">
        <f t="shared" si="122"/>
        <v>74.166666666666671</v>
      </c>
      <c r="CH186" s="283">
        <f t="shared" si="122"/>
        <v>75</v>
      </c>
      <c r="CI186" s="283">
        <f t="shared" si="122"/>
        <v>75</v>
      </c>
      <c r="CJ186" s="283">
        <f t="shared" si="122"/>
        <v>74.166666666666671</v>
      </c>
      <c r="CK186" s="283">
        <f t="shared" si="122"/>
        <v>74.166666666666671</v>
      </c>
      <c r="CL186" s="283">
        <f t="shared" si="122"/>
        <v>75</v>
      </c>
      <c r="CM186" s="283">
        <f t="shared" si="122"/>
        <v>75</v>
      </c>
      <c r="CN186" s="283">
        <f t="shared" si="122"/>
        <v>74.166666666666671</v>
      </c>
      <c r="CO186" s="283">
        <f t="shared" si="122"/>
        <v>74.166666666666671</v>
      </c>
      <c r="CP186" s="283">
        <f t="shared" si="122"/>
        <v>75</v>
      </c>
      <c r="CQ186" s="283">
        <f t="shared" si="122"/>
        <v>75</v>
      </c>
      <c r="CR186" s="283">
        <f t="shared" si="122"/>
        <v>74.166666666666671</v>
      </c>
      <c r="CS186" s="283">
        <f t="shared" si="122"/>
        <v>74.166666666666671</v>
      </c>
      <c r="CT186" s="283">
        <f t="shared" si="122"/>
        <v>75</v>
      </c>
      <c r="CU186" s="283">
        <f t="shared" si="122"/>
        <v>75</v>
      </c>
      <c r="CV186" s="283">
        <f t="shared" si="122"/>
        <v>74.166666666666671</v>
      </c>
      <c r="CW186" s="283">
        <f t="shared" si="122"/>
        <v>74.166666666666671</v>
      </c>
      <c r="CX186" s="283">
        <f t="shared" si="122"/>
        <v>75</v>
      </c>
      <c r="CY186" s="283">
        <f t="shared" si="122"/>
        <v>75</v>
      </c>
      <c r="CZ186" s="283">
        <f t="shared" si="122"/>
        <v>74.166666666666671</v>
      </c>
      <c r="DA186" s="283">
        <f t="shared" si="122"/>
        <v>74.166666666666671</v>
      </c>
      <c r="DB186" s="283">
        <f t="shared" si="122"/>
        <v>75</v>
      </c>
      <c r="DC186" s="283">
        <f t="shared" si="122"/>
        <v>75</v>
      </c>
      <c r="DD186" s="283">
        <f t="shared" si="122"/>
        <v>74.166666666666671</v>
      </c>
      <c r="DE186" s="283">
        <f t="shared" si="122"/>
        <v>74.166666666666671</v>
      </c>
      <c r="DF186" s="283">
        <f t="shared" si="122"/>
        <v>75</v>
      </c>
      <c r="DG186" s="283">
        <f t="shared" si="122"/>
        <v>75</v>
      </c>
      <c r="DH186" s="283">
        <f t="shared" si="122"/>
        <v>74.166666666666671</v>
      </c>
      <c r="DI186" s="283">
        <f t="shared" si="122"/>
        <v>74.166666666666671</v>
      </c>
      <c r="DJ186" s="283">
        <f t="shared" si="122"/>
        <v>75</v>
      </c>
      <c r="DK186" s="283">
        <f t="shared" si="122"/>
        <v>75</v>
      </c>
      <c r="DL186" s="283">
        <f t="shared" si="122"/>
        <v>74.166666666666671</v>
      </c>
      <c r="DM186" s="283">
        <f t="shared" si="122"/>
        <v>74.166666666666671</v>
      </c>
      <c r="DN186" s="283">
        <f t="shared" si="122"/>
        <v>75</v>
      </c>
      <c r="DO186" s="283">
        <f t="shared" si="122"/>
        <v>75</v>
      </c>
      <c r="DP186" s="283">
        <f t="shared" si="122"/>
        <v>74.166666666666671</v>
      </c>
      <c r="DQ186" s="283">
        <f t="shared" si="122"/>
        <v>74.166666666666671</v>
      </c>
      <c r="DR186" s="283">
        <f t="shared" si="122"/>
        <v>75</v>
      </c>
      <c r="DS186" s="283">
        <f t="shared" si="122"/>
        <v>75</v>
      </c>
    </row>
    <row r="187" spans="2:124" x14ac:dyDescent="0.3">
      <c r="D187" s="280" t="str">
        <f>D167</f>
        <v>Production personnel</v>
      </c>
      <c r="E187" s="283">
        <f>Inputs!H107*G$14</f>
        <v>400</v>
      </c>
      <c r="F187" s="281" t="str">
        <f>F186</f>
        <v>INR Mn</v>
      </c>
      <c r="G187" s="283">
        <f>G167</f>
        <v>43750</v>
      </c>
      <c r="H187" s="283">
        <f t="shared" ref="H187:W189" si="123">$E187*$G187/10^6*H$4*H$31*H$14</f>
        <v>0</v>
      </c>
      <c r="I187" s="283">
        <f t="shared" si="123"/>
        <v>0</v>
      </c>
      <c r="J187" s="283">
        <f t="shared" si="123"/>
        <v>0</v>
      </c>
      <c r="K187" s="283">
        <f t="shared" si="123"/>
        <v>0</v>
      </c>
      <c r="L187" s="283">
        <f t="shared" si="123"/>
        <v>0</v>
      </c>
      <c r="M187" s="283">
        <f t="shared" si="123"/>
        <v>0</v>
      </c>
      <c r="N187" s="283">
        <f t="shared" si="123"/>
        <v>0</v>
      </c>
      <c r="O187" s="283">
        <f t="shared" si="123"/>
        <v>0</v>
      </c>
      <c r="P187" s="283">
        <f t="shared" si="123"/>
        <v>0</v>
      </c>
      <c r="Q187" s="283">
        <f t="shared" si="123"/>
        <v>0</v>
      </c>
      <c r="R187" s="283">
        <f t="shared" si="123"/>
        <v>0</v>
      </c>
      <c r="S187" s="283">
        <f t="shared" si="123"/>
        <v>0</v>
      </c>
      <c r="T187" s="283">
        <f t="shared" si="123"/>
        <v>0</v>
      </c>
      <c r="U187" s="283">
        <f t="shared" si="123"/>
        <v>0</v>
      </c>
      <c r="V187" s="283">
        <f t="shared" si="123"/>
        <v>0</v>
      </c>
      <c r="W187" s="283">
        <f t="shared" si="123"/>
        <v>52.5</v>
      </c>
      <c r="X187" s="283">
        <f t="shared" si="121"/>
        <v>51.916666666666671</v>
      </c>
      <c r="Y187" s="283">
        <f t="shared" si="121"/>
        <v>51.916666666666671</v>
      </c>
      <c r="Z187" s="283">
        <f t="shared" si="121"/>
        <v>52.5</v>
      </c>
      <c r="AA187" s="283">
        <f t="shared" si="121"/>
        <v>52.5</v>
      </c>
      <c r="AB187" s="283">
        <f t="shared" si="121"/>
        <v>51.916666666666671</v>
      </c>
      <c r="AC187" s="283">
        <f t="shared" si="121"/>
        <v>51.916666666666671</v>
      </c>
      <c r="AD187" s="283">
        <f t="shared" si="121"/>
        <v>52.5</v>
      </c>
      <c r="AE187" s="283">
        <f t="shared" si="121"/>
        <v>52.5</v>
      </c>
      <c r="AF187" s="283">
        <f t="shared" si="121"/>
        <v>51.916666666666671</v>
      </c>
      <c r="AG187" s="283">
        <f t="shared" si="121"/>
        <v>51.916666666666671</v>
      </c>
      <c r="AH187" s="283">
        <f t="shared" si="121"/>
        <v>52.5</v>
      </c>
      <c r="AI187" s="283">
        <f t="shared" si="121"/>
        <v>52.5</v>
      </c>
      <c r="AJ187" s="283">
        <f t="shared" si="121"/>
        <v>51.916666666666671</v>
      </c>
      <c r="AK187" s="283">
        <f t="shared" si="121"/>
        <v>51.916666666666671</v>
      </c>
      <c r="AL187" s="283">
        <f t="shared" si="121"/>
        <v>52.5</v>
      </c>
      <c r="AM187" s="283">
        <f t="shared" si="121"/>
        <v>52.5</v>
      </c>
      <c r="AN187" s="283">
        <f t="shared" si="121"/>
        <v>51.916666666666671</v>
      </c>
      <c r="AO187" s="283">
        <f t="shared" si="121"/>
        <v>51.916666666666671</v>
      </c>
      <c r="AP187" s="283">
        <f t="shared" si="121"/>
        <v>52.5</v>
      </c>
      <c r="AQ187" s="283">
        <f t="shared" si="121"/>
        <v>52.5</v>
      </c>
      <c r="AR187" s="283">
        <f t="shared" si="121"/>
        <v>51.916666666666671</v>
      </c>
      <c r="AS187" s="283">
        <f t="shared" si="121"/>
        <v>51.916666666666671</v>
      </c>
      <c r="AT187" s="283">
        <f t="shared" si="121"/>
        <v>52.5</v>
      </c>
      <c r="AU187" s="283">
        <f t="shared" si="121"/>
        <v>52.5</v>
      </c>
      <c r="AV187" s="283">
        <f t="shared" si="121"/>
        <v>51.916666666666671</v>
      </c>
      <c r="AW187" s="283">
        <f t="shared" si="121"/>
        <v>51.916666666666671</v>
      </c>
      <c r="AX187" s="283">
        <f t="shared" si="121"/>
        <v>52.5</v>
      </c>
      <c r="AY187" s="283">
        <f t="shared" si="121"/>
        <v>52.5</v>
      </c>
      <c r="AZ187" s="283">
        <f t="shared" si="121"/>
        <v>51.916666666666671</v>
      </c>
      <c r="BA187" s="283">
        <f t="shared" si="121"/>
        <v>51.916666666666671</v>
      </c>
      <c r="BB187" s="283">
        <f t="shared" si="121"/>
        <v>52.5</v>
      </c>
      <c r="BC187" s="283">
        <f t="shared" si="121"/>
        <v>52.5</v>
      </c>
      <c r="BD187" s="283">
        <f t="shared" si="121"/>
        <v>51.916666666666671</v>
      </c>
      <c r="BE187" s="283">
        <f t="shared" si="121"/>
        <v>51.916666666666671</v>
      </c>
      <c r="BF187" s="283">
        <f t="shared" si="121"/>
        <v>52.5</v>
      </c>
      <c r="BG187" s="283">
        <f t="shared" si="121"/>
        <v>52.5</v>
      </c>
      <c r="BH187" s="283">
        <f t="shared" si="121"/>
        <v>51.916666666666671</v>
      </c>
      <c r="BI187" s="283">
        <f t="shared" si="121"/>
        <v>51.916666666666671</v>
      </c>
      <c r="BJ187" s="283">
        <f t="shared" si="121"/>
        <v>52.5</v>
      </c>
      <c r="BK187" s="283">
        <f t="shared" si="121"/>
        <v>52.5</v>
      </c>
      <c r="BL187" s="283">
        <f t="shared" si="121"/>
        <v>51.916666666666671</v>
      </c>
      <c r="BM187" s="283">
        <f t="shared" si="121"/>
        <v>51.916666666666671</v>
      </c>
      <c r="BN187" s="283">
        <f t="shared" si="121"/>
        <v>52.5</v>
      </c>
      <c r="BO187" s="283">
        <f t="shared" si="121"/>
        <v>52.5</v>
      </c>
      <c r="BP187" s="283">
        <f t="shared" si="121"/>
        <v>51.916666666666671</v>
      </c>
      <c r="BQ187" s="283">
        <f t="shared" si="121"/>
        <v>51.916666666666671</v>
      </c>
      <c r="BR187" s="283">
        <f t="shared" si="121"/>
        <v>52.5</v>
      </c>
      <c r="BS187" s="283">
        <f t="shared" si="121"/>
        <v>52.5</v>
      </c>
      <c r="BT187" s="283">
        <f t="shared" si="121"/>
        <v>51.916666666666671</v>
      </c>
      <c r="BU187" s="283">
        <f t="shared" si="122"/>
        <v>51.916666666666671</v>
      </c>
      <c r="BV187" s="283">
        <f t="shared" si="122"/>
        <v>52.5</v>
      </c>
      <c r="BW187" s="283">
        <f t="shared" si="122"/>
        <v>52.5</v>
      </c>
      <c r="BX187" s="283">
        <f t="shared" si="122"/>
        <v>51.916666666666671</v>
      </c>
      <c r="BY187" s="283">
        <f t="shared" si="122"/>
        <v>51.916666666666671</v>
      </c>
      <c r="BZ187" s="283">
        <f t="shared" si="122"/>
        <v>52.5</v>
      </c>
      <c r="CA187" s="283">
        <f t="shared" si="122"/>
        <v>52.5</v>
      </c>
      <c r="CB187" s="283">
        <f t="shared" si="122"/>
        <v>51.916666666666671</v>
      </c>
      <c r="CC187" s="283">
        <f t="shared" si="122"/>
        <v>51.916666666666671</v>
      </c>
      <c r="CD187" s="283">
        <f t="shared" si="122"/>
        <v>52.5</v>
      </c>
      <c r="CE187" s="283">
        <f t="shared" si="122"/>
        <v>52.5</v>
      </c>
      <c r="CF187" s="283">
        <f t="shared" si="122"/>
        <v>51.916666666666671</v>
      </c>
      <c r="CG187" s="283">
        <f t="shared" si="122"/>
        <v>51.916666666666671</v>
      </c>
      <c r="CH187" s="283">
        <f t="shared" si="122"/>
        <v>52.5</v>
      </c>
      <c r="CI187" s="283">
        <f t="shared" si="122"/>
        <v>52.5</v>
      </c>
      <c r="CJ187" s="283">
        <f t="shared" si="122"/>
        <v>51.916666666666671</v>
      </c>
      <c r="CK187" s="283">
        <f t="shared" si="122"/>
        <v>51.916666666666671</v>
      </c>
      <c r="CL187" s="283">
        <f t="shared" si="122"/>
        <v>52.5</v>
      </c>
      <c r="CM187" s="283">
        <f t="shared" si="122"/>
        <v>52.5</v>
      </c>
      <c r="CN187" s="283">
        <f t="shared" si="122"/>
        <v>51.916666666666671</v>
      </c>
      <c r="CO187" s="283">
        <f t="shared" si="122"/>
        <v>51.916666666666671</v>
      </c>
      <c r="CP187" s="283">
        <f t="shared" si="122"/>
        <v>52.5</v>
      </c>
      <c r="CQ187" s="283">
        <f t="shared" si="122"/>
        <v>52.5</v>
      </c>
      <c r="CR187" s="283">
        <f t="shared" si="122"/>
        <v>51.916666666666671</v>
      </c>
      <c r="CS187" s="283">
        <f t="shared" si="122"/>
        <v>51.916666666666671</v>
      </c>
      <c r="CT187" s="283">
        <f t="shared" si="122"/>
        <v>52.5</v>
      </c>
      <c r="CU187" s="283">
        <f t="shared" si="122"/>
        <v>52.5</v>
      </c>
      <c r="CV187" s="283">
        <f t="shared" si="122"/>
        <v>51.916666666666671</v>
      </c>
      <c r="CW187" s="283">
        <f t="shared" si="122"/>
        <v>51.916666666666671</v>
      </c>
      <c r="CX187" s="283">
        <f t="shared" si="122"/>
        <v>52.5</v>
      </c>
      <c r="CY187" s="283">
        <f t="shared" si="122"/>
        <v>52.5</v>
      </c>
      <c r="CZ187" s="283">
        <f t="shared" si="122"/>
        <v>51.916666666666671</v>
      </c>
      <c r="DA187" s="283">
        <f t="shared" si="122"/>
        <v>51.916666666666671</v>
      </c>
      <c r="DB187" s="283">
        <f t="shared" si="122"/>
        <v>52.5</v>
      </c>
      <c r="DC187" s="283">
        <f t="shared" si="122"/>
        <v>52.5</v>
      </c>
      <c r="DD187" s="283">
        <f t="shared" si="122"/>
        <v>51.916666666666671</v>
      </c>
      <c r="DE187" s="283">
        <f t="shared" si="122"/>
        <v>51.916666666666671</v>
      </c>
      <c r="DF187" s="283">
        <f t="shared" si="122"/>
        <v>52.5</v>
      </c>
      <c r="DG187" s="283">
        <f t="shared" si="122"/>
        <v>52.5</v>
      </c>
      <c r="DH187" s="283">
        <f t="shared" si="122"/>
        <v>51.916666666666671</v>
      </c>
      <c r="DI187" s="283">
        <f t="shared" si="122"/>
        <v>51.916666666666671</v>
      </c>
      <c r="DJ187" s="283">
        <f t="shared" si="122"/>
        <v>52.5</v>
      </c>
      <c r="DK187" s="283">
        <f t="shared" si="122"/>
        <v>52.5</v>
      </c>
      <c r="DL187" s="283">
        <f t="shared" si="122"/>
        <v>51.916666666666671</v>
      </c>
      <c r="DM187" s="283">
        <f t="shared" si="122"/>
        <v>51.916666666666671</v>
      </c>
      <c r="DN187" s="283">
        <f t="shared" si="122"/>
        <v>52.5</v>
      </c>
      <c r="DO187" s="283">
        <f t="shared" si="122"/>
        <v>52.5</v>
      </c>
      <c r="DP187" s="283">
        <f t="shared" si="122"/>
        <v>51.916666666666671</v>
      </c>
      <c r="DQ187" s="283">
        <f t="shared" si="122"/>
        <v>51.916666666666671</v>
      </c>
      <c r="DR187" s="283">
        <f t="shared" si="122"/>
        <v>52.5</v>
      </c>
      <c r="DS187" s="283">
        <f t="shared" si="122"/>
        <v>52.5</v>
      </c>
    </row>
    <row r="188" spans="2:124" x14ac:dyDescent="0.3">
      <c r="D188" s="280" t="str">
        <f>D168</f>
        <v>Sr. executives</v>
      </c>
      <c r="E188" s="283">
        <f>Inputs!H108*G$14</f>
        <v>100</v>
      </c>
      <c r="F188" s="281" t="str">
        <f>F187</f>
        <v>INR Mn</v>
      </c>
      <c r="G188" s="283">
        <f>G168</f>
        <v>125000</v>
      </c>
      <c r="H188" s="283">
        <f t="shared" si="123"/>
        <v>0</v>
      </c>
      <c r="I188" s="283">
        <f t="shared" ref="I188:BT189" si="124">$E188*$G188/10^6*I$4*I$31*I$14</f>
        <v>0</v>
      </c>
      <c r="J188" s="283">
        <f t="shared" si="124"/>
        <v>0</v>
      </c>
      <c r="K188" s="283">
        <f t="shared" si="124"/>
        <v>0</v>
      </c>
      <c r="L188" s="283">
        <f t="shared" si="124"/>
        <v>0</v>
      </c>
      <c r="M188" s="283">
        <f t="shared" si="124"/>
        <v>0</v>
      </c>
      <c r="N188" s="283">
        <f t="shared" si="124"/>
        <v>0</v>
      </c>
      <c r="O188" s="283">
        <f t="shared" si="124"/>
        <v>0</v>
      </c>
      <c r="P188" s="283">
        <f t="shared" si="124"/>
        <v>0</v>
      </c>
      <c r="Q188" s="283">
        <f t="shared" si="124"/>
        <v>0</v>
      </c>
      <c r="R188" s="283">
        <f t="shared" si="124"/>
        <v>0</v>
      </c>
      <c r="S188" s="283">
        <f t="shared" si="124"/>
        <v>0</v>
      </c>
      <c r="T188" s="283">
        <f t="shared" si="124"/>
        <v>0</v>
      </c>
      <c r="U188" s="283">
        <f t="shared" si="124"/>
        <v>0</v>
      </c>
      <c r="V188" s="283">
        <f t="shared" si="124"/>
        <v>0</v>
      </c>
      <c r="W188" s="283">
        <f t="shared" si="124"/>
        <v>37.5</v>
      </c>
      <c r="X188" s="283">
        <f t="shared" si="124"/>
        <v>37.083333333333336</v>
      </c>
      <c r="Y188" s="283">
        <f t="shared" si="124"/>
        <v>37.083333333333336</v>
      </c>
      <c r="Z188" s="283">
        <f t="shared" si="124"/>
        <v>37.5</v>
      </c>
      <c r="AA188" s="283">
        <f t="shared" si="124"/>
        <v>37.5</v>
      </c>
      <c r="AB188" s="283">
        <f t="shared" si="124"/>
        <v>37.083333333333336</v>
      </c>
      <c r="AC188" s="283">
        <f t="shared" si="124"/>
        <v>37.083333333333336</v>
      </c>
      <c r="AD188" s="283">
        <f t="shared" si="124"/>
        <v>37.5</v>
      </c>
      <c r="AE188" s="283">
        <f t="shared" si="124"/>
        <v>37.5</v>
      </c>
      <c r="AF188" s="283">
        <f t="shared" si="124"/>
        <v>37.083333333333336</v>
      </c>
      <c r="AG188" s="283">
        <f t="shared" si="124"/>
        <v>37.083333333333336</v>
      </c>
      <c r="AH188" s="283">
        <f t="shared" si="124"/>
        <v>37.5</v>
      </c>
      <c r="AI188" s="283">
        <f t="shared" si="124"/>
        <v>37.5</v>
      </c>
      <c r="AJ188" s="283">
        <f t="shared" si="124"/>
        <v>37.083333333333336</v>
      </c>
      <c r="AK188" s="283">
        <f t="shared" si="124"/>
        <v>37.083333333333336</v>
      </c>
      <c r="AL188" s="283">
        <f t="shared" si="124"/>
        <v>37.5</v>
      </c>
      <c r="AM188" s="283">
        <f t="shared" si="124"/>
        <v>37.5</v>
      </c>
      <c r="AN188" s="283">
        <f t="shared" si="124"/>
        <v>37.083333333333336</v>
      </c>
      <c r="AO188" s="283">
        <f t="shared" si="124"/>
        <v>37.083333333333336</v>
      </c>
      <c r="AP188" s="283">
        <f t="shared" si="124"/>
        <v>37.5</v>
      </c>
      <c r="AQ188" s="283">
        <f t="shared" si="124"/>
        <v>37.5</v>
      </c>
      <c r="AR188" s="283">
        <f t="shared" si="124"/>
        <v>37.083333333333336</v>
      </c>
      <c r="AS188" s="283">
        <f t="shared" si="124"/>
        <v>37.083333333333336</v>
      </c>
      <c r="AT188" s="283">
        <f t="shared" si="124"/>
        <v>37.5</v>
      </c>
      <c r="AU188" s="283">
        <f t="shared" si="124"/>
        <v>37.5</v>
      </c>
      <c r="AV188" s="283">
        <f t="shared" si="124"/>
        <v>37.083333333333336</v>
      </c>
      <c r="AW188" s="283">
        <f t="shared" si="124"/>
        <v>37.083333333333336</v>
      </c>
      <c r="AX188" s="283">
        <f t="shared" si="124"/>
        <v>37.5</v>
      </c>
      <c r="AY188" s="283">
        <f t="shared" si="124"/>
        <v>37.5</v>
      </c>
      <c r="AZ188" s="283">
        <f t="shared" si="124"/>
        <v>37.083333333333336</v>
      </c>
      <c r="BA188" s="283">
        <f t="shared" si="124"/>
        <v>37.083333333333336</v>
      </c>
      <c r="BB188" s="283">
        <f t="shared" si="124"/>
        <v>37.5</v>
      </c>
      <c r="BC188" s="283">
        <f t="shared" si="124"/>
        <v>37.5</v>
      </c>
      <c r="BD188" s="283">
        <f t="shared" si="124"/>
        <v>37.083333333333336</v>
      </c>
      <c r="BE188" s="283">
        <f t="shared" si="124"/>
        <v>37.083333333333336</v>
      </c>
      <c r="BF188" s="283">
        <f t="shared" si="124"/>
        <v>37.5</v>
      </c>
      <c r="BG188" s="283">
        <f t="shared" si="124"/>
        <v>37.5</v>
      </c>
      <c r="BH188" s="283">
        <f t="shared" si="124"/>
        <v>37.083333333333336</v>
      </c>
      <c r="BI188" s="283">
        <f t="shared" si="124"/>
        <v>37.083333333333336</v>
      </c>
      <c r="BJ188" s="283">
        <f t="shared" si="124"/>
        <v>37.5</v>
      </c>
      <c r="BK188" s="283">
        <f t="shared" si="124"/>
        <v>37.5</v>
      </c>
      <c r="BL188" s="283">
        <f t="shared" si="124"/>
        <v>37.083333333333336</v>
      </c>
      <c r="BM188" s="283">
        <f t="shared" si="124"/>
        <v>37.083333333333336</v>
      </c>
      <c r="BN188" s="283">
        <f t="shared" si="124"/>
        <v>37.5</v>
      </c>
      <c r="BO188" s="283">
        <f t="shared" si="124"/>
        <v>37.5</v>
      </c>
      <c r="BP188" s="283">
        <f t="shared" si="124"/>
        <v>37.083333333333336</v>
      </c>
      <c r="BQ188" s="283">
        <f t="shared" si="124"/>
        <v>37.083333333333336</v>
      </c>
      <c r="BR188" s="283">
        <f t="shared" si="124"/>
        <v>37.5</v>
      </c>
      <c r="BS188" s="283">
        <f t="shared" si="124"/>
        <v>37.5</v>
      </c>
      <c r="BT188" s="283">
        <f t="shared" si="124"/>
        <v>37.083333333333336</v>
      </c>
      <c r="BU188" s="283">
        <f t="shared" si="122"/>
        <v>37.083333333333336</v>
      </c>
      <c r="BV188" s="283">
        <f t="shared" si="122"/>
        <v>37.5</v>
      </c>
      <c r="BW188" s="283">
        <f t="shared" si="122"/>
        <v>37.5</v>
      </c>
      <c r="BX188" s="283">
        <f t="shared" si="122"/>
        <v>37.083333333333336</v>
      </c>
      <c r="BY188" s="283">
        <f t="shared" si="122"/>
        <v>37.083333333333336</v>
      </c>
      <c r="BZ188" s="283">
        <f t="shared" si="122"/>
        <v>37.5</v>
      </c>
      <c r="CA188" s="283">
        <f t="shared" si="122"/>
        <v>37.5</v>
      </c>
      <c r="CB188" s="283">
        <f t="shared" si="122"/>
        <v>37.083333333333336</v>
      </c>
      <c r="CC188" s="283">
        <f t="shared" si="122"/>
        <v>37.083333333333336</v>
      </c>
      <c r="CD188" s="283">
        <f t="shared" si="122"/>
        <v>37.5</v>
      </c>
      <c r="CE188" s="283">
        <f t="shared" si="122"/>
        <v>37.5</v>
      </c>
      <c r="CF188" s="283">
        <f t="shared" si="122"/>
        <v>37.083333333333336</v>
      </c>
      <c r="CG188" s="283">
        <f t="shared" si="122"/>
        <v>37.083333333333336</v>
      </c>
      <c r="CH188" s="283">
        <f t="shared" si="122"/>
        <v>37.5</v>
      </c>
      <c r="CI188" s="283">
        <f t="shared" si="122"/>
        <v>37.5</v>
      </c>
      <c r="CJ188" s="283">
        <f t="shared" si="122"/>
        <v>37.083333333333336</v>
      </c>
      <c r="CK188" s="283">
        <f t="shared" si="122"/>
        <v>37.083333333333336</v>
      </c>
      <c r="CL188" s="283">
        <f t="shared" si="122"/>
        <v>37.5</v>
      </c>
      <c r="CM188" s="283">
        <f t="shared" si="122"/>
        <v>37.5</v>
      </c>
      <c r="CN188" s="283">
        <f t="shared" si="122"/>
        <v>37.083333333333336</v>
      </c>
      <c r="CO188" s="283">
        <f t="shared" si="122"/>
        <v>37.083333333333336</v>
      </c>
      <c r="CP188" s="283">
        <f t="shared" si="122"/>
        <v>37.5</v>
      </c>
      <c r="CQ188" s="283">
        <f t="shared" si="122"/>
        <v>37.5</v>
      </c>
      <c r="CR188" s="283">
        <f t="shared" si="122"/>
        <v>37.083333333333336</v>
      </c>
      <c r="CS188" s="283">
        <f t="shared" si="122"/>
        <v>37.083333333333336</v>
      </c>
      <c r="CT188" s="283">
        <f t="shared" si="122"/>
        <v>37.5</v>
      </c>
      <c r="CU188" s="283">
        <f t="shared" si="122"/>
        <v>37.5</v>
      </c>
      <c r="CV188" s="283">
        <f t="shared" si="122"/>
        <v>37.083333333333336</v>
      </c>
      <c r="CW188" s="283">
        <f t="shared" si="122"/>
        <v>37.083333333333336</v>
      </c>
      <c r="CX188" s="283">
        <f t="shared" si="122"/>
        <v>37.5</v>
      </c>
      <c r="CY188" s="283">
        <f t="shared" si="122"/>
        <v>37.5</v>
      </c>
      <c r="CZ188" s="283">
        <f t="shared" si="122"/>
        <v>37.083333333333336</v>
      </c>
      <c r="DA188" s="283">
        <f t="shared" si="122"/>
        <v>37.083333333333336</v>
      </c>
      <c r="DB188" s="283">
        <f t="shared" si="122"/>
        <v>37.5</v>
      </c>
      <c r="DC188" s="283">
        <f t="shared" si="122"/>
        <v>37.5</v>
      </c>
      <c r="DD188" s="283">
        <f t="shared" si="122"/>
        <v>37.083333333333336</v>
      </c>
      <c r="DE188" s="283">
        <f t="shared" si="122"/>
        <v>37.083333333333336</v>
      </c>
      <c r="DF188" s="283">
        <f t="shared" si="122"/>
        <v>37.5</v>
      </c>
      <c r="DG188" s="283">
        <f t="shared" si="122"/>
        <v>37.5</v>
      </c>
      <c r="DH188" s="283">
        <f t="shared" si="122"/>
        <v>37.083333333333336</v>
      </c>
      <c r="DI188" s="283">
        <f t="shared" si="122"/>
        <v>37.083333333333336</v>
      </c>
      <c r="DJ188" s="283">
        <f t="shared" si="122"/>
        <v>37.5</v>
      </c>
      <c r="DK188" s="283">
        <f t="shared" si="122"/>
        <v>37.5</v>
      </c>
      <c r="DL188" s="283">
        <f t="shared" si="122"/>
        <v>37.083333333333336</v>
      </c>
      <c r="DM188" s="283">
        <f t="shared" si="122"/>
        <v>37.083333333333336</v>
      </c>
      <c r="DN188" s="283">
        <f t="shared" si="122"/>
        <v>37.5</v>
      </c>
      <c r="DO188" s="283">
        <f t="shared" si="122"/>
        <v>37.5</v>
      </c>
      <c r="DP188" s="283">
        <f t="shared" si="122"/>
        <v>37.083333333333336</v>
      </c>
      <c r="DQ188" s="283">
        <f t="shared" si="122"/>
        <v>37.083333333333336</v>
      </c>
      <c r="DR188" s="283">
        <f t="shared" si="122"/>
        <v>37.5</v>
      </c>
      <c r="DS188" s="283">
        <f t="shared" si="122"/>
        <v>37.5</v>
      </c>
    </row>
    <row r="189" spans="2:124" x14ac:dyDescent="0.3">
      <c r="D189" s="280" t="str">
        <f>D169</f>
        <v>Sr. executives - Other phases</v>
      </c>
      <c r="E189" s="283">
        <f>Inputs!H109*G$14</f>
        <v>0</v>
      </c>
      <c r="F189" s="281" t="str">
        <f>F188</f>
        <v>INR Mn</v>
      </c>
      <c r="G189" s="283">
        <f>G169</f>
        <v>0</v>
      </c>
      <c r="H189" s="283">
        <f t="shared" si="123"/>
        <v>0</v>
      </c>
      <c r="I189" s="283">
        <f t="shared" si="124"/>
        <v>0</v>
      </c>
      <c r="J189" s="283">
        <f t="shared" si="124"/>
        <v>0</v>
      </c>
      <c r="K189" s="283">
        <f t="shared" si="124"/>
        <v>0</v>
      </c>
      <c r="L189" s="283">
        <f t="shared" si="124"/>
        <v>0</v>
      </c>
      <c r="M189" s="283">
        <f t="shared" si="124"/>
        <v>0</v>
      </c>
      <c r="N189" s="283">
        <f t="shared" si="124"/>
        <v>0</v>
      </c>
      <c r="O189" s="283">
        <f t="shared" si="124"/>
        <v>0</v>
      </c>
      <c r="P189" s="283">
        <f t="shared" si="124"/>
        <v>0</v>
      </c>
      <c r="Q189" s="283">
        <f t="shared" si="124"/>
        <v>0</v>
      </c>
      <c r="R189" s="283">
        <f t="shared" si="124"/>
        <v>0</v>
      </c>
      <c r="S189" s="283">
        <f t="shared" si="124"/>
        <v>0</v>
      </c>
      <c r="T189" s="283">
        <f t="shared" si="124"/>
        <v>0</v>
      </c>
      <c r="U189" s="283">
        <f t="shared" si="124"/>
        <v>0</v>
      </c>
      <c r="V189" s="283">
        <f t="shared" si="124"/>
        <v>0</v>
      </c>
      <c r="W189" s="283">
        <f t="shared" si="124"/>
        <v>0</v>
      </c>
      <c r="X189" s="283">
        <f t="shared" si="124"/>
        <v>0</v>
      </c>
      <c r="Y189" s="283">
        <f t="shared" si="124"/>
        <v>0</v>
      </c>
      <c r="Z189" s="283">
        <f t="shared" si="124"/>
        <v>0</v>
      </c>
      <c r="AA189" s="283">
        <f t="shared" si="124"/>
        <v>0</v>
      </c>
      <c r="AB189" s="283">
        <f t="shared" si="124"/>
        <v>0</v>
      </c>
      <c r="AC189" s="283">
        <f t="shared" si="124"/>
        <v>0</v>
      </c>
      <c r="AD189" s="283">
        <f t="shared" si="124"/>
        <v>0</v>
      </c>
      <c r="AE189" s="283">
        <f t="shared" si="124"/>
        <v>0</v>
      </c>
      <c r="AF189" s="283">
        <f t="shared" si="124"/>
        <v>0</v>
      </c>
      <c r="AG189" s="283">
        <f t="shared" si="124"/>
        <v>0</v>
      </c>
      <c r="AH189" s="283">
        <f t="shared" si="124"/>
        <v>0</v>
      </c>
      <c r="AI189" s="283">
        <f t="shared" si="124"/>
        <v>0</v>
      </c>
      <c r="AJ189" s="283">
        <f t="shared" si="124"/>
        <v>0</v>
      </c>
      <c r="AK189" s="283">
        <f t="shared" si="124"/>
        <v>0</v>
      </c>
      <c r="AL189" s="283">
        <f t="shared" si="124"/>
        <v>0</v>
      </c>
      <c r="AM189" s="283">
        <f t="shared" si="124"/>
        <v>0</v>
      </c>
      <c r="AN189" s="283">
        <f t="shared" si="124"/>
        <v>0</v>
      </c>
      <c r="AO189" s="283">
        <f t="shared" si="124"/>
        <v>0</v>
      </c>
      <c r="AP189" s="283">
        <f t="shared" si="124"/>
        <v>0</v>
      </c>
      <c r="AQ189" s="283">
        <f t="shared" si="124"/>
        <v>0</v>
      </c>
      <c r="AR189" s="283">
        <f t="shared" si="124"/>
        <v>0</v>
      </c>
      <c r="AS189" s="283">
        <f t="shared" si="124"/>
        <v>0</v>
      </c>
      <c r="AT189" s="283">
        <f t="shared" si="124"/>
        <v>0</v>
      </c>
      <c r="AU189" s="283">
        <f t="shared" si="124"/>
        <v>0</v>
      </c>
      <c r="AV189" s="283">
        <f t="shared" si="124"/>
        <v>0</v>
      </c>
      <c r="AW189" s="283">
        <f t="shared" si="124"/>
        <v>0</v>
      </c>
      <c r="AX189" s="283">
        <f t="shared" si="124"/>
        <v>0</v>
      </c>
      <c r="AY189" s="283">
        <f t="shared" si="124"/>
        <v>0</v>
      </c>
      <c r="AZ189" s="283">
        <f t="shared" si="124"/>
        <v>0</v>
      </c>
      <c r="BA189" s="283">
        <f t="shared" si="124"/>
        <v>0</v>
      </c>
      <c r="BB189" s="283">
        <f t="shared" si="124"/>
        <v>0</v>
      </c>
      <c r="BC189" s="283">
        <f t="shared" si="124"/>
        <v>0</v>
      </c>
      <c r="BD189" s="283">
        <f t="shared" si="124"/>
        <v>0</v>
      </c>
      <c r="BE189" s="283">
        <f t="shared" si="124"/>
        <v>0</v>
      </c>
      <c r="BF189" s="283">
        <f t="shared" si="124"/>
        <v>0</v>
      </c>
      <c r="BG189" s="283">
        <f t="shared" si="124"/>
        <v>0</v>
      </c>
      <c r="BH189" s="283">
        <f t="shared" si="124"/>
        <v>0</v>
      </c>
      <c r="BI189" s="283">
        <f t="shared" si="124"/>
        <v>0</v>
      </c>
      <c r="BJ189" s="283">
        <f t="shared" si="124"/>
        <v>0</v>
      </c>
      <c r="BK189" s="283">
        <f t="shared" si="124"/>
        <v>0</v>
      </c>
      <c r="BL189" s="283">
        <f t="shared" si="124"/>
        <v>0</v>
      </c>
      <c r="BM189" s="283">
        <f t="shared" si="124"/>
        <v>0</v>
      </c>
      <c r="BN189" s="283">
        <f t="shared" si="124"/>
        <v>0</v>
      </c>
      <c r="BO189" s="283">
        <f t="shared" si="124"/>
        <v>0</v>
      </c>
      <c r="BP189" s="283">
        <f t="shared" si="124"/>
        <v>0</v>
      </c>
      <c r="BQ189" s="283">
        <f t="shared" si="124"/>
        <v>0</v>
      </c>
      <c r="BR189" s="283">
        <f t="shared" si="124"/>
        <v>0</v>
      </c>
      <c r="BS189" s="283">
        <f t="shared" si="124"/>
        <v>0</v>
      </c>
      <c r="BT189" s="283">
        <f t="shared" si="124"/>
        <v>0</v>
      </c>
      <c r="BU189" s="283">
        <f t="shared" si="122"/>
        <v>0</v>
      </c>
      <c r="BV189" s="283">
        <f t="shared" si="122"/>
        <v>0</v>
      </c>
      <c r="BW189" s="283">
        <f t="shared" si="122"/>
        <v>0</v>
      </c>
      <c r="BX189" s="283">
        <f t="shared" si="122"/>
        <v>0</v>
      </c>
      <c r="BY189" s="283">
        <f t="shared" si="122"/>
        <v>0</v>
      </c>
      <c r="BZ189" s="283">
        <f t="shared" si="122"/>
        <v>0</v>
      </c>
      <c r="CA189" s="283">
        <f t="shared" si="122"/>
        <v>0</v>
      </c>
      <c r="CB189" s="283">
        <f t="shared" si="122"/>
        <v>0</v>
      </c>
      <c r="CC189" s="283">
        <f t="shared" si="122"/>
        <v>0</v>
      </c>
      <c r="CD189" s="283">
        <f t="shared" si="122"/>
        <v>0</v>
      </c>
      <c r="CE189" s="283">
        <f t="shared" si="122"/>
        <v>0</v>
      </c>
      <c r="CF189" s="283">
        <f t="shared" si="122"/>
        <v>0</v>
      </c>
      <c r="CG189" s="283">
        <f t="shared" si="122"/>
        <v>0</v>
      </c>
      <c r="CH189" s="283">
        <f t="shared" si="122"/>
        <v>0</v>
      </c>
      <c r="CI189" s="283">
        <f t="shared" si="122"/>
        <v>0</v>
      </c>
      <c r="CJ189" s="283">
        <f t="shared" si="122"/>
        <v>0</v>
      </c>
      <c r="CK189" s="283">
        <f t="shared" si="122"/>
        <v>0</v>
      </c>
      <c r="CL189" s="283">
        <f t="shared" si="122"/>
        <v>0</v>
      </c>
      <c r="CM189" s="283">
        <f t="shared" si="122"/>
        <v>0</v>
      </c>
      <c r="CN189" s="283">
        <f t="shared" si="122"/>
        <v>0</v>
      </c>
      <c r="CO189" s="283">
        <f t="shared" si="122"/>
        <v>0</v>
      </c>
      <c r="CP189" s="283">
        <f t="shared" si="122"/>
        <v>0</v>
      </c>
      <c r="CQ189" s="283">
        <f t="shared" si="122"/>
        <v>0</v>
      </c>
      <c r="CR189" s="283">
        <f t="shared" si="122"/>
        <v>0</v>
      </c>
      <c r="CS189" s="283">
        <f t="shared" si="122"/>
        <v>0</v>
      </c>
      <c r="CT189" s="283">
        <f t="shared" si="122"/>
        <v>0</v>
      </c>
      <c r="CU189" s="283">
        <f t="shared" si="122"/>
        <v>0</v>
      </c>
      <c r="CV189" s="283">
        <f t="shared" si="122"/>
        <v>0</v>
      </c>
      <c r="CW189" s="283">
        <f t="shared" si="122"/>
        <v>0</v>
      </c>
      <c r="CX189" s="283">
        <f t="shared" si="122"/>
        <v>0</v>
      </c>
      <c r="CY189" s="283">
        <f t="shared" si="122"/>
        <v>0</v>
      </c>
      <c r="CZ189" s="283">
        <f t="shared" si="122"/>
        <v>0</v>
      </c>
      <c r="DA189" s="283">
        <f t="shared" si="122"/>
        <v>0</v>
      </c>
      <c r="DB189" s="283">
        <f t="shared" si="122"/>
        <v>0</v>
      </c>
      <c r="DC189" s="283">
        <f t="shared" si="122"/>
        <v>0</v>
      </c>
      <c r="DD189" s="283">
        <f t="shared" si="122"/>
        <v>0</v>
      </c>
      <c r="DE189" s="283">
        <f t="shared" si="122"/>
        <v>0</v>
      </c>
      <c r="DF189" s="283">
        <f t="shared" si="122"/>
        <v>0</v>
      </c>
      <c r="DG189" s="283">
        <f t="shared" si="122"/>
        <v>0</v>
      </c>
      <c r="DH189" s="283">
        <f t="shared" si="122"/>
        <v>0</v>
      </c>
      <c r="DI189" s="283">
        <f t="shared" si="122"/>
        <v>0</v>
      </c>
      <c r="DJ189" s="283">
        <f t="shared" si="122"/>
        <v>0</v>
      </c>
      <c r="DK189" s="283">
        <f t="shared" si="122"/>
        <v>0</v>
      </c>
      <c r="DL189" s="283">
        <f t="shared" si="122"/>
        <v>0</v>
      </c>
      <c r="DM189" s="283">
        <f t="shared" si="122"/>
        <v>0</v>
      </c>
      <c r="DN189" s="283">
        <f t="shared" si="122"/>
        <v>0</v>
      </c>
      <c r="DO189" s="283">
        <f t="shared" si="122"/>
        <v>0</v>
      </c>
      <c r="DP189" s="283">
        <f t="shared" si="122"/>
        <v>0</v>
      </c>
      <c r="DQ189" s="283">
        <f t="shared" si="122"/>
        <v>0</v>
      </c>
      <c r="DR189" s="283">
        <f t="shared" si="122"/>
        <v>0</v>
      </c>
      <c r="DS189" s="283">
        <f t="shared" si="122"/>
        <v>0</v>
      </c>
    </row>
    <row r="190" spans="2:124" x14ac:dyDescent="0.3">
      <c r="D190" s="295" t="s">
        <v>432</v>
      </c>
      <c r="E190" s="296"/>
      <c r="F190" s="297" t="str">
        <f>F189</f>
        <v>INR Mn</v>
      </c>
      <c r="G190" s="296"/>
      <c r="H190" s="296">
        <f t="shared" ref="H190" si="125">SUM(H186:H189)</f>
        <v>0</v>
      </c>
      <c r="I190" s="296">
        <f t="shared" ref="I190:BT190" si="126">SUM(I186:I189)</f>
        <v>0</v>
      </c>
      <c r="J190" s="296">
        <f t="shared" si="126"/>
        <v>0</v>
      </c>
      <c r="K190" s="296">
        <f t="shared" si="126"/>
        <v>0</v>
      </c>
      <c r="L190" s="296">
        <f t="shared" si="126"/>
        <v>0</v>
      </c>
      <c r="M190" s="296">
        <f t="shared" si="126"/>
        <v>0</v>
      </c>
      <c r="N190" s="296">
        <f t="shared" si="126"/>
        <v>0</v>
      </c>
      <c r="O190" s="296">
        <f t="shared" si="126"/>
        <v>0</v>
      </c>
      <c r="P190" s="296">
        <f t="shared" si="126"/>
        <v>0</v>
      </c>
      <c r="Q190" s="296">
        <f t="shared" si="126"/>
        <v>0</v>
      </c>
      <c r="R190" s="296">
        <f t="shared" si="126"/>
        <v>0</v>
      </c>
      <c r="S190" s="296">
        <f t="shared" si="126"/>
        <v>0</v>
      </c>
      <c r="T190" s="296">
        <f t="shared" si="126"/>
        <v>0</v>
      </c>
      <c r="U190" s="296">
        <f t="shared" si="126"/>
        <v>0</v>
      </c>
      <c r="V190" s="296">
        <f t="shared" si="126"/>
        <v>0</v>
      </c>
      <c r="W190" s="296">
        <f t="shared" si="126"/>
        <v>165</v>
      </c>
      <c r="X190" s="296">
        <f t="shared" si="126"/>
        <v>163.16666666666669</v>
      </c>
      <c r="Y190" s="296">
        <f t="shared" si="126"/>
        <v>163.16666666666669</v>
      </c>
      <c r="Z190" s="296">
        <f t="shared" si="126"/>
        <v>165</v>
      </c>
      <c r="AA190" s="296">
        <f t="shared" si="126"/>
        <v>165</v>
      </c>
      <c r="AB190" s="296">
        <f t="shared" si="126"/>
        <v>163.16666666666669</v>
      </c>
      <c r="AC190" s="296">
        <f t="shared" si="126"/>
        <v>163.16666666666669</v>
      </c>
      <c r="AD190" s="296">
        <f t="shared" si="126"/>
        <v>165</v>
      </c>
      <c r="AE190" s="296">
        <f t="shared" si="126"/>
        <v>165</v>
      </c>
      <c r="AF190" s="296">
        <f t="shared" si="126"/>
        <v>163.16666666666669</v>
      </c>
      <c r="AG190" s="296">
        <f t="shared" si="126"/>
        <v>163.16666666666669</v>
      </c>
      <c r="AH190" s="296">
        <f t="shared" si="126"/>
        <v>165</v>
      </c>
      <c r="AI190" s="296">
        <f t="shared" si="126"/>
        <v>165</v>
      </c>
      <c r="AJ190" s="296">
        <f t="shared" si="126"/>
        <v>163.16666666666669</v>
      </c>
      <c r="AK190" s="296">
        <f t="shared" si="126"/>
        <v>163.16666666666669</v>
      </c>
      <c r="AL190" s="296">
        <f t="shared" si="126"/>
        <v>165</v>
      </c>
      <c r="AM190" s="296">
        <f t="shared" si="126"/>
        <v>165</v>
      </c>
      <c r="AN190" s="296">
        <f t="shared" si="126"/>
        <v>163.16666666666669</v>
      </c>
      <c r="AO190" s="296">
        <f t="shared" si="126"/>
        <v>163.16666666666669</v>
      </c>
      <c r="AP190" s="296">
        <f t="shared" si="126"/>
        <v>165</v>
      </c>
      <c r="AQ190" s="296">
        <f t="shared" si="126"/>
        <v>165</v>
      </c>
      <c r="AR190" s="296">
        <f t="shared" si="126"/>
        <v>163.16666666666669</v>
      </c>
      <c r="AS190" s="296">
        <f t="shared" si="126"/>
        <v>163.16666666666669</v>
      </c>
      <c r="AT190" s="296">
        <f t="shared" si="126"/>
        <v>165</v>
      </c>
      <c r="AU190" s="296">
        <f t="shared" si="126"/>
        <v>165</v>
      </c>
      <c r="AV190" s="296">
        <f t="shared" si="126"/>
        <v>163.16666666666669</v>
      </c>
      <c r="AW190" s="296">
        <f t="shared" si="126"/>
        <v>163.16666666666669</v>
      </c>
      <c r="AX190" s="296">
        <f t="shared" si="126"/>
        <v>165</v>
      </c>
      <c r="AY190" s="296">
        <f t="shared" si="126"/>
        <v>165</v>
      </c>
      <c r="AZ190" s="296">
        <f t="shared" si="126"/>
        <v>163.16666666666669</v>
      </c>
      <c r="BA190" s="296">
        <f t="shared" si="126"/>
        <v>163.16666666666669</v>
      </c>
      <c r="BB190" s="296">
        <f t="shared" si="126"/>
        <v>165</v>
      </c>
      <c r="BC190" s="296">
        <f t="shared" si="126"/>
        <v>165</v>
      </c>
      <c r="BD190" s="296">
        <f t="shared" si="126"/>
        <v>163.16666666666669</v>
      </c>
      <c r="BE190" s="296">
        <f t="shared" si="126"/>
        <v>163.16666666666669</v>
      </c>
      <c r="BF190" s="296">
        <f t="shared" si="126"/>
        <v>165</v>
      </c>
      <c r="BG190" s="296">
        <f t="shared" si="126"/>
        <v>165</v>
      </c>
      <c r="BH190" s="296">
        <f t="shared" si="126"/>
        <v>163.16666666666669</v>
      </c>
      <c r="BI190" s="296">
        <f t="shared" si="126"/>
        <v>163.16666666666669</v>
      </c>
      <c r="BJ190" s="296">
        <f t="shared" si="126"/>
        <v>165</v>
      </c>
      <c r="BK190" s="296">
        <f t="shared" si="126"/>
        <v>165</v>
      </c>
      <c r="BL190" s="296">
        <f t="shared" si="126"/>
        <v>163.16666666666669</v>
      </c>
      <c r="BM190" s="296">
        <f t="shared" si="126"/>
        <v>163.16666666666669</v>
      </c>
      <c r="BN190" s="296">
        <f t="shared" si="126"/>
        <v>165</v>
      </c>
      <c r="BO190" s="296">
        <f t="shared" si="126"/>
        <v>165</v>
      </c>
      <c r="BP190" s="296">
        <f t="shared" si="126"/>
        <v>163.16666666666669</v>
      </c>
      <c r="BQ190" s="296">
        <f t="shared" si="126"/>
        <v>163.16666666666669</v>
      </c>
      <c r="BR190" s="296">
        <f t="shared" si="126"/>
        <v>165</v>
      </c>
      <c r="BS190" s="296">
        <f t="shared" si="126"/>
        <v>165</v>
      </c>
      <c r="BT190" s="296">
        <f t="shared" si="126"/>
        <v>163.16666666666669</v>
      </c>
      <c r="BU190" s="296">
        <f t="shared" ref="BU190:DS190" si="127">SUM(BU186:BU189)</f>
        <v>163.16666666666669</v>
      </c>
      <c r="BV190" s="296">
        <f t="shared" si="127"/>
        <v>165</v>
      </c>
      <c r="BW190" s="296">
        <f t="shared" si="127"/>
        <v>165</v>
      </c>
      <c r="BX190" s="296">
        <f t="shared" si="127"/>
        <v>163.16666666666669</v>
      </c>
      <c r="BY190" s="296">
        <f t="shared" si="127"/>
        <v>163.16666666666669</v>
      </c>
      <c r="BZ190" s="296">
        <f t="shared" si="127"/>
        <v>165</v>
      </c>
      <c r="CA190" s="296">
        <f t="shared" si="127"/>
        <v>165</v>
      </c>
      <c r="CB190" s="296">
        <f t="shared" si="127"/>
        <v>163.16666666666669</v>
      </c>
      <c r="CC190" s="296">
        <f t="shared" si="127"/>
        <v>163.16666666666669</v>
      </c>
      <c r="CD190" s="296">
        <f t="shared" si="127"/>
        <v>165</v>
      </c>
      <c r="CE190" s="296">
        <f t="shared" si="127"/>
        <v>165</v>
      </c>
      <c r="CF190" s="296">
        <f t="shared" si="127"/>
        <v>163.16666666666669</v>
      </c>
      <c r="CG190" s="296">
        <f t="shared" si="127"/>
        <v>163.16666666666669</v>
      </c>
      <c r="CH190" s="296">
        <f t="shared" si="127"/>
        <v>165</v>
      </c>
      <c r="CI190" s="296">
        <f t="shared" si="127"/>
        <v>165</v>
      </c>
      <c r="CJ190" s="296">
        <f t="shared" si="127"/>
        <v>163.16666666666669</v>
      </c>
      <c r="CK190" s="296">
        <f t="shared" si="127"/>
        <v>163.16666666666669</v>
      </c>
      <c r="CL190" s="296">
        <f t="shared" si="127"/>
        <v>165</v>
      </c>
      <c r="CM190" s="296">
        <f t="shared" si="127"/>
        <v>165</v>
      </c>
      <c r="CN190" s="296">
        <f t="shared" si="127"/>
        <v>163.16666666666669</v>
      </c>
      <c r="CO190" s="296">
        <f t="shared" si="127"/>
        <v>163.16666666666669</v>
      </c>
      <c r="CP190" s="296">
        <f t="shared" si="127"/>
        <v>165</v>
      </c>
      <c r="CQ190" s="296">
        <f t="shared" si="127"/>
        <v>165</v>
      </c>
      <c r="CR190" s="296">
        <f t="shared" si="127"/>
        <v>163.16666666666669</v>
      </c>
      <c r="CS190" s="296">
        <f t="shared" si="127"/>
        <v>163.16666666666669</v>
      </c>
      <c r="CT190" s="296">
        <f t="shared" si="127"/>
        <v>165</v>
      </c>
      <c r="CU190" s="296">
        <f t="shared" si="127"/>
        <v>165</v>
      </c>
      <c r="CV190" s="296">
        <f t="shared" si="127"/>
        <v>163.16666666666669</v>
      </c>
      <c r="CW190" s="296">
        <f t="shared" si="127"/>
        <v>163.16666666666669</v>
      </c>
      <c r="CX190" s="296">
        <f t="shared" si="127"/>
        <v>165</v>
      </c>
      <c r="CY190" s="296">
        <f t="shared" si="127"/>
        <v>165</v>
      </c>
      <c r="CZ190" s="296">
        <f t="shared" si="127"/>
        <v>163.16666666666669</v>
      </c>
      <c r="DA190" s="296">
        <f t="shared" si="127"/>
        <v>163.16666666666669</v>
      </c>
      <c r="DB190" s="296">
        <f t="shared" si="127"/>
        <v>165</v>
      </c>
      <c r="DC190" s="296">
        <f t="shared" si="127"/>
        <v>165</v>
      </c>
      <c r="DD190" s="296">
        <f t="shared" si="127"/>
        <v>163.16666666666669</v>
      </c>
      <c r="DE190" s="296">
        <f t="shared" si="127"/>
        <v>163.16666666666669</v>
      </c>
      <c r="DF190" s="296">
        <f t="shared" si="127"/>
        <v>165</v>
      </c>
      <c r="DG190" s="296">
        <f t="shared" si="127"/>
        <v>165</v>
      </c>
      <c r="DH190" s="296">
        <f t="shared" si="127"/>
        <v>163.16666666666669</v>
      </c>
      <c r="DI190" s="296">
        <f t="shared" si="127"/>
        <v>163.16666666666669</v>
      </c>
      <c r="DJ190" s="296">
        <f t="shared" si="127"/>
        <v>165</v>
      </c>
      <c r="DK190" s="296">
        <f t="shared" si="127"/>
        <v>165</v>
      </c>
      <c r="DL190" s="296">
        <f t="shared" si="127"/>
        <v>163.16666666666669</v>
      </c>
      <c r="DM190" s="296">
        <f t="shared" si="127"/>
        <v>163.16666666666669</v>
      </c>
      <c r="DN190" s="296">
        <f t="shared" si="127"/>
        <v>165</v>
      </c>
      <c r="DO190" s="296">
        <f t="shared" si="127"/>
        <v>165</v>
      </c>
      <c r="DP190" s="296">
        <f t="shared" si="127"/>
        <v>163.16666666666669</v>
      </c>
      <c r="DQ190" s="296">
        <f t="shared" si="127"/>
        <v>163.16666666666669</v>
      </c>
      <c r="DR190" s="296">
        <f t="shared" si="127"/>
        <v>165</v>
      </c>
      <c r="DS190" s="296">
        <f t="shared" si="127"/>
        <v>165</v>
      </c>
      <c r="DT190" s="64"/>
    </row>
    <row r="191" spans="2:124" x14ac:dyDescent="0.3">
      <c r="D191" s="280"/>
      <c r="E191" s="280"/>
      <c r="F191" s="281"/>
      <c r="G191" s="281"/>
      <c r="H191" s="279"/>
      <c r="I191" s="279"/>
      <c r="J191" s="279"/>
      <c r="K191" s="279"/>
      <c r="L191" s="279"/>
      <c r="M191" s="279"/>
      <c r="N191" s="279"/>
      <c r="O191" s="279"/>
      <c r="P191" s="279"/>
      <c r="Q191" s="279"/>
      <c r="R191" s="279"/>
      <c r="S191" s="279"/>
      <c r="T191" s="279"/>
      <c r="U191" s="279"/>
      <c r="V191" s="279"/>
      <c r="W191" s="279"/>
      <c r="X191" s="279"/>
      <c r="Y191" s="279"/>
      <c r="Z191" s="279"/>
      <c r="AA191" s="279"/>
      <c r="AB191" s="279"/>
      <c r="AC191" s="279"/>
      <c r="AD191" s="279"/>
      <c r="AE191" s="279"/>
      <c r="AF191" s="279"/>
      <c r="AG191" s="279"/>
      <c r="AH191" s="279"/>
      <c r="AI191" s="279"/>
      <c r="AJ191" s="279"/>
      <c r="AK191" s="279"/>
      <c r="AL191" s="279"/>
      <c r="AM191" s="279"/>
      <c r="AN191" s="279"/>
      <c r="AO191" s="279"/>
      <c r="AP191" s="279"/>
      <c r="AQ191" s="279"/>
      <c r="AR191" s="279"/>
      <c r="AS191" s="279"/>
      <c r="AT191" s="279"/>
      <c r="AU191" s="279"/>
      <c r="AV191" s="279"/>
      <c r="AW191" s="279"/>
      <c r="AX191" s="279"/>
      <c r="AY191" s="279"/>
      <c r="AZ191" s="279"/>
      <c r="BA191" s="279"/>
      <c r="BB191" s="279"/>
      <c r="BC191" s="279"/>
      <c r="BD191" s="279"/>
      <c r="BE191" s="279"/>
      <c r="BF191" s="279"/>
      <c r="BG191" s="279"/>
      <c r="BH191" s="279"/>
      <c r="BI191" s="279"/>
      <c r="BJ191" s="279"/>
      <c r="BK191" s="279"/>
      <c r="BL191" s="279"/>
      <c r="BM191" s="279"/>
      <c r="BN191" s="279"/>
      <c r="BO191" s="279"/>
      <c r="BP191" s="279"/>
      <c r="BQ191" s="279"/>
      <c r="BR191" s="279"/>
      <c r="BS191" s="279"/>
      <c r="BT191" s="279"/>
      <c r="BU191" s="279"/>
      <c r="BV191" s="279"/>
      <c r="BW191" s="279"/>
      <c r="BX191" s="279"/>
      <c r="BY191" s="279"/>
      <c r="BZ191" s="279"/>
      <c r="CA191" s="279"/>
      <c r="CB191" s="279"/>
      <c r="CC191" s="279"/>
      <c r="CD191" s="279"/>
      <c r="CE191" s="279"/>
      <c r="CF191" s="279"/>
      <c r="CG191" s="279"/>
      <c r="CH191" s="279"/>
      <c r="CI191" s="279"/>
      <c r="CJ191" s="279"/>
      <c r="CK191" s="279"/>
      <c r="CL191" s="279"/>
      <c r="CM191" s="279"/>
      <c r="CN191" s="279"/>
      <c r="CO191" s="279"/>
      <c r="CP191" s="279"/>
      <c r="CQ191" s="279"/>
      <c r="CR191" s="279"/>
      <c r="CS191" s="279"/>
      <c r="CT191" s="279"/>
      <c r="CU191" s="279"/>
      <c r="CV191" s="279"/>
      <c r="CW191" s="279"/>
      <c r="CX191" s="279"/>
      <c r="CY191" s="279"/>
      <c r="CZ191" s="279"/>
      <c r="DA191" s="279"/>
      <c r="DB191" s="279"/>
      <c r="DC191" s="279"/>
      <c r="DD191" s="279"/>
      <c r="DE191" s="279"/>
      <c r="DF191" s="279"/>
      <c r="DG191" s="279"/>
      <c r="DH191" s="279"/>
      <c r="DI191" s="279"/>
      <c r="DJ191" s="279"/>
      <c r="DK191" s="279"/>
      <c r="DL191" s="279"/>
      <c r="DM191" s="279"/>
      <c r="DN191" s="279"/>
      <c r="DO191" s="279"/>
      <c r="DP191" s="279"/>
      <c r="DQ191" s="279"/>
      <c r="DR191" s="279"/>
      <c r="DS191" s="279"/>
    </row>
    <row r="192" spans="2:124" x14ac:dyDescent="0.3">
      <c r="D192" s="280" t="s">
        <v>427</v>
      </c>
      <c r="E192" s="280"/>
      <c r="F192" s="281" t="str">
        <f>F190</f>
        <v>INR Mn</v>
      </c>
      <c r="G192" s="281"/>
      <c r="H192" s="283">
        <f ca="1">IF(H14,IF(SUM(G14:$H14)-Inputs!$H$182&lt;Inputs!$H$183*4, IF(Inputs!$H$184, MIN(OFFSET(H190,0,-Inputs!$H$182)*Inputs!$H$181, Inputs!$H$184*Exchng*'Revenue&amp;exepenses'!$G14-SUM('Revenue&amp;exepenses'!$G192:G192)),OFFSET(H190,0,-Inputs!$H$182)*Inputs!$H$181), 0),0)</f>
        <v>0</v>
      </c>
      <c r="I192" s="283">
        <f ca="1">IF(I14,IF(SUM(H14:$H14)-Inputs!$H$182&lt;Inputs!$H$183*4, IF(Inputs!$H$184, MIN(OFFSET(I190,0,-Inputs!$H$182)*Inputs!$H$181, Inputs!$H$184*Exchng*'Revenue&amp;exepenses'!$G14-SUM('Revenue&amp;exepenses'!$G192:H192)),OFFSET(I190,0,-Inputs!$H$182)*Inputs!$H$181), 0),0)</f>
        <v>0</v>
      </c>
      <c r="J192" s="283">
        <f ca="1">IF(J14,IF(SUM($H14:I14)-Inputs!$H$182&lt;Inputs!$H$183*4, IF(Inputs!$H$184, MIN(OFFSET(J190,0,-Inputs!$H$182)*Inputs!$H$181, Inputs!$H$184*Exchng*'Revenue&amp;exepenses'!$G14-SUM('Revenue&amp;exepenses'!$G192:I192)),OFFSET(J190,0,-Inputs!$H$182)*Inputs!$H$181), 0),0)</f>
        <v>0</v>
      </c>
      <c r="K192" s="283">
        <f ca="1">IF(K14,IF(SUM($H14:J14)-Inputs!$H$182&lt;Inputs!$H$183*4, IF(Inputs!$H$184, MIN(OFFSET(K190,0,-Inputs!$H$182)*Inputs!$H$181, Inputs!$H$184*Exchng*'Revenue&amp;exepenses'!$G14-SUM('Revenue&amp;exepenses'!$G192:J192)),OFFSET(K190,0,-Inputs!$H$182)*Inputs!$H$181), 0),0)</f>
        <v>0</v>
      </c>
      <c r="L192" s="283">
        <f ca="1">IF(L14,IF(SUM($H14:K14)-Inputs!$H$182&lt;Inputs!$H$183*4, IF(Inputs!$H$184, MIN(OFFSET(L190,0,-Inputs!$H$182)*Inputs!$H$181, Inputs!$H$184*Exchng*'Revenue&amp;exepenses'!$G14-SUM('Revenue&amp;exepenses'!$G192:K192)),OFFSET(L190,0,-Inputs!$H$182)*Inputs!$H$181), 0),0)</f>
        <v>0</v>
      </c>
      <c r="M192" s="283">
        <f ca="1">IF(M14,IF(SUM($H14:L14)-Inputs!$H$182&lt;Inputs!$H$183*4, IF(Inputs!$H$184, MIN(OFFSET(M190,0,-Inputs!$H$182)*Inputs!$H$181, Inputs!$H$184*Exchng*'Revenue&amp;exepenses'!$G14-SUM('Revenue&amp;exepenses'!$G192:L192)),OFFSET(M190,0,-Inputs!$H$182)*Inputs!$H$181), 0),0)</f>
        <v>0</v>
      </c>
      <c r="N192" s="283">
        <f ca="1">IF(N14,IF(SUM($H14:M14)-Inputs!$H$182&lt;Inputs!$H$183*4, IF(Inputs!$H$184, MIN(OFFSET(N190,0,-Inputs!$H$182)*Inputs!$H$181, Inputs!$H$184*Exchng*'Revenue&amp;exepenses'!$G14-SUM('Revenue&amp;exepenses'!$G192:M192)),OFFSET(N190,0,-Inputs!$H$182)*Inputs!$H$181), 0),0)</f>
        <v>0</v>
      </c>
      <c r="O192" s="283">
        <f ca="1">IF(O14,IF(SUM($H14:N14)-Inputs!$H$182&lt;Inputs!$H$183*4, IF(Inputs!$H$184, MIN(OFFSET(O190,0,-Inputs!$H$182)*Inputs!$H$181, Inputs!$H$184*Exchng*'Revenue&amp;exepenses'!$G14-SUM('Revenue&amp;exepenses'!$G192:N192)),OFFSET(O190,0,-Inputs!$H$182)*Inputs!$H$181), 0),0)</f>
        <v>0</v>
      </c>
      <c r="P192" s="283">
        <f ca="1">IF(P14,IF(SUM($H14:O14)-Inputs!$H$182&lt;Inputs!$H$183*4, IF(Inputs!$H$184, MIN(OFFSET(P190,0,-Inputs!$H$182)*Inputs!$H$181, Inputs!$H$184*Exchng*'Revenue&amp;exepenses'!$G14-SUM('Revenue&amp;exepenses'!$G192:O192)),OFFSET(P190,0,-Inputs!$H$182)*Inputs!$H$181), 0),0)</f>
        <v>0</v>
      </c>
      <c r="Q192" s="283">
        <f ca="1">IF(Q14,IF(SUM($H14:P14)-Inputs!$H$182&lt;Inputs!$H$183*4, IF(Inputs!$H$184, MIN(OFFSET(Q190,0,-Inputs!$H$182)*Inputs!$H$181, Inputs!$H$184*Exchng*'Revenue&amp;exepenses'!$G14-SUM('Revenue&amp;exepenses'!$G192:P192)),OFFSET(Q190,0,-Inputs!$H$182)*Inputs!$H$181), 0),0)</f>
        <v>0</v>
      </c>
      <c r="R192" s="283">
        <f ca="1">IF(R14,IF(SUM($H14:Q14)-Inputs!$H$182&lt;Inputs!$H$183*4, IF(Inputs!$H$184, MIN(OFFSET(R190,0,-Inputs!$H$182)*Inputs!$H$181, Inputs!$H$184*Exchng*'Revenue&amp;exepenses'!$G14-SUM('Revenue&amp;exepenses'!$G192:Q192)),OFFSET(R190,0,-Inputs!$H$182)*Inputs!$H$181), 0),0)</f>
        <v>0</v>
      </c>
      <c r="S192" s="283">
        <f ca="1">IF(S14,IF(SUM($H14:R14)-Inputs!$H$182&lt;Inputs!$H$183*4, IF(Inputs!$H$184, MIN(OFFSET(S190,0,-Inputs!$H$182)*Inputs!$H$181, Inputs!$H$184*Exchng*'Revenue&amp;exepenses'!$G14-SUM('Revenue&amp;exepenses'!$G192:R192)),OFFSET(S190,0,-Inputs!$H$182)*Inputs!$H$181), 0),0)</f>
        <v>0</v>
      </c>
      <c r="T192" s="283">
        <f ca="1">IF(T14,IF(SUM($H14:S14)-Inputs!$H$182&lt;Inputs!$H$183*4, IF(Inputs!$H$184, MIN(OFFSET(T190,0,-Inputs!$H$182)*Inputs!$H$181, Inputs!$H$184*Exchng*'Revenue&amp;exepenses'!$G14-SUM('Revenue&amp;exepenses'!$G192:S192)),OFFSET(T190,0,-Inputs!$H$182)*Inputs!$H$181), 0),0)</f>
        <v>0</v>
      </c>
      <c r="U192" s="283">
        <f ca="1">IF(U14,IF(SUM($H14:T14)-Inputs!$H$182&lt;Inputs!$H$183*4, IF(Inputs!$H$184, MIN(OFFSET(U190,0,-Inputs!$H$182)*Inputs!$H$181, Inputs!$H$184*Exchng*'Revenue&amp;exepenses'!$G14-SUM('Revenue&amp;exepenses'!$G192:T192)),OFFSET(U190,0,-Inputs!$H$182)*Inputs!$H$181), 0),0)</f>
        <v>0</v>
      </c>
      <c r="V192" s="283">
        <f ca="1">IF(V14,IF(SUM($H14:U14)-Inputs!$H$182&lt;Inputs!$H$183*4, IF(Inputs!$H$184, MIN(OFFSET(V190,0,-Inputs!$H$182)*Inputs!$H$181, Inputs!$H$184*Exchng*'Revenue&amp;exepenses'!$G14-SUM('Revenue&amp;exepenses'!$G192:U192)),OFFSET(V190,0,-Inputs!$H$182)*Inputs!$H$181), 0),0)</f>
        <v>0</v>
      </c>
      <c r="W192" s="283">
        <f ca="1">IF(W14,IF(SUM($H14:V14)-Inputs!$H$182&lt;Inputs!$H$183*4, IF(Inputs!$H$184, MIN(OFFSET(W190,0,-Inputs!$H$182)*Inputs!$H$181, Inputs!$H$184*Exchng*'Revenue&amp;exepenses'!$G14-SUM('Revenue&amp;exepenses'!$G192:V192)),OFFSET(W190,0,-Inputs!$H$182)*Inputs!$H$181), 0),0)</f>
        <v>0</v>
      </c>
      <c r="X192" s="283">
        <f ca="1">IF(X14,IF(SUM($H14:W14)-Inputs!$H$182&lt;Inputs!$H$183*4, IF(Inputs!$H$184, MIN(OFFSET(X190,0,-Inputs!$H$182)*Inputs!$H$181, Inputs!$H$184*Exchng*'Revenue&amp;exepenses'!$G14-SUM('Revenue&amp;exepenses'!$G192:W192)),OFFSET(X190,0,-Inputs!$H$182)*Inputs!$H$181), 0),0)</f>
        <v>0</v>
      </c>
      <c r="Y192" s="283">
        <f ca="1">IF(Y14,IF(SUM($H14:X14)-Inputs!$H$182&lt;Inputs!$H$183*4, IF(Inputs!$H$184, MIN(OFFSET(Y190,0,-Inputs!$H$182)*Inputs!$H$181, Inputs!$H$184*Exchng*'Revenue&amp;exepenses'!$G14-SUM('Revenue&amp;exepenses'!$G192:X192)),OFFSET(Y190,0,-Inputs!$H$182)*Inputs!$H$181), 0),0)</f>
        <v>24.75</v>
      </c>
      <c r="Z192" s="283">
        <f ca="1">IF(Z14,IF(SUM($H14:Y14)-Inputs!$H$182&lt;Inputs!$H$183*4, IF(Inputs!$H$184, MIN(OFFSET(Z190,0,-Inputs!$H$182)*Inputs!$H$181, Inputs!$H$184*Exchng*'Revenue&amp;exepenses'!$G14-SUM('Revenue&amp;exepenses'!$G192:Y192)),OFFSET(Z190,0,-Inputs!$H$182)*Inputs!$H$181), 0),0)</f>
        <v>24.475000000000001</v>
      </c>
      <c r="AA192" s="283">
        <f ca="1">IF(AA14,IF(SUM($H14:Z14)-Inputs!$H$182&lt;Inputs!$H$183*4, IF(Inputs!$H$184, MIN(OFFSET(AA190,0,-Inputs!$H$182)*Inputs!$H$181, Inputs!$H$184*Exchng*'Revenue&amp;exepenses'!$G14-SUM('Revenue&amp;exepenses'!$G192:Z192)),OFFSET(AA190,0,-Inputs!$H$182)*Inputs!$H$181), 0),0)</f>
        <v>24.475000000000001</v>
      </c>
      <c r="AB192" s="283">
        <f ca="1">IF(AB14,IF(SUM($H14:AA14)-Inputs!$H$182&lt;Inputs!$H$183*4, IF(Inputs!$H$184, MIN(OFFSET(AB190,0,-Inputs!$H$182)*Inputs!$H$181, Inputs!$H$184*Exchng*'Revenue&amp;exepenses'!$G14-SUM('Revenue&amp;exepenses'!$G192:AA192)),OFFSET(AB190,0,-Inputs!$H$182)*Inputs!$H$181), 0),0)</f>
        <v>24.75</v>
      </c>
      <c r="AC192" s="283">
        <f ca="1">IF(AC14,IF(SUM($H14:AB14)-Inputs!$H$182&lt;Inputs!$H$183*4, IF(Inputs!$H$184, MIN(OFFSET(AC190,0,-Inputs!$H$182)*Inputs!$H$181, Inputs!$H$184*Exchng*'Revenue&amp;exepenses'!$G14-SUM('Revenue&amp;exepenses'!$G192:AB192)),OFFSET(AC190,0,-Inputs!$H$182)*Inputs!$H$181), 0),0)</f>
        <v>24.75</v>
      </c>
      <c r="AD192" s="283">
        <f ca="1">IF(AD14,IF(SUM($H14:AC14)-Inputs!$H$182&lt;Inputs!$H$183*4, IF(Inputs!$H$184, MIN(OFFSET(AD190,0,-Inputs!$H$182)*Inputs!$H$181, Inputs!$H$184*Exchng*'Revenue&amp;exepenses'!$G14-SUM('Revenue&amp;exepenses'!$G192:AC192)),OFFSET(AD190,0,-Inputs!$H$182)*Inputs!$H$181), 0),0)</f>
        <v>24.475000000000001</v>
      </c>
      <c r="AE192" s="283">
        <f ca="1">IF(AE14,IF(SUM($H14:AD14)-Inputs!$H$182&lt;Inputs!$H$183*4, IF(Inputs!$H$184, MIN(OFFSET(AE190,0,-Inputs!$H$182)*Inputs!$H$181, Inputs!$H$184*Exchng*'Revenue&amp;exepenses'!$G14-SUM('Revenue&amp;exepenses'!$G192:AD192)),OFFSET(AE190,0,-Inputs!$H$182)*Inputs!$H$181), 0),0)</f>
        <v>24.475000000000001</v>
      </c>
      <c r="AF192" s="283">
        <f ca="1">IF(AF14,IF(SUM($H14:AE14)-Inputs!$H$182&lt;Inputs!$H$183*4, IF(Inputs!$H$184, MIN(OFFSET(AF190,0,-Inputs!$H$182)*Inputs!$H$181, Inputs!$H$184*Exchng*'Revenue&amp;exepenses'!$G14-SUM('Revenue&amp;exepenses'!$G192:AE192)),OFFSET(AF190,0,-Inputs!$H$182)*Inputs!$H$181), 0),0)</f>
        <v>24.75</v>
      </c>
      <c r="AG192" s="283">
        <f ca="1">IF(AG14,IF(SUM($H14:AF14)-Inputs!$H$182&lt;Inputs!$H$183*4, IF(Inputs!$H$184, MIN(OFFSET(AG190,0,-Inputs!$H$182)*Inputs!$H$181, Inputs!$H$184*Exchng*'Revenue&amp;exepenses'!$G14-SUM('Revenue&amp;exepenses'!$G192:AF192)),OFFSET(AG190,0,-Inputs!$H$182)*Inputs!$H$181), 0),0)</f>
        <v>24.75</v>
      </c>
      <c r="AH192" s="283">
        <f ca="1">IF(AH14,IF(SUM($H14:AG14)-Inputs!$H$182&lt;Inputs!$H$183*4, IF(Inputs!$H$184, MIN(OFFSET(AH190,0,-Inputs!$H$182)*Inputs!$H$181, Inputs!$H$184*Exchng*'Revenue&amp;exepenses'!$G14-SUM('Revenue&amp;exepenses'!$G192:AG192)),OFFSET(AH190,0,-Inputs!$H$182)*Inputs!$H$181), 0),0)</f>
        <v>24.475000000000001</v>
      </c>
      <c r="AI192" s="283">
        <f ca="1">IF(AI14,IF(SUM($H14:AH14)-Inputs!$H$182&lt;Inputs!$H$183*4, IF(Inputs!$H$184, MIN(OFFSET(AI190,0,-Inputs!$H$182)*Inputs!$H$181, Inputs!$H$184*Exchng*'Revenue&amp;exepenses'!$G14-SUM('Revenue&amp;exepenses'!$G192:AH192)),OFFSET(AI190,0,-Inputs!$H$182)*Inputs!$H$181), 0),0)</f>
        <v>24.475000000000001</v>
      </c>
      <c r="AJ192" s="283">
        <f ca="1">IF(AJ14,IF(SUM($H14:AI14)-Inputs!$H$182&lt;Inputs!$H$183*4, IF(Inputs!$H$184, MIN(OFFSET(AJ190,0,-Inputs!$H$182)*Inputs!$H$181, Inputs!$H$184*Exchng*'Revenue&amp;exepenses'!$G14-SUM('Revenue&amp;exepenses'!$G192:AI192)),OFFSET(AJ190,0,-Inputs!$H$182)*Inputs!$H$181), 0),0)</f>
        <v>24.75</v>
      </c>
      <c r="AK192" s="283">
        <f ca="1">IF(AK14,IF(SUM($H14:AJ14)-Inputs!$H$182&lt;Inputs!$H$183*4, IF(Inputs!$H$184, MIN(OFFSET(AK190,0,-Inputs!$H$182)*Inputs!$H$181, Inputs!$H$184*Exchng*'Revenue&amp;exepenses'!$G14-SUM('Revenue&amp;exepenses'!$G192:AJ192)),OFFSET(AK190,0,-Inputs!$H$182)*Inputs!$H$181), 0),0)</f>
        <v>24.75</v>
      </c>
      <c r="AL192" s="283">
        <f ca="1">IF(AL14,IF(SUM($H14:AK14)-Inputs!$H$182&lt;Inputs!$H$183*4, IF(Inputs!$H$184, MIN(OFFSET(AL190,0,-Inputs!$H$182)*Inputs!$H$181, Inputs!$H$184*Exchng*'Revenue&amp;exepenses'!$G14-SUM('Revenue&amp;exepenses'!$G192:AK192)),OFFSET(AL190,0,-Inputs!$H$182)*Inputs!$H$181), 0),0)</f>
        <v>24.475000000000001</v>
      </c>
      <c r="AM192" s="283">
        <f ca="1">IF(AM14,IF(SUM($H14:AL14)-Inputs!$H$182&lt;Inputs!$H$183*4, IF(Inputs!$H$184, MIN(OFFSET(AM190,0,-Inputs!$H$182)*Inputs!$H$181, Inputs!$H$184*Exchng*'Revenue&amp;exepenses'!$G14-SUM('Revenue&amp;exepenses'!$G192:AL192)),OFFSET(AM190,0,-Inputs!$H$182)*Inputs!$H$181), 0),0)</f>
        <v>24.475000000000001</v>
      </c>
      <c r="AN192" s="283">
        <f ca="1">IF(AN14,IF(SUM($H14:AM14)-Inputs!$H$182&lt;Inputs!$H$183*4, IF(Inputs!$H$184, MIN(OFFSET(AN190,0,-Inputs!$H$182)*Inputs!$H$181, Inputs!$H$184*Exchng*'Revenue&amp;exepenses'!$G14-SUM('Revenue&amp;exepenses'!$G192:AM192)),OFFSET(AN190,0,-Inputs!$H$182)*Inputs!$H$181), 0),0)</f>
        <v>24.75</v>
      </c>
      <c r="AO192" s="283">
        <f ca="1">IF(AO14,IF(SUM($H14:AN14)-Inputs!$H$182&lt;Inputs!$H$183*4, IF(Inputs!$H$184, MIN(OFFSET(AO190,0,-Inputs!$H$182)*Inputs!$H$181, Inputs!$H$184*Exchng*'Revenue&amp;exepenses'!$G14-SUM('Revenue&amp;exepenses'!$G192:AN192)),OFFSET(AO190,0,-Inputs!$H$182)*Inputs!$H$181), 0),0)</f>
        <v>24.75</v>
      </c>
      <c r="AP192" s="283">
        <f ca="1">IF(AP14,IF(SUM($H14:AO14)-Inputs!$H$182&lt;Inputs!$H$183*4, IF(Inputs!$H$184, MIN(OFFSET(AP190,0,-Inputs!$H$182)*Inputs!$H$181, Inputs!$H$184*Exchng*'Revenue&amp;exepenses'!$G14-SUM('Revenue&amp;exepenses'!$G192:AO192)),OFFSET(AP190,0,-Inputs!$H$182)*Inputs!$H$181), 0),0)</f>
        <v>24.475000000000001</v>
      </c>
      <c r="AQ192" s="283">
        <f ca="1">IF(AQ14,IF(SUM($H14:AP14)-Inputs!$H$182&lt;Inputs!$H$183*4, IF(Inputs!$H$184, MIN(OFFSET(AQ190,0,-Inputs!$H$182)*Inputs!$H$181, Inputs!$H$184*Exchng*'Revenue&amp;exepenses'!$G14-SUM('Revenue&amp;exepenses'!$G192:AP192)),OFFSET(AQ190,0,-Inputs!$H$182)*Inputs!$H$181), 0),0)</f>
        <v>24.475000000000001</v>
      </c>
      <c r="AR192" s="283">
        <f ca="1">IF(AR14,IF(SUM($H14:AQ14)-Inputs!$H$182&lt;Inputs!$H$183*4, IF(Inputs!$H$184, MIN(OFFSET(AR190,0,-Inputs!$H$182)*Inputs!$H$181, Inputs!$H$184*Exchng*'Revenue&amp;exepenses'!$G14-SUM('Revenue&amp;exepenses'!$G192:AQ192)),OFFSET(AR190,0,-Inputs!$H$182)*Inputs!$H$181), 0),0)</f>
        <v>24.75</v>
      </c>
      <c r="AS192" s="283">
        <f ca="1">IF(AS14,IF(SUM($H14:AR14)-Inputs!$H$182&lt;Inputs!$H$183*4, IF(Inputs!$H$184, MIN(OFFSET(AS190,0,-Inputs!$H$182)*Inputs!$H$181, Inputs!$H$184*Exchng*'Revenue&amp;exepenses'!$G14-SUM('Revenue&amp;exepenses'!$G192:AR192)),OFFSET(AS190,0,-Inputs!$H$182)*Inputs!$H$181), 0),0)</f>
        <v>0</v>
      </c>
      <c r="AT192" s="283">
        <f ca="1">IF(AT14,IF(SUM($H14:AS14)-Inputs!$H$182&lt;Inputs!$H$183*4, IF(Inputs!$H$184, MIN(OFFSET(AT190,0,-Inputs!$H$182)*Inputs!$H$181, Inputs!$H$184*Exchng*'Revenue&amp;exepenses'!$G14-SUM('Revenue&amp;exepenses'!$G192:AS192)),OFFSET(AT190,0,-Inputs!$H$182)*Inputs!$H$181), 0),0)</f>
        <v>0</v>
      </c>
      <c r="AU192" s="283">
        <f ca="1">IF(AU14,IF(SUM($H14:AT14)-Inputs!$H$182&lt;Inputs!$H$183*4, IF(Inputs!$H$184, MIN(OFFSET(AU190,0,-Inputs!$H$182)*Inputs!$H$181, Inputs!$H$184*Exchng*'Revenue&amp;exepenses'!$G14-SUM('Revenue&amp;exepenses'!$G192:AT192)),OFFSET(AU190,0,-Inputs!$H$182)*Inputs!$H$181), 0),0)</f>
        <v>0</v>
      </c>
      <c r="AV192" s="283">
        <f ca="1">IF(AV14,IF(SUM($H14:AU14)-Inputs!$H$182&lt;Inputs!$H$183*4, IF(Inputs!$H$184, MIN(OFFSET(AV190,0,-Inputs!$H$182)*Inputs!$H$181, Inputs!$H$184*Exchng*'Revenue&amp;exepenses'!$G14-SUM('Revenue&amp;exepenses'!$G192:AU192)),OFFSET(AV190,0,-Inputs!$H$182)*Inputs!$H$181), 0),0)</f>
        <v>0</v>
      </c>
      <c r="AW192" s="283">
        <f ca="1">IF(AW14,IF(SUM($H14:AV14)-Inputs!$H$182&lt;Inputs!$H$183*4, IF(Inputs!$H$184, MIN(OFFSET(AW190,0,-Inputs!$H$182)*Inputs!$H$181, Inputs!$H$184*Exchng*'Revenue&amp;exepenses'!$G14-SUM('Revenue&amp;exepenses'!$G192:AV192)),OFFSET(AW190,0,-Inputs!$H$182)*Inputs!$H$181), 0),0)</f>
        <v>0</v>
      </c>
      <c r="AX192" s="283">
        <f ca="1">IF(AX14,IF(SUM($H14:AW14)-Inputs!$H$182&lt;Inputs!$H$183*4, IF(Inputs!$H$184, MIN(OFFSET(AX190,0,-Inputs!$H$182)*Inputs!$H$181, Inputs!$H$184*Exchng*'Revenue&amp;exepenses'!$G14-SUM('Revenue&amp;exepenses'!$G192:AW192)),OFFSET(AX190,0,-Inputs!$H$182)*Inputs!$H$181), 0),0)</f>
        <v>0</v>
      </c>
      <c r="AY192" s="283">
        <f ca="1">IF(AY14,IF(SUM($H14:AX14)-Inputs!$H$182&lt;Inputs!$H$183*4, IF(Inputs!$H$184, MIN(OFFSET(AY190,0,-Inputs!$H$182)*Inputs!$H$181, Inputs!$H$184*Exchng*'Revenue&amp;exepenses'!$G14-SUM('Revenue&amp;exepenses'!$G192:AX192)),OFFSET(AY190,0,-Inputs!$H$182)*Inputs!$H$181), 0),0)</f>
        <v>0</v>
      </c>
      <c r="AZ192" s="283">
        <f ca="1">IF(AZ14,IF(SUM($H14:AY14)-Inputs!$H$182&lt;Inputs!$H$183*4, IF(Inputs!$H$184, MIN(OFFSET(AZ190,0,-Inputs!$H$182)*Inputs!$H$181, Inputs!$H$184*Exchng*'Revenue&amp;exepenses'!$G14-SUM('Revenue&amp;exepenses'!$G192:AY192)),OFFSET(AZ190,0,-Inputs!$H$182)*Inputs!$H$181), 0),0)</f>
        <v>0</v>
      </c>
      <c r="BA192" s="283">
        <f ca="1">IF(BA14,IF(SUM($H14:AZ14)-Inputs!$H$182&lt;Inputs!$H$183*4, IF(Inputs!$H$184, MIN(OFFSET(BA190,0,-Inputs!$H$182)*Inputs!$H$181, Inputs!$H$184*Exchng*'Revenue&amp;exepenses'!$G14-SUM('Revenue&amp;exepenses'!$G192:AZ192)),OFFSET(BA190,0,-Inputs!$H$182)*Inputs!$H$181), 0),0)</f>
        <v>0</v>
      </c>
      <c r="BB192" s="283">
        <f ca="1">IF(BB14,IF(SUM($H14:BA14)-Inputs!$H$182&lt;Inputs!$H$183*4, IF(Inputs!$H$184, MIN(OFFSET(BB190,0,-Inputs!$H$182)*Inputs!$H$181, Inputs!$H$184*Exchng*'Revenue&amp;exepenses'!$G14-SUM('Revenue&amp;exepenses'!$G192:BA192)),OFFSET(BB190,0,-Inputs!$H$182)*Inputs!$H$181), 0),0)</f>
        <v>0</v>
      </c>
      <c r="BC192" s="283">
        <f ca="1">IF(BC14,IF(SUM($H14:BB14)-Inputs!$H$182&lt;Inputs!$H$183*4, IF(Inputs!$H$184, MIN(OFFSET(BC190,0,-Inputs!$H$182)*Inputs!$H$181, Inputs!$H$184*Exchng*'Revenue&amp;exepenses'!$G14-SUM('Revenue&amp;exepenses'!$G192:BB192)),OFFSET(BC190,0,-Inputs!$H$182)*Inputs!$H$181), 0),0)</f>
        <v>0</v>
      </c>
      <c r="BD192" s="283">
        <f ca="1">IF(BD14,IF(SUM($H14:BC14)-Inputs!$H$182&lt;Inputs!$H$183*4, IF(Inputs!$H$184, MIN(OFFSET(BD190,0,-Inputs!$H$182)*Inputs!$H$181, Inputs!$H$184*Exchng*'Revenue&amp;exepenses'!$G14-SUM('Revenue&amp;exepenses'!$G192:BC192)),OFFSET(BD190,0,-Inputs!$H$182)*Inputs!$H$181), 0),0)</f>
        <v>0</v>
      </c>
      <c r="BE192" s="283">
        <f ca="1">IF(BE14,IF(SUM($H14:BD14)-Inputs!$H$182&lt;Inputs!$H$183*4, IF(Inputs!$H$184, MIN(OFFSET(BE190,0,-Inputs!$H$182)*Inputs!$H$181, Inputs!$H$184*Exchng*'Revenue&amp;exepenses'!$G14-SUM('Revenue&amp;exepenses'!$G192:BD192)),OFFSET(BE190,0,-Inputs!$H$182)*Inputs!$H$181), 0),0)</f>
        <v>0</v>
      </c>
      <c r="BF192" s="283">
        <f ca="1">IF(BF14,IF(SUM($H14:BE14)-Inputs!$H$182&lt;Inputs!$H$183*4, IF(Inputs!$H$184, MIN(OFFSET(BF190,0,-Inputs!$H$182)*Inputs!$H$181, Inputs!$H$184*Exchng*'Revenue&amp;exepenses'!$G14-SUM('Revenue&amp;exepenses'!$G192:BE192)),OFFSET(BF190,0,-Inputs!$H$182)*Inputs!$H$181), 0),0)</f>
        <v>0</v>
      </c>
      <c r="BG192" s="283">
        <f ca="1">IF(BG14,IF(SUM($H14:BF14)-Inputs!$H$182&lt;Inputs!$H$183*4, IF(Inputs!$H$184, MIN(OFFSET(BG190,0,-Inputs!$H$182)*Inputs!$H$181, Inputs!$H$184*Exchng*'Revenue&amp;exepenses'!$G14-SUM('Revenue&amp;exepenses'!$G192:BF192)),OFFSET(BG190,0,-Inputs!$H$182)*Inputs!$H$181), 0),0)</f>
        <v>0</v>
      </c>
      <c r="BH192" s="283">
        <f ca="1">IF(BH14,IF(SUM($H14:BG14)-Inputs!$H$182&lt;Inputs!$H$183*4, IF(Inputs!$H$184, MIN(OFFSET(BH190,0,-Inputs!$H$182)*Inputs!$H$181, Inputs!$H$184*Exchng*'Revenue&amp;exepenses'!$G14-SUM('Revenue&amp;exepenses'!$G192:BG192)),OFFSET(BH190,0,-Inputs!$H$182)*Inputs!$H$181), 0),0)</f>
        <v>0</v>
      </c>
      <c r="BI192" s="283">
        <f ca="1">IF(BI14,IF(SUM($H14:BH14)-Inputs!$H$182&lt;Inputs!$H$183*4, IF(Inputs!$H$184, MIN(OFFSET(BI190,0,-Inputs!$H$182)*Inputs!$H$181, Inputs!$H$184*Exchng*'Revenue&amp;exepenses'!$G14-SUM('Revenue&amp;exepenses'!$G192:BH192)),OFFSET(BI190,0,-Inputs!$H$182)*Inputs!$H$181), 0),0)</f>
        <v>0</v>
      </c>
      <c r="BJ192" s="283">
        <f ca="1">IF(BJ14,IF(SUM($H14:BI14)-Inputs!$H$182&lt;Inputs!$H$183*4, IF(Inputs!$H$184, MIN(OFFSET(BJ190,0,-Inputs!$H$182)*Inputs!$H$181, Inputs!$H$184*Exchng*'Revenue&amp;exepenses'!$G14-SUM('Revenue&amp;exepenses'!$G192:BI192)),OFFSET(BJ190,0,-Inputs!$H$182)*Inputs!$H$181), 0),0)</f>
        <v>0</v>
      </c>
      <c r="BK192" s="283">
        <f ca="1">IF(BK14,IF(SUM($H14:BJ14)-Inputs!$H$182&lt;Inputs!$H$183*4, IF(Inputs!$H$184, MIN(OFFSET(BK190,0,-Inputs!$H$182)*Inputs!$H$181, Inputs!$H$184*Exchng*'Revenue&amp;exepenses'!$G14-SUM('Revenue&amp;exepenses'!$G192:BJ192)),OFFSET(BK190,0,-Inputs!$H$182)*Inputs!$H$181), 0),0)</f>
        <v>0</v>
      </c>
      <c r="BL192" s="283">
        <f ca="1">IF(BL14,IF(SUM($H14:BK14)-Inputs!$H$182&lt;Inputs!$H$183*4, IF(Inputs!$H$184, MIN(OFFSET(BL190,0,-Inputs!$H$182)*Inputs!$H$181, Inputs!$H$184*Exchng*'Revenue&amp;exepenses'!$G14-SUM('Revenue&amp;exepenses'!$G192:BK192)),OFFSET(BL190,0,-Inputs!$H$182)*Inputs!$H$181), 0),0)</f>
        <v>0</v>
      </c>
      <c r="BM192" s="283">
        <f ca="1">IF(BM14,IF(SUM($H14:BL14)-Inputs!$H$182&lt;Inputs!$H$183*4, IF(Inputs!$H$184, MIN(OFFSET(BM190,0,-Inputs!$H$182)*Inputs!$H$181, Inputs!$H$184*Exchng*'Revenue&amp;exepenses'!$G14-SUM('Revenue&amp;exepenses'!$G192:BL192)),OFFSET(BM190,0,-Inputs!$H$182)*Inputs!$H$181), 0),0)</f>
        <v>0</v>
      </c>
      <c r="BN192" s="283">
        <f ca="1">IF(BN14,IF(SUM($H14:BM14)-Inputs!$H$182&lt;Inputs!$H$183*4, IF(Inputs!$H$184, MIN(OFFSET(BN190,0,-Inputs!$H$182)*Inputs!$H$181, Inputs!$H$184*Exchng*'Revenue&amp;exepenses'!$G14-SUM('Revenue&amp;exepenses'!$G192:BM192)),OFFSET(BN190,0,-Inputs!$H$182)*Inputs!$H$181), 0),0)</f>
        <v>0</v>
      </c>
      <c r="BO192" s="283">
        <f ca="1">IF(BO14,IF(SUM($H14:BN14)-Inputs!$H$182&lt;Inputs!$H$183*4, IF(Inputs!$H$184, MIN(OFFSET(BO190,0,-Inputs!$H$182)*Inputs!$H$181, Inputs!$H$184*Exchng*'Revenue&amp;exepenses'!$G14-SUM('Revenue&amp;exepenses'!$G192:BN192)),OFFSET(BO190,0,-Inputs!$H$182)*Inputs!$H$181), 0),0)</f>
        <v>0</v>
      </c>
      <c r="BP192" s="283">
        <f ca="1">IF(BP14,IF(SUM($H14:BO14)-Inputs!$H$182&lt;Inputs!$H$183*4, IF(Inputs!$H$184, MIN(OFFSET(BP190,0,-Inputs!$H$182)*Inputs!$H$181, Inputs!$H$184*Exchng*'Revenue&amp;exepenses'!$G14-SUM('Revenue&amp;exepenses'!$G192:BO192)),OFFSET(BP190,0,-Inputs!$H$182)*Inputs!$H$181), 0),0)</f>
        <v>0</v>
      </c>
      <c r="BQ192" s="283">
        <f ca="1">IF(BQ14,IF(SUM($H14:BP14)-Inputs!$H$182&lt;Inputs!$H$183*4, IF(Inputs!$H$184, MIN(OFFSET(BQ190,0,-Inputs!$H$182)*Inputs!$H$181, Inputs!$H$184*Exchng*'Revenue&amp;exepenses'!$G14-SUM('Revenue&amp;exepenses'!$G192:BP192)),OFFSET(BQ190,0,-Inputs!$H$182)*Inputs!$H$181), 0),0)</f>
        <v>0</v>
      </c>
      <c r="BR192" s="283">
        <f ca="1">IF(BR14,IF(SUM($H14:BQ14)-Inputs!$H$182&lt;Inputs!$H$183*4, IF(Inputs!$H$184, MIN(OFFSET(BR190,0,-Inputs!$H$182)*Inputs!$H$181, Inputs!$H$184*Exchng*'Revenue&amp;exepenses'!$G14-SUM('Revenue&amp;exepenses'!$G192:BQ192)),OFFSET(BR190,0,-Inputs!$H$182)*Inputs!$H$181), 0),0)</f>
        <v>0</v>
      </c>
      <c r="BS192" s="283">
        <f ca="1">IF(BS14,IF(SUM($H14:BR14)-Inputs!$H$182&lt;Inputs!$H$183*4, IF(Inputs!$H$184, MIN(OFFSET(BS190,0,-Inputs!$H$182)*Inputs!$H$181, Inputs!$H$184*Exchng*'Revenue&amp;exepenses'!$G14-SUM('Revenue&amp;exepenses'!$G192:BR192)),OFFSET(BS190,0,-Inputs!$H$182)*Inputs!$H$181), 0),0)</f>
        <v>0</v>
      </c>
      <c r="BT192" s="279">
        <f ca="1">IF(BT14,IF(SUM($H14:BS14)-Inputs!$H$182&lt;Inputs!$H$183*4, IF(Inputs!$H$184, MIN(OFFSET(BT190,0,-Inputs!$H$182)*Inputs!$H$181, Inputs!$H$184*Exchng*'Revenue&amp;exepenses'!$G14-SUM('Revenue&amp;exepenses'!$G192:BS192)),OFFSET(BT190,0,-Inputs!$H$182)*Inputs!$H$181), 0),0)</f>
        <v>0</v>
      </c>
      <c r="BU192" s="279">
        <f ca="1">IF(BU14,IF(SUM($H14:BT14)-Inputs!$H$182&lt;Inputs!$H$183*4, IF(Inputs!$H$184, MIN(OFFSET(BU190,0,-Inputs!$H$182)*Inputs!$H$181, Inputs!$H$184*Exchng*'Revenue&amp;exepenses'!$G14-SUM('Revenue&amp;exepenses'!$G192:BT192)),OFFSET(BU190,0,-Inputs!$H$182)*Inputs!$H$181), 0),0)</f>
        <v>0</v>
      </c>
      <c r="BV192" s="279">
        <f ca="1">IF(BV14,IF(SUM($H14:BU14)-Inputs!$H$182&lt;Inputs!$H$183*4, IF(Inputs!$H$184, MIN(OFFSET(BV190,0,-Inputs!$H$182)*Inputs!$H$181, Inputs!$H$184*Exchng*'Revenue&amp;exepenses'!$G14-SUM('Revenue&amp;exepenses'!$G192:BU192)),OFFSET(BV190,0,-Inputs!$H$182)*Inputs!$H$181), 0),0)</f>
        <v>0</v>
      </c>
      <c r="BW192" s="279">
        <f ca="1">IF(BW14,IF(SUM($H14:BV14)-Inputs!$H$182&lt;Inputs!$H$183*4, IF(Inputs!$H$184, MIN(OFFSET(BW190,0,-Inputs!$H$182)*Inputs!$H$181, Inputs!$H$184*Exchng*'Revenue&amp;exepenses'!$G14-SUM('Revenue&amp;exepenses'!$G192:BV192)),OFFSET(BW190,0,-Inputs!$H$182)*Inputs!$H$181), 0),0)</f>
        <v>0</v>
      </c>
      <c r="BX192" s="279">
        <f ca="1">IF(BX14,IF(SUM($H14:BW14)-Inputs!$H$182&lt;Inputs!$H$183*4, IF(Inputs!$H$184, MIN(OFFSET(BX190,0,-Inputs!$H$182)*Inputs!$H$181, Inputs!$H$184*Exchng*'Revenue&amp;exepenses'!$G14-SUM('Revenue&amp;exepenses'!$G192:BW192)),OFFSET(BX190,0,-Inputs!$H$182)*Inputs!$H$181), 0),0)</f>
        <v>0</v>
      </c>
      <c r="BY192" s="279">
        <f ca="1">IF(BY14,IF(SUM($H14:BX14)-Inputs!$H$182&lt;Inputs!$H$183*4, IF(Inputs!$H$184, MIN(OFFSET(BY190,0,-Inputs!$H$182)*Inputs!$H$181, Inputs!$H$184*Exchng*'Revenue&amp;exepenses'!$G14-SUM('Revenue&amp;exepenses'!$G192:BX192)),OFFSET(BY190,0,-Inputs!$H$182)*Inputs!$H$181), 0),0)</f>
        <v>0</v>
      </c>
      <c r="BZ192" s="279">
        <f ca="1">IF(BZ14,IF(SUM($H14:BY14)-Inputs!$H$182&lt;Inputs!$H$183*4, IF(Inputs!$H$184, MIN(OFFSET(BZ190,0,-Inputs!$H$182)*Inputs!$H$181, Inputs!$H$184*Exchng*'Revenue&amp;exepenses'!$G14-SUM('Revenue&amp;exepenses'!$G192:BY192)),OFFSET(BZ190,0,-Inputs!$H$182)*Inputs!$H$181), 0),0)</f>
        <v>0</v>
      </c>
      <c r="CA192" s="279">
        <f ca="1">IF(CA14,IF(SUM($H14:BZ14)-Inputs!$H$182&lt;Inputs!$H$183*4, IF(Inputs!$H$184, MIN(OFFSET(CA190,0,-Inputs!$H$182)*Inputs!$H$181, Inputs!$H$184*Exchng*'Revenue&amp;exepenses'!$G14-SUM('Revenue&amp;exepenses'!$G192:BZ192)),OFFSET(CA190,0,-Inputs!$H$182)*Inputs!$H$181), 0),0)</f>
        <v>0</v>
      </c>
      <c r="CB192" s="279">
        <f ca="1">IF(CB14,IF(SUM($H14:CA14)-Inputs!$H$182&lt;Inputs!$H$183*4, IF(Inputs!$H$184, MIN(OFFSET(CB190,0,-Inputs!$H$182)*Inputs!$H$181, Inputs!$H$184*Exchng*'Revenue&amp;exepenses'!$G14-SUM('Revenue&amp;exepenses'!$G192:CA192)),OFFSET(CB190,0,-Inputs!$H$182)*Inputs!$H$181), 0),0)</f>
        <v>0</v>
      </c>
      <c r="CC192" s="279">
        <f ca="1">IF(CC14,IF(SUM($H14:CB14)-Inputs!$H$182&lt;Inputs!$H$183*4, IF(Inputs!$H$184, MIN(OFFSET(CC190,0,-Inputs!$H$182)*Inputs!$H$181, Inputs!$H$184*Exchng*'Revenue&amp;exepenses'!$G14-SUM('Revenue&amp;exepenses'!$G192:CB192)),OFFSET(CC190,0,-Inputs!$H$182)*Inputs!$H$181), 0),0)</f>
        <v>0</v>
      </c>
      <c r="CD192" s="279">
        <f ca="1">IF(CD14,IF(SUM($H14:CC14)-Inputs!$H$182&lt;Inputs!$H$183*4, IF(Inputs!$H$184, MIN(OFFSET(CD190,0,-Inputs!$H$182)*Inputs!$H$181, Inputs!$H$184*Exchng*'Revenue&amp;exepenses'!$G14-SUM('Revenue&amp;exepenses'!$G192:CC192)),OFFSET(CD190,0,-Inputs!$H$182)*Inputs!$H$181), 0),0)</f>
        <v>0</v>
      </c>
      <c r="CE192" s="279">
        <f ca="1">IF(CE14,IF(SUM($H14:CD14)-Inputs!$H$182&lt;Inputs!$H$183*4, IF(Inputs!$H$184, MIN(OFFSET(CE190,0,-Inputs!$H$182)*Inputs!$H$181, Inputs!$H$184*Exchng*'Revenue&amp;exepenses'!$G14-SUM('Revenue&amp;exepenses'!$G192:CD192)),OFFSET(CE190,0,-Inputs!$H$182)*Inputs!$H$181), 0),0)</f>
        <v>0</v>
      </c>
      <c r="CF192" s="279">
        <f ca="1">IF(CF14,IF(SUM($H14:CE14)-Inputs!$H$182&lt;Inputs!$H$183*4, IF(Inputs!$H$184, MIN(OFFSET(CF190,0,-Inputs!$H$182)*Inputs!$H$181, Inputs!$H$184*Exchng*'Revenue&amp;exepenses'!$G14-SUM('Revenue&amp;exepenses'!$G192:CE192)),OFFSET(CF190,0,-Inputs!$H$182)*Inputs!$H$181), 0),0)</f>
        <v>0</v>
      </c>
      <c r="CG192" s="279">
        <f ca="1">IF(CG14,IF(SUM($H14:CF14)-Inputs!$H$182&lt;Inputs!$H$183*4, IF(Inputs!$H$184, MIN(OFFSET(CG190,0,-Inputs!$H$182)*Inputs!$H$181, Inputs!$H$184*Exchng*'Revenue&amp;exepenses'!$G14-SUM('Revenue&amp;exepenses'!$G192:CF192)),OFFSET(CG190,0,-Inputs!$H$182)*Inputs!$H$181), 0),0)</f>
        <v>0</v>
      </c>
      <c r="CH192" s="279">
        <f ca="1">IF(CH14,IF(SUM($H14:CG14)-Inputs!$H$182&lt;Inputs!$H$183*4, IF(Inputs!$H$184, MIN(OFFSET(CH190,0,-Inputs!$H$182)*Inputs!$H$181, Inputs!$H$184*Exchng*'Revenue&amp;exepenses'!$G14-SUM('Revenue&amp;exepenses'!$G192:CG192)),OFFSET(CH190,0,-Inputs!$H$182)*Inputs!$H$181), 0),0)</f>
        <v>0</v>
      </c>
      <c r="CI192" s="279">
        <f ca="1">IF(CI14,IF(SUM($H14:CH14)-Inputs!$H$182&lt;Inputs!$H$183*4, IF(Inputs!$H$184, MIN(OFFSET(CI190,0,-Inputs!$H$182)*Inputs!$H$181, Inputs!$H$184*Exchng*'Revenue&amp;exepenses'!$G14-SUM('Revenue&amp;exepenses'!$G192:CH192)),OFFSET(CI190,0,-Inputs!$H$182)*Inputs!$H$181), 0),0)</f>
        <v>0</v>
      </c>
      <c r="CJ192" s="279">
        <f ca="1">IF(CJ14,IF(SUM($H14:CI14)-Inputs!$H$182&lt;Inputs!$H$183*4, IF(Inputs!$H$184, MIN(OFFSET(CJ190,0,-Inputs!$H$182)*Inputs!$H$181, Inputs!$H$184*Exchng*'Revenue&amp;exepenses'!$G14-SUM('Revenue&amp;exepenses'!$G192:CI192)),OFFSET(CJ190,0,-Inputs!$H$182)*Inputs!$H$181), 0),0)</f>
        <v>0</v>
      </c>
      <c r="CK192" s="279">
        <f ca="1">IF(CK14,IF(SUM($H14:CJ14)-Inputs!$H$182&lt;Inputs!$H$183*4, IF(Inputs!$H$184, MIN(OFFSET(CK190,0,-Inputs!$H$182)*Inputs!$H$181, Inputs!$H$184*Exchng*'Revenue&amp;exepenses'!$G14-SUM('Revenue&amp;exepenses'!$G192:CJ192)),OFFSET(CK190,0,-Inputs!$H$182)*Inputs!$H$181), 0),0)</f>
        <v>0</v>
      </c>
      <c r="CL192" s="279">
        <f ca="1">IF(CL14,IF(SUM($H14:CK14)-Inputs!$H$182&lt;Inputs!$H$183*4, IF(Inputs!$H$184, MIN(OFFSET(CL190,0,-Inputs!$H$182)*Inputs!$H$181, Inputs!$H$184*Exchng*'Revenue&amp;exepenses'!$G14-SUM('Revenue&amp;exepenses'!$G192:CK192)),OFFSET(CL190,0,-Inputs!$H$182)*Inputs!$H$181), 0),0)</f>
        <v>0</v>
      </c>
      <c r="CM192" s="279">
        <f ca="1">IF(CM14,IF(SUM($H14:CL14)-Inputs!$H$182&lt;Inputs!$H$183*4, IF(Inputs!$H$184, MIN(OFFSET(CM190,0,-Inputs!$H$182)*Inputs!$H$181, Inputs!$H$184*Exchng*'Revenue&amp;exepenses'!$G14-SUM('Revenue&amp;exepenses'!$G192:CL192)),OFFSET(CM190,0,-Inputs!$H$182)*Inputs!$H$181), 0),0)</f>
        <v>0</v>
      </c>
      <c r="CN192" s="279">
        <f ca="1">IF(CN14,IF(SUM($H14:CM14)-Inputs!$H$182&lt;Inputs!$H$183*4, IF(Inputs!$H$184, MIN(OFFSET(CN190,0,-Inputs!$H$182)*Inputs!$H$181, Inputs!$H$184*Exchng*'Revenue&amp;exepenses'!$G14-SUM('Revenue&amp;exepenses'!$G192:CM192)),OFFSET(CN190,0,-Inputs!$H$182)*Inputs!$H$181), 0),0)</f>
        <v>0</v>
      </c>
      <c r="CO192" s="279">
        <f ca="1">IF(CO14,IF(SUM($H14:CN14)-Inputs!$H$182&lt;Inputs!$H$183*4, IF(Inputs!$H$184, MIN(OFFSET(CO190,0,-Inputs!$H$182)*Inputs!$H$181, Inputs!$H$184*Exchng*'Revenue&amp;exepenses'!$G14-SUM('Revenue&amp;exepenses'!$G192:CN192)),OFFSET(CO190,0,-Inputs!$H$182)*Inputs!$H$181), 0),0)</f>
        <v>0</v>
      </c>
      <c r="CP192" s="279">
        <f ca="1">IF(CP14,IF(SUM($H14:CO14)-Inputs!$H$182&lt;Inputs!$H$183*4, IF(Inputs!$H$184, MIN(OFFSET(CP190,0,-Inputs!$H$182)*Inputs!$H$181, Inputs!$H$184*Exchng*'Revenue&amp;exepenses'!$G14-SUM('Revenue&amp;exepenses'!$G192:CO192)),OFFSET(CP190,0,-Inputs!$H$182)*Inputs!$H$181), 0),0)</f>
        <v>0</v>
      </c>
      <c r="CQ192" s="279">
        <f ca="1">IF(CQ14,IF(SUM($H14:CP14)-Inputs!$H$182&lt;Inputs!$H$183*4, IF(Inputs!$H$184, MIN(OFFSET(CQ190,0,-Inputs!$H$182)*Inputs!$H$181, Inputs!$H$184*Exchng*'Revenue&amp;exepenses'!$G14-SUM('Revenue&amp;exepenses'!$G192:CP192)),OFFSET(CQ190,0,-Inputs!$H$182)*Inputs!$H$181), 0),0)</f>
        <v>0</v>
      </c>
      <c r="CR192" s="279">
        <f ca="1">IF(CR14,IF(SUM($H14:CQ14)-Inputs!$H$182&lt;Inputs!$H$183*4, IF(Inputs!$H$184, MIN(OFFSET(CR190,0,-Inputs!$H$182)*Inputs!$H$181, Inputs!$H$184*Exchng*'Revenue&amp;exepenses'!$G14-SUM('Revenue&amp;exepenses'!$G192:CQ192)),OFFSET(CR190,0,-Inputs!$H$182)*Inputs!$H$181), 0),0)</f>
        <v>0</v>
      </c>
      <c r="CS192" s="279">
        <f ca="1">IF(CS14,IF(SUM($H14:CR14)-Inputs!$H$182&lt;Inputs!$H$183*4, IF(Inputs!$H$184, MIN(OFFSET(CS190,0,-Inputs!$H$182)*Inputs!$H$181, Inputs!$H$184*Exchng*'Revenue&amp;exepenses'!$G14-SUM('Revenue&amp;exepenses'!$G192:CR192)),OFFSET(CS190,0,-Inputs!$H$182)*Inputs!$H$181), 0),0)</f>
        <v>0</v>
      </c>
      <c r="CT192" s="279">
        <f ca="1">IF(CT14,IF(SUM($H14:CS14)-Inputs!$H$182&lt;Inputs!$H$183*4, IF(Inputs!$H$184, MIN(OFFSET(CT190,0,-Inputs!$H$182)*Inputs!$H$181, Inputs!$H$184*Exchng*'Revenue&amp;exepenses'!$G14-SUM('Revenue&amp;exepenses'!$G192:CS192)),OFFSET(CT190,0,-Inputs!$H$182)*Inputs!$H$181), 0),0)</f>
        <v>0</v>
      </c>
      <c r="CU192" s="279">
        <f ca="1">IF(CU14,IF(SUM($H14:CT14)-Inputs!$H$182&lt;Inputs!$H$183*4, IF(Inputs!$H$184, MIN(OFFSET(CU190,0,-Inputs!$H$182)*Inputs!$H$181, Inputs!$H$184*Exchng*'Revenue&amp;exepenses'!$G14-SUM('Revenue&amp;exepenses'!$G192:CT192)),OFFSET(CU190,0,-Inputs!$H$182)*Inputs!$H$181), 0),0)</f>
        <v>0</v>
      </c>
      <c r="CV192" s="279">
        <f ca="1">IF(CV14,IF(SUM($H14:CU14)-Inputs!$H$182&lt;Inputs!$H$183*4, IF(Inputs!$H$184, MIN(OFFSET(CV190,0,-Inputs!$H$182)*Inputs!$H$181, Inputs!$H$184*Exchng*'Revenue&amp;exepenses'!$G14-SUM('Revenue&amp;exepenses'!$G192:CU192)),OFFSET(CV190,0,-Inputs!$H$182)*Inputs!$H$181), 0),0)</f>
        <v>0</v>
      </c>
      <c r="CW192" s="279">
        <f ca="1">IF(CW14,IF(SUM($H14:CV14)-Inputs!$H$182&lt;Inputs!$H$183*4, IF(Inputs!$H$184, MIN(OFFSET(CW190,0,-Inputs!$H$182)*Inputs!$H$181, Inputs!$H$184*Exchng*'Revenue&amp;exepenses'!$G14-SUM('Revenue&amp;exepenses'!$G192:CV192)),OFFSET(CW190,0,-Inputs!$H$182)*Inputs!$H$181), 0),0)</f>
        <v>0</v>
      </c>
      <c r="CX192" s="279">
        <f ca="1">IF(CX14,IF(SUM($H14:CW14)-Inputs!$H$182&lt;Inputs!$H$183*4, IF(Inputs!$H$184, MIN(OFFSET(CX190,0,-Inputs!$H$182)*Inputs!$H$181, Inputs!$H$184*Exchng*'Revenue&amp;exepenses'!$G14-SUM('Revenue&amp;exepenses'!$G192:CW192)),OFFSET(CX190,0,-Inputs!$H$182)*Inputs!$H$181), 0),0)</f>
        <v>0</v>
      </c>
      <c r="CY192" s="279">
        <f ca="1">IF(CY14,IF(SUM($H14:CX14)-Inputs!$H$182&lt;Inputs!$H$183*4, IF(Inputs!$H$184, MIN(OFFSET(CY190,0,-Inputs!$H$182)*Inputs!$H$181, Inputs!$H$184*Exchng*'Revenue&amp;exepenses'!$G14-SUM('Revenue&amp;exepenses'!$G192:CX192)),OFFSET(CY190,0,-Inputs!$H$182)*Inputs!$H$181), 0),0)</f>
        <v>0</v>
      </c>
      <c r="CZ192" s="279">
        <f ca="1">IF(CZ14,IF(SUM($H14:CY14)-Inputs!$H$182&lt;Inputs!$H$183*4, IF(Inputs!$H$184, MIN(OFFSET(CZ190,0,-Inputs!$H$182)*Inputs!$H$181, Inputs!$H$184*Exchng*'Revenue&amp;exepenses'!$G14-SUM('Revenue&amp;exepenses'!$G192:CY192)),OFFSET(CZ190,0,-Inputs!$H$182)*Inputs!$H$181), 0),0)</f>
        <v>0</v>
      </c>
      <c r="DA192" s="279">
        <f ca="1">IF(DA14,IF(SUM($H14:CZ14)-Inputs!$H$182&lt;Inputs!$H$183*4, IF(Inputs!$H$184, MIN(OFFSET(DA190,0,-Inputs!$H$182)*Inputs!$H$181, Inputs!$H$184*Exchng*'Revenue&amp;exepenses'!$G14-SUM('Revenue&amp;exepenses'!$G192:CZ192)),OFFSET(DA190,0,-Inputs!$H$182)*Inputs!$H$181), 0),0)</f>
        <v>0</v>
      </c>
      <c r="DB192" s="279">
        <f ca="1">IF(DB14,IF(SUM($H14:DA14)-Inputs!$H$182&lt;Inputs!$H$183*4, IF(Inputs!$H$184, MIN(OFFSET(DB190,0,-Inputs!$H$182)*Inputs!$H$181, Inputs!$H$184*Exchng*'Revenue&amp;exepenses'!$G14-SUM('Revenue&amp;exepenses'!$G192:DA192)),OFFSET(DB190,0,-Inputs!$H$182)*Inputs!$H$181), 0),0)</f>
        <v>0</v>
      </c>
      <c r="DC192" s="279">
        <f ca="1">IF(DC14,IF(SUM($H14:DB14)-Inputs!$H$182&lt;Inputs!$H$183*4, IF(Inputs!$H$184, MIN(OFFSET(DC190,0,-Inputs!$H$182)*Inputs!$H$181, Inputs!$H$184*Exchng*'Revenue&amp;exepenses'!$G14-SUM('Revenue&amp;exepenses'!$G192:DB192)),OFFSET(DC190,0,-Inputs!$H$182)*Inputs!$H$181), 0),0)</f>
        <v>0</v>
      </c>
      <c r="DD192" s="279">
        <f ca="1">IF(DD14,IF(SUM($H14:DC14)-Inputs!$H$182&lt;Inputs!$H$183*4, IF(Inputs!$H$184, MIN(OFFSET(DD190,0,-Inputs!$H$182)*Inputs!$H$181, Inputs!$H$184*Exchng*'Revenue&amp;exepenses'!$G14-SUM('Revenue&amp;exepenses'!$G192:DC192)),OFFSET(DD190,0,-Inputs!$H$182)*Inputs!$H$181), 0),0)</f>
        <v>0</v>
      </c>
      <c r="DE192" s="279">
        <f ca="1">IF(DE14,IF(SUM($H14:DD14)-Inputs!$H$182&lt;Inputs!$H$183*4, IF(Inputs!$H$184, MIN(OFFSET(DE190,0,-Inputs!$H$182)*Inputs!$H$181, Inputs!$H$184*Exchng*'Revenue&amp;exepenses'!$G14-SUM('Revenue&amp;exepenses'!$G192:DD192)),OFFSET(DE190,0,-Inputs!$H$182)*Inputs!$H$181), 0),0)</f>
        <v>0</v>
      </c>
      <c r="DF192" s="279">
        <f ca="1">IF(DF14,IF(SUM($H14:DE14)-Inputs!$H$182&lt;Inputs!$H$183*4, IF(Inputs!$H$184, MIN(OFFSET(DF190,0,-Inputs!$H$182)*Inputs!$H$181, Inputs!$H$184*Exchng*'Revenue&amp;exepenses'!$G14-SUM('Revenue&amp;exepenses'!$G192:DE192)),OFFSET(DF190,0,-Inputs!$H$182)*Inputs!$H$181), 0),0)</f>
        <v>0</v>
      </c>
      <c r="DG192" s="279">
        <f ca="1">IF(DG14,IF(SUM($H14:DF14)-Inputs!$H$182&lt;Inputs!$H$183*4, IF(Inputs!$H$184, MIN(OFFSET(DG190,0,-Inputs!$H$182)*Inputs!$H$181, Inputs!$H$184*Exchng*'Revenue&amp;exepenses'!$G14-SUM('Revenue&amp;exepenses'!$G192:DF192)),OFFSET(DG190,0,-Inputs!$H$182)*Inputs!$H$181), 0),0)</f>
        <v>0</v>
      </c>
      <c r="DH192" s="279">
        <f ca="1">IF(DH14,IF(SUM($H14:DG14)-Inputs!$H$182&lt;Inputs!$H$183*4, IF(Inputs!$H$184, MIN(OFFSET(DH190,0,-Inputs!$H$182)*Inputs!$H$181, Inputs!$H$184*Exchng*'Revenue&amp;exepenses'!$G14-SUM('Revenue&amp;exepenses'!$G192:DG192)),OFFSET(DH190,0,-Inputs!$H$182)*Inputs!$H$181), 0),0)</f>
        <v>0</v>
      </c>
      <c r="DI192" s="279">
        <f ca="1">IF(DI14,IF(SUM($H14:DH14)-Inputs!$H$182&lt;Inputs!$H$183*4, IF(Inputs!$H$184, MIN(OFFSET(DI190,0,-Inputs!$H$182)*Inputs!$H$181, Inputs!$H$184*Exchng*'Revenue&amp;exepenses'!$G14-SUM('Revenue&amp;exepenses'!$G192:DH192)),OFFSET(DI190,0,-Inputs!$H$182)*Inputs!$H$181), 0),0)</f>
        <v>0</v>
      </c>
      <c r="DJ192" s="279">
        <f ca="1">IF(DJ14,IF(SUM($H14:DI14)-Inputs!$H$182&lt;Inputs!$H$183*4, IF(Inputs!$H$184, MIN(OFFSET(DJ190,0,-Inputs!$H$182)*Inputs!$H$181, Inputs!$H$184*Exchng*'Revenue&amp;exepenses'!$G14-SUM('Revenue&amp;exepenses'!$G192:DI192)),OFFSET(DJ190,0,-Inputs!$H$182)*Inputs!$H$181), 0),0)</f>
        <v>0</v>
      </c>
      <c r="DK192" s="279">
        <f ca="1">IF(DK14,IF(SUM($H14:DJ14)-Inputs!$H$182&lt;Inputs!$H$183*4, IF(Inputs!$H$184, MIN(OFFSET(DK190,0,-Inputs!$H$182)*Inputs!$H$181, Inputs!$H$184*Exchng*'Revenue&amp;exepenses'!$G14-SUM('Revenue&amp;exepenses'!$G192:DJ192)),OFFSET(DK190,0,-Inputs!$H$182)*Inputs!$H$181), 0),0)</f>
        <v>0</v>
      </c>
      <c r="DL192" s="279">
        <f ca="1">IF(DL14,IF(SUM($H14:DK14)-Inputs!$H$182&lt;Inputs!$H$183*4, IF(Inputs!$H$184, MIN(OFFSET(DL190,0,-Inputs!$H$182)*Inputs!$H$181, Inputs!$H$184*Exchng*'Revenue&amp;exepenses'!$G14-SUM('Revenue&amp;exepenses'!$G192:DK192)),OFFSET(DL190,0,-Inputs!$H$182)*Inputs!$H$181), 0),0)</f>
        <v>0</v>
      </c>
      <c r="DM192" s="279">
        <f ca="1">IF(DM14,IF(SUM($H14:DL14)-Inputs!$H$182&lt;Inputs!$H$183*4, IF(Inputs!$H$184, MIN(OFFSET(DM190,0,-Inputs!$H$182)*Inputs!$H$181, Inputs!$H$184*Exchng*'Revenue&amp;exepenses'!$G14-SUM('Revenue&amp;exepenses'!$G192:DL192)),OFFSET(DM190,0,-Inputs!$H$182)*Inputs!$H$181), 0),0)</f>
        <v>0</v>
      </c>
      <c r="DN192" s="279">
        <f ca="1">IF(DN14,IF(SUM($H14:DM14)-Inputs!$H$182&lt;Inputs!$H$183*4, IF(Inputs!$H$184, MIN(OFFSET(DN190,0,-Inputs!$H$182)*Inputs!$H$181, Inputs!$H$184*Exchng*'Revenue&amp;exepenses'!$G14-SUM('Revenue&amp;exepenses'!$G192:DM192)),OFFSET(DN190,0,-Inputs!$H$182)*Inputs!$H$181), 0),0)</f>
        <v>0</v>
      </c>
      <c r="DO192" s="279">
        <f ca="1">IF(DO14,IF(SUM($H14:DN14)-Inputs!$H$182&lt;Inputs!$H$183*4, IF(Inputs!$H$184, MIN(OFFSET(DO190,0,-Inputs!$H$182)*Inputs!$H$181, Inputs!$H$184*Exchng*'Revenue&amp;exepenses'!$G14-SUM('Revenue&amp;exepenses'!$G192:DN192)),OFFSET(DO190,0,-Inputs!$H$182)*Inputs!$H$181), 0),0)</f>
        <v>0</v>
      </c>
      <c r="DP192" s="279">
        <f ca="1">IF(DP14,IF(SUM($H14:DO14)-Inputs!$H$182&lt;Inputs!$H$183*4, IF(Inputs!$H$184, MIN(OFFSET(DP190,0,-Inputs!$H$182)*Inputs!$H$181, Inputs!$H$184*Exchng*'Revenue&amp;exepenses'!$G14-SUM('Revenue&amp;exepenses'!$G192:DO192)),OFFSET(DP190,0,-Inputs!$H$182)*Inputs!$H$181), 0),0)</f>
        <v>0</v>
      </c>
      <c r="DQ192" s="279">
        <f ca="1">IF(DQ14,IF(SUM($H14:DP14)-Inputs!$H$182&lt;Inputs!$H$183*4, IF(Inputs!$H$184, MIN(OFFSET(DQ190,0,-Inputs!$H$182)*Inputs!$H$181, Inputs!$H$184*Exchng*'Revenue&amp;exepenses'!$G14-SUM('Revenue&amp;exepenses'!$G192:DP192)),OFFSET(DQ190,0,-Inputs!$H$182)*Inputs!$H$181), 0),0)</f>
        <v>0</v>
      </c>
      <c r="DR192" s="279">
        <f ca="1">IF(DR14,IF(SUM($H14:DQ14)-Inputs!$H$182&lt;Inputs!$H$183*4, IF(Inputs!$H$184, MIN(OFFSET(DR190,0,-Inputs!$H$182)*Inputs!$H$181, Inputs!$H$184*Exchng*'Revenue&amp;exepenses'!$G14-SUM('Revenue&amp;exepenses'!$G192:DQ192)),OFFSET(DR190,0,-Inputs!$H$182)*Inputs!$H$181), 0),0)</f>
        <v>0</v>
      </c>
      <c r="DS192" s="279">
        <f ca="1">IF(DS14,IF(SUM($H14:DR14)-Inputs!$H$182&lt;Inputs!$H$183*4, IF(Inputs!$H$184, MIN(OFFSET(DS190,0,-Inputs!$H$182)*Inputs!$H$181, Inputs!$H$184*Exchng*'Revenue&amp;exepenses'!$G14-SUM('Revenue&amp;exepenses'!$G192:DR192)),OFFSET(DS190,0,-Inputs!$H$182)*Inputs!$H$181), 0),0)</f>
        <v>0</v>
      </c>
    </row>
    <row r="193" spans="2:123" x14ac:dyDescent="0.3">
      <c r="D193" s="280"/>
      <c r="E193" s="280"/>
      <c r="F193" s="281"/>
      <c r="G193" s="281"/>
      <c r="H193" s="279"/>
      <c r="I193" s="279"/>
      <c r="J193" s="279"/>
      <c r="K193" s="279"/>
      <c r="L193" s="279"/>
      <c r="M193" s="279"/>
      <c r="N193" s="279"/>
      <c r="O193" s="279"/>
      <c r="P193" s="279"/>
      <c r="Q193" s="279"/>
      <c r="R193" s="279"/>
      <c r="S193" s="279"/>
      <c r="T193" s="279"/>
      <c r="U193" s="279"/>
      <c r="V193" s="279"/>
      <c r="W193" s="279"/>
      <c r="X193" s="279"/>
      <c r="Y193" s="279"/>
      <c r="Z193" s="279"/>
      <c r="AA193" s="279"/>
      <c r="AB193" s="279"/>
      <c r="AC193" s="279"/>
      <c r="AD193" s="279"/>
      <c r="AE193" s="279"/>
      <c r="AF193" s="279"/>
      <c r="AG193" s="279"/>
      <c r="AH193" s="279"/>
      <c r="AI193" s="279"/>
      <c r="AJ193" s="279"/>
      <c r="AK193" s="279"/>
      <c r="AL193" s="279"/>
      <c r="AM193" s="279"/>
      <c r="AN193" s="279"/>
      <c r="AO193" s="279"/>
      <c r="AP193" s="279"/>
      <c r="AQ193" s="279"/>
      <c r="AR193" s="279"/>
      <c r="AS193" s="279"/>
      <c r="AT193" s="279"/>
      <c r="AU193" s="279"/>
      <c r="AV193" s="279"/>
      <c r="AW193" s="279"/>
      <c r="AX193" s="279"/>
      <c r="AY193" s="279"/>
      <c r="AZ193" s="279"/>
      <c r="BA193" s="279"/>
      <c r="BB193" s="279"/>
      <c r="BC193" s="279"/>
      <c r="BD193" s="279"/>
      <c r="BE193" s="279"/>
      <c r="BF193" s="279"/>
      <c r="BG193" s="279"/>
      <c r="BH193" s="279"/>
      <c r="BI193" s="279"/>
      <c r="BJ193" s="279"/>
      <c r="BK193" s="279"/>
      <c r="BL193" s="279"/>
      <c r="BM193" s="279"/>
      <c r="BN193" s="279"/>
      <c r="BO193" s="279"/>
      <c r="BP193" s="279"/>
      <c r="BQ193" s="279"/>
      <c r="BR193" s="279"/>
      <c r="BS193" s="279"/>
      <c r="BT193" s="279"/>
      <c r="BU193" s="279"/>
      <c r="BV193" s="279"/>
      <c r="BW193" s="279"/>
      <c r="BX193" s="279"/>
      <c r="BY193" s="279"/>
      <c r="BZ193" s="279"/>
      <c r="CA193" s="279"/>
      <c r="CB193" s="279"/>
      <c r="CC193" s="279"/>
      <c r="CD193" s="279"/>
      <c r="CE193" s="279"/>
      <c r="CF193" s="279"/>
      <c r="CG193" s="279"/>
      <c r="CH193" s="279"/>
      <c r="CI193" s="279"/>
      <c r="CJ193" s="279"/>
      <c r="CK193" s="279"/>
      <c r="CL193" s="279"/>
      <c r="CM193" s="279"/>
      <c r="CN193" s="279"/>
      <c r="CO193" s="279"/>
      <c r="CP193" s="279"/>
      <c r="CQ193" s="279"/>
      <c r="CR193" s="279"/>
      <c r="CS193" s="279"/>
      <c r="CT193" s="279"/>
      <c r="CU193" s="279"/>
      <c r="CV193" s="279"/>
      <c r="CW193" s="279"/>
      <c r="CX193" s="279"/>
      <c r="CY193" s="279"/>
      <c r="CZ193" s="279"/>
      <c r="DA193" s="279"/>
      <c r="DB193" s="279"/>
      <c r="DC193" s="279"/>
      <c r="DD193" s="279"/>
      <c r="DE193" s="279"/>
      <c r="DF193" s="279"/>
      <c r="DG193" s="279"/>
      <c r="DH193" s="279"/>
      <c r="DI193" s="279"/>
      <c r="DJ193" s="279"/>
      <c r="DK193" s="279"/>
      <c r="DL193" s="279"/>
      <c r="DM193" s="279"/>
      <c r="DN193" s="279"/>
      <c r="DO193" s="279"/>
      <c r="DP193" s="279"/>
      <c r="DQ193" s="279"/>
      <c r="DR193" s="279"/>
      <c r="DS193" s="279"/>
    </row>
    <row r="194" spans="2:123" ht="14.5" thickBot="1" x14ac:dyDescent="0.35">
      <c r="D194" s="284" t="s">
        <v>171</v>
      </c>
      <c r="E194" s="284"/>
      <c r="F194" s="285" t="str">
        <f>F189</f>
        <v>INR Mn</v>
      </c>
      <c r="G194" s="285"/>
      <c r="H194" s="286">
        <f t="shared" ref="H194:AM194" ca="1" si="128">H190-H192</f>
        <v>0</v>
      </c>
      <c r="I194" s="286">
        <f t="shared" ca="1" si="128"/>
        <v>0</v>
      </c>
      <c r="J194" s="286">
        <f t="shared" ca="1" si="128"/>
        <v>0</v>
      </c>
      <c r="K194" s="286">
        <f t="shared" ca="1" si="128"/>
        <v>0</v>
      </c>
      <c r="L194" s="286">
        <f t="shared" ca="1" si="128"/>
        <v>0</v>
      </c>
      <c r="M194" s="286">
        <f t="shared" ca="1" si="128"/>
        <v>0</v>
      </c>
      <c r="N194" s="286">
        <f t="shared" ca="1" si="128"/>
        <v>0</v>
      </c>
      <c r="O194" s="286">
        <f t="shared" ca="1" si="128"/>
        <v>0</v>
      </c>
      <c r="P194" s="286">
        <f t="shared" ca="1" si="128"/>
        <v>0</v>
      </c>
      <c r="Q194" s="286">
        <f t="shared" ca="1" si="128"/>
        <v>0</v>
      </c>
      <c r="R194" s="286">
        <f t="shared" ca="1" si="128"/>
        <v>0</v>
      </c>
      <c r="S194" s="286">
        <f t="shared" ca="1" si="128"/>
        <v>0</v>
      </c>
      <c r="T194" s="286">
        <f t="shared" ca="1" si="128"/>
        <v>0</v>
      </c>
      <c r="U194" s="286">
        <f t="shared" ca="1" si="128"/>
        <v>0</v>
      </c>
      <c r="V194" s="286">
        <f t="shared" ca="1" si="128"/>
        <v>0</v>
      </c>
      <c r="W194" s="286">
        <f t="shared" ca="1" si="128"/>
        <v>165</v>
      </c>
      <c r="X194" s="286">
        <f t="shared" ca="1" si="128"/>
        <v>163.16666666666669</v>
      </c>
      <c r="Y194" s="286">
        <f t="shared" ca="1" si="128"/>
        <v>138.41666666666669</v>
      </c>
      <c r="Z194" s="286">
        <f t="shared" ca="1" si="128"/>
        <v>140.52500000000001</v>
      </c>
      <c r="AA194" s="286">
        <f t="shared" ca="1" si="128"/>
        <v>140.52500000000001</v>
      </c>
      <c r="AB194" s="286">
        <f t="shared" ca="1" si="128"/>
        <v>138.41666666666669</v>
      </c>
      <c r="AC194" s="286">
        <f t="shared" ca="1" si="128"/>
        <v>138.41666666666669</v>
      </c>
      <c r="AD194" s="286">
        <f t="shared" ca="1" si="128"/>
        <v>140.52500000000001</v>
      </c>
      <c r="AE194" s="286">
        <f t="shared" ca="1" si="128"/>
        <v>140.52500000000001</v>
      </c>
      <c r="AF194" s="286">
        <f t="shared" ca="1" si="128"/>
        <v>138.41666666666669</v>
      </c>
      <c r="AG194" s="286">
        <f t="shared" ca="1" si="128"/>
        <v>138.41666666666669</v>
      </c>
      <c r="AH194" s="286">
        <f t="shared" ca="1" si="128"/>
        <v>140.52500000000001</v>
      </c>
      <c r="AI194" s="286">
        <f t="shared" ca="1" si="128"/>
        <v>140.52500000000001</v>
      </c>
      <c r="AJ194" s="286">
        <f t="shared" ca="1" si="128"/>
        <v>138.41666666666669</v>
      </c>
      <c r="AK194" s="286">
        <f t="shared" ca="1" si="128"/>
        <v>138.41666666666669</v>
      </c>
      <c r="AL194" s="286">
        <f t="shared" ca="1" si="128"/>
        <v>140.52500000000001</v>
      </c>
      <c r="AM194" s="286">
        <f t="shared" ca="1" si="128"/>
        <v>140.52500000000001</v>
      </c>
      <c r="AN194" s="286">
        <f t="shared" ref="AN194:BS194" ca="1" si="129">AN190-AN192</f>
        <v>138.41666666666669</v>
      </c>
      <c r="AO194" s="286">
        <f t="shared" ca="1" si="129"/>
        <v>138.41666666666669</v>
      </c>
      <c r="AP194" s="286">
        <f t="shared" ca="1" si="129"/>
        <v>140.52500000000001</v>
      </c>
      <c r="AQ194" s="286">
        <f t="shared" ca="1" si="129"/>
        <v>140.52500000000001</v>
      </c>
      <c r="AR194" s="286">
        <f t="shared" ca="1" si="129"/>
        <v>138.41666666666669</v>
      </c>
      <c r="AS194" s="286">
        <f t="shared" ca="1" si="129"/>
        <v>163.16666666666669</v>
      </c>
      <c r="AT194" s="286">
        <f t="shared" ca="1" si="129"/>
        <v>165</v>
      </c>
      <c r="AU194" s="286">
        <f t="shared" ca="1" si="129"/>
        <v>165</v>
      </c>
      <c r="AV194" s="286">
        <f t="shared" ca="1" si="129"/>
        <v>163.16666666666669</v>
      </c>
      <c r="AW194" s="286">
        <f t="shared" ca="1" si="129"/>
        <v>163.16666666666669</v>
      </c>
      <c r="AX194" s="286">
        <f t="shared" ca="1" si="129"/>
        <v>165</v>
      </c>
      <c r="AY194" s="286">
        <f t="shared" ca="1" si="129"/>
        <v>165</v>
      </c>
      <c r="AZ194" s="286">
        <f t="shared" ca="1" si="129"/>
        <v>163.16666666666669</v>
      </c>
      <c r="BA194" s="286">
        <f t="shared" ca="1" si="129"/>
        <v>163.16666666666669</v>
      </c>
      <c r="BB194" s="286">
        <f t="shared" ca="1" si="129"/>
        <v>165</v>
      </c>
      <c r="BC194" s="286">
        <f t="shared" ca="1" si="129"/>
        <v>165</v>
      </c>
      <c r="BD194" s="286">
        <f t="shared" ca="1" si="129"/>
        <v>163.16666666666669</v>
      </c>
      <c r="BE194" s="286">
        <f t="shared" ca="1" si="129"/>
        <v>163.16666666666669</v>
      </c>
      <c r="BF194" s="286">
        <f t="shared" ca="1" si="129"/>
        <v>165</v>
      </c>
      <c r="BG194" s="286">
        <f t="shared" ca="1" si="129"/>
        <v>165</v>
      </c>
      <c r="BH194" s="286">
        <f t="shared" ca="1" si="129"/>
        <v>163.16666666666669</v>
      </c>
      <c r="BI194" s="286">
        <f t="shared" ca="1" si="129"/>
        <v>163.16666666666669</v>
      </c>
      <c r="BJ194" s="286">
        <f t="shared" ca="1" si="129"/>
        <v>165</v>
      </c>
      <c r="BK194" s="286">
        <f t="shared" ca="1" si="129"/>
        <v>165</v>
      </c>
      <c r="BL194" s="286">
        <f t="shared" ca="1" si="129"/>
        <v>163.16666666666669</v>
      </c>
      <c r="BM194" s="286">
        <f t="shared" ca="1" si="129"/>
        <v>163.16666666666669</v>
      </c>
      <c r="BN194" s="286">
        <f t="shared" ca="1" si="129"/>
        <v>165</v>
      </c>
      <c r="BO194" s="286">
        <f t="shared" ca="1" si="129"/>
        <v>165</v>
      </c>
      <c r="BP194" s="286">
        <f t="shared" ca="1" si="129"/>
        <v>163.16666666666669</v>
      </c>
      <c r="BQ194" s="286">
        <f t="shared" ca="1" si="129"/>
        <v>163.16666666666669</v>
      </c>
      <c r="BR194" s="286">
        <f t="shared" ca="1" si="129"/>
        <v>165</v>
      </c>
      <c r="BS194" s="286">
        <f t="shared" ca="1" si="129"/>
        <v>165</v>
      </c>
      <c r="BT194" s="286">
        <f t="shared" ref="BT194:CY194" ca="1" si="130">BT190-BT192</f>
        <v>163.16666666666669</v>
      </c>
      <c r="BU194" s="286">
        <f t="shared" ca="1" si="130"/>
        <v>163.16666666666669</v>
      </c>
      <c r="BV194" s="286">
        <f t="shared" ca="1" si="130"/>
        <v>165</v>
      </c>
      <c r="BW194" s="286">
        <f t="shared" ca="1" si="130"/>
        <v>165</v>
      </c>
      <c r="BX194" s="286">
        <f t="shared" ca="1" si="130"/>
        <v>163.16666666666669</v>
      </c>
      <c r="BY194" s="286">
        <f t="shared" ca="1" si="130"/>
        <v>163.16666666666669</v>
      </c>
      <c r="BZ194" s="286">
        <f t="shared" ca="1" si="130"/>
        <v>165</v>
      </c>
      <c r="CA194" s="286">
        <f t="shared" ca="1" si="130"/>
        <v>165</v>
      </c>
      <c r="CB194" s="286">
        <f t="shared" ca="1" si="130"/>
        <v>163.16666666666669</v>
      </c>
      <c r="CC194" s="286">
        <f t="shared" ca="1" si="130"/>
        <v>163.16666666666669</v>
      </c>
      <c r="CD194" s="286">
        <f t="shared" ca="1" si="130"/>
        <v>165</v>
      </c>
      <c r="CE194" s="286">
        <f t="shared" ca="1" si="130"/>
        <v>165</v>
      </c>
      <c r="CF194" s="286">
        <f t="shared" ca="1" si="130"/>
        <v>163.16666666666669</v>
      </c>
      <c r="CG194" s="286">
        <f t="shared" ca="1" si="130"/>
        <v>163.16666666666669</v>
      </c>
      <c r="CH194" s="286">
        <f t="shared" ca="1" si="130"/>
        <v>165</v>
      </c>
      <c r="CI194" s="286">
        <f t="shared" ca="1" si="130"/>
        <v>165</v>
      </c>
      <c r="CJ194" s="286">
        <f t="shared" ca="1" si="130"/>
        <v>163.16666666666669</v>
      </c>
      <c r="CK194" s="286">
        <f t="shared" ca="1" si="130"/>
        <v>163.16666666666669</v>
      </c>
      <c r="CL194" s="286">
        <f t="shared" ca="1" si="130"/>
        <v>165</v>
      </c>
      <c r="CM194" s="286">
        <f t="shared" ca="1" si="130"/>
        <v>165</v>
      </c>
      <c r="CN194" s="286">
        <f t="shared" ca="1" si="130"/>
        <v>163.16666666666669</v>
      </c>
      <c r="CO194" s="286">
        <f t="shared" ca="1" si="130"/>
        <v>163.16666666666669</v>
      </c>
      <c r="CP194" s="286">
        <f t="shared" ca="1" si="130"/>
        <v>165</v>
      </c>
      <c r="CQ194" s="286">
        <f t="shared" ca="1" si="130"/>
        <v>165</v>
      </c>
      <c r="CR194" s="286">
        <f t="shared" ca="1" si="130"/>
        <v>163.16666666666669</v>
      </c>
      <c r="CS194" s="286">
        <f t="shared" ca="1" si="130"/>
        <v>163.16666666666669</v>
      </c>
      <c r="CT194" s="286">
        <f t="shared" ca="1" si="130"/>
        <v>165</v>
      </c>
      <c r="CU194" s="286">
        <f t="shared" ca="1" si="130"/>
        <v>165</v>
      </c>
      <c r="CV194" s="286">
        <f t="shared" ca="1" si="130"/>
        <v>163.16666666666669</v>
      </c>
      <c r="CW194" s="286">
        <f t="shared" ca="1" si="130"/>
        <v>163.16666666666669</v>
      </c>
      <c r="CX194" s="286">
        <f t="shared" ca="1" si="130"/>
        <v>165</v>
      </c>
      <c r="CY194" s="286">
        <f t="shared" ca="1" si="130"/>
        <v>165</v>
      </c>
      <c r="CZ194" s="286">
        <f t="shared" ref="CZ194:DS194" ca="1" si="131">CZ190-CZ192</f>
        <v>163.16666666666669</v>
      </c>
      <c r="DA194" s="286">
        <f t="shared" ca="1" si="131"/>
        <v>163.16666666666669</v>
      </c>
      <c r="DB194" s="286">
        <f t="shared" ca="1" si="131"/>
        <v>165</v>
      </c>
      <c r="DC194" s="286">
        <f t="shared" ca="1" si="131"/>
        <v>165</v>
      </c>
      <c r="DD194" s="286">
        <f t="shared" ca="1" si="131"/>
        <v>163.16666666666669</v>
      </c>
      <c r="DE194" s="286">
        <f t="shared" ca="1" si="131"/>
        <v>163.16666666666669</v>
      </c>
      <c r="DF194" s="286">
        <f t="shared" ca="1" si="131"/>
        <v>165</v>
      </c>
      <c r="DG194" s="286">
        <f t="shared" ca="1" si="131"/>
        <v>165</v>
      </c>
      <c r="DH194" s="286">
        <f t="shared" ca="1" si="131"/>
        <v>163.16666666666669</v>
      </c>
      <c r="DI194" s="286">
        <f t="shared" ca="1" si="131"/>
        <v>163.16666666666669</v>
      </c>
      <c r="DJ194" s="286">
        <f t="shared" ca="1" si="131"/>
        <v>165</v>
      </c>
      <c r="DK194" s="286">
        <f t="shared" ca="1" si="131"/>
        <v>165</v>
      </c>
      <c r="DL194" s="286">
        <f t="shared" ca="1" si="131"/>
        <v>163.16666666666669</v>
      </c>
      <c r="DM194" s="286">
        <f t="shared" ca="1" si="131"/>
        <v>163.16666666666669</v>
      </c>
      <c r="DN194" s="286">
        <f t="shared" ca="1" si="131"/>
        <v>165</v>
      </c>
      <c r="DO194" s="286">
        <f t="shared" ca="1" si="131"/>
        <v>165</v>
      </c>
      <c r="DP194" s="286">
        <f t="shared" ca="1" si="131"/>
        <v>163.16666666666669</v>
      </c>
      <c r="DQ194" s="286">
        <f t="shared" ca="1" si="131"/>
        <v>163.16666666666669</v>
      </c>
      <c r="DR194" s="286">
        <f t="shared" ca="1" si="131"/>
        <v>165</v>
      </c>
      <c r="DS194" s="286">
        <f t="shared" ca="1" si="131"/>
        <v>165</v>
      </c>
    </row>
    <row r="195" spans="2:123" ht="14.5" thickTop="1" x14ac:dyDescent="0.3">
      <c r="D195" s="280"/>
      <c r="E195" s="280"/>
      <c r="F195" s="281"/>
      <c r="G195" s="281"/>
      <c r="H195" s="279"/>
      <c r="I195" s="279"/>
      <c r="J195" s="279"/>
      <c r="K195" s="279"/>
      <c r="L195" s="279"/>
      <c r="M195" s="279"/>
      <c r="N195" s="279"/>
      <c r="O195" s="279"/>
      <c r="P195" s="279"/>
      <c r="Q195" s="279"/>
      <c r="R195" s="279"/>
      <c r="S195" s="279"/>
      <c r="T195" s="279"/>
      <c r="U195" s="279"/>
      <c r="V195" s="279"/>
      <c r="W195" s="279"/>
      <c r="X195" s="279"/>
      <c r="Y195" s="279"/>
      <c r="Z195" s="279"/>
      <c r="AA195" s="279"/>
      <c r="AB195" s="279"/>
      <c r="AC195" s="279"/>
      <c r="AD195" s="279"/>
      <c r="AE195" s="279"/>
      <c r="AF195" s="279"/>
      <c r="AG195" s="279"/>
      <c r="AH195" s="279"/>
      <c r="AI195" s="279"/>
      <c r="AJ195" s="279"/>
      <c r="AK195" s="279"/>
      <c r="AL195" s="279"/>
      <c r="AM195" s="279"/>
      <c r="AN195" s="279"/>
      <c r="AO195" s="279"/>
      <c r="AP195" s="279"/>
      <c r="AQ195" s="279"/>
      <c r="AR195" s="279"/>
      <c r="AS195" s="279"/>
      <c r="AT195" s="279"/>
      <c r="AU195" s="279"/>
      <c r="AV195" s="279"/>
      <c r="AW195" s="279"/>
      <c r="AX195" s="279"/>
      <c r="AY195" s="279"/>
      <c r="AZ195" s="279"/>
      <c r="BA195" s="279"/>
      <c r="BB195" s="279"/>
      <c r="BC195" s="279"/>
      <c r="BD195" s="279"/>
      <c r="BE195" s="279"/>
      <c r="BF195" s="279"/>
      <c r="BG195" s="279"/>
      <c r="BH195" s="279"/>
      <c r="BI195" s="279"/>
      <c r="BJ195" s="279"/>
      <c r="BK195" s="279"/>
      <c r="BL195" s="279"/>
      <c r="BM195" s="279"/>
      <c r="BN195" s="279"/>
      <c r="BO195" s="279"/>
      <c r="BP195" s="279"/>
      <c r="BQ195" s="279"/>
      <c r="BR195" s="279"/>
      <c r="BS195" s="279"/>
      <c r="BT195" s="279"/>
      <c r="BU195" s="279"/>
      <c r="BV195" s="279"/>
      <c r="BW195" s="279"/>
      <c r="BX195" s="279"/>
      <c r="BY195" s="279"/>
      <c r="BZ195" s="279"/>
      <c r="CA195" s="279"/>
      <c r="CB195" s="279"/>
      <c r="CC195" s="279"/>
      <c r="CD195" s="279"/>
      <c r="CE195" s="279"/>
      <c r="CF195" s="279"/>
      <c r="CG195" s="279"/>
      <c r="CH195" s="279"/>
      <c r="CI195" s="279"/>
      <c r="CJ195" s="279"/>
      <c r="CK195" s="279"/>
      <c r="CL195" s="279"/>
      <c r="CM195" s="279"/>
      <c r="CN195" s="279"/>
      <c r="CO195" s="279"/>
      <c r="CP195" s="279"/>
      <c r="CQ195" s="279"/>
      <c r="CR195" s="279"/>
      <c r="CS195" s="279"/>
      <c r="CT195" s="279"/>
      <c r="CU195" s="279"/>
      <c r="CV195" s="279"/>
      <c r="CW195" s="279"/>
      <c r="CX195" s="279"/>
      <c r="CY195" s="279"/>
      <c r="CZ195" s="279"/>
      <c r="DA195" s="279"/>
      <c r="DB195" s="279"/>
      <c r="DC195" s="279"/>
      <c r="DD195" s="279"/>
      <c r="DE195" s="279"/>
      <c r="DF195" s="279"/>
      <c r="DG195" s="279"/>
      <c r="DH195" s="279"/>
      <c r="DI195" s="279"/>
      <c r="DJ195" s="279"/>
      <c r="DK195" s="279"/>
      <c r="DL195" s="279"/>
      <c r="DM195" s="279"/>
      <c r="DN195" s="279"/>
      <c r="DO195" s="279"/>
      <c r="DP195" s="279"/>
      <c r="DQ195" s="279"/>
      <c r="DR195" s="279"/>
      <c r="DS195" s="279"/>
    </row>
    <row r="196" spans="2:123" x14ac:dyDescent="0.3">
      <c r="C196" s="6" t="s">
        <v>163</v>
      </c>
      <c r="D196" s="280"/>
      <c r="E196" s="280"/>
      <c r="F196" s="281"/>
      <c r="G196" s="281"/>
      <c r="H196" s="279"/>
      <c r="I196" s="279"/>
      <c r="J196" s="279"/>
      <c r="K196" s="279"/>
      <c r="L196" s="279"/>
      <c r="M196" s="279"/>
      <c r="N196" s="279"/>
      <c r="O196" s="279"/>
      <c r="P196" s="279"/>
      <c r="Q196" s="279"/>
      <c r="R196" s="279"/>
      <c r="S196" s="279"/>
      <c r="T196" s="279"/>
      <c r="U196" s="279"/>
      <c r="V196" s="279"/>
      <c r="W196" s="279"/>
      <c r="X196" s="279"/>
      <c r="Y196" s="279"/>
      <c r="Z196" s="279"/>
      <c r="AA196" s="279"/>
      <c r="AB196" s="279"/>
      <c r="AC196" s="279"/>
      <c r="AD196" s="279"/>
      <c r="AE196" s="279"/>
      <c r="AF196" s="279"/>
      <c r="AG196" s="279"/>
      <c r="AH196" s="279"/>
      <c r="AI196" s="279"/>
      <c r="AJ196" s="279"/>
      <c r="AK196" s="279"/>
      <c r="AL196" s="279"/>
      <c r="AM196" s="279"/>
      <c r="AN196" s="279"/>
      <c r="AO196" s="279"/>
      <c r="AP196" s="279"/>
      <c r="AQ196" s="279"/>
      <c r="AR196" s="279"/>
      <c r="AS196" s="279"/>
      <c r="AT196" s="279"/>
      <c r="AU196" s="279"/>
      <c r="AV196" s="279"/>
      <c r="AW196" s="279"/>
      <c r="AX196" s="279"/>
      <c r="AY196" s="279"/>
      <c r="AZ196" s="279"/>
      <c r="BA196" s="279"/>
      <c r="BB196" s="279"/>
      <c r="BC196" s="279"/>
      <c r="BD196" s="279"/>
      <c r="BE196" s="279"/>
      <c r="BF196" s="279"/>
      <c r="BG196" s="279"/>
      <c r="BH196" s="279"/>
      <c r="BI196" s="279"/>
      <c r="BJ196" s="279"/>
      <c r="BK196" s="279"/>
      <c r="BL196" s="279"/>
      <c r="BM196" s="279"/>
      <c r="BN196" s="279"/>
      <c r="BO196" s="279"/>
      <c r="BP196" s="279"/>
      <c r="BQ196" s="279"/>
      <c r="BR196" s="279"/>
      <c r="BS196" s="279"/>
      <c r="BT196" s="279"/>
      <c r="BU196" s="279"/>
      <c r="BV196" s="279"/>
      <c r="BW196" s="279"/>
      <c r="BX196" s="279"/>
      <c r="BY196" s="279"/>
      <c r="BZ196" s="279"/>
      <c r="CA196" s="279"/>
      <c r="CB196" s="279"/>
      <c r="CC196" s="279"/>
      <c r="CD196" s="279"/>
      <c r="CE196" s="279"/>
      <c r="CF196" s="279"/>
      <c r="CG196" s="279"/>
      <c r="CH196" s="279"/>
      <c r="CI196" s="279"/>
      <c r="CJ196" s="279"/>
      <c r="CK196" s="279"/>
      <c r="CL196" s="279"/>
      <c r="CM196" s="279"/>
      <c r="CN196" s="279"/>
      <c r="CO196" s="279"/>
      <c r="CP196" s="279"/>
      <c r="CQ196" s="279"/>
      <c r="CR196" s="279"/>
      <c r="CS196" s="279"/>
      <c r="CT196" s="279"/>
      <c r="CU196" s="279"/>
      <c r="CV196" s="279"/>
      <c r="CW196" s="279"/>
      <c r="CX196" s="279"/>
      <c r="CY196" s="279"/>
      <c r="CZ196" s="279"/>
      <c r="DA196" s="279"/>
      <c r="DB196" s="279"/>
      <c r="DC196" s="279"/>
      <c r="DD196" s="279"/>
      <c r="DE196" s="279"/>
      <c r="DF196" s="279"/>
      <c r="DG196" s="279"/>
      <c r="DH196" s="279"/>
      <c r="DI196" s="279"/>
      <c r="DJ196" s="279"/>
      <c r="DK196" s="279"/>
      <c r="DL196" s="279"/>
      <c r="DM196" s="279"/>
      <c r="DN196" s="279"/>
      <c r="DO196" s="279"/>
      <c r="DP196" s="279"/>
      <c r="DQ196" s="279"/>
      <c r="DR196" s="279"/>
      <c r="DS196" s="279"/>
    </row>
    <row r="197" spans="2:123" x14ac:dyDescent="0.3">
      <c r="D197" s="280" t="str">
        <f>D177</f>
        <v>O&amp;M</v>
      </c>
      <c r="E197" s="280"/>
      <c r="F197" s="281" t="str">
        <f>F194</f>
        <v>INR Mn</v>
      </c>
      <c r="G197" s="283">
        <f>Inputs!G$113*Exchng/4*$G$14</f>
        <v>40.3490394325</v>
      </c>
      <c r="H197" s="283">
        <f>$G197*H$31*H$14</f>
        <v>0</v>
      </c>
      <c r="I197" s="283">
        <f t="shared" ref="I197:BT198" si="132">$G197*I$31*I$14</f>
        <v>0</v>
      </c>
      <c r="J197" s="283">
        <f t="shared" si="132"/>
        <v>0</v>
      </c>
      <c r="K197" s="283">
        <f t="shared" si="132"/>
        <v>0</v>
      </c>
      <c r="L197" s="283">
        <f t="shared" si="132"/>
        <v>0</v>
      </c>
      <c r="M197" s="283">
        <f t="shared" si="132"/>
        <v>0</v>
      </c>
      <c r="N197" s="283">
        <f t="shared" si="132"/>
        <v>0</v>
      </c>
      <c r="O197" s="283">
        <f t="shared" si="132"/>
        <v>0</v>
      </c>
      <c r="P197" s="283">
        <f t="shared" si="132"/>
        <v>0</v>
      </c>
      <c r="Q197" s="283">
        <f t="shared" si="132"/>
        <v>0</v>
      </c>
      <c r="R197" s="283">
        <f t="shared" si="132"/>
        <v>0</v>
      </c>
      <c r="S197" s="283">
        <f t="shared" si="132"/>
        <v>0</v>
      </c>
      <c r="T197" s="283">
        <f t="shared" si="132"/>
        <v>0</v>
      </c>
      <c r="U197" s="283">
        <f t="shared" si="132"/>
        <v>0</v>
      </c>
      <c r="V197" s="283">
        <f t="shared" si="132"/>
        <v>0</v>
      </c>
      <c r="W197" s="283">
        <f t="shared" si="132"/>
        <v>40.3490394325</v>
      </c>
      <c r="X197" s="283">
        <f t="shared" si="132"/>
        <v>40.3490394325</v>
      </c>
      <c r="Y197" s="283">
        <f t="shared" si="132"/>
        <v>40.3490394325</v>
      </c>
      <c r="Z197" s="283">
        <f t="shared" si="132"/>
        <v>40.3490394325</v>
      </c>
      <c r="AA197" s="283">
        <f t="shared" si="132"/>
        <v>40.3490394325</v>
      </c>
      <c r="AB197" s="283">
        <f t="shared" si="132"/>
        <v>40.3490394325</v>
      </c>
      <c r="AC197" s="283">
        <f t="shared" si="132"/>
        <v>40.3490394325</v>
      </c>
      <c r="AD197" s="283">
        <f t="shared" si="132"/>
        <v>40.3490394325</v>
      </c>
      <c r="AE197" s="283">
        <f t="shared" si="132"/>
        <v>40.3490394325</v>
      </c>
      <c r="AF197" s="283">
        <f t="shared" si="132"/>
        <v>40.3490394325</v>
      </c>
      <c r="AG197" s="283">
        <f t="shared" si="132"/>
        <v>40.3490394325</v>
      </c>
      <c r="AH197" s="283">
        <f t="shared" si="132"/>
        <v>40.3490394325</v>
      </c>
      <c r="AI197" s="283">
        <f t="shared" si="132"/>
        <v>40.3490394325</v>
      </c>
      <c r="AJ197" s="283">
        <f t="shared" si="132"/>
        <v>40.3490394325</v>
      </c>
      <c r="AK197" s="283">
        <f t="shared" si="132"/>
        <v>40.3490394325</v>
      </c>
      <c r="AL197" s="283">
        <f t="shared" si="132"/>
        <v>40.3490394325</v>
      </c>
      <c r="AM197" s="283">
        <f t="shared" si="132"/>
        <v>40.3490394325</v>
      </c>
      <c r="AN197" s="283">
        <f t="shared" si="132"/>
        <v>40.3490394325</v>
      </c>
      <c r="AO197" s="283">
        <f t="shared" si="132"/>
        <v>40.3490394325</v>
      </c>
      <c r="AP197" s="283">
        <f t="shared" si="132"/>
        <v>40.3490394325</v>
      </c>
      <c r="AQ197" s="283">
        <f t="shared" si="132"/>
        <v>40.3490394325</v>
      </c>
      <c r="AR197" s="283">
        <f t="shared" si="132"/>
        <v>40.3490394325</v>
      </c>
      <c r="AS197" s="283">
        <f t="shared" si="132"/>
        <v>40.3490394325</v>
      </c>
      <c r="AT197" s="283">
        <f t="shared" si="132"/>
        <v>40.3490394325</v>
      </c>
      <c r="AU197" s="283">
        <f t="shared" si="132"/>
        <v>40.3490394325</v>
      </c>
      <c r="AV197" s="283">
        <f t="shared" si="132"/>
        <v>40.3490394325</v>
      </c>
      <c r="AW197" s="283">
        <f t="shared" si="132"/>
        <v>40.3490394325</v>
      </c>
      <c r="AX197" s="283">
        <f t="shared" si="132"/>
        <v>40.3490394325</v>
      </c>
      <c r="AY197" s="283">
        <f t="shared" si="132"/>
        <v>40.3490394325</v>
      </c>
      <c r="AZ197" s="283">
        <f t="shared" si="132"/>
        <v>40.3490394325</v>
      </c>
      <c r="BA197" s="283">
        <f t="shared" si="132"/>
        <v>40.3490394325</v>
      </c>
      <c r="BB197" s="283">
        <f t="shared" si="132"/>
        <v>40.3490394325</v>
      </c>
      <c r="BC197" s="283">
        <f t="shared" si="132"/>
        <v>40.3490394325</v>
      </c>
      <c r="BD197" s="283">
        <f t="shared" si="132"/>
        <v>40.3490394325</v>
      </c>
      <c r="BE197" s="283">
        <f t="shared" si="132"/>
        <v>40.3490394325</v>
      </c>
      <c r="BF197" s="283">
        <f t="shared" si="132"/>
        <v>40.3490394325</v>
      </c>
      <c r="BG197" s="283">
        <f t="shared" si="132"/>
        <v>40.3490394325</v>
      </c>
      <c r="BH197" s="283">
        <f t="shared" si="132"/>
        <v>40.3490394325</v>
      </c>
      <c r="BI197" s="283">
        <f t="shared" si="132"/>
        <v>40.3490394325</v>
      </c>
      <c r="BJ197" s="283">
        <f t="shared" si="132"/>
        <v>40.3490394325</v>
      </c>
      <c r="BK197" s="283">
        <f t="shared" si="132"/>
        <v>40.3490394325</v>
      </c>
      <c r="BL197" s="283">
        <f t="shared" si="132"/>
        <v>40.3490394325</v>
      </c>
      <c r="BM197" s="283">
        <f t="shared" si="132"/>
        <v>40.3490394325</v>
      </c>
      <c r="BN197" s="283">
        <f t="shared" si="132"/>
        <v>40.3490394325</v>
      </c>
      <c r="BO197" s="283">
        <f t="shared" si="132"/>
        <v>40.3490394325</v>
      </c>
      <c r="BP197" s="283">
        <f t="shared" si="132"/>
        <v>40.3490394325</v>
      </c>
      <c r="BQ197" s="283">
        <f t="shared" si="132"/>
        <v>40.3490394325</v>
      </c>
      <c r="BR197" s="283">
        <f t="shared" si="132"/>
        <v>40.3490394325</v>
      </c>
      <c r="BS197" s="283">
        <f t="shared" si="132"/>
        <v>40.3490394325</v>
      </c>
      <c r="BT197" s="283">
        <f t="shared" si="132"/>
        <v>40.3490394325</v>
      </c>
      <c r="BU197" s="283">
        <f t="shared" ref="BU197:DS199" si="133">$G197*BU$31*BU$14</f>
        <v>40.3490394325</v>
      </c>
      <c r="BV197" s="283">
        <f t="shared" si="133"/>
        <v>40.3490394325</v>
      </c>
      <c r="BW197" s="283">
        <f t="shared" si="133"/>
        <v>40.3490394325</v>
      </c>
      <c r="BX197" s="283">
        <f t="shared" si="133"/>
        <v>40.3490394325</v>
      </c>
      <c r="BY197" s="283">
        <f t="shared" si="133"/>
        <v>40.3490394325</v>
      </c>
      <c r="BZ197" s="283">
        <f t="shared" si="133"/>
        <v>40.3490394325</v>
      </c>
      <c r="CA197" s="283">
        <f t="shared" si="133"/>
        <v>40.3490394325</v>
      </c>
      <c r="CB197" s="283">
        <f t="shared" si="133"/>
        <v>40.3490394325</v>
      </c>
      <c r="CC197" s="283">
        <f t="shared" si="133"/>
        <v>40.3490394325</v>
      </c>
      <c r="CD197" s="283">
        <f t="shared" si="133"/>
        <v>40.3490394325</v>
      </c>
      <c r="CE197" s="283">
        <f t="shared" si="133"/>
        <v>40.3490394325</v>
      </c>
      <c r="CF197" s="283">
        <f t="shared" si="133"/>
        <v>40.3490394325</v>
      </c>
      <c r="CG197" s="283">
        <f t="shared" si="133"/>
        <v>40.3490394325</v>
      </c>
      <c r="CH197" s="283">
        <f t="shared" si="133"/>
        <v>40.3490394325</v>
      </c>
      <c r="CI197" s="283">
        <f t="shared" si="133"/>
        <v>40.3490394325</v>
      </c>
      <c r="CJ197" s="283">
        <f t="shared" si="133"/>
        <v>40.3490394325</v>
      </c>
      <c r="CK197" s="283">
        <f t="shared" si="133"/>
        <v>40.3490394325</v>
      </c>
      <c r="CL197" s="283">
        <f t="shared" si="133"/>
        <v>40.3490394325</v>
      </c>
      <c r="CM197" s="283">
        <f t="shared" si="133"/>
        <v>40.3490394325</v>
      </c>
      <c r="CN197" s="283">
        <f t="shared" si="133"/>
        <v>40.3490394325</v>
      </c>
      <c r="CO197" s="283">
        <f t="shared" si="133"/>
        <v>40.3490394325</v>
      </c>
      <c r="CP197" s="283">
        <f t="shared" si="133"/>
        <v>40.3490394325</v>
      </c>
      <c r="CQ197" s="283">
        <f t="shared" si="133"/>
        <v>40.3490394325</v>
      </c>
      <c r="CR197" s="283">
        <f t="shared" si="133"/>
        <v>40.3490394325</v>
      </c>
      <c r="CS197" s="283">
        <f t="shared" si="133"/>
        <v>40.3490394325</v>
      </c>
      <c r="CT197" s="283">
        <f t="shared" si="133"/>
        <v>40.3490394325</v>
      </c>
      <c r="CU197" s="283">
        <f t="shared" si="133"/>
        <v>40.3490394325</v>
      </c>
      <c r="CV197" s="283">
        <f t="shared" si="133"/>
        <v>40.3490394325</v>
      </c>
      <c r="CW197" s="283">
        <f t="shared" si="133"/>
        <v>40.3490394325</v>
      </c>
      <c r="CX197" s="283">
        <f t="shared" si="133"/>
        <v>40.3490394325</v>
      </c>
      <c r="CY197" s="283">
        <f t="shared" si="133"/>
        <v>40.3490394325</v>
      </c>
      <c r="CZ197" s="283">
        <f t="shared" si="133"/>
        <v>40.3490394325</v>
      </c>
      <c r="DA197" s="283">
        <f t="shared" si="133"/>
        <v>40.3490394325</v>
      </c>
      <c r="DB197" s="283">
        <f t="shared" si="133"/>
        <v>40.3490394325</v>
      </c>
      <c r="DC197" s="283">
        <f t="shared" si="133"/>
        <v>40.3490394325</v>
      </c>
      <c r="DD197" s="283">
        <f t="shared" si="133"/>
        <v>40.3490394325</v>
      </c>
      <c r="DE197" s="283">
        <f t="shared" si="133"/>
        <v>40.3490394325</v>
      </c>
      <c r="DF197" s="283">
        <f t="shared" si="133"/>
        <v>40.3490394325</v>
      </c>
      <c r="DG197" s="283">
        <f t="shared" si="133"/>
        <v>40.3490394325</v>
      </c>
      <c r="DH197" s="283">
        <f t="shared" si="133"/>
        <v>40.3490394325</v>
      </c>
      <c r="DI197" s="283">
        <f t="shared" si="133"/>
        <v>40.3490394325</v>
      </c>
      <c r="DJ197" s="283">
        <f t="shared" si="133"/>
        <v>40.3490394325</v>
      </c>
      <c r="DK197" s="283">
        <f t="shared" si="133"/>
        <v>40.3490394325</v>
      </c>
      <c r="DL197" s="283">
        <f t="shared" si="133"/>
        <v>40.3490394325</v>
      </c>
      <c r="DM197" s="283">
        <f t="shared" si="133"/>
        <v>40.3490394325</v>
      </c>
      <c r="DN197" s="283">
        <f t="shared" si="133"/>
        <v>40.3490394325</v>
      </c>
      <c r="DO197" s="283">
        <f t="shared" si="133"/>
        <v>40.3490394325</v>
      </c>
      <c r="DP197" s="283">
        <f t="shared" si="133"/>
        <v>40.3490394325</v>
      </c>
      <c r="DQ197" s="283">
        <f t="shared" si="133"/>
        <v>40.3490394325</v>
      </c>
      <c r="DR197" s="283">
        <f t="shared" si="133"/>
        <v>40.3490394325</v>
      </c>
      <c r="DS197" s="283">
        <f t="shared" si="133"/>
        <v>40.3490394325</v>
      </c>
    </row>
    <row r="198" spans="2:123" x14ac:dyDescent="0.3">
      <c r="D198" s="280" t="str">
        <f>D178</f>
        <v>Other management fees</v>
      </c>
      <c r="E198" s="280"/>
      <c r="F198" s="281" t="str">
        <f>F197</f>
        <v>INR Mn</v>
      </c>
      <c r="G198" s="283">
        <f>Inputs!G$114*Exchng/4*$G$14</f>
        <v>101.06209</v>
      </c>
      <c r="H198" s="283">
        <f t="shared" ref="H198:W199" si="134">$G198*H$31*H$14</f>
        <v>0</v>
      </c>
      <c r="I198" s="283">
        <f t="shared" si="134"/>
        <v>0</v>
      </c>
      <c r="J198" s="283">
        <f t="shared" si="134"/>
        <v>0</v>
      </c>
      <c r="K198" s="283">
        <f t="shared" si="134"/>
        <v>0</v>
      </c>
      <c r="L198" s="283">
        <f t="shared" si="134"/>
        <v>0</v>
      </c>
      <c r="M198" s="283">
        <f t="shared" si="134"/>
        <v>0</v>
      </c>
      <c r="N198" s="283">
        <f t="shared" si="134"/>
        <v>0</v>
      </c>
      <c r="O198" s="283">
        <f t="shared" si="134"/>
        <v>0</v>
      </c>
      <c r="P198" s="283">
        <f t="shared" si="134"/>
        <v>0</v>
      </c>
      <c r="Q198" s="283">
        <f t="shared" si="134"/>
        <v>0</v>
      </c>
      <c r="R198" s="283">
        <f t="shared" si="134"/>
        <v>0</v>
      </c>
      <c r="S198" s="283">
        <f t="shared" si="134"/>
        <v>0</v>
      </c>
      <c r="T198" s="283">
        <f t="shared" si="134"/>
        <v>0</v>
      </c>
      <c r="U198" s="283">
        <f t="shared" si="134"/>
        <v>0</v>
      </c>
      <c r="V198" s="283">
        <f t="shared" si="134"/>
        <v>0</v>
      </c>
      <c r="W198" s="283">
        <f t="shared" si="134"/>
        <v>101.06209</v>
      </c>
      <c r="X198" s="283">
        <f t="shared" si="132"/>
        <v>101.06209</v>
      </c>
      <c r="Y198" s="283">
        <f t="shared" si="132"/>
        <v>101.06209</v>
      </c>
      <c r="Z198" s="283">
        <f t="shared" si="132"/>
        <v>101.06209</v>
      </c>
      <c r="AA198" s="283">
        <f t="shared" si="132"/>
        <v>101.06209</v>
      </c>
      <c r="AB198" s="283">
        <f t="shared" si="132"/>
        <v>101.06209</v>
      </c>
      <c r="AC198" s="283">
        <f t="shared" si="132"/>
        <v>101.06209</v>
      </c>
      <c r="AD198" s="283">
        <f t="shared" si="132"/>
        <v>101.06209</v>
      </c>
      <c r="AE198" s="283">
        <f t="shared" si="132"/>
        <v>101.06209</v>
      </c>
      <c r="AF198" s="283">
        <f t="shared" si="132"/>
        <v>101.06209</v>
      </c>
      <c r="AG198" s="283">
        <f t="shared" si="132"/>
        <v>101.06209</v>
      </c>
      <c r="AH198" s="283">
        <f t="shared" si="132"/>
        <v>101.06209</v>
      </c>
      <c r="AI198" s="283">
        <f t="shared" si="132"/>
        <v>101.06209</v>
      </c>
      <c r="AJ198" s="283">
        <f t="shared" si="132"/>
        <v>101.06209</v>
      </c>
      <c r="AK198" s="283">
        <f t="shared" si="132"/>
        <v>101.06209</v>
      </c>
      <c r="AL198" s="283">
        <f t="shared" si="132"/>
        <v>101.06209</v>
      </c>
      <c r="AM198" s="283">
        <f t="shared" si="132"/>
        <v>101.06209</v>
      </c>
      <c r="AN198" s="283">
        <f t="shared" si="132"/>
        <v>101.06209</v>
      </c>
      <c r="AO198" s="283">
        <f t="shared" si="132"/>
        <v>101.06209</v>
      </c>
      <c r="AP198" s="283">
        <f t="shared" si="132"/>
        <v>101.06209</v>
      </c>
      <c r="AQ198" s="283">
        <f t="shared" si="132"/>
        <v>101.06209</v>
      </c>
      <c r="AR198" s="283">
        <f t="shared" si="132"/>
        <v>101.06209</v>
      </c>
      <c r="AS198" s="283">
        <f t="shared" si="132"/>
        <v>101.06209</v>
      </c>
      <c r="AT198" s="283">
        <f t="shared" si="132"/>
        <v>101.06209</v>
      </c>
      <c r="AU198" s="283">
        <f t="shared" si="132"/>
        <v>101.06209</v>
      </c>
      <c r="AV198" s="283">
        <f t="shared" si="132"/>
        <v>101.06209</v>
      </c>
      <c r="AW198" s="283">
        <f t="shared" si="132"/>
        <v>101.06209</v>
      </c>
      <c r="AX198" s="283">
        <f t="shared" si="132"/>
        <v>101.06209</v>
      </c>
      <c r="AY198" s="283">
        <f t="shared" si="132"/>
        <v>101.06209</v>
      </c>
      <c r="AZ198" s="283">
        <f t="shared" si="132"/>
        <v>101.06209</v>
      </c>
      <c r="BA198" s="283">
        <f t="shared" si="132"/>
        <v>101.06209</v>
      </c>
      <c r="BB198" s="283">
        <f t="shared" si="132"/>
        <v>101.06209</v>
      </c>
      <c r="BC198" s="283">
        <f t="shared" si="132"/>
        <v>101.06209</v>
      </c>
      <c r="BD198" s="283">
        <f t="shared" si="132"/>
        <v>101.06209</v>
      </c>
      <c r="BE198" s="283">
        <f t="shared" si="132"/>
        <v>101.06209</v>
      </c>
      <c r="BF198" s="283">
        <f t="shared" si="132"/>
        <v>101.06209</v>
      </c>
      <c r="BG198" s="283">
        <f t="shared" si="132"/>
        <v>101.06209</v>
      </c>
      <c r="BH198" s="283">
        <f t="shared" si="132"/>
        <v>101.06209</v>
      </c>
      <c r="BI198" s="283">
        <f t="shared" si="132"/>
        <v>101.06209</v>
      </c>
      <c r="BJ198" s="283">
        <f t="shared" si="132"/>
        <v>101.06209</v>
      </c>
      <c r="BK198" s="283">
        <f t="shared" si="132"/>
        <v>101.06209</v>
      </c>
      <c r="BL198" s="283">
        <f t="shared" si="132"/>
        <v>101.06209</v>
      </c>
      <c r="BM198" s="283">
        <f t="shared" si="132"/>
        <v>101.06209</v>
      </c>
      <c r="BN198" s="283">
        <f t="shared" si="132"/>
        <v>101.06209</v>
      </c>
      <c r="BO198" s="283">
        <f t="shared" si="132"/>
        <v>101.06209</v>
      </c>
      <c r="BP198" s="283">
        <f t="shared" si="132"/>
        <v>101.06209</v>
      </c>
      <c r="BQ198" s="283">
        <f t="shared" si="132"/>
        <v>101.06209</v>
      </c>
      <c r="BR198" s="283">
        <f t="shared" si="132"/>
        <v>101.06209</v>
      </c>
      <c r="BS198" s="283">
        <f t="shared" si="132"/>
        <v>101.06209</v>
      </c>
      <c r="BT198" s="283">
        <f t="shared" si="132"/>
        <v>101.06209</v>
      </c>
      <c r="BU198" s="283">
        <f t="shared" si="133"/>
        <v>101.06209</v>
      </c>
      <c r="BV198" s="283">
        <f t="shared" si="133"/>
        <v>101.06209</v>
      </c>
      <c r="BW198" s="283">
        <f t="shared" si="133"/>
        <v>101.06209</v>
      </c>
      <c r="BX198" s="283">
        <f t="shared" si="133"/>
        <v>101.06209</v>
      </c>
      <c r="BY198" s="283">
        <f t="shared" si="133"/>
        <v>101.06209</v>
      </c>
      <c r="BZ198" s="283">
        <f t="shared" si="133"/>
        <v>101.06209</v>
      </c>
      <c r="CA198" s="283">
        <f t="shared" si="133"/>
        <v>101.06209</v>
      </c>
      <c r="CB198" s="283">
        <f t="shared" si="133"/>
        <v>101.06209</v>
      </c>
      <c r="CC198" s="283">
        <f t="shared" si="133"/>
        <v>101.06209</v>
      </c>
      <c r="CD198" s="283">
        <f t="shared" si="133"/>
        <v>101.06209</v>
      </c>
      <c r="CE198" s="283">
        <f t="shared" si="133"/>
        <v>101.06209</v>
      </c>
      <c r="CF198" s="283">
        <f t="shared" si="133"/>
        <v>101.06209</v>
      </c>
      <c r="CG198" s="283">
        <f t="shared" si="133"/>
        <v>101.06209</v>
      </c>
      <c r="CH198" s="283">
        <f t="shared" si="133"/>
        <v>101.06209</v>
      </c>
      <c r="CI198" s="283">
        <f t="shared" si="133"/>
        <v>101.06209</v>
      </c>
      <c r="CJ198" s="283">
        <f t="shared" si="133"/>
        <v>101.06209</v>
      </c>
      <c r="CK198" s="283">
        <f t="shared" si="133"/>
        <v>101.06209</v>
      </c>
      <c r="CL198" s="283">
        <f t="shared" si="133"/>
        <v>101.06209</v>
      </c>
      <c r="CM198" s="283">
        <f t="shared" si="133"/>
        <v>101.06209</v>
      </c>
      <c r="CN198" s="283">
        <f t="shared" si="133"/>
        <v>101.06209</v>
      </c>
      <c r="CO198" s="283">
        <f t="shared" si="133"/>
        <v>101.06209</v>
      </c>
      <c r="CP198" s="283">
        <f t="shared" si="133"/>
        <v>101.06209</v>
      </c>
      <c r="CQ198" s="283">
        <f t="shared" si="133"/>
        <v>101.06209</v>
      </c>
      <c r="CR198" s="283">
        <f t="shared" si="133"/>
        <v>101.06209</v>
      </c>
      <c r="CS198" s="283">
        <f t="shared" si="133"/>
        <v>101.06209</v>
      </c>
      <c r="CT198" s="283">
        <f t="shared" si="133"/>
        <v>101.06209</v>
      </c>
      <c r="CU198" s="283">
        <f t="shared" si="133"/>
        <v>101.06209</v>
      </c>
      <c r="CV198" s="283">
        <f t="shared" si="133"/>
        <v>101.06209</v>
      </c>
      <c r="CW198" s="283">
        <f t="shared" si="133"/>
        <v>101.06209</v>
      </c>
      <c r="CX198" s="283">
        <f t="shared" si="133"/>
        <v>101.06209</v>
      </c>
      <c r="CY198" s="283">
        <f t="shared" si="133"/>
        <v>101.06209</v>
      </c>
      <c r="CZ198" s="283">
        <f t="shared" si="133"/>
        <v>101.06209</v>
      </c>
      <c r="DA198" s="283">
        <f t="shared" si="133"/>
        <v>101.06209</v>
      </c>
      <c r="DB198" s="283">
        <f t="shared" si="133"/>
        <v>101.06209</v>
      </c>
      <c r="DC198" s="283">
        <f t="shared" si="133"/>
        <v>101.06209</v>
      </c>
      <c r="DD198" s="283">
        <f t="shared" si="133"/>
        <v>101.06209</v>
      </c>
      <c r="DE198" s="283">
        <f t="shared" si="133"/>
        <v>101.06209</v>
      </c>
      <c r="DF198" s="283">
        <f t="shared" si="133"/>
        <v>101.06209</v>
      </c>
      <c r="DG198" s="283">
        <f t="shared" si="133"/>
        <v>101.06209</v>
      </c>
      <c r="DH198" s="283">
        <f t="shared" si="133"/>
        <v>101.06209</v>
      </c>
      <c r="DI198" s="283">
        <f t="shared" si="133"/>
        <v>101.06209</v>
      </c>
      <c r="DJ198" s="283">
        <f t="shared" si="133"/>
        <v>101.06209</v>
      </c>
      <c r="DK198" s="283">
        <f t="shared" si="133"/>
        <v>101.06209</v>
      </c>
      <c r="DL198" s="283">
        <f t="shared" si="133"/>
        <v>101.06209</v>
      </c>
      <c r="DM198" s="283">
        <f t="shared" si="133"/>
        <v>101.06209</v>
      </c>
      <c r="DN198" s="283">
        <f t="shared" si="133"/>
        <v>101.06209</v>
      </c>
      <c r="DO198" s="283">
        <f t="shared" si="133"/>
        <v>101.06209</v>
      </c>
      <c r="DP198" s="283">
        <f t="shared" si="133"/>
        <v>101.06209</v>
      </c>
      <c r="DQ198" s="283">
        <f t="shared" si="133"/>
        <v>101.06209</v>
      </c>
      <c r="DR198" s="283">
        <f t="shared" si="133"/>
        <v>101.06209</v>
      </c>
      <c r="DS198" s="283">
        <f t="shared" si="133"/>
        <v>101.06209</v>
      </c>
    </row>
    <row r="199" spans="2:123" x14ac:dyDescent="0.3">
      <c r="D199" s="280" t="str">
        <f>D179</f>
        <v>Other manufacturing fees</v>
      </c>
      <c r="E199" s="280"/>
      <c r="F199" s="281" t="str">
        <f t="shared" ref="F199:F200" si="135">F198</f>
        <v>INR Mn</v>
      </c>
      <c r="G199" s="283">
        <f>Inputs!G$115*Exchng/4*$G$14</f>
        <v>202.12418</v>
      </c>
      <c r="H199" s="283">
        <f t="shared" si="134"/>
        <v>0</v>
      </c>
      <c r="I199" s="283">
        <f t="shared" ref="I199:BT199" si="136">$G199*I$31*I$14</f>
        <v>0</v>
      </c>
      <c r="J199" s="283">
        <f t="shared" si="136"/>
        <v>0</v>
      </c>
      <c r="K199" s="283">
        <f t="shared" si="136"/>
        <v>0</v>
      </c>
      <c r="L199" s="283">
        <f t="shared" si="136"/>
        <v>0</v>
      </c>
      <c r="M199" s="283">
        <f t="shared" si="136"/>
        <v>0</v>
      </c>
      <c r="N199" s="283">
        <f t="shared" si="136"/>
        <v>0</v>
      </c>
      <c r="O199" s="283">
        <f t="shared" si="136"/>
        <v>0</v>
      </c>
      <c r="P199" s="283">
        <f t="shared" si="136"/>
        <v>0</v>
      </c>
      <c r="Q199" s="283">
        <f t="shared" si="136"/>
        <v>0</v>
      </c>
      <c r="R199" s="283">
        <f t="shared" si="136"/>
        <v>0</v>
      </c>
      <c r="S199" s="283">
        <f t="shared" si="136"/>
        <v>0</v>
      </c>
      <c r="T199" s="283">
        <f t="shared" si="136"/>
        <v>0</v>
      </c>
      <c r="U199" s="283">
        <f t="shared" si="136"/>
        <v>0</v>
      </c>
      <c r="V199" s="283">
        <f t="shared" si="136"/>
        <v>0</v>
      </c>
      <c r="W199" s="283">
        <f t="shared" si="136"/>
        <v>202.12418</v>
      </c>
      <c r="X199" s="283">
        <f t="shared" si="136"/>
        <v>202.12418</v>
      </c>
      <c r="Y199" s="283">
        <f t="shared" si="136"/>
        <v>202.12418</v>
      </c>
      <c r="Z199" s="283">
        <f t="shared" si="136"/>
        <v>202.12418</v>
      </c>
      <c r="AA199" s="283">
        <f t="shared" si="136"/>
        <v>202.12418</v>
      </c>
      <c r="AB199" s="283">
        <f t="shared" si="136"/>
        <v>202.12418</v>
      </c>
      <c r="AC199" s="283">
        <f t="shared" si="136"/>
        <v>202.12418</v>
      </c>
      <c r="AD199" s="283">
        <f t="shared" si="136"/>
        <v>202.12418</v>
      </c>
      <c r="AE199" s="283">
        <f t="shared" si="136"/>
        <v>202.12418</v>
      </c>
      <c r="AF199" s="283">
        <f t="shared" si="136"/>
        <v>202.12418</v>
      </c>
      <c r="AG199" s="283">
        <f t="shared" si="136"/>
        <v>202.12418</v>
      </c>
      <c r="AH199" s="283">
        <f t="shared" si="136"/>
        <v>202.12418</v>
      </c>
      <c r="AI199" s="283">
        <f t="shared" si="136"/>
        <v>202.12418</v>
      </c>
      <c r="AJ199" s="283">
        <f t="shared" si="136"/>
        <v>202.12418</v>
      </c>
      <c r="AK199" s="283">
        <f t="shared" si="136"/>
        <v>202.12418</v>
      </c>
      <c r="AL199" s="283">
        <f t="shared" si="136"/>
        <v>202.12418</v>
      </c>
      <c r="AM199" s="283">
        <f t="shared" si="136"/>
        <v>202.12418</v>
      </c>
      <c r="AN199" s="283">
        <f t="shared" si="136"/>
        <v>202.12418</v>
      </c>
      <c r="AO199" s="283">
        <f t="shared" si="136"/>
        <v>202.12418</v>
      </c>
      <c r="AP199" s="283">
        <f t="shared" si="136"/>
        <v>202.12418</v>
      </c>
      <c r="AQ199" s="283">
        <f t="shared" si="136"/>
        <v>202.12418</v>
      </c>
      <c r="AR199" s="283">
        <f t="shared" si="136"/>
        <v>202.12418</v>
      </c>
      <c r="AS199" s="283">
        <f t="shared" si="136"/>
        <v>202.12418</v>
      </c>
      <c r="AT199" s="283">
        <f t="shared" si="136"/>
        <v>202.12418</v>
      </c>
      <c r="AU199" s="283">
        <f t="shared" si="136"/>
        <v>202.12418</v>
      </c>
      <c r="AV199" s="283">
        <f t="shared" si="136"/>
        <v>202.12418</v>
      </c>
      <c r="AW199" s="283">
        <f t="shared" si="136"/>
        <v>202.12418</v>
      </c>
      <c r="AX199" s="283">
        <f t="shared" si="136"/>
        <v>202.12418</v>
      </c>
      <c r="AY199" s="283">
        <f t="shared" si="136"/>
        <v>202.12418</v>
      </c>
      <c r="AZ199" s="283">
        <f t="shared" si="136"/>
        <v>202.12418</v>
      </c>
      <c r="BA199" s="283">
        <f t="shared" si="136"/>
        <v>202.12418</v>
      </c>
      <c r="BB199" s="283">
        <f t="shared" si="136"/>
        <v>202.12418</v>
      </c>
      <c r="BC199" s="283">
        <f t="shared" si="136"/>
        <v>202.12418</v>
      </c>
      <c r="BD199" s="283">
        <f t="shared" si="136"/>
        <v>202.12418</v>
      </c>
      <c r="BE199" s="283">
        <f t="shared" si="136"/>
        <v>202.12418</v>
      </c>
      <c r="BF199" s="283">
        <f t="shared" si="136"/>
        <v>202.12418</v>
      </c>
      <c r="BG199" s="283">
        <f t="shared" si="136"/>
        <v>202.12418</v>
      </c>
      <c r="BH199" s="283">
        <f t="shared" si="136"/>
        <v>202.12418</v>
      </c>
      <c r="BI199" s="283">
        <f t="shared" si="136"/>
        <v>202.12418</v>
      </c>
      <c r="BJ199" s="283">
        <f t="shared" si="136"/>
        <v>202.12418</v>
      </c>
      <c r="BK199" s="283">
        <f t="shared" si="136"/>
        <v>202.12418</v>
      </c>
      <c r="BL199" s="283">
        <f t="shared" si="136"/>
        <v>202.12418</v>
      </c>
      <c r="BM199" s="283">
        <f t="shared" si="136"/>
        <v>202.12418</v>
      </c>
      <c r="BN199" s="283">
        <f t="shared" si="136"/>
        <v>202.12418</v>
      </c>
      <c r="BO199" s="283">
        <f t="shared" si="136"/>
        <v>202.12418</v>
      </c>
      <c r="BP199" s="283">
        <f t="shared" si="136"/>
        <v>202.12418</v>
      </c>
      <c r="BQ199" s="283">
        <f t="shared" si="136"/>
        <v>202.12418</v>
      </c>
      <c r="BR199" s="283">
        <f t="shared" si="136"/>
        <v>202.12418</v>
      </c>
      <c r="BS199" s="283">
        <f t="shared" si="136"/>
        <v>202.12418</v>
      </c>
      <c r="BT199" s="283">
        <f t="shared" si="136"/>
        <v>202.12418</v>
      </c>
      <c r="BU199" s="283">
        <f t="shared" si="133"/>
        <v>202.12418</v>
      </c>
      <c r="BV199" s="283">
        <f t="shared" si="133"/>
        <v>202.12418</v>
      </c>
      <c r="BW199" s="283">
        <f t="shared" si="133"/>
        <v>202.12418</v>
      </c>
      <c r="BX199" s="283">
        <f t="shared" si="133"/>
        <v>202.12418</v>
      </c>
      <c r="BY199" s="283">
        <f t="shared" si="133"/>
        <v>202.12418</v>
      </c>
      <c r="BZ199" s="283">
        <f t="shared" si="133"/>
        <v>202.12418</v>
      </c>
      <c r="CA199" s="283">
        <f t="shared" si="133"/>
        <v>202.12418</v>
      </c>
      <c r="CB199" s="283">
        <f t="shared" si="133"/>
        <v>202.12418</v>
      </c>
      <c r="CC199" s="283">
        <f t="shared" si="133"/>
        <v>202.12418</v>
      </c>
      <c r="CD199" s="283">
        <f t="shared" si="133"/>
        <v>202.12418</v>
      </c>
      <c r="CE199" s="283">
        <f t="shared" si="133"/>
        <v>202.12418</v>
      </c>
      <c r="CF199" s="283">
        <f t="shared" si="133"/>
        <v>202.12418</v>
      </c>
      <c r="CG199" s="283">
        <f t="shared" si="133"/>
        <v>202.12418</v>
      </c>
      <c r="CH199" s="283">
        <f t="shared" si="133"/>
        <v>202.12418</v>
      </c>
      <c r="CI199" s="283">
        <f t="shared" si="133"/>
        <v>202.12418</v>
      </c>
      <c r="CJ199" s="283">
        <f t="shared" si="133"/>
        <v>202.12418</v>
      </c>
      <c r="CK199" s="283">
        <f t="shared" si="133"/>
        <v>202.12418</v>
      </c>
      <c r="CL199" s="283">
        <f t="shared" si="133"/>
        <v>202.12418</v>
      </c>
      <c r="CM199" s="283">
        <f t="shared" si="133"/>
        <v>202.12418</v>
      </c>
      <c r="CN199" s="283">
        <f t="shared" si="133"/>
        <v>202.12418</v>
      </c>
      <c r="CO199" s="283">
        <f t="shared" si="133"/>
        <v>202.12418</v>
      </c>
      <c r="CP199" s="283">
        <f t="shared" si="133"/>
        <v>202.12418</v>
      </c>
      <c r="CQ199" s="283">
        <f t="shared" si="133"/>
        <v>202.12418</v>
      </c>
      <c r="CR199" s="283">
        <f t="shared" si="133"/>
        <v>202.12418</v>
      </c>
      <c r="CS199" s="283">
        <f t="shared" si="133"/>
        <v>202.12418</v>
      </c>
      <c r="CT199" s="283">
        <f t="shared" si="133"/>
        <v>202.12418</v>
      </c>
      <c r="CU199" s="283">
        <f t="shared" si="133"/>
        <v>202.12418</v>
      </c>
      <c r="CV199" s="283">
        <f t="shared" si="133"/>
        <v>202.12418</v>
      </c>
      <c r="CW199" s="283">
        <f t="shared" si="133"/>
        <v>202.12418</v>
      </c>
      <c r="CX199" s="283">
        <f t="shared" si="133"/>
        <v>202.12418</v>
      </c>
      <c r="CY199" s="283">
        <f t="shared" si="133"/>
        <v>202.12418</v>
      </c>
      <c r="CZ199" s="283">
        <f t="shared" si="133"/>
        <v>202.12418</v>
      </c>
      <c r="DA199" s="283">
        <f t="shared" si="133"/>
        <v>202.12418</v>
      </c>
      <c r="DB199" s="283">
        <f t="shared" si="133"/>
        <v>202.12418</v>
      </c>
      <c r="DC199" s="283">
        <f t="shared" si="133"/>
        <v>202.12418</v>
      </c>
      <c r="DD199" s="283">
        <f t="shared" si="133"/>
        <v>202.12418</v>
      </c>
      <c r="DE199" s="283">
        <f t="shared" si="133"/>
        <v>202.12418</v>
      </c>
      <c r="DF199" s="283">
        <f t="shared" si="133"/>
        <v>202.12418</v>
      </c>
      <c r="DG199" s="283">
        <f t="shared" si="133"/>
        <v>202.12418</v>
      </c>
      <c r="DH199" s="283">
        <f t="shared" si="133"/>
        <v>202.12418</v>
      </c>
      <c r="DI199" s="283">
        <f t="shared" si="133"/>
        <v>202.12418</v>
      </c>
      <c r="DJ199" s="283">
        <f t="shared" si="133"/>
        <v>202.12418</v>
      </c>
      <c r="DK199" s="283">
        <f t="shared" si="133"/>
        <v>202.12418</v>
      </c>
      <c r="DL199" s="283">
        <f t="shared" si="133"/>
        <v>202.12418</v>
      </c>
      <c r="DM199" s="283">
        <f t="shared" si="133"/>
        <v>202.12418</v>
      </c>
      <c r="DN199" s="283">
        <f t="shared" si="133"/>
        <v>202.12418</v>
      </c>
      <c r="DO199" s="283">
        <f t="shared" si="133"/>
        <v>202.12418</v>
      </c>
      <c r="DP199" s="283">
        <f t="shared" si="133"/>
        <v>202.12418</v>
      </c>
      <c r="DQ199" s="283">
        <f t="shared" si="133"/>
        <v>202.12418</v>
      </c>
      <c r="DR199" s="283">
        <f t="shared" si="133"/>
        <v>202.12418</v>
      </c>
      <c r="DS199" s="283">
        <f t="shared" si="133"/>
        <v>202.12418</v>
      </c>
    </row>
    <row r="200" spans="2:123" x14ac:dyDescent="0.3">
      <c r="D200" s="280" t="str">
        <f>D180</f>
        <v>Marketing unit fees</v>
      </c>
      <c r="E200" s="280"/>
      <c r="F200" s="281" t="str">
        <f t="shared" si="135"/>
        <v>INR Mn</v>
      </c>
      <c r="G200" s="298">
        <f>Inputs!$H$116</f>
        <v>5.0000000000000001E-3</v>
      </c>
      <c r="H200" s="288">
        <f t="shared" ref="H200" si="137">$G200*H61</f>
        <v>0</v>
      </c>
      <c r="I200" s="288">
        <f t="shared" ref="I200:BT200" si="138">$G200*I61</f>
        <v>0</v>
      </c>
      <c r="J200" s="288">
        <f t="shared" si="138"/>
        <v>0</v>
      </c>
      <c r="K200" s="288">
        <f t="shared" si="138"/>
        <v>0</v>
      </c>
      <c r="L200" s="288">
        <f t="shared" si="138"/>
        <v>0</v>
      </c>
      <c r="M200" s="288">
        <f t="shared" si="138"/>
        <v>0</v>
      </c>
      <c r="N200" s="288">
        <f t="shared" si="138"/>
        <v>0</v>
      </c>
      <c r="O200" s="288">
        <f t="shared" si="138"/>
        <v>0</v>
      </c>
      <c r="P200" s="288">
        <f t="shared" si="138"/>
        <v>0</v>
      </c>
      <c r="Q200" s="288">
        <f t="shared" si="138"/>
        <v>0</v>
      </c>
      <c r="R200" s="288">
        <f t="shared" si="138"/>
        <v>0</v>
      </c>
      <c r="S200" s="288">
        <f t="shared" si="138"/>
        <v>0</v>
      </c>
      <c r="T200" s="288">
        <f t="shared" si="138"/>
        <v>0</v>
      </c>
      <c r="U200" s="288">
        <f t="shared" si="138"/>
        <v>0</v>
      </c>
      <c r="V200" s="288">
        <f t="shared" si="138"/>
        <v>0</v>
      </c>
      <c r="W200" s="288">
        <f t="shared" si="138"/>
        <v>26.860408607812502</v>
      </c>
      <c r="X200" s="288">
        <f t="shared" si="138"/>
        <v>26.860408607812502</v>
      </c>
      <c r="Y200" s="288">
        <f t="shared" si="138"/>
        <v>26.860408607812502</v>
      </c>
      <c r="Z200" s="288">
        <f t="shared" si="138"/>
        <v>26.860408607812502</v>
      </c>
      <c r="AA200" s="288">
        <f t="shared" si="138"/>
        <v>30.441796422187501</v>
      </c>
      <c r="AB200" s="288">
        <f t="shared" si="138"/>
        <v>30.441796422187501</v>
      </c>
      <c r="AC200" s="288">
        <f t="shared" si="138"/>
        <v>30.441796422187501</v>
      </c>
      <c r="AD200" s="288">
        <f t="shared" si="138"/>
        <v>30.441796422187501</v>
      </c>
      <c r="AE200" s="288">
        <f t="shared" si="138"/>
        <v>32.948767892250004</v>
      </c>
      <c r="AF200" s="288">
        <f t="shared" si="138"/>
        <v>32.948767892250004</v>
      </c>
      <c r="AG200" s="288">
        <f t="shared" si="138"/>
        <v>32.948767892250004</v>
      </c>
      <c r="AH200" s="288">
        <f t="shared" si="138"/>
        <v>32.948767892250004</v>
      </c>
      <c r="AI200" s="288">
        <f t="shared" si="138"/>
        <v>32.948767892250004</v>
      </c>
      <c r="AJ200" s="288">
        <f t="shared" si="138"/>
        <v>32.948767892250004</v>
      </c>
      <c r="AK200" s="288">
        <f t="shared" si="138"/>
        <v>32.948767892250004</v>
      </c>
      <c r="AL200" s="288">
        <f t="shared" si="138"/>
        <v>32.948767892250004</v>
      </c>
      <c r="AM200" s="288">
        <f t="shared" si="138"/>
        <v>32.948767892250004</v>
      </c>
      <c r="AN200" s="288">
        <f t="shared" si="138"/>
        <v>32.948767892250004</v>
      </c>
      <c r="AO200" s="288">
        <f t="shared" si="138"/>
        <v>32.948767892250004</v>
      </c>
      <c r="AP200" s="288">
        <f t="shared" si="138"/>
        <v>32.948767892250004</v>
      </c>
      <c r="AQ200" s="288">
        <f t="shared" si="138"/>
        <v>32.948767892250004</v>
      </c>
      <c r="AR200" s="288">
        <f t="shared" si="138"/>
        <v>32.948767892250004</v>
      </c>
      <c r="AS200" s="288">
        <f t="shared" si="138"/>
        <v>32.948767892250004</v>
      </c>
      <c r="AT200" s="288">
        <f t="shared" si="138"/>
        <v>32.948767892250004</v>
      </c>
      <c r="AU200" s="288">
        <f t="shared" si="138"/>
        <v>32.948767892250004</v>
      </c>
      <c r="AV200" s="288">
        <f t="shared" si="138"/>
        <v>32.948767892250004</v>
      </c>
      <c r="AW200" s="288">
        <f t="shared" si="138"/>
        <v>32.948767892250004</v>
      </c>
      <c r="AX200" s="288">
        <f t="shared" si="138"/>
        <v>32.948767892250004</v>
      </c>
      <c r="AY200" s="288">
        <f t="shared" si="138"/>
        <v>32.948767892250004</v>
      </c>
      <c r="AZ200" s="288">
        <f t="shared" si="138"/>
        <v>32.948767892250004</v>
      </c>
      <c r="BA200" s="288">
        <f t="shared" si="138"/>
        <v>32.948767892250004</v>
      </c>
      <c r="BB200" s="288">
        <f t="shared" si="138"/>
        <v>32.948767892250004</v>
      </c>
      <c r="BC200" s="288">
        <f t="shared" si="138"/>
        <v>32.948767892250004</v>
      </c>
      <c r="BD200" s="288">
        <f t="shared" si="138"/>
        <v>32.948767892250004</v>
      </c>
      <c r="BE200" s="288">
        <f t="shared" si="138"/>
        <v>32.948767892250004</v>
      </c>
      <c r="BF200" s="288">
        <f t="shared" si="138"/>
        <v>32.948767892250004</v>
      </c>
      <c r="BG200" s="288">
        <f t="shared" si="138"/>
        <v>32.948767892250004</v>
      </c>
      <c r="BH200" s="288">
        <f t="shared" si="138"/>
        <v>32.948767892250004</v>
      </c>
      <c r="BI200" s="288">
        <f t="shared" si="138"/>
        <v>32.948767892250004</v>
      </c>
      <c r="BJ200" s="288">
        <f t="shared" si="138"/>
        <v>32.948767892250004</v>
      </c>
      <c r="BK200" s="288">
        <f t="shared" si="138"/>
        <v>32.948767892250004</v>
      </c>
      <c r="BL200" s="288">
        <f t="shared" si="138"/>
        <v>32.948767892250004</v>
      </c>
      <c r="BM200" s="288">
        <f t="shared" si="138"/>
        <v>32.948767892250004</v>
      </c>
      <c r="BN200" s="288">
        <f t="shared" si="138"/>
        <v>32.948767892250004</v>
      </c>
      <c r="BO200" s="288">
        <f t="shared" si="138"/>
        <v>32.948767892250004</v>
      </c>
      <c r="BP200" s="288">
        <f t="shared" si="138"/>
        <v>32.948767892250004</v>
      </c>
      <c r="BQ200" s="288">
        <f t="shared" si="138"/>
        <v>32.948767892250004</v>
      </c>
      <c r="BR200" s="288">
        <f t="shared" si="138"/>
        <v>32.948767892250004</v>
      </c>
      <c r="BS200" s="288">
        <f t="shared" si="138"/>
        <v>32.948767892250004</v>
      </c>
      <c r="BT200" s="288">
        <f t="shared" si="138"/>
        <v>32.948767892250004</v>
      </c>
      <c r="BU200" s="288">
        <f t="shared" ref="BU200:DS200" si="139">$G200*BU61</f>
        <v>32.948767892250004</v>
      </c>
      <c r="BV200" s="288">
        <f t="shared" si="139"/>
        <v>32.948767892250004</v>
      </c>
      <c r="BW200" s="288">
        <f t="shared" si="139"/>
        <v>32.948767892250004</v>
      </c>
      <c r="BX200" s="288">
        <f t="shared" si="139"/>
        <v>32.948767892250004</v>
      </c>
      <c r="BY200" s="288">
        <f t="shared" si="139"/>
        <v>32.948767892250004</v>
      </c>
      <c r="BZ200" s="288">
        <f t="shared" si="139"/>
        <v>32.948767892250004</v>
      </c>
      <c r="CA200" s="288">
        <f t="shared" si="139"/>
        <v>32.948767892250004</v>
      </c>
      <c r="CB200" s="288">
        <f t="shared" si="139"/>
        <v>32.948767892250004</v>
      </c>
      <c r="CC200" s="288">
        <f t="shared" si="139"/>
        <v>32.948767892250004</v>
      </c>
      <c r="CD200" s="288">
        <f t="shared" si="139"/>
        <v>32.948767892250004</v>
      </c>
      <c r="CE200" s="288">
        <f t="shared" si="139"/>
        <v>32.948767892250004</v>
      </c>
      <c r="CF200" s="288">
        <f t="shared" si="139"/>
        <v>32.948767892250004</v>
      </c>
      <c r="CG200" s="288">
        <f t="shared" si="139"/>
        <v>32.948767892250004</v>
      </c>
      <c r="CH200" s="288">
        <f t="shared" si="139"/>
        <v>32.948767892250004</v>
      </c>
      <c r="CI200" s="288">
        <f t="shared" si="139"/>
        <v>32.948767892250004</v>
      </c>
      <c r="CJ200" s="288">
        <f t="shared" si="139"/>
        <v>32.948767892250004</v>
      </c>
      <c r="CK200" s="288">
        <f t="shared" si="139"/>
        <v>32.948767892250004</v>
      </c>
      <c r="CL200" s="288">
        <f t="shared" si="139"/>
        <v>32.948767892250004</v>
      </c>
      <c r="CM200" s="288">
        <f t="shared" si="139"/>
        <v>32.948767892250004</v>
      </c>
      <c r="CN200" s="288">
        <f t="shared" si="139"/>
        <v>32.948767892250004</v>
      </c>
      <c r="CO200" s="288">
        <f t="shared" si="139"/>
        <v>32.948767892250004</v>
      </c>
      <c r="CP200" s="288">
        <f t="shared" si="139"/>
        <v>32.948767892250004</v>
      </c>
      <c r="CQ200" s="288">
        <f t="shared" si="139"/>
        <v>32.948767892250004</v>
      </c>
      <c r="CR200" s="288">
        <f t="shared" si="139"/>
        <v>32.948767892250004</v>
      </c>
      <c r="CS200" s="288">
        <f t="shared" si="139"/>
        <v>32.948767892250004</v>
      </c>
      <c r="CT200" s="288">
        <f t="shared" si="139"/>
        <v>32.948767892250004</v>
      </c>
      <c r="CU200" s="288">
        <f t="shared" si="139"/>
        <v>32.948767892250004</v>
      </c>
      <c r="CV200" s="288">
        <f t="shared" si="139"/>
        <v>32.948767892250004</v>
      </c>
      <c r="CW200" s="288">
        <f t="shared" si="139"/>
        <v>32.948767892250004</v>
      </c>
      <c r="CX200" s="288">
        <f t="shared" si="139"/>
        <v>32.948767892250004</v>
      </c>
      <c r="CY200" s="288">
        <f t="shared" si="139"/>
        <v>32.948767892250004</v>
      </c>
      <c r="CZ200" s="288">
        <f t="shared" si="139"/>
        <v>32.948767892250004</v>
      </c>
      <c r="DA200" s="288">
        <f t="shared" si="139"/>
        <v>32.948767892250004</v>
      </c>
      <c r="DB200" s="288">
        <f t="shared" si="139"/>
        <v>32.948767892250004</v>
      </c>
      <c r="DC200" s="288">
        <f t="shared" si="139"/>
        <v>32.948767892250004</v>
      </c>
      <c r="DD200" s="288">
        <f t="shared" si="139"/>
        <v>32.948767892250004</v>
      </c>
      <c r="DE200" s="288">
        <f t="shared" si="139"/>
        <v>32.948767892250004</v>
      </c>
      <c r="DF200" s="288">
        <f t="shared" si="139"/>
        <v>32.948767892250004</v>
      </c>
      <c r="DG200" s="288">
        <f t="shared" si="139"/>
        <v>32.948767892250004</v>
      </c>
      <c r="DH200" s="288">
        <f t="shared" si="139"/>
        <v>32.948767892250004</v>
      </c>
      <c r="DI200" s="288">
        <f t="shared" si="139"/>
        <v>32.948767892250004</v>
      </c>
      <c r="DJ200" s="288">
        <f t="shared" si="139"/>
        <v>32.948767892250004</v>
      </c>
      <c r="DK200" s="288">
        <f t="shared" si="139"/>
        <v>32.948767892250004</v>
      </c>
      <c r="DL200" s="288">
        <f t="shared" si="139"/>
        <v>32.948767892250004</v>
      </c>
      <c r="DM200" s="288">
        <f t="shared" si="139"/>
        <v>32.948767892250004</v>
      </c>
      <c r="DN200" s="288">
        <f t="shared" si="139"/>
        <v>32.948767892250004</v>
      </c>
      <c r="DO200" s="288">
        <f t="shared" si="139"/>
        <v>32.948767892250004</v>
      </c>
      <c r="DP200" s="288">
        <f t="shared" si="139"/>
        <v>32.948767892250004</v>
      </c>
      <c r="DQ200" s="288">
        <f t="shared" si="139"/>
        <v>32.948767892250004</v>
      </c>
      <c r="DR200" s="288">
        <f t="shared" si="139"/>
        <v>32.948767892250004</v>
      </c>
      <c r="DS200" s="288">
        <f t="shared" si="139"/>
        <v>32.948767892250004</v>
      </c>
    </row>
    <row r="201" spans="2:123" x14ac:dyDescent="0.3">
      <c r="D201" s="280"/>
      <c r="E201" s="280"/>
      <c r="F201" s="281"/>
      <c r="G201" s="281"/>
      <c r="H201" s="279"/>
      <c r="I201" s="279"/>
      <c r="J201" s="279"/>
      <c r="K201" s="279"/>
      <c r="L201" s="279"/>
      <c r="M201" s="279"/>
      <c r="N201" s="279"/>
      <c r="O201" s="279"/>
      <c r="P201" s="279"/>
      <c r="Q201" s="279"/>
      <c r="R201" s="279"/>
      <c r="S201" s="279"/>
      <c r="T201" s="279"/>
      <c r="U201" s="279"/>
      <c r="V201" s="279"/>
      <c r="W201" s="279"/>
      <c r="X201" s="279"/>
      <c r="Y201" s="279"/>
      <c r="Z201" s="279"/>
      <c r="AA201" s="279"/>
      <c r="AB201" s="279"/>
      <c r="AC201" s="279"/>
      <c r="AD201" s="279"/>
      <c r="AE201" s="279"/>
      <c r="AF201" s="279"/>
      <c r="AG201" s="279"/>
      <c r="AH201" s="279"/>
      <c r="AI201" s="279"/>
      <c r="AJ201" s="279"/>
      <c r="AK201" s="279"/>
      <c r="AL201" s="279"/>
      <c r="AM201" s="279"/>
      <c r="AN201" s="279"/>
      <c r="AO201" s="279"/>
      <c r="AP201" s="279"/>
      <c r="AQ201" s="279"/>
      <c r="AR201" s="279"/>
      <c r="AS201" s="279"/>
      <c r="AT201" s="279"/>
      <c r="AU201" s="279"/>
      <c r="AV201" s="279"/>
      <c r="AW201" s="279"/>
      <c r="AX201" s="279"/>
      <c r="AY201" s="279"/>
      <c r="AZ201" s="279"/>
      <c r="BA201" s="279"/>
      <c r="BB201" s="279"/>
      <c r="BC201" s="279"/>
      <c r="BD201" s="279"/>
      <c r="BE201" s="279"/>
      <c r="BF201" s="279"/>
      <c r="BG201" s="279"/>
      <c r="BH201" s="279"/>
      <c r="BI201" s="279"/>
      <c r="BJ201" s="279"/>
      <c r="BK201" s="279"/>
      <c r="BL201" s="279"/>
      <c r="BM201" s="279"/>
      <c r="BN201" s="279"/>
      <c r="BO201" s="279"/>
      <c r="BP201" s="279"/>
      <c r="BQ201" s="279"/>
      <c r="BR201" s="279"/>
      <c r="BS201" s="279"/>
      <c r="BT201" s="279"/>
      <c r="BU201" s="279"/>
      <c r="BV201" s="279"/>
      <c r="BW201" s="279"/>
      <c r="BX201" s="279"/>
      <c r="BY201" s="279"/>
      <c r="BZ201" s="279"/>
      <c r="CA201" s="279"/>
      <c r="CB201" s="279"/>
      <c r="CC201" s="279"/>
      <c r="CD201" s="279"/>
      <c r="CE201" s="279"/>
      <c r="CF201" s="279"/>
      <c r="CG201" s="279"/>
      <c r="CH201" s="279"/>
      <c r="CI201" s="279"/>
      <c r="CJ201" s="279"/>
      <c r="CK201" s="279"/>
      <c r="CL201" s="279"/>
      <c r="CM201" s="279"/>
      <c r="CN201" s="279"/>
      <c r="CO201" s="279"/>
      <c r="CP201" s="279"/>
      <c r="CQ201" s="279"/>
      <c r="CR201" s="279"/>
      <c r="CS201" s="279"/>
      <c r="CT201" s="279"/>
      <c r="CU201" s="279"/>
      <c r="CV201" s="279"/>
      <c r="CW201" s="279"/>
      <c r="CX201" s="279"/>
      <c r="CY201" s="279"/>
      <c r="CZ201" s="279"/>
      <c r="DA201" s="279"/>
      <c r="DB201" s="279"/>
      <c r="DC201" s="279"/>
      <c r="DD201" s="279"/>
      <c r="DE201" s="279"/>
      <c r="DF201" s="279"/>
      <c r="DG201" s="279"/>
      <c r="DH201" s="279"/>
      <c r="DI201" s="279"/>
      <c r="DJ201" s="279"/>
      <c r="DK201" s="279"/>
      <c r="DL201" s="279"/>
      <c r="DM201" s="279"/>
      <c r="DN201" s="279"/>
      <c r="DO201" s="279"/>
      <c r="DP201" s="279"/>
      <c r="DQ201" s="279"/>
      <c r="DR201" s="279"/>
      <c r="DS201" s="279"/>
    </row>
    <row r="202" spans="2:123" ht="14.5" thickBot="1" x14ac:dyDescent="0.35">
      <c r="D202" s="284" t="s">
        <v>172</v>
      </c>
      <c r="E202" s="284"/>
      <c r="F202" s="285" t="str">
        <f>F200</f>
        <v>INR Mn</v>
      </c>
      <c r="G202" s="285"/>
      <c r="H202" s="286">
        <f>SUM(H197:H201)</f>
        <v>0</v>
      </c>
      <c r="I202" s="286">
        <f t="shared" ref="I202:BT202" si="140">SUM(I197:I201)</f>
        <v>0</v>
      </c>
      <c r="J202" s="286">
        <f t="shared" si="140"/>
        <v>0</v>
      </c>
      <c r="K202" s="286">
        <f t="shared" si="140"/>
        <v>0</v>
      </c>
      <c r="L202" s="286">
        <f t="shared" si="140"/>
        <v>0</v>
      </c>
      <c r="M202" s="286">
        <f t="shared" si="140"/>
        <v>0</v>
      </c>
      <c r="N202" s="286">
        <f t="shared" si="140"/>
        <v>0</v>
      </c>
      <c r="O202" s="286">
        <f t="shared" si="140"/>
        <v>0</v>
      </c>
      <c r="P202" s="286">
        <f t="shared" si="140"/>
        <v>0</v>
      </c>
      <c r="Q202" s="286">
        <f t="shared" si="140"/>
        <v>0</v>
      </c>
      <c r="R202" s="286">
        <f t="shared" si="140"/>
        <v>0</v>
      </c>
      <c r="S202" s="286">
        <f t="shared" si="140"/>
        <v>0</v>
      </c>
      <c r="T202" s="286">
        <f t="shared" si="140"/>
        <v>0</v>
      </c>
      <c r="U202" s="286">
        <f t="shared" si="140"/>
        <v>0</v>
      </c>
      <c r="V202" s="286">
        <f t="shared" si="140"/>
        <v>0</v>
      </c>
      <c r="W202" s="286">
        <f t="shared" si="140"/>
        <v>370.39571804031243</v>
      </c>
      <c r="X202" s="286">
        <f t="shared" si="140"/>
        <v>370.39571804031243</v>
      </c>
      <c r="Y202" s="286">
        <f t="shared" si="140"/>
        <v>370.39571804031243</v>
      </c>
      <c r="Z202" s="286">
        <f t="shared" si="140"/>
        <v>370.39571804031243</v>
      </c>
      <c r="AA202" s="286">
        <f t="shared" si="140"/>
        <v>373.97710585468747</v>
      </c>
      <c r="AB202" s="286">
        <f t="shared" si="140"/>
        <v>373.97710585468747</v>
      </c>
      <c r="AC202" s="286">
        <f t="shared" si="140"/>
        <v>373.97710585468747</v>
      </c>
      <c r="AD202" s="286">
        <f t="shared" si="140"/>
        <v>373.97710585468747</v>
      </c>
      <c r="AE202" s="286">
        <f t="shared" si="140"/>
        <v>376.48407732474993</v>
      </c>
      <c r="AF202" s="286">
        <f t="shared" si="140"/>
        <v>376.48407732474993</v>
      </c>
      <c r="AG202" s="286">
        <f t="shared" si="140"/>
        <v>376.48407732474993</v>
      </c>
      <c r="AH202" s="286">
        <f t="shared" si="140"/>
        <v>376.48407732474993</v>
      </c>
      <c r="AI202" s="286">
        <f t="shared" si="140"/>
        <v>376.48407732474993</v>
      </c>
      <c r="AJ202" s="286">
        <f t="shared" si="140"/>
        <v>376.48407732474993</v>
      </c>
      <c r="AK202" s="286">
        <f t="shared" si="140"/>
        <v>376.48407732474993</v>
      </c>
      <c r="AL202" s="286">
        <f t="shared" si="140"/>
        <v>376.48407732474993</v>
      </c>
      <c r="AM202" s="286">
        <f t="shared" si="140"/>
        <v>376.48407732474993</v>
      </c>
      <c r="AN202" s="286">
        <f t="shared" si="140"/>
        <v>376.48407732474993</v>
      </c>
      <c r="AO202" s="286">
        <f t="shared" si="140"/>
        <v>376.48407732474993</v>
      </c>
      <c r="AP202" s="286">
        <f t="shared" si="140"/>
        <v>376.48407732474993</v>
      </c>
      <c r="AQ202" s="286">
        <f t="shared" si="140"/>
        <v>376.48407732474993</v>
      </c>
      <c r="AR202" s="286">
        <f t="shared" si="140"/>
        <v>376.48407732474993</v>
      </c>
      <c r="AS202" s="286">
        <f t="shared" si="140"/>
        <v>376.48407732474993</v>
      </c>
      <c r="AT202" s="286">
        <f t="shared" si="140"/>
        <v>376.48407732474993</v>
      </c>
      <c r="AU202" s="286">
        <f t="shared" si="140"/>
        <v>376.48407732474993</v>
      </c>
      <c r="AV202" s="286">
        <f t="shared" si="140"/>
        <v>376.48407732474993</v>
      </c>
      <c r="AW202" s="286">
        <f t="shared" si="140"/>
        <v>376.48407732474993</v>
      </c>
      <c r="AX202" s="286">
        <f t="shared" si="140"/>
        <v>376.48407732474993</v>
      </c>
      <c r="AY202" s="286">
        <f t="shared" si="140"/>
        <v>376.48407732474993</v>
      </c>
      <c r="AZ202" s="286">
        <f t="shared" si="140"/>
        <v>376.48407732474993</v>
      </c>
      <c r="BA202" s="286">
        <f t="shared" si="140"/>
        <v>376.48407732474993</v>
      </c>
      <c r="BB202" s="286">
        <f t="shared" si="140"/>
        <v>376.48407732474993</v>
      </c>
      <c r="BC202" s="286">
        <f t="shared" si="140"/>
        <v>376.48407732474993</v>
      </c>
      <c r="BD202" s="286">
        <f t="shared" si="140"/>
        <v>376.48407732474993</v>
      </c>
      <c r="BE202" s="286">
        <f t="shared" si="140"/>
        <v>376.48407732474993</v>
      </c>
      <c r="BF202" s="286">
        <f t="shared" si="140"/>
        <v>376.48407732474993</v>
      </c>
      <c r="BG202" s="286">
        <f t="shared" si="140"/>
        <v>376.48407732474993</v>
      </c>
      <c r="BH202" s="286">
        <f t="shared" si="140"/>
        <v>376.48407732474993</v>
      </c>
      <c r="BI202" s="286">
        <f t="shared" si="140"/>
        <v>376.48407732474993</v>
      </c>
      <c r="BJ202" s="286">
        <f t="shared" si="140"/>
        <v>376.48407732474993</v>
      </c>
      <c r="BK202" s="286">
        <f t="shared" si="140"/>
        <v>376.48407732474993</v>
      </c>
      <c r="BL202" s="286">
        <f t="shared" si="140"/>
        <v>376.48407732474993</v>
      </c>
      <c r="BM202" s="286">
        <f t="shared" si="140"/>
        <v>376.48407732474993</v>
      </c>
      <c r="BN202" s="286">
        <f t="shared" si="140"/>
        <v>376.48407732474993</v>
      </c>
      <c r="BO202" s="286">
        <f t="shared" si="140"/>
        <v>376.48407732474993</v>
      </c>
      <c r="BP202" s="286">
        <f t="shared" si="140"/>
        <v>376.48407732474993</v>
      </c>
      <c r="BQ202" s="286">
        <f t="shared" si="140"/>
        <v>376.48407732474993</v>
      </c>
      <c r="BR202" s="286">
        <f t="shared" si="140"/>
        <v>376.48407732474993</v>
      </c>
      <c r="BS202" s="286">
        <f t="shared" si="140"/>
        <v>376.48407732474993</v>
      </c>
      <c r="BT202" s="286">
        <f t="shared" si="140"/>
        <v>376.48407732474993</v>
      </c>
      <c r="BU202" s="286">
        <f t="shared" ref="BU202:DS202" si="141">SUM(BU197:BU201)</f>
        <v>376.48407732474993</v>
      </c>
      <c r="BV202" s="286">
        <f t="shared" si="141"/>
        <v>376.48407732474993</v>
      </c>
      <c r="BW202" s="286">
        <f t="shared" si="141"/>
        <v>376.48407732474993</v>
      </c>
      <c r="BX202" s="286">
        <f t="shared" si="141"/>
        <v>376.48407732474993</v>
      </c>
      <c r="BY202" s="286">
        <f t="shared" si="141"/>
        <v>376.48407732474993</v>
      </c>
      <c r="BZ202" s="286">
        <f t="shared" si="141"/>
        <v>376.48407732474993</v>
      </c>
      <c r="CA202" s="286">
        <f t="shared" si="141"/>
        <v>376.48407732474993</v>
      </c>
      <c r="CB202" s="286">
        <f t="shared" si="141"/>
        <v>376.48407732474993</v>
      </c>
      <c r="CC202" s="286">
        <f t="shared" si="141"/>
        <v>376.48407732474993</v>
      </c>
      <c r="CD202" s="286">
        <f t="shared" si="141"/>
        <v>376.48407732474993</v>
      </c>
      <c r="CE202" s="286">
        <f t="shared" si="141"/>
        <v>376.48407732474993</v>
      </c>
      <c r="CF202" s="286">
        <f t="shared" si="141"/>
        <v>376.48407732474993</v>
      </c>
      <c r="CG202" s="286">
        <f t="shared" si="141"/>
        <v>376.48407732474993</v>
      </c>
      <c r="CH202" s="286">
        <f t="shared" si="141"/>
        <v>376.48407732474993</v>
      </c>
      <c r="CI202" s="286">
        <f t="shared" si="141"/>
        <v>376.48407732474993</v>
      </c>
      <c r="CJ202" s="286">
        <f t="shared" si="141"/>
        <v>376.48407732474993</v>
      </c>
      <c r="CK202" s="286">
        <f t="shared" si="141"/>
        <v>376.48407732474993</v>
      </c>
      <c r="CL202" s="286">
        <f t="shared" si="141"/>
        <v>376.48407732474993</v>
      </c>
      <c r="CM202" s="286">
        <f t="shared" si="141"/>
        <v>376.48407732474993</v>
      </c>
      <c r="CN202" s="286">
        <f t="shared" si="141"/>
        <v>376.48407732474993</v>
      </c>
      <c r="CO202" s="286">
        <f t="shared" si="141"/>
        <v>376.48407732474993</v>
      </c>
      <c r="CP202" s="286">
        <f t="shared" si="141"/>
        <v>376.48407732474993</v>
      </c>
      <c r="CQ202" s="286">
        <f t="shared" si="141"/>
        <v>376.48407732474993</v>
      </c>
      <c r="CR202" s="286">
        <f t="shared" si="141"/>
        <v>376.48407732474993</v>
      </c>
      <c r="CS202" s="286">
        <f t="shared" si="141"/>
        <v>376.48407732474993</v>
      </c>
      <c r="CT202" s="286">
        <f t="shared" si="141"/>
        <v>376.48407732474993</v>
      </c>
      <c r="CU202" s="286">
        <f t="shared" si="141"/>
        <v>376.48407732474993</v>
      </c>
      <c r="CV202" s="286">
        <f t="shared" si="141"/>
        <v>376.48407732474993</v>
      </c>
      <c r="CW202" s="286">
        <f t="shared" si="141"/>
        <v>376.48407732474993</v>
      </c>
      <c r="CX202" s="286">
        <f t="shared" si="141"/>
        <v>376.48407732474993</v>
      </c>
      <c r="CY202" s="286">
        <f t="shared" si="141"/>
        <v>376.48407732474993</v>
      </c>
      <c r="CZ202" s="286">
        <f t="shared" si="141"/>
        <v>376.48407732474993</v>
      </c>
      <c r="DA202" s="286">
        <f t="shared" si="141"/>
        <v>376.48407732474993</v>
      </c>
      <c r="DB202" s="286">
        <f t="shared" si="141"/>
        <v>376.48407732474993</v>
      </c>
      <c r="DC202" s="286">
        <f t="shared" si="141"/>
        <v>376.48407732474993</v>
      </c>
      <c r="DD202" s="286">
        <f t="shared" si="141"/>
        <v>376.48407732474993</v>
      </c>
      <c r="DE202" s="286">
        <f t="shared" si="141"/>
        <v>376.48407732474993</v>
      </c>
      <c r="DF202" s="286">
        <f t="shared" si="141"/>
        <v>376.48407732474993</v>
      </c>
      <c r="DG202" s="286">
        <f t="shared" si="141"/>
        <v>376.48407732474993</v>
      </c>
      <c r="DH202" s="286">
        <f t="shared" si="141"/>
        <v>376.48407732474993</v>
      </c>
      <c r="DI202" s="286">
        <f t="shared" si="141"/>
        <v>376.48407732474993</v>
      </c>
      <c r="DJ202" s="286">
        <f t="shared" si="141"/>
        <v>376.48407732474993</v>
      </c>
      <c r="DK202" s="286">
        <f t="shared" si="141"/>
        <v>376.48407732474993</v>
      </c>
      <c r="DL202" s="286">
        <f t="shared" si="141"/>
        <v>376.48407732474993</v>
      </c>
      <c r="DM202" s="286">
        <f t="shared" si="141"/>
        <v>376.48407732474993</v>
      </c>
      <c r="DN202" s="286">
        <f t="shared" si="141"/>
        <v>376.48407732474993</v>
      </c>
      <c r="DO202" s="286">
        <f t="shared" si="141"/>
        <v>376.48407732474993</v>
      </c>
      <c r="DP202" s="286">
        <f t="shared" si="141"/>
        <v>376.48407732474993</v>
      </c>
      <c r="DQ202" s="286">
        <f t="shared" si="141"/>
        <v>376.48407732474993</v>
      </c>
      <c r="DR202" s="286">
        <f t="shared" si="141"/>
        <v>376.48407732474993</v>
      </c>
      <c r="DS202" s="286">
        <f t="shared" si="141"/>
        <v>376.48407732474993</v>
      </c>
    </row>
    <row r="203" spans="2:123" ht="14.5" thickTop="1" x14ac:dyDescent="0.3">
      <c r="D203" s="280"/>
      <c r="E203" s="280"/>
      <c r="F203" s="281"/>
      <c r="G203" s="281"/>
      <c r="H203" s="279"/>
      <c r="I203" s="279"/>
      <c r="J203" s="279"/>
      <c r="K203" s="279"/>
      <c r="L203" s="279"/>
      <c r="M203" s="279"/>
      <c r="N203" s="279"/>
      <c r="O203" s="279"/>
      <c r="P203" s="279"/>
      <c r="Q203" s="279"/>
      <c r="R203" s="279"/>
      <c r="S203" s="279"/>
      <c r="T203" s="279"/>
      <c r="U203" s="279"/>
      <c r="V203" s="279"/>
      <c r="W203" s="279"/>
      <c r="X203" s="279"/>
      <c r="Y203" s="279"/>
      <c r="Z203" s="279"/>
      <c r="AA203" s="279"/>
      <c r="AB203" s="279"/>
      <c r="AC203" s="279"/>
      <c r="AD203" s="279"/>
      <c r="AE203" s="279"/>
      <c r="AF203" s="279"/>
      <c r="AG203" s="279"/>
      <c r="AH203" s="279"/>
      <c r="AI203" s="279"/>
      <c r="AJ203" s="279"/>
      <c r="AK203" s="279"/>
      <c r="AL203" s="279"/>
      <c r="AM203" s="279"/>
      <c r="AN203" s="279"/>
      <c r="AO203" s="279"/>
      <c r="AP203" s="279"/>
      <c r="AQ203" s="279"/>
      <c r="AR203" s="279"/>
      <c r="AS203" s="279"/>
      <c r="AT203" s="279"/>
      <c r="AU203" s="279"/>
      <c r="AV203" s="279"/>
      <c r="AW203" s="279"/>
      <c r="AX203" s="279"/>
      <c r="AY203" s="279"/>
      <c r="AZ203" s="279"/>
      <c r="BA203" s="279"/>
      <c r="BB203" s="279"/>
      <c r="BC203" s="279"/>
      <c r="BD203" s="279"/>
      <c r="BE203" s="279"/>
      <c r="BF203" s="279"/>
      <c r="BG203" s="279"/>
      <c r="BH203" s="279"/>
      <c r="BI203" s="279"/>
      <c r="BJ203" s="279"/>
      <c r="BK203" s="279"/>
      <c r="BL203" s="279"/>
      <c r="BM203" s="279"/>
      <c r="BN203" s="279"/>
      <c r="BO203" s="279"/>
      <c r="BP203" s="279"/>
      <c r="BQ203" s="279"/>
      <c r="BR203" s="279"/>
      <c r="BS203" s="279"/>
      <c r="BT203" s="279"/>
      <c r="BU203" s="279"/>
      <c r="BV203" s="279"/>
      <c r="BW203" s="279"/>
      <c r="BX203" s="279"/>
      <c r="BY203" s="279"/>
      <c r="BZ203" s="279"/>
      <c r="CA203" s="279"/>
      <c r="CB203" s="279"/>
      <c r="CC203" s="279"/>
      <c r="CD203" s="279"/>
      <c r="CE203" s="279"/>
      <c r="CF203" s="279"/>
      <c r="CG203" s="279"/>
      <c r="CH203" s="279"/>
      <c r="CI203" s="279"/>
      <c r="CJ203" s="279"/>
      <c r="CK203" s="279"/>
      <c r="CL203" s="279"/>
      <c r="CM203" s="279"/>
      <c r="CN203" s="279"/>
      <c r="CO203" s="279"/>
      <c r="CP203" s="279"/>
      <c r="CQ203" s="279"/>
      <c r="CR203" s="279"/>
      <c r="CS203" s="279"/>
      <c r="CT203" s="279"/>
      <c r="CU203" s="279"/>
      <c r="CV203" s="279"/>
      <c r="CW203" s="279"/>
      <c r="CX203" s="279"/>
      <c r="CY203" s="279"/>
      <c r="CZ203" s="279"/>
      <c r="DA203" s="279"/>
      <c r="DB203" s="279"/>
      <c r="DC203" s="279"/>
      <c r="DD203" s="279"/>
      <c r="DE203" s="279"/>
      <c r="DF203" s="279"/>
      <c r="DG203" s="279"/>
      <c r="DH203" s="279"/>
      <c r="DI203" s="279"/>
      <c r="DJ203" s="279"/>
      <c r="DK203" s="279"/>
      <c r="DL203" s="279"/>
      <c r="DM203" s="279"/>
      <c r="DN203" s="279"/>
      <c r="DO203" s="279"/>
      <c r="DP203" s="279"/>
      <c r="DQ203" s="279"/>
      <c r="DR203" s="279"/>
      <c r="DS203" s="279"/>
    </row>
    <row r="204" spans="2:123" x14ac:dyDescent="0.3">
      <c r="B204" s="6" t="s">
        <v>27</v>
      </c>
      <c r="D204" s="280"/>
      <c r="E204" s="280"/>
      <c r="F204" s="281"/>
      <c r="G204" s="281"/>
      <c r="H204" s="279"/>
      <c r="I204" s="279"/>
      <c r="J204" s="279"/>
      <c r="K204" s="279"/>
      <c r="L204" s="279"/>
      <c r="M204" s="279"/>
      <c r="N204" s="279"/>
      <c r="O204" s="279"/>
      <c r="P204" s="279"/>
      <c r="Q204" s="279"/>
      <c r="R204" s="279"/>
      <c r="S204" s="279"/>
      <c r="T204" s="279"/>
      <c r="U204" s="279"/>
      <c r="V204" s="279"/>
      <c r="W204" s="279"/>
      <c r="X204" s="279"/>
      <c r="Y204" s="279"/>
      <c r="Z204" s="279"/>
      <c r="AA204" s="279"/>
      <c r="AB204" s="279"/>
      <c r="AC204" s="279"/>
      <c r="AD204" s="279"/>
      <c r="AE204" s="279"/>
      <c r="AF204" s="279"/>
      <c r="AG204" s="279"/>
      <c r="AH204" s="279"/>
      <c r="AI204" s="279"/>
      <c r="AJ204" s="279"/>
      <c r="AK204" s="279"/>
      <c r="AL204" s="279"/>
      <c r="AM204" s="279"/>
      <c r="AN204" s="279"/>
      <c r="AO204" s="279"/>
      <c r="AP204" s="279"/>
      <c r="AQ204" s="279"/>
      <c r="AR204" s="279"/>
      <c r="AS204" s="279"/>
      <c r="AT204" s="279"/>
      <c r="AU204" s="279"/>
      <c r="AV204" s="279"/>
      <c r="AW204" s="279"/>
      <c r="AX204" s="279"/>
      <c r="AY204" s="279"/>
      <c r="AZ204" s="279"/>
      <c r="BA204" s="279"/>
      <c r="BB204" s="279"/>
      <c r="BC204" s="279"/>
      <c r="BD204" s="279"/>
      <c r="BE204" s="279"/>
      <c r="BF204" s="279"/>
      <c r="BG204" s="279"/>
      <c r="BH204" s="279"/>
      <c r="BI204" s="279"/>
      <c r="BJ204" s="279"/>
      <c r="BK204" s="279"/>
      <c r="BL204" s="279"/>
      <c r="BM204" s="279"/>
      <c r="BN204" s="279"/>
      <c r="BO204" s="279"/>
      <c r="BP204" s="279"/>
      <c r="BQ204" s="279"/>
      <c r="BR204" s="279"/>
      <c r="BS204" s="279"/>
      <c r="BT204" s="279"/>
      <c r="BU204" s="279"/>
      <c r="BV204" s="279"/>
      <c r="BW204" s="279"/>
      <c r="BX204" s="279"/>
      <c r="BY204" s="279"/>
      <c r="BZ204" s="279"/>
      <c r="CA204" s="279"/>
      <c r="CB204" s="279"/>
      <c r="CC204" s="279"/>
      <c r="CD204" s="279"/>
      <c r="CE204" s="279"/>
      <c r="CF204" s="279"/>
      <c r="CG204" s="279"/>
      <c r="CH204" s="279"/>
      <c r="CI204" s="279"/>
      <c r="CJ204" s="279"/>
      <c r="CK204" s="279"/>
      <c r="CL204" s="279"/>
      <c r="CM204" s="279"/>
      <c r="CN204" s="279"/>
      <c r="CO204" s="279"/>
      <c r="CP204" s="279"/>
      <c r="CQ204" s="279"/>
      <c r="CR204" s="279"/>
      <c r="CS204" s="279"/>
      <c r="CT204" s="279"/>
      <c r="CU204" s="279"/>
      <c r="CV204" s="279"/>
      <c r="CW204" s="279"/>
      <c r="CX204" s="279"/>
      <c r="CY204" s="279"/>
      <c r="CZ204" s="279"/>
      <c r="DA204" s="279"/>
      <c r="DB204" s="279"/>
      <c r="DC204" s="279"/>
      <c r="DD204" s="279"/>
      <c r="DE204" s="279"/>
      <c r="DF204" s="279"/>
      <c r="DG204" s="279"/>
      <c r="DH204" s="279"/>
      <c r="DI204" s="279"/>
      <c r="DJ204" s="279"/>
      <c r="DK204" s="279"/>
      <c r="DL204" s="279"/>
      <c r="DM204" s="279"/>
      <c r="DN204" s="279"/>
      <c r="DO204" s="279"/>
      <c r="DP204" s="279"/>
      <c r="DQ204" s="279"/>
      <c r="DR204" s="279"/>
      <c r="DS204" s="279"/>
    </row>
    <row r="205" spans="2:123" x14ac:dyDescent="0.3">
      <c r="C205" s="6" t="s">
        <v>164</v>
      </c>
      <c r="D205" s="280"/>
      <c r="E205" s="280"/>
      <c r="F205" s="281"/>
      <c r="G205" s="281"/>
      <c r="H205" s="279"/>
      <c r="I205" s="279"/>
      <c r="J205" s="279"/>
      <c r="K205" s="279"/>
      <c r="L205" s="279"/>
      <c r="M205" s="279"/>
      <c r="N205" s="279"/>
      <c r="O205" s="279"/>
      <c r="P205" s="279"/>
      <c r="Q205" s="279"/>
      <c r="R205" s="279"/>
      <c r="S205" s="279"/>
      <c r="T205" s="279"/>
      <c r="U205" s="279"/>
      <c r="V205" s="279"/>
      <c r="W205" s="279"/>
      <c r="X205" s="279"/>
      <c r="Y205" s="279"/>
      <c r="Z205" s="279"/>
      <c r="AA205" s="279"/>
      <c r="AB205" s="279"/>
      <c r="AC205" s="279"/>
      <c r="AD205" s="279"/>
      <c r="AE205" s="279"/>
      <c r="AF205" s="279"/>
      <c r="AG205" s="279"/>
      <c r="AH205" s="279"/>
      <c r="AI205" s="279"/>
      <c r="AJ205" s="279"/>
      <c r="AK205" s="279"/>
      <c r="AL205" s="279"/>
      <c r="AM205" s="279"/>
      <c r="AN205" s="279"/>
      <c r="AO205" s="279"/>
      <c r="AP205" s="279"/>
      <c r="AQ205" s="279"/>
      <c r="AR205" s="279"/>
      <c r="AS205" s="279"/>
      <c r="AT205" s="279"/>
      <c r="AU205" s="279"/>
      <c r="AV205" s="279"/>
      <c r="AW205" s="279"/>
      <c r="AX205" s="279"/>
      <c r="AY205" s="279"/>
      <c r="AZ205" s="279"/>
      <c r="BA205" s="279"/>
      <c r="BB205" s="279"/>
      <c r="BC205" s="279"/>
      <c r="BD205" s="279"/>
      <c r="BE205" s="279"/>
      <c r="BF205" s="279"/>
      <c r="BG205" s="279"/>
      <c r="BH205" s="279"/>
      <c r="BI205" s="279"/>
      <c r="BJ205" s="279"/>
      <c r="BK205" s="279"/>
      <c r="BL205" s="279"/>
      <c r="BM205" s="279"/>
      <c r="BN205" s="279"/>
      <c r="BO205" s="279"/>
      <c r="BP205" s="279"/>
      <c r="BQ205" s="279"/>
      <c r="BR205" s="279"/>
      <c r="BS205" s="279"/>
      <c r="BT205" s="279"/>
      <c r="BU205" s="279"/>
      <c r="BV205" s="279"/>
      <c r="BW205" s="279"/>
      <c r="BX205" s="279"/>
      <c r="BY205" s="279"/>
      <c r="BZ205" s="279"/>
      <c r="CA205" s="279"/>
      <c r="CB205" s="279"/>
      <c r="CC205" s="279"/>
      <c r="CD205" s="279"/>
      <c r="CE205" s="279"/>
      <c r="CF205" s="279"/>
      <c r="CG205" s="279"/>
      <c r="CH205" s="279"/>
      <c r="CI205" s="279"/>
      <c r="CJ205" s="279"/>
      <c r="CK205" s="279"/>
      <c r="CL205" s="279"/>
      <c r="CM205" s="279"/>
      <c r="CN205" s="279"/>
      <c r="CO205" s="279"/>
      <c r="CP205" s="279"/>
      <c r="CQ205" s="279"/>
      <c r="CR205" s="279"/>
      <c r="CS205" s="279"/>
      <c r="CT205" s="279"/>
      <c r="CU205" s="279"/>
      <c r="CV205" s="279"/>
      <c r="CW205" s="279"/>
      <c r="CX205" s="279"/>
      <c r="CY205" s="279"/>
      <c r="CZ205" s="279"/>
      <c r="DA205" s="279"/>
      <c r="DB205" s="279"/>
      <c r="DC205" s="279"/>
      <c r="DD205" s="279"/>
      <c r="DE205" s="279"/>
      <c r="DF205" s="279"/>
      <c r="DG205" s="279"/>
      <c r="DH205" s="279"/>
      <c r="DI205" s="279"/>
      <c r="DJ205" s="279"/>
      <c r="DK205" s="279"/>
      <c r="DL205" s="279"/>
      <c r="DM205" s="279"/>
      <c r="DN205" s="279"/>
      <c r="DO205" s="279"/>
      <c r="DP205" s="279"/>
      <c r="DQ205" s="279"/>
      <c r="DR205" s="279"/>
      <c r="DS205" s="279"/>
    </row>
    <row r="206" spans="2:123" x14ac:dyDescent="0.3">
      <c r="D206" s="280" t="str">
        <f>D186</f>
        <v>Factory level</v>
      </c>
      <c r="E206" s="283">
        <f>Inputs!H106*G$15</f>
        <v>2500</v>
      </c>
      <c r="F206" s="281" t="str">
        <f>F202</f>
        <v>INR Mn</v>
      </c>
      <c r="G206" s="283">
        <f>G186</f>
        <v>25000</v>
      </c>
      <c r="H206" s="283">
        <f t="shared" ref="H206:W209" si="142">$E206*$G206/10^6*H$4*H$31*H$15</f>
        <v>0</v>
      </c>
      <c r="I206" s="283">
        <f t="shared" si="142"/>
        <v>0</v>
      </c>
      <c r="J206" s="283">
        <f t="shared" si="142"/>
        <v>0</v>
      </c>
      <c r="K206" s="283">
        <f t="shared" si="142"/>
        <v>0</v>
      </c>
      <c r="L206" s="283">
        <f t="shared" si="142"/>
        <v>0</v>
      </c>
      <c r="M206" s="283">
        <f t="shared" si="142"/>
        <v>0</v>
      </c>
      <c r="N206" s="283">
        <f t="shared" si="142"/>
        <v>0</v>
      </c>
      <c r="O206" s="283">
        <f t="shared" si="142"/>
        <v>0</v>
      </c>
      <c r="P206" s="283">
        <f t="shared" si="142"/>
        <v>0</v>
      </c>
      <c r="Q206" s="283">
        <f t="shared" si="142"/>
        <v>0</v>
      </c>
      <c r="R206" s="283">
        <f t="shared" si="142"/>
        <v>0</v>
      </c>
      <c r="S206" s="283">
        <f t="shared" si="142"/>
        <v>0</v>
      </c>
      <c r="T206" s="283">
        <f t="shared" si="142"/>
        <v>0</v>
      </c>
      <c r="U206" s="283">
        <f t="shared" si="142"/>
        <v>0</v>
      </c>
      <c r="V206" s="283">
        <f t="shared" si="142"/>
        <v>0</v>
      </c>
      <c r="W206" s="283">
        <f t="shared" si="142"/>
        <v>0</v>
      </c>
      <c r="X206" s="283">
        <f t="shared" ref="X206:CI209" si="143">$E206*$G206/10^6*X$4*X$31*X$15</f>
        <v>0</v>
      </c>
      <c r="Y206" s="283">
        <f t="shared" si="143"/>
        <v>0</v>
      </c>
      <c r="Z206" s="283">
        <f t="shared" si="143"/>
        <v>0</v>
      </c>
      <c r="AA206" s="283">
        <f t="shared" si="143"/>
        <v>187.5</v>
      </c>
      <c r="AB206" s="283">
        <f t="shared" si="143"/>
        <v>185.41666666666669</v>
      </c>
      <c r="AC206" s="283">
        <f t="shared" si="143"/>
        <v>185.41666666666669</v>
      </c>
      <c r="AD206" s="283">
        <f t="shared" si="143"/>
        <v>187.5</v>
      </c>
      <c r="AE206" s="283">
        <f t="shared" si="143"/>
        <v>187.5</v>
      </c>
      <c r="AF206" s="283">
        <f t="shared" si="143"/>
        <v>185.41666666666669</v>
      </c>
      <c r="AG206" s="283">
        <f t="shared" si="143"/>
        <v>185.41666666666669</v>
      </c>
      <c r="AH206" s="283">
        <f t="shared" si="143"/>
        <v>187.5</v>
      </c>
      <c r="AI206" s="283">
        <f t="shared" si="143"/>
        <v>187.5</v>
      </c>
      <c r="AJ206" s="283">
        <f t="shared" si="143"/>
        <v>185.41666666666669</v>
      </c>
      <c r="AK206" s="283">
        <f t="shared" si="143"/>
        <v>185.41666666666669</v>
      </c>
      <c r="AL206" s="283">
        <f t="shared" si="143"/>
        <v>187.5</v>
      </c>
      <c r="AM206" s="283">
        <f t="shared" si="143"/>
        <v>187.5</v>
      </c>
      <c r="AN206" s="283">
        <f t="shared" si="143"/>
        <v>185.41666666666669</v>
      </c>
      <c r="AO206" s="283">
        <f t="shared" si="143"/>
        <v>185.41666666666669</v>
      </c>
      <c r="AP206" s="283">
        <f t="shared" si="143"/>
        <v>187.5</v>
      </c>
      <c r="AQ206" s="283">
        <f t="shared" si="143"/>
        <v>187.5</v>
      </c>
      <c r="AR206" s="283">
        <f t="shared" si="143"/>
        <v>185.41666666666669</v>
      </c>
      <c r="AS206" s="283">
        <f t="shared" si="143"/>
        <v>185.41666666666669</v>
      </c>
      <c r="AT206" s="283">
        <f t="shared" si="143"/>
        <v>187.5</v>
      </c>
      <c r="AU206" s="283">
        <f t="shared" si="143"/>
        <v>187.5</v>
      </c>
      <c r="AV206" s="283">
        <f t="shared" si="143"/>
        <v>185.41666666666669</v>
      </c>
      <c r="AW206" s="283">
        <f t="shared" si="143"/>
        <v>185.41666666666669</v>
      </c>
      <c r="AX206" s="283">
        <f t="shared" si="143"/>
        <v>187.5</v>
      </c>
      <c r="AY206" s="283">
        <f t="shared" si="143"/>
        <v>187.5</v>
      </c>
      <c r="AZ206" s="283">
        <f t="shared" si="143"/>
        <v>185.41666666666669</v>
      </c>
      <c r="BA206" s="283">
        <f t="shared" si="143"/>
        <v>185.41666666666669</v>
      </c>
      <c r="BB206" s="283">
        <f t="shared" si="143"/>
        <v>187.5</v>
      </c>
      <c r="BC206" s="283">
        <f t="shared" si="143"/>
        <v>187.5</v>
      </c>
      <c r="BD206" s="283">
        <f t="shared" si="143"/>
        <v>185.41666666666669</v>
      </c>
      <c r="BE206" s="283">
        <f t="shared" si="143"/>
        <v>185.41666666666669</v>
      </c>
      <c r="BF206" s="283">
        <f t="shared" si="143"/>
        <v>187.5</v>
      </c>
      <c r="BG206" s="283">
        <f t="shared" si="143"/>
        <v>187.5</v>
      </c>
      <c r="BH206" s="283">
        <f t="shared" si="143"/>
        <v>185.41666666666669</v>
      </c>
      <c r="BI206" s="283">
        <f t="shared" si="143"/>
        <v>185.41666666666669</v>
      </c>
      <c r="BJ206" s="283">
        <f t="shared" si="143"/>
        <v>187.5</v>
      </c>
      <c r="BK206" s="283">
        <f t="shared" si="143"/>
        <v>187.5</v>
      </c>
      <c r="BL206" s="283">
        <f t="shared" si="143"/>
        <v>185.41666666666669</v>
      </c>
      <c r="BM206" s="283">
        <f t="shared" si="143"/>
        <v>185.41666666666669</v>
      </c>
      <c r="BN206" s="283">
        <f t="shared" si="143"/>
        <v>187.5</v>
      </c>
      <c r="BO206" s="283">
        <f t="shared" si="143"/>
        <v>187.5</v>
      </c>
      <c r="BP206" s="283">
        <f t="shared" si="143"/>
        <v>185.41666666666669</v>
      </c>
      <c r="BQ206" s="283">
        <f t="shared" si="143"/>
        <v>185.41666666666669</v>
      </c>
      <c r="BR206" s="283">
        <f t="shared" si="143"/>
        <v>187.5</v>
      </c>
      <c r="BS206" s="283">
        <f t="shared" si="143"/>
        <v>187.5</v>
      </c>
      <c r="BT206" s="283">
        <f t="shared" si="143"/>
        <v>185.41666666666669</v>
      </c>
      <c r="BU206" s="283">
        <f t="shared" si="143"/>
        <v>185.41666666666669</v>
      </c>
      <c r="BV206" s="283">
        <f t="shared" si="143"/>
        <v>187.5</v>
      </c>
      <c r="BW206" s="283">
        <f t="shared" si="143"/>
        <v>187.5</v>
      </c>
      <c r="BX206" s="283">
        <f t="shared" si="143"/>
        <v>185.41666666666669</v>
      </c>
      <c r="BY206" s="283">
        <f t="shared" si="143"/>
        <v>185.41666666666669</v>
      </c>
      <c r="BZ206" s="283">
        <f t="shared" si="143"/>
        <v>187.5</v>
      </c>
      <c r="CA206" s="283">
        <f t="shared" si="143"/>
        <v>187.5</v>
      </c>
      <c r="CB206" s="283">
        <f t="shared" si="143"/>
        <v>185.41666666666669</v>
      </c>
      <c r="CC206" s="283">
        <f t="shared" si="143"/>
        <v>185.41666666666669</v>
      </c>
      <c r="CD206" s="283">
        <f t="shared" si="143"/>
        <v>187.5</v>
      </c>
      <c r="CE206" s="283">
        <f t="shared" si="143"/>
        <v>187.5</v>
      </c>
      <c r="CF206" s="283">
        <f t="shared" si="143"/>
        <v>185.41666666666669</v>
      </c>
      <c r="CG206" s="283">
        <f t="shared" si="143"/>
        <v>185.41666666666669</v>
      </c>
      <c r="CH206" s="283">
        <f t="shared" si="143"/>
        <v>187.5</v>
      </c>
      <c r="CI206" s="283">
        <f t="shared" si="143"/>
        <v>187.5</v>
      </c>
      <c r="CJ206" s="283">
        <f t="shared" ref="CJ206:DS209" si="144">$E206*$G206/10^6*CJ$4*CJ$31*CJ$15</f>
        <v>185.41666666666669</v>
      </c>
      <c r="CK206" s="283">
        <f t="shared" si="144"/>
        <v>185.41666666666669</v>
      </c>
      <c r="CL206" s="283">
        <f t="shared" si="144"/>
        <v>187.5</v>
      </c>
      <c r="CM206" s="283">
        <f t="shared" si="144"/>
        <v>187.5</v>
      </c>
      <c r="CN206" s="283">
        <f t="shared" si="144"/>
        <v>185.41666666666669</v>
      </c>
      <c r="CO206" s="283">
        <f t="shared" si="144"/>
        <v>185.41666666666669</v>
      </c>
      <c r="CP206" s="283">
        <f t="shared" si="144"/>
        <v>187.5</v>
      </c>
      <c r="CQ206" s="283">
        <f t="shared" si="144"/>
        <v>187.5</v>
      </c>
      <c r="CR206" s="283">
        <f t="shared" si="144"/>
        <v>185.41666666666669</v>
      </c>
      <c r="CS206" s="283">
        <f t="shared" si="144"/>
        <v>185.41666666666669</v>
      </c>
      <c r="CT206" s="283">
        <f t="shared" si="144"/>
        <v>187.5</v>
      </c>
      <c r="CU206" s="283">
        <f t="shared" si="144"/>
        <v>187.5</v>
      </c>
      <c r="CV206" s="283">
        <f t="shared" si="144"/>
        <v>185.41666666666669</v>
      </c>
      <c r="CW206" s="283">
        <f t="shared" si="144"/>
        <v>185.41666666666669</v>
      </c>
      <c r="CX206" s="283">
        <f t="shared" si="144"/>
        <v>187.5</v>
      </c>
      <c r="CY206" s="283">
        <f t="shared" si="144"/>
        <v>187.5</v>
      </c>
      <c r="CZ206" s="283">
        <f t="shared" si="144"/>
        <v>185.41666666666669</v>
      </c>
      <c r="DA206" s="283">
        <f t="shared" si="144"/>
        <v>185.41666666666669</v>
      </c>
      <c r="DB206" s="283">
        <f t="shared" si="144"/>
        <v>187.5</v>
      </c>
      <c r="DC206" s="283">
        <f t="shared" si="144"/>
        <v>187.5</v>
      </c>
      <c r="DD206" s="283">
        <f t="shared" si="144"/>
        <v>185.41666666666669</v>
      </c>
      <c r="DE206" s="283">
        <f t="shared" si="144"/>
        <v>185.41666666666669</v>
      </c>
      <c r="DF206" s="283">
        <f t="shared" si="144"/>
        <v>187.5</v>
      </c>
      <c r="DG206" s="283">
        <f t="shared" si="144"/>
        <v>187.5</v>
      </c>
      <c r="DH206" s="283">
        <f t="shared" si="144"/>
        <v>185.41666666666669</v>
      </c>
      <c r="DI206" s="283">
        <f t="shared" si="144"/>
        <v>185.41666666666669</v>
      </c>
      <c r="DJ206" s="283">
        <f t="shared" si="144"/>
        <v>187.5</v>
      </c>
      <c r="DK206" s="283">
        <f t="shared" si="144"/>
        <v>187.5</v>
      </c>
      <c r="DL206" s="283">
        <f t="shared" si="144"/>
        <v>185.41666666666669</v>
      </c>
      <c r="DM206" s="283">
        <f t="shared" si="144"/>
        <v>185.41666666666669</v>
      </c>
      <c r="DN206" s="283">
        <f t="shared" si="144"/>
        <v>187.5</v>
      </c>
      <c r="DO206" s="283">
        <f t="shared" si="144"/>
        <v>187.5</v>
      </c>
      <c r="DP206" s="283">
        <f t="shared" si="144"/>
        <v>185.41666666666669</v>
      </c>
      <c r="DQ206" s="283">
        <f t="shared" si="144"/>
        <v>185.41666666666669</v>
      </c>
      <c r="DR206" s="283">
        <f t="shared" si="144"/>
        <v>187.5</v>
      </c>
      <c r="DS206" s="283">
        <f t="shared" si="144"/>
        <v>187.5</v>
      </c>
    </row>
    <row r="207" spans="2:123" x14ac:dyDescent="0.3">
      <c r="D207" s="280" t="str">
        <f>D187</f>
        <v>Production personnel</v>
      </c>
      <c r="E207" s="283">
        <f>Inputs!H107*G$15</f>
        <v>1000</v>
      </c>
      <c r="F207" s="281" t="str">
        <f>F206</f>
        <v>INR Mn</v>
      </c>
      <c r="G207" s="283">
        <f>G187</f>
        <v>43750</v>
      </c>
      <c r="H207" s="283">
        <f t="shared" si="142"/>
        <v>0</v>
      </c>
      <c r="I207" s="283">
        <f t="shared" ref="I207:BT209" si="145">$E207*$G207/10^6*I$4*I$31*I$15</f>
        <v>0</v>
      </c>
      <c r="J207" s="283">
        <f t="shared" si="145"/>
        <v>0</v>
      </c>
      <c r="K207" s="283">
        <f t="shared" si="145"/>
        <v>0</v>
      </c>
      <c r="L207" s="283">
        <f t="shared" si="145"/>
        <v>0</v>
      </c>
      <c r="M207" s="283">
        <f t="shared" si="145"/>
        <v>0</v>
      </c>
      <c r="N207" s="283">
        <f t="shared" si="145"/>
        <v>0</v>
      </c>
      <c r="O207" s="283">
        <f t="shared" si="145"/>
        <v>0</v>
      </c>
      <c r="P207" s="283">
        <f t="shared" si="145"/>
        <v>0</v>
      </c>
      <c r="Q207" s="283">
        <f t="shared" si="145"/>
        <v>0</v>
      </c>
      <c r="R207" s="283">
        <f t="shared" si="145"/>
        <v>0</v>
      </c>
      <c r="S207" s="283">
        <f t="shared" si="145"/>
        <v>0</v>
      </c>
      <c r="T207" s="283">
        <f t="shared" si="145"/>
        <v>0</v>
      </c>
      <c r="U207" s="283">
        <f t="shared" si="145"/>
        <v>0</v>
      </c>
      <c r="V207" s="283">
        <f t="shared" si="145"/>
        <v>0</v>
      </c>
      <c r="W207" s="283">
        <f t="shared" si="145"/>
        <v>0</v>
      </c>
      <c r="X207" s="283">
        <f t="shared" si="145"/>
        <v>0</v>
      </c>
      <c r="Y207" s="283">
        <f t="shared" si="145"/>
        <v>0</v>
      </c>
      <c r="Z207" s="283">
        <f t="shared" si="145"/>
        <v>0</v>
      </c>
      <c r="AA207" s="283">
        <f t="shared" si="145"/>
        <v>131.25</v>
      </c>
      <c r="AB207" s="283">
        <f t="shared" si="145"/>
        <v>129.79166666666669</v>
      </c>
      <c r="AC207" s="283">
        <f t="shared" si="145"/>
        <v>129.79166666666669</v>
      </c>
      <c r="AD207" s="283">
        <f t="shared" si="145"/>
        <v>131.25</v>
      </c>
      <c r="AE207" s="283">
        <f t="shared" si="145"/>
        <v>131.25</v>
      </c>
      <c r="AF207" s="283">
        <f t="shared" si="145"/>
        <v>129.79166666666669</v>
      </c>
      <c r="AG207" s="283">
        <f t="shared" si="145"/>
        <v>129.79166666666669</v>
      </c>
      <c r="AH207" s="283">
        <f t="shared" si="145"/>
        <v>131.25</v>
      </c>
      <c r="AI207" s="283">
        <f t="shared" si="145"/>
        <v>131.25</v>
      </c>
      <c r="AJ207" s="283">
        <f t="shared" si="145"/>
        <v>129.79166666666669</v>
      </c>
      <c r="AK207" s="283">
        <f t="shared" si="145"/>
        <v>129.79166666666669</v>
      </c>
      <c r="AL207" s="283">
        <f t="shared" si="145"/>
        <v>131.25</v>
      </c>
      <c r="AM207" s="283">
        <f t="shared" si="145"/>
        <v>131.25</v>
      </c>
      <c r="AN207" s="283">
        <f t="shared" si="145"/>
        <v>129.79166666666669</v>
      </c>
      <c r="AO207" s="283">
        <f t="shared" si="145"/>
        <v>129.79166666666669</v>
      </c>
      <c r="AP207" s="283">
        <f t="shared" si="145"/>
        <v>131.25</v>
      </c>
      <c r="AQ207" s="283">
        <f t="shared" si="145"/>
        <v>131.25</v>
      </c>
      <c r="AR207" s="283">
        <f t="shared" si="145"/>
        <v>129.79166666666669</v>
      </c>
      <c r="AS207" s="283">
        <f t="shared" si="145"/>
        <v>129.79166666666669</v>
      </c>
      <c r="AT207" s="283">
        <f t="shared" si="145"/>
        <v>131.25</v>
      </c>
      <c r="AU207" s="283">
        <f t="shared" si="145"/>
        <v>131.25</v>
      </c>
      <c r="AV207" s="283">
        <f t="shared" si="145"/>
        <v>129.79166666666669</v>
      </c>
      <c r="AW207" s="283">
        <f t="shared" si="145"/>
        <v>129.79166666666669</v>
      </c>
      <c r="AX207" s="283">
        <f t="shared" si="145"/>
        <v>131.25</v>
      </c>
      <c r="AY207" s="283">
        <f t="shared" si="145"/>
        <v>131.25</v>
      </c>
      <c r="AZ207" s="283">
        <f t="shared" si="145"/>
        <v>129.79166666666669</v>
      </c>
      <c r="BA207" s="283">
        <f t="shared" si="145"/>
        <v>129.79166666666669</v>
      </c>
      <c r="BB207" s="283">
        <f t="shared" si="145"/>
        <v>131.25</v>
      </c>
      <c r="BC207" s="283">
        <f t="shared" si="145"/>
        <v>131.25</v>
      </c>
      <c r="BD207" s="283">
        <f t="shared" si="145"/>
        <v>129.79166666666669</v>
      </c>
      <c r="BE207" s="283">
        <f t="shared" si="145"/>
        <v>129.79166666666669</v>
      </c>
      <c r="BF207" s="283">
        <f t="shared" si="145"/>
        <v>131.25</v>
      </c>
      <c r="BG207" s="283">
        <f t="shared" si="145"/>
        <v>131.25</v>
      </c>
      <c r="BH207" s="283">
        <f t="shared" si="145"/>
        <v>129.79166666666669</v>
      </c>
      <c r="BI207" s="283">
        <f t="shared" si="145"/>
        <v>129.79166666666669</v>
      </c>
      <c r="BJ207" s="283">
        <f t="shared" si="145"/>
        <v>131.25</v>
      </c>
      <c r="BK207" s="283">
        <f t="shared" si="145"/>
        <v>131.25</v>
      </c>
      <c r="BL207" s="283">
        <f t="shared" si="145"/>
        <v>129.79166666666669</v>
      </c>
      <c r="BM207" s="283">
        <f t="shared" si="145"/>
        <v>129.79166666666669</v>
      </c>
      <c r="BN207" s="283">
        <f t="shared" si="145"/>
        <v>131.25</v>
      </c>
      <c r="BO207" s="283">
        <f t="shared" si="145"/>
        <v>131.25</v>
      </c>
      <c r="BP207" s="283">
        <f t="shared" si="145"/>
        <v>129.79166666666669</v>
      </c>
      <c r="BQ207" s="283">
        <f t="shared" si="145"/>
        <v>129.79166666666669</v>
      </c>
      <c r="BR207" s="283">
        <f t="shared" si="145"/>
        <v>131.25</v>
      </c>
      <c r="BS207" s="283">
        <f t="shared" si="145"/>
        <v>131.25</v>
      </c>
      <c r="BT207" s="283">
        <f t="shared" si="145"/>
        <v>129.79166666666669</v>
      </c>
      <c r="BU207" s="283">
        <f t="shared" si="143"/>
        <v>129.79166666666669</v>
      </c>
      <c r="BV207" s="283">
        <f t="shared" si="143"/>
        <v>131.25</v>
      </c>
      <c r="BW207" s="283">
        <f t="shared" si="143"/>
        <v>131.25</v>
      </c>
      <c r="BX207" s="283">
        <f t="shared" si="143"/>
        <v>129.79166666666669</v>
      </c>
      <c r="BY207" s="283">
        <f t="shared" si="143"/>
        <v>129.79166666666669</v>
      </c>
      <c r="BZ207" s="283">
        <f t="shared" si="143"/>
        <v>131.25</v>
      </c>
      <c r="CA207" s="283">
        <f t="shared" si="143"/>
        <v>131.25</v>
      </c>
      <c r="CB207" s="283">
        <f t="shared" si="143"/>
        <v>129.79166666666669</v>
      </c>
      <c r="CC207" s="283">
        <f t="shared" si="143"/>
        <v>129.79166666666669</v>
      </c>
      <c r="CD207" s="283">
        <f t="shared" si="143"/>
        <v>131.25</v>
      </c>
      <c r="CE207" s="283">
        <f t="shared" si="143"/>
        <v>131.25</v>
      </c>
      <c r="CF207" s="283">
        <f t="shared" si="143"/>
        <v>129.79166666666669</v>
      </c>
      <c r="CG207" s="283">
        <f t="shared" si="143"/>
        <v>129.79166666666669</v>
      </c>
      <c r="CH207" s="283">
        <f t="shared" si="143"/>
        <v>131.25</v>
      </c>
      <c r="CI207" s="283">
        <f t="shared" si="143"/>
        <v>131.25</v>
      </c>
      <c r="CJ207" s="283">
        <f t="shared" si="144"/>
        <v>129.79166666666669</v>
      </c>
      <c r="CK207" s="283">
        <f t="shared" si="144"/>
        <v>129.79166666666669</v>
      </c>
      <c r="CL207" s="283">
        <f t="shared" si="144"/>
        <v>131.25</v>
      </c>
      <c r="CM207" s="283">
        <f t="shared" si="144"/>
        <v>131.25</v>
      </c>
      <c r="CN207" s="283">
        <f t="shared" si="144"/>
        <v>129.79166666666669</v>
      </c>
      <c r="CO207" s="283">
        <f t="shared" si="144"/>
        <v>129.79166666666669</v>
      </c>
      <c r="CP207" s="283">
        <f t="shared" si="144"/>
        <v>131.25</v>
      </c>
      <c r="CQ207" s="283">
        <f t="shared" si="144"/>
        <v>131.25</v>
      </c>
      <c r="CR207" s="283">
        <f t="shared" si="144"/>
        <v>129.79166666666669</v>
      </c>
      <c r="CS207" s="283">
        <f t="shared" si="144"/>
        <v>129.79166666666669</v>
      </c>
      <c r="CT207" s="283">
        <f t="shared" si="144"/>
        <v>131.25</v>
      </c>
      <c r="CU207" s="283">
        <f t="shared" si="144"/>
        <v>131.25</v>
      </c>
      <c r="CV207" s="283">
        <f t="shared" si="144"/>
        <v>129.79166666666669</v>
      </c>
      <c r="CW207" s="283">
        <f t="shared" si="144"/>
        <v>129.79166666666669</v>
      </c>
      <c r="CX207" s="283">
        <f t="shared" si="144"/>
        <v>131.25</v>
      </c>
      <c r="CY207" s="283">
        <f t="shared" si="144"/>
        <v>131.25</v>
      </c>
      <c r="CZ207" s="283">
        <f t="shared" si="144"/>
        <v>129.79166666666669</v>
      </c>
      <c r="DA207" s="283">
        <f t="shared" si="144"/>
        <v>129.79166666666669</v>
      </c>
      <c r="DB207" s="283">
        <f t="shared" si="144"/>
        <v>131.25</v>
      </c>
      <c r="DC207" s="283">
        <f t="shared" si="144"/>
        <v>131.25</v>
      </c>
      <c r="DD207" s="283">
        <f t="shared" si="144"/>
        <v>129.79166666666669</v>
      </c>
      <c r="DE207" s="283">
        <f t="shared" si="144"/>
        <v>129.79166666666669</v>
      </c>
      <c r="DF207" s="283">
        <f t="shared" si="144"/>
        <v>131.25</v>
      </c>
      <c r="DG207" s="283">
        <f t="shared" si="144"/>
        <v>131.25</v>
      </c>
      <c r="DH207" s="283">
        <f t="shared" si="144"/>
        <v>129.79166666666669</v>
      </c>
      <c r="DI207" s="283">
        <f t="shared" si="144"/>
        <v>129.79166666666669</v>
      </c>
      <c r="DJ207" s="283">
        <f t="shared" si="144"/>
        <v>131.25</v>
      </c>
      <c r="DK207" s="283">
        <f t="shared" si="144"/>
        <v>131.25</v>
      </c>
      <c r="DL207" s="283">
        <f t="shared" si="144"/>
        <v>129.79166666666669</v>
      </c>
      <c r="DM207" s="283">
        <f t="shared" si="144"/>
        <v>129.79166666666669</v>
      </c>
      <c r="DN207" s="283">
        <f t="shared" si="144"/>
        <v>131.25</v>
      </c>
      <c r="DO207" s="283">
        <f t="shared" si="144"/>
        <v>131.25</v>
      </c>
      <c r="DP207" s="283">
        <f t="shared" si="144"/>
        <v>129.79166666666669</v>
      </c>
      <c r="DQ207" s="283">
        <f t="shared" si="144"/>
        <v>129.79166666666669</v>
      </c>
      <c r="DR207" s="283">
        <f t="shared" si="144"/>
        <v>131.25</v>
      </c>
      <c r="DS207" s="283">
        <f t="shared" si="144"/>
        <v>131.25</v>
      </c>
    </row>
    <row r="208" spans="2:123" x14ac:dyDescent="0.3">
      <c r="D208" s="280" t="str">
        <f>D188</f>
        <v>Sr. executives</v>
      </c>
      <c r="E208" s="283">
        <f>Inputs!H108*G$15</f>
        <v>250</v>
      </c>
      <c r="F208" s="281" t="str">
        <f>F207</f>
        <v>INR Mn</v>
      </c>
      <c r="G208" s="283">
        <f>G188</f>
        <v>125000</v>
      </c>
      <c r="H208" s="283">
        <f t="shared" si="142"/>
        <v>0</v>
      </c>
      <c r="I208" s="283">
        <f t="shared" si="145"/>
        <v>0</v>
      </c>
      <c r="J208" s="283">
        <f t="shared" si="145"/>
        <v>0</v>
      </c>
      <c r="K208" s="283">
        <f t="shared" si="145"/>
        <v>0</v>
      </c>
      <c r="L208" s="283">
        <f t="shared" si="145"/>
        <v>0</v>
      </c>
      <c r="M208" s="283">
        <f t="shared" si="145"/>
        <v>0</v>
      </c>
      <c r="N208" s="283">
        <f t="shared" si="145"/>
        <v>0</v>
      </c>
      <c r="O208" s="283">
        <f t="shared" si="145"/>
        <v>0</v>
      </c>
      <c r="P208" s="283">
        <f t="shared" si="145"/>
        <v>0</v>
      </c>
      <c r="Q208" s="283">
        <f t="shared" si="145"/>
        <v>0</v>
      </c>
      <c r="R208" s="283">
        <f t="shared" si="145"/>
        <v>0</v>
      </c>
      <c r="S208" s="283">
        <f t="shared" si="145"/>
        <v>0</v>
      </c>
      <c r="T208" s="283">
        <f t="shared" si="145"/>
        <v>0</v>
      </c>
      <c r="U208" s="283">
        <f t="shared" si="145"/>
        <v>0</v>
      </c>
      <c r="V208" s="283">
        <f t="shared" si="145"/>
        <v>0</v>
      </c>
      <c r="W208" s="283">
        <f t="shared" si="145"/>
        <v>0</v>
      </c>
      <c r="X208" s="283">
        <f t="shared" si="145"/>
        <v>0</v>
      </c>
      <c r="Y208" s="283">
        <f t="shared" si="145"/>
        <v>0</v>
      </c>
      <c r="Z208" s="283">
        <f t="shared" si="145"/>
        <v>0</v>
      </c>
      <c r="AA208" s="283">
        <f t="shared" si="145"/>
        <v>93.75</v>
      </c>
      <c r="AB208" s="283">
        <f t="shared" si="145"/>
        <v>92.708333333333343</v>
      </c>
      <c r="AC208" s="283">
        <f t="shared" si="145"/>
        <v>92.708333333333343</v>
      </c>
      <c r="AD208" s="283">
        <f t="shared" si="145"/>
        <v>93.75</v>
      </c>
      <c r="AE208" s="283">
        <f t="shared" si="145"/>
        <v>93.75</v>
      </c>
      <c r="AF208" s="283">
        <f t="shared" si="145"/>
        <v>92.708333333333343</v>
      </c>
      <c r="AG208" s="283">
        <f t="shared" si="145"/>
        <v>92.708333333333343</v>
      </c>
      <c r="AH208" s="283">
        <f t="shared" si="145"/>
        <v>93.75</v>
      </c>
      <c r="AI208" s="283">
        <f t="shared" si="145"/>
        <v>93.75</v>
      </c>
      <c r="AJ208" s="283">
        <f t="shared" si="145"/>
        <v>92.708333333333343</v>
      </c>
      <c r="AK208" s="283">
        <f t="shared" si="145"/>
        <v>92.708333333333343</v>
      </c>
      <c r="AL208" s="283">
        <f t="shared" si="145"/>
        <v>93.75</v>
      </c>
      <c r="AM208" s="283">
        <f t="shared" si="145"/>
        <v>93.75</v>
      </c>
      <c r="AN208" s="283">
        <f t="shared" si="145"/>
        <v>92.708333333333343</v>
      </c>
      <c r="AO208" s="283">
        <f t="shared" si="145"/>
        <v>92.708333333333343</v>
      </c>
      <c r="AP208" s="283">
        <f t="shared" si="145"/>
        <v>93.75</v>
      </c>
      <c r="AQ208" s="283">
        <f t="shared" si="145"/>
        <v>93.75</v>
      </c>
      <c r="AR208" s="283">
        <f t="shared" si="145"/>
        <v>92.708333333333343</v>
      </c>
      <c r="AS208" s="283">
        <f t="shared" si="145"/>
        <v>92.708333333333343</v>
      </c>
      <c r="AT208" s="283">
        <f t="shared" si="145"/>
        <v>93.75</v>
      </c>
      <c r="AU208" s="283">
        <f t="shared" si="145"/>
        <v>93.75</v>
      </c>
      <c r="AV208" s="283">
        <f t="shared" si="145"/>
        <v>92.708333333333343</v>
      </c>
      <c r="AW208" s="283">
        <f t="shared" si="145"/>
        <v>92.708333333333343</v>
      </c>
      <c r="AX208" s="283">
        <f t="shared" si="145"/>
        <v>93.75</v>
      </c>
      <c r="AY208" s="283">
        <f t="shared" si="145"/>
        <v>93.75</v>
      </c>
      <c r="AZ208" s="283">
        <f t="shared" si="145"/>
        <v>92.708333333333343</v>
      </c>
      <c r="BA208" s="283">
        <f t="shared" si="145"/>
        <v>92.708333333333343</v>
      </c>
      <c r="BB208" s="283">
        <f t="shared" si="145"/>
        <v>93.75</v>
      </c>
      <c r="BC208" s="283">
        <f t="shared" si="145"/>
        <v>93.75</v>
      </c>
      <c r="BD208" s="283">
        <f t="shared" si="145"/>
        <v>92.708333333333343</v>
      </c>
      <c r="BE208" s="283">
        <f t="shared" si="145"/>
        <v>92.708333333333343</v>
      </c>
      <c r="BF208" s="283">
        <f t="shared" si="145"/>
        <v>93.75</v>
      </c>
      <c r="BG208" s="283">
        <f t="shared" si="145"/>
        <v>93.75</v>
      </c>
      <c r="BH208" s="283">
        <f t="shared" si="145"/>
        <v>92.708333333333343</v>
      </c>
      <c r="BI208" s="283">
        <f t="shared" si="145"/>
        <v>92.708333333333343</v>
      </c>
      <c r="BJ208" s="283">
        <f t="shared" si="145"/>
        <v>93.75</v>
      </c>
      <c r="BK208" s="283">
        <f t="shared" si="145"/>
        <v>93.75</v>
      </c>
      <c r="BL208" s="283">
        <f t="shared" si="145"/>
        <v>92.708333333333343</v>
      </c>
      <c r="BM208" s="283">
        <f t="shared" si="145"/>
        <v>92.708333333333343</v>
      </c>
      <c r="BN208" s="283">
        <f t="shared" si="145"/>
        <v>93.75</v>
      </c>
      <c r="BO208" s="283">
        <f t="shared" si="145"/>
        <v>93.75</v>
      </c>
      <c r="BP208" s="283">
        <f t="shared" si="145"/>
        <v>92.708333333333343</v>
      </c>
      <c r="BQ208" s="283">
        <f t="shared" si="145"/>
        <v>92.708333333333343</v>
      </c>
      <c r="BR208" s="283">
        <f t="shared" si="145"/>
        <v>93.75</v>
      </c>
      <c r="BS208" s="283">
        <f t="shared" si="145"/>
        <v>93.75</v>
      </c>
      <c r="BT208" s="283">
        <f t="shared" si="145"/>
        <v>92.708333333333343</v>
      </c>
      <c r="BU208" s="283">
        <f t="shared" si="143"/>
        <v>92.708333333333343</v>
      </c>
      <c r="BV208" s="283">
        <f t="shared" si="143"/>
        <v>93.75</v>
      </c>
      <c r="BW208" s="283">
        <f t="shared" si="143"/>
        <v>93.75</v>
      </c>
      <c r="BX208" s="283">
        <f t="shared" si="143"/>
        <v>92.708333333333343</v>
      </c>
      <c r="BY208" s="283">
        <f t="shared" si="143"/>
        <v>92.708333333333343</v>
      </c>
      <c r="BZ208" s="283">
        <f t="shared" si="143"/>
        <v>93.75</v>
      </c>
      <c r="CA208" s="283">
        <f t="shared" si="143"/>
        <v>93.75</v>
      </c>
      <c r="CB208" s="283">
        <f t="shared" si="143"/>
        <v>92.708333333333343</v>
      </c>
      <c r="CC208" s="283">
        <f t="shared" si="143"/>
        <v>92.708333333333343</v>
      </c>
      <c r="CD208" s="283">
        <f t="shared" si="143"/>
        <v>93.75</v>
      </c>
      <c r="CE208" s="283">
        <f t="shared" si="143"/>
        <v>93.75</v>
      </c>
      <c r="CF208" s="283">
        <f t="shared" si="143"/>
        <v>92.708333333333343</v>
      </c>
      <c r="CG208" s="283">
        <f t="shared" si="143"/>
        <v>92.708333333333343</v>
      </c>
      <c r="CH208" s="283">
        <f t="shared" si="143"/>
        <v>93.75</v>
      </c>
      <c r="CI208" s="283">
        <f t="shared" si="143"/>
        <v>93.75</v>
      </c>
      <c r="CJ208" s="283">
        <f t="shared" si="144"/>
        <v>92.708333333333343</v>
      </c>
      <c r="CK208" s="283">
        <f t="shared" si="144"/>
        <v>92.708333333333343</v>
      </c>
      <c r="CL208" s="283">
        <f t="shared" si="144"/>
        <v>93.75</v>
      </c>
      <c r="CM208" s="283">
        <f t="shared" si="144"/>
        <v>93.75</v>
      </c>
      <c r="CN208" s="283">
        <f t="shared" si="144"/>
        <v>92.708333333333343</v>
      </c>
      <c r="CO208" s="283">
        <f t="shared" si="144"/>
        <v>92.708333333333343</v>
      </c>
      <c r="CP208" s="283">
        <f t="shared" si="144"/>
        <v>93.75</v>
      </c>
      <c r="CQ208" s="283">
        <f t="shared" si="144"/>
        <v>93.75</v>
      </c>
      <c r="CR208" s="283">
        <f t="shared" si="144"/>
        <v>92.708333333333343</v>
      </c>
      <c r="CS208" s="283">
        <f t="shared" si="144"/>
        <v>92.708333333333343</v>
      </c>
      <c r="CT208" s="283">
        <f t="shared" si="144"/>
        <v>93.75</v>
      </c>
      <c r="CU208" s="283">
        <f t="shared" si="144"/>
        <v>93.75</v>
      </c>
      <c r="CV208" s="283">
        <f t="shared" si="144"/>
        <v>92.708333333333343</v>
      </c>
      <c r="CW208" s="283">
        <f t="shared" si="144"/>
        <v>92.708333333333343</v>
      </c>
      <c r="CX208" s="283">
        <f t="shared" si="144"/>
        <v>93.75</v>
      </c>
      <c r="CY208" s="283">
        <f t="shared" si="144"/>
        <v>93.75</v>
      </c>
      <c r="CZ208" s="283">
        <f t="shared" si="144"/>
        <v>92.708333333333343</v>
      </c>
      <c r="DA208" s="283">
        <f t="shared" si="144"/>
        <v>92.708333333333343</v>
      </c>
      <c r="DB208" s="283">
        <f t="shared" si="144"/>
        <v>93.75</v>
      </c>
      <c r="DC208" s="283">
        <f t="shared" si="144"/>
        <v>93.75</v>
      </c>
      <c r="DD208" s="283">
        <f t="shared" si="144"/>
        <v>92.708333333333343</v>
      </c>
      <c r="DE208" s="283">
        <f t="shared" si="144"/>
        <v>92.708333333333343</v>
      </c>
      <c r="DF208" s="283">
        <f t="shared" si="144"/>
        <v>93.75</v>
      </c>
      <c r="DG208" s="283">
        <f t="shared" si="144"/>
        <v>93.75</v>
      </c>
      <c r="DH208" s="283">
        <f t="shared" si="144"/>
        <v>92.708333333333343</v>
      </c>
      <c r="DI208" s="283">
        <f t="shared" si="144"/>
        <v>92.708333333333343</v>
      </c>
      <c r="DJ208" s="283">
        <f t="shared" si="144"/>
        <v>93.75</v>
      </c>
      <c r="DK208" s="283">
        <f t="shared" si="144"/>
        <v>93.75</v>
      </c>
      <c r="DL208" s="283">
        <f t="shared" si="144"/>
        <v>92.708333333333343</v>
      </c>
      <c r="DM208" s="283">
        <f t="shared" si="144"/>
        <v>92.708333333333343</v>
      </c>
      <c r="DN208" s="283">
        <f t="shared" si="144"/>
        <v>93.75</v>
      </c>
      <c r="DO208" s="283">
        <f t="shared" si="144"/>
        <v>93.75</v>
      </c>
      <c r="DP208" s="283">
        <f t="shared" si="144"/>
        <v>92.708333333333343</v>
      </c>
      <c r="DQ208" s="283">
        <f t="shared" si="144"/>
        <v>92.708333333333343</v>
      </c>
      <c r="DR208" s="283">
        <f t="shared" si="144"/>
        <v>93.75</v>
      </c>
      <c r="DS208" s="283">
        <f t="shared" si="144"/>
        <v>93.75</v>
      </c>
    </row>
    <row r="209" spans="2:123" x14ac:dyDescent="0.3">
      <c r="D209" s="280" t="str">
        <f>D189</f>
        <v>Sr. executives - Other phases</v>
      </c>
      <c r="E209" s="283">
        <f>Inputs!H109*G$15</f>
        <v>0</v>
      </c>
      <c r="F209" s="281" t="str">
        <f>F208</f>
        <v>INR Mn</v>
      </c>
      <c r="G209" s="283">
        <f>G189</f>
        <v>0</v>
      </c>
      <c r="H209" s="283">
        <f t="shared" si="142"/>
        <v>0</v>
      </c>
      <c r="I209" s="283">
        <f t="shared" si="145"/>
        <v>0</v>
      </c>
      <c r="J209" s="283">
        <f t="shared" si="145"/>
        <v>0</v>
      </c>
      <c r="K209" s="283">
        <f t="shared" si="145"/>
        <v>0</v>
      </c>
      <c r="L209" s="283">
        <f t="shared" si="145"/>
        <v>0</v>
      </c>
      <c r="M209" s="283">
        <f t="shared" si="145"/>
        <v>0</v>
      </c>
      <c r="N209" s="283">
        <f t="shared" si="145"/>
        <v>0</v>
      </c>
      <c r="O209" s="283">
        <f t="shared" si="145"/>
        <v>0</v>
      </c>
      <c r="P209" s="283">
        <f t="shared" si="145"/>
        <v>0</v>
      </c>
      <c r="Q209" s="283">
        <f t="shared" si="145"/>
        <v>0</v>
      </c>
      <c r="R209" s="283">
        <f t="shared" si="145"/>
        <v>0</v>
      </c>
      <c r="S209" s="283">
        <f t="shared" si="145"/>
        <v>0</v>
      </c>
      <c r="T209" s="283">
        <f t="shared" si="145"/>
        <v>0</v>
      </c>
      <c r="U209" s="283">
        <f t="shared" si="145"/>
        <v>0</v>
      </c>
      <c r="V209" s="283">
        <f t="shared" si="145"/>
        <v>0</v>
      </c>
      <c r="W209" s="283">
        <f t="shared" si="145"/>
        <v>0</v>
      </c>
      <c r="X209" s="283">
        <f t="shared" si="145"/>
        <v>0</v>
      </c>
      <c r="Y209" s="283">
        <f t="shared" si="145"/>
        <v>0</v>
      </c>
      <c r="Z209" s="283">
        <f t="shared" si="145"/>
        <v>0</v>
      </c>
      <c r="AA209" s="283">
        <f t="shared" si="145"/>
        <v>0</v>
      </c>
      <c r="AB209" s="283">
        <f t="shared" si="145"/>
        <v>0</v>
      </c>
      <c r="AC209" s="283">
        <f t="shared" si="145"/>
        <v>0</v>
      </c>
      <c r="AD209" s="283">
        <f t="shared" si="145"/>
        <v>0</v>
      </c>
      <c r="AE209" s="283">
        <f t="shared" si="145"/>
        <v>0</v>
      </c>
      <c r="AF209" s="283">
        <f t="shared" si="145"/>
        <v>0</v>
      </c>
      <c r="AG209" s="283">
        <f t="shared" si="145"/>
        <v>0</v>
      </c>
      <c r="AH209" s="283">
        <f t="shared" si="145"/>
        <v>0</v>
      </c>
      <c r="AI209" s="283">
        <f t="shared" si="145"/>
        <v>0</v>
      </c>
      <c r="AJ209" s="283">
        <f t="shared" si="145"/>
        <v>0</v>
      </c>
      <c r="AK209" s="283">
        <f t="shared" si="145"/>
        <v>0</v>
      </c>
      <c r="AL209" s="283">
        <f t="shared" si="145"/>
        <v>0</v>
      </c>
      <c r="AM209" s="283">
        <f t="shared" si="145"/>
        <v>0</v>
      </c>
      <c r="AN209" s="283">
        <f t="shared" si="145"/>
        <v>0</v>
      </c>
      <c r="AO209" s="283">
        <f t="shared" si="145"/>
        <v>0</v>
      </c>
      <c r="AP209" s="283">
        <f t="shared" si="145"/>
        <v>0</v>
      </c>
      <c r="AQ209" s="283">
        <f t="shared" si="145"/>
        <v>0</v>
      </c>
      <c r="AR209" s="283">
        <f t="shared" si="145"/>
        <v>0</v>
      </c>
      <c r="AS209" s="283">
        <f t="shared" si="145"/>
        <v>0</v>
      </c>
      <c r="AT209" s="283">
        <f t="shared" si="145"/>
        <v>0</v>
      </c>
      <c r="AU209" s="283">
        <f t="shared" si="145"/>
        <v>0</v>
      </c>
      <c r="AV209" s="283">
        <f t="shared" si="145"/>
        <v>0</v>
      </c>
      <c r="AW209" s="283">
        <f t="shared" si="145"/>
        <v>0</v>
      </c>
      <c r="AX209" s="283">
        <f t="shared" si="145"/>
        <v>0</v>
      </c>
      <c r="AY209" s="283">
        <f t="shared" si="145"/>
        <v>0</v>
      </c>
      <c r="AZ209" s="283">
        <f t="shared" si="145"/>
        <v>0</v>
      </c>
      <c r="BA209" s="283">
        <f t="shared" si="145"/>
        <v>0</v>
      </c>
      <c r="BB209" s="283">
        <f t="shared" si="145"/>
        <v>0</v>
      </c>
      <c r="BC209" s="283">
        <f t="shared" si="145"/>
        <v>0</v>
      </c>
      <c r="BD209" s="283">
        <f t="shared" si="145"/>
        <v>0</v>
      </c>
      <c r="BE209" s="283">
        <f t="shared" si="145"/>
        <v>0</v>
      </c>
      <c r="BF209" s="283">
        <f t="shared" si="145"/>
        <v>0</v>
      </c>
      <c r="BG209" s="283">
        <f t="shared" si="145"/>
        <v>0</v>
      </c>
      <c r="BH209" s="283">
        <f t="shared" si="145"/>
        <v>0</v>
      </c>
      <c r="BI209" s="283">
        <f t="shared" si="145"/>
        <v>0</v>
      </c>
      <c r="BJ209" s="283">
        <f t="shared" si="145"/>
        <v>0</v>
      </c>
      <c r="BK209" s="283">
        <f t="shared" si="145"/>
        <v>0</v>
      </c>
      <c r="BL209" s="283">
        <f t="shared" si="145"/>
        <v>0</v>
      </c>
      <c r="BM209" s="283">
        <f t="shared" si="145"/>
        <v>0</v>
      </c>
      <c r="BN209" s="283">
        <f t="shared" si="145"/>
        <v>0</v>
      </c>
      <c r="BO209" s="283">
        <f t="shared" si="145"/>
        <v>0</v>
      </c>
      <c r="BP209" s="283">
        <f t="shared" si="145"/>
        <v>0</v>
      </c>
      <c r="BQ209" s="283">
        <f t="shared" si="145"/>
        <v>0</v>
      </c>
      <c r="BR209" s="283">
        <f t="shared" si="145"/>
        <v>0</v>
      </c>
      <c r="BS209" s="283">
        <f t="shared" si="145"/>
        <v>0</v>
      </c>
      <c r="BT209" s="283">
        <f t="shared" si="145"/>
        <v>0</v>
      </c>
      <c r="BU209" s="283">
        <f t="shared" si="143"/>
        <v>0</v>
      </c>
      <c r="BV209" s="283">
        <f t="shared" si="143"/>
        <v>0</v>
      </c>
      <c r="BW209" s="283">
        <f t="shared" si="143"/>
        <v>0</v>
      </c>
      <c r="BX209" s="283">
        <f t="shared" si="143"/>
        <v>0</v>
      </c>
      <c r="BY209" s="283">
        <f t="shared" si="143"/>
        <v>0</v>
      </c>
      <c r="BZ209" s="283">
        <f t="shared" si="143"/>
        <v>0</v>
      </c>
      <c r="CA209" s="283">
        <f t="shared" si="143"/>
        <v>0</v>
      </c>
      <c r="CB209" s="283">
        <f t="shared" si="143"/>
        <v>0</v>
      </c>
      <c r="CC209" s="283">
        <f t="shared" si="143"/>
        <v>0</v>
      </c>
      <c r="CD209" s="283">
        <f t="shared" si="143"/>
        <v>0</v>
      </c>
      <c r="CE209" s="283">
        <f t="shared" si="143"/>
        <v>0</v>
      </c>
      <c r="CF209" s="283">
        <f t="shared" si="143"/>
        <v>0</v>
      </c>
      <c r="CG209" s="283">
        <f t="shared" si="143"/>
        <v>0</v>
      </c>
      <c r="CH209" s="283">
        <f t="shared" si="143"/>
        <v>0</v>
      </c>
      <c r="CI209" s="283">
        <f t="shared" si="143"/>
        <v>0</v>
      </c>
      <c r="CJ209" s="283">
        <f t="shared" si="144"/>
        <v>0</v>
      </c>
      <c r="CK209" s="283">
        <f t="shared" si="144"/>
        <v>0</v>
      </c>
      <c r="CL209" s="283">
        <f t="shared" si="144"/>
        <v>0</v>
      </c>
      <c r="CM209" s="283">
        <f t="shared" si="144"/>
        <v>0</v>
      </c>
      <c r="CN209" s="283">
        <f t="shared" si="144"/>
        <v>0</v>
      </c>
      <c r="CO209" s="283">
        <f t="shared" si="144"/>
        <v>0</v>
      </c>
      <c r="CP209" s="283">
        <f t="shared" si="144"/>
        <v>0</v>
      </c>
      <c r="CQ209" s="283">
        <f t="shared" si="144"/>
        <v>0</v>
      </c>
      <c r="CR209" s="283">
        <f t="shared" si="144"/>
        <v>0</v>
      </c>
      <c r="CS209" s="283">
        <f t="shared" si="144"/>
        <v>0</v>
      </c>
      <c r="CT209" s="283">
        <f t="shared" si="144"/>
        <v>0</v>
      </c>
      <c r="CU209" s="283">
        <f t="shared" si="144"/>
        <v>0</v>
      </c>
      <c r="CV209" s="283">
        <f t="shared" si="144"/>
        <v>0</v>
      </c>
      <c r="CW209" s="283">
        <f t="shared" si="144"/>
        <v>0</v>
      </c>
      <c r="CX209" s="283">
        <f t="shared" si="144"/>
        <v>0</v>
      </c>
      <c r="CY209" s="283">
        <f t="shared" si="144"/>
        <v>0</v>
      </c>
      <c r="CZ209" s="283">
        <f t="shared" si="144"/>
        <v>0</v>
      </c>
      <c r="DA209" s="283">
        <f t="shared" si="144"/>
        <v>0</v>
      </c>
      <c r="DB209" s="283">
        <f t="shared" si="144"/>
        <v>0</v>
      </c>
      <c r="DC209" s="283">
        <f t="shared" si="144"/>
        <v>0</v>
      </c>
      <c r="DD209" s="283">
        <f t="shared" si="144"/>
        <v>0</v>
      </c>
      <c r="DE209" s="283">
        <f t="shared" si="144"/>
        <v>0</v>
      </c>
      <c r="DF209" s="283">
        <f t="shared" si="144"/>
        <v>0</v>
      </c>
      <c r="DG209" s="283">
        <f t="shared" si="144"/>
        <v>0</v>
      </c>
      <c r="DH209" s="283">
        <f t="shared" si="144"/>
        <v>0</v>
      </c>
      <c r="DI209" s="283">
        <f t="shared" si="144"/>
        <v>0</v>
      </c>
      <c r="DJ209" s="283">
        <f t="shared" si="144"/>
        <v>0</v>
      </c>
      <c r="DK209" s="283">
        <f t="shared" si="144"/>
        <v>0</v>
      </c>
      <c r="DL209" s="283">
        <f t="shared" si="144"/>
        <v>0</v>
      </c>
      <c r="DM209" s="283">
        <f t="shared" si="144"/>
        <v>0</v>
      </c>
      <c r="DN209" s="283">
        <f t="shared" si="144"/>
        <v>0</v>
      </c>
      <c r="DO209" s="283">
        <f t="shared" si="144"/>
        <v>0</v>
      </c>
      <c r="DP209" s="283">
        <f t="shared" si="144"/>
        <v>0</v>
      </c>
      <c r="DQ209" s="283">
        <f t="shared" si="144"/>
        <v>0</v>
      </c>
      <c r="DR209" s="283">
        <f t="shared" si="144"/>
        <v>0</v>
      </c>
      <c r="DS209" s="283">
        <f t="shared" si="144"/>
        <v>0</v>
      </c>
    </row>
    <row r="210" spans="2:123" x14ac:dyDescent="0.3">
      <c r="D210" s="295" t="s">
        <v>432</v>
      </c>
      <c r="E210" s="296"/>
      <c r="F210" s="297" t="str">
        <f>F209</f>
        <v>INR Mn</v>
      </c>
      <c r="G210" s="296"/>
      <c r="H210" s="296">
        <f t="shared" ref="H210:AM210" si="146">SUM(H206:H209)</f>
        <v>0</v>
      </c>
      <c r="I210" s="296">
        <f t="shared" si="146"/>
        <v>0</v>
      </c>
      <c r="J210" s="296">
        <f t="shared" si="146"/>
        <v>0</v>
      </c>
      <c r="K210" s="296">
        <f t="shared" si="146"/>
        <v>0</v>
      </c>
      <c r="L210" s="296">
        <f t="shared" si="146"/>
        <v>0</v>
      </c>
      <c r="M210" s="296">
        <f t="shared" si="146"/>
        <v>0</v>
      </c>
      <c r="N210" s="296">
        <f t="shared" si="146"/>
        <v>0</v>
      </c>
      <c r="O210" s="296">
        <f t="shared" si="146"/>
        <v>0</v>
      </c>
      <c r="P210" s="296">
        <f t="shared" si="146"/>
        <v>0</v>
      </c>
      <c r="Q210" s="296">
        <f t="shared" si="146"/>
        <v>0</v>
      </c>
      <c r="R210" s="296">
        <f t="shared" si="146"/>
        <v>0</v>
      </c>
      <c r="S210" s="296">
        <f t="shared" si="146"/>
        <v>0</v>
      </c>
      <c r="T210" s="296">
        <f t="shared" si="146"/>
        <v>0</v>
      </c>
      <c r="U210" s="296">
        <f t="shared" si="146"/>
        <v>0</v>
      </c>
      <c r="V210" s="296">
        <f t="shared" si="146"/>
        <v>0</v>
      </c>
      <c r="W210" s="296">
        <f t="shared" si="146"/>
        <v>0</v>
      </c>
      <c r="X210" s="296">
        <f t="shared" si="146"/>
        <v>0</v>
      </c>
      <c r="Y210" s="296">
        <f t="shared" si="146"/>
        <v>0</v>
      </c>
      <c r="Z210" s="296">
        <f t="shared" si="146"/>
        <v>0</v>
      </c>
      <c r="AA210" s="296">
        <f t="shared" si="146"/>
        <v>412.5</v>
      </c>
      <c r="AB210" s="296">
        <f t="shared" si="146"/>
        <v>407.91666666666674</v>
      </c>
      <c r="AC210" s="296">
        <f t="shared" si="146"/>
        <v>407.91666666666674</v>
      </c>
      <c r="AD210" s="296">
        <f t="shared" si="146"/>
        <v>412.5</v>
      </c>
      <c r="AE210" s="296">
        <f t="shared" si="146"/>
        <v>412.5</v>
      </c>
      <c r="AF210" s="296">
        <f t="shared" si="146"/>
        <v>407.91666666666674</v>
      </c>
      <c r="AG210" s="296">
        <f t="shared" si="146"/>
        <v>407.91666666666674</v>
      </c>
      <c r="AH210" s="296">
        <f t="shared" si="146"/>
        <v>412.5</v>
      </c>
      <c r="AI210" s="296">
        <f t="shared" si="146"/>
        <v>412.5</v>
      </c>
      <c r="AJ210" s="296">
        <f t="shared" si="146"/>
        <v>407.91666666666674</v>
      </c>
      <c r="AK210" s="296">
        <f t="shared" si="146"/>
        <v>407.91666666666674</v>
      </c>
      <c r="AL210" s="296">
        <f t="shared" si="146"/>
        <v>412.5</v>
      </c>
      <c r="AM210" s="296">
        <f t="shared" si="146"/>
        <v>412.5</v>
      </c>
      <c r="AN210" s="296">
        <f t="shared" ref="AN210:BS210" si="147">SUM(AN206:AN209)</f>
        <v>407.91666666666674</v>
      </c>
      <c r="AO210" s="296">
        <f t="shared" si="147"/>
        <v>407.91666666666674</v>
      </c>
      <c r="AP210" s="296">
        <f t="shared" si="147"/>
        <v>412.5</v>
      </c>
      <c r="AQ210" s="296">
        <f t="shared" si="147"/>
        <v>412.5</v>
      </c>
      <c r="AR210" s="296">
        <f t="shared" si="147"/>
        <v>407.91666666666674</v>
      </c>
      <c r="AS210" s="296">
        <f t="shared" si="147"/>
        <v>407.91666666666674</v>
      </c>
      <c r="AT210" s="296">
        <f t="shared" si="147"/>
        <v>412.5</v>
      </c>
      <c r="AU210" s="296">
        <f t="shared" si="147"/>
        <v>412.5</v>
      </c>
      <c r="AV210" s="296">
        <f t="shared" si="147"/>
        <v>407.91666666666674</v>
      </c>
      <c r="AW210" s="296">
        <f t="shared" si="147"/>
        <v>407.91666666666674</v>
      </c>
      <c r="AX210" s="296">
        <f t="shared" si="147"/>
        <v>412.5</v>
      </c>
      <c r="AY210" s="296">
        <f t="shared" si="147"/>
        <v>412.5</v>
      </c>
      <c r="AZ210" s="296">
        <f t="shared" si="147"/>
        <v>407.91666666666674</v>
      </c>
      <c r="BA210" s="296">
        <f t="shared" si="147"/>
        <v>407.91666666666674</v>
      </c>
      <c r="BB210" s="296">
        <f t="shared" si="147"/>
        <v>412.5</v>
      </c>
      <c r="BC210" s="296">
        <f t="shared" si="147"/>
        <v>412.5</v>
      </c>
      <c r="BD210" s="296">
        <f t="shared" si="147"/>
        <v>407.91666666666674</v>
      </c>
      <c r="BE210" s="296">
        <f t="shared" si="147"/>
        <v>407.91666666666674</v>
      </c>
      <c r="BF210" s="296">
        <f t="shared" si="147"/>
        <v>412.5</v>
      </c>
      <c r="BG210" s="296">
        <f t="shared" si="147"/>
        <v>412.5</v>
      </c>
      <c r="BH210" s="296">
        <f t="shared" si="147"/>
        <v>407.91666666666674</v>
      </c>
      <c r="BI210" s="296">
        <f t="shared" si="147"/>
        <v>407.91666666666674</v>
      </c>
      <c r="BJ210" s="296">
        <f t="shared" si="147"/>
        <v>412.5</v>
      </c>
      <c r="BK210" s="296">
        <f t="shared" si="147"/>
        <v>412.5</v>
      </c>
      <c r="BL210" s="296">
        <f t="shared" si="147"/>
        <v>407.91666666666674</v>
      </c>
      <c r="BM210" s="296">
        <f t="shared" si="147"/>
        <v>407.91666666666674</v>
      </c>
      <c r="BN210" s="296">
        <f t="shared" si="147"/>
        <v>412.5</v>
      </c>
      <c r="BO210" s="296">
        <f t="shared" si="147"/>
        <v>412.5</v>
      </c>
      <c r="BP210" s="296">
        <f t="shared" si="147"/>
        <v>407.91666666666674</v>
      </c>
      <c r="BQ210" s="296">
        <f t="shared" si="147"/>
        <v>407.91666666666674</v>
      </c>
      <c r="BR210" s="296">
        <f t="shared" si="147"/>
        <v>412.5</v>
      </c>
      <c r="BS210" s="296">
        <f t="shared" si="147"/>
        <v>412.5</v>
      </c>
      <c r="BT210" s="296">
        <f t="shared" ref="BT210:CY210" si="148">SUM(BT206:BT209)</f>
        <v>407.91666666666674</v>
      </c>
      <c r="BU210" s="296">
        <f t="shared" si="148"/>
        <v>407.91666666666674</v>
      </c>
      <c r="BV210" s="296">
        <f t="shared" si="148"/>
        <v>412.5</v>
      </c>
      <c r="BW210" s="296">
        <f t="shared" si="148"/>
        <v>412.5</v>
      </c>
      <c r="BX210" s="296">
        <f t="shared" si="148"/>
        <v>407.91666666666674</v>
      </c>
      <c r="BY210" s="296">
        <f t="shared" si="148"/>
        <v>407.91666666666674</v>
      </c>
      <c r="BZ210" s="296">
        <f t="shared" si="148"/>
        <v>412.5</v>
      </c>
      <c r="CA210" s="296">
        <f t="shared" si="148"/>
        <v>412.5</v>
      </c>
      <c r="CB210" s="296">
        <f t="shared" si="148"/>
        <v>407.91666666666674</v>
      </c>
      <c r="CC210" s="296">
        <f t="shared" si="148"/>
        <v>407.91666666666674</v>
      </c>
      <c r="CD210" s="296">
        <f t="shared" si="148"/>
        <v>412.5</v>
      </c>
      <c r="CE210" s="296">
        <f t="shared" si="148"/>
        <v>412.5</v>
      </c>
      <c r="CF210" s="296">
        <f t="shared" si="148"/>
        <v>407.91666666666674</v>
      </c>
      <c r="CG210" s="296">
        <f t="shared" si="148"/>
        <v>407.91666666666674</v>
      </c>
      <c r="CH210" s="296">
        <f t="shared" si="148"/>
        <v>412.5</v>
      </c>
      <c r="CI210" s="296">
        <f t="shared" si="148"/>
        <v>412.5</v>
      </c>
      <c r="CJ210" s="296">
        <f t="shared" si="148"/>
        <v>407.91666666666674</v>
      </c>
      <c r="CK210" s="296">
        <f t="shared" si="148"/>
        <v>407.91666666666674</v>
      </c>
      <c r="CL210" s="296">
        <f t="shared" si="148"/>
        <v>412.5</v>
      </c>
      <c r="CM210" s="296">
        <f t="shared" si="148"/>
        <v>412.5</v>
      </c>
      <c r="CN210" s="296">
        <f t="shared" si="148"/>
        <v>407.91666666666674</v>
      </c>
      <c r="CO210" s="296">
        <f t="shared" si="148"/>
        <v>407.91666666666674</v>
      </c>
      <c r="CP210" s="296">
        <f t="shared" si="148"/>
        <v>412.5</v>
      </c>
      <c r="CQ210" s="296">
        <f t="shared" si="148"/>
        <v>412.5</v>
      </c>
      <c r="CR210" s="296">
        <f t="shared" si="148"/>
        <v>407.91666666666674</v>
      </c>
      <c r="CS210" s="296">
        <f t="shared" si="148"/>
        <v>407.91666666666674</v>
      </c>
      <c r="CT210" s="296">
        <f t="shared" si="148"/>
        <v>412.5</v>
      </c>
      <c r="CU210" s="296">
        <f t="shared" si="148"/>
        <v>412.5</v>
      </c>
      <c r="CV210" s="296">
        <f t="shared" si="148"/>
        <v>407.91666666666674</v>
      </c>
      <c r="CW210" s="296">
        <f t="shared" si="148"/>
        <v>407.91666666666674</v>
      </c>
      <c r="CX210" s="296">
        <f t="shared" si="148"/>
        <v>412.5</v>
      </c>
      <c r="CY210" s="296">
        <f t="shared" si="148"/>
        <v>412.5</v>
      </c>
      <c r="CZ210" s="296">
        <f t="shared" ref="CZ210:DS210" si="149">SUM(CZ206:CZ209)</f>
        <v>407.91666666666674</v>
      </c>
      <c r="DA210" s="296">
        <f t="shared" si="149"/>
        <v>407.91666666666674</v>
      </c>
      <c r="DB210" s="296">
        <f t="shared" si="149"/>
        <v>412.5</v>
      </c>
      <c r="DC210" s="296">
        <f t="shared" si="149"/>
        <v>412.5</v>
      </c>
      <c r="DD210" s="296">
        <f t="shared" si="149"/>
        <v>407.91666666666674</v>
      </c>
      <c r="DE210" s="296">
        <f t="shared" si="149"/>
        <v>407.91666666666674</v>
      </c>
      <c r="DF210" s="296">
        <f t="shared" si="149"/>
        <v>412.5</v>
      </c>
      <c r="DG210" s="296">
        <f t="shared" si="149"/>
        <v>412.5</v>
      </c>
      <c r="DH210" s="296">
        <f t="shared" si="149"/>
        <v>407.91666666666674</v>
      </c>
      <c r="DI210" s="296">
        <f t="shared" si="149"/>
        <v>407.91666666666674</v>
      </c>
      <c r="DJ210" s="296">
        <f t="shared" si="149"/>
        <v>412.5</v>
      </c>
      <c r="DK210" s="296">
        <f t="shared" si="149"/>
        <v>412.5</v>
      </c>
      <c r="DL210" s="296">
        <f t="shared" si="149"/>
        <v>407.91666666666674</v>
      </c>
      <c r="DM210" s="296">
        <f t="shared" si="149"/>
        <v>407.91666666666674</v>
      </c>
      <c r="DN210" s="296">
        <f t="shared" si="149"/>
        <v>412.5</v>
      </c>
      <c r="DO210" s="296">
        <f t="shared" si="149"/>
        <v>412.5</v>
      </c>
      <c r="DP210" s="296">
        <f t="shared" si="149"/>
        <v>407.91666666666674</v>
      </c>
      <c r="DQ210" s="296">
        <f t="shared" si="149"/>
        <v>407.91666666666674</v>
      </c>
      <c r="DR210" s="296">
        <f t="shared" si="149"/>
        <v>412.5</v>
      </c>
      <c r="DS210" s="296">
        <f t="shared" si="149"/>
        <v>412.5</v>
      </c>
    </row>
    <row r="211" spans="2:123" x14ac:dyDescent="0.3">
      <c r="D211" s="280"/>
      <c r="E211" s="280"/>
      <c r="F211" s="281"/>
      <c r="G211" s="281"/>
      <c r="H211" s="279"/>
      <c r="I211" s="279"/>
      <c r="J211" s="279"/>
      <c r="K211" s="279"/>
      <c r="L211" s="279"/>
      <c r="M211" s="279"/>
      <c r="N211" s="279"/>
      <c r="O211" s="279"/>
      <c r="P211" s="279"/>
      <c r="Q211" s="279"/>
      <c r="R211" s="279"/>
      <c r="S211" s="279"/>
      <c r="T211" s="279"/>
      <c r="U211" s="279"/>
      <c r="V211" s="279"/>
      <c r="W211" s="279"/>
      <c r="X211" s="279"/>
      <c r="Y211" s="279"/>
      <c r="Z211" s="279"/>
      <c r="AA211" s="279"/>
      <c r="AB211" s="279"/>
      <c r="AC211" s="279"/>
      <c r="AD211" s="279"/>
      <c r="AE211" s="279"/>
      <c r="AF211" s="279"/>
      <c r="AG211" s="279"/>
      <c r="AH211" s="279"/>
      <c r="AI211" s="279"/>
      <c r="AJ211" s="279"/>
      <c r="AK211" s="279"/>
      <c r="AL211" s="279"/>
      <c r="AM211" s="279"/>
      <c r="AN211" s="279"/>
      <c r="AO211" s="279"/>
      <c r="AP211" s="279"/>
      <c r="AQ211" s="279"/>
      <c r="AR211" s="279"/>
      <c r="AS211" s="279"/>
      <c r="AT211" s="279"/>
      <c r="AU211" s="279"/>
      <c r="AV211" s="279"/>
      <c r="AW211" s="279"/>
      <c r="AX211" s="279"/>
      <c r="AY211" s="279"/>
      <c r="AZ211" s="279"/>
      <c r="BA211" s="279"/>
      <c r="BB211" s="279"/>
      <c r="BC211" s="279"/>
      <c r="BD211" s="279"/>
      <c r="BE211" s="279"/>
      <c r="BF211" s="279"/>
      <c r="BG211" s="279"/>
      <c r="BH211" s="279"/>
      <c r="BI211" s="279"/>
      <c r="BJ211" s="279"/>
      <c r="BK211" s="279"/>
      <c r="BL211" s="279"/>
      <c r="BM211" s="279"/>
      <c r="BN211" s="279"/>
      <c r="BO211" s="279"/>
      <c r="BP211" s="279"/>
      <c r="BQ211" s="279"/>
      <c r="BR211" s="279"/>
      <c r="BS211" s="279"/>
      <c r="BT211" s="279"/>
      <c r="BU211" s="279"/>
      <c r="BV211" s="279"/>
      <c r="BW211" s="279"/>
      <c r="BX211" s="279"/>
      <c r="BY211" s="279"/>
      <c r="BZ211" s="279"/>
      <c r="CA211" s="279"/>
      <c r="CB211" s="279"/>
      <c r="CC211" s="279"/>
      <c r="CD211" s="279"/>
      <c r="CE211" s="279"/>
      <c r="CF211" s="279"/>
      <c r="CG211" s="279"/>
      <c r="CH211" s="279"/>
      <c r="CI211" s="279"/>
      <c r="CJ211" s="279"/>
      <c r="CK211" s="279"/>
      <c r="CL211" s="279"/>
      <c r="CM211" s="279"/>
      <c r="CN211" s="279"/>
      <c r="CO211" s="279"/>
      <c r="CP211" s="279"/>
      <c r="CQ211" s="279"/>
      <c r="CR211" s="279"/>
      <c r="CS211" s="279"/>
      <c r="CT211" s="279"/>
      <c r="CU211" s="279"/>
      <c r="CV211" s="279"/>
      <c r="CW211" s="279"/>
      <c r="CX211" s="279"/>
      <c r="CY211" s="279"/>
      <c r="CZ211" s="279"/>
      <c r="DA211" s="279"/>
      <c r="DB211" s="279"/>
      <c r="DC211" s="279"/>
      <c r="DD211" s="279"/>
      <c r="DE211" s="279"/>
      <c r="DF211" s="279"/>
      <c r="DG211" s="279"/>
      <c r="DH211" s="279"/>
      <c r="DI211" s="279"/>
      <c r="DJ211" s="279"/>
      <c r="DK211" s="279"/>
      <c r="DL211" s="279"/>
      <c r="DM211" s="279"/>
      <c r="DN211" s="279"/>
      <c r="DO211" s="279"/>
      <c r="DP211" s="279"/>
      <c r="DQ211" s="279"/>
      <c r="DR211" s="279"/>
      <c r="DS211" s="279"/>
    </row>
    <row r="212" spans="2:123" x14ac:dyDescent="0.3">
      <c r="D212" s="280" t="s">
        <v>427</v>
      </c>
      <c r="E212" s="280"/>
      <c r="F212" s="281" t="str">
        <f>F210</f>
        <v>INR Mn</v>
      </c>
      <c r="G212" s="281"/>
      <c r="H212" s="283">
        <f ca="1">IF(H15,IF(SUM(G15:$H15)-Inputs!$H$182&lt;Inputs!$H$183*4, IF(Inputs!$H$184, MIN(OFFSET(H210,0,-Inputs!$H$182)*Inputs!$H$181,Inputs!$H$184*Exchng*'Revenue&amp;exepenses'!$G15-SUM('Revenue&amp;exepenses'!$G212:G212)),OFFSET(H210,0,-Inputs!$H$182)*Inputs!$H$181), 0),0)</f>
        <v>0</v>
      </c>
      <c r="I212" s="283">
        <f ca="1">IF(I15,IF(SUM(H15:$H15)-Inputs!$H$182&lt;Inputs!$H$183*4, IF(Inputs!$H$184, MIN(OFFSET(I210,0,-Inputs!$H$182)*Inputs!$H$181,Inputs!$H$184*Exchng*'Revenue&amp;exepenses'!$G15-SUM('Revenue&amp;exepenses'!$G212:H212)),OFFSET(I210,0,-Inputs!$H$182)*Inputs!$H$181), 0),0)</f>
        <v>0</v>
      </c>
      <c r="J212" s="283">
        <f ca="1">IF(J15,IF(SUM($H15:I15)-Inputs!$H$182&lt;Inputs!$H$183*4, IF(Inputs!$H$184, MIN(OFFSET(J210,0,-Inputs!$H$182)*Inputs!$H$181,Inputs!$H$184*Exchng*'Revenue&amp;exepenses'!$G15-SUM('Revenue&amp;exepenses'!$G212:I212)),OFFSET(J210,0,-Inputs!$H$182)*Inputs!$H$181), 0),0)</f>
        <v>0</v>
      </c>
      <c r="K212" s="283">
        <f ca="1">IF(K15,IF(SUM($H15:J15)-Inputs!$H$182&lt;Inputs!$H$183*4, IF(Inputs!$H$184, MIN(OFFSET(K210,0,-Inputs!$H$182)*Inputs!$H$181,Inputs!$H$184*Exchng*'Revenue&amp;exepenses'!$G15-SUM('Revenue&amp;exepenses'!$G212:J212)),OFFSET(K210,0,-Inputs!$H$182)*Inputs!$H$181), 0),0)</f>
        <v>0</v>
      </c>
      <c r="L212" s="283">
        <f ca="1">IF(L15,IF(SUM($H15:K15)-Inputs!$H$182&lt;Inputs!$H$183*4, IF(Inputs!$H$184, MIN(OFFSET(L210,0,-Inputs!$H$182)*Inputs!$H$181,Inputs!$H$184*Exchng*'Revenue&amp;exepenses'!$G15-SUM('Revenue&amp;exepenses'!$G212:K212)),OFFSET(L210,0,-Inputs!$H$182)*Inputs!$H$181), 0),0)</f>
        <v>0</v>
      </c>
      <c r="M212" s="283">
        <f ca="1">IF(M15,IF(SUM($H15:L15)-Inputs!$H$182&lt;Inputs!$H$183*4, IF(Inputs!$H$184, MIN(OFFSET(M210,0,-Inputs!$H$182)*Inputs!$H$181,Inputs!$H$184*Exchng*'Revenue&amp;exepenses'!$G15-SUM('Revenue&amp;exepenses'!$G212:L212)),OFFSET(M210,0,-Inputs!$H$182)*Inputs!$H$181), 0),0)</f>
        <v>0</v>
      </c>
      <c r="N212" s="283">
        <f ca="1">IF(N15,IF(SUM($H15:M15)-Inputs!$H$182&lt;Inputs!$H$183*4, IF(Inputs!$H$184, MIN(OFFSET(N210,0,-Inputs!$H$182)*Inputs!$H$181,Inputs!$H$184*Exchng*'Revenue&amp;exepenses'!$G15-SUM('Revenue&amp;exepenses'!$G212:M212)),OFFSET(N210,0,-Inputs!$H$182)*Inputs!$H$181), 0),0)</f>
        <v>0</v>
      </c>
      <c r="O212" s="283">
        <f ca="1">IF(O15,IF(SUM($H15:N15)-Inputs!$H$182&lt;Inputs!$H$183*4, IF(Inputs!$H$184, MIN(OFFSET(O210,0,-Inputs!$H$182)*Inputs!$H$181,Inputs!$H$184*Exchng*'Revenue&amp;exepenses'!$G15-SUM('Revenue&amp;exepenses'!$G212:N212)),OFFSET(O210,0,-Inputs!$H$182)*Inputs!$H$181), 0),0)</f>
        <v>0</v>
      </c>
      <c r="P212" s="283">
        <f ca="1">IF(P15,IF(SUM($H15:O15)-Inputs!$H$182&lt;Inputs!$H$183*4, IF(Inputs!$H$184, MIN(OFFSET(P210,0,-Inputs!$H$182)*Inputs!$H$181,Inputs!$H$184*Exchng*'Revenue&amp;exepenses'!$G15-SUM('Revenue&amp;exepenses'!$G212:O212)),OFFSET(P210,0,-Inputs!$H$182)*Inputs!$H$181), 0),0)</f>
        <v>0</v>
      </c>
      <c r="Q212" s="283">
        <f ca="1">IF(Q15,IF(SUM($H15:P15)-Inputs!$H$182&lt;Inputs!$H$183*4, IF(Inputs!$H$184, MIN(OFFSET(Q210,0,-Inputs!$H$182)*Inputs!$H$181,Inputs!$H$184*Exchng*'Revenue&amp;exepenses'!$G15-SUM('Revenue&amp;exepenses'!$G212:P212)),OFFSET(Q210,0,-Inputs!$H$182)*Inputs!$H$181), 0),0)</f>
        <v>0</v>
      </c>
      <c r="R212" s="283">
        <f ca="1">IF(R15,IF(SUM($H15:Q15)-Inputs!$H$182&lt;Inputs!$H$183*4, IF(Inputs!$H$184, MIN(OFFSET(R210,0,-Inputs!$H$182)*Inputs!$H$181,Inputs!$H$184*Exchng*'Revenue&amp;exepenses'!$G15-SUM('Revenue&amp;exepenses'!$G212:Q212)),OFFSET(R210,0,-Inputs!$H$182)*Inputs!$H$181), 0),0)</f>
        <v>0</v>
      </c>
      <c r="S212" s="283">
        <f ca="1">IF(S15,IF(SUM($H15:R15)-Inputs!$H$182&lt;Inputs!$H$183*4, IF(Inputs!$H$184, MIN(OFFSET(S210,0,-Inputs!$H$182)*Inputs!$H$181,Inputs!$H$184*Exchng*'Revenue&amp;exepenses'!$G15-SUM('Revenue&amp;exepenses'!$G212:R212)),OFFSET(S210,0,-Inputs!$H$182)*Inputs!$H$181), 0),0)</f>
        <v>0</v>
      </c>
      <c r="T212" s="283">
        <f ca="1">IF(T15,IF(SUM($H15:S15)-Inputs!$H$182&lt;Inputs!$H$183*4, IF(Inputs!$H$184, MIN(OFFSET(T210,0,-Inputs!$H$182)*Inputs!$H$181,Inputs!$H$184*Exchng*'Revenue&amp;exepenses'!$G15-SUM('Revenue&amp;exepenses'!$G212:S212)),OFFSET(T210,0,-Inputs!$H$182)*Inputs!$H$181), 0),0)</f>
        <v>0</v>
      </c>
      <c r="U212" s="283">
        <f ca="1">IF(U15,IF(SUM($H15:T15)-Inputs!$H$182&lt;Inputs!$H$183*4, IF(Inputs!$H$184, MIN(OFFSET(U210,0,-Inputs!$H$182)*Inputs!$H$181,Inputs!$H$184*Exchng*'Revenue&amp;exepenses'!$G15-SUM('Revenue&amp;exepenses'!$G212:T212)),OFFSET(U210,0,-Inputs!$H$182)*Inputs!$H$181), 0),0)</f>
        <v>0</v>
      </c>
      <c r="V212" s="283">
        <f ca="1">IF(V15,IF(SUM($H15:U15)-Inputs!$H$182&lt;Inputs!$H$183*4, IF(Inputs!$H$184, MIN(OFFSET(V210,0,-Inputs!$H$182)*Inputs!$H$181,Inputs!$H$184*Exchng*'Revenue&amp;exepenses'!$G15-SUM('Revenue&amp;exepenses'!$G212:U212)),OFFSET(V210,0,-Inputs!$H$182)*Inputs!$H$181), 0),0)</f>
        <v>0</v>
      </c>
      <c r="W212" s="283">
        <f ca="1">IF(W15,IF(SUM($H15:V15)-Inputs!$H$182&lt;Inputs!$H$183*4, IF(Inputs!$H$184, MIN(OFFSET(W210,0,-Inputs!$H$182)*Inputs!$H$181,Inputs!$H$184*Exchng*'Revenue&amp;exepenses'!$G15-SUM('Revenue&amp;exepenses'!$G212:V212)),OFFSET(W210,0,-Inputs!$H$182)*Inputs!$H$181), 0),0)</f>
        <v>0</v>
      </c>
      <c r="X212" s="283">
        <f ca="1">IF(X15,IF(SUM($H15:W15)-Inputs!$H$182&lt;Inputs!$H$183*4, IF(Inputs!$H$184, MIN(OFFSET(X210,0,-Inputs!$H$182)*Inputs!$H$181,Inputs!$H$184*Exchng*'Revenue&amp;exepenses'!$G15-SUM('Revenue&amp;exepenses'!$G212:W212)),OFFSET(X210,0,-Inputs!$H$182)*Inputs!$H$181), 0),0)</f>
        <v>0</v>
      </c>
      <c r="Y212" s="283">
        <f ca="1">IF(Y15,IF(SUM($H15:X15)-Inputs!$H$182&lt;Inputs!$H$183*4, IF(Inputs!$H$184, MIN(OFFSET(Y210,0,-Inputs!$H$182)*Inputs!$H$181,Inputs!$H$184*Exchng*'Revenue&amp;exepenses'!$G15-SUM('Revenue&amp;exepenses'!$G212:X212)),OFFSET(Y210,0,-Inputs!$H$182)*Inputs!$H$181), 0),0)</f>
        <v>0</v>
      </c>
      <c r="Z212" s="283">
        <f ca="1">IF(Z15,IF(SUM($H15:Y15)-Inputs!$H$182&lt;Inputs!$H$183*4, IF(Inputs!$H$184, MIN(OFFSET(Z210,0,-Inputs!$H$182)*Inputs!$H$181,Inputs!$H$184*Exchng*'Revenue&amp;exepenses'!$G15-SUM('Revenue&amp;exepenses'!$G212:Y212)),OFFSET(Z210,0,-Inputs!$H$182)*Inputs!$H$181), 0),0)</f>
        <v>0</v>
      </c>
      <c r="AA212" s="283">
        <f ca="1">IF(AA15,IF(SUM($H15:Z15)-Inputs!$H$182&lt;Inputs!$H$183*4, IF(Inputs!$H$184, MIN(OFFSET(AA210,0,-Inputs!$H$182)*Inputs!$H$181,Inputs!$H$184*Exchng*'Revenue&amp;exepenses'!$G15-SUM('Revenue&amp;exepenses'!$G212:Z212)),OFFSET(AA210,0,-Inputs!$H$182)*Inputs!$H$181), 0),0)</f>
        <v>0</v>
      </c>
      <c r="AB212" s="283">
        <f ca="1">IF(AB15,IF(SUM($H15:AA15)-Inputs!$H$182&lt;Inputs!$H$183*4, IF(Inputs!$H$184, MIN(OFFSET(AB210,0,-Inputs!$H$182)*Inputs!$H$181,Inputs!$H$184*Exchng*'Revenue&amp;exepenses'!$G15-SUM('Revenue&amp;exepenses'!$G212:AA212)),OFFSET(AB210,0,-Inputs!$H$182)*Inputs!$H$181), 0),0)</f>
        <v>0</v>
      </c>
      <c r="AC212" s="283">
        <f ca="1">IF(AC15,IF(SUM($H15:AB15)-Inputs!$H$182&lt;Inputs!$H$183*4, IF(Inputs!$H$184, MIN(OFFSET(AC210,0,-Inputs!$H$182)*Inputs!$H$181,Inputs!$H$184*Exchng*'Revenue&amp;exepenses'!$G15-SUM('Revenue&amp;exepenses'!$G212:AB212)),OFFSET(AC210,0,-Inputs!$H$182)*Inputs!$H$181), 0),0)</f>
        <v>61.875</v>
      </c>
      <c r="AD212" s="283">
        <f ca="1">IF(AD15,IF(SUM($H15:AC15)-Inputs!$H$182&lt;Inputs!$H$183*4, IF(Inputs!$H$184, MIN(OFFSET(AD210,0,-Inputs!$H$182)*Inputs!$H$181,Inputs!$H$184*Exchng*'Revenue&amp;exepenses'!$G15-SUM('Revenue&amp;exepenses'!$G212:AC212)),OFFSET(AD210,0,-Inputs!$H$182)*Inputs!$H$181), 0),0)</f>
        <v>61.187500000000007</v>
      </c>
      <c r="AE212" s="283">
        <f ca="1">IF(AE15,IF(SUM($H15:AD15)-Inputs!$H$182&lt;Inputs!$H$183*4, IF(Inputs!$H$184, MIN(OFFSET(AE210,0,-Inputs!$H$182)*Inputs!$H$181,Inputs!$H$184*Exchng*'Revenue&amp;exepenses'!$G15-SUM('Revenue&amp;exepenses'!$G212:AD212)),OFFSET(AE210,0,-Inputs!$H$182)*Inputs!$H$181), 0),0)</f>
        <v>61.187500000000007</v>
      </c>
      <c r="AF212" s="283">
        <f ca="1">IF(AF15,IF(SUM($H15:AE15)-Inputs!$H$182&lt;Inputs!$H$183*4, IF(Inputs!$H$184, MIN(OFFSET(AF210,0,-Inputs!$H$182)*Inputs!$H$181,Inputs!$H$184*Exchng*'Revenue&amp;exepenses'!$G15-SUM('Revenue&amp;exepenses'!$G212:AE212)),OFFSET(AF210,0,-Inputs!$H$182)*Inputs!$H$181), 0),0)</f>
        <v>61.875</v>
      </c>
      <c r="AG212" s="283">
        <f ca="1">IF(AG15,IF(SUM($H15:AF15)-Inputs!$H$182&lt;Inputs!$H$183*4, IF(Inputs!$H$184, MIN(OFFSET(AG210,0,-Inputs!$H$182)*Inputs!$H$181,Inputs!$H$184*Exchng*'Revenue&amp;exepenses'!$G15-SUM('Revenue&amp;exepenses'!$G212:AF212)),OFFSET(AG210,0,-Inputs!$H$182)*Inputs!$H$181), 0),0)</f>
        <v>61.875</v>
      </c>
      <c r="AH212" s="283">
        <f ca="1">IF(AH15,IF(SUM($H15:AG15)-Inputs!$H$182&lt;Inputs!$H$183*4, IF(Inputs!$H$184, MIN(OFFSET(AH210,0,-Inputs!$H$182)*Inputs!$H$181,Inputs!$H$184*Exchng*'Revenue&amp;exepenses'!$G15-SUM('Revenue&amp;exepenses'!$G212:AG212)),OFFSET(AH210,0,-Inputs!$H$182)*Inputs!$H$181), 0),0)</f>
        <v>61.187500000000007</v>
      </c>
      <c r="AI212" s="283">
        <f ca="1">IF(AI15,IF(SUM($H15:AH15)-Inputs!$H$182&lt;Inputs!$H$183*4, IF(Inputs!$H$184, MIN(OFFSET(AI210,0,-Inputs!$H$182)*Inputs!$H$181,Inputs!$H$184*Exchng*'Revenue&amp;exepenses'!$G15-SUM('Revenue&amp;exepenses'!$G212:AH212)),OFFSET(AI210,0,-Inputs!$H$182)*Inputs!$H$181), 0),0)</f>
        <v>61.187500000000007</v>
      </c>
      <c r="AJ212" s="283">
        <f ca="1">IF(AJ15,IF(SUM($H15:AI15)-Inputs!$H$182&lt;Inputs!$H$183*4, IF(Inputs!$H$184, MIN(OFFSET(AJ210,0,-Inputs!$H$182)*Inputs!$H$181,Inputs!$H$184*Exchng*'Revenue&amp;exepenses'!$G15-SUM('Revenue&amp;exepenses'!$G212:AI212)),OFFSET(AJ210,0,-Inputs!$H$182)*Inputs!$H$181), 0),0)</f>
        <v>61.875</v>
      </c>
      <c r="AK212" s="283">
        <f ca="1">IF(AK15,IF(SUM($H15:AJ15)-Inputs!$H$182&lt;Inputs!$H$183*4, IF(Inputs!$H$184, MIN(OFFSET(AK210,0,-Inputs!$H$182)*Inputs!$H$181,Inputs!$H$184*Exchng*'Revenue&amp;exepenses'!$G15-SUM('Revenue&amp;exepenses'!$G212:AJ212)),OFFSET(AK210,0,-Inputs!$H$182)*Inputs!$H$181), 0),0)</f>
        <v>61.875</v>
      </c>
      <c r="AL212" s="283">
        <f ca="1">IF(AL15,IF(SUM($H15:AK15)-Inputs!$H$182&lt;Inputs!$H$183*4, IF(Inputs!$H$184, MIN(OFFSET(AL210,0,-Inputs!$H$182)*Inputs!$H$181,Inputs!$H$184*Exchng*'Revenue&amp;exepenses'!$G15-SUM('Revenue&amp;exepenses'!$G212:AK212)),OFFSET(AL210,0,-Inputs!$H$182)*Inputs!$H$181), 0),0)</f>
        <v>61.187500000000007</v>
      </c>
      <c r="AM212" s="283">
        <f ca="1">IF(AM15,IF(SUM($H15:AL15)-Inputs!$H$182&lt;Inputs!$H$183*4, IF(Inputs!$H$184, MIN(OFFSET(AM210,0,-Inputs!$H$182)*Inputs!$H$181,Inputs!$H$184*Exchng*'Revenue&amp;exepenses'!$G15-SUM('Revenue&amp;exepenses'!$G212:AL212)),OFFSET(AM210,0,-Inputs!$H$182)*Inputs!$H$181), 0),0)</f>
        <v>61.187500000000007</v>
      </c>
      <c r="AN212" s="283">
        <f ca="1">IF(AN15,IF(SUM($H15:AM15)-Inputs!$H$182&lt;Inputs!$H$183*4, IF(Inputs!$H$184, MIN(OFFSET(AN210,0,-Inputs!$H$182)*Inputs!$H$181,Inputs!$H$184*Exchng*'Revenue&amp;exepenses'!$G15-SUM('Revenue&amp;exepenses'!$G212:AM212)),OFFSET(AN210,0,-Inputs!$H$182)*Inputs!$H$181), 0),0)</f>
        <v>61.875</v>
      </c>
      <c r="AO212" s="283">
        <f ca="1">IF(AO15,IF(SUM($H15:AN15)-Inputs!$H$182&lt;Inputs!$H$183*4, IF(Inputs!$H$184, MIN(OFFSET(AO210,0,-Inputs!$H$182)*Inputs!$H$181,Inputs!$H$184*Exchng*'Revenue&amp;exepenses'!$G15-SUM('Revenue&amp;exepenses'!$G212:AN212)),OFFSET(AO210,0,-Inputs!$H$182)*Inputs!$H$181), 0),0)</f>
        <v>61.875</v>
      </c>
      <c r="AP212" s="283">
        <f ca="1">IF(AP15,IF(SUM($H15:AO15)-Inputs!$H$182&lt;Inputs!$H$183*4, IF(Inputs!$H$184, MIN(OFFSET(AP210,0,-Inputs!$H$182)*Inputs!$H$181,Inputs!$H$184*Exchng*'Revenue&amp;exepenses'!$G15-SUM('Revenue&amp;exepenses'!$G212:AO212)),OFFSET(AP210,0,-Inputs!$H$182)*Inputs!$H$181), 0),0)</f>
        <v>61.187500000000007</v>
      </c>
      <c r="AQ212" s="283">
        <f ca="1">IF(AQ15,IF(SUM($H15:AP15)-Inputs!$H$182&lt;Inputs!$H$183*4, IF(Inputs!$H$184, MIN(OFFSET(AQ210,0,-Inputs!$H$182)*Inputs!$H$181,Inputs!$H$184*Exchng*'Revenue&amp;exepenses'!$G15-SUM('Revenue&amp;exepenses'!$G212:AP212)),OFFSET(AQ210,0,-Inputs!$H$182)*Inputs!$H$181), 0),0)</f>
        <v>61.187500000000007</v>
      </c>
      <c r="AR212" s="283">
        <f ca="1">IF(AR15,IF(SUM($H15:AQ15)-Inputs!$H$182&lt;Inputs!$H$183*4, IF(Inputs!$H$184, MIN(OFFSET(AR210,0,-Inputs!$H$182)*Inputs!$H$181,Inputs!$H$184*Exchng*'Revenue&amp;exepenses'!$G15-SUM('Revenue&amp;exepenses'!$G212:AQ212)),OFFSET(AR210,0,-Inputs!$H$182)*Inputs!$H$181), 0),0)</f>
        <v>61.875</v>
      </c>
      <c r="AS212" s="283">
        <f ca="1">IF(AS15,IF(SUM($H15:AR15)-Inputs!$H$182&lt;Inputs!$H$183*4, IF(Inputs!$H$184, MIN(OFFSET(AS210,0,-Inputs!$H$182)*Inputs!$H$181,Inputs!$H$184*Exchng*'Revenue&amp;exepenses'!$G15-SUM('Revenue&amp;exepenses'!$G212:AR212)),OFFSET(AS210,0,-Inputs!$H$182)*Inputs!$H$181), 0),0)</f>
        <v>61.875</v>
      </c>
      <c r="AT212" s="283">
        <f ca="1">IF(AT15,IF(SUM($H15:AS15)-Inputs!$H$182&lt;Inputs!$H$183*4, IF(Inputs!$H$184, MIN(OFFSET(AT210,0,-Inputs!$H$182)*Inputs!$H$181,Inputs!$H$184*Exchng*'Revenue&amp;exepenses'!$G15-SUM('Revenue&amp;exepenses'!$G212:AS212)),OFFSET(AT210,0,-Inputs!$H$182)*Inputs!$H$181), 0),0)</f>
        <v>61.187500000000007</v>
      </c>
      <c r="AU212" s="283">
        <f ca="1">IF(AU15,IF(SUM($H15:AT15)-Inputs!$H$182&lt;Inputs!$H$183*4, IF(Inputs!$H$184, MIN(OFFSET(AU210,0,-Inputs!$H$182)*Inputs!$H$181,Inputs!$H$184*Exchng*'Revenue&amp;exepenses'!$G15-SUM('Revenue&amp;exepenses'!$G212:AT212)),OFFSET(AU210,0,-Inputs!$H$182)*Inputs!$H$181), 0),0)</f>
        <v>61.187500000000007</v>
      </c>
      <c r="AV212" s="283">
        <f ca="1">IF(AV15,IF(SUM($H15:AU15)-Inputs!$H$182&lt;Inputs!$H$183*4, IF(Inputs!$H$184, MIN(OFFSET(AV210,0,-Inputs!$H$182)*Inputs!$H$181,Inputs!$H$184*Exchng*'Revenue&amp;exepenses'!$G15-SUM('Revenue&amp;exepenses'!$G212:AU212)),OFFSET(AV210,0,-Inputs!$H$182)*Inputs!$H$181), 0),0)</f>
        <v>61.875</v>
      </c>
      <c r="AW212" s="283">
        <f ca="1">IF(AW15,IF(SUM($H15:AV15)-Inputs!$H$182&lt;Inputs!$H$183*4, IF(Inputs!$H$184, MIN(OFFSET(AW210,0,-Inputs!$H$182)*Inputs!$H$181,Inputs!$H$184*Exchng*'Revenue&amp;exepenses'!$G15-SUM('Revenue&amp;exepenses'!$G212:AV212)),OFFSET(AW210,0,-Inputs!$H$182)*Inputs!$H$181), 0),0)</f>
        <v>0</v>
      </c>
      <c r="AX212" s="283">
        <f ca="1">IF(AX15,IF(SUM($H15:AW15)-Inputs!$H$182&lt;Inputs!$H$183*4, IF(Inputs!$H$184, MIN(OFFSET(AX210,0,-Inputs!$H$182)*Inputs!$H$181,Inputs!$H$184*Exchng*'Revenue&amp;exepenses'!$G15-SUM('Revenue&amp;exepenses'!$G212:AW212)),OFFSET(AX210,0,-Inputs!$H$182)*Inputs!$H$181), 0),0)</f>
        <v>0</v>
      </c>
      <c r="AY212" s="283">
        <f ca="1">IF(AY15,IF(SUM($H15:AX15)-Inputs!$H$182&lt;Inputs!$H$183*4, IF(Inputs!$H$184, MIN(OFFSET(AY210,0,-Inputs!$H$182)*Inputs!$H$181,Inputs!$H$184*Exchng*'Revenue&amp;exepenses'!$G15-SUM('Revenue&amp;exepenses'!$G212:AX212)),OFFSET(AY210,0,-Inputs!$H$182)*Inputs!$H$181), 0),0)</f>
        <v>0</v>
      </c>
      <c r="AZ212" s="283">
        <f ca="1">IF(AZ15,IF(SUM($H15:AY15)-Inputs!$H$182&lt;Inputs!$H$183*4, IF(Inputs!$H$184, MIN(OFFSET(AZ210,0,-Inputs!$H$182)*Inputs!$H$181,Inputs!$H$184*Exchng*'Revenue&amp;exepenses'!$G15-SUM('Revenue&amp;exepenses'!$G212:AY212)),OFFSET(AZ210,0,-Inputs!$H$182)*Inputs!$H$181), 0),0)</f>
        <v>0</v>
      </c>
      <c r="BA212" s="283">
        <f ca="1">IF(BA15,IF(SUM($H15:AZ15)-Inputs!$H$182&lt;Inputs!$H$183*4, IF(Inputs!$H$184, MIN(OFFSET(BA210,0,-Inputs!$H$182)*Inputs!$H$181,Inputs!$H$184*Exchng*'Revenue&amp;exepenses'!$G15-SUM('Revenue&amp;exepenses'!$G212:AZ212)),OFFSET(BA210,0,-Inputs!$H$182)*Inputs!$H$181), 0),0)</f>
        <v>0</v>
      </c>
      <c r="BB212" s="283">
        <f ca="1">IF(BB15,IF(SUM($H15:BA15)-Inputs!$H$182&lt;Inputs!$H$183*4, IF(Inputs!$H$184, MIN(OFFSET(BB210,0,-Inputs!$H$182)*Inputs!$H$181,Inputs!$H$184*Exchng*'Revenue&amp;exepenses'!$G15-SUM('Revenue&amp;exepenses'!$G212:BA212)),OFFSET(BB210,0,-Inputs!$H$182)*Inputs!$H$181), 0),0)</f>
        <v>0</v>
      </c>
      <c r="BC212" s="283">
        <f ca="1">IF(BC15,IF(SUM($H15:BB15)-Inputs!$H$182&lt;Inputs!$H$183*4, IF(Inputs!$H$184, MIN(OFFSET(BC210,0,-Inputs!$H$182)*Inputs!$H$181,Inputs!$H$184*Exchng*'Revenue&amp;exepenses'!$G15-SUM('Revenue&amp;exepenses'!$G212:BB212)),OFFSET(BC210,0,-Inputs!$H$182)*Inputs!$H$181), 0),0)</f>
        <v>0</v>
      </c>
      <c r="BD212" s="283">
        <f ca="1">IF(BD15,IF(SUM($H15:BC15)-Inputs!$H$182&lt;Inputs!$H$183*4, IF(Inputs!$H$184, MIN(OFFSET(BD210,0,-Inputs!$H$182)*Inputs!$H$181,Inputs!$H$184*Exchng*'Revenue&amp;exepenses'!$G15-SUM('Revenue&amp;exepenses'!$G212:BC212)),OFFSET(BD210,0,-Inputs!$H$182)*Inputs!$H$181), 0),0)</f>
        <v>0</v>
      </c>
      <c r="BE212" s="283">
        <f ca="1">IF(BE15,IF(SUM($H15:BD15)-Inputs!$H$182&lt;Inputs!$H$183*4, IF(Inputs!$H$184, MIN(OFFSET(BE210,0,-Inputs!$H$182)*Inputs!$H$181,Inputs!$H$184*Exchng*'Revenue&amp;exepenses'!$G15-SUM('Revenue&amp;exepenses'!$G212:BD212)),OFFSET(BE210,0,-Inputs!$H$182)*Inputs!$H$181), 0),0)</f>
        <v>0</v>
      </c>
      <c r="BF212" s="283">
        <f ca="1">IF(BF15,IF(SUM($H15:BE15)-Inputs!$H$182&lt;Inputs!$H$183*4, IF(Inputs!$H$184, MIN(OFFSET(BF210,0,-Inputs!$H$182)*Inputs!$H$181,Inputs!$H$184*Exchng*'Revenue&amp;exepenses'!$G15-SUM('Revenue&amp;exepenses'!$G212:BE212)),OFFSET(BF210,0,-Inputs!$H$182)*Inputs!$H$181), 0),0)</f>
        <v>0</v>
      </c>
      <c r="BG212" s="283">
        <f ca="1">IF(BG15,IF(SUM($H15:BF15)-Inputs!$H$182&lt;Inputs!$H$183*4, IF(Inputs!$H$184, MIN(OFFSET(BG210,0,-Inputs!$H$182)*Inputs!$H$181,Inputs!$H$184*Exchng*'Revenue&amp;exepenses'!$G15-SUM('Revenue&amp;exepenses'!$G212:BF212)),OFFSET(BG210,0,-Inputs!$H$182)*Inputs!$H$181), 0),0)</f>
        <v>0</v>
      </c>
      <c r="BH212" s="283">
        <f ca="1">IF(BH15,IF(SUM($H15:BG15)-Inputs!$H$182&lt;Inputs!$H$183*4, IF(Inputs!$H$184, MIN(OFFSET(BH210,0,-Inputs!$H$182)*Inputs!$H$181,Inputs!$H$184*Exchng*'Revenue&amp;exepenses'!$G15-SUM('Revenue&amp;exepenses'!$G212:BG212)),OFFSET(BH210,0,-Inputs!$H$182)*Inputs!$H$181), 0),0)</f>
        <v>0</v>
      </c>
      <c r="BI212" s="283">
        <f ca="1">IF(BI15,IF(SUM($H15:BH15)-Inputs!$H$182&lt;Inputs!$H$183*4, IF(Inputs!$H$184, MIN(OFFSET(BI210,0,-Inputs!$H$182)*Inputs!$H$181,Inputs!$H$184*Exchng*'Revenue&amp;exepenses'!$G15-SUM('Revenue&amp;exepenses'!$G212:BH212)),OFFSET(BI210,0,-Inputs!$H$182)*Inputs!$H$181), 0),0)</f>
        <v>0</v>
      </c>
      <c r="BJ212" s="283">
        <f ca="1">IF(BJ15,IF(SUM($H15:BI15)-Inputs!$H$182&lt;Inputs!$H$183*4, IF(Inputs!$H$184, MIN(OFFSET(BJ210,0,-Inputs!$H$182)*Inputs!$H$181,Inputs!$H$184*Exchng*'Revenue&amp;exepenses'!$G15-SUM('Revenue&amp;exepenses'!$G212:BI212)),OFFSET(BJ210,0,-Inputs!$H$182)*Inputs!$H$181), 0),0)</f>
        <v>0</v>
      </c>
      <c r="BK212" s="283">
        <f ca="1">IF(BK15,IF(SUM($H15:BJ15)-Inputs!$H$182&lt;Inputs!$H$183*4, IF(Inputs!$H$184, MIN(OFFSET(BK210,0,-Inputs!$H$182)*Inputs!$H$181,Inputs!$H$184*Exchng*'Revenue&amp;exepenses'!$G15-SUM('Revenue&amp;exepenses'!$G212:BJ212)),OFFSET(BK210,0,-Inputs!$H$182)*Inputs!$H$181), 0),0)</f>
        <v>0</v>
      </c>
      <c r="BL212" s="283">
        <f ca="1">IF(BL15,IF(SUM($H15:BK15)-Inputs!$H$182&lt;Inputs!$H$183*4, IF(Inputs!$H$184, MIN(OFFSET(BL210,0,-Inputs!$H$182)*Inputs!$H$181,Inputs!$H$184*Exchng*'Revenue&amp;exepenses'!$G15-SUM('Revenue&amp;exepenses'!$G212:BK212)),OFFSET(BL210,0,-Inputs!$H$182)*Inputs!$H$181), 0),0)</f>
        <v>0</v>
      </c>
      <c r="BM212" s="283">
        <f ca="1">IF(BM15,IF(SUM($H15:BL15)-Inputs!$H$182&lt;Inputs!$H$183*4, IF(Inputs!$H$184, MIN(OFFSET(BM210,0,-Inputs!$H$182)*Inputs!$H$181,Inputs!$H$184*Exchng*'Revenue&amp;exepenses'!$G15-SUM('Revenue&amp;exepenses'!$G212:BL212)),OFFSET(BM210,0,-Inputs!$H$182)*Inputs!$H$181), 0),0)</f>
        <v>0</v>
      </c>
      <c r="BN212" s="283">
        <f ca="1">IF(BN15,IF(SUM($H15:BM15)-Inputs!$H$182&lt;Inputs!$H$183*4, IF(Inputs!$H$184, MIN(OFFSET(BN210,0,-Inputs!$H$182)*Inputs!$H$181,Inputs!$H$184*Exchng*'Revenue&amp;exepenses'!$G15-SUM('Revenue&amp;exepenses'!$G212:BM212)),OFFSET(BN210,0,-Inputs!$H$182)*Inputs!$H$181), 0),0)</f>
        <v>0</v>
      </c>
      <c r="BO212" s="283">
        <f ca="1">IF(BO15,IF(SUM($H15:BN15)-Inputs!$H$182&lt;Inputs!$H$183*4, IF(Inputs!$H$184, MIN(OFFSET(BO210,0,-Inputs!$H$182)*Inputs!$H$181,Inputs!$H$184*Exchng*'Revenue&amp;exepenses'!$G15-SUM('Revenue&amp;exepenses'!$G212:BN212)),OFFSET(BO210,0,-Inputs!$H$182)*Inputs!$H$181), 0),0)</f>
        <v>0</v>
      </c>
      <c r="BP212" s="283">
        <f ca="1">IF(BP15,IF(SUM($H15:BO15)-Inputs!$H$182&lt;Inputs!$H$183*4, IF(Inputs!$H$184, MIN(OFFSET(BP210,0,-Inputs!$H$182)*Inputs!$H$181,Inputs!$H$184*Exchng*'Revenue&amp;exepenses'!$G15-SUM('Revenue&amp;exepenses'!$G212:BO212)),OFFSET(BP210,0,-Inputs!$H$182)*Inputs!$H$181), 0),0)</f>
        <v>0</v>
      </c>
      <c r="BQ212" s="283">
        <f ca="1">IF(BQ15,IF(SUM($H15:BP15)-Inputs!$H$182&lt;Inputs!$H$183*4, IF(Inputs!$H$184, MIN(OFFSET(BQ210,0,-Inputs!$H$182)*Inputs!$H$181,Inputs!$H$184*Exchng*'Revenue&amp;exepenses'!$G15-SUM('Revenue&amp;exepenses'!$G212:BP212)),OFFSET(BQ210,0,-Inputs!$H$182)*Inputs!$H$181), 0),0)</f>
        <v>0</v>
      </c>
      <c r="BR212" s="283">
        <f ca="1">IF(BR15,IF(SUM($H15:BQ15)-Inputs!$H$182&lt;Inputs!$H$183*4, IF(Inputs!$H$184, MIN(OFFSET(BR210,0,-Inputs!$H$182)*Inputs!$H$181,Inputs!$H$184*Exchng*'Revenue&amp;exepenses'!$G15-SUM('Revenue&amp;exepenses'!$G212:BQ212)),OFFSET(BR210,0,-Inputs!$H$182)*Inputs!$H$181), 0),0)</f>
        <v>0</v>
      </c>
      <c r="BS212" s="283">
        <f ca="1">IF(BS15,IF(SUM($H15:BR15)-Inputs!$H$182&lt;Inputs!$H$183*4, IF(Inputs!$H$184, MIN(OFFSET(BS210,0,-Inputs!$H$182)*Inputs!$H$181,Inputs!$H$184*Exchng*'Revenue&amp;exepenses'!$G15-SUM('Revenue&amp;exepenses'!$G212:BR212)),OFFSET(BS210,0,-Inputs!$H$182)*Inputs!$H$181), 0),0)</f>
        <v>0</v>
      </c>
      <c r="BT212" s="279">
        <f ca="1">IF(BT15,IF(SUM($H15:BS15)-Inputs!$H$182&lt;Inputs!$H$183*4, IF(Inputs!$H$184, MIN(OFFSET(BT210,0,-Inputs!$H$182)*Inputs!$H$181,Inputs!$H$184*Exchng*'Revenue&amp;exepenses'!$G15-SUM('Revenue&amp;exepenses'!$G212:BS212)),OFFSET(BT210,0,-Inputs!$H$182)*Inputs!$H$181), 0),0)</f>
        <v>0</v>
      </c>
      <c r="BU212" s="279">
        <f ca="1">IF(BU15,IF(SUM($H15:BT15)-Inputs!$H$182&lt;Inputs!$H$183*4, IF(Inputs!$H$184, MIN(OFFSET(BU210,0,-Inputs!$H$182)*Inputs!$H$181,Inputs!$H$184*Exchng*'Revenue&amp;exepenses'!$G15-SUM('Revenue&amp;exepenses'!$G212:BT212)),OFFSET(BU210,0,-Inputs!$H$182)*Inputs!$H$181), 0),0)</f>
        <v>0</v>
      </c>
      <c r="BV212" s="279">
        <f ca="1">IF(BV15,IF(SUM($H15:BU15)-Inputs!$H$182&lt;Inputs!$H$183*4, IF(Inputs!$H$184, MIN(OFFSET(BV210,0,-Inputs!$H$182)*Inputs!$H$181,Inputs!$H$184*Exchng*'Revenue&amp;exepenses'!$G15-SUM('Revenue&amp;exepenses'!$G212:BU212)),OFFSET(BV210,0,-Inputs!$H$182)*Inputs!$H$181), 0),0)</f>
        <v>0</v>
      </c>
      <c r="BW212" s="279">
        <f ca="1">IF(BW15,IF(SUM($H15:BV15)-Inputs!$H$182&lt;Inputs!$H$183*4, IF(Inputs!$H$184, MIN(OFFSET(BW210,0,-Inputs!$H$182)*Inputs!$H$181,Inputs!$H$184*Exchng*'Revenue&amp;exepenses'!$G15-SUM('Revenue&amp;exepenses'!$G212:BV212)),OFFSET(BW210,0,-Inputs!$H$182)*Inputs!$H$181), 0),0)</f>
        <v>0</v>
      </c>
      <c r="BX212" s="279">
        <f ca="1">IF(BX15,IF(SUM($H15:BW15)-Inputs!$H$182&lt;Inputs!$H$183*4, IF(Inputs!$H$184, MIN(OFFSET(BX210,0,-Inputs!$H$182)*Inputs!$H$181,Inputs!$H$184*Exchng*'Revenue&amp;exepenses'!$G15-SUM('Revenue&amp;exepenses'!$G212:BW212)),OFFSET(BX210,0,-Inputs!$H$182)*Inputs!$H$181), 0),0)</f>
        <v>0</v>
      </c>
      <c r="BY212" s="279">
        <f ca="1">IF(BY15,IF(SUM($H15:BX15)-Inputs!$H$182&lt;Inputs!$H$183*4, IF(Inputs!$H$184, MIN(OFFSET(BY210,0,-Inputs!$H$182)*Inputs!$H$181,Inputs!$H$184*Exchng*'Revenue&amp;exepenses'!$G15-SUM('Revenue&amp;exepenses'!$G212:BX212)),OFFSET(BY210,0,-Inputs!$H$182)*Inputs!$H$181), 0),0)</f>
        <v>0</v>
      </c>
      <c r="BZ212" s="279">
        <f ca="1">IF(BZ15,IF(SUM($H15:BY15)-Inputs!$H$182&lt;Inputs!$H$183*4, IF(Inputs!$H$184, MIN(OFFSET(BZ210,0,-Inputs!$H$182)*Inputs!$H$181,Inputs!$H$184*Exchng*'Revenue&amp;exepenses'!$G15-SUM('Revenue&amp;exepenses'!$G212:BY212)),OFFSET(BZ210,0,-Inputs!$H$182)*Inputs!$H$181), 0),0)</f>
        <v>0</v>
      </c>
      <c r="CA212" s="279">
        <f ca="1">IF(CA15,IF(SUM($H15:BZ15)-Inputs!$H$182&lt;Inputs!$H$183*4, IF(Inputs!$H$184, MIN(OFFSET(CA210,0,-Inputs!$H$182)*Inputs!$H$181,Inputs!$H$184*Exchng*'Revenue&amp;exepenses'!$G15-SUM('Revenue&amp;exepenses'!$G212:BZ212)),OFFSET(CA210,0,-Inputs!$H$182)*Inputs!$H$181), 0),0)</f>
        <v>0</v>
      </c>
      <c r="CB212" s="279">
        <f ca="1">IF(CB15,IF(SUM($H15:CA15)-Inputs!$H$182&lt;Inputs!$H$183*4, IF(Inputs!$H$184, MIN(OFFSET(CB210,0,-Inputs!$H$182)*Inputs!$H$181,Inputs!$H$184*Exchng*'Revenue&amp;exepenses'!$G15-SUM('Revenue&amp;exepenses'!$G212:CA212)),OFFSET(CB210,0,-Inputs!$H$182)*Inputs!$H$181), 0),0)</f>
        <v>0</v>
      </c>
      <c r="CC212" s="279">
        <f ca="1">IF(CC15,IF(SUM($H15:CB15)-Inputs!$H$182&lt;Inputs!$H$183*4, IF(Inputs!$H$184, MIN(OFFSET(CC210,0,-Inputs!$H$182)*Inputs!$H$181,Inputs!$H$184*Exchng*'Revenue&amp;exepenses'!$G15-SUM('Revenue&amp;exepenses'!$G212:CB212)),OFFSET(CC210,0,-Inputs!$H$182)*Inputs!$H$181), 0),0)</f>
        <v>0</v>
      </c>
      <c r="CD212" s="279">
        <f ca="1">IF(CD15,IF(SUM($H15:CC15)-Inputs!$H$182&lt;Inputs!$H$183*4, IF(Inputs!$H$184, MIN(OFFSET(CD210,0,-Inputs!$H$182)*Inputs!$H$181,Inputs!$H$184*Exchng*'Revenue&amp;exepenses'!$G15-SUM('Revenue&amp;exepenses'!$G212:CC212)),OFFSET(CD210,0,-Inputs!$H$182)*Inputs!$H$181), 0),0)</f>
        <v>0</v>
      </c>
      <c r="CE212" s="279">
        <f ca="1">IF(CE15,IF(SUM($H15:CD15)-Inputs!$H$182&lt;Inputs!$H$183*4, IF(Inputs!$H$184, MIN(OFFSET(CE210,0,-Inputs!$H$182)*Inputs!$H$181,Inputs!$H$184*Exchng*'Revenue&amp;exepenses'!$G15-SUM('Revenue&amp;exepenses'!$G212:CD212)),OFFSET(CE210,0,-Inputs!$H$182)*Inputs!$H$181), 0),0)</f>
        <v>0</v>
      </c>
      <c r="CF212" s="279">
        <f ca="1">IF(CF15,IF(SUM($H15:CE15)-Inputs!$H$182&lt;Inputs!$H$183*4, IF(Inputs!$H$184, MIN(OFFSET(CF210,0,-Inputs!$H$182)*Inputs!$H$181,Inputs!$H$184*Exchng*'Revenue&amp;exepenses'!$G15-SUM('Revenue&amp;exepenses'!$G212:CE212)),OFFSET(CF210,0,-Inputs!$H$182)*Inputs!$H$181), 0),0)</f>
        <v>0</v>
      </c>
      <c r="CG212" s="279">
        <f ca="1">IF(CG15,IF(SUM($H15:CF15)-Inputs!$H$182&lt;Inputs!$H$183*4, IF(Inputs!$H$184, MIN(OFFSET(CG210,0,-Inputs!$H$182)*Inputs!$H$181,Inputs!$H$184*Exchng*'Revenue&amp;exepenses'!$G15-SUM('Revenue&amp;exepenses'!$G212:CF212)),OFFSET(CG210,0,-Inputs!$H$182)*Inputs!$H$181), 0),0)</f>
        <v>0</v>
      </c>
      <c r="CH212" s="279">
        <f ca="1">IF(CH15,IF(SUM($H15:CG15)-Inputs!$H$182&lt;Inputs!$H$183*4, IF(Inputs!$H$184, MIN(OFFSET(CH210,0,-Inputs!$H$182)*Inputs!$H$181,Inputs!$H$184*Exchng*'Revenue&amp;exepenses'!$G15-SUM('Revenue&amp;exepenses'!$G212:CG212)),OFFSET(CH210,0,-Inputs!$H$182)*Inputs!$H$181), 0),0)</f>
        <v>0</v>
      </c>
      <c r="CI212" s="279">
        <f ca="1">IF(CI15,IF(SUM($H15:CH15)-Inputs!$H$182&lt;Inputs!$H$183*4, IF(Inputs!$H$184, MIN(OFFSET(CI210,0,-Inputs!$H$182)*Inputs!$H$181,Inputs!$H$184*Exchng*'Revenue&amp;exepenses'!$G15-SUM('Revenue&amp;exepenses'!$G212:CH212)),OFFSET(CI210,0,-Inputs!$H$182)*Inputs!$H$181), 0),0)</f>
        <v>0</v>
      </c>
      <c r="CJ212" s="279">
        <f ca="1">IF(CJ15,IF(SUM($H15:CI15)-Inputs!$H$182&lt;Inputs!$H$183*4, IF(Inputs!$H$184, MIN(OFFSET(CJ210,0,-Inputs!$H$182)*Inputs!$H$181,Inputs!$H$184*Exchng*'Revenue&amp;exepenses'!$G15-SUM('Revenue&amp;exepenses'!$G212:CI212)),OFFSET(CJ210,0,-Inputs!$H$182)*Inputs!$H$181), 0),0)</f>
        <v>0</v>
      </c>
      <c r="CK212" s="279">
        <f ca="1">IF(CK15,IF(SUM($H15:CJ15)-Inputs!$H$182&lt;Inputs!$H$183*4, IF(Inputs!$H$184, MIN(OFFSET(CK210,0,-Inputs!$H$182)*Inputs!$H$181,Inputs!$H$184*Exchng*'Revenue&amp;exepenses'!$G15-SUM('Revenue&amp;exepenses'!$G212:CJ212)),OFFSET(CK210,0,-Inputs!$H$182)*Inputs!$H$181), 0),0)</f>
        <v>0</v>
      </c>
      <c r="CL212" s="279">
        <f ca="1">IF(CL15,IF(SUM($H15:CK15)-Inputs!$H$182&lt;Inputs!$H$183*4, IF(Inputs!$H$184, MIN(OFFSET(CL210,0,-Inputs!$H$182)*Inputs!$H$181,Inputs!$H$184*Exchng*'Revenue&amp;exepenses'!$G15-SUM('Revenue&amp;exepenses'!$G212:CK212)),OFFSET(CL210,0,-Inputs!$H$182)*Inputs!$H$181), 0),0)</f>
        <v>0</v>
      </c>
      <c r="CM212" s="279">
        <f ca="1">IF(CM15,IF(SUM($H15:CL15)-Inputs!$H$182&lt;Inputs!$H$183*4, IF(Inputs!$H$184, MIN(OFFSET(CM210,0,-Inputs!$H$182)*Inputs!$H$181,Inputs!$H$184*Exchng*'Revenue&amp;exepenses'!$G15-SUM('Revenue&amp;exepenses'!$G212:CL212)),OFFSET(CM210,0,-Inputs!$H$182)*Inputs!$H$181), 0),0)</f>
        <v>0</v>
      </c>
      <c r="CN212" s="279">
        <f ca="1">IF(CN15,IF(SUM($H15:CM15)-Inputs!$H$182&lt;Inputs!$H$183*4, IF(Inputs!$H$184, MIN(OFFSET(CN210,0,-Inputs!$H$182)*Inputs!$H$181,Inputs!$H$184*Exchng*'Revenue&amp;exepenses'!$G15-SUM('Revenue&amp;exepenses'!$G212:CM212)),OFFSET(CN210,0,-Inputs!$H$182)*Inputs!$H$181), 0),0)</f>
        <v>0</v>
      </c>
      <c r="CO212" s="279">
        <f ca="1">IF(CO15,IF(SUM($H15:CN15)-Inputs!$H$182&lt;Inputs!$H$183*4, IF(Inputs!$H$184, MIN(OFFSET(CO210,0,-Inputs!$H$182)*Inputs!$H$181,Inputs!$H$184*Exchng*'Revenue&amp;exepenses'!$G15-SUM('Revenue&amp;exepenses'!$G212:CN212)),OFFSET(CO210,0,-Inputs!$H$182)*Inputs!$H$181), 0),0)</f>
        <v>0</v>
      </c>
      <c r="CP212" s="279">
        <f ca="1">IF(CP15,IF(SUM($H15:CO15)-Inputs!$H$182&lt;Inputs!$H$183*4, IF(Inputs!$H$184, MIN(OFFSET(CP210,0,-Inputs!$H$182)*Inputs!$H$181,Inputs!$H$184*Exchng*'Revenue&amp;exepenses'!$G15-SUM('Revenue&amp;exepenses'!$G212:CO212)),OFFSET(CP210,0,-Inputs!$H$182)*Inputs!$H$181), 0),0)</f>
        <v>0</v>
      </c>
      <c r="CQ212" s="279">
        <f ca="1">IF(CQ15,IF(SUM($H15:CP15)-Inputs!$H$182&lt;Inputs!$H$183*4, IF(Inputs!$H$184, MIN(OFFSET(CQ210,0,-Inputs!$H$182)*Inputs!$H$181,Inputs!$H$184*Exchng*'Revenue&amp;exepenses'!$G15-SUM('Revenue&amp;exepenses'!$G212:CP212)),OFFSET(CQ210,0,-Inputs!$H$182)*Inputs!$H$181), 0),0)</f>
        <v>0</v>
      </c>
      <c r="CR212" s="279">
        <f ca="1">IF(CR15,IF(SUM($H15:CQ15)-Inputs!$H$182&lt;Inputs!$H$183*4, IF(Inputs!$H$184, MIN(OFFSET(CR210,0,-Inputs!$H$182)*Inputs!$H$181,Inputs!$H$184*Exchng*'Revenue&amp;exepenses'!$G15-SUM('Revenue&amp;exepenses'!$G212:CQ212)),OFFSET(CR210,0,-Inputs!$H$182)*Inputs!$H$181), 0),0)</f>
        <v>0</v>
      </c>
      <c r="CS212" s="279">
        <f ca="1">IF(CS15,IF(SUM($H15:CR15)-Inputs!$H$182&lt;Inputs!$H$183*4, IF(Inputs!$H$184, MIN(OFFSET(CS210,0,-Inputs!$H$182)*Inputs!$H$181,Inputs!$H$184*Exchng*'Revenue&amp;exepenses'!$G15-SUM('Revenue&amp;exepenses'!$G212:CR212)),OFFSET(CS210,0,-Inputs!$H$182)*Inputs!$H$181), 0),0)</f>
        <v>0</v>
      </c>
      <c r="CT212" s="279">
        <f ca="1">IF(CT15,IF(SUM($H15:CS15)-Inputs!$H$182&lt;Inputs!$H$183*4, IF(Inputs!$H$184, MIN(OFFSET(CT210,0,-Inputs!$H$182)*Inputs!$H$181,Inputs!$H$184*Exchng*'Revenue&amp;exepenses'!$G15-SUM('Revenue&amp;exepenses'!$G212:CS212)),OFFSET(CT210,0,-Inputs!$H$182)*Inputs!$H$181), 0),0)</f>
        <v>0</v>
      </c>
      <c r="CU212" s="279">
        <f ca="1">IF(CU15,IF(SUM($H15:CT15)-Inputs!$H$182&lt;Inputs!$H$183*4, IF(Inputs!$H$184, MIN(OFFSET(CU210,0,-Inputs!$H$182)*Inputs!$H$181,Inputs!$H$184*Exchng*'Revenue&amp;exepenses'!$G15-SUM('Revenue&amp;exepenses'!$G212:CT212)),OFFSET(CU210,0,-Inputs!$H$182)*Inputs!$H$181), 0),0)</f>
        <v>0</v>
      </c>
      <c r="CV212" s="279">
        <f ca="1">IF(CV15,IF(SUM($H15:CU15)-Inputs!$H$182&lt;Inputs!$H$183*4, IF(Inputs!$H$184, MIN(OFFSET(CV210,0,-Inputs!$H$182)*Inputs!$H$181,Inputs!$H$184*Exchng*'Revenue&amp;exepenses'!$G15-SUM('Revenue&amp;exepenses'!$G212:CU212)),OFFSET(CV210,0,-Inputs!$H$182)*Inputs!$H$181), 0),0)</f>
        <v>0</v>
      </c>
      <c r="CW212" s="279">
        <f ca="1">IF(CW15,IF(SUM($H15:CV15)-Inputs!$H$182&lt;Inputs!$H$183*4, IF(Inputs!$H$184, MIN(OFFSET(CW210,0,-Inputs!$H$182)*Inputs!$H$181,Inputs!$H$184*Exchng*'Revenue&amp;exepenses'!$G15-SUM('Revenue&amp;exepenses'!$G212:CV212)),OFFSET(CW210,0,-Inputs!$H$182)*Inputs!$H$181), 0),0)</f>
        <v>0</v>
      </c>
      <c r="CX212" s="279">
        <f ca="1">IF(CX15,IF(SUM($H15:CW15)-Inputs!$H$182&lt;Inputs!$H$183*4, IF(Inputs!$H$184, MIN(OFFSET(CX210,0,-Inputs!$H$182)*Inputs!$H$181,Inputs!$H$184*Exchng*'Revenue&amp;exepenses'!$G15-SUM('Revenue&amp;exepenses'!$G212:CW212)),OFFSET(CX210,0,-Inputs!$H$182)*Inputs!$H$181), 0),0)</f>
        <v>0</v>
      </c>
      <c r="CY212" s="279">
        <f ca="1">IF(CY15,IF(SUM($H15:CX15)-Inputs!$H$182&lt;Inputs!$H$183*4, IF(Inputs!$H$184, MIN(OFFSET(CY210,0,-Inputs!$H$182)*Inputs!$H$181,Inputs!$H$184*Exchng*'Revenue&amp;exepenses'!$G15-SUM('Revenue&amp;exepenses'!$G212:CX212)),OFFSET(CY210,0,-Inputs!$H$182)*Inputs!$H$181), 0),0)</f>
        <v>0</v>
      </c>
      <c r="CZ212" s="279">
        <f ca="1">IF(CZ15,IF(SUM($H15:CY15)-Inputs!$H$182&lt;Inputs!$H$183*4, IF(Inputs!$H$184, MIN(OFFSET(CZ210,0,-Inputs!$H$182)*Inputs!$H$181,Inputs!$H$184*Exchng*'Revenue&amp;exepenses'!$G15-SUM('Revenue&amp;exepenses'!$G212:CY212)),OFFSET(CZ210,0,-Inputs!$H$182)*Inputs!$H$181), 0),0)</f>
        <v>0</v>
      </c>
      <c r="DA212" s="279">
        <f ca="1">IF(DA15,IF(SUM($H15:CZ15)-Inputs!$H$182&lt;Inputs!$H$183*4, IF(Inputs!$H$184, MIN(OFFSET(DA210,0,-Inputs!$H$182)*Inputs!$H$181,Inputs!$H$184*Exchng*'Revenue&amp;exepenses'!$G15-SUM('Revenue&amp;exepenses'!$G212:CZ212)),OFFSET(DA210,0,-Inputs!$H$182)*Inputs!$H$181), 0),0)</f>
        <v>0</v>
      </c>
      <c r="DB212" s="279">
        <f ca="1">IF(DB15,IF(SUM($H15:DA15)-Inputs!$H$182&lt;Inputs!$H$183*4, IF(Inputs!$H$184, MIN(OFFSET(DB210,0,-Inputs!$H$182)*Inputs!$H$181,Inputs!$H$184*Exchng*'Revenue&amp;exepenses'!$G15-SUM('Revenue&amp;exepenses'!$G212:DA212)),OFFSET(DB210,0,-Inputs!$H$182)*Inputs!$H$181), 0),0)</f>
        <v>0</v>
      </c>
      <c r="DC212" s="279">
        <f ca="1">IF(DC15,IF(SUM($H15:DB15)-Inputs!$H$182&lt;Inputs!$H$183*4, IF(Inputs!$H$184, MIN(OFFSET(DC210,0,-Inputs!$H$182)*Inputs!$H$181,Inputs!$H$184*Exchng*'Revenue&amp;exepenses'!$G15-SUM('Revenue&amp;exepenses'!$G212:DB212)),OFFSET(DC210,0,-Inputs!$H$182)*Inputs!$H$181), 0),0)</f>
        <v>0</v>
      </c>
      <c r="DD212" s="279">
        <f ca="1">IF(DD15,IF(SUM($H15:DC15)-Inputs!$H$182&lt;Inputs!$H$183*4, IF(Inputs!$H$184, MIN(OFFSET(DD210,0,-Inputs!$H$182)*Inputs!$H$181,Inputs!$H$184*Exchng*'Revenue&amp;exepenses'!$G15-SUM('Revenue&amp;exepenses'!$G212:DC212)),OFFSET(DD210,0,-Inputs!$H$182)*Inputs!$H$181), 0),0)</f>
        <v>0</v>
      </c>
      <c r="DE212" s="279">
        <f ca="1">IF(DE15,IF(SUM($H15:DD15)-Inputs!$H$182&lt;Inputs!$H$183*4, IF(Inputs!$H$184, MIN(OFFSET(DE210,0,-Inputs!$H$182)*Inputs!$H$181,Inputs!$H$184*Exchng*'Revenue&amp;exepenses'!$G15-SUM('Revenue&amp;exepenses'!$G212:DD212)),OFFSET(DE210,0,-Inputs!$H$182)*Inputs!$H$181), 0),0)</f>
        <v>0</v>
      </c>
      <c r="DF212" s="279">
        <f ca="1">IF(DF15,IF(SUM($H15:DE15)-Inputs!$H$182&lt;Inputs!$H$183*4, IF(Inputs!$H$184, MIN(OFFSET(DF210,0,-Inputs!$H$182)*Inputs!$H$181,Inputs!$H$184*Exchng*'Revenue&amp;exepenses'!$G15-SUM('Revenue&amp;exepenses'!$G212:DE212)),OFFSET(DF210,0,-Inputs!$H$182)*Inputs!$H$181), 0),0)</f>
        <v>0</v>
      </c>
      <c r="DG212" s="279">
        <f ca="1">IF(DG15,IF(SUM($H15:DF15)-Inputs!$H$182&lt;Inputs!$H$183*4, IF(Inputs!$H$184, MIN(OFFSET(DG210,0,-Inputs!$H$182)*Inputs!$H$181,Inputs!$H$184*Exchng*'Revenue&amp;exepenses'!$G15-SUM('Revenue&amp;exepenses'!$G212:DF212)),OFFSET(DG210,0,-Inputs!$H$182)*Inputs!$H$181), 0),0)</f>
        <v>0</v>
      </c>
      <c r="DH212" s="279">
        <f ca="1">IF(DH15,IF(SUM($H15:DG15)-Inputs!$H$182&lt;Inputs!$H$183*4, IF(Inputs!$H$184, MIN(OFFSET(DH210,0,-Inputs!$H$182)*Inputs!$H$181,Inputs!$H$184*Exchng*'Revenue&amp;exepenses'!$G15-SUM('Revenue&amp;exepenses'!$G212:DG212)),OFFSET(DH210,0,-Inputs!$H$182)*Inputs!$H$181), 0),0)</f>
        <v>0</v>
      </c>
      <c r="DI212" s="279">
        <f ca="1">IF(DI15,IF(SUM($H15:DH15)-Inputs!$H$182&lt;Inputs!$H$183*4, IF(Inputs!$H$184, MIN(OFFSET(DI210,0,-Inputs!$H$182)*Inputs!$H$181,Inputs!$H$184*Exchng*'Revenue&amp;exepenses'!$G15-SUM('Revenue&amp;exepenses'!$G212:DH212)),OFFSET(DI210,0,-Inputs!$H$182)*Inputs!$H$181), 0),0)</f>
        <v>0</v>
      </c>
      <c r="DJ212" s="279">
        <f ca="1">IF(DJ15,IF(SUM($H15:DI15)-Inputs!$H$182&lt;Inputs!$H$183*4, IF(Inputs!$H$184, MIN(OFFSET(DJ210,0,-Inputs!$H$182)*Inputs!$H$181,Inputs!$H$184*Exchng*'Revenue&amp;exepenses'!$G15-SUM('Revenue&amp;exepenses'!$G212:DI212)),OFFSET(DJ210,0,-Inputs!$H$182)*Inputs!$H$181), 0),0)</f>
        <v>0</v>
      </c>
      <c r="DK212" s="279">
        <f ca="1">IF(DK15,IF(SUM($H15:DJ15)-Inputs!$H$182&lt;Inputs!$H$183*4, IF(Inputs!$H$184, MIN(OFFSET(DK210,0,-Inputs!$H$182)*Inputs!$H$181,Inputs!$H$184*Exchng*'Revenue&amp;exepenses'!$G15-SUM('Revenue&amp;exepenses'!$G212:DJ212)),OFFSET(DK210,0,-Inputs!$H$182)*Inputs!$H$181), 0),0)</f>
        <v>0</v>
      </c>
      <c r="DL212" s="279">
        <f ca="1">IF(DL15,IF(SUM($H15:DK15)-Inputs!$H$182&lt;Inputs!$H$183*4, IF(Inputs!$H$184, MIN(OFFSET(DL210,0,-Inputs!$H$182)*Inputs!$H$181,Inputs!$H$184*Exchng*'Revenue&amp;exepenses'!$G15-SUM('Revenue&amp;exepenses'!$G212:DK212)),OFFSET(DL210,0,-Inputs!$H$182)*Inputs!$H$181), 0),0)</f>
        <v>0</v>
      </c>
      <c r="DM212" s="279">
        <f ca="1">IF(DM15,IF(SUM($H15:DL15)-Inputs!$H$182&lt;Inputs!$H$183*4, IF(Inputs!$H$184, MIN(OFFSET(DM210,0,-Inputs!$H$182)*Inputs!$H$181,Inputs!$H$184*Exchng*'Revenue&amp;exepenses'!$G15-SUM('Revenue&amp;exepenses'!$G212:DL212)),OFFSET(DM210,0,-Inputs!$H$182)*Inputs!$H$181), 0),0)</f>
        <v>0</v>
      </c>
      <c r="DN212" s="279">
        <f ca="1">IF(DN15,IF(SUM($H15:DM15)-Inputs!$H$182&lt;Inputs!$H$183*4, IF(Inputs!$H$184, MIN(OFFSET(DN210,0,-Inputs!$H$182)*Inputs!$H$181,Inputs!$H$184*Exchng*'Revenue&amp;exepenses'!$G15-SUM('Revenue&amp;exepenses'!$G212:DM212)),OFFSET(DN210,0,-Inputs!$H$182)*Inputs!$H$181), 0),0)</f>
        <v>0</v>
      </c>
      <c r="DO212" s="279">
        <f ca="1">IF(DO15,IF(SUM($H15:DN15)-Inputs!$H$182&lt;Inputs!$H$183*4, IF(Inputs!$H$184, MIN(OFFSET(DO210,0,-Inputs!$H$182)*Inputs!$H$181,Inputs!$H$184*Exchng*'Revenue&amp;exepenses'!$G15-SUM('Revenue&amp;exepenses'!$G212:DN212)),OFFSET(DO210,0,-Inputs!$H$182)*Inputs!$H$181), 0),0)</f>
        <v>0</v>
      </c>
      <c r="DP212" s="279">
        <f ca="1">IF(DP15,IF(SUM($H15:DO15)-Inputs!$H$182&lt;Inputs!$H$183*4, IF(Inputs!$H$184, MIN(OFFSET(DP210,0,-Inputs!$H$182)*Inputs!$H$181,Inputs!$H$184*Exchng*'Revenue&amp;exepenses'!$G15-SUM('Revenue&amp;exepenses'!$G212:DO212)),OFFSET(DP210,0,-Inputs!$H$182)*Inputs!$H$181), 0),0)</f>
        <v>0</v>
      </c>
      <c r="DQ212" s="279">
        <f ca="1">IF(DQ15,IF(SUM($H15:DP15)-Inputs!$H$182&lt;Inputs!$H$183*4, IF(Inputs!$H$184, MIN(OFFSET(DQ210,0,-Inputs!$H$182)*Inputs!$H$181,Inputs!$H$184*Exchng*'Revenue&amp;exepenses'!$G15-SUM('Revenue&amp;exepenses'!$G212:DP212)),OFFSET(DQ210,0,-Inputs!$H$182)*Inputs!$H$181), 0),0)</f>
        <v>0</v>
      </c>
      <c r="DR212" s="279">
        <f ca="1">IF(DR15,IF(SUM($H15:DQ15)-Inputs!$H$182&lt;Inputs!$H$183*4, IF(Inputs!$H$184, MIN(OFFSET(DR210,0,-Inputs!$H$182)*Inputs!$H$181,Inputs!$H$184*Exchng*'Revenue&amp;exepenses'!$G15-SUM('Revenue&amp;exepenses'!$G212:DQ212)),OFFSET(DR210,0,-Inputs!$H$182)*Inputs!$H$181), 0),0)</f>
        <v>0</v>
      </c>
      <c r="DS212" s="279">
        <f ca="1">IF(DS15,IF(SUM($H15:DR15)-Inputs!$H$182&lt;Inputs!$H$183*4, IF(Inputs!$H$184, MIN(OFFSET(DS210,0,-Inputs!$H$182)*Inputs!$H$181,Inputs!$H$184*Exchng*'Revenue&amp;exepenses'!$G15-SUM('Revenue&amp;exepenses'!$G212:DR212)),OFFSET(DS210,0,-Inputs!$H$182)*Inputs!$H$181), 0),0)</f>
        <v>0</v>
      </c>
    </row>
    <row r="213" spans="2:123" x14ac:dyDescent="0.3">
      <c r="D213" s="280"/>
      <c r="E213" s="280"/>
      <c r="F213" s="281"/>
      <c r="G213" s="281"/>
      <c r="H213" s="279"/>
      <c r="I213" s="279"/>
      <c r="J213" s="279"/>
      <c r="K213" s="279"/>
      <c r="L213" s="279"/>
      <c r="M213" s="279"/>
      <c r="N213" s="279"/>
      <c r="O213" s="279"/>
      <c r="P213" s="279"/>
      <c r="Q213" s="279"/>
      <c r="R213" s="279"/>
      <c r="S213" s="279"/>
      <c r="T213" s="279"/>
      <c r="U213" s="279"/>
      <c r="V213" s="279"/>
      <c r="W213" s="279"/>
      <c r="X213" s="279"/>
      <c r="Y213" s="279"/>
      <c r="Z213" s="279"/>
      <c r="AA213" s="279"/>
      <c r="AB213" s="279"/>
      <c r="AC213" s="279"/>
      <c r="AD213" s="279"/>
      <c r="AE213" s="279"/>
      <c r="AF213" s="279"/>
      <c r="AG213" s="279"/>
      <c r="AH213" s="279"/>
      <c r="AI213" s="279"/>
      <c r="AJ213" s="279"/>
      <c r="AK213" s="279"/>
      <c r="AL213" s="279"/>
      <c r="AM213" s="279"/>
      <c r="AN213" s="279"/>
      <c r="AO213" s="279"/>
      <c r="AP213" s="279"/>
      <c r="AQ213" s="279"/>
      <c r="AR213" s="279"/>
      <c r="AS213" s="279"/>
      <c r="AT213" s="279"/>
      <c r="AU213" s="279"/>
      <c r="AV213" s="279"/>
      <c r="AW213" s="279"/>
      <c r="AX213" s="279"/>
      <c r="AY213" s="279"/>
      <c r="AZ213" s="279"/>
      <c r="BA213" s="279"/>
      <c r="BB213" s="279"/>
      <c r="BC213" s="279"/>
      <c r="BD213" s="279"/>
      <c r="BE213" s="279"/>
      <c r="BF213" s="279"/>
      <c r="BG213" s="279"/>
      <c r="BH213" s="279"/>
      <c r="BI213" s="279"/>
      <c r="BJ213" s="279"/>
      <c r="BK213" s="279"/>
      <c r="BL213" s="279"/>
      <c r="BM213" s="279"/>
      <c r="BN213" s="279"/>
      <c r="BO213" s="279"/>
      <c r="BP213" s="279"/>
      <c r="BQ213" s="279"/>
      <c r="BR213" s="279"/>
      <c r="BS213" s="279"/>
      <c r="BT213" s="279"/>
      <c r="BU213" s="279"/>
      <c r="BV213" s="279"/>
      <c r="BW213" s="279"/>
      <c r="BX213" s="279"/>
      <c r="BY213" s="279"/>
      <c r="BZ213" s="279"/>
      <c r="CA213" s="279"/>
      <c r="CB213" s="279"/>
      <c r="CC213" s="279"/>
      <c r="CD213" s="279"/>
      <c r="CE213" s="279"/>
      <c r="CF213" s="279"/>
      <c r="CG213" s="279"/>
      <c r="CH213" s="279"/>
      <c r="CI213" s="279"/>
      <c r="CJ213" s="279"/>
      <c r="CK213" s="279"/>
      <c r="CL213" s="279"/>
      <c r="CM213" s="279"/>
      <c r="CN213" s="279"/>
      <c r="CO213" s="279"/>
      <c r="CP213" s="279"/>
      <c r="CQ213" s="279"/>
      <c r="CR213" s="279"/>
      <c r="CS213" s="279"/>
      <c r="CT213" s="279"/>
      <c r="CU213" s="279"/>
      <c r="CV213" s="279"/>
      <c r="CW213" s="279"/>
      <c r="CX213" s="279"/>
      <c r="CY213" s="279"/>
      <c r="CZ213" s="279"/>
      <c r="DA213" s="279"/>
      <c r="DB213" s="279"/>
      <c r="DC213" s="279"/>
      <c r="DD213" s="279"/>
      <c r="DE213" s="279"/>
      <c r="DF213" s="279"/>
      <c r="DG213" s="279"/>
      <c r="DH213" s="279"/>
      <c r="DI213" s="279"/>
      <c r="DJ213" s="279"/>
      <c r="DK213" s="279"/>
      <c r="DL213" s="279"/>
      <c r="DM213" s="279"/>
      <c r="DN213" s="279"/>
      <c r="DO213" s="279"/>
      <c r="DP213" s="279"/>
      <c r="DQ213" s="279"/>
      <c r="DR213" s="279"/>
      <c r="DS213" s="279"/>
    </row>
    <row r="214" spans="2:123" ht="14.5" thickBot="1" x14ac:dyDescent="0.35">
      <c r="D214" s="284" t="s">
        <v>171</v>
      </c>
      <c r="E214" s="284"/>
      <c r="F214" s="285" t="str">
        <f>F209</f>
        <v>INR Mn</v>
      </c>
      <c r="G214" s="285"/>
      <c r="H214" s="286">
        <f t="shared" ref="H214:AM214" ca="1" si="150">H210-H212</f>
        <v>0</v>
      </c>
      <c r="I214" s="286">
        <f t="shared" ca="1" si="150"/>
        <v>0</v>
      </c>
      <c r="J214" s="286">
        <f t="shared" ca="1" si="150"/>
        <v>0</v>
      </c>
      <c r="K214" s="286">
        <f t="shared" ca="1" si="150"/>
        <v>0</v>
      </c>
      <c r="L214" s="286">
        <f t="shared" ca="1" si="150"/>
        <v>0</v>
      </c>
      <c r="M214" s="286">
        <f t="shared" ca="1" si="150"/>
        <v>0</v>
      </c>
      <c r="N214" s="286">
        <f t="shared" ca="1" si="150"/>
        <v>0</v>
      </c>
      <c r="O214" s="286">
        <f t="shared" ca="1" si="150"/>
        <v>0</v>
      </c>
      <c r="P214" s="286">
        <f t="shared" ca="1" si="150"/>
        <v>0</v>
      </c>
      <c r="Q214" s="286">
        <f t="shared" ca="1" si="150"/>
        <v>0</v>
      </c>
      <c r="R214" s="286">
        <f t="shared" ca="1" si="150"/>
        <v>0</v>
      </c>
      <c r="S214" s="286">
        <f t="shared" ca="1" si="150"/>
        <v>0</v>
      </c>
      <c r="T214" s="286">
        <f t="shared" ca="1" si="150"/>
        <v>0</v>
      </c>
      <c r="U214" s="286">
        <f t="shared" ca="1" si="150"/>
        <v>0</v>
      </c>
      <c r="V214" s="286">
        <f t="shared" ca="1" si="150"/>
        <v>0</v>
      </c>
      <c r="W214" s="286">
        <f t="shared" ca="1" si="150"/>
        <v>0</v>
      </c>
      <c r="X214" s="286">
        <f t="shared" ca="1" si="150"/>
        <v>0</v>
      </c>
      <c r="Y214" s="286">
        <f t="shared" ca="1" si="150"/>
        <v>0</v>
      </c>
      <c r="Z214" s="286">
        <f t="shared" ca="1" si="150"/>
        <v>0</v>
      </c>
      <c r="AA214" s="286">
        <f t="shared" ca="1" si="150"/>
        <v>412.5</v>
      </c>
      <c r="AB214" s="286">
        <f t="shared" ca="1" si="150"/>
        <v>407.91666666666674</v>
      </c>
      <c r="AC214" s="286">
        <f t="shared" ca="1" si="150"/>
        <v>346.04166666666674</v>
      </c>
      <c r="AD214" s="286">
        <f t="shared" ca="1" si="150"/>
        <v>351.3125</v>
      </c>
      <c r="AE214" s="286">
        <f t="shared" ca="1" si="150"/>
        <v>351.3125</v>
      </c>
      <c r="AF214" s="286">
        <f t="shared" ca="1" si="150"/>
        <v>346.04166666666674</v>
      </c>
      <c r="AG214" s="286">
        <f t="shared" ca="1" si="150"/>
        <v>346.04166666666674</v>
      </c>
      <c r="AH214" s="286">
        <f t="shared" ca="1" si="150"/>
        <v>351.3125</v>
      </c>
      <c r="AI214" s="286">
        <f t="shared" ca="1" si="150"/>
        <v>351.3125</v>
      </c>
      <c r="AJ214" s="286">
        <f t="shared" ca="1" si="150"/>
        <v>346.04166666666674</v>
      </c>
      <c r="AK214" s="286">
        <f t="shared" ca="1" si="150"/>
        <v>346.04166666666674</v>
      </c>
      <c r="AL214" s="286">
        <f t="shared" ca="1" si="150"/>
        <v>351.3125</v>
      </c>
      <c r="AM214" s="286">
        <f t="shared" ca="1" si="150"/>
        <v>351.3125</v>
      </c>
      <c r="AN214" s="286">
        <f t="shared" ref="AN214:BS214" ca="1" si="151">AN210-AN212</f>
        <v>346.04166666666674</v>
      </c>
      <c r="AO214" s="286">
        <f t="shared" ca="1" si="151"/>
        <v>346.04166666666674</v>
      </c>
      <c r="AP214" s="286">
        <f t="shared" ca="1" si="151"/>
        <v>351.3125</v>
      </c>
      <c r="AQ214" s="286">
        <f t="shared" ca="1" si="151"/>
        <v>351.3125</v>
      </c>
      <c r="AR214" s="286">
        <f t="shared" ca="1" si="151"/>
        <v>346.04166666666674</v>
      </c>
      <c r="AS214" s="286">
        <f t="shared" ca="1" si="151"/>
        <v>346.04166666666674</v>
      </c>
      <c r="AT214" s="286">
        <f t="shared" ca="1" si="151"/>
        <v>351.3125</v>
      </c>
      <c r="AU214" s="286">
        <f t="shared" ca="1" si="151"/>
        <v>351.3125</v>
      </c>
      <c r="AV214" s="286">
        <f t="shared" ca="1" si="151"/>
        <v>346.04166666666674</v>
      </c>
      <c r="AW214" s="286">
        <f t="shared" ca="1" si="151"/>
        <v>407.91666666666674</v>
      </c>
      <c r="AX214" s="286">
        <f t="shared" ca="1" si="151"/>
        <v>412.5</v>
      </c>
      <c r="AY214" s="286">
        <f t="shared" ca="1" si="151"/>
        <v>412.5</v>
      </c>
      <c r="AZ214" s="286">
        <f t="shared" ca="1" si="151"/>
        <v>407.91666666666674</v>
      </c>
      <c r="BA214" s="286">
        <f t="shared" ca="1" si="151"/>
        <v>407.91666666666674</v>
      </c>
      <c r="BB214" s="286">
        <f t="shared" ca="1" si="151"/>
        <v>412.5</v>
      </c>
      <c r="BC214" s="286">
        <f t="shared" ca="1" si="151"/>
        <v>412.5</v>
      </c>
      <c r="BD214" s="286">
        <f t="shared" ca="1" si="151"/>
        <v>407.91666666666674</v>
      </c>
      <c r="BE214" s="286">
        <f t="shared" ca="1" si="151"/>
        <v>407.91666666666674</v>
      </c>
      <c r="BF214" s="286">
        <f t="shared" ca="1" si="151"/>
        <v>412.5</v>
      </c>
      <c r="BG214" s="286">
        <f t="shared" ca="1" si="151"/>
        <v>412.5</v>
      </c>
      <c r="BH214" s="286">
        <f t="shared" ca="1" si="151"/>
        <v>407.91666666666674</v>
      </c>
      <c r="BI214" s="286">
        <f t="shared" ca="1" si="151"/>
        <v>407.91666666666674</v>
      </c>
      <c r="BJ214" s="286">
        <f t="shared" ca="1" si="151"/>
        <v>412.5</v>
      </c>
      <c r="BK214" s="286">
        <f t="shared" ca="1" si="151"/>
        <v>412.5</v>
      </c>
      <c r="BL214" s="286">
        <f t="shared" ca="1" si="151"/>
        <v>407.91666666666674</v>
      </c>
      <c r="BM214" s="286">
        <f t="shared" ca="1" si="151"/>
        <v>407.91666666666674</v>
      </c>
      <c r="BN214" s="286">
        <f t="shared" ca="1" si="151"/>
        <v>412.5</v>
      </c>
      <c r="BO214" s="286">
        <f t="shared" ca="1" si="151"/>
        <v>412.5</v>
      </c>
      <c r="BP214" s="286">
        <f t="shared" ca="1" si="151"/>
        <v>407.91666666666674</v>
      </c>
      <c r="BQ214" s="286">
        <f t="shared" ca="1" si="151"/>
        <v>407.91666666666674</v>
      </c>
      <c r="BR214" s="286">
        <f t="shared" ca="1" si="151"/>
        <v>412.5</v>
      </c>
      <c r="BS214" s="286">
        <f t="shared" ca="1" si="151"/>
        <v>412.5</v>
      </c>
      <c r="BT214" s="286">
        <f t="shared" ref="BT214:CY214" ca="1" si="152">BT210-BT212</f>
        <v>407.91666666666674</v>
      </c>
      <c r="BU214" s="286">
        <f t="shared" ca="1" si="152"/>
        <v>407.91666666666674</v>
      </c>
      <c r="BV214" s="286">
        <f t="shared" ca="1" si="152"/>
        <v>412.5</v>
      </c>
      <c r="BW214" s="286">
        <f t="shared" ca="1" si="152"/>
        <v>412.5</v>
      </c>
      <c r="BX214" s="286">
        <f t="shared" ca="1" si="152"/>
        <v>407.91666666666674</v>
      </c>
      <c r="BY214" s="286">
        <f t="shared" ca="1" si="152"/>
        <v>407.91666666666674</v>
      </c>
      <c r="BZ214" s="286">
        <f t="shared" ca="1" si="152"/>
        <v>412.5</v>
      </c>
      <c r="CA214" s="286">
        <f t="shared" ca="1" si="152"/>
        <v>412.5</v>
      </c>
      <c r="CB214" s="286">
        <f t="shared" ca="1" si="152"/>
        <v>407.91666666666674</v>
      </c>
      <c r="CC214" s="286">
        <f t="shared" ca="1" si="152"/>
        <v>407.91666666666674</v>
      </c>
      <c r="CD214" s="286">
        <f t="shared" ca="1" si="152"/>
        <v>412.5</v>
      </c>
      <c r="CE214" s="286">
        <f t="shared" ca="1" si="152"/>
        <v>412.5</v>
      </c>
      <c r="CF214" s="286">
        <f t="shared" ca="1" si="152"/>
        <v>407.91666666666674</v>
      </c>
      <c r="CG214" s="286">
        <f t="shared" ca="1" si="152"/>
        <v>407.91666666666674</v>
      </c>
      <c r="CH214" s="286">
        <f t="shared" ca="1" si="152"/>
        <v>412.5</v>
      </c>
      <c r="CI214" s="286">
        <f t="shared" ca="1" si="152"/>
        <v>412.5</v>
      </c>
      <c r="CJ214" s="286">
        <f t="shared" ca="1" si="152"/>
        <v>407.91666666666674</v>
      </c>
      <c r="CK214" s="286">
        <f t="shared" ca="1" si="152"/>
        <v>407.91666666666674</v>
      </c>
      <c r="CL214" s="286">
        <f t="shared" ca="1" si="152"/>
        <v>412.5</v>
      </c>
      <c r="CM214" s="286">
        <f t="shared" ca="1" si="152"/>
        <v>412.5</v>
      </c>
      <c r="CN214" s="286">
        <f t="shared" ca="1" si="152"/>
        <v>407.91666666666674</v>
      </c>
      <c r="CO214" s="286">
        <f t="shared" ca="1" si="152"/>
        <v>407.91666666666674</v>
      </c>
      <c r="CP214" s="286">
        <f t="shared" ca="1" si="152"/>
        <v>412.5</v>
      </c>
      <c r="CQ214" s="286">
        <f t="shared" ca="1" si="152"/>
        <v>412.5</v>
      </c>
      <c r="CR214" s="286">
        <f t="shared" ca="1" si="152"/>
        <v>407.91666666666674</v>
      </c>
      <c r="CS214" s="286">
        <f t="shared" ca="1" si="152"/>
        <v>407.91666666666674</v>
      </c>
      <c r="CT214" s="286">
        <f t="shared" ca="1" si="152"/>
        <v>412.5</v>
      </c>
      <c r="CU214" s="286">
        <f t="shared" ca="1" si="152"/>
        <v>412.5</v>
      </c>
      <c r="CV214" s="286">
        <f t="shared" ca="1" si="152"/>
        <v>407.91666666666674</v>
      </c>
      <c r="CW214" s="286">
        <f t="shared" ca="1" si="152"/>
        <v>407.91666666666674</v>
      </c>
      <c r="CX214" s="286">
        <f t="shared" ca="1" si="152"/>
        <v>412.5</v>
      </c>
      <c r="CY214" s="286">
        <f t="shared" ca="1" si="152"/>
        <v>412.5</v>
      </c>
      <c r="CZ214" s="286">
        <f t="shared" ref="CZ214:DS214" ca="1" si="153">CZ210-CZ212</f>
        <v>407.91666666666674</v>
      </c>
      <c r="DA214" s="286">
        <f t="shared" ca="1" si="153"/>
        <v>407.91666666666674</v>
      </c>
      <c r="DB214" s="286">
        <f t="shared" ca="1" si="153"/>
        <v>412.5</v>
      </c>
      <c r="DC214" s="286">
        <f t="shared" ca="1" si="153"/>
        <v>412.5</v>
      </c>
      <c r="DD214" s="286">
        <f t="shared" ca="1" si="153"/>
        <v>407.91666666666674</v>
      </c>
      <c r="DE214" s="286">
        <f t="shared" ca="1" si="153"/>
        <v>407.91666666666674</v>
      </c>
      <c r="DF214" s="286">
        <f t="shared" ca="1" si="153"/>
        <v>412.5</v>
      </c>
      <c r="DG214" s="286">
        <f t="shared" ca="1" si="153"/>
        <v>412.5</v>
      </c>
      <c r="DH214" s="286">
        <f t="shared" ca="1" si="153"/>
        <v>407.91666666666674</v>
      </c>
      <c r="DI214" s="286">
        <f t="shared" ca="1" si="153"/>
        <v>407.91666666666674</v>
      </c>
      <c r="DJ214" s="286">
        <f t="shared" ca="1" si="153"/>
        <v>412.5</v>
      </c>
      <c r="DK214" s="286">
        <f t="shared" ca="1" si="153"/>
        <v>412.5</v>
      </c>
      <c r="DL214" s="286">
        <f t="shared" ca="1" si="153"/>
        <v>407.91666666666674</v>
      </c>
      <c r="DM214" s="286">
        <f t="shared" ca="1" si="153"/>
        <v>407.91666666666674</v>
      </c>
      <c r="DN214" s="286">
        <f t="shared" ca="1" si="153"/>
        <v>412.5</v>
      </c>
      <c r="DO214" s="286">
        <f t="shared" ca="1" si="153"/>
        <v>412.5</v>
      </c>
      <c r="DP214" s="286">
        <f t="shared" ca="1" si="153"/>
        <v>407.91666666666674</v>
      </c>
      <c r="DQ214" s="286">
        <f t="shared" ca="1" si="153"/>
        <v>407.91666666666674</v>
      </c>
      <c r="DR214" s="286">
        <f t="shared" ca="1" si="153"/>
        <v>412.5</v>
      </c>
      <c r="DS214" s="286">
        <f t="shared" ca="1" si="153"/>
        <v>412.5</v>
      </c>
    </row>
    <row r="215" spans="2:123" ht="14.5" thickTop="1" x14ac:dyDescent="0.3">
      <c r="D215" s="280"/>
      <c r="E215" s="280"/>
      <c r="F215" s="281"/>
      <c r="G215" s="281"/>
      <c r="H215" s="279"/>
      <c r="I215" s="279"/>
      <c r="J215" s="279"/>
      <c r="K215" s="279"/>
      <c r="L215" s="279"/>
      <c r="M215" s="279"/>
      <c r="N215" s="279"/>
      <c r="O215" s="279"/>
      <c r="P215" s="279"/>
      <c r="Q215" s="279"/>
      <c r="R215" s="279"/>
      <c r="S215" s="279"/>
      <c r="T215" s="279"/>
      <c r="U215" s="279"/>
      <c r="V215" s="279"/>
      <c r="W215" s="279"/>
      <c r="X215" s="279"/>
      <c r="Y215" s="279"/>
      <c r="Z215" s="279"/>
      <c r="AA215" s="279"/>
      <c r="AB215" s="279"/>
      <c r="AC215" s="279"/>
      <c r="AD215" s="279"/>
      <c r="AE215" s="279"/>
      <c r="AF215" s="279"/>
      <c r="AG215" s="279"/>
      <c r="AH215" s="279"/>
      <c r="AI215" s="279"/>
      <c r="AJ215" s="279"/>
      <c r="AK215" s="279"/>
      <c r="AL215" s="279"/>
      <c r="AM215" s="279"/>
      <c r="AN215" s="279"/>
      <c r="AO215" s="279"/>
      <c r="AP215" s="279"/>
      <c r="AQ215" s="279"/>
      <c r="AR215" s="279"/>
      <c r="AS215" s="279"/>
      <c r="AT215" s="279"/>
      <c r="AU215" s="279"/>
      <c r="AV215" s="279"/>
      <c r="AW215" s="279"/>
      <c r="AX215" s="279"/>
      <c r="AY215" s="279"/>
      <c r="AZ215" s="279"/>
      <c r="BA215" s="279"/>
      <c r="BB215" s="279"/>
      <c r="BC215" s="279"/>
      <c r="BD215" s="279"/>
      <c r="BE215" s="279"/>
      <c r="BF215" s="279"/>
      <c r="BG215" s="279"/>
      <c r="BH215" s="279"/>
      <c r="BI215" s="279"/>
      <c r="BJ215" s="279"/>
      <c r="BK215" s="279"/>
      <c r="BL215" s="279"/>
      <c r="BM215" s="279"/>
      <c r="BN215" s="279"/>
      <c r="BO215" s="279"/>
      <c r="BP215" s="279"/>
      <c r="BQ215" s="279"/>
      <c r="BR215" s="279"/>
      <c r="BS215" s="279"/>
      <c r="BT215" s="279"/>
      <c r="BU215" s="279"/>
      <c r="BV215" s="279"/>
      <c r="BW215" s="279"/>
      <c r="BX215" s="279"/>
      <c r="BY215" s="279"/>
      <c r="BZ215" s="279"/>
      <c r="CA215" s="279"/>
      <c r="CB215" s="279"/>
      <c r="CC215" s="279"/>
      <c r="CD215" s="279"/>
      <c r="CE215" s="279"/>
      <c r="CF215" s="279"/>
      <c r="CG215" s="279"/>
      <c r="CH215" s="279"/>
      <c r="CI215" s="279"/>
      <c r="CJ215" s="279"/>
      <c r="CK215" s="279"/>
      <c r="CL215" s="279"/>
      <c r="CM215" s="279"/>
      <c r="CN215" s="279"/>
      <c r="CO215" s="279"/>
      <c r="CP215" s="279"/>
      <c r="CQ215" s="279"/>
      <c r="CR215" s="279"/>
      <c r="CS215" s="279"/>
      <c r="CT215" s="279"/>
      <c r="CU215" s="279"/>
      <c r="CV215" s="279"/>
      <c r="CW215" s="279"/>
      <c r="CX215" s="279"/>
      <c r="CY215" s="279"/>
      <c r="CZ215" s="279"/>
      <c r="DA215" s="279"/>
      <c r="DB215" s="279"/>
      <c r="DC215" s="279"/>
      <c r="DD215" s="279"/>
      <c r="DE215" s="279"/>
      <c r="DF215" s="279"/>
      <c r="DG215" s="279"/>
      <c r="DH215" s="279"/>
      <c r="DI215" s="279"/>
      <c r="DJ215" s="279"/>
      <c r="DK215" s="279"/>
      <c r="DL215" s="279"/>
      <c r="DM215" s="279"/>
      <c r="DN215" s="279"/>
      <c r="DO215" s="279"/>
      <c r="DP215" s="279"/>
      <c r="DQ215" s="279"/>
      <c r="DR215" s="279"/>
      <c r="DS215" s="279"/>
    </row>
    <row r="216" spans="2:123" x14ac:dyDescent="0.3">
      <c r="C216" s="6" t="s">
        <v>163</v>
      </c>
      <c r="D216" s="280"/>
      <c r="E216" s="280"/>
      <c r="F216" s="281"/>
      <c r="G216" s="281"/>
      <c r="H216" s="279"/>
      <c r="I216" s="279"/>
      <c r="J216" s="279"/>
      <c r="K216" s="279"/>
      <c r="L216" s="279"/>
      <c r="M216" s="279"/>
      <c r="N216" s="279"/>
      <c r="O216" s="279"/>
      <c r="P216" s="279"/>
      <c r="Q216" s="279"/>
      <c r="R216" s="279"/>
      <c r="S216" s="279"/>
      <c r="T216" s="279"/>
      <c r="U216" s="279"/>
      <c r="V216" s="279"/>
      <c r="W216" s="279"/>
      <c r="X216" s="279"/>
      <c r="Y216" s="279"/>
      <c r="Z216" s="279"/>
      <c r="AA216" s="279"/>
      <c r="AB216" s="279"/>
      <c r="AC216" s="279"/>
      <c r="AD216" s="279"/>
      <c r="AE216" s="279"/>
      <c r="AF216" s="279"/>
      <c r="AG216" s="279"/>
      <c r="AH216" s="279"/>
      <c r="AI216" s="279"/>
      <c r="AJ216" s="279"/>
      <c r="AK216" s="279"/>
      <c r="AL216" s="279"/>
      <c r="AM216" s="279"/>
      <c r="AN216" s="279"/>
      <c r="AO216" s="279"/>
      <c r="AP216" s="279"/>
      <c r="AQ216" s="279"/>
      <c r="AR216" s="279"/>
      <c r="AS216" s="279"/>
      <c r="AT216" s="279"/>
      <c r="AU216" s="279"/>
      <c r="AV216" s="279"/>
      <c r="AW216" s="279"/>
      <c r="AX216" s="279"/>
      <c r="AY216" s="279"/>
      <c r="AZ216" s="279"/>
      <c r="BA216" s="279"/>
      <c r="BB216" s="279"/>
      <c r="BC216" s="279"/>
      <c r="BD216" s="279"/>
      <c r="BE216" s="279"/>
      <c r="BF216" s="279"/>
      <c r="BG216" s="279"/>
      <c r="BH216" s="279"/>
      <c r="BI216" s="279"/>
      <c r="BJ216" s="279"/>
      <c r="BK216" s="279"/>
      <c r="BL216" s="279"/>
      <c r="BM216" s="279"/>
      <c r="BN216" s="279"/>
      <c r="BO216" s="279"/>
      <c r="BP216" s="279"/>
      <c r="BQ216" s="279"/>
      <c r="BR216" s="279"/>
      <c r="BS216" s="279"/>
      <c r="BT216" s="279"/>
      <c r="BU216" s="279"/>
      <c r="BV216" s="279"/>
      <c r="BW216" s="279"/>
      <c r="BX216" s="279"/>
      <c r="BY216" s="279"/>
      <c r="BZ216" s="279"/>
      <c r="CA216" s="279"/>
      <c r="CB216" s="279"/>
      <c r="CC216" s="279"/>
      <c r="CD216" s="279"/>
      <c r="CE216" s="279"/>
      <c r="CF216" s="279"/>
      <c r="CG216" s="279"/>
      <c r="CH216" s="279"/>
      <c r="CI216" s="279"/>
      <c r="CJ216" s="279"/>
      <c r="CK216" s="279"/>
      <c r="CL216" s="279"/>
      <c r="CM216" s="279"/>
      <c r="CN216" s="279"/>
      <c r="CO216" s="279"/>
      <c r="CP216" s="279"/>
      <c r="CQ216" s="279"/>
      <c r="CR216" s="279"/>
      <c r="CS216" s="279"/>
      <c r="CT216" s="279"/>
      <c r="CU216" s="279"/>
      <c r="CV216" s="279"/>
      <c r="CW216" s="279"/>
      <c r="CX216" s="279"/>
      <c r="CY216" s="279"/>
      <c r="CZ216" s="279"/>
      <c r="DA216" s="279"/>
      <c r="DB216" s="279"/>
      <c r="DC216" s="279"/>
      <c r="DD216" s="279"/>
      <c r="DE216" s="279"/>
      <c r="DF216" s="279"/>
      <c r="DG216" s="279"/>
      <c r="DH216" s="279"/>
      <c r="DI216" s="279"/>
      <c r="DJ216" s="279"/>
      <c r="DK216" s="279"/>
      <c r="DL216" s="279"/>
      <c r="DM216" s="279"/>
      <c r="DN216" s="279"/>
      <c r="DO216" s="279"/>
      <c r="DP216" s="279"/>
      <c r="DQ216" s="279"/>
      <c r="DR216" s="279"/>
      <c r="DS216" s="279"/>
    </row>
    <row r="217" spans="2:123" x14ac:dyDescent="0.3">
      <c r="D217" s="280" t="str">
        <f>D197</f>
        <v>O&amp;M</v>
      </c>
      <c r="E217" s="280"/>
      <c r="F217" s="281" t="str">
        <f>F214</f>
        <v>INR Mn</v>
      </c>
      <c r="G217" s="283">
        <f>Inputs!G$113*Exchng/4*$G$15</f>
        <v>100.87259858125</v>
      </c>
      <c r="H217" s="283">
        <f>$G217*H$31*H$15</f>
        <v>0</v>
      </c>
      <c r="I217" s="283">
        <f t="shared" ref="I217:BT218" si="154">$G217*I$31*I$15</f>
        <v>0</v>
      </c>
      <c r="J217" s="283">
        <f t="shared" si="154"/>
        <v>0</v>
      </c>
      <c r="K217" s="283">
        <f t="shared" si="154"/>
        <v>0</v>
      </c>
      <c r="L217" s="283">
        <f t="shared" si="154"/>
        <v>0</v>
      </c>
      <c r="M217" s="283">
        <f t="shared" si="154"/>
        <v>0</v>
      </c>
      <c r="N217" s="283">
        <f t="shared" si="154"/>
        <v>0</v>
      </c>
      <c r="O217" s="283">
        <f t="shared" si="154"/>
        <v>0</v>
      </c>
      <c r="P217" s="283">
        <f t="shared" si="154"/>
        <v>0</v>
      </c>
      <c r="Q217" s="283">
        <f t="shared" si="154"/>
        <v>0</v>
      </c>
      <c r="R217" s="283">
        <f t="shared" si="154"/>
        <v>0</v>
      </c>
      <c r="S217" s="283">
        <f t="shared" si="154"/>
        <v>0</v>
      </c>
      <c r="T217" s="283">
        <f t="shared" si="154"/>
        <v>0</v>
      </c>
      <c r="U217" s="283">
        <f t="shared" si="154"/>
        <v>0</v>
      </c>
      <c r="V217" s="283">
        <f t="shared" si="154"/>
        <v>0</v>
      </c>
      <c r="W217" s="283">
        <f t="shared" si="154"/>
        <v>0</v>
      </c>
      <c r="X217" s="283">
        <f t="shared" si="154"/>
        <v>0</v>
      </c>
      <c r="Y217" s="283">
        <f t="shared" si="154"/>
        <v>0</v>
      </c>
      <c r="Z217" s="283">
        <f t="shared" si="154"/>
        <v>0</v>
      </c>
      <c r="AA217" s="283">
        <f t="shared" si="154"/>
        <v>100.87259858125</v>
      </c>
      <c r="AB217" s="283">
        <f t="shared" si="154"/>
        <v>100.87259858125</v>
      </c>
      <c r="AC217" s="283">
        <f t="shared" si="154"/>
        <v>100.87259858125</v>
      </c>
      <c r="AD217" s="283">
        <f t="shared" si="154"/>
        <v>100.87259858125</v>
      </c>
      <c r="AE217" s="283">
        <f t="shared" si="154"/>
        <v>100.87259858125</v>
      </c>
      <c r="AF217" s="283">
        <f t="shared" si="154"/>
        <v>100.87259858125</v>
      </c>
      <c r="AG217" s="283">
        <f t="shared" si="154"/>
        <v>100.87259858125</v>
      </c>
      <c r="AH217" s="283">
        <f t="shared" si="154"/>
        <v>100.87259858125</v>
      </c>
      <c r="AI217" s="283">
        <f t="shared" si="154"/>
        <v>100.87259858125</v>
      </c>
      <c r="AJ217" s="283">
        <f t="shared" si="154"/>
        <v>100.87259858125</v>
      </c>
      <c r="AK217" s="283">
        <f t="shared" si="154"/>
        <v>100.87259858125</v>
      </c>
      <c r="AL217" s="283">
        <f t="shared" si="154"/>
        <v>100.87259858125</v>
      </c>
      <c r="AM217" s="283">
        <f t="shared" si="154"/>
        <v>100.87259858125</v>
      </c>
      <c r="AN217" s="283">
        <f t="shared" si="154"/>
        <v>100.87259858125</v>
      </c>
      <c r="AO217" s="283">
        <f t="shared" si="154"/>
        <v>100.87259858125</v>
      </c>
      <c r="AP217" s="283">
        <f t="shared" si="154"/>
        <v>100.87259858125</v>
      </c>
      <c r="AQ217" s="283">
        <f t="shared" si="154"/>
        <v>100.87259858125</v>
      </c>
      <c r="AR217" s="283">
        <f t="shared" si="154"/>
        <v>100.87259858125</v>
      </c>
      <c r="AS217" s="283">
        <f t="shared" si="154"/>
        <v>100.87259858125</v>
      </c>
      <c r="AT217" s="283">
        <f t="shared" si="154"/>
        <v>100.87259858125</v>
      </c>
      <c r="AU217" s="283">
        <f t="shared" si="154"/>
        <v>100.87259858125</v>
      </c>
      <c r="AV217" s="283">
        <f t="shared" si="154"/>
        <v>100.87259858125</v>
      </c>
      <c r="AW217" s="283">
        <f t="shared" si="154"/>
        <v>100.87259858125</v>
      </c>
      <c r="AX217" s="283">
        <f t="shared" si="154"/>
        <v>100.87259858125</v>
      </c>
      <c r="AY217" s="283">
        <f t="shared" si="154"/>
        <v>100.87259858125</v>
      </c>
      <c r="AZ217" s="283">
        <f t="shared" si="154"/>
        <v>100.87259858125</v>
      </c>
      <c r="BA217" s="283">
        <f t="shared" si="154"/>
        <v>100.87259858125</v>
      </c>
      <c r="BB217" s="283">
        <f t="shared" si="154"/>
        <v>100.87259858125</v>
      </c>
      <c r="BC217" s="283">
        <f t="shared" si="154"/>
        <v>100.87259858125</v>
      </c>
      <c r="BD217" s="283">
        <f t="shared" si="154"/>
        <v>100.87259858125</v>
      </c>
      <c r="BE217" s="283">
        <f t="shared" si="154"/>
        <v>100.87259858125</v>
      </c>
      <c r="BF217" s="283">
        <f t="shared" si="154"/>
        <v>100.87259858125</v>
      </c>
      <c r="BG217" s="283">
        <f t="shared" si="154"/>
        <v>100.87259858125</v>
      </c>
      <c r="BH217" s="283">
        <f t="shared" si="154"/>
        <v>100.87259858125</v>
      </c>
      <c r="BI217" s="283">
        <f t="shared" si="154"/>
        <v>100.87259858125</v>
      </c>
      <c r="BJ217" s="283">
        <f t="shared" si="154"/>
        <v>100.87259858125</v>
      </c>
      <c r="BK217" s="283">
        <f t="shared" si="154"/>
        <v>100.87259858125</v>
      </c>
      <c r="BL217" s="283">
        <f t="shared" si="154"/>
        <v>100.87259858125</v>
      </c>
      <c r="BM217" s="283">
        <f t="shared" si="154"/>
        <v>100.87259858125</v>
      </c>
      <c r="BN217" s="283">
        <f t="shared" si="154"/>
        <v>100.87259858125</v>
      </c>
      <c r="BO217" s="283">
        <f t="shared" si="154"/>
        <v>100.87259858125</v>
      </c>
      <c r="BP217" s="283">
        <f t="shared" si="154"/>
        <v>100.87259858125</v>
      </c>
      <c r="BQ217" s="283">
        <f t="shared" si="154"/>
        <v>100.87259858125</v>
      </c>
      <c r="BR217" s="283">
        <f t="shared" si="154"/>
        <v>100.87259858125</v>
      </c>
      <c r="BS217" s="283">
        <f t="shared" si="154"/>
        <v>100.87259858125</v>
      </c>
      <c r="BT217" s="283">
        <f t="shared" si="154"/>
        <v>100.87259858125</v>
      </c>
      <c r="BU217" s="283">
        <f t="shared" ref="BU217:DS219" si="155">$G217*BU$31*BU$15</f>
        <v>100.87259858125</v>
      </c>
      <c r="BV217" s="283">
        <f t="shared" si="155"/>
        <v>100.87259858125</v>
      </c>
      <c r="BW217" s="283">
        <f t="shared" si="155"/>
        <v>100.87259858125</v>
      </c>
      <c r="BX217" s="283">
        <f t="shared" si="155"/>
        <v>100.87259858125</v>
      </c>
      <c r="BY217" s="283">
        <f t="shared" si="155"/>
        <v>100.87259858125</v>
      </c>
      <c r="BZ217" s="283">
        <f t="shared" si="155"/>
        <v>100.87259858125</v>
      </c>
      <c r="CA217" s="283">
        <f t="shared" si="155"/>
        <v>100.87259858125</v>
      </c>
      <c r="CB217" s="283">
        <f t="shared" si="155"/>
        <v>100.87259858125</v>
      </c>
      <c r="CC217" s="283">
        <f t="shared" si="155"/>
        <v>100.87259858125</v>
      </c>
      <c r="CD217" s="283">
        <f t="shared" si="155"/>
        <v>100.87259858125</v>
      </c>
      <c r="CE217" s="283">
        <f t="shared" si="155"/>
        <v>100.87259858125</v>
      </c>
      <c r="CF217" s="283">
        <f t="shared" si="155"/>
        <v>100.87259858125</v>
      </c>
      <c r="CG217" s="283">
        <f t="shared" si="155"/>
        <v>100.87259858125</v>
      </c>
      <c r="CH217" s="283">
        <f t="shared" si="155"/>
        <v>100.87259858125</v>
      </c>
      <c r="CI217" s="283">
        <f t="shared" si="155"/>
        <v>100.87259858125</v>
      </c>
      <c r="CJ217" s="283">
        <f t="shared" si="155"/>
        <v>100.87259858125</v>
      </c>
      <c r="CK217" s="283">
        <f t="shared" si="155"/>
        <v>100.87259858125</v>
      </c>
      <c r="CL217" s="283">
        <f t="shared" si="155"/>
        <v>100.87259858125</v>
      </c>
      <c r="CM217" s="283">
        <f t="shared" si="155"/>
        <v>100.87259858125</v>
      </c>
      <c r="CN217" s="283">
        <f t="shared" si="155"/>
        <v>100.87259858125</v>
      </c>
      <c r="CO217" s="283">
        <f t="shared" si="155"/>
        <v>100.87259858125</v>
      </c>
      <c r="CP217" s="283">
        <f t="shared" si="155"/>
        <v>100.87259858125</v>
      </c>
      <c r="CQ217" s="283">
        <f t="shared" si="155"/>
        <v>100.87259858125</v>
      </c>
      <c r="CR217" s="283">
        <f t="shared" si="155"/>
        <v>100.87259858125</v>
      </c>
      <c r="CS217" s="283">
        <f t="shared" si="155"/>
        <v>100.87259858125</v>
      </c>
      <c r="CT217" s="283">
        <f t="shared" si="155"/>
        <v>100.87259858125</v>
      </c>
      <c r="CU217" s="283">
        <f t="shared" si="155"/>
        <v>100.87259858125</v>
      </c>
      <c r="CV217" s="283">
        <f t="shared" si="155"/>
        <v>100.87259858125</v>
      </c>
      <c r="CW217" s="283">
        <f t="shared" si="155"/>
        <v>100.87259858125</v>
      </c>
      <c r="CX217" s="283">
        <f t="shared" si="155"/>
        <v>100.87259858125</v>
      </c>
      <c r="CY217" s="283">
        <f t="shared" si="155"/>
        <v>100.87259858125</v>
      </c>
      <c r="CZ217" s="283">
        <f t="shared" si="155"/>
        <v>100.87259858125</v>
      </c>
      <c r="DA217" s="283">
        <f t="shared" si="155"/>
        <v>100.87259858125</v>
      </c>
      <c r="DB217" s="283">
        <f t="shared" si="155"/>
        <v>100.87259858125</v>
      </c>
      <c r="DC217" s="283">
        <f t="shared" si="155"/>
        <v>100.87259858125</v>
      </c>
      <c r="DD217" s="283">
        <f t="shared" si="155"/>
        <v>100.87259858125</v>
      </c>
      <c r="DE217" s="283">
        <f t="shared" si="155"/>
        <v>100.87259858125</v>
      </c>
      <c r="DF217" s="283">
        <f t="shared" si="155"/>
        <v>100.87259858125</v>
      </c>
      <c r="DG217" s="283">
        <f t="shared" si="155"/>
        <v>100.87259858125</v>
      </c>
      <c r="DH217" s="283">
        <f t="shared" si="155"/>
        <v>100.87259858125</v>
      </c>
      <c r="DI217" s="283">
        <f t="shared" si="155"/>
        <v>100.87259858125</v>
      </c>
      <c r="DJ217" s="283">
        <f t="shared" si="155"/>
        <v>100.87259858125</v>
      </c>
      <c r="DK217" s="283">
        <f t="shared" si="155"/>
        <v>100.87259858125</v>
      </c>
      <c r="DL217" s="283">
        <f t="shared" si="155"/>
        <v>100.87259858125</v>
      </c>
      <c r="DM217" s="283">
        <f t="shared" si="155"/>
        <v>100.87259858125</v>
      </c>
      <c r="DN217" s="283">
        <f t="shared" si="155"/>
        <v>100.87259858125</v>
      </c>
      <c r="DO217" s="283">
        <f t="shared" si="155"/>
        <v>100.87259858125</v>
      </c>
      <c r="DP217" s="283">
        <f t="shared" si="155"/>
        <v>100.87259858125</v>
      </c>
      <c r="DQ217" s="283">
        <f t="shared" si="155"/>
        <v>100.87259858125</v>
      </c>
      <c r="DR217" s="283">
        <f t="shared" si="155"/>
        <v>100.87259858125</v>
      </c>
      <c r="DS217" s="283">
        <f t="shared" si="155"/>
        <v>100.87259858125</v>
      </c>
    </row>
    <row r="218" spans="2:123" x14ac:dyDescent="0.3">
      <c r="D218" s="280" t="str">
        <f>D198</f>
        <v>Other management fees</v>
      </c>
      <c r="E218" s="280"/>
      <c r="F218" s="281" t="str">
        <f>F217</f>
        <v>INR Mn</v>
      </c>
      <c r="G218" s="283">
        <f>Inputs!G$114*Exchng/4*$G$15</f>
        <v>252.655225</v>
      </c>
      <c r="H218" s="283">
        <f t="shared" ref="H218:W219" si="156">$G218*H$31*H$15</f>
        <v>0</v>
      </c>
      <c r="I218" s="283">
        <f t="shared" si="156"/>
        <v>0</v>
      </c>
      <c r="J218" s="283">
        <f t="shared" si="156"/>
        <v>0</v>
      </c>
      <c r="K218" s="283">
        <f t="shared" si="156"/>
        <v>0</v>
      </c>
      <c r="L218" s="283">
        <f t="shared" si="156"/>
        <v>0</v>
      </c>
      <c r="M218" s="283">
        <f t="shared" si="156"/>
        <v>0</v>
      </c>
      <c r="N218" s="283">
        <f t="shared" si="156"/>
        <v>0</v>
      </c>
      <c r="O218" s="283">
        <f t="shared" si="156"/>
        <v>0</v>
      </c>
      <c r="P218" s="283">
        <f t="shared" si="156"/>
        <v>0</v>
      </c>
      <c r="Q218" s="283">
        <f t="shared" si="156"/>
        <v>0</v>
      </c>
      <c r="R218" s="283">
        <f t="shared" si="156"/>
        <v>0</v>
      </c>
      <c r="S218" s="283">
        <f t="shared" si="156"/>
        <v>0</v>
      </c>
      <c r="T218" s="283">
        <f t="shared" si="156"/>
        <v>0</v>
      </c>
      <c r="U218" s="283">
        <f t="shared" si="156"/>
        <v>0</v>
      </c>
      <c r="V218" s="283">
        <f t="shared" si="156"/>
        <v>0</v>
      </c>
      <c r="W218" s="283">
        <f t="shared" si="156"/>
        <v>0</v>
      </c>
      <c r="X218" s="283">
        <f t="shared" si="154"/>
        <v>0</v>
      </c>
      <c r="Y218" s="283">
        <f t="shared" si="154"/>
        <v>0</v>
      </c>
      <c r="Z218" s="283">
        <f t="shared" si="154"/>
        <v>0</v>
      </c>
      <c r="AA218" s="283">
        <f t="shared" si="154"/>
        <v>252.655225</v>
      </c>
      <c r="AB218" s="283">
        <f t="shared" si="154"/>
        <v>252.655225</v>
      </c>
      <c r="AC218" s="283">
        <f t="shared" si="154"/>
        <v>252.655225</v>
      </c>
      <c r="AD218" s="283">
        <f t="shared" si="154"/>
        <v>252.655225</v>
      </c>
      <c r="AE218" s="283">
        <f t="shared" si="154"/>
        <v>252.655225</v>
      </c>
      <c r="AF218" s="283">
        <f t="shared" si="154"/>
        <v>252.655225</v>
      </c>
      <c r="AG218" s="283">
        <f t="shared" si="154"/>
        <v>252.655225</v>
      </c>
      <c r="AH218" s="283">
        <f t="shared" si="154"/>
        <v>252.655225</v>
      </c>
      <c r="AI218" s="283">
        <f t="shared" si="154"/>
        <v>252.655225</v>
      </c>
      <c r="AJ218" s="283">
        <f t="shared" si="154"/>
        <v>252.655225</v>
      </c>
      <c r="AK218" s="283">
        <f t="shared" si="154"/>
        <v>252.655225</v>
      </c>
      <c r="AL218" s="283">
        <f t="shared" si="154"/>
        <v>252.655225</v>
      </c>
      <c r="AM218" s="283">
        <f t="shared" si="154"/>
        <v>252.655225</v>
      </c>
      <c r="AN218" s="283">
        <f t="shared" si="154"/>
        <v>252.655225</v>
      </c>
      <c r="AO218" s="283">
        <f t="shared" si="154"/>
        <v>252.655225</v>
      </c>
      <c r="AP218" s="283">
        <f t="shared" si="154"/>
        <v>252.655225</v>
      </c>
      <c r="AQ218" s="283">
        <f t="shared" si="154"/>
        <v>252.655225</v>
      </c>
      <c r="AR218" s="283">
        <f t="shared" si="154"/>
        <v>252.655225</v>
      </c>
      <c r="AS218" s="283">
        <f t="shared" si="154"/>
        <v>252.655225</v>
      </c>
      <c r="AT218" s="283">
        <f t="shared" si="154"/>
        <v>252.655225</v>
      </c>
      <c r="AU218" s="283">
        <f t="shared" si="154"/>
        <v>252.655225</v>
      </c>
      <c r="AV218" s="283">
        <f t="shared" si="154"/>
        <v>252.655225</v>
      </c>
      <c r="AW218" s="283">
        <f t="shared" si="154"/>
        <v>252.655225</v>
      </c>
      <c r="AX218" s="283">
        <f t="shared" si="154"/>
        <v>252.655225</v>
      </c>
      <c r="AY218" s="283">
        <f t="shared" si="154"/>
        <v>252.655225</v>
      </c>
      <c r="AZ218" s="283">
        <f t="shared" si="154"/>
        <v>252.655225</v>
      </c>
      <c r="BA218" s="283">
        <f t="shared" si="154"/>
        <v>252.655225</v>
      </c>
      <c r="BB218" s="283">
        <f t="shared" si="154"/>
        <v>252.655225</v>
      </c>
      <c r="BC218" s="283">
        <f t="shared" si="154"/>
        <v>252.655225</v>
      </c>
      <c r="BD218" s="283">
        <f t="shared" si="154"/>
        <v>252.655225</v>
      </c>
      <c r="BE218" s="283">
        <f t="shared" si="154"/>
        <v>252.655225</v>
      </c>
      <c r="BF218" s="283">
        <f t="shared" si="154"/>
        <v>252.655225</v>
      </c>
      <c r="BG218" s="283">
        <f t="shared" si="154"/>
        <v>252.655225</v>
      </c>
      <c r="BH218" s="283">
        <f t="shared" si="154"/>
        <v>252.655225</v>
      </c>
      <c r="BI218" s="283">
        <f t="shared" si="154"/>
        <v>252.655225</v>
      </c>
      <c r="BJ218" s="283">
        <f t="shared" si="154"/>
        <v>252.655225</v>
      </c>
      <c r="BK218" s="283">
        <f t="shared" si="154"/>
        <v>252.655225</v>
      </c>
      <c r="BL218" s="283">
        <f t="shared" si="154"/>
        <v>252.655225</v>
      </c>
      <c r="BM218" s="283">
        <f t="shared" si="154"/>
        <v>252.655225</v>
      </c>
      <c r="BN218" s="283">
        <f t="shared" si="154"/>
        <v>252.655225</v>
      </c>
      <c r="BO218" s="283">
        <f t="shared" si="154"/>
        <v>252.655225</v>
      </c>
      <c r="BP218" s="283">
        <f t="shared" si="154"/>
        <v>252.655225</v>
      </c>
      <c r="BQ218" s="283">
        <f t="shared" si="154"/>
        <v>252.655225</v>
      </c>
      <c r="BR218" s="283">
        <f t="shared" si="154"/>
        <v>252.655225</v>
      </c>
      <c r="BS218" s="283">
        <f t="shared" si="154"/>
        <v>252.655225</v>
      </c>
      <c r="BT218" s="283">
        <f t="shared" si="154"/>
        <v>252.655225</v>
      </c>
      <c r="BU218" s="283">
        <f t="shared" si="155"/>
        <v>252.655225</v>
      </c>
      <c r="BV218" s="283">
        <f t="shared" si="155"/>
        <v>252.655225</v>
      </c>
      <c r="BW218" s="283">
        <f t="shared" si="155"/>
        <v>252.655225</v>
      </c>
      <c r="BX218" s="283">
        <f t="shared" si="155"/>
        <v>252.655225</v>
      </c>
      <c r="BY218" s="283">
        <f t="shared" si="155"/>
        <v>252.655225</v>
      </c>
      <c r="BZ218" s="283">
        <f t="shared" si="155"/>
        <v>252.655225</v>
      </c>
      <c r="CA218" s="283">
        <f t="shared" si="155"/>
        <v>252.655225</v>
      </c>
      <c r="CB218" s="283">
        <f t="shared" si="155"/>
        <v>252.655225</v>
      </c>
      <c r="CC218" s="283">
        <f t="shared" si="155"/>
        <v>252.655225</v>
      </c>
      <c r="CD218" s="283">
        <f t="shared" si="155"/>
        <v>252.655225</v>
      </c>
      <c r="CE218" s="283">
        <f t="shared" si="155"/>
        <v>252.655225</v>
      </c>
      <c r="CF218" s="283">
        <f t="shared" si="155"/>
        <v>252.655225</v>
      </c>
      <c r="CG218" s="283">
        <f t="shared" si="155"/>
        <v>252.655225</v>
      </c>
      <c r="CH218" s="283">
        <f t="shared" si="155"/>
        <v>252.655225</v>
      </c>
      <c r="CI218" s="283">
        <f t="shared" si="155"/>
        <v>252.655225</v>
      </c>
      <c r="CJ218" s="283">
        <f t="shared" si="155"/>
        <v>252.655225</v>
      </c>
      <c r="CK218" s="283">
        <f t="shared" si="155"/>
        <v>252.655225</v>
      </c>
      <c r="CL218" s="283">
        <f t="shared" si="155"/>
        <v>252.655225</v>
      </c>
      <c r="CM218" s="283">
        <f t="shared" si="155"/>
        <v>252.655225</v>
      </c>
      <c r="CN218" s="283">
        <f t="shared" si="155"/>
        <v>252.655225</v>
      </c>
      <c r="CO218" s="283">
        <f t="shared" si="155"/>
        <v>252.655225</v>
      </c>
      <c r="CP218" s="283">
        <f t="shared" si="155"/>
        <v>252.655225</v>
      </c>
      <c r="CQ218" s="283">
        <f t="shared" si="155"/>
        <v>252.655225</v>
      </c>
      <c r="CR218" s="283">
        <f t="shared" si="155"/>
        <v>252.655225</v>
      </c>
      <c r="CS218" s="283">
        <f t="shared" si="155"/>
        <v>252.655225</v>
      </c>
      <c r="CT218" s="283">
        <f t="shared" si="155"/>
        <v>252.655225</v>
      </c>
      <c r="CU218" s="283">
        <f t="shared" si="155"/>
        <v>252.655225</v>
      </c>
      <c r="CV218" s="283">
        <f t="shared" si="155"/>
        <v>252.655225</v>
      </c>
      <c r="CW218" s="283">
        <f t="shared" si="155"/>
        <v>252.655225</v>
      </c>
      <c r="CX218" s="283">
        <f t="shared" si="155"/>
        <v>252.655225</v>
      </c>
      <c r="CY218" s="283">
        <f t="shared" si="155"/>
        <v>252.655225</v>
      </c>
      <c r="CZ218" s="283">
        <f t="shared" si="155"/>
        <v>252.655225</v>
      </c>
      <c r="DA218" s="283">
        <f t="shared" si="155"/>
        <v>252.655225</v>
      </c>
      <c r="DB218" s="283">
        <f t="shared" si="155"/>
        <v>252.655225</v>
      </c>
      <c r="DC218" s="283">
        <f t="shared" si="155"/>
        <v>252.655225</v>
      </c>
      <c r="DD218" s="283">
        <f t="shared" si="155"/>
        <v>252.655225</v>
      </c>
      <c r="DE218" s="283">
        <f t="shared" si="155"/>
        <v>252.655225</v>
      </c>
      <c r="DF218" s="283">
        <f t="shared" si="155"/>
        <v>252.655225</v>
      </c>
      <c r="DG218" s="283">
        <f t="shared" si="155"/>
        <v>252.655225</v>
      </c>
      <c r="DH218" s="283">
        <f t="shared" si="155"/>
        <v>252.655225</v>
      </c>
      <c r="DI218" s="283">
        <f t="shared" si="155"/>
        <v>252.655225</v>
      </c>
      <c r="DJ218" s="283">
        <f t="shared" si="155"/>
        <v>252.655225</v>
      </c>
      <c r="DK218" s="283">
        <f t="shared" si="155"/>
        <v>252.655225</v>
      </c>
      <c r="DL218" s="283">
        <f t="shared" si="155"/>
        <v>252.655225</v>
      </c>
      <c r="DM218" s="283">
        <f t="shared" si="155"/>
        <v>252.655225</v>
      </c>
      <c r="DN218" s="283">
        <f t="shared" si="155"/>
        <v>252.655225</v>
      </c>
      <c r="DO218" s="283">
        <f t="shared" si="155"/>
        <v>252.655225</v>
      </c>
      <c r="DP218" s="283">
        <f t="shared" si="155"/>
        <v>252.655225</v>
      </c>
      <c r="DQ218" s="283">
        <f t="shared" si="155"/>
        <v>252.655225</v>
      </c>
      <c r="DR218" s="283">
        <f t="shared" si="155"/>
        <v>252.655225</v>
      </c>
      <c r="DS218" s="283">
        <f t="shared" si="155"/>
        <v>252.655225</v>
      </c>
    </row>
    <row r="219" spans="2:123" x14ac:dyDescent="0.3">
      <c r="D219" s="280" t="str">
        <f>D199</f>
        <v>Other manufacturing fees</v>
      </c>
      <c r="E219" s="280"/>
      <c r="F219" s="281" t="str">
        <f t="shared" ref="F219:F220" si="157">F218</f>
        <v>INR Mn</v>
      </c>
      <c r="G219" s="283">
        <f>Inputs!G$115*Exchng/4*$G$15</f>
        <v>505.31045</v>
      </c>
      <c r="H219" s="283">
        <f t="shared" si="156"/>
        <v>0</v>
      </c>
      <c r="I219" s="283">
        <f t="shared" ref="I219:BT219" si="158">$G219*I$31*I$15</f>
        <v>0</v>
      </c>
      <c r="J219" s="283">
        <f t="shared" si="158"/>
        <v>0</v>
      </c>
      <c r="K219" s="283">
        <f t="shared" si="158"/>
        <v>0</v>
      </c>
      <c r="L219" s="283">
        <f t="shared" si="158"/>
        <v>0</v>
      </c>
      <c r="M219" s="283">
        <f t="shared" si="158"/>
        <v>0</v>
      </c>
      <c r="N219" s="283">
        <f t="shared" si="158"/>
        <v>0</v>
      </c>
      <c r="O219" s="283">
        <f t="shared" si="158"/>
        <v>0</v>
      </c>
      <c r="P219" s="283">
        <f t="shared" si="158"/>
        <v>0</v>
      </c>
      <c r="Q219" s="283">
        <f t="shared" si="158"/>
        <v>0</v>
      </c>
      <c r="R219" s="283">
        <f t="shared" si="158"/>
        <v>0</v>
      </c>
      <c r="S219" s="283">
        <f t="shared" si="158"/>
        <v>0</v>
      </c>
      <c r="T219" s="283">
        <f t="shared" si="158"/>
        <v>0</v>
      </c>
      <c r="U219" s="283">
        <f t="shared" si="158"/>
        <v>0</v>
      </c>
      <c r="V219" s="283">
        <f t="shared" si="158"/>
        <v>0</v>
      </c>
      <c r="W219" s="283">
        <f t="shared" si="158"/>
        <v>0</v>
      </c>
      <c r="X219" s="283">
        <f t="shared" si="158"/>
        <v>0</v>
      </c>
      <c r="Y219" s="283">
        <f t="shared" si="158"/>
        <v>0</v>
      </c>
      <c r="Z219" s="283">
        <f t="shared" si="158"/>
        <v>0</v>
      </c>
      <c r="AA219" s="283">
        <f t="shared" si="158"/>
        <v>505.31045</v>
      </c>
      <c r="AB219" s="283">
        <f t="shared" si="158"/>
        <v>505.31045</v>
      </c>
      <c r="AC219" s="283">
        <f t="shared" si="158"/>
        <v>505.31045</v>
      </c>
      <c r="AD219" s="283">
        <f t="shared" si="158"/>
        <v>505.31045</v>
      </c>
      <c r="AE219" s="283">
        <f t="shared" si="158"/>
        <v>505.31045</v>
      </c>
      <c r="AF219" s="283">
        <f t="shared" si="158"/>
        <v>505.31045</v>
      </c>
      <c r="AG219" s="283">
        <f t="shared" si="158"/>
        <v>505.31045</v>
      </c>
      <c r="AH219" s="283">
        <f t="shared" si="158"/>
        <v>505.31045</v>
      </c>
      <c r="AI219" s="283">
        <f t="shared" si="158"/>
        <v>505.31045</v>
      </c>
      <c r="AJ219" s="283">
        <f t="shared" si="158"/>
        <v>505.31045</v>
      </c>
      <c r="AK219" s="283">
        <f t="shared" si="158"/>
        <v>505.31045</v>
      </c>
      <c r="AL219" s="283">
        <f t="shared" si="158"/>
        <v>505.31045</v>
      </c>
      <c r="AM219" s="283">
        <f t="shared" si="158"/>
        <v>505.31045</v>
      </c>
      <c r="AN219" s="283">
        <f t="shared" si="158"/>
        <v>505.31045</v>
      </c>
      <c r="AO219" s="283">
        <f t="shared" si="158"/>
        <v>505.31045</v>
      </c>
      <c r="AP219" s="283">
        <f t="shared" si="158"/>
        <v>505.31045</v>
      </c>
      <c r="AQ219" s="283">
        <f t="shared" si="158"/>
        <v>505.31045</v>
      </c>
      <c r="AR219" s="283">
        <f t="shared" si="158"/>
        <v>505.31045</v>
      </c>
      <c r="AS219" s="283">
        <f t="shared" si="158"/>
        <v>505.31045</v>
      </c>
      <c r="AT219" s="283">
        <f t="shared" si="158"/>
        <v>505.31045</v>
      </c>
      <c r="AU219" s="283">
        <f t="shared" si="158"/>
        <v>505.31045</v>
      </c>
      <c r="AV219" s="283">
        <f t="shared" si="158"/>
        <v>505.31045</v>
      </c>
      <c r="AW219" s="283">
        <f t="shared" si="158"/>
        <v>505.31045</v>
      </c>
      <c r="AX219" s="283">
        <f t="shared" si="158"/>
        <v>505.31045</v>
      </c>
      <c r="AY219" s="283">
        <f t="shared" si="158"/>
        <v>505.31045</v>
      </c>
      <c r="AZ219" s="283">
        <f t="shared" si="158"/>
        <v>505.31045</v>
      </c>
      <c r="BA219" s="283">
        <f t="shared" si="158"/>
        <v>505.31045</v>
      </c>
      <c r="BB219" s="283">
        <f t="shared" si="158"/>
        <v>505.31045</v>
      </c>
      <c r="BC219" s="283">
        <f t="shared" si="158"/>
        <v>505.31045</v>
      </c>
      <c r="BD219" s="283">
        <f t="shared" si="158"/>
        <v>505.31045</v>
      </c>
      <c r="BE219" s="283">
        <f t="shared" si="158"/>
        <v>505.31045</v>
      </c>
      <c r="BF219" s="283">
        <f t="shared" si="158"/>
        <v>505.31045</v>
      </c>
      <c r="BG219" s="283">
        <f t="shared" si="158"/>
        <v>505.31045</v>
      </c>
      <c r="BH219" s="283">
        <f t="shared" si="158"/>
        <v>505.31045</v>
      </c>
      <c r="BI219" s="283">
        <f t="shared" si="158"/>
        <v>505.31045</v>
      </c>
      <c r="BJ219" s="283">
        <f t="shared" si="158"/>
        <v>505.31045</v>
      </c>
      <c r="BK219" s="283">
        <f t="shared" si="158"/>
        <v>505.31045</v>
      </c>
      <c r="BL219" s="283">
        <f t="shared" si="158"/>
        <v>505.31045</v>
      </c>
      <c r="BM219" s="283">
        <f t="shared" si="158"/>
        <v>505.31045</v>
      </c>
      <c r="BN219" s="283">
        <f t="shared" si="158"/>
        <v>505.31045</v>
      </c>
      <c r="BO219" s="283">
        <f t="shared" si="158"/>
        <v>505.31045</v>
      </c>
      <c r="BP219" s="283">
        <f t="shared" si="158"/>
        <v>505.31045</v>
      </c>
      <c r="BQ219" s="283">
        <f t="shared" si="158"/>
        <v>505.31045</v>
      </c>
      <c r="BR219" s="283">
        <f t="shared" si="158"/>
        <v>505.31045</v>
      </c>
      <c r="BS219" s="283">
        <f t="shared" si="158"/>
        <v>505.31045</v>
      </c>
      <c r="BT219" s="283">
        <f t="shared" si="158"/>
        <v>505.31045</v>
      </c>
      <c r="BU219" s="283">
        <f t="shared" si="155"/>
        <v>505.31045</v>
      </c>
      <c r="BV219" s="283">
        <f t="shared" si="155"/>
        <v>505.31045</v>
      </c>
      <c r="BW219" s="283">
        <f t="shared" si="155"/>
        <v>505.31045</v>
      </c>
      <c r="BX219" s="283">
        <f t="shared" si="155"/>
        <v>505.31045</v>
      </c>
      <c r="BY219" s="283">
        <f t="shared" si="155"/>
        <v>505.31045</v>
      </c>
      <c r="BZ219" s="283">
        <f t="shared" si="155"/>
        <v>505.31045</v>
      </c>
      <c r="CA219" s="283">
        <f t="shared" si="155"/>
        <v>505.31045</v>
      </c>
      <c r="CB219" s="283">
        <f t="shared" si="155"/>
        <v>505.31045</v>
      </c>
      <c r="CC219" s="283">
        <f t="shared" si="155"/>
        <v>505.31045</v>
      </c>
      <c r="CD219" s="283">
        <f t="shared" si="155"/>
        <v>505.31045</v>
      </c>
      <c r="CE219" s="283">
        <f t="shared" si="155"/>
        <v>505.31045</v>
      </c>
      <c r="CF219" s="283">
        <f t="shared" si="155"/>
        <v>505.31045</v>
      </c>
      <c r="CG219" s="283">
        <f t="shared" si="155"/>
        <v>505.31045</v>
      </c>
      <c r="CH219" s="283">
        <f t="shared" si="155"/>
        <v>505.31045</v>
      </c>
      <c r="CI219" s="283">
        <f t="shared" si="155"/>
        <v>505.31045</v>
      </c>
      <c r="CJ219" s="283">
        <f t="shared" si="155"/>
        <v>505.31045</v>
      </c>
      <c r="CK219" s="283">
        <f t="shared" si="155"/>
        <v>505.31045</v>
      </c>
      <c r="CL219" s="283">
        <f t="shared" si="155"/>
        <v>505.31045</v>
      </c>
      <c r="CM219" s="283">
        <f t="shared" si="155"/>
        <v>505.31045</v>
      </c>
      <c r="CN219" s="283">
        <f t="shared" si="155"/>
        <v>505.31045</v>
      </c>
      <c r="CO219" s="283">
        <f t="shared" si="155"/>
        <v>505.31045</v>
      </c>
      <c r="CP219" s="283">
        <f t="shared" si="155"/>
        <v>505.31045</v>
      </c>
      <c r="CQ219" s="283">
        <f t="shared" si="155"/>
        <v>505.31045</v>
      </c>
      <c r="CR219" s="283">
        <f t="shared" si="155"/>
        <v>505.31045</v>
      </c>
      <c r="CS219" s="283">
        <f t="shared" si="155"/>
        <v>505.31045</v>
      </c>
      <c r="CT219" s="283">
        <f t="shared" si="155"/>
        <v>505.31045</v>
      </c>
      <c r="CU219" s="283">
        <f t="shared" si="155"/>
        <v>505.31045</v>
      </c>
      <c r="CV219" s="283">
        <f t="shared" si="155"/>
        <v>505.31045</v>
      </c>
      <c r="CW219" s="283">
        <f t="shared" si="155"/>
        <v>505.31045</v>
      </c>
      <c r="CX219" s="283">
        <f t="shared" si="155"/>
        <v>505.31045</v>
      </c>
      <c r="CY219" s="283">
        <f t="shared" si="155"/>
        <v>505.31045</v>
      </c>
      <c r="CZ219" s="283">
        <f t="shared" si="155"/>
        <v>505.31045</v>
      </c>
      <c r="DA219" s="283">
        <f t="shared" si="155"/>
        <v>505.31045</v>
      </c>
      <c r="DB219" s="283">
        <f t="shared" si="155"/>
        <v>505.31045</v>
      </c>
      <c r="DC219" s="283">
        <f t="shared" si="155"/>
        <v>505.31045</v>
      </c>
      <c r="DD219" s="283">
        <f t="shared" si="155"/>
        <v>505.31045</v>
      </c>
      <c r="DE219" s="283">
        <f t="shared" si="155"/>
        <v>505.31045</v>
      </c>
      <c r="DF219" s="283">
        <f t="shared" si="155"/>
        <v>505.31045</v>
      </c>
      <c r="DG219" s="283">
        <f t="shared" si="155"/>
        <v>505.31045</v>
      </c>
      <c r="DH219" s="283">
        <f t="shared" si="155"/>
        <v>505.31045</v>
      </c>
      <c r="DI219" s="283">
        <f t="shared" si="155"/>
        <v>505.31045</v>
      </c>
      <c r="DJ219" s="283">
        <f t="shared" si="155"/>
        <v>505.31045</v>
      </c>
      <c r="DK219" s="283">
        <f t="shared" si="155"/>
        <v>505.31045</v>
      </c>
      <c r="DL219" s="283">
        <f t="shared" si="155"/>
        <v>505.31045</v>
      </c>
      <c r="DM219" s="283">
        <f t="shared" si="155"/>
        <v>505.31045</v>
      </c>
      <c r="DN219" s="283">
        <f t="shared" si="155"/>
        <v>505.31045</v>
      </c>
      <c r="DO219" s="283">
        <f t="shared" si="155"/>
        <v>505.31045</v>
      </c>
      <c r="DP219" s="283">
        <f t="shared" si="155"/>
        <v>505.31045</v>
      </c>
      <c r="DQ219" s="283">
        <f t="shared" si="155"/>
        <v>505.31045</v>
      </c>
      <c r="DR219" s="283">
        <f t="shared" si="155"/>
        <v>505.31045</v>
      </c>
      <c r="DS219" s="283">
        <f t="shared" si="155"/>
        <v>505.31045</v>
      </c>
    </row>
    <row r="220" spans="2:123" x14ac:dyDescent="0.3">
      <c r="D220" s="24" t="str">
        <f>D200</f>
        <v>Marketing unit fees</v>
      </c>
      <c r="F220" s="51" t="str">
        <f t="shared" si="157"/>
        <v>INR Mn</v>
      </c>
      <c r="G220" s="79">
        <f>Inputs!$H$116</f>
        <v>5.0000000000000001E-3</v>
      </c>
      <c r="H220" s="64">
        <f t="shared" ref="H220" si="159">$G220*H68</f>
        <v>0</v>
      </c>
      <c r="I220" s="64">
        <f t="shared" ref="I220:BT220" si="160">$G220*I68</f>
        <v>0</v>
      </c>
      <c r="J220" s="64">
        <f t="shared" si="160"/>
        <v>0</v>
      </c>
      <c r="K220" s="64">
        <f t="shared" si="160"/>
        <v>0</v>
      </c>
      <c r="L220" s="64">
        <f t="shared" si="160"/>
        <v>0</v>
      </c>
      <c r="M220" s="64">
        <f t="shared" si="160"/>
        <v>0</v>
      </c>
      <c r="N220" s="64">
        <f t="shared" si="160"/>
        <v>0</v>
      </c>
      <c r="O220" s="64">
        <f t="shared" si="160"/>
        <v>0</v>
      </c>
      <c r="P220" s="64">
        <f t="shared" si="160"/>
        <v>0</v>
      </c>
      <c r="Q220" s="64">
        <f t="shared" si="160"/>
        <v>0</v>
      </c>
      <c r="R220" s="64">
        <f t="shared" si="160"/>
        <v>0</v>
      </c>
      <c r="S220" s="64">
        <f t="shared" si="160"/>
        <v>0</v>
      </c>
      <c r="T220" s="64">
        <f t="shared" si="160"/>
        <v>0</v>
      </c>
      <c r="U220" s="64">
        <f t="shared" si="160"/>
        <v>0</v>
      </c>
      <c r="V220" s="64">
        <f t="shared" si="160"/>
        <v>0</v>
      </c>
      <c r="W220" s="64">
        <f t="shared" si="160"/>
        <v>0</v>
      </c>
      <c r="X220" s="64">
        <f t="shared" si="160"/>
        <v>0</v>
      </c>
      <c r="Y220" s="64">
        <f t="shared" si="160"/>
        <v>0</v>
      </c>
      <c r="Z220" s="64">
        <f t="shared" si="160"/>
        <v>0</v>
      </c>
      <c r="AA220" s="64">
        <f t="shared" si="160"/>
        <v>67.151021519531241</v>
      </c>
      <c r="AB220" s="64">
        <f t="shared" si="160"/>
        <v>67.151021519531241</v>
      </c>
      <c r="AC220" s="64">
        <f t="shared" si="160"/>
        <v>67.151021519531241</v>
      </c>
      <c r="AD220" s="64">
        <f t="shared" si="160"/>
        <v>67.151021519531241</v>
      </c>
      <c r="AE220" s="64">
        <f t="shared" si="160"/>
        <v>76.104491055468742</v>
      </c>
      <c r="AF220" s="64">
        <f t="shared" si="160"/>
        <v>76.104491055468742</v>
      </c>
      <c r="AG220" s="64">
        <f t="shared" si="160"/>
        <v>76.104491055468742</v>
      </c>
      <c r="AH220" s="64">
        <f t="shared" si="160"/>
        <v>76.104491055468742</v>
      </c>
      <c r="AI220" s="64">
        <f t="shared" si="160"/>
        <v>82.371919730624995</v>
      </c>
      <c r="AJ220" s="64">
        <f t="shared" si="160"/>
        <v>82.371919730624995</v>
      </c>
      <c r="AK220" s="64">
        <f t="shared" si="160"/>
        <v>82.371919730624995</v>
      </c>
      <c r="AL220" s="64">
        <f t="shared" si="160"/>
        <v>82.371919730624995</v>
      </c>
      <c r="AM220" s="64">
        <f t="shared" si="160"/>
        <v>82.371919730624995</v>
      </c>
      <c r="AN220" s="64">
        <f t="shared" si="160"/>
        <v>82.371919730624995</v>
      </c>
      <c r="AO220" s="64">
        <f t="shared" si="160"/>
        <v>82.371919730624995</v>
      </c>
      <c r="AP220" s="64">
        <f t="shared" si="160"/>
        <v>82.371919730624995</v>
      </c>
      <c r="AQ220" s="64">
        <f t="shared" si="160"/>
        <v>82.371919730624995</v>
      </c>
      <c r="AR220" s="64">
        <f t="shared" si="160"/>
        <v>82.371919730624995</v>
      </c>
      <c r="AS220" s="64">
        <f t="shared" si="160"/>
        <v>82.371919730624995</v>
      </c>
      <c r="AT220" s="64">
        <f t="shared" si="160"/>
        <v>82.371919730624995</v>
      </c>
      <c r="AU220" s="64">
        <f t="shared" si="160"/>
        <v>82.371919730624995</v>
      </c>
      <c r="AV220" s="64">
        <f t="shared" si="160"/>
        <v>82.371919730624995</v>
      </c>
      <c r="AW220" s="64">
        <f t="shared" si="160"/>
        <v>82.371919730624995</v>
      </c>
      <c r="AX220" s="64">
        <f t="shared" si="160"/>
        <v>82.371919730624995</v>
      </c>
      <c r="AY220" s="64">
        <f t="shared" si="160"/>
        <v>82.371919730624995</v>
      </c>
      <c r="AZ220" s="64">
        <f t="shared" si="160"/>
        <v>82.371919730624995</v>
      </c>
      <c r="BA220" s="64">
        <f t="shared" si="160"/>
        <v>82.371919730624995</v>
      </c>
      <c r="BB220" s="64">
        <f t="shared" si="160"/>
        <v>82.371919730624995</v>
      </c>
      <c r="BC220" s="64">
        <f t="shared" si="160"/>
        <v>82.371919730624995</v>
      </c>
      <c r="BD220" s="64">
        <f t="shared" si="160"/>
        <v>82.371919730624995</v>
      </c>
      <c r="BE220" s="64">
        <f t="shared" si="160"/>
        <v>82.371919730624995</v>
      </c>
      <c r="BF220" s="64">
        <f t="shared" si="160"/>
        <v>82.371919730624995</v>
      </c>
      <c r="BG220" s="64">
        <f t="shared" si="160"/>
        <v>82.371919730624995</v>
      </c>
      <c r="BH220" s="64">
        <f t="shared" si="160"/>
        <v>82.371919730624995</v>
      </c>
      <c r="BI220" s="64">
        <f t="shared" si="160"/>
        <v>82.371919730624995</v>
      </c>
      <c r="BJ220" s="64">
        <f t="shared" si="160"/>
        <v>82.371919730624995</v>
      </c>
      <c r="BK220" s="64">
        <f t="shared" si="160"/>
        <v>82.371919730624995</v>
      </c>
      <c r="BL220" s="64">
        <f t="shared" si="160"/>
        <v>82.371919730624995</v>
      </c>
      <c r="BM220" s="64">
        <f t="shared" si="160"/>
        <v>82.371919730624995</v>
      </c>
      <c r="BN220" s="64">
        <f t="shared" si="160"/>
        <v>82.371919730624995</v>
      </c>
      <c r="BO220" s="64">
        <f t="shared" si="160"/>
        <v>82.371919730624995</v>
      </c>
      <c r="BP220" s="64">
        <f t="shared" si="160"/>
        <v>82.371919730624995</v>
      </c>
      <c r="BQ220" s="64">
        <f t="shared" si="160"/>
        <v>82.371919730624995</v>
      </c>
      <c r="BR220" s="64">
        <f t="shared" si="160"/>
        <v>82.371919730624995</v>
      </c>
      <c r="BS220" s="64">
        <f t="shared" si="160"/>
        <v>82.371919730624995</v>
      </c>
      <c r="BT220" s="64">
        <f t="shared" si="160"/>
        <v>82.371919730624995</v>
      </c>
      <c r="BU220" s="64">
        <f t="shared" ref="BU220:DS220" si="161">$G220*BU68</f>
        <v>82.371919730624995</v>
      </c>
      <c r="BV220" s="64">
        <f t="shared" si="161"/>
        <v>82.371919730624995</v>
      </c>
      <c r="BW220" s="64">
        <f t="shared" si="161"/>
        <v>82.371919730624995</v>
      </c>
      <c r="BX220" s="64">
        <f t="shared" si="161"/>
        <v>82.371919730624995</v>
      </c>
      <c r="BY220" s="64">
        <f t="shared" si="161"/>
        <v>82.371919730624995</v>
      </c>
      <c r="BZ220" s="64">
        <f t="shared" si="161"/>
        <v>82.371919730624995</v>
      </c>
      <c r="CA220" s="64">
        <f t="shared" si="161"/>
        <v>82.371919730624995</v>
      </c>
      <c r="CB220" s="64">
        <f t="shared" si="161"/>
        <v>82.371919730624995</v>
      </c>
      <c r="CC220" s="64">
        <f t="shared" si="161"/>
        <v>82.371919730624995</v>
      </c>
      <c r="CD220" s="64">
        <f t="shared" si="161"/>
        <v>82.371919730624995</v>
      </c>
      <c r="CE220" s="64">
        <f t="shared" si="161"/>
        <v>82.371919730624995</v>
      </c>
      <c r="CF220" s="64">
        <f t="shared" si="161"/>
        <v>82.371919730624995</v>
      </c>
      <c r="CG220" s="64">
        <f t="shared" si="161"/>
        <v>82.371919730624995</v>
      </c>
      <c r="CH220" s="64">
        <f t="shared" si="161"/>
        <v>82.371919730624995</v>
      </c>
      <c r="CI220" s="64">
        <f t="shared" si="161"/>
        <v>82.371919730624995</v>
      </c>
      <c r="CJ220" s="64">
        <f t="shared" si="161"/>
        <v>82.371919730624995</v>
      </c>
      <c r="CK220" s="64">
        <f t="shared" si="161"/>
        <v>82.371919730624995</v>
      </c>
      <c r="CL220" s="64">
        <f t="shared" si="161"/>
        <v>82.371919730624995</v>
      </c>
      <c r="CM220" s="64">
        <f t="shared" si="161"/>
        <v>82.371919730624995</v>
      </c>
      <c r="CN220" s="64">
        <f t="shared" si="161"/>
        <v>82.371919730624995</v>
      </c>
      <c r="CO220" s="64">
        <f t="shared" si="161"/>
        <v>82.371919730624995</v>
      </c>
      <c r="CP220" s="64">
        <f t="shared" si="161"/>
        <v>82.371919730624995</v>
      </c>
      <c r="CQ220" s="64">
        <f t="shared" si="161"/>
        <v>82.371919730624995</v>
      </c>
      <c r="CR220" s="64">
        <f t="shared" si="161"/>
        <v>82.371919730624995</v>
      </c>
      <c r="CS220" s="64">
        <f t="shared" si="161"/>
        <v>82.371919730624995</v>
      </c>
      <c r="CT220" s="64">
        <f t="shared" si="161"/>
        <v>82.371919730624995</v>
      </c>
      <c r="CU220" s="64">
        <f t="shared" si="161"/>
        <v>82.371919730624995</v>
      </c>
      <c r="CV220" s="64">
        <f t="shared" si="161"/>
        <v>82.371919730624995</v>
      </c>
      <c r="CW220" s="64">
        <f t="shared" si="161"/>
        <v>82.371919730624995</v>
      </c>
      <c r="CX220" s="64">
        <f t="shared" si="161"/>
        <v>82.371919730624995</v>
      </c>
      <c r="CY220" s="64">
        <f t="shared" si="161"/>
        <v>82.371919730624995</v>
      </c>
      <c r="CZ220" s="64">
        <f t="shared" si="161"/>
        <v>82.371919730624995</v>
      </c>
      <c r="DA220" s="64">
        <f t="shared" si="161"/>
        <v>82.371919730624995</v>
      </c>
      <c r="DB220" s="64">
        <f t="shared" si="161"/>
        <v>82.371919730624995</v>
      </c>
      <c r="DC220" s="64">
        <f t="shared" si="161"/>
        <v>82.371919730624995</v>
      </c>
      <c r="DD220" s="64">
        <f t="shared" si="161"/>
        <v>82.371919730624995</v>
      </c>
      <c r="DE220" s="64">
        <f t="shared" si="161"/>
        <v>82.371919730624995</v>
      </c>
      <c r="DF220" s="64">
        <f t="shared" si="161"/>
        <v>82.371919730624995</v>
      </c>
      <c r="DG220" s="64">
        <f t="shared" si="161"/>
        <v>82.371919730624995</v>
      </c>
      <c r="DH220" s="64">
        <f t="shared" si="161"/>
        <v>82.371919730624995</v>
      </c>
      <c r="DI220" s="64">
        <f t="shared" si="161"/>
        <v>82.371919730624995</v>
      </c>
      <c r="DJ220" s="64">
        <f t="shared" si="161"/>
        <v>82.371919730624995</v>
      </c>
      <c r="DK220" s="64">
        <f t="shared" si="161"/>
        <v>82.371919730624995</v>
      </c>
      <c r="DL220" s="64">
        <f t="shared" si="161"/>
        <v>82.371919730624995</v>
      </c>
      <c r="DM220" s="64">
        <f t="shared" si="161"/>
        <v>82.371919730624995</v>
      </c>
      <c r="DN220" s="64">
        <f t="shared" si="161"/>
        <v>82.371919730624995</v>
      </c>
      <c r="DO220" s="64">
        <f t="shared" si="161"/>
        <v>82.371919730624995</v>
      </c>
      <c r="DP220" s="64">
        <f t="shared" si="161"/>
        <v>82.371919730624995</v>
      </c>
      <c r="DQ220" s="64">
        <f t="shared" si="161"/>
        <v>82.371919730624995</v>
      </c>
      <c r="DR220" s="64">
        <f t="shared" si="161"/>
        <v>82.371919730624995</v>
      </c>
      <c r="DS220" s="64">
        <f t="shared" si="161"/>
        <v>82.371919730624995</v>
      </c>
    </row>
    <row r="221" spans="2:123" x14ac:dyDescent="0.3"/>
    <row r="222" spans="2:123" ht="14.5" thickBot="1" x14ac:dyDescent="0.35">
      <c r="D222" s="61" t="s">
        <v>172</v>
      </c>
      <c r="E222" s="61"/>
      <c r="F222" s="62" t="str">
        <f>F220</f>
        <v>INR Mn</v>
      </c>
      <c r="G222" s="62"/>
      <c r="H222" s="63">
        <f>SUM(H217:H221)</f>
        <v>0</v>
      </c>
      <c r="I222" s="63">
        <f t="shared" ref="I222:BT222" si="162">SUM(I217:I221)</f>
        <v>0</v>
      </c>
      <c r="J222" s="63">
        <f t="shared" si="162"/>
        <v>0</v>
      </c>
      <c r="K222" s="63">
        <f t="shared" si="162"/>
        <v>0</v>
      </c>
      <c r="L222" s="63">
        <f t="shared" si="162"/>
        <v>0</v>
      </c>
      <c r="M222" s="63">
        <f t="shared" si="162"/>
        <v>0</v>
      </c>
      <c r="N222" s="63">
        <f t="shared" si="162"/>
        <v>0</v>
      </c>
      <c r="O222" s="63">
        <f t="shared" si="162"/>
        <v>0</v>
      </c>
      <c r="P222" s="63">
        <f t="shared" si="162"/>
        <v>0</v>
      </c>
      <c r="Q222" s="63">
        <f t="shared" si="162"/>
        <v>0</v>
      </c>
      <c r="R222" s="63">
        <f t="shared" si="162"/>
        <v>0</v>
      </c>
      <c r="S222" s="63">
        <f t="shared" si="162"/>
        <v>0</v>
      </c>
      <c r="T222" s="63">
        <f t="shared" si="162"/>
        <v>0</v>
      </c>
      <c r="U222" s="63">
        <f t="shared" si="162"/>
        <v>0</v>
      </c>
      <c r="V222" s="63">
        <f t="shared" si="162"/>
        <v>0</v>
      </c>
      <c r="W222" s="63">
        <f t="shared" si="162"/>
        <v>0</v>
      </c>
      <c r="X222" s="63">
        <f t="shared" si="162"/>
        <v>0</v>
      </c>
      <c r="Y222" s="63">
        <f t="shared" si="162"/>
        <v>0</v>
      </c>
      <c r="Z222" s="63">
        <f t="shared" si="162"/>
        <v>0</v>
      </c>
      <c r="AA222" s="63">
        <f t="shared" si="162"/>
        <v>925.98929510078119</v>
      </c>
      <c r="AB222" s="63">
        <f t="shared" si="162"/>
        <v>925.98929510078119</v>
      </c>
      <c r="AC222" s="63">
        <f t="shared" si="162"/>
        <v>925.98929510078119</v>
      </c>
      <c r="AD222" s="63">
        <f t="shared" si="162"/>
        <v>925.98929510078119</v>
      </c>
      <c r="AE222" s="63">
        <f t="shared" si="162"/>
        <v>934.94276463671872</v>
      </c>
      <c r="AF222" s="63">
        <f t="shared" si="162"/>
        <v>934.94276463671872</v>
      </c>
      <c r="AG222" s="63">
        <f t="shared" si="162"/>
        <v>934.94276463671872</v>
      </c>
      <c r="AH222" s="63">
        <f t="shared" si="162"/>
        <v>934.94276463671872</v>
      </c>
      <c r="AI222" s="63">
        <f t="shared" si="162"/>
        <v>941.21019331187495</v>
      </c>
      <c r="AJ222" s="63">
        <f t="shared" si="162"/>
        <v>941.21019331187495</v>
      </c>
      <c r="AK222" s="63">
        <f t="shared" si="162"/>
        <v>941.21019331187495</v>
      </c>
      <c r="AL222" s="63">
        <f t="shared" si="162"/>
        <v>941.21019331187495</v>
      </c>
      <c r="AM222" s="63">
        <f t="shared" si="162"/>
        <v>941.21019331187495</v>
      </c>
      <c r="AN222" s="63">
        <f t="shared" si="162"/>
        <v>941.21019331187495</v>
      </c>
      <c r="AO222" s="63">
        <f t="shared" si="162"/>
        <v>941.21019331187495</v>
      </c>
      <c r="AP222" s="63">
        <f t="shared" si="162"/>
        <v>941.21019331187495</v>
      </c>
      <c r="AQ222" s="63">
        <f t="shared" si="162"/>
        <v>941.21019331187495</v>
      </c>
      <c r="AR222" s="63">
        <f t="shared" si="162"/>
        <v>941.21019331187495</v>
      </c>
      <c r="AS222" s="63">
        <f t="shared" si="162"/>
        <v>941.21019331187495</v>
      </c>
      <c r="AT222" s="63">
        <f t="shared" si="162"/>
        <v>941.21019331187495</v>
      </c>
      <c r="AU222" s="63">
        <f t="shared" si="162"/>
        <v>941.21019331187495</v>
      </c>
      <c r="AV222" s="63">
        <f t="shared" si="162"/>
        <v>941.21019331187495</v>
      </c>
      <c r="AW222" s="63">
        <f t="shared" si="162"/>
        <v>941.21019331187495</v>
      </c>
      <c r="AX222" s="63">
        <f t="shared" si="162"/>
        <v>941.21019331187495</v>
      </c>
      <c r="AY222" s="63">
        <f t="shared" si="162"/>
        <v>941.21019331187495</v>
      </c>
      <c r="AZ222" s="63">
        <f t="shared" si="162"/>
        <v>941.21019331187495</v>
      </c>
      <c r="BA222" s="63">
        <f t="shared" si="162"/>
        <v>941.21019331187495</v>
      </c>
      <c r="BB222" s="63">
        <f t="shared" si="162"/>
        <v>941.21019331187495</v>
      </c>
      <c r="BC222" s="63">
        <f t="shared" si="162"/>
        <v>941.21019331187495</v>
      </c>
      <c r="BD222" s="63">
        <f t="shared" si="162"/>
        <v>941.21019331187495</v>
      </c>
      <c r="BE222" s="63">
        <f t="shared" si="162"/>
        <v>941.21019331187495</v>
      </c>
      <c r="BF222" s="63">
        <f t="shared" si="162"/>
        <v>941.21019331187495</v>
      </c>
      <c r="BG222" s="63">
        <f t="shared" si="162"/>
        <v>941.21019331187495</v>
      </c>
      <c r="BH222" s="63">
        <f t="shared" si="162"/>
        <v>941.21019331187495</v>
      </c>
      <c r="BI222" s="63">
        <f t="shared" si="162"/>
        <v>941.21019331187495</v>
      </c>
      <c r="BJ222" s="63">
        <f t="shared" si="162"/>
        <v>941.21019331187495</v>
      </c>
      <c r="BK222" s="63">
        <f t="shared" si="162"/>
        <v>941.21019331187495</v>
      </c>
      <c r="BL222" s="63">
        <f t="shared" si="162"/>
        <v>941.21019331187495</v>
      </c>
      <c r="BM222" s="63">
        <f t="shared" si="162"/>
        <v>941.21019331187495</v>
      </c>
      <c r="BN222" s="63">
        <f t="shared" si="162"/>
        <v>941.21019331187495</v>
      </c>
      <c r="BO222" s="63">
        <f t="shared" si="162"/>
        <v>941.21019331187495</v>
      </c>
      <c r="BP222" s="63">
        <f t="shared" si="162"/>
        <v>941.21019331187495</v>
      </c>
      <c r="BQ222" s="63">
        <f t="shared" si="162"/>
        <v>941.21019331187495</v>
      </c>
      <c r="BR222" s="63">
        <f t="shared" si="162"/>
        <v>941.21019331187495</v>
      </c>
      <c r="BS222" s="63">
        <f t="shared" si="162"/>
        <v>941.21019331187495</v>
      </c>
      <c r="BT222" s="63">
        <f t="shared" si="162"/>
        <v>941.21019331187495</v>
      </c>
      <c r="BU222" s="63">
        <f t="shared" ref="BU222:DS222" si="163">SUM(BU217:BU221)</f>
        <v>941.21019331187495</v>
      </c>
      <c r="BV222" s="63">
        <f t="shared" si="163"/>
        <v>941.21019331187495</v>
      </c>
      <c r="BW222" s="63">
        <f t="shared" si="163"/>
        <v>941.21019331187495</v>
      </c>
      <c r="BX222" s="63">
        <f t="shared" si="163"/>
        <v>941.21019331187495</v>
      </c>
      <c r="BY222" s="63">
        <f t="shared" si="163"/>
        <v>941.21019331187495</v>
      </c>
      <c r="BZ222" s="63">
        <f t="shared" si="163"/>
        <v>941.21019331187495</v>
      </c>
      <c r="CA222" s="63">
        <f t="shared" si="163"/>
        <v>941.21019331187495</v>
      </c>
      <c r="CB222" s="63">
        <f t="shared" si="163"/>
        <v>941.21019331187495</v>
      </c>
      <c r="CC222" s="63">
        <f t="shared" si="163"/>
        <v>941.21019331187495</v>
      </c>
      <c r="CD222" s="63">
        <f t="shared" si="163"/>
        <v>941.21019331187495</v>
      </c>
      <c r="CE222" s="63">
        <f t="shared" si="163"/>
        <v>941.21019331187495</v>
      </c>
      <c r="CF222" s="63">
        <f t="shared" si="163"/>
        <v>941.21019331187495</v>
      </c>
      <c r="CG222" s="63">
        <f t="shared" si="163"/>
        <v>941.21019331187495</v>
      </c>
      <c r="CH222" s="63">
        <f t="shared" si="163"/>
        <v>941.21019331187495</v>
      </c>
      <c r="CI222" s="63">
        <f t="shared" si="163"/>
        <v>941.21019331187495</v>
      </c>
      <c r="CJ222" s="63">
        <f t="shared" si="163"/>
        <v>941.21019331187495</v>
      </c>
      <c r="CK222" s="63">
        <f t="shared" si="163"/>
        <v>941.21019331187495</v>
      </c>
      <c r="CL222" s="63">
        <f t="shared" si="163"/>
        <v>941.21019331187495</v>
      </c>
      <c r="CM222" s="63">
        <f t="shared" si="163"/>
        <v>941.21019331187495</v>
      </c>
      <c r="CN222" s="63">
        <f t="shared" si="163"/>
        <v>941.21019331187495</v>
      </c>
      <c r="CO222" s="63">
        <f t="shared" si="163"/>
        <v>941.21019331187495</v>
      </c>
      <c r="CP222" s="63">
        <f t="shared" si="163"/>
        <v>941.21019331187495</v>
      </c>
      <c r="CQ222" s="63">
        <f t="shared" si="163"/>
        <v>941.21019331187495</v>
      </c>
      <c r="CR222" s="63">
        <f t="shared" si="163"/>
        <v>941.21019331187495</v>
      </c>
      <c r="CS222" s="63">
        <f t="shared" si="163"/>
        <v>941.21019331187495</v>
      </c>
      <c r="CT222" s="63">
        <f t="shared" si="163"/>
        <v>941.21019331187495</v>
      </c>
      <c r="CU222" s="63">
        <f t="shared" si="163"/>
        <v>941.21019331187495</v>
      </c>
      <c r="CV222" s="63">
        <f t="shared" si="163"/>
        <v>941.21019331187495</v>
      </c>
      <c r="CW222" s="63">
        <f t="shared" si="163"/>
        <v>941.21019331187495</v>
      </c>
      <c r="CX222" s="63">
        <f t="shared" si="163"/>
        <v>941.21019331187495</v>
      </c>
      <c r="CY222" s="63">
        <f t="shared" si="163"/>
        <v>941.21019331187495</v>
      </c>
      <c r="CZ222" s="63">
        <f t="shared" si="163"/>
        <v>941.21019331187495</v>
      </c>
      <c r="DA222" s="63">
        <f t="shared" si="163"/>
        <v>941.21019331187495</v>
      </c>
      <c r="DB222" s="63">
        <f t="shared" si="163"/>
        <v>941.21019331187495</v>
      </c>
      <c r="DC222" s="63">
        <f t="shared" si="163"/>
        <v>941.21019331187495</v>
      </c>
      <c r="DD222" s="63">
        <f t="shared" si="163"/>
        <v>941.21019331187495</v>
      </c>
      <c r="DE222" s="63">
        <f t="shared" si="163"/>
        <v>941.21019331187495</v>
      </c>
      <c r="DF222" s="63">
        <f t="shared" si="163"/>
        <v>941.21019331187495</v>
      </c>
      <c r="DG222" s="63">
        <f t="shared" si="163"/>
        <v>941.21019331187495</v>
      </c>
      <c r="DH222" s="63">
        <f t="shared" si="163"/>
        <v>941.21019331187495</v>
      </c>
      <c r="DI222" s="63">
        <f t="shared" si="163"/>
        <v>941.21019331187495</v>
      </c>
      <c r="DJ222" s="63">
        <f t="shared" si="163"/>
        <v>941.21019331187495</v>
      </c>
      <c r="DK222" s="63">
        <f t="shared" si="163"/>
        <v>941.21019331187495</v>
      </c>
      <c r="DL222" s="63">
        <f t="shared" si="163"/>
        <v>941.21019331187495</v>
      </c>
      <c r="DM222" s="63">
        <f t="shared" si="163"/>
        <v>941.21019331187495</v>
      </c>
      <c r="DN222" s="63">
        <f t="shared" si="163"/>
        <v>941.21019331187495</v>
      </c>
      <c r="DO222" s="63">
        <f t="shared" si="163"/>
        <v>941.21019331187495</v>
      </c>
      <c r="DP222" s="63">
        <f t="shared" si="163"/>
        <v>941.21019331187495</v>
      </c>
      <c r="DQ222" s="63">
        <f t="shared" si="163"/>
        <v>941.21019331187495</v>
      </c>
      <c r="DR222" s="63">
        <f t="shared" si="163"/>
        <v>941.21019331187495</v>
      </c>
      <c r="DS222" s="63">
        <f t="shared" si="163"/>
        <v>941.21019331187495</v>
      </c>
    </row>
    <row r="223" spans="2:123" ht="14.5" thickTop="1" x14ac:dyDescent="0.3"/>
    <row r="224" spans="2:123" x14ac:dyDescent="0.3">
      <c r="B224" s="6" t="s">
        <v>98</v>
      </c>
    </row>
    <row r="225" spans="3:123" x14ac:dyDescent="0.3">
      <c r="C225" s="6" t="str">
        <f>C205</f>
        <v>Manpower Costs</v>
      </c>
    </row>
    <row r="226" spans="3:123" x14ac:dyDescent="0.3">
      <c r="D226" s="12" t="str">
        <f>D206</f>
        <v>Factory level</v>
      </c>
      <c r="F226" s="51" t="str">
        <f>F222</f>
        <v>INR Mn</v>
      </c>
      <c r="H226" s="64">
        <f t="shared" ref="H226:W229" si="164">SUMIF($D$126:$D$222,$D226,H$126:H$222)</f>
        <v>0</v>
      </c>
      <c r="I226" s="64">
        <f t="shared" si="164"/>
        <v>0</v>
      </c>
      <c r="J226" s="64">
        <f t="shared" si="164"/>
        <v>0</v>
      </c>
      <c r="K226" s="64">
        <f t="shared" si="164"/>
        <v>37.5</v>
      </c>
      <c r="L226" s="64">
        <f t="shared" si="164"/>
        <v>37.083333333333336</v>
      </c>
      <c r="M226" s="64">
        <f t="shared" si="164"/>
        <v>37.083333333333336</v>
      </c>
      <c r="N226" s="64">
        <f t="shared" si="164"/>
        <v>37.5</v>
      </c>
      <c r="O226" s="64">
        <f t="shared" si="164"/>
        <v>75</v>
      </c>
      <c r="P226" s="64">
        <f t="shared" si="164"/>
        <v>74.166666666666671</v>
      </c>
      <c r="Q226" s="64">
        <f t="shared" si="164"/>
        <v>74.166666666666671</v>
      </c>
      <c r="R226" s="64">
        <f t="shared" si="164"/>
        <v>75</v>
      </c>
      <c r="S226" s="64">
        <f t="shared" si="164"/>
        <v>112.5</v>
      </c>
      <c r="T226" s="64">
        <f t="shared" si="164"/>
        <v>111.25</v>
      </c>
      <c r="U226" s="64">
        <f t="shared" si="164"/>
        <v>111.25</v>
      </c>
      <c r="V226" s="64">
        <f t="shared" si="164"/>
        <v>112.5</v>
      </c>
      <c r="W226" s="64">
        <f t="shared" si="164"/>
        <v>187.5</v>
      </c>
      <c r="X226" s="64">
        <f t="shared" ref="X226:CI229" si="165">SUMIF($D$126:$D$222,$D226,X$126:X$222)</f>
        <v>185.41666666666669</v>
      </c>
      <c r="Y226" s="64">
        <f t="shared" si="165"/>
        <v>185.41666666666669</v>
      </c>
      <c r="Z226" s="64">
        <f t="shared" si="165"/>
        <v>187.5</v>
      </c>
      <c r="AA226" s="64">
        <f t="shared" si="165"/>
        <v>375</v>
      </c>
      <c r="AB226" s="64">
        <f t="shared" si="165"/>
        <v>370.83333333333337</v>
      </c>
      <c r="AC226" s="64">
        <f t="shared" si="165"/>
        <v>370.83333333333337</v>
      </c>
      <c r="AD226" s="64">
        <f t="shared" si="165"/>
        <v>375</v>
      </c>
      <c r="AE226" s="64">
        <f t="shared" si="165"/>
        <v>375</v>
      </c>
      <c r="AF226" s="64">
        <f t="shared" si="165"/>
        <v>370.83333333333337</v>
      </c>
      <c r="AG226" s="64">
        <f t="shared" si="165"/>
        <v>370.83333333333337</v>
      </c>
      <c r="AH226" s="64">
        <f t="shared" si="165"/>
        <v>375</v>
      </c>
      <c r="AI226" s="64">
        <f t="shared" si="165"/>
        <v>375</v>
      </c>
      <c r="AJ226" s="64">
        <f t="shared" si="165"/>
        <v>370.83333333333337</v>
      </c>
      <c r="AK226" s="64">
        <f t="shared" si="165"/>
        <v>370.83333333333337</v>
      </c>
      <c r="AL226" s="64">
        <f t="shared" si="165"/>
        <v>375</v>
      </c>
      <c r="AM226" s="64">
        <f t="shared" si="165"/>
        <v>375</v>
      </c>
      <c r="AN226" s="64">
        <f t="shared" si="165"/>
        <v>370.83333333333337</v>
      </c>
      <c r="AO226" s="64">
        <f t="shared" si="165"/>
        <v>370.83333333333337</v>
      </c>
      <c r="AP226" s="64">
        <f t="shared" si="165"/>
        <v>375</v>
      </c>
      <c r="AQ226" s="64">
        <f t="shared" si="165"/>
        <v>375</v>
      </c>
      <c r="AR226" s="64">
        <f t="shared" si="165"/>
        <v>370.83333333333337</v>
      </c>
      <c r="AS226" s="64">
        <f t="shared" si="165"/>
        <v>370.83333333333337</v>
      </c>
      <c r="AT226" s="64">
        <f t="shared" si="165"/>
        <v>375</v>
      </c>
      <c r="AU226" s="64">
        <f t="shared" si="165"/>
        <v>375</v>
      </c>
      <c r="AV226" s="64">
        <f t="shared" si="165"/>
        <v>370.83333333333337</v>
      </c>
      <c r="AW226" s="64">
        <f t="shared" si="165"/>
        <v>370.83333333333337</v>
      </c>
      <c r="AX226" s="64">
        <f t="shared" si="165"/>
        <v>375</v>
      </c>
      <c r="AY226" s="64">
        <f t="shared" si="165"/>
        <v>375</v>
      </c>
      <c r="AZ226" s="64">
        <f t="shared" si="165"/>
        <v>370.83333333333337</v>
      </c>
      <c r="BA226" s="64">
        <f t="shared" si="165"/>
        <v>370.83333333333337</v>
      </c>
      <c r="BB226" s="64">
        <f t="shared" si="165"/>
        <v>375</v>
      </c>
      <c r="BC226" s="64">
        <f t="shared" si="165"/>
        <v>375</v>
      </c>
      <c r="BD226" s="64">
        <f t="shared" si="165"/>
        <v>370.83333333333337</v>
      </c>
      <c r="BE226" s="64">
        <f t="shared" si="165"/>
        <v>370.83333333333337</v>
      </c>
      <c r="BF226" s="64">
        <f t="shared" si="165"/>
        <v>375</v>
      </c>
      <c r="BG226" s="64">
        <f t="shared" si="165"/>
        <v>375</v>
      </c>
      <c r="BH226" s="64">
        <f t="shared" si="165"/>
        <v>370.83333333333337</v>
      </c>
      <c r="BI226" s="64">
        <f t="shared" si="165"/>
        <v>370.83333333333337</v>
      </c>
      <c r="BJ226" s="64">
        <f t="shared" si="165"/>
        <v>375</v>
      </c>
      <c r="BK226" s="64">
        <f t="shared" si="165"/>
        <v>375</v>
      </c>
      <c r="BL226" s="64">
        <f t="shared" si="165"/>
        <v>370.83333333333337</v>
      </c>
      <c r="BM226" s="64">
        <f t="shared" si="165"/>
        <v>370.83333333333337</v>
      </c>
      <c r="BN226" s="64">
        <f t="shared" si="165"/>
        <v>375</v>
      </c>
      <c r="BO226" s="64">
        <f t="shared" si="165"/>
        <v>375</v>
      </c>
      <c r="BP226" s="64">
        <f t="shared" si="165"/>
        <v>370.83333333333337</v>
      </c>
      <c r="BQ226" s="64">
        <f t="shared" si="165"/>
        <v>370.83333333333337</v>
      </c>
      <c r="BR226" s="64">
        <f t="shared" si="165"/>
        <v>375</v>
      </c>
      <c r="BS226" s="64">
        <f t="shared" si="165"/>
        <v>375</v>
      </c>
      <c r="BT226" s="64">
        <f t="shared" si="165"/>
        <v>370.83333333333337</v>
      </c>
      <c r="BU226" s="64">
        <f t="shared" si="165"/>
        <v>370.83333333333337</v>
      </c>
      <c r="BV226" s="64">
        <f t="shared" si="165"/>
        <v>375</v>
      </c>
      <c r="BW226" s="64">
        <f t="shared" si="165"/>
        <v>375</v>
      </c>
      <c r="BX226" s="64">
        <f t="shared" si="165"/>
        <v>370.83333333333337</v>
      </c>
      <c r="BY226" s="64">
        <f t="shared" si="165"/>
        <v>370.83333333333337</v>
      </c>
      <c r="BZ226" s="64">
        <f t="shared" si="165"/>
        <v>375</v>
      </c>
      <c r="CA226" s="64">
        <f t="shared" si="165"/>
        <v>375</v>
      </c>
      <c r="CB226" s="64">
        <f t="shared" si="165"/>
        <v>370.83333333333337</v>
      </c>
      <c r="CC226" s="64">
        <f t="shared" si="165"/>
        <v>370.83333333333337</v>
      </c>
      <c r="CD226" s="64">
        <f t="shared" si="165"/>
        <v>375</v>
      </c>
      <c r="CE226" s="64">
        <f t="shared" si="165"/>
        <v>375</v>
      </c>
      <c r="CF226" s="64">
        <f t="shared" si="165"/>
        <v>370.83333333333337</v>
      </c>
      <c r="CG226" s="64">
        <f t="shared" si="165"/>
        <v>370.83333333333337</v>
      </c>
      <c r="CH226" s="64">
        <f t="shared" si="165"/>
        <v>375</v>
      </c>
      <c r="CI226" s="64">
        <f t="shared" si="165"/>
        <v>375</v>
      </c>
      <c r="CJ226" s="64">
        <f t="shared" ref="CJ226:DS229" si="166">SUMIF($D$126:$D$222,$D226,CJ$126:CJ$222)</f>
        <v>370.83333333333337</v>
      </c>
      <c r="CK226" s="64">
        <f t="shared" si="166"/>
        <v>370.83333333333337</v>
      </c>
      <c r="CL226" s="64">
        <f t="shared" si="166"/>
        <v>375</v>
      </c>
      <c r="CM226" s="64">
        <f t="shared" si="166"/>
        <v>375</v>
      </c>
      <c r="CN226" s="64">
        <f t="shared" si="166"/>
        <v>370.83333333333337</v>
      </c>
      <c r="CO226" s="64">
        <f t="shared" si="166"/>
        <v>370.83333333333337</v>
      </c>
      <c r="CP226" s="64">
        <f t="shared" si="166"/>
        <v>375</v>
      </c>
      <c r="CQ226" s="64">
        <f t="shared" si="166"/>
        <v>375</v>
      </c>
      <c r="CR226" s="64">
        <f t="shared" si="166"/>
        <v>370.83333333333337</v>
      </c>
      <c r="CS226" s="64">
        <f t="shared" si="166"/>
        <v>370.83333333333337</v>
      </c>
      <c r="CT226" s="64">
        <f t="shared" si="166"/>
        <v>375</v>
      </c>
      <c r="CU226" s="64">
        <f t="shared" si="166"/>
        <v>375</v>
      </c>
      <c r="CV226" s="64">
        <f t="shared" si="166"/>
        <v>370.83333333333337</v>
      </c>
      <c r="CW226" s="64">
        <f t="shared" si="166"/>
        <v>370.83333333333337</v>
      </c>
      <c r="CX226" s="64">
        <f t="shared" si="166"/>
        <v>375</v>
      </c>
      <c r="CY226" s="64">
        <f t="shared" si="166"/>
        <v>375</v>
      </c>
      <c r="CZ226" s="64">
        <f t="shared" si="166"/>
        <v>370.83333333333337</v>
      </c>
      <c r="DA226" s="64">
        <f t="shared" si="166"/>
        <v>370.83333333333337</v>
      </c>
      <c r="DB226" s="64">
        <f t="shared" si="166"/>
        <v>375</v>
      </c>
      <c r="DC226" s="64">
        <f t="shared" si="166"/>
        <v>375</v>
      </c>
      <c r="DD226" s="64">
        <f t="shared" si="166"/>
        <v>370.83333333333337</v>
      </c>
      <c r="DE226" s="64">
        <f t="shared" si="166"/>
        <v>370.83333333333337</v>
      </c>
      <c r="DF226" s="64">
        <f t="shared" si="166"/>
        <v>375</v>
      </c>
      <c r="DG226" s="64">
        <f t="shared" si="166"/>
        <v>375</v>
      </c>
      <c r="DH226" s="64">
        <f t="shared" si="166"/>
        <v>370.83333333333337</v>
      </c>
      <c r="DI226" s="64">
        <f t="shared" si="166"/>
        <v>370.83333333333337</v>
      </c>
      <c r="DJ226" s="64">
        <f t="shared" si="166"/>
        <v>375</v>
      </c>
      <c r="DK226" s="64">
        <f t="shared" si="166"/>
        <v>375</v>
      </c>
      <c r="DL226" s="64">
        <f t="shared" si="166"/>
        <v>370.83333333333337</v>
      </c>
      <c r="DM226" s="64">
        <f t="shared" si="166"/>
        <v>370.83333333333337</v>
      </c>
      <c r="DN226" s="64">
        <f t="shared" si="166"/>
        <v>375</v>
      </c>
      <c r="DO226" s="64">
        <f t="shared" si="166"/>
        <v>375</v>
      </c>
      <c r="DP226" s="64">
        <f t="shared" si="166"/>
        <v>370.83333333333337</v>
      </c>
      <c r="DQ226" s="64">
        <f t="shared" si="166"/>
        <v>370.83333333333337</v>
      </c>
      <c r="DR226" s="64">
        <f t="shared" si="166"/>
        <v>375</v>
      </c>
      <c r="DS226" s="64">
        <f t="shared" si="166"/>
        <v>375</v>
      </c>
    </row>
    <row r="227" spans="3:123" x14ac:dyDescent="0.3">
      <c r="D227" s="12" t="str">
        <f>D207</f>
        <v>Production personnel</v>
      </c>
      <c r="F227" s="51" t="str">
        <f>F226</f>
        <v>INR Mn</v>
      </c>
      <c r="H227" s="64">
        <f t="shared" si="164"/>
        <v>0</v>
      </c>
      <c r="I227" s="64">
        <f t="shared" ref="I227:BT229" si="167">SUMIF($D$126:$D$222,$D227,I$126:I$222)</f>
        <v>0</v>
      </c>
      <c r="J227" s="64">
        <f t="shared" si="167"/>
        <v>0</v>
      </c>
      <c r="K227" s="64">
        <f t="shared" si="167"/>
        <v>26.25</v>
      </c>
      <c r="L227" s="64">
        <f t="shared" si="167"/>
        <v>25.958333333333336</v>
      </c>
      <c r="M227" s="64">
        <f t="shared" si="167"/>
        <v>25.958333333333336</v>
      </c>
      <c r="N227" s="64">
        <f t="shared" si="167"/>
        <v>26.25</v>
      </c>
      <c r="O227" s="64">
        <f t="shared" si="167"/>
        <v>52.5</v>
      </c>
      <c r="P227" s="64">
        <f t="shared" si="167"/>
        <v>51.916666666666671</v>
      </c>
      <c r="Q227" s="64">
        <f t="shared" si="167"/>
        <v>51.916666666666671</v>
      </c>
      <c r="R227" s="64">
        <f t="shared" si="167"/>
        <v>52.5</v>
      </c>
      <c r="S227" s="64">
        <f t="shared" si="167"/>
        <v>78.75</v>
      </c>
      <c r="T227" s="64">
        <f t="shared" si="167"/>
        <v>77.875</v>
      </c>
      <c r="U227" s="64">
        <f t="shared" si="167"/>
        <v>77.875</v>
      </c>
      <c r="V227" s="64">
        <f t="shared" si="167"/>
        <v>78.75</v>
      </c>
      <c r="W227" s="64">
        <f t="shared" si="167"/>
        <v>131.25</v>
      </c>
      <c r="X227" s="64">
        <f t="shared" si="167"/>
        <v>129.79166666666669</v>
      </c>
      <c r="Y227" s="64">
        <f t="shared" si="167"/>
        <v>129.79166666666669</v>
      </c>
      <c r="Z227" s="64">
        <f t="shared" si="167"/>
        <v>131.25</v>
      </c>
      <c r="AA227" s="64">
        <f t="shared" si="167"/>
        <v>262.5</v>
      </c>
      <c r="AB227" s="64">
        <f t="shared" si="167"/>
        <v>259.58333333333337</v>
      </c>
      <c r="AC227" s="64">
        <f t="shared" si="167"/>
        <v>259.58333333333337</v>
      </c>
      <c r="AD227" s="64">
        <f t="shared" si="167"/>
        <v>262.5</v>
      </c>
      <c r="AE227" s="64">
        <f t="shared" si="167"/>
        <v>262.5</v>
      </c>
      <c r="AF227" s="64">
        <f t="shared" si="167"/>
        <v>259.58333333333337</v>
      </c>
      <c r="AG227" s="64">
        <f t="shared" si="167"/>
        <v>259.58333333333337</v>
      </c>
      <c r="AH227" s="64">
        <f t="shared" si="167"/>
        <v>262.5</v>
      </c>
      <c r="AI227" s="64">
        <f t="shared" si="167"/>
        <v>262.5</v>
      </c>
      <c r="AJ227" s="64">
        <f t="shared" si="167"/>
        <v>259.58333333333337</v>
      </c>
      <c r="AK227" s="64">
        <f t="shared" si="167"/>
        <v>259.58333333333337</v>
      </c>
      <c r="AL227" s="64">
        <f t="shared" si="167"/>
        <v>262.5</v>
      </c>
      <c r="AM227" s="64">
        <f t="shared" si="167"/>
        <v>262.5</v>
      </c>
      <c r="AN227" s="64">
        <f t="shared" si="167"/>
        <v>259.58333333333337</v>
      </c>
      <c r="AO227" s="64">
        <f t="shared" si="167"/>
        <v>259.58333333333337</v>
      </c>
      <c r="AP227" s="64">
        <f t="shared" si="167"/>
        <v>262.5</v>
      </c>
      <c r="AQ227" s="64">
        <f t="shared" si="167"/>
        <v>262.5</v>
      </c>
      <c r="AR227" s="64">
        <f t="shared" si="167"/>
        <v>259.58333333333337</v>
      </c>
      <c r="AS227" s="64">
        <f t="shared" si="167"/>
        <v>259.58333333333337</v>
      </c>
      <c r="AT227" s="64">
        <f t="shared" si="167"/>
        <v>262.5</v>
      </c>
      <c r="AU227" s="64">
        <f t="shared" si="167"/>
        <v>262.5</v>
      </c>
      <c r="AV227" s="64">
        <f t="shared" si="167"/>
        <v>259.58333333333337</v>
      </c>
      <c r="AW227" s="64">
        <f t="shared" si="167"/>
        <v>259.58333333333337</v>
      </c>
      <c r="AX227" s="64">
        <f t="shared" si="167"/>
        <v>262.5</v>
      </c>
      <c r="AY227" s="64">
        <f t="shared" si="167"/>
        <v>262.5</v>
      </c>
      <c r="AZ227" s="64">
        <f t="shared" si="167"/>
        <v>259.58333333333337</v>
      </c>
      <c r="BA227" s="64">
        <f t="shared" si="167"/>
        <v>259.58333333333337</v>
      </c>
      <c r="BB227" s="64">
        <f t="shared" si="167"/>
        <v>262.5</v>
      </c>
      <c r="BC227" s="64">
        <f t="shared" si="167"/>
        <v>262.5</v>
      </c>
      <c r="BD227" s="64">
        <f t="shared" si="167"/>
        <v>259.58333333333337</v>
      </c>
      <c r="BE227" s="64">
        <f t="shared" si="167"/>
        <v>259.58333333333337</v>
      </c>
      <c r="BF227" s="64">
        <f t="shared" si="167"/>
        <v>262.5</v>
      </c>
      <c r="BG227" s="64">
        <f t="shared" si="167"/>
        <v>262.5</v>
      </c>
      <c r="BH227" s="64">
        <f t="shared" si="167"/>
        <v>259.58333333333337</v>
      </c>
      <c r="BI227" s="64">
        <f t="shared" si="167"/>
        <v>259.58333333333337</v>
      </c>
      <c r="BJ227" s="64">
        <f t="shared" si="167"/>
        <v>262.5</v>
      </c>
      <c r="BK227" s="64">
        <f t="shared" si="167"/>
        <v>262.5</v>
      </c>
      <c r="BL227" s="64">
        <f t="shared" si="167"/>
        <v>259.58333333333337</v>
      </c>
      <c r="BM227" s="64">
        <f t="shared" si="167"/>
        <v>259.58333333333337</v>
      </c>
      <c r="BN227" s="64">
        <f t="shared" si="167"/>
        <v>262.5</v>
      </c>
      <c r="BO227" s="64">
        <f t="shared" si="167"/>
        <v>262.5</v>
      </c>
      <c r="BP227" s="64">
        <f t="shared" si="167"/>
        <v>259.58333333333337</v>
      </c>
      <c r="BQ227" s="64">
        <f t="shared" si="167"/>
        <v>259.58333333333337</v>
      </c>
      <c r="BR227" s="64">
        <f t="shared" si="167"/>
        <v>262.5</v>
      </c>
      <c r="BS227" s="64">
        <f t="shared" si="167"/>
        <v>262.5</v>
      </c>
      <c r="BT227" s="64">
        <f t="shared" si="167"/>
        <v>259.58333333333337</v>
      </c>
      <c r="BU227" s="64">
        <f t="shared" si="165"/>
        <v>259.58333333333337</v>
      </c>
      <c r="BV227" s="64">
        <f t="shared" si="165"/>
        <v>262.5</v>
      </c>
      <c r="BW227" s="64">
        <f t="shared" si="165"/>
        <v>262.5</v>
      </c>
      <c r="BX227" s="64">
        <f t="shared" si="165"/>
        <v>259.58333333333337</v>
      </c>
      <c r="BY227" s="64">
        <f t="shared" si="165"/>
        <v>259.58333333333337</v>
      </c>
      <c r="BZ227" s="64">
        <f t="shared" si="165"/>
        <v>262.5</v>
      </c>
      <c r="CA227" s="64">
        <f t="shared" si="165"/>
        <v>262.5</v>
      </c>
      <c r="CB227" s="64">
        <f t="shared" si="165"/>
        <v>259.58333333333337</v>
      </c>
      <c r="CC227" s="64">
        <f t="shared" si="165"/>
        <v>259.58333333333337</v>
      </c>
      <c r="CD227" s="64">
        <f t="shared" si="165"/>
        <v>262.5</v>
      </c>
      <c r="CE227" s="64">
        <f t="shared" si="165"/>
        <v>262.5</v>
      </c>
      <c r="CF227" s="64">
        <f t="shared" si="165"/>
        <v>259.58333333333337</v>
      </c>
      <c r="CG227" s="64">
        <f t="shared" si="165"/>
        <v>259.58333333333337</v>
      </c>
      <c r="CH227" s="64">
        <f t="shared" si="165"/>
        <v>262.5</v>
      </c>
      <c r="CI227" s="64">
        <f t="shared" si="165"/>
        <v>262.5</v>
      </c>
      <c r="CJ227" s="64">
        <f t="shared" si="166"/>
        <v>259.58333333333337</v>
      </c>
      <c r="CK227" s="64">
        <f t="shared" si="166"/>
        <v>259.58333333333337</v>
      </c>
      <c r="CL227" s="64">
        <f t="shared" si="166"/>
        <v>262.5</v>
      </c>
      <c r="CM227" s="64">
        <f t="shared" si="166"/>
        <v>262.5</v>
      </c>
      <c r="CN227" s="64">
        <f t="shared" si="166"/>
        <v>259.58333333333337</v>
      </c>
      <c r="CO227" s="64">
        <f t="shared" si="166"/>
        <v>259.58333333333337</v>
      </c>
      <c r="CP227" s="64">
        <f t="shared" si="166"/>
        <v>262.5</v>
      </c>
      <c r="CQ227" s="64">
        <f t="shared" si="166"/>
        <v>262.5</v>
      </c>
      <c r="CR227" s="64">
        <f t="shared" si="166"/>
        <v>259.58333333333337</v>
      </c>
      <c r="CS227" s="64">
        <f t="shared" si="166"/>
        <v>259.58333333333337</v>
      </c>
      <c r="CT227" s="64">
        <f t="shared" si="166"/>
        <v>262.5</v>
      </c>
      <c r="CU227" s="64">
        <f t="shared" si="166"/>
        <v>262.5</v>
      </c>
      <c r="CV227" s="64">
        <f t="shared" si="166"/>
        <v>259.58333333333337</v>
      </c>
      <c r="CW227" s="64">
        <f t="shared" si="166"/>
        <v>259.58333333333337</v>
      </c>
      <c r="CX227" s="64">
        <f t="shared" si="166"/>
        <v>262.5</v>
      </c>
      <c r="CY227" s="64">
        <f t="shared" si="166"/>
        <v>262.5</v>
      </c>
      <c r="CZ227" s="64">
        <f t="shared" si="166"/>
        <v>259.58333333333337</v>
      </c>
      <c r="DA227" s="64">
        <f t="shared" si="166"/>
        <v>259.58333333333337</v>
      </c>
      <c r="DB227" s="64">
        <f t="shared" si="166"/>
        <v>262.5</v>
      </c>
      <c r="DC227" s="64">
        <f t="shared" si="166"/>
        <v>262.5</v>
      </c>
      <c r="DD227" s="64">
        <f t="shared" si="166"/>
        <v>259.58333333333337</v>
      </c>
      <c r="DE227" s="64">
        <f t="shared" si="166"/>
        <v>259.58333333333337</v>
      </c>
      <c r="DF227" s="64">
        <f t="shared" si="166"/>
        <v>262.5</v>
      </c>
      <c r="DG227" s="64">
        <f t="shared" si="166"/>
        <v>262.5</v>
      </c>
      <c r="DH227" s="64">
        <f t="shared" si="166"/>
        <v>259.58333333333337</v>
      </c>
      <c r="DI227" s="64">
        <f t="shared" si="166"/>
        <v>259.58333333333337</v>
      </c>
      <c r="DJ227" s="64">
        <f t="shared" si="166"/>
        <v>262.5</v>
      </c>
      <c r="DK227" s="64">
        <f t="shared" si="166"/>
        <v>262.5</v>
      </c>
      <c r="DL227" s="64">
        <f t="shared" si="166"/>
        <v>259.58333333333337</v>
      </c>
      <c r="DM227" s="64">
        <f t="shared" si="166"/>
        <v>259.58333333333337</v>
      </c>
      <c r="DN227" s="64">
        <f t="shared" si="166"/>
        <v>262.5</v>
      </c>
      <c r="DO227" s="64">
        <f t="shared" si="166"/>
        <v>262.5</v>
      </c>
      <c r="DP227" s="64">
        <f t="shared" si="166"/>
        <v>259.58333333333337</v>
      </c>
      <c r="DQ227" s="64">
        <f t="shared" si="166"/>
        <v>259.58333333333337</v>
      </c>
      <c r="DR227" s="64">
        <f t="shared" si="166"/>
        <v>262.5</v>
      </c>
      <c r="DS227" s="64">
        <f t="shared" si="166"/>
        <v>262.5</v>
      </c>
    </row>
    <row r="228" spans="3:123" x14ac:dyDescent="0.3">
      <c r="D228" s="12" t="str">
        <f>D208</f>
        <v>Sr. executives</v>
      </c>
      <c r="F228" s="51" t="str">
        <f>F227</f>
        <v>INR Mn</v>
      </c>
      <c r="H228" s="64">
        <f t="shared" si="164"/>
        <v>0</v>
      </c>
      <c r="I228" s="64">
        <f t="shared" si="167"/>
        <v>0</v>
      </c>
      <c r="J228" s="64">
        <f t="shared" si="167"/>
        <v>0</v>
      </c>
      <c r="K228" s="64">
        <f t="shared" si="167"/>
        <v>18.75</v>
      </c>
      <c r="L228" s="64">
        <f t="shared" si="167"/>
        <v>18.541666666666668</v>
      </c>
      <c r="M228" s="64">
        <f t="shared" si="167"/>
        <v>18.541666666666668</v>
      </c>
      <c r="N228" s="64">
        <f t="shared" si="167"/>
        <v>18.75</v>
      </c>
      <c r="O228" s="64">
        <f t="shared" si="167"/>
        <v>37.5</v>
      </c>
      <c r="P228" s="64">
        <f t="shared" si="167"/>
        <v>37.083333333333336</v>
      </c>
      <c r="Q228" s="64">
        <f t="shared" si="167"/>
        <v>37.083333333333336</v>
      </c>
      <c r="R228" s="64">
        <f t="shared" si="167"/>
        <v>37.5</v>
      </c>
      <c r="S228" s="64">
        <f t="shared" si="167"/>
        <v>56.25</v>
      </c>
      <c r="T228" s="64">
        <f t="shared" si="167"/>
        <v>55.625</v>
      </c>
      <c r="U228" s="64">
        <f t="shared" si="167"/>
        <v>55.625</v>
      </c>
      <c r="V228" s="64">
        <f t="shared" si="167"/>
        <v>56.25</v>
      </c>
      <c r="W228" s="64">
        <f t="shared" si="167"/>
        <v>93.75</v>
      </c>
      <c r="X228" s="64">
        <f t="shared" si="167"/>
        <v>92.708333333333343</v>
      </c>
      <c r="Y228" s="64">
        <f t="shared" si="167"/>
        <v>92.708333333333343</v>
      </c>
      <c r="Z228" s="64">
        <f t="shared" si="167"/>
        <v>93.75</v>
      </c>
      <c r="AA228" s="64">
        <f t="shared" si="167"/>
        <v>187.5</v>
      </c>
      <c r="AB228" s="64">
        <f t="shared" si="167"/>
        <v>185.41666666666669</v>
      </c>
      <c r="AC228" s="64">
        <f t="shared" si="167"/>
        <v>185.41666666666669</v>
      </c>
      <c r="AD228" s="64">
        <f t="shared" si="167"/>
        <v>187.5</v>
      </c>
      <c r="AE228" s="64">
        <f t="shared" si="167"/>
        <v>187.5</v>
      </c>
      <c r="AF228" s="64">
        <f t="shared" si="167"/>
        <v>185.41666666666669</v>
      </c>
      <c r="AG228" s="64">
        <f t="shared" si="167"/>
        <v>185.41666666666669</v>
      </c>
      <c r="AH228" s="64">
        <f t="shared" si="167"/>
        <v>187.5</v>
      </c>
      <c r="AI228" s="64">
        <f t="shared" si="167"/>
        <v>187.5</v>
      </c>
      <c r="AJ228" s="64">
        <f t="shared" si="167"/>
        <v>185.41666666666669</v>
      </c>
      <c r="AK228" s="64">
        <f t="shared" si="167"/>
        <v>185.41666666666669</v>
      </c>
      <c r="AL228" s="64">
        <f t="shared" si="167"/>
        <v>187.5</v>
      </c>
      <c r="AM228" s="64">
        <f t="shared" si="167"/>
        <v>187.5</v>
      </c>
      <c r="AN228" s="64">
        <f t="shared" si="167"/>
        <v>185.41666666666669</v>
      </c>
      <c r="AO228" s="64">
        <f t="shared" si="167"/>
        <v>185.41666666666669</v>
      </c>
      <c r="AP228" s="64">
        <f t="shared" si="167"/>
        <v>187.5</v>
      </c>
      <c r="AQ228" s="64">
        <f t="shared" si="167"/>
        <v>187.5</v>
      </c>
      <c r="AR228" s="64">
        <f t="shared" si="167"/>
        <v>185.41666666666669</v>
      </c>
      <c r="AS228" s="64">
        <f t="shared" si="167"/>
        <v>185.41666666666669</v>
      </c>
      <c r="AT228" s="64">
        <f t="shared" si="167"/>
        <v>187.5</v>
      </c>
      <c r="AU228" s="64">
        <f t="shared" si="167"/>
        <v>187.5</v>
      </c>
      <c r="AV228" s="64">
        <f t="shared" si="167"/>
        <v>185.41666666666669</v>
      </c>
      <c r="AW228" s="64">
        <f t="shared" si="167"/>
        <v>185.41666666666669</v>
      </c>
      <c r="AX228" s="64">
        <f t="shared" si="167"/>
        <v>187.5</v>
      </c>
      <c r="AY228" s="64">
        <f t="shared" si="167"/>
        <v>187.5</v>
      </c>
      <c r="AZ228" s="64">
        <f t="shared" si="167"/>
        <v>185.41666666666669</v>
      </c>
      <c r="BA228" s="64">
        <f t="shared" si="167"/>
        <v>185.41666666666669</v>
      </c>
      <c r="BB228" s="64">
        <f t="shared" si="167"/>
        <v>187.5</v>
      </c>
      <c r="BC228" s="64">
        <f t="shared" si="167"/>
        <v>187.5</v>
      </c>
      <c r="BD228" s="64">
        <f t="shared" si="167"/>
        <v>185.41666666666669</v>
      </c>
      <c r="BE228" s="64">
        <f t="shared" si="167"/>
        <v>185.41666666666669</v>
      </c>
      <c r="BF228" s="64">
        <f t="shared" si="167"/>
        <v>187.5</v>
      </c>
      <c r="BG228" s="64">
        <f t="shared" si="167"/>
        <v>187.5</v>
      </c>
      <c r="BH228" s="64">
        <f t="shared" si="167"/>
        <v>185.41666666666669</v>
      </c>
      <c r="BI228" s="64">
        <f t="shared" si="167"/>
        <v>185.41666666666669</v>
      </c>
      <c r="BJ228" s="64">
        <f t="shared" si="167"/>
        <v>187.5</v>
      </c>
      <c r="BK228" s="64">
        <f t="shared" si="167"/>
        <v>187.5</v>
      </c>
      <c r="BL228" s="64">
        <f t="shared" si="167"/>
        <v>185.41666666666669</v>
      </c>
      <c r="BM228" s="64">
        <f t="shared" si="167"/>
        <v>185.41666666666669</v>
      </c>
      <c r="BN228" s="64">
        <f t="shared" si="167"/>
        <v>187.5</v>
      </c>
      <c r="BO228" s="64">
        <f t="shared" si="167"/>
        <v>187.5</v>
      </c>
      <c r="BP228" s="64">
        <f t="shared" si="167"/>
        <v>185.41666666666669</v>
      </c>
      <c r="BQ228" s="64">
        <f t="shared" si="167"/>
        <v>185.41666666666669</v>
      </c>
      <c r="BR228" s="64">
        <f t="shared" si="167"/>
        <v>187.5</v>
      </c>
      <c r="BS228" s="64">
        <f t="shared" si="167"/>
        <v>187.5</v>
      </c>
      <c r="BT228" s="64">
        <f t="shared" si="167"/>
        <v>185.41666666666669</v>
      </c>
      <c r="BU228" s="64">
        <f t="shared" si="165"/>
        <v>185.41666666666669</v>
      </c>
      <c r="BV228" s="64">
        <f t="shared" si="165"/>
        <v>187.5</v>
      </c>
      <c r="BW228" s="64">
        <f t="shared" si="165"/>
        <v>187.5</v>
      </c>
      <c r="BX228" s="64">
        <f t="shared" si="165"/>
        <v>185.41666666666669</v>
      </c>
      <c r="BY228" s="64">
        <f t="shared" si="165"/>
        <v>185.41666666666669</v>
      </c>
      <c r="BZ228" s="64">
        <f t="shared" si="165"/>
        <v>187.5</v>
      </c>
      <c r="CA228" s="64">
        <f t="shared" si="165"/>
        <v>187.5</v>
      </c>
      <c r="CB228" s="64">
        <f t="shared" si="165"/>
        <v>185.41666666666669</v>
      </c>
      <c r="CC228" s="64">
        <f t="shared" si="165"/>
        <v>185.41666666666669</v>
      </c>
      <c r="CD228" s="64">
        <f t="shared" si="165"/>
        <v>187.5</v>
      </c>
      <c r="CE228" s="64">
        <f t="shared" si="165"/>
        <v>187.5</v>
      </c>
      <c r="CF228" s="64">
        <f t="shared" si="165"/>
        <v>185.41666666666669</v>
      </c>
      <c r="CG228" s="64">
        <f t="shared" si="165"/>
        <v>185.41666666666669</v>
      </c>
      <c r="CH228" s="64">
        <f t="shared" si="165"/>
        <v>187.5</v>
      </c>
      <c r="CI228" s="64">
        <f t="shared" si="165"/>
        <v>187.5</v>
      </c>
      <c r="CJ228" s="64">
        <f t="shared" si="166"/>
        <v>185.41666666666669</v>
      </c>
      <c r="CK228" s="64">
        <f t="shared" si="166"/>
        <v>185.41666666666669</v>
      </c>
      <c r="CL228" s="64">
        <f t="shared" si="166"/>
        <v>187.5</v>
      </c>
      <c r="CM228" s="64">
        <f t="shared" si="166"/>
        <v>187.5</v>
      </c>
      <c r="CN228" s="64">
        <f t="shared" si="166"/>
        <v>185.41666666666669</v>
      </c>
      <c r="CO228" s="64">
        <f t="shared" si="166"/>
        <v>185.41666666666669</v>
      </c>
      <c r="CP228" s="64">
        <f t="shared" si="166"/>
        <v>187.5</v>
      </c>
      <c r="CQ228" s="64">
        <f t="shared" si="166"/>
        <v>187.5</v>
      </c>
      <c r="CR228" s="64">
        <f t="shared" si="166"/>
        <v>185.41666666666669</v>
      </c>
      <c r="CS228" s="64">
        <f t="shared" si="166"/>
        <v>185.41666666666669</v>
      </c>
      <c r="CT228" s="64">
        <f t="shared" si="166"/>
        <v>187.5</v>
      </c>
      <c r="CU228" s="64">
        <f t="shared" si="166"/>
        <v>187.5</v>
      </c>
      <c r="CV228" s="64">
        <f t="shared" si="166"/>
        <v>185.41666666666669</v>
      </c>
      <c r="CW228" s="64">
        <f t="shared" si="166"/>
        <v>185.41666666666669</v>
      </c>
      <c r="CX228" s="64">
        <f t="shared" si="166"/>
        <v>187.5</v>
      </c>
      <c r="CY228" s="64">
        <f t="shared" si="166"/>
        <v>187.5</v>
      </c>
      <c r="CZ228" s="64">
        <f t="shared" si="166"/>
        <v>185.41666666666669</v>
      </c>
      <c r="DA228" s="64">
        <f t="shared" si="166"/>
        <v>185.41666666666669</v>
      </c>
      <c r="DB228" s="64">
        <f t="shared" si="166"/>
        <v>187.5</v>
      </c>
      <c r="DC228" s="64">
        <f t="shared" si="166"/>
        <v>187.5</v>
      </c>
      <c r="DD228" s="64">
        <f t="shared" si="166"/>
        <v>185.41666666666669</v>
      </c>
      <c r="DE228" s="64">
        <f t="shared" si="166"/>
        <v>185.41666666666669</v>
      </c>
      <c r="DF228" s="64">
        <f t="shared" si="166"/>
        <v>187.5</v>
      </c>
      <c r="DG228" s="64">
        <f t="shared" si="166"/>
        <v>187.5</v>
      </c>
      <c r="DH228" s="64">
        <f t="shared" si="166"/>
        <v>185.41666666666669</v>
      </c>
      <c r="DI228" s="64">
        <f t="shared" si="166"/>
        <v>185.41666666666669</v>
      </c>
      <c r="DJ228" s="64">
        <f t="shared" si="166"/>
        <v>187.5</v>
      </c>
      <c r="DK228" s="64">
        <f t="shared" si="166"/>
        <v>187.5</v>
      </c>
      <c r="DL228" s="64">
        <f t="shared" si="166"/>
        <v>185.41666666666669</v>
      </c>
      <c r="DM228" s="64">
        <f t="shared" si="166"/>
        <v>185.41666666666669</v>
      </c>
      <c r="DN228" s="64">
        <f t="shared" si="166"/>
        <v>187.5</v>
      </c>
      <c r="DO228" s="64">
        <f t="shared" si="166"/>
        <v>187.5</v>
      </c>
      <c r="DP228" s="64">
        <f t="shared" si="166"/>
        <v>185.41666666666669</v>
      </c>
      <c r="DQ228" s="64">
        <f t="shared" si="166"/>
        <v>185.41666666666669</v>
      </c>
      <c r="DR228" s="64">
        <f t="shared" si="166"/>
        <v>187.5</v>
      </c>
      <c r="DS228" s="64">
        <f t="shared" si="166"/>
        <v>187.5</v>
      </c>
    </row>
    <row r="229" spans="3:123" x14ac:dyDescent="0.3">
      <c r="D229" s="280" t="str">
        <f>D209</f>
        <v>Sr. executives - Other phases</v>
      </c>
      <c r="E229" s="280"/>
      <c r="F229" s="281" t="str">
        <f t="shared" ref="F229" si="168">F228</f>
        <v>INR Mn</v>
      </c>
      <c r="G229" s="281"/>
      <c r="H229" s="288">
        <f t="shared" si="164"/>
        <v>0</v>
      </c>
      <c r="I229" s="288">
        <f t="shared" si="167"/>
        <v>0</v>
      </c>
      <c r="J229" s="288">
        <f t="shared" si="167"/>
        <v>0</v>
      </c>
      <c r="K229" s="288">
        <f t="shared" si="167"/>
        <v>0</v>
      </c>
      <c r="L229" s="288">
        <f t="shared" si="167"/>
        <v>0</v>
      </c>
      <c r="M229" s="288">
        <f t="shared" si="167"/>
        <v>0</v>
      </c>
      <c r="N229" s="288">
        <f t="shared" si="167"/>
        <v>0</v>
      </c>
      <c r="O229" s="288">
        <f t="shared" si="167"/>
        <v>0</v>
      </c>
      <c r="P229" s="288">
        <f t="shared" si="167"/>
        <v>0</v>
      </c>
      <c r="Q229" s="288">
        <f t="shared" si="167"/>
        <v>0</v>
      </c>
      <c r="R229" s="288">
        <f t="shared" si="167"/>
        <v>0</v>
      </c>
      <c r="S229" s="288">
        <f t="shared" si="167"/>
        <v>0</v>
      </c>
      <c r="T229" s="288">
        <f t="shared" si="167"/>
        <v>0</v>
      </c>
      <c r="U229" s="288">
        <f t="shared" si="167"/>
        <v>0</v>
      </c>
      <c r="V229" s="288">
        <f t="shared" si="167"/>
        <v>0</v>
      </c>
      <c r="W229" s="288">
        <f t="shared" si="167"/>
        <v>0</v>
      </c>
      <c r="X229" s="288">
        <f t="shared" si="167"/>
        <v>0</v>
      </c>
      <c r="Y229" s="288">
        <f t="shared" si="167"/>
        <v>0</v>
      </c>
      <c r="Z229" s="288">
        <f t="shared" si="167"/>
        <v>0</v>
      </c>
      <c r="AA229" s="288">
        <f t="shared" si="167"/>
        <v>0</v>
      </c>
      <c r="AB229" s="288">
        <f t="shared" si="167"/>
        <v>0</v>
      </c>
      <c r="AC229" s="288">
        <f t="shared" si="167"/>
        <v>0</v>
      </c>
      <c r="AD229" s="288">
        <f t="shared" si="167"/>
        <v>0</v>
      </c>
      <c r="AE229" s="288">
        <f t="shared" si="167"/>
        <v>0</v>
      </c>
      <c r="AF229" s="288">
        <f t="shared" si="167"/>
        <v>0</v>
      </c>
      <c r="AG229" s="288">
        <f t="shared" si="167"/>
        <v>0</v>
      </c>
      <c r="AH229" s="288">
        <f t="shared" si="167"/>
        <v>0</v>
      </c>
      <c r="AI229" s="288">
        <f t="shared" si="167"/>
        <v>0</v>
      </c>
      <c r="AJ229" s="288">
        <f t="shared" si="167"/>
        <v>0</v>
      </c>
      <c r="AK229" s="288">
        <f t="shared" si="167"/>
        <v>0</v>
      </c>
      <c r="AL229" s="288">
        <f t="shared" si="167"/>
        <v>0</v>
      </c>
      <c r="AM229" s="288">
        <f t="shared" si="167"/>
        <v>0</v>
      </c>
      <c r="AN229" s="288">
        <f t="shared" si="167"/>
        <v>0</v>
      </c>
      <c r="AO229" s="288">
        <f t="shared" si="167"/>
        <v>0</v>
      </c>
      <c r="AP229" s="288">
        <f t="shared" si="167"/>
        <v>0</v>
      </c>
      <c r="AQ229" s="288">
        <f t="shared" si="167"/>
        <v>0</v>
      </c>
      <c r="AR229" s="288">
        <f t="shared" si="167"/>
        <v>0</v>
      </c>
      <c r="AS229" s="288">
        <f t="shared" si="167"/>
        <v>0</v>
      </c>
      <c r="AT229" s="288">
        <f t="shared" si="167"/>
        <v>0</v>
      </c>
      <c r="AU229" s="288">
        <f t="shared" si="167"/>
        <v>0</v>
      </c>
      <c r="AV229" s="288">
        <f t="shared" si="167"/>
        <v>0</v>
      </c>
      <c r="AW229" s="288">
        <f t="shared" si="167"/>
        <v>0</v>
      </c>
      <c r="AX229" s="288">
        <f t="shared" si="167"/>
        <v>0</v>
      </c>
      <c r="AY229" s="288">
        <f t="shared" si="167"/>
        <v>0</v>
      </c>
      <c r="AZ229" s="288">
        <f t="shared" si="167"/>
        <v>0</v>
      </c>
      <c r="BA229" s="288">
        <f t="shared" si="167"/>
        <v>0</v>
      </c>
      <c r="BB229" s="288">
        <f t="shared" si="167"/>
        <v>0</v>
      </c>
      <c r="BC229" s="288">
        <f t="shared" si="167"/>
        <v>0</v>
      </c>
      <c r="BD229" s="288">
        <f t="shared" si="167"/>
        <v>0</v>
      </c>
      <c r="BE229" s="288">
        <f t="shared" si="167"/>
        <v>0</v>
      </c>
      <c r="BF229" s="288">
        <f t="shared" si="167"/>
        <v>0</v>
      </c>
      <c r="BG229" s="288">
        <f t="shared" si="167"/>
        <v>0</v>
      </c>
      <c r="BH229" s="288">
        <f t="shared" si="167"/>
        <v>0</v>
      </c>
      <c r="BI229" s="288">
        <f t="shared" si="167"/>
        <v>0</v>
      </c>
      <c r="BJ229" s="288">
        <f t="shared" si="167"/>
        <v>0</v>
      </c>
      <c r="BK229" s="288">
        <f t="shared" si="167"/>
        <v>0</v>
      </c>
      <c r="BL229" s="288">
        <f t="shared" si="167"/>
        <v>0</v>
      </c>
      <c r="BM229" s="288">
        <f t="shared" si="167"/>
        <v>0</v>
      </c>
      <c r="BN229" s="288">
        <f t="shared" si="167"/>
        <v>0</v>
      </c>
      <c r="BO229" s="288">
        <f t="shared" si="167"/>
        <v>0</v>
      </c>
      <c r="BP229" s="288">
        <f t="shared" si="167"/>
        <v>0</v>
      </c>
      <c r="BQ229" s="288">
        <f t="shared" si="167"/>
        <v>0</v>
      </c>
      <c r="BR229" s="288">
        <f t="shared" si="167"/>
        <v>0</v>
      </c>
      <c r="BS229" s="288">
        <f t="shared" si="167"/>
        <v>0</v>
      </c>
      <c r="BT229" s="288">
        <f t="shared" si="167"/>
        <v>0</v>
      </c>
      <c r="BU229" s="288">
        <f t="shared" si="165"/>
        <v>0</v>
      </c>
      <c r="BV229" s="288">
        <f t="shared" si="165"/>
        <v>0</v>
      </c>
      <c r="BW229" s="288">
        <f t="shared" si="165"/>
        <v>0</v>
      </c>
      <c r="BX229" s="288">
        <f t="shared" si="165"/>
        <v>0</v>
      </c>
      <c r="BY229" s="288">
        <f t="shared" si="165"/>
        <v>0</v>
      </c>
      <c r="BZ229" s="288">
        <f t="shared" si="165"/>
        <v>0</v>
      </c>
      <c r="CA229" s="288">
        <f t="shared" si="165"/>
        <v>0</v>
      </c>
      <c r="CB229" s="288">
        <f t="shared" si="165"/>
        <v>0</v>
      </c>
      <c r="CC229" s="288">
        <f t="shared" si="165"/>
        <v>0</v>
      </c>
      <c r="CD229" s="288">
        <f t="shared" si="165"/>
        <v>0</v>
      </c>
      <c r="CE229" s="288">
        <f t="shared" si="165"/>
        <v>0</v>
      </c>
      <c r="CF229" s="288">
        <f t="shared" si="165"/>
        <v>0</v>
      </c>
      <c r="CG229" s="288">
        <f t="shared" si="165"/>
        <v>0</v>
      </c>
      <c r="CH229" s="288">
        <f t="shared" si="165"/>
        <v>0</v>
      </c>
      <c r="CI229" s="288">
        <f t="shared" si="165"/>
        <v>0</v>
      </c>
      <c r="CJ229" s="288">
        <f t="shared" si="166"/>
        <v>0</v>
      </c>
      <c r="CK229" s="288">
        <f t="shared" si="166"/>
        <v>0</v>
      </c>
      <c r="CL229" s="288">
        <f t="shared" si="166"/>
        <v>0</v>
      </c>
      <c r="CM229" s="288">
        <f t="shared" si="166"/>
        <v>0</v>
      </c>
      <c r="CN229" s="288">
        <f t="shared" si="166"/>
        <v>0</v>
      </c>
      <c r="CO229" s="288">
        <f t="shared" si="166"/>
        <v>0</v>
      </c>
      <c r="CP229" s="288">
        <f t="shared" si="166"/>
        <v>0</v>
      </c>
      <c r="CQ229" s="288">
        <f t="shared" si="166"/>
        <v>0</v>
      </c>
      <c r="CR229" s="288">
        <f t="shared" si="166"/>
        <v>0</v>
      </c>
      <c r="CS229" s="288">
        <f t="shared" si="166"/>
        <v>0</v>
      </c>
      <c r="CT229" s="288">
        <f t="shared" si="166"/>
        <v>0</v>
      </c>
      <c r="CU229" s="288">
        <f t="shared" si="166"/>
        <v>0</v>
      </c>
      <c r="CV229" s="288">
        <f t="shared" si="166"/>
        <v>0</v>
      </c>
      <c r="CW229" s="288">
        <f t="shared" si="166"/>
        <v>0</v>
      </c>
      <c r="CX229" s="288">
        <f t="shared" si="166"/>
        <v>0</v>
      </c>
      <c r="CY229" s="288">
        <f t="shared" si="166"/>
        <v>0</v>
      </c>
      <c r="CZ229" s="288">
        <f t="shared" si="166"/>
        <v>0</v>
      </c>
      <c r="DA229" s="288">
        <f t="shared" si="166"/>
        <v>0</v>
      </c>
      <c r="DB229" s="288">
        <f t="shared" si="166"/>
        <v>0</v>
      </c>
      <c r="DC229" s="288">
        <f t="shared" si="166"/>
        <v>0</v>
      </c>
      <c r="DD229" s="288">
        <f t="shared" si="166"/>
        <v>0</v>
      </c>
      <c r="DE229" s="288">
        <f t="shared" si="166"/>
        <v>0</v>
      </c>
      <c r="DF229" s="288">
        <f t="shared" si="166"/>
        <v>0</v>
      </c>
      <c r="DG229" s="288">
        <f t="shared" si="166"/>
        <v>0</v>
      </c>
      <c r="DH229" s="288">
        <f t="shared" si="166"/>
        <v>0</v>
      </c>
      <c r="DI229" s="288">
        <f t="shared" si="166"/>
        <v>0</v>
      </c>
      <c r="DJ229" s="288">
        <f t="shared" si="166"/>
        <v>0</v>
      </c>
      <c r="DK229" s="288">
        <f t="shared" si="166"/>
        <v>0</v>
      </c>
      <c r="DL229" s="288">
        <f t="shared" si="166"/>
        <v>0</v>
      </c>
      <c r="DM229" s="288">
        <f t="shared" si="166"/>
        <v>0</v>
      </c>
      <c r="DN229" s="288">
        <f t="shared" si="166"/>
        <v>0</v>
      </c>
      <c r="DO229" s="288">
        <f t="shared" si="166"/>
        <v>0</v>
      </c>
      <c r="DP229" s="288">
        <f t="shared" si="166"/>
        <v>0</v>
      </c>
      <c r="DQ229" s="288">
        <f t="shared" si="166"/>
        <v>0</v>
      </c>
      <c r="DR229" s="288">
        <f t="shared" si="166"/>
        <v>0</v>
      </c>
      <c r="DS229" s="288">
        <f t="shared" si="166"/>
        <v>0</v>
      </c>
    </row>
    <row r="230" spans="3:123" x14ac:dyDescent="0.3">
      <c r="D230" s="280"/>
      <c r="E230" s="280"/>
      <c r="F230" s="281"/>
      <c r="G230" s="281"/>
      <c r="H230" s="279"/>
      <c r="I230" s="279"/>
      <c r="J230" s="279"/>
      <c r="K230" s="279"/>
      <c r="L230" s="279"/>
      <c r="M230" s="279"/>
      <c r="N230" s="279"/>
      <c r="O230" s="279"/>
      <c r="P230" s="279"/>
      <c r="Q230" s="279"/>
      <c r="R230" s="279"/>
      <c r="S230" s="279"/>
      <c r="T230" s="279"/>
      <c r="U230" s="279"/>
      <c r="V230" s="279"/>
      <c r="W230" s="279"/>
      <c r="X230" s="279"/>
      <c r="Y230" s="279"/>
      <c r="Z230" s="279"/>
      <c r="AA230" s="279"/>
      <c r="AB230" s="279"/>
      <c r="AC230" s="279"/>
      <c r="AD230" s="279"/>
      <c r="AE230" s="279"/>
      <c r="AF230" s="279"/>
      <c r="AG230" s="279"/>
      <c r="AH230" s="279"/>
      <c r="AI230" s="279"/>
      <c r="AJ230" s="279"/>
      <c r="AK230" s="279"/>
      <c r="AL230" s="279"/>
      <c r="AM230" s="279"/>
      <c r="AN230" s="279"/>
      <c r="AO230" s="279"/>
      <c r="AP230" s="279"/>
      <c r="AQ230" s="279"/>
      <c r="AR230" s="279"/>
      <c r="AS230" s="279"/>
      <c r="AT230" s="279"/>
      <c r="AU230" s="279"/>
      <c r="AV230" s="279"/>
      <c r="AW230" s="279"/>
      <c r="AX230" s="279"/>
      <c r="AY230" s="279"/>
      <c r="AZ230" s="279"/>
      <c r="BA230" s="279"/>
      <c r="BB230" s="279"/>
      <c r="BC230" s="279"/>
      <c r="BD230" s="279"/>
      <c r="BE230" s="279"/>
      <c r="BF230" s="279"/>
      <c r="BG230" s="279"/>
      <c r="BH230" s="279"/>
      <c r="BI230" s="279"/>
      <c r="BJ230" s="279"/>
      <c r="BK230" s="279"/>
      <c r="BL230" s="279"/>
      <c r="BM230" s="279"/>
      <c r="BN230" s="279"/>
      <c r="BO230" s="279"/>
      <c r="BP230" s="279"/>
      <c r="BQ230" s="279"/>
      <c r="BR230" s="279"/>
      <c r="BS230" s="279"/>
      <c r="BT230" s="279"/>
      <c r="BU230" s="279"/>
      <c r="BV230" s="279"/>
      <c r="BW230" s="279"/>
      <c r="BX230" s="279"/>
      <c r="BY230" s="279"/>
      <c r="BZ230" s="279"/>
      <c r="CA230" s="279"/>
      <c r="CB230" s="279"/>
      <c r="CC230" s="279"/>
      <c r="CD230" s="279"/>
      <c r="CE230" s="279"/>
      <c r="CF230" s="279"/>
      <c r="CG230" s="279"/>
      <c r="CH230" s="279"/>
      <c r="CI230" s="279"/>
      <c r="CJ230" s="279"/>
      <c r="CK230" s="279"/>
      <c r="CL230" s="279"/>
      <c r="CM230" s="279"/>
      <c r="CN230" s="279"/>
      <c r="CO230" s="279"/>
      <c r="CP230" s="279"/>
      <c r="CQ230" s="279"/>
      <c r="CR230" s="279"/>
      <c r="CS230" s="279"/>
      <c r="CT230" s="279"/>
      <c r="CU230" s="279"/>
      <c r="CV230" s="279"/>
      <c r="CW230" s="279"/>
      <c r="CX230" s="279"/>
      <c r="CY230" s="279"/>
      <c r="CZ230" s="279"/>
      <c r="DA230" s="279"/>
      <c r="DB230" s="279"/>
      <c r="DC230" s="279"/>
      <c r="DD230" s="279"/>
      <c r="DE230" s="279"/>
      <c r="DF230" s="279"/>
      <c r="DG230" s="279"/>
      <c r="DH230" s="279"/>
      <c r="DI230" s="279"/>
      <c r="DJ230" s="279"/>
      <c r="DK230" s="279"/>
      <c r="DL230" s="279"/>
      <c r="DM230" s="279"/>
      <c r="DN230" s="279"/>
      <c r="DO230" s="279"/>
      <c r="DP230" s="279"/>
      <c r="DQ230" s="279"/>
      <c r="DR230" s="279"/>
      <c r="DS230" s="279"/>
    </row>
    <row r="231" spans="3:123" x14ac:dyDescent="0.3">
      <c r="D231" s="280" t="s">
        <v>427</v>
      </c>
      <c r="E231" s="280"/>
      <c r="F231" s="281" t="str">
        <f>F229</f>
        <v>INR Mn</v>
      </c>
      <c r="G231" s="281"/>
      <c r="H231" s="283">
        <f t="shared" ref="H231:AM231" ca="1" si="169">-SUMIF($D$126:$D$222,$D231,H$126:H$222)</f>
        <v>0</v>
      </c>
      <c r="I231" s="283">
        <f t="shared" ca="1" si="169"/>
        <v>0</v>
      </c>
      <c r="J231" s="283">
        <f t="shared" ca="1" si="169"/>
        <v>0</v>
      </c>
      <c r="K231" s="283">
        <f t="shared" ca="1" si="169"/>
        <v>0</v>
      </c>
      <c r="L231" s="283">
        <f t="shared" ca="1" si="169"/>
        <v>0</v>
      </c>
      <c r="M231" s="283">
        <f t="shared" ca="1" si="169"/>
        <v>-12.375</v>
      </c>
      <c r="N231" s="283">
        <f t="shared" ca="1" si="169"/>
        <v>-12.237500000000001</v>
      </c>
      <c r="O231" s="283">
        <f t="shared" ca="1" si="169"/>
        <v>-12.237500000000001</v>
      </c>
      <c r="P231" s="283">
        <f t="shared" ca="1" si="169"/>
        <v>-12.375</v>
      </c>
      <c r="Q231" s="283">
        <f t="shared" ca="1" si="169"/>
        <v>-24.75</v>
      </c>
      <c r="R231" s="283">
        <f t="shared" ca="1" si="169"/>
        <v>-24.475000000000001</v>
      </c>
      <c r="S231" s="283">
        <f t="shared" ca="1" si="169"/>
        <v>-24.475000000000001</v>
      </c>
      <c r="T231" s="283">
        <f t="shared" ca="1" si="169"/>
        <v>-24.75</v>
      </c>
      <c r="U231" s="283">
        <f t="shared" ca="1" si="169"/>
        <v>-37.125</v>
      </c>
      <c r="V231" s="283">
        <f t="shared" ca="1" si="169"/>
        <v>-36.712500000000006</v>
      </c>
      <c r="W231" s="283">
        <f t="shared" ca="1" si="169"/>
        <v>-36.712500000000006</v>
      </c>
      <c r="X231" s="283">
        <f t="shared" ca="1" si="169"/>
        <v>-37.125</v>
      </c>
      <c r="Y231" s="283">
        <f t="shared" ca="1" si="169"/>
        <v>-61.875</v>
      </c>
      <c r="Z231" s="283">
        <f t="shared" ca="1" si="169"/>
        <v>-61.187500000000007</v>
      </c>
      <c r="AA231" s="283">
        <f t="shared" ca="1" si="169"/>
        <v>-61.187500000000007</v>
      </c>
      <c r="AB231" s="283">
        <f t="shared" ca="1" si="169"/>
        <v>-61.875</v>
      </c>
      <c r="AC231" s="283">
        <f t="shared" ca="1" si="169"/>
        <v>-123.75</v>
      </c>
      <c r="AD231" s="283">
        <f t="shared" ca="1" si="169"/>
        <v>-122.37500000000001</v>
      </c>
      <c r="AE231" s="283">
        <f t="shared" ca="1" si="169"/>
        <v>-122.37500000000001</v>
      </c>
      <c r="AF231" s="283">
        <f t="shared" ca="1" si="169"/>
        <v>-123.75</v>
      </c>
      <c r="AG231" s="283">
        <f t="shared" ca="1" si="169"/>
        <v>-111.375</v>
      </c>
      <c r="AH231" s="283">
        <f t="shared" ca="1" si="169"/>
        <v>-110.13750000000002</v>
      </c>
      <c r="AI231" s="283">
        <f t="shared" ca="1" si="169"/>
        <v>-110.13750000000002</v>
      </c>
      <c r="AJ231" s="283">
        <f t="shared" ca="1" si="169"/>
        <v>-111.375</v>
      </c>
      <c r="AK231" s="283">
        <f t="shared" ca="1" si="169"/>
        <v>-99</v>
      </c>
      <c r="AL231" s="283">
        <f t="shared" ca="1" si="169"/>
        <v>-97.9</v>
      </c>
      <c r="AM231" s="283">
        <f t="shared" ca="1" si="169"/>
        <v>-97.9</v>
      </c>
      <c r="AN231" s="283">
        <f t="shared" ref="AN231:BS231" ca="1" si="170">-SUMIF($D$126:$D$222,$D231,AN$126:AN$222)</f>
        <v>-99</v>
      </c>
      <c r="AO231" s="283">
        <f t="shared" ca="1" si="170"/>
        <v>-86.625</v>
      </c>
      <c r="AP231" s="283">
        <f t="shared" ca="1" si="170"/>
        <v>-85.662500000000009</v>
      </c>
      <c r="AQ231" s="283">
        <f t="shared" ca="1" si="170"/>
        <v>-85.662500000000009</v>
      </c>
      <c r="AR231" s="283">
        <f t="shared" ca="1" si="170"/>
        <v>-86.625</v>
      </c>
      <c r="AS231" s="283">
        <f t="shared" ca="1" si="170"/>
        <v>-61.875</v>
      </c>
      <c r="AT231" s="283">
        <f t="shared" ca="1" si="170"/>
        <v>-61.187500000000007</v>
      </c>
      <c r="AU231" s="283">
        <f t="shared" ca="1" si="170"/>
        <v>-61.187500000000007</v>
      </c>
      <c r="AV231" s="283">
        <f t="shared" ca="1" si="170"/>
        <v>-61.875</v>
      </c>
      <c r="AW231" s="283">
        <f t="shared" ca="1" si="170"/>
        <v>0</v>
      </c>
      <c r="AX231" s="283">
        <f t="shared" ca="1" si="170"/>
        <v>0</v>
      </c>
      <c r="AY231" s="283">
        <f t="shared" ca="1" si="170"/>
        <v>0</v>
      </c>
      <c r="AZ231" s="283">
        <f t="shared" ca="1" si="170"/>
        <v>0</v>
      </c>
      <c r="BA231" s="283">
        <f t="shared" ca="1" si="170"/>
        <v>0</v>
      </c>
      <c r="BB231" s="283">
        <f t="shared" ca="1" si="170"/>
        <v>0</v>
      </c>
      <c r="BC231" s="283">
        <f t="shared" ca="1" si="170"/>
        <v>0</v>
      </c>
      <c r="BD231" s="283">
        <f t="shared" ca="1" si="170"/>
        <v>0</v>
      </c>
      <c r="BE231" s="283">
        <f t="shared" ca="1" si="170"/>
        <v>0</v>
      </c>
      <c r="BF231" s="283">
        <f t="shared" ca="1" si="170"/>
        <v>0</v>
      </c>
      <c r="BG231" s="283">
        <f t="shared" ca="1" si="170"/>
        <v>0</v>
      </c>
      <c r="BH231" s="283">
        <f t="shared" ca="1" si="170"/>
        <v>0</v>
      </c>
      <c r="BI231" s="283">
        <f t="shared" ca="1" si="170"/>
        <v>0</v>
      </c>
      <c r="BJ231" s="283">
        <f t="shared" ca="1" si="170"/>
        <v>0</v>
      </c>
      <c r="BK231" s="283">
        <f t="shared" ca="1" si="170"/>
        <v>0</v>
      </c>
      <c r="BL231" s="283">
        <f t="shared" ca="1" si="170"/>
        <v>0</v>
      </c>
      <c r="BM231" s="283">
        <f t="shared" ca="1" si="170"/>
        <v>0</v>
      </c>
      <c r="BN231" s="283">
        <f t="shared" ca="1" si="170"/>
        <v>0</v>
      </c>
      <c r="BO231" s="283">
        <f t="shared" ca="1" si="170"/>
        <v>0</v>
      </c>
      <c r="BP231" s="283">
        <f t="shared" ca="1" si="170"/>
        <v>0</v>
      </c>
      <c r="BQ231" s="283">
        <f t="shared" ca="1" si="170"/>
        <v>0</v>
      </c>
      <c r="BR231" s="283">
        <f t="shared" ca="1" si="170"/>
        <v>0</v>
      </c>
      <c r="BS231" s="283">
        <f t="shared" ca="1" si="170"/>
        <v>0</v>
      </c>
      <c r="BT231" s="283">
        <f t="shared" ref="BT231:CY231" ca="1" si="171">-SUMIF($D$126:$D$222,$D231,BT$126:BT$222)</f>
        <v>0</v>
      </c>
      <c r="BU231" s="283">
        <f t="shared" ca="1" si="171"/>
        <v>0</v>
      </c>
      <c r="BV231" s="283">
        <f t="shared" ca="1" si="171"/>
        <v>0</v>
      </c>
      <c r="BW231" s="283">
        <f t="shared" ca="1" si="171"/>
        <v>0</v>
      </c>
      <c r="BX231" s="283">
        <f t="shared" ca="1" si="171"/>
        <v>0</v>
      </c>
      <c r="BY231" s="283">
        <f t="shared" ca="1" si="171"/>
        <v>0</v>
      </c>
      <c r="BZ231" s="283">
        <f t="shared" ca="1" si="171"/>
        <v>0</v>
      </c>
      <c r="CA231" s="283">
        <f t="shared" ca="1" si="171"/>
        <v>0</v>
      </c>
      <c r="CB231" s="283">
        <f t="shared" ca="1" si="171"/>
        <v>0</v>
      </c>
      <c r="CC231" s="283">
        <f t="shared" ca="1" si="171"/>
        <v>0</v>
      </c>
      <c r="CD231" s="283">
        <f t="shared" ca="1" si="171"/>
        <v>0</v>
      </c>
      <c r="CE231" s="283">
        <f t="shared" ca="1" si="171"/>
        <v>0</v>
      </c>
      <c r="CF231" s="283">
        <f t="shared" ca="1" si="171"/>
        <v>0</v>
      </c>
      <c r="CG231" s="283">
        <f t="shared" ca="1" si="171"/>
        <v>0</v>
      </c>
      <c r="CH231" s="283">
        <f t="shared" ca="1" si="171"/>
        <v>0</v>
      </c>
      <c r="CI231" s="283">
        <f t="shared" ca="1" si="171"/>
        <v>0</v>
      </c>
      <c r="CJ231" s="283">
        <f t="shared" ca="1" si="171"/>
        <v>0</v>
      </c>
      <c r="CK231" s="283">
        <f t="shared" ca="1" si="171"/>
        <v>0</v>
      </c>
      <c r="CL231" s="283">
        <f t="shared" ca="1" si="171"/>
        <v>0</v>
      </c>
      <c r="CM231" s="283">
        <f t="shared" ca="1" si="171"/>
        <v>0</v>
      </c>
      <c r="CN231" s="283">
        <f t="shared" ca="1" si="171"/>
        <v>0</v>
      </c>
      <c r="CO231" s="283">
        <f t="shared" ca="1" si="171"/>
        <v>0</v>
      </c>
      <c r="CP231" s="283">
        <f t="shared" ca="1" si="171"/>
        <v>0</v>
      </c>
      <c r="CQ231" s="283">
        <f t="shared" ca="1" si="171"/>
        <v>0</v>
      </c>
      <c r="CR231" s="283">
        <f t="shared" ca="1" si="171"/>
        <v>0</v>
      </c>
      <c r="CS231" s="283">
        <f t="shared" ca="1" si="171"/>
        <v>0</v>
      </c>
      <c r="CT231" s="283">
        <f t="shared" ca="1" si="171"/>
        <v>0</v>
      </c>
      <c r="CU231" s="283">
        <f t="shared" ca="1" si="171"/>
        <v>0</v>
      </c>
      <c r="CV231" s="283">
        <f t="shared" ca="1" si="171"/>
        <v>0</v>
      </c>
      <c r="CW231" s="283">
        <f t="shared" ca="1" si="171"/>
        <v>0</v>
      </c>
      <c r="CX231" s="283">
        <f t="shared" ca="1" si="171"/>
        <v>0</v>
      </c>
      <c r="CY231" s="283">
        <f t="shared" ca="1" si="171"/>
        <v>0</v>
      </c>
      <c r="CZ231" s="283">
        <f t="shared" ref="CZ231:DS231" ca="1" si="172">-SUMIF($D$126:$D$222,$D231,CZ$126:CZ$222)</f>
        <v>0</v>
      </c>
      <c r="DA231" s="283">
        <f t="shared" ca="1" si="172"/>
        <v>0</v>
      </c>
      <c r="DB231" s="283">
        <f t="shared" ca="1" si="172"/>
        <v>0</v>
      </c>
      <c r="DC231" s="283">
        <f t="shared" ca="1" si="172"/>
        <v>0</v>
      </c>
      <c r="DD231" s="283">
        <f t="shared" ca="1" si="172"/>
        <v>0</v>
      </c>
      <c r="DE231" s="283">
        <f t="shared" ca="1" si="172"/>
        <v>0</v>
      </c>
      <c r="DF231" s="283">
        <f t="shared" ca="1" si="172"/>
        <v>0</v>
      </c>
      <c r="DG231" s="283">
        <f t="shared" ca="1" si="172"/>
        <v>0</v>
      </c>
      <c r="DH231" s="283">
        <f t="shared" ca="1" si="172"/>
        <v>0</v>
      </c>
      <c r="DI231" s="283">
        <f t="shared" ca="1" si="172"/>
        <v>0</v>
      </c>
      <c r="DJ231" s="283">
        <f t="shared" ca="1" si="172"/>
        <v>0</v>
      </c>
      <c r="DK231" s="283">
        <f t="shared" ca="1" si="172"/>
        <v>0</v>
      </c>
      <c r="DL231" s="283">
        <f t="shared" ca="1" si="172"/>
        <v>0</v>
      </c>
      <c r="DM231" s="283">
        <f t="shared" ca="1" si="172"/>
        <v>0</v>
      </c>
      <c r="DN231" s="283">
        <f t="shared" ca="1" si="172"/>
        <v>0</v>
      </c>
      <c r="DO231" s="283">
        <f t="shared" ca="1" si="172"/>
        <v>0</v>
      </c>
      <c r="DP231" s="283">
        <f t="shared" ca="1" si="172"/>
        <v>0</v>
      </c>
      <c r="DQ231" s="283">
        <f t="shared" ca="1" si="172"/>
        <v>0</v>
      </c>
      <c r="DR231" s="283">
        <f t="shared" ca="1" si="172"/>
        <v>0</v>
      </c>
      <c r="DS231" s="283">
        <f t="shared" ca="1" si="172"/>
        <v>0</v>
      </c>
    </row>
    <row r="232" spans="3:123" x14ac:dyDescent="0.3">
      <c r="D232" s="280"/>
      <c r="E232" s="280"/>
      <c r="F232" s="281"/>
      <c r="G232" s="281">
        <v>250</v>
      </c>
      <c r="H232" s="279"/>
      <c r="I232" s="279"/>
      <c r="J232" s="279"/>
      <c r="K232" s="279"/>
      <c r="L232" s="279"/>
      <c r="M232" s="279"/>
      <c r="N232" s="279"/>
      <c r="O232" s="279"/>
      <c r="P232" s="279"/>
      <c r="Q232" s="279"/>
      <c r="R232" s="279"/>
      <c r="S232" s="279"/>
      <c r="T232" s="279"/>
      <c r="U232" s="279"/>
      <c r="V232" s="279"/>
      <c r="W232" s="279"/>
      <c r="X232" s="279"/>
      <c r="Y232" s="279"/>
      <c r="Z232" s="279"/>
      <c r="AA232" s="279"/>
      <c r="AB232" s="279"/>
      <c r="AC232" s="279"/>
      <c r="AD232" s="279"/>
      <c r="AE232" s="279"/>
      <c r="AF232" s="279"/>
      <c r="AG232" s="279"/>
      <c r="AH232" s="279"/>
      <c r="AI232" s="279"/>
      <c r="AJ232" s="279"/>
      <c r="AK232" s="279"/>
      <c r="AL232" s="279"/>
      <c r="AM232" s="279"/>
      <c r="AN232" s="279"/>
      <c r="AO232" s="279"/>
      <c r="AP232" s="279"/>
      <c r="AQ232" s="279"/>
      <c r="AR232" s="279"/>
      <c r="AS232" s="279"/>
      <c r="AT232" s="279"/>
      <c r="AU232" s="279"/>
      <c r="AV232" s="279"/>
      <c r="AW232" s="279"/>
      <c r="AX232" s="279"/>
      <c r="AY232" s="279"/>
      <c r="AZ232" s="279"/>
      <c r="BA232" s="279"/>
      <c r="BB232" s="279"/>
      <c r="BC232" s="279"/>
      <c r="BD232" s="279"/>
      <c r="BE232" s="279"/>
      <c r="BF232" s="279"/>
      <c r="BG232" s="279"/>
      <c r="BH232" s="279"/>
      <c r="BI232" s="279"/>
      <c r="BJ232" s="279"/>
      <c r="BK232" s="279"/>
      <c r="BL232" s="279"/>
      <c r="BM232" s="279"/>
      <c r="BN232" s="279"/>
      <c r="BO232" s="279"/>
      <c r="BP232" s="279"/>
      <c r="BQ232" s="279"/>
      <c r="BR232" s="279"/>
      <c r="BS232" s="279"/>
      <c r="BT232" s="279"/>
      <c r="BU232" s="279"/>
      <c r="BV232" s="279"/>
      <c r="BW232" s="279"/>
      <c r="BX232" s="279"/>
      <c r="BY232" s="279"/>
      <c r="BZ232" s="279"/>
      <c r="CA232" s="279"/>
      <c r="CB232" s="279"/>
      <c r="CC232" s="279"/>
      <c r="CD232" s="279"/>
      <c r="CE232" s="279"/>
      <c r="CF232" s="279"/>
      <c r="CG232" s="279"/>
      <c r="CH232" s="279"/>
      <c r="CI232" s="279"/>
      <c r="CJ232" s="279"/>
      <c r="CK232" s="279"/>
      <c r="CL232" s="279"/>
      <c r="CM232" s="279"/>
      <c r="CN232" s="279"/>
      <c r="CO232" s="279"/>
      <c r="CP232" s="279"/>
      <c r="CQ232" s="279"/>
      <c r="CR232" s="279"/>
      <c r="CS232" s="279"/>
      <c r="CT232" s="279"/>
      <c r="CU232" s="279"/>
      <c r="CV232" s="279"/>
      <c r="CW232" s="279"/>
      <c r="CX232" s="279"/>
      <c r="CY232" s="279"/>
      <c r="CZ232" s="279"/>
      <c r="DA232" s="279"/>
      <c r="DB232" s="279"/>
      <c r="DC232" s="279"/>
      <c r="DD232" s="279"/>
      <c r="DE232" s="279"/>
      <c r="DF232" s="279"/>
      <c r="DG232" s="279"/>
      <c r="DH232" s="279"/>
      <c r="DI232" s="279"/>
      <c r="DJ232" s="279"/>
      <c r="DK232" s="279"/>
      <c r="DL232" s="279"/>
      <c r="DM232" s="279"/>
      <c r="DN232" s="279"/>
      <c r="DO232" s="279"/>
      <c r="DP232" s="279"/>
      <c r="DQ232" s="279"/>
      <c r="DR232" s="279"/>
      <c r="DS232" s="279"/>
    </row>
    <row r="233" spans="3:123" ht="14.5" thickBot="1" x14ac:dyDescent="0.35">
      <c r="D233" s="284" t="s">
        <v>171</v>
      </c>
      <c r="E233" s="284"/>
      <c r="F233" s="285" t="str">
        <f>F229</f>
        <v>INR Mn</v>
      </c>
      <c r="G233" s="285"/>
      <c r="H233" s="286">
        <f t="shared" ref="H233:AM233" ca="1" si="173">SUM(H226:H232)</f>
        <v>0</v>
      </c>
      <c r="I233" s="286">
        <f t="shared" ca="1" si="173"/>
        <v>0</v>
      </c>
      <c r="J233" s="286">
        <f t="shared" ca="1" si="173"/>
        <v>0</v>
      </c>
      <c r="K233" s="286">
        <f t="shared" ca="1" si="173"/>
        <v>82.5</v>
      </c>
      <c r="L233" s="286">
        <f t="shared" ca="1" si="173"/>
        <v>81.583333333333343</v>
      </c>
      <c r="M233" s="286">
        <f t="shared" ca="1" si="173"/>
        <v>69.208333333333343</v>
      </c>
      <c r="N233" s="286">
        <f t="shared" ca="1" si="173"/>
        <v>70.262500000000003</v>
      </c>
      <c r="O233" s="286">
        <f t="shared" ca="1" si="173"/>
        <v>152.76249999999999</v>
      </c>
      <c r="P233" s="286">
        <f t="shared" ca="1" si="173"/>
        <v>150.79166666666669</v>
      </c>
      <c r="Q233" s="286">
        <f t="shared" ca="1" si="173"/>
        <v>138.41666666666669</v>
      </c>
      <c r="R233" s="286">
        <f t="shared" ca="1" si="173"/>
        <v>140.52500000000001</v>
      </c>
      <c r="S233" s="286">
        <f t="shared" ca="1" si="173"/>
        <v>223.02500000000001</v>
      </c>
      <c r="T233" s="286">
        <f t="shared" ca="1" si="173"/>
        <v>220</v>
      </c>
      <c r="U233" s="286">
        <f t="shared" ca="1" si="173"/>
        <v>207.625</v>
      </c>
      <c r="V233" s="286">
        <f t="shared" ca="1" si="173"/>
        <v>210.78749999999999</v>
      </c>
      <c r="W233" s="286">
        <f t="shared" ca="1" si="173"/>
        <v>375.78750000000002</v>
      </c>
      <c r="X233" s="286">
        <f t="shared" ca="1" si="173"/>
        <v>370.79166666666674</v>
      </c>
      <c r="Y233" s="286">
        <f t="shared" ca="1" si="173"/>
        <v>346.04166666666674</v>
      </c>
      <c r="Z233" s="286">
        <f t="shared" ca="1" si="173"/>
        <v>351.3125</v>
      </c>
      <c r="AA233" s="286">
        <f t="shared" ca="1" si="173"/>
        <v>763.8125</v>
      </c>
      <c r="AB233" s="286">
        <f t="shared" ca="1" si="173"/>
        <v>753.95833333333348</v>
      </c>
      <c r="AC233" s="286">
        <f t="shared" ca="1" si="173"/>
        <v>692.08333333333348</v>
      </c>
      <c r="AD233" s="286">
        <f t="shared" ca="1" si="173"/>
        <v>702.625</v>
      </c>
      <c r="AE233" s="286">
        <f t="shared" ca="1" si="173"/>
        <v>702.625</v>
      </c>
      <c r="AF233" s="286">
        <f t="shared" ca="1" si="173"/>
        <v>692.08333333333348</v>
      </c>
      <c r="AG233" s="286">
        <f t="shared" ca="1" si="173"/>
        <v>704.45833333333348</v>
      </c>
      <c r="AH233" s="286">
        <f t="shared" ca="1" si="173"/>
        <v>714.86249999999995</v>
      </c>
      <c r="AI233" s="286">
        <f t="shared" ca="1" si="173"/>
        <v>714.86249999999995</v>
      </c>
      <c r="AJ233" s="286">
        <f t="shared" ca="1" si="173"/>
        <v>704.45833333333348</v>
      </c>
      <c r="AK233" s="286">
        <f t="shared" ca="1" si="173"/>
        <v>716.83333333333348</v>
      </c>
      <c r="AL233" s="286">
        <f t="shared" ca="1" si="173"/>
        <v>727.1</v>
      </c>
      <c r="AM233" s="286">
        <f t="shared" ca="1" si="173"/>
        <v>727.1</v>
      </c>
      <c r="AN233" s="286">
        <f t="shared" ref="AN233:BS233" ca="1" si="174">SUM(AN226:AN232)</f>
        <v>716.83333333333348</v>
      </c>
      <c r="AO233" s="286">
        <f t="shared" ca="1" si="174"/>
        <v>729.20833333333348</v>
      </c>
      <c r="AP233" s="286">
        <f t="shared" ca="1" si="174"/>
        <v>739.33749999999998</v>
      </c>
      <c r="AQ233" s="286">
        <f t="shared" ca="1" si="174"/>
        <v>739.33749999999998</v>
      </c>
      <c r="AR233" s="286">
        <f t="shared" ca="1" si="174"/>
        <v>729.20833333333348</v>
      </c>
      <c r="AS233" s="286">
        <f t="shared" ca="1" si="174"/>
        <v>753.95833333333348</v>
      </c>
      <c r="AT233" s="286">
        <f t="shared" ca="1" si="174"/>
        <v>763.8125</v>
      </c>
      <c r="AU233" s="286">
        <f t="shared" ca="1" si="174"/>
        <v>763.8125</v>
      </c>
      <c r="AV233" s="286">
        <f t="shared" ca="1" si="174"/>
        <v>753.95833333333348</v>
      </c>
      <c r="AW233" s="286">
        <f t="shared" ca="1" si="174"/>
        <v>815.83333333333348</v>
      </c>
      <c r="AX233" s="286">
        <f t="shared" ca="1" si="174"/>
        <v>825</v>
      </c>
      <c r="AY233" s="286">
        <f t="shared" ca="1" si="174"/>
        <v>825</v>
      </c>
      <c r="AZ233" s="286">
        <f t="shared" ca="1" si="174"/>
        <v>815.83333333333348</v>
      </c>
      <c r="BA233" s="286">
        <f t="shared" ca="1" si="174"/>
        <v>815.83333333333348</v>
      </c>
      <c r="BB233" s="286">
        <f t="shared" ca="1" si="174"/>
        <v>825</v>
      </c>
      <c r="BC233" s="286">
        <f t="shared" ca="1" si="174"/>
        <v>825</v>
      </c>
      <c r="BD233" s="286">
        <f t="shared" ca="1" si="174"/>
        <v>815.83333333333348</v>
      </c>
      <c r="BE233" s="286">
        <f t="shared" ca="1" si="174"/>
        <v>815.83333333333348</v>
      </c>
      <c r="BF233" s="286">
        <f t="shared" ca="1" si="174"/>
        <v>825</v>
      </c>
      <c r="BG233" s="286">
        <f t="shared" ca="1" si="174"/>
        <v>825</v>
      </c>
      <c r="BH233" s="286">
        <f t="shared" ca="1" si="174"/>
        <v>815.83333333333348</v>
      </c>
      <c r="BI233" s="286">
        <f t="shared" ca="1" si="174"/>
        <v>815.83333333333348</v>
      </c>
      <c r="BJ233" s="286">
        <f t="shared" ca="1" si="174"/>
        <v>825</v>
      </c>
      <c r="BK233" s="286">
        <f t="shared" ca="1" si="174"/>
        <v>825</v>
      </c>
      <c r="BL233" s="286">
        <f t="shared" ca="1" si="174"/>
        <v>815.83333333333348</v>
      </c>
      <c r="BM233" s="286">
        <f t="shared" ca="1" si="174"/>
        <v>815.83333333333348</v>
      </c>
      <c r="BN233" s="286">
        <f t="shared" ca="1" si="174"/>
        <v>825</v>
      </c>
      <c r="BO233" s="286">
        <f t="shared" ca="1" si="174"/>
        <v>825</v>
      </c>
      <c r="BP233" s="286">
        <f t="shared" ca="1" si="174"/>
        <v>815.83333333333348</v>
      </c>
      <c r="BQ233" s="286">
        <f t="shared" ca="1" si="174"/>
        <v>815.83333333333348</v>
      </c>
      <c r="BR233" s="286">
        <f t="shared" ca="1" si="174"/>
        <v>825</v>
      </c>
      <c r="BS233" s="286">
        <f t="shared" ca="1" si="174"/>
        <v>825</v>
      </c>
      <c r="BT233" s="286">
        <f t="shared" ref="BT233:CY233" ca="1" si="175">SUM(BT226:BT232)</f>
        <v>815.83333333333348</v>
      </c>
      <c r="BU233" s="286">
        <f t="shared" ca="1" si="175"/>
        <v>815.83333333333348</v>
      </c>
      <c r="BV233" s="286">
        <f t="shared" ca="1" si="175"/>
        <v>825</v>
      </c>
      <c r="BW233" s="286">
        <f t="shared" ca="1" si="175"/>
        <v>825</v>
      </c>
      <c r="BX233" s="286">
        <f t="shared" ca="1" si="175"/>
        <v>815.83333333333348</v>
      </c>
      <c r="BY233" s="286">
        <f t="shared" ca="1" si="175"/>
        <v>815.83333333333348</v>
      </c>
      <c r="BZ233" s="286">
        <f t="shared" ca="1" si="175"/>
        <v>825</v>
      </c>
      <c r="CA233" s="286">
        <f t="shared" ca="1" si="175"/>
        <v>825</v>
      </c>
      <c r="CB233" s="286">
        <f t="shared" ca="1" si="175"/>
        <v>815.83333333333348</v>
      </c>
      <c r="CC233" s="286">
        <f t="shared" ca="1" si="175"/>
        <v>815.83333333333348</v>
      </c>
      <c r="CD233" s="286">
        <f t="shared" ca="1" si="175"/>
        <v>825</v>
      </c>
      <c r="CE233" s="286">
        <f t="shared" ca="1" si="175"/>
        <v>825</v>
      </c>
      <c r="CF233" s="286">
        <f t="shared" ca="1" si="175"/>
        <v>815.83333333333348</v>
      </c>
      <c r="CG233" s="286">
        <f t="shared" ca="1" si="175"/>
        <v>815.83333333333348</v>
      </c>
      <c r="CH233" s="286">
        <f t="shared" ca="1" si="175"/>
        <v>825</v>
      </c>
      <c r="CI233" s="286">
        <f t="shared" ca="1" si="175"/>
        <v>825</v>
      </c>
      <c r="CJ233" s="286">
        <f t="shared" ca="1" si="175"/>
        <v>815.83333333333348</v>
      </c>
      <c r="CK233" s="286">
        <f t="shared" ca="1" si="175"/>
        <v>815.83333333333348</v>
      </c>
      <c r="CL233" s="286">
        <f t="shared" ca="1" si="175"/>
        <v>825</v>
      </c>
      <c r="CM233" s="286">
        <f t="shared" ca="1" si="175"/>
        <v>825</v>
      </c>
      <c r="CN233" s="286">
        <f t="shared" ca="1" si="175"/>
        <v>815.83333333333348</v>
      </c>
      <c r="CO233" s="286">
        <f t="shared" ca="1" si="175"/>
        <v>815.83333333333348</v>
      </c>
      <c r="CP233" s="286">
        <f t="shared" ca="1" si="175"/>
        <v>825</v>
      </c>
      <c r="CQ233" s="286">
        <f t="shared" ca="1" si="175"/>
        <v>825</v>
      </c>
      <c r="CR233" s="286">
        <f t="shared" ca="1" si="175"/>
        <v>815.83333333333348</v>
      </c>
      <c r="CS233" s="286">
        <f t="shared" ca="1" si="175"/>
        <v>815.83333333333348</v>
      </c>
      <c r="CT233" s="286">
        <f t="shared" ca="1" si="175"/>
        <v>825</v>
      </c>
      <c r="CU233" s="286">
        <f t="shared" ca="1" si="175"/>
        <v>825</v>
      </c>
      <c r="CV233" s="286">
        <f t="shared" ca="1" si="175"/>
        <v>815.83333333333348</v>
      </c>
      <c r="CW233" s="286">
        <f t="shared" ca="1" si="175"/>
        <v>815.83333333333348</v>
      </c>
      <c r="CX233" s="286">
        <f t="shared" ca="1" si="175"/>
        <v>825</v>
      </c>
      <c r="CY233" s="286">
        <f t="shared" ca="1" si="175"/>
        <v>825</v>
      </c>
      <c r="CZ233" s="286">
        <f t="shared" ref="CZ233:DS233" ca="1" si="176">SUM(CZ226:CZ232)</f>
        <v>815.83333333333348</v>
      </c>
      <c r="DA233" s="286">
        <f t="shared" ca="1" si="176"/>
        <v>815.83333333333348</v>
      </c>
      <c r="DB233" s="286">
        <f t="shared" ca="1" si="176"/>
        <v>825</v>
      </c>
      <c r="DC233" s="286">
        <f t="shared" ca="1" si="176"/>
        <v>825</v>
      </c>
      <c r="DD233" s="286">
        <f t="shared" ca="1" si="176"/>
        <v>815.83333333333348</v>
      </c>
      <c r="DE233" s="286">
        <f t="shared" ca="1" si="176"/>
        <v>815.83333333333348</v>
      </c>
      <c r="DF233" s="286">
        <f t="shared" ca="1" si="176"/>
        <v>825</v>
      </c>
      <c r="DG233" s="286">
        <f t="shared" ca="1" si="176"/>
        <v>825</v>
      </c>
      <c r="DH233" s="286">
        <f t="shared" ca="1" si="176"/>
        <v>815.83333333333348</v>
      </c>
      <c r="DI233" s="286">
        <f t="shared" ca="1" si="176"/>
        <v>815.83333333333348</v>
      </c>
      <c r="DJ233" s="286">
        <f t="shared" ca="1" si="176"/>
        <v>825</v>
      </c>
      <c r="DK233" s="286">
        <f t="shared" ca="1" si="176"/>
        <v>825</v>
      </c>
      <c r="DL233" s="286">
        <f t="shared" ca="1" si="176"/>
        <v>815.83333333333348</v>
      </c>
      <c r="DM233" s="286">
        <f t="shared" ca="1" si="176"/>
        <v>815.83333333333348</v>
      </c>
      <c r="DN233" s="286">
        <f t="shared" ca="1" si="176"/>
        <v>825</v>
      </c>
      <c r="DO233" s="286">
        <f t="shared" ca="1" si="176"/>
        <v>825</v>
      </c>
      <c r="DP233" s="286">
        <f t="shared" ca="1" si="176"/>
        <v>815.83333333333348</v>
      </c>
      <c r="DQ233" s="286">
        <f t="shared" ca="1" si="176"/>
        <v>815.83333333333348</v>
      </c>
      <c r="DR233" s="286">
        <f t="shared" ca="1" si="176"/>
        <v>825</v>
      </c>
      <c r="DS233" s="286">
        <f t="shared" ca="1" si="176"/>
        <v>825</v>
      </c>
    </row>
    <row r="234" spans="3:123" ht="14.5" thickTop="1" x14ac:dyDescent="0.3"/>
    <row r="235" spans="3:123" x14ac:dyDescent="0.3">
      <c r="C235" s="6" t="str">
        <f>C216</f>
        <v>O&amp;M Costs</v>
      </c>
    </row>
    <row r="236" spans="3:123" x14ac:dyDescent="0.3">
      <c r="D236" s="12" t="str">
        <f>D217</f>
        <v>O&amp;M</v>
      </c>
      <c r="F236" s="51" t="str">
        <f>F233</f>
        <v>INR Mn</v>
      </c>
      <c r="H236" s="64">
        <f t="shared" ref="H236:W239" si="177">SUMIF($D$126:$D$222,$D236,H$126:H$222)</f>
        <v>0</v>
      </c>
      <c r="I236" s="64">
        <f t="shared" si="177"/>
        <v>0</v>
      </c>
      <c r="J236" s="64">
        <f t="shared" si="177"/>
        <v>0</v>
      </c>
      <c r="K236" s="64">
        <f t="shared" si="177"/>
        <v>20.17451971625</v>
      </c>
      <c r="L236" s="64">
        <f t="shared" si="177"/>
        <v>20.17451971625</v>
      </c>
      <c r="M236" s="64">
        <f t="shared" si="177"/>
        <v>20.17451971625</v>
      </c>
      <c r="N236" s="64">
        <f t="shared" si="177"/>
        <v>20.17451971625</v>
      </c>
      <c r="O236" s="64">
        <f t="shared" si="177"/>
        <v>40.3490394325</v>
      </c>
      <c r="P236" s="64">
        <f t="shared" si="177"/>
        <v>40.3490394325</v>
      </c>
      <c r="Q236" s="64">
        <f t="shared" si="177"/>
        <v>40.3490394325</v>
      </c>
      <c r="R236" s="64">
        <f t="shared" si="177"/>
        <v>40.3490394325</v>
      </c>
      <c r="S236" s="64">
        <f t="shared" si="177"/>
        <v>60.523559148749996</v>
      </c>
      <c r="T236" s="64">
        <f t="shared" si="177"/>
        <v>60.523559148749996</v>
      </c>
      <c r="U236" s="64">
        <f t="shared" si="177"/>
        <v>60.523559148749996</v>
      </c>
      <c r="V236" s="64">
        <f t="shared" si="177"/>
        <v>60.523559148749996</v>
      </c>
      <c r="W236" s="64">
        <f t="shared" si="177"/>
        <v>100.87259858125</v>
      </c>
      <c r="X236" s="64">
        <f t="shared" ref="X236:CI239" si="178">SUMIF($D$126:$D$222,$D236,X$126:X$222)</f>
        <v>100.87259858125</v>
      </c>
      <c r="Y236" s="64">
        <f t="shared" si="178"/>
        <v>100.87259858125</v>
      </c>
      <c r="Z236" s="64">
        <f t="shared" si="178"/>
        <v>100.87259858125</v>
      </c>
      <c r="AA236" s="64">
        <f t="shared" si="178"/>
        <v>201.74519716250001</v>
      </c>
      <c r="AB236" s="64">
        <f t="shared" si="178"/>
        <v>201.74519716250001</v>
      </c>
      <c r="AC236" s="64">
        <f t="shared" si="178"/>
        <v>201.74519716250001</v>
      </c>
      <c r="AD236" s="64">
        <f t="shared" si="178"/>
        <v>201.74519716250001</v>
      </c>
      <c r="AE236" s="64">
        <f t="shared" si="178"/>
        <v>201.74519716250001</v>
      </c>
      <c r="AF236" s="64">
        <f t="shared" si="178"/>
        <v>201.74519716250001</v>
      </c>
      <c r="AG236" s="64">
        <f t="shared" si="178"/>
        <v>201.74519716250001</v>
      </c>
      <c r="AH236" s="64">
        <f t="shared" si="178"/>
        <v>201.74519716250001</v>
      </c>
      <c r="AI236" s="64">
        <f t="shared" si="178"/>
        <v>201.74519716250001</v>
      </c>
      <c r="AJ236" s="64">
        <f t="shared" si="178"/>
        <v>201.74519716250001</v>
      </c>
      <c r="AK236" s="64">
        <f t="shared" si="178"/>
        <v>201.74519716250001</v>
      </c>
      <c r="AL236" s="64">
        <f t="shared" si="178"/>
        <v>201.74519716250001</v>
      </c>
      <c r="AM236" s="64">
        <f t="shared" si="178"/>
        <v>201.74519716250001</v>
      </c>
      <c r="AN236" s="64">
        <f t="shared" si="178"/>
        <v>201.74519716250001</v>
      </c>
      <c r="AO236" s="64">
        <f t="shared" si="178"/>
        <v>201.74519716250001</v>
      </c>
      <c r="AP236" s="64">
        <f t="shared" si="178"/>
        <v>201.74519716250001</v>
      </c>
      <c r="AQ236" s="64">
        <f t="shared" si="178"/>
        <v>201.74519716250001</v>
      </c>
      <c r="AR236" s="64">
        <f t="shared" si="178"/>
        <v>201.74519716250001</v>
      </c>
      <c r="AS236" s="64">
        <f t="shared" si="178"/>
        <v>201.74519716250001</v>
      </c>
      <c r="AT236" s="64">
        <f t="shared" si="178"/>
        <v>201.74519716250001</v>
      </c>
      <c r="AU236" s="64">
        <f t="shared" si="178"/>
        <v>201.74519716250001</v>
      </c>
      <c r="AV236" s="64">
        <f t="shared" si="178"/>
        <v>201.74519716250001</v>
      </c>
      <c r="AW236" s="64">
        <f t="shared" si="178"/>
        <v>201.74519716250001</v>
      </c>
      <c r="AX236" s="64">
        <f t="shared" si="178"/>
        <v>201.74519716250001</v>
      </c>
      <c r="AY236" s="64">
        <f t="shared" si="178"/>
        <v>201.74519716250001</v>
      </c>
      <c r="AZ236" s="64">
        <f t="shared" si="178"/>
        <v>201.74519716250001</v>
      </c>
      <c r="BA236" s="64">
        <f t="shared" si="178"/>
        <v>201.74519716250001</v>
      </c>
      <c r="BB236" s="64">
        <f t="shared" si="178"/>
        <v>201.74519716250001</v>
      </c>
      <c r="BC236" s="64">
        <f t="shared" si="178"/>
        <v>201.74519716250001</v>
      </c>
      <c r="BD236" s="64">
        <f t="shared" si="178"/>
        <v>201.74519716250001</v>
      </c>
      <c r="BE236" s="64">
        <f t="shared" si="178"/>
        <v>201.74519716250001</v>
      </c>
      <c r="BF236" s="64">
        <f t="shared" si="178"/>
        <v>201.74519716250001</v>
      </c>
      <c r="BG236" s="64">
        <f t="shared" si="178"/>
        <v>201.74519716250001</v>
      </c>
      <c r="BH236" s="64">
        <f t="shared" si="178"/>
        <v>201.74519716250001</v>
      </c>
      <c r="BI236" s="64">
        <f t="shared" si="178"/>
        <v>201.74519716250001</v>
      </c>
      <c r="BJ236" s="64">
        <f t="shared" si="178"/>
        <v>201.74519716250001</v>
      </c>
      <c r="BK236" s="64">
        <f t="shared" si="178"/>
        <v>201.74519716250001</v>
      </c>
      <c r="BL236" s="64">
        <f t="shared" si="178"/>
        <v>201.74519716250001</v>
      </c>
      <c r="BM236" s="64">
        <f t="shared" si="178"/>
        <v>201.74519716250001</v>
      </c>
      <c r="BN236" s="64">
        <f t="shared" si="178"/>
        <v>201.74519716250001</v>
      </c>
      <c r="BO236" s="64">
        <f t="shared" si="178"/>
        <v>201.74519716250001</v>
      </c>
      <c r="BP236" s="64">
        <f t="shared" si="178"/>
        <v>201.74519716250001</v>
      </c>
      <c r="BQ236" s="64">
        <f t="shared" si="178"/>
        <v>201.74519716250001</v>
      </c>
      <c r="BR236" s="64">
        <f t="shared" si="178"/>
        <v>201.74519716250001</v>
      </c>
      <c r="BS236" s="64">
        <f t="shared" si="178"/>
        <v>201.74519716250001</v>
      </c>
      <c r="BT236" s="64">
        <f t="shared" si="178"/>
        <v>201.74519716250001</v>
      </c>
      <c r="BU236" s="64">
        <f t="shared" si="178"/>
        <v>201.74519716250001</v>
      </c>
      <c r="BV236" s="64">
        <f t="shared" si="178"/>
        <v>201.74519716250001</v>
      </c>
      <c r="BW236" s="64">
        <f t="shared" si="178"/>
        <v>201.74519716250001</v>
      </c>
      <c r="BX236" s="64">
        <f t="shared" si="178"/>
        <v>201.74519716250001</v>
      </c>
      <c r="BY236" s="64">
        <f t="shared" si="178"/>
        <v>201.74519716250001</v>
      </c>
      <c r="BZ236" s="64">
        <f t="shared" si="178"/>
        <v>201.74519716250001</v>
      </c>
      <c r="CA236" s="64">
        <f t="shared" si="178"/>
        <v>201.74519716250001</v>
      </c>
      <c r="CB236" s="64">
        <f t="shared" si="178"/>
        <v>201.74519716250001</v>
      </c>
      <c r="CC236" s="64">
        <f t="shared" si="178"/>
        <v>201.74519716250001</v>
      </c>
      <c r="CD236" s="64">
        <f t="shared" si="178"/>
        <v>201.74519716250001</v>
      </c>
      <c r="CE236" s="64">
        <f t="shared" si="178"/>
        <v>201.74519716250001</v>
      </c>
      <c r="CF236" s="64">
        <f t="shared" si="178"/>
        <v>201.74519716250001</v>
      </c>
      <c r="CG236" s="64">
        <f t="shared" si="178"/>
        <v>201.74519716250001</v>
      </c>
      <c r="CH236" s="64">
        <f t="shared" si="178"/>
        <v>201.74519716250001</v>
      </c>
      <c r="CI236" s="64">
        <f t="shared" si="178"/>
        <v>201.74519716250001</v>
      </c>
      <c r="CJ236" s="64">
        <f t="shared" ref="CJ236:DS239" si="179">SUMIF($D$126:$D$222,$D236,CJ$126:CJ$222)</f>
        <v>201.74519716250001</v>
      </c>
      <c r="CK236" s="64">
        <f t="shared" si="179"/>
        <v>201.74519716250001</v>
      </c>
      <c r="CL236" s="64">
        <f t="shared" si="179"/>
        <v>201.74519716250001</v>
      </c>
      <c r="CM236" s="64">
        <f t="shared" si="179"/>
        <v>201.74519716250001</v>
      </c>
      <c r="CN236" s="64">
        <f t="shared" si="179"/>
        <v>201.74519716250001</v>
      </c>
      <c r="CO236" s="64">
        <f t="shared" si="179"/>
        <v>201.74519716250001</v>
      </c>
      <c r="CP236" s="64">
        <f t="shared" si="179"/>
        <v>201.74519716250001</v>
      </c>
      <c r="CQ236" s="64">
        <f t="shared" si="179"/>
        <v>201.74519716250001</v>
      </c>
      <c r="CR236" s="64">
        <f t="shared" si="179"/>
        <v>201.74519716250001</v>
      </c>
      <c r="CS236" s="64">
        <f t="shared" si="179"/>
        <v>201.74519716250001</v>
      </c>
      <c r="CT236" s="64">
        <f t="shared" si="179"/>
        <v>201.74519716250001</v>
      </c>
      <c r="CU236" s="64">
        <f t="shared" si="179"/>
        <v>201.74519716250001</v>
      </c>
      <c r="CV236" s="64">
        <f t="shared" si="179"/>
        <v>201.74519716250001</v>
      </c>
      <c r="CW236" s="64">
        <f t="shared" si="179"/>
        <v>201.74519716250001</v>
      </c>
      <c r="CX236" s="64">
        <f t="shared" si="179"/>
        <v>201.74519716250001</v>
      </c>
      <c r="CY236" s="64">
        <f t="shared" si="179"/>
        <v>201.74519716250001</v>
      </c>
      <c r="CZ236" s="64">
        <f t="shared" si="179"/>
        <v>201.74519716250001</v>
      </c>
      <c r="DA236" s="64">
        <f t="shared" si="179"/>
        <v>201.74519716250001</v>
      </c>
      <c r="DB236" s="64">
        <f t="shared" si="179"/>
        <v>201.74519716250001</v>
      </c>
      <c r="DC236" s="64">
        <f t="shared" si="179"/>
        <v>201.74519716250001</v>
      </c>
      <c r="DD236" s="64">
        <f t="shared" si="179"/>
        <v>201.74519716250001</v>
      </c>
      <c r="DE236" s="64">
        <f t="shared" si="179"/>
        <v>201.74519716250001</v>
      </c>
      <c r="DF236" s="64">
        <f t="shared" si="179"/>
        <v>201.74519716250001</v>
      </c>
      <c r="DG236" s="64">
        <f t="shared" si="179"/>
        <v>201.74519716250001</v>
      </c>
      <c r="DH236" s="64">
        <f t="shared" si="179"/>
        <v>201.74519716250001</v>
      </c>
      <c r="DI236" s="64">
        <f t="shared" si="179"/>
        <v>201.74519716250001</v>
      </c>
      <c r="DJ236" s="64">
        <f t="shared" si="179"/>
        <v>201.74519716250001</v>
      </c>
      <c r="DK236" s="64">
        <f t="shared" si="179"/>
        <v>201.74519716250001</v>
      </c>
      <c r="DL236" s="64">
        <f t="shared" si="179"/>
        <v>201.74519716250001</v>
      </c>
      <c r="DM236" s="64">
        <f t="shared" si="179"/>
        <v>201.74519716250001</v>
      </c>
      <c r="DN236" s="64">
        <f t="shared" si="179"/>
        <v>201.74519716250001</v>
      </c>
      <c r="DO236" s="64">
        <f t="shared" si="179"/>
        <v>201.74519716250001</v>
      </c>
      <c r="DP236" s="64">
        <f t="shared" si="179"/>
        <v>201.74519716250001</v>
      </c>
      <c r="DQ236" s="64">
        <f t="shared" si="179"/>
        <v>201.74519716250001</v>
      </c>
      <c r="DR236" s="64">
        <f t="shared" si="179"/>
        <v>201.74519716250001</v>
      </c>
      <c r="DS236" s="64">
        <f t="shared" si="179"/>
        <v>201.74519716250001</v>
      </c>
    </row>
    <row r="237" spans="3:123" x14ac:dyDescent="0.3">
      <c r="D237" s="12" t="str">
        <f>D218</f>
        <v>Other management fees</v>
      </c>
      <c r="F237" s="51" t="str">
        <f>F236</f>
        <v>INR Mn</v>
      </c>
      <c r="H237" s="64">
        <f t="shared" si="177"/>
        <v>0</v>
      </c>
      <c r="I237" s="64">
        <f t="shared" ref="I237:BT239" si="180">SUMIF($D$126:$D$222,$D237,I$126:I$222)</f>
        <v>0</v>
      </c>
      <c r="J237" s="64">
        <f t="shared" si="180"/>
        <v>0</v>
      </c>
      <c r="K237" s="64">
        <f t="shared" si="180"/>
        <v>50.531044999999999</v>
      </c>
      <c r="L237" s="64">
        <f t="shared" si="180"/>
        <v>50.531044999999999</v>
      </c>
      <c r="M237" s="64">
        <f t="shared" si="180"/>
        <v>50.531044999999999</v>
      </c>
      <c r="N237" s="64">
        <f t="shared" si="180"/>
        <v>50.531044999999999</v>
      </c>
      <c r="O237" s="64">
        <f t="shared" si="180"/>
        <v>101.06209</v>
      </c>
      <c r="P237" s="64">
        <f t="shared" si="180"/>
        <v>101.06209</v>
      </c>
      <c r="Q237" s="64">
        <f t="shared" si="180"/>
        <v>101.06209</v>
      </c>
      <c r="R237" s="64">
        <f t="shared" si="180"/>
        <v>101.06209</v>
      </c>
      <c r="S237" s="64">
        <f t="shared" si="180"/>
        <v>151.59313499999999</v>
      </c>
      <c r="T237" s="64">
        <f t="shared" si="180"/>
        <v>151.59313499999999</v>
      </c>
      <c r="U237" s="64">
        <f t="shared" si="180"/>
        <v>151.59313499999999</v>
      </c>
      <c r="V237" s="64">
        <f t="shared" si="180"/>
        <v>151.59313499999999</v>
      </c>
      <c r="W237" s="64">
        <f t="shared" si="180"/>
        <v>252.65522499999997</v>
      </c>
      <c r="X237" s="64">
        <f t="shared" si="180"/>
        <v>252.65522499999997</v>
      </c>
      <c r="Y237" s="64">
        <f t="shared" si="180"/>
        <v>252.65522499999997</v>
      </c>
      <c r="Z237" s="64">
        <f t="shared" si="180"/>
        <v>252.65522499999997</v>
      </c>
      <c r="AA237" s="64">
        <f t="shared" si="180"/>
        <v>505.31044999999995</v>
      </c>
      <c r="AB237" s="64">
        <f t="shared" si="180"/>
        <v>505.31044999999995</v>
      </c>
      <c r="AC237" s="64">
        <f t="shared" si="180"/>
        <v>505.31044999999995</v>
      </c>
      <c r="AD237" s="64">
        <f t="shared" si="180"/>
        <v>505.31044999999995</v>
      </c>
      <c r="AE237" s="64">
        <f t="shared" si="180"/>
        <v>505.31044999999995</v>
      </c>
      <c r="AF237" s="64">
        <f t="shared" si="180"/>
        <v>505.31044999999995</v>
      </c>
      <c r="AG237" s="64">
        <f t="shared" si="180"/>
        <v>505.31044999999995</v>
      </c>
      <c r="AH237" s="64">
        <f t="shared" si="180"/>
        <v>505.31044999999995</v>
      </c>
      <c r="AI237" s="64">
        <f t="shared" si="180"/>
        <v>505.31044999999995</v>
      </c>
      <c r="AJ237" s="64">
        <f t="shared" si="180"/>
        <v>505.31044999999995</v>
      </c>
      <c r="AK237" s="64">
        <f t="shared" si="180"/>
        <v>505.31044999999995</v>
      </c>
      <c r="AL237" s="64">
        <f t="shared" si="180"/>
        <v>505.31044999999995</v>
      </c>
      <c r="AM237" s="64">
        <f t="shared" si="180"/>
        <v>505.31044999999995</v>
      </c>
      <c r="AN237" s="64">
        <f t="shared" si="180"/>
        <v>505.31044999999995</v>
      </c>
      <c r="AO237" s="64">
        <f t="shared" si="180"/>
        <v>505.31044999999995</v>
      </c>
      <c r="AP237" s="64">
        <f t="shared" si="180"/>
        <v>505.31044999999995</v>
      </c>
      <c r="AQ237" s="64">
        <f t="shared" si="180"/>
        <v>505.31044999999995</v>
      </c>
      <c r="AR237" s="64">
        <f t="shared" si="180"/>
        <v>505.31044999999995</v>
      </c>
      <c r="AS237" s="64">
        <f t="shared" si="180"/>
        <v>505.31044999999995</v>
      </c>
      <c r="AT237" s="64">
        <f t="shared" si="180"/>
        <v>505.31044999999995</v>
      </c>
      <c r="AU237" s="64">
        <f t="shared" si="180"/>
        <v>505.31044999999995</v>
      </c>
      <c r="AV237" s="64">
        <f t="shared" si="180"/>
        <v>505.31044999999995</v>
      </c>
      <c r="AW237" s="64">
        <f t="shared" si="180"/>
        <v>505.31044999999995</v>
      </c>
      <c r="AX237" s="64">
        <f t="shared" si="180"/>
        <v>505.31044999999995</v>
      </c>
      <c r="AY237" s="64">
        <f t="shared" si="180"/>
        <v>505.31044999999995</v>
      </c>
      <c r="AZ237" s="64">
        <f t="shared" si="180"/>
        <v>505.31044999999995</v>
      </c>
      <c r="BA237" s="64">
        <f t="shared" si="180"/>
        <v>505.31044999999995</v>
      </c>
      <c r="BB237" s="64">
        <f t="shared" si="180"/>
        <v>505.31044999999995</v>
      </c>
      <c r="BC237" s="64">
        <f t="shared" si="180"/>
        <v>505.31044999999995</v>
      </c>
      <c r="BD237" s="64">
        <f t="shared" si="180"/>
        <v>505.31044999999995</v>
      </c>
      <c r="BE237" s="64">
        <f t="shared" si="180"/>
        <v>505.31044999999995</v>
      </c>
      <c r="BF237" s="64">
        <f t="shared" si="180"/>
        <v>505.31044999999995</v>
      </c>
      <c r="BG237" s="64">
        <f t="shared" si="180"/>
        <v>505.31044999999995</v>
      </c>
      <c r="BH237" s="64">
        <f t="shared" si="180"/>
        <v>505.31044999999995</v>
      </c>
      <c r="BI237" s="64">
        <f t="shared" si="180"/>
        <v>505.31044999999995</v>
      </c>
      <c r="BJ237" s="64">
        <f t="shared" si="180"/>
        <v>505.31044999999995</v>
      </c>
      <c r="BK237" s="64">
        <f t="shared" si="180"/>
        <v>505.31044999999995</v>
      </c>
      <c r="BL237" s="64">
        <f t="shared" si="180"/>
        <v>505.31044999999995</v>
      </c>
      <c r="BM237" s="64">
        <f t="shared" si="180"/>
        <v>505.31044999999995</v>
      </c>
      <c r="BN237" s="64">
        <f t="shared" si="180"/>
        <v>505.31044999999995</v>
      </c>
      <c r="BO237" s="64">
        <f t="shared" si="180"/>
        <v>505.31044999999995</v>
      </c>
      <c r="BP237" s="64">
        <f t="shared" si="180"/>
        <v>505.31044999999995</v>
      </c>
      <c r="BQ237" s="64">
        <f t="shared" si="180"/>
        <v>505.31044999999995</v>
      </c>
      <c r="BR237" s="64">
        <f t="shared" si="180"/>
        <v>505.31044999999995</v>
      </c>
      <c r="BS237" s="64">
        <f t="shared" si="180"/>
        <v>505.31044999999995</v>
      </c>
      <c r="BT237" s="64">
        <f t="shared" si="180"/>
        <v>505.31044999999995</v>
      </c>
      <c r="BU237" s="64">
        <f t="shared" si="178"/>
        <v>505.31044999999995</v>
      </c>
      <c r="BV237" s="64">
        <f t="shared" si="178"/>
        <v>505.31044999999995</v>
      </c>
      <c r="BW237" s="64">
        <f t="shared" si="178"/>
        <v>505.31044999999995</v>
      </c>
      <c r="BX237" s="64">
        <f t="shared" si="178"/>
        <v>505.31044999999995</v>
      </c>
      <c r="BY237" s="64">
        <f t="shared" si="178"/>
        <v>505.31044999999995</v>
      </c>
      <c r="BZ237" s="64">
        <f t="shared" si="178"/>
        <v>505.31044999999995</v>
      </c>
      <c r="CA237" s="64">
        <f t="shared" si="178"/>
        <v>505.31044999999995</v>
      </c>
      <c r="CB237" s="64">
        <f t="shared" si="178"/>
        <v>505.31044999999995</v>
      </c>
      <c r="CC237" s="64">
        <f t="shared" si="178"/>
        <v>505.31044999999995</v>
      </c>
      <c r="CD237" s="64">
        <f t="shared" si="178"/>
        <v>505.31044999999995</v>
      </c>
      <c r="CE237" s="64">
        <f t="shared" si="178"/>
        <v>505.31044999999995</v>
      </c>
      <c r="CF237" s="64">
        <f t="shared" si="178"/>
        <v>505.31044999999995</v>
      </c>
      <c r="CG237" s="64">
        <f t="shared" si="178"/>
        <v>505.31044999999995</v>
      </c>
      <c r="CH237" s="64">
        <f t="shared" si="178"/>
        <v>505.31044999999995</v>
      </c>
      <c r="CI237" s="64">
        <f t="shared" si="178"/>
        <v>505.31044999999995</v>
      </c>
      <c r="CJ237" s="64">
        <f t="shared" si="179"/>
        <v>505.31044999999995</v>
      </c>
      <c r="CK237" s="64">
        <f t="shared" si="179"/>
        <v>505.31044999999995</v>
      </c>
      <c r="CL237" s="64">
        <f t="shared" si="179"/>
        <v>505.31044999999995</v>
      </c>
      <c r="CM237" s="64">
        <f t="shared" si="179"/>
        <v>505.31044999999995</v>
      </c>
      <c r="CN237" s="64">
        <f t="shared" si="179"/>
        <v>505.31044999999995</v>
      </c>
      <c r="CO237" s="64">
        <f t="shared" si="179"/>
        <v>505.31044999999995</v>
      </c>
      <c r="CP237" s="64">
        <f t="shared" si="179"/>
        <v>505.31044999999995</v>
      </c>
      <c r="CQ237" s="64">
        <f t="shared" si="179"/>
        <v>505.31044999999995</v>
      </c>
      <c r="CR237" s="64">
        <f t="shared" si="179"/>
        <v>505.31044999999995</v>
      </c>
      <c r="CS237" s="64">
        <f t="shared" si="179"/>
        <v>505.31044999999995</v>
      </c>
      <c r="CT237" s="64">
        <f t="shared" si="179"/>
        <v>505.31044999999995</v>
      </c>
      <c r="CU237" s="64">
        <f t="shared" si="179"/>
        <v>505.31044999999995</v>
      </c>
      <c r="CV237" s="64">
        <f t="shared" si="179"/>
        <v>505.31044999999995</v>
      </c>
      <c r="CW237" s="64">
        <f t="shared" si="179"/>
        <v>505.31044999999995</v>
      </c>
      <c r="CX237" s="64">
        <f t="shared" si="179"/>
        <v>505.31044999999995</v>
      </c>
      <c r="CY237" s="64">
        <f t="shared" si="179"/>
        <v>505.31044999999995</v>
      </c>
      <c r="CZ237" s="64">
        <f t="shared" si="179"/>
        <v>505.31044999999995</v>
      </c>
      <c r="DA237" s="64">
        <f t="shared" si="179"/>
        <v>505.31044999999995</v>
      </c>
      <c r="DB237" s="64">
        <f t="shared" si="179"/>
        <v>505.31044999999995</v>
      </c>
      <c r="DC237" s="64">
        <f t="shared" si="179"/>
        <v>505.31044999999995</v>
      </c>
      <c r="DD237" s="64">
        <f t="shared" si="179"/>
        <v>505.31044999999995</v>
      </c>
      <c r="DE237" s="64">
        <f t="shared" si="179"/>
        <v>505.31044999999995</v>
      </c>
      <c r="DF237" s="64">
        <f t="shared" si="179"/>
        <v>505.31044999999995</v>
      </c>
      <c r="DG237" s="64">
        <f t="shared" si="179"/>
        <v>505.31044999999995</v>
      </c>
      <c r="DH237" s="64">
        <f t="shared" si="179"/>
        <v>505.31044999999995</v>
      </c>
      <c r="DI237" s="64">
        <f t="shared" si="179"/>
        <v>505.31044999999995</v>
      </c>
      <c r="DJ237" s="64">
        <f t="shared" si="179"/>
        <v>505.31044999999995</v>
      </c>
      <c r="DK237" s="64">
        <f t="shared" si="179"/>
        <v>505.31044999999995</v>
      </c>
      <c r="DL237" s="64">
        <f t="shared" si="179"/>
        <v>505.31044999999995</v>
      </c>
      <c r="DM237" s="64">
        <f t="shared" si="179"/>
        <v>505.31044999999995</v>
      </c>
      <c r="DN237" s="64">
        <f t="shared" si="179"/>
        <v>505.31044999999995</v>
      </c>
      <c r="DO237" s="64">
        <f t="shared" si="179"/>
        <v>505.31044999999995</v>
      </c>
      <c r="DP237" s="64">
        <f t="shared" si="179"/>
        <v>505.31044999999995</v>
      </c>
      <c r="DQ237" s="64">
        <f t="shared" si="179"/>
        <v>505.31044999999995</v>
      </c>
      <c r="DR237" s="64">
        <f t="shared" si="179"/>
        <v>505.31044999999995</v>
      </c>
      <c r="DS237" s="64">
        <f t="shared" si="179"/>
        <v>505.31044999999995</v>
      </c>
    </row>
    <row r="238" spans="3:123" x14ac:dyDescent="0.3">
      <c r="D238" s="12" t="str">
        <f>D219</f>
        <v>Other manufacturing fees</v>
      </c>
      <c r="F238" s="51" t="str">
        <f t="shared" ref="F238:F239" si="181">F237</f>
        <v>INR Mn</v>
      </c>
      <c r="H238" s="64">
        <f t="shared" si="177"/>
        <v>0</v>
      </c>
      <c r="I238" s="64">
        <f t="shared" si="180"/>
        <v>0</v>
      </c>
      <c r="J238" s="64">
        <f t="shared" si="180"/>
        <v>0</v>
      </c>
      <c r="K238" s="64">
        <f t="shared" si="180"/>
        <v>101.06209</v>
      </c>
      <c r="L238" s="64">
        <f t="shared" si="180"/>
        <v>101.06209</v>
      </c>
      <c r="M238" s="64">
        <f t="shared" si="180"/>
        <v>101.06209</v>
      </c>
      <c r="N238" s="64">
        <f t="shared" si="180"/>
        <v>101.06209</v>
      </c>
      <c r="O238" s="64">
        <f t="shared" si="180"/>
        <v>202.12418</v>
      </c>
      <c r="P238" s="64">
        <f t="shared" si="180"/>
        <v>202.12418</v>
      </c>
      <c r="Q238" s="64">
        <f t="shared" si="180"/>
        <v>202.12418</v>
      </c>
      <c r="R238" s="64">
        <f t="shared" si="180"/>
        <v>202.12418</v>
      </c>
      <c r="S238" s="64">
        <f t="shared" si="180"/>
        <v>303.18626999999998</v>
      </c>
      <c r="T238" s="64">
        <f t="shared" si="180"/>
        <v>303.18626999999998</v>
      </c>
      <c r="U238" s="64">
        <f t="shared" si="180"/>
        <v>303.18626999999998</v>
      </c>
      <c r="V238" s="64">
        <f t="shared" si="180"/>
        <v>303.18626999999998</v>
      </c>
      <c r="W238" s="64">
        <f t="shared" si="180"/>
        <v>505.31044999999995</v>
      </c>
      <c r="X238" s="64">
        <f t="shared" si="180"/>
        <v>505.31044999999995</v>
      </c>
      <c r="Y238" s="64">
        <f t="shared" si="180"/>
        <v>505.31044999999995</v>
      </c>
      <c r="Z238" s="64">
        <f t="shared" si="180"/>
        <v>505.31044999999995</v>
      </c>
      <c r="AA238" s="64">
        <f t="shared" si="180"/>
        <v>1010.6208999999999</v>
      </c>
      <c r="AB238" s="64">
        <f t="shared" si="180"/>
        <v>1010.6208999999999</v>
      </c>
      <c r="AC238" s="64">
        <f t="shared" si="180"/>
        <v>1010.6208999999999</v>
      </c>
      <c r="AD238" s="64">
        <f t="shared" si="180"/>
        <v>1010.6208999999999</v>
      </c>
      <c r="AE238" s="64">
        <f t="shared" si="180"/>
        <v>1010.6208999999999</v>
      </c>
      <c r="AF238" s="64">
        <f t="shared" si="180"/>
        <v>1010.6208999999999</v>
      </c>
      <c r="AG238" s="64">
        <f t="shared" si="180"/>
        <v>1010.6208999999999</v>
      </c>
      <c r="AH238" s="64">
        <f t="shared" si="180"/>
        <v>1010.6208999999999</v>
      </c>
      <c r="AI238" s="64">
        <f t="shared" si="180"/>
        <v>1010.6208999999999</v>
      </c>
      <c r="AJ238" s="64">
        <f t="shared" si="180"/>
        <v>1010.6208999999999</v>
      </c>
      <c r="AK238" s="64">
        <f t="shared" si="180"/>
        <v>1010.6208999999999</v>
      </c>
      <c r="AL238" s="64">
        <f t="shared" si="180"/>
        <v>1010.6208999999999</v>
      </c>
      <c r="AM238" s="64">
        <f t="shared" si="180"/>
        <v>1010.6208999999999</v>
      </c>
      <c r="AN238" s="64">
        <f t="shared" si="180"/>
        <v>1010.6208999999999</v>
      </c>
      <c r="AO238" s="64">
        <f t="shared" si="180"/>
        <v>1010.6208999999999</v>
      </c>
      <c r="AP238" s="64">
        <f t="shared" si="180"/>
        <v>1010.6208999999999</v>
      </c>
      <c r="AQ238" s="64">
        <f t="shared" si="180"/>
        <v>1010.6208999999999</v>
      </c>
      <c r="AR238" s="64">
        <f t="shared" si="180"/>
        <v>1010.6208999999999</v>
      </c>
      <c r="AS238" s="64">
        <f t="shared" si="180"/>
        <v>1010.6208999999999</v>
      </c>
      <c r="AT238" s="64">
        <f t="shared" si="180"/>
        <v>1010.6208999999999</v>
      </c>
      <c r="AU238" s="64">
        <f t="shared" si="180"/>
        <v>1010.6208999999999</v>
      </c>
      <c r="AV238" s="64">
        <f t="shared" si="180"/>
        <v>1010.6208999999999</v>
      </c>
      <c r="AW238" s="64">
        <f t="shared" si="180"/>
        <v>1010.6208999999999</v>
      </c>
      <c r="AX238" s="64">
        <f t="shared" si="180"/>
        <v>1010.6208999999999</v>
      </c>
      <c r="AY238" s="64">
        <f t="shared" si="180"/>
        <v>1010.6208999999999</v>
      </c>
      <c r="AZ238" s="64">
        <f t="shared" si="180"/>
        <v>1010.6208999999999</v>
      </c>
      <c r="BA238" s="64">
        <f t="shared" si="180"/>
        <v>1010.6208999999999</v>
      </c>
      <c r="BB238" s="64">
        <f t="shared" si="180"/>
        <v>1010.6208999999999</v>
      </c>
      <c r="BC238" s="64">
        <f t="shared" si="180"/>
        <v>1010.6208999999999</v>
      </c>
      <c r="BD238" s="64">
        <f t="shared" si="180"/>
        <v>1010.6208999999999</v>
      </c>
      <c r="BE238" s="64">
        <f t="shared" si="180"/>
        <v>1010.6208999999999</v>
      </c>
      <c r="BF238" s="64">
        <f t="shared" si="180"/>
        <v>1010.6208999999999</v>
      </c>
      <c r="BG238" s="64">
        <f t="shared" si="180"/>
        <v>1010.6208999999999</v>
      </c>
      <c r="BH238" s="64">
        <f t="shared" si="180"/>
        <v>1010.6208999999999</v>
      </c>
      <c r="BI238" s="64">
        <f t="shared" si="180"/>
        <v>1010.6208999999999</v>
      </c>
      <c r="BJ238" s="64">
        <f t="shared" si="180"/>
        <v>1010.6208999999999</v>
      </c>
      <c r="BK238" s="64">
        <f t="shared" si="180"/>
        <v>1010.6208999999999</v>
      </c>
      <c r="BL238" s="64">
        <f t="shared" si="180"/>
        <v>1010.6208999999999</v>
      </c>
      <c r="BM238" s="64">
        <f t="shared" si="180"/>
        <v>1010.6208999999999</v>
      </c>
      <c r="BN238" s="64">
        <f t="shared" si="180"/>
        <v>1010.6208999999999</v>
      </c>
      <c r="BO238" s="64">
        <f t="shared" si="180"/>
        <v>1010.6208999999999</v>
      </c>
      <c r="BP238" s="64">
        <f t="shared" si="180"/>
        <v>1010.6208999999999</v>
      </c>
      <c r="BQ238" s="64">
        <f t="shared" si="180"/>
        <v>1010.6208999999999</v>
      </c>
      <c r="BR238" s="64">
        <f t="shared" si="180"/>
        <v>1010.6208999999999</v>
      </c>
      <c r="BS238" s="64">
        <f t="shared" si="180"/>
        <v>1010.6208999999999</v>
      </c>
      <c r="BT238" s="64">
        <f t="shared" si="180"/>
        <v>1010.6208999999999</v>
      </c>
      <c r="BU238" s="64">
        <f t="shared" si="178"/>
        <v>1010.6208999999999</v>
      </c>
      <c r="BV238" s="64">
        <f t="shared" si="178"/>
        <v>1010.6208999999999</v>
      </c>
      <c r="BW238" s="64">
        <f t="shared" si="178"/>
        <v>1010.6208999999999</v>
      </c>
      <c r="BX238" s="64">
        <f t="shared" si="178"/>
        <v>1010.6208999999999</v>
      </c>
      <c r="BY238" s="64">
        <f t="shared" si="178"/>
        <v>1010.6208999999999</v>
      </c>
      <c r="BZ238" s="64">
        <f t="shared" si="178"/>
        <v>1010.6208999999999</v>
      </c>
      <c r="CA238" s="64">
        <f t="shared" si="178"/>
        <v>1010.6208999999999</v>
      </c>
      <c r="CB238" s="64">
        <f t="shared" si="178"/>
        <v>1010.6208999999999</v>
      </c>
      <c r="CC238" s="64">
        <f t="shared" si="178"/>
        <v>1010.6208999999999</v>
      </c>
      <c r="CD238" s="64">
        <f t="shared" si="178"/>
        <v>1010.6208999999999</v>
      </c>
      <c r="CE238" s="64">
        <f t="shared" si="178"/>
        <v>1010.6208999999999</v>
      </c>
      <c r="CF238" s="64">
        <f t="shared" si="178"/>
        <v>1010.6208999999999</v>
      </c>
      <c r="CG238" s="64">
        <f t="shared" si="178"/>
        <v>1010.6208999999999</v>
      </c>
      <c r="CH238" s="64">
        <f t="shared" si="178"/>
        <v>1010.6208999999999</v>
      </c>
      <c r="CI238" s="64">
        <f t="shared" si="178"/>
        <v>1010.6208999999999</v>
      </c>
      <c r="CJ238" s="64">
        <f t="shared" si="179"/>
        <v>1010.6208999999999</v>
      </c>
      <c r="CK238" s="64">
        <f t="shared" si="179"/>
        <v>1010.6208999999999</v>
      </c>
      <c r="CL238" s="64">
        <f t="shared" si="179"/>
        <v>1010.6208999999999</v>
      </c>
      <c r="CM238" s="64">
        <f t="shared" si="179"/>
        <v>1010.6208999999999</v>
      </c>
      <c r="CN238" s="64">
        <f t="shared" si="179"/>
        <v>1010.6208999999999</v>
      </c>
      <c r="CO238" s="64">
        <f t="shared" si="179"/>
        <v>1010.6208999999999</v>
      </c>
      <c r="CP238" s="64">
        <f t="shared" si="179"/>
        <v>1010.6208999999999</v>
      </c>
      <c r="CQ238" s="64">
        <f t="shared" si="179"/>
        <v>1010.6208999999999</v>
      </c>
      <c r="CR238" s="64">
        <f t="shared" si="179"/>
        <v>1010.6208999999999</v>
      </c>
      <c r="CS238" s="64">
        <f t="shared" si="179"/>
        <v>1010.6208999999999</v>
      </c>
      <c r="CT238" s="64">
        <f t="shared" si="179"/>
        <v>1010.6208999999999</v>
      </c>
      <c r="CU238" s="64">
        <f t="shared" si="179"/>
        <v>1010.6208999999999</v>
      </c>
      <c r="CV238" s="64">
        <f t="shared" si="179"/>
        <v>1010.6208999999999</v>
      </c>
      <c r="CW238" s="64">
        <f t="shared" si="179"/>
        <v>1010.6208999999999</v>
      </c>
      <c r="CX238" s="64">
        <f t="shared" si="179"/>
        <v>1010.6208999999999</v>
      </c>
      <c r="CY238" s="64">
        <f t="shared" si="179"/>
        <v>1010.6208999999999</v>
      </c>
      <c r="CZ238" s="64">
        <f t="shared" si="179"/>
        <v>1010.6208999999999</v>
      </c>
      <c r="DA238" s="64">
        <f t="shared" si="179"/>
        <v>1010.6208999999999</v>
      </c>
      <c r="DB238" s="64">
        <f t="shared" si="179"/>
        <v>1010.6208999999999</v>
      </c>
      <c r="DC238" s="64">
        <f t="shared" si="179"/>
        <v>1010.6208999999999</v>
      </c>
      <c r="DD238" s="64">
        <f t="shared" si="179"/>
        <v>1010.6208999999999</v>
      </c>
      <c r="DE238" s="64">
        <f t="shared" si="179"/>
        <v>1010.6208999999999</v>
      </c>
      <c r="DF238" s="64">
        <f t="shared" si="179"/>
        <v>1010.6208999999999</v>
      </c>
      <c r="DG238" s="64">
        <f t="shared" si="179"/>
        <v>1010.6208999999999</v>
      </c>
      <c r="DH238" s="64">
        <f t="shared" si="179"/>
        <v>1010.6208999999999</v>
      </c>
      <c r="DI238" s="64">
        <f t="shared" si="179"/>
        <v>1010.6208999999999</v>
      </c>
      <c r="DJ238" s="64">
        <f t="shared" si="179"/>
        <v>1010.6208999999999</v>
      </c>
      <c r="DK238" s="64">
        <f t="shared" si="179"/>
        <v>1010.6208999999999</v>
      </c>
      <c r="DL238" s="64">
        <f t="shared" si="179"/>
        <v>1010.6208999999999</v>
      </c>
      <c r="DM238" s="64">
        <f t="shared" si="179"/>
        <v>1010.6208999999999</v>
      </c>
      <c r="DN238" s="64">
        <f t="shared" si="179"/>
        <v>1010.6208999999999</v>
      </c>
      <c r="DO238" s="64">
        <f t="shared" si="179"/>
        <v>1010.6208999999999</v>
      </c>
      <c r="DP238" s="64">
        <f t="shared" si="179"/>
        <v>1010.6208999999999</v>
      </c>
      <c r="DQ238" s="64">
        <f t="shared" si="179"/>
        <v>1010.6208999999999</v>
      </c>
      <c r="DR238" s="64">
        <f t="shared" si="179"/>
        <v>1010.6208999999999</v>
      </c>
      <c r="DS238" s="64">
        <f t="shared" si="179"/>
        <v>1010.6208999999999</v>
      </c>
    </row>
    <row r="239" spans="3:123" x14ac:dyDescent="0.3">
      <c r="D239" s="12" t="str">
        <f>D220</f>
        <v>Marketing unit fees</v>
      </c>
      <c r="F239" s="51" t="str">
        <f t="shared" si="181"/>
        <v>INR Mn</v>
      </c>
      <c r="H239" s="64">
        <f t="shared" si="177"/>
        <v>0</v>
      </c>
      <c r="I239" s="64">
        <f t="shared" si="180"/>
        <v>0</v>
      </c>
      <c r="J239" s="64">
        <f t="shared" si="180"/>
        <v>0</v>
      </c>
      <c r="K239" s="64">
        <f t="shared" si="180"/>
        <v>13.430204303906251</v>
      </c>
      <c r="L239" s="64">
        <f t="shared" si="180"/>
        <v>13.430204303906251</v>
      </c>
      <c r="M239" s="64">
        <f t="shared" si="180"/>
        <v>13.430204303906251</v>
      </c>
      <c r="N239" s="64">
        <f t="shared" si="180"/>
        <v>13.430204303906251</v>
      </c>
      <c r="O239" s="64">
        <f t="shared" si="180"/>
        <v>28.651102515000002</v>
      </c>
      <c r="P239" s="64">
        <f t="shared" si="180"/>
        <v>28.651102515000002</v>
      </c>
      <c r="Q239" s="64">
        <f t="shared" si="180"/>
        <v>28.651102515000002</v>
      </c>
      <c r="R239" s="64">
        <f t="shared" si="180"/>
        <v>28.651102515000002</v>
      </c>
      <c r="S239" s="64">
        <f t="shared" si="180"/>
        <v>45.125486461125007</v>
      </c>
      <c r="T239" s="64">
        <f t="shared" si="180"/>
        <v>45.125486461125007</v>
      </c>
      <c r="U239" s="64">
        <f t="shared" si="180"/>
        <v>45.125486461125007</v>
      </c>
      <c r="V239" s="64">
        <f t="shared" si="180"/>
        <v>45.125486461125007</v>
      </c>
      <c r="W239" s="64">
        <f t="shared" si="180"/>
        <v>75.03007471115626</v>
      </c>
      <c r="X239" s="64">
        <f t="shared" si="180"/>
        <v>75.03007471115626</v>
      </c>
      <c r="Y239" s="64">
        <f t="shared" si="180"/>
        <v>75.03007471115626</v>
      </c>
      <c r="Z239" s="64">
        <f t="shared" si="180"/>
        <v>75.03007471115626</v>
      </c>
      <c r="AA239" s="64">
        <f t="shared" si="180"/>
        <v>147.01596978009374</v>
      </c>
      <c r="AB239" s="64">
        <f t="shared" si="180"/>
        <v>147.01596978009374</v>
      </c>
      <c r="AC239" s="64">
        <f t="shared" si="180"/>
        <v>147.01596978009374</v>
      </c>
      <c r="AD239" s="64">
        <f t="shared" si="180"/>
        <v>147.01596978009374</v>
      </c>
      <c r="AE239" s="64">
        <f t="shared" si="180"/>
        <v>158.47641078609377</v>
      </c>
      <c r="AF239" s="64">
        <f t="shared" si="180"/>
        <v>158.47641078609377</v>
      </c>
      <c r="AG239" s="64">
        <f t="shared" si="180"/>
        <v>158.47641078609377</v>
      </c>
      <c r="AH239" s="64">
        <f t="shared" si="180"/>
        <v>158.47641078609377</v>
      </c>
      <c r="AI239" s="64">
        <f t="shared" si="180"/>
        <v>164.74383946124999</v>
      </c>
      <c r="AJ239" s="64">
        <f t="shared" si="180"/>
        <v>164.74383946124999</v>
      </c>
      <c r="AK239" s="64">
        <f t="shared" si="180"/>
        <v>164.74383946124999</v>
      </c>
      <c r="AL239" s="64">
        <f t="shared" si="180"/>
        <v>164.74383946124999</v>
      </c>
      <c r="AM239" s="64">
        <f t="shared" si="180"/>
        <v>164.74383946124999</v>
      </c>
      <c r="AN239" s="64">
        <f t="shared" si="180"/>
        <v>164.74383946124999</v>
      </c>
      <c r="AO239" s="64">
        <f t="shared" si="180"/>
        <v>164.74383946124999</v>
      </c>
      <c r="AP239" s="64">
        <f t="shared" si="180"/>
        <v>164.74383946124999</v>
      </c>
      <c r="AQ239" s="64">
        <f t="shared" si="180"/>
        <v>164.74383946124999</v>
      </c>
      <c r="AR239" s="64">
        <f t="shared" si="180"/>
        <v>164.74383946124999</v>
      </c>
      <c r="AS239" s="64">
        <f t="shared" si="180"/>
        <v>164.74383946124999</v>
      </c>
      <c r="AT239" s="64">
        <f t="shared" si="180"/>
        <v>164.74383946124999</v>
      </c>
      <c r="AU239" s="64">
        <f t="shared" si="180"/>
        <v>164.74383946124999</v>
      </c>
      <c r="AV239" s="64">
        <f t="shared" si="180"/>
        <v>164.74383946124999</v>
      </c>
      <c r="AW239" s="64">
        <f t="shared" si="180"/>
        <v>164.74383946124999</v>
      </c>
      <c r="AX239" s="64">
        <f t="shared" si="180"/>
        <v>164.74383946124999</v>
      </c>
      <c r="AY239" s="64">
        <f t="shared" si="180"/>
        <v>164.74383946124999</v>
      </c>
      <c r="AZ239" s="64">
        <f t="shared" si="180"/>
        <v>164.74383946124999</v>
      </c>
      <c r="BA239" s="64">
        <f t="shared" si="180"/>
        <v>164.74383946124999</v>
      </c>
      <c r="BB239" s="64">
        <f t="shared" si="180"/>
        <v>164.74383946124999</v>
      </c>
      <c r="BC239" s="64">
        <f t="shared" si="180"/>
        <v>164.74383946124999</v>
      </c>
      <c r="BD239" s="64">
        <f t="shared" si="180"/>
        <v>164.74383946124999</v>
      </c>
      <c r="BE239" s="64">
        <f t="shared" si="180"/>
        <v>164.74383946124999</v>
      </c>
      <c r="BF239" s="64">
        <f t="shared" si="180"/>
        <v>164.74383946124999</v>
      </c>
      <c r="BG239" s="64">
        <f t="shared" si="180"/>
        <v>164.74383946124999</v>
      </c>
      <c r="BH239" s="64">
        <f t="shared" si="180"/>
        <v>164.74383946124999</v>
      </c>
      <c r="BI239" s="64">
        <f t="shared" si="180"/>
        <v>164.74383946124999</v>
      </c>
      <c r="BJ239" s="64">
        <f t="shared" si="180"/>
        <v>164.74383946124999</v>
      </c>
      <c r="BK239" s="64">
        <f t="shared" si="180"/>
        <v>164.74383946124999</v>
      </c>
      <c r="BL239" s="64">
        <f t="shared" si="180"/>
        <v>164.74383946124999</v>
      </c>
      <c r="BM239" s="64">
        <f t="shared" si="180"/>
        <v>164.74383946124999</v>
      </c>
      <c r="BN239" s="64">
        <f t="shared" si="180"/>
        <v>164.74383946124999</v>
      </c>
      <c r="BO239" s="64">
        <f t="shared" si="180"/>
        <v>164.74383946124999</v>
      </c>
      <c r="BP239" s="64">
        <f t="shared" si="180"/>
        <v>164.74383946124999</v>
      </c>
      <c r="BQ239" s="64">
        <f t="shared" si="180"/>
        <v>164.74383946124999</v>
      </c>
      <c r="BR239" s="64">
        <f t="shared" si="180"/>
        <v>164.74383946124999</v>
      </c>
      <c r="BS239" s="64">
        <f t="shared" si="180"/>
        <v>164.74383946124999</v>
      </c>
      <c r="BT239" s="64">
        <f t="shared" si="180"/>
        <v>164.74383946124999</v>
      </c>
      <c r="BU239" s="64">
        <f t="shared" si="178"/>
        <v>164.74383946124999</v>
      </c>
      <c r="BV239" s="64">
        <f t="shared" si="178"/>
        <v>164.74383946124999</v>
      </c>
      <c r="BW239" s="64">
        <f t="shared" si="178"/>
        <v>164.74383946124999</v>
      </c>
      <c r="BX239" s="64">
        <f t="shared" si="178"/>
        <v>164.74383946124999</v>
      </c>
      <c r="BY239" s="64">
        <f t="shared" si="178"/>
        <v>164.74383946124999</v>
      </c>
      <c r="BZ239" s="64">
        <f t="shared" si="178"/>
        <v>164.74383946124999</v>
      </c>
      <c r="CA239" s="64">
        <f t="shared" si="178"/>
        <v>164.74383946124999</v>
      </c>
      <c r="CB239" s="64">
        <f t="shared" si="178"/>
        <v>164.74383946124999</v>
      </c>
      <c r="CC239" s="64">
        <f t="shared" si="178"/>
        <v>164.74383946124999</v>
      </c>
      <c r="CD239" s="64">
        <f t="shared" si="178"/>
        <v>164.74383946124999</v>
      </c>
      <c r="CE239" s="64">
        <f t="shared" si="178"/>
        <v>164.74383946124999</v>
      </c>
      <c r="CF239" s="64">
        <f t="shared" si="178"/>
        <v>164.74383946124999</v>
      </c>
      <c r="CG239" s="64">
        <f t="shared" si="178"/>
        <v>164.74383946124999</v>
      </c>
      <c r="CH239" s="64">
        <f t="shared" si="178"/>
        <v>164.74383946124999</v>
      </c>
      <c r="CI239" s="64">
        <f t="shared" si="178"/>
        <v>164.74383946124999</v>
      </c>
      <c r="CJ239" s="64">
        <f t="shared" si="179"/>
        <v>164.74383946124999</v>
      </c>
      <c r="CK239" s="64">
        <f t="shared" si="179"/>
        <v>164.74383946124999</v>
      </c>
      <c r="CL239" s="64">
        <f t="shared" si="179"/>
        <v>164.74383946124999</v>
      </c>
      <c r="CM239" s="64">
        <f t="shared" si="179"/>
        <v>164.74383946124999</v>
      </c>
      <c r="CN239" s="64">
        <f t="shared" si="179"/>
        <v>164.74383946124999</v>
      </c>
      <c r="CO239" s="64">
        <f t="shared" si="179"/>
        <v>164.74383946124999</v>
      </c>
      <c r="CP239" s="64">
        <f t="shared" si="179"/>
        <v>164.74383946124999</v>
      </c>
      <c r="CQ239" s="64">
        <f t="shared" si="179"/>
        <v>164.74383946124999</v>
      </c>
      <c r="CR239" s="64">
        <f t="shared" si="179"/>
        <v>164.74383946124999</v>
      </c>
      <c r="CS239" s="64">
        <f t="shared" si="179"/>
        <v>164.74383946124999</v>
      </c>
      <c r="CT239" s="64">
        <f t="shared" si="179"/>
        <v>164.74383946124999</v>
      </c>
      <c r="CU239" s="64">
        <f t="shared" si="179"/>
        <v>164.74383946124999</v>
      </c>
      <c r="CV239" s="64">
        <f t="shared" si="179"/>
        <v>164.74383946124999</v>
      </c>
      <c r="CW239" s="64">
        <f t="shared" si="179"/>
        <v>164.74383946124999</v>
      </c>
      <c r="CX239" s="64">
        <f t="shared" si="179"/>
        <v>164.74383946124999</v>
      </c>
      <c r="CY239" s="64">
        <f t="shared" si="179"/>
        <v>164.74383946124999</v>
      </c>
      <c r="CZ239" s="64">
        <f t="shared" si="179"/>
        <v>164.74383946124999</v>
      </c>
      <c r="DA239" s="64">
        <f t="shared" si="179"/>
        <v>164.74383946124999</v>
      </c>
      <c r="DB239" s="64">
        <f t="shared" si="179"/>
        <v>164.74383946124999</v>
      </c>
      <c r="DC239" s="64">
        <f t="shared" si="179"/>
        <v>164.74383946124999</v>
      </c>
      <c r="DD239" s="64">
        <f t="shared" si="179"/>
        <v>164.74383946124999</v>
      </c>
      <c r="DE239" s="64">
        <f t="shared" si="179"/>
        <v>164.74383946124999</v>
      </c>
      <c r="DF239" s="64">
        <f t="shared" si="179"/>
        <v>164.74383946124999</v>
      </c>
      <c r="DG239" s="64">
        <f t="shared" si="179"/>
        <v>164.74383946124999</v>
      </c>
      <c r="DH239" s="64">
        <f t="shared" si="179"/>
        <v>164.74383946124999</v>
      </c>
      <c r="DI239" s="64">
        <f t="shared" si="179"/>
        <v>164.74383946124999</v>
      </c>
      <c r="DJ239" s="64">
        <f t="shared" si="179"/>
        <v>164.74383946124999</v>
      </c>
      <c r="DK239" s="64">
        <f t="shared" si="179"/>
        <v>164.74383946124999</v>
      </c>
      <c r="DL239" s="64">
        <f t="shared" si="179"/>
        <v>164.74383946124999</v>
      </c>
      <c r="DM239" s="64">
        <f t="shared" si="179"/>
        <v>164.74383946124999</v>
      </c>
      <c r="DN239" s="64">
        <f t="shared" si="179"/>
        <v>164.74383946124999</v>
      </c>
      <c r="DO239" s="64">
        <f t="shared" si="179"/>
        <v>164.74383946124999</v>
      </c>
      <c r="DP239" s="64">
        <f t="shared" si="179"/>
        <v>164.74383946124999</v>
      </c>
      <c r="DQ239" s="64">
        <f t="shared" si="179"/>
        <v>164.74383946124999</v>
      </c>
      <c r="DR239" s="64">
        <f t="shared" si="179"/>
        <v>164.74383946124999</v>
      </c>
      <c r="DS239" s="64">
        <f t="shared" si="179"/>
        <v>164.74383946124999</v>
      </c>
    </row>
    <row r="240" spans="3:123" x14ac:dyDescent="0.3"/>
    <row r="241" spans="2:123" ht="14.5" thickBot="1" x14ac:dyDescent="0.35">
      <c r="D241" s="61" t="s">
        <v>172</v>
      </c>
      <c r="E241" s="61"/>
      <c r="F241" s="62" t="str">
        <f>F239</f>
        <v>INR Mn</v>
      </c>
      <c r="G241" s="62"/>
      <c r="H241" s="63">
        <f t="shared" ref="H241:AM241" si="182">SUM(H236:H240)</f>
        <v>0</v>
      </c>
      <c r="I241" s="63">
        <f t="shared" si="182"/>
        <v>0</v>
      </c>
      <c r="J241" s="63">
        <f t="shared" si="182"/>
        <v>0</v>
      </c>
      <c r="K241" s="63">
        <f t="shared" si="182"/>
        <v>185.19785902015622</v>
      </c>
      <c r="L241" s="63">
        <f t="shared" si="182"/>
        <v>185.19785902015622</v>
      </c>
      <c r="M241" s="63">
        <f t="shared" si="182"/>
        <v>185.19785902015622</v>
      </c>
      <c r="N241" s="63">
        <f t="shared" si="182"/>
        <v>185.19785902015622</v>
      </c>
      <c r="O241" s="63">
        <f t="shared" si="182"/>
        <v>372.18641194749995</v>
      </c>
      <c r="P241" s="63">
        <f t="shared" si="182"/>
        <v>372.18641194749995</v>
      </c>
      <c r="Q241" s="63">
        <f t="shared" si="182"/>
        <v>372.18641194749995</v>
      </c>
      <c r="R241" s="63">
        <f t="shared" si="182"/>
        <v>372.18641194749995</v>
      </c>
      <c r="S241" s="63">
        <f t="shared" si="182"/>
        <v>560.42845060987497</v>
      </c>
      <c r="T241" s="63">
        <f t="shared" si="182"/>
        <v>560.42845060987497</v>
      </c>
      <c r="U241" s="63">
        <f t="shared" si="182"/>
        <v>560.42845060987497</v>
      </c>
      <c r="V241" s="63">
        <f t="shared" si="182"/>
        <v>560.42845060987497</v>
      </c>
      <c r="W241" s="63">
        <f t="shared" si="182"/>
        <v>933.86834829240615</v>
      </c>
      <c r="X241" s="63">
        <f t="shared" si="182"/>
        <v>933.86834829240615</v>
      </c>
      <c r="Y241" s="63">
        <f t="shared" si="182"/>
        <v>933.86834829240615</v>
      </c>
      <c r="Z241" s="63">
        <f t="shared" si="182"/>
        <v>933.86834829240615</v>
      </c>
      <c r="AA241" s="63">
        <f t="shared" si="182"/>
        <v>1864.6925169425936</v>
      </c>
      <c r="AB241" s="63">
        <f t="shared" si="182"/>
        <v>1864.6925169425936</v>
      </c>
      <c r="AC241" s="63">
        <f t="shared" si="182"/>
        <v>1864.6925169425936</v>
      </c>
      <c r="AD241" s="63">
        <f t="shared" si="182"/>
        <v>1864.6925169425936</v>
      </c>
      <c r="AE241" s="63">
        <f t="shared" si="182"/>
        <v>1876.1529579485937</v>
      </c>
      <c r="AF241" s="63">
        <f t="shared" si="182"/>
        <v>1876.1529579485937</v>
      </c>
      <c r="AG241" s="63">
        <f t="shared" si="182"/>
        <v>1876.1529579485937</v>
      </c>
      <c r="AH241" s="63">
        <f t="shared" si="182"/>
        <v>1876.1529579485937</v>
      </c>
      <c r="AI241" s="63">
        <f t="shared" si="182"/>
        <v>1882.4203866237499</v>
      </c>
      <c r="AJ241" s="63">
        <f t="shared" si="182"/>
        <v>1882.4203866237499</v>
      </c>
      <c r="AK241" s="63">
        <f t="shared" si="182"/>
        <v>1882.4203866237499</v>
      </c>
      <c r="AL241" s="63">
        <f t="shared" si="182"/>
        <v>1882.4203866237499</v>
      </c>
      <c r="AM241" s="63">
        <f t="shared" si="182"/>
        <v>1882.4203866237499</v>
      </c>
      <c r="AN241" s="63">
        <f t="shared" ref="AN241:BS241" si="183">SUM(AN236:AN240)</f>
        <v>1882.4203866237499</v>
      </c>
      <c r="AO241" s="63">
        <f t="shared" si="183"/>
        <v>1882.4203866237499</v>
      </c>
      <c r="AP241" s="63">
        <f t="shared" si="183"/>
        <v>1882.4203866237499</v>
      </c>
      <c r="AQ241" s="63">
        <f t="shared" si="183"/>
        <v>1882.4203866237499</v>
      </c>
      <c r="AR241" s="63">
        <f t="shared" si="183"/>
        <v>1882.4203866237499</v>
      </c>
      <c r="AS241" s="63">
        <f t="shared" si="183"/>
        <v>1882.4203866237499</v>
      </c>
      <c r="AT241" s="63">
        <f t="shared" si="183"/>
        <v>1882.4203866237499</v>
      </c>
      <c r="AU241" s="63">
        <f t="shared" si="183"/>
        <v>1882.4203866237499</v>
      </c>
      <c r="AV241" s="63">
        <f t="shared" si="183"/>
        <v>1882.4203866237499</v>
      </c>
      <c r="AW241" s="63">
        <f t="shared" si="183"/>
        <v>1882.4203866237499</v>
      </c>
      <c r="AX241" s="63">
        <f t="shared" si="183"/>
        <v>1882.4203866237499</v>
      </c>
      <c r="AY241" s="63">
        <f t="shared" si="183"/>
        <v>1882.4203866237499</v>
      </c>
      <c r="AZ241" s="63">
        <f t="shared" si="183"/>
        <v>1882.4203866237499</v>
      </c>
      <c r="BA241" s="63">
        <f t="shared" si="183"/>
        <v>1882.4203866237499</v>
      </c>
      <c r="BB241" s="63">
        <f t="shared" si="183"/>
        <v>1882.4203866237499</v>
      </c>
      <c r="BC241" s="63">
        <f t="shared" si="183"/>
        <v>1882.4203866237499</v>
      </c>
      <c r="BD241" s="63">
        <f t="shared" si="183"/>
        <v>1882.4203866237499</v>
      </c>
      <c r="BE241" s="63">
        <f t="shared" si="183"/>
        <v>1882.4203866237499</v>
      </c>
      <c r="BF241" s="63">
        <f t="shared" si="183"/>
        <v>1882.4203866237499</v>
      </c>
      <c r="BG241" s="63">
        <f t="shared" si="183"/>
        <v>1882.4203866237499</v>
      </c>
      <c r="BH241" s="63">
        <f t="shared" si="183"/>
        <v>1882.4203866237499</v>
      </c>
      <c r="BI241" s="63">
        <f t="shared" si="183"/>
        <v>1882.4203866237499</v>
      </c>
      <c r="BJ241" s="63">
        <f t="shared" si="183"/>
        <v>1882.4203866237499</v>
      </c>
      <c r="BK241" s="63">
        <f t="shared" si="183"/>
        <v>1882.4203866237499</v>
      </c>
      <c r="BL241" s="63">
        <f t="shared" si="183"/>
        <v>1882.4203866237499</v>
      </c>
      <c r="BM241" s="63">
        <f t="shared" si="183"/>
        <v>1882.4203866237499</v>
      </c>
      <c r="BN241" s="63">
        <f t="shared" si="183"/>
        <v>1882.4203866237499</v>
      </c>
      <c r="BO241" s="63">
        <f t="shared" si="183"/>
        <v>1882.4203866237499</v>
      </c>
      <c r="BP241" s="63">
        <f t="shared" si="183"/>
        <v>1882.4203866237499</v>
      </c>
      <c r="BQ241" s="63">
        <f t="shared" si="183"/>
        <v>1882.4203866237499</v>
      </c>
      <c r="BR241" s="63">
        <f t="shared" si="183"/>
        <v>1882.4203866237499</v>
      </c>
      <c r="BS241" s="63">
        <f t="shared" si="183"/>
        <v>1882.4203866237499</v>
      </c>
      <c r="BT241" s="63">
        <f t="shared" ref="BT241:CY241" si="184">SUM(BT236:BT240)</f>
        <v>1882.4203866237499</v>
      </c>
      <c r="BU241" s="63">
        <f t="shared" si="184"/>
        <v>1882.4203866237499</v>
      </c>
      <c r="BV241" s="63">
        <f t="shared" si="184"/>
        <v>1882.4203866237499</v>
      </c>
      <c r="BW241" s="63">
        <f t="shared" si="184"/>
        <v>1882.4203866237499</v>
      </c>
      <c r="BX241" s="63">
        <f t="shared" si="184"/>
        <v>1882.4203866237499</v>
      </c>
      <c r="BY241" s="63">
        <f t="shared" si="184"/>
        <v>1882.4203866237499</v>
      </c>
      <c r="BZ241" s="63">
        <f t="shared" si="184"/>
        <v>1882.4203866237499</v>
      </c>
      <c r="CA241" s="63">
        <f t="shared" si="184"/>
        <v>1882.4203866237499</v>
      </c>
      <c r="CB241" s="63">
        <f t="shared" si="184"/>
        <v>1882.4203866237499</v>
      </c>
      <c r="CC241" s="63">
        <f t="shared" si="184"/>
        <v>1882.4203866237499</v>
      </c>
      <c r="CD241" s="63">
        <f t="shared" si="184"/>
        <v>1882.4203866237499</v>
      </c>
      <c r="CE241" s="63">
        <f t="shared" si="184"/>
        <v>1882.4203866237499</v>
      </c>
      <c r="CF241" s="63">
        <f t="shared" si="184"/>
        <v>1882.4203866237499</v>
      </c>
      <c r="CG241" s="63">
        <f t="shared" si="184"/>
        <v>1882.4203866237499</v>
      </c>
      <c r="CH241" s="63">
        <f t="shared" si="184"/>
        <v>1882.4203866237499</v>
      </c>
      <c r="CI241" s="63">
        <f t="shared" si="184"/>
        <v>1882.4203866237499</v>
      </c>
      <c r="CJ241" s="63">
        <f t="shared" si="184"/>
        <v>1882.4203866237499</v>
      </c>
      <c r="CK241" s="63">
        <f t="shared" si="184"/>
        <v>1882.4203866237499</v>
      </c>
      <c r="CL241" s="63">
        <f t="shared" si="184"/>
        <v>1882.4203866237499</v>
      </c>
      <c r="CM241" s="63">
        <f t="shared" si="184"/>
        <v>1882.4203866237499</v>
      </c>
      <c r="CN241" s="63">
        <f t="shared" si="184"/>
        <v>1882.4203866237499</v>
      </c>
      <c r="CO241" s="63">
        <f t="shared" si="184"/>
        <v>1882.4203866237499</v>
      </c>
      <c r="CP241" s="63">
        <f t="shared" si="184"/>
        <v>1882.4203866237499</v>
      </c>
      <c r="CQ241" s="63">
        <f t="shared" si="184"/>
        <v>1882.4203866237499</v>
      </c>
      <c r="CR241" s="63">
        <f t="shared" si="184"/>
        <v>1882.4203866237499</v>
      </c>
      <c r="CS241" s="63">
        <f t="shared" si="184"/>
        <v>1882.4203866237499</v>
      </c>
      <c r="CT241" s="63">
        <f t="shared" si="184"/>
        <v>1882.4203866237499</v>
      </c>
      <c r="CU241" s="63">
        <f t="shared" si="184"/>
        <v>1882.4203866237499</v>
      </c>
      <c r="CV241" s="63">
        <f t="shared" si="184"/>
        <v>1882.4203866237499</v>
      </c>
      <c r="CW241" s="63">
        <f t="shared" si="184"/>
        <v>1882.4203866237499</v>
      </c>
      <c r="CX241" s="63">
        <f t="shared" si="184"/>
        <v>1882.4203866237499</v>
      </c>
      <c r="CY241" s="63">
        <f t="shared" si="184"/>
        <v>1882.4203866237499</v>
      </c>
      <c r="CZ241" s="63">
        <f t="shared" ref="CZ241:DS241" si="185">SUM(CZ236:CZ240)</f>
        <v>1882.4203866237499</v>
      </c>
      <c r="DA241" s="63">
        <f t="shared" si="185"/>
        <v>1882.4203866237499</v>
      </c>
      <c r="DB241" s="63">
        <f t="shared" si="185"/>
        <v>1882.4203866237499</v>
      </c>
      <c r="DC241" s="63">
        <f t="shared" si="185"/>
        <v>1882.4203866237499</v>
      </c>
      <c r="DD241" s="63">
        <f t="shared" si="185"/>
        <v>1882.4203866237499</v>
      </c>
      <c r="DE241" s="63">
        <f t="shared" si="185"/>
        <v>1882.4203866237499</v>
      </c>
      <c r="DF241" s="63">
        <f t="shared" si="185"/>
        <v>1882.4203866237499</v>
      </c>
      <c r="DG241" s="63">
        <f t="shared" si="185"/>
        <v>1882.4203866237499</v>
      </c>
      <c r="DH241" s="63">
        <f t="shared" si="185"/>
        <v>1882.4203866237499</v>
      </c>
      <c r="DI241" s="63">
        <f t="shared" si="185"/>
        <v>1882.4203866237499</v>
      </c>
      <c r="DJ241" s="63">
        <f t="shared" si="185"/>
        <v>1882.4203866237499</v>
      </c>
      <c r="DK241" s="63">
        <f t="shared" si="185"/>
        <v>1882.4203866237499</v>
      </c>
      <c r="DL241" s="63">
        <f t="shared" si="185"/>
        <v>1882.4203866237499</v>
      </c>
      <c r="DM241" s="63">
        <f t="shared" si="185"/>
        <v>1882.4203866237499</v>
      </c>
      <c r="DN241" s="63">
        <f t="shared" si="185"/>
        <v>1882.4203866237499</v>
      </c>
      <c r="DO241" s="63">
        <f t="shared" si="185"/>
        <v>1882.4203866237499</v>
      </c>
      <c r="DP241" s="63">
        <f t="shared" si="185"/>
        <v>1882.4203866237499</v>
      </c>
      <c r="DQ241" s="63">
        <f t="shared" si="185"/>
        <v>1882.4203866237499</v>
      </c>
      <c r="DR241" s="63">
        <f t="shared" si="185"/>
        <v>1882.4203866237499</v>
      </c>
      <c r="DS241" s="63">
        <f t="shared" si="185"/>
        <v>1882.4203866237499</v>
      </c>
    </row>
    <row r="242" spans="2:123" ht="14.5" thickTop="1" x14ac:dyDescent="0.3"/>
    <row r="243" spans="2:123" x14ac:dyDescent="0.3">
      <c r="B243" s="6" t="s">
        <v>186</v>
      </c>
    </row>
    <row r="244" spans="2:123" x14ac:dyDescent="0.3"/>
    <row r="245" spans="2:123" x14ac:dyDescent="0.3">
      <c r="D245" s="12" t="s">
        <v>461</v>
      </c>
      <c r="F245" s="51">
        <f>Inputs!$H$119*Exchng</f>
        <v>6</v>
      </c>
    </row>
    <row r="246" spans="2:123" x14ac:dyDescent="0.3">
      <c r="D246" s="12" t="str">
        <f>D11</f>
        <v>Phase I</v>
      </c>
      <c r="E246" s="78">
        <f>G11*Inputs!$H$118/4</f>
        <v>12.5</v>
      </c>
      <c r="F246" s="51" t="str">
        <f>F222</f>
        <v>INR Mn</v>
      </c>
      <c r="G246" s="57"/>
      <c r="H246" s="64">
        <f t="shared" ref="H246" si="186">$F$245*$E246*H$30*H11</f>
        <v>0</v>
      </c>
      <c r="I246" s="64">
        <f t="shared" ref="I246:BT247" si="187">$F$245*$E246*I$30*I11</f>
        <v>0</v>
      </c>
      <c r="J246" s="64">
        <f t="shared" si="187"/>
        <v>0</v>
      </c>
      <c r="K246" s="64">
        <f t="shared" si="187"/>
        <v>75</v>
      </c>
      <c r="L246" s="64">
        <f t="shared" si="187"/>
        <v>75</v>
      </c>
      <c r="M246" s="64">
        <f t="shared" si="187"/>
        <v>75</v>
      </c>
      <c r="N246" s="64">
        <f t="shared" si="187"/>
        <v>75</v>
      </c>
      <c r="O246" s="64">
        <f t="shared" si="187"/>
        <v>75</v>
      </c>
      <c r="P246" s="64">
        <f t="shared" si="187"/>
        <v>75</v>
      </c>
      <c r="Q246" s="64">
        <f t="shared" si="187"/>
        <v>75</v>
      </c>
      <c r="R246" s="64">
        <f t="shared" si="187"/>
        <v>75</v>
      </c>
      <c r="S246" s="64">
        <f t="shared" si="187"/>
        <v>75</v>
      </c>
      <c r="T246" s="64">
        <f t="shared" si="187"/>
        <v>75</v>
      </c>
      <c r="U246" s="64">
        <f t="shared" si="187"/>
        <v>75</v>
      </c>
      <c r="V246" s="64">
        <f t="shared" si="187"/>
        <v>75</v>
      </c>
      <c r="W246" s="64">
        <f t="shared" si="187"/>
        <v>75</v>
      </c>
      <c r="X246" s="64">
        <f t="shared" si="187"/>
        <v>75</v>
      </c>
      <c r="Y246" s="64">
        <f t="shared" si="187"/>
        <v>75</v>
      </c>
      <c r="Z246" s="64">
        <f t="shared" si="187"/>
        <v>75</v>
      </c>
      <c r="AA246" s="64">
        <f t="shared" si="187"/>
        <v>75</v>
      </c>
      <c r="AB246" s="64">
        <f t="shared" si="187"/>
        <v>75</v>
      </c>
      <c r="AC246" s="64">
        <f t="shared" si="187"/>
        <v>75</v>
      </c>
      <c r="AD246" s="64">
        <f t="shared" si="187"/>
        <v>75</v>
      </c>
      <c r="AE246" s="64">
        <f t="shared" si="187"/>
        <v>75</v>
      </c>
      <c r="AF246" s="64">
        <f t="shared" si="187"/>
        <v>75</v>
      </c>
      <c r="AG246" s="64">
        <f t="shared" si="187"/>
        <v>75</v>
      </c>
      <c r="AH246" s="64">
        <f t="shared" si="187"/>
        <v>75</v>
      </c>
      <c r="AI246" s="64">
        <f t="shared" si="187"/>
        <v>75</v>
      </c>
      <c r="AJ246" s="64">
        <f t="shared" si="187"/>
        <v>75</v>
      </c>
      <c r="AK246" s="64">
        <f t="shared" si="187"/>
        <v>75</v>
      </c>
      <c r="AL246" s="64">
        <f t="shared" si="187"/>
        <v>75</v>
      </c>
      <c r="AM246" s="64">
        <f t="shared" si="187"/>
        <v>75</v>
      </c>
      <c r="AN246" s="64">
        <f t="shared" si="187"/>
        <v>75</v>
      </c>
      <c r="AO246" s="64">
        <f t="shared" si="187"/>
        <v>75</v>
      </c>
      <c r="AP246" s="64">
        <f t="shared" si="187"/>
        <v>75</v>
      </c>
      <c r="AQ246" s="64">
        <f t="shared" si="187"/>
        <v>75</v>
      </c>
      <c r="AR246" s="64">
        <f t="shared" si="187"/>
        <v>75</v>
      </c>
      <c r="AS246" s="64">
        <f t="shared" si="187"/>
        <v>75</v>
      </c>
      <c r="AT246" s="64">
        <f t="shared" si="187"/>
        <v>75</v>
      </c>
      <c r="AU246" s="64">
        <f t="shared" si="187"/>
        <v>75</v>
      </c>
      <c r="AV246" s="64">
        <f t="shared" si="187"/>
        <v>75</v>
      </c>
      <c r="AW246" s="64">
        <f t="shared" si="187"/>
        <v>75</v>
      </c>
      <c r="AX246" s="64">
        <f t="shared" si="187"/>
        <v>75</v>
      </c>
      <c r="AY246" s="64">
        <f t="shared" si="187"/>
        <v>75</v>
      </c>
      <c r="AZ246" s="64">
        <f t="shared" si="187"/>
        <v>75</v>
      </c>
      <c r="BA246" s="64">
        <f t="shared" si="187"/>
        <v>75</v>
      </c>
      <c r="BB246" s="64">
        <f t="shared" si="187"/>
        <v>75</v>
      </c>
      <c r="BC246" s="64">
        <f t="shared" si="187"/>
        <v>75</v>
      </c>
      <c r="BD246" s="64">
        <f t="shared" si="187"/>
        <v>75</v>
      </c>
      <c r="BE246" s="64">
        <f t="shared" si="187"/>
        <v>75</v>
      </c>
      <c r="BF246" s="64">
        <f t="shared" si="187"/>
        <v>75</v>
      </c>
      <c r="BG246" s="64">
        <f t="shared" si="187"/>
        <v>75</v>
      </c>
      <c r="BH246" s="64">
        <f t="shared" si="187"/>
        <v>75</v>
      </c>
      <c r="BI246" s="64">
        <f t="shared" si="187"/>
        <v>75</v>
      </c>
      <c r="BJ246" s="64">
        <f t="shared" si="187"/>
        <v>75</v>
      </c>
      <c r="BK246" s="64">
        <f t="shared" si="187"/>
        <v>75</v>
      </c>
      <c r="BL246" s="64">
        <f t="shared" si="187"/>
        <v>75</v>
      </c>
      <c r="BM246" s="64">
        <f t="shared" si="187"/>
        <v>75</v>
      </c>
      <c r="BN246" s="64">
        <f t="shared" si="187"/>
        <v>75</v>
      </c>
      <c r="BO246" s="64">
        <f t="shared" si="187"/>
        <v>75</v>
      </c>
      <c r="BP246" s="64">
        <f t="shared" si="187"/>
        <v>75</v>
      </c>
      <c r="BQ246" s="64">
        <f t="shared" si="187"/>
        <v>75</v>
      </c>
      <c r="BR246" s="64">
        <f t="shared" si="187"/>
        <v>75</v>
      </c>
      <c r="BS246" s="64">
        <f t="shared" si="187"/>
        <v>75</v>
      </c>
      <c r="BT246" s="64">
        <f t="shared" si="187"/>
        <v>75</v>
      </c>
      <c r="BU246" s="64">
        <f t="shared" ref="BU246:DS250" si="188">$F$245*$E246*BU$30*BU11</f>
        <v>75</v>
      </c>
      <c r="BV246" s="64">
        <f t="shared" si="188"/>
        <v>75</v>
      </c>
      <c r="BW246" s="64">
        <f t="shared" si="188"/>
        <v>75</v>
      </c>
      <c r="BX246" s="64">
        <f t="shared" si="188"/>
        <v>75</v>
      </c>
      <c r="BY246" s="64">
        <f t="shared" si="188"/>
        <v>75</v>
      </c>
      <c r="BZ246" s="64">
        <f t="shared" si="188"/>
        <v>75</v>
      </c>
      <c r="CA246" s="64">
        <f t="shared" si="188"/>
        <v>75</v>
      </c>
      <c r="CB246" s="64">
        <f t="shared" si="188"/>
        <v>75</v>
      </c>
      <c r="CC246" s="64">
        <f t="shared" si="188"/>
        <v>75</v>
      </c>
      <c r="CD246" s="64">
        <f t="shared" si="188"/>
        <v>75</v>
      </c>
      <c r="CE246" s="64">
        <f t="shared" si="188"/>
        <v>75</v>
      </c>
      <c r="CF246" s="64">
        <f t="shared" si="188"/>
        <v>75</v>
      </c>
      <c r="CG246" s="64">
        <f t="shared" si="188"/>
        <v>75</v>
      </c>
      <c r="CH246" s="64">
        <f t="shared" si="188"/>
        <v>75</v>
      </c>
      <c r="CI246" s="64">
        <f t="shared" si="188"/>
        <v>75</v>
      </c>
      <c r="CJ246" s="64">
        <f t="shared" si="188"/>
        <v>75</v>
      </c>
      <c r="CK246" s="64">
        <f t="shared" si="188"/>
        <v>75</v>
      </c>
      <c r="CL246" s="64">
        <f t="shared" si="188"/>
        <v>75</v>
      </c>
      <c r="CM246" s="64">
        <f t="shared" si="188"/>
        <v>75</v>
      </c>
      <c r="CN246" s="64">
        <f t="shared" si="188"/>
        <v>75</v>
      </c>
      <c r="CO246" s="64">
        <f t="shared" si="188"/>
        <v>75</v>
      </c>
      <c r="CP246" s="64">
        <f t="shared" si="188"/>
        <v>75</v>
      </c>
      <c r="CQ246" s="64">
        <f t="shared" si="188"/>
        <v>75</v>
      </c>
      <c r="CR246" s="64">
        <f t="shared" si="188"/>
        <v>75</v>
      </c>
      <c r="CS246" s="64">
        <f t="shared" si="188"/>
        <v>75</v>
      </c>
      <c r="CT246" s="64">
        <f t="shared" si="188"/>
        <v>75</v>
      </c>
      <c r="CU246" s="64">
        <f t="shared" si="188"/>
        <v>75</v>
      </c>
      <c r="CV246" s="64">
        <f t="shared" si="188"/>
        <v>75</v>
      </c>
      <c r="CW246" s="64">
        <f t="shared" si="188"/>
        <v>75</v>
      </c>
      <c r="CX246" s="64">
        <f t="shared" si="188"/>
        <v>75</v>
      </c>
      <c r="CY246" s="64">
        <f t="shared" si="188"/>
        <v>75</v>
      </c>
      <c r="CZ246" s="64">
        <f t="shared" si="188"/>
        <v>75</v>
      </c>
      <c r="DA246" s="64">
        <f t="shared" si="188"/>
        <v>75</v>
      </c>
      <c r="DB246" s="64">
        <f t="shared" si="188"/>
        <v>75</v>
      </c>
      <c r="DC246" s="64">
        <f t="shared" si="188"/>
        <v>75</v>
      </c>
      <c r="DD246" s="64">
        <f t="shared" si="188"/>
        <v>75</v>
      </c>
      <c r="DE246" s="64">
        <f t="shared" si="188"/>
        <v>75</v>
      </c>
      <c r="DF246" s="64">
        <f t="shared" si="188"/>
        <v>75</v>
      </c>
      <c r="DG246" s="64">
        <f t="shared" si="188"/>
        <v>75</v>
      </c>
      <c r="DH246" s="64">
        <f t="shared" si="188"/>
        <v>75</v>
      </c>
      <c r="DI246" s="64">
        <f t="shared" si="188"/>
        <v>75</v>
      </c>
      <c r="DJ246" s="64">
        <f t="shared" si="188"/>
        <v>75</v>
      </c>
      <c r="DK246" s="64">
        <f t="shared" si="188"/>
        <v>75</v>
      </c>
      <c r="DL246" s="64">
        <f t="shared" si="188"/>
        <v>75</v>
      </c>
      <c r="DM246" s="64">
        <f t="shared" si="188"/>
        <v>75</v>
      </c>
      <c r="DN246" s="64">
        <f t="shared" si="188"/>
        <v>75</v>
      </c>
      <c r="DO246" s="64">
        <f t="shared" si="188"/>
        <v>75</v>
      </c>
      <c r="DP246" s="64">
        <f t="shared" si="188"/>
        <v>75</v>
      </c>
      <c r="DQ246" s="64">
        <f t="shared" si="188"/>
        <v>75</v>
      </c>
      <c r="DR246" s="64">
        <f t="shared" si="188"/>
        <v>75</v>
      </c>
      <c r="DS246" s="64">
        <f t="shared" si="188"/>
        <v>75</v>
      </c>
    </row>
    <row r="247" spans="2:123" x14ac:dyDescent="0.3">
      <c r="D247" s="12" t="str">
        <f>D12</f>
        <v>Phase II</v>
      </c>
      <c r="E247" s="12">
        <f>G12*Inputs!$H$118/4</f>
        <v>12.5</v>
      </c>
      <c r="F247" s="51" t="str">
        <f>F246</f>
        <v>INR Mn</v>
      </c>
      <c r="G247" s="57"/>
      <c r="H247" s="64">
        <f t="shared" ref="H247:W250" si="189">$F$245*$E247*H$30*H12</f>
        <v>0</v>
      </c>
      <c r="I247" s="64">
        <f t="shared" si="189"/>
        <v>0</v>
      </c>
      <c r="J247" s="64">
        <f t="shared" si="189"/>
        <v>0</v>
      </c>
      <c r="K247" s="64">
        <f t="shared" si="189"/>
        <v>0</v>
      </c>
      <c r="L247" s="64">
        <f t="shared" si="189"/>
        <v>0</v>
      </c>
      <c r="M247" s="64">
        <f t="shared" si="189"/>
        <v>0</v>
      </c>
      <c r="N247" s="64">
        <f t="shared" si="189"/>
        <v>0</v>
      </c>
      <c r="O247" s="64">
        <f t="shared" si="189"/>
        <v>75</v>
      </c>
      <c r="P247" s="64">
        <f t="shared" si="189"/>
        <v>75</v>
      </c>
      <c r="Q247" s="64">
        <f t="shared" si="189"/>
        <v>75</v>
      </c>
      <c r="R247" s="64">
        <f t="shared" si="189"/>
        <v>75</v>
      </c>
      <c r="S247" s="64">
        <f t="shared" si="189"/>
        <v>75</v>
      </c>
      <c r="T247" s="64">
        <f t="shared" si="189"/>
        <v>75</v>
      </c>
      <c r="U247" s="64">
        <f t="shared" si="189"/>
        <v>75</v>
      </c>
      <c r="V247" s="64">
        <f t="shared" si="189"/>
        <v>75</v>
      </c>
      <c r="W247" s="64">
        <f t="shared" si="189"/>
        <v>75</v>
      </c>
      <c r="X247" s="64">
        <f t="shared" si="187"/>
        <v>75</v>
      </c>
      <c r="Y247" s="64">
        <f t="shared" si="187"/>
        <v>75</v>
      </c>
      <c r="Z247" s="64">
        <f t="shared" si="187"/>
        <v>75</v>
      </c>
      <c r="AA247" s="64">
        <f t="shared" si="187"/>
        <v>75</v>
      </c>
      <c r="AB247" s="64">
        <f t="shared" si="187"/>
        <v>75</v>
      </c>
      <c r="AC247" s="64">
        <f t="shared" si="187"/>
        <v>75</v>
      </c>
      <c r="AD247" s="64">
        <f t="shared" si="187"/>
        <v>75</v>
      </c>
      <c r="AE247" s="64">
        <f t="shared" si="187"/>
        <v>75</v>
      </c>
      <c r="AF247" s="64">
        <f t="shared" si="187"/>
        <v>75</v>
      </c>
      <c r="AG247" s="64">
        <f t="shared" si="187"/>
        <v>75</v>
      </c>
      <c r="AH247" s="64">
        <f t="shared" si="187"/>
        <v>75</v>
      </c>
      <c r="AI247" s="64">
        <f t="shared" si="187"/>
        <v>75</v>
      </c>
      <c r="AJ247" s="64">
        <f t="shared" si="187"/>
        <v>75</v>
      </c>
      <c r="AK247" s="64">
        <f t="shared" si="187"/>
        <v>75</v>
      </c>
      <c r="AL247" s="64">
        <f t="shared" si="187"/>
        <v>75</v>
      </c>
      <c r="AM247" s="64">
        <f t="shared" si="187"/>
        <v>75</v>
      </c>
      <c r="AN247" s="64">
        <f t="shared" si="187"/>
        <v>75</v>
      </c>
      <c r="AO247" s="64">
        <f t="shared" si="187"/>
        <v>75</v>
      </c>
      <c r="AP247" s="64">
        <f t="shared" si="187"/>
        <v>75</v>
      </c>
      <c r="AQ247" s="64">
        <f t="shared" si="187"/>
        <v>75</v>
      </c>
      <c r="AR247" s="64">
        <f t="shared" si="187"/>
        <v>75</v>
      </c>
      <c r="AS247" s="64">
        <f t="shared" si="187"/>
        <v>75</v>
      </c>
      <c r="AT247" s="64">
        <f t="shared" si="187"/>
        <v>75</v>
      </c>
      <c r="AU247" s="64">
        <f t="shared" si="187"/>
        <v>75</v>
      </c>
      <c r="AV247" s="64">
        <f t="shared" si="187"/>
        <v>75</v>
      </c>
      <c r="AW247" s="64">
        <f t="shared" si="187"/>
        <v>75</v>
      </c>
      <c r="AX247" s="64">
        <f t="shared" si="187"/>
        <v>75</v>
      </c>
      <c r="AY247" s="64">
        <f t="shared" si="187"/>
        <v>75</v>
      </c>
      <c r="AZ247" s="64">
        <f t="shared" si="187"/>
        <v>75</v>
      </c>
      <c r="BA247" s="64">
        <f t="shared" si="187"/>
        <v>75</v>
      </c>
      <c r="BB247" s="64">
        <f t="shared" si="187"/>
        <v>75</v>
      </c>
      <c r="BC247" s="64">
        <f t="shared" si="187"/>
        <v>75</v>
      </c>
      <c r="BD247" s="64">
        <f t="shared" si="187"/>
        <v>75</v>
      </c>
      <c r="BE247" s="64">
        <f t="shared" si="187"/>
        <v>75</v>
      </c>
      <c r="BF247" s="64">
        <f t="shared" si="187"/>
        <v>75</v>
      </c>
      <c r="BG247" s="64">
        <f t="shared" si="187"/>
        <v>75</v>
      </c>
      <c r="BH247" s="64">
        <f t="shared" si="187"/>
        <v>75</v>
      </c>
      <c r="BI247" s="64">
        <f t="shared" si="187"/>
        <v>75</v>
      </c>
      <c r="BJ247" s="64">
        <f t="shared" si="187"/>
        <v>75</v>
      </c>
      <c r="BK247" s="64">
        <f t="shared" si="187"/>
        <v>75</v>
      </c>
      <c r="BL247" s="64">
        <f t="shared" si="187"/>
        <v>75</v>
      </c>
      <c r="BM247" s="64">
        <f t="shared" si="187"/>
        <v>75</v>
      </c>
      <c r="BN247" s="64">
        <f t="shared" si="187"/>
        <v>75</v>
      </c>
      <c r="BO247" s="64">
        <f t="shared" si="187"/>
        <v>75</v>
      </c>
      <c r="BP247" s="64">
        <f t="shared" si="187"/>
        <v>75</v>
      </c>
      <c r="BQ247" s="64">
        <f t="shared" si="187"/>
        <v>75</v>
      </c>
      <c r="BR247" s="64">
        <f t="shared" si="187"/>
        <v>75</v>
      </c>
      <c r="BS247" s="64">
        <f t="shared" si="187"/>
        <v>75</v>
      </c>
      <c r="BT247" s="64">
        <f t="shared" si="187"/>
        <v>75</v>
      </c>
      <c r="BU247" s="64">
        <f t="shared" si="188"/>
        <v>75</v>
      </c>
      <c r="BV247" s="64">
        <f t="shared" si="188"/>
        <v>75</v>
      </c>
      <c r="BW247" s="64">
        <f t="shared" si="188"/>
        <v>75</v>
      </c>
      <c r="BX247" s="64">
        <f t="shared" si="188"/>
        <v>75</v>
      </c>
      <c r="BY247" s="64">
        <f t="shared" si="188"/>
        <v>75</v>
      </c>
      <c r="BZ247" s="64">
        <f t="shared" si="188"/>
        <v>75</v>
      </c>
      <c r="CA247" s="64">
        <f t="shared" si="188"/>
        <v>75</v>
      </c>
      <c r="CB247" s="64">
        <f t="shared" si="188"/>
        <v>75</v>
      </c>
      <c r="CC247" s="64">
        <f t="shared" si="188"/>
        <v>75</v>
      </c>
      <c r="CD247" s="64">
        <f t="shared" si="188"/>
        <v>75</v>
      </c>
      <c r="CE247" s="64">
        <f t="shared" si="188"/>
        <v>75</v>
      </c>
      <c r="CF247" s="64">
        <f t="shared" si="188"/>
        <v>75</v>
      </c>
      <c r="CG247" s="64">
        <f t="shared" si="188"/>
        <v>75</v>
      </c>
      <c r="CH247" s="64">
        <f t="shared" si="188"/>
        <v>75</v>
      </c>
      <c r="CI247" s="64">
        <f t="shared" si="188"/>
        <v>75</v>
      </c>
      <c r="CJ247" s="64">
        <f t="shared" si="188"/>
        <v>75</v>
      </c>
      <c r="CK247" s="64">
        <f t="shared" si="188"/>
        <v>75</v>
      </c>
      <c r="CL247" s="64">
        <f t="shared" si="188"/>
        <v>75</v>
      </c>
      <c r="CM247" s="64">
        <f t="shared" si="188"/>
        <v>75</v>
      </c>
      <c r="CN247" s="64">
        <f t="shared" si="188"/>
        <v>75</v>
      </c>
      <c r="CO247" s="64">
        <f t="shared" si="188"/>
        <v>75</v>
      </c>
      <c r="CP247" s="64">
        <f t="shared" si="188"/>
        <v>75</v>
      </c>
      <c r="CQ247" s="64">
        <f t="shared" si="188"/>
        <v>75</v>
      </c>
      <c r="CR247" s="64">
        <f t="shared" si="188"/>
        <v>75</v>
      </c>
      <c r="CS247" s="64">
        <f t="shared" si="188"/>
        <v>75</v>
      </c>
      <c r="CT247" s="64">
        <f t="shared" si="188"/>
        <v>75</v>
      </c>
      <c r="CU247" s="64">
        <f t="shared" si="188"/>
        <v>75</v>
      </c>
      <c r="CV247" s="64">
        <f t="shared" si="188"/>
        <v>75</v>
      </c>
      <c r="CW247" s="64">
        <f t="shared" si="188"/>
        <v>75</v>
      </c>
      <c r="CX247" s="64">
        <f t="shared" si="188"/>
        <v>75</v>
      </c>
      <c r="CY247" s="64">
        <f t="shared" si="188"/>
        <v>75</v>
      </c>
      <c r="CZ247" s="64">
        <f t="shared" si="188"/>
        <v>75</v>
      </c>
      <c r="DA247" s="64">
        <f t="shared" si="188"/>
        <v>75</v>
      </c>
      <c r="DB247" s="64">
        <f t="shared" si="188"/>
        <v>75</v>
      </c>
      <c r="DC247" s="64">
        <f t="shared" si="188"/>
        <v>75</v>
      </c>
      <c r="DD247" s="64">
        <f t="shared" si="188"/>
        <v>75</v>
      </c>
      <c r="DE247" s="64">
        <f t="shared" si="188"/>
        <v>75</v>
      </c>
      <c r="DF247" s="64">
        <f t="shared" si="188"/>
        <v>75</v>
      </c>
      <c r="DG247" s="64">
        <f t="shared" si="188"/>
        <v>75</v>
      </c>
      <c r="DH247" s="64">
        <f t="shared" si="188"/>
        <v>75</v>
      </c>
      <c r="DI247" s="64">
        <f t="shared" si="188"/>
        <v>75</v>
      </c>
      <c r="DJ247" s="64">
        <f t="shared" si="188"/>
        <v>75</v>
      </c>
      <c r="DK247" s="64">
        <f t="shared" si="188"/>
        <v>75</v>
      </c>
      <c r="DL247" s="64">
        <f t="shared" si="188"/>
        <v>75</v>
      </c>
      <c r="DM247" s="64">
        <f t="shared" si="188"/>
        <v>75</v>
      </c>
      <c r="DN247" s="64">
        <f t="shared" si="188"/>
        <v>75</v>
      </c>
      <c r="DO247" s="64">
        <f t="shared" si="188"/>
        <v>75</v>
      </c>
      <c r="DP247" s="64">
        <f t="shared" si="188"/>
        <v>75</v>
      </c>
      <c r="DQ247" s="64">
        <f t="shared" si="188"/>
        <v>75</v>
      </c>
      <c r="DR247" s="64">
        <f t="shared" si="188"/>
        <v>75</v>
      </c>
      <c r="DS247" s="64">
        <f t="shared" si="188"/>
        <v>75</v>
      </c>
    </row>
    <row r="248" spans="2:123" x14ac:dyDescent="0.3">
      <c r="D248" s="12" t="str">
        <f>D13</f>
        <v>Phase III</v>
      </c>
      <c r="E248" s="12">
        <f>G13*Inputs!$H$118/4</f>
        <v>12.5</v>
      </c>
      <c r="F248" s="51" t="str">
        <f t="shared" ref="F248:F250" si="190">F247</f>
        <v>INR Mn</v>
      </c>
      <c r="G248" s="57"/>
      <c r="H248" s="64">
        <f t="shared" si="189"/>
        <v>0</v>
      </c>
      <c r="I248" s="64">
        <f t="shared" ref="I248:BT250" si="191">$F$245*$E248*I$30*I13</f>
        <v>0</v>
      </c>
      <c r="J248" s="64">
        <f t="shared" si="191"/>
        <v>0</v>
      </c>
      <c r="K248" s="64">
        <f t="shared" si="191"/>
        <v>0</v>
      </c>
      <c r="L248" s="64">
        <f t="shared" si="191"/>
        <v>0</v>
      </c>
      <c r="M248" s="64">
        <f t="shared" si="191"/>
        <v>0</v>
      </c>
      <c r="N248" s="64">
        <f t="shared" si="191"/>
        <v>0</v>
      </c>
      <c r="O248" s="64">
        <f t="shared" si="191"/>
        <v>0</v>
      </c>
      <c r="P248" s="64">
        <f t="shared" si="191"/>
        <v>0</v>
      </c>
      <c r="Q248" s="64">
        <f t="shared" si="191"/>
        <v>0</v>
      </c>
      <c r="R248" s="64">
        <f t="shared" si="191"/>
        <v>0</v>
      </c>
      <c r="S248" s="64">
        <f t="shared" si="191"/>
        <v>75</v>
      </c>
      <c r="T248" s="64">
        <f t="shared" si="191"/>
        <v>75</v>
      </c>
      <c r="U248" s="64">
        <f t="shared" si="191"/>
        <v>75</v>
      </c>
      <c r="V248" s="64">
        <f t="shared" si="191"/>
        <v>75</v>
      </c>
      <c r="W248" s="64">
        <f t="shared" si="191"/>
        <v>75</v>
      </c>
      <c r="X248" s="64">
        <f t="shared" si="191"/>
        <v>75</v>
      </c>
      <c r="Y248" s="64">
        <f t="shared" si="191"/>
        <v>75</v>
      </c>
      <c r="Z248" s="64">
        <f t="shared" si="191"/>
        <v>75</v>
      </c>
      <c r="AA248" s="64">
        <f t="shared" si="191"/>
        <v>75</v>
      </c>
      <c r="AB248" s="64">
        <f t="shared" si="191"/>
        <v>75</v>
      </c>
      <c r="AC248" s="64">
        <f t="shared" si="191"/>
        <v>75</v>
      </c>
      <c r="AD248" s="64">
        <f t="shared" si="191"/>
        <v>75</v>
      </c>
      <c r="AE248" s="64">
        <f t="shared" si="191"/>
        <v>75</v>
      </c>
      <c r="AF248" s="64">
        <f t="shared" si="191"/>
        <v>75</v>
      </c>
      <c r="AG248" s="64">
        <f t="shared" si="191"/>
        <v>75</v>
      </c>
      <c r="AH248" s="64">
        <f t="shared" si="191"/>
        <v>75</v>
      </c>
      <c r="AI248" s="64">
        <f t="shared" si="191"/>
        <v>75</v>
      </c>
      <c r="AJ248" s="64">
        <f t="shared" si="191"/>
        <v>75</v>
      </c>
      <c r="AK248" s="64">
        <f t="shared" si="191"/>
        <v>75</v>
      </c>
      <c r="AL248" s="64">
        <f t="shared" si="191"/>
        <v>75</v>
      </c>
      <c r="AM248" s="64">
        <f t="shared" si="191"/>
        <v>75</v>
      </c>
      <c r="AN248" s="64">
        <f t="shared" si="191"/>
        <v>75</v>
      </c>
      <c r="AO248" s="64">
        <f t="shared" si="191"/>
        <v>75</v>
      </c>
      <c r="AP248" s="64">
        <f t="shared" si="191"/>
        <v>75</v>
      </c>
      <c r="AQ248" s="64">
        <f t="shared" si="191"/>
        <v>75</v>
      </c>
      <c r="AR248" s="64">
        <f t="shared" si="191"/>
        <v>75</v>
      </c>
      <c r="AS248" s="64">
        <f t="shared" si="191"/>
        <v>75</v>
      </c>
      <c r="AT248" s="64">
        <f t="shared" si="191"/>
        <v>75</v>
      </c>
      <c r="AU248" s="64">
        <f t="shared" si="191"/>
        <v>75</v>
      </c>
      <c r="AV248" s="64">
        <f t="shared" si="191"/>
        <v>75</v>
      </c>
      <c r="AW248" s="64">
        <f t="shared" si="191"/>
        <v>75</v>
      </c>
      <c r="AX248" s="64">
        <f t="shared" si="191"/>
        <v>75</v>
      </c>
      <c r="AY248" s="64">
        <f t="shared" si="191"/>
        <v>75</v>
      </c>
      <c r="AZ248" s="64">
        <f t="shared" si="191"/>
        <v>75</v>
      </c>
      <c r="BA248" s="64">
        <f t="shared" si="191"/>
        <v>75</v>
      </c>
      <c r="BB248" s="64">
        <f t="shared" si="191"/>
        <v>75</v>
      </c>
      <c r="BC248" s="64">
        <f t="shared" si="191"/>
        <v>75</v>
      </c>
      <c r="BD248" s="64">
        <f t="shared" si="191"/>
        <v>75</v>
      </c>
      <c r="BE248" s="64">
        <f t="shared" si="191"/>
        <v>75</v>
      </c>
      <c r="BF248" s="64">
        <f t="shared" si="191"/>
        <v>75</v>
      </c>
      <c r="BG248" s="64">
        <f t="shared" si="191"/>
        <v>75</v>
      </c>
      <c r="BH248" s="64">
        <f t="shared" si="191"/>
        <v>75</v>
      </c>
      <c r="BI248" s="64">
        <f t="shared" si="191"/>
        <v>75</v>
      </c>
      <c r="BJ248" s="64">
        <f t="shared" si="191"/>
        <v>75</v>
      </c>
      <c r="BK248" s="64">
        <f t="shared" si="191"/>
        <v>75</v>
      </c>
      <c r="BL248" s="64">
        <f t="shared" si="191"/>
        <v>75</v>
      </c>
      <c r="BM248" s="64">
        <f t="shared" si="191"/>
        <v>75</v>
      </c>
      <c r="BN248" s="64">
        <f t="shared" si="191"/>
        <v>75</v>
      </c>
      <c r="BO248" s="64">
        <f t="shared" si="191"/>
        <v>75</v>
      </c>
      <c r="BP248" s="64">
        <f t="shared" si="191"/>
        <v>75</v>
      </c>
      <c r="BQ248" s="64">
        <f t="shared" si="191"/>
        <v>75</v>
      </c>
      <c r="BR248" s="64">
        <f t="shared" si="191"/>
        <v>75</v>
      </c>
      <c r="BS248" s="64">
        <f t="shared" si="191"/>
        <v>75</v>
      </c>
      <c r="BT248" s="64">
        <f t="shared" si="191"/>
        <v>75</v>
      </c>
      <c r="BU248" s="64">
        <f t="shared" si="188"/>
        <v>75</v>
      </c>
      <c r="BV248" s="64">
        <f t="shared" si="188"/>
        <v>75</v>
      </c>
      <c r="BW248" s="64">
        <f t="shared" si="188"/>
        <v>75</v>
      </c>
      <c r="BX248" s="64">
        <f t="shared" si="188"/>
        <v>75</v>
      </c>
      <c r="BY248" s="64">
        <f t="shared" si="188"/>
        <v>75</v>
      </c>
      <c r="BZ248" s="64">
        <f t="shared" si="188"/>
        <v>75</v>
      </c>
      <c r="CA248" s="64">
        <f t="shared" si="188"/>
        <v>75</v>
      </c>
      <c r="CB248" s="64">
        <f t="shared" si="188"/>
        <v>75</v>
      </c>
      <c r="CC248" s="64">
        <f t="shared" si="188"/>
        <v>75</v>
      </c>
      <c r="CD248" s="64">
        <f t="shared" si="188"/>
        <v>75</v>
      </c>
      <c r="CE248" s="64">
        <f t="shared" si="188"/>
        <v>75</v>
      </c>
      <c r="CF248" s="64">
        <f t="shared" si="188"/>
        <v>75</v>
      </c>
      <c r="CG248" s="64">
        <f t="shared" si="188"/>
        <v>75</v>
      </c>
      <c r="CH248" s="64">
        <f t="shared" si="188"/>
        <v>75</v>
      </c>
      <c r="CI248" s="64">
        <f t="shared" si="188"/>
        <v>75</v>
      </c>
      <c r="CJ248" s="64">
        <f t="shared" si="188"/>
        <v>75</v>
      </c>
      <c r="CK248" s="64">
        <f t="shared" si="188"/>
        <v>75</v>
      </c>
      <c r="CL248" s="64">
        <f t="shared" si="188"/>
        <v>75</v>
      </c>
      <c r="CM248" s="64">
        <f t="shared" si="188"/>
        <v>75</v>
      </c>
      <c r="CN248" s="64">
        <f t="shared" si="188"/>
        <v>75</v>
      </c>
      <c r="CO248" s="64">
        <f t="shared" si="188"/>
        <v>75</v>
      </c>
      <c r="CP248" s="64">
        <f t="shared" si="188"/>
        <v>75</v>
      </c>
      <c r="CQ248" s="64">
        <f t="shared" si="188"/>
        <v>75</v>
      </c>
      <c r="CR248" s="64">
        <f t="shared" si="188"/>
        <v>75</v>
      </c>
      <c r="CS248" s="64">
        <f t="shared" si="188"/>
        <v>75</v>
      </c>
      <c r="CT248" s="64">
        <f t="shared" si="188"/>
        <v>75</v>
      </c>
      <c r="CU248" s="64">
        <f t="shared" si="188"/>
        <v>75</v>
      </c>
      <c r="CV248" s="64">
        <f t="shared" si="188"/>
        <v>75</v>
      </c>
      <c r="CW248" s="64">
        <f t="shared" si="188"/>
        <v>75</v>
      </c>
      <c r="CX248" s="64">
        <f t="shared" si="188"/>
        <v>75</v>
      </c>
      <c r="CY248" s="64">
        <f t="shared" si="188"/>
        <v>75</v>
      </c>
      <c r="CZ248" s="64">
        <f t="shared" si="188"/>
        <v>75</v>
      </c>
      <c r="DA248" s="64">
        <f t="shared" si="188"/>
        <v>75</v>
      </c>
      <c r="DB248" s="64">
        <f t="shared" si="188"/>
        <v>75</v>
      </c>
      <c r="DC248" s="64">
        <f t="shared" si="188"/>
        <v>75</v>
      </c>
      <c r="DD248" s="64">
        <f t="shared" si="188"/>
        <v>75</v>
      </c>
      <c r="DE248" s="64">
        <f t="shared" si="188"/>
        <v>75</v>
      </c>
      <c r="DF248" s="64">
        <f t="shared" si="188"/>
        <v>75</v>
      </c>
      <c r="DG248" s="64">
        <f t="shared" si="188"/>
        <v>75</v>
      </c>
      <c r="DH248" s="64">
        <f t="shared" si="188"/>
        <v>75</v>
      </c>
      <c r="DI248" s="64">
        <f t="shared" si="188"/>
        <v>75</v>
      </c>
      <c r="DJ248" s="64">
        <f t="shared" si="188"/>
        <v>75</v>
      </c>
      <c r="DK248" s="64">
        <f t="shared" si="188"/>
        <v>75</v>
      </c>
      <c r="DL248" s="64">
        <f t="shared" si="188"/>
        <v>75</v>
      </c>
      <c r="DM248" s="64">
        <f t="shared" si="188"/>
        <v>75</v>
      </c>
      <c r="DN248" s="64">
        <f t="shared" si="188"/>
        <v>75</v>
      </c>
      <c r="DO248" s="64">
        <f t="shared" si="188"/>
        <v>75</v>
      </c>
      <c r="DP248" s="64">
        <f t="shared" si="188"/>
        <v>75</v>
      </c>
      <c r="DQ248" s="64">
        <f t="shared" si="188"/>
        <v>75</v>
      </c>
      <c r="DR248" s="64">
        <f t="shared" si="188"/>
        <v>75</v>
      </c>
      <c r="DS248" s="64">
        <f t="shared" si="188"/>
        <v>75</v>
      </c>
    </row>
    <row r="249" spans="2:123" x14ac:dyDescent="0.3">
      <c r="D249" s="12" t="str">
        <f>D14</f>
        <v>Phase IV</v>
      </c>
      <c r="E249" s="12">
        <f>G14*Inputs!$H$118/4</f>
        <v>25</v>
      </c>
      <c r="F249" s="51" t="str">
        <f t="shared" si="190"/>
        <v>INR Mn</v>
      </c>
      <c r="G249" s="57"/>
      <c r="H249" s="64">
        <f t="shared" si="189"/>
        <v>0</v>
      </c>
      <c r="I249" s="64">
        <f t="shared" si="191"/>
        <v>0</v>
      </c>
      <c r="J249" s="64">
        <f t="shared" si="191"/>
        <v>0</v>
      </c>
      <c r="K249" s="64">
        <f t="shared" si="191"/>
        <v>0</v>
      </c>
      <c r="L249" s="64">
        <f t="shared" si="191"/>
        <v>0</v>
      </c>
      <c r="M249" s="64">
        <f t="shared" si="191"/>
        <v>0</v>
      </c>
      <c r="N249" s="64">
        <f t="shared" si="191"/>
        <v>0</v>
      </c>
      <c r="O249" s="64">
        <f t="shared" si="191"/>
        <v>0</v>
      </c>
      <c r="P249" s="64">
        <f t="shared" si="191"/>
        <v>0</v>
      </c>
      <c r="Q249" s="64">
        <f t="shared" si="191"/>
        <v>0</v>
      </c>
      <c r="R249" s="64">
        <f t="shared" si="191"/>
        <v>0</v>
      </c>
      <c r="S249" s="64">
        <f t="shared" si="191"/>
        <v>0</v>
      </c>
      <c r="T249" s="64">
        <f t="shared" si="191"/>
        <v>0</v>
      </c>
      <c r="U249" s="64">
        <f t="shared" si="191"/>
        <v>0</v>
      </c>
      <c r="V249" s="64">
        <f t="shared" si="191"/>
        <v>0</v>
      </c>
      <c r="W249" s="64">
        <f t="shared" si="191"/>
        <v>150</v>
      </c>
      <c r="X249" s="64">
        <f t="shared" si="191"/>
        <v>150</v>
      </c>
      <c r="Y249" s="64">
        <f t="shared" si="191"/>
        <v>150</v>
      </c>
      <c r="Z249" s="64">
        <f t="shared" si="191"/>
        <v>150</v>
      </c>
      <c r="AA249" s="64">
        <f t="shared" si="191"/>
        <v>150</v>
      </c>
      <c r="AB249" s="64">
        <f t="shared" si="191"/>
        <v>150</v>
      </c>
      <c r="AC249" s="64">
        <f t="shared" si="191"/>
        <v>150</v>
      </c>
      <c r="AD249" s="64">
        <f t="shared" si="191"/>
        <v>150</v>
      </c>
      <c r="AE249" s="64">
        <f t="shared" si="191"/>
        <v>150</v>
      </c>
      <c r="AF249" s="64">
        <f t="shared" si="191"/>
        <v>150</v>
      </c>
      <c r="AG249" s="64">
        <f t="shared" si="191"/>
        <v>150</v>
      </c>
      <c r="AH249" s="64">
        <f t="shared" si="191"/>
        <v>150</v>
      </c>
      <c r="AI249" s="64">
        <f t="shared" si="191"/>
        <v>150</v>
      </c>
      <c r="AJ249" s="64">
        <f t="shared" si="191"/>
        <v>150</v>
      </c>
      <c r="AK249" s="64">
        <f t="shared" si="191"/>
        <v>150</v>
      </c>
      <c r="AL249" s="64">
        <f t="shared" si="191"/>
        <v>150</v>
      </c>
      <c r="AM249" s="64">
        <f t="shared" si="191"/>
        <v>150</v>
      </c>
      <c r="AN249" s="64">
        <f t="shared" si="191"/>
        <v>150</v>
      </c>
      <c r="AO249" s="64">
        <f t="shared" si="191"/>
        <v>150</v>
      </c>
      <c r="AP249" s="64">
        <f t="shared" si="191"/>
        <v>150</v>
      </c>
      <c r="AQ249" s="64">
        <f t="shared" si="191"/>
        <v>150</v>
      </c>
      <c r="AR249" s="64">
        <f t="shared" si="191"/>
        <v>150</v>
      </c>
      <c r="AS249" s="64">
        <f t="shared" si="191"/>
        <v>150</v>
      </c>
      <c r="AT249" s="64">
        <f t="shared" si="191"/>
        <v>150</v>
      </c>
      <c r="AU249" s="64">
        <f t="shared" si="191"/>
        <v>150</v>
      </c>
      <c r="AV249" s="64">
        <f t="shared" si="191"/>
        <v>150</v>
      </c>
      <c r="AW249" s="64">
        <f t="shared" si="191"/>
        <v>150</v>
      </c>
      <c r="AX249" s="64">
        <f t="shared" si="191"/>
        <v>150</v>
      </c>
      <c r="AY249" s="64">
        <f t="shared" si="191"/>
        <v>150</v>
      </c>
      <c r="AZ249" s="64">
        <f t="shared" si="191"/>
        <v>150</v>
      </c>
      <c r="BA249" s="64">
        <f t="shared" si="191"/>
        <v>150</v>
      </c>
      <c r="BB249" s="64">
        <f t="shared" si="191"/>
        <v>150</v>
      </c>
      <c r="BC249" s="64">
        <f t="shared" si="191"/>
        <v>150</v>
      </c>
      <c r="BD249" s="64">
        <f t="shared" si="191"/>
        <v>150</v>
      </c>
      <c r="BE249" s="64">
        <f t="shared" si="191"/>
        <v>150</v>
      </c>
      <c r="BF249" s="64">
        <f t="shared" si="191"/>
        <v>150</v>
      </c>
      <c r="BG249" s="64">
        <f t="shared" si="191"/>
        <v>150</v>
      </c>
      <c r="BH249" s="64">
        <f t="shared" si="191"/>
        <v>150</v>
      </c>
      <c r="BI249" s="64">
        <f t="shared" si="191"/>
        <v>150</v>
      </c>
      <c r="BJ249" s="64">
        <f t="shared" si="191"/>
        <v>150</v>
      </c>
      <c r="BK249" s="64">
        <f t="shared" si="191"/>
        <v>150</v>
      </c>
      <c r="BL249" s="64">
        <f t="shared" si="191"/>
        <v>150</v>
      </c>
      <c r="BM249" s="64">
        <f t="shared" si="191"/>
        <v>150</v>
      </c>
      <c r="BN249" s="64">
        <f t="shared" si="191"/>
        <v>150</v>
      </c>
      <c r="BO249" s="64">
        <f t="shared" si="191"/>
        <v>150</v>
      </c>
      <c r="BP249" s="64">
        <f t="shared" si="191"/>
        <v>150</v>
      </c>
      <c r="BQ249" s="64">
        <f t="shared" si="191"/>
        <v>150</v>
      </c>
      <c r="BR249" s="64">
        <f t="shared" si="191"/>
        <v>150</v>
      </c>
      <c r="BS249" s="64">
        <f t="shared" si="191"/>
        <v>150</v>
      </c>
      <c r="BT249" s="64">
        <f t="shared" si="191"/>
        <v>150</v>
      </c>
      <c r="BU249" s="64">
        <f t="shared" si="188"/>
        <v>150</v>
      </c>
      <c r="BV249" s="64">
        <f t="shared" si="188"/>
        <v>150</v>
      </c>
      <c r="BW249" s="64">
        <f t="shared" si="188"/>
        <v>150</v>
      </c>
      <c r="BX249" s="64">
        <f t="shared" si="188"/>
        <v>150</v>
      </c>
      <c r="BY249" s="64">
        <f t="shared" si="188"/>
        <v>150</v>
      </c>
      <c r="BZ249" s="64">
        <f t="shared" si="188"/>
        <v>150</v>
      </c>
      <c r="CA249" s="64">
        <f t="shared" si="188"/>
        <v>150</v>
      </c>
      <c r="CB249" s="64">
        <f t="shared" si="188"/>
        <v>150</v>
      </c>
      <c r="CC249" s="64">
        <f t="shared" si="188"/>
        <v>150</v>
      </c>
      <c r="CD249" s="64">
        <f t="shared" si="188"/>
        <v>150</v>
      </c>
      <c r="CE249" s="64">
        <f t="shared" si="188"/>
        <v>150</v>
      </c>
      <c r="CF249" s="64">
        <f t="shared" si="188"/>
        <v>150</v>
      </c>
      <c r="CG249" s="64">
        <f t="shared" si="188"/>
        <v>150</v>
      </c>
      <c r="CH249" s="64">
        <f t="shared" si="188"/>
        <v>150</v>
      </c>
      <c r="CI249" s="64">
        <f t="shared" si="188"/>
        <v>150</v>
      </c>
      <c r="CJ249" s="64">
        <f t="shared" si="188"/>
        <v>150</v>
      </c>
      <c r="CK249" s="64">
        <f t="shared" si="188"/>
        <v>150</v>
      </c>
      <c r="CL249" s="64">
        <f t="shared" si="188"/>
        <v>150</v>
      </c>
      <c r="CM249" s="64">
        <f t="shared" si="188"/>
        <v>150</v>
      </c>
      <c r="CN249" s="64">
        <f t="shared" si="188"/>
        <v>150</v>
      </c>
      <c r="CO249" s="64">
        <f t="shared" si="188"/>
        <v>150</v>
      </c>
      <c r="CP249" s="64">
        <f t="shared" si="188"/>
        <v>150</v>
      </c>
      <c r="CQ249" s="64">
        <f t="shared" si="188"/>
        <v>150</v>
      </c>
      <c r="CR249" s="64">
        <f t="shared" si="188"/>
        <v>150</v>
      </c>
      <c r="CS249" s="64">
        <f t="shared" si="188"/>
        <v>150</v>
      </c>
      <c r="CT249" s="64">
        <f t="shared" si="188"/>
        <v>150</v>
      </c>
      <c r="CU249" s="64">
        <f t="shared" si="188"/>
        <v>150</v>
      </c>
      <c r="CV249" s="64">
        <f t="shared" si="188"/>
        <v>150</v>
      </c>
      <c r="CW249" s="64">
        <f t="shared" si="188"/>
        <v>150</v>
      </c>
      <c r="CX249" s="64">
        <f t="shared" si="188"/>
        <v>150</v>
      </c>
      <c r="CY249" s="64">
        <f t="shared" si="188"/>
        <v>150</v>
      </c>
      <c r="CZ249" s="64">
        <f t="shared" si="188"/>
        <v>150</v>
      </c>
      <c r="DA249" s="64">
        <f t="shared" si="188"/>
        <v>150</v>
      </c>
      <c r="DB249" s="64">
        <f t="shared" si="188"/>
        <v>150</v>
      </c>
      <c r="DC249" s="64">
        <f t="shared" si="188"/>
        <v>150</v>
      </c>
      <c r="DD249" s="64">
        <f t="shared" si="188"/>
        <v>150</v>
      </c>
      <c r="DE249" s="64">
        <f t="shared" si="188"/>
        <v>150</v>
      </c>
      <c r="DF249" s="64">
        <f t="shared" si="188"/>
        <v>150</v>
      </c>
      <c r="DG249" s="64">
        <f t="shared" si="188"/>
        <v>150</v>
      </c>
      <c r="DH249" s="64">
        <f t="shared" si="188"/>
        <v>150</v>
      </c>
      <c r="DI249" s="64">
        <f t="shared" si="188"/>
        <v>150</v>
      </c>
      <c r="DJ249" s="64">
        <f t="shared" si="188"/>
        <v>150</v>
      </c>
      <c r="DK249" s="64">
        <f t="shared" si="188"/>
        <v>150</v>
      </c>
      <c r="DL249" s="64">
        <f t="shared" si="188"/>
        <v>150</v>
      </c>
      <c r="DM249" s="64">
        <f t="shared" si="188"/>
        <v>150</v>
      </c>
      <c r="DN249" s="64">
        <f t="shared" si="188"/>
        <v>150</v>
      </c>
      <c r="DO249" s="64">
        <f t="shared" si="188"/>
        <v>150</v>
      </c>
      <c r="DP249" s="64">
        <f t="shared" si="188"/>
        <v>150</v>
      </c>
      <c r="DQ249" s="64">
        <f t="shared" si="188"/>
        <v>150</v>
      </c>
      <c r="DR249" s="64">
        <f t="shared" si="188"/>
        <v>150</v>
      </c>
      <c r="DS249" s="64">
        <f t="shared" si="188"/>
        <v>150</v>
      </c>
    </row>
    <row r="250" spans="2:123" x14ac:dyDescent="0.3">
      <c r="D250" s="12" t="str">
        <f>D15</f>
        <v>Phase V</v>
      </c>
      <c r="E250" s="12">
        <f>G15*Inputs!$H$118/4</f>
        <v>62.5</v>
      </c>
      <c r="F250" s="51" t="str">
        <f t="shared" si="190"/>
        <v>INR Mn</v>
      </c>
      <c r="G250" s="57"/>
      <c r="H250" s="64">
        <f t="shared" si="189"/>
        <v>0</v>
      </c>
      <c r="I250" s="64">
        <f t="shared" si="191"/>
        <v>0</v>
      </c>
      <c r="J250" s="64">
        <f t="shared" si="191"/>
        <v>0</v>
      </c>
      <c r="K250" s="64">
        <f t="shared" si="191"/>
        <v>0</v>
      </c>
      <c r="L250" s="64">
        <f t="shared" si="191"/>
        <v>0</v>
      </c>
      <c r="M250" s="64">
        <f t="shared" si="191"/>
        <v>0</v>
      </c>
      <c r="N250" s="64">
        <f t="shared" si="191"/>
        <v>0</v>
      </c>
      <c r="O250" s="64">
        <f t="shared" si="191"/>
        <v>0</v>
      </c>
      <c r="P250" s="64">
        <f t="shared" si="191"/>
        <v>0</v>
      </c>
      <c r="Q250" s="64">
        <f t="shared" si="191"/>
        <v>0</v>
      </c>
      <c r="R250" s="64">
        <f t="shared" si="191"/>
        <v>0</v>
      </c>
      <c r="S250" s="64">
        <f t="shared" si="191"/>
        <v>0</v>
      </c>
      <c r="T250" s="64">
        <f t="shared" si="191"/>
        <v>0</v>
      </c>
      <c r="U250" s="64">
        <f t="shared" si="191"/>
        <v>0</v>
      </c>
      <c r="V250" s="64">
        <f t="shared" si="191"/>
        <v>0</v>
      </c>
      <c r="W250" s="64">
        <f t="shared" si="191"/>
        <v>0</v>
      </c>
      <c r="X250" s="64">
        <f t="shared" si="191"/>
        <v>0</v>
      </c>
      <c r="Y250" s="64">
        <f t="shared" si="191"/>
        <v>0</v>
      </c>
      <c r="Z250" s="64">
        <f t="shared" si="191"/>
        <v>0</v>
      </c>
      <c r="AA250" s="64">
        <f t="shared" si="191"/>
        <v>375</v>
      </c>
      <c r="AB250" s="64">
        <f t="shared" si="191"/>
        <v>375</v>
      </c>
      <c r="AC250" s="64">
        <f t="shared" si="191"/>
        <v>375</v>
      </c>
      <c r="AD250" s="64">
        <f t="shared" si="191"/>
        <v>375</v>
      </c>
      <c r="AE250" s="64">
        <f t="shared" si="191"/>
        <v>375</v>
      </c>
      <c r="AF250" s="64">
        <f t="shared" si="191"/>
        <v>375</v>
      </c>
      <c r="AG250" s="64">
        <f t="shared" si="191"/>
        <v>375</v>
      </c>
      <c r="AH250" s="64">
        <f t="shared" si="191"/>
        <v>375</v>
      </c>
      <c r="AI250" s="64">
        <f t="shared" si="191"/>
        <v>375</v>
      </c>
      <c r="AJ250" s="64">
        <f t="shared" si="191"/>
        <v>375</v>
      </c>
      <c r="AK250" s="64">
        <f t="shared" si="191"/>
        <v>375</v>
      </c>
      <c r="AL250" s="64">
        <f t="shared" si="191"/>
        <v>375</v>
      </c>
      <c r="AM250" s="64">
        <f t="shared" si="191"/>
        <v>375</v>
      </c>
      <c r="AN250" s="64">
        <f t="shared" si="191"/>
        <v>375</v>
      </c>
      <c r="AO250" s="64">
        <f t="shared" si="191"/>
        <v>375</v>
      </c>
      <c r="AP250" s="64">
        <f t="shared" si="191"/>
        <v>375</v>
      </c>
      <c r="AQ250" s="64">
        <f t="shared" si="191"/>
        <v>375</v>
      </c>
      <c r="AR250" s="64">
        <f t="shared" si="191"/>
        <v>375</v>
      </c>
      <c r="AS250" s="64">
        <f t="shared" si="191"/>
        <v>375</v>
      </c>
      <c r="AT250" s="64">
        <f t="shared" si="191"/>
        <v>375</v>
      </c>
      <c r="AU250" s="64">
        <f t="shared" si="191"/>
        <v>375</v>
      </c>
      <c r="AV250" s="64">
        <f t="shared" si="191"/>
        <v>375</v>
      </c>
      <c r="AW250" s="64">
        <f t="shared" si="191"/>
        <v>375</v>
      </c>
      <c r="AX250" s="64">
        <f t="shared" si="191"/>
        <v>375</v>
      </c>
      <c r="AY250" s="64">
        <f t="shared" si="191"/>
        <v>375</v>
      </c>
      <c r="AZ250" s="64">
        <f t="shared" si="191"/>
        <v>375</v>
      </c>
      <c r="BA250" s="64">
        <f t="shared" si="191"/>
        <v>375</v>
      </c>
      <c r="BB250" s="64">
        <f t="shared" si="191"/>
        <v>375</v>
      </c>
      <c r="BC250" s="64">
        <f t="shared" si="191"/>
        <v>375</v>
      </c>
      <c r="BD250" s="64">
        <f t="shared" si="191"/>
        <v>375</v>
      </c>
      <c r="BE250" s="64">
        <f t="shared" si="191"/>
        <v>375</v>
      </c>
      <c r="BF250" s="64">
        <f t="shared" si="191"/>
        <v>375</v>
      </c>
      <c r="BG250" s="64">
        <f t="shared" si="191"/>
        <v>375</v>
      </c>
      <c r="BH250" s="64">
        <f t="shared" si="191"/>
        <v>375</v>
      </c>
      <c r="BI250" s="64">
        <f t="shared" si="191"/>
        <v>375</v>
      </c>
      <c r="BJ250" s="64">
        <f t="shared" si="191"/>
        <v>375</v>
      </c>
      <c r="BK250" s="64">
        <f t="shared" si="191"/>
        <v>375</v>
      </c>
      <c r="BL250" s="64">
        <f t="shared" si="191"/>
        <v>375</v>
      </c>
      <c r="BM250" s="64">
        <f t="shared" si="191"/>
        <v>375</v>
      </c>
      <c r="BN250" s="64">
        <f t="shared" si="191"/>
        <v>375</v>
      </c>
      <c r="BO250" s="64">
        <f t="shared" si="191"/>
        <v>375</v>
      </c>
      <c r="BP250" s="64">
        <f t="shared" si="191"/>
        <v>375</v>
      </c>
      <c r="BQ250" s="64">
        <f t="shared" si="191"/>
        <v>375</v>
      </c>
      <c r="BR250" s="64">
        <f t="shared" si="191"/>
        <v>375</v>
      </c>
      <c r="BS250" s="64">
        <f t="shared" si="191"/>
        <v>375</v>
      </c>
      <c r="BT250" s="64">
        <f t="shared" si="191"/>
        <v>375</v>
      </c>
      <c r="BU250" s="64">
        <f t="shared" si="188"/>
        <v>375</v>
      </c>
      <c r="BV250" s="64">
        <f t="shared" si="188"/>
        <v>375</v>
      </c>
      <c r="BW250" s="64">
        <f t="shared" si="188"/>
        <v>375</v>
      </c>
      <c r="BX250" s="64">
        <f t="shared" si="188"/>
        <v>375</v>
      </c>
      <c r="BY250" s="64">
        <f t="shared" si="188"/>
        <v>375</v>
      </c>
      <c r="BZ250" s="64">
        <f t="shared" si="188"/>
        <v>375</v>
      </c>
      <c r="CA250" s="64">
        <f t="shared" si="188"/>
        <v>375</v>
      </c>
      <c r="CB250" s="64">
        <f t="shared" si="188"/>
        <v>375</v>
      </c>
      <c r="CC250" s="64">
        <f t="shared" si="188"/>
        <v>375</v>
      </c>
      <c r="CD250" s="64">
        <f t="shared" si="188"/>
        <v>375</v>
      </c>
      <c r="CE250" s="64">
        <f t="shared" si="188"/>
        <v>375</v>
      </c>
      <c r="CF250" s="64">
        <f t="shared" si="188"/>
        <v>375</v>
      </c>
      <c r="CG250" s="64">
        <f t="shared" si="188"/>
        <v>375</v>
      </c>
      <c r="CH250" s="64">
        <f t="shared" si="188"/>
        <v>375</v>
      </c>
      <c r="CI250" s="64">
        <f t="shared" si="188"/>
        <v>375</v>
      </c>
      <c r="CJ250" s="64">
        <f t="shared" si="188"/>
        <v>375</v>
      </c>
      <c r="CK250" s="64">
        <f t="shared" si="188"/>
        <v>375</v>
      </c>
      <c r="CL250" s="64">
        <f t="shared" si="188"/>
        <v>375</v>
      </c>
      <c r="CM250" s="64">
        <f t="shared" si="188"/>
        <v>375</v>
      </c>
      <c r="CN250" s="64">
        <f t="shared" si="188"/>
        <v>375</v>
      </c>
      <c r="CO250" s="64">
        <f t="shared" si="188"/>
        <v>375</v>
      </c>
      <c r="CP250" s="64">
        <f t="shared" si="188"/>
        <v>375</v>
      </c>
      <c r="CQ250" s="64">
        <f t="shared" si="188"/>
        <v>375</v>
      </c>
      <c r="CR250" s="64">
        <f t="shared" si="188"/>
        <v>375</v>
      </c>
      <c r="CS250" s="64">
        <f t="shared" si="188"/>
        <v>375</v>
      </c>
      <c r="CT250" s="64">
        <f t="shared" si="188"/>
        <v>375</v>
      </c>
      <c r="CU250" s="64">
        <f t="shared" si="188"/>
        <v>375</v>
      </c>
      <c r="CV250" s="64">
        <f t="shared" si="188"/>
        <v>375</v>
      </c>
      <c r="CW250" s="64">
        <f t="shared" si="188"/>
        <v>375</v>
      </c>
      <c r="CX250" s="64">
        <f t="shared" si="188"/>
        <v>375</v>
      </c>
      <c r="CY250" s="64">
        <f t="shared" si="188"/>
        <v>375</v>
      </c>
      <c r="CZ250" s="64">
        <f t="shared" si="188"/>
        <v>375</v>
      </c>
      <c r="DA250" s="64">
        <f t="shared" si="188"/>
        <v>375</v>
      </c>
      <c r="DB250" s="64">
        <f t="shared" si="188"/>
        <v>375</v>
      </c>
      <c r="DC250" s="64">
        <f t="shared" si="188"/>
        <v>375</v>
      </c>
      <c r="DD250" s="64">
        <f t="shared" si="188"/>
        <v>375</v>
      </c>
      <c r="DE250" s="64">
        <f t="shared" si="188"/>
        <v>375</v>
      </c>
      <c r="DF250" s="64">
        <f t="shared" si="188"/>
        <v>375</v>
      </c>
      <c r="DG250" s="64">
        <f t="shared" si="188"/>
        <v>375</v>
      </c>
      <c r="DH250" s="64">
        <f t="shared" si="188"/>
        <v>375</v>
      </c>
      <c r="DI250" s="64">
        <f t="shared" si="188"/>
        <v>375</v>
      </c>
      <c r="DJ250" s="64">
        <f t="shared" si="188"/>
        <v>375</v>
      </c>
      <c r="DK250" s="64">
        <f t="shared" si="188"/>
        <v>375</v>
      </c>
      <c r="DL250" s="64">
        <f t="shared" si="188"/>
        <v>375</v>
      </c>
      <c r="DM250" s="64">
        <f t="shared" si="188"/>
        <v>375</v>
      </c>
      <c r="DN250" s="64">
        <f t="shared" si="188"/>
        <v>375</v>
      </c>
      <c r="DO250" s="64">
        <f t="shared" si="188"/>
        <v>375</v>
      </c>
      <c r="DP250" s="64">
        <f t="shared" si="188"/>
        <v>375</v>
      </c>
      <c r="DQ250" s="64">
        <f t="shared" si="188"/>
        <v>375</v>
      </c>
      <c r="DR250" s="64">
        <f t="shared" si="188"/>
        <v>375</v>
      </c>
      <c r="DS250" s="64">
        <f t="shared" si="188"/>
        <v>375</v>
      </c>
    </row>
    <row r="251" spans="2:123" x14ac:dyDescent="0.3">
      <c r="G251" s="57"/>
      <c r="H251" s="64"/>
      <c r="I251" s="64"/>
      <c r="J251" s="64"/>
      <c r="K251" s="64"/>
      <c r="L251" s="64"/>
      <c r="M251" s="64"/>
      <c r="N251" s="64"/>
      <c r="O251" s="64"/>
      <c r="P251" s="64"/>
      <c r="Q251" s="64"/>
      <c r="R251" s="64"/>
      <c r="S251" s="64"/>
      <c r="T251" s="64"/>
      <c r="U251" s="64"/>
      <c r="V251" s="64"/>
      <c r="W251" s="64"/>
      <c r="X251" s="64"/>
      <c r="Y251" s="64"/>
      <c r="Z251" s="64"/>
      <c r="AA251" s="64"/>
      <c r="AB251" s="64"/>
      <c r="AC251" s="64"/>
      <c r="AD251" s="64"/>
      <c r="AE251" s="64"/>
      <c r="AF251" s="64"/>
      <c r="AG251" s="64"/>
      <c r="AH251" s="64"/>
      <c r="AI251" s="64"/>
      <c r="AJ251" s="64"/>
      <c r="AK251" s="64"/>
      <c r="AL251" s="64"/>
      <c r="AM251" s="64"/>
      <c r="AN251" s="64"/>
      <c r="AO251" s="64"/>
      <c r="AP251" s="64"/>
      <c r="AQ251" s="64"/>
      <c r="AR251" s="64"/>
      <c r="AS251" s="64"/>
      <c r="AT251" s="64"/>
      <c r="AU251" s="64"/>
      <c r="AV251" s="64"/>
      <c r="AW251" s="64"/>
      <c r="AX251" s="64"/>
      <c r="AY251" s="64"/>
      <c r="AZ251" s="64"/>
      <c r="BA251" s="64"/>
      <c r="BB251" s="64"/>
      <c r="BC251" s="64"/>
      <c r="BD251" s="64"/>
      <c r="BE251" s="64"/>
      <c r="BF251" s="64"/>
      <c r="BG251" s="64"/>
      <c r="BH251" s="64"/>
      <c r="BI251" s="64"/>
      <c r="BJ251" s="64"/>
      <c r="BK251" s="64"/>
      <c r="BL251" s="64"/>
      <c r="BM251" s="64"/>
      <c r="BN251" s="64"/>
      <c r="BO251" s="64"/>
      <c r="BP251" s="64"/>
      <c r="BQ251" s="64"/>
      <c r="BR251" s="64"/>
      <c r="BS251" s="64"/>
      <c r="BT251" s="64"/>
      <c r="BU251" s="64"/>
      <c r="BV251" s="64"/>
      <c r="BW251" s="64"/>
      <c r="BX251" s="64"/>
      <c r="BY251" s="64"/>
      <c r="BZ251" s="64"/>
      <c r="CA251" s="64"/>
      <c r="CB251" s="64"/>
      <c r="CC251" s="64"/>
      <c r="CD251" s="64"/>
      <c r="CE251" s="64"/>
      <c r="CF251" s="64"/>
      <c r="CG251" s="64"/>
      <c r="CH251" s="64"/>
      <c r="CI251" s="64"/>
      <c r="CJ251" s="64"/>
      <c r="CK251" s="64"/>
      <c r="CL251" s="64"/>
      <c r="CM251" s="64"/>
      <c r="CN251" s="64"/>
      <c r="CO251" s="64"/>
      <c r="CP251" s="64"/>
      <c r="CQ251" s="64"/>
      <c r="CR251" s="64"/>
      <c r="CS251" s="64"/>
      <c r="CT251" s="64"/>
      <c r="CU251" s="64"/>
      <c r="CV251" s="64"/>
      <c r="CW251" s="64"/>
      <c r="CX251" s="64"/>
      <c r="CY251" s="64"/>
      <c r="CZ251" s="64"/>
      <c r="DA251" s="64"/>
      <c r="DB251" s="64"/>
      <c r="DC251" s="64"/>
      <c r="DD251" s="64"/>
      <c r="DE251" s="64"/>
      <c r="DF251" s="64"/>
      <c r="DG251" s="64"/>
      <c r="DH251" s="64"/>
      <c r="DI251" s="64"/>
      <c r="DJ251" s="64"/>
      <c r="DK251" s="64"/>
      <c r="DL251" s="64"/>
      <c r="DM251" s="64"/>
      <c r="DN251" s="64"/>
      <c r="DO251" s="64"/>
      <c r="DP251" s="64"/>
      <c r="DQ251" s="64"/>
      <c r="DR251" s="64"/>
      <c r="DS251" s="64"/>
    </row>
    <row r="252" spans="2:123" x14ac:dyDescent="0.3">
      <c r="D252" s="12" t="s">
        <v>462</v>
      </c>
      <c r="F252" s="51">
        <f>(Inputs!H119-Inputs!H120)*Exchng</f>
        <v>3</v>
      </c>
      <c r="G252" s="57"/>
      <c r="H252" s="64"/>
      <c r="I252" s="64"/>
      <c r="J252" s="64"/>
      <c r="K252" s="64"/>
      <c r="L252" s="64"/>
      <c r="M252" s="64"/>
      <c r="N252" s="64"/>
      <c r="O252" s="64"/>
      <c r="P252" s="64"/>
      <c r="Q252" s="64"/>
      <c r="R252" s="64"/>
      <c r="S252" s="64"/>
      <c r="T252" s="64"/>
      <c r="U252" s="64"/>
      <c r="V252" s="64"/>
      <c r="W252" s="64"/>
      <c r="X252" s="64"/>
      <c r="Y252" s="64"/>
      <c r="Z252" s="64"/>
      <c r="AA252" s="64"/>
      <c r="AB252" s="64"/>
      <c r="AC252" s="64"/>
      <c r="AD252" s="64"/>
      <c r="AE252" s="64"/>
      <c r="AF252" s="64"/>
      <c r="AG252" s="64"/>
      <c r="AH252" s="64"/>
      <c r="AI252" s="64"/>
      <c r="AJ252" s="64"/>
      <c r="AK252" s="64"/>
      <c r="AL252" s="64"/>
      <c r="AM252" s="64"/>
      <c r="AN252" s="64"/>
      <c r="AO252" s="64"/>
      <c r="AP252" s="64"/>
      <c r="AQ252" s="64"/>
      <c r="AR252" s="64"/>
      <c r="AS252" s="64"/>
      <c r="AT252" s="64"/>
      <c r="AU252" s="64"/>
      <c r="AV252" s="64"/>
      <c r="AW252" s="64"/>
      <c r="AX252" s="64"/>
      <c r="AY252" s="64"/>
      <c r="AZ252" s="64"/>
      <c r="BA252" s="64"/>
      <c r="BB252" s="64"/>
      <c r="BC252" s="64"/>
      <c r="BD252" s="64"/>
      <c r="BE252" s="64"/>
      <c r="BF252" s="64"/>
      <c r="BG252" s="64"/>
      <c r="BH252" s="64"/>
      <c r="BI252" s="64"/>
      <c r="BJ252" s="64"/>
      <c r="BK252" s="64"/>
      <c r="BL252" s="64"/>
      <c r="BM252" s="64"/>
      <c r="BN252" s="64"/>
      <c r="BO252" s="64"/>
      <c r="BP252" s="64"/>
      <c r="BQ252" s="64"/>
      <c r="BR252" s="64"/>
      <c r="BS252" s="64"/>
      <c r="BT252" s="64"/>
      <c r="BU252" s="64"/>
      <c r="BV252" s="64"/>
      <c r="BW252" s="64"/>
      <c r="BX252" s="64"/>
      <c r="BY252" s="64"/>
      <c r="BZ252" s="64"/>
      <c r="CA252" s="64"/>
      <c r="CB252" s="64"/>
      <c r="CC252" s="64"/>
      <c r="CD252" s="64"/>
      <c r="CE252" s="64"/>
      <c r="CF252" s="64"/>
      <c r="CG252" s="64"/>
      <c r="CH252" s="64"/>
      <c r="CI252" s="64"/>
      <c r="CJ252" s="64"/>
      <c r="CK252" s="64"/>
      <c r="CL252" s="64"/>
      <c r="CM252" s="64"/>
      <c r="CN252" s="64"/>
      <c r="CO252" s="64"/>
      <c r="CP252" s="64"/>
      <c r="CQ252" s="64"/>
      <c r="CR252" s="64"/>
      <c r="CS252" s="64"/>
      <c r="CT252" s="64"/>
      <c r="CU252" s="64"/>
      <c r="CV252" s="64"/>
      <c r="CW252" s="64"/>
      <c r="CX252" s="64"/>
      <c r="CY252" s="64"/>
      <c r="CZ252" s="64"/>
      <c r="DA252" s="64"/>
      <c r="DB252" s="64"/>
      <c r="DC252" s="64"/>
      <c r="DD252" s="64"/>
      <c r="DE252" s="64"/>
      <c r="DF252" s="64"/>
      <c r="DG252" s="64"/>
      <c r="DH252" s="64"/>
      <c r="DI252" s="64"/>
      <c r="DJ252" s="64"/>
      <c r="DK252" s="64"/>
      <c r="DL252" s="64"/>
      <c r="DM252" s="64"/>
      <c r="DN252" s="64"/>
      <c r="DO252" s="64"/>
      <c r="DP252" s="64"/>
      <c r="DQ252" s="64"/>
      <c r="DR252" s="64"/>
      <c r="DS252" s="64"/>
    </row>
    <row r="253" spans="2:123" x14ac:dyDescent="0.3">
      <c r="D253" s="12" t="s">
        <v>23</v>
      </c>
      <c r="E253" s="78">
        <f>G11*Inputs!$H$118/4</f>
        <v>12.5</v>
      </c>
      <c r="F253" s="51" t="str">
        <f t="shared" ref="F253:F257" si="192">F246</f>
        <v>INR Mn</v>
      </c>
      <c r="G253" s="57"/>
      <c r="H253" s="57">
        <f>IF(SUM($H11:H11)&lt;=Inputs!$H$165*4, IF(Inputs!$H$166, MIN($F$252*$E253*H$30*H11, (Inputs!$H$166)*Exchng*$G11-SUM(G253:$H253)),$F$252*$E253*H$30*H11),)</f>
        <v>0</v>
      </c>
      <c r="I253" s="57">
        <f>IF(SUM($H11:I11)&lt;=Inputs!$H$165*4, IF(Inputs!$H$166, MIN($F$252*$E253*I$30*I11, (Inputs!$H$166)*Exchng*$G11-SUM(H253:$H253)),$F$252*$E253*I$30*I11),)</f>
        <v>0</v>
      </c>
      <c r="J253" s="57">
        <f>IF(SUM($H11:J11)&lt;=Inputs!$H$165*4, IF(Inputs!$H$166, MIN($F$252*$E253*J$30*J11, (Inputs!$H$166)*Exchng*$G11-SUM($H253:I253)),$F$252*$E253*J$30*J11),)</f>
        <v>0</v>
      </c>
      <c r="K253" s="57">
        <f>IF(SUM($H11:K11)&lt;=Inputs!$H$165*4, IF(Inputs!$H$166, MIN($F$252*$E253*K$30*K11, (Inputs!$H$166)*Exchng*$G11-SUM($H253:J253)),$F$252*$E253*K$30*K11),)</f>
        <v>37.5</v>
      </c>
      <c r="L253" s="57">
        <f>IF(SUM($H11:L11)&lt;=Inputs!$H$165*4, IF(Inputs!$H$166, MIN($F$252*$E253*L$30*L11, (Inputs!$H$166)*Exchng*$G11-SUM($H253:K253)),$F$252*$E253*L$30*L11),)</f>
        <v>37.5</v>
      </c>
      <c r="M253" s="57">
        <f>IF(SUM($H11:M11)&lt;=Inputs!$H$165*4, IF(Inputs!$H$166, MIN($F$252*$E253*M$30*M11, (Inputs!$H$166)*Exchng*$G11-SUM($H253:L253)),$F$252*$E253*M$30*M11),)</f>
        <v>37.5</v>
      </c>
      <c r="N253" s="57">
        <f>IF(SUM($H11:N11)&lt;=Inputs!$H$165*4, IF(Inputs!$H$166, MIN($F$252*$E253*N$30*N11, (Inputs!$H$166)*Exchng*$G11-SUM($H253:M253)),$F$252*$E253*N$30*N11),)</f>
        <v>37.5</v>
      </c>
      <c r="O253" s="57">
        <f>IF(SUM($H11:O11)&lt;=Inputs!$H$165*4, IF(Inputs!$H$166, MIN($F$252*$E253*O$30*O11, (Inputs!$H$166)*Exchng*$G11-SUM($H253:N253)),$F$252*$E253*O$30*O11),)</f>
        <v>37.5</v>
      </c>
      <c r="P253" s="57">
        <f>IF(SUM($H11:P11)&lt;=Inputs!$H$165*4, IF(Inputs!$H$166, MIN($F$252*$E253*P$30*P11, (Inputs!$H$166)*Exchng*$G11-SUM($H253:O253)),$F$252*$E253*P$30*P11),)</f>
        <v>37.5</v>
      </c>
      <c r="Q253" s="57">
        <f>IF(SUM($H11:Q11)&lt;=Inputs!$H$165*4, IF(Inputs!$H$166, MIN($F$252*$E253*Q$30*Q11, (Inputs!$H$166)*Exchng*$G11-SUM($H253:P253)),$F$252*$E253*Q$30*Q11),)</f>
        <v>37.5</v>
      </c>
      <c r="R253" s="57">
        <f>IF(SUM($H11:R11)&lt;=Inputs!$H$165*4, IF(Inputs!$H$166, MIN($F$252*$E253*R$30*R11, (Inputs!$H$166)*Exchng*$G11-SUM($H253:Q253)),$F$252*$E253*R$30*R11),)</f>
        <v>37.5</v>
      </c>
      <c r="S253" s="57">
        <f>IF(SUM($H11:S11)&lt;=Inputs!$H$165*4, IF(Inputs!$H$166, MIN($F$252*$E253*S$30*S11, (Inputs!$H$166)*Exchng*$G11-SUM($H253:R253)),$F$252*$E253*S$30*S11),)</f>
        <v>37.5</v>
      </c>
      <c r="T253" s="57">
        <f>IF(SUM($H11:T11)&lt;=Inputs!$H$165*4, IF(Inputs!$H$166, MIN($F$252*$E253*T$30*T11, (Inputs!$H$166)*Exchng*$G11-SUM($H253:S253)),$F$252*$E253*T$30*T11),)</f>
        <v>37.5</v>
      </c>
      <c r="U253" s="57">
        <f>IF(SUM($H11:U11)&lt;=Inputs!$H$165*4, IF(Inputs!$H$166, MIN($F$252*$E253*U$30*U11, (Inputs!$H$166)*Exchng*$G11-SUM($H253:T253)),$F$252*$E253*U$30*U11),)</f>
        <v>37.5</v>
      </c>
      <c r="V253" s="57">
        <f>IF(SUM($H11:V11)&lt;=Inputs!$H$165*4, IF(Inputs!$H$166, MIN($F$252*$E253*V$30*V11, (Inputs!$H$166)*Exchng*$G11-SUM($H253:U253)),$F$252*$E253*V$30*V11),)</f>
        <v>37.5</v>
      </c>
      <c r="W253" s="57">
        <f>IF(SUM($H11:W11)&lt;=Inputs!$H$165*4, IF(Inputs!$H$166, MIN($F$252*$E253*W$30*W11, (Inputs!$H$166)*Exchng*$G11-SUM($H253:V253)),$F$252*$E253*W$30*W11),)</f>
        <v>37.5</v>
      </c>
      <c r="X253" s="57">
        <f>IF(SUM($H11:X11)&lt;=Inputs!$H$165*4, IF(Inputs!$H$166, MIN($F$252*$E253*X$30*X11, (Inputs!$H$166)*Exchng*$G11-SUM($H253:W253)),$F$252*$E253*X$30*X11),)</f>
        <v>37.5</v>
      </c>
      <c r="Y253" s="57">
        <f>IF(SUM($H11:Y11)&lt;=Inputs!$H$165*4, IF(Inputs!$H$166, MIN($F$252*$E253*Y$30*Y11, (Inputs!$H$166)*Exchng*$G11-SUM($H253:X253)),$F$252*$E253*Y$30*Y11),)</f>
        <v>37.5</v>
      </c>
      <c r="Z253" s="57">
        <f>IF(SUM($H11:Z11)&lt;=Inputs!$H$165*4, IF(Inputs!$H$166, MIN($F$252*$E253*Z$30*Z11, (Inputs!$H$166)*Exchng*$G11-SUM($H253:Y253)),$F$252*$E253*Z$30*Z11),)</f>
        <v>37.5</v>
      </c>
      <c r="AA253" s="57">
        <f>IF(SUM($H11:AA11)&lt;=Inputs!$H$165*4, IF(Inputs!$H$166, MIN($F$252*$E253*AA$30*AA11, (Inputs!$H$166)*Exchng*$G11-SUM($H253:Z253)),$F$252*$E253*AA$30*AA11),)</f>
        <v>37.5</v>
      </c>
      <c r="AB253" s="57">
        <f>IF(SUM($H11:AB11)&lt;=Inputs!$H$165*4, IF(Inputs!$H$166, MIN($F$252*$E253*AB$30*AB11, (Inputs!$H$166)*Exchng*$G11-SUM($H253:AA253)),$F$252*$E253*AB$30*AB11),)</f>
        <v>37.5</v>
      </c>
      <c r="AC253" s="57">
        <f>IF(SUM($H11:AC11)&lt;=Inputs!$H$165*4, IF(Inputs!$H$166, MIN($F$252*$E253*AC$30*AC11, (Inputs!$H$166)*Exchng*$G11-SUM($H253:AB253)),$F$252*$E253*AC$30*AC11),)</f>
        <v>37.5</v>
      </c>
      <c r="AD253" s="57">
        <f>IF(SUM($H11:AD11)&lt;=Inputs!$H$165*4, IF(Inputs!$H$166, MIN($F$252*$E253*AD$30*AD11, (Inputs!$H$166)*Exchng*$G11-SUM($H253:AC253)),$F$252*$E253*AD$30*AD11),)</f>
        <v>37.5</v>
      </c>
      <c r="AE253" s="57">
        <f>IF(SUM($H11:AE11)&lt;=Inputs!$H$165*4, IF(Inputs!$H$166, MIN($F$252*$E253*AE$30*AE11, (Inputs!$H$166)*Exchng*$G11-SUM($H253:AD253)),$F$252*$E253*AE$30*AE11),)</f>
        <v>0</v>
      </c>
      <c r="AF253" s="57">
        <f>IF(SUM($H11:AF11)&lt;=Inputs!$H$165*4, IF(Inputs!$H$166, MIN($F$252*$E253*AF$30*AF11, (Inputs!$H$166)*Exchng*$G11-SUM($H253:AE253)),$F$252*$E253*AF$30*AF11),)</f>
        <v>0</v>
      </c>
      <c r="AG253" s="57">
        <f>IF(SUM($H11:AG11)&lt;=Inputs!$H$165*4, IF(Inputs!$H$166, MIN($F$252*$E253*AG$30*AG11, (Inputs!$H$166)*Exchng*$G11-SUM($H253:AF253)),$F$252*$E253*AG$30*AG11),)</f>
        <v>0</v>
      </c>
      <c r="AH253" s="57">
        <f>IF(SUM($H11:AH11)&lt;=Inputs!$H$165*4, IF(Inputs!$H$166, MIN($F$252*$E253*AH$30*AH11, (Inputs!$H$166)*Exchng*$G11-SUM($H253:AG253)),$F$252*$E253*AH$30*AH11),)</f>
        <v>0</v>
      </c>
      <c r="AI253" s="57">
        <f>IF(SUM($H11:AI11)&lt;=Inputs!$H$165*4, IF(Inputs!$H$166, MIN($F$252*$E253*AI$30*AI11, (Inputs!$H$166)*Exchng*$G11-SUM($H253:AH253)),$F$252*$E253*AI$30*AI11),)</f>
        <v>0</v>
      </c>
      <c r="AJ253" s="57">
        <f>IF(SUM($H11:AJ11)&lt;=Inputs!$H$165*4, IF(Inputs!$H$166, MIN($F$252*$E253*AJ$30*AJ11, (Inputs!$H$166)*Exchng*$G11-SUM($H253:AI253)),$F$252*$E253*AJ$30*AJ11),)</f>
        <v>0</v>
      </c>
      <c r="AK253" s="57">
        <f>IF(SUM($H11:AK11)&lt;=Inputs!$H$165*4, IF(Inputs!$H$166, MIN($F$252*$E253*AK$30*AK11, (Inputs!$H$166)*Exchng*$G11-SUM($H253:AJ253)),$F$252*$E253*AK$30*AK11),)</f>
        <v>0</v>
      </c>
      <c r="AL253" s="57">
        <f>IF(SUM($H11:AL11)&lt;=Inputs!$H$165*4, IF(Inputs!$H$166, MIN($F$252*$E253*AL$30*AL11, (Inputs!$H$166)*Exchng*$G11-SUM($H253:AK253)),$F$252*$E253*AL$30*AL11),)</f>
        <v>0</v>
      </c>
      <c r="AM253" s="57">
        <f>IF(SUM($H11:AM11)&lt;=Inputs!$H$165*4, IF(Inputs!$H$166, MIN($F$252*$E253*AM$30*AM11, (Inputs!$H$166)*Exchng*$G11-SUM($H253:AL253)),$F$252*$E253*AM$30*AM11),)</f>
        <v>0</v>
      </c>
      <c r="AN253" s="57">
        <f>IF(SUM($H11:AN11)&lt;=Inputs!$H$165*4, IF(Inputs!$H$166, MIN($F$252*$E253*AN$30*AN11, (Inputs!$H$166)*Exchng*$G11-SUM($H253:AM253)),$F$252*$E253*AN$30*AN11),)</f>
        <v>0</v>
      </c>
      <c r="AO253" s="57">
        <f>IF(SUM($H11:AO11)&lt;=Inputs!$H$165*4, IF(Inputs!$H$166, MIN($F$252*$E253*AO$30*AO11, (Inputs!$H$166)*Exchng*$G11-SUM($H253:AN253)),$F$252*$E253*AO$30*AO11),)</f>
        <v>0</v>
      </c>
      <c r="AP253" s="57">
        <f>IF(SUM($H11:AP11)&lt;=Inputs!$H$165*4, IF(Inputs!$H$166, MIN($F$252*$E253*AP$30*AP11, (Inputs!$H$166)*Exchng*$G11-SUM($H253:AO253)),$F$252*$E253*AP$30*AP11),)</f>
        <v>0</v>
      </c>
      <c r="AQ253" s="57">
        <f>IF(SUM($H11:AQ11)&lt;=Inputs!$H$165*4, IF(Inputs!$H$166, MIN($F$252*$E253*AQ$30*AQ11, (Inputs!$H$166)*Exchng*$G11-SUM($H253:AP253)),$F$252*$E253*AQ$30*AQ11),)</f>
        <v>0</v>
      </c>
      <c r="AR253" s="57">
        <f>IF(SUM($H11:AR11)&lt;=Inputs!$H$165*4, IF(Inputs!$H$166, MIN($F$252*$E253*AR$30*AR11, (Inputs!$H$166)*Exchng*$G11-SUM($H253:AQ253)),$F$252*$E253*AR$30*AR11),)</f>
        <v>0</v>
      </c>
      <c r="AS253" s="57">
        <f>IF(SUM($H11:AS11)&lt;=Inputs!$H$165*4, IF(Inputs!$H$166, MIN($F$252*$E253*AS$30*AS11, (Inputs!$H$166)*Exchng*$G11-SUM($H253:AR253)),$F$252*$E253*AS$30*AS11),)</f>
        <v>0</v>
      </c>
      <c r="AT253" s="57">
        <f>IF(SUM($H11:AT11)&lt;=Inputs!$H$165*4, IF(Inputs!$H$166, MIN($F$252*$E253*AT$30*AT11, (Inputs!$H$166)*Exchng*$G11-SUM($H253:AS253)),$F$252*$E253*AT$30*AT11),)</f>
        <v>0</v>
      </c>
      <c r="AU253" s="57">
        <f>IF(SUM($H11:AU11)&lt;=Inputs!$H$165*4, IF(Inputs!$H$166, MIN($F$252*$E253*AU$30*AU11, (Inputs!$H$166)*Exchng*$G11-SUM($H253:AT253)),$F$252*$E253*AU$30*AU11),)</f>
        <v>0</v>
      </c>
      <c r="AV253" s="57">
        <f>IF(SUM($H11:AV11)&lt;=Inputs!$H$165*4, IF(Inputs!$H$166, MIN($F$252*$E253*AV$30*AV11, (Inputs!$H$166)*Exchng*$G11-SUM($H253:AU253)),$F$252*$E253*AV$30*AV11),)</f>
        <v>0</v>
      </c>
      <c r="AW253" s="57">
        <f>IF(SUM($H11:AW11)&lt;=Inputs!$H$165*4, IF(Inputs!$H$166, MIN($F$252*$E253*AW$30*AW11, (Inputs!$H$166)*Exchng*$G11-SUM($H253:AV253)),$F$252*$E253*AW$30*AW11),)</f>
        <v>0</v>
      </c>
      <c r="AX253" s="57">
        <f>IF(SUM($H11:AX11)&lt;=Inputs!$H$165*4, IF(Inputs!$H$166, MIN($F$252*$E253*AX$30*AX11, (Inputs!$H$166)*Exchng*$G11-SUM($H253:AW253)),$F$252*$E253*AX$30*AX11),)</f>
        <v>0</v>
      </c>
      <c r="AY253" s="57">
        <f>IF(SUM($H11:AY11)&lt;=Inputs!$H$165*4, IF(Inputs!$H$166, MIN($F$252*$E253*AY$30*AY11, (Inputs!$H$166)*Exchng*$G11-SUM($H253:AX253)),$F$252*$E253*AY$30*AY11),)</f>
        <v>0</v>
      </c>
      <c r="AZ253" s="57">
        <f>IF(SUM($H11:AZ11)&lt;=Inputs!$H$165*4, IF(Inputs!$H$166, MIN($F$252*$E253*AZ$30*AZ11, (Inputs!$H$166)*Exchng*$G11-SUM($H253:AY253)),$F$252*$E253*AZ$30*AZ11),)</f>
        <v>0</v>
      </c>
      <c r="BA253" s="57">
        <f>IF(SUM($H11:BA11)&lt;=Inputs!$H$165*4, IF(Inputs!$H$166, MIN($F$252*$E253*BA$30*BA11, (Inputs!$H$166)*Exchng*$G11-SUM($H253:AZ253)),$F$252*$E253*BA$30*BA11),)</f>
        <v>0</v>
      </c>
      <c r="BB253" s="57">
        <f>IF(SUM($H11:BB11)&lt;=Inputs!$H$165*4, IF(Inputs!$H$166, MIN($F$252*$E253*BB$30*BB11, (Inputs!$H$166)*Exchng*$G11-SUM($H253:BA253)),$F$252*$E253*BB$30*BB11),)</f>
        <v>0</v>
      </c>
      <c r="BC253" s="57">
        <f>IF(SUM($H11:BC11)&lt;=Inputs!$H$165*4, IF(Inputs!$H$166, MIN($F$252*$E253*BC$30*BC11, (Inputs!$H$166)*Exchng*$G11-SUM($H253:BB253)),$F$252*$E253*BC$30*BC11),)</f>
        <v>0</v>
      </c>
      <c r="BD253" s="57">
        <f>IF(SUM($H11:BD11)&lt;=Inputs!$H$165*4, IF(Inputs!$H$166, MIN($F$252*$E253*BD$30*BD11, (Inputs!$H$166)*Exchng*$G11-SUM($H253:BC253)),$F$252*$E253*BD$30*BD11),)</f>
        <v>0</v>
      </c>
      <c r="BE253" s="57">
        <f>IF(SUM($H11:BE11)&lt;=Inputs!$H$165*4, IF(Inputs!$H$166, MIN($F$252*$E253*BE$30*BE11, (Inputs!$H$166)*Exchng*$G11-SUM($H253:BD253)),$F$252*$E253*BE$30*BE11),)</f>
        <v>0</v>
      </c>
      <c r="BF253" s="57">
        <f>IF(SUM($H11:BF11)&lt;=Inputs!$H$165*4, IF(Inputs!$H$166, MIN($F$252*$E253*BF$30*BF11, (Inputs!$H$166)*Exchng*$G11-SUM($H253:BE253)),$F$252*$E253*BF$30*BF11),)</f>
        <v>0</v>
      </c>
      <c r="BG253" s="57">
        <f>IF(SUM($H11:BG11)&lt;=Inputs!$H$165*4, IF(Inputs!$H$166, MIN($F$252*$E253*BG$30*BG11, (Inputs!$H$166)*Exchng*$G11-SUM($H253:BF253)),$F$252*$E253*BG$30*BG11),)</f>
        <v>0</v>
      </c>
      <c r="BH253" s="57">
        <f>IF(SUM($H11:BH11)&lt;=Inputs!$H$165*4, IF(Inputs!$H$166, MIN($F$252*$E253*BH$30*BH11, (Inputs!$H$166)*Exchng*$G11-SUM($H253:BG253)),$F$252*$E253*BH$30*BH11),)</f>
        <v>0</v>
      </c>
      <c r="BI253" s="57">
        <f>IF(SUM($H11:BI11)&lt;=Inputs!$H$165*4, IF(Inputs!$H$166, MIN($F$252*$E253*BI$30*BI11, (Inputs!$H$166)*Exchng*$G11-SUM($H253:BH253)),$F$252*$E253*BI$30*BI11),)</f>
        <v>0</v>
      </c>
      <c r="BJ253" s="57">
        <f>IF(SUM($H11:BJ11)&lt;=Inputs!$H$165*4, IF(Inputs!$H$166, MIN($F$252*$E253*BJ$30*BJ11, (Inputs!$H$166)*Exchng*$G11-SUM($H253:BI253)),$F$252*$E253*BJ$30*BJ11),)</f>
        <v>0</v>
      </c>
      <c r="BK253" s="57">
        <f>IF(SUM($H11:BK11)&lt;=Inputs!$H$165*4, IF(Inputs!$H$166, MIN($F$252*$E253*BK$30*BK11, (Inputs!$H$166)*Exchng*$G11-SUM($H253:BJ253)),$F$252*$E253*BK$30*BK11),)</f>
        <v>0</v>
      </c>
      <c r="BL253" s="57">
        <f>IF(SUM($H11:BL11)&lt;=Inputs!$H$165*4, IF(Inputs!$H$166, MIN($F$252*$E253*BL$30*BL11, (Inputs!$H$166)*Exchng*$G11-SUM($H253:BK253)),$F$252*$E253*BL$30*BL11),)</f>
        <v>0</v>
      </c>
      <c r="BM253" s="57">
        <f>IF(SUM($H11:BM11)&lt;=Inputs!$H$165*4, IF(Inputs!$H$166, MIN($F$252*$E253*BM$30*BM11, (Inputs!$H$166)*Exchng*$G11-SUM($H253:BL253)),$F$252*$E253*BM$30*BM11),)</f>
        <v>0</v>
      </c>
      <c r="BN253" s="57">
        <f>IF(SUM($H11:BN11)&lt;=Inputs!$H$165*4, IF(Inputs!$H$166, MIN($F$252*$E253*BN$30*BN11, (Inputs!$H$166)*Exchng*$G11-SUM($H253:BM253)),$F$252*$E253*BN$30*BN11),)</f>
        <v>0</v>
      </c>
      <c r="BO253" s="57">
        <f>IF(SUM($H11:BO11)&lt;=Inputs!$H$165*4, IF(Inputs!$H$166, MIN($F$252*$E253*BO$30*BO11, (Inputs!$H$166)*Exchng*$G11-SUM($H253:BN253)),$F$252*$E253*BO$30*BO11),)</f>
        <v>0</v>
      </c>
      <c r="BP253" s="57">
        <f>IF(SUM($H11:BP11)&lt;=Inputs!$H$165*4, IF(Inputs!$H$166, MIN($F$252*$E253*BP$30*BP11, (Inputs!$H$166)*Exchng*$G11-SUM($H253:BO253)),$F$252*$E253*BP$30*BP11),)</f>
        <v>0</v>
      </c>
      <c r="BQ253" s="57">
        <f>IF(SUM($H11:BQ11)&lt;=Inputs!$H$165*4, IF(Inputs!$H$166, MIN($F$252*$E253*BQ$30*BQ11, (Inputs!$H$166)*Exchng*$G11-SUM($H253:BP253)),$F$252*$E253*BQ$30*BQ11),)</f>
        <v>0</v>
      </c>
      <c r="BR253" s="57">
        <f>IF(SUM($H11:BR11)&lt;=Inputs!$H$165*4, IF(Inputs!$H$166, MIN($F$252*$E253*BR$30*BR11, (Inputs!$H$166)*Exchng*$G11-SUM($H253:BQ253)),$F$252*$E253*BR$30*BR11),)</f>
        <v>0</v>
      </c>
      <c r="BS253" s="57">
        <f>IF(SUM($H11:BS11)&lt;=Inputs!$H$165*4, IF(Inputs!$H$166, MIN($F$252*$E253*BS$30*BS11, (Inputs!$H$166)*Exchng*$G11-SUM($H253:BR253)),$F$252*$E253*BS$30*BS11),)</f>
        <v>0</v>
      </c>
      <c r="BT253" s="57">
        <f>IF(SUM($H11:BT11)&lt;=Inputs!$H$165*4, IF(Inputs!$H$166, MIN($F$252*$E253*BT$30*BT11, (Inputs!$H$166)*Exchng*$G11-SUM($H253:BS253)),$F$252*$E253*BT$30*BT11),)</f>
        <v>0</v>
      </c>
      <c r="BU253" s="57">
        <f>IF(SUM($H11:BU11)&lt;=Inputs!$H$165*4, IF(Inputs!$H$166, MIN($F$252*$E253*BU$30*BU11, (Inputs!$H$166)*Exchng*$G11-SUM($H253:BT253)),$F$252*$E253*BU$30*BU11),)</f>
        <v>0</v>
      </c>
      <c r="BV253" s="57">
        <f>IF(SUM($H11:BV11)&lt;=Inputs!$H$165*4, IF(Inputs!$H$166, MIN($F$252*$E253*BV$30*BV11, (Inputs!$H$166)*Exchng*$G11-SUM($H253:BU253)),$F$252*$E253*BV$30*BV11),)</f>
        <v>0</v>
      </c>
      <c r="BW253" s="57">
        <f>IF(SUM($H11:BW11)&lt;=Inputs!$H$165*4, IF(Inputs!$H$166, MIN($F$252*$E253*BW$30*BW11, (Inputs!$H$166)*Exchng*$G11-SUM($H253:BV253)),$F$252*$E253*BW$30*BW11),)</f>
        <v>0</v>
      </c>
      <c r="BX253" s="57">
        <f>IF(SUM($H11:BX11)&lt;=Inputs!$H$165*4, IF(Inputs!$H$166, MIN($F$252*$E253*BX$30*BX11, (Inputs!$H$166)*Exchng*$G11-SUM($H253:BW253)),$F$252*$E253*BX$30*BX11),)</f>
        <v>0</v>
      </c>
      <c r="BY253" s="57">
        <f>IF(SUM($H11:BY11)&lt;=Inputs!$H$165*4, IF(Inputs!$H$166, MIN($F$252*$E253*BY$30*BY11, (Inputs!$H$166)*Exchng*$G11-SUM($H253:BX253)),$F$252*$E253*BY$30*BY11),)</f>
        <v>0</v>
      </c>
      <c r="BZ253" s="57">
        <f>IF(SUM($H11:BZ11)&lt;=Inputs!$H$165*4, IF(Inputs!$H$166, MIN($F$252*$E253*BZ$30*BZ11, (Inputs!$H$166)*Exchng*$G11-SUM($H253:BY253)),$F$252*$E253*BZ$30*BZ11),)</f>
        <v>0</v>
      </c>
      <c r="CA253" s="57">
        <f>IF(SUM($H11:CA11)&lt;=Inputs!$H$165*4, IF(Inputs!$H$166, MIN($F$252*$E253*CA$30*CA11, (Inputs!$H$166)*Exchng*$G11-SUM($H253:BZ253)),$F$252*$E253*CA$30*CA11),)</f>
        <v>0</v>
      </c>
      <c r="CB253" s="57">
        <f>IF(SUM($H11:CB11)&lt;=Inputs!$H$165*4, IF(Inputs!$H$166, MIN($F$252*$E253*CB$30*CB11, (Inputs!$H$166)*Exchng*$G11-SUM($H253:CA253)),$F$252*$E253*CB$30*CB11),)</f>
        <v>0</v>
      </c>
      <c r="CC253" s="57">
        <f>IF(SUM($H11:CC11)&lt;=Inputs!$H$165*4, IF(Inputs!$H$166, MIN($F$252*$E253*CC$30*CC11, (Inputs!$H$166)*Exchng*$G11-SUM($H253:CB253)),$F$252*$E253*CC$30*CC11),)</f>
        <v>0</v>
      </c>
      <c r="CD253" s="57">
        <f>IF(SUM($H11:CD11)&lt;=Inputs!$H$165*4, IF(Inputs!$H$166, MIN($F$252*$E253*CD$30*CD11, (Inputs!$H$166)*Exchng*$G11-SUM($H253:CC253)),$F$252*$E253*CD$30*CD11),)</f>
        <v>0</v>
      </c>
      <c r="CE253" s="57">
        <f>IF(SUM($H11:CE11)&lt;=Inputs!$H$165*4, IF(Inputs!$H$166, MIN($F$252*$E253*CE$30*CE11, (Inputs!$H$166)*Exchng*$G11-SUM($H253:CD253)),$F$252*$E253*CE$30*CE11),)</f>
        <v>0</v>
      </c>
      <c r="CF253" s="57">
        <f>IF(SUM($H11:CF11)&lt;=Inputs!$H$165*4, IF(Inputs!$H$166, MIN($F$252*$E253*CF$30*CF11, (Inputs!$H$166)*Exchng*$G11-SUM($H253:CE253)),$F$252*$E253*CF$30*CF11),)</f>
        <v>0</v>
      </c>
      <c r="CG253" s="57">
        <f>IF(SUM($H11:CG11)&lt;=Inputs!$H$165*4, IF(Inputs!$H$166, MIN($F$252*$E253*CG$30*CG11, (Inputs!$H$166)*Exchng*$G11-SUM($H253:CF253)),$F$252*$E253*CG$30*CG11),)</f>
        <v>0</v>
      </c>
      <c r="CH253" s="57">
        <f>IF(SUM($H11:CH11)&lt;=Inputs!$H$165*4, IF(Inputs!$H$166, MIN($F$252*$E253*CH$30*CH11, (Inputs!$H$166)*Exchng*$G11-SUM($H253:CG253)),$F$252*$E253*CH$30*CH11),)</f>
        <v>0</v>
      </c>
      <c r="CI253" s="57">
        <f>IF(SUM($H11:CI11)&lt;=Inputs!$H$165*4, IF(Inputs!$H$166, MIN($F$252*$E253*CI$30*CI11, (Inputs!$H$166)*Exchng*$G11-SUM($H253:CH253)),$F$252*$E253*CI$30*CI11),)</f>
        <v>0</v>
      </c>
      <c r="CJ253" s="57">
        <f>IF(SUM($H11:CJ11)&lt;=Inputs!$H$165*4, IF(Inputs!$H$166, MIN($F$252*$E253*CJ$30*CJ11, (Inputs!$H$166)*Exchng*$G11-SUM($H253:CI253)),$F$252*$E253*CJ$30*CJ11),)</f>
        <v>0</v>
      </c>
      <c r="CK253" s="57">
        <f>IF(SUM($H11:CK11)&lt;=Inputs!$H$165*4, IF(Inputs!$H$166, MIN($F$252*$E253*CK$30*CK11, (Inputs!$H$166)*Exchng*$G11-SUM($H253:CJ253)),$F$252*$E253*CK$30*CK11),)</f>
        <v>0</v>
      </c>
      <c r="CL253" s="57">
        <f>IF(SUM($H11:CL11)&lt;=Inputs!$H$165*4, IF(Inputs!$H$166, MIN($F$252*$E253*CL$30*CL11, (Inputs!$H$166)*Exchng*$G11-SUM($H253:CK253)),$F$252*$E253*CL$30*CL11),)</f>
        <v>0</v>
      </c>
      <c r="CM253" s="57">
        <f>IF(SUM($H11:CM11)&lt;=Inputs!$H$165*4, IF(Inputs!$H$166, MIN($F$252*$E253*CM$30*CM11, (Inputs!$H$166)*Exchng*$G11-SUM($H253:CL253)),$F$252*$E253*CM$30*CM11),)</f>
        <v>0</v>
      </c>
      <c r="CN253" s="57">
        <f>IF(SUM($H11:CN11)&lt;=Inputs!$H$165*4, IF(Inputs!$H$166, MIN($F$252*$E253*CN$30*CN11, (Inputs!$H$166)*Exchng*$G11-SUM($H253:CM253)),$F$252*$E253*CN$30*CN11),)</f>
        <v>0</v>
      </c>
      <c r="CO253" s="57">
        <f>IF(SUM($H11:CO11)&lt;=Inputs!$H$165*4, IF(Inputs!$H$166, MIN($F$252*$E253*CO$30*CO11, (Inputs!$H$166)*Exchng*$G11-SUM($H253:CN253)),$F$252*$E253*CO$30*CO11),)</f>
        <v>0</v>
      </c>
      <c r="CP253" s="57">
        <f>IF(SUM($H11:CP11)&lt;=Inputs!$H$165*4, IF(Inputs!$H$166, MIN($F$252*$E253*CP$30*CP11, (Inputs!$H$166)*Exchng*$G11-SUM($H253:CO253)),$F$252*$E253*CP$30*CP11),)</f>
        <v>0</v>
      </c>
      <c r="CQ253" s="57">
        <f>IF(SUM($H11:CQ11)&lt;=Inputs!$H$165*4, IF(Inputs!$H$166, MIN($F$252*$E253*CQ$30*CQ11, (Inputs!$H$166)*Exchng*$G11-SUM($H253:CP253)),$F$252*$E253*CQ$30*CQ11),)</f>
        <v>0</v>
      </c>
      <c r="CR253" s="57">
        <f>IF(SUM($H11:CR11)&lt;=Inputs!$H$165*4, IF(Inputs!$H$166, MIN($F$252*$E253*CR$30*CR11, (Inputs!$H$166)*Exchng*$G11-SUM($H253:CQ253)),$F$252*$E253*CR$30*CR11),)</f>
        <v>0</v>
      </c>
      <c r="CS253" s="57">
        <f>IF(SUM($H11:CS11)&lt;=Inputs!$H$165*4, IF(Inputs!$H$166, MIN($F$252*$E253*CS$30*CS11, (Inputs!$H$166)*Exchng*$G11-SUM($H253:CR253)),$F$252*$E253*CS$30*CS11),)</f>
        <v>0</v>
      </c>
      <c r="CT253" s="57">
        <f>IF(SUM($H11:CT11)&lt;=Inputs!$H$165*4, IF(Inputs!$H$166, MIN($F$252*$E253*CT$30*CT11, (Inputs!$H$166)*Exchng*$G11-SUM($H253:CS253)),$F$252*$E253*CT$30*CT11),)</f>
        <v>0</v>
      </c>
      <c r="CU253" s="57">
        <f>IF(SUM($H11:CU11)&lt;=Inputs!$H$165*4, IF(Inputs!$H$166, MIN($F$252*$E253*CU$30*CU11, (Inputs!$H$166)*Exchng*$G11-SUM($H253:CT253)),$F$252*$E253*CU$30*CU11),)</f>
        <v>0</v>
      </c>
      <c r="CV253" s="57">
        <f>IF(SUM($H11:CV11)&lt;=Inputs!$H$165*4, IF(Inputs!$H$166, MIN($F$252*$E253*CV$30*CV11, (Inputs!$H$166)*Exchng*$G11-SUM($H253:CU253)),$F$252*$E253*CV$30*CV11),)</f>
        <v>0</v>
      </c>
      <c r="CW253" s="57">
        <f>IF(SUM($H11:CW11)&lt;=Inputs!$H$165*4, IF(Inputs!$H$166, MIN($F$252*$E253*CW$30*CW11, (Inputs!$H$166)*Exchng*$G11-SUM($H253:CV253)),$F$252*$E253*CW$30*CW11),)</f>
        <v>0</v>
      </c>
      <c r="CX253" s="57">
        <f>IF(SUM($H11:CX11)&lt;=Inputs!$H$165*4, IF(Inputs!$H$166, MIN($F$252*$E253*CX$30*CX11, (Inputs!$H$166)*Exchng*$G11-SUM($H253:CW253)),$F$252*$E253*CX$30*CX11),)</f>
        <v>0</v>
      </c>
      <c r="CY253" s="57">
        <f>IF(SUM($H11:CY11)&lt;=Inputs!$H$165*4, IF(Inputs!$H$166, MIN($F$252*$E253*CY$30*CY11, (Inputs!$H$166)*Exchng*$G11-SUM($H253:CX253)),$F$252*$E253*CY$30*CY11),)</f>
        <v>0</v>
      </c>
      <c r="CZ253" s="57">
        <f>IF(SUM($H11:CZ11)&lt;=Inputs!$H$165*4, IF(Inputs!$H$166, MIN($F$252*$E253*CZ$30*CZ11, (Inputs!$H$166)*Exchng*$G11-SUM($H253:CY253)),$F$252*$E253*CZ$30*CZ11),)</f>
        <v>0</v>
      </c>
      <c r="DA253" s="57">
        <f>IF(SUM($H11:DA11)&lt;=Inputs!$H$165*4, IF(Inputs!$H$166, MIN($F$252*$E253*DA$30*DA11, (Inputs!$H$166)*Exchng*$G11-SUM($H253:CZ253)),$F$252*$E253*DA$30*DA11),)</f>
        <v>0</v>
      </c>
      <c r="DB253" s="57">
        <f>IF(SUM($H11:DB11)&lt;=Inputs!$H$165*4, IF(Inputs!$H$166, MIN($F$252*$E253*DB$30*DB11, (Inputs!$H$166)*Exchng*$G11-SUM($H253:DA253)),$F$252*$E253*DB$30*DB11),)</f>
        <v>0</v>
      </c>
      <c r="DC253" s="57">
        <f>IF(SUM($H11:DC11)&lt;=Inputs!$H$165*4, IF(Inputs!$H$166, MIN($F$252*$E253*DC$30*DC11, (Inputs!$H$166)*Exchng*$G11-SUM($H253:DB253)),$F$252*$E253*DC$30*DC11),)</f>
        <v>0</v>
      </c>
      <c r="DD253" s="57">
        <f>IF(SUM($H11:DD11)&lt;=Inputs!$H$165*4, IF(Inputs!$H$166, MIN($F$252*$E253*DD$30*DD11, (Inputs!$H$166)*Exchng*$G11-SUM($H253:DC253)),$F$252*$E253*DD$30*DD11),)</f>
        <v>0</v>
      </c>
      <c r="DE253" s="57">
        <f>IF(SUM($H11:DE11)&lt;=Inputs!$H$165*4, IF(Inputs!$H$166, MIN($F$252*$E253*DE$30*DE11, (Inputs!$H$166)*Exchng*$G11-SUM($H253:DD253)),$F$252*$E253*DE$30*DE11),)</f>
        <v>0</v>
      </c>
      <c r="DF253" s="57">
        <f>IF(SUM($H11:DF11)&lt;=Inputs!$H$165*4, IF(Inputs!$H$166, MIN($F$252*$E253*DF$30*DF11, (Inputs!$H$166)*Exchng*$G11-SUM($H253:DE253)),$F$252*$E253*DF$30*DF11),)</f>
        <v>0</v>
      </c>
      <c r="DG253" s="57">
        <f>IF(SUM($H11:DG11)&lt;=Inputs!$H$165*4, IF(Inputs!$H$166, MIN($F$252*$E253*DG$30*DG11, (Inputs!$H$166)*Exchng*$G11-SUM($H253:DF253)),$F$252*$E253*DG$30*DG11),)</f>
        <v>0</v>
      </c>
      <c r="DH253" s="57">
        <f>IF(SUM($H11:DH11)&lt;=Inputs!$H$165*4, IF(Inputs!$H$166, MIN($F$252*$E253*DH$30*DH11, (Inputs!$H$166)*Exchng*$G11-SUM($H253:DG253)),$F$252*$E253*DH$30*DH11),)</f>
        <v>0</v>
      </c>
      <c r="DI253" s="57">
        <f>IF(SUM($H11:DI11)&lt;=Inputs!$H$165*4, IF(Inputs!$H$166, MIN($F$252*$E253*DI$30*DI11, (Inputs!$H$166)*Exchng*$G11-SUM($H253:DH253)),$F$252*$E253*DI$30*DI11),)</f>
        <v>0</v>
      </c>
      <c r="DJ253" s="57">
        <f>IF(SUM($H11:DJ11)&lt;=Inputs!$H$165*4, IF(Inputs!$H$166, MIN($F$252*$E253*DJ$30*DJ11, (Inputs!$H$166)*Exchng*$G11-SUM($H253:DI253)),$F$252*$E253*DJ$30*DJ11),)</f>
        <v>0</v>
      </c>
      <c r="DK253" s="57">
        <f>IF(SUM($H11:DK11)&lt;=Inputs!$H$165*4, IF(Inputs!$H$166, MIN($F$252*$E253*DK$30*DK11, (Inputs!$H$166)*Exchng*$G11-SUM($H253:DJ253)),$F$252*$E253*DK$30*DK11),)</f>
        <v>0</v>
      </c>
      <c r="DL253" s="57">
        <f>IF(SUM($H11:DL11)&lt;=Inputs!$H$165*4, IF(Inputs!$H$166, MIN($F$252*$E253*DL$30*DL11, (Inputs!$H$166)*Exchng*$G11-SUM($H253:DK253)),$F$252*$E253*DL$30*DL11),)</f>
        <v>0</v>
      </c>
      <c r="DM253" s="57">
        <f>IF(SUM($H11:DM11)&lt;=Inputs!$H$165*4, IF(Inputs!$H$166, MIN($F$252*$E253*DM$30*DM11, (Inputs!$H$166)*Exchng*$G11-SUM($H253:DL253)),$F$252*$E253*DM$30*DM11),)</f>
        <v>0</v>
      </c>
      <c r="DN253" s="57">
        <f>IF(SUM($H11:DN11)&lt;=Inputs!$H$165*4, IF(Inputs!$H$166, MIN($F$252*$E253*DN$30*DN11, (Inputs!$H$166)*Exchng*$G11-SUM($H253:DM253)),$F$252*$E253*DN$30*DN11),)</f>
        <v>0</v>
      </c>
      <c r="DO253" s="57">
        <f>IF(SUM($H11:DO11)&lt;=Inputs!$H$165*4, IF(Inputs!$H$166, MIN($F$252*$E253*DO$30*DO11, (Inputs!$H$166)*Exchng*$G11-SUM($H253:DN253)),$F$252*$E253*DO$30*DO11),)</f>
        <v>0</v>
      </c>
      <c r="DP253" s="57">
        <f>IF(SUM($H11:DP11)&lt;=Inputs!$H$165*4, IF(Inputs!$H$166, MIN($F$252*$E253*DP$30*DP11, (Inputs!$H$166)*Exchng*$G11-SUM($H253:DO253)),$F$252*$E253*DP$30*DP11),)</f>
        <v>0</v>
      </c>
      <c r="DQ253" s="57">
        <f>IF(SUM($H11:DQ11)&lt;=Inputs!$H$165*4, IF(Inputs!$H$166, MIN($F$252*$E253*DQ$30*DQ11, (Inputs!$H$166)*Exchng*$G11-SUM($H253:DP253)),$F$252*$E253*DQ$30*DQ11),)</f>
        <v>0</v>
      </c>
      <c r="DR253" s="57">
        <f>IF(SUM($H11:DR11)&lt;=Inputs!$H$165*4, IF(Inputs!$H$166, MIN($F$252*$E253*DR$30*DR11, (Inputs!$H$166)*Exchng*$G11-SUM($H253:DQ253)),$F$252*$E253*DR$30*DR11),)</f>
        <v>0</v>
      </c>
      <c r="DS253" s="57">
        <f>IF(SUM($H11:DS11)&lt;=Inputs!$H$165*4, IF(Inputs!$H$166, MIN($F$252*$E253*DS$30*DS11, (Inputs!$H$166)*Exchng*$G11-SUM($H253:DR253)),$F$252*$E253*DS$30*DS11),)</f>
        <v>0</v>
      </c>
    </row>
    <row r="254" spans="2:123" x14ac:dyDescent="0.3">
      <c r="D254" s="12" t="s">
        <v>24</v>
      </c>
      <c r="E254" s="12">
        <f>G12*Inputs!$H$118/4</f>
        <v>12.5</v>
      </c>
      <c r="F254" s="51" t="str">
        <f t="shared" si="192"/>
        <v>INR Mn</v>
      </c>
      <c r="G254" s="57"/>
      <c r="H254" s="57">
        <f>IF(SUM($H12:H12)&lt;=Inputs!$H$165*4, IF(Inputs!$H$166, MIN($F$252*$E254*H$30*H12, (Inputs!$H$166)*Exchng*$G12-SUM(G254:$H254)),$F$252*$E254*H$30*H12),)</f>
        <v>0</v>
      </c>
      <c r="I254" s="57">
        <f>IF(SUM($H12:I12)&lt;=Inputs!$H$165*4, IF(Inputs!$H$166, MIN($F$252*$E254*I$30*I12, (Inputs!$H$166)*Exchng*$G12-SUM(H254:$H254)),$F$252*$E254*I$30*I12),)</f>
        <v>0</v>
      </c>
      <c r="J254" s="57">
        <f>IF(SUM($H12:J12)&lt;=Inputs!$H$165*4, IF(Inputs!$H$166, MIN($F$252*$E254*J$30*J12, (Inputs!$H$166)*Exchng*$G12-SUM($H254:I254)),$F$252*$E254*J$30*J12),)</f>
        <v>0</v>
      </c>
      <c r="K254" s="57">
        <f>IF(SUM($H12:K12)&lt;=Inputs!$H$165*4, IF(Inputs!$H$166, MIN($F$252*$E254*K$30*K12, (Inputs!$H$166)*Exchng*$G12-SUM($H254:J254)),$F$252*$E254*K$30*K12),)</f>
        <v>0</v>
      </c>
      <c r="L254" s="57">
        <f>IF(SUM($H12:L12)&lt;=Inputs!$H$165*4, IF(Inputs!$H$166, MIN($F$252*$E254*L$30*L12, (Inputs!$H$166)*Exchng*$G12-SUM($H254:K254)),$F$252*$E254*L$30*L12),)</f>
        <v>0</v>
      </c>
      <c r="M254" s="57">
        <f>IF(SUM($H12:M12)&lt;=Inputs!$H$165*4, IF(Inputs!$H$166, MIN($F$252*$E254*M$30*M12, (Inputs!$H$166)*Exchng*$G12-SUM($H254:L254)),$F$252*$E254*M$30*M12),)</f>
        <v>0</v>
      </c>
      <c r="N254" s="57">
        <f>IF(SUM($H12:N12)&lt;=Inputs!$H$165*4, IF(Inputs!$H$166, MIN($F$252*$E254*N$30*N12, (Inputs!$H$166)*Exchng*$G12-SUM($H254:M254)),$F$252*$E254*N$30*N12),)</f>
        <v>0</v>
      </c>
      <c r="O254" s="57">
        <f>IF(SUM($H12:O12)&lt;=Inputs!$H$165*4, IF(Inputs!$H$166, MIN($F$252*$E254*O$30*O12, (Inputs!$H$166)*Exchng*$G12-SUM($H254:N254)),$F$252*$E254*O$30*O12),)</f>
        <v>37.5</v>
      </c>
      <c r="P254" s="57">
        <f>IF(SUM($H12:P12)&lt;=Inputs!$H$165*4, IF(Inputs!$H$166, MIN($F$252*$E254*P$30*P12, (Inputs!$H$166)*Exchng*$G12-SUM($H254:O254)),$F$252*$E254*P$30*P12),)</f>
        <v>37.5</v>
      </c>
      <c r="Q254" s="57">
        <f>IF(SUM($H12:Q12)&lt;=Inputs!$H$165*4, IF(Inputs!$H$166, MIN($F$252*$E254*Q$30*Q12, (Inputs!$H$166)*Exchng*$G12-SUM($H254:P254)),$F$252*$E254*Q$30*Q12),)</f>
        <v>37.5</v>
      </c>
      <c r="R254" s="57">
        <f>IF(SUM($H12:R12)&lt;=Inputs!$H$165*4, IF(Inputs!$H$166, MIN($F$252*$E254*R$30*R12, (Inputs!$H$166)*Exchng*$G12-SUM($H254:Q254)),$F$252*$E254*R$30*R12),)</f>
        <v>37.5</v>
      </c>
      <c r="S254" s="57">
        <f>IF(SUM($H12:S12)&lt;=Inputs!$H$165*4, IF(Inputs!$H$166, MIN($F$252*$E254*S$30*S12, (Inputs!$H$166)*Exchng*$G12-SUM($H254:R254)),$F$252*$E254*S$30*S12),)</f>
        <v>37.5</v>
      </c>
      <c r="T254" s="57">
        <f>IF(SUM($H12:T12)&lt;=Inputs!$H$165*4, IF(Inputs!$H$166, MIN($F$252*$E254*T$30*T12, (Inputs!$H$166)*Exchng*$G12-SUM($H254:S254)),$F$252*$E254*T$30*T12),)</f>
        <v>37.5</v>
      </c>
      <c r="U254" s="57">
        <f>IF(SUM($H12:U12)&lt;=Inputs!$H$165*4, IF(Inputs!$H$166, MIN($F$252*$E254*U$30*U12, (Inputs!$H$166)*Exchng*$G12-SUM($H254:T254)),$F$252*$E254*U$30*U12),)</f>
        <v>37.5</v>
      </c>
      <c r="V254" s="57">
        <f>IF(SUM($H12:V12)&lt;=Inputs!$H$165*4, IF(Inputs!$H$166, MIN($F$252*$E254*V$30*V12, (Inputs!$H$166)*Exchng*$G12-SUM($H254:U254)),$F$252*$E254*V$30*V12),)</f>
        <v>37.5</v>
      </c>
      <c r="W254" s="57">
        <f>IF(SUM($H12:W12)&lt;=Inputs!$H$165*4, IF(Inputs!$H$166, MIN($F$252*$E254*W$30*W12, (Inputs!$H$166)*Exchng*$G12-SUM($H254:V254)),$F$252*$E254*W$30*W12),)</f>
        <v>37.5</v>
      </c>
      <c r="X254" s="57">
        <f>IF(SUM($H12:X12)&lt;=Inputs!$H$165*4, IF(Inputs!$H$166, MIN($F$252*$E254*X$30*X12, (Inputs!$H$166)*Exchng*$G12-SUM($H254:W254)),$F$252*$E254*X$30*X12),)</f>
        <v>37.5</v>
      </c>
      <c r="Y254" s="57">
        <f>IF(SUM($H12:Y12)&lt;=Inputs!$H$165*4, IF(Inputs!$H$166, MIN($F$252*$E254*Y$30*Y12, (Inputs!$H$166)*Exchng*$G12-SUM($H254:X254)),$F$252*$E254*Y$30*Y12),)</f>
        <v>37.5</v>
      </c>
      <c r="Z254" s="57">
        <f>IF(SUM($H12:Z12)&lt;=Inputs!$H$165*4, IF(Inputs!$H$166, MIN($F$252*$E254*Z$30*Z12, (Inputs!$H$166)*Exchng*$G12-SUM($H254:Y254)),$F$252*$E254*Z$30*Z12),)</f>
        <v>37.5</v>
      </c>
      <c r="AA254" s="57">
        <f>IF(SUM($H12:AA12)&lt;=Inputs!$H$165*4, IF(Inputs!$H$166, MIN($F$252*$E254*AA$30*AA12, (Inputs!$H$166)*Exchng*$G12-SUM($H254:Z254)),$F$252*$E254*AA$30*AA12),)</f>
        <v>37.5</v>
      </c>
      <c r="AB254" s="57">
        <f>IF(SUM($H12:AB12)&lt;=Inputs!$H$165*4, IF(Inputs!$H$166, MIN($F$252*$E254*AB$30*AB12, (Inputs!$H$166)*Exchng*$G12-SUM($H254:AA254)),$F$252*$E254*AB$30*AB12),)</f>
        <v>37.5</v>
      </c>
      <c r="AC254" s="57">
        <f>IF(SUM($H12:AC12)&lt;=Inputs!$H$165*4, IF(Inputs!$H$166, MIN($F$252*$E254*AC$30*AC12, (Inputs!$H$166)*Exchng*$G12-SUM($H254:AB254)),$F$252*$E254*AC$30*AC12),)</f>
        <v>37.5</v>
      </c>
      <c r="AD254" s="57">
        <f>IF(SUM($H12:AD12)&lt;=Inputs!$H$165*4, IF(Inputs!$H$166, MIN($F$252*$E254*AD$30*AD12, (Inputs!$H$166)*Exchng*$G12-SUM($H254:AC254)),$F$252*$E254*AD$30*AD12),)</f>
        <v>37.5</v>
      </c>
      <c r="AE254" s="57">
        <f>IF(SUM($H12:AE12)&lt;=Inputs!$H$165*4, IF(Inputs!$H$166, MIN($F$252*$E254*AE$30*AE12, (Inputs!$H$166)*Exchng*$G12-SUM($H254:AD254)),$F$252*$E254*AE$30*AE12),)</f>
        <v>37.5</v>
      </c>
      <c r="AF254" s="57">
        <f>IF(SUM($H12:AF12)&lt;=Inputs!$H$165*4, IF(Inputs!$H$166, MIN($F$252*$E254*AF$30*AF12, (Inputs!$H$166)*Exchng*$G12-SUM($H254:AE254)),$F$252*$E254*AF$30*AF12),)</f>
        <v>37.5</v>
      </c>
      <c r="AG254" s="57">
        <f>IF(SUM($H12:AG12)&lt;=Inputs!$H$165*4, IF(Inputs!$H$166, MIN($F$252*$E254*AG$30*AG12, (Inputs!$H$166)*Exchng*$G12-SUM($H254:AF254)),$F$252*$E254*AG$30*AG12),)</f>
        <v>37.5</v>
      </c>
      <c r="AH254" s="57">
        <f>IF(SUM($H12:AH12)&lt;=Inputs!$H$165*4, IF(Inputs!$H$166, MIN($F$252*$E254*AH$30*AH12, (Inputs!$H$166)*Exchng*$G12-SUM($H254:AG254)),$F$252*$E254*AH$30*AH12),)</f>
        <v>37.5</v>
      </c>
      <c r="AI254" s="57">
        <f>IF(SUM($H12:AI12)&lt;=Inputs!$H$165*4, IF(Inputs!$H$166, MIN($F$252*$E254*AI$30*AI12, (Inputs!$H$166)*Exchng*$G12-SUM($H254:AH254)),$F$252*$E254*AI$30*AI12),)</f>
        <v>0</v>
      </c>
      <c r="AJ254" s="57">
        <f>IF(SUM($H12:AJ12)&lt;=Inputs!$H$165*4, IF(Inputs!$H$166, MIN($F$252*$E254*AJ$30*AJ12, (Inputs!$H$166)*Exchng*$G12-SUM($H254:AI254)),$F$252*$E254*AJ$30*AJ12),)</f>
        <v>0</v>
      </c>
      <c r="AK254" s="57">
        <f>IF(SUM($H12:AK12)&lt;=Inputs!$H$165*4, IF(Inputs!$H$166, MIN($F$252*$E254*AK$30*AK12, (Inputs!$H$166)*Exchng*$G12-SUM($H254:AJ254)),$F$252*$E254*AK$30*AK12),)</f>
        <v>0</v>
      </c>
      <c r="AL254" s="57">
        <f>IF(SUM($H12:AL12)&lt;=Inputs!$H$165*4, IF(Inputs!$H$166, MIN($F$252*$E254*AL$30*AL12, (Inputs!$H$166)*Exchng*$G12-SUM($H254:AK254)),$F$252*$E254*AL$30*AL12),)</f>
        <v>0</v>
      </c>
      <c r="AM254" s="57">
        <f>IF(SUM($H12:AM12)&lt;=Inputs!$H$165*4, IF(Inputs!$H$166, MIN($F$252*$E254*AM$30*AM12, (Inputs!$H$166)*Exchng*$G12-SUM($H254:AL254)),$F$252*$E254*AM$30*AM12),)</f>
        <v>0</v>
      </c>
      <c r="AN254" s="57">
        <f>IF(SUM($H12:AN12)&lt;=Inputs!$H$165*4, IF(Inputs!$H$166, MIN($F$252*$E254*AN$30*AN12, (Inputs!$H$166)*Exchng*$G12-SUM($H254:AM254)),$F$252*$E254*AN$30*AN12),)</f>
        <v>0</v>
      </c>
      <c r="AO254" s="57">
        <f>IF(SUM($H12:AO12)&lt;=Inputs!$H$165*4, IF(Inputs!$H$166, MIN($F$252*$E254*AO$30*AO12, (Inputs!$H$166)*Exchng*$G12-SUM($H254:AN254)),$F$252*$E254*AO$30*AO12),)</f>
        <v>0</v>
      </c>
      <c r="AP254" s="57">
        <f>IF(SUM($H12:AP12)&lt;=Inputs!$H$165*4, IF(Inputs!$H$166, MIN($F$252*$E254*AP$30*AP12, (Inputs!$H$166)*Exchng*$G12-SUM($H254:AO254)),$F$252*$E254*AP$30*AP12),)</f>
        <v>0</v>
      </c>
      <c r="AQ254" s="57">
        <f>IF(SUM($H12:AQ12)&lt;=Inputs!$H$165*4, IF(Inputs!$H$166, MIN($F$252*$E254*AQ$30*AQ12, (Inputs!$H$166)*Exchng*$G12-SUM($H254:AP254)),$F$252*$E254*AQ$30*AQ12),)</f>
        <v>0</v>
      </c>
      <c r="AR254" s="57">
        <f>IF(SUM($H12:AR12)&lt;=Inputs!$H$165*4, IF(Inputs!$H$166, MIN($F$252*$E254*AR$30*AR12, (Inputs!$H$166)*Exchng*$G12-SUM($H254:AQ254)),$F$252*$E254*AR$30*AR12),)</f>
        <v>0</v>
      </c>
      <c r="AS254" s="57">
        <f>IF(SUM($H12:AS12)&lt;=Inputs!$H$165*4, IF(Inputs!$H$166, MIN($F$252*$E254*AS$30*AS12, (Inputs!$H$166)*Exchng*$G12-SUM($H254:AR254)),$F$252*$E254*AS$30*AS12),)</f>
        <v>0</v>
      </c>
      <c r="AT254" s="57">
        <f>IF(SUM($H12:AT12)&lt;=Inputs!$H$165*4, IF(Inputs!$H$166, MIN($F$252*$E254*AT$30*AT12, (Inputs!$H$166)*Exchng*$G12-SUM($H254:AS254)),$F$252*$E254*AT$30*AT12),)</f>
        <v>0</v>
      </c>
      <c r="AU254" s="57">
        <f>IF(SUM($H12:AU12)&lt;=Inputs!$H$165*4, IF(Inputs!$H$166, MIN($F$252*$E254*AU$30*AU12, (Inputs!$H$166)*Exchng*$G12-SUM($H254:AT254)),$F$252*$E254*AU$30*AU12),)</f>
        <v>0</v>
      </c>
      <c r="AV254" s="57">
        <f>IF(SUM($H12:AV12)&lt;=Inputs!$H$165*4, IF(Inputs!$H$166, MIN($F$252*$E254*AV$30*AV12, (Inputs!$H$166)*Exchng*$G12-SUM($H254:AU254)),$F$252*$E254*AV$30*AV12),)</f>
        <v>0</v>
      </c>
      <c r="AW254" s="57">
        <f>IF(SUM($H12:AW12)&lt;=Inputs!$H$165*4, IF(Inputs!$H$166, MIN($F$252*$E254*AW$30*AW12, (Inputs!$H$166)*Exchng*$G12-SUM($H254:AV254)),$F$252*$E254*AW$30*AW12),)</f>
        <v>0</v>
      </c>
      <c r="AX254" s="57">
        <f>IF(SUM($H12:AX12)&lt;=Inputs!$H$165*4, IF(Inputs!$H$166, MIN($F$252*$E254*AX$30*AX12, (Inputs!$H$166)*Exchng*$G12-SUM($H254:AW254)),$F$252*$E254*AX$30*AX12),)</f>
        <v>0</v>
      </c>
      <c r="AY254" s="57">
        <f>IF(SUM($H12:AY12)&lt;=Inputs!$H$165*4, IF(Inputs!$H$166, MIN($F$252*$E254*AY$30*AY12, (Inputs!$H$166)*Exchng*$G12-SUM($H254:AX254)),$F$252*$E254*AY$30*AY12),)</f>
        <v>0</v>
      </c>
      <c r="AZ254" s="57">
        <f>IF(SUM($H12:AZ12)&lt;=Inputs!$H$165*4, IF(Inputs!$H$166, MIN($F$252*$E254*AZ$30*AZ12, (Inputs!$H$166)*Exchng*$G12-SUM($H254:AY254)),$F$252*$E254*AZ$30*AZ12),)</f>
        <v>0</v>
      </c>
      <c r="BA254" s="57">
        <f>IF(SUM($H12:BA12)&lt;=Inputs!$H$165*4, IF(Inputs!$H$166, MIN($F$252*$E254*BA$30*BA12, (Inputs!$H$166)*Exchng*$G12-SUM($H254:AZ254)),$F$252*$E254*BA$30*BA12),)</f>
        <v>0</v>
      </c>
      <c r="BB254" s="57">
        <f>IF(SUM($H12:BB12)&lt;=Inputs!$H$165*4, IF(Inputs!$H$166, MIN($F$252*$E254*BB$30*BB12, (Inputs!$H$166)*Exchng*$G12-SUM($H254:BA254)),$F$252*$E254*BB$30*BB12),)</f>
        <v>0</v>
      </c>
      <c r="BC254" s="57">
        <f>IF(SUM($H12:BC12)&lt;=Inputs!$H$165*4, IF(Inputs!$H$166, MIN($F$252*$E254*BC$30*BC12, (Inputs!$H$166)*Exchng*$G12-SUM($H254:BB254)),$F$252*$E254*BC$30*BC12),)</f>
        <v>0</v>
      </c>
      <c r="BD254" s="57">
        <f>IF(SUM($H12:BD12)&lt;=Inputs!$H$165*4, IF(Inputs!$H$166, MIN($F$252*$E254*BD$30*BD12, (Inputs!$H$166)*Exchng*$G12-SUM($H254:BC254)),$F$252*$E254*BD$30*BD12),)</f>
        <v>0</v>
      </c>
      <c r="BE254" s="57">
        <f>IF(SUM($H12:BE12)&lt;=Inputs!$H$165*4, IF(Inputs!$H$166, MIN($F$252*$E254*BE$30*BE12, (Inputs!$H$166)*Exchng*$G12-SUM($H254:BD254)),$F$252*$E254*BE$30*BE12),)</f>
        <v>0</v>
      </c>
      <c r="BF254" s="57">
        <f>IF(SUM($H12:BF12)&lt;=Inputs!$H$165*4, IF(Inputs!$H$166, MIN($F$252*$E254*BF$30*BF12, (Inputs!$H$166)*Exchng*$G12-SUM($H254:BE254)),$F$252*$E254*BF$30*BF12),)</f>
        <v>0</v>
      </c>
      <c r="BG254" s="57">
        <f>IF(SUM($H12:BG12)&lt;=Inputs!$H$165*4, IF(Inputs!$H$166, MIN($F$252*$E254*BG$30*BG12, (Inputs!$H$166)*Exchng*$G12-SUM($H254:BF254)),$F$252*$E254*BG$30*BG12),)</f>
        <v>0</v>
      </c>
      <c r="BH254" s="57">
        <f>IF(SUM($H12:BH12)&lt;=Inputs!$H$165*4, IF(Inputs!$H$166, MIN($F$252*$E254*BH$30*BH12, (Inputs!$H$166)*Exchng*$G12-SUM($H254:BG254)),$F$252*$E254*BH$30*BH12),)</f>
        <v>0</v>
      </c>
      <c r="BI254" s="57">
        <f>IF(SUM($H12:BI12)&lt;=Inputs!$H$165*4, IF(Inputs!$H$166, MIN($F$252*$E254*BI$30*BI12, (Inputs!$H$166)*Exchng*$G12-SUM($H254:BH254)),$F$252*$E254*BI$30*BI12),)</f>
        <v>0</v>
      </c>
      <c r="BJ254" s="57">
        <f>IF(SUM($H12:BJ12)&lt;=Inputs!$H$165*4, IF(Inputs!$H$166, MIN($F$252*$E254*BJ$30*BJ12, (Inputs!$H$166)*Exchng*$G12-SUM($H254:BI254)),$F$252*$E254*BJ$30*BJ12),)</f>
        <v>0</v>
      </c>
      <c r="BK254" s="57">
        <f>IF(SUM($H12:BK12)&lt;=Inputs!$H$165*4, IF(Inputs!$H$166, MIN($F$252*$E254*BK$30*BK12, (Inputs!$H$166)*Exchng*$G12-SUM($H254:BJ254)),$F$252*$E254*BK$30*BK12),)</f>
        <v>0</v>
      </c>
      <c r="BL254" s="57">
        <f>IF(SUM($H12:BL12)&lt;=Inputs!$H$165*4, IF(Inputs!$H$166, MIN($F$252*$E254*BL$30*BL12, (Inputs!$H$166)*Exchng*$G12-SUM($H254:BK254)),$F$252*$E254*BL$30*BL12),)</f>
        <v>0</v>
      </c>
      <c r="BM254" s="57">
        <f>IF(SUM($H12:BM12)&lt;=Inputs!$H$165*4, IF(Inputs!$H$166, MIN($F$252*$E254*BM$30*BM12, (Inputs!$H$166)*Exchng*$G12-SUM($H254:BL254)),$F$252*$E254*BM$30*BM12),)</f>
        <v>0</v>
      </c>
      <c r="BN254" s="57">
        <f>IF(SUM($H12:BN12)&lt;=Inputs!$H$165*4, IF(Inputs!$H$166, MIN($F$252*$E254*BN$30*BN12, (Inputs!$H$166)*Exchng*$G12-SUM($H254:BM254)),$F$252*$E254*BN$30*BN12),)</f>
        <v>0</v>
      </c>
      <c r="BO254" s="57">
        <f>IF(SUM($H12:BO12)&lt;=Inputs!$H$165*4, IF(Inputs!$H$166, MIN($F$252*$E254*BO$30*BO12, (Inputs!$H$166)*Exchng*$G12-SUM($H254:BN254)),$F$252*$E254*BO$30*BO12),)</f>
        <v>0</v>
      </c>
      <c r="BP254" s="57">
        <f>IF(SUM($H12:BP12)&lt;=Inputs!$H$165*4, IF(Inputs!$H$166, MIN($F$252*$E254*BP$30*BP12, (Inputs!$H$166)*Exchng*$G12-SUM($H254:BO254)),$F$252*$E254*BP$30*BP12),)</f>
        <v>0</v>
      </c>
      <c r="BQ254" s="57">
        <f>IF(SUM($H12:BQ12)&lt;=Inputs!$H$165*4, IF(Inputs!$H$166, MIN($F$252*$E254*BQ$30*BQ12, (Inputs!$H$166)*Exchng*$G12-SUM($H254:BP254)),$F$252*$E254*BQ$30*BQ12),)</f>
        <v>0</v>
      </c>
      <c r="BR254" s="57">
        <f>IF(SUM($H12:BR12)&lt;=Inputs!$H$165*4, IF(Inputs!$H$166, MIN($F$252*$E254*BR$30*BR12, (Inputs!$H$166)*Exchng*$G12-SUM($H254:BQ254)),$F$252*$E254*BR$30*BR12),)</f>
        <v>0</v>
      </c>
      <c r="BS254" s="57">
        <f>IF(SUM($H12:BS12)&lt;=Inputs!$H$165*4, IF(Inputs!$H$166, MIN($F$252*$E254*BS$30*BS12, (Inputs!$H$166)*Exchng*$G12-SUM($H254:BR254)),$F$252*$E254*BS$30*BS12),)</f>
        <v>0</v>
      </c>
      <c r="BT254" s="57">
        <f>IF(SUM($H12:BT12)&lt;=Inputs!$H$165*4, IF(Inputs!$H$166, MIN($F$252*$E254*BT$30*BT12, (Inputs!$H$166)*Exchng*$G12-SUM($H254:BS254)),$F$252*$E254*BT$30*BT12),)</f>
        <v>0</v>
      </c>
      <c r="BU254" s="57">
        <f>IF(SUM($H12:BU12)&lt;=Inputs!$H$165*4, IF(Inputs!$H$166, MIN($F$252*$E254*BU$30*BU12, (Inputs!$H$166)*Exchng*$G12-SUM($H254:BT254)),$F$252*$E254*BU$30*BU12),)</f>
        <v>0</v>
      </c>
      <c r="BV254" s="57">
        <f>IF(SUM($H12:BV12)&lt;=Inputs!$H$165*4, IF(Inputs!$H$166, MIN($F$252*$E254*BV$30*BV12, (Inputs!$H$166)*Exchng*$G12-SUM($H254:BU254)),$F$252*$E254*BV$30*BV12),)</f>
        <v>0</v>
      </c>
      <c r="BW254" s="57">
        <f>IF(SUM($H12:BW12)&lt;=Inputs!$H$165*4, IF(Inputs!$H$166, MIN($F$252*$E254*BW$30*BW12, (Inputs!$H$166)*Exchng*$G12-SUM($H254:BV254)),$F$252*$E254*BW$30*BW12),)</f>
        <v>0</v>
      </c>
      <c r="BX254" s="57">
        <f>IF(SUM($H12:BX12)&lt;=Inputs!$H$165*4, IF(Inputs!$H$166, MIN($F$252*$E254*BX$30*BX12, (Inputs!$H$166)*Exchng*$G12-SUM($H254:BW254)),$F$252*$E254*BX$30*BX12),)</f>
        <v>0</v>
      </c>
      <c r="BY254" s="57">
        <f>IF(SUM($H12:BY12)&lt;=Inputs!$H$165*4, IF(Inputs!$H$166, MIN($F$252*$E254*BY$30*BY12, (Inputs!$H$166)*Exchng*$G12-SUM($H254:BX254)),$F$252*$E254*BY$30*BY12),)</f>
        <v>0</v>
      </c>
      <c r="BZ254" s="57">
        <f>IF(SUM($H12:BZ12)&lt;=Inputs!$H$165*4, IF(Inputs!$H$166, MIN($F$252*$E254*BZ$30*BZ12, (Inputs!$H$166)*Exchng*$G12-SUM($H254:BY254)),$F$252*$E254*BZ$30*BZ12),)</f>
        <v>0</v>
      </c>
      <c r="CA254" s="57">
        <f>IF(SUM($H12:CA12)&lt;=Inputs!$H$165*4, IF(Inputs!$H$166, MIN($F$252*$E254*CA$30*CA12, (Inputs!$H$166)*Exchng*$G12-SUM($H254:BZ254)),$F$252*$E254*CA$30*CA12),)</f>
        <v>0</v>
      </c>
      <c r="CB254" s="57">
        <f>IF(SUM($H12:CB12)&lt;=Inputs!$H$165*4, IF(Inputs!$H$166, MIN($F$252*$E254*CB$30*CB12, (Inputs!$H$166)*Exchng*$G12-SUM($H254:CA254)),$F$252*$E254*CB$30*CB12),)</f>
        <v>0</v>
      </c>
      <c r="CC254" s="57">
        <f>IF(SUM($H12:CC12)&lt;=Inputs!$H$165*4, IF(Inputs!$H$166, MIN($F$252*$E254*CC$30*CC12, (Inputs!$H$166)*Exchng*$G12-SUM($H254:CB254)),$F$252*$E254*CC$30*CC12),)</f>
        <v>0</v>
      </c>
      <c r="CD254" s="57">
        <f>IF(SUM($H12:CD12)&lt;=Inputs!$H$165*4, IF(Inputs!$H$166, MIN($F$252*$E254*CD$30*CD12, (Inputs!$H$166)*Exchng*$G12-SUM($H254:CC254)),$F$252*$E254*CD$30*CD12),)</f>
        <v>0</v>
      </c>
      <c r="CE254" s="57">
        <f>IF(SUM($H12:CE12)&lt;=Inputs!$H$165*4, IF(Inputs!$H$166, MIN($F$252*$E254*CE$30*CE12, (Inputs!$H$166)*Exchng*$G12-SUM($H254:CD254)),$F$252*$E254*CE$30*CE12),)</f>
        <v>0</v>
      </c>
      <c r="CF254" s="57">
        <f>IF(SUM($H12:CF12)&lt;=Inputs!$H$165*4, IF(Inputs!$H$166, MIN($F$252*$E254*CF$30*CF12, (Inputs!$H$166)*Exchng*$G12-SUM($H254:CE254)),$F$252*$E254*CF$30*CF12),)</f>
        <v>0</v>
      </c>
      <c r="CG254" s="57">
        <f>IF(SUM($H12:CG12)&lt;=Inputs!$H$165*4, IF(Inputs!$H$166, MIN($F$252*$E254*CG$30*CG12, (Inputs!$H$166)*Exchng*$G12-SUM($H254:CF254)),$F$252*$E254*CG$30*CG12),)</f>
        <v>0</v>
      </c>
      <c r="CH254" s="57">
        <f>IF(SUM($H12:CH12)&lt;=Inputs!$H$165*4, IF(Inputs!$H$166, MIN($F$252*$E254*CH$30*CH12, (Inputs!$H$166)*Exchng*$G12-SUM($H254:CG254)),$F$252*$E254*CH$30*CH12),)</f>
        <v>0</v>
      </c>
      <c r="CI254" s="57">
        <f>IF(SUM($H12:CI12)&lt;=Inputs!$H$165*4, IF(Inputs!$H$166, MIN($F$252*$E254*CI$30*CI12, (Inputs!$H$166)*Exchng*$G12-SUM($H254:CH254)),$F$252*$E254*CI$30*CI12),)</f>
        <v>0</v>
      </c>
      <c r="CJ254" s="57">
        <f>IF(SUM($H12:CJ12)&lt;=Inputs!$H$165*4, IF(Inputs!$H$166, MIN($F$252*$E254*CJ$30*CJ12, (Inputs!$H$166)*Exchng*$G12-SUM($H254:CI254)),$F$252*$E254*CJ$30*CJ12),)</f>
        <v>0</v>
      </c>
      <c r="CK254" s="57">
        <f>IF(SUM($H12:CK12)&lt;=Inputs!$H$165*4, IF(Inputs!$H$166, MIN($F$252*$E254*CK$30*CK12, (Inputs!$H$166)*Exchng*$G12-SUM($H254:CJ254)),$F$252*$E254*CK$30*CK12),)</f>
        <v>0</v>
      </c>
      <c r="CL254" s="57">
        <f>IF(SUM($H12:CL12)&lt;=Inputs!$H$165*4, IF(Inputs!$H$166, MIN($F$252*$E254*CL$30*CL12, (Inputs!$H$166)*Exchng*$G12-SUM($H254:CK254)),$F$252*$E254*CL$30*CL12),)</f>
        <v>0</v>
      </c>
      <c r="CM254" s="57">
        <f>IF(SUM($H12:CM12)&lt;=Inputs!$H$165*4, IF(Inputs!$H$166, MIN($F$252*$E254*CM$30*CM12, (Inputs!$H$166)*Exchng*$G12-SUM($H254:CL254)),$F$252*$E254*CM$30*CM12),)</f>
        <v>0</v>
      </c>
      <c r="CN254" s="57">
        <f>IF(SUM($H12:CN12)&lt;=Inputs!$H$165*4, IF(Inputs!$H$166, MIN($F$252*$E254*CN$30*CN12, (Inputs!$H$166)*Exchng*$G12-SUM($H254:CM254)),$F$252*$E254*CN$30*CN12),)</f>
        <v>0</v>
      </c>
      <c r="CO254" s="57">
        <f>IF(SUM($H12:CO12)&lt;=Inputs!$H$165*4, IF(Inputs!$H$166, MIN($F$252*$E254*CO$30*CO12, (Inputs!$H$166)*Exchng*$G12-SUM($H254:CN254)),$F$252*$E254*CO$30*CO12),)</f>
        <v>0</v>
      </c>
      <c r="CP254" s="57">
        <f>IF(SUM($H12:CP12)&lt;=Inputs!$H$165*4, IF(Inputs!$H$166, MIN($F$252*$E254*CP$30*CP12, (Inputs!$H$166)*Exchng*$G12-SUM($H254:CO254)),$F$252*$E254*CP$30*CP12),)</f>
        <v>0</v>
      </c>
      <c r="CQ254" s="57">
        <f>IF(SUM($H12:CQ12)&lt;=Inputs!$H$165*4, IF(Inputs!$H$166, MIN($F$252*$E254*CQ$30*CQ12, (Inputs!$H$166)*Exchng*$G12-SUM($H254:CP254)),$F$252*$E254*CQ$30*CQ12),)</f>
        <v>0</v>
      </c>
      <c r="CR254" s="57">
        <f>IF(SUM($H12:CR12)&lt;=Inputs!$H$165*4, IF(Inputs!$H$166, MIN($F$252*$E254*CR$30*CR12, (Inputs!$H$166)*Exchng*$G12-SUM($H254:CQ254)),$F$252*$E254*CR$30*CR12),)</f>
        <v>0</v>
      </c>
      <c r="CS254" s="57">
        <f>IF(SUM($H12:CS12)&lt;=Inputs!$H$165*4, IF(Inputs!$H$166, MIN($F$252*$E254*CS$30*CS12, (Inputs!$H$166)*Exchng*$G12-SUM($H254:CR254)),$F$252*$E254*CS$30*CS12),)</f>
        <v>0</v>
      </c>
      <c r="CT254" s="57">
        <f>IF(SUM($H12:CT12)&lt;=Inputs!$H$165*4, IF(Inputs!$H$166, MIN($F$252*$E254*CT$30*CT12, (Inputs!$H$166)*Exchng*$G12-SUM($H254:CS254)),$F$252*$E254*CT$30*CT12),)</f>
        <v>0</v>
      </c>
      <c r="CU254" s="57">
        <f>IF(SUM($H12:CU12)&lt;=Inputs!$H$165*4, IF(Inputs!$H$166, MIN($F$252*$E254*CU$30*CU12, (Inputs!$H$166)*Exchng*$G12-SUM($H254:CT254)),$F$252*$E254*CU$30*CU12),)</f>
        <v>0</v>
      </c>
      <c r="CV254" s="57">
        <f>IF(SUM($H12:CV12)&lt;=Inputs!$H$165*4, IF(Inputs!$H$166, MIN($F$252*$E254*CV$30*CV12, (Inputs!$H$166)*Exchng*$G12-SUM($H254:CU254)),$F$252*$E254*CV$30*CV12),)</f>
        <v>0</v>
      </c>
      <c r="CW254" s="57">
        <f>IF(SUM($H12:CW12)&lt;=Inputs!$H$165*4, IF(Inputs!$H$166, MIN($F$252*$E254*CW$30*CW12, (Inputs!$H$166)*Exchng*$G12-SUM($H254:CV254)),$F$252*$E254*CW$30*CW12),)</f>
        <v>0</v>
      </c>
      <c r="CX254" s="57">
        <f>IF(SUM($H12:CX12)&lt;=Inputs!$H$165*4, IF(Inputs!$H$166, MIN($F$252*$E254*CX$30*CX12, (Inputs!$H$166)*Exchng*$G12-SUM($H254:CW254)),$F$252*$E254*CX$30*CX12),)</f>
        <v>0</v>
      </c>
      <c r="CY254" s="57">
        <f>IF(SUM($H12:CY12)&lt;=Inputs!$H$165*4, IF(Inputs!$H$166, MIN($F$252*$E254*CY$30*CY12, (Inputs!$H$166)*Exchng*$G12-SUM($H254:CX254)),$F$252*$E254*CY$30*CY12),)</f>
        <v>0</v>
      </c>
      <c r="CZ254" s="57">
        <f>IF(SUM($H12:CZ12)&lt;=Inputs!$H$165*4, IF(Inputs!$H$166, MIN($F$252*$E254*CZ$30*CZ12, (Inputs!$H$166)*Exchng*$G12-SUM($H254:CY254)),$F$252*$E254*CZ$30*CZ12),)</f>
        <v>0</v>
      </c>
      <c r="DA254" s="57">
        <f>IF(SUM($H12:DA12)&lt;=Inputs!$H$165*4, IF(Inputs!$H$166, MIN($F$252*$E254*DA$30*DA12, (Inputs!$H$166)*Exchng*$G12-SUM($H254:CZ254)),$F$252*$E254*DA$30*DA12),)</f>
        <v>0</v>
      </c>
      <c r="DB254" s="57">
        <f>IF(SUM($H12:DB12)&lt;=Inputs!$H$165*4, IF(Inputs!$H$166, MIN($F$252*$E254*DB$30*DB12, (Inputs!$H$166)*Exchng*$G12-SUM($H254:DA254)),$F$252*$E254*DB$30*DB12),)</f>
        <v>0</v>
      </c>
      <c r="DC254" s="57">
        <f>IF(SUM($H12:DC12)&lt;=Inputs!$H$165*4, IF(Inputs!$H$166, MIN($F$252*$E254*DC$30*DC12, (Inputs!$H$166)*Exchng*$G12-SUM($H254:DB254)),$F$252*$E254*DC$30*DC12),)</f>
        <v>0</v>
      </c>
      <c r="DD254" s="57">
        <f>IF(SUM($H12:DD12)&lt;=Inputs!$H$165*4, IF(Inputs!$H$166, MIN($F$252*$E254*DD$30*DD12, (Inputs!$H$166)*Exchng*$G12-SUM($H254:DC254)),$F$252*$E254*DD$30*DD12),)</f>
        <v>0</v>
      </c>
      <c r="DE254" s="57">
        <f>IF(SUM($H12:DE12)&lt;=Inputs!$H$165*4, IF(Inputs!$H$166, MIN($F$252*$E254*DE$30*DE12, (Inputs!$H$166)*Exchng*$G12-SUM($H254:DD254)),$F$252*$E254*DE$30*DE12),)</f>
        <v>0</v>
      </c>
      <c r="DF254" s="57">
        <f>IF(SUM($H12:DF12)&lt;=Inputs!$H$165*4, IF(Inputs!$H$166, MIN($F$252*$E254*DF$30*DF12, (Inputs!$H$166)*Exchng*$G12-SUM($H254:DE254)),$F$252*$E254*DF$30*DF12),)</f>
        <v>0</v>
      </c>
      <c r="DG254" s="57">
        <f>IF(SUM($H12:DG12)&lt;=Inputs!$H$165*4, IF(Inputs!$H$166, MIN($F$252*$E254*DG$30*DG12, (Inputs!$H$166)*Exchng*$G12-SUM($H254:DF254)),$F$252*$E254*DG$30*DG12),)</f>
        <v>0</v>
      </c>
      <c r="DH254" s="57">
        <f>IF(SUM($H12:DH12)&lt;=Inputs!$H$165*4, IF(Inputs!$H$166, MIN($F$252*$E254*DH$30*DH12, (Inputs!$H$166)*Exchng*$G12-SUM($H254:DG254)),$F$252*$E254*DH$30*DH12),)</f>
        <v>0</v>
      </c>
      <c r="DI254" s="57">
        <f>IF(SUM($H12:DI12)&lt;=Inputs!$H$165*4, IF(Inputs!$H$166, MIN($F$252*$E254*DI$30*DI12, (Inputs!$H$166)*Exchng*$G12-SUM($H254:DH254)),$F$252*$E254*DI$30*DI12),)</f>
        <v>0</v>
      </c>
      <c r="DJ254" s="57">
        <f>IF(SUM($H12:DJ12)&lt;=Inputs!$H$165*4, IF(Inputs!$H$166, MIN($F$252*$E254*DJ$30*DJ12, (Inputs!$H$166)*Exchng*$G12-SUM($H254:DI254)),$F$252*$E254*DJ$30*DJ12),)</f>
        <v>0</v>
      </c>
      <c r="DK254" s="57">
        <f>IF(SUM($H12:DK12)&lt;=Inputs!$H$165*4, IF(Inputs!$H$166, MIN($F$252*$E254*DK$30*DK12, (Inputs!$H$166)*Exchng*$G12-SUM($H254:DJ254)),$F$252*$E254*DK$30*DK12),)</f>
        <v>0</v>
      </c>
      <c r="DL254" s="57">
        <f>IF(SUM($H12:DL12)&lt;=Inputs!$H$165*4, IF(Inputs!$H$166, MIN($F$252*$E254*DL$30*DL12, (Inputs!$H$166)*Exchng*$G12-SUM($H254:DK254)),$F$252*$E254*DL$30*DL12),)</f>
        <v>0</v>
      </c>
      <c r="DM254" s="57">
        <f>IF(SUM($H12:DM12)&lt;=Inputs!$H$165*4, IF(Inputs!$H$166, MIN($F$252*$E254*DM$30*DM12, (Inputs!$H$166)*Exchng*$G12-SUM($H254:DL254)),$F$252*$E254*DM$30*DM12),)</f>
        <v>0</v>
      </c>
      <c r="DN254" s="57">
        <f>IF(SUM($H12:DN12)&lt;=Inputs!$H$165*4, IF(Inputs!$H$166, MIN($F$252*$E254*DN$30*DN12, (Inputs!$H$166)*Exchng*$G12-SUM($H254:DM254)),$F$252*$E254*DN$30*DN12),)</f>
        <v>0</v>
      </c>
      <c r="DO254" s="57">
        <f>IF(SUM($H12:DO12)&lt;=Inputs!$H$165*4, IF(Inputs!$H$166, MIN($F$252*$E254*DO$30*DO12, (Inputs!$H$166)*Exchng*$G12-SUM($H254:DN254)),$F$252*$E254*DO$30*DO12),)</f>
        <v>0</v>
      </c>
      <c r="DP254" s="57">
        <f>IF(SUM($H12:DP12)&lt;=Inputs!$H$165*4, IF(Inputs!$H$166, MIN($F$252*$E254*DP$30*DP12, (Inputs!$H$166)*Exchng*$G12-SUM($H254:DO254)),$F$252*$E254*DP$30*DP12),)</f>
        <v>0</v>
      </c>
      <c r="DQ254" s="57">
        <f>IF(SUM($H12:DQ12)&lt;=Inputs!$H$165*4, IF(Inputs!$H$166, MIN($F$252*$E254*DQ$30*DQ12, (Inputs!$H$166)*Exchng*$G12-SUM($H254:DP254)),$F$252*$E254*DQ$30*DQ12),)</f>
        <v>0</v>
      </c>
      <c r="DR254" s="57">
        <f>IF(SUM($H12:DR12)&lt;=Inputs!$H$165*4, IF(Inputs!$H$166, MIN($F$252*$E254*DR$30*DR12, (Inputs!$H$166)*Exchng*$G12-SUM($H254:DQ254)),$F$252*$E254*DR$30*DR12),)</f>
        <v>0</v>
      </c>
      <c r="DS254" s="57">
        <f>IF(SUM($H12:DS12)&lt;=Inputs!$H$165*4, IF(Inputs!$H$166, MIN($F$252*$E254*DS$30*DS12, (Inputs!$H$166)*Exchng*$G12-SUM($H254:DR254)),$F$252*$E254*DS$30*DS12),)</f>
        <v>0</v>
      </c>
    </row>
    <row r="255" spans="2:123" x14ac:dyDescent="0.3">
      <c r="D255" s="12" t="s">
        <v>25</v>
      </c>
      <c r="E255" s="12">
        <f>G13*Inputs!$H$118/4</f>
        <v>12.5</v>
      </c>
      <c r="F255" s="51" t="str">
        <f t="shared" si="192"/>
        <v>INR Mn</v>
      </c>
      <c r="G255" s="57"/>
      <c r="H255" s="57">
        <f>IF(SUM($H13:H13)&lt;=Inputs!$H$165*4, IF(Inputs!$H$166, MIN($F$252*$E255*H$30*H13, (Inputs!$H$166)*Exchng*$G13-SUM(G255:$H255)),$F$252*$E255*H$30*H13),)</f>
        <v>0</v>
      </c>
      <c r="I255" s="57">
        <f>IF(SUM($H13:I13)&lt;=Inputs!$H$165*4, IF(Inputs!$H$166, MIN($F$252*$E255*I$30*I13, (Inputs!$H$166)*Exchng*$G13-SUM(H255:$H255)),$F$252*$E255*I$30*I13),)</f>
        <v>0</v>
      </c>
      <c r="J255" s="57">
        <f>IF(SUM($H13:J13)&lt;=Inputs!$H$165*4, IF(Inputs!$H$166, MIN($F$252*$E255*J$30*J13, (Inputs!$H$166)*Exchng*$G13-SUM($H255:I255)),$F$252*$E255*J$30*J13),)</f>
        <v>0</v>
      </c>
      <c r="K255" s="57">
        <f>IF(SUM($H13:K13)&lt;=Inputs!$H$165*4, IF(Inputs!$H$166, MIN($F$252*$E255*K$30*K13, (Inputs!$H$166)*Exchng*$G13-SUM($H255:J255)),$F$252*$E255*K$30*K13),)</f>
        <v>0</v>
      </c>
      <c r="L255" s="57">
        <f>IF(SUM($H13:L13)&lt;=Inputs!$H$165*4, IF(Inputs!$H$166, MIN($F$252*$E255*L$30*L13, (Inputs!$H$166)*Exchng*$G13-SUM($H255:K255)),$F$252*$E255*L$30*L13),)</f>
        <v>0</v>
      </c>
      <c r="M255" s="57">
        <f>IF(SUM($H13:M13)&lt;=Inputs!$H$165*4, IF(Inputs!$H$166, MIN($F$252*$E255*M$30*M13, (Inputs!$H$166)*Exchng*$G13-SUM($H255:L255)),$F$252*$E255*M$30*M13),)</f>
        <v>0</v>
      </c>
      <c r="N255" s="57">
        <f>IF(SUM($H13:N13)&lt;=Inputs!$H$165*4, IF(Inputs!$H$166, MIN($F$252*$E255*N$30*N13, (Inputs!$H$166)*Exchng*$G13-SUM($H255:M255)),$F$252*$E255*N$30*N13),)</f>
        <v>0</v>
      </c>
      <c r="O255" s="57">
        <f>IF(SUM($H13:O13)&lt;=Inputs!$H$165*4, IF(Inputs!$H$166, MIN($F$252*$E255*O$30*O13, (Inputs!$H$166)*Exchng*$G13-SUM($H255:N255)),$F$252*$E255*O$30*O13),)</f>
        <v>0</v>
      </c>
      <c r="P255" s="57">
        <f>IF(SUM($H13:P13)&lt;=Inputs!$H$165*4, IF(Inputs!$H$166, MIN($F$252*$E255*P$30*P13, (Inputs!$H$166)*Exchng*$G13-SUM($H255:O255)),$F$252*$E255*P$30*P13),)</f>
        <v>0</v>
      </c>
      <c r="Q255" s="57">
        <f>IF(SUM($H13:Q13)&lt;=Inputs!$H$165*4, IF(Inputs!$H$166, MIN($F$252*$E255*Q$30*Q13, (Inputs!$H$166)*Exchng*$G13-SUM($H255:P255)),$F$252*$E255*Q$30*Q13),)</f>
        <v>0</v>
      </c>
      <c r="R255" s="57">
        <f>IF(SUM($H13:R13)&lt;=Inputs!$H$165*4, IF(Inputs!$H$166, MIN($F$252*$E255*R$30*R13, (Inputs!$H$166)*Exchng*$G13-SUM($H255:Q255)),$F$252*$E255*R$30*R13),)</f>
        <v>0</v>
      </c>
      <c r="S255" s="57">
        <f>IF(SUM($H13:S13)&lt;=Inputs!$H$165*4, IF(Inputs!$H$166, MIN($F$252*$E255*S$30*S13, (Inputs!$H$166)*Exchng*$G13-SUM($H255:R255)),$F$252*$E255*S$30*S13),)</f>
        <v>37.5</v>
      </c>
      <c r="T255" s="57">
        <f>IF(SUM($H13:T13)&lt;=Inputs!$H$165*4, IF(Inputs!$H$166, MIN($F$252*$E255*T$30*T13, (Inputs!$H$166)*Exchng*$G13-SUM($H255:S255)),$F$252*$E255*T$30*T13),)</f>
        <v>37.5</v>
      </c>
      <c r="U255" s="57">
        <f>IF(SUM($H13:U13)&lt;=Inputs!$H$165*4, IF(Inputs!$H$166, MIN($F$252*$E255*U$30*U13, (Inputs!$H$166)*Exchng*$G13-SUM($H255:T255)),$F$252*$E255*U$30*U13),)</f>
        <v>37.5</v>
      </c>
      <c r="V255" s="57">
        <f>IF(SUM($H13:V13)&lt;=Inputs!$H$165*4, IF(Inputs!$H$166, MIN($F$252*$E255*V$30*V13, (Inputs!$H$166)*Exchng*$G13-SUM($H255:U255)),$F$252*$E255*V$30*V13),)</f>
        <v>37.5</v>
      </c>
      <c r="W255" s="57">
        <f>IF(SUM($H13:W13)&lt;=Inputs!$H$165*4, IF(Inputs!$H$166, MIN($F$252*$E255*W$30*W13, (Inputs!$H$166)*Exchng*$G13-SUM($H255:V255)),$F$252*$E255*W$30*W13),)</f>
        <v>37.5</v>
      </c>
      <c r="X255" s="57">
        <f>IF(SUM($H13:X13)&lt;=Inputs!$H$165*4, IF(Inputs!$H$166, MIN($F$252*$E255*X$30*X13, (Inputs!$H$166)*Exchng*$G13-SUM($H255:W255)),$F$252*$E255*X$30*X13),)</f>
        <v>37.5</v>
      </c>
      <c r="Y255" s="57">
        <f>IF(SUM($H13:Y13)&lt;=Inputs!$H$165*4, IF(Inputs!$H$166, MIN($F$252*$E255*Y$30*Y13, (Inputs!$H$166)*Exchng*$G13-SUM($H255:X255)),$F$252*$E255*Y$30*Y13),)</f>
        <v>37.5</v>
      </c>
      <c r="Z255" s="57">
        <f>IF(SUM($H13:Z13)&lt;=Inputs!$H$165*4, IF(Inputs!$H$166, MIN($F$252*$E255*Z$30*Z13, (Inputs!$H$166)*Exchng*$G13-SUM($H255:Y255)),$F$252*$E255*Z$30*Z13),)</f>
        <v>37.5</v>
      </c>
      <c r="AA255" s="57">
        <f>IF(SUM($H13:AA13)&lt;=Inputs!$H$165*4, IF(Inputs!$H$166, MIN($F$252*$E255*AA$30*AA13, (Inputs!$H$166)*Exchng*$G13-SUM($H255:Z255)),$F$252*$E255*AA$30*AA13),)</f>
        <v>37.5</v>
      </c>
      <c r="AB255" s="57">
        <f>IF(SUM($H13:AB13)&lt;=Inputs!$H$165*4, IF(Inputs!$H$166, MIN($F$252*$E255*AB$30*AB13, (Inputs!$H$166)*Exchng*$G13-SUM($H255:AA255)),$F$252*$E255*AB$30*AB13),)</f>
        <v>37.5</v>
      </c>
      <c r="AC255" s="57">
        <f>IF(SUM($H13:AC13)&lt;=Inputs!$H$165*4, IF(Inputs!$H$166, MIN($F$252*$E255*AC$30*AC13, (Inputs!$H$166)*Exchng*$G13-SUM($H255:AB255)),$F$252*$E255*AC$30*AC13),)</f>
        <v>37.5</v>
      </c>
      <c r="AD255" s="57">
        <f>IF(SUM($H13:AD13)&lt;=Inputs!$H$165*4, IF(Inputs!$H$166, MIN($F$252*$E255*AD$30*AD13, (Inputs!$H$166)*Exchng*$G13-SUM($H255:AC255)),$F$252*$E255*AD$30*AD13),)</f>
        <v>37.5</v>
      </c>
      <c r="AE255" s="57">
        <f>IF(SUM($H13:AE13)&lt;=Inputs!$H$165*4, IF(Inputs!$H$166, MIN($F$252*$E255*AE$30*AE13, (Inputs!$H$166)*Exchng*$G13-SUM($H255:AD255)),$F$252*$E255*AE$30*AE13),)</f>
        <v>37.5</v>
      </c>
      <c r="AF255" s="57">
        <f>IF(SUM($H13:AF13)&lt;=Inputs!$H$165*4, IF(Inputs!$H$166, MIN($F$252*$E255*AF$30*AF13, (Inputs!$H$166)*Exchng*$G13-SUM($H255:AE255)),$F$252*$E255*AF$30*AF13),)</f>
        <v>37.5</v>
      </c>
      <c r="AG255" s="57">
        <f>IF(SUM($H13:AG13)&lt;=Inputs!$H$165*4, IF(Inputs!$H$166, MIN($F$252*$E255*AG$30*AG13, (Inputs!$H$166)*Exchng*$G13-SUM($H255:AF255)),$F$252*$E255*AG$30*AG13),)</f>
        <v>37.5</v>
      </c>
      <c r="AH255" s="57">
        <f>IF(SUM($H13:AH13)&lt;=Inputs!$H$165*4, IF(Inputs!$H$166, MIN($F$252*$E255*AH$30*AH13, (Inputs!$H$166)*Exchng*$G13-SUM($H255:AG255)),$F$252*$E255*AH$30*AH13),)</f>
        <v>37.5</v>
      </c>
      <c r="AI255" s="57">
        <f>IF(SUM($H13:AI13)&lt;=Inputs!$H$165*4, IF(Inputs!$H$166, MIN($F$252*$E255*AI$30*AI13, (Inputs!$H$166)*Exchng*$G13-SUM($H255:AH255)),$F$252*$E255*AI$30*AI13),)</f>
        <v>37.5</v>
      </c>
      <c r="AJ255" s="57">
        <f>IF(SUM($H13:AJ13)&lt;=Inputs!$H$165*4, IF(Inputs!$H$166, MIN($F$252*$E255*AJ$30*AJ13, (Inputs!$H$166)*Exchng*$G13-SUM($H255:AI255)),$F$252*$E255*AJ$30*AJ13),)</f>
        <v>37.5</v>
      </c>
      <c r="AK255" s="57">
        <f>IF(SUM($H13:AK13)&lt;=Inputs!$H$165*4, IF(Inputs!$H$166, MIN($F$252*$E255*AK$30*AK13, (Inputs!$H$166)*Exchng*$G13-SUM($H255:AJ255)),$F$252*$E255*AK$30*AK13),)</f>
        <v>37.5</v>
      </c>
      <c r="AL255" s="57">
        <f>IF(SUM($H13:AL13)&lt;=Inputs!$H$165*4, IF(Inputs!$H$166, MIN($F$252*$E255*AL$30*AL13, (Inputs!$H$166)*Exchng*$G13-SUM($H255:AK255)),$F$252*$E255*AL$30*AL13),)</f>
        <v>37.5</v>
      </c>
      <c r="AM255" s="57">
        <f>IF(SUM($H13:AM13)&lt;=Inputs!$H$165*4, IF(Inputs!$H$166, MIN($F$252*$E255*AM$30*AM13, (Inputs!$H$166)*Exchng*$G13-SUM($H255:AL255)),$F$252*$E255*AM$30*AM13),)</f>
        <v>0</v>
      </c>
      <c r="AN255" s="57">
        <f>IF(SUM($H13:AN13)&lt;=Inputs!$H$165*4, IF(Inputs!$H$166, MIN($F$252*$E255*AN$30*AN13, (Inputs!$H$166)*Exchng*$G13-SUM($H255:AM255)),$F$252*$E255*AN$30*AN13),)</f>
        <v>0</v>
      </c>
      <c r="AO255" s="57">
        <f>IF(SUM($H13:AO13)&lt;=Inputs!$H$165*4, IF(Inputs!$H$166, MIN($F$252*$E255*AO$30*AO13, (Inputs!$H$166)*Exchng*$G13-SUM($H255:AN255)),$F$252*$E255*AO$30*AO13),)</f>
        <v>0</v>
      </c>
      <c r="AP255" s="57">
        <f>IF(SUM($H13:AP13)&lt;=Inputs!$H$165*4, IF(Inputs!$H$166, MIN($F$252*$E255*AP$30*AP13, (Inputs!$H$166)*Exchng*$G13-SUM($H255:AO255)),$F$252*$E255*AP$30*AP13),)</f>
        <v>0</v>
      </c>
      <c r="AQ255" s="57">
        <f>IF(SUM($H13:AQ13)&lt;=Inputs!$H$165*4, IF(Inputs!$H$166, MIN($F$252*$E255*AQ$30*AQ13, (Inputs!$H$166)*Exchng*$G13-SUM($H255:AP255)),$F$252*$E255*AQ$30*AQ13),)</f>
        <v>0</v>
      </c>
      <c r="AR255" s="57">
        <f>IF(SUM($H13:AR13)&lt;=Inputs!$H$165*4, IF(Inputs!$H$166, MIN($F$252*$E255*AR$30*AR13, (Inputs!$H$166)*Exchng*$G13-SUM($H255:AQ255)),$F$252*$E255*AR$30*AR13),)</f>
        <v>0</v>
      </c>
      <c r="AS255" s="57">
        <f>IF(SUM($H13:AS13)&lt;=Inputs!$H$165*4, IF(Inputs!$H$166, MIN($F$252*$E255*AS$30*AS13, (Inputs!$H$166)*Exchng*$G13-SUM($H255:AR255)),$F$252*$E255*AS$30*AS13),)</f>
        <v>0</v>
      </c>
      <c r="AT255" s="57">
        <f>IF(SUM($H13:AT13)&lt;=Inputs!$H$165*4, IF(Inputs!$H$166, MIN($F$252*$E255*AT$30*AT13, (Inputs!$H$166)*Exchng*$G13-SUM($H255:AS255)),$F$252*$E255*AT$30*AT13),)</f>
        <v>0</v>
      </c>
      <c r="AU255" s="57">
        <f>IF(SUM($H13:AU13)&lt;=Inputs!$H$165*4, IF(Inputs!$H$166, MIN($F$252*$E255*AU$30*AU13, (Inputs!$H$166)*Exchng*$G13-SUM($H255:AT255)),$F$252*$E255*AU$30*AU13),)</f>
        <v>0</v>
      </c>
      <c r="AV255" s="57">
        <f>IF(SUM($H13:AV13)&lt;=Inputs!$H$165*4, IF(Inputs!$H$166, MIN($F$252*$E255*AV$30*AV13, (Inputs!$H$166)*Exchng*$G13-SUM($H255:AU255)),$F$252*$E255*AV$30*AV13),)</f>
        <v>0</v>
      </c>
      <c r="AW255" s="57">
        <f>IF(SUM($H13:AW13)&lt;=Inputs!$H$165*4, IF(Inputs!$H$166, MIN($F$252*$E255*AW$30*AW13, (Inputs!$H$166)*Exchng*$G13-SUM($H255:AV255)),$F$252*$E255*AW$30*AW13),)</f>
        <v>0</v>
      </c>
      <c r="AX255" s="57">
        <f>IF(SUM($H13:AX13)&lt;=Inputs!$H$165*4, IF(Inputs!$H$166, MIN($F$252*$E255*AX$30*AX13, (Inputs!$H$166)*Exchng*$G13-SUM($H255:AW255)),$F$252*$E255*AX$30*AX13),)</f>
        <v>0</v>
      </c>
      <c r="AY255" s="57">
        <f>IF(SUM($H13:AY13)&lt;=Inputs!$H$165*4, IF(Inputs!$H$166, MIN($F$252*$E255*AY$30*AY13, (Inputs!$H$166)*Exchng*$G13-SUM($H255:AX255)),$F$252*$E255*AY$30*AY13),)</f>
        <v>0</v>
      </c>
      <c r="AZ255" s="57">
        <f>IF(SUM($H13:AZ13)&lt;=Inputs!$H$165*4, IF(Inputs!$H$166, MIN($F$252*$E255*AZ$30*AZ13, (Inputs!$H$166)*Exchng*$G13-SUM($H255:AY255)),$F$252*$E255*AZ$30*AZ13),)</f>
        <v>0</v>
      </c>
      <c r="BA255" s="57">
        <f>IF(SUM($H13:BA13)&lt;=Inputs!$H$165*4, IF(Inputs!$H$166, MIN($F$252*$E255*BA$30*BA13, (Inputs!$H$166)*Exchng*$G13-SUM($H255:AZ255)),$F$252*$E255*BA$30*BA13),)</f>
        <v>0</v>
      </c>
      <c r="BB255" s="57">
        <f>IF(SUM($H13:BB13)&lt;=Inputs!$H$165*4, IF(Inputs!$H$166, MIN($F$252*$E255*BB$30*BB13, (Inputs!$H$166)*Exchng*$G13-SUM($H255:BA255)),$F$252*$E255*BB$30*BB13),)</f>
        <v>0</v>
      </c>
      <c r="BC255" s="57">
        <f>IF(SUM($H13:BC13)&lt;=Inputs!$H$165*4, IF(Inputs!$H$166, MIN($F$252*$E255*BC$30*BC13, (Inputs!$H$166)*Exchng*$G13-SUM($H255:BB255)),$F$252*$E255*BC$30*BC13),)</f>
        <v>0</v>
      </c>
      <c r="BD255" s="57">
        <f>IF(SUM($H13:BD13)&lt;=Inputs!$H$165*4, IF(Inputs!$H$166, MIN($F$252*$E255*BD$30*BD13, (Inputs!$H$166)*Exchng*$G13-SUM($H255:BC255)),$F$252*$E255*BD$30*BD13),)</f>
        <v>0</v>
      </c>
      <c r="BE255" s="57">
        <f>IF(SUM($H13:BE13)&lt;=Inputs!$H$165*4, IF(Inputs!$H$166, MIN($F$252*$E255*BE$30*BE13, (Inputs!$H$166)*Exchng*$G13-SUM($H255:BD255)),$F$252*$E255*BE$30*BE13),)</f>
        <v>0</v>
      </c>
      <c r="BF255" s="57">
        <f>IF(SUM($H13:BF13)&lt;=Inputs!$H$165*4, IF(Inputs!$H$166, MIN($F$252*$E255*BF$30*BF13, (Inputs!$H$166)*Exchng*$G13-SUM($H255:BE255)),$F$252*$E255*BF$30*BF13),)</f>
        <v>0</v>
      </c>
      <c r="BG255" s="57">
        <f>IF(SUM($H13:BG13)&lt;=Inputs!$H$165*4, IF(Inputs!$H$166, MIN($F$252*$E255*BG$30*BG13, (Inputs!$H$166)*Exchng*$G13-SUM($H255:BF255)),$F$252*$E255*BG$30*BG13),)</f>
        <v>0</v>
      </c>
      <c r="BH255" s="57">
        <f>IF(SUM($H13:BH13)&lt;=Inputs!$H$165*4, IF(Inputs!$H$166, MIN($F$252*$E255*BH$30*BH13, (Inputs!$H$166)*Exchng*$G13-SUM($H255:BG255)),$F$252*$E255*BH$30*BH13),)</f>
        <v>0</v>
      </c>
      <c r="BI255" s="57">
        <f>IF(SUM($H13:BI13)&lt;=Inputs!$H$165*4, IF(Inputs!$H$166, MIN($F$252*$E255*BI$30*BI13, (Inputs!$H$166)*Exchng*$G13-SUM($H255:BH255)),$F$252*$E255*BI$30*BI13),)</f>
        <v>0</v>
      </c>
      <c r="BJ255" s="57">
        <f>IF(SUM($H13:BJ13)&lt;=Inputs!$H$165*4, IF(Inputs!$H$166, MIN($F$252*$E255*BJ$30*BJ13, (Inputs!$H$166)*Exchng*$G13-SUM($H255:BI255)),$F$252*$E255*BJ$30*BJ13),)</f>
        <v>0</v>
      </c>
      <c r="BK255" s="57">
        <f>IF(SUM($H13:BK13)&lt;=Inputs!$H$165*4, IF(Inputs!$H$166, MIN($F$252*$E255*BK$30*BK13, (Inputs!$H$166)*Exchng*$G13-SUM($H255:BJ255)),$F$252*$E255*BK$30*BK13),)</f>
        <v>0</v>
      </c>
      <c r="BL255" s="57">
        <f>IF(SUM($H13:BL13)&lt;=Inputs!$H$165*4, IF(Inputs!$H$166, MIN($F$252*$E255*BL$30*BL13, (Inputs!$H$166)*Exchng*$G13-SUM($H255:BK255)),$F$252*$E255*BL$30*BL13),)</f>
        <v>0</v>
      </c>
      <c r="BM255" s="57">
        <f>IF(SUM($H13:BM13)&lt;=Inputs!$H$165*4, IF(Inputs!$H$166, MIN($F$252*$E255*BM$30*BM13, (Inputs!$H$166)*Exchng*$G13-SUM($H255:BL255)),$F$252*$E255*BM$30*BM13),)</f>
        <v>0</v>
      </c>
      <c r="BN255" s="57">
        <f>IF(SUM($H13:BN13)&lt;=Inputs!$H$165*4, IF(Inputs!$H$166, MIN($F$252*$E255*BN$30*BN13, (Inputs!$H$166)*Exchng*$G13-SUM($H255:BM255)),$F$252*$E255*BN$30*BN13),)</f>
        <v>0</v>
      </c>
      <c r="BO255" s="57">
        <f>IF(SUM($H13:BO13)&lt;=Inputs!$H$165*4, IF(Inputs!$H$166, MIN($F$252*$E255*BO$30*BO13, (Inputs!$H$166)*Exchng*$G13-SUM($H255:BN255)),$F$252*$E255*BO$30*BO13),)</f>
        <v>0</v>
      </c>
      <c r="BP255" s="57">
        <f>IF(SUM($H13:BP13)&lt;=Inputs!$H$165*4, IF(Inputs!$H$166, MIN($F$252*$E255*BP$30*BP13, (Inputs!$H$166)*Exchng*$G13-SUM($H255:BO255)),$F$252*$E255*BP$30*BP13),)</f>
        <v>0</v>
      </c>
      <c r="BQ255" s="57">
        <f>IF(SUM($H13:BQ13)&lt;=Inputs!$H$165*4, IF(Inputs!$H$166, MIN($F$252*$E255*BQ$30*BQ13, (Inputs!$H$166)*Exchng*$G13-SUM($H255:BP255)),$F$252*$E255*BQ$30*BQ13),)</f>
        <v>0</v>
      </c>
      <c r="BR255" s="57">
        <f>IF(SUM($H13:BR13)&lt;=Inputs!$H$165*4, IF(Inputs!$H$166, MIN($F$252*$E255*BR$30*BR13, (Inputs!$H$166)*Exchng*$G13-SUM($H255:BQ255)),$F$252*$E255*BR$30*BR13),)</f>
        <v>0</v>
      </c>
      <c r="BS255" s="57">
        <f>IF(SUM($H13:BS13)&lt;=Inputs!$H$165*4, IF(Inputs!$H$166, MIN($F$252*$E255*BS$30*BS13, (Inputs!$H$166)*Exchng*$G13-SUM($H255:BR255)),$F$252*$E255*BS$30*BS13),)</f>
        <v>0</v>
      </c>
      <c r="BT255" s="57">
        <f>IF(SUM($H13:BT13)&lt;=Inputs!$H$165*4, IF(Inputs!$H$166, MIN($F$252*$E255*BT$30*BT13, (Inputs!$H$166)*Exchng*$G13-SUM($H255:BS255)),$F$252*$E255*BT$30*BT13),)</f>
        <v>0</v>
      </c>
      <c r="BU255" s="57">
        <f>IF(SUM($H13:BU13)&lt;=Inputs!$H$165*4, IF(Inputs!$H$166, MIN($F$252*$E255*BU$30*BU13, (Inputs!$H$166)*Exchng*$G13-SUM($H255:BT255)),$F$252*$E255*BU$30*BU13),)</f>
        <v>0</v>
      </c>
      <c r="BV255" s="57">
        <f>IF(SUM($H13:BV13)&lt;=Inputs!$H$165*4, IF(Inputs!$H$166, MIN($F$252*$E255*BV$30*BV13, (Inputs!$H$166)*Exchng*$G13-SUM($H255:BU255)),$F$252*$E255*BV$30*BV13),)</f>
        <v>0</v>
      </c>
      <c r="BW255" s="57">
        <f>IF(SUM($H13:BW13)&lt;=Inputs!$H$165*4, IF(Inputs!$H$166, MIN($F$252*$E255*BW$30*BW13, (Inputs!$H$166)*Exchng*$G13-SUM($H255:BV255)),$F$252*$E255*BW$30*BW13),)</f>
        <v>0</v>
      </c>
      <c r="BX255" s="57">
        <f>IF(SUM($H13:BX13)&lt;=Inputs!$H$165*4, IF(Inputs!$H$166, MIN($F$252*$E255*BX$30*BX13, (Inputs!$H$166)*Exchng*$G13-SUM($H255:BW255)),$F$252*$E255*BX$30*BX13),)</f>
        <v>0</v>
      </c>
      <c r="BY255" s="57">
        <f>IF(SUM($H13:BY13)&lt;=Inputs!$H$165*4, IF(Inputs!$H$166, MIN($F$252*$E255*BY$30*BY13, (Inputs!$H$166)*Exchng*$G13-SUM($H255:BX255)),$F$252*$E255*BY$30*BY13),)</f>
        <v>0</v>
      </c>
      <c r="BZ255" s="57">
        <f>IF(SUM($H13:BZ13)&lt;=Inputs!$H$165*4, IF(Inputs!$H$166, MIN($F$252*$E255*BZ$30*BZ13, (Inputs!$H$166)*Exchng*$G13-SUM($H255:BY255)),$F$252*$E255*BZ$30*BZ13),)</f>
        <v>0</v>
      </c>
      <c r="CA255" s="57">
        <f>IF(SUM($H13:CA13)&lt;=Inputs!$H$165*4, IF(Inputs!$H$166, MIN($F$252*$E255*CA$30*CA13, (Inputs!$H$166)*Exchng*$G13-SUM($H255:BZ255)),$F$252*$E255*CA$30*CA13),)</f>
        <v>0</v>
      </c>
      <c r="CB255" s="57">
        <f>IF(SUM($H13:CB13)&lt;=Inputs!$H$165*4, IF(Inputs!$H$166, MIN($F$252*$E255*CB$30*CB13, (Inputs!$H$166)*Exchng*$G13-SUM($H255:CA255)),$F$252*$E255*CB$30*CB13),)</f>
        <v>0</v>
      </c>
      <c r="CC255" s="57">
        <f>IF(SUM($H13:CC13)&lt;=Inputs!$H$165*4, IF(Inputs!$H$166, MIN($F$252*$E255*CC$30*CC13, (Inputs!$H$166)*Exchng*$G13-SUM($H255:CB255)),$F$252*$E255*CC$30*CC13),)</f>
        <v>0</v>
      </c>
      <c r="CD255" s="57">
        <f>IF(SUM($H13:CD13)&lt;=Inputs!$H$165*4, IF(Inputs!$H$166, MIN($F$252*$E255*CD$30*CD13, (Inputs!$H$166)*Exchng*$G13-SUM($H255:CC255)),$F$252*$E255*CD$30*CD13),)</f>
        <v>0</v>
      </c>
      <c r="CE255" s="57">
        <f>IF(SUM($H13:CE13)&lt;=Inputs!$H$165*4, IF(Inputs!$H$166, MIN($F$252*$E255*CE$30*CE13, (Inputs!$H$166)*Exchng*$G13-SUM($H255:CD255)),$F$252*$E255*CE$30*CE13),)</f>
        <v>0</v>
      </c>
      <c r="CF255" s="57">
        <f>IF(SUM($H13:CF13)&lt;=Inputs!$H$165*4, IF(Inputs!$H$166, MIN($F$252*$E255*CF$30*CF13, (Inputs!$H$166)*Exchng*$G13-SUM($H255:CE255)),$F$252*$E255*CF$30*CF13),)</f>
        <v>0</v>
      </c>
      <c r="CG255" s="57">
        <f>IF(SUM($H13:CG13)&lt;=Inputs!$H$165*4, IF(Inputs!$H$166, MIN($F$252*$E255*CG$30*CG13, (Inputs!$H$166)*Exchng*$G13-SUM($H255:CF255)),$F$252*$E255*CG$30*CG13),)</f>
        <v>0</v>
      </c>
      <c r="CH255" s="57">
        <f>IF(SUM($H13:CH13)&lt;=Inputs!$H$165*4, IF(Inputs!$H$166, MIN($F$252*$E255*CH$30*CH13, (Inputs!$H$166)*Exchng*$G13-SUM($H255:CG255)),$F$252*$E255*CH$30*CH13),)</f>
        <v>0</v>
      </c>
      <c r="CI255" s="57">
        <f>IF(SUM($H13:CI13)&lt;=Inputs!$H$165*4, IF(Inputs!$H$166, MIN($F$252*$E255*CI$30*CI13, (Inputs!$H$166)*Exchng*$G13-SUM($H255:CH255)),$F$252*$E255*CI$30*CI13),)</f>
        <v>0</v>
      </c>
      <c r="CJ255" s="57">
        <f>IF(SUM($H13:CJ13)&lt;=Inputs!$H$165*4, IF(Inputs!$H$166, MIN($F$252*$E255*CJ$30*CJ13, (Inputs!$H$166)*Exchng*$G13-SUM($H255:CI255)),$F$252*$E255*CJ$30*CJ13),)</f>
        <v>0</v>
      </c>
      <c r="CK255" s="57">
        <f>IF(SUM($H13:CK13)&lt;=Inputs!$H$165*4, IF(Inputs!$H$166, MIN($F$252*$E255*CK$30*CK13, (Inputs!$H$166)*Exchng*$G13-SUM($H255:CJ255)),$F$252*$E255*CK$30*CK13),)</f>
        <v>0</v>
      </c>
      <c r="CL255" s="57">
        <f>IF(SUM($H13:CL13)&lt;=Inputs!$H$165*4, IF(Inputs!$H$166, MIN($F$252*$E255*CL$30*CL13, (Inputs!$H$166)*Exchng*$G13-SUM($H255:CK255)),$F$252*$E255*CL$30*CL13),)</f>
        <v>0</v>
      </c>
      <c r="CM255" s="57">
        <f>IF(SUM($H13:CM13)&lt;=Inputs!$H$165*4, IF(Inputs!$H$166, MIN($F$252*$E255*CM$30*CM13, (Inputs!$H$166)*Exchng*$G13-SUM($H255:CL255)),$F$252*$E255*CM$30*CM13),)</f>
        <v>0</v>
      </c>
      <c r="CN255" s="57">
        <f>IF(SUM($H13:CN13)&lt;=Inputs!$H$165*4, IF(Inputs!$H$166, MIN($F$252*$E255*CN$30*CN13, (Inputs!$H$166)*Exchng*$G13-SUM($H255:CM255)),$F$252*$E255*CN$30*CN13),)</f>
        <v>0</v>
      </c>
      <c r="CO255" s="57">
        <f>IF(SUM($H13:CO13)&lt;=Inputs!$H$165*4, IF(Inputs!$H$166, MIN($F$252*$E255*CO$30*CO13, (Inputs!$H$166)*Exchng*$G13-SUM($H255:CN255)),$F$252*$E255*CO$30*CO13),)</f>
        <v>0</v>
      </c>
      <c r="CP255" s="57">
        <f>IF(SUM($H13:CP13)&lt;=Inputs!$H$165*4, IF(Inputs!$H$166, MIN($F$252*$E255*CP$30*CP13, (Inputs!$H$166)*Exchng*$G13-SUM($H255:CO255)),$F$252*$E255*CP$30*CP13),)</f>
        <v>0</v>
      </c>
      <c r="CQ255" s="57">
        <f>IF(SUM($H13:CQ13)&lt;=Inputs!$H$165*4, IF(Inputs!$H$166, MIN($F$252*$E255*CQ$30*CQ13, (Inputs!$H$166)*Exchng*$G13-SUM($H255:CP255)),$F$252*$E255*CQ$30*CQ13),)</f>
        <v>0</v>
      </c>
      <c r="CR255" s="57">
        <f>IF(SUM($H13:CR13)&lt;=Inputs!$H$165*4, IF(Inputs!$H$166, MIN($F$252*$E255*CR$30*CR13, (Inputs!$H$166)*Exchng*$G13-SUM($H255:CQ255)),$F$252*$E255*CR$30*CR13),)</f>
        <v>0</v>
      </c>
      <c r="CS255" s="57">
        <f>IF(SUM($H13:CS13)&lt;=Inputs!$H$165*4, IF(Inputs!$H$166, MIN($F$252*$E255*CS$30*CS13, (Inputs!$H$166)*Exchng*$G13-SUM($H255:CR255)),$F$252*$E255*CS$30*CS13),)</f>
        <v>0</v>
      </c>
      <c r="CT255" s="57">
        <f>IF(SUM($H13:CT13)&lt;=Inputs!$H$165*4, IF(Inputs!$H$166, MIN($F$252*$E255*CT$30*CT13, (Inputs!$H$166)*Exchng*$G13-SUM($H255:CS255)),$F$252*$E255*CT$30*CT13),)</f>
        <v>0</v>
      </c>
      <c r="CU255" s="57">
        <f>IF(SUM($H13:CU13)&lt;=Inputs!$H$165*4, IF(Inputs!$H$166, MIN($F$252*$E255*CU$30*CU13, (Inputs!$H$166)*Exchng*$G13-SUM($H255:CT255)),$F$252*$E255*CU$30*CU13),)</f>
        <v>0</v>
      </c>
      <c r="CV255" s="57">
        <f>IF(SUM($H13:CV13)&lt;=Inputs!$H$165*4, IF(Inputs!$H$166, MIN($F$252*$E255*CV$30*CV13, (Inputs!$H$166)*Exchng*$G13-SUM($H255:CU255)),$F$252*$E255*CV$30*CV13),)</f>
        <v>0</v>
      </c>
      <c r="CW255" s="57">
        <f>IF(SUM($H13:CW13)&lt;=Inputs!$H$165*4, IF(Inputs!$H$166, MIN($F$252*$E255*CW$30*CW13, (Inputs!$H$166)*Exchng*$G13-SUM($H255:CV255)),$F$252*$E255*CW$30*CW13),)</f>
        <v>0</v>
      </c>
      <c r="CX255" s="57">
        <f>IF(SUM($H13:CX13)&lt;=Inputs!$H$165*4, IF(Inputs!$H$166, MIN($F$252*$E255*CX$30*CX13, (Inputs!$H$166)*Exchng*$G13-SUM($H255:CW255)),$F$252*$E255*CX$30*CX13),)</f>
        <v>0</v>
      </c>
      <c r="CY255" s="57">
        <f>IF(SUM($H13:CY13)&lt;=Inputs!$H$165*4, IF(Inputs!$H$166, MIN($F$252*$E255*CY$30*CY13, (Inputs!$H$166)*Exchng*$G13-SUM($H255:CX255)),$F$252*$E255*CY$30*CY13),)</f>
        <v>0</v>
      </c>
      <c r="CZ255" s="57">
        <f>IF(SUM($H13:CZ13)&lt;=Inputs!$H$165*4, IF(Inputs!$H$166, MIN($F$252*$E255*CZ$30*CZ13, (Inputs!$H$166)*Exchng*$G13-SUM($H255:CY255)),$F$252*$E255*CZ$30*CZ13),)</f>
        <v>0</v>
      </c>
      <c r="DA255" s="57">
        <f>IF(SUM($H13:DA13)&lt;=Inputs!$H$165*4, IF(Inputs!$H$166, MIN($F$252*$E255*DA$30*DA13, (Inputs!$H$166)*Exchng*$G13-SUM($H255:CZ255)),$F$252*$E255*DA$30*DA13),)</f>
        <v>0</v>
      </c>
      <c r="DB255" s="57">
        <f>IF(SUM($H13:DB13)&lt;=Inputs!$H$165*4, IF(Inputs!$H$166, MIN($F$252*$E255*DB$30*DB13, (Inputs!$H$166)*Exchng*$G13-SUM($H255:DA255)),$F$252*$E255*DB$30*DB13),)</f>
        <v>0</v>
      </c>
      <c r="DC255" s="57">
        <f>IF(SUM($H13:DC13)&lt;=Inputs!$H$165*4, IF(Inputs!$H$166, MIN($F$252*$E255*DC$30*DC13, (Inputs!$H$166)*Exchng*$G13-SUM($H255:DB255)),$F$252*$E255*DC$30*DC13),)</f>
        <v>0</v>
      </c>
      <c r="DD255" s="57">
        <f>IF(SUM($H13:DD13)&lt;=Inputs!$H$165*4, IF(Inputs!$H$166, MIN($F$252*$E255*DD$30*DD13, (Inputs!$H$166)*Exchng*$G13-SUM($H255:DC255)),$F$252*$E255*DD$30*DD13),)</f>
        <v>0</v>
      </c>
      <c r="DE255" s="57">
        <f>IF(SUM($H13:DE13)&lt;=Inputs!$H$165*4, IF(Inputs!$H$166, MIN($F$252*$E255*DE$30*DE13, (Inputs!$H$166)*Exchng*$G13-SUM($H255:DD255)),$F$252*$E255*DE$30*DE13),)</f>
        <v>0</v>
      </c>
      <c r="DF255" s="57">
        <f>IF(SUM($H13:DF13)&lt;=Inputs!$H$165*4, IF(Inputs!$H$166, MIN($F$252*$E255*DF$30*DF13, (Inputs!$H$166)*Exchng*$G13-SUM($H255:DE255)),$F$252*$E255*DF$30*DF13),)</f>
        <v>0</v>
      </c>
      <c r="DG255" s="57">
        <f>IF(SUM($H13:DG13)&lt;=Inputs!$H$165*4, IF(Inputs!$H$166, MIN($F$252*$E255*DG$30*DG13, (Inputs!$H$166)*Exchng*$G13-SUM($H255:DF255)),$F$252*$E255*DG$30*DG13),)</f>
        <v>0</v>
      </c>
      <c r="DH255" s="57">
        <f>IF(SUM($H13:DH13)&lt;=Inputs!$H$165*4, IF(Inputs!$H$166, MIN($F$252*$E255*DH$30*DH13, (Inputs!$H$166)*Exchng*$G13-SUM($H255:DG255)),$F$252*$E255*DH$30*DH13),)</f>
        <v>0</v>
      </c>
      <c r="DI255" s="57">
        <f>IF(SUM($H13:DI13)&lt;=Inputs!$H$165*4, IF(Inputs!$H$166, MIN($F$252*$E255*DI$30*DI13, (Inputs!$H$166)*Exchng*$G13-SUM($H255:DH255)),$F$252*$E255*DI$30*DI13),)</f>
        <v>0</v>
      </c>
      <c r="DJ255" s="57">
        <f>IF(SUM($H13:DJ13)&lt;=Inputs!$H$165*4, IF(Inputs!$H$166, MIN($F$252*$E255*DJ$30*DJ13, (Inputs!$H$166)*Exchng*$G13-SUM($H255:DI255)),$F$252*$E255*DJ$30*DJ13),)</f>
        <v>0</v>
      </c>
      <c r="DK255" s="57">
        <f>IF(SUM($H13:DK13)&lt;=Inputs!$H$165*4, IF(Inputs!$H$166, MIN($F$252*$E255*DK$30*DK13, (Inputs!$H$166)*Exchng*$G13-SUM($H255:DJ255)),$F$252*$E255*DK$30*DK13),)</f>
        <v>0</v>
      </c>
      <c r="DL255" s="57">
        <f>IF(SUM($H13:DL13)&lt;=Inputs!$H$165*4, IF(Inputs!$H$166, MIN($F$252*$E255*DL$30*DL13, (Inputs!$H$166)*Exchng*$G13-SUM($H255:DK255)),$F$252*$E255*DL$30*DL13),)</f>
        <v>0</v>
      </c>
      <c r="DM255" s="57">
        <f>IF(SUM($H13:DM13)&lt;=Inputs!$H$165*4, IF(Inputs!$H$166, MIN($F$252*$E255*DM$30*DM13, (Inputs!$H$166)*Exchng*$G13-SUM($H255:DL255)),$F$252*$E255*DM$30*DM13),)</f>
        <v>0</v>
      </c>
      <c r="DN255" s="57">
        <f>IF(SUM($H13:DN13)&lt;=Inputs!$H$165*4, IF(Inputs!$H$166, MIN($F$252*$E255*DN$30*DN13, (Inputs!$H$166)*Exchng*$G13-SUM($H255:DM255)),$F$252*$E255*DN$30*DN13),)</f>
        <v>0</v>
      </c>
      <c r="DO255" s="57">
        <f>IF(SUM($H13:DO13)&lt;=Inputs!$H$165*4, IF(Inputs!$H$166, MIN($F$252*$E255*DO$30*DO13, (Inputs!$H$166)*Exchng*$G13-SUM($H255:DN255)),$F$252*$E255*DO$30*DO13),)</f>
        <v>0</v>
      </c>
      <c r="DP255" s="57">
        <f>IF(SUM($H13:DP13)&lt;=Inputs!$H$165*4, IF(Inputs!$H$166, MIN($F$252*$E255*DP$30*DP13, (Inputs!$H$166)*Exchng*$G13-SUM($H255:DO255)),$F$252*$E255*DP$30*DP13),)</f>
        <v>0</v>
      </c>
      <c r="DQ255" s="57">
        <f>IF(SUM($H13:DQ13)&lt;=Inputs!$H$165*4, IF(Inputs!$H$166, MIN($F$252*$E255*DQ$30*DQ13, (Inputs!$H$166)*Exchng*$G13-SUM($H255:DP255)),$F$252*$E255*DQ$30*DQ13),)</f>
        <v>0</v>
      </c>
      <c r="DR255" s="57">
        <f>IF(SUM($H13:DR13)&lt;=Inputs!$H$165*4, IF(Inputs!$H$166, MIN($F$252*$E255*DR$30*DR13, (Inputs!$H$166)*Exchng*$G13-SUM($H255:DQ255)),$F$252*$E255*DR$30*DR13),)</f>
        <v>0</v>
      </c>
      <c r="DS255" s="57">
        <f>IF(SUM($H13:DS13)&lt;=Inputs!$H$165*4, IF(Inputs!$H$166, MIN($F$252*$E255*DS$30*DS13, (Inputs!$H$166)*Exchng*$G13-SUM($H255:DR255)),$F$252*$E255*DS$30*DS13),)</f>
        <v>0</v>
      </c>
    </row>
    <row r="256" spans="2:123" x14ac:dyDescent="0.3">
      <c r="D256" s="12" t="s">
        <v>26</v>
      </c>
      <c r="E256" s="12">
        <f>G14*Inputs!$H$118/4</f>
        <v>25</v>
      </c>
      <c r="F256" s="51" t="str">
        <f t="shared" si="192"/>
        <v>INR Mn</v>
      </c>
      <c r="G256" s="57"/>
      <c r="H256" s="57">
        <f>IF(SUM($H14:H14)&lt;=Inputs!$H$165*4, IF(Inputs!$H$166, MIN($F$252*$E256*H$30*H14, (Inputs!$H$166)*Exchng*$G14-SUM(G256:$H256)),$F$252*$E256*H$30*H14),)</f>
        <v>0</v>
      </c>
      <c r="I256" s="57">
        <f>IF(SUM($H14:I14)&lt;=Inputs!$H$165*4, IF(Inputs!$H$166, MIN($F$252*$E256*I$30*I14, (Inputs!$H$166)*Exchng*$G14-SUM(H256:$H256)),$F$252*$E256*I$30*I14),)</f>
        <v>0</v>
      </c>
      <c r="J256" s="57">
        <f>IF(SUM($H14:J14)&lt;=Inputs!$H$165*4, IF(Inputs!$H$166, MIN($F$252*$E256*J$30*J14, (Inputs!$H$166)*Exchng*$G14-SUM($H256:I256)),$F$252*$E256*J$30*J14),)</f>
        <v>0</v>
      </c>
      <c r="K256" s="57">
        <f>IF(SUM($H14:K14)&lt;=Inputs!$H$165*4, IF(Inputs!$H$166, MIN($F$252*$E256*K$30*K14, (Inputs!$H$166)*Exchng*$G14-SUM($H256:J256)),$F$252*$E256*K$30*K14),)</f>
        <v>0</v>
      </c>
      <c r="L256" s="57">
        <f>IF(SUM($H14:L14)&lt;=Inputs!$H$165*4, IF(Inputs!$H$166, MIN($F$252*$E256*L$30*L14, (Inputs!$H$166)*Exchng*$G14-SUM($H256:K256)),$F$252*$E256*L$30*L14),)</f>
        <v>0</v>
      </c>
      <c r="M256" s="57">
        <f>IF(SUM($H14:M14)&lt;=Inputs!$H$165*4, IF(Inputs!$H$166, MIN($F$252*$E256*M$30*M14, (Inputs!$H$166)*Exchng*$G14-SUM($H256:L256)),$F$252*$E256*M$30*M14),)</f>
        <v>0</v>
      </c>
      <c r="N256" s="57">
        <f>IF(SUM($H14:N14)&lt;=Inputs!$H$165*4, IF(Inputs!$H$166, MIN($F$252*$E256*N$30*N14, (Inputs!$H$166)*Exchng*$G14-SUM($H256:M256)),$F$252*$E256*N$30*N14),)</f>
        <v>0</v>
      </c>
      <c r="O256" s="57">
        <f>IF(SUM($H14:O14)&lt;=Inputs!$H$165*4, IF(Inputs!$H$166, MIN($F$252*$E256*O$30*O14, (Inputs!$H$166)*Exchng*$G14-SUM($H256:N256)),$F$252*$E256*O$30*O14),)</f>
        <v>0</v>
      </c>
      <c r="P256" s="57">
        <f>IF(SUM($H14:P14)&lt;=Inputs!$H$165*4, IF(Inputs!$H$166, MIN($F$252*$E256*P$30*P14, (Inputs!$H$166)*Exchng*$G14-SUM($H256:O256)),$F$252*$E256*P$30*P14),)</f>
        <v>0</v>
      </c>
      <c r="Q256" s="57">
        <f>IF(SUM($H14:Q14)&lt;=Inputs!$H$165*4, IF(Inputs!$H$166, MIN($F$252*$E256*Q$30*Q14, (Inputs!$H$166)*Exchng*$G14-SUM($H256:P256)),$F$252*$E256*Q$30*Q14),)</f>
        <v>0</v>
      </c>
      <c r="R256" s="57">
        <f>IF(SUM($H14:R14)&lt;=Inputs!$H$165*4, IF(Inputs!$H$166, MIN($F$252*$E256*R$30*R14, (Inputs!$H$166)*Exchng*$G14-SUM($H256:Q256)),$F$252*$E256*R$30*R14),)</f>
        <v>0</v>
      </c>
      <c r="S256" s="57">
        <f>IF(SUM($H14:S14)&lt;=Inputs!$H$165*4, IF(Inputs!$H$166, MIN($F$252*$E256*S$30*S14, (Inputs!$H$166)*Exchng*$G14-SUM($H256:R256)),$F$252*$E256*S$30*S14),)</f>
        <v>0</v>
      </c>
      <c r="T256" s="57">
        <f>IF(SUM($H14:T14)&lt;=Inputs!$H$165*4, IF(Inputs!$H$166, MIN($F$252*$E256*T$30*T14, (Inputs!$H$166)*Exchng*$G14-SUM($H256:S256)),$F$252*$E256*T$30*T14),)</f>
        <v>0</v>
      </c>
      <c r="U256" s="57">
        <f>IF(SUM($H14:U14)&lt;=Inputs!$H$165*4, IF(Inputs!$H$166, MIN($F$252*$E256*U$30*U14, (Inputs!$H$166)*Exchng*$G14-SUM($H256:T256)),$F$252*$E256*U$30*U14),)</f>
        <v>0</v>
      </c>
      <c r="V256" s="57">
        <f>IF(SUM($H14:V14)&lt;=Inputs!$H$165*4, IF(Inputs!$H$166, MIN($F$252*$E256*V$30*V14, (Inputs!$H$166)*Exchng*$G14-SUM($H256:U256)),$F$252*$E256*V$30*V14),)</f>
        <v>0</v>
      </c>
      <c r="W256" s="57">
        <f>IF(SUM($H14:W14)&lt;=Inputs!$H$165*4, IF(Inputs!$H$166, MIN($F$252*$E256*W$30*W14, (Inputs!$H$166)*Exchng*$G14-SUM($H256:V256)),$F$252*$E256*W$30*W14),)</f>
        <v>75</v>
      </c>
      <c r="X256" s="57">
        <f>IF(SUM($H14:X14)&lt;=Inputs!$H$165*4, IF(Inputs!$H$166, MIN($F$252*$E256*X$30*X14, (Inputs!$H$166)*Exchng*$G14-SUM($H256:W256)),$F$252*$E256*X$30*X14),)</f>
        <v>75</v>
      </c>
      <c r="Y256" s="57">
        <f>IF(SUM($H14:Y14)&lt;=Inputs!$H$165*4, IF(Inputs!$H$166, MIN($F$252*$E256*Y$30*Y14, (Inputs!$H$166)*Exchng*$G14-SUM($H256:X256)),$F$252*$E256*Y$30*Y14),)</f>
        <v>75</v>
      </c>
      <c r="Z256" s="57">
        <f>IF(SUM($H14:Z14)&lt;=Inputs!$H$165*4, IF(Inputs!$H$166, MIN($F$252*$E256*Z$30*Z14, (Inputs!$H$166)*Exchng*$G14-SUM($H256:Y256)),$F$252*$E256*Z$30*Z14),)</f>
        <v>75</v>
      </c>
      <c r="AA256" s="57">
        <f>IF(SUM($H14:AA14)&lt;=Inputs!$H$165*4, IF(Inputs!$H$166, MIN($F$252*$E256*AA$30*AA14, (Inputs!$H$166)*Exchng*$G14-SUM($H256:Z256)),$F$252*$E256*AA$30*AA14),)</f>
        <v>75</v>
      </c>
      <c r="AB256" s="57">
        <f>IF(SUM($H14:AB14)&lt;=Inputs!$H$165*4, IF(Inputs!$H$166, MIN($F$252*$E256*AB$30*AB14, (Inputs!$H$166)*Exchng*$G14-SUM($H256:AA256)),$F$252*$E256*AB$30*AB14),)</f>
        <v>75</v>
      </c>
      <c r="AC256" s="57">
        <f>IF(SUM($H14:AC14)&lt;=Inputs!$H$165*4, IF(Inputs!$H$166, MIN($F$252*$E256*AC$30*AC14, (Inputs!$H$166)*Exchng*$G14-SUM($H256:AB256)),$F$252*$E256*AC$30*AC14),)</f>
        <v>75</v>
      </c>
      <c r="AD256" s="57">
        <f>IF(SUM($H14:AD14)&lt;=Inputs!$H$165*4, IF(Inputs!$H$166, MIN($F$252*$E256*AD$30*AD14, (Inputs!$H$166)*Exchng*$G14-SUM($H256:AC256)),$F$252*$E256*AD$30*AD14),)</f>
        <v>75</v>
      </c>
      <c r="AE256" s="57">
        <f>IF(SUM($H14:AE14)&lt;=Inputs!$H$165*4, IF(Inputs!$H$166, MIN($F$252*$E256*AE$30*AE14, (Inputs!$H$166)*Exchng*$G14-SUM($H256:AD256)),$F$252*$E256*AE$30*AE14),)</f>
        <v>75</v>
      </c>
      <c r="AF256" s="57">
        <f>IF(SUM($H14:AF14)&lt;=Inputs!$H$165*4, IF(Inputs!$H$166, MIN($F$252*$E256*AF$30*AF14, (Inputs!$H$166)*Exchng*$G14-SUM($H256:AE256)),$F$252*$E256*AF$30*AF14),)</f>
        <v>75</v>
      </c>
      <c r="AG256" s="57">
        <f>IF(SUM($H14:AG14)&lt;=Inputs!$H$165*4, IF(Inputs!$H$166, MIN($F$252*$E256*AG$30*AG14, (Inputs!$H$166)*Exchng*$G14-SUM($H256:AF256)),$F$252*$E256*AG$30*AG14),)</f>
        <v>75</v>
      </c>
      <c r="AH256" s="57">
        <f>IF(SUM($H14:AH14)&lt;=Inputs!$H$165*4, IF(Inputs!$H$166, MIN($F$252*$E256*AH$30*AH14, (Inputs!$H$166)*Exchng*$G14-SUM($H256:AG256)),$F$252*$E256*AH$30*AH14),)</f>
        <v>75</v>
      </c>
      <c r="AI256" s="57">
        <f>IF(SUM($H14:AI14)&lt;=Inputs!$H$165*4, IF(Inputs!$H$166, MIN($F$252*$E256*AI$30*AI14, (Inputs!$H$166)*Exchng*$G14-SUM($H256:AH256)),$F$252*$E256*AI$30*AI14),)</f>
        <v>75</v>
      </c>
      <c r="AJ256" s="57">
        <f>IF(SUM($H14:AJ14)&lt;=Inputs!$H$165*4, IF(Inputs!$H$166, MIN($F$252*$E256*AJ$30*AJ14, (Inputs!$H$166)*Exchng*$G14-SUM($H256:AI256)),$F$252*$E256*AJ$30*AJ14),)</f>
        <v>75</v>
      </c>
      <c r="AK256" s="57">
        <f>IF(SUM($H14:AK14)&lt;=Inputs!$H$165*4, IF(Inputs!$H$166, MIN($F$252*$E256*AK$30*AK14, (Inputs!$H$166)*Exchng*$G14-SUM($H256:AJ256)),$F$252*$E256*AK$30*AK14),)</f>
        <v>75</v>
      </c>
      <c r="AL256" s="57">
        <f>IF(SUM($H14:AL14)&lt;=Inputs!$H$165*4, IF(Inputs!$H$166, MIN($F$252*$E256*AL$30*AL14, (Inputs!$H$166)*Exchng*$G14-SUM($H256:AK256)),$F$252*$E256*AL$30*AL14),)</f>
        <v>75</v>
      </c>
      <c r="AM256" s="57">
        <f>IF(SUM($H14:AM14)&lt;=Inputs!$H$165*4, IF(Inputs!$H$166, MIN($F$252*$E256*AM$30*AM14, (Inputs!$H$166)*Exchng*$G14-SUM($H256:AL256)),$F$252*$E256*AM$30*AM14),)</f>
        <v>75</v>
      </c>
      <c r="AN256" s="57">
        <f>IF(SUM($H14:AN14)&lt;=Inputs!$H$165*4, IF(Inputs!$H$166, MIN($F$252*$E256*AN$30*AN14, (Inputs!$H$166)*Exchng*$G14-SUM($H256:AM256)),$F$252*$E256*AN$30*AN14),)</f>
        <v>75</v>
      </c>
      <c r="AO256" s="57">
        <f>IF(SUM($H14:AO14)&lt;=Inputs!$H$165*4, IF(Inputs!$H$166, MIN($F$252*$E256*AO$30*AO14, (Inputs!$H$166)*Exchng*$G14-SUM($H256:AN256)),$F$252*$E256*AO$30*AO14),)</f>
        <v>75</v>
      </c>
      <c r="AP256" s="57">
        <f>IF(SUM($H14:AP14)&lt;=Inputs!$H$165*4, IF(Inputs!$H$166, MIN($F$252*$E256*AP$30*AP14, (Inputs!$H$166)*Exchng*$G14-SUM($H256:AO256)),$F$252*$E256*AP$30*AP14),)</f>
        <v>75</v>
      </c>
      <c r="AQ256" s="57">
        <f>IF(SUM($H14:AQ14)&lt;=Inputs!$H$165*4, IF(Inputs!$H$166, MIN($F$252*$E256*AQ$30*AQ14, (Inputs!$H$166)*Exchng*$G14-SUM($H256:AP256)),$F$252*$E256*AQ$30*AQ14),)</f>
        <v>0</v>
      </c>
      <c r="AR256" s="57">
        <f>IF(SUM($H14:AR14)&lt;=Inputs!$H$165*4, IF(Inputs!$H$166, MIN($F$252*$E256*AR$30*AR14, (Inputs!$H$166)*Exchng*$G14-SUM($H256:AQ256)),$F$252*$E256*AR$30*AR14),)</f>
        <v>0</v>
      </c>
      <c r="AS256" s="57">
        <f>IF(SUM($H14:AS14)&lt;=Inputs!$H$165*4, IF(Inputs!$H$166, MIN($F$252*$E256*AS$30*AS14, (Inputs!$H$166)*Exchng*$G14-SUM($H256:AR256)),$F$252*$E256*AS$30*AS14),)</f>
        <v>0</v>
      </c>
      <c r="AT256" s="57">
        <f>IF(SUM($H14:AT14)&lt;=Inputs!$H$165*4, IF(Inputs!$H$166, MIN($F$252*$E256*AT$30*AT14, (Inputs!$H$166)*Exchng*$G14-SUM($H256:AS256)),$F$252*$E256*AT$30*AT14),)</f>
        <v>0</v>
      </c>
      <c r="AU256" s="57">
        <f>IF(SUM($H14:AU14)&lt;=Inputs!$H$165*4, IF(Inputs!$H$166, MIN($F$252*$E256*AU$30*AU14, (Inputs!$H$166)*Exchng*$G14-SUM($H256:AT256)),$F$252*$E256*AU$30*AU14),)</f>
        <v>0</v>
      </c>
      <c r="AV256" s="57">
        <f>IF(SUM($H14:AV14)&lt;=Inputs!$H$165*4, IF(Inputs!$H$166, MIN($F$252*$E256*AV$30*AV14, (Inputs!$H$166)*Exchng*$G14-SUM($H256:AU256)),$F$252*$E256*AV$30*AV14),)</f>
        <v>0</v>
      </c>
      <c r="AW256" s="57">
        <f>IF(SUM($H14:AW14)&lt;=Inputs!$H$165*4, IF(Inputs!$H$166, MIN($F$252*$E256*AW$30*AW14, (Inputs!$H$166)*Exchng*$G14-SUM($H256:AV256)),$F$252*$E256*AW$30*AW14),)</f>
        <v>0</v>
      </c>
      <c r="AX256" s="57">
        <f>IF(SUM($H14:AX14)&lt;=Inputs!$H$165*4, IF(Inputs!$H$166, MIN($F$252*$E256*AX$30*AX14, (Inputs!$H$166)*Exchng*$G14-SUM($H256:AW256)),$F$252*$E256*AX$30*AX14),)</f>
        <v>0</v>
      </c>
      <c r="AY256" s="57">
        <f>IF(SUM($H14:AY14)&lt;=Inputs!$H$165*4, IF(Inputs!$H$166, MIN($F$252*$E256*AY$30*AY14, (Inputs!$H$166)*Exchng*$G14-SUM($H256:AX256)),$F$252*$E256*AY$30*AY14),)</f>
        <v>0</v>
      </c>
      <c r="AZ256" s="57">
        <f>IF(SUM($H14:AZ14)&lt;=Inputs!$H$165*4, IF(Inputs!$H$166, MIN($F$252*$E256*AZ$30*AZ14, (Inputs!$H$166)*Exchng*$G14-SUM($H256:AY256)),$F$252*$E256*AZ$30*AZ14),)</f>
        <v>0</v>
      </c>
      <c r="BA256" s="57">
        <f>IF(SUM($H14:BA14)&lt;=Inputs!$H$165*4, IF(Inputs!$H$166, MIN($F$252*$E256*BA$30*BA14, (Inputs!$H$166)*Exchng*$G14-SUM($H256:AZ256)),$F$252*$E256*BA$30*BA14),)</f>
        <v>0</v>
      </c>
      <c r="BB256" s="57">
        <f>IF(SUM($H14:BB14)&lt;=Inputs!$H$165*4, IF(Inputs!$H$166, MIN($F$252*$E256*BB$30*BB14, (Inputs!$H$166)*Exchng*$G14-SUM($H256:BA256)),$F$252*$E256*BB$30*BB14),)</f>
        <v>0</v>
      </c>
      <c r="BC256" s="57">
        <f>IF(SUM($H14:BC14)&lt;=Inputs!$H$165*4, IF(Inputs!$H$166, MIN($F$252*$E256*BC$30*BC14, (Inputs!$H$166)*Exchng*$G14-SUM($H256:BB256)),$F$252*$E256*BC$30*BC14),)</f>
        <v>0</v>
      </c>
      <c r="BD256" s="57">
        <f>IF(SUM($H14:BD14)&lt;=Inputs!$H$165*4, IF(Inputs!$H$166, MIN($F$252*$E256*BD$30*BD14, (Inputs!$H$166)*Exchng*$G14-SUM($H256:BC256)),$F$252*$E256*BD$30*BD14),)</f>
        <v>0</v>
      </c>
      <c r="BE256" s="57">
        <f>IF(SUM($H14:BE14)&lt;=Inputs!$H$165*4, IF(Inputs!$H$166, MIN($F$252*$E256*BE$30*BE14, (Inputs!$H$166)*Exchng*$G14-SUM($H256:BD256)),$F$252*$E256*BE$30*BE14),)</f>
        <v>0</v>
      </c>
      <c r="BF256" s="57">
        <f>IF(SUM($H14:BF14)&lt;=Inputs!$H$165*4, IF(Inputs!$H$166, MIN($F$252*$E256*BF$30*BF14, (Inputs!$H$166)*Exchng*$G14-SUM($H256:BE256)),$F$252*$E256*BF$30*BF14),)</f>
        <v>0</v>
      </c>
      <c r="BG256" s="57">
        <f>IF(SUM($H14:BG14)&lt;=Inputs!$H$165*4, IF(Inputs!$H$166, MIN($F$252*$E256*BG$30*BG14, (Inputs!$H$166)*Exchng*$G14-SUM($H256:BF256)),$F$252*$E256*BG$30*BG14),)</f>
        <v>0</v>
      </c>
      <c r="BH256" s="57">
        <f>IF(SUM($H14:BH14)&lt;=Inputs!$H$165*4, IF(Inputs!$H$166, MIN($F$252*$E256*BH$30*BH14, (Inputs!$H$166)*Exchng*$G14-SUM($H256:BG256)),$F$252*$E256*BH$30*BH14),)</f>
        <v>0</v>
      </c>
      <c r="BI256" s="57">
        <f>IF(SUM($H14:BI14)&lt;=Inputs!$H$165*4, IF(Inputs!$H$166, MIN($F$252*$E256*BI$30*BI14, (Inputs!$H$166)*Exchng*$G14-SUM($H256:BH256)),$F$252*$E256*BI$30*BI14),)</f>
        <v>0</v>
      </c>
      <c r="BJ256" s="57">
        <f>IF(SUM($H14:BJ14)&lt;=Inputs!$H$165*4, IF(Inputs!$H$166, MIN($F$252*$E256*BJ$30*BJ14, (Inputs!$H$166)*Exchng*$G14-SUM($H256:BI256)),$F$252*$E256*BJ$30*BJ14),)</f>
        <v>0</v>
      </c>
      <c r="BK256" s="57">
        <f>IF(SUM($H14:BK14)&lt;=Inputs!$H$165*4, IF(Inputs!$H$166, MIN($F$252*$E256*BK$30*BK14, (Inputs!$H$166)*Exchng*$G14-SUM($H256:BJ256)),$F$252*$E256*BK$30*BK14),)</f>
        <v>0</v>
      </c>
      <c r="BL256" s="57">
        <f>IF(SUM($H14:BL14)&lt;=Inputs!$H$165*4, IF(Inputs!$H$166, MIN($F$252*$E256*BL$30*BL14, (Inputs!$H$166)*Exchng*$G14-SUM($H256:BK256)),$F$252*$E256*BL$30*BL14),)</f>
        <v>0</v>
      </c>
      <c r="BM256" s="57">
        <f>IF(SUM($H14:BM14)&lt;=Inputs!$H$165*4, IF(Inputs!$H$166, MIN($F$252*$E256*BM$30*BM14, (Inputs!$H$166)*Exchng*$G14-SUM($H256:BL256)),$F$252*$E256*BM$30*BM14),)</f>
        <v>0</v>
      </c>
      <c r="BN256" s="57">
        <f>IF(SUM($H14:BN14)&lt;=Inputs!$H$165*4, IF(Inputs!$H$166, MIN($F$252*$E256*BN$30*BN14, (Inputs!$H$166)*Exchng*$G14-SUM($H256:BM256)),$F$252*$E256*BN$30*BN14),)</f>
        <v>0</v>
      </c>
      <c r="BO256" s="57">
        <f>IF(SUM($H14:BO14)&lt;=Inputs!$H$165*4, IF(Inputs!$H$166, MIN($F$252*$E256*BO$30*BO14, (Inputs!$H$166)*Exchng*$G14-SUM($H256:BN256)),$F$252*$E256*BO$30*BO14),)</f>
        <v>0</v>
      </c>
      <c r="BP256" s="57">
        <f>IF(SUM($H14:BP14)&lt;=Inputs!$H$165*4, IF(Inputs!$H$166, MIN($F$252*$E256*BP$30*BP14, (Inputs!$H$166)*Exchng*$G14-SUM($H256:BO256)),$F$252*$E256*BP$30*BP14),)</f>
        <v>0</v>
      </c>
      <c r="BQ256" s="57">
        <f>IF(SUM($H14:BQ14)&lt;=Inputs!$H$165*4, IF(Inputs!$H$166, MIN($F$252*$E256*BQ$30*BQ14, (Inputs!$H$166)*Exchng*$G14-SUM($H256:BP256)),$F$252*$E256*BQ$30*BQ14),)</f>
        <v>0</v>
      </c>
      <c r="BR256" s="57">
        <f>IF(SUM($H14:BR14)&lt;=Inputs!$H$165*4, IF(Inputs!$H$166, MIN($F$252*$E256*BR$30*BR14, (Inputs!$H$166)*Exchng*$G14-SUM($H256:BQ256)),$F$252*$E256*BR$30*BR14),)</f>
        <v>0</v>
      </c>
      <c r="BS256" s="57">
        <f>IF(SUM($H14:BS14)&lt;=Inputs!$H$165*4, IF(Inputs!$H$166, MIN($F$252*$E256*BS$30*BS14, (Inputs!$H$166)*Exchng*$G14-SUM($H256:BR256)),$F$252*$E256*BS$30*BS14),)</f>
        <v>0</v>
      </c>
      <c r="BT256" s="57">
        <f>IF(SUM($H14:BT14)&lt;=Inputs!$H$165*4, IF(Inputs!$H$166, MIN($F$252*$E256*BT$30*BT14, (Inputs!$H$166)*Exchng*$G14-SUM($H256:BS256)),$F$252*$E256*BT$30*BT14),)</f>
        <v>0</v>
      </c>
      <c r="BU256" s="57">
        <f>IF(SUM($H14:BU14)&lt;=Inputs!$H$165*4, IF(Inputs!$H$166, MIN($F$252*$E256*BU$30*BU14, (Inputs!$H$166)*Exchng*$G14-SUM($H256:BT256)),$F$252*$E256*BU$30*BU14),)</f>
        <v>0</v>
      </c>
      <c r="BV256" s="57">
        <f>IF(SUM($H14:BV14)&lt;=Inputs!$H$165*4, IF(Inputs!$H$166, MIN($F$252*$E256*BV$30*BV14, (Inputs!$H$166)*Exchng*$G14-SUM($H256:BU256)),$F$252*$E256*BV$30*BV14),)</f>
        <v>0</v>
      </c>
      <c r="BW256" s="57">
        <f>IF(SUM($H14:BW14)&lt;=Inputs!$H$165*4, IF(Inputs!$H$166, MIN($F$252*$E256*BW$30*BW14, (Inputs!$H$166)*Exchng*$G14-SUM($H256:BV256)),$F$252*$E256*BW$30*BW14),)</f>
        <v>0</v>
      </c>
      <c r="BX256" s="57">
        <f>IF(SUM($H14:BX14)&lt;=Inputs!$H$165*4, IF(Inputs!$H$166, MIN($F$252*$E256*BX$30*BX14, (Inputs!$H$166)*Exchng*$G14-SUM($H256:BW256)),$F$252*$E256*BX$30*BX14),)</f>
        <v>0</v>
      </c>
      <c r="BY256" s="57">
        <f>IF(SUM($H14:BY14)&lt;=Inputs!$H$165*4, IF(Inputs!$H$166, MIN($F$252*$E256*BY$30*BY14, (Inputs!$H$166)*Exchng*$G14-SUM($H256:BX256)),$F$252*$E256*BY$30*BY14),)</f>
        <v>0</v>
      </c>
      <c r="BZ256" s="57">
        <f>IF(SUM($H14:BZ14)&lt;=Inputs!$H$165*4, IF(Inputs!$H$166, MIN($F$252*$E256*BZ$30*BZ14, (Inputs!$H$166)*Exchng*$G14-SUM($H256:BY256)),$F$252*$E256*BZ$30*BZ14),)</f>
        <v>0</v>
      </c>
      <c r="CA256" s="57">
        <f>IF(SUM($H14:CA14)&lt;=Inputs!$H$165*4, IF(Inputs!$H$166, MIN($F$252*$E256*CA$30*CA14, (Inputs!$H$166)*Exchng*$G14-SUM($H256:BZ256)),$F$252*$E256*CA$30*CA14),)</f>
        <v>0</v>
      </c>
      <c r="CB256" s="57">
        <f>IF(SUM($H14:CB14)&lt;=Inputs!$H$165*4, IF(Inputs!$H$166, MIN($F$252*$E256*CB$30*CB14, (Inputs!$H$166)*Exchng*$G14-SUM($H256:CA256)),$F$252*$E256*CB$30*CB14),)</f>
        <v>0</v>
      </c>
      <c r="CC256" s="57">
        <f>IF(SUM($H14:CC14)&lt;=Inputs!$H$165*4, IF(Inputs!$H$166, MIN($F$252*$E256*CC$30*CC14, (Inputs!$H$166)*Exchng*$G14-SUM($H256:CB256)),$F$252*$E256*CC$30*CC14),)</f>
        <v>0</v>
      </c>
      <c r="CD256" s="57">
        <f>IF(SUM($H14:CD14)&lt;=Inputs!$H$165*4, IF(Inputs!$H$166, MIN($F$252*$E256*CD$30*CD14, (Inputs!$H$166)*Exchng*$G14-SUM($H256:CC256)),$F$252*$E256*CD$30*CD14),)</f>
        <v>0</v>
      </c>
      <c r="CE256" s="57">
        <f>IF(SUM($H14:CE14)&lt;=Inputs!$H$165*4, IF(Inputs!$H$166, MIN($F$252*$E256*CE$30*CE14, (Inputs!$H$166)*Exchng*$G14-SUM($H256:CD256)),$F$252*$E256*CE$30*CE14),)</f>
        <v>0</v>
      </c>
      <c r="CF256" s="57">
        <f>IF(SUM($H14:CF14)&lt;=Inputs!$H$165*4, IF(Inputs!$H$166, MIN($F$252*$E256*CF$30*CF14, (Inputs!$H$166)*Exchng*$G14-SUM($H256:CE256)),$F$252*$E256*CF$30*CF14),)</f>
        <v>0</v>
      </c>
      <c r="CG256" s="57">
        <f>IF(SUM($H14:CG14)&lt;=Inputs!$H$165*4, IF(Inputs!$H$166, MIN($F$252*$E256*CG$30*CG14, (Inputs!$H$166)*Exchng*$G14-SUM($H256:CF256)),$F$252*$E256*CG$30*CG14),)</f>
        <v>0</v>
      </c>
      <c r="CH256" s="57">
        <f>IF(SUM($H14:CH14)&lt;=Inputs!$H$165*4, IF(Inputs!$H$166, MIN($F$252*$E256*CH$30*CH14, (Inputs!$H$166)*Exchng*$G14-SUM($H256:CG256)),$F$252*$E256*CH$30*CH14),)</f>
        <v>0</v>
      </c>
      <c r="CI256" s="57">
        <f>IF(SUM($H14:CI14)&lt;=Inputs!$H$165*4, IF(Inputs!$H$166, MIN($F$252*$E256*CI$30*CI14, (Inputs!$H$166)*Exchng*$G14-SUM($H256:CH256)),$F$252*$E256*CI$30*CI14),)</f>
        <v>0</v>
      </c>
      <c r="CJ256" s="57">
        <f>IF(SUM($H14:CJ14)&lt;=Inputs!$H$165*4, IF(Inputs!$H$166, MIN($F$252*$E256*CJ$30*CJ14, (Inputs!$H$166)*Exchng*$G14-SUM($H256:CI256)),$F$252*$E256*CJ$30*CJ14),)</f>
        <v>0</v>
      </c>
      <c r="CK256" s="57">
        <f>IF(SUM($H14:CK14)&lt;=Inputs!$H$165*4, IF(Inputs!$H$166, MIN($F$252*$E256*CK$30*CK14, (Inputs!$H$166)*Exchng*$G14-SUM($H256:CJ256)),$F$252*$E256*CK$30*CK14),)</f>
        <v>0</v>
      </c>
      <c r="CL256" s="57">
        <f>IF(SUM($H14:CL14)&lt;=Inputs!$H$165*4, IF(Inputs!$H$166, MIN($F$252*$E256*CL$30*CL14, (Inputs!$H$166)*Exchng*$G14-SUM($H256:CK256)),$F$252*$E256*CL$30*CL14),)</f>
        <v>0</v>
      </c>
      <c r="CM256" s="57">
        <f>IF(SUM($H14:CM14)&lt;=Inputs!$H$165*4, IF(Inputs!$H$166, MIN($F$252*$E256*CM$30*CM14, (Inputs!$H$166)*Exchng*$G14-SUM($H256:CL256)),$F$252*$E256*CM$30*CM14),)</f>
        <v>0</v>
      </c>
      <c r="CN256" s="57">
        <f>IF(SUM($H14:CN14)&lt;=Inputs!$H$165*4, IF(Inputs!$H$166, MIN($F$252*$E256*CN$30*CN14, (Inputs!$H$166)*Exchng*$G14-SUM($H256:CM256)),$F$252*$E256*CN$30*CN14),)</f>
        <v>0</v>
      </c>
      <c r="CO256" s="57">
        <f>IF(SUM($H14:CO14)&lt;=Inputs!$H$165*4, IF(Inputs!$H$166, MIN($F$252*$E256*CO$30*CO14, (Inputs!$H$166)*Exchng*$G14-SUM($H256:CN256)),$F$252*$E256*CO$30*CO14),)</f>
        <v>0</v>
      </c>
      <c r="CP256" s="57">
        <f>IF(SUM($H14:CP14)&lt;=Inputs!$H$165*4, IF(Inputs!$H$166, MIN($F$252*$E256*CP$30*CP14, (Inputs!$H$166)*Exchng*$G14-SUM($H256:CO256)),$F$252*$E256*CP$30*CP14),)</f>
        <v>0</v>
      </c>
      <c r="CQ256" s="57">
        <f>IF(SUM($H14:CQ14)&lt;=Inputs!$H$165*4, IF(Inputs!$H$166, MIN($F$252*$E256*CQ$30*CQ14, (Inputs!$H$166)*Exchng*$G14-SUM($H256:CP256)),$F$252*$E256*CQ$30*CQ14),)</f>
        <v>0</v>
      </c>
      <c r="CR256" s="57">
        <f>IF(SUM($H14:CR14)&lt;=Inputs!$H$165*4, IF(Inputs!$H$166, MIN($F$252*$E256*CR$30*CR14, (Inputs!$H$166)*Exchng*$G14-SUM($H256:CQ256)),$F$252*$E256*CR$30*CR14),)</f>
        <v>0</v>
      </c>
      <c r="CS256" s="57">
        <f>IF(SUM($H14:CS14)&lt;=Inputs!$H$165*4, IF(Inputs!$H$166, MIN($F$252*$E256*CS$30*CS14, (Inputs!$H$166)*Exchng*$G14-SUM($H256:CR256)),$F$252*$E256*CS$30*CS14),)</f>
        <v>0</v>
      </c>
      <c r="CT256" s="57">
        <f>IF(SUM($H14:CT14)&lt;=Inputs!$H$165*4, IF(Inputs!$H$166, MIN($F$252*$E256*CT$30*CT14, (Inputs!$H$166)*Exchng*$G14-SUM($H256:CS256)),$F$252*$E256*CT$30*CT14),)</f>
        <v>0</v>
      </c>
      <c r="CU256" s="57">
        <f>IF(SUM($H14:CU14)&lt;=Inputs!$H$165*4, IF(Inputs!$H$166, MIN($F$252*$E256*CU$30*CU14, (Inputs!$H$166)*Exchng*$G14-SUM($H256:CT256)),$F$252*$E256*CU$30*CU14),)</f>
        <v>0</v>
      </c>
      <c r="CV256" s="57">
        <f>IF(SUM($H14:CV14)&lt;=Inputs!$H$165*4, IF(Inputs!$H$166, MIN($F$252*$E256*CV$30*CV14, (Inputs!$H$166)*Exchng*$G14-SUM($H256:CU256)),$F$252*$E256*CV$30*CV14),)</f>
        <v>0</v>
      </c>
      <c r="CW256" s="57">
        <f>IF(SUM($H14:CW14)&lt;=Inputs!$H$165*4, IF(Inputs!$H$166, MIN($F$252*$E256*CW$30*CW14, (Inputs!$H$166)*Exchng*$G14-SUM($H256:CV256)),$F$252*$E256*CW$30*CW14),)</f>
        <v>0</v>
      </c>
      <c r="CX256" s="57">
        <f>IF(SUM($H14:CX14)&lt;=Inputs!$H$165*4, IF(Inputs!$H$166, MIN($F$252*$E256*CX$30*CX14, (Inputs!$H$166)*Exchng*$G14-SUM($H256:CW256)),$F$252*$E256*CX$30*CX14),)</f>
        <v>0</v>
      </c>
      <c r="CY256" s="57">
        <f>IF(SUM($H14:CY14)&lt;=Inputs!$H$165*4, IF(Inputs!$H$166, MIN($F$252*$E256*CY$30*CY14, (Inputs!$H$166)*Exchng*$G14-SUM($H256:CX256)),$F$252*$E256*CY$30*CY14),)</f>
        <v>0</v>
      </c>
      <c r="CZ256" s="57">
        <f>IF(SUM($H14:CZ14)&lt;=Inputs!$H$165*4, IF(Inputs!$H$166, MIN($F$252*$E256*CZ$30*CZ14, (Inputs!$H$166)*Exchng*$G14-SUM($H256:CY256)),$F$252*$E256*CZ$30*CZ14),)</f>
        <v>0</v>
      </c>
      <c r="DA256" s="57">
        <f>IF(SUM($H14:DA14)&lt;=Inputs!$H$165*4, IF(Inputs!$H$166, MIN($F$252*$E256*DA$30*DA14, (Inputs!$H$166)*Exchng*$G14-SUM($H256:CZ256)),$F$252*$E256*DA$30*DA14),)</f>
        <v>0</v>
      </c>
      <c r="DB256" s="57">
        <f>IF(SUM($H14:DB14)&lt;=Inputs!$H$165*4, IF(Inputs!$H$166, MIN($F$252*$E256*DB$30*DB14, (Inputs!$H$166)*Exchng*$G14-SUM($H256:DA256)),$F$252*$E256*DB$30*DB14),)</f>
        <v>0</v>
      </c>
      <c r="DC256" s="57">
        <f>IF(SUM($H14:DC14)&lt;=Inputs!$H$165*4, IF(Inputs!$H$166, MIN($F$252*$E256*DC$30*DC14, (Inputs!$H$166)*Exchng*$G14-SUM($H256:DB256)),$F$252*$E256*DC$30*DC14),)</f>
        <v>0</v>
      </c>
      <c r="DD256" s="57">
        <f>IF(SUM($H14:DD14)&lt;=Inputs!$H$165*4, IF(Inputs!$H$166, MIN($F$252*$E256*DD$30*DD14, (Inputs!$H$166)*Exchng*$G14-SUM($H256:DC256)),$F$252*$E256*DD$30*DD14),)</f>
        <v>0</v>
      </c>
      <c r="DE256" s="57">
        <f>IF(SUM($H14:DE14)&lt;=Inputs!$H$165*4, IF(Inputs!$H$166, MIN($F$252*$E256*DE$30*DE14, (Inputs!$H$166)*Exchng*$G14-SUM($H256:DD256)),$F$252*$E256*DE$30*DE14),)</f>
        <v>0</v>
      </c>
      <c r="DF256" s="57">
        <f>IF(SUM($H14:DF14)&lt;=Inputs!$H$165*4, IF(Inputs!$H$166, MIN($F$252*$E256*DF$30*DF14, (Inputs!$H$166)*Exchng*$G14-SUM($H256:DE256)),$F$252*$E256*DF$30*DF14),)</f>
        <v>0</v>
      </c>
      <c r="DG256" s="57">
        <f>IF(SUM($H14:DG14)&lt;=Inputs!$H$165*4, IF(Inputs!$H$166, MIN($F$252*$E256*DG$30*DG14, (Inputs!$H$166)*Exchng*$G14-SUM($H256:DF256)),$F$252*$E256*DG$30*DG14),)</f>
        <v>0</v>
      </c>
      <c r="DH256" s="57">
        <f>IF(SUM($H14:DH14)&lt;=Inputs!$H$165*4, IF(Inputs!$H$166, MIN($F$252*$E256*DH$30*DH14, (Inputs!$H$166)*Exchng*$G14-SUM($H256:DG256)),$F$252*$E256*DH$30*DH14),)</f>
        <v>0</v>
      </c>
      <c r="DI256" s="57">
        <f>IF(SUM($H14:DI14)&lt;=Inputs!$H$165*4, IF(Inputs!$H$166, MIN($F$252*$E256*DI$30*DI14, (Inputs!$H$166)*Exchng*$G14-SUM($H256:DH256)),$F$252*$E256*DI$30*DI14),)</f>
        <v>0</v>
      </c>
      <c r="DJ256" s="57">
        <f>IF(SUM($H14:DJ14)&lt;=Inputs!$H$165*4, IF(Inputs!$H$166, MIN($F$252*$E256*DJ$30*DJ14, (Inputs!$H$166)*Exchng*$G14-SUM($H256:DI256)),$F$252*$E256*DJ$30*DJ14),)</f>
        <v>0</v>
      </c>
      <c r="DK256" s="57">
        <f>IF(SUM($H14:DK14)&lt;=Inputs!$H$165*4, IF(Inputs!$H$166, MIN($F$252*$E256*DK$30*DK14, (Inputs!$H$166)*Exchng*$G14-SUM($H256:DJ256)),$F$252*$E256*DK$30*DK14),)</f>
        <v>0</v>
      </c>
      <c r="DL256" s="57">
        <f>IF(SUM($H14:DL14)&lt;=Inputs!$H$165*4, IF(Inputs!$H$166, MIN($F$252*$E256*DL$30*DL14, (Inputs!$H$166)*Exchng*$G14-SUM($H256:DK256)),$F$252*$E256*DL$30*DL14),)</f>
        <v>0</v>
      </c>
      <c r="DM256" s="57">
        <f>IF(SUM($H14:DM14)&lt;=Inputs!$H$165*4, IF(Inputs!$H$166, MIN($F$252*$E256*DM$30*DM14, (Inputs!$H$166)*Exchng*$G14-SUM($H256:DL256)),$F$252*$E256*DM$30*DM14),)</f>
        <v>0</v>
      </c>
      <c r="DN256" s="57">
        <f>IF(SUM($H14:DN14)&lt;=Inputs!$H$165*4, IF(Inputs!$H$166, MIN($F$252*$E256*DN$30*DN14, (Inputs!$H$166)*Exchng*$G14-SUM($H256:DM256)),$F$252*$E256*DN$30*DN14),)</f>
        <v>0</v>
      </c>
      <c r="DO256" s="57">
        <f>IF(SUM($H14:DO14)&lt;=Inputs!$H$165*4, IF(Inputs!$H$166, MIN($F$252*$E256*DO$30*DO14, (Inputs!$H$166)*Exchng*$G14-SUM($H256:DN256)),$F$252*$E256*DO$30*DO14),)</f>
        <v>0</v>
      </c>
      <c r="DP256" s="57">
        <f>IF(SUM($H14:DP14)&lt;=Inputs!$H$165*4, IF(Inputs!$H$166, MIN($F$252*$E256*DP$30*DP14, (Inputs!$H$166)*Exchng*$G14-SUM($H256:DO256)),$F$252*$E256*DP$30*DP14),)</f>
        <v>0</v>
      </c>
      <c r="DQ256" s="57">
        <f>IF(SUM($H14:DQ14)&lt;=Inputs!$H$165*4, IF(Inputs!$H$166, MIN($F$252*$E256*DQ$30*DQ14, (Inputs!$H$166)*Exchng*$G14-SUM($H256:DP256)),$F$252*$E256*DQ$30*DQ14),)</f>
        <v>0</v>
      </c>
      <c r="DR256" s="57">
        <f>IF(SUM($H14:DR14)&lt;=Inputs!$H$165*4, IF(Inputs!$H$166, MIN($F$252*$E256*DR$30*DR14, (Inputs!$H$166)*Exchng*$G14-SUM($H256:DQ256)),$F$252*$E256*DR$30*DR14),)</f>
        <v>0</v>
      </c>
      <c r="DS256" s="57">
        <f>IF(SUM($H14:DS14)&lt;=Inputs!$H$165*4, IF(Inputs!$H$166, MIN($F$252*$E256*DS$30*DS14, (Inputs!$H$166)*Exchng*$G14-SUM($H256:DR256)),$F$252*$E256*DS$30*DS14),)</f>
        <v>0</v>
      </c>
    </row>
    <row r="257" spans="2:123" x14ac:dyDescent="0.3">
      <c r="D257" s="12" t="s">
        <v>27</v>
      </c>
      <c r="E257" s="12">
        <f>G15*Inputs!$H$118/4</f>
        <v>62.5</v>
      </c>
      <c r="F257" s="51" t="str">
        <f t="shared" si="192"/>
        <v>INR Mn</v>
      </c>
      <c r="G257" s="57"/>
      <c r="H257" s="57">
        <f>IF(SUM($H15:H15)&lt;=Inputs!$H$165*4, IF(Inputs!$H$166, MIN($F$252*$E257*H$30*H15, (Inputs!$H$166)*Exchng*$G15-SUM(G257:$H257)),$F$252*$E257*H$30*H15),)</f>
        <v>0</v>
      </c>
      <c r="I257" s="57">
        <f>IF(SUM($H15:I15)&lt;=Inputs!$H$165*4, IF(Inputs!$H$166, MIN($F$252*$E257*I$30*I15, (Inputs!$H$166)*Exchng*$G15-SUM(H257:$H257)),$F$252*$E257*I$30*I15),)</f>
        <v>0</v>
      </c>
      <c r="J257" s="57">
        <f>IF(SUM($H15:J15)&lt;=Inputs!$H$165*4, IF(Inputs!$H$166, MIN($F$252*$E257*J$30*J15, (Inputs!$H$166)*Exchng*$G15-SUM($H257:I257)),$F$252*$E257*J$30*J15),)</f>
        <v>0</v>
      </c>
      <c r="K257" s="57">
        <f>IF(SUM($H15:K15)&lt;=Inputs!$H$165*4, IF(Inputs!$H$166, MIN($F$252*$E257*K$30*K15, (Inputs!$H$166)*Exchng*$G15-SUM($H257:J257)),$F$252*$E257*K$30*K15),)</f>
        <v>0</v>
      </c>
      <c r="L257" s="57">
        <f>IF(SUM($H15:L15)&lt;=Inputs!$H$165*4, IF(Inputs!$H$166, MIN($F$252*$E257*L$30*L15, (Inputs!$H$166)*Exchng*$G15-SUM($H257:K257)),$F$252*$E257*L$30*L15),)</f>
        <v>0</v>
      </c>
      <c r="M257" s="57">
        <f>IF(SUM($H15:M15)&lt;=Inputs!$H$165*4, IF(Inputs!$H$166, MIN($F$252*$E257*M$30*M15, (Inputs!$H$166)*Exchng*$G15-SUM($H257:L257)),$F$252*$E257*M$30*M15),)</f>
        <v>0</v>
      </c>
      <c r="N257" s="57">
        <f>IF(SUM($H15:N15)&lt;=Inputs!$H$165*4, IF(Inputs!$H$166, MIN($F$252*$E257*N$30*N15, (Inputs!$H$166)*Exchng*$G15-SUM($H257:M257)),$F$252*$E257*N$30*N15),)</f>
        <v>0</v>
      </c>
      <c r="O257" s="57">
        <f>IF(SUM($H15:O15)&lt;=Inputs!$H$165*4, IF(Inputs!$H$166, MIN($F$252*$E257*O$30*O15, (Inputs!$H$166)*Exchng*$G15-SUM($H257:N257)),$F$252*$E257*O$30*O15),)</f>
        <v>0</v>
      </c>
      <c r="P257" s="57">
        <f>IF(SUM($H15:P15)&lt;=Inputs!$H$165*4, IF(Inputs!$H$166, MIN($F$252*$E257*P$30*P15, (Inputs!$H$166)*Exchng*$G15-SUM($H257:O257)),$F$252*$E257*P$30*P15),)</f>
        <v>0</v>
      </c>
      <c r="Q257" s="57">
        <f>IF(SUM($H15:Q15)&lt;=Inputs!$H$165*4, IF(Inputs!$H$166, MIN($F$252*$E257*Q$30*Q15, (Inputs!$H$166)*Exchng*$G15-SUM($H257:P257)),$F$252*$E257*Q$30*Q15),)</f>
        <v>0</v>
      </c>
      <c r="R257" s="57">
        <f>IF(SUM($H15:R15)&lt;=Inputs!$H$165*4, IF(Inputs!$H$166, MIN($F$252*$E257*R$30*R15, (Inputs!$H$166)*Exchng*$G15-SUM($H257:Q257)),$F$252*$E257*R$30*R15),)</f>
        <v>0</v>
      </c>
      <c r="S257" s="57">
        <f>IF(SUM($H15:S15)&lt;=Inputs!$H$165*4, IF(Inputs!$H$166, MIN($F$252*$E257*S$30*S15, (Inputs!$H$166)*Exchng*$G15-SUM($H257:R257)),$F$252*$E257*S$30*S15),)</f>
        <v>0</v>
      </c>
      <c r="T257" s="57">
        <f>IF(SUM($H15:T15)&lt;=Inputs!$H$165*4, IF(Inputs!$H$166, MIN($F$252*$E257*T$30*T15, (Inputs!$H$166)*Exchng*$G15-SUM($H257:S257)),$F$252*$E257*T$30*T15),)</f>
        <v>0</v>
      </c>
      <c r="U257" s="57">
        <f>IF(SUM($H15:U15)&lt;=Inputs!$H$165*4, IF(Inputs!$H$166, MIN($F$252*$E257*U$30*U15, (Inputs!$H$166)*Exchng*$G15-SUM($H257:T257)),$F$252*$E257*U$30*U15),)</f>
        <v>0</v>
      </c>
      <c r="V257" s="57">
        <f>IF(SUM($H15:V15)&lt;=Inputs!$H$165*4, IF(Inputs!$H$166, MIN($F$252*$E257*V$30*V15, (Inputs!$H$166)*Exchng*$G15-SUM($H257:U257)),$F$252*$E257*V$30*V15),)</f>
        <v>0</v>
      </c>
      <c r="W257" s="57">
        <f>IF(SUM($H15:W15)&lt;=Inputs!$H$165*4, IF(Inputs!$H$166, MIN($F$252*$E257*W$30*W15, (Inputs!$H$166)*Exchng*$G15-SUM($H257:V257)),$F$252*$E257*W$30*W15),)</f>
        <v>0</v>
      </c>
      <c r="X257" s="57">
        <f>IF(SUM($H15:X15)&lt;=Inputs!$H$165*4, IF(Inputs!$H$166, MIN($F$252*$E257*X$30*X15, (Inputs!$H$166)*Exchng*$G15-SUM($H257:W257)),$F$252*$E257*X$30*X15),)</f>
        <v>0</v>
      </c>
      <c r="Y257" s="57">
        <f>IF(SUM($H15:Y15)&lt;=Inputs!$H$165*4, IF(Inputs!$H$166, MIN($F$252*$E257*Y$30*Y15, (Inputs!$H$166)*Exchng*$G15-SUM($H257:X257)),$F$252*$E257*Y$30*Y15),)</f>
        <v>0</v>
      </c>
      <c r="Z257" s="57">
        <f>IF(SUM($H15:Z15)&lt;=Inputs!$H$165*4, IF(Inputs!$H$166, MIN($F$252*$E257*Z$30*Z15, (Inputs!$H$166)*Exchng*$G15-SUM($H257:Y257)),$F$252*$E257*Z$30*Z15),)</f>
        <v>0</v>
      </c>
      <c r="AA257" s="57">
        <f>IF(SUM($H15:AA15)&lt;=Inputs!$H$165*4, IF(Inputs!$H$166, MIN($F$252*$E257*AA$30*AA15, (Inputs!$H$166)*Exchng*$G15-SUM($H257:Z257)),$F$252*$E257*AA$30*AA15),)</f>
        <v>187.5</v>
      </c>
      <c r="AB257" s="57">
        <f>IF(SUM($H15:AB15)&lt;=Inputs!$H$165*4, IF(Inputs!$H$166, MIN($F$252*$E257*AB$30*AB15, (Inputs!$H$166)*Exchng*$G15-SUM($H257:AA257)),$F$252*$E257*AB$30*AB15),)</f>
        <v>187.5</v>
      </c>
      <c r="AC257" s="57">
        <f>IF(SUM($H15:AC15)&lt;=Inputs!$H$165*4, IF(Inputs!$H$166, MIN($F$252*$E257*AC$30*AC15, (Inputs!$H$166)*Exchng*$G15-SUM($H257:AB257)),$F$252*$E257*AC$30*AC15),)</f>
        <v>187.5</v>
      </c>
      <c r="AD257" s="57">
        <f>IF(SUM($H15:AD15)&lt;=Inputs!$H$165*4, IF(Inputs!$H$166, MIN($F$252*$E257*AD$30*AD15, (Inputs!$H$166)*Exchng*$G15-SUM($H257:AC257)),$F$252*$E257*AD$30*AD15),)</f>
        <v>187.5</v>
      </c>
      <c r="AE257" s="57">
        <f>IF(SUM($H15:AE15)&lt;=Inputs!$H$165*4, IF(Inputs!$H$166, MIN($F$252*$E257*AE$30*AE15, (Inputs!$H$166)*Exchng*$G15-SUM($H257:AD257)),$F$252*$E257*AE$30*AE15),)</f>
        <v>187.5</v>
      </c>
      <c r="AF257" s="57">
        <f>IF(SUM($H15:AF15)&lt;=Inputs!$H$165*4, IF(Inputs!$H$166, MIN($F$252*$E257*AF$30*AF15, (Inputs!$H$166)*Exchng*$G15-SUM($H257:AE257)),$F$252*$E257*AF$30*AF15),)</f>
        <v>187.5</v>
      </c>
      <c r="AG257" s="57">
        <f>IF(SUM($H15:AG15)&lt;=Inputs!$H$165*4, IF(Inputs!$H$166, MIN($F$252*$E257*AG$30*AG15, (Inputs!$H$166)*Exchng*$G15-SUM($H257:AF257)),$F$252*$E257*AG$30*AG15),)</f>
        <v>187.5</v>
      </c>
      <c r="AH257" s="57">
        <f>IF(SUM($H15:AH15)&lt;=Inputs!$H$165*4, IF(Inputs!$H$166, MIN($F$252*$E257*AH$30*AH15, (Inputs!$H$166)*Exchng*$G15-SUM($H257:AG257)),$F$252*$E257*AH$30*AH15),)</f>
        <v>187.5</v>
      </c>
      <c r="AI257" s="57">
        <f>IF(SUM($H15:AI15)&lt;=Inputs!$H$165*4, IF(Inputs!$H$166, MIN($F$252*$E257*AI$30*AI15, (Inputs!$H$166)*Exchng*$G15-SUM($H257:AH257)),$F$252*$E257*AI$30*AI15),)</f>
        <v>187.5</v>
      </c>
      <c r="AJ257" s="57">
        <f>IF(SUM($H15:AJ15)&lt;=Inputs!$H$165*4, IF(Inputs!$H$166, MIN($F$252*$E257*AJ$30*AJ15, (Inputs!$H$166)*Exchng*$G15-SUM($H257:AI257)),$F$252*$E257*AJ$30*AJ15),)</f>
        <v>187.5</v>
      </c>
      <c r="AK257" s="57">
        <f>IF(SUM($H15:AK15)&lt;=Inputs!$H$165*4, IF(Inputs!$H$166, MIN($F$252*$E257*AK$30*AK15, (Inputs!$H$166)*Exchng*$G15-SUM($H257:AJ257)),$F$252*$E257*AK$30*AK15),)</f>
        <v>187.5</v>
      </c>
      <c r="AL257" s="57">
        <f>IF(SUM($H15:AL15)&lt;=Inputs!$H$165*4, IF(Inputs!$H$166, MIN($F$252*$E257*AL$30*AL15, (Inputs!$H$166)*Exchng*$G15-SUM($H257:AK257)),$F$252*$E257*AL$30*AL15),)</f>
        <v>187.5</v>
      </c>
      <c r="AM257" s="57">
        <f>IF(SUM($H15:AM15)&lt;=Inputs!$H$165*4, IF(Inputs!$H$166, MIN($F$252*$E257*AM$30*AM15, (Inputs!$H$166)*Exchng*$G15-SUM($H257:AL257)),$F$252*$E257*AM$30*AM15),)</f>
        <v>187.5</v>
      </c>
      <c r="AN257" s="57">
        <f>IF(SUM($H15:AN15)&lt;=Inputs!$H$165*4, IF(Inputs!$H$166, MIN($F$252*$E257*AN$30*AN15, (Inputs!$H$166)*Exchng*$G15-SUM($H257:AM257)),$F$252*$E257*AN$30*AN15),)</f>
        <v>187.5</v>
      </c>
      <c r="AO257" s="57">
        <f>IF(SUM($H15:AO15)&lt;=Inputs!$H$165*4, IF(Inputs!$H$166, MIN($F$252*$E257*AO$30*AO15, (Inputs!$H$166)*Exchng*$G15-SUM($H257:AN257)),$F$252*$E257*AO$30*AO15),)</f>
        <v>187.5</v>
      </c>
      <c r="AP257" s="57">
        <f>IF(SUM($H15:AP15)&lt;=Inputs!$H$165*4, IF(Inputs!$H$166, MIN($F$252*$E257*AP$30*AP15, (Inputs!$H$166)*Exchng*$G15-SUM($H257:AO257)),$F$252*$E257*AP$30*AP15),)</f>
        <v>187.5</v>
      </c>
      <c r="AQ257" s="57">
        <f>IF(SUM($H15:AQ15)&lt;=Inputs!$H$165*4, IF(Inputs!$H$166, MIN($F$252*$E257*AQ$30*AQ15, (Inputs!$H$166)*Exchng*$G15-SUM($H257:AP257)),$F$252*$E257*AQ$30*AQ15),)</f>
        <v>187.5</v>
      </c>
      <c r="AR257" s="57">
        <f>IF(SUM($H15:AR15)&lt;=Inputs!$H$165*4, IF(Inputs!$H$166, MIN($F$252*$E257*AR$30*AR15, (Inputs!$H$166)*Exchng*$G15-SUM($H257:AQ257)),$F$252*$E257*AR$30*AR15),)</f>
        <v>187.5</v>
      </c>
      <c r="AS257" s="57">
        <f>IF(SUM($H15:AS15)&lt;=Inputs!$H$165*4, IF(Inputs!$H$166, MIN($F$252*$E257*AS$30*AS15, (Inputs!$H$166)*Exchng*$G15-SUM($H257:AR257)),$F$252*$E257*AS$30*AS15),)</f>
        <v>187.5</v>
      </c>
      <c r="AT257" s="57">
        <f>IF(SUM($H15:AT15)&lt;=Inputs!$H$165*4, IF(Inputs!$H$166, MIN($F$252*$E257*AT$30*AT15, (Inputs!$H$166)*Exchng*$G15-SUM($H257:AS257)),$F$252*$E257*AT$30*AT15),)</f>
        <v>187.5</v>
      </c>
      <c r="AU257" s="57">
        <f>IF(SUM($H15:AU15)&lt;=Inputs!$H$165*4, IF(Inputs!$H$166, MIN($F$252*$E257*AU$30*AU15, (Inputs!$H$166)*Exchng*$G15-SUM($H257:AT257)),$F$252*$E257*AU$30*AU15),)</f>
        <v>0</v>
      </c>
      <c r="AV257" s="57">
        <f>IF(SUM($H15:AV15)&lt;=Inputs!$H$165*4, IF(Inputs!$H$166, MIN($F$252*$E257*AV$30*AV15, (Inputs!$H$166)*Exchng*$G15-SUM($H257:AU257)),$F$252*$E257*AV$30*AV15),)</f>
        <v>0</v>
      </c>
      <c r="AW257" s="57">
        <f>IF(SUM($H15:AW15)&lt;=Inputs!$H$165*4, IF(Inputs!$H$166, MIN($F$252*$E257*AW$30*AW15, (Inputs!$H$166)*Exchng*$G15-SUM($H257:AV257)),$F$252*$E257*AW$30*AW15),)</f>
        <v>0</v>
      </c>
      <c r="AX257" s="57">
        <f>IF(SUM($H15:AX15)&lt;=Inputs!$H$165*4, IF(Inputs!$H$166, MIN($F$252*$E257*AX$30*AX15, (Inputs!$H$166)*Exchng*$G15-SUM($H257:AW257)),$F$252*$E257*AX$30*AX15),)</f>
        <v>0</v>
      </c>
      <c r="AY257" s="57">
        <f>IF(SUM($H15:AY15)&lt;=Inputs!$H$165*4, IF(Inputs!$H$166, MIN($F$252*$E257*AY$30*AY15, (Inputs!$H$166)*Exchng*$G15-SUM($H257:AX257)),$F$252*$E257*AY$30*AY15),)</f>
        <v>0</v>
      </c>
      <c r="AZ257" s="57">
        <f>IF(SUM($H15:AZ15)&lt;=Inputs!$H$165*4, IF(Inputs!$H$166, MIN($F$252*$E257*AZ$30*AZ15, (Inputs!$H$166)*Exchng*$G15-SUM($H257:AY257)),$F$252*$E257*AZ$30*AZ15),)</f>
        <v>0</v>
      </c>
      <c r="BA257" s="57">
        <f>IF(SUM($H15:BA15)&lt;=Inputs!$H$165*4, IF(Inputs!$H$166, MIN($F$252*$E257*BA$30*BA15, (Inputs!$H$166)*Exchng*$G15-SUM($H257:AZ257)),$F$252*$E257*BA$30*BA15),)</f>
        <v>0</v>
      </c>
      <c r="BB257" s="57">
        <f>IF(SUM($H15:BB15)&lt;=Inputs!$H$165*4, IF(Inputs!$H$166, MIN($F$252*$E257*BB$30*BB15, (Inputs!$H$166)*Exchng*$G15-SUM($H257:BA257)),$F$252*$E257*BB$30*BB15),)</f>
        <v>0</v>
      </c>
      <c r="BC257" s="57">
        <f>IF(SUM($H15:BC15)&lt;=Inputs!$H$165*4, IF(Inputs!$H$166, MIN($F$252*$E257*BC$30*BC15, (Inputs!$H$166)*Exchng*$G15-SUM($H257:BB257)),$F$252*$E257*BC$30*BC15),)</f>
        <v>0</v>
      </c>
      <c r="BD257" s="57">
        <f>IF(SUM($H15:BD15)&lt;=Inputs!$H$165*4, IF(Inputs!$H$166, MIN($F$252*$E257*BD$30*BD15, (Inputs!$H$166)*Exchng*$G15-SUM($H257:BC257)),$F$252*$E257*BD$30*BD15),)</f>
        <v>0</v>
      </c>
      <c r="BE257" s="57">
        <f>IF(SUM($H15:BE15)&lt;=Inputs!$H$165*4, IF(Inputs!$H$166, MIN($F$252*$E257*BE$30*BE15, (Inputs!$H$166)*Exchng*$G15-SUM($H257:BD257)),$F$252*$E257*BE$30*BE15),)</f>
        <v>0</v>
      </c>
      <c r="BF257" s="57">
        <f>IF(SUM($H15:BF15)&lt;=Inputs!$H$165*4, IF(Inputs!$H$166, MIN($F$252*$E257*BF$30*BF15, (Inputs!$H$166)*Exchng*$G15-SUM($H257:BE257)),$F$252*$E257*BF$30*BF15),)</f>
        <v>0</v>
      </c>
      <c r="BG257" s="57">
        <f>IF(SUM($H15:BG15)&lt;=Inputs!$H$165*4, IF(Inputs!$H$166, MIN($F$252*$E257*BG$30*BG15, (Inputs!$H$166)*Exchng*$G15-SUM($H257:BF257)),$F$252*$E257*BG$30*BG15),)</f>
        <v>0</v>
      </c>
      <c r="BH257" s="57">
        <f>IF(SUM($H15:BH15)&lt;=Inputs!$H$165*4, IF(Inputs!$H$166, MIN($F$252*$E257*BH$30*BH15, (Inputs!$H$166)*Exchng*$G15-SUM($H257:BG257)),$F$252*$E257*BH$30*BH15),)</f>
        <v>0</v>
      </c>
      <c r="BI257" s="57">
        <f>IF(SUM($H15:BI15)&lt;=Inputs!$H$165*4, IF(Inputs!$H$166, MIN($F$252*$E257*BI$30*BI15, (Inputs!$H$166)*Exchng*$G15-SUM($H257:BH257)),$F$252*$E257*BI$30*BI15),)</f>
        <v>0</v>
      </c>
      <c r="BJ257" s="57">
        <f>IF(SUM($H15:BJ15)&lt;=Inputs!$H$165*4, IF(Inputs!$H$166, MIN($F$252*$E257*BJ$30*BJ15, (Inputs!$H$166)*Exchng*$G15-SUM($H257:BI257)),$F$252*$E257*BJ$30*BJ15),)</f>
        <v>0</v>
      </c>
      <c r="BK257" s="57">
        <f>IF(SUM($H15:BK15)&lt;=Inputs!$H$165*4, IF(Inputs!$H$166, MIN($F$252*$E257*BK$30*BK15, (Inputs!$H$166)*Exchng*$G15-SUM($H257:BJ257)),$F$252*$E257*BK$30*BK15),)</f>
        <v>0</v>
      </c>
      <c r="BL257" s="57">
        <f>IF(SUM($H15:BL15)&lt;=Inputs!$H$165*4, IF(Inputs!$H$166, MIN($F$252*$E257*BL$30*BL15, (Inputs!$H$166)*Exchng*$G15-SUM($H257:BK257)),$F$252*$E257*BL$30*BL15),)</f>
        <v>0</v>
      </c>
      <c r="BM257" s="57">
        <f>IF(SUM($H15:BM15)&lt;=Inputs!$H$165*4, IF(Inputs!$H$166, MIN($F$252*$E257*BM$30*BM15, (Inputs!$H$166)*Exchng*$G15-SUM($H257:BL257)),$F$252*$E257*BM$30*BM15),)</f>
        <v>0</v>
      </c>
      <c r="BN257" s="57">
        <f>IF(SUM($H15:BN15)&lt;=Inputs!$H$165*4, IF(Inputs!$H$166, MIN($F$252*$E257*BN$30*BN15, (Inputs!$H$166)*Exchng*$G15-SUM($H257:BM257)),$F$252*$E257*BN$30*BN15),)</f>
        <v>0</v>
      </c>
      <c r="BO257" s="57">
        <f>IF(SUM($H15:BO15)&lt;=Inputs!$H$165*4, IF(Inputs!$H$166, MIN($F$252*$E257*BO$30*BO15, (Inputs!$H$166)*Exchng*$G15-SUM($H257:BN257)),$F$252*$E257*BO$30*BO15),)</f>
        <v>0</v>
      </c>
      <c r="BP257" s="57">
        <f>IF(SUM($H15:BP15)&lt;=Inputs!$H$165*4, IF(Inputs!$H$166, MIN($F$252*$E257*BP$30*BP15, (Inputs!$H$166)*Exchng*$G15-SUM($H257:BO257)),$F$252*$E257*BP$30*BP15),)</f>
        <v>0</v>
      </c>
      <c r="BQ257" s="57">
        <f>IF(SUM($H15:BQ15)&lt;=Inputs!$H$165*4, IF(Inputs!$H$166, MIN($F$252*$E257*BQ$30*BQ15, (Inputs!$H$166)*Exchng*$G15-SUM($H257:BP257)),$F$252*$E257*BQ$30*BQ15),)</f>
        <v>0</v>
      </c>
      <c r="BR257" s="57">
        <f>IF(SUM($H15:BR15)&lt;=Inputs!$H$165*4, IF(Inputs!$H$166, MIN($F$252*$E257*BR$30*BR15, (Inputs!$H$166)*Exchng*$G15-SUM($H257:BQ257)),$F$252*$E257*BR$30*BR15),)</f>
        <v>0</v>
      </c>
      <c r="BS257" s="57">
        <f>IF(SUM($H15:BS15)&lt;=Inputs!$H$165*4, IF(Inputs!$H$166, MIN($F$252*$E257*BS$30*BS15, (Inputs!$H$166)*Exchng*$G15-SUM($H257:BR257)),$F$252*$E257*BS$30*BS15),)</f>
        <v>0</v>
      </c>
      <c r="BT257" s="57">
        <f>IF(SUM($H15:BT15)&lt;=Inputs!$H$165*4, IF(Inputs!$H$166, MIN($F$252*$E257*BT$30*BT15, (Inputs!$H$166)*Exchng*$G15-SUM($H257:BS257)),$F$252*$E257*BT$30*BT15),)</f>
        <v>0</v>
      </c>
      <c r="BU257" s="57">
        <f>IF(SUM($H15:BU15)&lt;=Inputs!$H$165*4, IF(Inputs!$H$166, MIN($F$252*$E257*BU$30*BU15, (Inputs!$H$166)*Exchng*$G15-SUM($H257:BT257)),$F$252*$E257*BU$30*BU15),)</f>
        <v>0</v>
      </c>
      <c r="BV257" s="57">
        <f>IF(SUM($H15:BV15)&lt;=Inputs!$H$165*4, IF(Inputs!$H$166, MIN($F$252*$E257*BV$30*BV15, (Inputs!$H$166)*Exchng*$G15-SUM($H257:BU257)),$F$252*$E257*BV$30*BV15),)</f>
        <v>0</v>
      </c>
      <c r="BW257" s="57">
        <f>IF(SUM($H15:BW15)&lt;=Inputs!$H$165*4, IF(Inputs!$H$166, MIN($F$252*$E257*BW$30*BW15, (Inputs!$H$166)*Exchng*$G15-SUM($H257:BV257)),$F$252*$E257*BW$30*BW15),)</f>
        <v>0</v>
      </c>
      <c r="BX257" s="57">
        <f>IF(SUM($H15:BX15)&lt;=Inputs!$H$165*4, IF(Inputs!$H$166, MIN($F$252*$E257*BX$30*BX15, (Inputs!$H$166)*Exchng*$G15-SUM($H257:BW257)),$F$252*$E257*BX$30*BX15),)</f>
        <v>0</v>
      </c>
      <c r="BY257" s="57">
        <f>IF(SUM($H15:BY15)&lt;=Inputs!$H$165*4, IF(Inputs!$H$166, MIN($F$252*$E257*BY$30*BY15, (Inputs!$H$166)*Exchng*$G15-SUM($H257:BX257)),$F$252*$E257*BY$30*BY15),)</f>
        <v>0</v>
      </c>
      <c r="BZ257" s="57">
        <f>IF(SUM($H15:BZ15)&lt;=Inputs!$H$165*4, IF(Inputs!$H$166, MIN($F$252*$E257*BZ$30*BZ15, (Inputs!$H$166)*Exchng*$G15-SUM($H257:BY257)),$F$252*$E257*BZ$30*BZ15),)</f>
        <v>0</v>
      </c>
      <c r="CA257" s="57">
        <f>IF(SUM($H15:CA15)&lt;=Inputs!$H$165*4, IF(Inputs!$H$166, MIN($F$252*$E257*CA$30*CA15, (Inputs!$H$166)*Exchng*$G15-SUM($H257:BZ257)),$F$252*$E257*CA$30*CA15),)</f>
        <v>0</v>
      </c>
      <c r="CB257" s="57">
        <f>IF(SUM($H15:CB15)&lt;=Inputs!$H$165*4, IF(Inputs!$H$166, MIN($F$252*$E257*CB$30*CB15, (Inputs!$H$166)*Exchng*$G15-SUM($H257:CA257)),$F$252*$E257*CB$30*CB15),)</f>
        <v>0</v>
      </c>
      <c r="CC257" s="57">
        <f>IF(SUM($H15:CC15)&lt;=Inputs!$H$165*4, IF(Inputs!$H$166, MIN($F$252*$E257*CC$30*CC15, (Inputs!$H$166)*Exchng*$G15-SUM($H257:CB257)),$F$252*$E257*CC$30*CC15),)</f>
        <v>0</v>
      </c>
      <c r="CD257" s="57">
        <f>IF(SUM($H15:CD15)&lt;=Inputs!$H$165*4, IF(Inputs!$H$166, MIN($F$252*$E257*CD$30*CD15, (Inputs!$H$166)*Exchng*$G15-SUM($H257:CC257)),$F$252*$E257*CD$30*CD15),)</f>
        <v>0</v>
      </c>
      <c r="CE257" s="57">
        <f>IF(SUM($H15:CE15)&lt;=Inputs!$H$165*4, IF(Inputs!$H$166, MIN($F$252*$E257*CE$30*CE15, (Inputs!$H$166)*Exchng*$G15-SUM($H257:CD257)),$F$252*$E257*CE$30*CE15),)</f>
        <v>0</v>
      </c>
      <c r="CF257" s="57">
        <f>IF(SUM($H15:CF15)&lt;=Inputs!$H$165*4, IF(Inputs!$H$166, MIN($F$252*$E257*CF$30*CF15, (Inputs!$H$166)*Exchng*$G15-SUM($H257:CE257)),$F$252*$E257*CF$30*CF15),)</f>
        <v>0</v>
      </c>
      <c r="CG257" s="57">
        <f>IF(SUM($H15:CG15)&lt;=Inputs!$H$165*4, IF(Inputs!$H$166, MIN($F$252*$E257*CG$30*CG15, (Inputs!$H$166)*Exchng*$G15-SUM($H257:CF257)),$F$252*$E257*CG$30*CG15),)</f>
        <v>0</v>
      </c>
      <c r="CH257" s="57">
        <f>IF(SUM($H15:CH15)&lt;=Inputs!$H$165*4, IF(Inputs!$H$166, MIN($F$252*$E257*CH$30*CH15, (Inputs!$H$166)*Exchng*$G15-SUM($H257:CG257)),$F$252*$E257*CH$30*CH15),)</f>
        <v>0</v>
      </c>
      <c r="CI257" s="57">
        <f>IF(SUM($H15:CI15)&lt;=Inputs!$H$165*4, IF(Inputs!$H$166, MIN($F$252*$E257*CI$30*CI15, (Inputs!$H$166)*Exchng*$G15-SUM($H257:CH257)),$F$252*$E257*CI$30*CI15),)</f>
        <v>0</v>
      </c>
      <c r="CJ257" s="57">
        <f>IF(SUM($H15:CJ15)&lt;=Inputs!$H$165*4, IF(Inputs!$H$166, MIN($F$252*$E257*CJ$30*CJ15, (Inputs!$H$166)*Exchng*$G15-SUM($H257:CI257)),$F$252*$E257*CJ$30*CJ15),)</f>
        <v>0</v>
      </c>
      <c r="CK257" s="57">
        <f>IF(SUM($H15:CK15)&lt;=Inputs!$H$165*4, IF(Inputs!$H$166, MIN($F$252*$E257*CK$30*CK15, (Inputs!$H$166)*Exchng*$G15-SUM($H257:CJ257)),$F$252*$E257*CK$30*CK15),)</f>
        <v>0</v>
      </c>
      <c r="CL257" s="57">
        <f>IF(SUM($H15:CL15)&lt;=Inputs!$H$165*4, IF(Inputs!$H$166, MIN($F$252*$E257*CL$30*CL15, (Inputs!$H$166)*Exchng*$G15-SUM($H257:CK257)),$F$252*$E257*CL$30*CL15),)</f>
        <v>0</v>
      </c>
      <c r="CM257" s="57">
        <f>IF(SUM($H15:CM15)&lt;=Inputs!$H$165*4, IF(Inputs!$H$166, MIN($F$252*$E257*CM$30*CM15, (Inputs!$H$166)*Exchng*$G15-SUM($H257:CL257)),$F$252*$E257*CM$30*CM15),)</f>
        <v>0</v>
      </c>
      <c r="CN257" s="57">
        <f>IF(SUM($H15:CN15)&lt;=Inputs!$H$165*4, IF(Inputs!$H$166, MIN($F$252*$E257*CN$30*CN15, (Inputs!$H$166)*Exchng*$G15-SUM($H257:CM257)),$F$252*$E257*CN$30*CN15),)</f>
        <v>0</v>
      </c>
      <c r="CO257" s="57">
        <f>IF(SUM($H15:CO15)&lt;=Inputs!$H$165*4, IF(Inputs!$H$166, MIN($F$252*$E257*CO$30*CO15, (Inputs!$H$166)*Exchng*$G15-SUM($H257:CN257)),$F$252*$E257*CO$30*CO15),)</f>
        <v>0</v>
      </c>
      <c r="CP257" s="57">
        <f>IF(SUM($H15:CP15)&lt;=Inputs!$H$165*4, IF(Inputs!$H$166, MIN($F$252*$E257*CP$30*CP15, (Inputs!$H$166)*Exchng*$G15-SUM($H257:CO257)),$F$252*$E257*CP$30*CP15),)</f>
        <v>0</v>
      </c>
      <c r="CQ257" s="57">
        <f>IF(SUM($H15:CQ15)&lt;=Inputs!$H$165*4, IF(Inputs!$H$166, MIN($F$252*$E257*CQ$30*CQ15, (Inputs!$H$166)*Exchng*$G15-SUM($H257:CP257)),$F$252*$E257*CQ$30*CQ15),)</f>
        <v>0</v>
      </c>
      <c r="CR257" s="57">
        <f>IF(SUM($H15:CR15)&lt;=Inputs!$H$165*4, IF(Inputs!$H$166, MIN($F$252*$E257*CR$30*CR15, (Inputs!$H$166)*Exchng*$G15-SUM($H257:CQ257)),$F$252*$E257*CR$30*CR15),)</f>
        <v>0</v>
      </c>
      <c r="CS257" s="57">
        <f>IF(SUM($H15:CS15)&lt;=Inputs!$H$165*4, IF(Inputs!$H$166, MIN($F$252*$E257*CS$30*CS15, (Inputs!$H$166)*Exchng*$G15-SUM($H257:CR257)),$F$252*$E257*CS$30*CS15),)</f>
        <v>0</v>
      </c>
      <c r="CT257" s="57">
        <f>IF(SUM($H15:CT15)&lt;=Inputs!$H$165*4, IF(Inputs!$H$166, MIN($F$252*$E257*CT$30*CT15, (Inputs!$H$166)*Exchng*$G15-SUM($H257:CS257)),$F$252*$E257*CT$30*CT15),)</f>
        <v>0</v>
      </c>
      <c r="CU257" s="57">
        <f>IF(SUM($H15:CU15)&lt;=Inputs!$H$165*4, IF(Inputs!$H$166, MIN($F$252*$E257*CU$30*CU15, (Inputs!$H$166)*Exchng*$G15-SUM($H257:CT257)),$F$252*$E257*CU$30*CU15),)</f>
        <v>0</v>
      </c>
      <c r="CV257" s="57">
        <f>IF(SUM($H15:CV15)&lt;=Inputs!$H$165*4, IF(Inputs!$H$166, MIN($F$252*$E257*CV$30*CV15, (Inputs!$H$166)*Exchng*$G15-SUM($H257:CU257)),$F$252*$E257*CV$30*CV15),)</f>
        <v>0</v>
      </c>
      <c r="CW257" s="57">
        <f>IF(SUM($H15:CW15)&lt;=Inputs!$H$165*4, IF(Inputs!$H$166, MIN($F$252*$E257*CW$30*CW15, (Inputs!$H$166)*Exchng*$G15-SUM($H257:CV257)),$F$252*$E257*CW$30*CW15),)</f>
        <v>0</v>
      </c>
      <c r="CX257" s="57">
        <f>IF(SUM($H15:CX15)&lt;=Inputs!$H$165*4, IF(Inputs!$H$166, MIN($F$252*$E257*CX$30*CX15, (Inputs!$H$166)*Exchng*$G15-SUM($H257:CW257)),$F$252*$E257*CX$30*CX15),)</f>
        <v>0</v>
      </c>
      <c r="CY257" s="57">
        <f>IF(SUM($H15:CY15)&lt;=Inputs!$H$165*4, IF(Inputs!$H$166, MIN($F$252*$E257*CY$30*CY15, (Inputs!$H$166)*Exchng*$G15-SUM($H257:CX257)),$F$252*$E257*CY$30*CY15),)</f>
        <v>0</v>
      </c>
      <c r="CZ257" s="57">
        <f>IF(SUM($H15:CZ15)&lt;=Inputs!$H$165*4, IF(Inputs!$H$166, MIN($F$252*$E257*CZ$30*CZ15, (Inputs!$H$166)*Exchng*$G15-SUM($H257:CY257)),$F$252*$E257*CZ$30*CZ15),)</f>
        <v>0</v>
      </c>
      <c r="DA257" s="57">
        <f>IF(SUM($H15:DA15)&lt;=Inputs!$H$165*4, IF(Inputs!$H$166, MIN($F$252*$E257*DA$30*DA15, (Inputs!$H$166)*Exchng*$G15-SUM($H257:CZ257)),$F$252*$E257*DA$30*DA15),)</f>
        <v>0</v>
      </c>
      <c r="DB257" s="57">
        <f>IF(SUM($H15:DB15)&lt;=Inputs!$H$165*4, IF(Inputs!$H$166, MIN($F$252*$E257*DB$30*DB15, (Inputs!$H$166)*Exchng*$G15-SUM($H257:DA257)),$F$252*$E257*DB$30*DB15),)</f>
        <v>0</v>
      </c>
      <c r="DC257" s="57">
        <f>IF(SUM($H15:DC15)&lt;=Inputs!$H$165*4, IF(Inputs!$H$166, MIN($F$252*$E257*DC$30*DC15, (Inputs!$H$166)*Exchng*$G15-SUM($H257:DB257)),$F$252*$E257*DC$30*DC15),)</f>
        <v>0</v>
      </c>
      <c r="DD257" s="57">
        <f>IF(SUM($H15:DD15)&lt;=Inputs!$H$165*4, IF(Inputs!$H$166, MIN($F$252*$E257*DD$30*DD15, (Inputs!$H$166)*Exchng*$G15-SUM($H257:DC257)),$F$252*$E257*DD$30*DD15),)</f>
        <v>0</v>
      </c>
      <c r="DE257" s="57">
        <f>IF(SUM($H15:DE15)&lt;=Inputs!$H$165*4, IF(Inputs!$H$166, MIN($F$252*$E257*DE$30*DE15, (Inputs!$H$166)*Exchng*$G15-SUM($H257:DD257)),$F$252*$E257*DE$30*DE15),)</f>
        <v>0</v>
      </c>
      <c r="DF257" s="57">
        <f>IF(SUM($H15:DF15)&lt;=Inputs!$H$165*4, IF(Inputs!$H$166, MIN($F$252*$E257*DF$30*DF15, (Inputs!$H$166)*Exchng*$G15-SUM($H257:DE257)),$F$252*$E257*DF$30*DF15),)</f>
        <v>0</v>
      </c>
      <c r="DG257" s="57">
        <f>IF(SUM($H15:DG15)&lt;=Inputs!$H$165*4, IF(Inputs!$H$166, MIN($F$252*$E257*DG$30*DG15, (Inputs!$H$166)*Exchng*$G15-SUM($H257:DF257)),$F$252*$E257*DG$30*DG15),)</f>
        <v>0</v>
      </c>
      <c r="DH257" s="57">
        <f>IF(SUM($H15:DH15)&lt;=Inputs!$H$165*4, IF(Inputs!$H$166, MIN($F$252*$E257*DH$30*DH15, (Inputs!$H$166)*Exchng*$G15-SUM($H257:DG257)),$F$252*$E257*DH$30*DH15),)</f>
        <v>0</v>
      </c>
      <c r="DI257" s="57">
        <f>IF(SUM($H15:DI15)&lt;=Inputs!$H$165*4, IF(Inputs!$H$166, MIN($F$252*$E257*DI$30*DI15, (Inputs!$H$166)*Exchng*$G15-SUM($H257:DH257)),$F$252*$E257*DI$30*DI15),)</f>
        <v>0</v>
      </c>
      <c r="DJ257" s="57">
        <f>IF(SUM($H15:DJ15)&lt;=Inputs!$H$165*4, IF(Inputs!$H$166, MIN($F$252*$E257*DJ$30*DJ15, (Inputs!$H$166)*Exchng*$G15-SUM($H257:DI257)),$F$252*$E257*DJ$30*DJ15),)</f>
        <v>0</v>
      </c>
      <c r="DK257" s="57">
        <f>IF(SUM($H15:DK15)&lt;=Inputs!$H$165*4, IF(Inputs!$H$166, MIN($F$252*$E257*DK$30*DK15, (Inputs!$H$166)*Exchng*$G15-SUM($H257:DJ257)),$F$252*$E257*DK$30*DK15),)</f>
        <v>0</v>
      </c>
      <c r="DL257" s="57">
        <f>IF(SUM($H15:DL15)&lt;=Inputs!$H$165*4, IF(Inputs!$H$166, MIN($F$252*$E257*DL$30*DL15, (Inputs!$H$166)*Exchng*$G15-SUM($H257:DK257)),$F$252*$E257*DL$30*DL15),)</f>
        <v>0</v>
      </c>
      <c r="DM257" s="57">
        <f>IF(SUM($H15:DM15)&lt;=Inputs!$H$165*4, IF(Inputs!$H$166, MIN($F$252*$E257*DM$30*DM15, (Inputs!$H$166)*Exchng*$G15-SUM($H257:DL257)),$F$252*$E257*DM$30*DM15),)</f>
        <v>0</v>
      </c>
      <c r="DN257" s="57">
        <f>IF(SUM($H15:DN15)&lt;=Inputs!$H$165*4, IF(Inputs!$H$166, MIN($F$252*$E257*DN$30*DN15, (Inputs!$H$166)*Exchng*$G15-SUM($H257:DM257)),$F$252*$E257*DN$30*DN15),)</f>
        <v>0</v>
      </c>
      <c r="DO257" s="57">
        <f>IF(SUM($H15:DO15)&lt;=Inputs!$H$165*4, IF(Inputs!$H$166, MIN($F$252*$E257*DO$30*DO15, (Inputs!$H$166)*Exchng*$G15-SUM($H257:DN257)),$F$252*$E257*DO$30*DO15),)</f>
        <v>0</v>
      </c>
      <c r="DP257" s="57">
        <f>IF(SUM($H15:DP15)&lt;=Inputs!$H$165*4, IF(Inputs!$H$166, MIN($F$252*$E257*DP$30*DP15, (Inputs!$H$166)*Exchng*$G15-SUM($H257:DO257)),$F$252*$E257*DP$30*DP15),)</f>
        <v>0</v>
      </c>
      <c r="DQ257" s="57">
        <f>IF(SUM($H15:DQ15)&lt;=Inputs!$H$165*4, IF(Inputs!$H$166, MIN($F$252*$E257*DQ$30*DQ15, (Inputs!$H$166)*Exchng*$G15-SUM($H257:DP257)),$F$252*$E257*DQ$30*DQ15),)</f>
        <v>0</v>
      </c>
      <c r="DR257" s="57">
        <f>IF(SUM($H15:DR15)&lt;=Inputs!$H$165*4, IF(Inputs!$H$166, MIN($F$252*$E257*DR$30*DR15, (Inputs!$H$166)*Exchng*$G15-SUM($H257:DQ257)),$F$252*$E257*DR$30*DR15),)</f>
        <v>0</v>
      </c>
      <c r="DS257" s="57">
        <f>IF(SUM($H15:DS15)&lt;=Inputs!$H$165*4, IF(Inputs!$H$166, MIN($F$252*$E257*DS$30*DS15, (Inputs!$H$166)*Exchng*$G15-SUM($H257:DR257)),$F$252*$E257*DS$30*DS15),)</f>
        <v>0</v>
      </c>
    </row>
    <row r="258" spans="2:123" x14ac:dyDescent="0.3">
      <c r="D258" s="6"/>
      <c r="G258" s="57"/>
      <c r="H258" s="64"/>
      <c r="I258" s="64"/>
      <c r="J258" s="64"/>
      <c r="K258" s="64"/>
      <c r="L258" s="64"/>
      <c r="M258" s="64"/>
      <c r="N258" s="64"/>
      <c r="O258" s="64"/>
      <c r="P258" s="64"/>
      <c r="Q258" s="64"/>
      <c r="R258" s="64"/>
      <c r="S258" s="64"/>
      <c r="T258" s="64"/>
      <c r="U258" s="64"/>
      <c r="V258" s="64"/>
      <c r="W258" s="64"/>
      <c r="X258" s="64"/>
      <c r="Y258" s="64"/>
      <c r="Z258" s="64"/>
      <c r="AA258" s="64"/>
      <c r="AB258" s="64"/>
      <c r="AC258" s="64"/>
      <c r="AD258" s="64"/>
      <c r="AE258" s="64"/>
      <c r="AF258" s="64"/>
      <c r="AG258" s="64"/>
      <c r="AH258" s="64"/>
      <c r="AI258" s="64"/>
      <c r="AJ258" s="64"/>
      <c r="AK258" s="64"/>
      <c r="AL258" s="64"/>
      <c r="AM258" s="64"/>
      <c r="AN258" s="64"/>
      <c r="AO258" s="64"/>
      <c r="AP258" s="64"/>
      <c r="AQ258" s="64"/>
      <c r="AR258" s="64"/>
      <c r="AS258" s="64"/>
      <c r="AT258" s="64"/>
      <c r="AU258" s="64"/>
      <c r="AV258" s="64"/>
      <c r="AW258" s="64"/>
      <c r="AX258" s="64"/>
      <c r="AY258" s="64"/>
      <c r="AZ258" s="64"/>
      <c r="BA258" s="64"/>
      <c r="BB258" s="64"/>
      <c r="BC258" s="64"/>
      <c r="BD258" s="64"/>
      <c r="BE258" s="64"/>
      <c r="BF258" s="64"/>
      <c r="BG258" s="64"/>
      <c r="BH258" s="64"/>
      <c r="BI258" s="64"/>
      <c r="BJ258" s="64"/>
      <c r="BK258" s="64"/>
      <c r="BL258" s="64"/>
      <c r="BM258" s="64"/>
      <c r="BN258" s="64"/>
      <c r="BO258" s="64"/>
      <c r="BP258" s="64"/>
      <c r="BQ258" s="64"/>
      <c r="BR258" s="64"/>
      <c r="BS258" s="64"/>
      <c r="BT258" s="64"/>
      <c r="BU258" s="64"/>
      <c r="BV258" s="64"/>
      <c r="BW258" s="64"/>
      <c r="BX258" s="64"/>
      <c r="BY258" s="64"/>
      <c r="BZ258" s="64"/>
      <c r="CA258" s="64"/>
      <c r="CB258" s="64"/>
      <c r="CC258" s="64"/>
      <c r="CD258" s="64"/>
      <c r="CE258" s="64"/>
      <c r="CF258" s="64"/>
      <c r="CG258" s="64"/>
      <c r="CH258" s="64"/>
      <c r="CI258" s="64"/>
      <c r="CJ258" s="64"/>
      <c r="CK258" s="64"/>
      <c r="CL258" s="64"/>
      <c r="CM258" s="64"/>
      <c r="CN258" s="64"/>
      <c r="CO258" s="64"/>
      <c r="CP258" s="64"/>
      <c r="CQ258" s="64"/>
      <c r="CR258" s="64"/>
      <c r="CS258" s="64"/>
      <c r="CT258" s="64"/>
      <c r="CU258" s="64"/>
      <c r="CV258" s="64"/>
      <c r="CW258" s="64"/>
      <c r="CX258" s="64"/>
      <c r="CY258" s="64"/>
      <c r="CZ258" s="64"/>
      <c r="DA258" s="64"/>
      <c r="DB258" s="64"/>
      <c r="DC258" s="64"/>
      <c r="DD258" s="64"/>
      <c r="DE258" s="64"/>
      <c r="DF258" s="64"/>
      <c r="DG258" s="64"/>
      <c r="DH258" s="64"/>
      <c r="DI258" s="64"/>
      <c r="DJ258" s="64"/>
      <c r="DK258" s="64"/>
      <c r="DL258" s="64"/>
      <c r="DM258" s="64"/>
      <c r="DN258" s="64"/>
      <c r="DO258" s="64"/>
      <c r="DP258" s="64"/>
      <c r="DQ258" s="64"/>
      <c r="DR258" s="64"/>
      <c r="DS258" s="64"/>
    </row>
    <row r="259" spans="2:123" x14ac:dyDescent="0.3">
      <c r="D259" s="6" t="s">
        <v>463</v>
      </c>
      <c r="G259" s="57"/>
      <c r="H259" s="64"/>
      <c r="I259" s="64"/>
      <c r="J259" s="64"/>
      <c r="K259" s="64"/>
      <c r="L259" s="64"/>
      <c r="M259" s="64"/>
      <c r="N259" s="64"/>
      <c r="O259" s="64"/>
      <c r="P259" s="64"/>
      <c r="Q259" s="64"/>
      <c r="R259" s="64"/>
      <c r="S259" s="64"/>
      <c r="T259" s="64"/>
      <c r="U259" s="64"/>
      <c r="V259" s="64"/>
      <c r="W259" s="64"/>
      <c r="X259" s="64"/>
      <c r="Y259" s="64"/>
      <c r="Z259" s="64"/>
      <c r="AA259" s="64"/>
      <c r="AB259" s="64"/>
      <c r="AC259" s="64"/>
      <c r="AD259" s="64"/>
      <c r="AE259" s="64"/>
      <c r="AF259" s="64"/>
      <c r="AG259" s="64"/>
      <c r="AH259" s="64"/>
      <c r="AI259" s="64"/>
      <c r="AJ259" s="64"/>
      <c r="AK259" s="64"/>
      <c r="AL259" s="64"/>
      <c r="AM259" s="64"/>
      <c r="AN259" s="64"/>
      <c r="AO259" s="64"/>
      <c r="AP259" s="64"/>
      <c r="AQ259" s="64"/>
      <c r="AR259" s="64"/>
      <c r="AS259" s="64"/>
      <c r="AT259" s="64"/>
      <c r="AU259" s="64"/>
      <c r="AV259" s="64"/>
      <c r="AW259" s="64"/>
      <c r="AX259" s="64"/>
      <c r="AY259" s="64"/>
      <c r="AZ259" s="64"/>
      <c r="BA259" s="64"/>
      <c r="BB259" s="64"/>
      <c r="BC259" s="64"/>
      <c r="BD259" s="64"/>
      <c r="BE259" s="64"/>
      <c r="BF259" s="64"/>
      <c r="BG259" s="64"/>
      <c r="BH259" s="64"/>
      <c r="BI259" s="64"/>
      <c r="BJ259" s="64"/>
      <c r="BK259" s="64"/>
      <c r="BL259" s="64"/>
      <c r="BM259" s="64"/>
      <c r="BN259" s="64"/>
      <c r="BO259" s="64"/>
      <c r="BP259" s="64"/>
      <c r="BQ259" s="64"/>
      <c r="BR259" s="64"/>
      <c r="BS259" s="64"/>
      <c r="BT259" s="64"/>
      <c r="BU259" s="64"/>
      <c r="BV259" s="64"/>
      <c r="BW259" s="64"/>
      <c r="BX259" s="64"/>
      <c r="BY259" s="64"/>
      <c r="BZ259" s="64"/>
      <c r="CA259" s="64"/>
      <c r="CB259" s="64"/>
      <c r="CC259" s="64"/>
      <c r="CD259" s="64"/>
      <c r="CE259" s="64"/>
      <c r="CF259" s="64"/>
      <c r="CG259" s="64"/>
      <c r="CH259" s="64"/>
      <c r="CI259" s="64"/>
      <c r="CJ259" s="64"/>
      <c r="CK259" s="64"/>
      <c r="CL259" s="64"/>
      <c r="CM259" s="64"/>
      <c r="CN259" s="64"/>
      <c r="CO259" s="64"/>
      <c r="CP259" s="64"/>
      <c r="CQ259" s="64"/>
      <c r="CR259" s="64"/>
      <c r="CS259" s="64"/>
      <c r="CT259" s="64"/>
      <c r="CU259" s="64"/>
      <c r="CV259" s="64"/>
      <c r="CW259" s="64"/>
      <c r="CX259" s="64"/>
      <c r="CY259" s="64"/>
      <c r="CZ259" s="64"/>
      <c r="DA259" s="64"/>
      <c r="DB259" s="64"/>
      <c r="DC259" s="64"/>
      <c r="DD259" s="64"/>
      <c r="DE259" s="64"/>
      <c r="DF259" s="64"/>
      <c r="DG259" s="64"/>
      <c r="DH259" s="64"/>
      <c r="DI259" s="64"/>
      <c r="DJ259" s="64"/>
      <c r="DK259" s="64"/>
      <c r="DL259" s="64"/>
      <c r="DM259" s="64"/>
      <c r="DN259" s="64"/>
      <c r="DO259" s="64"/>
      <c r="DP259" s="64"/>
      <c r="DQ259" s="64"/>
      <c r="DR259" s="64"/>
      <c r="DS259" s="64"/>
    </row>
    <row r="260" spans="2:123" x14ac:dyDescent="0.3">
      <c r="D260" s="12" t="s">
        <v>23</v>
      </c>
      <c r="F260" s="51" t="str">
        <f t="shared" ref="F260:F264" si="193">F253</f>
        <v>INR Mn</v>
      </c>
      <c r="G260" s="57"/>
      <c r="H260" s="64">
        <f t="shared" ref="H260:W264" si="194">H246-H253</f>
        <v>0</v>
      </c>
      <c r="I260" s="64">
        <f t="shared" si="194"/>
        <v>0</v>
      </c>
      <c r="J260" s="64">
        <f t="shared" si="194"/>
        <v>0</v>
      </c>
      <c r="K260" s="64">
        <f t="shared" si="194"/>
        <v>37.5</v>
      </c>
      <c r="L260" s="64">
        <f t="shared" si="194"/>
        <v>37.5</v>
      </c>
      <c r="M260" s="64">
        <f t="shared" si="194"/>
        <v>37.5</v>
      </c>
      <c r="N260" s="64">
        <f t="shared" si="194"/>
        <v>37.5</v>
      </c>
      <c r="O260" s="64">
        <f t="shared" si="194"/>
        <v>37.5</v>
      </c>
      <c r="P260" s="64">
        <f t="shared" si="194"/>
        <v>37.5</v>
      </c>
      <c r="Q260" s="64">
        <f t="shared" si="194"/>
        <v>37.5</v>
      </c>
      <c r="R260" s="64">
        <f t="shared" si="194"/>
        <v>37.5</v>
      </c>
      <c r="S260" s="64">
        <f t="shared" si="194"/>
        <v>37.5</v>
      </c>
      <c r="T260" s="64">
        <f t="shared" si="194"/>
        <v>37.5</v>
      </c>
      <c r="U260" s="64">
        <f t="shared" si="194"/>
        <v>37.5</v>
      </c>
      <c r="V260" s="64">
        <f t="shared" si="194"/>
        <v>37.5</v>
      </c>
      <c r="W260" s="64">
        <f t="shared" si="194"/>
        <v>37.5</v>
      </c>
      <c r="X260" s="64">
        <f t="shared" ref="X260:CI263" si="195">X246-X253</f>
        <v>37.5</v>
      </c>
      <c r="Y260" s="64">
        <f t="shared" si="195"/>
        <v>37.5</v>
      </c>
      <c r="Z260" s="64">
        <f t="shared" si="195"/>
        <v>37.5</v>
      </c>
      <c r="AA260" s="64">
        <f t="shared" si="195"/>
        <v>37.5</v>
      </c>
      <c r="AB260" s="64">
        <f t="shared" si="195"/>
        <v>37.5</v>
      </c>
      <c r="AC260" s="64">
        <f t="shared" si="195"/>
        <v>37.5</v>
      </c>
      <c r="AD260" s="64">
        <f t="shared" si="195"/>
        <v>37.5</v>
      </c>
      <c r="AE260" s="64">
        <f t="shared" si="195"/>
        <v>75</v>
      </c>
      <c r="AF260" s="64">
        <f t="shared" si="195"/>
        <v>75</v>
      </c>
      <c r="AG260" s="64">
        <f t="shared" si="195"/>
        <v>75</v>
      </c>
      <c r="AH260" s="64">
        <f t="shared" si="195"/>
        <v>75</v>
      </c>
      <c r="AI260" s="64">
        <f t="shared" si="195"/>
        <v>75</v>
      </c>
      <c r="AJ260" s="64">
        <f t="shared" si="195"/>
        <v>75</v>
      </c>
      <c r="AK260" s="64">
        <f t="shared" si="195"/>
        <v>75</v>
      </c>
      <c r="AL260" s="64">
        <f t="shared" si="195"/>
        <v>75</v>
      </c>
      <c r="AM260" s="64">
        <f t="shared" si="195"/>
        <v>75</v>
      </c>
      <c r="AN260" s="64">
        <f t="shared" si="195"/>
        <v>75</v>
      </c>
      <c r="AO260" s="64">
        <f t="shared" si="195"/>
        <v>75</v>
      </c>
      <c r="AP260" s="64">
        <f t="shared" si="195"/>
        <v>75</v>
      </c>
      <c r="AQ260" s="64">
        <f t="shared" si="195"/>
        <v>75</v>
      </c>
      <c r="AR260" s="64">
        <f t="shared" si="195"/>
        <v>75</v>
      </c>
      <c r="AS260" s="64">
        <f t="shared" si="195"/>
        <v>75</v>
      </c>
      <c r="AT260" s="64">
        <f t="shared" si="195"/>
        <v>75</v>
      </c>
      <c r="AU260" s="64">
        <f t="shared" si="195"/>
        <v>75</v>
      </c>
      <c r="AV260" s="64">
        <f t="shared" si="195"/>
        <v>75</v>
      </c>
      <c r="AW260" s="64">
        <f t="shared" si="195"/>
        <v>75</v>
      </c>
      <c r="AX260" s="64">
        <f t="shared" si="195"/>
        <v>75</v>
      </c>
      <c r="AY260" s="64">
        <f t="shared" si="195"/>
        <v>75</v>
      </c>
      <c r="AZ260" s="64">
        <f t="shared" si="195"/>
        <v>75</v>
      </c>
      <c r="BA260" s="64">
        <f t="shared" si="195"/>
        <v>75</v>
      </c>
      <c r="BB260" s="64">
        <f t="shared" si="195"/>
        <v>75</v>
      </c>
      <c r="BC260" s="64">
        <f t="shared" si="195"/>
        <v>75</v>
      </c>
      <c r="BD260" s="64">
        <f t="shared" si="195"/>
        <v>75</v>
      </c>
      <c r="BE260" s="64">
        <f t="shared" si="195"/>
        <v>75</v>
      </c>
      <c r="BF260" s="64">
        <f t="shared" si="195"/>
        <v>75</v>
      </c>
      <c r="BG260" s="64">
        <f t="shared" si="195"/>
        <v>75</v>
      </c>
      <c r="BH260" s="64">
        <f t="shared" si="195"/>
        <v>75</v>
      </c>
      <c r="BI260" s="64">
        <f t="shared" si="195"/>
        <v>75</v>
      </c>
      <c r="BJ260" s="64">
        <f t="shared" si="195"/>
        <v>75</v>
      </c>
      <c r="BK260" s="64">
        <f t="shared" si="195"/>
        <v>75</v>
      </c>
      <c r="BL260" s="64">
        <f t="shared" si="195"/>
        <v>75</v>
      </c>
      <c r="BM260" s="64">
        <f t="shared" si="195"/>
        <v>75</v>
      </c>
      <c r="BN260" s="64">
        <f t="shared" si="195"/>
        <v>75</v>
      </c>
      <c r="BO260" s="64">
        <f t="shared" si="195"/>
        <v>75</v>
      </c>
      <c r="BP260" s="64">
        <f t="shared" si="195"/>
        <v>75</v>
      </c>
      <c r="BQ260" s="64">
        <f t="shared" si="195"/>
        <v>75</v>
      </c>
      <c r="BR260" s="64">
        <f t="shared" si="195"/>
        <v>75</v>
      </c>
      <c r="BS260" s="64">
        <f t="shared" si="195"/>
        <v>75</v>
      </c>
      <c r="BT260" s="64">
        <f t="shared" si="195"/>
        <v>75</v>
      </c>
      <c r="BU260" s="64">
        <f t="shared" si="195"/>
        <v>75</v>
      </c>
      <c r="BV260" s="64">
        <f t="shared" si="195"/>
        <v>75</v>
      </c>
      <c r="BW260" s="64">
        <f t="shared" si="195"/>
        <v>75</v>
      </c>
      <c r="BX260" s="64">
        <f t="shared" si="195"/>
        <v>75</v>
      </c>
      <c r="BY260" s="64">
        <f t="shared" si="195"/>
        <v>75</v>
      </c>
      <c r="BZ260" s="64">
        <f t="shared" si="195"/>
        <v>75</v>
      </c>
      <c r="CA260" s="64">
        <f t="shared" si="195"/>
        <v>75</v>
      </c>
      <c r="CB260" s="64">
        <f t="shared" si="195"/>
        <v>75</v>
      </c>
      <c r="CC260" s="64">
        <f t="shared" si="195"/>
        <v>75</v>
      </c>
      <c r="CD260" s="64">
        <f t="shared" si="195"/>
        <v>75</v>
      </c>
      <c r="CE260" s="64">
        <f t="shared" si="195"/>
        <v>75</v>
      </c>
      <c r="CF260" s="64">
        <f t="shared" si="195"/>
        <v>75</v>
      </c>
      <c r="CG260" s="64">
        <f t="shared" si="195"/>
        <v>75</v>
      </c>
      <c r="CH260" s="64">
        <f t="shared" si="195"/>
        <v>75</v>
      </c>
      <c r="CI260" s="64">
        <f t="shared" si="195"/>
        <v>75</v>
      </c>
      <c r="CJ260" s="64">
        <f t="shared" ref="CJ260:DS263" si="196">CJ246-CJ253</f>
        <v>75</v>
      </c>
      <c r="CK260" s="64">
        <f t="shared" si="196"/>
        <v>75</v>
      </c>
      <c r="CL260" s="64">
        <f t="shared" si="196"/>
        <v>75</v>
      </c>
      <c r="CM260" s="64">
        <f t="shared" si="196"/>
        <v>75</v>
      </c>
      <c r="CN260" s="64">
        <f t="shared" si="196"/>
        <v>75</v>
      </c>
      <c r="CO260" s="64">
        <f t="shared" si="196"/>
        <v>75</v>
      </c>
      <c r="CP260" s="64">
        <f t="shared" si="196"/>
        <v>75</v>
      </c>
      <c r="CQ260" s="64">
        <f t="shared" si="196"/>
        <v>75</v>
      </c>
      <c r="CR260" s="64">
        <f t="shared" si="196"/>
        <v>75</v>
      </c>
      <c r="CS260" s="64">
        <f t="shared" si="196"/>
        <v>75</v>
      </c>
      <c r="CT260" s="64">
        <f t="shared" si="196"/>
        <v>75</v>
      </c>
      <c r="CU260" s="64">
        <f t="shared" si="196"/>
        <v>75</v>
      </c>
      <c r="CV260" s="64">
        <f t="shared" si="196"/>
        <v>75</v>
      </c>
      <c r="CW260" s="64">
        <f t="shared" si="196"/>
        <v>75</v>
      </c>
      <c r="CX260" s="64">
        <f t="shared" si="196"/>
        <v>75</v>
      </c>
      <c r="CY260" s="64">
        <f t="shared" si="196"/>
        <v>75</v>
      </c>
      <c r="CZ260" s="64">
        <f t="shared" si="196"/>
        <v>75</v>
      </c>
      <c r="DA260" s="64">
        <f t="shared" si="196"/>
        <v>75</v>
      </c>
      <c r="DB260" s="64">
        <f t="shared" si="196"/>
        <v>75</v>
      </c>
      <c r="DC260" s="64">
        <f t="shared" si="196"/>
        <v>75</v>
      </c>
      <c r="DD260" s="64">
        <f t="shared" si="196"/>
        <v>75</v>
      </c>
      <c r="DE260" s="64">
        <f t="shared" si="196"/>
        <v>75</v>
      </c>
      <c r="DF260" s="64">
        <f t="shared" si="196"/>
        <v>75</v>
      </c>
      <c r="DG260" s="64">
        <f t="shared" si="196"/>
        <v>75</v>
      </c>
      <c r="DH260" s="64">
        <f t="shared" si="196"/>
        <v>75</v>
      </c>
      <c r="DI260" s="64">
        <f t="shared" si="196"/>
        <v>75</v>
      </c>
      <c r="DJ260" s="64">
        <f t="shared" si="196"/>
        <v>75</v>
      </c>
      <c r="DK260" s="64">
        <f t="shared" si="196"/>
        <v>75</v>
      </c>
      <c r="DL260" s="64">
        <f t="shared" si="196"/>
        <v>75</v>
      </c>
      <c r="DM260" s="64">
        <f t="shared" si="196"/>
        <v>75</v>
      </c>
      <c r="DN260" s="64">
        <f t="shared" si="196"/>
        <v>75</v>
      </c>
      <c r="DO260" s="64">
        <f t="shared" si="196"/>
        <v>75</v>
      </c>
      <c r="DP260" s="64">
        <f t="shared" si="196"/>
        <v>75</v>
      </c>
      <c r="DQ260" s="64">
        <f t="shared" si="196"/>
        <v>75</v>
      </c>
      <c r="DR260" s="64">
        <f t="shared" si="196"/>
        <v>75</v>
      </c>
      <c r="DS260" s="64">
        <f t="shared" si="196"/>
        <v>75</v>
      </c>
    </row>
    <row r="261" spans="2:123" x14ac:dyDescent="0.3">
      <c r="D261" s="12" t="s">
        <v>24</v>
      </c>
      <c r="F261" s="51" t="str">
        <f t="shared" si="193"/>
        <v>INR Mn</v>
      </c>
      <c r="G261" s="57"/>
      <c r="H261" s="64">
        <f t="shared" si="194"/>
        <v>0</v>
      </c>
      <c r="I261" s="64">
        <f t="shared" ref="I261:BT264" si="197">I247-I254</f>
        <v>0</v>
      </c>
      <c r="J261" s="64">
        <f t="shared" si="197"/>
        <v>0</v>
      </c>
      <c r="K261" s="64">
        <f t="shared" si="197"/>
        <v>0</v>
      </c>
      <c r="L261" s="64">
        <f t="shared" si="197"/>
        <v>0</v>
      </c>
      <c r="M261" s="64">
        <f t="shared" si="197"/>
        <v>0</v>
      </c>
      <c r="N261" s="64">
        <f t="shared" si="197"/>
        <v>0</v>
      </c>
      <c r="O261" s="64">
        <f t="shared" si="197"/>
        <v>37.5</v>
      </c>
      <c r="P261" s="64">
        <f t="shared" si="197"/>
        <v>37.5</v>
      </c>
      <c r="Q261" s="64">
        <f t="shared" si="197"/>
        <v>37.5</v>
      </c>
      <c r="R261" s="64">
        <f t="shared" si="197"/>
        <v>37.5</v>
      </c>
      <c r="S261" s="64">
        <f t="shared" si="197"/>
        <v>37.5</v>
      </c>
      <c r="T261" s="64">
        <f t="shared" si="197"/>
        <v>37.5</v>
      </c>
      <c r="U261" s="64">
        <f t="shared" si="197"/>
        <v>37.5</v>
      </c>
      <c r="V261" s="64">
        <f t="shared" si="197"/>
        <v>37.5</v>
      </c>
      <c r="W261" s="64">
        <f t="shared" si="197"/>
        <v>37.5</v>
      </c>
      <c r="X261" s="64">
        <f t="shared" si="197"/>
        <v>37.5</v>
      </c>
      <c r="Y261" s="64">
        <f t="shared" si="197"/>
        <v>37.5</v>
      </c>
      <c r="Z261" s="64">
        <f t="shared" si="197"/>
        <v>37.5</v>
      </c>
      <c r="AA261" s="64">
        <f t="shared" si="197"/>
        <v>37.5</v>
      </c>
      <c r="AB261" s="64">
        <f t="shared" si="197"/>
        <v>37.5</v>
      </c>
      <c r="AC261" s="64">
        <f t="shared" si="197"/>
        <v>37.5</v>
      </c>
      <c r="AD261" s="64">
        <f t="shared" si="197"/>
        <v>37.5</v>
      </c>
      <c r="AE261" s="64">
        <f t="shared" si="197"/>
        <v>37.5</v>
      </c>
      <c r="AF261" s="64">
        <f t="shared" si="197"/>
        <v>37.5</v>
      </c>
      <c r="AG261" s="64">
        <f t="shared" si="197"/>
        <v>37.5</v>
      </c>
      <c r="AH261" s="64">
        <f t="shared" si="197"/>
        <v>37.5</v>
      </c>
      <c r="AI261" s="64">
        <f t="shared" si="197"/>
        <v>75</v>
      </c>
      <c r="AJ261" s="64">
        <f t="shared" si="197"/>
        <v>75</v>
      </c>
      <c r="AK261" s="64">
        <f t="shared" si="197"/>
        <v>75</v>
      </c>
      <c r="AL261" s="64">
        <f t="shared" si="197"/>
        <v>75</v>
      </c>
      <c r="AM261" s="64">
        <f t="shared" si="197"/>
        <v>75</v>
      </c>
      <c r="AN261" s="64">
        <f t="shared" si="197"/>
        <v>75</v>
      </c>
      <c r="AO261" s="64">
        <f t="shared" si="197"/>
        <v>75</v>
      </c>
      <c r="AP261" s="64">
        <f t="shared" si="197"/>
        <v>75</v>
      </c>
      <c r="AQ261" s="64">
        <f t="shared" si="197"/>
        <v>75</v>
      </c>
      <c r="AR261" s="64">
        <f t="shared" si="197"/>
        <v>75</v>
      </c>
      <c r="AS261" s="64">
        <f t="shared" si="197"/>
        <v>75</v>
      </c>
      <c r="AT261" s="64">
        <f t="shared" si="197"/>
        <v>75</v>
      </c>
      <c r="AU261" s="64">
        <f t="shared" si="197"/>
        <v>75</v>
      </c>
      <c r="AV261" s="64">
        <f t="shared" si="197"/>
        <v>75</v>
      </c>
      <c r="AW261" s="64">
        <f t="shared" si="197"/>
        <v>75</v>
      </c>
      <c r="AX261" s="64">
        <f t="shared" si="197"/>
        <v>75</v>
      </c>
      <c r="AY261" s="64">
        <f t="shared" si="197"/>
        <v>75</v>
      </c>
      <c r="AZ261" s="64">
        <f t="shared" si="197"/>
        <v>75</v>
      </c>
      <c r="BA261" s="64">
        <f t="shared" si="197"/>
        <v>75</v>
      </c>
      <c r="BB261" s="64">
        <f t="shared" si="197"/>
        <v>75</v>
      </c>
      <c r="BC261" s="64">
        <f t="shared" si="197"/>
        <v>75</v>
      </c>
      <c r="BD261" s="64">
        <f t="shared" si="197"/>
        <v>75</v>
      </c>
      <c r="BE261" s="64">
        <f t="shared" si="197"/>
        <v>75</v>
      </c>
      <c r="BF261" s="64">
        <f t="shared" si="197"/>
        <v>75</v>
      </c>
      <c r="BG261" s="64">
        <f t="shared" si="197"/>
        <v>75</v>
      </c>
      <c r="BH261" s="64">
        <f t="shared" si="197"/>
        <v>75</v>
      </c>
      <c r="BI261" s="64">
        <f t="shared" si="197"/>
        <v>75</v>
      </c>
      <c r="BJ261" s="64">
        <f t="shared" si="197"/>
        <v>75</v>
      </c>
      <c r="BK261" s="64">
        <f t="shared" si="197"/>
        <v>75</v>
      </c>
      <c r="BL261" s="64">
        <f t="shared" si="197"/>
        <v>75</v>
      </c>
      <c r="BM261" s="64">
        <f t="shared" si="197"/>
        <v>75</v>
      </c>
      <c r="BN261" s="64">
        <f t="shared" si="197"/>
        <v>75</v>
      </c>
      <c r="BO261" s="64">
        <f t="shared" si="197"/>
        <v>75</v>
      </c>
      <c r="BP261" s="64">
        <f t="shared" si="197"/>
        <v>75</v>
      </c>
      <c r="BQ261" s="64">
        <f t="shared" si="197"/>
        <v>75</v>
      </c>
      <c r="BR261" s="64">
        <f t="shared" si="197"/>
        <v>75</v>
      </c>
      <c r="BS261" s="64">
        <f t="shared" si="197"/>
        <v>75</v>
      </c>
      <c r="BT261" s="64">
        <f t="shared" si="197"/>
        <v>75</v>
      </c>
      <c r="BU261" s="64">
        <f t="shared" si="195"/>
        <v>75</v>
      </c>
      <c r="BV261" s="64">
        <f t="shared" si="195"/>
        <v>75</v>
      </c>
      <c r="BW261" s="64">
        <f t="shared" si="195"/>
        <v>75</v>
      </c>
      <c r="BX261" s="64">
        <f t="shared" si="195"/>
        <v>75</v>
      </c>
      <c r="BY261" s="64">
        <f t="shared" si="195"/>
        <v>75</v>
      </c>
      <c r="BZ261" s="64">
        <f t="shared" si="195"/>
        <v>75</v>
      </c>
      <c r="CA261" s="64">
        <f t="shared" si="195"/>
        <v>75</v>
      </c>
      <c r="CB261" s="64">
        <f t="shared" si="195"/>
        <v>75</v>
      </c>
      <c r="CC261" s="64">
        <f t="shared" si="195"/>
        <v>75</v>
      </c>
      <c r="CD261" s="64">
        <f t="shared" si="195"/>
        <v>75</v>
      </c>
      <c r="CE261" s="64">
        <f t="shared" si="195"/>
        <v>75</v>
      </c>
      <c r="CF261" s="64">
        <f t="shared" si="195"/>
        <v>75</v>
      </c>
      <c r="CG261" s="64">
        <f t="shared" si="195"/>
        <v>75</v>
      </c>
      <c r="CH261" s="64">
        <f t="shared" si="195"/>
        <v>75</v>
      </c>
      <c r="CI261" s="64">
        <f t="shared" si="195"/>
        <v>75</v>
      </c>
      <c r="CJ261" s="64">
        <f t="shared" si="196"/>
        <v>75</v>
      </c>
      <c r="CK261" s="64">
        <f t="shared" si="196"/>
        <v>75</v>
      </c>
      <c r="CL261" s="64">
        <f t="shared" si="196"/>
        <v>75</v>
      </c>
      <c r="CM261" s="64">
        <f t="shared" si="196"/>
        <v>75</v>
      </c>
      <c r="CN261" s="64">
        <f t="shared" si="196"/>
        <v>75</v>
      </c>
      <c r="CO261" s="64">
        <f t="shared" si="196"/>
        <v>75</v>
      </c>
      <c r="CP261" s="64">
        <f t="shared" si="196"/>
        <v>75</v>
      </c>
      <c r="CQ261" s="64">
        <f t="shared" si="196"/>
        <v>75</v>
      </c>
      <c r="CR261" s="64">
        <f t="shared" si="196"/>
        <v>75</v>
      </c>
      <c r="CS261" s="64">
        <f t="shared" si="196"/>
        <v>75</v>
      </c>
      <c r="CT261" s="64">
        <f t="shared" si="196"/>
        <v>75</v>
      </c>
      <c r="CU261" s="64">
        <f t="shared" si="196"/>
        <v>75</v>
      </c>
      <c r="CV261" s="64">
        <f t="shared" si="196"/>
        <v>75</v>
      </c>
      <c r="CW261" s="64">
        <f t="shared" si="196"/>
        <v>75</v>
      </c>
      <c r="CX261" s="64">
        <f t="shared" si="196"/>
        <v>75</v>
      </c>
      <c r="CY261" s="64">
        <f t="shared" si="196"/>
        <v>75</v>
      </c>
      <c r="CZ261" s="64">
        <f t="shared" si="196"/>
        <v>75</v>
      </c>
      <c r="DA261" s="64">
        <f t="shared" si="196"/>
        <v>75</v>
      </c>
      <c r="DB261" s="64">
        <f t="shared" si="196"/>
        <v>75</v>
      </c>
      <c r="DC261" s="64">
        <f t="shared" si="196"/>
        <v>75</v>
      </c>
      <c r="DD261" s="64">
        <f t="shared" si="196"/>
        <v>75</v>
      </c>
      <c r="DE261" s="64">
        <f t="shared" si="196"/>
        <v>75</v>
      </c>
      <c r="DF261" s="64">
        <f t="shared" si="196"/>
        <v>75</v>
      </c>
      <c r="DG261" s="64">
        <f t="shared" si="196"/>
        <v>75</v>
      </c>
      <c r="DH261" s="64">
        <f t="shared" si="196"/>
        <v>75</v>
      </c>
      <c r="DI261" s="64">
        <f t="shared" si="196"/>
        <v>75</v>
      </c>
      <c r="DJ261" s="64">
        <f t="shared" si="196"/>
        <v>75</v>
      </c>
      <c r="DK261" s="64">
        <f t="shared" si="196"/>
        <v>75</v>
      </c>
      <c r="DL261" s="64">
        <f t="shared" si="196"/>
        <v>75</v>
      </c>
      <c r="DM261" s="64">
        <f t="shared" si="196"/>
        <v>75</v>
      </c>
      <c r="DN261" s="64">
        <f t="shared" si="196"/>
        <v>75</v>
      </c>
      <c r="DO261" s="64">
        <f t="shared" si="196"/>
        <v>75</v>
      </c>
      <c r="DP261" s="64">
        <f t="shared" si="196"/>
        <v>75</v>
      </c>
      <c r="DQ261" s="64">
        <f t="shared" si="196"/>
        <v>75</v>
      </c>
      <c r="DR261" s="64">
        <f t="shared" si="196"/>
        <v>75</v>
      </c>
      <c r="DS261" s="64">
        <f t="shared" si="196"/>
        <v>75</v>
      </c>
    </row>
    <row r="262" spans="2:123" x14ac:dyDescent="0.3">
      <c r="D262" s="12" t="s">
        <v>25</v>
      </c>
      <c r="F262" s="51" t="str">
        <f t="shared" si="193"/>
        <v>INR Mn</v>
      </c>
      <c r="G262" s="57"/>
      <c r="H262" s="64">
        <f t="shared" si="194"/>
        <v>0</v>
      </c>
      <c r="I262" s="64">
        <f t="shared" si="197"/>
        <v>0</v>
      </c>
      <c r="J262" s="64">
        <f t="shared" si="197"/>
        <v>0</v>
      </c>
      <c r="K262" s="64">
        <f t="shared" si="197"/>
        <v>0</v>
      </c>
      <c r="L262" s="64">
        <f t="shared" si="197"/>
        <v>0</v>
      </c>
      <c r="M262" s="64">
        <f t="shared" si="197"/>
        <v>0</v>
      </c>
      <c r="N262" s="64">
        <f t="shared" si="197"/>
        <v>0</v>
      </c>
      <c r="O262" s="64">
        <f t="shared" si="197"/>
        <v>0</v>
      </c>
      <c r="P262" s="64">
        <f t="shared" si="197"/>
        <v>0</v>
      </c>
      <c r="Q262" s="64">
        <f t="shared" si="197"/>
        <v>0</v>
      </c>
      <c r="R262" s="64">
        <f t="shared" si="197"/>
        <v>0</v>
      </c>
      <c r="S262" s="64">
        <f t="shared" si="197"/>
        <v>37.5</v>
      </c>
      <c r="T262" s="64">
        <f t="shared" si="197"/>
        <v>37.5</v>
      </c>
      <c r="U262" s="64">
        <f t="shared" si="197"/>
        <v>37.5</v>
      </c>
      <c r="V262" s="64">
        <f t="shared" si="197"/>
        <v>37.5</v>
      </c>
      <c r="W262" s="64">
        <f t="shared" si="197"/>
        <v>37.5</v>
      </c>
      <c r="X262" s="64">
        <f t="shared" si="197"/>
        <v>37.5</v>
      </c>
      <c r="Y262" s="64">
        <f t="shared" si="197"/>
        <v>37.5</v>
      </c>
      <c r="Z262" s="64">
        <f t="shared" si="197"/>
        <v>37.5</v>
      </c>
      <c r="AA262" s="64">
        <f t="shared" si="197"/>
        <v>37.5</v>
      </c>
      <c r="AB262" s="64">
        <f t="shared" si="197"/>
        <v>37.5</v>
      </c>
      <c r="AC262" s="64">
        <f t="shared" si="197"/>
        <v>37.5</v>
      </c>
      <c r="AD262" s="64">
        <f t="shared" si="197"/>
        <v>37.5</v>
      </c>
      <c r="AE262" s="64">
        <f t="shared" si="197"/>
        <v>37.5</v>
      </c>
      <c r="AF262" s="64">
        <f t="shared" si="197"/>
        <v>37.5</v>
      </c>
      <c r="AG262" s="64">
        <f t="shared" si="197"/>
        <v>37.5</v>
      </c>
      <c r="AH262" s="64">
        <f t="shared" si="197"/>
        <v>37.5</v>
      </c>
      <c r="AI262" s="64">
        <f t="shared" si="197"/>
        <v>37.5</v>
      </c>
      <c r="AJ262" s="64">
        <f t="shared" si="197"/>
        <v>37.5</v>
      </c>
      <c r="AK262" s="64">
        <f t="shared" si="197"/>
        <v>37.5</v>
      </c>
      <c r="AL262" s="64">
        <f t="shared" si="197"/>
        <v>37.5</v>
      </c>
      <c r="AM262" s="64">
        <f t="shared" si="197"/>
        <v>75</v>
      </c>
      <c r="AN262" s="64">
        <f t="shared" si="197"/>
        <v>75</v>
      </c>
      <c r="AO262" s="64">
        <f t="shared" si="197"/>
        <v>75</v>
      </c>
      <c r="AP262" s="64">
        <f t="shared" si="197"/>
        <v>75</v>
      </c>
      <c r="AQ262" s="64">
        <f t="shared" si="197"/>
        <v>75</v>
      </c>
      <c r="AR262" s="64">
        <f t="shared" si="197"/>
        <v>75</v>
      </c>
      <c r="AS262" s="64">
        <f t="shared" si="197"/>
        <v>75</v>
      </c>
      <c r="AT262" s="64">
        <f t="shared" si="197"/>
        <v>75</v>
      </c>
      <c r="AU262" s="64">
        <f t="shared" si="197"/>
        <v>75</v>
      </c>
      <c r="AV262" s="64">
        <f t="shared" si="197"/>
        <v>75</v>
      </c>
      <c r="AW262" s="64">
        <f t="shared" si="197"/>
        <v>75</v>
      </c>
      <c r="AX262" s="64">
        <f t="shared" si="197"/>
        <v>75</v>
      </c>
      <c r="AY262" s="64">
        <f t="shared" si="197"/>
        <v>75</v>
      </c>
      <c r="AZ262" s="64">
        <f t="shared" si="197"/>
        <v>75</v>
      </c>
      <c r="BA262" s="64">
        <f t="shared" si="197"/>
        <v>75</v>
      </c>
      <c r="BB262" s="64">
        <f t="shared" si="197"/>
        <v>75</v>
      </c>
      <c r="BC262" s="64">
        <f t="shared" si="197"/>
        <v>75</v>
      </c>
      <c r="BD262" s="64">
        <f t="shared" si="197"/>
        <v>75</v>
      </c>
      <c r="BE262" s="64">
        <f t="shared" si="197"/>
        <v>75</v>
      </c>
      <c r="BF262" s="64">
        <f t="shared" si="197"/>
        <v>75</v>
      </c>
      <c r="BG262" s="64">
        <f t="shared" si="197"/>
        <v>75</v>
      </c>
      <c r="BH262" s="64">
        <f t="shared" si="197"/>
        <v>75</v>
      </c>
      <c r="BI262" s="64">
        <f t="shared" si="197"/>
        <v>75</v>
      </c>
      <c r="BJ262" s="64">
        <f t="shared" si="197"/>
        <v>75</v>
      </c>
      <c r="BK262" s="64">
        <f t="shared" si="197"/>
        <v>75</v>
      </c>
      <c r="BL262" s="64">
        <f t="shared" si="197"/>
        <v>75</v>
      </c>
      <c r="BM262" s="64">
        <f t="shared" si="197"/>
        <v>75</v>
      </c>
      <c r="BN262" s="64">
        <f t="shared" si="197"/>
        <v>75</v>
      </c>
      <c r="BO262" s="64">
        <f t="shared" si="197"/>
        <v>75</v>
      </c>
      <c r="BP262" s="64">
        <f t="shared" si="197"/>
        <v>75</v>
      </c>
      <c r="BQ262" s="64">
        <f t="shared" si="197"/>
        <v>75</v>
      </c>
      <c r="BR262" s="64">
        <f t="shared" si="197"/>
        <v>75</v>
      </c>
      <c r="BS262" s="64">
        <f t="shared" si="197"/>
        <v>75</v>
      </c>
      <c r="BT262" s="64">
        <f t="shared" si="197"/>
        <v>75</v>
      </c>
      <c r="BU262" s="64">
        <f t="shared" si="195"/>
        <v>75</v>
      </c>
      <c r="BV262" s="64">
        <f t="shared" si="195"/>
        <v>75</v>
      </c>
      <c r="BW262" s="64">
        <f t="shared" si="195"/>
        <v>75</v>
      </c>
      <c r="BX262" s="64">
        <f t="shared" si="195"/>
        <v>75</v>
      </c>
      <c r="BY262" s="64">
        <f t="shared" si="195"/>
        <v>75</v>
      </c>
      <c r="BZ262" s="64">
        <f t="shared" si="195"/>
        <v>75</v>
      </c>
      <c r="CA262" s="64">
        <f t="shared" si="195"/>
        <v>75</v>
      </c>
      <c r="CB262" s="64">
        <f t="shared" si="195"/>
        <v>75</v>
      </c>
      <c r="CC262" s="64">
        <f t="shared" si="195"/>
        <v>75</v>
      </c>
      <c r="CD262" s="64">
        <f t="shared" si="195"/>
        <v>75</v>
      </c>
      <c r="CE262" s="64">
        <f t="shared" si="195"/>
        <v>75</v>
      </c>
      <c r="CF262" s="64">
        <f t="shared" si="195"/>
        <v>75</v>
      </c>
      <c r="CG262" s="64">
        <f t="shared" si="195"/>
        <v>75</v>
      </c>
      <c r="CH262" s="64">
        <f t="shared" si="195"/>
        <v>75</v>
      </c>
      <c r="CI262" s="64">
        <f t="shared" si="195"/>
        <v>75</v>
      </c>
      <c r="CJ262" s="64">
        <f t="shared" si="196"/>
        <v>75</v>
      </c>
      <c r="CK262" s="64">
        <f t="shared" si="196"/>
        <v>75</v>
      </c>
      <c r="CL262" s="64">
        <f t="shared" si="196"/>
        <v>75</v>
      </c>
      <c r="CM262" s="64">
        <f t="shared" si="196"/>
        <v>75</v>
      </c>
      <c r="CN262" s="64">
        <f t="shared" si="196"/>
        <v>75</v>
      </c>
      <c r="CO262" s="64">
        <f t="shared" si="196"/>
        <v>75</v>
      </c>
      <c r="CP262" s="64">
        <f t="shared" si="196"/>
        <v>75</v>
      </c>
      <c r="CQ262" s="64">
        <f t="shared" si="196"/>
        <v>75</v>
      </c>
      <c r="CR262" s="64">
        <f t="shared" si="196"/>
        <v>75</v>
      </c>
      <c r="CS262" s="64">
        <f t="shared" si="196"/>
        <v>75</v>
      </c>
      <c r="CT262" s="64">
        <f t="shared" si="196"/>
        <v>75</v>
      </c>
      <c r="CU262" s="64">
        <f t="shared" si="196"/>
        <v>75</v>
      </c>
      <c r="CV262" s="64">
        <f t="shared" si="196"/>
        <v>75</v>
      </c>
      <c r="CW262" s="64">
        <f t="shared" si="196"/>
        <v>75</v>
      </c>
      <c r="CX262" s="64">
        <f t="shared" si="196"/>
        <v>75</v>
      </c>
      <c r="CY262" s="64">
        <f t="shared" si="196"/>
        <v>75</v>
      </c>
      <c r="CZ262" s="64">
        <f t="shared" si="196"/>
        <v>75</v>
      </c>
      <c r="DA262" s="64">
        <f t="shared" si="196"/>
        <v>75</v>
      </c>
      <c r="DB262" s="64">
        <f t="shared" si="196"/>
        <v>75</v>
      </c>
      <c r="DC262" s="64">
        <f t="shared" si="196"/>
        <v>75</v>
      </c>
      <c r="DD262" s="64">
        <f t="shared" si="196"/>
        <v>75</v>
      </c>
      <c r="DE262" s="64">
        <f t="shared" si="196"/>
        <v>75</v>
      </c>
      <c r="DF262" s="64">
        <f t="shared" si="196"/>
        <v>75</v>
      </c>
      <c r="DG262" s="64">
        <f t="shared" si="196"/>
        <v>75</v>
      </c>
      <c r="DH262" s="64">
        <f t="shared" si="196"/>
        <v>75</v>
      </c>
      <c r="DI262" s="64">
        <f t="shared" si="196"/>
        <v>75</v>
      </c>
      <c r="DJ262" s="64">
        <f t="shared" si="196"/>
        <v>75</v>
      </c>
      <c r="DK262" s="64">
        <f t="shared" si="196"/>
        <v>75</v>
      </c>
      <c r="DL262" s="64">
        <f t="shared" si="196"/>
        <v>75</v>
      </c>
      <c r="DM262" s="64">
        <f t="shared" si="196"/>
        <v>75</v>
      </c>
      <c r="DN262" s="64">
        <f t="shared" si="196"/>
        <v>75</v>
      </c>
      <c r="DO262" s="64">
        <f t="shared" si="196"/>
        <v>75</v>
      </c>
      <c r="DP262" s="64">
        <f t="shared" si="196"/>
        <v>75</v>
      </c>
      <c r="DQ262" s="64">
        <f t="shared" si="196"/>
        <v>75</v>
      </c>
      <c r="DR262" s="64">
        <f t="shared" si="196"/>
        <v>75</v>
      </c>
      <c r="DS262" s="64">
        <f t="shared" si="196"/>
        <v>75</v>
      </c>
    </row>
    <row r="263" spans="2:123" x14ac:dyDescent="0.3">
      <c r="D263" s="12" t="s">
        <v>26</v>
      </c>
      <c r="F263" s="51" t="str">
        <f t="shared" si="193"/>
        <v>INR Mn</v>
      </c>
      <c r="G263" s="57"/>
      <c r="H263" s="64">
        <f t="shared" si="194"/>
        <v>0</v>
      </c>
      <c r="I263" s="64">
        <f t="shared" si="197"/>
        <v>0</v>
      </c>
      <c r="J263" s="64">
        <f t="shared" si="197"/>
        <v>0</v>
      </c>
      <c r="K263" s="64">
        <f t="shared" si="197"/>
        <v>0</v>
      </c>
      <c r="L263" s="64">
        <f t="shared" si="197"/>
        <v>0</v>
      </c>
      <c r="M263" s="64">
        <f t="shared" si="197"/>
        <v>0</v>
      </c>
      <c r="N263" s="64">
        <f t="shared" si="197"/>
        <v>0</v>
      </c>
      <c r="O263" s="64">
        <f t="shared" si="197"/>
        <v>0</v>
      </c>
      <c r="P263" s="64">
        <f t="shared" si="197"/>
        <v>0</v>
      </c>
      <c r="Q263" s="64">
        <f t="shared" si="197"/>
        <v>0</v>
      </c>
      <c r="R263" s="64">
        <f t="shared" si="197"/>
        <v>0</v>
      </c>
      <c r="S263" s="64">
        <f t="shared" si="197"/>
        <v>0</v>
      </c>
      <c r="T263" s="64">
        <f t="shared" si="197"/>
        <v>0</v>
      </c>
      <c r="U263" s="64">
        <f t="shared" si="197"/>
        <v>0</v>
      </c>
      <c r="V263" s="64">
        <f t="shared" si="197"/>
        <v>0</v>
      </c>
      <c r="W263" s="64">
        <f t="shared" si="197"/>
        <v>75</v>
      </c>
      <c r="X263" s="64">
        <f t="shared" si="197"/>
        <v>75</v>
      </c>
      <c r="Y263" s="64">
        <f t="shared" si="197"/>
        <v>75</v>
      </c>
      <c r="Z263" s="64">
        <f t="shared" si="197"/>
        <v>75</v>
      </c>
      <c r="AA263" s="64">
        <f t="shared" si="197"/>
        <v>75</v>
      </c>
      <c r="AB263" s="64">
        <f t="shared" si="197"/>
        <v>75</v>
      </c>
      <c r="AC263" s="64">
        <f t="shared" si="197"/>
        <v>75</v>
      </c>
      <c r="AD263" s="64">
        <f t="shared" si="197"/>
        <v>75</v>
      </c>
      <c r="AE263" s="64">
        <f t="shared" si="197"/>
        <v>75</v>
      </c>
      <c r="AF263" s="64">
        <f t="shared" si="197"/>
        <v>75</v>
      </c>
      <c r="AG263" s="64">
        <f t="shared" si="197"/>
        <v>75</v>
      </c>
      <c r="AH263" s="64">
        <f t="shared" si="197"/>
        <v>75</v>
      </c>
      <c r="AI263" s="64">
        <f t="shared" si="197"/>
        <v>75</v>
      </c>
      <c r="AJ263" s="64">
        <f t="shared" si="197"/>
        <v>75</v>
      </c>
      <c r="AK263" s="64">
        <f t="shared" si="197"/>
        <v>75</v>
      </c>
      <c r="AL263" s="64">
        <f t="shared" si="197"/>
        <v>75</v>
      </c>
      <c r="AM263" s="64">
        <f t="shared" si="197"/>
        <v>75</v>
      </c>
      <c r="AN263" s="64">
        <f t="shared" si="197"/>
        <v>75</v>
      </c>
      <c r="AO263" s="64">
        <f t="shared" si="197"/>
        <v>75</v>
      </c>
      <c r="AP263" s="64">
        <f t="shared" si="197"/>
        <v>75</v>
      </c>
      <c r="AQ263" s="64">
        <f t="shared" si="197"/>
        <v>150</v>
      </c>
      <c r="AR263" s="64">
        <f t="shared" si="197"/>
        <v>150</v>
      </c>
      <c r="AS263" s="64">
        <f t="shared" si="197"/>
        <v>150</v>
      </c>
      <c r="AT263" s="64">
        <f t="shared" si="197"/>
        <v>150</v>
      </c>
      <c r="AU263" s="64">
        <f t="shared" si="197"/>
        <v>150</v>
      </c>
      <c r="AV263" s="64">
        <f t="shared" si="197"/>
        <v>150</v>
      </c>
      <c r="AW263" s="64">
        <f t="shared" si="197"/>
        <v>150</v>
      </c>
      <c r="AX263" s="64">
        <f t="shared" si="197"/>
        <v>150</v>
      </c>
      <c r="AY263" s="64">
        <f t="shared" si="197"/>
        <v>150</v>
      </c>
      <c r="AZ263" s="64">
        <f t="shared" si="197"/>
        <v>150</v>
      </c>
      <c r="BA263" s="64">
        <f t="shared" si="197"/>
        <v>150</v>
      </c>
      <c r="BB263" s="64">
        <f t="shared" si="197"/>
        <v>150</v>
      </c>
      <c r="BC263" s="64">
        <f t="shared" si="197"/>
        <v>150</v>
      </c>
      <c r="BD263" s="64">
        <f t="shared" si="197"/>
        <v>150</v>
      </c>
      <c r="BE263" s="64">
        <f t="shared" si="197"/>
        <v>150</v>
      </c>
      <c r="BF263" s="64">
        <f t="shared" si="197"/>
        <v>150</v>
      </c>
      <c r="BG263" s="64">
        <f t="shared" si="197"/>
        <v>150</v>
      </c>
      <c r="BH263" s="64">
        <f t="shared" si="197"/>
        <v>150</v>
      </c>
      <c r="BI263" s="64">
        <f t="shared" si="197"/>
        <v>150</v>
      </c>
      <c r="BJ263" s="64">
        <f t="shared" si="197"/>
        <v>150</v>
      </c>
      <c r="BK263" s="64">
        <f t="shared" si="197"/>
        <v>150</v>
      </c>
      <c r="BL263" s="64">
        <f t="shared" si="197"/>
        <v>150</v>
      </c>
      <c r="BM263" s="64">
        <f t="shared" si="197"/>
        <v>150</v>
      </c>
      <c r="BN263" s="64">
        <f t="shared" si="197"/>
        <v>150</v>
      </c>
      <c r="BO263" s="64">
        <f t="shared" si="197"/>
        <v>150</v>
      </c>
      <c r="BP263" s="64">
        <f t="shared" si="197"/>
        <v>150</v>
      </c>
      <c r="BQ263" s="64">
        <f t="shared" si="197"/>
        <v>150</v>
      </c>
      <c r="BR263" s="64">
        <f t="shared" si="197"/>
        <v>150</v>
      </c>
      <c r="BS263" s="64">
        <f t="shared" si="197"/>
        <v>150</v>
      </c>
      <c r="BT263" s="64">
        <f t="shared" si="197"/>
        <v>150</v>
      </c>
      <c r="BU263" s="64">
        <f t="shared" si="195"/>
        <v>150</v>
      </c>
      <c r="BV263" s="64">
        <f t="shared" si="195"/>
        <v>150</v>
      </c>
      <c r="BW263" s="64">
        <f t="shared" si="195"/>
        <v>150</v>
      </c>
      <c r="BX263" s="64">
        <f t="shared" si="195"/>
        <v>150</v>
      </c>
      <c r="BY263" s="64">
        <f t="shared" si="195"/>
        <v>150</v>
      </c>
      <c r="BZ263" s="64">
        <f t="shared" si="195"/>
        <v>150</v>
      </c>
      <c r="CA263" s="64">
        <f t="shared" si="195"/>
        <v>150</v>
      </c>
      <c r="CB263" s="64">
        <f t="shared" si="195"/>
        <v>150</v>
      </c>
      <c r="CC263" s="64">
        <f t="shared" si="195"/>
        <v>150</v>
      </c>
      <c r="CD263" s="64">
        <f t="shared" si="195"/>
        <v>150</v>
      </c>
      <c r="CE263" s="64">
        <f t="shared" si="195"/>
        <v>150</v>
      </c>
      <c r="CF263" s="64">
        <f t="shared" si="195"/>
        <v>150</v>
      </c>
      <c r="CG263" s="64">
        <f t="shared" si="195"/>
        <v>150</v>
      </c>
      <c r="CH263" s="64">
        <f t="shared" si="195"/>
        <v>150</v>
      </c>
      <c r="CI263" s="64">
        <f t="shared" si="195"/>
        <v>150</v>
      </c>
      <c r="CJ263" s="64">
        <f t="shared" si="196"/>
        <v>150</v>
      </c>
      <c r="CK263" s="64">
        <f t="shared" si="196"/>
        <v>150</v>
      </c>
      <c r="CL263" s="64">
        <f t="shared" si="196"/>
        <v>150</v>
      </c>
      <c r="CM263" s="64">
        <f t="shared" si="196"/>
        <v>150</v>
      </c>
      <c r="CN263" s="64">
        <f t="shared" si="196"/>
        <v>150</v>
      </c>
      <c r="CO263" s="64">
        <f t="shared" si="196"/>
        <v>150</v>
      </c>
      <c r="CP263" s="64">
        <f t="shared" si="196"/>
        <v>150</v>
      </c>
      <c r="CQ263" s="64">
        <f t="shared" si="196"/>
        <v>150</v>
      </c>
      <c r="CR263" s="64">
        <f t="shared" si="196"/>
        <v>150</v>
      </c>
      <c r="CS263" s="64">
        <f t="shared" si="196"/>
        <v>150</v>
      </c>
      <c r="CT263" s="64">
        <f t="shared" si="196"/>
        <v>150</v>
      </c>
      <c r="CU263" s="64">
        <f t="shared" si="196"/>
        <v>150</v>
      </c>
      <c r="CV263" s="64">
        <f t="shared" si="196"/>
        <v>150</v>
      </c>
      <c r="CW263" s="64">
        <f t="shared" si="196"/>
        <v>150</v>
      </c>
      <c r="CX263" s="64">
        <f t="shared" si="196"/>
        <v>150</v>
      </c>
      <c r="CY263" s="64">
        <f t="shared" si="196"/>
        <v>150</v>
      </c>
      <c r="CZ263" s="64">
        <f t="shared" si="196"/>
        <v>150</v>
      </c>
      <c r="DA263" s="64">
        <f t="shared" si="196"/>
        <v>150</v>
      </c>
      <c r="DB263" s="64">
        <f t="shared" si="196"/>
        <v>150</v>
      </c>
      <c r="DC263" s="64">
        <f t="shared" si="196"/>
        <v>150</v>
      </c>
      <c r="DD263" s="64">
        <f t="shared" si="196"/>
        <v>150</v>
      </c>
      <c r="DE263" s="64">
        <f t="shared" si="196"/>
        <v>150</v>
      </c>
      <c r="DF263" s="64">
        <f t="shared" si="196"/>
        <v>150</v>
      </c>
      <c r="DG263" s="64">
        <f t="shared" si="196"/>
        <v>150</v>
      </c>
      <c r="DH263" s="64">
        <f t="shared" si="196"/>
        <v>150</v>
      </c>
      <c r="DI263" s="64">
        <f t="shared" si="196"/>
        <v>150</v>
      </c>
      <c r="DJ263" s="64">
        <f t="shared" si="196"/>
        <v>150</v>
      </c>
      <c r="DK263" s="64">
        <f t="shared" si="196"/>
        <v>150</v>
      </c>
      <c r="DL263" s="64">
        <f t="shared" si="196"/>
        <v>150</v>
      </c>
      <c r="DM263" s="64">
        <f t="shared" si="196"/>
        <v>150</v>
      </c>
      <c r="DN263" s="64">
        <f t="shared" si="196"/>
        <v>150</v>
      </c>
      <c r="DO263" s="64">
        <f t="shared" si="196"/>
        <v>150</v>
      </c>
      <c r="DP263" s="64">
        <f t="shared" si="196"/>
        <v>150</v>
      </c>
      <c r="DQ263" s="64">
        <f t="shared" si="196"/>
        <v>150</v>
      </c>
      <c r="DR263" s="64">
        <f t="shared" si="196"/>
        <v>150</v>
      </c>
      <c r="DS263" s="64">
        <f t="shared" si="196"/>
        <v>150</v>
      </c>
    </row>
    <row r="264" spans="2:123" x14ac:dyDescent="0.3">
      <c r="D264" s="12" t="s">
        <v>27</v>
      </c>
      <c r="F264" s="51" t="str">
        <f t="shared" si="193"/>
        <v>INR Mn</v>
      </c>
      <c r="G264" s="57"/>
      <c r="H264" s="64">
        <f t="shared" si="194"/>
        <v>0</v>
      </c>
      <c r="I264" s="64">
        <f t="shared" si="197"/>
        <v>0</v>
      </c>
      <c r="J264" s="64">
        <f t="shared" si="197"/>
        <v>0</v>
      </c>
      <c r="K264" s="64">
        <f t="shared" si="197"/>
        <v>0</v>
      </c>
      <c r="L264" s="64">
        <f t="shared" si="197"/>
        <v>0</v>
      </c>
      <c r="M264" s="64">
        <f t="shared" si="197"/>
        <v>0</v>
      </c>
      <c r="N264" s="64">
        <f t="shared" si="197"/>
        <v>0</v>
      </c>
      <c r="O264" s="64">
        <f t="shared" si="197"/>
        <v>0</v>
      </c>
      <c r="P264" s="64">
        <f t="shared" si="197"/>
        <v>0</v>
      </c>
      <c r="Q264" s="64">
        <f t="shared" si="197"/>
        <v>0</v>
      </c>
      <c r="R264" s="64">
        <f t="shared" si="197"/>
        <v>0</v>
      </c>
      <c r="S264" s="64">
        <f t="shared" si="197"/>
        <v>0</v>
      </c>
      <c r="T264" s="64">
        <f t="shared" si="197"/>
        <v>0</v>
      </c>
      <c r="U264" s="64">
        <f t="shared" si="197"/>
        <v>0</v>
      </c>
      <c r="V264" s="64">
        <f t="shared" si="197"/>
        <v>0</v>
      </c>
      <c r="W264" s="64">
        <f t="shared" si="197"/>
        <v>0</v>
      </c>
      <c r="X264" s="64">
        <f t="shared" si="197"/>
        <v>0</v>
      </c>
      <c r="Y264" s="64">
        <f t="shared" si="197"/>
        <v>0</v>
      </c>
      <c r="Z264" s="64">
        <f t="shared" si="197"/>
        <v>0</v>
      </c>
      <c r="AA264" s="64">
        <f t="shared" si="197"/>
        <v>187.5</v>
      </c>
      <c r="AB264" s="64">
        <f t="shared" si="197"/>
        <v>187.5</v>
      </c>
      <c r="AC264" s="64">
        <f t="shared" si="197"/>
        <v>187.5</v>
      </c>
      <c r="AD264" s="64">
        <f t="shared" si="197"/>
        <v>187.5</v>
      </c>
      <c r="AE264" s="64">
        <f t="shared" si="197"/>
        <v>187.5</v>
      </c>
      <c r="AF264" s="64">
        <f t="shared" si="197"/>
        <v>187.5</v>
      </c>
      <c r="AG264" s="64">
        <f t="shared" si="197"/>
        <v>187.5</v>
      </c>
      <c r="AH264" s="64">
        <f t="shared" si="197"/>
        <v>187.5</v>
      </c>
      <c r="AI264" s="64">
        <f t="shared" si="197"/>
        <v>187.5</v>
      </c>
      <c r="AJ264" s="64">
        <f t="shared" si="197"/>
        <v>187.5</v>
      </c>
      <c r="AK264" s="64">
        <f t="shared" si="197"/>
        <v>187.5</v>
      </c>
      <c r="AL264" s="64">
        <f t="shared" si="197"/>
        <v>187.5</v>
      </c>
      <c r="AM264" s="64">
        <f t="shared" si="197"/>
        <v>187.5</v>
      </c>
      <c r="AN264" s="64">
        <f t="shared" si="197"/>
        <v>187.5</v>
      </c>
      <c r="AO264" s="64">
        <f t="shared" si="197"/>
        <v>187.5</v>
      </c>
      <c r="AP264" s="64">
        <f t="shared" si="197"/>
        <v>187.5</v>
      </c>
      <c r="AQ264" s="64">
        <f t="shared" si="197"/>
        <v>187.5</v>
      </c>
      <c r="AR264" s="64">
        <f t="shared" si="197"/>
        <v>187.5</v>
      </c>
      <c r="AS264" s="64">
        <f t="shared" si="197"/>
        <v>187.5</v>
      </c>
      <c r="AT264" s="64">
        <f t="shared" si="197"/>
        <v>187.5</v>
      </c>
      <c r="AU264" s="64">
        <f t="shared" si="197"/>
        <v>375</v>
      </c>
      <c r="AV264" s="64">
        <f t="shared" si="197"/>
        <v>375</v>
      </c>
      <c r="AW264" s="64">
        <f t="shared" si="197"/>
        <v>375</v>
      </c>
      <c r="AX264" s="64">
        <f t="shared" si="197"/>
        <v>375</v>
      </c>
      <c r="AY264" s="64">
        <f t="shared" si="197"/>
        <v>375</v>
      </c>
      <c r="AZ264" s="64">
        <f t="shared" si="197"/>
        <v>375</v>
      </c>
      <c r="BA264" s="64">
        <f t="shared" si="197"/>
        <v>375</v>
      </c>
      <c r="BB264" s="64">
        <f t="shared" si="197"/>
        <v>375</v>
      </c>
      <c r="BC264" s="64">
        <f t="shared" si="197"/>
        <v>375</v>
      </c>
      <c r="BD264" s="64">
        <f t="shared" si="197"/>
        <v>375</v>
      </c>
      <c r="BE264" s="64">
        <f t="shared" si="197"/>
        <v>375</v>
      </c>
      <c r="BF264" s="64">
        <f t="shared" si="197"/>
        <v>375</v>
      </c>
      <c r="BG264" s="64">
        <f t="shared" si="197"/>
        <v>375</v>
      </c>
      <c r="BH264" s="64">
        <f t="shared" si="197"/>
        <v>375</v>
      </c>
      <c r="BI264" s="64">
        <f t="shared" si="197"/>
        <v>375</v>
      </c>
      <c r="BJ264" s="64">
        <f t="shared" si="197"/>
        <v>375</v>
      </c>
      <c r="BK264" s="64">
        <f t="shared" si="197"/>
        <v>375</v>
      </c>
      <c r="BL264" s="64">
        <f t="shared" si="197"/>
        <v>375</v>
      </c>
      <c r="BM264" s="64">
        <f t="shared" si="197"/>
        <v>375</v>
      </c>
      <c r="BN264" s="64">
        <f t="shared" si="197"/>
        <v>375</v>
      </c>
      <c r="BO264" s="64">
        <f t="shared" si="197"/>
        <v>375</v>
      </c>
      <c r="BP264" s="64">
        <f t="shared" si="197"/>
        <v>375</v>
      </c>
      <c r="BQ264" s="64">
        <f t="shared" si="197"/>
        <v>375</v>
      </c>
      <c r="BR264" s="64">
        <f t="shared" si="197"/>
        <v>375</v>
      </c>
      <c r="BS264" s="64">
        <f t="shared" si="197"/>
        <v>375</v>
      </c>
      <c r="BT264" s="64">
        <f t="shared" ref="BT264:DS264" si="198">BT250-BT257</f>
        <v>375</v>
      </c>
      <c r="BU264" s="64">
        <f t="shared" si="198"/>
        <v>375</v>
      </c>
      <c r="BV264" s="64">
        <f t="shared" si="198"/>
        <v>375</v>
      </c>
      <c r="BW264" s="64">
        <f t="shared" si="198"/>
        <v>375</v>
      </c>
      <c r="BX264" s="64">
        <f t="shared" si="198"/>
        <v>375</v>
      </c>
      <c r="BY264" s="64">
        <f t="shared" si="198"/>
        <v>375</v>
      </c>
      <c r="BZ264" s="64">
        <f t="shared" si="198"/>
        <v>375</v>
      </c>
      <c r="CA264" s="64">
        <f t="shared" si="198"/>
        <v>375</v>
      </c>
      <c r="CB264" s="64">
        <f t="shared" si="198"/>
        <v>375</v>
      </c>
      <c r="CC264" s="64">
        <f t="shared" si="198"/>
        <v>375</v>
      </c>
      <c r="CD264" s="64">
        <f t="shared" si="198"/>
        <v>375</v>
      </c>
      <c r="CE264" s="64">
        <f t="shared" si="198"/>
        <v>375</v>
      </c>
      <c r="CF264" s="64">
        <f t="shared" si="198"/>
        <v>375</v>
      </c>
      <c r="CG264" s="64">
        <f t="shared" si="198"/>
        <v>375</v>
      </c>
      <c r="CH264" s="64">
        <f t="shared" si="198"/>
        <v>375</v>
      </c>
      <c r="CI264" s="64">
        <f t="shared" si="198"/>
        <v>375</v>
      </c>
      <c r="CJ264" s="64">
        <f t="shared" si="198"/>
        <v>375</v>
      </c>
      <c r="CK264" s="64">
        <f t="shared" si="198"/>
        <v>375</v>
      </c>
      <c r="CL264" s="64">
        <f t="shared" si="198"/>
        <v>375</v>
      </c>
      <c r="CM264" s="64">
        <f t="shared" si="198"/>
        <v>375</v>
      </c>
      <c r="CN264" s="64">
        <f t="shared" si="198"/>
        <v>375</v>
      </c>
      <c r="CO264" s="64">
        <f t="shared" si="198"/>
        <v>375</v>
      </c>
      <c r="CP264" s="64">
        <f t="shared" si="198"/>
        <v>375</v>
      </c>
      <c r="CQ264" s="64">
        <f t="shared" si="198"/>
        <v>375</v>
      </c>
      <c r="CR264" s="64">
        <f t="shared" si="198"/>
        <v>375</v>
      </c>
      <c r="CS264" s="64">
        <f t="shared" si="198"/>
        <v>375</v>
      </c>
      <c r="CT264" s="64">
        <f t="shared" si="198"/>
        <v>375</v>
      </c>
      <c r="CU264" s="64">
        <f t="shared" si="198"/>
        <v>375</v>
      </c>
      <c r="CV264" s="64">
        <f t="shared" si="198"/>
        <v>375</v>
      </c>
      <c r="CW264" s="64">
        <f t="shared" si="198"/>
        <v>375</v>
      </c>
      <c r="CX264" s="64">
        <f t="shared" si="198"/>
        <v>375</v>
      </c>
      <c r="CY264" s="64">
        <f t="shared" si="198"/>
        <v>375</v>
      </c>
      <c r="CZ264" s="64">
        <f t="shared" si="198"/>
        <v>375</v>
      </c>
      <c r="DA264" s="64">
        <f t="shared" si="198"/>
        <v>375</v>
      </c>
      <c r="DB264" s="64">
        <f t="shared" si="198"/>
        <v>375</v>
      </c>
      <c r="DC264" s="64">
        <f t="shared" si="198"/>
        <v>375</v>
      </c>
      <c r="DD264" s="64">
        <f t="shared" si="198"/>
        <v>375</v>
      </c>
      <c r="DE264" s="64">
        <f t="shared" si="198"/>
        <v>375</v>
      </c>
      <c r="DF264" s="64">
        <f t="shared" si="198"/>
        <v>375</v>
      </c>
      <c r="DG264" s="64">
        <f t="shared" si="198"/>
        <v>375</v>
      </c>
      <c r="DH264" s="64">
        <f t="shared" si="198"/>
        <v>375</v>
      </c>
      <c r="DI264" s="64">
        <f t="shared" si="198"/>
        <v>375</v>
      </c>
      <c r="DJ264" s="64">
        <f t="shared" si="198"/>
        <v>375</v>
      </c>
      <c r="DK264" s="64">
        <f t="shared" si="198"/>
        <v>375</v>
      </c>
      <c r="DL264" s="64">
        <f t="shared" si="198"/>
        <v>375</v>
      </c>
      <c r="DM264" s="64">
        <f t="shared" si="198"/>
        <v>375</v>
      </c>
      <c r="DN264" s="64">
        <f t="shared" si="198"/>
        <v>375</v>
      </c>
      <c r="DO264" s="64">
        <f t="shared" si="198"/>
        <v>375</v>
      </c>
      <c r="DP264" s="64">
        <f t="shared" si="198"/>
        <v>375</v>
      </c>
      <c r="DQ264" s="64">
        <f t="shared" si="198"/>
        <v>375</v>
      </c>
      <c r="DR264" s="64">
        <f t="shared" si="198"/>
        <v>375</v>
      </c>
      <c r="DS264" s="64">
        <f t="shared" si="198"/>
        <v>375</v>
      </c>
    </row>
    <row r="265" spans="2:123" x14ac:dyDescent="0.3">
      <c r="D265" s="6"/>
      <c r="G265" s="57"/>
      <c r="H265" s="64"/>
      <c r="I265" s="64"/>
      <c r="J265" s="64"/>
      <c r="K265" s="64"/>
      <c r="L265" s="64"/>
      <c r="M265" s="64"/>
      <c r="N265" s="64"/>
      <c r="O265" s="64"/>
      <c r="P265" s="64"/>
      <c r="Q265" s="64"/>
      <c r="R265" s="64"/>
      <c r="S265" s="64"/>
      <c r="T265" s="64"/>
      <c r="U265" s="64"/>
      <c r="V265" s="64"/>
      <c r="W265" s="64"/>
      <c r="X265" s="64"/>
      <c r="Y265" s="64"/>
      <c r="Z265" s="64"/>
      <c r="AA265" s="64"/>
      <c r="AB265" s="64"/>
      <c r="AC265" s="64"/>
      <c r="AD265" s="64"/>
      <c r="AE265" s="64"/>
      <c r="AF265" s="64"/>
      <c r="AG265" s="64"/>
      <c r="AH265" s="64"/>
      <c r="AI265" s="64"/>
      <c r="AJ265" s="64"/>
      <c r="AK265" s="64"/>
      <c r="AL265" s="64"/>
      <c r="AM265" s="64"/>
      <c r="AN265" s="64"/>
      <c r="AO265" s="64"/>
      <c r="AP265" s="64"/>
      <c r="AQ265" s="64"/>
      <c r="AR265" s="64"/>
      <c r="AS265" s="64"/>
      <c r="AT265" s="64"/>
      <c r="AU265" s="64"/>
      <c r="AV265" s="64"/>
      <c r="AW265" s="64"/>
      <c r="AX265" s="64"/>
      <c r="AY265" s="64"/>
      <c r="AZ265" s="64"/>
      <c r="BA265" s="64"/>
      <c r="BB265" s="64"/>
      <c r="BC265" s="64"/>
      <c r="BD265" s="64"/>
      <c r="BE265" s="64"/>
      <c r="BF265" s="64"/>
      <c r="BG265" s="64"/>
      <c r="BH265" s="64"/>
      <c r="BI265" s="64"/>
      <c r="BJ265" s="64"/>
      <c r="BK265" s="64"/>
      <c r="BL265" s="64"/>
      <c r="BM265" s="64"/>
      <c r="BN265" s="64"/>
      <c r="BO265" s="64"/>
      <c r="BP265" s="64"/>
      <c r="BQ265" s="64"/>
      <c r="BR265" s="64"/>
      <c r="BS265" s="64"/>
      <c r="BT265" s="64"/>
      <c r="BU265" s="64"/>
      <c r="BV265" s="64"/>
      <c r="BW265" s="64"/>
      <c r="BX265" s="64"/>
      <c r="BY265" s="64"/>
      <c r="BZ265" s="64"/>
      <c r="CA265" s="64"/>
      <c r="CB265" s="64"/>
      <c r="CC265" s="64"/>
      <c r="CD265" s="64"/>
      <c r="CE265" s="64"/>
      <c r="CF265" s="64"/>
      <c r="CG265" s="64"/>
      <c r="CH265" s="64"/>
      <c r="CI265" s="64"/>
      <c r="CJ265" s="64"/>
      <c r="CK265" s="64"/>
      <c r="CL265" s="64"/>
      <c r="CM265" s="64"/>
      <c r="CN265" s="64"/>
      <c r="CO265" s="64"/>
      <c r="CP265" s="64"/>
      <c r="CQ265" s="64"/>
      <c r="CR265" s="64"/>
      <c r="CS265" s="64"/>
      <c r="CT265" s="64"/>
      <c r="CU265" s="64"/>
      <c r="CV265" s="64"/>
      <c r="CW265" s="64"/>
      <c r="CX265" s="64"/>
      <c r="CY265" s="64"/>
      <c r="CZ265" s="64"/>
      <c r="DA265" s="64"/>
      <c r="DB265" s="64"/>
      <c r="DC265" s="64"/>
      <c r="DD265" s="64"/>
      <c r="DE265" s="64"/>
      <c r="DF265" s="64"/>
      <c r="DG265" s="64"/>
      <c r="DH265" s="64"/>
      <c r="DI265" s="64"/>
      <c r="DJ265" s="64"/>
      <c r="DK265" s="64"/>
      <c r="DL265" s="64"/>
      <c r="DM265" s="64"/>
      <c r="DN265" s="64"/>
      <c r="DO265" s="64"/>
      <c r="DP265" s="64"/>
      <c r="DQ265" s="64"/>
      <c r="DR265" s="64"/>
      <c r="DS265" s="64"/>
    </row>
    <row r="266" spans="2:123" ht="14.5" thickBot="1" x14ac:dyDescent="0.35">
      <c r="D266" s="61" t="s">
        <v>185</v>
      </c>
      <c r="E266" s="61"/>
      <c r="F266" s="62" t="str">
        <f>F250</f>
        <v>INR Mn</v>
      </c>
      <c r="G266" s="62"/>
      <c r="H266" s="63">
        <f t="shared" ref="H266:AM266" si="199">SUM(H260:H265)</f>
        <v>0</v>
      </c>
      <c r="I266" s="63">
        <f t="shared" si="199"/>
        <v>0</v>
      </c>
      <c r="J266" s="63">
        <f t="shared" si="199"/>
        <v>0</v>
      </c>
      <c r="K266" s="63">
        <f t="shared" si="199"/>
        <v>37.5</v>
      </c>
      <c r="L266" s="63">
        <f t="shared" si="199"/>
        <v>37.5</v>
      </c>
      <c r="M266" s="63">
        <f t="shared" si="199"/>
        <v>37.5</v>
      </c>
      <c r="N266" s="63">
        <f t="shared" si="199"/>
        <v>37.5</v>
      </c>
      <c r="O266" s="63">
        <f t="shared" si="199"/>
        <v>75</v>
      </c>
      <c r="P266" s="63">
        <f t="shared" si="199"/>
        <v>75</v>
      </c>
      <c r="Q266" s="63">
        <f t="shared" si="199"/>
        <v>75</v>
      </c>
      <c r="R266" s="63">
        <f t="shared" si="199"/>
        <v>75</v>
      </c>
      <c r="S266" s="63">
        <f t="shared" si="199"/>
        <v>112.5</v>
      </c>
      <c r="T266" s="63">
        <f t="shared" si="199"/>
        <v>112.5</v>
      </c>
      <c r="U266" s="63">
        <f t="shared" si="199"/>
        <v>112.5</v>
      </c>
      <c r="V266" s="63">
        <f t="shared" si="199"/>
        <v>112.5</v>
      </c>
      <c r="W266" s="63">
        <f t="shared" si="199"/>
        <v>187.5</v>
      </c>
      <c r="X266" s="63">
        <f t="shared" si="199"/>
        <v>187.5</v>
      </c>
      <c r="Y266" s="63">
        <f t="shared" si="199"/>
        <v>187.5</v>
      </c>
      <c r="Z266" s="63">
        <f t="shared" si="199"/>
        <v>187.5</v>
      </c>
      <c r="AA266" s="63">
        <f t="shared" si="199"/>
        <v>375</v>
      </c>
      <c r="AB266" s="63">
        <f t="shared" si="199"/>
        <v>375</v>
      </c>
      <c r="AC266" s="63">
        <f t="shared" si="199"/>
        <v>375</v>
      </c>
      <c r="AD266" s="63">
        <f t="shared" si="199"/>
        <v>375</v>
      </c>
      <c r="AE266" s="63">
        <f t="shared" si="199"/>
        <v>412.5</v>
      </c>
      <c r="AF266" s="63">
        <f t="shared" si="199"/>
        <v>412.5</v>
      </c>
      <c r="AG266" s="63">
        <f t="shared" si="199"/>
        <v>412.5</v>
      </c>
      <c r="AH266" s="63">
        <f t="shared" si="199"/>
        <v>412.5</v>
      </c>
      <c r="AI266" s="63">
        <f t="shared" si="199"/>
        <v>450</v>
      </c>
      <c r="AJ266" s="63">
        <f t="shared" si="199"/>
        <v>450</v>
      </c>
      <c r="AK266" s="63">
        <f t="shared" si="199"/>
        <v>450</v>
      </c>
      <c r="AL266" s="63">
        <f t="shared" si="199"/>
        <v>450</v>
      </c>
      <c r="AM266" s="63">
        <f t="shared" si="199"/>
        <v>487.5</v>
      </c>
      <c r="AN266" s="63">
        <f t="shared" ref="AN266:BS266" si="200">SUM(AN260:AN265)</f>
        <v>487.5</v>
      </c>
      <c r="AO266" s="63">
        <f t="shared" si="200"/>
        <v>487.5</v>
      </c>
      <c r="AP266" s="63">
        <f t="shared" si="200"/>
        <v>487.5</v>
      </c>
      <c r="AQ266" s="63">
        <f t="shared" si="200"/>
        <v>562.5</v>
      </c>
      <c r="AR266" s="63">
        <f t="shared" si="200"/>
        <v>562.5</v>
      </c>
      <c r="AS266" s="63">
        <f t="shared" si="200"/>
        <v>562.5</v>
      </c>
      <c r="AT266" s="63">
        <f t="shared" si="200"/>
        <v>562.5</v>
      </c>
      <c r="AU266" s="63">
        <f t="shared" si="200"/>
        <v>750</v>
      </c>
      <c r="AV266" s="63">
        <f t="shared" si="200"/>
        <v>750</v>
      </c>
      <c r="AW266" s="63">
        <f t="shared" si="200"/>
        <v>750</v>
      </c>
      <c r="AX266" s="63">
        <f t="shared" si="200"/>
        <v>750</v>
      </c>
      <c r="AY266" s="63">
        <f t="shared" si="200"/>
        <v>750</v>
      </c>
      <c r="AZ266" s="63">
        <f t="shared" si="200"/>
        <v>750</v>
      </c>
      <c r="BA266" s="63">
        <f t="shared" si="200"/>
        <v>750</v>
      </c>
      <c r="BB266" s="63">
        <f t="shared" si="200"/>
        <v>750</v>
      </c>
      <c r="BC266" s="63">
        <f t="shared" si="200"/>
        <v>750</v>
      </c>
      <c r="BD266" s="63">
        <f t="shared" si="200"/>
        <v>750</v>
      </c>
      <c r="BE266" s="63">
        <f t="shared" si="200"/>
        <v>750</v>
      </c>
      <c r="BF266" s="63">
        <f t="shared" si="200"/>
        <v>750</v>
      </c>
      <c r="BG266" s="63">
        <f t="shared" si="200"/>
        <v>750</v>
      </c>
      <c r="BH266" s="63">
        <f t="shared" si="200"/>
        <v>750</v>
      </c>
      <c r="BI266" s="63">
        <f t="shared" si="200"/>
        <v>750</v>
      </c>
      <c r="BJ266" s="63">
        <f t="shared" si="200"/>
        <v>750</v>
      </c>
      <c r="BK266" s="63">
        <f t="shared" si="200"/>
        <v>750</v>
      </c>
      <c r="BL266" s="63">
        <f t="shared" si="200"/>
        <v>750</v>
      </c>
      <c r="BM266" s="63">
        <f t="shared" si="200"/>
        <v>750</v>
      </c>
      <c r="BN266" s="63">
        <f t="shared" si="200"/>
        <v>750</v>
      </c>
      <c r="BO266" s="63">
        <f t="shared" si="200"/>
        <v>750</v>
      </c>
      <c r="BP266" s="63">
        <f t="shared" si="200"/>
        <v>750</v>
      </c>
      <c r="BQ266" s="63">
        <f t="shared" si="200"/>
        <v>750</v>
      </c>
      <c r="BR266" s="63">
        <f t="shared" si="200"/>
        <v>750</v>
      </c>
      <c r="BS266" s="63">
        <f t="shared" si="200"/>
        <v>750</v>
      </c>
      <c r="BT266" s="63">
        <f t="shared" ref="BT266:CY266" si="201">SUM(BT260:BT265)</f>
        <v>750</v>
      </c>
      <c r="BU266" s="63">
        <f t="shared" si="201"/>
        <v>750</v>
      </c>
      <c r="BV266" s="63">
        <f t="shared" si="201"/>
        <v>750</v>
      </c>
      <c r="BW266" s="63">
        <f t="shared" si="201"/>
        <v>750</v>
      </c>
      <c r="BX266" s="63">
        <f t="shared" si="201"/>
        <v>750</v>
      </c>
      <c r="BY266" s="63">
        <f t="shared" si="201"/>
        <v>750</v>
      </c>
      <c r="BZ266" s="63">
        <f t="shared" si="201"/>
        <v>750</v>
      </c>
      <c r="CA266" s="63">
        <f t="shared" si="201"/>
        <v>750</v>
      </c>
      <c r="CB266" s="63">
        <f t="shared" si="201"/>
        <v>750</v>
      </c>
      <c r="CC266" s="63">
        <f t="shared" si="201"/>
        <v>750</v>
      </c>
      <c r="CD266" s="63">
        <f t="shared" si="201"/>
        <v>750</v>
      </c>
      <c r="CE266" s="63">
        <f t="shared" si="201"/>
        <v>750</v>
      </c>
      <c r="CF266" s="63">
        <f t="shared" si="201"/>
        <v>750</v>
      </c>
      <c r="CG266" s="63">
        <f t="shared" si="201"/>
        <v>750</v>
      </c>
      <c r="CH266" s="63">
        <f t="shared" si="201"/>
        <v>750</v>
      </c>
      <c r="CI266" s="63">
        <f t="shared" si="201"/>
        <v>750</v>
      </c>
      <c r="CJ266" s="63">
        <f t="shared" si="201"/>
        <v>750</v>
      </c>
      <c r="CK266" s="63">
        <f t="shared" si="201"/>
        <v>750</v>
      </c>
      <c r="CL266" s="63">
        <f t="shared" si="201"/>
        <v>750</v>
      </c>
      <c r="CM266" s="63">
        <f t="shared" si="201"/>
        <v>750</v>
      </c>
      <c r="CN266" s="63">
        <f t="shared" si="201"/>
        <v>750</v>
      </c>
      <c r="CO266" s="63">
        <f t="shared" si="201"/>
        <v>750</v>
      </c>
      <c r="CP266" s="63">
        <f t="shared" si="201"/>
        <v>750</v>
      </c>
      <c r="CQ266" s="63">
        <f t="shared" si="201"/>
        <v>750</v>
      </c>
      <c r="CR266" s="63">
        <f t="shared" si="201"/>
        <v>750</v>
      </c>
      <c r="CS266" s="63">
        <f t="shared" si="201"/>
        <v>750</v>
      </c>
      <c r="CT266" s="63">
        <f t="shared" si="201"/>
        <v>750</v>
      </c>
      <c r="CU266" s="63">
        <f t="shared" si="201"/>
        <v>750</v>
      </c>
      <c r="CV266" s="63">
        <f t="shared" si="201"/>
        <v>750</v>
      </c>
      <c r="CW266" s="63">
        <f t="shared" si="201"/>
        <v>750</v>
      </c>
      <c r="CX266" s="63">
        <f t="shared" si="201"/>
        <v>750</v>
      </c>
      <c r="CY266" s="63">
        <f t="shared" si="201"/>
        <v>750</v>
      </c>
      <c r="CZ266" s="63">
        <f t="shared" ref="CZ266:DS266" si="202">SUM(CZ260:CZ265)</f>
        <v>750</v>
      </c>
      <c r="DA266" s="63">
        <f t="shared" si="202"/>
        <v>750</v>
      </c>
      <c r="DB266" s="63">
        <f t="shared" si="202"/>
        <v>750</v>
      </c>
      <c r="DC266" s="63">
        <f t="shared" si="202"/>
        <v>750</v>
      </c>
      <c r="DD266" s="63">
        <f t="shared" si="202"/>
        <v>750</v>
      </c>
      <c r="DE266" s="63">
        <f t="shared" si="202"/>
        <v>750</v>
      </c>
      <c r="DF266" s="63">
        <f t="shared" si="202"/>
        <v>750</v>
      </c>
      <c r="DG266" s="63">
        <f t="shared" si="202"/>
        <v>750</v>
      </c>
      <c r="DH266" s="63">
        <f t="shared" si="202"/>
        <v>750</v>
      </c>
      <c r="DI266" s="63">
        <f t="shared" si="202"/>
        <v>750</v>
      </c>
      <c r="DJ266" s="63">
        <f t="shared" si="202"/>
        <v>750</v>
      </c>
      <c r="DK266" s="63">
        <f t="shared" si="202"/>
        <v>750</v>
      </c>
      <c r="DL266" s="63">
        <f t="shared" si="202"/>
        <v>750</v>
      </c>
      <c r="DM266" s="63">
        <f t="shared" si="202"/>
        <v>750</v>
      </c>
      <c r="DN266" s="63">
        <f t="shared" si="202"/>
        <v>750</v>
      </c>
      <c r="DO266" s="63">
        <f t="shared" si="202"/>
        <v>750</v>
      </c>
      <c r="DP266" s="63">
        <f t="shared" si="202"/>
        <v>750</v>
      </c>
      <c r="DQ266" s="63">
        <f t="shared" si="202"/>
        <v>750</v>
      </c>
      <c r="DR266" s="63">
        <f t="shared" si="202"/>
        <v>750</v>
      </c>
      <c r="DS266" s="63">
        <f t="shared" si="202"/>
        <v>750</v>
      </c>
    </row>
    <row r="267" spans="2:123" ht="14.5" thickTop="1" x14ac:dyDescent="0.3"/>
    <row r="268" spans="2:123" x14ac:dyDescent="0.3">
      <c r="B268" s="6" t="s">
        <v>187</v>
      </c>
    </row>
    <row r="269" spans="2:123" x14ac:dyDescent="0.3"/>
    <row r="270" spans="2:123" x14ac:dyDescent="0.3">
      <c r="D270" s="12" t="s">
        <v>466</v>
      </c>
      <c r="F270" s="103">
        <f>Inputs!H123*Exchng</f>
        <v>57.6</v>
      </c>
    </row>
    <row r="271" spans="2:123" x14ac:dyDescent="0.3">
      <c r="D271" s="6" t="str">
        <f>D246</f>
        <v>Phase I</v>
      </c>
      <c r="E271" s="78">
        <f>G11*Inputs!$H$122</f>
        <v>7</v>
      </c>
      <c r="F271" s="51" t="str">
        <f>F266</f>
        <v>INR Mn</v>
      </c>
      <c r="G271" s="57"/>
      <c r="H271" s="255">
        <f t="shared" ref="H271:W275" si="203">$F$270*$E271*H$30*H$5/10^6*H11</f>
        <v>0</v>
      </c>
      <c r="I271" s="255">
        <f t="shared" si="203"/>
        <v>0</v>
      </c>
      <c r="J271" s="255">
        <f t="shared" si="203"/>
        <v>0</v>
      </c>
      <c r="K271" s="255">
        <f t="shared" si="203"/>
        <v>3.6288000000000001E-2</v>
      </c>
      <c r="L271" s="255">
        <f t="shared" si="203"/>
        <v>3.66912E-2</v>
      </c>
      <c r="M271" s="255">
        <f t="shared" si="203"/>
        <v>3.70944E-2</v>
      </c>
      <c r="N271" s="255">
        <f t="shared" si="203"/>
        <v>3.70944E-2</v>
      </c>
      <c r="O271" s="255">
        <f t="shared" si="203"/>
        <v>3.6288000000000001E-2</v>
      </c>
      <c r="P271" s="255">
        <f t="shared" si="203"/>
        <v>3.66912E-2</v>
      </c>
      <c r="Q271" s="255">
        <f t="shared" si="203"/>
        <v>3.70944E-2</v>
      </c>
      <c r="R271" s="255">
        <f t="shared" si="203"/>
        <v>3.70944E-2</v>
      </c>
      <c r="S271" s="255">
        <f t="shared" si="203"/>
        <v>3.6288000000000001E-2</v>
      </c>
      <c r="T271" s="255">
        <f t="shared" si="203"/>
        <v>3.66912E-2</v>
      </c>
      <c r="U271" s="255">
        <f t="shared" si="203"/>
        <v>3.70944E-2</v>
      </c>
      <c r="V271" s="255">
        <f t="shared" si="203"/>
        <v>3.70944E-2</v>
      </c>
      <c r="W271" s="255">
        <f t="shared" si="203"/>
        <v>3.66912E-2</v>
      </c>
      <c r="X271" s="255">
        <f t="shared" ref="X271:CI274" si="204">$F$270*$E271*X$30*X$5/10^6*X11</f>
        <v>3.66912E-2</v>
      </c>
      <c r="Y271" s="255">
        <f t="shared" si="204"/>
        <v>3.70944E-2</v>
      </c>
      <c r="Z271" s="255">
        <f t="shared" si="204"/>
        <v>3.70944E-2</v>
      </c>
      <c r="AA271" s="255">
        <f t="shared" si="204"/>
        <v>3.6288000000000001E-2</v>
      </c>
      <c r="AB271" s="255">
        <f t="shared" si="204"/>
        <v>3.66912E-2</v>
      </c>
      <c r="AC271" s="255">
        <f t="shared" si="204"/>
        <v>3.70944E-2</v>
      </c>
      <c r="AD271" s="255">
        <f t="shared" si="204"/>
        <v>3.70944E-2</v>
      </c>
      <c r="AE271" s="255">
        <f t="shared" si="204"/>
        <v>3.6288000000000001E-2</v>
      </c>
      <c r="AF271" s="255">
        <f t="shared" si="204"/>
        <v>3.66912E-2</v>
      </c>
      <c r="AG271" s="255">
        <f t="shared" si="204"/>
        <v>3.70944E-2</v>
      </c>
      <c r="AH271" s="255">
        <f t="shared" si="204"/>
        <v>3.70944E-2</v>
      </c>
      <c r="AI271" s="255">
        <f t="shared" si="204"/>
        <v>3.6288000000000001E-2</v>
      </c>
      <c r="AJ271" s="255">
        <f t="shared" si="204"/>
        <v>3.66912E-2</v>
      </c>
      <c r="AK271" s="255">
        <f t="shared" si="204"/>
        <v>3.70944E-2</v>
      </c>
      <c r="AL271" s="255">
        <f t="shared" si="204"/>
        <v>3.70944E-2</v>
      </c>
      <c r="AM271" s="255">
        <f t="shared" si="204"/>
        <v>3.66912E-2</v>
      </c>
      <c r="AN271" s="255">
        <f t="shared" si="204"/>
        <v>3.66912E-2</v>
      </c>
      <c r="AO271" s="255">
        <f t="shared" si="204"/>
        <v>3.70944E-2</v>
      </c>
      <c r="AP271" s="255">
        <f t="shared" si="204"/>
        <v>3.70944E-2</v>
      </c>
      <c r="AQ271" s="255">
        <f t="shared" si="204"/>
        <v>3.6288000000000001E-2</v>
      </c>
      <c r="AR271" s="255">
        <f t="shared" si="204"/>
        <v>3.66912E-2</v>
      </c>
      <c r="AS271" s="255">
        <f t="shared" si="204"/>
        <v>3.70944E-2</v>
      </c>
      <c r="AT271" s="255">
        <f t="shared" si="204"/>
        <v>3.70944E-2</v>
      </c>
      <c r="AU271" s="255">
        <f t="shared" si="204"/>
        <v>3.6288000000000001E-2</v>
      </c>
      <c r="AV271" s="255">
        <f t="shared" si="204"/>
        <v>3.66912E-2</v>
      </c>
      <c r="AW271" s="255">
        <f t="shared" si="204"/>
        <v>3.70944E-2</v>
      </c>
      <c r="AX271" s="255">
        <f t="shared" si="204"/>
        <v>3.70944E-2</v>
      </c>
      <c r="AY271" s="255">
        <f t="shared" si="204"/>
        <v>3.6288000000000001E-2</v>
      </c>
      <c r="AZ271" s="255">
        <f t="shared" si="204"/>
        <v>3.66912E-2</v>
      </c>
      <c r="BA271" s="255">
        <f t="shared" si="204"/>
        <v>3.70944E-2</v>
      </c>
      <c r="BB271" s="255">
        <f t="shared" si="204"/>
        <v>3.70944E-2</v>
      </c>
      <c r="BC271" s="255">
        <f t="shared" si="204"/>
        <v>3.66912E-2</v>
      </c>
      <c r="BD271" s="255">
        <f t="shared" si="204"/>
        <v>3.66912E-2</v>
      </c>
      <c r="BE271" s="255">
        <f t="shared" si="204"/>
        <v>3.70944E-2</v>
      </c>
      <c r="BF271" s="255">
        <f t="shared" si="204"/>
        <v>3.70944E-2</v>
      </c>
      <c r="BG271" s="255">
        <f t="shared" si="204"/>
        <v>3.6288000000000001E-2</v>
      </c>
      <c r="BH271" s="255">
        <f t="shared" si="204"/>
        <v>3.66912E-2</v>
      </c>
      <c r="BI271" s="255">
        <f t="shared" si="204"/>
        <v>3.70944E-2</v>
      </c>
      <c r="BJ271" s="255">
        <f t="shared" si="204"/>
        <v>3.70944E-2</v>
      </c>
      <c r="BK271" s="255">
        <f t="shared" si="204"/>
        <v>3.6288000000000001E-2</v>
      </c>
      <c r="BL271" s="255">
        <f t="shared" si="204"/>
        <v>3.66912E-2</v>
      </c>
      <c r="BM271" s="255">
        <f t="shared" si="204"/>
        <v>3.70944E-2</v>
      </c>
      <c r="BN271" s="255">
        <f t="shared" si="204"/>
        <v>3.70944E-2</v>
      </c>
      <c r="BO271" s="255">
        <f t="shared" si="204"/>
        <v>3.6288000000000001E-2</v>
      </c>
      <c r="BP271" s="255">
        <f t="shared" si="204"/>
        <v>3.66912E-2</v>
      </c>
      <c r="BQ271" s="255">
        <f t="shared" si="204"/>
        <v>3.70944E-2</v>
      </c>
      <c r="BR271" s="255">
        <f t="shared" si="204"/>
        <v>3.70944E-2</v>
      </c>
      <c r="BS271" s="255">
        <f t="shared" si="204"/>
        <v>3.66912E-2</v>
      </c>
      <c r="BT271" s="255">
        <f t="shared" si="204"/>
        <v>3.66912E-2</v>
      </c>
      <c r="BU271" s="255">
        <f t="shared" si="204"/>
        <v>3.70944E-2</v>
      </c>
      <c r="BV271" s="255">
        <f t="shared" si="204"/>
        <v>3.70944E-2</v>
      </c>
      <c r="BW271" s="255">
        <f t="shared" si="204"/>
        <v>3.6288000000000001E-2</v>
      </c>
      <c r="BX271" s="255">
        <f t="shared" si="204"/>
        <v>3.66912E-2</v>
      </c>
      <c r="BY271" s="255">
        <f t="shared" si="204"/>
        <v>3.70944E-2</v>
      </c>
      <c r="BZ271" s="255">
        <f t="shared" si="204"/>
        <v>3.70944E-2</v>
      </c>
      <c r="CA271" s="255">
        <f t="shared" si="204"/>
        <v>3.6288000000000001E-2</v>
      </c>
      <c r="CB271" s="255">
        <f t="shared" si="204"/>
        <v>3.66912E-2</v>
      </c>
      <c r="CC271" s="255">
        <f t="shared" si="204"/>
        <v>3.70944E-2</v>
      </c>
      <c r="CD271" s="255">
        <f t="shared" si="204"/>
        <v>3.70944E-2</v>
      </c>
      <c r="CE271" s="255">
        <f t="shared" si="204"/>
        <v>3.6288000000000001E-2</v>
      </c>
      <c r="CF271" s="255">
        <f t="shared" si="204"/>
        <v>3.66912E-2</v>
      </c>
      <c r="CG271" s="255">
        <f t="shared" si="204"/>
        <v>3.70944E-2</v>
      </c>
      <c r="CH271" s="255">
        <f t="shared" si="204"/>
        <v>3.70944E-2</v>
      </c>
      <c r="CI271" s="255">
        <f t="shared" si="204"/>
        <v>3.66912E-2</v>
      </c>
      <c r="CJ271" s="255">
        <f t="shared" ref="CJ271:DS274" si="205">$F$270*$E271*CJ$30*CJ$5/10^6*CJ11</f>
        <v>3.66912E-2</v>
      </c>
      <c r="CK271" s="255">
        <f t="shared" si="205"/>
        <v>3.70944E-2</v>
      </c>
      <c r="CL271" s="255">
        <f t="shared" si="205"/>
        <v>3.70944E-2</v>
      </c>
      <c r="CM271" s="255">
        <f t="shared" si="205"/>
        <v>3.6288000000000001E-2</v>
      </c>
      <c r="CN271" s="255">
        <f t="shared" si="205"/>
        <v>3.66912E-2</v>
      </c>
      <c r="CO271" s="255">
        <f t="shared" si="205"/>
        <v>3.70944E-2</v>
      </c>
      <c r="CP271" s="255">
        <f t="shared" si="205"/>
        <v>3.70944E-2</v>
      </c>
      <c r="CQ271" s="255">
        <f t="shared" si="205"/>
        <v>3.6288000000000001E-2</v>
      </c>
      <c r="CR271" s="255">
        <f t="shared" si="205"/>
        <v>3.66912E-2</v>
      </c>
      <c r="CS271" s="255">
        <f t="shared" si="205"/>
        <v>3.70944E-2</v>
      </c>
      <c r="CT271" s="255">
        <f t="shared" si="205"/>
        <v>3.70944E-2</v>
      </c>
      <c r="CU271" s="255">
        <f t="shared" si="205"/>
        <v>3.6288000000000001E-2</v>
      </c>
      <c r="CV271" s="255">
        <f t="shared" si="205"/>
        <v>3.66912E-2</v>
      </c>
      <c r="CW271" s="255">
        <f t="shared" si="205"/>
        <v>3.70944E-2</v>
      </c>
      <c r="CX271" s="255">
        <f t="shared" si="205"/>
        <v>3.70944E-2</v>
      </c>
      <c r="CY271" s="255">
        <f t="shared" si="205"/>
        <v>3.66912E-2</v>
      </c>
      <c r="CZ271" s="255">
        <f t="shared" si="205"/>
        <v>3.66912E-2</v>
      </c>
      <c r="DA271" s="255">
        <f t="shared" si="205"/>
        <v>3.70944E-2</v>
      </c>
      <c r="DB271" s="255">
        <f t="shared" si="205"/>
        <v>3.70944E-2</v>
      </c>
      <c r="DC271" s="255">
        <f t="shared" si="205"/>
        <v>3.6288000000000001E-2</v>
      </c>
      <c r="DD271" s="255">
        <f t="shared" si="205"/>
        <v>3.66912E-2</v>
      </c>
      <c r="DE271" s="255">
        <f t="shared" si="205"/>
        <v>3.70944E-2</v>
      </c>
      <c r="DF271" s="255">
        <f t="shared" si="205"/>
        <v>3.70944E-2</v>
      </c>
      <c r="DG271" s="255">
        <f t="shared" si="205"/>
        <v>3.6288000000000001E-2</v>
      </c>
      <c r="DH271" s="255">
        <f t="shared" si="205"/>
        <v>3.66912E-2</v>
      </c>
      <c r="DI271" s="255">
        <f t="shared" si="205"/>
        <v>3.70944E-2</v>
      </c>
      <c r="DJ271" s="255">
        <f t="shared" si="205"/>
        <v>3.70944E-2</v>
      </c>
      <c r="DK271" s="255">
        <f t="shared" si="205"/>
        <v>3.6288000000000001E-2</v>
      </c>
      <c r="DL271" s="255">
        <f t="shared" si="205"/>
        <v>3.66912E-2</v>
      </c>
      <c r="DM271" s="255">
        <f t="shared" si="205"/>
        <v>3.70944E-2</v>
      </c>
      <c r="DN271" s="255">
        <f t="shared" si="205"/>
        <v>3.70944E-2</v>
      </c>
      <c r="DO271" s="255">
        <f t="shared" si="205"/>
        <v>3.66912E-2</v>
      </c>
      <c r="DP271" s="255">
        <f t="shared" si="205"/>
        <v>3.66912E-2</v>
      </c>
      <c r="DQ271" s="255">
        <f t="shared" si="205"/>
        <v>3.70944E-2</v>
      </c>
      <c r="DR271" s="255">
        <f t="shared" si="205"/>
        <v>3.70944E-2</v>
      </c>
      <c r="DS271" s="255">
        <f t="shared" si="205"/>
        <v>3.6288000000000001E-2</v>
      </c>
    </row>
    <row r="272" spans="2:123" x14ac:dyDescent="0.3">
      <c r="D272" s="6" t="str">
        <f>D247</f>
        <v>Phase II</v>
      </c>
      <c r="E272" s="256">
        <f>G12*Inputs!$H$122</f>
        <v>7</v>
      </c>
      <c r="F272" s="51" t="str">
        <f>F271</f>
        <v>INR Mn</v>
      </c>
      <c r="G272" s="57"/>
      <c r="H272" s="255">
        <f t="shared" si="203"/>
        <v>0</v>
      </c>
      <c r="I272" s="255">
        <f t="shared" ref="I272:BT275" si="206">$F$270*$E272*I$30*I$5/10^6*I12</f>
        <v>0</v>
      </c>
      <c r="J272" s="255">
        <f t="shared" si="206"/>
        <v>0</v>
      </c>
      <c r="K272" s="255">
        <f t="shared" si="206"/>
        <v>0</v>
      </c>
      <c r="L272" s="255">
        <f t="shared" si="206"/>
        <v>0</v>
      </c>
      <c r="M272" s="255">
        <f t="shared" si="206"/>
        <v>0</v>
      </c>
      <c r="N272" s="255">
        <f t="shared" si="206"/>
        <v>0</v>
      </c>
      <c r="O272" s="255">
        <f t="shared" si="206"/>
        <v>3.6288000000000001E-2</v>
      </c>
      <c r="P272" s="255">
        <f t="shared" si="206"/>
        <v>3.66912E-2</v>
      </c>
      <c r="Q272" s="255">
        <f t="shared" si="206"/>
        <v>3.70944E-2</v>
      </c>
      <c r="R272" s="255">
        <f t="shared" si="206"/>
        <v>3.70944E-2</v>
      </c>
      <c r="S272" s="255">
        <f t="shared" si="206"/>
        <v>3.6288000000000001E-2</v>
      </c>
      <c r="T272" s="255">
        <f t="shared" si="206"/>
        <v>3.66912E-2</v>
      </c>
      <c r="U272" s="255">
        <f t="shared" si="206"/>
        <v>3.70944E-2</v>
      </c>
      <c r="V272" s="255">
        <f t="shared" si="206"/>
        <v>3.70944E-2</v>
      </c>
      <c r="W272" s="255">
        <f t="shared" si="206"/>
        <v>3.66912E-2</v>
      </c>
      <c r="X272" s="255">
        <f t="shared" si="206"/>
        <v>3.66912E-2</v>
      </c>
      <c r="Y272" s="255">
        <f t="shared" si="206"/>
        <v>3.70944E-2</v>
      </c>
      <c r="Z272" s="255">
        <f t="shared" si="206"/>
        <v>3.70944E-2</v>
      </c>
      <c r="AA272" s="255">
        <f t="shared" si="206"/>
        <v>3.6288000000000001E-2</v>
      </c>
      <c r="AB272" s="255">
        <f t="shared" si="206"/>
        <v>3.66912E-2</v>
      </c>
      <c r="AC272" s="255">
        <f t="shared" si="206"/>
        <v>3.70944E-2</v>
      </c>
      <c r="AD272" s="255">
        <f t="shared" si="206"/>
        <v>3.70944E-2</v>
      </c>
      <c r="AE272" s="255">
        <f t="shared" si="206"/>
        <v>3.6288000000000001E-2</v>
      </c>
      <c r="AF272" s="255">
        <f t="shared" si="206"/>
        <v>3.66912E-2</v>
      </c>
      <c r="AG272" s="255">
        <f t="shared" si="206"/>
        <v>3.70944E-2</v>
      </c>
      <c r="AH272" s="255">
        <f t="shared" si="206"/>
        <v>3.70944E-2</v>
      </c>
      <c r="AI272" s="255">
        <f t="shared" si="206"/>
        <v>3.6288000000000001E-2</v>
      </c>
      <c r="AJ272" s="255">
        <f t="shared" si="206"/>
        <v>3.66912E-2</v>
      </c>
      <c r="AK272" s="255">
        <f t="shared" si="206"/>
        <v>3.70944E-2</v>
      </c>
      <c r="AL272" s="255">
        <f t="shared" si="206"/>
        <v>3.70944E-2</v>
      </c>
      <c r="AM272" s="255">
        <f t="shared" si="206"/>
        <v>3.66912E-2</v>
      </c>
      <c r="AN272" s="255">
        <f t="shared" si="206"/>
        <v>3.66912E-2</v>
      </c>
      <c r="AO272" s="255">
        <f t="shared" si="206"/>
        <v>3.70944E-2</v>
      </c>
      <c r="AP272" s="255">
        <f t="shared" si="206"/>
        <v>3.70944E-2</v>
      </c>
      <c r="AQ272" s="255">
        <f t="shared" si="206"/>
        <v>3.6288000000000001E-2</v>
      </c>
      <c r="AR272" s="255">
        <f t="shared" si="206"/>
        <v>3.66912E-2</v>
      </c>
      <c r="AS272" s="255">
        <f t="shared" si="206"/>
        <v>3.70944E-2</v>
      </c>
      <c r="AT272" s="255">
        <f t="shared" si="206"/>
        <v>3.70944E-2</v>
      </c>
      <c r="AU272" s="255">
        <f t="shared" si="206"/>
        <v>3.6288000000000001E-2</v>
      </c>
      <c r="AV272" s="255">
        <f t="shared" si="206"/>
        <v>3.66912E-2</v>
      </c>
      <c r="AW272" s="255">
        <f t="shared" si="206"/>
        <v>3.70944E-2</v>
      </c>
      <c r="AX272" s="255">
        <f t="shared" si="206"/>
        <v>3.70944E-2</v>
      </c>
      <c r="AY272" s="255">
        <f t="shared" si="206"/>
        <v>3.6288000000000001E-2</v>
      </c>
      <c r="AZ272" s="255">
        <f t="shared" si="206"/>
        <v>3.66912E-2</v>
      </c>
      <c r="BA272" s="255">
        <f t="shared" si="206"/>
        <v>3.70944E-2</v>
      </c>
      <c r="BB272" s="255">
        <f t="shared" si="206"/>
        <v>3.70944E-2</v>
      </c>
      <c r="BC272" s="255">
        <f t="shared" si="206"/>
        <v>3.66912E-2</v>
      </c>
      <c r="BD272" s="255">
        <f t="shared" si="206"/>
        <v>3.66912E-2</v>
      </c>
      <c r="BE272" s="255">
        <f t="shared" si="206"/>
        <v>3.70944E-2</v>
      </c>
      <c r="BF272" s="255">
        <f t="shared" si="206"/>
        <v>3.70944E-2</v>
      </c>
      <c r="BG272" s="255">
        <f t="shared" si="206"/>
        <v>3.6288000000000001E-2</v>
      </c>
      <c r="BH272" s="255">
        <f t="shared" si="206"/>
        <v>3.66912E-2</v>
      </c>
      <c r="BI272" s="255">
        <f t="shared" si="206"/>
        <v>3.70944E-2</v>
      </c>
      <c r="BJ272" s="255">
        <f t="shared" si="206"/>
        <v>3.70944E-2</v>
      </c>
      <c r="BK272" s="255">
        <f t="shared" si="206"/>
        <v>3.6288000000000001E-2</v>
      </c>
      <c r="BL272" s="255">
        <f t="shared" si="206"/>
        <v>3.66912E-2</v>
      </c>
      <c r="BM272" s="255">
        <f t="shared" si="206"/>
        <v>3.70944E-2</v>
      </c>
      <c r="BN272" s="255">
        <f t="shared" si="206"/>
        <v>3.70944E-2</v>
      </c>
      <c r="BO272" s="255">
        <f t="shared" si="206"/>
        <v>3.6288000000000001E-2</v>
      </c>
      <c r="BP272" s="255">
        <f t="shared" si="206"/>
        <v>3.66912E-2</v>
      </c>
      <c r="BQ272" s="255">
        <f t="shared" si="206"/>
        <v>3.70944E-2</v>
      </c>
      <c r="BR272" s="255">
        <f t="shared" si="206"/>
        <v>3.70944E-2</v>
      </c>
      <c r="BS272" s="255">
        <f t="shared" si="206"/>
        <v>3.66912E-2</v>
      </c>
      <c r="BT272" s="255">
        <f t="shared" si="206"/>
        <v>3.66912E-2</v>
      </c>
      <c r="BU272" s="255">
        <f t="shared" si="204"/>
        <v>3.70944E-2</v>
      </c>
      <c r="BV272" s="255">
        <f t="shared" si="204"/>
        <v>3.70944E-2</v>
      </c>
      <c r="BW272" s="255">
        <f t="shared" si="204"/>
        <v>3.6288000000000001E-2</v>
      </c>
      <c r="BX272" s="255">
        <f t="shared" si="204"/>
        <v>3.66912E-2</v>
      </c>
      <c r="BY272" s="255">
        <f t="shared" si="204"/>
        <v>3.70944E-2</v>
      </c>
      <c r="BZ272" s="255">
        <f t="shared" si="204"/>
        <v>3.70944E-2</v>
      </c>
      <c r="CA272" s="255">
        <f t="shared" si="204"/>
        <v>3.6288000000000001E-2</v>
      </c>
      <c r="CB272" s="255">
        <f t="shared" si="204"/>
        <v>3.66912E-2</v>
      </c>
      <c r="CC272" s="255">
        <f t="shared" si="204"/>
        <v>3.70944E-2</v>
      </c>
      <c r="CD272" s="255">
        <f t="shared" si="204"/>
        <v>3.70944E-2</v>
      </c>
      <c r="CE272" s="255">
        <f t="shared" si="204"/>
        <v>3.6288000000000001E-2</v>
      </c>
      <c r="CF272" s="255">
        <f t="shared" si="204"/>
        <v>3.66912E-2</v>
      </c>
      <c r="CG272" s="255">
        <f t="shared" si="204"/>
        <v>3.70944E-2</v>
      </c>
      <c r="CH272" s="255">
        <f t="shared" si="204"/>
        <v>3.70944E-2</v>
      </c>
      <c r="CI272" s="255">
        <f t="shared" si="204"/>
        <v>3.66912E-2</v>
      </c>
      <c r="CJ272" s="255">
        <f t="shared" si="205"/>
        <v>3.66912E-2</v>
      </c>
      <c r="CK272" s="255">
        <f t="shared" si="205"/>
        <v>3.70944E-2</v>
      </c>
      <c r="CL272" s="255">
        <f t="shared" si="205"/>
        <v>3.70944E-2</v>
      </c>
      <c r="CM272" s="255">
        <f t="shared" si="205"/>
        <v>3.6288000000000001E-2</v>
      </c>
      <c r="CN272" s="255">
        <f t="shared" si="205"/>
        <v>3.66912E-2</v>
      </c>
      <c r="CO272" s="255">
        <f t="shared" si="205"/>
        <v>3.70944E-2</v>
      </c>
      <c r="CP272" s="255">
        <f t="shared" si="205"/>
        <v>3.70944E-2</v>
      </c>
      <c r="CQ272" s="255">
        <f t="shared" si="205"/>
        <v>3.6288000000000001E-2</v>
      </c>
      <c r="CR272" s="255">
        <f t="shared" si="205"/>
        <v>3.66912E-2</v>
      </c>
      <c r="CS272" s="255">
        <f t="shared" si="205"/>
        <v>3.70944E-2</v>
      </c>
      <c r="CT272" s="255">
        <f t="shared" si="205"/>
        <v>3.70944E-2</v>
      </c>
      <c r="CU272" s="255">
        <f t="shared" si="205"/>
        <v>3.6288000000000001E-2</v>
      </c>
      <c r="CV272" s="255">
        <f t="shared" si="205"/>
        <v>3.66912E-2</v>
      </c>
      <c r="CW272" s="255">
        <f t="shared" si="205"/>
        <v>3.70944E-2</v>
      </c>
      <c r="CX272" s="255">
        <f t="shared" si="205"/>
        <v>3.70944E-2</v>
      </c>
      <c r="CY272" s="255">
        <f t="shared" si="205"/>
        <v>3.66912E-2</v>
      </c>
      <c r="CZ272" s="255">
        <f t="shared" si="205"/>
        <v>3.66912E-2</v>
      </c>
      <c r="DA272" s="255">
        <f t="shared" si="205"/>
        <v>3.70944E-2</v>
      </c>
      <c r="DB272" s="255">
        <f t="shared" si="205"/>
        <v>3.70944E-2</v>
      </c>
      <c r="DC272" s="255">
        <f t="shared" si="205"/>
        <v>3.6288000000000001E-2</v>
      </c>
      <c r="DD272" s="255">
        <f t="shared" si="205"/>
        <v>3.66912E-2</v>
      </c>
      <c r="DE272" s="255">
        <f t="shared" si="205"/>
        <v>3.70944E-2</v>
      </c>
      <c r="DF272" s="255">
        <f t="shared" si="205"/>
        <v>3.70944E-2</v>
      </c>
      <c r="DG272" s="255">
        <f t="shared" si="205"/>
        <v>3.6288000000000001E-2</v>
      </c>
      <c r="DH272" s="255">
        <f t="shared" si="205"/>
        <v>3.66912E-2</v>
      </c>
      <c r="DI272" s="255">
        <f t="shared" si="205"/>
        <v>3.70944E-2</v>
      </c>
      <c r="DJ272" s="255">
        <f t="shared" si="205"/>
        <v>3.70944E-2</v>
      </c>
      <c r="DK272" s="255">
        <f t="shared" si="205"/>
        <v>3.6288000000000001E-2</v>
      </c>
      <c r="DL272" s="255">
        <f t="shared" si="205"/>
        <v>3.66912E-2</v>
      </c>
      <c r="DM272" s="255">
        <f t="shared" si="205"/>
        <v>3.70944E-2</v>
      </c>
      <c r="DN272" s="255">
        <f t="shared" si="205"/>
        <v>3.70944E-2</v>
      </c>
      <c r="DO272" s="255">
        <f t="shared" si="205"/>
        <v>3.66912E-2</v>
      </c>
      <c r="DP272" s="255">
        <f t="shared" si="205"/>
        <v>3.66912E-2</v>
      </c>
      <c r="DQ272" s="255">
        <f t="shared" si="205"/>
        <v>3.70944E-2</v>
      </c>
      <c r="DR272" s="255">
        <f t="shared" si="205"/>
        <v>3.70944E-2</v>
      </c>
      <c r="DS272" s="255">
        <f t="shared" si="205"/>
        <v>3.6288000000000001E-2</v>
      </c>
    </row>
    <row r="273" spans="4:123" x14ac:dyDescent="0.3">
      <c r="D273" s="6" t="str">
        <f>D248</f>
        <v>Phase III</v>
      </c>
      <c r="E273" s="256">
        <f>G13*Inputs!$H$122</f>
        <v>7</v>
      </c>
      <c r="F273" s="51" t="str">
        <f t="shared" ref="F273:F275" si="207">F272</f>
        <v>INR Mn</v>
      </c>
      <c r="G273" s="57"/>
      <c r="H273" s="255">
        <f t="shared" si="203"/>
        <v>0</v>
      </c>
      <c r="I273" s="255">
        <f t="shared" si="206"/>
        <v>0</v>
      </c>
      <c r="J273" s="255">
        <f t="shared" si="206"/>
        <v>0</v>
      </c>
      <c r="K273" s="255">
        <f t="shared" si="206"/>
        <v>0</v>
      </c>
      <c r="L273" s="255">
        <f t="shared" si="206"/>
        <v>0</v>
      </c>
      <c r="M273" s="255">
        <f t="shared" si="206"/>
        <v>0</v>
      </c>
      <c r="N273" s="255">
        <f t="shared" si="206"/>
        <v>0</v>
      </c>
      <c r="O273" s="255">
        <f t="shared" si="206"/>
        <v>0</v>
      </c>
      <c r="P273" s="255">
        <f t="shared" si="206"/>
        <v>0</v>
      </c>
      <c r="Q273" s="255">
        <f t="shared" si="206"/>
        <v>0</v>
      </c>
      <c r="R273" s="255">
        <f t="shared" si="206"/>
        <v>0</v>
      </c>
      <c r="S273" s="255">
        <f t="shared" si="206"/>
        <v>3.6288000000000001E-2</v>
      </c>
      <c r="T273" s="255">
        <f t="shared" si="206"/>
        <v>3.66912E-2</v>
      </c>
      <c r="U273" s="255">
        <f t="shared" si="206"/>
        <v>3.70944E-2</v>
      </c>
      <c r="V273" s="255">
        <f t="shared" si="206"/>
        <v>3.70944E-2</v>
      </c>
      <c r="W273" s="255">
        <f t="shared" si="206"/>
        <v>3.66912E-2</v>
      </c>
      <c r="X273" s="255">
        <f t="shared" si="206"/>
        <v>3.66912E-2</v>
      </c>
      <c r="Y273" s="255">
        <f t="shared" si="206"/>
        <v>3.70944E-2</v>
      </c>
      <c r="Z273" s="255">
        <f t="shared" si="206"/>
        <v>3.70944E-2</v>
      </c>
      <c r="AA273" s="255">
        <f t="shared" si="206"/>
        <v>3.6288000000000001E-2</v>
      </c>
      <c r="AB273" s="255">
        <f t="shared" si="206"/>
        <v>3.66912E-2</v>
      </c>
      <c r="AC273" s="255">
        <f t="shared" si="206"/>
        <v>3.70944E-2</v>
      </c>
      <c r="AD273" s="255">
        <f t="shared" si="206"/>
        <v>3.70944E-2</v>
      </c>
      <c r="AE273" s="255">
        <f t="shared" si="206"/>
        <v>3.6288000000000001E-2</v>
      </c>
      <c r="AF273" s="255">
        <f t="shared" si="206"/>
        <v>3.66912E-2</v>
      </c>
      <c r="AG273" s="255">
        <f t="shared" si="206"/>
        <v>3.70944E-2</v>
      </c>
      <c r="AH273" s="255">
        <f t="shared" si="206"/>
        <v>3.70944E-2</v>
      </c>
      <c r="AI273" s="255">
        <f t="shared" si="206"/>
        <v>3.6288000000000001E-2</v>
      </c>
      <c r="AJ273" s="255">
        <f t="shared" si="206"/>
        <v>3.66912E-2</v>
      </c>
      <c r="AK273" s="255">
        <f t="shared" si="206"/>
        <v>3.70944E-2</v>
      </c>
      <c r="AL273" s="255">
        <f t="shared" si="206"/>
        <v>3.70944E-2</v>
      </c>
      <c r="AM273" s="255">
        <f t="shared" si="206"/>
        <v>3.66912E-2</v>
      </c>
      <c r="AN273" s="255">
        <f t="shared" si="206"/>
        <v>3.66912E-2</v>
      </c>
      <c r="AO273" s="255">
        <f t="shared" si="206"/>
        <v>3.70944E-2</v>
      </c>
      <c r="AP273" s="255">
        <f t="shared" si="206"/>
        <v>3.70944E-2</v>
      </c>
      <c r="AQ273" s="255">
        <f t="shared" si="206"/>
        <v>3.6288000000000001E-2</v>
      </c>
      <c r="AR273" s="255">
        <f t="shared" si="206"/>
        <v>3.66912E-2</v>
      </c>
      <c r="AS273" s="255">
        <f t="shared" si="206"/>
        <v>3.70944E-2</v>
      </c>
      <c r="AT273" s="255">
        <f t="shared" si="206"/>
        <v>3.70944E-2</v>
      </c>
      <c r="AU273" s="255">
        <f t="shared" si="206"/>
        <v>3.6288000000000001E-2</v>
      </c>
      <c r="AV273" s="255">
        <f t="shared" si="206"/>
        <v>3.66912E-2</v>
      </c>
      <c r="AW273" s="255">
        <f t="shared" si="206"/>
        <v>3.70944E-2</v>
      </c>
      <c r="AX273" s="255">
        <f t="shared" si="206"/>
        <v>3.70944E-2</v>
      </c>
      <c r="AY273" s="255">
        <f t="shared" si="206"/>
        <v>3.6288000000000001E-2</v>
      </c>
      <c r="AZ273" s="255">
        <f t="shared" si="206"/>
        <v>3.66912E-2</v>
      </c>
      <c r="BA273" s="255">
        <f t="shared" si="206"/>
        <v>3.70944E-2</v>
      </c>
      <c r="BB273" s="255">
        <f t="shared" si="206"/>
        <v>3.70944E-2</v>
      </c>
      <c r="BC273" s="255">
        <f t="shared" si="206"/>
        <v>3.66912E-2</v>
      </c>
      <c r="BD273" s="255">
        <f t="shared" si="206"/>
        <v>3.66912E-2</v>
      </c>
      <c r="BE273" s="255">
        <f t="shared" si="206"/>
        <v>3.70944E-2</v>
      </c>
      <c r="BF273" s="255">
        <f t="shared" si="206"/>
        <v>3.70944E-2</v>
      </c>
      <c r="BG273" s="255">
        <f t="shared" si="206"/>
        <v>3.6288000000000001E-2</v>
      </c>
      <c r="BH273" s="255">
        <f t="shared" si="206"/>
        <v>3.66912E-2</v>
      </c>
      <c r="BI273" s="255">
        <f t="shared" si="206"/>
        <v>3.70944E-2</v>
      </c>
      <c r="BJ273" s="255">
        <f t="shared" si="206"/>
        <v>3.70944E-2</v>
      </c>
      <c r="BK273" s="255">
        <f t="shared" si="206"/>
        <v>3.6288000000000001E-2</v>
      </c>
      <c r="BL273" s="255">
        <f t="shared" si="206"/>
        <v>3.66912E-2</v>
      </c>
      <c r="BM273" s="255">
        <f t="shared" si="206"/>
        <v>3.70944E-2</v>
      </c>
      <c r="BN273" s="255">
        <f t="shared" si="206"/>
        <v>3.70944E-2</v>
      </c>
      <c r="BO273" s="255">
        <f t="shared" si="206"/>
        <v>3.6288000000000001E-2</v>
      </c>
      <c r="BP273" s="255">
        <f t="shared" si="206"/>
        <v>3.66912E-2</v>
      </c>
      <c r="BQ273" s="255">
        <f t="shared" si="206"/>
        <v>3.70944E-2</v>
      </c>
      <c r="BR273" s="255">
        <f t="shared" si="206"/>
        <v>3.70944E-2</v>
      </c>
      <c r="BS273" s="255">
        <f t="shared" si="206"/>
        <v>3.66912E-2</v>
      </c>
      <c r="BT273" s="255">
        <f t="shared" si="206"/>
        <v>3.66912E-2</v>
      </c>
      <c r="BU273" s="255">
        <f t="shared" si="204"/>
        <v>3.70944E-2</v>
      </c>
      <c r="BV273" s="255">
        <f t="shared" si="204"/>
        <v>3.70944E-2</v>
      </c>
      <c r="BW273" s="255">
        <f t="shared" si="204"/>
        <v>3.6288000000000001E-2</v>
      </c>
      <c r="BX273" s="255">
        <f t="shared" si="204"/>
        <v>3.66912E-2</v>
      </c>
      <c r="BY273" s="255">
        <f t="shared" si="204"/>
        <v>3.70944E-2</v>
      </c>
      <c r="BZ273" s="255">
        <f t="shared" si="204"/>
        <v>3.70944E-2</v>
      </c>
      <c r="CA273" s="255">
        <f t="shared" si="204"/>
        <v>3.6288000000000001E-2</v>
      </c>
      <c r="CB273" s="255">
        <f t="shared" si="204"/>
        <v>3.66912E-2</v>
      </c>
      <c r="CC273" s="255">
        <f t="shared" si="204"/>
        <v>3.70944E-2</v>
      </c>
      <c r="CD273" s="255">
        <f t="shared" si="204"/>
        <v>3.70944E-2</v>
      </c>
      <c r="CE273" s="255">
        <f t="shared" si="204"/>
        <v>3.6288000000000001E-2</v>
      </c>
      <c r="CF273" s="255">
        <f t="shared" si="204"/>
        <v>3.66912E-2</v>
      </c>
      <c r="CG273" s="255">
        <f t="shared" si="204"/>
        <v>3.70944E-2</v>
      </c>
      <c r="CH273" s="255">
        <f t="shared" si="204"/>
        <v>3.70944E-2</v>
      </c>
      <c r="CI273" s="255">
        <f t="shared" si="204"/>
        <v>3.66912E-2</v>
      </c>
      <c r="CJ273" s="255">
        <f t="shared" si="205"/>
        <v>3.66912E-2</v>
      </c>
      <c r="CK273" s="255">
        <f t="shared" si="205"/>
        <v>3.70944E-2</v>
      </c>
      <c r="CL273" s="255">
        <f t="shared" si="205"/>
        <v>3.70944E-2</v>
      </c>
      <c r="CM273" s="255">
        <f t="shared" si="205"/>
        <v>3.6288000000000001E-2</v>
      </c>
      <c r="CN273" s="255">
        <f t="shared" si="205"/>
        <v>3.66912E-2</v>
      </c>
      <c r="CO273" s="255">
        <f t="shared" si="205"/>
        <v>3.70944E-2</v>
      </c>
      <c r="CP273" s="255">
        <f t="shared" si="205"/>
        <v>3.70944E-2</v>
      </c>
      <c r="CQ273" s="255">
        <f t="shared" si="205"/>
        <v>3.6288000000000001E-2</v>
      </c>
      <c r="CR273" s="255">
        <f t="shared" si="205"/>
        <v>3.66912E-2</v>
      </c>
      <c r="CS273" s="255">
        <f t="shared" si="205"/>
        <v>3.70944E-2</v>
      </c>
      <c r="CT273" s="255">
        <f t="shared" si="205"/>
        <v>3.70944E-2</v>
      </c>
      <c r="CU273" s="255">
        <f t="shared" si="205"/>
        <v>3.6288000000000001E-2</v>
      </c>
      <c r="CV273" s="255">
        <f t="shared" si="205"/>
        <v>3.66912E-2</v>
      </c>
      <c r="CW273" s="255">
        <f t="shared" si="205"/>
        <v>3.70944E-2</v>
      </c>
      <c r="CX273" s="255">
        <f t="shared" si="205"/>
        <v>3.70944E-2</v>
      </c>
      <c r="CY273" s="255">
        <f t="shared" si="205"/>
        <v>3.66912E-2</v>
      </c>
      <c r="CZ273" s="255">
        <f t="shared" si="205"/>
        <v>3.66912E-2</v>
      </c>
      <c r="DA273" s="255">
        <f t="shared" si="205"/>
        <v>3.70944E-2</v>
      </c>
      <c r="DB273" s="255">
        <f t="shared" si="205"/>
        <v>3.70944E-2</v>
      </c>
      <c r="DC273" s="255">
        <f t="shared" si="205"/>
        <v>3.6288000000000001E-2</v>
      </c>
      <c r="DD273" s="255">
        <f t="shared" si="205"/>
        <v>3.66912E-2</v>
      </c>
      <c r="DE273" s="255">
        <f t="shared" si="205"/>
        <v>3.70944E-2</v>
      </c>
      <c r="DF273" s="255">
        <f t="shared" si="205"/>
        <v>3.70944E-2</v>
      </c>
      <c r="DG273" s="255">
        <f t="shared" si="205"/>
        <v>3.6288000000000001E-2</v>
      </c>
      <c r="DH273" s="255">
        <f t="shared" si="205"/>
        <v>3.66912E-2</v>
      </c>
      <c r="DI273" s="255">
        <f t="shared" si="205"/>
        <v>3.70944E-2</v>
      </c>
      <c r="DJ273" s="255">
        <f t="shared" si="205"/>
        <v>3.70944E-2</v>
      </c>
      <c r="DK273" s="255">
        <f t="shared" si="205"/>
        <v>3.6288000000000001E-2</v>
      </c>
      <c r="DL273" s="255">
        <f t="shared" si="205"/>
        <v>3.66912E-2</v>
      </c>
      <c r="DM273" s="255">
        <f t="shared" si="205"/>
        <v>3.70944E-2</v>
      </c>
      <c r="DN273" s="255">
        <f t="shared" si="205"/>
        <v>3.70944E-2</v>
      </c>
      <c r="DO273" s="255">
        <f t="shared" si="205"/>
        <v>3.66912E-2</v>
      </c>
      <c r="DP273" s="255">
        <f t="shared" si="205"/>
        <v>3.66912E-2</v>
      </c>
      <c r="DQ273" s="255">
        <f t="shared" si="205"/>
        <v>3.70944E-2</v>
      </c>
      <c r="DR273" s="255">
        <f t="shared" si="205"/>
        <v>3.70944E-2</v>
      </c>
      <c r="DS273" s="255">
        <f t="shared" si="205"/>
        <v>3.6288000000000001E-2</v>
      </c>
    </row>
    <row r="274" spans="4:123" x14ac:dyDescent="0.3">
      <c r="D274" s="6" t="str">
        <f>D249</f>
        <v>Phase IV</v>
      </c>
      <c r="E274" s="256">
        <f>G14*Inputs!$H$122</f>
        <v>14</v>
      </c>
      <c r="F274" s="51" t="str">
        <f t="shared" si="207"/>
        <v>INR Mn</v>
      </c>
      <c r="G274" s="57"/>
      <c r="H274" s="255">
        <f t="shared" si="203"/>
        <v>0</v>
      </c>
      <c r="I274" s="255">
        <f t="shared" si="206"/>
        <v>0</v>
      </c>
      <c r="J274" s="255">
        <f t="shared" si="206"/>
        <v>0</v>
      </c>
      <c r="K274" s="255">
        <f t="shared" si="206"/>
        <v>0</v>
      </c>
      <c r="L274" s="255">
        <f t="shared" si="206"/>
        <v>0</v>
      </c>
      <c r="M274" s="255">
        <f t="shared" si="206"/>
        <v>0</v>
      </c>
      <c r="N274" s="255">
        <f t="shared" si="206"/>
        <v>0</v>
      </c>
      <c r="O274" s="255">
        <f t="shared" si="206"/>
        <v>0</v>
      </c>
      <c r="P274" s="255">
        <f t="shared" si="206"/>
        <v>0</v>
      </c>
      <c r="Q274" s="255">
        <f t="shared" si="206"/>
        <v>0</v>
      </c>
      <c r="R274" s="255">
        <f t="shared" si="206"/>
        <v>0</v>
      </c>
      <c r="S274" s="255">
        <f t="shared" si="206"/>
        <v>0</v>
      </c>
      <c r="T274" s="255">
        <f t="shared" si="206"/>
        <v>0</v>
      </c>
      <c r="U274" s="255">
        <f t="shared" si="206"/>
        <v>0</v>
      </c>
      <c r="V274" s="255">
        <f t="shared" si="206"/>
        <v>0</v>
      </c>
      <c r="W274" s="255">
        <f t="shared" si="206"/>
        <v>7.33824E-2</v>
      </c>
      <c r="X274" s="255">
        <f t="shared" si="206"/>
        <v>7.33824E-2</v>
      </c>
      <c r="Y274" s="255">
        <f t="shared" si="206"/>
        <v>7.4188799999999999E-2</v>
      </c>
      <c r="Z274" s="255">
        <f t="shared" si="206"/>
        <v>7.4188799999999999E-2</v>
      </c>
      <c r="AA274" s="255">
        <f t="shared" si="206"/>
        <v>7.2576000000000002E-2</v>
      </c>
      <c r="AB274" s="255">
        <f t="shared" si="206"/>
        <v>7.33824E-2</v>
      </c>
      <c r="AC274" s="255">
        <f t="shared" si="206"/>
        <v>7.4188799999999999E-2</v>
      </c>
      <c r="AD274" s="255">
        <f t="shared" si="206"/>
        <v>7.4188799999999999E-2</v>
      </c>
      <c r="AE274" s="255">
        <f t="shared" si="206"/>
        <v>7.2576000000000002E-2</v>
      </c>
      <c r="AF274" s="255">
        <f t="shared" si="206"/>
        <v>7.33824E-2</v>
      </c>
      <c r="AG274" s="255">
        <f t="shared" si="206"/>
        <v>7.4188799999999999E-2</v>
      </c>
      <c r="AH274" s="255">
        <f t="shared" si="206"/>
        <v>7.4188799999999999E-2</v>
      </c>
      <c r="AI274" s="255">
        <f t="shared" si="206"/>
        <v>7.2576000000000002E-2</v>
      </c>
      <c r="AJ274" s="255">
        <f t="shared" si="206"/>
        <v>7.33824E-2</v>
      </c>
      <c r="AK274" s="255">
        <f t="shared" si="206"/>
        <v>7.4188799999999999E-2</v>
      </c>
      <c r="AL274" s="255">
        <f t="shared" si="206"/>
        <v>7.4188799999999999E-2</v>
      </c>
      <c r="AM274" s="255">
        <f t="shared" si="206"/>
        <v>7.33824E-2</v>
      </c>
      <c r="AN274" s="255">
        <f t="shared" si="206"/>
        <v>7.33824E-2</v>
      </c>
      <c r="AO274" s="255">
        <f t="shared" si="206"/>
        <v>7.4188799999999999E-2</v>
      </c>
      <c r="AP274" s="255">
        <f t="shared" si="206"/>
        <v>7.4188799999999999E-2</v>
      </c>
      <c r="AQ274" s="255">
        <f t="shared" si="206"/>
        <v>7.2576000000000002E-2</v>
      </c>
      <c r="AR274" s="255">
        <f t="shared" si="206"/>
        <v>7.33824E-2</v>
      </c>
      <c r="AS274" s="255">
        <f t="shared" si="206"/>
        <v>7.4188799999999999E-2</v>
      </c>
      <c r="AT274" s="255">
        <f t="shared" si="206"/>
        <v>7.4188799999999999E-2</v>
      </c>
      <c r="AU274" s="255">
        <f t="shared" si="206"/>
        <v>7.2576000000000002E-2</v>
      </c>
      <c r="AV274" s="255">
        <f t="shared" si="206"/>
        <v>7.33824E-2</v>
      </c>
      <c r="AW274" s="255">
        <f t="shared" si="206"/>
        <v>7.4188799999999999E-2</v>
      </c>
      <c r="AX274" s="255">
        <f t="shared" si="206"/>
        <v>7.4188799999999999E-2</v>
      </c>
      <c r="AY274" s="255">
        <f t="shared" si="206"/>
        <v>7.2576000000000002E-2</v>
      </c>
      <c r="AZ274" s="255">
        <f t="shared" si="206"/>
        <v>7.33824E-2</v>
      </c>
      <c r="BA274" s="255">
        <f t="shared" si="206"/>
        <v>7.4188799999999999E-2</v>
      </c>
      <c r="BB274" s="255">
        <f t="shared" si="206"/>
        <v>7.4188799999999999E-2</v>
      </c>
      <c r="BC274" s="255">
        <f t="shared" si="206"/>
        <v>7.33824E-2</v>
      </c>
      <c r="BD274" s="255">
        <f t="shared" si="206"/>
        <v>7.33824E-2</v>
      </c>
      <c r="BE274" s="255">
        <f t="shared" si="206"/>
        <v>7.4188799999999999E-2</v>
      </c>
      <c r="BF274" s="255">
        <f t="shared" si="206"/>
        <v>7.4188799999999999E-2</v>
      </c>
      <c r="BG274" s="255">
        <f t="shared" si="206"/>
        <v>7.2576000000000002E-2</v>
      </c>
      <c r="BH274" s="255">
        <f t="shared" si="206"/>
        <v>7.33824E-2</v>
      </c>
      <c r="BI274" s="255">
        <f t="shared" si="206"/>
        <v>7.4188799999999999E-2</v>
      </c>
      <c r="BJ274" s="255">
        <f t="shared" si="206"/>
        <v>7.4188799999999999E-2</v>
      </c>
      <c r="BK274" s="255">
        <f t="shared" si="206"/>
        <v>7.2576000000000002E-2</v>
      </c>
      <c r="BL274" s="255">
        <f t="shared" si="206"/>
        <v>7.33824E-2</v>
      </c>
      <c r="BM274" s="255">
        <f t="shared" si="206"/>
        <v>7.4188799999999999E-2</v>
      </c>
      <c r="BN274" s="255">
        <f t="shared" si="206"/>
        <v>7.4188799999999999E-2</v>
      </c>
      <c r="BO274" s="255">
        <f t="shared" si="206"/>
        <v>7.2576000000000002E-2</v>
      </c>
      <c r="BP274" s="255">
        <f t="shared" si="206"/>
        <v>7.33824E-2</v>
      </c>
      <c r="BQ274" s="255">
        <f t="shared" si="206"/>
        <v>7.4188799999999999E-2</v>
      </c>
      <c r="BR274" s="255">
        <f t="shared" si="206"/>
        <v>7.4188799999999999E-2</v>
      </c>
      <c r="BS274" s="255">
        <f t="shared" si="206"/>
        <v>7.33824E-2</v>
      </c>
      <c r="BT274" s="255">
        <f t="shared" si="206"/>
        <v>7.33824E-2</v>
      </c>
      <c r="BU274" s="255">
        <f t="shared" si="204"/>
        <v>7.4188799999999999E-2</v>
      </c>
      <c r="BV274" s="255">
        <f t="shared" si="204"/>
        <v>7.4188799999999999E-2</v>
      </c>
      <c r="BW274" s="255">
        <f t="shared" si="204"/>
        <v>7.2576000000000002E-2</v>
      </c>
      <c r="BX274" s="255">
        <f t="shared" si="204"/>
        <v>7.33824E-2</v>
      </c>
      <c r="BY274" s="255">
        <f t="shared" si="204"/>
        <v>7.4188799999999999E-2</v>
      </c>
      <c r="BZ274" s="255">
        <f t="shared" si="204"/>
        <v>7.4188799999999999E-2</v>
      </c>
      <c r="CA274" s="255">
        <f t="shared" si="204"/>
        <v>7.2576000000000002E-2</v>
      </c>
      <c r="CB274" s="255">
        <f t="shared" si="204"/>
        <v>7.33824E-2</v>
      </c>
      <c r="CC274" s="255">
        <f t="shared" si="204"/>
        <v>7.4188799999999999E-2</v>
      </c>
      <c r="CD274" s="255">
        <f t="shared" si="204"/>
        <v>7.4188799999999999E-2</v>
      </c>
      <c r="CE274" s="255">
        <f t="shared" si="204"/>
        <v>7.2576000000000002E-2</v>
      </c>
      <c r="CF274" s="255">
        <f t="shared" si="204"/>
        <v>7.33824E-2</v>
      </c>
      <c r="CG274" s="255">
        <f t="shared" si="204"/>
        <v>7.4188799999999999E-2</v>
      </c>
      <c r="CH274" s="255">
        <f t="shared" si="204"/>
        <v>7.4188799999999999E-2</v>
      </c>
      <c r="CI274" s="255">
        <f t="shared" si="204"/>
        <v>7.33824E-2</v>
      </c>
      <c r="CJ274" s="255">
        <f t="shared" si="205"/>
        <v>7.33824E-2</v>
      </c>
      <c r="CK274" s="255">
        <f t="shared" si="205"/>
        <v>7.4188799999999999E-2</v>
      </c>
      <c r="CL274" s="255">
        <f t="shared" si="205"/>
        <v>7.4188799999999999E-2</v>
      </c>
      <c r="CM274" s="255">
        <f t="shared" si="205"/>
        <v>7.2576000000000002E-2</v>
      </c>
      <c r="CN274" s="255">
        <f t="shared" si="205"/>
        <v>7.33824E-2</v>
      </c>
      <c r="CO274" s="255">
        <f t="shared" si="205"/>
        <v>7.4188799999999999E-2</v>
      </c>
      <c r="CP274" s="255">
        <f t="shared" si="205"/>
        <v>7.4188799999999999E-2</v>
      </c>
      <c r="CQ274" s="255">
        <f t="shared" si="205"/>
        <v>7.2576000000000002E-2</v>
      </c>
      <c r="CR274" s="255">
        <f t="shared" si="205"/>
        <v>7.33824E-2</v>
      </c>
      <c r="CS274" s="255">
        <f t="shared" si="205"/>
        <v>7.4188799999999999E-2</v>
      </c>
      <c r="CT274" s="255">
        <f t="shared" si="205"/>
        <v>7.4188799999999999E-2</v>
      </c>
      <c r="CU274" s="255">
        <f t="shared" si="205"/>
        <v>7.2576000000000002E-2</v>
      </c>
      <c r="CV274" s="255">
        <f t="shared" si="205"/>
        <v>7.33824E-2</v>
      </c>
      <c r="CW274" s="255">
        <f t="shared" si="205"/>
        <v>7.4188799999999999E-2</v>
      </c>
      <c r="CX274" s="255">
        <f t="shared" si="205"/>
        <v>7.4188799999999999E-2</v>
      </c>
      <c r="CY274" s="255">
        <f t="shared" si="205"/>
        <v>7.33824E-2</v>
      </c>
      <c r="CZ274" s="255">
        <f t="shared" si="205"/>
        <v>7.33824E-2</v>
      </c>
      <c r="DA274" s="255">
        <f t="shared" si="205"/>
        <v>7.4188799999999999E-2</v>
      </c>
      <c r="DB274" s="255">
        <f t="shared" si="205"/>
        <v>7.4188799999999999E-2</v>
      </c>
      <c r="DC274" s="255">
        <f t="shared" si="205"/>
        <v>7.2576000000000002E-2</v>
      </c>
      <c r="DD274" s="255">
        <f t="shared" si="205"/>
        <v>7.33824E-2</v>
      </c>
      <c r="DE274" s="255">
        <f t="shared" si="205"/>
        <v>7.4188799999999999E-2</v>
      </c>
      <c r="DF274" s="255">
        <f t="shared" si="205"/>
        <v>7.4188799999999999E-2</v>
      </c>
      <c r="DG274" s="255">
        <f t="shared" si="205"/>
        <v>7.2576000000000002E-2</v>
      </c>
      <c r="DH274" s="255">
        <f t="shared" si="205"/>
        <v>7.33824E-2</v>
      </c>
      <c r="DI274" s="255">
        <f t="shared" si="205"/>
        <v>7.4188799999999999E-2</v>
      </c>
      <c r="DJ274" s="255">
        <f t="shared" si="205"/>
        <v>7.4188799999999999E-2</v>
      </c>
      <c r="DK274" s="255">
        <f t="shared" si="205"/>
        <v>7.2576000000000002E-2</v>
      </c>
      <c r="DL274" s="255">
        <f t="shared" si="205"/>
        <v>7.33824E-2</v>
      </c>
      <c r="DM274" s="255">
        <f t="shared" si="205"/>
        <v>7.4188799999999999E-2</v>
      </c>
      <c r="DN274" s="255">
        <f t="shared" si="205"/>
        <v>7.4188799999999999E-2</v>
      </c>
      <c r="DO274" s="255">
        <f t="shared" si="205"/>
        <v>7.33824E-2</v>
      </c>
      <c r="DP274" s="255">
        <f t="shared" si="205"/>
        <v>7.33824E-2</v>
      </c>
      <c r="DQ274" s="255">
        <f t="shared" si="205"/>
        <v>7.4188799999999999E-2</v>
      </c>
      <c r="DR274" s="255">
        <f t="shared" si="205"/>
        <v>7.4188799999999999E-2</v>
      </c>
      <c r="DS274" s="255">
        <f t="shared" si="205"/>
        <v>7.2576000000000002E-2</v>
      </c>
    </row>
    <row r="275" spans="4:123" x14ac:dyDescent="0.3">
      <c r="D275" s="6" t="str">
        <f>D250</f>
        <v>Phase V</v>
      </c>
      <c r="E275" s="256">
        <f>G15*Inputs!$H$122</f>
        <v>35</v>
      </c>
      <c r="F275" s="51" t="str">
        <f t="shared" si="207"/>
        <v>INR Mn</v>
      </c>
      <c r="G275" s="57"/>
      <c r="H275" s="255">
        <f t="shared" si="203"/>
        <v>0</v>
      </c>
      <c r="I275" s="255">
        <f t="shared" si="206"/>
        <v>0</v>
      </c>
      <c r="J275" s="255">
        <f t="shared" si="206"/>
        <v>0</v>
      </c>
      <c r="K275" s="255">
        <f t="shared" si="206"/>
        <v>0</v>
      </c>
      <c r="L275" s="255">
        <f t="shared" si="206"/>
        <v>0</v>
      </c>
      <c r="M275" s="255">
        <f t="shared" si="206"/>
        <v>0</v>
      </c>
      <c r="N275" s="255">
        <f t="shared" si="206"/>
        <v>0</v>
      </c>
      <c r="O275" s="255">
        <f t="shared" si="206"/>
        <v>0</v>
      </c>
      <c r="P275" s="255">
        <f t="shared" si="206"/>
        <v>0</v>
      </c>
      <c r="Q275" s="255">
        <f t="shared" si="206"/>
        <v>0</v>
      </c>
      <c r="R275" s="255">
        <f t="shared" si="206"/>
        <v>0</v>
      </c>
      <c r="S275" s="255">
        <f t="shared" si="206"/>
        <v>0</v>
      </c>
      <c r="T275" s="255">
        <f t="shared" si="206"/>
        <v>0</v>
      </c>
      <c r="U275" s="255">
        <f t="shared" si="206"/>
        <v>0</v>
      </c>
      <c r="V275" s="255">
        <f t="shared" si="206"/>
        <v>0</v>
      </c>
      <c r="W275" s="255">
        <f t="shared" si="206"/>
        <v>0</v>
      </c>
      <c r="X275" s="255">
        <f t="shared" si="206"/>
        <v>0</v>
      </c>
      <c r="Y275" s="255">
        <f t="shared" si="206"/>
        <v>0</v>
      </c>
      <c r="Z275" s="255">
        <f t="shared" si="206"/>
        <v>0</v>
      </c>
      <c r="AA275" s="255">
        <f t="shared" si="206"/>
        <v>0.18143999999999999</v>
      </c>
      <c r="AB275" s="255">
        <f t="shared" si="206"/>
        <v>0.18345600000000001</v>
      </c>
      <c r="AC275" s="255">
        <f t="shared" si="206"/>
        <v>0.185472</v>
      </c>
      <c r="AD275" s="255">
        <f t="shared" si="206"/>
        <v>0.185472</v>
      </c>
      <c r="AE275" s="255">
        <f t="shared" si="206"/>
        <v>0.18143999999999999</v>
      </c>
      <c r="AF275" s="255">
        <f t="shared" si="206"/>
        <v>0.18345600000000001</v>
      </c>
      <c r="AG275" s="255">
        <f t="shared" si="206"/>
        <v>0.185472</v>
      </c>
      <c r="AH275" s="255">
        <f t="shared" si="206"/>
        <v>0.185472</v>
      </c>
      <c r="AI275" s="255">
        <f t="shared" si="206"/>
        <v>0.18143999999999999</v>
      </c>
      <c r="AJ275" s="255">
        <f t="shared" si="206"/>
        <v>0.18345600000000001</v>
      </c>
      <c r="AK275" s="255">
        <f t="shared" si="206"/>
        <v>0.185472</v>
      </c>
      <c r="AL275" s="255">
        <f t="shared" si="206"/>
        <v>0.185472</v>
      </c>
      <c r="AM275" s="255">
        <f t="shared" si="206"/>
        <v>0.18345600000000001</v>
      </c>
      <c r="AN275" s="255">
        <f t="shared" si="206"/>
        <v>0.18345600000000001</v>
      </c>
      <c r="AO275" s="255">
        <f t="shared" si="206"/>
        <v>0.185472</v>
      </c>
      <c r="AP275" s="255">
        <f t="shared" si="206"/>
        <v>0.185472</v>
      </c>
      <c r="AQ275" s="255">
        <f t="shared" si="206"/>
        <v>0.18143999999999999</v>
      </c>
      <c r="AR275" s="255">
        <f t="shared" si="206"/>
        <v>0.18345600000000001</v>
      </c>
      <c r="AS275" s="255">
        <f t="shared" si="206"/>
        <v>0.185472</v>
      </c>
      <c r="AT275" s="255">
        <f t="shared" si="206"/>
        <v>0.185472</v>
      </c>
      <c r="AU275" s="255">
        <f t="shared" si="206"/>
        <v>0.18143999999999999</v>
      </c>
      <c r="AV275" s="255">
        <f t="shared" si="206"/>
        <v>0.18345600000000001</v>
      </c>
      <c r="AW275" s="255">
        <f t="shared" si="206"/>
        <v>0.185472</v>
      </c>
      <c r="AX275" s="255">
        <f t="shared" si="206"/>
        <v>0.185472</v>
      </c>
      <c r="AY275" s="255">
        <f t="shared" si="206"/>
        <v>0.18143999999999999</v>
      </c>
      <c r="AZ275" s="255">
        <f t="shared" si="206"/>
        <v>0.18345600000000001</v>
      </c>
      <c r="BA275" s="255">
        <f t="shared" si="206"/>
        <v>0.185472</v>
      </c>
      <c r="BB275" s="255">
        <f t="shared" si="206"/>
        <v>0.185472</v>
      </c>
      <c r="BC275" s="255">
        <f t="shared" si="206"/>
        <v>0.18345600000000001</v>
      </c>
      <c r="BD275" s="255">
        <f t="shared" si="206"/>
        <v>0.18345600000000001</v>
      </c>
      <c r="BE275" s="255">
        <f t="shared" si="206"/>
        <v>0.185472</v>
      </c>
      <c r="BF275" s="255">
        <f t="shared" si="206"/>
        <v>0.185472</v>
      </c>
      <c r="BG275" s="255">
        <f t="shared" si="206"/>
        <v>0.18143999999999999</v>
      </c>
      <c r="BH275" s="255">
        <f t="shared" si="206"/>
        <v>0.18345600000000001</v>
      </c>
      <c r="BI275" s="255">
        <f t="shared" si="206"/>
        <v>0.185472</v>
      </c>
      <c r="BJ275" s="255">
        <f t="shared" si="206"/>
        <v>0.185472</v>
      </c>
      <c r="BK275" s="255">
        <f t="shared" si="206"/>
        <v>0.18143999999999999</v>
      </c>
      <c r="BL275" s="255">
        <f t="shared" si="206"/>
        <v>0.18345600000000001</v>
      </c>
      <c r="BM275" s="255">
        <f t="shared" si="206"/>
        <v>0.185472</v>
      </c>
      <c r="BN275" s="255">
        <f t="shared" si="206"/>
        <v>0.185472</v>
      </c>
      <c r="BO275" s="255">
        <f t="shared" si="206"/>
        <v>0.18143999999999999</v>
      </c>
      <c r="BP275" s="255">
        <f t="shared" si="206"/>
        <v>0.18345600000000001</v>
      </c>
      <c r="BQ275" s="255">
        <f t="shared" si="206"/>
        <v>0.185472</v>
      </c>
      <c r="BR275" s="255">
        <f t="shared" si="206"/>
        <v>0.185472</v>
      </c>
      <c r="BS275" s="255">
        <f t="shared" si="206"/>
        <v>0.18345600000000001</v>
      </c>
      <c r="BT275" s="255">
        <f t="shared" ref="BT275:DS275" si="208">$F$270*$E275*BT$30*BT$5/10^6*BT15</f>
        <v>0.18345600000000001</v>
      </c>
      <c r="BU275" s="255">
        <f t="shared" si="208"/>
        <v>0.185472</v>
      </c>
      <c r="BV275" s="255">
        <f t="shared" si="208"/>
        <v>0.185472</v>
      </c>
      <c r="BW275" s="255">
        <f t="shared" si="208"/>
        <v>0.18143999999999999</v>
      </c>
      <c r="BX275" s="255">
        <f t="shared" si="208"/>
        <v>0.18345600000000001</v>
      </c>
      <c r="BY275" s="255">
        <f t="shared" si="208"/>
        <v>0.185472</v>
      </c>
      <c r="BZ275" s="255">
        <f t="shared" si="208"/>
        <v>0.185472</v>
      </c>
      <c r="CA275" s="255">
        <f t="shared" si="208"/>
        <v>0.18143999999999999</v>
      </c>
      <c r="CB275" s="255">
        <f t="shared" si="208"/>
        <v>0.18345600000000001</v>
      </c>
      <c r="CC275" s="255">
        <f t="shared" si="208"/>
        <v>0.185472</v>
      </c>
      <c r="CD275" s="255">
        <f t="shared" si="208"/>
        <v>0.185472</v>
      </c>
      <c r="CE275" s="255">
        <f t="shared" si="208"/>
        <v>0.18143999999999999</v>
      </c>
      <c r="CF275" s="255">
        <f t="shared" si="208"/>
        <v>0.18345600000000001</v>
      </c>
      <c r="CG275" s="255">
        <f t="shared" si="208"/>
        <v>0.185472</v>
      </c>
      <c r="CH275" s="255">
        <f t="shared" si="208"/>
        <v>0.185472</v>
      </c>
      <c r="CI275" s="255">
        <f t="shared" si="208"/>
        <v>0.18345600000000001</v>
      </c>
      <c r="CJ275" s="255">
        <f t="shared" si="208"/>
        <v>0.18345600000000001</v>
      </c>
      <c r="CK275" s="255">
        <f t="shared" si="208"/>
        <v>0.185472</v>
      </c>
      <c r="CL275" s="255">
        <f t="shared" si="208"/>
        <v>0.185472</v>
      </c>
      <c r="CM275" s="255">
        <f t="shared" si="208"/>
        <v>0.18143999999999999</v>
      </c>
      <c r="CN275" s="255">
        <f t="shared" si="208"/>
        <v>0.18345600000000001</v>
      </c>
      <c r="CO275" s="255">
        <f t="shared" si="208"/>
        <v>0.185472</v>
      </c>
      <c r="CP275" s="255">
        <f t="shared" si="208"/>
        <v>0.185472</v>
      </c>
      <c r="CQ275" s="255">
        <f t="shared" si="208"/>
        <v>0.18143999999999999</v>
      </c>
      <c r="CR275" s="255">
        <f t="shared" si="208"/>
        <v>0.18345600000000001</v>
      </c>
      <c r="CS275" s="255">
        <f t="shared" si="208"/>
        <v>0.185472</v>
      </c>
      <c r="CT275" s="255">
        <f t="shared" si="208"/>
        <v>0.185472</v>
      </c>
      <c r="CU275" s="255">
        <f t="shared" si="208"/>
        <v>0.18143999999999999</v>
      </c>
      <c r="CV275" s="255">
        <f t="shared" si="208"/>
        <v>0.18345600000000001</v>
      </c>
      <c r="CW275" s="255">
        <f t="shared" si="208"/>
        <v>0.185472</v>
      </c>
      <c r="CX275" s="255">
        <f t="shared" si="208"/>
        <v>0.185472</v>
      </c>
      <c r="CY275" s="255">
        <f t="shared" si="208"/>
        <v>0.18345600000000001</v>
      </c>
      <c r="CZ275" s="255">
        <f t="shared" si="208"/>
        <v>0.18345600000000001</v>
      </c>
      <c r="DA275" s="255">
        <f t="shared" si="208"/>
        <v>0.185472</v>
      </c>
      <c r="DB275" s="255">
        <f t="shared" si="208"/>
        <v>0.185472</v>
      </c>
      <c r="DC275" s="255">
        <f t="shared" si="208"/>
        <v>0.18143999999999999</v>
      </c>
      <c r="DD275" s="255">
        <f t="shared" si="208"/>
        <v>0.18345600000000001</v>
      </c>
      <c r="DE275" s="255">
        <f t="shared" si="208"/>
        <v>0.185472</v>
      </c>
      <c r="DF275" s="255">
        <f t="shared" si="208"/>
        <v>0.185472</v>
      </c>
      <c r="DG275" s="255">
        <f t="shared" si="208"/>
        <v>0.18143999999999999</v>
      </c>
      <c r="DH275" s="255">
        <f t="shared" si="208"/>
        <v>0.18345600000000001</v>
      </c>
      <c r="DI275" s="255">
        <f t="shared" si="208"/>
        <v>0.185472</v>
      </c>
      <c r="DJ275" s="255">
        <f t="shared" si="208"/>
        <v>0.185472</v>
      </c>
      <c r="DK275" s="255">
        <f t="shared" si="208"/>
        <v>0.18143999999999999</v>
      </c>
      <c r="DL275" s="255">
        <f t="shared" si="208"/>
        <v>0.18345600000000001</v>
      </c>
      <c r="DM275" s="255">
        <f t="shared" si="208"/>
        <v>0.185472</v>
      </c>
      <c r="DN275" s="255">
        <f t="shared" si="208"/>
        <v>0.185472</v>
      </c>
      <c r="DO275" s="255">
        <f t="shared" si="208"/>
        <v>0.18345600000000001</v>
      </c>
      <c r="DP275" s="255">
        <f t="shared" si="208"/>
        <v>0.18345600000000001</v>
      </c>
      <c r="DQ275" s="255">
        <f t="shared" si="208"/>
        <v>0.185472</v>
      </c>
      <c r="DR275" s="255">
        <f t="shared" si="208"/>
        <v>0.185472</v>
      </c>
      <c r="DS275" s="255">
        <f t="shared" si="208"/>
        <v>0.18143999999999999</v>
      </c>
    </row>
    <row r="276" spans="4:123" x14ac:dyDescent="0.3">
      <c r="D276" s="6"/>
      <c r="G276" s="57"/>
      <c r="H276" s="64"/>
      <c r="I276" s="64"/>
      <c r="J276" s="64"/>
      <c r="K276" s="64"/>
      <c r="L276" s="64"/>
      <c r="M276" s="64"/>
      <c r="N276" s="64"/>
      <c r="O276" s="64"/>
      <c r="P276" s="64"/>
      <c r="Q276" s="64"/>
      <c r="R276" s="64"/>
      <c r="S276" s="64"/>
      <c r="T276" s="64"/>
      <c r="U276" s="64"/>
      <c r="V276" s="64"/>
      <c r="W276" s="64"/>
      <c r="X276" s="64"/>
      <c r="Y276" s="64"/>
      <c r="Z276" s="64"/>
      <c r="AA276" s="64"/>
      <c r="AB276" s="64"/>
      <c r="AC276" s="64"/>
      <c r="AD276" s="64"/>
      <c r="AE276" s="64"/>
      <c r="AF276" s="64"/>
      <c r="AG276" s="64"/>
      <c r="AH276" s="64"/>
      <c r="AI276" s="64"/>
      <c r="AJ276" s="64"/>
      <c r="AK276" s="64"/>
      <c r="AL276" s="64"/>
      <c r="AM276" s="64"/>
      <c r="AN276" s="64"/>
      <c r="AO276" s="64"/>
      <c r="AP276" s="64"/>
      <c r="AQ276" s="64"/>
      <c r="AR276" s="64"/>
      <c r="AS276" s="64"/>
      <c r="AT276" s="64"/>
      <c r="AU276" s="64"/>
      <c r="AV276" s="64"/>
      <c r="AW276" s="64"/>
      <c r="AX276" s="64"/>
      <c r="AY276" s="64"/>
      <c r="AZ276" s="64"/>
      <c r="BA276" s="64"/>
      <c r="BB276" s="64"/>
      <c r="BC276" s="64"/>
      <c r="BD276" s="64"/>
      <c r="BE276" s="64"/>
      <c r="BF276" s="64"/>
      <c r="BG276" s="64"/>
      <c r="BH276" s="64"/>
      <c r="BI276" s="64"/>
      <c r="BJ276" s="64"/>
      <c r="BK276" s="64"/>
      <c r="BL276" s="64"/>
      <c r="BM276" s="64"/>
      <c r="BN276" s="64"/>
      <c r="BO276" s="64"/>
      <c r="BP276" s="64"/>
      <c r="BQ276" s="64"/>
      <c r="BR276" s="64"/>
      <c r="BS276" s="64"/>
      <c r="BT276" s="64"/>
      <c r="BU276" s="64"/>
      <c r="BV276" s="64"/>
      <c r="BW276" s="64"/>
      <c r="BX276" s="64"/>
      <c r="BY276" s="64"/>
      <c r="BZ276" s="64"/>
      <c r="CA276" s="64"/>
      <c r="CB276" s="64"/>
      <c r="CC276" s="64"/>
      <c r="CD276" s="64"/>
      <c r="CE276" s="64"/>
      <c r="CF276" s="64"/>
      <c r="CG276" s="64"/>
      <c r="CH276" s="64"/>
      <c r="CI276" s="64"/>
      <c r="CJ276" s="64"/>
      <c r="CK276" s="64"/>
      <c r="CL276" s="64"/>
      <c r="CM276" s="64"/>
      <c r="CN276" s="64"/>
      <c r="CO276" s="64"/>
      <c r="CP276" s="64"/>
      <c r="CQ276" s="64"/>
      <c r="CR276" s="64"/>
      <c r="CS276" s="64"/>
      <c r="CT276" s="64"/>
      <c r="CU276" s="64"/>
      <c r="CV276" s="64"/>
      <c r="CW276" s="64"/>
      <c r="CX276" s="64"/>
      <c r="CY276" s="64"/>
      <c r="CZ276" s="64"/>
      <c r="DA276" s="64"/>
      <c r="DB276" s="64"/>
      <c r="DC276" s="64"/>
      <c r="DD276" s="64"/>
      <c r="DE276" s="64"/>
      <c r="DF276" s="64"/>
      <c r="DG276" s="64"/>
      <c r="DH276" s="64"/>
      <c r="DI276" s="64"/>
      <c r="DJ276" s="64"/>
      <c r="DK276" s="64"/>
      <c r="DL276" s="64"/>
      <c r="DM276" s="64"/>
      <c r="DN276" s="64"/>
      <c r="DO276" s="64"/>
      <c r="DP276" s="64"/>
      <c r="DQ276" s="64"/>
      <c r="DR276" s="64"/>
      <c r="DS276" s="64"/>
    </row>
    <row r="277" spans="4:123" x14ac:dyDescent="0.3">
      <c r="D277" s="12" t="s">
        <v>467</v>
      </c>
      <c r="F277" s="103">
        <f>(Inputs!H123-Inputs!H124)*Exchng</f>
        <v>28.8</v>
      </c>
      <c r="G277" s="57"/>
      <c r="H277" s="64"/>
      <c r="I277" s="64"/>
      <c r="J277" s="64"/>
      <c r="K277" s="64"/>
      <c r="L277" s="64"/>
      <c r="M277" s="64"/>
      <c r="N277" s="64"/>
      <c r="O277" s="64"/>
      <c r="P277" s="64"/>
      <c r="Q277" s="64"/>
      <c r="R277" s="64"/>
      <c r="S277" s="64"/>
      <c r="T277" s="64"/>
      <c r="U277" s="64"/>
      <c r="V277" s="64"/>
      <c r="W277" s="64"/>
      <c r="X277" s="64"/>
      <c r="Y277" s="64"/>
      <c r="Z277" s="64"/>
      <c r="AA277" s="64"/>
      <c r="AB277" s="64"/>
      <c r="AC277" s="64"/>
      <c r="AD277" s="64"/>
      <c r="AE277" s="64"/>
      <c r="AF277" s="64"/>
      <c r="AG277" s="64"/>
      <c r="AH277" s="64"/>
      <c r="AI277" s="64"/>
      <c r="AJ277" s="64"/>
      <c r="AK277" s="64"/>
      <c r="AL277" s="64"/>
      <c r="AM277" s="64"/>
      <c r="AN277" s="64"/>
      <c r="AO277" s="64"/>
      <c r="AP277" s="64"/>
      <c r="AQ277" s="64"/>
      <c r="AR277" s="64"/>
      <c r="AS277" s="64"/>
      <c r="AT277" s="64"/>
      <c r="AU277" s="64"/>
      <c r="AV277" s="64"/>
      <c r="AW277" s="64"/>
      <c r="AX277" s="64"/>
      <c r="AY277" s="64"/>
      <c r="AZ277" s="64"/>
      <c r="BA277" s="64"/>
      <c r="BB277" s="64"/>
      <c r="BC277" s="64"/>
      <c r="BD277" s="64"/>
      <c r="BE277" s="64"/>
      <c r="BF277" s="64"/>
      <c r="BG277" s="64"/>
      <c r="BH277" s="64"/>
      <c r="BI277" s="64"/>
      <c r="BJ277" s="64"/>
      <c r="BK277" s="64"/>
      <c r="BL277" s="64"/>
      <c r="BM277" s="64"/>
      <c r="BN277" s="64"/>
      <c r="BO277" s="64"/>
      <c r="BP277" s="64"/>
      <c r="BQ277" s="64"/>
      <c r="BR277" s="64"/>
      <c r="BS277" s="64"/>
      <c r="BT277" s="64"/>
      <c r="BU277" s="64"/>
      <c r="BV277" s="64"/>
      <c r="BW277" s="64"/>
      <c r="BX277" s="64"/>
      <c r="BY277" s="64"/>
      <c r="BZ277" s="64"/>
      <c r="CA277" s="64"/>
      <c r="CB277" s="64"/>
      <c r="CC277" s="64"/>
      <c r="CD277" s="64"/>
      <c r="CE277" s="64"/>
      <c r="CF277" s="64"/>
      <c r="CG277" s="64"/>
      <c r="CH277" s="64"/>
      <c r="CI277" s="64"/>
      <c r="CJ277" s="64"/>
      <c r="CK277" s="64"/>
      <c r="CL277" s="64"/>
      <c r="CM277" s="64"/>
      <c r="CN277" s="64"/>
      <c r="CO277" s="64"/>
      <c r="CP277" s="64"/>
      <c r="CQ277" s="64"/>
      <c r="CR277" s="64"/>
      <c r="CS277" s="64"/>
      <c r="CT277" s="64"/>
      <c r="CU277" s="64"/>
      <c r="CV277" s="64"/>
      <c r="CW277" s="64"/>
      <c r="CX277" s="64"/>
      <c r="CY277" s="64"/>
      <c r="CZ277" s="64"/>
      <c r="DA277" s="64"/>
      <c r="DB277" s="64"/>
      <c r="DC277" s="64"/>
      <c r="DD277" s="64"/>
      <c r="DE277" s="64"/>
      <c r="DF277" s="64"/>
      <c r="DG277" s="64"/>
      <c r="DH277" s="64"/>
      <c r="DI277" s="64"/>
      <c r="DJ277" s="64"/>
      <c r="DK277" s="64"/>
      <c r="DL277" s="64"/>
      <c r="DM277" s="64"/>
      <c r="DN277" s="64"/>
      <c r="DO277" s="64"/>
      <c r="DP277" s="64"/>
      <c r="DQ277" s="64"/>
      <c r="DR277" s="64"/>
      <c r="DS277" s="64"/>
    </row>
    <row r="278" spans="4:123" x14ac:dyDescent="0.3">
      <c r="D278" s="12" t="s">
        <v>23</v>
      </c>
      <c r="E278" s="78">
        <f>G11*Inputs!$H$122</f>
        <v>7</v>
      </c>
      <c r="F278" s="51" t="str">
        <f t="shared" ref="F278:F282" si="209">F271</f>
        <v>INR Mn</v>
      </c>
      <c r="G278" s="57"/>
      <c r="H278" s="255">
        <f>IF(Inputs!$H$168,IF(Inputs!$H$169, MIN($F$277*$E278*H$30*H$5/10^6*H11, Inputs!$H$169*Exchng*$G11),$F$277*$E278*H$30*H$5/10^6*H11),)</f>
        <v>0</v>
      </c>
      <c r="I278" s="255">
        <f>IF(Inputs!$H$168,IF(Inputs!$H$169, MIN($F$277*$E278*I$30*I$5/10^6*I11, Inputs!$H$169*Exchng*$G11),$F$277*$E278*I$30*I$5/10^6*I11),)</f>
        <v>0</v>
      </c>
      <c r="J278" s="255">
        <f>IF(Inputs!$H$168,IF(Inputs!$H$169, MIN($F$277*$E278*J$30*J$5/10^6*J11, Inputs!$H$169*Exchng*$G11),$F$277*$E278*J$30*J$5/10^6*J11),)</f>
        <v>0</v>
      </c>
      <c r="K278" s="255">
        <f>IF(Inputs!$H$168,IF(Inputs!$H$169, MIN($F$277*$E278*K$30*K$5/10^6*K11, Inputs!$H$169*Exchng*$G11),$F$277*$E278*K$30*K$5/10^6*K11),)</f>
        <v>1.8144E-2</v>
      </c>
      <c r="L278" s="255">
        <f>IF(Inputs!$H$168,IF(Inputs!$H$169, MIN($F$277*$E278*L$30*L$5/10^6*L11, Inputs!$H$169*Exchng*$G11),$F$277*$E278*L$30*L$5/10^6*L11),)</f>
        <v>1.83456E-2</v>
      </c>
      <c r="M278" s="255">
        <f>IF(Inputs!$H$168,IF(Inputs!$H$169, MIN($F$277*$E278*M$30*M$5/10^6*M11, Inputs!$H$169*Exchng*$G11),$F$277*$E278*M$30*M$5/10^6*M11),)</f>
        <v>1.85472E-2</v>
      </c>
      <c r="N278" s="255">
        <f>IF(Inputs!$H$168,IF(Inputs!$H$169, MIN($F$277*$E278*N$30*N$5/10^6*N11, Inputs!$H$169*Exchng*$G11),$F$277*$E278*N$30*N$5/10^6*N11),)</f>
        <v>1.85472E-2</v>
      </c>
      <c r="O278" s="255">
        <f>IF(Inputs!$H$168,IF(Inputs!$H$169, MIN($F$277*$E278*O$30*O$5/10^6*O11, Inputs!$H$169*Exchng*$G11),$F$277*$E278*O$30*O$5/10^6*O11),)</f>
        <v>1.8144E-2</v>
      </c>
      <c r="P278" s="255">
        <f>IF(Inputs!$H$168,IF(Inputs!$H$169, MIN($F$277*$E278*P$30*P$5/10^6*P11, Inputs!$H$169*Exchng*$G11),$F$277*$E278*P$30*P$5/10^6*P11),)</f>
        <v>1.83456E-2</v>
      </c>
      <c r="Q278" s="255">
        <f>IF(Inputs!$H$168,IF(Inputs!$H$169, MIN($F$277*$E278*Q$30*Q$5/10^6*Q11, Inputs!$H$169*Exchng*$G11),$F$277*$E278*Q$30*Q$5/10^6*Q11),)</f>
        <v>1.85472E-2</v>
      </c>
      <c r="R278" s="255">
        <f>IF(Inputs!$H$168,IF(Inputs!$H$169, MIN($F$277*$E278*R$30*R$5/10^6*R11, Inputs!$H$169*Exchng*$G11),$F$277*$E278*R$30*R$5/10^6*R11),)</f>
        <v>1.85472E-2</v>
      </c>
      <c r="S278" s="255">
        <f>IF(Inputs!$H$168,IF(Inputs!$H$169, MIN($F$277*$E278*S$30*S$5/10^6*S11, Inputs!$H$169*Exchng*$G11),$F$277*$E278*S$30*S$5/10^6*S11),)</f>
        <v>1.8144E-2</v>
      </c>
      <c r="T278" s="255">
        <f>IF(Inputs!$H$168,IF(Inputs!$H$169, MIN($F$277*$E278*T$30*T$5/10^6*T11, Inputs!$H$169*Exchng*$G11),$F$277*$E278*T$30*T$5/10^6*T11),)</f>
        <v>1.83456E-2</v>
      </c>
      <c r="U278" s="255">
        <f>IF(Inputs!$H$168,IF(Inputs!$H$169, MIN($F$277*$E278*U$30*U$5/10^6*U11, Inputs!$H$169*Exchng*$G11),$F$277*$E278*U$30*U$5/10^6*U11),)</f>
        <v>1.85472E-2</v>
      </c>
      <c r="V278" s="255">
        <f>IF(Inputs!$H$168,IF(Inputs!$H$169, MIN($F$277*$E278*V$30*V$5/10^6*V11, Inputs!$H$169*Exchng*$G11),$F$277*$E278*V$30*V$5/10^6*V11),)</f>
        <v>1.85472E-2</v>
      </c>
      <c r="W278" s="255">
        <f>IF(Inputs!$H$168,IF(Inputs!$H$169, MIN($F$277*$E278*W$30*W$5/10^6*W11, Inputs!$H$169*Exchng*$G11),$F$277*$E278*W$30*W$5/10^6*W11),)</f>
        <v>1.83456E-2</v>
      </c>
      <c r="X278" s="255">
        <f>IF(Inputs!$H$168,IF(Inputs!$H$169, MIN($F$277*$E278*X$30*X$5/10^6*X11, Inputs!$H$169*Exchng*$G11),$F$277*$E278*X$30*X$5/10^6*X11),)</f>
        <v>1.83456E-2</v>
      </c>
      <c r="Y278" s="255">
        <f>IF(Inputs!$H$168,IF(Inputs!$H$169, MIN($F$277*$E278*Y$30*Y$5/10^6*Y11, Inputs!$H$169*Exchng*$G11),$F$277*$E278*Y$30*Y$5/10^6*Y11),)</f>
        <v>1.85472E-2</v>
      </c>
      <c r="Z278" s="255">
        <f>IF(Inputs!$H$168,IF(Inputs!$H$169, MIN($F$277*$E278*Z$30*Z$5/10^6*Z11, Inputs!$H$169*Exchng*$G11),$F$277*$E278*Z$30*Z$5/10^6*Z11),)</f>
        <v>1.85472E-2</v>
      </c>
      <c r="AA278" s="255">
        <f>IF(Inputs!$H$168,IF(Inputs!$H$169, MIN($F$277*$E278*AA$30*AA$5/10^6*AA11, Inputs!$H$169*Exchng*$G11),$F$277*$E278*AA$30*AA$5/10^6*AA11),)</f>
        <v>1.8144E-2</v>
      </c>
      <c r="AB278" s="255">
        <f>IF(Inputs!$H$168,IF(Inputs!$H$169, MIN($F$277*$E278*AB$30*AB$5/10^6*AB11, Inputs!$H$169*Exchng*$G11),$F$277*$E278*AB$30*AB$5/10^6*AB11),)</f>
        <v>1.83456E-2</v>
      </c>
      <c r="AC278" s="255">
        <f>IF(Inputs!$H$168,IF(Inputs!$H$169, MIN($F$277*$E278*AC$30*AC$5/10^6*AC11, Inputs!$H$169*Exchng*$G11),$F$277*$E278*AC$30*AC$5/10^6*AC11),)</f>
        <v>1.85472E-2</v>
      </c>
      <c r="AD278" s="255">
        <f>IF(Inputs!$H$168,IF(Inputs!$H$169, MIN($F$277*$E278*AD$30*AD$5/10^6*AD11, Inputs!$H$169*Exchng*$G11),$F$277*$E278*AD$30*AD$5/10^6*AD11),)</f>
        <v>1.85472E-2</v>
      </c>
      <c r="AE278" s="255">
        <f>IF(Inputs!$H$168,IF(Inputs!$H$169, MIN($F$277*$E278*AE$30*AE$5/10^6*AE11, Inputs!$H$169*Exchng*$G11),$F$277*$E278*AE$30*AE$5/10^6*AE11),)</f>
        <v>1.8144E-2</v>
      </c>
      <c r="AF278" s="255">
        <f>IF(Inputs!$H$168,IF(Inputs!$H$169, MIN($F$277*$E278*AF$30*AF$5/10^6*AF11, Inputs!$H$169*Exchng*$G11),$F$277*$E278*AF$30*AF$5/10^6*AF11),)</f>
        <v>1.83456E-2</v>
      </c>
      <c r="AG278" s="255">
        <f>IF(Inputs!$H$168,IF(Inputs!$H$169, MIN($F$277*$E278*AG$30*AG$5/10^6*AG11, Inputs!$H$169*Exchng*$G11),$F$277*$E278*AG$30*AG$5/10^6*AG11),)</f>
        <v>1.85472E-2</v>
      </c>
      <c r="AH278" s="255">
        <f>IF(Inputs!$H$168,IF(Inputs!$H$169, MIN($F$277*$E278*AH$30*AH$5/10^6*AH11, Inputs!$H$169*Exchng*$G11),$F$277*$E278*AH$30*AH$5/10^6*AH11),)</f>
        <v>1.85472E-2</v>
      </c>
      <c r="AI278" s="255">
        <f>IF(Inputs!$H$168,IF(Inputs!$H$169, MIN($F$277*$E278*AI$30*AI$5/10^6*AI11, Inputs!$H$169*Exchng*$G11),$F$277*$E278*AI$30*AI$5/10^6*AI11),)</f>
        <v>1.8144E-2</v>
      </c>
      <c r="AJ278" s="255">
        <f>IF(Inputs!$H$168,IF(Inputs!$H$169, MIN($F$277*$E278*AJ$30*AJ$5/10^6*AJ11, Inputs!$H$169*Exchng*$G11),$F$277*$E278*AJ$30*AJ$5/10^6*AJ11),)</f>
        <v>1.83456E-2</v>
      </c>
      <c r="AK278" s="255">
        <f>IF(Inputs!$H$168,IF(Inputs!$H$169, MIN($F$277*$E278*AK$30*AK$5/10^6*AK11, Inputs!$H$169*Exchng*$G11),$F$277*$E278*AK$30*AK$5/10^6*AK11),)</f>
        <v>1.85472E-2</v>
      </c>
      <c r="AL278" s="255">
        <f>IF(Inputs!$H$168,IF(Inputs!$H$169, MIN($F$277*$E278*AL$30*AL$5/10^6*AL11, Inputs!$H$169*Exchng*$G11),$F$277*$E278*AL$30*AL$5/10^6*AL11),)</f>
        <v>1.85472E-2</v>
      </c>
      <c r="AM278" s="255">
        <f>IF(Inputs!$H$168,IF(Inputs!$H$169, MIN($F$277*$E278*AM$30*AM$5/10^6*AM11, Inputs!$H$169*Exchng*$G11),$F$277*$E278*AM$30*AM$5/10^6*AM11),)</f>
        <v>1.83456E-2</v>
      </c>
      <c r="AN278" s="255">
        <f>IF(Inputs!$H$168,IF(Inputs!$H$169, MIN($F$277*$E278*AN$30*AN$5/10^6*AN11, Inputs!$H$169*Exchng*$G11),$F$277*$E278*AN$30*AN$5/10^6*AN11),)</f>
        <v>1.83456E-2</v>
      </c>
      <c r="AO278" s="255">
        <f>IF(Inputs!$H$168,IF(Inputs!$H$169, MIN($F$277*$E278*AO$30*AO$5/10^6*AO11, Inputs!$H$169*Exchng*$G11),$F$277*$E278*AO$30*AO$5/10^6*AO11),)</f>
        <v>1.85472E-2</v>
      </c>
      <c r="AP278" s="255">
        <f>IF(Inputs!$H$168,IF(Inputs!$H$169, MIN($F$277*$E278*AP$30*AP$5/10^6*AP11, Inputs!$H$169*Exchng*$G11),$F$277*$E278*AP$30*AP$5/10^6*AP11),)</f>
        <v>1.85472E-2</v>
      </c>
      <c r="AQ278" s="255">
        <f>IF(Inputs!$H$168,IF(Inputs!$H$169, MIN($F$277*$E278*AQ$30*AQ$5/10^6*AQ11, Inputs!$H$169*Exchng*$G11),$F$277*$E278*AQ$30*AQ$5/10^6*AQ11),)</f>
        <v>1.8144E-2</v>
      </c>
      <c r="AR278" s="255">
        <f>IF(Inputs!$H$168,IF(Inputs!$H$169, MIN($F$277*$E278*AR$30*AR$5/10^6*AR11, Inputs!$H$169*Exchng*$G11),$F$277*$E278*AR$30*AR$5/10^6*AR11),)</f>
        <v>1.83456E-2</v>
      </c>
      <c r="AS278" s="255">
        <f>IF(Inputs!$H$168,IF(Inputs!$H$169, MIN($F$277*$E278*AS$30*AS$5/10^6*AS11, Inputs!$H$169*Exchng*$G11),$F$277*$E278*AS$30*AS$5/10^6*AS11),)</f>
        <v>1.85472E-2</v>
      </c>
      <c r="AT278" s="255">
        <f>IF(Inputs!$H$168,IF(Inputs!$H$169, MIN($F$277*$E278*AT$30*AT$5/10^6*AT11, Inputs!$H$169*Exchng*$G11),$F$277*$E278*AT$30*AT$5/10^6*AT11),)</f>
        <v>1.85472E-2</v>
      </c>
      <c r="AU278" s="255">
        <f>IF(Inputs!$H$168,IF(Inputs!$H$169, MIN($F$277*$E278*AU$30*AU$5/10^6*AU11, Inputs!$H$169*Exchng*$G11),$F$277*$E278*AU$30*AU$5/10^6*AU11),)</f>
        <v>1.8144E-2</v>
      </c>
      <c r="AV278" s="255">
        <f>IF(Inputs!$H$168,IF(Inputs!$H$169, MIN($F$277*$E278*AV$30*AV$5/10^6*AV11, Inputs!$H$169*Exchng*$G11),$F$277*$E278*AV$30*AV$5/10^6*AV11),)</f>
        <v>1.83456E-2</v>
      </c>
      <c r="AW278" s="255">
        <f>IF(Inputs!$H$168,IF(Inputs!$H$169, MIN($F$277*$E278*AW$30*AW$5/10^6*AW11, Inputs!$H$169*Exchng*$G11),$F$277*$E278*AW$30*AW$5/10^6*AW11),)</f>
        <v>1.85472E-2</v>
      </c>
      <c r="AX278" s="255">
        <f>IF(Inputs!$H$168,IF(Inputs!$H$169, MIN($F$277*$E278*AX$30*AX$5/10^6*AX11, Inputs!$H$169*Exchng*$G11),$F$277*$E278*AX$30*AX$5/10^6*AX11),)</f>
        <v>1.85472E-2</v>
      </c>
      <c r="AY278" s="255">
        <f>IF(Inputs!$H$168,IF(Inputs!$H$169, MIN($F$277*$E278*AY$30*AY$5/10^6*AY11, Inputs!$H$169*Exchng*$G11),$F$277*$E278*AY$30*AY$5/10^6*AY11),)</f>
        <v>1.8144E-2</v>
      </c>
      <c r="AZ278" s="255">
        <f>IF(Inputs!$H$168,IF(Inputs!$H$169, MIN($F$277*$E278*AZ$30*AZ$5/10^6*AZ11, Inputs!$H$169*Exchng*$G11),$F$277*$E278*AZ$30*AZ$5/10^6*AZ11),)</f>
        <v>1.83456E-2</v>
      </c>
      <c r="BA278" s="255">
        <f>IF(Inputs!$H$168,IF(Inputs!$H$169, MIN($F$277*$E278*BA$30*BA$5/10^6*BA11, Inputs!$H$169*Exchng*$G11),$F$277*$E278*BA$30*BA$5/10^6*BA11),)</f>
        <v>1.85472E-2</v>
      </c>
      <c r="BB278" s="255">
        <f>IF(Inputs!$H$168,IF(Inputs!$H$169, MIN($F$277*$E278*BB$30*BB$5/10^6*BB11, Inputs!$H$169*Exchng*$G11),$F$277*$E278*BB$30*BB$5/10^6*BB11),)</f>
        <v>1.85472E-2</v>
      </c>
      <c r="BC278" s="255">
        <f>IF(Inputs!$H$168,IF(Inputs!$H$169, MIN($F$277*$E278*BC$30*BC$5/10^6*BC11, Inputs!$H$169*Exchng*$G11),$F$277*$E278*BC$30*BC$5/10^6*BC11),)</f>
        <v>1.83456E-2</v>
      </c>
      <c r="BD278" s="255">
        <f>IF(Inputs!$H$168,IF(Inputs!$H$169, MIN($F$277*$E278*BD$30*BD$5/10^6*BD11, Inputs!$H$169*Exchng*$G11),$F$277*$E278*BD$30*BD$5/10^6*BD11),)</f>
        <v>1.83456E-2</v>
      </c>
      <c r="BE278" s="255">
        <f>IF(Inputs!$H$168,IF(Inputs!$H$169, MIN($F$277*$E278*BE$30*BE$5/10^6*BE11, Inputs!$H$169*Exchng*$G11),$F$277*$E278*BE$30*BE$5/10^6*BE11),)</f>
        <v>1.85472E-2</v>
      </c>
      <c r="BF278" s="255">
        <f>IF(Inputs!$H$168,IF(Inputs!$H$169, MIN($F$277*$E278*BF$30*BF$5/10^6*BF11, Inputs!$H$169*Exchng*$G11),$F$277*$E278*BF$30*BF$5/10^6*BF11),)</f>
        <v>1.85472E-2</v>
      </c>
      <c r="BG278" s="255">
        <f>IF(Inputs!$H$168,IF(Inputs!$H$169, MIN($F$277*$E278*BG$30*BG$5/10^6*BG11, Inputs!$H$169*Exchng*$G11),$F$277*$E278*BG$30*BG$5/10^6*BG11),)</f>
        <v>1.8144E-2</v>
      </c>
      <c r="BH278" s="255">
        <f>IF(Inputs!$H$168,IF(Inputs!$H$169, MIN($F$277*$E278*BH$30*BH$5/10^6*BH11, Inputs!$H$169*Exchng*$G11),$F$277*$E278*BH$30*BH$5/10^6*BH11),)</f>
        <v>1.83456E-2</v>
      </c>
      <c r="BI278" s="255">
        <f>IF(Inputs!$H$168,IF(Inputs!$H$169, MIN($F$277*$E278*BI$30*BI$5/10^6*BI11, Inputs!$H$169*Exchng*$G11),$F$277*$E278*BI$30*BI$5/10^6*BI11),)</f>
        <v>1.85472E-2</v>
      </c>
      <c r="BJ278" s="255">
        <f>IF(Inputs!$H$168,IF(Inputs!$H$169, MIN($F$277*$E278*BJ$30*BJ$5/10^6*BJ11, Inputs!$H$169*Exchng*$G11),$F$277*$E278*BJ$30*BJ$5/10^6*BJ11),)</f>
        <v>1.85472E-2</v>
      </c>
      <c r="BK278" s="255">
        <f>IF(Inputs!$H$168,IF(Inputs!$H$169, MIN($F$277*$E278*BK$30*BK$5/10^6*BK11, Inputs!$H$169*Exchng*$G11),$F$277*$E278*BK$30*BK$5/10^6*BK11),)</f>
        <v>1.8144E-2</v>
      </c>
      <c r="BL278" s="255">
        <f>IF(Inputs!$H$168,IF(Inputs!$H$169, MIN($F$277*$E278*BL$30*BL$5/10^6*BL11, Inputs!$H$169*Exchng*$G11),$F$277*$E278*BL$30*BL$5/10^6*BL11),)</f>
        <v>1.83456E-2</v>
      </c>
      <c r="BM278" s="255">
        <f>IF(Inputs!$H$168,IF(Inputs!$H$169, MIN($F$277*$E278*BM$30*BM$5/10^6*BM11, Inputs!$H$169*Exchng*$G11),$F$277*$E278*BM$30*BM$5/10^6*BM11),)</f>
        <v>1.85472E-2</v>
      </c>
      <c r="BN278" s="255">
        <f>IF(Inputs!$H$168,IF(Inputs!$H$169, MIN($F$277*$E278*BN$30*BN$5/10^6*BN11, Inputs!$H$169*Exchng*$G11),$F$277*$E278*BN$30*BN$5/10^6*BN11),)</f>
        <v>1.85472E-2</v>
      </c>
      <c r="BO278" s="255">
        <f>IF(Inputs!$H$168,IF(Inputs!$H$169, MIN($F$277*$E278*BO$30*BO$5/10^6*BO11, Inputs!$H$169*Exchng*$G11),$F$277*$E278*BO$30*BO$5/10^6*BO11),)</f>
        <v>1.8144E-2</v>
      </c>
      <c r="BP278" s="255">
        <f>IF(Inputs!$H$168,IF(Inputs!$H$169, MIN($F$277*$E278*BP$30*BP$5/10^6*BP11, Inputs!$H$169*Exchng*$G11),$F$277*$E278*BP$30*BP$5/10^6*BP11),)</f>
        <v>1.83456E-2</v>
      </c>
      <c r="BQ278" s="255">
        <f>IF(Inputs!$H$168,IF(Inputs!$H$169, MIN($F$277*$E278*BQ$30*BQ$5/10^6*BQ11, Inputs!$H$169*Exchng*$G11),$F$277*$E278*BQ$30*BQ$5/10^6*BQ11),)</f>
        <v>1.85472E-2</v>
      </c>
      <c r="BR278" s="255">
        <f>IF(Inputs!$H$168,IF(Inputs!$H$169, MIN($F$277*$E278*BR$30*BR$5/10^6*BR11, Inputs!$H$169*Exchng*$G11),$F$277*$E278*BR$30*BR$5/10^6*BR11),)</f>
        <v>1.85472E-2</v>
      </c>
      <c r="BS278" s="255">
        <f>IF(Inputs!$H$168,IF(Inputs!$H$169, MIN($F$277*$E278*BS$30*BS$5/10^6*BS11, Inputs!$H$169*Exchng*$G11),$F$277*$E278*BS$30*BS$5/10^6*BS11),)</f>
        <v>1.83456E-2</v>
      </c>
      <c r="BT278" s="255">
        <f>IF(Inputs!$H$168,IF(Inputs!$H$169, MIN($F$277*$E278*BT$30*BT$5/10^6*BT11, Inputs!$H$169*Exchng*$G11),$F$277*$E278*BT$30*BT$5/10^6*BT11),)</f>
        <v>1.83456E-2</v>
      </c>
      <c r="BU278" s="255">
        <f>IF(Inputs!$H$168,IF(Inputs!$H$169, MIN($F$277*$E278*BU$30*BU$5/10^6*BU11, Inputs!$H$169*Exchng*$G11),$F$277*$E278*BU$30*BU$5/10^6*BU11),)</f>
        <v>1.85472E-2</v>
      </c>
      <c r="BV278" s="255">
        <f>IF(Inputs!$H$168,IF(Inputs!$H$169, MIN($F$277*$E278*BV$30*BV$5/10^6*BV11, Inputs!$H$169*Exchng*$G11),$F$277*$E278*BV$30*BV$5/10^6*BV11),)</f>
        <v>1.85472E-2</v>
      </c>
      <c r="BW278" s="255">
        <f>IF(Inputs!$H$168,IF(Inputs!$H$169, MIN($F$277*$E278*BW$30*BW$5/10^6*BW11, Inputs!$H$169*Exchng*$G11),$F$277*$E278*BW$30*BW$5/10^6*BW11),)</f>
        <v>1.8144E-2</v>
      </c>
      <c r="BX278" s="255">
        <f>IF(Inputs!$H$168,IF(Inputs!$H$169, MIN($F$277*$E278*BX$30*BX$5/10^6*BX11, Inputs!$H$169*Exchng*$G11),$F$277*$E278*BX$30*BX$5/10^6*BX11),)</f>
        <v>1.83456E-2</v>
      </c>
      <c r="BY278" s="255">
        <f>IF(Inputs!$H$168,IF(Inputs!$H$169, MIN($F$277*$E278*BY$30*BY$5/10^6*BY11, Inputs!$H$169*Exchng*$G11),$F$277*$E278*BY$30*BY$5/10^6*BY11),)</f>
        <v>1.85472E-2</v>
      </c>
      <c r="BZ278" s="255">
        <f>IF(Inputs!$H$168,IF(Inputs!$H$169, MIN($F$277*$E278*BZ$30*BZ$5/10^6*BZ11, Inputs!$H$169*Exchng*$G11),$F$277*$E278*BZ$30*BZ$5/10^6*BZ11),)</f>
        <v>1.85472E-2</v>
      </c>
      <c r="CA278" s="255">
        <f>IF(Inputs!$H$168,IF(Inputs!$H$169, MIN($F$277*$E278*CA$30*CA$5/10^6*CA11, Inputs!$H$169*Exchng*$G11),$F$277*$E278*CA$30*CA$5/10^6*CA11),)</f>
        <v>1.8144E-2</v>
      </c>
      <c r="CB278" s="255">
        <f>IF(Inputs!$H$168,IF(Inputs!$H$169, MIN($F$277*$E278*CB$30*CB$5/10^6*CB11, Inputs!$H$169*Exchng*$G11),$F$277*$E278*CB$30*CB$5/10^6*CB11),)</f>
        <v>1.83456E-2</v>
      </c>
      <c r="CC278" s="255">
        <f>IF(Inputs!$H$168,IF(Inputs!$H$169, MIN($F$277*$E278*CC$30*CC$5/10^6*CC11, Inputs!$H$169*Exchng*$G11),$F$277*$E278*CC$30*CC$5/10^6*CC11),)</f>
        <v>1.85472E-2</v>
      </c>
      <c r="CD278" s="255">
        <f>IF(Inputs!$H$168,IF(Inputs!$H$169, MIN($F$277*$E278*CD$30*CD$5/10^6*CD11, Inputs!$H$169*Exchng*$G11),$F$277*$E278*CD$30*CD$5/10^6*CD11),)</f>
        <v>1.85472E-2</v>
      </c>
      <c r="CE278" s="255">
        <f>IF(Inputs!$H$168,IF(Inputs!$H$169, MIN($F$277*$E278*CE$30*CE$5/10^6*CE11, Inputs!$H$169*Exchng*$G11),$F$277*$E278*CE$30*CE$5/10^6*CE11),)</f>
        <v>1.8144E-2</v>
      </c>
      <c r="CF278" s="255">
        <f>IF(Inputs!$H$168,IF(Inputs!$H$169, MIN($F$277*$E278*CF$30*CF$5/10^6*CF11, Inputs!$H$169*Exchng*$G11),$F$277*$E278*CF$30*CF$5/10^6*CF11),)</f>
        <v>1.83456E-2</v>
      </c>
      <c r="CG278" s="255">
        <f>IF(Inputs!$H$168,IF(Inputs!$H$169, MIN($F$277*$E278*CG$30*CG$5/10^6*CG11, Inputs!$H$169*Exchng*$G11),$F$277*$E278*CG$30*CG$5/10^6*CG11),)</f>
        <v>1.85472E-2</v>
      </c>
      <c r="CH278" s="255">
        <f>IF(Inputs!$H$168,IF(Inputs!$H$169, MIN($F$277*$E278*CH$30*CH$5/10^6*CH11, Inputs!$H$169*Exchng*$G11),$F$277*$E278*CH$30*CH$5/10^6*CH11),)</f>
        <v>1.85472E-2</v>
      </c>
      <c r="CI278" s="255">
        <f>IF(Inputs!$H$168,IF(Inputs!$H$169, MIN($F$277*$E278*CI$30*CI$5/10^6*CI11, Inputs!$H$169*Exchng*$G11),$F$277*$E278*CI$30*CI$5/10^6*CI11),)</f>
        <v>1.83456E-2</v>
      </c>
      <c r="CJ278" s="255">
        <f>IF(Inputs!$H$168,IF(Inputs!$H$169, MIN($F$277*$E278*CJ$30*CJ$5/10^6*CJ11, Inputs!$H$169*Exchng*$G11),$F$277*$E278*CJ$30*CJ$5/10^6*CJ11),)</f>
        <v>1.83456E-2</v>
      </c>
      <c r="CK278" s="255">
        <f>IF(Inputs!$H$168,IF(Inputs!$H$169, MIN($F$277*$E278*CK$30*CK$5/10^6*CK11, Inputs!$H$169*Exchng*$G11),$F$277*$E278*CK$30*CK$5/10^6*CK11),)</f>
        <v>1.85472E-2</v>
      </c>
      <c r="CL278" s="255">
        <f>IF(Inputs!$H$168,IF(Inputs!$H$169, MIN($F$277*$E278*CL$30*CL$5/10^6*CL11, Inputs!$H$169*Exchng*$G11),$F$277*$E278*CL$30*CL$5/10^6*CL11),)</f>
        <v>1.85472E-2</v>
      </c>
      <c r="CM278" s="255">
        <f>IF(Inputs!$H$168,IF(Inputs!$H$169, MIN($F$277*$E278*CM$30*CM$5/10^6*CM11, Inputs!$H$169*Exchng*$G11),$F$277*$E278*CM$30*CM$5/10^6*CM11),)</f>
        <v>1.8144E-2</v>
      </c>
      <c r="CN278" s="255">
        <f>IF(Inputs!$H$168,IF(Inputs!$H$169, MIN($F$277*$E278*CN$30*CN$5/10^6*CN11, Inputs!$H$169*Exchng*$G11),$F$277*$E278*CN$30*CN$5/10^6*CN11),)</f>
        <v>1.83456E-2</v>
      </c>
      <c r="CO278" s="255">
        <f>IF(Inputs!$H$168,IF(Inputs!$H$169, MIN($F$277*$E278*CO$30*CO$5/10^6*CO11, Inputs!$H$169*Exchng*$G11),$F$277*$E278*CO$30*CO$5/10^6*CO11),)</f>
        <v>1.85472E-2</v>
      </c>
      <c r="CP278" s="255">
        <f>IF(Inputs!$H$168,IF(Inputs!$H$169, MIN($F$277*$E278*CP$30*CP$5/10^6*CP11, Inputs!$H$169*Exchng*$G11),$F$277*$E278*CP$30*CP$5/10^6*CP11),)</f>
        <v>1.85472E-2</v>
      </c>
      <c r="CQ278" s="255">
        <f>IF(Inputs!$H$168,IF(Inputs!$H$169, MIN($F$277*$E278*CQ$30*CQ$5/10^6*CQ11, Inputs!$H$169*Exchng*$G11),$F$277*$E278*CQ$30*CQ$5/10^6*CQ11),)</f>
        <v>1.8144E-2</v>
      </c>
      <c r="CR278" s="255">
        <f>IF(Inputs!$H$168,IF(Inputs!$H$169, MIN($F$277*$E278*CR$30*CR$5/10^6*CR11, Inputs!$H$169*Exchng*$G11),$F$277*$E278*CR$30*CR$5/10^6*CR11),)</f>
        <v>1.83456E-2</v>
      </c>
      <c r="CS278" s="255">
        <f>IF(Inputs!$H$168,IF(Inputs!$H$169, MIN($F$277*$E278*CS$30*CS$5/10^6*CS11, Inputs!$H$169*Exchng*$G11),$F$277*$E278*CS$30*CS$5/10^6*CS11),)</f>
        <v>1.85472E-2</v>
      </c>
      <c r="CT278" s="255">
        <f>IF(Inputs!$H$168,IF(Inputs!$H$169, MIN($F$277*$E278*CT$30*CT$5/10^6*CT11, Inputs!$H$169*Exchng*$G11),$F$277*$E278*CT$30*CT$5/10^6*CT11),)</f>
        <v>1.85472E-2</v>
      </c>
      <c r="CU278" s="255">
        <f>IF(Inputs!$H$168,IF(Inputs!$H$169, MIN($F$277*$E278*CU$30*CU$5/10^6*CU11, Inputs!$H$169*Exchng*$G11),$F$277*$E278*CU$30*CU$5/10^6*CU11),)</f>
        <v>1.8144E-2</v>
      </c>
      <c r="CV278" s="255">
        <f>IF(Inputs!$H$168,IF(Inputs!$H$169, MIN($F$277*$E278*CV$30*CV$5/10^6*CV11, Inputs!$H$169*Exchng*$G11),$F$277*$E278*CV$30*CV$5/10^6*CV11),)</f>
        <v>1.83456E-2</v>
      </c>
      <c r="CW278" s="255">
        <f>IF(Inputs!$H$168,IF(Inputs!$H$169, MIN($F$277*$E278*CW$30*CW$5/10^6*CW11, Inputs!$H$169*Exchng*$G11),$F$277*$E278*CW$30*CW$5/10^6*CW11),)</f>
        <v>1.85472E-2</v>
      </c>
      <c r="CX278" s="255">
        <f>IF(Inputs!$H$168,IF(Inputs!$H$169, MIN($F$277*$E278*CX$30*CX$5/10^6*CX11, Inputs!$H$169*Exchng*$G11),$F$277*$E278*CX$30*CX$5/10^6*CX11),)</f>
        <v>1.85472E-2</v>
      </c>
      <c r="CY278" s="255">
        <f>IF(Inputs!$H$168,IF(Inputs!$H$169, MIN($F$277*$E278*CY$30*CY$5/10^6*CY11, Inputs!$H$169*Exchng*$G11),$F$277*$E278*CY$30*CY$5/10^6*CY11),)</f>
        <v>1.83456E-2</v>
      </c>
      <c r="CZ278" s="255">
        <f>IF(Inputs!$H$168,IF(Inputs!$H$169, MIN($F$277*$E278*CZ$30*CZ$5/10^6*CZ11, Inputs!$H$169*Exchng*$G11),$F$277*$E278*CZ$30*CZ$5/10^6*CZ11),)</f>
        <v>1.83456E-2</v>
      </c>
      <c r="DA278" s="255">
        <f>IF(Inputs!$H$168,IF(Inputs!$H$169, MIN($F$277*$E278*DA$30*DA$5/10^6*DA11, Inputs!$H$169*Exchng*$G11),$F$277*$E278*DA$30*DA$5/10^6*DA11),)</f>
        <v>1.85472E-2</v>
      </c>
      <c r="DB278" s="255">
        <f>IF(Inputs!$H$168,IF(Inputs!$H$169, MIN($F$277*$E278*DB$30*DB$5/10^6*DB11, Inputs!$H$169*Exchng*$G11),$F$277*$E278*DB$30*DB$5/10^6*DB11),)</f>
        <v>1.85472E-2</v>
      </c>
      <c r="DC278" s="255">
        <f>IF(Inputs!$H$168,IF(Inputs!$H$169, MIN($F$277*$E278*DC$30*DC$5/10^6*DC11, Inputs!$H$169*Exchng*$G11),$F$277*$E278*DC$30*DC$5/10^6*DC11),)</f>
        <v>1.8144E-2</v>
      </c>
      <c r="DD278" s="255">
        <f>IF(Inputs!$H$168,IF(Inputs!$H$169, MIN($F$277*$E278*DD$30*DD$5/10^6*DD11, Inputs!$H$169*Exchng*$G11),$F$277*$E278*DD$30*DD$5/10^6*DD11),)</f>
        <v>1.83456E-2</v>
      </c>
      <c r="DE278" s="255">
        <f>IF(Inputs!$H$168,IF(Inputs!$H$169, MIN($F$277*$E278*DE$30*DE$5/10^6*DE11, Inputs!$H$169*Exchng*$G11),$F$277*$E278*DE$30*DE$5/10^6*DE11),)</f>
        <v>1.85472E-2</v>
      </c>
      <c r="DF278" s="255">
        <f>IF(Inputs!$H$168,IF(Inputs!$H$169, MIN($F$277*$E278*DF$30*DF$5/10^6*DF11, Inputs!$H$169*Exchng*$G11),$F$277*$E278*DF$30*DF$5/10^6*DF11),)</f>
        <v>1.85472E-2</v>
      </c>
      <c r="DG278" s="255">
        <f>IF(Inputs!$H$168,IF(Inputs!$H$169, MIN($F$277*$E278*DG$30*DG$5/10^6*DG11, Inputs!$H$169*Exchng*$G11),$F$277*$E278*DG$30*DG$5/10^6*DG11),)</f>
        <v>1.8144E-2</v>
      </c>
      <c r="DH278" s="255">
        <f>IF(Inputs!$H$168,IF(Inputs!$H$169, MIN($F$277*$E278*DH$30*DH$5/10^6*DH11, Inputs!$H$169*Exchng*$G11),$F$277*$E278*DH$30*DH$5/10^6*DH11),)</f>
        <v>1.83456E-2</v>
      </c>
      <c r="DI278" s="255">
        <f>IF(Inputs!$H$168,IF(Inputs!$H$169, MIN($F$277*$E278*DI$30*DI$5/10^6*DI11, Inputs!$H$169*Exchng*$G11),$F$277*$E278*DI$30*DI$5/10^6*DI11),)</f>
        <v>1.85472E-2</v>
      </c>
      <c r="DJ278" s="255">
        <f>IF(Inputs!$H$168,IF(Inputs!$H$169, MIN($F$277*$E278*DJ$30*DJ$5/10^6*DJ11, Inputs!$H$169*Exchng*$G11),$F$277*$E278*DJ$30*DJ$5/10^6*DJ11),)</f>
        <v>1.85472E-2</v>
      </c>
      <c r="DK278" s="255">
        <f>IF(Inputs!$H$168,IF(Inputs!$H$169, MIN($F$277*$E278*DK$30*DK$5/10^6*DK11, Inputs!$H$169*Exchng*$G11),$F$277*$E278*DK$30*DK$5/10^6*DK11),)</f>
        <v>1.8144E-2</v>
      </c>
      <c r="DL278" s="255">
        <f>IF(Inputs!$H$168,IF(Inputs!$H$169, MIN($F$277*$E278*DL$30*DL$5/10^6*DL11, Inputs!$H$169*Exchng*$G11),$F$277*$E278*DL$30*DL$5/10^6*DL11),)</f>
        <v>1.83456E-2</v>
      </c>
      <c r="DM278" s="255">
        <f>IF(Inputs!$H$168,IF(Inputs!$H$169, MIN($F$277*$E278*DM$30*DM$5/10^6*DM11, Inputs!$H$169*Exchng*$G11),$F$277*$E278*DM$30*DM$5/10^6*DM11),)</f>
        <v>1.85472E-2</v>
      </c>
      <c r="DN278" s="255">
        <f>IF(Inputs!$H$168,IF(Inputs!$H$169, MIN($F$277*$E278*DN$30*DN$5/10^6*DN11, Inputs!$H$169*Exchng*$G11),$F$277*$E278*DN$30*DN$5/10^6*DN11),)</f>
        <v>1.85472E-2</v>
      </c>
      <c r="DO278" s="255">
        <f>IF(Inputs!$H$168,IF(Inputs!$H$169, MIN($F$277*$E278*DO$30*DO$5/10^6*DO11, Inputs!$H$169*Exchng*$G11),$F$277*$E278*DO$30*DO$5/10^6*DO11),)</f>
        <v>1.83456E-2</v>
      </c>
      <c r="DP278" s="255">
        <f>IF(Inputs!$H$168,IF(Inputs!$H$169, MIN($F$277*$E278*DP$30*DP$5/10^6*DP11, Inputs!$H$169*Exchng*$G11),$F$277*$E278*DP$30*DP$5/10^6*DP11),)</f>
        <v>1.83456E-2</v>
      </c>
      <c r="DQ278" s="255">
        <f>IF(Inputs!$H$168,IF(Inputs!$H$169, MIN($F$277*$E278*DQ$30*DQ$5/10^6*DQ11, Inputs!$H$169*Exchng*$G11),$F$277*$E278*DQ$30*DQ$5/10^6*DQ11),)</f>
        <v>1.85472E-2</v>
      </c>
      <c r="DR278" s="255">
        <f>IF(Inputs!$H$168,IF(Inputs!$H$169, MIN($F$277*$E278*DR$30*DR$5/10^6*DR11, Inputs!$H$169*Exchng*$G11),$F$277*$E278*DR$30*DR$5/10^6*DR11),)</f>
        <v>1.85472E-2</v>
      </c>
      <c r="DS278" s="255">
        <f>IF(Inputs!$H$168,IF(Inputs!$H$169, MIN($F$277*$E278*DS$30*DS$5/10^6*DS11, Inputs!$H$169*Exchng*$G11),$F$277*$E278*DS$30*DS$5/10^6*DS11),)</f>
        <v>1.8144E-2</v>
      </c>
    </row>
    <row r="279" spans="4:123" x14ac:dyDescent="0.3">
      <c r="D279" s="12" t="s">
        <v>24</v>
      </c>
      <c r="E279" s="256">
        <f>G12*Inputs!$H$122</f>
        <v>7</v>
      </c>
      <c r="F279" s="51" t="str">
        <f t="shared" si="209"/>
        <v>INR Mn</v>
      </c>
      <c r="G279" s="57"/>
      <c r="H279" s="255">
        <f>IF(Inputs!$H$168,IF(Inputs!$H$169, MIN($F$277*$E279*H$30*H$5/10^6*H12, Inputs!$H$169*Exchng*$G12),$F$277*$E279*H$30*H$5/10^6*H12),)</f>
        <v>0</v>
      </c>
      <c r="I279" s="255">
        <f>IF(Inputs!$H$168,IF(Inputs!$H$169, MIN($F$277*$E279*I$30*I$5/10^6*I12, Inputs!$H$169*Exchng*$G12),$F$277*$E279*I$30*I$5/10^6*I12),)</f>
        <v>0</v>
      </c>
      <c r="J279" s="255">
        <f>IF(Inputs!$H$168,IF(Inputs!$H$169, MIN($F$277*$E279*J$30*J$5/10^6*J12, Inputs!$H$169*Exchng*$G12),$F$277*$E279*J$30*J$5/10^6*J12),)</f>
        <v>0</v>
      </c>
      <c r="K279" s="255">
        <f>IF(Inputs!$H$168,IF(Inputs!$H$169, MIN($F$277*$E279*K$30*K$5/10^6*K12, Inputs!$H$169*Exchng*$G12),$F$277*$E279*K$30*K$5/10^6*K12),)</f>
        <v>0</v>
      </c>
      <c r="L279" s="255">
        <f>IF(Inputs!$H$168,IF(Inputs!$H$169, MIN($F$277*$E279*L$30*L$5/10^6*L12, Inputs!$H$169*Exchng*$G12),$F$277*$E279*L$30*L$5/10^6*L12),)</f>
        <v>0</v>
      </c>
      <c r="M279" s="255">
        <f>IF(Inputs!$H$168,IF(Inputs!$H$169, MIN($F$277*$E279*M$30*M$5/10^6*M12, Inputs!$H$169*Exchng*$G12),$F$277*$E279*M$30*M$5/10^6*M12),)</f>
        <v>0</v>
      </c>
      <c r="N279" s="255">
        <f>IF(Inputs!$H$168,IF(Inputs!$H$169, MIN($F$277*$E279*N$30*N$5/10^6*N12, Inputs!$H$169*Exchng*$G12),$F$277*$E279*N$30*N$5/10^6*N12),)</f>
        <v>0</v>
      </c>
      <c r="O279" s="255">
        <f>IF(Inputs!$H$168,IF(Inputs!$H$169, MIN($F$277*$E279*O$30*O$5/10^6*O12, Inputs!$H$169*Exchng*$G12),$F$277*$E279*O$30*O$5/10^6*O12),)</f>
        <v>1.8144E-2</v>
      </c>
      <c r="P279" s="255">
        <f>IF(Inputs!$H$168,IF(Inputs!$H$169, MIN($F$277*$E279*P$30*P$5/10^6*P12, Inputs!$H$169*Exchng*$G12),$F$277*$E279*P$30*P$5/10^6*P12),)</f>
        <v>1.83456E-2</v>
      </c>
      <c r="Q279" s="255">
        <f>IF(Inputs!$H$168,IF(Inputs!$H$169, MIN($F$277*$E279*Q$30*Q$5/10^6*Q12, Inputs!$H$169*Exchng*$G12),$F$277*$E279*Q$30*Q$5/10^6*Q12),)</f>
        <v>1.85472E-2</v>
      </c>
      <c r="R279" s="255">
        <f>IF(Inputs!$H$168,IF(Inputs!$H$169, MIN($F$277*$E279*R$30*R$5/10^6*R12, Inputs!$H$169*Exchng*$G12),$F$277*$E279*R$30*R$5/10^6*R12),)</f>
        <v>1.85472E-2</v>
      </c>
      <c r="S279" s="255">
        <f>IF(Inputs!$H$168,IF(Inputs!$H$169, MIN($F$277*$E279*S$30*S$5/10^6*S12, Inputs!$H$169*Exchng*$G12),$F$277*$E279*S$30*S$5/10^6*S12),)</f>
        <v>1.8144E-2</v>
      </c>
      <c r="T279" s="255">
        <f>IF(Inputs!$H$168,IF(Inputs!$H$169, MIN($F$277*$E279*T$30*T$5/10^6*T12, Inputs!$H$169*Exchng*$G12),$F$277*$E279*T$30*T$5/10^6*T12),)</f>
        <v>1.83456E-2</v>
      </c>
      <c r="U279" s="255">
        <f>IF(Inputs!$H$168,IF(Inputs!$H$169, MIN($F$277*$E279*U$30*U$5/10^6*U12, Inputs!$H$169*Exchng*$G12),$F$277*$E279*U$30*U$5/10^6*U12),)</f>
        <v>1.85472E-2</v>
      </c>
      <c r="V279" s="255">
        <f>IF(Inputs!$H$168,IF(Inputs!$H$169, MIN($F$277*$E279*V$30*V$5/10^6*V12, Inputs!$H$169*Exchng*$G12),$F$277*$E279*V$30*V$5/10^6*V12),)</f>
        <v>1.85472E-2</v>
      </c>
      <c r="W279" s="255">
        <f>IF(Inputs!$H$168,IF(Inputs!$H$169, MIN($F$277*$E279*W$30*W$5/10^6*W12, Inputs!$H$169*Exchng*$G12),$F$277*$E279*W$30*W$5/10^6*W12),)</f>
        <v>1.83456E-2</v>
      </c>
      <c r="X279" s="255">
        <f>IF(Inputs!$H$168,IF(Inputs!$H$169, MIN($F$277*$E279*X$30*X$5/10^6*X12, Inputs!$H$169*Exchng*$G12),$F$277*$E279*X$30*X$5/10^6*X12),)</f>
        <v>1.83456E-2</v>
      </c>
      <c r="Y279" s="255">
        <f>IF(Inputs!$H$168,IF(Inputs!$H$169, MIN($F$277*$E279*Y$30*Y$5/10^6*Y12, Inputs!$H$169*Exchng*$G12),$F$277*$E279*Y$30*Y$5/10^6*Y12),)</f>
        <v>1.85472E-2</v>
      </c>
      <c r="Z279" s="255">
        <f>IF(Inputs!$H$168,IF(Inputs!$H$169, MIN($F$277*$E279*Z$30*Z$5/10^6*Z12, Inputs!$H$169*Exchng*$G12),$F$277*$E279*Z$30*Z$5/10^6*Z12),)</f>
        <v>1.85472E-2</v>
      </c>
      <c r="AA279" s="255">
        <f>IF(Inputs!$H$168,IF(Inputs!$H$169, MIN($F$277*$E279*AA$30*AA$5/10^6*AA12, Inputs!$H$169*Exchng*$G12),$F$277*$E279*AA$30*AA$5/10^6*AA12),)</f>
        <v>1.8144E-2</v>
      </c>
      <c r="AB279" s="255">
        <f>IF(Inputs!$H$168,IF(Inputs!$H$169, MIN($F$277*$E279*AB$30*AB$5/10^6*AB12, Inputs!$H$169*Exchng*$G12),$F$277*$E279*AB$30*AB$5/10^6*AB12),)</f>
        <v>1.83456E-2</v>
      </c>
      <c r="AC279" s="255">
        <f>IF(Inputs!$H$168,IF(Inputs!$H$169, MIN($F$277*$E279*AC$30*AC$5/10^6*AC12, Inputs!$H$169*Exchng*$G12),$F$277*$E279*AC$30*AC$5/10^6*AC12),)</f>
        <v>1.85472E-2</v>
      </c>
      <c r="AD279" s="255">
        <f>IF(Inputs!$H$168,IF(Inputs!$H$169, MIN($F$277*$E279*AD$30*AD$5/10^6*AD12, Inputs!$H$169*Exchng*$G12),$F$277*$E279*AD$30*AD$5/10^6*AD12),)</f>
        <v>1.85472E-2</v>
      </c>
      <c r="AE279" s="255">
        <f>IF(Inputs!$H$168,IF(Inputs!$H$169, MIN($F$277*$E279*AE$30*AE$5/10^6*AE12, Inputs!$H$169*Exchng*$G12),$F$277*$E279*AE$30*AE$5/10^6*AE12),)</f>
        <v>1.8144E-2</v>
      </c>
      <c r="AF279" s="255">
        <f>IF(Inputs!$H$168,IF(Inputs!$H$169, MIN($F$277*$E279*AF$30*AF$5/10^6*AF12, Inputs!$H$169*Exchng*$G12),$F$277*$E279*AF$30*AF$5/10^6*AF12),)</f>
        <v>1.83456E-2</v>
      </c>
      <c r="AG279" s="255">
        <f>IF(Inputs!$H$168,IF(Inputs!$H$169, MIN($F$277*$E279*AG$30*AG$5/10^6*AG12, Inputs!$H$169*Exchng*$G12),$F$277*$E279*AG$30*AG$5/10^6*AG12),)</f>
        <v>1.85472E-2</v>
      </c>
      <c r="AH279" s="255">
        <f>IF(Inputs!$H$168,IF(Inputs!$H$169, MIN($F$277*$E279*AH$30*AH$5/10^6*AH12, Inputs!$H$169*Exchng*$G12),$F$277*$E279*AH$30*AH$5/10^6*AH12),)</f>
        <v>1.85472E-2</v>
      </c>
      <c r="AI279" s="255">
        <f>IF(Inputs!$H$168,IF(Inputs!$H$169, MIN($F$277*$E279*AI$30*AI$5/10^6*AI12, Inputs!$H$169*Exchng*$G12),$F$277*$E279*AI$30*AI$5/10^6*AI12),)</f>
        <v>1.8144E-2</v>
      </c>
      <c r="AJ279" s="255">
        <f>IF(Inputs!$H$168,IF(Inputs!$H$169, MIN($F$277*$E279*AJ$30*AJ$5/10^6*AJ12, Inputs!$H$169*Exchng*$G12),$F$277*$E279*AJ$30*AJ$5/10^6*AJ12),)</f>
        <v>1.83456E-2</v>
      </c>
      <c r="AK279" s="255">
        <f>IF(Inputs!$H$168,IF(Inputs!$H$169, MIN($F$277*$E279*AK$30*AK$5/10^6*AK12, Inputs!$H$169*Exchng*$G12),$F$277*$E279*AK$30*AK$5/10^6*AK12),)</f>
        <v>1.85472E-2</v>
      </c>
      <c r="AL279" s="255">
        <f>IF(Inputs!$H$168,IF(Inputs!$H$169, MIN($F$277*$E279*AL$30*AL$5/10^6*AL12, Inputs!$H$169*Exchng*$G12),$F$277*$E279*AL$30*AL$5/10^6*AL12),)</f>
        <v>1.85472E-2</v>
      </c>
      <c r="AM279" s="255">
        <f>IF(Inputs!$H$168,IF(Inputs!$H$169, MIN($F$277*$E279*AM$30*AM$5/10^6*AM12, Inputs!$H$169*Exchng*$G12),$F$277*$E279*AM$30*AM$5/10^6*AM12),)</f>
        <v>1.83456E-2</v>
      </c>
      <c r="AN279" s="255">
        <f>IF(Inputs!$H$168,IF(Inputs!$H$169, MIN($F$277*$E279*AN$30*AN$5/10^6*AN12, Inputs!$H$169*Exchng*$G12),$F$277*$E279*AN$30*AN$5/10^6*AN12),)</f>
        <v>1.83456E-2</v>
      </c>
      <c r="AO279" s="255">
        <f>IF(Inputs!$H$168,IF(Inputs!$H$169, MIN($F$277*$E279*AO$30*AO$5/10^6*AO12, Inputs!$H$169*Exchng*$G12),$F$277*$E279*AO$30*AO$5/10^6*AO12),)</f>
        <v>1.85472E-2</v>
      </c>
      <c r="AP279" s="255">
        <f>IF(Inputs!$H$168,IF(Inputs!$H$169, MIN($F$277*$E279*AP$30*AP$5/10^6*AP12, Inputs!$H$169*Exchng*$G12),$F$277*$E279*AP$30*AP$5/10^6*AP12),)</f>
        <v>1.85472E-2</v>
      </c>
      <c r="AQ279" s="255">
        <f>IF(Inputs!$H$168,IF(Inputs!$H$169, MIN($F$277*$E279*AQ$30*AQ$5/10^6*AQ12, Inputs!$H$169*Exchng*$G12),$F$277*$E279*AQ$30*AQ$5/10^6*AQ12),)</f>
        <v>1.8144E-2</v>
      </c>
      <c r="AR279" s="255">
        <f>IF(Inputs!$H$168,IF(Inputs!$H$169, MIN($F$277*$E279*AR$30*AR$5/10^6*AR12, Inputs!$H$169*Exchng*$G12),$F$277*$E279*AR$30*AR$5/10^6*AR12),)</f>
        <v>1.83456E-2</v>
      </c>
      <c r="AS279" s="255">
        <f>IF(Inputs!$H$168,IF(Inputs!$H$169, MIN($F$277*$E279*AS$30*AS$5/10^6*AS12, Inputs!$H$169*Exchng*$G12),$F$277*$E279*AS$30*AS$5/10^6*AS12),)</f>
        <v>1.85472E-2</v>
      </c>
      <c r="AT279" s="255">
        <f>IF(Inputs!$H$168,IF(Inputs!$H$169, MIN($F$277*$E279*AT$30*AT$5/10^6*AT12, Inputs!$H$169*Exchng*$G12),$F$277*$E279*AT$30*AT$5/10^6*AT12),)</f>
        <v>1.85472E-2</v>
      </c>
      <c r="AU279" s="255">
        <f>IF(Inputs!$H$168,IF(Inputs!$H$169, MIN($F$277*$E279*AU$30*AU$5/10^6*AU12, Inputs!$H$169*Exchng*$G12),$F$277*$E279*AU$30*AU$5/10^6*AU12),)</f>
        <v>1.8144E-2</v>
      </c>
      <c r="AV279" s="255">
        <f>IF(Inputs!$H$168,IF(Inputs!$H$169, MIN($F$277*$E279*AV$30*AV$5/10^6*AV12, Inputs!$H$169*Exchng*$G12),$F$277*$E279*AV$30*AV$5/10^6*AV12),)</f>
        <v>1.83456E-2</v>
      </c>
      <c r="AW279" s="255">
        <f>IF(Inputs!$H$168,IF(Inputs!$H$169, MIN($F$277*$E279*AW$30*AW$5/10^6*AW12, Inputs!$H$169*Exchng*$G12),$F$277*$E279*AW$30*AW$5/10^6*AW12),)</f>
        <v>1.85472E-2</v>
      </c>
      <c r="AX279" s="255">
        <f>IF(Inputs!$H$168,IF(Inputs!$H$169, MIN($F$277*$E279*AX$30*AX$5/10^6*AX12, Inputs!$H$169*Exchng*$G12),$F$277*$E279*AX$30*AX$5/10^6*AX12),)</f>
        <v>1.85472E-2</v>
      </c>
      <c r="AY279" s="255">
        <f>IF(Inputs!$H$168,IF(Inputs!$H$169, MIN($F$277*$E279*AY$30*AY$5/10^6*AY12, Inputs!$H$169*Exchng*$G12),$F$277*$E279*AY$30*AY$5/10^6*AY12),)</f>
        <v>1.8144E-2</v>
      </c>
      <c r="AZ279" s="255">
        <f>IF(Inputs!$H$168,IF(Inputs!$H$169, MIN($F$277*$E279*AZ$30*AZ$5/10^6*AZ12, Inputs!$H$169*Exchng*$G12),$F$277*$E279*AZ$30*AZ$5/10^6*AZ12),)</f>
        <v>1.83456E-2</v>
      </c>
      <c r="BA279" s="255">
        <f>IF(Inputs!$H$168,IF(Inputs!$H$169, MIN($F$277*$E279*BA$30*BA$5/10^6*BA12, Inputs!$H$169*Exchng*$G12),$F$277*$E279*BA$30*BA$5/10^6*BA12),)</f>
        <v>1.85472E-2</v>
      </c>
      <c r="BB279" s="255">
        <f>IF(Inputs!$H$168,IF(Inputs!$H$169, MIN($F$277*$E279*BB$30*BB$5/10^6*BB12, Inputs!$H$169*Exchng*$G12),$F$277*$E279*BB$30*BB$5/10^6*BB12),)</f>
        <v>1.85472E-2</v>
      </c>
      <c r="BC279" s="255">
        <f>IF(Inputs!$H$168,IF(Inputs!$H$169, MIN($F$277*$E279*BC$30*BC$5/10^6*BC12, Inputs!$H$169*Exchng*$G12),$F$277*$E279*BC$30*BC$5/10^6*BC12),)</f>
        <v>1.83456E-2</v>
      </c>
      <c r="BD279" s="255">
        <f>IF(Inputs!$H$168,IF(Inputs!$H$169, MIN($F$277*$E279*BD$30*BD$5/10^6*BD12, Inputs!$H$169*Exchng*$G12),$F$277*$E279*BD$30*BD$5/10^6*BD12),)</f>
        <v>1.83456E-2</v>
      </c>
      <c r="BE279" s="255">
        <f>IF(Inputs!$H$168,IF(Inputs!$H$169, MIN($F$277*$E279*BE$30*BE$5/10^6*BE12, Inputs!$H$169*Exchng*$G12),$F$277*$E279*BE$30*BE$5/10^6*BE12),)</f>
        <v>1.85472E-2</v>
      </c>
      <c r="BF279" s="255">
        <f>IF(Inputs!$H$168,IF(Inputs!$H$169, MIN($F$277*$E279*BF$30*BF$5/10^6*BF12, Inputs!$H$169*Exchng*$G12),$F$277*$E279*BF$30*BF$5/10^6*BF12),)</f>
        <v>1.85472E-2</v>
      </c>
      <c r="BG279" s="255">
        <f>IF(Inputs!$H$168,IF(Inputs!$H$169, MIN($F$277*$E279*BG$30*BG$5/10^6*BG12, Inputs!$H$169*Exchng*$G12),$F$277*$E279*BG$30*BG$5/10^6*BG12),)</f>
        <v>1.8144E-2</v>
      </c>
      <c r="BH279" s="255">
        <f>IF(Inputs!$H$168,IF(Inputs!$H$169, MIN($F$277*$E279*BH$30*BH$5/10^6*BH12, Inputs!$H$169*Exchng*$G12),$F$277*$E279*BH$30*BH$5/10^6*BH12),)</f>
        <v>1.83456E-2</v>
      </c>
      <c r="BI279" s="255">
        <f>IF(Inputs!$H$168,IF(Inputs!$H$169, MIN($F$277*$E279*BI$30*BI$5/10^6*BI12, Inputs!$H$169*Exchng*$G12),$F$277*$E279*BI$30*BI$5/10^6*BI12),)</f>
        <v>1.85472E-2</v>
      </c>
      <c r="BJ279" s="255">
        <f>IF(Inputs!$H$168,IF(Inputs!$H$169, MIN($F$277*$E279*BJ$30*BJ$5/10^6*BJ12, Inputs!$H$169*Exchng*$G12),$F$277*$E279*BJ$30*BJ$5/10^6*BJ12),)</f>
        <v>1.85472E-2</v>
      </c>
      <c r="BK279" s="255">
        <f>IF(Inputs!$H$168,IF(Inputs!$H$169, MIN($F$277*$E279*BK$30*BK$5/10^6*BK12, Inputs!$H$169*Exchng*$G12),$F$277*$E279*BK$30*BK$5/10^6*BK12),)</f>
        <v>1.8144E-2</v>
      </c>
      <c r="BL279" s="255">
        <f>IF(Inputs!$H$168,IF(Inputs!$H$169, MIN($F$277*$E279*BL$30*BL$5/10^6*BL12, Inputs!$H$169*Exchng*$G12),$F$277*$E279*BL$30*BL$5/10^6*BL12),)</f>
        <v>1.83456E-2</v>
      </c>
      <c r="BM279" s="255">
        <f>IF(Inputs!$H$168,IF(Inputs!$H$169, MIN($F$277*$E279*BM$30*BM$5/10^6*BM12, Inputs!$H$169*Exchng*$G12),$F$277*$E279*BM$30*BM$5/10^6*BM12),)</f>
        <v>1.85472E-2</v>
      </c>
      <c r="BN279" s="255">
        <f>IF(Inputs!$H$168,IF(Inputs!$H$169, MIN($F$277*$E279*BN$30*BN$5/10^6*BN12, Inputs!$H$169*Exchng*$G12),$F$277*$E279*BN$30*BN$5/10^6*BN12),)</f>
        <v>1.85472E-2</v>
      </c>
      <c r="BO279" s="255">
        <f>IF(Inputs!$H$168,IF(Inputs!$H$169, MIN($F$277*$E279*BO$30*BO$5/10^6*BO12, Inputs!$H$169*Exchng*$G12),$F$277*$E279*BO$30*BO$5/10^6*BO12),)</f>
        <v>1.8144E-2</v>
      </c>
      <c r="BP279" s="255">
        <f>IF(Inputs!$H$168,IF(Inputs!$H$169, MIN($F$277*$E279*BP$30*BP$5/10^6*BP12, Inputs!$H$169*Exchng*$G12),$F$277*$E279*BP$30*BP$5/10^6*BP12),)</f>
        <v>1.83456E-2</v>
      </c>
      <c r="BQ279" s="255">
        <f>IF(Inputs!$H$168,IF(Inputs!$H$169, MIN($F$277*$E279*BQ$30*BQ$5/10^6*BQ12, Inputs!$H$169*Exchng*$G12),$F$277*$E279*BQ$30*BQ$5/10^6*BQ12),)</f>
        <v>1.85472E-2</v>
      </c>
      <c r="BR279" s="255">
        <f>IF(Inputs!$H$168,IF(Inputs!$H$169, MIN($F$277*$E279*BR$30*BR$5/10^6*BR12, Inputs!$H$169*Exchng*$G12),$F$277*$E279*BR$30*BR$5/10^6*BR12),)</f>
        <v>1.85472E-2</v>
      </c>
      <c r="BS279" s="255">
        <f>IF(Inputs!$H$168,IF(Inputs!$H$169, MIN($F$277*$E279*BS$30*BS$5/10^6*BS12, Inputs!$H$169*Exchng*$G12),$F$277*$E279*BS$30*BS$5/10^6*BS12),)</f>
        <v>1.83456E-2</v>
      </c>
      <c r="BT279" s="255">
        <f>IF(Inputs!$H$168,IF(Inputs!$H$169, MIN($F$277*$E279*BT$30*BT$5/10^6*BT12, Inputs!$H$169*Exchng*$G12),$F$277*$E279*BT$30*BT$5/10^6*BT12),)</f>
        <v>1.83456E-2</v>
      </c>
      <c r="BU279" s="255">
        <f>IF(Inputs!$H$168,IF(Inputs!$H$169, MIN($F$277*$E279*BU$30*BU$5/10^6*BU12, Inputs!$H$169*Exchng*$G12),$F$277*$E279*BU$30*BU$5/10^6*BU12),)</f>
        <v>1.85472E-2</v>
      </c>
      <c r="BV279" s="255">
        <f>IF(Inputs!$H$168,IF(Inputs!$H$169, MIN($F$277*$E279*BV$30*BV$5/10^6*BV12, Inputs!$H$169*Exchng*$G12),$F$277*$E279*BV$30*BV$5/10^6*BV12),)</f>
        <v>1.85472E-2</v>
      </c>
      <c r="BW279" s="255">
        <f>IF(Inputs!$H$168,IF(Inputs!$H$169, MIN($F$277*$E279*BW$30*BW$5/10^6*BW12, Inputs!$H$169*Exchng*$G12),$F$277*$E279*BW$30*BW$5/10^6*BW12),)</f>
        <v>1.8144E-2</v>
      </c>
      <c r="BX279" s="255">
        <f>IF(Inputs!$H$168,IF(Inputs!$H$169, MIN($F$277*$E279*BX$30*BX$5/10^6*BX12, Inputs!$H$169*Exchng*$G12),$F$277*$E279*BX$30*BX$5/10^6*BX12),)</f>
        <v>1.83456E-2</v>
      </c>
      <c r="BY279" s="255">
        <f>IF(Inputs!$H$168,IF(Inputs!$H$169, MIN($F$277*$E279*BY$30*BY$5/10^6*BY12, Inputs!$H$169*Exchng*$G12),$F$277*$E279*BY$30*BY$5/10^6*BY12),)</f>
        <v>1.85472E-2</v>
      </c>
      <c r="BZ279" s="255">
        <f>IF(Inputs!$H$168,IF(Inputs!$H$169, MIN($F$277*$E279*BZ$30*BZ$5/10^6*BZ12, Inputs!$H$169*Exchng*$G12),$F$277*$E279*BZ$30*BZ$5/10^6*BZ12),)</f>
        <v>1.85472E-2</v>
      </c>
      <c r="CA279" s="255">
        <f>IF(Inputs!$H$168,IF(Inputs!$H$169, MIN($F$277*$E279*CA$30*CA$5/10^6*CA12, Inputs!$H$169*Exchng*$G12),$F$277*$E279*CA$30*CA$5/10^6*CA12),)</f>
        <v>1.8144E-2</v>
      </c>
      <c r="CB279" s="255">
        <f>IF(Inputs!$H$168,IF(Inputs!$H$169, MIN($F$277*$E279*CB$30*CB$5/10^6*CB12, Inputs!$H$169*Exchng*$G12),$F$277*$E279*CB$30*CB$5/10^6*CB12),)</f>
        <v>1.83456E-2</v>
      </c>
      <c r="CC279" s="255">
        <f>IF(Inputs!$H$168,IF(Inputs!$H$169, MIN($F$277*$E279*CC$30*CC$5/10^6*CC12, Inputs!$H$169*Exchng*$G12),$F$277*$E279*CC$30*CC$5/10^6*CC12),)</f>
        <v>1.85472E-2</v>
      </c>
      <c r="CD279" s="255">
        <f>IF(Inputs!$H$168,IF(Inputs!$H$169, MIN($F$277*$E279*CD$30*CD$5/10^6*CD12, Inputs!$H$169*Exchng*$G12),$F$277*$E279*CD$30*CD$5/10^6*CD12),)</f>
        <v>1.85472E-2</v>
      </c>
      <c r="CE279" s="255">
        <f>IF(Inputs!$H$168,IF(Inputs!$H$169, MIN($F$277*$E279*CE$30*CE$5/10^6*CE12, Inputs!$H$169*Exchng*$G12),$F$277*$E279*CE$30*CE$5/10^6*CE12),)</f>
        <v>1.8144E-2</v>
      </c>
      <c r="CF279" s="255">
        <f>IF(Inputs!$H$168,IF(Inputs!$H$169, MIN($F$277*$E279*CF$30*CF$5/10^6*CF12, Inputs!$H$169*Exchng*$G12),$F$277*$E279*CF$30*CF$5/10^6*CF12),)</f>
        <v>1.83456E-2</v>
      </c>
      <c r="CG279" s="255">
        <f>IF(Inputs!$H$168,IF(Inputs!$H$169, MIN($F$277*$E279*CG$30*CG$5/10^6*CG12, Inputs!$H$169*Exchng*$G12),$F$277*$E279*CG$30*CG$5/10^6*CG12),)</f>
        <v>1.85472E-2</v>
      </c>
      <c r="CH279" s="255">
        <f>IF(Inputs!$H$168,IF(Inputs!$H$169, MIN($F$277*$E279*CH$30*CH$5/10^6*CH12, Inputs!$H$169*Exchng*$G12),$F$277*$E279*CH$30*CH$5/10^6*CH12),)</f>
        <v>1.85472E-2</v>
      </c>
      <c r="CI279" s="255">
        <f>IF(Inputs!$H$168,IF(Inputs!$H$169, MIN($F$277*$E279*CI$30*CI$5/10^6*CI12, Inputs!$H$169*Exchng*$G12),$F$277*$E279*CI$30*CI$5/10^6*CI12),)</f>
        <v>1.83456E-2</v>
      </c>
      <c r="CJ279" s="255">
        <f>IF(Inputs!$H$168,IF(Inputs!$H$169, MIN($F$277*$E279*CJ$30*CJ$5/10^6*CJ12, Inputs!$H$169*Exchng*$G12),$F$277*$E279*CJ$30*CJ$5/10^6*CJ12),)</f>
        <v>1.83456E-2</v>
      </c>
      <c r="CK279" s="255">
        <f>IF(Inputs!$H$168,IF(Inputs!$H$169, MIN($F$277*$E279*CK$30*CK$5/10^6*CK12, Inputs!$H$169*Exchng*$G12),$F$277*$E279*CK$30*CK$5/10^6*CK12),)</f>
        <v>1.85472E-2</v>
      </c>
      <c r="CL279" s="255">
        <f>IF(Inputs!$H$168,IF(Inputs!$H$169, MIN($F$277*$E279*CL$30*CL$5/10^6*CL12, Inputs!$H$169*Exchng*$G12),$F$277*$E279*CL$30*CL$5/10^6*CL12),)</f>
        <v>1.85472E-2</v>
      </c>
      <c r="CM279" s="255">
        <f>IF(Inputs!$H$168,IF(Inputs!$H$169, MIN($F$277*$E279*CM$30*CM$5/10^6*CM12, Inputs!$H$169*Exchng*$G12),$F$277*$E279*CM$30*CM$5/10^6*CM12),)</f>
        <v>1.8144E-2</v>
      </c>
      <c r="CN279" s="255">
        <f>IF(Inputs!$H$168,IF(Inputs!$H$169, MIN($F$277*$E279*CN$30*CN$5/10^6*CN12, Inputs!$H$169*Exchng*$G12),$F$277*$E279*CN$30*CN$5/10^6*CN12),)</f>
        <v>1.83456E-2</v>
      </c>
      <c r="CO279" s="255">
        <f>IF(Inputs!$H$168,IF(Inputs!$H$169, MIN($F$277*$E279*CO$30*CO$5/10^6*CO12, Inputs!$H$169*Exchng*$G12),$F$277*$E279*CO$30*CO$5/10^6*CO12),)</f>
        <v>1.85472E-2</v>
      </c>
      <c r="CP279" s="255">
        <f>IF(Inputs!$H$168,IF(Inputs!$H$169, MIN($F$277*$E279*CP$30*CP$5/10^6*CP12, Inputs!$H$169*Exchng*$G12),$F$277*$E279*CP$30*CP$5/10^6*CP12),)</f>
        <v>1.85472E-2</v>
      </c>
      <c r="CQ279" s="255">
        <f>IF(Inputs!$H$168,IF(Inputs!$H$169, MIN($F$277*$E279*CQ$30*CQ$5/10^6*CQ12, Inputs!$H$169*Exchng*$G12),$F$277*$E279*CQ$30*CQ$5/10^6*CQ12),)</f>
        <v>1.8144E-2</v>
      </c>
      <c r="CR279" s="255">
        <f>IF(Inputs!$H$168,IF(Inputs!$H$169, MIN($F$277*$E279*CR$30*CR$5/10^6*CR12, Inputs!$H$169*Exchng*$G12),$F$277*$E279*CR$30*CR$5/10^6*CR12),)</f>
        <v>1.83456E-2</v>
      </c>
      <c r="CS279" s="255">
        <f>IF(Inputs!$H$168,IF(Inputs!$H$169, MIN($F$277*$E279*CS$30*CS$5/10^6*CS12, Inputs!$H$169*Exchng*$G12),$F$277*$E279*CS$30*CS$5/10^6*CS12),)</f>
        <v>1.85472E-2</v>
      </c>
      <c r="CT279" s="255">
        <f>IF(Inputs!$H$168,IF(Inputs!$H$169, MIN($F$277*$E279*CT$30*CT$5/10^6*CT12, Inputs!$H$169*Exchng*$G12),$F$277*$E279*CT$30*CT$5/10^6*CT12),)</f>
        <v>1.85472E-2</v>
      </c>
      <c r="CU279" s="255">
        <f>IF(Inputs!$H$168,IF(Inputs!$H$169, MIN($F$277*$E279*CU$30*CU$5/10^6*CU12, Inputs!$H$169*Exchng*$G12),$F$277*$E279*CU$30*CU$5/10^6*CU12),)</f>
        <v>1.8144E-2</v>
      </c>
      <c r="CV279" s="255">
        <f>IF(Inputs!$H$168,IF(Inputs!$H$169, MIN($F$277*$E279*CV$30*CV$5/10^6*CV12, Inputs!$H$169*Exchng*$G12),$F$277*$E279*CV$30*CV$5/10^6*CV12),)</f>
        <v>1.83456E-2</v>
      </c>
      <c r="CW279" s="255">
        <f>IF(Inputs!$H$168,IF(Inputs!$H$169, MIN($F$277*$E279*CW$30*CW$5/10^6*CW12, Inputs!$H$169*Exchng*$G12),$F$277*$E279*CW$30*CW$5/10^6*CW12),)</f>
        <v>1.85472E-2</v>
      </c>
      <c r="CX279" s="255">
        <f>IF(Inputs!$H$168,IF(Inputs!$H$169, MIN($F$277*$E279*CX$30*CX$5/10^6*CX12, Inputs!$H$169*Exchng*$G12),$F$277*$E279*CX$30*CX$5/10^6*CX12),)</f>
        <v>1.85472E-2</v>
      </c>
      <c r="CY279" s="255">
        <f>IF(Inputs!$H$168,IF(Inputs!$H$169, MIN($F$277*$E279*CY$30*CY$5/10^6*CY12, Inputs!$H$169*Exchng*$G12),$F$277*$E279*CY$30*CY$5/10^6*CY12),)</f>
        <v>1.83456E-2</v>
      </c>
      <c r="CZ279" s="255">
        <f>IF(Inputs!$H$168,IF(Inputs!$H$169, MIN($F$277*$E279*CZ$30*CZ$5/10^6*CZ12, Inputs!$H$169*Exchng*$G12),$F$277*$E279*CZ$30*CZ$5/10^6*CZ12),)</f>
        <v>1.83456E-2</v>
      </c>
      <c r="DA279" s="255">
        <f>IF(Inputs!$H$168,IF(Inputs!$H$169, MIN($F$277*$E279*DA$30*DA$5/10^6*DA12, Inputs!$H$169*Exchng*$G12),$F$277*$E279*DA$30*DA$5/10^6*DA12),)</f>
        <v>1.85472E-2</v>
      </c>
      <c r="DB279" s="255">
        <f>IF(Inputs!$H$168,IF(Inputs!$H$169, MIN($F$277*$E279*DB$30*DB$5/10^6*DB12, Inputs!$H$169*Exchng*$G12),$F$277*$E279*DB$30*DB$5/10^6*DB12),)</f>
        <v>1.85472E-2</v>
      </c>
      <c r="DC279" s="255">
        <f>IF(Inputs!$H$168,IF(Inputs!$H$169, MIN($F$277*$E279*DC$30*DC$5/10^6*DC12, Inputs!$H$169*Exchng*$G12),$F$277*$E279*DC$30*DC$5/10^6*DC12),)</f>
        <v>1.8144E-2</v>
      </c>
      <c r="DD279" s="255">
        <f>IF(Inputs!$H$168,IF(Inputs!$H$169, MIN($F$277*$E279*DD$30*DD$5/10^6*DD12, Inputs!$H$169*Exchng*$G12),$F$277*$E279*DD$30*DD$5/10^6*DD12),)</f>
        <v>1.83456E-2</v>
      </c>
      <c r="DE279" s="255">
        <f>IF(Inputs!$H$168,IF(Inputs!$H$169, MIN($F$277*$E279*DE$30*DE$5/10^6*DE12, Inputs!$H$169*Exchng*$G12),$F$277*$E279*DE$30*DE$5/10^6*DE12),)</f>
        <v>1.85472E-2</v>
      </c>
      <c r="DF279" s="255">
        <f>IF(Inputs!$H$168,IF(Inputs!$H$169, MIN($F$277*$E279*DF$30*DF$5/10^6*DF12, Inputs!$H$169*Exchng*$G12),$F$277*$E279*DF$30*DF$5/10^6*DF12),)</f>
        <v>1.85472E-2</v>
      </c>
      <c r="DG279" s="255">
        <f>IF(Inputs!$H$168,IF(Inputs!$H$169, MIN($F$277*$E279*DG$30*DG$5/10^6*DG12, Inputs!$H$169*Exchng*$G12),$F$277*$E279*DG$30*DG$5/10^6*DG12),)</f>
        <v>1.8144E-2</v>
      </c>
      <c r="DH279" s="255">
        <f>IF(Inputs!$H$168,IF(Inputs!$H$169, MIN($F$277*$E279*DH$30*DH$5/10^6*DH12, Inputs!$H$169*Exchng*$G12),$F$277*$E279*DH$30*DH$5/10^6*DH12),)</f>
        <v>1.83456E-2</v>
      </c>
      <c r="DI279" s="255">
        <f>IF(Inputs!$H$168,IF(Inputs!$H$169, MIN($F$277*$E279*DI$30*DI$5/10^6*DI12, Inputs!$H$169*Exchng*$G12),$F$277*$E279*DI$30*DI$5/10^6*DI12),)</f>
        <v>1.85472E-2</v>
      </c>
      <c r="DJ279" s="255">
        <f>IF(Inputs!$H$168,IF(Inputs!$H$169, MIN($F$277*$E279*DJ$30*DJ$5/10^6*DJ12, Inputs!$H$169*Exchng*$G12),$F$277*$E279*DJ$30*DJ$5/10^6*DJ12),)</f>
        <v>1.85472E-2</v>
      </c>
      <c r="DK279" s="255">
        <f>IF(Inputs!$H$168,IF(Inputs!$H$169, MIN($F$277*$E279*DK$30*DK$5/10^6*DK12, Inputs!$H$169*Exchng*$G12),$F$277*$E279*DK$30*DK$5/10^6*DK12),)</f>
        <v>1.8144E-2</v>
      </c>
      <c r="DL279" s="255">
        <f>IF(Inputs!$H$168,IF(Inputs!$H$169, MIN($F$277*$E279*DL$30*DL$5/10^6*DL12, Inputs!$H$169*Exchng*$G12),$F$277*$E279*DL$30*DL$5/10^6*DL12),)</f>
        <v>1.83456E-2</v>
      </c>
      <c r="DM279" s="255">
        <f>IF(Inputs!$H$168,IF(Inputs!$H$169, MIN($F$277*$E279*DM$30*DM$5/10^6*DM12, Inputs!$H$169*Exchng*$G12),$F$277*$E279*DM$30*DM$5/10^6*DM12),)</f>
        <v>1.85472E-2</v>
      </c>
      <c r="DN279" s="255">
        <f>IF(Inputs!$H$168,IF(Inputs!$H$169, MIN($F$277*$E279*DN$30*DN$5/10^6*DN12, Inputs!$H$169*Exchng*$G12),$F$277*$E279*DN$30*DN$5/10^6*DN12),)</f>
        <v>1.85472E-2</v>
      </c>
      <c r="DO279" s="255">
        <f>IF(Inputs!$H$168,IF(Inputs!$H$169, MIN($F$277*$E279*DO$30*DO$5/10^6*DO12, Inputs!$H$169*Exchng*$G12),$F$277*$E279*DO$30*DO$5/10^6*DO12),)</f>
        <v>1.83456E-2</v>
      </c>
      <c r="DP279" s="255">
        <f>IF(Inputs!$H$168,IF(Inputs!$H$169, MIN($F$277*$E279*DP$30*DP$5/10^6*DP12, Inputs!$H$169*Exchng*$G12),$F$277*$E279*DP$30*DP$5/10^6*DP12),)</f>
        <v>1.83456E-2</v>
      </c>
      <c r="DQ279" s="255">
        <f>IF(Inputs!$H$168,IF(Inputs!$H$169, MIN($F$277*$E279*DQ$30*DQ$5/10^6*DQ12, Inputs!$H$169*Exchng*$G12),$F$277*$E279*DQ$30*DQ$5/10^6*DQ12),)</f>
        <v>1.85472E-2</v>
      </c>
      <c r="DR279" s="255">
        <f>IF(Inputs!$H$168,IF(Inputs!$H$169, MIN($F$277*$E279*DR$30*DR$5/10^6*DR12, Inputs!$H$169*Exchng*$G12),$F$277*$E279*DR$30*DR$5/10^6*DR12),)</f>
        <v>1.85472E-2</v>
      </c>
      <c r="DS279" s="255">
        <f>IF(Inputs!$H$168,IF(Inputs!$H$169, MIN($F$277*$E279*DS$30*DS$5/10^6*DS12, Inputs!$H$169*Exchng*$G12),$F$277*$E279*DS$30*DS$5/10^6*DS12),)</f>
        <v>1.8144E-2</v>
      </c>
    </row>
    <row r="280" spans="4:123" x14ac:dyDescent="0.3">
      <c r="D280" s="12" t="s">
        <v>25</v>
      </c>
      <c r="E280" s="256">
        <f>G13*Inputs!$H$122</f>
        <v>7</v>
      </c>
      <c r="F280" s="51" t="str">
        <f t="shared" si="209"/>
        <v>INR Mn</v>
      </c>
      <c r="G280" s="57"/>
      <c r="H280" s="255">
        <f>IF(Inputs!$H$168,IF(Inputs!$H$169, MIN($F$277*$E280*H$30*H$5/10^6*H13, Inputs!$H$169*Exchng*$G13),$F$277*$E280*H$30*H$5/10^6*H13),)</f>
        <v>0</v>
      </c>
      <c r="I280" s="255">
        <f>IF(Inputs!$H$168,IF(Inputs!$H$169, MIN($F$277*$E280*I$30*I$5/10^6*I13, Inputs!$H$169*Exchng*$G13),$F$277*$E280*I$30*I$5/10^6*I13),)</f>
        <v>0</v>
      </c>
      <c r="J280" s="255">
        <f>IF(Inputs!$H$168,IF(Inputs!$H$169, MIN($F$277*$E280*J$30*J$5/10^6*J13, Inputs!$H$169*Exchng*$G13),$F$277*$E280*J$30*J$5/10^6*J13),)</f>
        <v>0</v>
      </c>
      <c r="K280" s="255">
        <f>IF(Inputs!$H$168,IF(Inputs!$H$169, MIN($F$277*$E280*K$30*K$5/10^6*K13, Inputs!$H$169*Exchng*$G13),$F$277*$E280*K$30*K$5/10^6*K13),)</f>
        <v>0</v>
      </c>
      <c r="L280" s="255">
        <f>IF(Inputs!$H$168,IF(Inputs!$H$169, MIN($F$277*$E280*L$30*L$5/10^6*L13, Inputs!$H$169*Exchng*$G13),$F$277*$E280*L$30*L$5/10^6*L13),)</f>
        <v>0</v>
      </c>
      <c r="M280" s="255">
        <f>IF(Inputs!$H$168,IF(Inputs!$H$169, MIN($F$277*$E280*M$30*M$5/10^6*M13, Inputs!$H$169*Exchng*$G13),$F$277*$E280*M$30*M$5/10^6*M13),)</f>
        <v>0</v>
      </c>
      <c r="N280" s="255">
        <f>IF(Inputs!$H$168,IF(Inputs!$H$169, MIN($F$277*$E280*N$30*N$5/10^6*N13, Inputs!$H$169*Exchng*$G13),$F$277*$E280*N$30*N$5/10^6*N13),)</f>
        <v>0</v>
      </c>
      <c r="O280" s="255">
        <f>IF(Inputs!$H$168,IF(Inputs!$H$169, MIN($F$277*$E280*O$30*O$5/10^6*O13, Inputs!$H$169*Exchng*$G13),$F$277*$E280*O$30*O$5/10^6*O13),)</f>
        <v>0</v>
      </c>
      <c r="P280" s="255">
        <f>IF(Inputs!$H$168,IF(Inputs!$H$169, MIN($F$277*$E280*P$30*P$5/10^6*P13, Inputs!$H$169*Exchng*$G13),$F$277*$E280*P$30*P$5/10^6*P13),)</f>
        <v>0</v>
      </c>
      <c r="Q280" s="255">
        <f>IF(Inputs!$H$168,IF(Inputs!$H$169, MIN($F$277*$E280*Q$30*Q$5/10^6*Q13, Inputs!$H$169*Exchng*$G13),$F$277*$E280*Q$30*Q$5/10^6*Q13),)</f>
        <v>0</v>
      </c>
      <c r="R280" s="255">
        <f>IF(Inputs!$H$168,IF(Inputs!$H$169, MIN($F$277*$E280*R$30*R$5/10^6*R13, Inputs!$H$169*Exchng*$G13),$F$277*$E280*R$30*R$5/10^6*R13),)</f>
        <v>0</v>
      </c>
      <c r="S280" s="255">
        <f>IF(Inputs!$H$168,IF(Inputs!$H$169, MIN($F$277*$E280*S$30*S$5/10^6*S13, Inputs!$H$169*Exchng*$G13),$F$277*$E280*S$30*S$5/10^6*S13),)</f>
        <v>1.8144E-2</v>
      </c>
      <c r="T280" s="255">
        <f>IF(Inputs!$H$168,IF(Inputs!$H$169, MIN($F$277*$E280*T$30*T$5/10^6*T13, Inputs!$H$169*Exchng*$G13),$F$277*$E280*T$30*T$5/10^6*T13),)</f>
        <v>1.83456E-2</v>
      </c>
      <c r="U280" s="255">
        <f>IF(Inputs!$H$168,IF(Inputs!$H$169, MIN($F$277*$E280*U$30*U$5/10^6*U13, Inputs!$H$169*Exchng*$G13),$F$277*$E280*U$30*U$5/10^6*U13),)</f>
        <v>1.85472E-2</v>
      </c>
      <c r="V280" s="255">
        <f>IF(Inputs!$H$168,IF(Inputs!$H$169, MIN($F$277*$E280*V$30*V$5/10^6*V13, Inputs!$H$169*Exchng*$G13),$F$277*$E280*V$30*V$5/10^6*V13),)</f>
        <v>1.85472E-2</v>
      </c>
      <c r="W280" s="255">
        <f>IF(Inputs!$H$168,IF(Inputs!$H$169, MIN($F$277*$E280*W$30*W$5/10^6*W13, Inputs!$H$169*Exchng*$G13),$F$277*$E280*W$30*W$5/10^6*W13),)</f>
        <v>1.83456E-2</v>
      </c>
      <c r="X280" s="255">
        <f>IF(Inputs!$H$168,IF(Inputs!$H$169, MIN($F$277*$E280*X$30*X$5/10^6*X13, Inputs!$H$169*Exchng*$G13),$F$277*$E280*X$30*X$5/10^6*X13),)</f>
        <v>1.83456E-2</v>
      </c>
      <c r="Y280" s="255">
        <f>IF(Inputs!$H$168,IF(Inputs!$H$169, MIN($F$277*$E280*Y$30*Y$5/10^6*Y13, Inputs!$H$169*Exchng*$G13),$F$277*$E280*Y$30*Y$5/10^6*Y13),)</f>
        <v>1.85472E-2</v>
      </c>
      <c r="Z280" s="255">
        <f>IF(Inputs!$H$168,IF(Inputs!$H$169, MIN($F$277*$E280*Z$30*Z$5/10^6*Z13, Inputs!$H$169*Exchng*$G13),$F$277*$E280*Z$30*Z$5/10^6*Z13),)</f>
        <v>1.85472E-2</v>
      </c>
      <c r="AA280" s="255">
        <f>IF(Inputs!$H$168,IF(Inputs!$H$169, MIN($F$277*$E280*AA$30*AA$5/10^6*AA13, Inputs!$H$169*Exchng*$G13),$F$277*$E280*AA$30*AA$5/10^6*AA13),)</f>
        <v>1.8144E-2</v>
      </c>
      <c r="AB280" s="255">
        <f>IF(Inputs!$H$168,IF(Inputs!$H$169, MIN($F$277*$E280*AB$30*AB$5/10^6*AB13, Inputs!$H$169*Exchng*$G13),$F$277*$E280*AB$30*AB$5/10^6*AB13),)</f>
        <v>1.83456E-2</v>
      </c>
      <c r="AC280" s="255">
        <f>IF(Inputs!$H$168,IF(Inputs!$H$169, MIN($F$277*$E280*AC$30*AC$5/10^6*AC13, Inputs!$H$169*Exchng*$G13),$F$277*$E280*AC$30*AC$5/10^6*AC13),)</f>
        <v>1.85472E-2</v>
      </c>
      <c r="AD280" s="255">
        <f>IF(Inputs!$H$168,IF(Inputs!$H$169, MIN($F$277*$E280*AD$30*AD$5/10^6*AD13, Inputs!$H$169*Exchng*$G13),$F$277*$E280*AD$30*AD$5/10^6*AD13),)</f>
        <v>1.85472E-2</v>
      </c>
      <c r="AE280" s="255">
        <f>IF(Inputs!$H$168,IF(Inputs!$H$169, MIN($F$277*$E280*AE$30*AE$5/10^6*AE13, Inputs!$H$169*Exchng*$G13),$F$277*$E280*AE$30*AE$5/10^6*AE13),)</f>
        <v>1.8144E-2</v>
      </c>
      <c r="AF280" s="255">
        <f>IF(Inputs!$H$168,IF(Inputs!$H$169, MIN($F$277*$E280*AF$30*AF$5/10^6*AF13, Inputs!$H$169*Exchng*$G13),$F$277*$E280*AF$30*AF$5/10^6*AF13),)</f>
        <v>1.83456E-2</v>
      </c>
      <c r="AG280" s="255">
        <f>IF(Inputs!$H$168,IF(Inputs!$H$169, MIN($F$277*$E280*AG$30*AG$5/10^6*AG13, Inputs!$H$169*Exchng*$G13),$F$277*$E280*AG$30*AG$5/10^6*AG13),)</f>
        <v>1.85472E-2</v>
      </c>
      <c r="AH280" s="255">
        <f>IF(Inputs!$H$168,IF(Inputs!$H$169, MIN($F$277*$E280*AH$30*AH$5/10^6*AH13, Inputs!$H$169*Exchng*$G13),$F$277*$E280*AH$30*AH$5/10^6*AH13),)</f>
        <v>1.85472E-2</v>
      </c>
      <c r="AI280" s="255">
        <f>IF(Inputs!$H$168,IF(Inputs!$H$169, MIN($F$277*$E280*AI$30*AI$5/10^6*AI13, Inputs!$H$169*Exchng*$G13),$F$277*$E280*AI$30*AI$5/10^6*AI13),)</f>
        <v>1.8144E-2</v>
      </c>
      <c r="AJ280" s="255">
        <f>IF(Inputs!$H$168,IF(Inputs!$H$169, MIN($F$277*$E280*AJ$30*AJ$5/10^6*AJ13, Inputs!$H$169*Exchng*$G13),$F$277*$E280*AJ$30*AJ$5/10^6*AJ13),)</f>
        <v>1.83456E-2</v>
      </c>
      <c r="AK280" s="255">
        <f>IF(Inputs!$H$168,IF(Inputs!$H$169, MIN($F$277*$E280*AK$30*AK$5/10^6*AK13, Inputs!$H$169*Exchng*$G13),$F$277*$E280*AK$30*AK$5/10^6*AK13),)</f>
        <v>1.85472E-2</v>
      </c>
      <c r="AL280" s="255">
        <f>IF(Inputs!$H$168,IF(Inputs!$H$169, MIN($F$277*$E280*AL$30*AL$5/10^6*AL13, Inputs!$H$169*Exchng*$G13),$F$277*$E280*AL$30*AL$5/10^6*AL13),)</f>
        <v>1.85472E-2</v>
      </c>
      <c r="AM280" s="255">
        <f>IF(Inputs!$H$168,IF(Inputs!$H$169, MIN($F$277*$E280*AM$30*AM$5/10^6*AM13, Inputs!$H$169*Exchng*$G13),$F$277*$E280*AM$30*AM$5/10^6*AM13),)</f>
        <v>1.83456E-2</v>
      </c>
      <c r="AN280" s="255">
        <f>IF(Inputs!$H$168,IF(Inputs!$H$169, MIN($F$277*$E280*AN$30*AN$5/10^6*AN13, Inputs!$H$169*Exchng*$G13),$F$277*$E280*AN$30*AN$5/10^6*AN13),)</f>
        <v>1.83456E-2</v>
      </c>
      <c r="AO280" s="255">
        <f>IF(Inputs!$H$168,IF(Inputs!$H$169, MIN($F$277*$E280*AO$30*AO$5/10^6*AO13, Inputs!$H$169*Exchng*$G13),$F$277*$E280*AO$30*AO$5/10^6*AO13),)</f>
        <v>1.85472E-2</v>
      </c>
      <c r="AP280" s="255">
        <f>IF(Inputs!$H$168,IF(Inputs!$H$169, MIN($F$277*$E280*AP$30*AP$5/10^6*AP13, Inputs!$H$169*Exchng*$G13),$F$277*$E280*AP$30*AP$5/10^6*AP13),)</f>
        <v>1.85472E-2</v>
      </c>
      <c r="AQ280" s="255">
        <f>IF(Inputs!$H$168,IF(Inputs!$H$169, MIN($F$277*$E280*AQ$30*AQ$5/10^6*AQ13, Inputs!$H$169*Exchng*$G13),$F$277*$E280*AQ$30*AQ$5/10^6*AQ13),)</f>
        <v>1.8144E-2</v>
      </c>
      <c r="AR280" s="255">
        <f>IF(Inputs!$H$168,IF(Inputs!$H$169, MIN($F$277*$E280*AR$30*AR$5/10^6*AR13, Inputs!$H$169*Exchng*$G13),$F$277*$E280*AR$30*AR$5/10^6*AR13),)</f>
        <v>1.83456E-2</v>
      </c>
      <c r="AS280" s="255">
        <f>IF(Inputs!$H$168,IF(Inputs!$H$169, MIN($F$277*$E280*AS$30*AS$5/10^6*AS13, Inputs!$H$169*Exchng*$G13),$F$277*$E280*AS$30*AS$5/10^6*AS13),)</f>
        <v>1.85472E-2</v>
      </c>
      <c r="AT280" s="255">
        <f>IF(Inputs!$H$168,IF(Inputs!$H$169, MIN($F$277*$E280*AT$30*AT$5/10^6*AT13, Inputs!$H$169*Exchng*$G13),$F$277*$E280*AT$30*AT$5/10^6*AT13),)</f>
        <v>1.85472E-2</v>
      </c>
      <c r="AU280" s="255">
        <f>IF(Inputs!$H$168,IF(Inputs!$H$169, MIN($F$277*$E280*AU$30*AU$5/10^6*AU13, Inputs!$H$169*Exchng*$G13),$F$277*$E280*AU$30*AU$5/10^6*AU13),)</f>
        <v>1.8144E-2</v>
      </c>
      <c r="AV280" s="255">
        <f>IF(Inputs!$H$168,IF(Inputs!$H$169, MIN($F$277*$E280*AV$30*AV$5/10^6*AV13, Inputs!$H$169*Exchng*$G13),$F$277*$E280*AV$30*AV$5/10^6*AV13),)</f>
        <v>1.83456E-2</v>
      </c>
      <c r="AW280" s="255">
        <f>IF(Inputs!$H$168,IF(Inputs!$H$169, MIN($F$277*$E280*AW$30*AW$5/10^6*AW13, Inputs!$H$169*Exchng*$G13),$F$277*$E280*AW$30*AW$5/10^6*AW13),)</f>
        <v>1.85472E-2</v>
      </c>
      <c r="AX280" s="255">
        <f>IF(Inputs!$H$168,IF(Inputs!$H$169, MIN($F$277*$E280*AX$30*AX$5/10^6*AX13, Inputs!$H$169*Exchng*$G13),$F$277*$E280*AX$30*AX$5/10^6*AX13),)</f>
        <v>1.85472E-2</v>
      </c>
      <c r="AY280" s="255">
        <f>IF(Inputs!$H$168,IF(Inputs!$H$169, MIN($F$277*$E280*AY$30*AY$5/10^6*AY13, Inputs!$H$169*Exchng*$G13),$F$277*$E280*AY$30*AY$5/10^6*AY13),)</f>
        <v>1.8144E-2</v>
      </c>
      <c r="AZ280" s="255">
        <f>IF(Inputs!$H$168,IF(Inputs!$H$169, MIN($F$277*$E280*AZ$30*AZ$5/10^6*AZ13, Inputs!$H$169*Exchng*$G13),$F$277*$E280*AZ$30*AZ$5/10^6*AZ13),)</f>
        <v>1.83456E-2</v>
      </c>
      <c r="BA280" s="255">
        <f>IF(Inputs!$H$168,IF(Inputs!$H$169, MIN($F$277*$E280*BA$30*BA$5/10^6*BA13, Inputs!$H$169*Exchng*$G13),$F$277*$E280*BA$30*BA$5/10^6*BA13),)</f>
        <v>1.85472E-2</v>
      </c>
      <c r="BB280" s="255">
        <f>IF(Inputs!$H$168,IF(Inputs!$H$169, MIN($F$277*$E280*BB$30*BB$5/10^6*BB13, Inputs!$H$169*Exchng*$G13),$F$277*$E280*BB$30*BB$5/10^6*BB13),)</f>
        <v>1.85472E-2</v>
      </c>
      <c r="BC280" s="255">
        <f>IF(Inputs!$H$168,IF(Inputs!$H$169, MIN($F$277*$E280*BC$30*BC$5/10^6*BC13, Inputs!$H$169*Exchng*$G13),$F$277*$E280*BC$30*BC$5/10^6*BC13),)</f>
        <v>1.83456E-2</v>
      </c>
      <c r="BD280" s="255">
        <f>IF(Inputs!$H$168,IF(Inputs!$H$169, MIN($F$277*$E280*BD$30*BD$5/10^6*BD13, Inputs!$H$169*Exchng*$G13),$F$277*$E280*BD$30*BD$5/10^6*BD13),)</f>
        <v>1.83456E-2</v>
      </c>
      <c r="BE280" s="255">
        <f>IF(Inputs!$H$168,IF(Inputs!$H$169, MIN($F$277*$E280*BE$30*BE$5/10^6*BE13, Inputs!$H$169*Exchng*$G13),$F$277*$E280*BE$30*BE$5/10^6*BE13),)</f>
        <v>1.85472E-2</v>
      </c>
      <c r="BF280" s="255">
        <f>IF(Inputs!$H$168,IF(Inputs!$H$169, MIN($F$277*$E280*BF$30*BF$5/10^6*BF13, Inputs!$H$169*Exchng*$G13),$F$277*$E280*BF$30*BF$5/10^6*BF13),)</f>
        <v>1.85472E-2</v>
      </c>
      <c r="BG280" s="255">
        <f>IF(Inputs!$H$168,IF(Inputs!$H$169, MIN($F$277*$E280*BG$30*BG$5/10^6*BG13, Inputs!$H$169*Exchng*$G13),$F$277*$E280*BG$30*BG$5/10^6*BG13),)</f>
        <v>1.8144E-2</v>
      </c>
      <c r="BH280" s="255">
        <f>IF(Inputs!$H$168,IF(Inputs!$H$169, MIN($F$277*$E280*BH$30*BH$5/10^6*BH13, Inputs!$H$169*Exchng*$G13),$F$277*$E280*BH$30*BH$5/10^6*BH13),)</f>
        <v>1.83456E-2</v>
      </c>
      <c r="BI280" s="255">
        <f>IF(Inputs!$H$168,IF(Inputs!$H$169, MIN($F$277*$E280*BI$30*BI$5/10^6*BI13, Inputs!$H$169*Exchng*$G13),$F$277*$E280*BI$30*BI$5/10^6*BI13),)</f>
        <v>1.85472E-2</v>
      </c>
      <c r="BJ280" s="255">
        <f>IF(Inputs!$H$168,IF(Inputs!$H$169, MIN($F$277*$E280*BJ$30*BJ$5/10^6*BJ13, Inputs!$H$169*Exchng*$G13),$F$277*$E280*BJ$30*BJ$5/10^6*BJ13),)</f>
        <v>1.85472E-2</v>
      </c>
      <c r="BK280" s="255">
        <f>IF(Inputs!$H$168,IF(Inputs!$H$169, MIN($F$277*$E280*BK$30*BK$5/10^6*BK13, Inputs!$H$169*Exchng*$G13),$F$277*$E280*BK$30*BK$5/10^6*BK13),)</f>
        <v>1.8144E-2</v>
      </c>
      <c r="BL280" s="255">
        <f>IF(Inputs!$H$168,IF(Inputs!$H$169, MIN($F$277*$E280*BL$30*BL$5/10^6*BL13, Inputs!$H$169*Exchng*$G13),$F$277*$E280*BL$30*BL$5/10^6*BL13),)</f>
        <v>1.83456E-2</v>
      </c>
      <c r="BM280" s="255">
        <f>IF(Inputs!$H$168,IF(Inputs!$H$169, MIN($F$277*$E280*BM$30*BM$5/10^6*BM13, Inputs!$H$169*Exchng*$G13),$F$277*$E280*BM$30*BM$5/10^6*BM13),)</f>
        <v>1.85472E-2</v>
      </c>
      <c r="BN280" s="255">
        <f>IF(Inputs!$H$168,IF(Inputs!$H$169, MIN($F$277*$E280*BN$30*BN$5/10^6*BN13, Inputs!$H$169*Exchng*$G13),$F$277*$E280*BN$30*BN$5/10^6*BN13),)</f>
        <v>1.85472E-2</v>
      </c>
      <c r="BO280" s="255">
        <f>IF(Inputs!$H$168,IF(Inputs!$H$169, MIN($F$277*$E280*BO$30*BO$5/10^6*BO13, Inputs!$H$169*Exchng*$G13),$F$277*$E280*BO$30*BO$5/10^6*BO13),)</f>
        <v>1.8144E-2</v>
      </c>
      <c r="BP280" s="255">
        <f>IF(Inputs!$H$168,IF(Inputs!$H$169, MIN($F$277*$E280*BP$30*BP$5/10^6*BP13, Inputs!$H$169*Exchng*$G13),$F$277*$E280*BP$30*BP$5/10^6*BP13),)</f>
        <v>1.83456E-2</v>
      </c>
      <c r="BQ280" s="255">
        <f>IF(Inputs!$H$168,IF(Inputs!$H$169, MIN($F$277*$E280*BQ$30*BQ$5/10^6*BQ13, Inputs!$H$169*Exchng*$G13),$F$277*$E280*BQ$30*BQ$5/10^6*BQ13),)</f>
        <v>1.85472E-2</v>
      </c>
      <c r="BR280" s="255">
        <f>IF(Inputs!$H$168,IF(Inputs!$H$169, MIN($F$277*$E280*BR$30*BR$5/10^6*BR13, Inputs!$H$169*Exchng*$G13),$F$277*$E280*BR$30*BR$5/10^6*BR13),)</f>
        <v>1.85472E-2</v>
      </c>
      <c r="BS280" s="255">
        <f>IF(Inputs!$H$168,IF(Inputs!$H$169, MIN($F$277*$E280*BS$30*BS$5/10^6*BS13, Inputs!$H$169*Exchng*$G13),$F$277*$E280*BS$30*BS$5/10^6*BS13),)</f>
        <v>1.83456E-2</v>
      </c>
      <c r="BT280" s="255">
        <f>IF(Inputs!$H$168,IF(Inputs!$H$169, MIN($F$277*$E280*BT$30*BT$5/10^6*BT13, Inputs!$H$169*Exchng*$G13),$F$277*$E280*BT$30*BT$5/10^6*BT13),)</f>
        <v>1.83456E-2</v>
      </c>
      <c r="BU280" s="255">
        <f>IF(Inputs!$H$168,IF(Inputs!$H$169, MIN($F$277*$E280*BU$30*BU$5/10^6*BU13, Inputs!$H$169*Exchng*$G13),$F$277*$E280*BU$30*BU$5/10^6*BU13),)</f>
        <v>1.85472E-2</v>
      </c>
      <c r="BV280" s="255">
        <f>IF(Inputs!$H$168,IF(Inputs!$H$169, MIN($F$277*$E280*BV$30*BV$5/10^6*BV13, Inputs!$H$169*Exchng*$G13),$F$277*$E280*BV$30*BV$5/10^6*BV13),)</f>
        <v>1.85472E-2</v>
      </c>
      <c r="BW280" s="255">
        <f>IF(Inputs!$H$168,IF(Inputs!$H$169, MIN($F$277*$E280*BW$30*BW$5/10^6*BW13, Inputs!$H$169*Exchng*$G13),$F$277*$E280*BW$30*BW$5/10^6*BW13),)</f>
        <v>1.8144E-2</v>
      </c>
      <c r="BX280" s="255">
        <f>IF(Inputs!$H$168,IF(Inputs!$H$169, MIN($F$277*$E280*BX$30*BX$5/10^6*BX13, Inputs!$H$169*Exchng*$G13),$F$277*$E280*BX$30*BX$5/10^6*BX13),)</f>
        <v>1.83456E-2</v>
      </c>
      <c r="BY280" s="255">
        <f>IF(Inputs!$H$168,IF(Inputs!$H$169, MIN($F$277*$E280*BY$30*BY$5/10^6*BY13, Inputs!$H$169*Exchng*$G13),$F$277*$E280*BY$30*BY$5/10^6*BY13),)</f>
        <v>1.85472E-2</v>
      </c>
      <c r="BZ280" s="255">
        <f>IF(Inputs!$H$168,IF(Inputs!$H$169, MIN($F$277*$E280*BZ$30*BZ$5/10^6*BZ13, Inputs!$H$169*Exchng*$G13),$F$277*$E280*BZ$30*BZ$5/10^6*BZ13),)</f>
        <v>1.85472E-2</v>
      </c>
      <c r="CA280" s="255">
        <f>IF(Inputs!$H$168,IF(Inputs!$H$169, MIN($F$277*$E280*CA$30*CA$5/10^6*CA13, Inputs!$H$169*Exchng*$G13),$F$277*$E280*CA$30*CA$5/10^6*CA13),)</f>
        <v>1.8144E-2</v>
      </c>
      <c r="CB280" s="255">
        <f>IF(Inputs!$H$168,IF(Inputs!$H$169, MIN($F$277*$E280*CB$30*CB$5/10^6*CB13, Inputs!$H$169*Exchng*$G13),$F$277*$E280*CB$30*CB$5/10^6*CB13),)</f>
        <v>1.83456E-2</v>
      </c>
      <c r="CC280" s="255">
        <f>IF(Inputs!$H$168,IF(Inputs!$H$169, MIN($F$277*$E280*CC$30*CC$5/10^6*CC13, Inputs!$H$169*Exchng*$G13),$F$277*$E280*CC$30*CC$5/10^6*CC13),)</f>
        <v>1.85472E-2</v>
      </c>
      <c r="CD280" s="255">
        <f>IF(Inputs!$H$168,IF(Inputs!$H$169, MIN($F$277*$E280*CD$30*CD$5/10^6*CD13, Inputs!$H$169*Exchng*$G13),$F$277*$E280*CD$30*CD$5/10^6*CD13),)</f>
        <v>1.85472E-2</v>
      </c>
      <c r="CE280" s="255">
        <f>IF(Inputs!$H$168,IF(Inputs!$H$169, MIN($F$277*$E280*CE$30*CE$5/10^6*CE13, Inputs!$H$169*Exchng*$G13),$F$277*$E280*CE$30*CE$5/10^6*CE13),)</f>
        <v>1.8144E-2</v>
      </c>
      <c r="CF280" s="255">
        <f>IF(Inputs!$H$168,IF(Inputs!$H$169, MIN($F$277*$E280*CF$30*CF$5/10^6*CF13, Inputs!$H$169*Exchng*$G13),$F$277*$E280*CF$30*CF$5/10^6*CF13),)</f>
        <v>1.83456E-2</v>
      </c>
      <c r="CG280" s="255">
        <f>IF(Inputs!$H$168,IF(Inputs!$H$169, MIN($F$277*$E280*CG$30*CG$5/10^6*CG13, Inputs!$H$169*Exchng*$G13),$F$277*$E280*CG$30*CG$5/10^6*CG13),)</f>
        <v>1.85472E-2</v>
      </c>
      <c r="CH280" s="255">
        <f>IF(Inputs!$H$168,IF(Inputs!$H$169, MIN($F$277*$E280*CH$30*CH$5/10^6*CH13, Inputs!$H$169*Exchng*$G13),$F$277*$E280*CH$30*CH$5/10^6*CH13),)</f>
        <v>1.85472E-2</v>
      </c>
      <c r="CI280" s="255">
        <f>IF(Inputs!$H$168,IF(Inputs!$H$169, MIN($F$277*$E280*CI$30*CI$5/10^6*CI13, Inputs!$H$169*Exchng*$G13),$F$277*$E280*CI$30*CI$5/10^6*CI13),)</f>
        <v>1.83456E-2</v>
      </c>
      <c r="CJ280" s="255">
        <f>IF(Inputs!$H$168,IF(Inputs!$H$169, MIN($F$277*$E280*CJ$30*CJ$5/10^6*CJ13, Inputs!$H$169*Exchng*$G13),$F$277*$E280*CJ$30*CJ$5/10^6*CJ13),)</f>
        <v>1.83456E-2</v>
      </c>
      <c r="CK280" s="255">
        <f>IF(Inputs!$H$168,IF(Inputs!$H$169, MIN($F$277*$E280*CK$30*CK$5/10^6*CK13, Inputs!$H$169*Exchng*$G13),$F$277*$E280*CK$30*CK$5/10^6*CK13),)</f>
        <v>1.85472E-2</v>
      </c>
      <c r="CL280" s="255">
        <f>IF(Inputs!$H$168,IF(Inputs!$H$169, MIN($F$277*$E280*CL$30*CL$5/10^6*CL13, Inputs!$H$169*Exchng*$G13),$F$277*$E280*CL$30*CL$5/10^6*CL13),)</f>
        <v>1.85472E-2</v>
      </c>
      <c r="CM280" s="255">
        <f>IF(Inputs!$H$168,IF(Inputs!$H$169, MIN($F$277*$E280*CM$30*CM$5/10^6*CM13, Inputs!$H$169*Exchng*$G13),$F$277*$E280*CM$30*CM$5/10^6*CM13),)</f>
        <v>1.8144E-2</v>
      </c>
      <c r="CN280" s="255">
        <f>IF(Inputs!$H$168,IF(Inputs!$H$169, MIN($F$277*$E280*CN$30*CN$5/10^6*CN13, Inputs!$H$169*Exchng*$G13),$F$277*$E280*CN$30*CN$5/10^6*CN13),)</f>
        <v>1.83456E-2</v>
      </c>
      <c r="CO280" s="255">
        <f>IF(Inputs!$H$168,IF(Inputs!$H$169, MIN($F$277*$E280*CO$30*CO$5/10^6*CO13, Inputs!$H$169*Exchng*$G13),$F$277*$E280*CO$30*CO$5/10^6*CO13),)</f>
        <v>1.85472E-2</v>
      </c>
      <c r="CP280" s="255">
        <f>IF(Inputs!$H$168,IF(Inputs!$H$169, MIN($F$277*$E280*CP$30*CP$5/10^6*CP13, Inputs!$H$169*Exchng*$G13),$F$277*$E280*CP$30*CP$5/10^6*CP13),)</f>
        <v>1.85472E-2</v>
      </c>
      <c r="CQ280" s="255">
        <f>IF(Inputs!$H$168,IF(Inputs!$H$169, MIN($F$277*$E280*CQ$30*CQ$5/10^6*CQ13, Inputs!$H$169*Exchng*$G13),$F$277*$E280*CQ$30*CQ$5/10^6*CQ13),)</f>
        <v>1.8144E-2</v>
      </c>
      <c r="CR280" s="255">
        <f>IF(Inputs!$H$168,IF(Inputs!$H$169, MIN($F$277*$E280*CR$30*CR$5/10^6*CR13, Inputs!$H$169*Exchng*$G13),$F$277*$E280*CR$30*CR$5/10^6*CR13),)</f>
        <v>1.83456E-2</v>
      </c>
      <c r="CS280" s="255">
        <f>IF(Inputs!$H$168,IF(Inputs!$H$169, MIN($F$277*$E280*CS$30*CS$5/10^6*CS13, Inputs!$H$169*Exchng*$G13),$F$277*$E280*CS$30*CS$5/10^6*CS13),)</f>
        <v>1.85472E-2</v>
      </c>
      <c r="CT280" s="255">
        <f>IF(Inputs!$H$168,IF(Inputs!$H$169, MIN($F$277*$E280*CT$30*CT$5/10^6*CT13, Inputs!$H$169*Exchng*$G13),$F$277*$E280*CT$30*CT$5/10^6*CT13),)</f>
        <v>1.85472E-2</v>
      </c>
      <c r="CU280" s="255">
        <f>IF(Inputs!$H$168,IF(Inputs!$H$169, MIN($F$277*$E280*CU$30*CU$5/10^6*CU13, Inputs!$H$169*Exchng*$G13),$F$277*$E280*CU$30*CU$5/10^6*CU13),)</f>
        <v>1.8144E-2</v>
      </c>
      <c r="CV280" s="255">
        <f>IF(Inputs!$H$168,IF(Inputs!$H$169, MIN($F$277*$E280*CV$30*CV$5/10^6*CV13, Inputs!$H$169*Exchng*$G13),$F$277*$E280*CV$30*CV$5/10^6*CV13),)</f>
        <v>1.83456E-2</v>
      </c>
      <c r="CW280" s="255">
        <f>IF(Inputs!$H$168,IF(Inputs!$H$169, MIN($F$277*$E280*CW$30*CW$5/10^6*CW13, Inputs!$H$169*Exchng*$G13),$F$277*$E280*CW$30*CW$5/10^6*CW13),)</f>
        <v>1.85472E-2</v>
      </c>
      <c r="CX280" s="255">
        <f>IF(Inputs!$H$168,IF(Inputs!$H$169, MIN($F$277*$E280*CX$30*CX$5/10^6*CX13, Inputs!$H$169*Exchng*$G13),$F$277*$E280*CX$30*CX$5/10^6*CX13),)</f>
        <v>1.85472E-2</v>
      </c>
      <c r="CY280" s="255">
        <f>IF(Inputs!$H$168,IF(Inputs!$H$169, MIN($F$277*$E280*CY$30*CY$5/10^6*CY13, Inputs!$H$169*Exchng*$G13),$F$277*$E280*CY$30*CY$5/10^6*CY13),)</f>
        <v>1.83456E-2</v>
      </c>
      <c r="CZ280" s="255">
        <f>IF(Inputs!$H$168,IF(Inputs!$H$169, MIN($F$277*$E280*CZ$30*CZ$5/10^6*CZ13, Inputs!$H$169*Exchng*$G13),$F$277*$E280*CZ$30*CZ$5/10^6*CZ13),)</f>
        <v>1.83456E-2</v>
      </c>
      <c r="DA280" s="255">
        <f>IF(Inputs!$H$168,IF(Inputs!$H$169, MIN($F$277*$E280*DA$30*DA$5/10^6*DA13, Inputs!$H$169*Exchng*$G13),$F$277*$E280*DA$30*DA$5/10^6*DA13),)</f>
        <v>1.85472E-2</v>
      </c>
      <c r="DB280" s="255">
        <f>IF(Inputs!$H$168,IF(Inputs!$H$169, MIN($F$277*$E280*DB$30*DB$5/10^6*DB13, Inputs!$H$169*Exchng*$G13),$F$277*$E280*DB$30*DB$5/10^6*DB13),)</f>
        <v>1.85472E-2</v>
      </c>
      <c r="DC280" s="255">
        <f>IF(Inputs!$H$168,IF(Inputs!$H$169, MIN($F$277*$E280*DC$30*DC$5/10^6*DC13, Inputs!$H$169*Exchng*$G13),$F$277*$E280*DC$30*DC$5/10^6*DC13),)</f>
        <v>1.8144E-2</v>
      </c>
      <c r="DD280" s="255">
        <f>IF(Inputs!$H$168,IF(Inputs!$H$169, MIN($F$277*$E280*DD$30*DD$5/10^6*DD13, Inputs!$H$169*Exchng*$G13),$F$277*$E280*DD$30*DD$5/10^6*DD13),)</f>
        <v>1.83456E-2</v>
      </c>
      <c r="DE280" s="255">
        <f>IF(Inputs!$H$168,IF(Inputs!$H$169, MIN($F$277*$E280*DE$30*DE$5/10^6*DE13, Inputs!$H$169*Exchng*$G13),$F$277*$E280*DE$30*DE$5/10^6*DE13),)</f>
        <v>1.85472E-2</v>
      </c>
      <c r="DF280" s="255">
        <f>IF(Inputs!$H$168,IF(Inputs!$H$169, MIN($F$277*$E280*DF$30*DF$5/10^6*DF13, Inputs!$H$169*Exchng*$G13),$F$277*$E280*DF$30*DF$5/10^6*DF13),)</f>
        <v>1.85472E-2</v>
      </c>
      <c r="DG280" s="255">
        <f>IF(Inputs!$H$168,IF(Inputs!$H$169, MIN($F$277*$E280*DG$30*DG$5/10^6*DG13, Inputs!$H$169*Exchng*$G13),$F$277*$E280*DG$30*DG$5/10^6*DG13),)</f>
        <v>1.8144E-2</v>
      </c>
      <c r="DH280" s="255">
        <f>IF(Inputs!$H$168,IF(Inputs!$H$169, MIN($F$277*$E280*DH$30*DH$5/10^6*DH13, Inputs!$H$169*Exchng*$G13),$F$277*$E280*DH$30*DH$5/10^6*DH13),)</f>
        <v>1.83456E-2</v>
      </c>
      <c r="DI280" s="255">
        <f>IF(Inputs!$H$168,IF(Inputs!$H$169, MIN($F$277*$E280*DI$30*DI$5/10^6*DI13, Inputs!$H$169*Exchng*$G13),$F$277*$E280*DI$30*DI$5/10^6*DI13),)</f>
        <v>1.85472E-2</v>
      </c>
      <c r="DJ280" s="255">
        <f>IF(Inputs!$H$168,IF(Inputs!$H$169, MIN($F$277*$E280*DJ$30*DJ$5/10^6*DJ13, Inputs!$H$169*Exchng*$G13),$F$277*$E280*DJ$30*DJ$5/10^6*DJ13),)</f>
        <v>1.85472E-2</v>
      </c>
      <c r="DK280" s="255">
        <f>IF(Inputs!$H$168,IF(Inputs!$H$169, MIN($F$277*$E280*DK$30*DK$5/10^6*DK13, Inputs!$H$169*Exchng*$G13),$F$277*$E280*DK$30*DK$5/10^6*DK13),)</f>
        <v>1.8144E-2</v>
      </c>
      <c r="DL280" s="255">
        <f>IF(Inputs!$H$168,IF(Inputs!$H$169, MIN($F$277*$E280*DL$30*DL$5/10^6*DL13, Inputs!$H$169*Exchng*$G13),$F$277*$E280*DL$30*DL$5/10^6*DL13),)</f>
        <v>1.83456E-2</v>
      </c>
      <c r="DM280" s="255">
        <f>IF(Inputs!$H$168,IF(Inputs!$H$169, MIN($F$277*$E280*DM$30*DM$5/10^6*DM13, Inputs!$H$169*Exchng*$G13),$F$277*$E280*DM$30*DM$5/10^6*DM13),)</f>
        <v>1.85472E-2</v>
      </c>
      <c r="DN280" s="255">
        <f>IF(Inputs!$H$168,IF(Inputs!$H$169, MIN($F$277*$E280*DN$30*DN$5/10^6*DN13, Inputs!$H$169*Exchng*$G13),$F$277*$E280*DN$30*DN$5/10^6*DN13),)</f>
        <v>1.85472E-2</v>
      </c>
      <c r="DO280" s="255">
        <f>IF(Inputs!$H$168,IF(Inputs!$H$169, MIN($F$277*$E280*DO$30*DO$5/10^6*DO13, Inputs!$H$169*Exchng*$G13),$F$277*$E280*DO$30*DO$5/10^6*DO13),)</f>
        <v>1.83456E-2</v>
      </c>
      <c r="DP280" s="255">
        <f>IF(Inputs!$H$168,IF(Inputs!$H$169, MIN($F$277*$E280*DP$30*DP$5/10^6*DP13, Inputs!$H$169*Exchng*$G13),$F$277*$E280*DP$30*DP$5/10^6*DP13),)</f>
        <v>1.83456E-2</v>
      </c>
      <c r="DQ280" s="255">
        <f>IF(Inputs!$H$168,IF(Inputs!$H$169, MIN($F$277*$E280*DQ$30*DQ$5/10^6*DQ13, Inputs!$H$169*Exchng*$G13),$F$277*$E280*DQ$30*DQ$5/10^6*DQ13),)</f>
        <v>1.85472E-2</v>
      </c>
      <c r="DR280" s="255">
        <f>IF(Inputs!$H$168,IF(Inputs!$H$169, MIN($F$277*$E280*DR$30*DR$5/10^6*DR13, Inputs!$H$169*Exchng*$G13),$F$277*$E280*DR$30*DR$5/10^6*DR13),)</f>
        <v>1.85472E-2</v>
      </c>
      <c r="DS280" s="255">
        <f>IF(Inputs!$H$168,IF(Inputs!$H$169, MIN($F$277*$E280*DS$30*DS$5/10^6*DS13, Inputs!$H$169*Exchng*$G13),$F$277*$E280*DS$30*DS$5/10^6*DS13),)</f>
        <v>1.8144E-2</v>
      </c>
    </row>
    <row r="281" spans="4:123" x14ac:dyDescent="0.3">
      <c r="D281" s="12" t="s">
        <v>26</v>
      </c>
      <c r="E281" s="256">
        <f>G14*Inputs!$H$122</f>
        <v>14</v>
      </c>
      <c r="F281" s="51" t="str">
        <f t="shared" si="209"/>
        <v>INR Mn</v>
      </c>
      <c r="G281" s="57"/>
      <c r="H281" s="255">
        <f>IF(Inputs!$H$168,IF(Inputs!$H$169, MIN($F$277*$E281*H$30*H$5/10^6*H14, Inputs!$H$169*Exchng*$G14),$F$277*$E281*H$30*H$5/10^6*H14),)</f>
        <v>0</v>
      </c>
      <c r="I281" s="255">
        <f>IF(Inputs!$H$168,IF(Inputs!$H$169, MIN($F$277*$E281*I$30*I$5/10^6*I14, Inputs!$H$169*Exchng*$G14),$F$277*$E281*I$30*I$5/10^6*I14),)</f>
        <v>0</v>
      </c>
      <c r="J281" s="255">
        <f>IF(Inputs!$H$168,IF(Inputs!$H$169, MIN($F$277*$E281*J$30*J$5/10^6*J14, Inputs!$H$169*Exchng*$G14),$F$277*$E281*J$30*J$5/10^6*J14),)</f>
        <v>0</v>
      </c>
      <c r="K281" s="255">
        <f>IF(Inputs!$H$168,IF(Inputs!$H$169, MIN($F$277*$E281*K$30*K$5/10^6*K14, Inputs!$H$169*Exchng*$G14),$F$277*$E281*K$30*K$5/10^6*K14),)</f>
        <v>0</v>
      </c>
      <c r="L281" s="255">
        <f>IF(Inputs!$H$168,IF(Inputs!$H$169, MIN($F$277*$E281*L$30*L$5/10^6*L14, Inputs!$H$169*Exchng*$G14),$F$277*$E281*L$30*L$5/10^6*L14),)</f>
        <v>0</v>
      </c>
      <c r="M281" s="255">
        <f>IF(Inputs!$H$168,IF(Inputs!$H$169, MIN($F$277*$E281*M$30*M$5/10^6*M14, Inputs!$H$169*Exchng*$G14),$F$277*$E281*M$30*M$5/10^6*M14),)</f>
        <v>0</v>
      </c>
      <c r="N281" s="255">
        <f>IF(Inputs!$H$168,IF(Inputs!$H$169, MIN($F$277*$E281*N$30*N$5/10^6*N14, Inputs!$H$169*Exchng*$G14),$F$277*$E281*N$30*N$5/10^6*N14),)</f>
        <v>0</v>
      </c>
      <c r="O281" s="255">
        <f>IF(Inputs!$H$168,IF(Inputs!$H$169, MIN($F$277*$E281*O$30*O$5/10^6*O14, Inputs!$H$169*Exchng*$G14),$F$277*$E281*O$30*O$5/10^6*O14),)</f>
        <v>0</v>
      </c>
      <c r="P281" s="255">
        <f>IF(Inputs!$H$168,IF(Inputs!$H$169, MIN($F$277*$E281*P$30*P$5/10^6*P14, Inputs!$H$169*Exchng*$G14),$F$277*$E281*P$30*P$5/10^6*P14),)</f>
        <v>0</v>
      </c>
      <c r="Q281" s="255">
        <f>IF(Inputs!$H$168,IF(Inputs!$H$169, MIN($F$277*$E281*Q$30*Q$5/10^6*Q14, Inputs!$H$169*Exchng*$G14),$F$277*$E281*Q$30*Q$5/10^6*Q14),)</f>
        <v>0</v>
      </c>
      <c r="R281" s="255">
        <f>IF(Inputs!$H$168,IF(Inputs!$H$169, MIN($F$277*$E281*R$30*R$5/10^6*R14, Inputs!$H$169*Exchng*$G14),$F$277*$E281*R$30*R$5/10^6*R14),)</f>
        <v>0</v>
      </c>
      <c r="S281" s="255">
        <f>IF(Inputs!$H$168,IF(Inputs!$H$169, MIN($F$277*$E281*S$30*S$5/10^6*S14, Inputs!$H$169*Exchng*$G14),$F$277*$E281*S$30*S$5/10^6*S14),)</f>
        <v>0</v>
      </c>
      <c r="T281" s="255">
        <f>IF(Inputs!$H$168,IF(Inputs!$H$169, MIN($F$277*$E281*T$30*T$5/10^6*T14, Inputs!$H$169*Exchng*$G14),$F$277*$E281*T$30*T$5/10^6*T14),)</f>
        <v>0</v>
      </c>
      <c r="U281" s="255">
        <f>IF(Inputs!$H$168,IF(Inputs!$H$169, MIN($F$277*$E281*U$30*U$5/10^6*U14, Inputs!$H$169*Exchng*$G14),$F$277*$E281*U$30*U$5/10^6*U14),)</f>
        <v>0</v>
      </c>
      <c r="V281" s="255">
        <f>IF(Inputs!$H$168,IF(Inputs!$H$169, MIN($F$277*$E281*V$30*V$5/10^6*V14, Inputs!$H$169*Exchng*$G14),$F$277*$E281*V$30*V$5/10^6*V14),)</f>
        <v>0</v>
      </c>
      <c r="W281" s="255">
        <f>IF(Inputs!$H$168,IF(Inputs!$H$169, MIN($F$277*$E281*W$30*W$5/10^6*W14, Inputs!$H$169*Exchng*$G14),$F$277*$E281*W$30*W$5/10^6*W14),)</f>
        <v>3.66912E-2</v>
      </c>
      <c r="X281" s="255">
        <f>IF(Inputs!$H$168,IF(Inputs!$H$169, MIN($F$277*$E281*X$30*X$5/10^6*X14, Inputs!$H$169*Exchng*$G14),$F$277*$E281*X$30*X$5/10^6*X14),)</f>
        <v>3.66912E-2</v>
      </c>
      <c r="Y281" s="255">
        <f>IF(Inputs!$H$168,IF(Inputs!$H$169, MIN($F$277*$E281*Y$30*Y$5/10^6*Y14, Inputs!$H$169*Exchng*$G14),$F$277*$E281*Y$30*Y$5/10^6*Y14),)</f>
        <v>3.70944E-2</v>
      </c>
      <c r="Z281" s="255">
        <f>IF(Inputs!$H$168,IF(Inputs!$H$169, MIN($F$277*$E281*Z$30*Z$5/10^6*Z14, Inputs!$H$169*Exchng*$G14),$F$277*$E281*Z$30*Z$5/10^6*Z14),)</f>
        <v>3.70944E-2</v>
      </c>
      <c r="AA281" s="255">
        <f>IF(Inputs!$H$168,IF(Inputs!$H$169, MIN($F$277*$E281*AA$30*AA$5/10^6*AA14, Inputs!$H$169*Exchng*$G14),$F$277*$E281*AA$30*AA$5/10^6*AA14),)</f>
        <v>3.6288000000000001E-2</v>
      </c>
      <c r="AB281" s="255">
        <f>IF(Inputs!$H$168,IF(Inputs!$H$169, MIN($F$277*$E281*AB$30*AB$5/10^6*AB14, Inputs!$H$169*Exchng*$G14),$F$277*$E281*AB$30*AB$5/10^6*AB14),)</f>
        <v>3.66912E-2</v>
      </c>
      <c r="AC281" s="255">
        <f>IF(Inputs!$H$168,IF(Inputs!$H$169, MIN($F$277*$E281*AC$30*AC$5/10^6*AC14, Inputs!$H$169*Exchng*$G14),$F$277*$E281*AC$30*AC$5/10^6*AC14),)</f>
        <v>3.70944E-2</v>
      </c>
      <c r="AD281" s="255">
        <f>IF(Inputs!$H$168,IF(Inputs!$H$169, MIN($F$277*$E281*AD$30*AD$5/10^6*AD14, Inputs!$H$169*Exchng*$G14),$F$277*$E281*AD$30*AD$5/10^6*AD14),)</f>
        <v>3.70944E-2</v>
      </c>
      <c r="AE281" s="255">
        <f>IF(Inputs!$H$168,IF(Inputs!$H$169, MIN($F$277*$E281*AE$30*AE$5/10^6*AE14, Inputs!$H$169*Exchng*$G14),$F$277*$E281*AE$30*AE$5/10^6*AE14),)</f>
        <v>3.6288000000000001E-2</v>
      </c>
      <c r="AF281" s="255">
        <f>IF(Inputs!$H$168,IF(Inputs!$H$169, MIN($F$277*$E281*AF$30*AF$5/10^6*AF14, Inputs!$H$169*Exchng*$G14),$F$277*$E281*AF$30*AF$5/10^6*AF14),)</f>
        <v>3.66912E-2</v>
      </c>
      <c r="AG281" s="255">
        <f>IF(Inputs!$H$168,IF(Inputs!$H$169, MIN($F$277*$E281*AG$30*AG$5/10^6*AG14, Inputs!$H$169*Exchng*$G14),$F$277*$E281*AG$30*AG$5/10^6*AG14),)</f>
        <v>3.70944E-2</v>
      </c>
      <c r="AH281" s="255">
        <f>IF(Inputs!$H$168,IF(Inputs!$H$169, MIN($F$277*$E281*AH$30*AH$5/10^6*AH14, Inputs!$H$169*Exchng*$G14),$F$277*$E281*AH$30*AH$5/10^6*AH14),)</f>
        <v>3.70944E-2</v>
      </c>
      <c r="AI281" s="255">
        <f>IF(Inputs!$H$168,IF(Inputs!$H$169, MIN($F$277*$E281*AI$30*AI$5/10^6*AI14, Inputs!$H$169*Exchng*$G14),$F$277*$E281*AI$30*AI$5/10^6*AI14),)</f>
        <v>3.6288000000000001E-2</v>
      </c>
      <c r="AJ281" s="255">
        <f>IF(Inputs!$H$168,IF(Inputs!$H$169, MIN($F$277*$E281*AJ$30*AJ$5/10^6*AJ14, Inputs!$H$169*Exchng*$G14),$F$277*$E281*AJ$30*AJ$5/10^6*AJ14),)</f>
        <v>3.66912E-2</v>
      </c>
      <c r="AK281" s="255">
        <f>IF(Inputs!$H$168,IF(Inputs!$H$169, MIN($F$277*$E281*AK$30*AK$5/10^6*AK14, Inputs!$H$169*Exchng*$G14),$F$277*$E281*AK$30*AK$5/10^6*AK14),)</f>
        <v>3.70944E-2</v>
      </c>
      <c r="AL281" s="255">
        <f>IF(Inputs!$H$168,IF(Inputs!$H$169, MIN($F$277*$E281*AL$30*AL$5/10^6*AL14, Inputs!$H$169*Exchng*$G14),$F$277*$E281*AL$30*AL$5/10^6*AL14),)</f>
        <v>3.70944E-2</v>
      </c>
      <c r="AM281" s="255">
        <f>IF(Inputs!$H$168,IF(Inputs!$H$169, MIN($F$277*$E281*AM$30*AM$5/10^6*AM14, Inputs!$H$169*Exchng*$G14),$F$277*$E281*AM$30*AM$5/10^6*AM14),)</f>
        <v>3.66912E-2</v>
      </c>
      <c r="AN281" s="255">
        <f>IF(Inputs!$H$168,IF(Inputs!$H$169, MIN($F$277*$E281*AN$30*AN$5/10^6*AN14, Inputs!$H$169*Exchng*$G14),$F$277*$E281*AN$30*AN$5/10^6*AN14),)</f>
        <v>3.66912E-2</v>
      </c>
      <c r="AO281" s="255">
        <f>IF(Inputs!$H$168,IF(Inputs!$H$169, MIN($F$277*$E281*AO$30*AO$5/10^6*AO14, Inputs!$H$169*Exchng*$G14),$F$277*$E281*AO$30*AO$5/10^6*AO14),)</f>
        <v>3.70944E-2</v>
      </c>
      <c r="AP281" s="255">
        <f>IF(Inputs!$H$168,IF(Inputs!$H$169, MIN($F$277*$E281*AP$30*AP$5/10^6*AP14, Inputs!$H$169*Exchng*$G14),$F$277*$E281*AP$30*AP$5/10^6*AP14),)</f>
        <v>3.70944E-2</v>
      </c>
      <c r="AQ281" s="255">
        <f>IF(Inputs!$H$168,IF(Inputs!$H$169, MIN($F$277*$E281*AQ$30*AQ$5/10^6*AQ14, Inputs!$H$169*Exchng*$G14),$F$277*$E281*AQ$30*AQ$5/10^6*AQ14),)</f>
        <v>3.6288000000000001E-2</v>
      </c>
      <c r="AR281" s="255">
        <f>IF(Inputs!$H$168,IF(Inputs!$H$169, MIN($F$277*$E281*AR$30*AR$5/10^6*AR14, Inputs!$H$169*Exchng*$G14),$F$277*$E281*AR$30*AR$5/10^6*AR14),)</f>
        <v>3.66912E-2</v>
      </c>
      <c r="AS281" s="255">
        <f>IF(Inputs!$H$168,IF(Inputs!$H$169, MIN($F$277*$E281*AS$30*AS$5/10^6*AS14, Inputs!$H$169*Exchng*$G14),$F$277*$E281*AS$30*AS$5/10^6*AS14),)</f>
        <v>3.70944E-2</v>
      </c>
      <c r="AT281" s="255">
        <f>IF(Inputs!$H$168,IF(Inputs!$H$169, MIN($F$277*$E281*AT$30*AT$5/10^6*AT14, Inputs!$H$169*Exchng*$G14),$F$277*$E281*AT$30*AT$5/10^6*AT14),)</f>
        <v>3.70944E-2</v>
      </c>
      <c r="AU281" s="255">
        <f>IF(Inputs!$H$168,IF(Inputs!$H$169, MIN($F$277*$E281*AU$30*AU$5/10^6*AU14, Inputs!$H$169*Exchng*$G14),$F$277*$E281*AU$30*AU$5/10^6*AU14),)</f>
        <v>3.6288000000000001E-2</v>
      </c>
      <c r="AV281" s="255">
        <f>IF(Inputs!$H$168,IF(Inputs!$H$169, MIN($F$277*$E281*AV$30*AV$5/10^6*AV14, Inputs!$H$169*Exchng*$G14),$F$277*$E281*AV$30*AV$5/10^6*AV14),)</f>
        <v>3.66912E-2</v>
      </c>
      <c r="AW281" s="255">
        <f>IF(Inputs!$H$168,IF(Inputs!$H$169, MIN($F$277*$E281*AW$30*AW$5/10^6*AW14, Inputs!$H$169*Exchng*$G14),$F$277*$E281*AW$30*AW$5/10^6*AW14),)</f>
        <v>3.70944E-2</v>
      </c>
      <c r="AX281" s="255">
        <f>IF(Inputs!$H$168,IF(Inputs!$H$169, MIN($F$277*$E281*AX$30*AX$5/10^6*AX14, Inputs!$H$169*Exchng*$G14),$F$277*$E281*AX$30*AX$5/10^6*AX14),)</f>
        <v>3.70944E-2</v>
      </c>
      <c r="AY281" s="255">
        <f>IF(Inputs!$H$168,IF(Inputs!$H$169, MIN($F$277*$E281*AY$30*AY$5/10^6*AY14, Inputs!$H$169*Exchng*$G14),$F$277*$E281*AY$30*AY$5/10^6*AY14),)</f>
        <v>3.6288000000000001E-2</v>
      </c>
      <c r="AZ281" s="255">
        <f>IF(Inputs!$H$168,IF(Inputs!$H$169, MIN($F$277*$E281*AZ$30*AZ$5/10^6*AZ14, Inputs!$H$169*Exchng*$G14),$F$277*$E281*AZ$30*AZ$5/10^6*AZ14),)</f>
        <v>3.66912E-2</v>
      </c>
      <c r="BA281" s="255">
        <f>IF(Inputs!$H$168,IF(Inputs!$H$169, MIN($F$277*$E281*BA$30*BA$5/10^6*BA14, Inputs!$H$169*Exchng*$G14),$F$277*$E281*BA$30*BA$5/10^6*BA14),)</f>
        <v>3.70944E-2</v>
      </c>
      <c r="BB281" s="255">
        <f>IF(Inputs!$H$168,IF(Inputs!$H$169, MIN($F$277*$E281*BB$30*BB$5/10^6*BB14, Inputs!$H$169*Exchng*$G14),$F$277*$E281*BB$30*BB$5/10^6*BB14),)</f>
        <v>3.70944E-2</v>
      </c>
      <c r="BC281" s="255">
        <f>IF(Inputs!$H$168,IF(Inputs!$H$169, MIN($F$277*$E281*BC$30*BC$5/10^6*BC14, Inputs!$H$169*Exchng*$G14),$F$277*$E281*BC$30*BC$5/10^6*BC14),)</f>
        <v>3.66912E-2</v>
      </c>
      <c r="BD281" s="255">
        <f>IF(Inputs!$H$168,IF(Inputs!$H$169, MIN($F$277*$E281*BD$30*BD$5/10^6*BD14, Inputs!$H$169*Exchng*$G14),$F$277*$E281*BD$30*BD$5/10^6*BD14),)</f>
        <v>3.66912E-2</v>
      </c>
      <c r="BE281" s="255">
        <f>IF(Inputs!$H$168,IF(Inputs!$H$169, MIN($F$277*$E281*BE$30*BE$5/10^6*BE14, Inputs!$H$169*Exchng*$G14),$F$277*$E281*BE$30*BE$5/10^6*BE14),)</f>
        <v>3.70944E-2</v>
      </c>
      <c r="BF281" s="255">
        <f>IF(Inputs!$H$168,IF(Inputs!$H$169, MIN($F$277*$E281*BF$30*BF$5/10^6*BF14, Inputs!$H$169*Exchng*$G14),$F$277*$E281*BF$30*BF$5/10^6*BF14),)</f>
        <v>3.70944E-2</v>
      </c>
      <c r="BG281" s="255">
        <f>IF(Inputs!$H$168,IF(Inputs!$H$169, MIN($F$277*$E281*BG$30*BG$5/10^6*BG14, Inputs!$H$169*Exchng*$G14),$F$277*$E281*BG$30*BG$5/10^6*BG14),)</f>
        <v>3.6288000000000001E-2</v>
      </c>
      <c r="BH281" s="255">
        <f>IF(Inputs!$H$168,IF(Inputs!$H$169, MIN($F$277*$E281*BH$30*BH$5/10^6*BH14, Inputs!$H$169*Exchng*$G14),$F$277*$E281*BH$30*BH$5/10^6*BH14),)</f>
        <v>3.66912E-2</v>
      </c>
      <c r="BI281" s="255">
        <f>IF(Inputs!$H$168,IF(Inputs!$H$169, MIN($F$277*$E281*BI$30*BI$5/10^6*BI14, Inputs!$H$169*Exchng*$G14),$F$277*$E281*BI$30*BI$5/10^6*BI14),)</f>
        <v>3.70944E-2</v>
      </c>
      <c r="BJ281" s="255">
        <f>IF(Inputs!$H$168,IF(Inputs!$H$169, MIN($F$277*$E281*BJ$30*BJ$5/10^6*BJ14, Inputs!$H$169*Exchng*$G14),$F$277*$E281*BJ$30*BJ$5/10^6*BJ14),)</f>
        <v>3.70944E-2</v>
      </c>
      <c r="BK281" s="255">
        <f>IF(Inputs!$H$168,IF(Inputs!$H$169, MIN($F$277*$E281*BK$30*BK$5/10^6*BK14, Inputs!$H$169*Exchng*$G14),$F$277*$E281*BK$30*BK$5/10^6*BK14),)</f>
        <v>3.6288000000000001E-2</v>
      </c>
      <c r="BL281" s="255">
        <f>IF(Inputs!$H$168,IF(Inputs!$H$169, MIN($F$277*$E281*BL$30*BL$5/10^6*BL14, Inputs!$H$169*Exchng*$G14),$F$277*$E281*BL$30*BL$5/10^6*BL14),)</f>
        <v>3.66912E-2</v>
      </c>
      <c r="BM281" s="255">
        <f>IF(Inputs!$H$168,IF(Inputs!$H$169, MIN($F$277*$E281*BM$30*BM$5/10^6*BM14, Inputs!$H$169*Exchng*$G14),$F$277*$E281*BM$30*BM$5/10^6*BM14),)</f>
        <v>3.70944E-2</v>
      </c>
      <c r="BN281" s="255">
        <f>IF(Inputs!$H$168,IF(Inputs!$H$169, MIN($F$277*$E281*BN$30*BN$5/10^6*BN14, Inputs!$H$169*Exchng*$G14),$F$277*$E281*BN$30*BN$5/10^6*BN14),)</f>
        <v>3.70944E-2</v>
      </c>
      <c r="BO281" s="255">
        <f>IF(Inputs!$H$168,IF(Inputs!$H$169, MIN($F$277*$E281*BO$30*BO$5/10^6*BO14, Inputs!$H$169*Exchng*$G14),$F$277*$E281*BO$30*BO$5/10^6*BO14),)</f>
        <v>3.6288000000000001E-2</v>
      </c>
      <c r="BP281" s="255">
        <f>IF(Inputs!$H$168,IF(Inputs!$H$169, MIN($F$277*$E281*BP$30*BP$5/10^6*BP14, Inputs!$H$169*Exchng*$G14),$F$277*$E281*BP$30*BP$5/10^6*BP14),)</f>
        <v>3.66912E-2</v>
      </c>
      <c r="BQ281" s="255">
        <f>IF(Inputs!$H$168,IF(Inputs!$H$169, MIN($F$277*$E281*BQ$30*BQ$5/10^6*BQ14, Inputs!$H$169*Exchng*$G14),$F$277*$E281*BQ$30*BQ$5/10^6*BQ14),)</f>
        <v>3.70944E-2</v>
      </c>
      <c r="BR281" s="255">
        <f>IF(Inputs!$H$168,IF(Inputs!$H$169, MIN($F$277*$E281*BR$30*BR$5/10^6*BR14, Inputs!$H$169*Exchng*$G14),$F$277*$E281*BR$30*BR$5/10^6*BR14),)</f>
        <v>3.70944E-2</v>
      </c>
      <c r="BS281" s="255">
        <f>IF(Inputs!$H$168,IF(Inputs!$H$169, MIN($F$277*$E281*BS$30*BS$5/10^6*BS14, Inputs!$H$169*Exchng*$G14),$F$277*$E281*BS$30*BS$5/10^6*BS14),)</f>
        <v>3.66912E-2</v>
      </c>
      <c r="BT281" s="255">
        <f>IF(Inputs!$H$168,IF(Inputs!$H$169, MIN($F$277*$E281*BT$30*BT$5/10^6*BT14, Inputs!$H$169*Exchng*$G14),$F$277*$E281*BT$30*BT$5/10^6*BT14),)</f>
        <v>3.66912E-2</v>
      </c>
      <c r="BU281" s="255">
        <f>IF(Inputs!$H$168,IF(Inputs!$H$169, MIN($F$277*$E281*BU$30*BU$5/10^6*BU14, Inputs!$H$169*Exchng*$G14),$F$277*$E281*BU$30*BU$5/10^6*BU14),)</f>
        <v>3.70944E-2</v>
      </c>
      <c r="BV281" s="255">
        <f>IF(Inputs!$H$168,IF(Inputs!$H$169, MIN($F$277*$E281*BV$30*BV$5/10^6*BV14, Inputs!$H$169*Exchng*$G14),$F$277*$E281*BV$30*BV$5/10^6*BV14),)</f>
        <v>3.70944E-2</v>
      </c>
      <c r="BW281" s="255">
        <f>IF(Inputs!$H$168,IF(Inputs!$H$169, MIN($F$277*$E281*BW$30*BW$5/10^6*BW14, Inputs!$H$169*Exchng*$G14),$F$277*$E281*BW$30*BW$5/10^6*BW14),)</f>
        <v>3.6288000000000001E-2</v>
      </c>
      <c r="BX281" s="255">
        <f>IF(Inputs!$H$168,IF(Inputs!$H$169, MIN($F$277*$E281*BX$30*BX$5/10^6*BX14, Inputs!$H$169*Exchng*$G14),$F$277*$E281*BX$30*BX$5/10^6*BX14),)</f>
        <v>3.66912E-2</v>
      </c>
      <c r="BY281" s="255">
        <f>IF(Inputs!$H$168,IF(Inputs!$H$169, MIN($F$277*$E281*BY$30*BY$5/10^6*BY14, Inputs!$H$169*Exchng*$G14),$F$277*$E281*BY$30*BY$5/10^6*BY14),)</f>
        <v>3.70944E-2</v>
      </c>
      <c r="BZ281" s="255">
        <f>IF(Inputs!$H$168,IF(Inputs!$H$169, MIN($F$277*$E281*BZ$30*BZ$5/10^6*BZ14, Inputs!$H$169*Exchng*$G14),$F$277*$E281*BZ$30*BZ$5/10^6*BZ14),)</f>
        <v>3.70944E-2</v>
      </c>
      <c r="CA281" s="255">
        <f>IF(Inputs!$H$168,IF(Inputs!$H$169, MIN($F$277*$E281*CA$30*CA$5/10^6*CA14, Inputs!$H$169*Exchng*$G14),$F$277*$E281*CA$30*CA$5/10^6*CA14),)</f>
        <v>3.6288000000000001E-2</v>
      </c>
      <c r="CB281" s="255">
        <f>IF(Inputs!$H$168,IF(Inputs!$H$169, MIN($F$277*$E281*CB$30*CB$5/10^6*CB14, Inputs!$H$169*Exchng*$G14),$F$277*$E281*CB$30*CB$5/10^6*CB14),)</f>
        <v>3.66912E-2</v>
      </c>
      <c r="CC281" s="255">
        <f>IF(Inputs!$H$168,IF(Inputs!$H$169, MIN($F$277*$E281*CC$30*CC$5/10^6*CC14, Inputs!$H$169*Exchng*$G14),$F$277*$E281*CC$30*CC$5/10^6*CC14),)</f>
        <v>3.70944E-2</v>
      </c>
      <c r="CD281" s="255">
        <f>IF(Inputs!$H$168,IF(Inputs!$H$169, MIN($F$277*$E281*CD$30*CD$5/10^6*CD14, Inputs!$H$169*Exchng*$G14),$F$277*$E281*CD$30*CD$5/10^6*CD14),)</f>
        <v>3.70944E-2</v>
      </c>
      <c r="CE281" s="255">
        <f>IF(Inputs!$H$168,IF(Inputs!$H$169, MIN($F$277*$E281*CE$30*CE$5/10^6*CE14, Inputs!$H$169*Exchng*$G14),$F$277*$E281*CE$30*CE$5/10^6*CE14),)</f>
        <v>3.6288000000000001E-2</v>
      </c>
      <c r="CF281" s="255">
        <f>IF(Inputs!$H$168,IF(Inputs!$H$169, MIN($F$277*$E281*CF$30*CF$5/10^6*CF14, Inputs!$H$169*Exchng*$G14),$F$277*$E281*CF$30*CF$5/10^6*CF14),)</f>
        <v>3.66912E-2</v>
      </c>
      <c r="CG281" s="255">
        <f>IF(Inputs!$H$168,IF(Inputs!$H$169, MIN($F$277*$E281*CG$30*CG$5/10^6*CG14, Inputs!$H$169*Exchng*$G14),$F$277*$E281*CG$30*CG$5/10^6*CG14),)</f>
        <v>3.70944E-2</v>
      </c>
      <c r="CH281" s="255">
        <f>IF(Inputs!$H$168,IF(Inputs!$H$169, MIN($F$277*$E281*CH$30*CH$5/10^6*CH14, Inputs!$H$169*Exchng*$G14),$F$277*$E281*CH$30*CH$5/10^6*CH14),)</f>
        <v>3.70944E-2</v>
      </c>
      <c r="CI281" s="255">
        <f>IF(Inputs!$H$168,IF(Inputs!$H$169, MIN($F$277*$E281*CI$30*CI$5/10^6*CI14, Inputs!$H$169*Exchng*$G14),$F$277*$E281*CI$30*CI$5/10^6*CI14),)</f>
        <v>3.66912E-2</v>
      </c>
      <c r="CJ281" s="255">
        <f>IF(Inputs!$H$168,IF(Inputs!$H$169, MIN($F$277*$E281*CJ$30*CJ$5/10^6*CJ14, Inputs!$H$169*Exchng*$G14),$F$277*$E281*CJ$30*CJ$5/10^6*CJ14),)</f>
        <v>3.66912E-2</v>
      </c>
      <c r="CK281" s="255">
        <f>IF(Inputs!$H$168,IF(Inputs!$H$169, MIN($F$277*$E281*CK$30*CK$5/10^6*CK14, Inputs!$H$169*Exchng*$G14),$F$277*$E281*CK$30*CK$5/10^6*CK14),)</f>
        <v>3.70944E-2</v>
      </c>
      <c r="CL281" s="255">
        <f>IF(Inputs!$H$168,IF(Inputs!$H$169, MIN($F$277*$E281*CL$30*CL$5/10^6*CL14, Inputs!$H$169*Exchng*$G14),$F$277*$E281*CL$30*CL$5/10^6*CL14),)</f>
        <v>3.70944E-2</v>
      </c>
      <c r="CM281" s="255">
        <f>IF(Inputs!$H$168,IF(Inputs!$H$169, MIN($F$277*$E281*CM$30*CM$5/10^6*CM14, Inputs!$H$169*Exchng*$G14),$F$277*$E281*CM$30*CM$5/10^6*CM14),)</f>
        <v>3.6288000000000001E-2</v>
      </c>
      <c r="CN281" s="255">
        <f>IF(Inputs!$H$168,IF(Inputs!$H$169, MIN($F$277*$E281*CN$30*CN$5/10^6*CN14, Inputs!$H$169*Exchng*$G14),$F$277*$E281*CN$30*CN$5/10^6*CN14),)</f>
        <v>3.66912E-2</v>
      </c>
      <c r="CO281" s="255">
        <f>IF(Inputs!$H$168,IF(Inputs!$H$169, MIN($F$277*$E281*CO$30*CO$5/10^6*CO14, Inputs!$H$169*Exchng*$G14),$F$277*$E281*CO$30*CO$5/10^6*CO14),)</f>
        <v>3.70944E-2</v>
      </c>
      <c r="CP281" s="255">
        <f>IF(Inputs!$H$168,IF(Inputs!$H$169, MIN($F$277*$E281*CP$30*CP$5/10^6*CP14, Inputs!$H$169*Exchng*$G14),$F$277*$E281*CP$30*CP$5/10^6*CP14),)</f>
        <v>3.70944E-2</v>
      </c>
      <c r="CQ281" s="255">
        <f>IF(Inputs!$H$168,IF(Inputs!$H$169, MIN($F$277*$E281*CQ$30*CQ$5/10^6*CQ14, Inputs!$H$169*Exchng*$G14),$F$277*$E281*CQ$30*CQ$5/10^6*CQ14),)</f>
        <v>3.6288000000000001E-2</v>
      </c>
      <c r="CR281" s="255">
        <f>IF(Inputs!$H$168,IF(Inputs!$H$169, MIN($F$277*$E281*CR$30*CR$5/10^6*CR14, Inputs!$H$169*Exchng*$G14),$F$277*$E281*CR$30*CR$5/10^6*CR14),)</f>
        <v>3.66912E-2</v>
      </c>
      <c r="CS281" s="255">
        <f>IF(Inputs!$H$168,IF(Inputs!$H$169, MIN($F$277*$E281*CS$30*CS$5/10^6*CS14, Inputs!$H$169*Exchng*$G14),$F$277*$E281*CS$30*CS$5/10^6*CS14),)</f>
        <v>3.70944E-2</v>
      </c>
      <c r="CT281" s="255">
        <f>IF(Inputs!$H$168,IF(Inputs!$H$169, MIN($F$277*$E281*CT$30*CT$5/10^6*CT14, Inputs!$H$169*Exchng*$G14),$F$277*$E281*CT$30*CT$5/10^6*CT14),)</f>
        <v>3.70944E-2</v>
      </c>
      <c r="CU281" s="255">
        <f>IF(Inputs!$H$168,IF(Inputs!$H$169, MIN($F$277*$E281*CU$30*CU$5/10^6*CU14, Inputs!$H$169*Exchng*$G14),$F$277*$E281*CU$30*CU$5/10^6*CU14),)</f>
        <v>3.6288000000000001E-2</v>
      </c>
      <c r="CV281" s="255">
        <f>IF(Inputs!$H$168,IF(Inputs!$H$169, MIN($F$277*$E281*CV$30*CV$5/10^6*CV14, Inputs!$H$169*Exchng*$G14),$F$277*$E281*CV$30*CV$5/10^6*CV14),)</f>
        <v>3.66912E-2</v>
      </c>
      <c r="CW281" s="255">
        <f>IF(Inputs!$H$168,IF(Inputs!$H$169, MIN($F$277*$E281*CW$30*CW$5/10^6*CW14, Inputs!$H$169*Exchng*$G14),$F$277*$E281*CW$30*CW$5/10^6*CW14),)</f>
        <v>3.70944E-2</v>
      </c>
      <c r="CX281" s="255">
        <f>IF(Inputs!$H$168,IF(Inputs!$H$169, MIN($F$277*$E281*CX$30*CX$5/10^6*CX14, Inputs!$H$169*Exchng*$G14),$F$277*$E281*CX$30*CX$5/10^6*CX14),)</f>
        <v>3.70944E-2</v>
      </c>
      <c r="CY281" s="255">
        <f>IF(Inputs!$H$168,IF(Inputs!$H$169, MIN($F$277*$E281*CY$30*CY$5/10^6*CY14, Inputs!$H$169*Exchng*$G14),$F$277*$E281*CY$30*CY$5/10^6*CY14),)</f>
        <v>3.66912E-2</v>
      </c>
      <c r="CZ281" s="255">
        <f>IF(Inputs!$H$168,IF(Inputs!$H$169, MIN($F$277*$E281*CZ$30*CZ$5/10^6*CZ14, Inputs!$H$169*Exchng*$G14),$F$277*$E281*CZ$30*CZ$5/10^6*CZ14),)</f>
        <v>3.66912E-2</v>
      </c>
      <c r="DA281" s="255">
        <f>IF(Inputs!$H$168,IF(Inputs!$H$169, MIN($F$277*$E281*DA$30*DA$5/10^6*DA14, Inputs!$H$169*Exchng*$G14),$F$277*$E281*DA$30*DA$5/10^6*DA14),)</f>
        <v>3.70944E-2</v>
      </c>
      <c r="DB281" s="255">
        <f>IF(Inputs!$H$168,IF(Inputs!$H$169, MIN($F$277*$E281*DB$30*DB$5/10^6*DB14, Inputs!$H$169*Exchng*$G14),$F$277*$E281*DB$30*DB$5/10^6*DB14),)</f>
        <v>3.70944E-2</v>
      </c>
      <c r="DC281" s="255">
        <f>IF(Inputs!$H$168,IF(Inputs!$H$169, MIN($F$277*$E281*DC$30*DC$5/10^6*DC14, Inputs!$H$169*Exchng*$G14),$F$277*$E281*DC$30*DC$5/10^6*DC14),)</f>
        <v>3.6288000000000001E-2</v>
      </c>
      <c r="DD281" s="255">
        <f>IF(Inputs!$H$168,IF(Inputs!$H$169, MIN($F$277*$E281*DD$30*DD$5/10^6*DD14, Inputs!$H$169*Exchng*$G14),$F$277*$E281*DD$30*DD$5/10^6*DD14),)</f>
        <v>3.66912E-2</v>
      </c>
      <c r="DE281" s="255">
        <f>IF(Inputs!$H$168,IF(Inputs!$H$169, MIN($F$277*$E281*DE$30*DE$5/10^6*DE14, Inputs!$H$169*Exchng*$G14),$F$277*$E281*DE$30*DE$5/10^6*DE14),)</f>
        <v>3.70944E-2</v>
      </c>
      <c r="DF281" s="255">
        <f>IF(Inputs!$H$168,IF(Inputs!$H$169, MIN($F$277*$E281*DF$30*DF$5/10^6*DF14, Inputs!$H$169*Exchng*$G14),$F$277*$E281*DF$30*DF$5/10^6*DF14),)</f>
        <v>3.70944E-2</v>
      </c>
      <c r="DG281" s="255">
        <f>IF(Inputs!$H$168,IF(Inputs!$H$169, MIN($F$277*$E281*DG$30*DG$5/10^6*DG14, Inputs!$H$169*Exchng*$G14),$F$277*$E281*DG$30*DG$5/10^6*DG14),)</f>
        <v>3.6288000000000001E-2</v>
      </c>
      <c r="DH281" s="255">
        <f>IF(Inputs!$H$168,IF(Inputs!$H$169, MIN($F$277*$E281*DH$30*DH$5/10^6*DH14, Inputs!$H$169*Exchng*$G14),$F$277*$E281*DH$30*DH$5/10^6*DH14),)</f>
        <v>3.66912E-2</v>
      </c>
      <c r="DI281" s="255">
        <f>IF(Inputs!$H$168,IF(Inputs!$H$169, MIN($F$277*$E281*DI$30*DI$5/10^6*DI14, Inputs!$H$169*Exchng*$G14),$F$277*$E281*DI$30*DI$5/10^6*DI14),)</f>
        <v>3.70944E-2</v>
      </c>
      <c r="DJ281" s="255">
        <f>IF(Inputs!$H$168,IF(Inputs!$H$169, MIN($F$277*$E281*DJ$30*DJ$5/10^6*DJ14, Inputs!$H$169*Exchng*$G14),$F$277*$E281*DJ$30*DJ$5/10^6*DJ14),)</f>
        <v>3.70944E-2</v>
      </c>
      <c r="DK281" s="255">
        <f>IF(Inputs!$H$168,IF(Inputs!$H$169, MIN($F$277*$E281*DK$30*DK$5/10^6*DK14, Inputs!$H$169*Exchng*$G14),$F$277*$E281*DK$30*DK$5/10^6*DK14),)</f>
        <v>3.6288000000000001E-2</v>
      </c>
      <c r="DL281" s="255">
        <f>IF(Inputs!$H$168,IF(Inputs!$H$169, MIN($F$277*$E281*DL$30*DL$5/10^6*DL14, Inputs!$H$169*Exchng*$G14),$F$277*$E281*DL$30*DL$5/10^6*DL14),)</f>
        <v>3.66912E-2</v>
      </c>
      <c r="DM281" s="255">
        <f>IF(Inputs!$H$168,IF(Inputs!$H$169, MIN($F$277*$E281*DM$30*DM$5/10^6*DM14, Inputs!$H$169*Exchng*$G14),$F$277*$E281*DM$30*DM$5/10^6*DM14),)</f>
        <v>3.70944E-2</v>
      </c>
      <c r="DN281" s="255">
        <f>IF(Inputs!$H$168,IF(Inputs!$H$169, MIN($F$277*$E281*DN$30*DN$5/10^6*DN14, Inputs!$H$169*Exchng*$G14),$F$277*$E281*DN$30*DN$5/10^6*DN14),)</f>
        <v>3.70944E-2</v>
      </c>
      <c r="DO281" s="255">
        <f>IF(Inputs!$H$168,IF(Inputs!$H$169, MIN($F$277*$E281*DO$30*DO$5/10^6*DO14, Inputs!$H$169*Exchng*$G14),$F$277*$E281*DO$30*DO$5/10^6*DO14),)</f>
        <v>3.66912E-2</v>
      </c>
      <c r="DP281" s="255">
        <f>IF(Inputs!$H$168,IF(Inputs!$H$169, MIN($F$277*$E281*DP$30*DP$5/10^6*DP14, Inputs!$H$169*Exchng*$G14),$F$277*$E281*DP$30*DP$5/10^6*DP14),)</f>
        <v>3.66912E-2</v>
      </c>
      <c r="DQ281" s="255">
        <f>IF(Inputs!$H$168,IF(Inputs!$H$169, MIN($F$277*$E281*DQ$30*DQ$5/10^6*DQ14, Inputs!$H$169*Exchng*$G14),$F$277*$E281*DQ$30*DQ$5/10^6*DQ14),)</f>
        <v>3.70944E-2</v>
      </c>
      <c r="DR281" s="255">
        <f>IF(Inputs!$H$168,IF(Inputs!$H$169, MIN($F$277*$E281*DR$30*DR$5/10^6*DR14, Inputs!$H$169*Exchng*$G14),$F$277*$E281*DR$30*DR$5/10^6*DR14),)</f>
        <v>3.70944E-2</v>
      </c>
      <c r="DS281" s="255">
        <f>IF(Inputs!$H$168,IF(Inputs!$H$169, MIN($F$277*$E281*DS$30*DS$5/10^6*DS14, Inputs!$H$169*Exchng*$G14),$F$277*$E281*DS$30*DS$5/10^6*DS14),)</f>
        <v>3.6288000000000001E-2</v>
      </c>
    </row>
    <row r="282" spans="4:123" x14ac:dyDescent="0.3">
      <c r="D282" s="12" t="s">
        <v>27</v>
      </c>
      <c r="E282" s="256">
        <f>G15*Inputs!$H$122</f>
        <v>35</v>
      </c>
      <c r="F282" s="51" t="str">
        <f t="shared" si="209"/>
        <v>INR Mn</v>
      </c>
      <c r="G282" s="57"/>
      <c r="H282" s="255">
        <f>IF(Inputs!$H$168,IF(Inputs!$H$169, MIN($F$277*$E282*H$30*H$5/10^6*H15, Inputs!$H$169*Exchng*$G15),$F$277*$E282*H$30*H$5/10^6*H15),)</f>
        <v>0</v>
      </c>
      <c r="I282" s="255">
        <f>IF(Inputs!$H$168,IF(Inputs!$H$169, MIN($F$277*$E282*I$30*I$5/10^6*I15, Inputs!$H$169*Exchng*$G15),$F$277*$E282*I$30*I$5/10^6*I15),)</f>
        <v>0</v>
      </c>
      <c r="J282" s="255">
        <f>IF(Inputs!$H$168,IF(Inputs!$H$169, MIN($F$277*$E282*J$30*J$5/10^6*J15, Inputs!$H$169*Exchng*$G15),$F$277*$E282*J$30*J$5/10^6*J15),)</f>
        <v>0</v>
      </c>
      <c r="K282" s="255">
        <f>IF(Inputs!$H$168,IF(Inputs!$H$169, MIN($F$277*$E282*K$30*K$5/10^6*K15, Inputs!$H$169*Exchng*$G15),$F$277*$E282*K$30*K$5/10^6*K15),)</f>
        <v>0</v>
      </c>
      <c r="L282" s="255">
        <f>IF(Inputs!$H$168,IF(Inputs!$H$169, MIN($F$277*$E282*L$30*L$5/10^6*L15, Inputs!$H$169*Exchng*$G15),$F$277*$E282*L$30*L$5/10^6*L15),)</f>
        <v>0</v>
      </c>
      <c r="M282" s="255">
        <f>IF(Inputs!$H$168,IF(Inputs!$H$169, MIN($F$277*$E282*M$30*M$5/10^6*M15, Inputs!$H$169*Exchng*$G15),$F$277*$E282*M$30*M$5/10^6*M15),)</f>
        <v>0</v>
      </c>
      <c r="N282" s="255">
        <f>IF(Inputs!$H$168,IF(Inputs!$H$169, MIN($F$277*$E282*N$30*N$5/10^6*N15, Inputs!$H$169*Exchng*$G15),$F$277*$E282*N$30*N$5/10^6*N15),)</f>
        <v>0</v>
      </c>
      <c r="O282" s="255">
        <f>IF(Inputs!$H$168,IF(Inputs!$H$169, MIN($F$277*$E282*O$30*O$5/10^6*O15, Inputs!$H$169*Exchng*$G15),$F$277*$E282*O$30*O$5/10^6*O15),)</f>
        <v>0</v>
      </c>
      <c r="P282" s="255">
        <f>IF(Inputs!$H$168,IF(Inputs!$H$169, MIN($F$277*$E282*P$30*P$5/10^6*P15, Inputs!$H$169*Exchng*$G15),$F$277*$E282*P$30*P$5/10^6*P15),)</f>
        <v>0</v>
      </c>
      <c r="Q282" s="255">
        <f>IF(Inputs!$H$168,IF(Inputs!$H$169, MIN($F$277*$E282*Q$30*Q$5/10^6*Q15, Inputs!$H$169*Exchng*$G15),$F$277*$E282*Q$30*Q$5/10^6*Q15),)</f>
        <v>0</v>
      </c>
      <c r="R282" s="255">
        <f>IF(Inputs!$H$168,IF(Inputs!$H$169, MIN($F$277*$E282*R$30*R$5/10^6*R15, Inputs!$H$169*Exchng*$G15),$F$277*$E282*R$30*R$5/10^6*R15),)</f>
        <v>0</v>
      </c>
      <c r="S282" s="255">
        <f>IF(Inputs!$H$168,IF(Inputs!$H$169, MIN($F$277*$E282*S$30*S$5/10^6*S15, Inputs!$H$169*Exchng*$G15),$F$277*$E282*S$30*S$5/10^6*S15),)</f>
        <v>0</v>
      </c>
      <c r="T282" s="255">
        <f>IF(Inputs!$H$168,IF(Inputs!$H$169, MIN($F$277*$E282*T$30*T$5/10^6*T15, Inputs!$H$169*Exchng*$G15),$F$277*$E282*T$30*T$5/10^6*T15),)</f>
        <v>0</v>
      </c>
      <c r="U282" s="255">
        <f>IF(Inputs!$H$168,IF(Inputs!$H$169, MIN($F$277*$E282*U$30*U$5/10^6*U15, Inputs!$H$169*Exchng*$G15),$F$277*$E282*U$30*U$5/10^6*U15),)</f>
        <v>0</v>
      </c>
      <c r="V282" s="255">
        <f>IF(Inputs!$H$168,IF(Inputs!$H$169, MIN($F$277*$E282*V$30*V$5/10^6*V15, Inputs!$H$169*Exchng*$G15),$F$277*$E282*V$30*V$5/10^6*V15),)</f>
        <v>0</v>
      </c>
      <c r="W282" s="255">
        <f>IF(Inputs!$H$168,IF(Inputs!$H$169, MIN($F$277*$E282*W$30*W$5/10^6*W15, Inputs!$H$169*Exchng*$G15),$F$277*$E282*W$30*W$5/10^6*W15),)</f>
        <v>0</v>
      </c>
      <c r="X282" s="255">
        <f>IF(Inputs!$H$168,IF(Inputs!$H$169, MIN($F$277*$E282*X$30*X$5/10^6*X15, Inputs!$H$169*Exchng*$G15),$F$277*$E282*X$30*X$5/10^6*X15),)</f>
        <v>0</v>
      </c>
      <c r="Y282" s="255">
        <f>IF(Inputs!$H$168,IF(Inputs!$H$169, MIN($F$277*$E282*Y$30*Y$5/10^6*Y15, Inputs!$H$169*Exchng*$G15),$F$277*$E282*Y$30*Y$5/10^6*Y15),)</f>
        <v>0</v>
      </c>
      <c r="Z282" s="255">
        <f>IF(Inputs!$H$168,IF(Inputs!$H$169, MIN($F$277*$E282*Z$30*Z$5/10^6*Z15, Inputs!$H$169*Exchng*$G15),$F$277*$E282*Z$30*Z$5/10^6*Z15),)</f>
        <v>0</v>
      </c>
      <c r="AA282" s="255">
        <f>IF(Inputs!$H$168,IF(Inputs!$H$169, MIN($F$277*$E282*AA$30*AA$5/10^6*AA15, Inputs!$H$169*Exchng*$G15),$F$277*$E282*AA$30*AA$5/10^6*AA15),)</f>
        <v>9.0719999999999995E-2</v>
      </c>
      <c r="AB282" s="255">
        <f>IF(Inputs!$H$168,IF(Inputs!$H$169, MIN($F$277*$E282*AB$30*AB$5/10^6*AB15, Inputs!$H$169*Exchng*$G15),$F$277*$E282*AB$30*AB$5/10^6*AB15),)</f>
        <v>9.1728000000000004E-2</v>
      </c>
      <c r="AC282" s="255">
        <f>IF(Inputs!$H$168,IF(Inputs!$H$169, MIN($F$277*$E282*AC$30*AC$5/10^6*AC15, Inputs!$H$169*Exchng*$G15),$F$277*$E282*AC$30*AC$5/10^6*AC15),)</f>
        <v>9.2735999999999999E-2</v>
      </c>
      <c r="AD282" s="255">
        <f>IF(Inputs!$H$168,IF(Inputs!$H$169, MIN($F$277*$E282*AD$30*AD$5/10^6*AD15, Inputs!$H$169*Exchng*$G15),$F$277*$E282*AD$30*AD$5/10^6*AD15),)</f>
        <v>9.2735999999999999E-2</v>
      </c>
      <c r="AE282" s="255">
        <f>IF(Inputs!$H$168,IF(Inputs!$H$169, MIN($F$277*$E282*AE$30*AE$5/10^6*AE15, Inputs!$H$169*Exchng*$G15),$F$277*$E282*AE$30*AE$5/10^6*AE15),)</f>
        <v>9.0719999999999995E-2</v>
      </c>
      <c r="AF282" s="255">
        <f>IF(Inputs!$H$168,IF(Inputs!$H$169, MIN($F$277*$E282*AF$30*AF$5/10^6*AF15, Inputs!$H$169*Exchng*$G15),$F$277*$E282*AF$30*AF$5/10^6*AF15),)</f>
        <v>9.1728000000000004E-2</v>
      </c>
      <c r="AG282" s="255">
        <f>IF(Inputs!$H$168,IF(Inputs!$H$169, MIN($F$277*$E282*AG$30*AG$5/10^6*AG15, Inputs!$H$169*Exchng*$G15),$F$277*$E282*AG$30*AG$5/10^6*AG15),)</f>
        <v>9.2735999999999999E-2</v>
      </c>
      <c r="AH282" s="255">
        <f>IF(Inputs!$H$168,IF(Inputs!$H$169, MIN($F$277*$E282*AH$30*AH$5/10^6*AH15, Inputs!$H$169*Exchng*$G15),$F$277*$E282*AH$30*AH$5/10^6*AH15),)</f>
        <v>9.2735999999999999E-2</v>
      </c>
      <c r="AI282" s="255">
        <f>IF(Inputs!$H$168,IF(Inputs!$H$169, MIN($F$277*$E282*AI$30*AI$5/10^6*AI15, Inputs!$H$169*Exchng*$G15),$F$277*$E282*AI$30*AI$5/10^6*AI15),)</f>
        <v>9.0719999999999995E-2</v>
      </c>
      <c r="AJ282" s="255">
        <f>IF(Inputs!$H$168,IF(Inputs!$H$169, MIN($F$277*$E282*AJ$30*AJ$5/10^6*AJ15, Inputs!$H$169*Exchng*$G15),$F$277*$E282*AJ$30*AJ$5/10^6*AJ15),)</f>
        <v>9.1728000000000004E-2</v>
      </c>
      <c r="AK282" s="255">
        <f>IF(Inputs!$H$168,IF(Inputs!$H$169, MIN($F$277*$E282*AK$30*AK$5/10^6*AK15, Inputs!$H$169*Exchng*$G15),$F$277*$E282*AK$30*AK$5/10^6*AK15),)</f>
        <v>9.2735999999999999E-2</v>
      </c>
      <c r="AL282" s="255">
        <f>IF(Inputs!$H$168,IF(Inputs!$H$169, MIN($F$277*$E282*AL$30*AL$5/10^6*AL15, Inputs!$H$169*Exchng*$G15),$F$277*$E282*AL$30*AL$5/10^6*AL15),)</f>
        <v>9.2735999999999999E-2</v>
      </c>
      <c r="AM282" s="255">
        <f>IF(Inputs!$H$168,IF(Inputs!$H$169, MIN($F$277*$E282*AM$30*AM$5/10^6*AM15, Inputs!$H$169*Exchng*$G15),$F$277*$E282*AM$30*AM$5/10^6*AM15),)</f>
        <v>9.1728000000000004E-2</v>
      </c>
      <c r="AN282" s="255">
        <f>IF(Inputs!$H$168,IF(Inputs!$H$169, MIN($F$277*$E282*AN$30*AN$5/10^6*AN15, Inputs!$H$169*Exchng*$G15),$F$277*$E282*AN$30*AN$5/10^6*AN15),)</f>
        <v>9.1728000000000004E-2</v>
      </c>
      <c r="AO282" s="255">
        <f>IF(Inputs!$H$168,IF(Inputs!$H$169, MIN($F$277*$E282*AO$30*AO$5/10^6*AO15, Inputs!$H$169*Exchng*$G15),$F$277*$E282*AO$30*AO$5/10^6*AO15),)</f>
        <v>9.2735999999999999E-2</v>
      </c>
      <c r="AP282" s="255">
        <f>IF(Inputs!$H$168,IF(Inputs!$H$169, MIN($F$277*$E282*AP$30*AP$5/10^6*AP15, Inputs!$H$169*Exchng*$G15),$F$277*$E282*AP$30*AP$5/10^6*AP15),)</f>
        <v>9.2735999999999999E-2</v>
      </c>
      <c r="AQ282" s="255">
        <f>IF(Inputs!$H$168,IF(Inputs!$H$169, MIN($F$277*$E282*AQ$30*AQ$5/10^6*AQ15, Inputs!$H$169*Exchng*$G15),$F$277*$E282*AQ$30*AQ$5/10^6*AQ15),)</f>
        <v>9.0719999999999995E-2</v>
      </c>
      <c r="AR282" s="255">
        <f>IF(Inputs!$H$168,IF(Inputs!$H$169, MIN($F$277*$E282*AR$30*AR$5/10^6*AR15, Inputs!$H$169*Exchng*$G15),$F$277*$E282*AR$30*AR$5/10^6*AR15),)</f>
        <v>9.1728000000000004E-2</v>
      </c>
      <c r="AS282" s="255">
        <f>IF(Inputs!$H$168,IF(Inputs!$H$169, MIN($F$277*$E282*AS$30*AS$5/10^6*AS15, Inputs!$H$169*Exchng*$G15),$F$277*$E282*AS$30*AS$5/10^6*AS15),)</f>
        <v>9.2735999999999999E-2</v>
      </c>
      <c r="AT282" s="255">
        <f>IF(Inputs!$H$168,IF(Inputs!$H$169, MIN($F$277*$E282*AT$30*AT$5/10^6*AT15, Inputs!$H$169*Exchng*$G15),$F$277*$E282*AT$30*AT$5/10^6*AT15),)</f>
        <v>9.2735999999999999E-2</v>
      </c>
      <c r="AU282" s="255">
        <f>IF(Inputs!$H$168,IF(Inputs!$H$169, MIN($F$277*$E282*AU$30*AU$5/10^6*AU15, Inputs!$H$169*Exchng*$G15),$F$277*$E282*AU$30*AU$5/10^6*AU15),)</f>
        <v>9.0719999999999995E-2</v>
      </c>
      <c r="AV282" s="255">
        <f>IF(Inputs!$H$168,IF(Inputs!$H$169, MIN($F$277*$E282*AV$30*AV$5/10^6*AV15, Inputs!$H$169*Exchng*$G15),$F$277*$E282*AV$30*AV$5/10^6*AV15),)</f>
        <v>9.1728000000000004E-2</v>
      </c>
      <c r="AW282" s="255">
        <f>IF(Inputs!$H$168,IF(Inputs!$H$169, MIN($F$277*$E282*AW$30*AW$5/10^6*AW15, Inputs!$H$169*Exchng*$G15),$F$277*$E282*AW$30*AW$5/10^6*AW15),)</f>
        <v>9.2735999999999999E-2</v>
      </c>
      <c r="AX282" s="255">
        <f>IF(Inputs!$H$168,IF(Inputs!$H$169, MIN($F$277*$E282*AX$30*AX$5/10^6*AX15, Inputs!$H$169*Exchng*$G15),$F$277*$E282*AX$30*AX$5/10^6*AX15),)</f>
        <v>9.2735999999999999E-2</v>
      </c>
      <c r="AY282" s="255">
        <f>IF(Inputs!$H$168,IF(Inputs!$H$169, MIN($F$277*$E282*AY$30*AY$5/10^6*AY15, Inputs!$H$169*Exchng*$G15),$F$277*$E282*AY$30*AY$5/10^6*AY15),)</f>
        <v>9.0719999999999995E-2</v>
      </c>
      <c r="AZ282" s="255">
        <f>IF(Inputs!$H$168,IF(Inputs!$H$169, MIN($F$277*$E282*AZ$30*AZ$5/10^6*AZ15, Inputs!$H$169*Exchng*$G15),$F$277*$E282*AZ$30*AZ$5/10^6*AZ15),)</f>
        <v>9.1728000000000004E-2</v>
      </c>
      <c r="BA282" s="255">
        <f>IF(Inputs!$H$168,IF(Inputs!$H$169, MIN($F$277*$E282*BA$30*BA$5/10^6*BA15, Inputs!$H$169*Exchng*$G15),$F$277*$E282*BA$30*BA$5/10^6*BA15),)</f>
        <v>9.2735999999999999E-2</v>
      </c>
      <c r="BB282" s="255">
        <f>IF(Inputs!$H$168,IF(Inputs!$H$169, MIN($F$277*$E282*BB$30*BB$5/10^6*BB15, Inputs!$H$169*Exchng*$G15),$F$277*$E282*BB$30*BB$5/10^6*BB15),)</f>
        <v>9.2735999999999999E-2</v>
      </c>
      <c r="BC282" s="255">
        <f>IF(Inputs!$H$168,IF(Inputs!$H$169, MIN($F$277*$E282*BC$30*BC$5/10^6*BC15, Inputs!$H$169*Exchng*$G15),$F$277*$E282*BC$30*BC$5/10^6*BC15),)</f>
        <v>9.1728000000000004E-2</v>
      </c>
      <c r="BD282" s="255">
        <f>IF(Inputs!$H$168,IF(Inputs!$H$169, MIN($F$277*$E282*BD$30*BD$5/10^6*BD15, Inputs!$H$169*Exchng*$G15),$F$277*$E282*BD$30*BD$5/10^6*BD15),)</f>
        <v>9.1728000000000004E-2</v>
      </c>
      <c r="BE282" s="255">
        <f>IF(Inputs!$H$168,IF(Inputs!$H$169, MIN($F$277*$E282*BE$30*BE$5/10^6*BE15, Inputs!$H$169*Exchng*$G15),$F$277*$E282*BE$30*BE$5/10^6*BE15),)</f>
        <v>9.2735999999999999E-2</v>
      </c>
      <c r="BF282" s="255">
        <f>IF(Inputs!$H$168,IF(Inputs!$H$169, MIN($F$277*$E282*BF$30*BF$5/10^6*BF15, Inputs!$H$169*Exchng*$G15),$F$277*$E282*BF$30*BF$5/10^6*BF15),)</f>
        <v>9.2735999999999999E-2</v>
      </c>
      <c r="BG282" s="255">
        <f>IF(Inputs!$H$168,IF(Inputs!$H$169, MIN($F$277*$E282*BG$30*BG$5/10^6*BG15, Inputs!$H$169*Exchng*$G15),$F$277*$E282*BG$30*BG$5/10^6*BG15),)</f>
        <v>9.0719999999999995E-2</v>
      </c>
      <c r="BH282" s="255">
        <f>IF(Inputs!$H$168,IF(Inputs!$H$169, MIN($F$277*$E282*BH$30*BH$5/10^6*BH15, Inputs!$H$169*Exchng*$G15),$F$277*$E282*BH$30*BH$5/10^6*BH15),)</f>
        <v>9.1728000000000004E-2</v>
      </c>
      <c r="BI282" s="255">
        <f>IF(Inputs!$H$168,IF(Inputs!$H$169, MIN($F$277*$E282*BI$30*BI$5/10^6*BI15, Inputs!$H$169*Exchng*$G15),$F$277*$E282*BI$30*BI$5/10^6*BI15),)</f>
        <v>9.2735999999999999E-2</v>
      </c>
      <c r="BJ282" s="255">
        <f>IF(Inputs!$H$168,IF(Inputs!$H$169, MIN($F$277*$E282*BJ$30*BJ$5/10^6*BJ15, Inputs!$H$169*Exchng*$G15),$F$277*$E282*BJ$30*BJ$5/10^6*BJ15),)</f>
        <v>9.2735999999999999E-2</v>
      </c>
      <c r="BK282" s="255">
        <f>IF(Inputs!$H$168,IF(Inputs!$H$169, MIN($F$277*$E282*BK$30*BK$5/10^6*BK15, Inputs!$H$169*Exchng*$G15),$F$277*$E282*BK$30*BK$5/10^6*BK15),)</f>
        <v>9.0719999999999995E-2</v>
      </c>
      <c r="BL282" s="255">
        <f>IF(Inputs!$H$168,IF(Inputs!$H$169, MIN($F$277*$E282*BL$30*BL$5/10^6*BL15, Inputs!$H$169*Exchng*$G15),$F$277*$E282*BL$30*BL$5/10^6*BL15),)</f>
        <v>9.1728000000000004E-2</v>
      </c>
      <c r="BM282" s="255">
        <f>IF(Inputs!$H$168,IF(Inputs!$H$169, MIN($F$277*$E282*BM$30*BM$5/10^6*BM15, Inputs!$H$169*Exchng*$G15),$F$277*$E282*BM$30*BM$5/10^6*BM15),)</f>
        <v>9.2735999999999999E-2</v>
      </c>
      <c r="BN282" s="255">
        <f>IF(Inputs!$H$168,IF(Inputs!$H$169, MIN($F$277*$E282*BN$30*BN$5/10^6*BN15, Inputs!$H$169*Exchng*$G15),$F$277*$E282*BN$30*BN$5/10^6*BN15),)</f>
        <v>9.2735999999999999E-2</v>
      </c>
      <c r="BO282" s="255">
        <f>IF(Inputs!$H$168,IF(Inputs!$H$169, MIN($F$277*$E282*BO$30*BO$5/10^6*BO15, Inputs!$H$169*Exchng*$G15),$F$277*$E282*BO$30*BO$5/10^6*BO15),)</f>
        <v>9.0719999999999995E-2</v>
      </c>
      <c r="BP282" s="255">
        <f>IF(Inputs!$H$168,IF(Inputs!$H$169, MIN($F$277*$E282*BP$30*BP$5/10^6*BP15, Inputs!$H$169*Exchng*$G15),$F$277*$E282*BP$30*BP$5/10^6*BP15),)</f>
        <v>9.1728000000000004E-2</v>
      </c>
      <c r="BQ282" s="255">
        <f>IF(Inputs!$H$168,IF(Inputs!$H$169, MIN($F$277*$E282*BQ$30*BQ$5/10^6*BQ15, Inputs!$H$169*Exchng*$G15),$F$277*$E282*BQ$30*BQ$5/10^6*BQ15),)</f>
        <v>9.2735999999999999E-2</v>
      </c>
      <c r="BR282" s="255">
        <f>IF(Inputs!$H$168,IF(Inputs!$H$169, MIN($F$277*$E282*BR$30*BR$5/10^6*BR15, Inputs!$H$169*Exchng*$G15),$F$277*$E282*BR$30*BR$5/10^6*BR15),)</f>
        <v>9.2735999999999999E-2</v>
      </c>
      <c r="BS282" s="255">
        <f>IF(Inputs!$H$168,IF(Inputs!$H$169, MIN($F$277*$E282*BS$30*BS$5/10^6*BS15, Inputs!$H$169*Exchng*$G15),$F$277*$E282*BS$30*BS$5/10^6*BS15),)</f>
        <v>9.1728000000000004E-2</v>
      </c>
      <c r="BT282" s="255">
        <f>IF(Inputs!$H$168,IF(Inputs!$H$169, MIN($F$277*$E282*BT$30*BT$5/10^6*BT15, Inputs!$H$169*Exchng*$G15),$F$277*$E282*BT$30*BT$5/10^6*BT15),)</f>
        <v>9.1728000000000004E-2</v>
      </c>
      <c r="BU282" s="255">
        <f>IF(Inputs!$H$168,IF(Inputs!$H$169, MIN($F$277*$E282*BU$30*BU$5/10^6*BU15, Inputs!$H$169*Exchng*$G15),$F$277*$E282*BU$30*BU$5/10^6*BU15),)</f>
        <v>9.2735999999999999E-2</v>
      </c>
      <c r="BV282" s="255">
        <f>IF(Inputs!$H$168,IF(Inputs!$H$169, MIN($F$277*$E282*BV$30*BV$5/10^6*BV15, Inputs!$H$169*Exchng*$G15),$F$277*$E282*BV$30*BV$5/10^6*BV15),)</f>
        <v>9.2735999999999999E-2</v>
      </c>
      <c r="BW282" s="255">
        <f>IF(Inputs!$H$168,IF(Inputs!$H$169, MIN($F$277*$E282*BW$30*BW$5/10^6*BW15, Inputs!$H$169*Exchng*$G15),$F$277*$E282*BW$30*BW$5/10^6*BW15),)</f>
        <v>9.0719999999999995E-2</v>
      </c>
      <c r="BX282" s="255">
        <f>IF(Inputs!$H$168,IF(Inputs!$H$169, MIN($F$277*$E282*BX$30*BX$5/10^6*BX15, Inputs!$H$169*Exchng*$G15),$F$277*$E282*BX$30*BX$5/10^6*BX15),)</f>
        <v>9.1728000000000004E-2</v>
      </c>
      <c r="BY282" s="255">
        <f>IF(Inputs!$H$168,IF(Inputs!$H$169, MIN($F$277*$E282*BY$30*BY$5/10^6*BY15, Inputs!$H$169*Exchng*$G15),$F$277*$E282*BY$30*BY$5/10^6*BY15),)</f>
        <v>9.2735999999999999E-2</v>
      </c>
      <c r="BZ282" s="255">
        <f>IF(Inputs!$H$168,IF(Inputs!$H$169, MIN($F$277*$E282*BZ$30*BZ$5/10^6*BZ15, Inputs!$H$169*Exchng*$G15),$F$277*$E282*BZ$30*BZ$5/10^6*BZ15),)</f>
        <v>9.2735999999999999E-2</v>
      </c>
      <c r="CA282" s="255">
        <f>IF(Inputs!$H$168,IF(Inputs!$H$169, MIN($F$277*$E282*CA$30*CA$5/10^6*CA15, Inputs!$H$169*Exchng*$G15),$F$277*$E282*CA$30*CA$5/10^6*CA15),)</f>
        <v>9.0719999999999995E-2</v>
      </c>
      <c r="CB282" s="255">
        <f>IF(Inputs!$H$168,IF(Inputs!$H$169, MIN($F$277*$E282*CB$30*CB$5/10^6*CB15, Inputs!$H$169*Exchng*$G15),$F$277*$E282*CB$30*CB$5/10^6*CB15),)</f>
        <v>9.1728000000000004E-2</v>
      </c>
      <c r="CC282" s="255">
        <f>IF(Inputs!$H$168,IF(Inputs!$H$169, MIN($F$277*$E282*CC$30*CC$5/10^6*CC15, Inputs!$H$169*Exchng*$G15),$F$277*$E282*CC$30*CC$5/10^6*CC15),)</f>
        <v>9.2735999999999999E-2</v>
      </c>
      <c r="CD282" s="255">
        <f>IF(Inputs!$H$168,IF(Inputs!$H$169, MIN($F$277*$E282*CD$30*CD$5/10^6*CD15, Inputs!$H$169*Exchng*$G15),$F$277*$E282*CD$30*CD$5/10^6*CD15),)</f>
        <v>9.2735999999999999E-2</v>
      </c>
      <c r="CE282" s="255">
        <f>IF(Inputs!$H$168,IF(Inputs!$H$169, MIN($F$277*$E282*CE$30*CE$5/10^6*CE15, Inputs!$H$169*Exchng*$G15),$F$277*$E282*CE$30*CE$5/10^6*CE15),)</f>
        <v>9.0719999999999995E-2</v>
      </c>
      <c r="CF282" s="255">
        <f>IF(Inputs!$H$168,IF(Inputs!$H$169, MIN($F$277*$E282*CF$30*CF$5/10^6*CF15, Inputs!$H$169*Exchng*$G15),$F$277*$E282*CF$30*CF$5/10^6*CF15),)</f>
        <v>9.1728000000000004E-2</v>
      </c>
      <c r="CG282" s="255">
        <f>IF(Inputs!$H$168,IF(Inputs!$H$169, MIN($F$277*$E282*CG$30*CG$5/10^6*CG15, Inputs!$H$169*Exchng*$G15),$F$277*$E282*CG$30*CG$5/10^6*CG15),)</f>
        <v>9.2735999999999999E-2</v>
      </c>
      <c r="CH282" s="255">
        <f>IF(Inputs!$H$168,IF(Inputs!$H$169, MIN($F$277*$E282*CH$30*CH$5/10^6*CH15, Inputs!$H$169*Exchng*$G15),$F$277*$E282*CH$30*CH$5/10^6*CH15),)</f>
        <v>9.2735999999999999E-2</v>
      </c>
      <c r="CI282" s="255">
        <f>IF(Inputs!$H$168,IF(Inputs!$H$169, MIN($F$277*$E282*CI$30*CI$5/10^6*CI15, Inputs!$H$169*Exchng*$G15),$F$277*$E282*CI$30*CI$5/10^6*CI15),)</f>
        <v>9.1728000000000004E-2</v>
      </c>
      <c r="CJ282" s="255">
        <f>IF(Inputs!$H$168,IF(Inputs!$H$169, MIN($F$277*$E282*CJ$30*CJ$5/10^6*CJ15, Inputs!$H$169*Exchng*$G15),$F$277*$E282*CJ$30*CJ$5/10^6*CJ15),)</f>
        <v>9.1728000000000004E-2</v>
      </c>
      <c r="CK282" s="255">
        <f>IF(Inputs!$H$168,IF(Inputs!$H$169, MIN($F$277*$E282*CK$30*CK$5/10^6*CK15, Inputs!$H$169*Exchng*$G15),$F$277*$E282*CK$30*CK$5/10^6*CK15),)</f>
        <v>9.2735999999999999E-2</v>
      </c>
      <c r="CL282" s="255">
        <f>IF(Inputs!$H$168,IF(Inputs!$H$169, MIN($F$277*$E282*CL$30*CL$5/10^6*CL15, Inputs!$H$169*Exchng*$G15),$F$277*$E282*CL$30*CL$5/10^6*CL15),)</f>
        <v>9.2735999999999999E-2</v>
      </c>
      <c r="CM282" s="255">
        <f>IF(Inputs!$H$168,IF(Inputs!$H$169, MIN($F$277*$E282*CM$30*CM$5/10^6*CM15, Inputs!$H$169*Exchng*$G15),$F$277*$E282*CM$30*CM$5/10^6*CM15),)</f>
        <v>9.0719999999999995E-2</v>
      </c>
      <c r="CN282" s="255">
        <f>IF(Inputs!$H$168,IF(Inputs!$H$169, MIN($F$277*$E282*CN$30*CN$5/10^6*CN15, Inputs!$H$169*Exchng*$G15),$F$277*$E282*CN$30*CN$5/10^6*CN15),)</f>
        <v>9.1728000000000004E-2</v>
      </c>
      <c r="CO282" s="255">
        <f>IF(Inputs!$H$168,IF(Inputs!$H$169, MIN($F$277*$E282*CO$30*CO$5/10^6*CO15, Inputs!$H$169*Exchng*$G15),$F$277*$E282*CO$30*CO$5/10^6*CO15),)</f>
        <v>9.2735999999999999E-2</v>
      </c>
      <c r="CP282" s="255">
        <f>IF(Inputs!$H$168,IF(Inputs!$H$169, MIN($F$277*$E282*CP$30*CP$5/10^6*CP15, Inputs!$H$169*Exchng*$G15),$F$277*$E282*CP$30*CP$5/10^6*CP15),)</f>
        <v>9.2735999999999999E-2</v>
      </c>
      <c r="CQ282" s="255">
        <f>IF(Inputs!$H$168,IF(Inputs!$H$169, MIN($F$277*$E282*CQ$30*CQ$5/10^6*CQ15, Inputs!$H$169*Exchng*$G15),$F$277*$E282*CQ$30*CQ$5/10^6*CQ15),)</f>
        <v>9.0719999999999995E-2</v>
      </c>
      <c r="CR282" s="255">
        <f>IF(Inputs!$H$168,IF(Inputs!$H$169, MIN($F$277*$E282*CR$30*CR$5/10^6*CR15, Inputs!$H$169*Exchng*$G15),$F$277*$E282*CR$30*CR$5/10^6*CR15),)</f>
        <v>9.1728000000000004E-2</v>
      </c>
      <c r="CS282" s="255">
        <f>IF(Inputs!$H$168,IF(Inputs!$H$169, MIN($F$277*$E282*CS$30*CS$5/10^6*CS15, Inputs!$H$169*Exchng*$G15),$F$277*$E282*CS$30*CS$5/10^6*CS15),)</f>
        <v>9.2735999999999999E-2</v>
      </c>
      <c r="CT282" s="255">
        <f>IF(Inputs!$H$168,IF(Inputs!$H$169, MIN($F$277*$E282*CT$30*CT$5/10^6*CT15, Inputs!$H$169*Exchng*$G15),$F$277*$E282*CT$30*CT$5/10^6*CT15),)</f>
        <v>9.2735999999999999E-2</v>
      </c>
      <c r="CU282" s="255">
        <f>IF(Inputs!$H$168,IF(Inputs!$H$169, MIN($F$277*$E282*CU$30*CU$5/10^6*CU15, Inputs!$H$169*Exchng*$G15),$F$277*$E282*CU$30*CU$5/10^6*CU15),)</f>
        <v>9.0719999999999995E-2</v>
      </c>
      <c r="CV282" s="255">
        <f>IF(Inputs!$H$168,IF(Inputs!$H$169, MIN($F$277*$E282*CV$30*CV$5/10^6*CV15, Inputs!$H$169*Exchng*$G15),$F$277*$E282*CV$30*CV$5/10^6*CV15),)</f>
        <v>9.1728000000000004E-2</v>
      </c>
      <c r="CW282" s="255">
        <f>IF(Inputs!$H$168,IF(Inputs!$H$169, MIN($F$277*$E282*CW$30*CW$5/10^6*CW15, Inputs!$H$169*Exchng*$G15),$F$277*$E282*CW$30*CW$5/10^6*CW15),)</f>
        <v>9.2735999999999999E-2</v>
      </c>
      <c r="CX282" s="255">
        <f>IF(Inputs!$H$168,IF(Inputs!$H$169, MIN($F$277*$E282*CX$30*CX$5/10^6*CX15, Inputs!$H$169*Exchng*$G15),$F$277*$E282*CX$30*CX$5/10^6*CX15),)</f>
        <v>9.2735999999999999E-2</v>
      </c>
      <c r="CY282" s="255">
        <f>IF(Inputs!$H$168,IF(Inputs!$H$169, MIN($F$277*$E282*CY$30*CY$5/10^6*CY15, Inputs!$H$169*Exchng*$G15),$F$277*$E282*CY$30*CY$5/10^6*CY15),)</f>
        <v>9.1728000000000004E-2</v>
      </c>
      <c r="CZ282" s="255">
        <f>IF(Inputs!$H$168,IF(Inputs!$H$169, MIN($F$277*$E282*CZ$30*CZ$5/10^6*CZ15, Inputs!$H$169*Exchng*$G15),$F$277*$E282*CZ$30*CZ$5/10^6*CZ15),)</f>
        <v>9.1728000000000004E-2</v>
      </c>
      <c r="DA282" s="255">
        <f>IF(Inputs!$H$168,IF(Inputs!$H$169, MIN($F$277*$E282*DA$30*DA$5/10^6*DA15, Inputs!$H$169*Exchng*$G15),$F$277*$E282*DA$30*DA$5/10^6*DA15),)</f>
        <v>9.2735999999999999E-2</v>
      </c>
      <c r="DB282" s="255">
        <f>IF(Inputs!$H$168,IF(Inputs!$H$169, MIN($F$277*$E282*DB$30*DB$5/10^6*DB15, Inputs!$H$169*Exchng*$G15),$F$277*$E282*DB$30*DB$5/10^6*DB15),)</f>
        <v>9.2735999999999999E-2</v>
      </c>
      <c r="DC282" s="255">
        <f>IF(Inputs!$H$168,IF(Inputs!$H$169, MIN($F$277*$E282*DC$30*DC$5/10^6*DC15, Inputs!$H$169*Exchng*$G15),$F$277*$E282*DC$30*DC$5/10^6*DC15),)</f>
        <v>9.0719999999999995E-2</v>
      </c>
      <c r="DD282" s="255">
        <f>IF(Inputs!$H$168,IF(Inputs!$H$169, MIN($F$277*$E282*DD$30*DD$5/10^6*DD15, Inputs!$H$169*Exchng*$G15),$F$277*$E282*DD$30*DD$5/10^6*DD15),)</f>
        <v>9.1728000000000004E-2</v>
      </c>
      <c r="DE282" s="255">
        <f>IF(Inputs!$H$168,IF(Inputs!$H$169, MIN($F$277*$E282*DE$30*DE$5/10^6*DE15, Inputs!$H$169*Exchng*$G15),$F$277*$E282*DE$30*DE$5/10^6*DE15),)</f>
        <v>9.2735999999999999E-2</v>
      </c>
      <c r="DF282" s="255">
        <f>IF(Inputs!$H$168,IF(Inputs!$H$169, MIN($F$277*$E282*DF$30*DF$5/10^6*DF15, Inputs!$H$169*Exchng*$G15),$F$277*$E282*DF$30*DF$5/10^6*DF15),)</f>
        <v>9.2735999999999999E-2</v>
      </c>
      <c r="DG282" s="255">
        <f>IF(Inputs!$H$168,IF(Inputs!$H$169, MIN($F$277*$E282*DG$30*DG$5/10^6*DG15, Inputs!$H$169*Exchng*$G15),$F$277*$E282*DG$30*DG$5/10^6*DG15),)</f>
        <v>9.0719999999999995E-2</v>
      </c>
      <c r="DH282" s="255">
        <f>IF(Inputs!$H$168,IF(Inputs!$H$169, MIN($F$277*$E282*DH$30*DH$5/10^6*DH15, Inputs!$H$169*Exchng*$G15),$F$277*$E282*DH$30*DH$5/10^6*DH15),)</f>
        <v>9.1728000000000004E-2</v>
      </c>
      <c r="DI282" s="255">
        <f>IF(Inputs!$H$168,IF(Inputs!$H$169, MIN($F$277*$E282*DI$30*DI$5/10^6*DI15, Inputs!$H$169*Exchng*$G15),$F$277*$E282*DI$30*DI$5/10^6*DI15),)</f>
        <v>9.2735999999999999E-2</v>
      </c>
      <c r="DJ282" s="255">
        <f>IF(Inputs!$H$168,IF(Inputs!$H$169, MIN($F$277*$E282*DJ$30*DJ$5/10^6*DJ15, Inputs!$H$169*Exchng*$G15),$F$277*$E282*DJ$30*DJ$5/10^6*DJ15),)</f>
        <v>9.2735999999999999E-2</v>
      </c>
      <c r="DK282" s="255">
        <f>IF(Inputs!$H$168,IF(Inputs!$H$169, MIN($F$277*$E282*DK$30*DK$5/10^6*DK15, Inputs!$H$169*Exchng*$G15),$F$277*$E282*DK$30*DK$5/10^6*DK15),)</f>
        <v>9.0719999999999995E-2</v>
      </c>
      <c r="DL282" s="255">
        <f>IF(Inputs!$H$168,IF(Inputs!$H$169, MIN($F$277*$E282*DL$30*DL$5/10^6*DL15, Inputs!$H$169*Exchng*$G15),$F$277*$E282*DL$30*DL$5/10^6*DL15),)</f>
        <v>9.1728000000000004E-2</v>
      </c>
      <c r="DM282" s="255">
        <f>IF(Inputs!$H$168,IF(Inputs!$H$169, MIN($F$277*$E282*DM$30*DM$5/10^6*DM15, Inputs!$H$169*Exchng*$G15),$F$277*$E282*DM$30*DM$5/10^6*DM15),)</f>
        <v>9.2735999999999999E-2</v>
      </c>
      <c r="DN282" s="255">
        <f>IF(Inputs!$H$168,IF(Inputs!$H$169, MIN($F$277*$E282*DN$30*DN$5/10^6*DN15, Inputs!$H$169*Exchng*$G15),$F$277*$E282*DN$30*DN$5/10^6*DN15),)</f>
        <v>9.2735999999999999E-2</v>
      </c>
      <c r="DO282" s="255">
        <f>IF(Inputs!$H$168,IF(Inputs!$H$169, MIN($F$277*$E282*DO$30*DO$5/10^6*DO15, Inputs!$H$169*Exchng*$G15),$F$277*$E282*DO$30*DO$5/10^6*DO15),)</f>
        <v>9.1728000000000004E-2</v>
      </c>
      <c r="DP282" s="255">
        <f>IF(Inputs!$H$168,IF(Inputs!$H$169, MIN($F$277*$E282*DP$30*DP$5/10^6*DP15, Inputs!$H$169*Exchng*$G15),$F$277*$E282*DP$30*DP$5/10^6*DP15),)</f>
        <v>9.1728000000000004E-2</v>
      </c>
      <c r="DQ282" s="255">
        <f>IF(Inputs!$H$168,IF(Inputs!$H$169, MIN($F$277*$E282*DQ$30*DQ$5/10^6*DQ15, Inputs!$H$169*Exchng*$G15),$F$277*$E282*DQ$30*DQ$5/10^6*DQ15),)</f>
        <v>9.2735999999999999E-2</v>
      </c>
      <c r="DR282" s="255">
        <f>IF(Inputs!$H$168,IF(Inputs!$H$169, MIN($F$277*$E282*DR$30*DR$5/10^6*DR15, Inputs!$H$169*Exchng*$G15),$F$277*$E282*DR$30*DR$5/10^6*DR15),)</f>
        <v>9.2735999999999999E-2</v>
      </c>
      <c r="DS282" s="255">
        <f>IF(Inputs!$H$168,IF(Inputs!$H$169, MIN($F$277*$E282*DS$30*DS$5/10^6*DS15, Inputs!$H$169*Exchng*$G15),$F$277*$E282*DS$30*DS$5/10^6*DS15),)</f>
        <v>9.0719999999999995E-2</v>
      </c>
    </row>
    <row r="283" spans="4:123" x14ac:dyDescent="0.3">
      <c r="D283" s="6"/>
      <c r="G283" s="57"/>
      <c r="H283" s="64"/>
      <c r="I283" s="64"/>
      <c r="J283" s="64"/>
      <c r="K283" s="64"/>
      <c r="L283" s="64"/>
      <c r="M283" s="64"/>
      <c r="N283" s="64"/>
      <c r="O283" s="64"/>
      <c r="P283" s="64"/>
      <c r="Q283" s="64"/>
      <c r="R283" s="64"/>
      <c r="S283" s="64"/>
      <c r="T283" s="64"/>
      <c r="U283" s="64"/>
      <c r="V283" s="64"/>
      <c r="W283" s="64"/>
      <c r="X283" s="64"/>
      <c r="Y283" s="64"/>
      <c r="Z283" s="64"/>
      <c r="AA283" s="64"/>
      <c r="AB283" s="64"/>
      <c r="AC283" s="64"/>
      <c r="AD283" s="64"/>
      <c r="AE283" s="64"/>
      <c r="AF283" s="64"/>
      <c r="AG283" s="64"/>
      <c r="AH283" s="64"/>
      <c r="AI283" s="64"/>
      <c r="AJ283" s="64"/>
      <c r="AK283" s="64"/>
      <c r="AL283" s="64"/>
      <c r="AM283" s="64"/>
      <c r="AN283" s="64"/>
      <c r="AO283" s="64"/>
      <c r="AP283" s="64"/>
      <c r="AQ283" s="64"/>
      <c r="AR283" s="64"/>
      <c r="AS283" s="64"/>
      <c r="AT283" s="64"/>
      <c r="AU283" s="64"/>
      <c r="AV283" s="64"/>
      <c r="AW283" s="64"/>
      <c r="AX283" s="64"/>
      <c r="AY283" s="64"/>
      <c r="AZ283" s="64"/>
      <c r="BA283" s="64"/>
      <c r="BB283" s="64"/>
      <c r="BC283" s="64"/>
      <c r="BD283" s="64"/>
      <c r="BE283" s="64"/>
      <c r="BF283" s="64"/>
      <c r="BG283" s="64"/>
      <c r="BH283" s="64"/>
      <c r="BI283" s="64"/>
      <c r="BJ283" s="64"/>
      <c r="BK283" s="64"/>
      <c r="BL283" s="64"/>
      <c r="BM283" s="64"/>
      <c r="BN283" s="64"/>
      <c r="BO283" s="64"/>
      <c r="BP283" s="64"/>
      <c r="BQ283" s="64"/>
      <c r="BR283" s="64"/>
      <c r="BS283" s="64"/>
      <c r="BT283" s="64"/>
      <c r="BU283" s="64"/>
      <c r="BV283" s="64"/>
      <c r="BW283" s="64"/>
      <c r="BX283" s="64"/>
      <c r="BY283" s="64"/>
      <c r="BZ283" s="64"/>
      <c r="CA283" s="64"/>
      <c r="CB283" s="64"/>
      <c r="CC283" s="64"/>
      <c r="CD283" s="64"/>
      <c r="CE283" s="64"/>
      <c r="CF283" s="64"/>
      <c r="CG283" s="64"/>
      <c r="CH283" s="64"/>
      <c r="CI283" s="64"/>
      <c r="CJ283" s="64"/>
      <c r="CK283" s="64"/>
      <c r="CL283" s="64"/>
      <c r="CM283" s="64"/>
      <c r="CN283" s="64"/>
      <c r="CO283" s="64"/>
      <c r="CP283" s="64"/>
      <c r="CQ283" s="64"/>
      <c r="CR283" s="64"/>
      <c r="CS283" s="64"/>
      <c r="CT283" s="64"/>
      <c r="CU283" s="64"/>
      <c r="CV283" s="64"/>
      <c r="CW283" s="64"/>
      <c r="CX283" s="64"/>
      <c r="CY283" s="64"/>
      <c r="CZ283" s="64"/>
      <c r="DA283" s="64"/>
      <c r="DB283" s="64"/>
      <c r="DC283" s="64"/>
      <c r="DD283" s="64"/>
      <c r="DE283" s="64"/>
      <c r="DF283" s="64"/>
      <c r="DG283" s="64"/>
      <c r="DH283" s="64"/>
      <c r="DI283" s="64"/>
      <c r="DJ283" s="64"/>
      <c r="DK283" s="64"/>
      <c r="DL283" s="64"/>
      <c r="DM283" s="64"/>
      <c r="DN283" s="64"/>
      <c r="DO283" s="64"/>
      <c r="DP283" s="64"/>
      <c r="DQ283" s="64"/>
      <c r="DR283" s="64"/>
      <c r="DS283" s="64"/>
    </row>
    <row r="284" spans="4:123" x14ac:dyDescent="0.3">
      <c r="D284" s="6" t="s">
        <v>468</v>
      </c>
      <c r="G284" s="57"/>
      <c r="H284" s="64"/>
      <c r="I284" s="64"/>
      <c r="J284" s="64"/>
      <c r="K284" s="64"/>
      <c r="L284" s="64"/>
      <c r="M284" s="64"/>
      <c r="N284" s="64"/>
      <c r="O284" s="64"/>
      <c r="P284" s="64"/>
      <c r="Q284" s="64"/>
      <c r="R284" s="64"/>
      <c r="S284" s="64"/>
      <c r="T284" s="64"/>
      <c r="U284" s="64"/>
      <c r="V284" s="64"/>
      <c r="W284" s="64"/>
      <c r="X284" s="64"/>
      <c r="Y284" s="64"/>
      <c r="Z284" s="64"/>
      <c r="AA284" s="64"/>
      <c r="AB284" s="64"/>
      <c r="AC284" s="64"/>
      <c r="AD284" s="64"/>
      <c r="AE284" s="64"/>
      <c r="AF284" s="64"/>
      <c r="AG284" s="64"/>
      <c r="AH284" s="64"/>
      <c r="AI284" s="64"/>
      <c r="AJ284" s="64"/>
      <c r="AK284" s="64"/>
      <c r="AL284" s="64"/>
      <c r="AM284" s="64"/>
      <c r="AN284" s="64"/>
      <c r="AO284" s="64"/>
      <c r="AP284" s="64"/>
      <c r="AQ284" s="64"/>
      <c r="AR284" s="64"/>
      <c r="AS284" s="64"/>
      <c r="AT284" s="64"/>
      <c r="AU284" s="64"/>
      <c r="AV284" s="64"/>
      <c r="AW284" s="64"/>
      <c r="AX284" s="64"/>
      <c r="AY284" s="64"/>
      <c r="AZ284" s="64"/>
      <c r="BA284" s="64"/>
      <c r="BB284" s="64"/>
      <c r="BC284" s="64"/>
      <c r="BD284" s="64"/>
      <c r="BE284" s="64"/>
      <c r="BF284" s="64"/>
      <c r="BG284" s="64"/>
      <c r="BH284" s="64"/>
      <c r="BI284" s="64"/>
      <c r="BJ284" s="64"/>
      <c r="BK284" s="64"/>
      <c r="BL284" s="64"/>
      <c r="BM284" s="64"/>
      <c r="BN284" s="64"/>
      <c r="BO284" s="64"/>
      <c r="BP284" s="64"/>
      <c r="BQ284" s="64"/>
      <c r="BR284" s="64"/>
      <c r="BS284" s="64"/>
      <c r="BT284" s="64"/>
      <c r="BU284" s="64"/>
      <c r="BV284" s="64"/>
      <c r="BW284" s="64"/>
      <c r="BX284" s="64"/>
      <c r="BY284" s="64"/>
      <c r="BZ284" s="64"/>
      <c r="CA284" s="64"/>
      <c r="CB284" s="64"/>
      <c r="CC284" s="64"/>
      <c r="CD284" s="64"/>
      <c r="CE284" s="64"/>
      <c r="CF284" s="64"/>
      <c r="CG284" s="64"/>
      <c r="CH284" s="64"/>
      <c r="CI284" s="64"/>
      <c r="CJ284" s="64"/>
      <c r="CK284" s="64"/>
      <c r="CL284" s="64"/>
      <c r="CM284" s="64"/>
      <c r="CN284" s="64"/>
      <c r="CO284" s="64"/>
      <c r="CP284" s="64"/>
      <c r="CQ284" s="64"/>
      <c r="CR284" s="64"/>
      <c r="CS284" s="64"/>
      <c r="CT284" s="64"/>
      <c r="CU284" s="64"/>
      <c r="CV284" s="64"/>
      <c r="CW284" s="64"/>
      <c r="CX284" s="64"/>
      <c r="CY284" s="64"/>
      <c r="CZ284" s="64"/>
      <c r="DA284" s="64"/>
      <c r="DB284" s="64"/>
      <c r="DC284" s="64"/>
      <c r="DD284" s="64"/>
      <c r="DE284" s="64"/>
      <c r="DF284" s="64"/>
      <c r="DG284" s="64"/>
      <c r="DH284" s="64"/>
      <c r="DI284" s="64"/>
      <c r="DJ284" s="64"/>
      <c r="DK284" s="64"/>
      <c r="DL284" s="64"/>
      <c r="DM284" s="64"/>
      <c r="DN284" s="64"/>
      <c r="DO284" s="64"/>
      <c r="DP284" s="64"/>
      <c r="DQ284" s="64"/>
      <c r="DR284" s="64"/>
      <c r="DS284" s="64"/>
    </row>
    <row r="285" spans="4:123" x14ac:dyDescent="0.3">
      <c r="D285" s="12" t="s">
        <v>23</v>
      </c>
      <c r="F285" s="51" t="str">
        <f t="shared" ref="F285:F289" si="210">F278</f>
        <v>INR Mn</v>
      </c>
      <c r="G285" s="57"/>
      <c r="H285" s="255">
        <f t="shared" ref="H285:W289" si="211">H271-H278</f>
        <v>0</v>
      </c>
      <c r="I285" s="255">
        <f t="shared" si="211"/>
        <v>0</v>
      </c>
      <c r="J285" s="255">
        <f t="shared" si="211"/>
        <v>0</v>
      </c>
      <c r="K285" s="255">
        <f t="shared" si="211"/>
        <v>1.8144E-2</v>
      </c>
      <c r="L285" s="255">
        <f t="shared" si="211"/>
        <v>1.83456E-2</v>
      </c>
      <c r="M285" s="255">
        <f t="shared" si="211"/>
        <v>1.85472E-2</v>
      </c>
      <c r="N285" s="255">
        <f t="shared" si="211"/>
        <v>1.85472E-2</v>
      </c>
      <c r="O285" s="255">
        <f t="shared" si="211"/>
        <v>1.8144E-2</v>
      </c>
      <c r="P285" s="255">
        <f t="shared" si="211"/>
        <v>1.83456E-2</v>
      </c>
      <c r="Q285" s="255">
        <f t="shared" si="211"/>
        <v>1.85472E-2</v>
      </c>
      <c r="R285" s="255">
        <f t="shared" si="211"/>
        <v>1.85472E-2</v>
      </c>
      <c r="S285" s="255">
        <f t="shared" si="211"/>
        <v>1.8144E-2</v>
      </c>
      <c r="T285" s="255">
        <f t="shared" si="211"/>
        <v>1.83456E-2</v>
      </c>
      <c r="U285" s="255">
        <f t="shared" si="211"/>
        <v>1.85472E-2</v>
      </c>
      <c r="V285" s="255">
        <f t="shared" si="211"/>
        <v>1.85472E-2</v>
      </c>
      <c r="W285" s="255">
        <f t="shared" si="211"/>
        <v>1.83456E-2</v>
      </c>
      <c r="X285" s="255">
        <f t="shared" ref="X285:CI288" si="212">X271-X278</f>
        <v>1.83456E-2</v>
      </c>
      <c r="Y285" s="255">
        <f t="shared" si="212"/>
        <v>1.85472E-2</v>
      </c>
      <c r="Z285" s="255">
        <f t="shared" si="212"/>
        <v>1.85472E-2</v>
      </c>
      <c r="AA285" s="255">
        <f t="shared" si="212"/>
        <v>1.8144E-2</v>
      </c>
      <c r="AB285" s="255">
        <f t="shared" si="212"/>
        <v>1.83456E-2</v>
      </c>
      <c r="AC285" s="255">
        <f t="shared" si="212"/>
        <v>1.85472E-2</v>
      </c>
      <c r="AD285" s="255">
        <f t="shared" si="212"/>
        <v>1.85472E-2</v>
      </c>
      <c r="AE285" s="255">
        <f t="shared" si="212"/>
        <v>1.8144E-2</v>
      </c>
      <c r="AF285" s="255">
        <f t="shared" si="212"/>
        <v>1.83456E-2</v>
      </c>
      <c r="AG285" s="255">
        <f t="shared" si="212"/>
        <v>1.85472E-2</v>
      </c>
      <c r="AH285" s="255">
        <f t="shared" si="212"/>
        <v>1.85472E-2</v>
      </c>
      <c r="AI285" s="255">
        <f t="shared" si="212"/>
        <v>1.8144E-2</v>
      </c>
      <c r="AJ285" s="255">
        <f t="shared" si="212"/>
        <v>1.83456E-2</v>
      </c>
      <c r="AK285" s="255">
        <f t="shared" si="212"/>
        <v>1.85472E-2</v>
      </c>
      <c r="AL285" s="255">
        <f t="shared" si="212"/>
        <v>1.85472E-2</v>
      </c>
      <c r="AM285" s="255">
        <f t="shared" si="212"/>
        <v>1.83456E-2</v>
      </c>
      <c r="AN285" s="255">
        <f t="shared" si="212"/>
        <v>1.83456E-2</v>
      </c>
      <c r="AO285" s="255">
        <f t="shared" si="212"/>
        <v>1.85472E-2</v>
      </c>
      <c r="AP285" s="255">
        <f t="shared" si="212"/>
        <v>1.85472E-2</v>
      </c>
      <c r="AQ285" s="255">
        <f t="shared" si="212"/>
        <v>1.8144E-2</v>
      </c>
      <c r="AR285" s="255">
        <f t="shared" si="212"/>
        <v>1.83456E-2</v>
      </c>
      <c r="AS285" s="255">
        <f t="shared" si="212"/>
        <v>1.85472E-2</v>
      </c>
      <c r="AT285" s="255">
        <f t="shared" si="212"/>
        <v>1.85472E-2</v>
      </c>
      <c r="AU285" s="255">
        <f t="shared" si="212"/>
        <v>1.8144E-2</v>
      </c>
      <c r="AV285" s="255">
        <f t="shared" si="212"/>
        <v>1.83456E-2</v>
      </c>
      <c r="AW285" s="255">
        <f t="shared" si="212"/>
        <v>1.85472E-2</v>
      </c>
      <c r="AX285" s="255">
        <f t="shared" si="212"/>
        <v>1.85472E-2</v>
      </c>
      <c r="AY285" s="255">
        <f t="shared" si="212"/>
        <v>1.8144E-2</v>
      </c>
      <c r="AZ285" s="255">
        <f t="shared" si="212"/>
        <v>1.83456E-2</v>
      </c>
      <c r="BA285" s="255">
        <f t="shared" si="212"/>
        <v>1.85472E-2</v>
      </c>
      <c r="BB285" s="255">
        <f t="shared" si="212"/>
        <v>1.85472E-2</v>
      </c>
      <c r="BC285" s="255">
        <f t="shared" si="212"/>
        <v>1.83456E-2</v>
      </c>
      <c r="BD285" s="255">
        <f t="shared" si="212"/>
        <v>1.83456E-2</v>
      </c>
      <c r="BE285" s="255">
        <f t="shared" si="212"/>
        <v>1.85472E-2</v>
      </c>
      <c r="BF285" s="255">
        <f t="shared" si="212"/>
        <v>1.85472E-2</v>
      </c>
      <c r="BG285" s="255">
        <f t="shared" si="212"/>
        <v>1.8144E-2</v>
      </c>
      <c r="BH285" s="255">
        <f t="shared" si="212"/>
        <v>1.83456E-2</v>
      </c>
      <c r="BI285" s="255">
        <f t="shared" si="212"/>
        <v>1.85472E-2</v>
      </c>
      <c r="BJ285" s="255">
        <f t="shared" si="212"/>
        <v>1.85472E-2</v>
      </c>
      <c r="BK285" s="255">
        <f t="shared" si="212"/>
        <v>1.8144E-2</v>
      </c>
      <c r="BL285" s="255">
        <f t="shared" si="212"/>
        <v>1.83456E-2</v>
      </c>
      <c r="BM285" s="255">
        <f t="shared" si="212"/>
        <v>1.85472E-2</v>
      </c>
      <c r="BN285" s="255">
        <f t="shared" si="212"/>
        <v>1.85472E-2</v>
      </c>
      <c r="BO285" s="255">
        <f t="shared" si="212"/>
        <v>1.8144E-2</v>
      </c>
      <c r="BP285" s="255">
        <f t="shared" si="212"/>
        <v>1.83456E-2</v>
      </c>
      <c r="BQ285" s="255">
        <f t="shared" si="212"/>
        <v>1.85472E-2</v>
      </c>
      <c r="BR285" s="255">
        <f t="shared" si="212"/>
        <v>1.85472E-2</v>
      </c>
      <c r="BS285" s="255">
        <f t="shared" si="212"/>
        <v>1.83456E-2</v>
      </c>
      <c r="BT285" s="255">
        <f t="shared" si="212"/>
        <v>1.83456E-2</v>
      </c>
      <c r="BU285" s="255">
        <f t="shared" si="212"/>
        <v>1.85472E-2</v>
      </c>
      <c r="BV285" s="255">
        <f t="shared" si="212"/>
        <v>1.85472E-2</v>
      </c>
      <c r="BW285" s="255">
        <f t="shared" si="212"/>
        <v>1.8144E-2</v>
      </c>
      <c r="BX285" s="255">
        <f t="shared" si="212"/>
        <v>1.83456E-2</v>
      </c>
      <c r="BY285" s="255">
        <f t="shared" si="212"/>
        <v>1.85472E-2</v>
      </c>
      <c r="BZ285" s="255">
        <f t="shared" si="212"/>
        <v>1.85472E-2</v>
      </c>
      <c r="CA285" s="255">
        <f t="shared" si="212"/>
        <v>1.8144E-2</v>
      </c>
      <c r="CB285" s="255">
        <f t="shared" si="212"/>
        <v>1.83456E-2</v>
      </c>
      <c r="CC285" s="255">
        <f t="shared" si="212"/>
        <v>1.85472E-2</v>
      </c>
      <c r="CD285" s="255">
        <f t="shared" si="212"/>
        <v>1.85472E-2</v>
      </c>
      <c r="CE285" s="255">
        <f t="shared" si="212"/>
        <v>1.8144E-2</v>
      </c>
      <c r="CF285" s="255">
        <f t="shared" si="212"/>
        <v>1.83456E-2</v>
      </c>
      <c r="CG285" s="255">
        <f t="shared" si="212"/>
        <v>1.85472E-2</v>
      </c>
      <c r="CH285" s="255">
        <f t="shared" si="212"/>
        <v>1.85472E-2</v>
      </c>
      <c r="CI285" s="255">
        <f t="shared" si="212"/>
        <v>1.83456E-2</v>
      </c>
      <c r="CJ285" s="255">
        <f t="shared" ref="CJ285:DS288" si="213">CJ271-CJ278</f>
        <v>1.83456E-2</v>
      </c>
      <c r="CK285" s="255">
        <f t="shared" si="213"/>
        <v>1.85472E-2</v>
      </c>
      <c r="CL285" s="255">
        <f t="shared" si="213"/>
        <v>1.85472E-2</v>
      </c>
      <c r="CM285" s="255">
        <f t="shared" si="213"/>
        <v>1.8144E-2</v>
      </c>
      <c r="CN285" s="255">
        <f t="shared" si="213"/>
        <v>1.83456E-2</v>
      </c>
      <c r="CO285" s="255">
        <f t="shared" si="213"/>
        <v>1.85472E-2</v>
      </c>
      <c r="CP285" s="255">
        <f t="shared" si="213"/>
        <v>1.85472E-2</v>
      </c>
      <c r="CQ285" s="255">
        <f t="shared" si="213"/>
        <v>1.8144E-2</v>
      </c>
      <c r="CR285" s="255">
        <f t="shared" si="213"/>
        <v>1.83456E-2</v>
      </c>
      <c r="CS285" s="255">
        <f t="shared" si="213"/>
        <v>1.85472E-2</v>
      </c>
      <c r="CT285" s="255">
        <f t="shared" si="213"/>
        <v>1.85472E-2</v>
      </c>
      <c r="CU285" s="255">
        <f t="shared" si="213"/>
        <v>1.8144E-2</v>
      </c>
      <c r="CV285" s="255">
        <f t="shared" si="213"/>
        <v>1.83456E-2</v>
      </c>
      <c r="CW285" s="255">
        <f t="shared" si="213"/>
        <v>1.85472E-2</v>
      </c>
      <c r="CX285" s="255">
        <f t="shared" si="213"/>
        <v>1.85472E-2</v>
      </c>
      <c r="CY285" s="255">
        <f t="shared" si="213"/>
        <v>1.83456E-2</v>
      </c>
      <c r="CZ285" s="255">
        <f t="shared" si="213"/>
        <v>1.83456E-2</v>
      </c>
      <c r="DA285" s="255">
        <f t="shared" si="213"/>
        <v>1.85472E-2</v>
      </c>
      <c r="DB285" s="255">
        <f t="shared" si="213"/>
        <v>1.85472E-2</v>
      </c>
      <c r="DC285" s="255">
        <f t="shared" si="213"/>
        <v>1.8144E-2</v>
      </c>
      <c r="DD285" s="255">
        <f t="shared" si="213"/>
        <v>1.83456E-2</v>
      </c>
      <c r="DE285" s="255">
        <f t="shared" si="213"/>
        <v>1.85472E-2</v>
      </c>
      <c r="DF285" s="255">
        <f t="shared" si="213"/>
        <v>1.85472E-2</v>
      </c>
      <c r="DG285" s="255">
        <f t="shared" si="213"/>
        <v>1.8144E-2</v>
      </c>
      <c r="DH285" s="255">
        <f t="shared" si="213"/>
        <v>1.83456E-2</v>
      </c>
      <c r="DI285" s="255">
        <f t="shared" si="213"/>
        <v>1.85472E-2</v>
      </c>
      <c r="DJ285" s="255">
        <f t="shared" si="213"/>
        <v>1.85472E-2</v>
      </c>
      <c r="DK285" s="255">
        <f t="shared" si="213"/>
        <v>1.8144E-2</v>
      </c>
      <c r="DL285" s="255">
        <f t="shared" si="213"/>
        <v>1.83456E-2</v>
      </c>
      <c r="DM285" s="255">
        <f t="shared" si="213"/>
        <v>1.85472E-2</v>
      </c>
      <c r="DN285" s="255">
        <f t="shared" si="213"/>
        <v>1.85472E-2</v>
      </c>
      <c r="DO285" s="255">
        <f t="shared" si="213"/>
        <v>1.83456E-2</v>
      </c>
      <c r="DP285" s="255">
        <f t="shared" si="213"/>
        <v>1.83456E-2</v>
      </c>
      <c r="DQ285" s="255">
        <f t="shared" si="213"/>
        <v>1.85472E-2</v>
      </c>
      <c r="DR285" s="255">
        <f t="shared" si="213"/>
        <v>1.85472E-2</v>
      </c>
      <c r="DS285" s="255">
        <f t="shared" si="213"/>
        <v>1.8144E-2</v>
      </c>
    </row>
    <row r="286" spans="4:123" x14ac:dyDescent="0.3">
      <c r="D286" s="12" t="s">
        <v>24</v>
      </c>
      <c r="F286" s="51" t="str">
        <f t="shared" si="210"/>
        <v>INR Mn</v>
      </c>
      <c r="G286" s="57"/>
      <c r="H286" s="255">
        <f t="shared" si="211"/>
        <v>0</v>
      </c>
      <c r="I286" s="255">
        <f t="shared" ref="I286:BT289" si="214">I272-I279</f>
        <v>0</v>
      </c>
      <c r="J286" s="255">
        <f t="shared" si="214"/>
        <v>0</v>
      </c>
      <c r="K286" s="255">
        <f t="shared" si="214"/>
        <v>0</v>
      </c>
      <c r="L286" s="255">
        <f t="shared" si="214"/>
        <v>0</v>
      </c>
      <c r="M286" s="255">
        <f t="shared" si="214"/>
        <v>0</v>
      </c>
      <c r="N286" s="255">
        <f t="shared" si="214"/>
        <v>0</v>
      </c>
      <c r="O286" s="255">
        <f t="shared" si="214"/>
        <v>1.8144E-2</v>
      </c>
      <c r="P286" s="255">
        <f t="shared" si="214"/>
        <v>1.83456E-2</v>
      </c>
      <c r="Q286" s="255">
        <f t="shared" si="214"/>
        <v>1.85472E-2</v>
      </c>
      <c r="R286" s="255">
        <f t="shared" si="214"/>
        <v>1.85472E-2</v>
      </c>
      <c r="S286" s="255">
        <f t="shared" si="214"/>
        <v>1.8144E-2</v>
      </c>
      <c r="T286" s="255">
        <f t="shared" si="214"/>
        <v>1.83456E-2</v>
      </c>
      <c r="U286" s="255">
        <f t="shared" si="214"/>
        <v>1.85472E-2</v>
      </c>
      <c r="V286" s="255">
        <f t="shared" si="214"/>
        <v>1.85472E-2</v>
      </c>
      <c r="W286" s="255">
        <f t="shared" si="214"/>
        <v>1.83456E-2</v>
      </c>
      <c r="X286" s="255">
        <f t="shared" si="214"/>
        <v>1.83456E-2</v>
      </c>
      <c r="Y286" s="255">
        <f t="shared" si="214"/>
        <v>1.85472E-2</v>
      </c>
      <c r="Z286" s="255">
        <f t="shared" si="214"/>
        <v>1.85472E-2</v>
      </c>
      <c r="AA286" s="255">
        <f t="shared" si="214"/>
        <v>1.8144E-2</v>
      </c>
      <c r="AB286" s="255">
        <f t="shared" si="214"/>
        <v>1.83456E-2</v>
      </c>
      <c r="AC286" s="255">
        <f t="shared" si="214"/>
        <v>1.85472E-2</v>
      </c>
      <c r="AD286" s="255">
        <f t="shared" si="214"/>
        <v>1.85472E-2</v>
      </c>
      <c r="AE286" s="255">
        <f t="shared" si="214"/>
        <v>1.8144E-2</v>
      </c>
      <c r="AF286" s="255">
        <f t="shared" si="214"/>
        <v>1.83456E-2</v>
      </c>
      <c r="AG286" s="255">
        <f t="shared" si="214"/>
        <v>1.85472E-2</v>
      </c>
      <c r="AH286" s="255">
        <f t="shared" si="214"/>
        <v>1.85472E-2</v>
      </c>
      <c r="AI286" s="255">
        <f t="shared" si="214"/>
        <v>1.8144E-2</v>
      </c>
      <c r="AJ286" s="255">
        <f t="shared" si="214"/>
        <v>1.83456E-2</v>
      </c>
      <c r="AK286" s="255">
        <f t="shared" si="214"/>
        <v>1.85472E-2</v>
      </c>
      <c r="AL286" s="255">
        <f t="shared" si="214"/>
        <v>1.85472E-2</v>
      </c>
      <c r="AM286" s="255">
        <f t="shared" si="214"/>
        <v>1.83456E-2</v>
      </c>
      <c r="AN286" s="255">
        <f t="shared" si="214"/>
        <v>1.83456E-2</v>
      </c>
      <c r="AO286" s="255">
        <f t="shared" si="214"/>
        <v>1.85472E-2</v>
      </c>
      <c r="AP286" s="255">
        <f t="shared" si="214"/>
        <v>1.85472E-2</v>
      </c>
      <c r="AQ286" s="255">
        <f t="shared" si="214"/>
        <v>1.8144E-2</v>
      </c>
      <c r="AR286" s="255">
        <f t="shared" si="214"/>
        <v>1.83456E-2</v>
      </c>
      <c r="AS286" s="255">
        <f t="shared" si="214"/>
        <v>1.85472E-2</v>
      </c>
      <c r="AT286" s="255">
        <f t="shared" si="214"/>
        <v>1.85472E-2</v>
      </c>
      <c r="AU286" s="255">
        <f t="shared" si="214"/>
        <v>1.8144E-2</v>
      </c>
      <c r="AV286" s="255">
        <f t="shared" si="214"/>
        <v>1.83456E-2</v>
      </c>
      <c r="AW286" s="255">
        <f t="shared" si="214"/>
        <v>1.85472E-2</v>
      </c>
      <c r="AX286" s="255">
        <f t="shared" si="214"/>
        <v>1.85472E-2</v>
      </c>
      <c r="AY286" s="255">
        <f t="shared" si="214"/>
        <v>1.8144E-2</v>
      </c>
      <c r="AZ286" s="255">
        <f t="shared" si="214"/>
        <v>1.83456E-2</v>
      </c>
      <c r="BA286" s="255">
        <f t="shared" si="214"/>
        <v>1.85472E-2</v>
      </c>
      <c r="BB286" s="255">
        <f t="shared" si="214"/>
        <v>1.85472E-2</v>
      </c>
      <c r="BC286" s="255">
        <f t="shared" si="214"/>
        <v>1.83456E-2</v>
      </c>
      <c r="BD286" s="255">
        <f t="shared" si="214"/>
        <v>1.83456E-2</v>
      </c>
      <c r="BE286" s="255">
        <f t="shared" si="214"/>
        <v>1.85472E-2</v>
      </c>
      <c r="BF286" s="255">
        <f t="shared" si="214"/>
        <v>1.85472E-2</v>
      </c>
      <c r="BG286" s="255">
        <f t="shared" si="214"/>
        <v>1.8144E-2</v>
      </c>
      <c r="BH286" s="255">
        <f t="shared" si="214"/>
        <v>1.83456E-2</v>
      </c>
      <c r="BI286" s="255">
        <f t="shared" si="214"/>
        <v>1.85472E-2</v>
      </c>
      <c r="BJ286" s="255">
        <f t="shared" si="214"/>
        <v>1.85472E-2</v>
      </c>
      <c r="BK286" s="255">
        <f t="shared" si="214"/>
        <v>1.8144E-2</v>
      </c>
      <c r="BL286" s="255">
        <f t="shared" si="214"/>
        <v>1.83456E-2</v>
      </c>
      <c r="BM286" s="255">
        <f t="shared" si="214"/>
        <v>1.85472E-2</v>
      </c>
      <c r="BN286" s="255">
        <f t="shared" si="214"/>
        <v>1.85472E-2</v>
      </c>
      <c r="BO286" s="255">
        <f t="shared" si="214"/>
        <v>1.8144E-2</v>
      </c>
      <c r="BP286" s="255">
        <f t="shared" si="214"/>
        <v>1.83456E-2</v>
      </c>
      <c r="BQ286" s="255">
        <f t="shared" si="214"/>
        <v>1.85472E-2</v>
      </c>
      <c r="BR286" s="255">
        <f t="shared" si="214"/>
        <v>1.85472E-2</v>
      </c>
      <c r="BS286" s="255">
        <f t="shared" si="214"/>
        <v>1.83456E-2</v>
      </c>
      <c r="BT286" s="255">
        <f t="shared" si="214"/>
        <v>1.83456E-2</v>
      </c>
      <c r="BU286" s="255">
        <f t="shared" si="212"/>
        <v>1.85472E-2</v>
      </c>
      <c r="BV286" s="255">
        <f t="shared" si="212"/>
        <v>1.85472E-2</v>
      </c>
      <c r="BW286" s="255">
        <f t="shared" si="212"/>
        <v>1.8144E-2</v>
      </c>
      <c r="BX286" s="255">
        <f t="shared" si="212"/>
        <v>1.83456E-2</v>
      </c>
      <c r="BY286" s="255">
        <f t="shared" si="212"/>
        <v>1.85472E-2</v>
      </c>
      <c r="BZ286" s="255">
        <f t="shared" si="212"/>
        <v>1.85472E-2</v>
      </c>
      <c r="CA286" s="255">
        <f t="shared" si="212"/>
        <v>1.8144E-2</v>
      </c>
      <c r="CB286" s="255">
        <f t="shared" si="212"/>
        <v>1.83456E-2</v>
      </c>
      <c r="CC286" s="255">
        <f t="shared" si="212"/>
        <v>1.85472E-2</v>
      </c>
      <c r="CD286" s="255">
        <f t="shared" si="212"/>
        <v>1.85472E-2</v>
      </c>
      <c r="CE286" s="255">
        <f t="shared" si="212"/>
        <v>1.8144E-2</v>
      </c>
      <c r="CF286" s="255">
        <f t="shared" si="212"/>
        <v>1.83456E-2</v>
      </c>
      <c r="CG286" s="255">
        <f t="shared" si="212"/>
        <v>1.85472E-2</v>
      </c>
      <c r="CH286" s="255">
        <f t="shared" si="212"/>
        <v>1.85472E-2</v>
      </c>
      <c r="CI286" s="255">
        <f t="shared" si="212"/>
        <v>1.83456E-2</v>
      </c>
      <c r="CJ286" s="255">
        <f t="shared" si="213"/>
        <v>1.83456E-2</v>
      </c>
      <c r="CK286" s="255">
        <f t="shared" si="213"/>
        <v>1.85472E-2</v>
      </c>
      <c r="CL286" s="255">
        <f t="shared" si="213"/>
        <v>1.85472E-2</v>
      </c>
      <c r="CM286" s="255">
        <f t="shared" si="213"/>
        <v>1.8144E-2</v>
      </c>
      <c r="CN286" s="255">
        <f t="shared" si="213"/>
        <v>1.83456E-2</v>
      </c>
      <c r="CO286" s="255">
        <f t="shared" si="213"/>
        <v>1.85472E-2</v>
      </c>
      <c r="CP286" s="255">
        <f t="shared" si="213"/>
        <v>1.85472E-2</v>
      </c>
      <c r="CQ286" s="255">
        <f t="shared" si="213"/>
        <v>1.8144E-2</v>
      </c>
      <c r="CR286" s="255">
        <f t="shared" si="213"/>
        <v>1.83456E-2</v>
      </c>
      <c r="CS286" s="255">
        <f t="shared" si="213"/>
        <v>1.85472E-2</v>
      </c>
      <c r="CT286" s="255">
        <f t="shared" si="213"/>
        <v>1.85472E-2</v>
      </c>
      <c r="CU286" s="255">
        <f t="shared" si="213"/>
        <v>1.8144E-2</v>
      </c>
      <c r="CV286" s="255">
        <f t="shared" si="213"/>
        <v>1.83456E-2</v>
      </c>
      <c r="CW286" s="255">
        <f t="shared" si="213"/>
        <v>1.85472E-2</v>
      </c>
      <c r="CX286" s="255">
        <f t="shared" si="213"/>
        <v>1.85472E-2</v>
      </c>
      <c r="CY286" s="255">
        <f t="shared" si="213"/>
        <v>1.83456E-2</v>
      </c>
      <c r="CZ286" s="255">
        <f t="shared" si="213"/>
        <v>1.83456E-2</v>
      </c>
      <c r="DA286" s="255">
        <f t="shared" si="213"/>
        <v>1.85472E-2</v>
      </c>
      <c r="DB286" s="255">
        <f t="shared" si="213"/>
        <v>1.85472E-2</v>
      </c>
      <c r="DC286" s="255">
        <f t="shared" si="213"/>
        <v>1.8144E-2</v>
      </c>
      <c r="DD286" s="255">
        <f t="shared" si="213"/>
        <v>1.83456E-2</v>
      </c>
      <c r="DE286" s="255">
        <f t="shared" si="213"/>
        <v>1.85472E-2</v>
      </c>
      <c r="DF286" s="255">
        <f t="shared" si="213"/>
        <v>1.85472E-2</v>
      </c>
      <c r="DG286" s="255">
        <f t="shared" si="213"/>
        <v>1.8144E-2</v>
      </c>
      <c r="DH286" s="255">
        <f t="shared" si="213"/>
        <v>1.83456E-2</v>
      </c>
      <c r="DI286" s="255">
        <f t="shared" si="213"/>
        <v>1.85472E-2</v>
      </c>
      <c r="DJ286" s="255">
        <f t="shared" si="213"/>
        <v>1.85472E-2</v>
      </c>
      <c r="DK286" s="255">
        <f t="shared" si="213"/>
        <v>1.8144E-2</v>
      </c>
      <c r="DL286" s="255">
        <f t="shared" si="213"/>
        <v>1.83456E-2</v>
      </c>
      <c r="DM286" s="255">
        <f t="shared" si="213"/>
        <v>1.85472E-2</v>
      </c>
      <c r="DN286" s="255">
        <f t="shared" si="213"/>
        <v>1.85472E-2</v>
      </c>
      <c r="DO286" s="255">
        <f t="shared" si="213"/>
        <v>1.83456E-2</v>
      </c>
      <c r="DP286" s="255">
        <f t="shared" si="213"/>
        <v>1.83456E-2</v>
      </c>
      <c r="DQ286" s="255">
        <f t="shared" si="213"/>
        <v>1.85472E-2</v>
      </c>
      <c r="DR286" s="255">
        <f t="shared" si="213"/>
        <v>1.85472E-2</v>
      </c>
      <c r="DS286" s="255">
        <f t="shared" si="213"/>
        <v>1.8144E-2</v>
      </c>
    </row>
    <row r="287" spans="4:123" x14ac:dyDescent="0.3">
      <c r="D287" s="12" t="s">
        <v>25</v>
      </c>
      <c r="F287" s="51" t="str">
        <f t="shared" si="210"/>
        <v>INR Mn</v>
      </c>
      <c r="G287" s="57"/>
      <c r="H287" s="255">
        <f t="shared" si="211"/>
        <v>0</v>
      </c>
      <c r="I287" s="255">
        <f t="shared" si="214"/>
        <v>0</v>
      </c>
      <c r="J287" s="255">
        <f t="shared" si="214"/>
        <v>0</v>
      </c>
      <c r="K287" s="255">
        <f t="shared" si="214"/>
        <v>0</v>
      </c>
      <c r="L287" s="255">
        <f t="shared" si="214"/>
        <v>0</v>
      </c>
      <c r="M287" s="255">
        <f t="shared" si="214"/>
        <v>0</v>
      </c>
      <c r="N287" s="255">
        <f t="shared" si="214"/>
        <v>0</v>
      </c>
      <c r="O287" s="255">
        <f t="shared" si="214"/>
        <v>0</v>
      </c>
      <c r="P287" s="255">
        <f t="shared" si="214"/>
        <v>0</v>
      </c>
      <c r="Q287" s="255">
        <f t="shared" si="214"/>
        <v>0</v>
      </c>
      <c r="R287" s="255">
        <f t="shared" si="214"/>
        <v>0</v>
      </c>
      <c r="S287" s="255">
        <f t="shared" si="214"/>
        <v>1.8144E-2</v>
      </c>
      <c r="T287" s="255">
        <f t="shared" si="214"/>
        <v>1.83456E-2</v>
      </c>
      <c r="U287" s="255">
        <f t="shared" si="214"/>
        <v>1.85472E-2</v>
      </c>
      <c r="V287" s="255">
        <f t="shared" si="214"/>
        <v>1.85472E-2</v>
      </c>
      <c r="W287" s="255">
        <f t="shared" si="214"/>
        <v>1.83456E-2</v>
      </c>
      <c r="X287" s="255">
        <f t="shared" si="214"/>
        <v>1.83456E-2</v>
      </c>
      <c r="Y287" s="255">
        <f t="shared" si="214"/>
        <v>1.85472E-2</v>
      </c>
      <c r="Z287" s="255">
        <f t="shared" si="214"/>
        <v>1.85472E-2</v>
      </c>
      <c r="AA287" s="255">
        <f t="shared" si="214"/>
        <v>1.8144E-2</v>
      </c>
      <c r="AB287" s="255">
        <f t="shared" si="214"/>
        <v>1.83456E-2</v>
      </c>
      <c r="AC287" s="255">
        <f t="shared" si="214"/>
        <v>1.85472E-2</v>
      </c>
      <c r="AD287" s="255">
        <f t="shared" si="214"/>
        <v>1.85472E-2</v>
      </c>
      <c r="AE287" s="255">
        <f t="shared" si="214"/>
        <v>1.8144E-2</v>
      </c>
      <c r="AF287" s="255">
        <f t="shared" si="214"/>
        <v>1.83456E-2</v>
      </c>
      <c r="AG287" s="255">
        <f t="shared" si="214"/>
        <v>1.85472E-2</v>
      </c>
      <c r="AH287" s="255">
        <f t="shared" si="214"/>
        <v>1.85472E-2</v>
      </c>
      <c r="AI287" s="255">
        <f t="shared" si="214"/>
        <v>1.8144E-2</v>
      </c>
      <c r="AJ287" s="255">
        <f t="shared" si="214"/>
        <v>1.83456E-2</v>
      </c>
      <c r="AK287" s="255">
        <f t="shared" si="214"/>
        <v>1.85472E-2</v>
      </c>
      <c r="AL287" s="255">
        <f t="shared" si="214"/>
        <v>1.85472E-2</v>
      </c>
      <c r="AM287" s="255">
        <f t="shared" si="214"/>
        <v>1.83456E-2</v>
      </c>
      <c r="AN287" s="255">
        <f t="shared" si="214"/>
        <v>1.83456E-2</v>
      </c>
      <c r="AO287" s="255">
        <f t="shared" si="214"/>
        <v>1.85472E-2</v>
      </c>
      <c r="AP287" s="255">
        <f t="shared" si="214"/>
        <v>1.85472E-2</v>
      </c>
      <c r="AQ287" s="255">
        <f t="shared" si="214"/>
        <v>1.8144E-2</v>
      </c>
      <c r="AR287" s="255">
        <f t="shared" si="214"/>
        <v>1.83456E-2</v>
      </c>
      <c r="AS287" s="255">
        <f t="shared" si="214"/>
        <v>1.85472E-2</v>
      </c>
      <c r="AT287" s="255">
        <f t="shared" si="214"/>
        <v>1.85472E-2</v>
      </c>
      <c r="AU287" s="255">
        <f t="shared" si="214"/>
        <v>1.8144E-2</v>
      </c>
      <c r="AV287" s="255">
        <f t="shared" si="214"/>
        <v>1.83456E-2</v>
      </c>
      <c r="AW287" s="255">
        <f t="shared" si="214"/>
        <v>1.85472E-2</v>
      </c>
      <c r="AX287" s="255">
        <f t="shared" si="214"/>
        <v>1.85472E-2</v>
      </c>
      <c r="AY287" s="255">
        <f t="shared" si="214"/>
        <v>1.8144E-2</v>
      </c>
      <c r="AZ287" s="255">
        <f t="shared" si="214"/>
        <v>1.83456E-2</v>
      </c>
      <c r="BA287" s="255">
        <f t="shared" si="214"/>
        <v>1.85472E-2</v>
      </c>
      <c r="BB287" s="255">
        <f t="shared" si="214"/>
        <v>1.85472E-2</v>
      </c>
      <c r="BC287" s="255">
        <f t="shared" si="214"/>
        <v>1.83456E-2</v>
      </c>
      <c r="BD287" s="255">
        <f t="shared" si="214"/>
        <v>1.83456E-2</v>
      </c>
      <c r="BE287" s="255">
        <f t="shared" si="214"/>
        <v>1.85472E-2</v>
      </c>
      <c r="BF287" s="255">
        <f t="shared" si="214"/>
        <v>1.85472E-2</v>
      </c>
      <c r="BG287" s="255">
        <f t="shared" si="214"/>
        <v>1.8144E-2</v>
      </c>
      <c r="BH287" s="255">
        <f t="shared" si="214"/>
        <v>1.83456E-2</v>
      </c>
      <c r="BI287" s="255">
        <f t="shared" si="214"/>
        <v>1.85472E-2</v>
      </c>
      <c r="BJ287" s="255">
        <f t="shared" si="214"/>
        <v>1.85472E-2</v>
      </c>
      <c r="BK287" s="255">
        <f t="shared" si="214"/>
        <v>1.8144E-2</v>
      </c>
      <c r="BL287" s="255">
        <f t="shared" si="214"/>
        <v>1.83456E-2</v>
      </c>
      <c r="BM287" s="255">
        <f t="shared" si="214"/>
        <v>1.85472E-2</v>
      </c>
      <c r="BN287" s="255">
        <f t="shared" si="214"/>
        <v>1.85472E-2</v>
      </c>
      <c r="BO287" s="255">
        <f t="shared" si="214"/>
        <v>1.8144E-2</v>
      </c>
      <c r="BP287" s="255">
        <f t="shared" si="214"/>
        <v>1.83456E-2</v>
      </c>
      <c r="BQ287" s="255">
        <f t="shared" si="214"/>
        <v>1.85472E-2</v>
      </c>
      <c r="BR287" s="255">
        <f t="shared" si="214"/>
        <v>1.85472E-2</v>
      </c>
      <c r="BS287" s="255">
        <f t="shared" si="214"/>
        <v>1.83456E-2</v>
      </c>
      <c r="BT287" s="255">
        <f t="shared" si="214"/>
        <v>1.83456E-2</v>
      </c>
      <c r="BU287" s="255">
        <f t="shared" si="212"/>
        <v>1.85472E-2</v>
      </c>
      <c r="BV287" s="255">
        <f t="shared" si="212"/>
        <v>1.85472E-2</v>
      </c>
      <c r="BW287" s="255">
        <f t="shared" si="212"/>
        <v>1.8144E-2</v>
      </c>
      <c r="BX287" s="255">
        <f t="shared" si="212"/>
        <v>1.83456E-2</v>
      </c>
      <c r="BY287" s="255">
        <f t="shared" si="212"/>
        <v>1.85472E-2</v>
      </c>
      <c r="BZ287" s="255">
        <f t="shared" si="212"/>
        <v>1.85472E-2</v>
      </c>
      <c r="CA287" s="255">
        <f t="shared" si="212"/>
        <v>1.8144E-2</v>
      </c>
      <c r="CB287" s="255">
        <f t="shared" si="212"/>
        <v>1.83456E-2</v>
      </c>
      <c r="CC287" s="255">
        <f t="shared" si="212"/>
        <v>1.85472E-2</v>
      </c>
      <c r="CD287" s="255">
        <f t="shared" si="212"/>
        <v>1.85472E-2</v>
      </c>
      <c r="CE287" s="255">
        <f t="shared" si="212"/>
        <v>1.8144E-2</v>
      </c>
      <c r="CF287" s="255">
        <f t="shared" si="212"/>
        <v>1.83456E-2</v>
      </c>
      <c r="CG287" s="255">
        <f t="shared" si="212"/>
        <v>1.85472E-2</v>
      </c>
      <c r="CH287" s="255">
        <f t="shared" si="212"/>
        <v>1.85472E-2</v>
      </c>
      <c r="CI287" s="255">
        <f t="shared" si="212"/>
        <v>1.83456E-2</v>
      </c>
      <c r="CJ287" s="255">
        <f t="shared" si="213"/>
        <v>1.83456E-2</v>
      </c>
      <c r="CK287" s="255">
        <f t="shared" si="213"/>
        <v>1.85472E-2</v>
      </c>
      <c r="CL287" s="255">
        <f t="shared" si="213"/>
        <v>1.85472E-2</v>
      </c>
      <c r="CM287" s="255">
        <f t="shared" si="213"/>
        <v>1.8144E-2</v>
      </c>
      <c r="CN287" s="255">
        <f t="shared" si="213"/>
        <v>1.83456E-2</v>
      </c>
      <c r="CO287" s="255">
        <f t="shared" si="213"/>
        <v>1.85472E-2</v>
      </c>
      <c r="CP287" s="255">
        <f t="shared" si="213"/>
        <v>1.85472E-2</v>
      </c>
      <c r="CQ287" s="255">
        <f t="shared" si="213"/>
        <v>1.8144E-2</v>
      </c>
      <c r="CR287" s="255">
        <f t="shared" si="213"/>
        <v>1.83456E-2</v>
      </c>
      <c r="CS287" s="255">
        <f t="shared" si="213"/>
        <v>1.85472E-2</v>
      </c>
      <c r="CT287" s="255">
        <f t="shared" si="213"/>
        <v>1.85472E-2</v>
      </c>
      <c r="CU287" s="255">
        <f t="shared" si="213"/>
        <v>1.8144E-2</v>
      </c>
      <c r="CV287" s="255">
        <f t="shared" si="213"/>
        <v>1.83456E-2</v>
      </c>
      <c r="CW287" s="255">
        <f t="shared" si="213"/>
        <v>1.85472E-2</v>
      </c>
      <c r="CX287" s="255">
        <f t="shared" si="213"/>
        <v>1.85472E-2</v>
      </c>
      <c r="CY287" s="255">
        <f t="shared" si="213"/>
        <v>1.83456E-2</v>
      </c>
      <c r="CZ287" s="255">
        <f t="shared" si="213"/>
        <v>1.83456E-2</v>
      </c>
      <c r="DA287" s="255">
        <f t="shared" si="213"/>
        <v>1.85472E-2</v>
      </c>
      <c r="DB287" s="255">
        <f t="shared" si="213"/>
        <v>1.85472E-2</v>
      </c>
      <c r="DC287" s="255">
        <f t="shared" si="213"/>
        <v>1.8144E-2</v>
      </c>
      <c r="DD287" s="255">
        <f t="shared" si="213"/>
        <v>1.83456E-2</v>
      </c>
      <c r="DE287" s="255">
        <f t="shared" si="213"/>
        <v>1.85472E-2</v>
      </c>
      <c r="DF287" s="255">
        <f t="shared" si="213"/>
        <v>1.85472E-2</v>
      </c>
      <c r="DG287" s="255">
        <f t="shared" si="213"/>
        <v>1.8144E-2</v>
      </c>
      <c r="DH287" s="255">
        <f t="shared" si="213"/>
        <v>1.83456E-2</v>
      </c>
      <c r="DI287" s="255">
        <f t="shared" si="213"/>
        <v>1.85472E-2</v>
      </c>
      <c r="DJ287" s="255">
        <f t="shared" si="213"/>
        <v>1.85472E-2</v>
      </c>
      <c r="DK287" s="255">
        <f t="shared" si="213"/>
        <v>1.8144E-2</v>
      </c>
      <c r="DL287" s="255">
        <f t="shared" si="213"/>
        <v>1.83456E-2</v>
      </c>
      <c r="DM287" s="255">
        <f t="shared" si="213"/>
        <v>1.85472E-2</v>
      </c>
      <c r="DN287" s="255">
        <f t="shared" si="213"/>
        <v>1.85472E-2</v>
      </c>
      <c r="DO287" s="255">
        <f t="shared" si="213"/>
        <v>1.83456E-2</v>
      </c>
      <c r="DP287" s="255">
        <f t="shared" si="213"/>
        <v>1.83456E-2</v>
      </c>
      <c r="DQ287" s="255">
        <f t="shared" si="213"/>
        <v>1.85472E-2</v>
      </c>
      <c r="DR287" s="255">
        <f t="shared" si="213"/>
        <v>1.85472E-2</v>
      </c>
      <c r="DS287" s="255">
        <f t="shared" si="213"/>
        <v>1.8144E-2</v>
      </c>
    </row>
    <row r="288" spans="4:123" x14ac:dyDescent="0.3">
      <c r="D288" s="12" t="s">
        <v>26</v>
      </c>
      <c r="F288" s="51" t="str">
        <f t="shared" si="210"/>
        <v>INR Mn</v>
      </c>
      <c r="G288" s="57"/>
      <c r="H288" s="255">
        <f t="shared" si="211"/>
        <v>0</v>
      </c>
      <c r="I288" s="255">
        <f t="shared" si="214"/>
        <v>0</v>
      </c>
      <c r="J288" s="255">
        <f t="shared" si="214"/>
        <v>0</v>
      </c>
      <c r="K288" s="255">
        <f t="shared" si="214"/>
        <v>0</v>
      </c>
      <c r="L288" s="255">
        <f t="shared" si="214"/>
        <v>0</v>
      </c>
      <c r="M288" s="255">
        <f t="shared" si="214"/>
        <v>0</v>
      </c>
      <c r="N288" s="255">
        <f t="shared" si="214"/>
        <v>0</v>
      </c>
      <c r="O288" s="255">
        <f t="shared" si="214"/>
        <v>0</v>
      </c>
      <c r="P288" s="255">
        <f t="shared" si="214"/>
        <v>0</v>
      </c>
      <c r="Q288" s="255">
        <f t="shared" si="214"/>
        <v>0</v>
      </c>
      <c r="R288" s="255">
        <f t="shared" si="214"/>
        <v>0</v>
      </c>
      <c r="S288" s="255">
        <f t="shared" si="214"/>
        <v>0</v>
      </c>
      <c r="T288" s="255">
        <f t="shared" si="214"/>
        <v>0</v>
      </c>
      <c r="U288" s="255">
        <f t="shared" si="214"/>
        <v>0</v>
      </c>
      <c r="V288" s="255">
        <f t="shared" si="214"/>
        <v>0</v>
      </c>
      <c r="W288" s="255">
        <f t="shared" si="214"/>
        <v>3.66912E-2</v>
      </c>
      <c r="X288" s="255">
        <f t="shared" si="214"/>
        <v>3.66912E-2</v>
      </c>
      <c r="Y288" s="255">
        <f t="shared" si="214"/>
        <v>3.70944E-2</v>
      </c>
      <c r="Z288" s="255">
        <f t="shared" si="214"/>
        <v>3.70944E-2</v>
      </c>
      <c r="AA288" s="255">
        <f t="shared" si="214"/>
        <v>3.6288000000000001E-2</v>
      </c>
      <c r="AB288" s="255">
        <f t="shared" si="214"/>
        <v>3.66912E-2</v>
      </c>
      <c r="AC288" s="255">
        <f t="shared" si="214"/>
        <v>3.70944E-2</v>
      </c>
      <c r="AD288" s="255">
        <f t="shared" si="214"/>
        <v>3.70944E-2</v>
      </c>
      <c r="AE288" s="255">
        <f t="shared" si="214"/>
        <v>3.6288000000000001E-2</v>
      </c>
      <c r="AF288" s="255">
        <f t="shared" si="214"/>
        <v>3.66912E-2</v>
      </c>
      <c r="AG288" s="255">
        <f t="shared" si="214"/>
        <v>3.70944E-2</v>
      </c>
      <c r="AH288" s="255">
        <f t="shared" si="214"/>
        <v>3.70944E-2</v>
      </c>
      <c r="AI288" s="255">
        <f t="shared" si="214"/>
        <v>3.6288000000000001E-2</v>
      </c>
      <c r="AJ288" s="255">
        <f t="shared" si="214"/>
        <v>3.66912E-2</v>
      </c>
      <c r="AK288" s="255">
        <f t="shared" si="214"/>
        <v>3.70944E-2</v>
      </c>
      <c r="AL288" s="255">
        <f t="shared" si="214"/>
        <v>3.70944E-2</v>
      </c>
      <c r="AM288" s="255">
        <f t="shared" si="214"/>
        <v>3.66912E-2</v>
      </c>
      <c r="AN288" s="255">
        <f t="shared" si="214"/>
        <v>3.66912E-2</v>
      </c>
      <c r="AO288" s="255">
        <f t="shared" si="214"/>
        <v>3.70944E-2</v>
      </c>
      <c r="AP288" s="255">
        <f t="shared" si="214"/>
        <v>3.70944E-2</v>
      </c>
      <c r="AQ288" s="255">
        <f t="shared" si="214"/>
        <v>3.6288000000000001E-2</v>
      </c>
      <c r="AR288" s="255">
        <f t="shared" si="214"/>
        <v>3.66912E-2</v>
      </c>
      <c r="AS288" s="255">
        <f t="shared" si="214"/>
        <v>3.70944E-2</v>
      </c>
      <c r="AT288" s="255">
        <f t="shared" si="214"/>
        <v>3.70944E-2</v>
      </c>
      <c r="AU288" s="255">
        <f t="shared" si="214"/>
        <v>3.6288000000000001E-2</v>
      </c>
      <c r="AV288" s="255">
        <f t="shared" si="214"/>
        <v>3.66912E-2</v>
      </c>
      <c r="AW288" s="255">
        <f t="shared" si="214"/>
        <v>3.70944E-2</v>
      </c>
      <c r="AX288" s="255">
        <f t="shared" si="214"/>
        <v>3.70944E-2</v>
      </c>
      <c r="AY288" s="255">
        <f t="shared" si="214"/>
        <v>3.6288000000000001E-2</v>
      </c>
      <c r="AZ288" s="255">
        <f t="shared" si="214"/>
        <v>3.66912E-2</v>
      </c>
      <c r="BA288" s="255">
        <f t="shared" si="214"/>
        <v>3.70944E-2</v>
      </c>
      <c r="BB288" s="255">
        <f t="shared" si="214"/>
        <v>3.70944E-2</v>
      </c>
      <c r="BC288" s="255">
        <f t="shared" si="214"/>
        <v>3.66912E-2</v>
      </c>
      <c r="BD288" s="255">
        <f t="shared" si="214"/>
        <v>3.66912E-2</v>
      </c>
      <c r="BE288" s="255">
        <f t="shared" si="214"/>
        <v>3.70944E-2</v>
      </c>
      <c r="BF288" s="255">
        <f t="shared" si="214"/>
        <v>3.70944E-2</v>
      </c>
      <c r="BG288" s="255">
        <f t="shared" si="214"/>
        <v>3.6288000000000001E-2</v>
      </c>
      <c r="BH288" s="255">
        <f t="shared" si="214"/>
        <v>3.66912E-2</v>
      </c>
      <c r="BI288" s="255">
        <f t="shared" si="214"/>
        <v>3.70944E-2</v>
      </c>
      <c r="BJ288" s="255">
        <f t="shared" si="214"/>
        <v>3.70944E-2</v>
      </c>
      <c r="BK288" s="255">
        <f t="shared" si="214"/>
        <v>3.6288000000000001E-2</v>
      </c>
      <c r="BL288" s="255">
        <f t="shared" si="214"/>
        <v>3.66912E-2</v>
      </c>
      <c r="BM288" s="255">
        <f t="shared" si="214"/>
        <v>3.70944E-2</v>
      </c>
      <c r="BN288" s="255">
        <f t="shared" si="214"/>
        <v>3.70944E-2</v>
      </c>
      <c r="BO288" s="255">
        <f t="shared" si="214"/>
        <v>3.6288000000000001E-2</v>
      </c>
      <c r="BP288" s="255">
        <f t="shared" si="214"/>
        <v>3.66912E-2</v>
      </c>
      <c r="BQ288" s="255">
        <f t="shared" si="214"/>
        <v>3.70944E-2</v>
      </c>
      <c r="BR288" s="255">
        <f t="shared" si="214"/>
        <v>3.70944E-2</v>
      </c>
      <c r="BS288" s="255">
        <f t="shared" si="214"/>
        <v>3.66912E-2</v>
      </c>
      <c r="BT288" s="255">
        <f t="shared" si="214"/>
        <v>3.66912E-2</v>
      </c>
      <c r="BU288" s="255">
        <f t="shared" si="212"/>
        <v>3.70944E-2</v>
      </c>
      <c r="BV288" s="255">
        <f t="shared" si="212"/>
        <v>3.70944E-2</v>
      </c>
      <c r="BW288" s="255">
        <f t="shared" si="212"/>
        <v>3.6288000000000001E-2</v>
      </c>
      <c r="BX288" s="255">
        <f t="shared" si="212"/>
        <v>3.66912E-2</v>
      </c>
      <c r="BY288" s="255">
        <f t="shared" si="212"/>
        <v>3.70944E-2</v>
      </c>
      <c r="BZ288" s="255">
        <f t="shared" si="212"/>
        <v>3.70944E-2</v>
      </c>
      <c r="CA288" s="255">
        <f t="shared" si="212"/>
        <v>3.6288000000000001E-2</v>
      </c>
      <c r="CB288" s="255">
        <f t="shared" si="212"/>
        <v>3.66912E-2</v>
      </c>
      <c r="CC288" s="255">
        <f t="shared" si="212"/>
        <v>3.70944E-2</v>
      </c>
      <c r="CD288" s="255">
        <f t="shared" si="212"/>
        <v>3.70944E-2</v>
      </c>
      <c r="CE288" s="255">
        <f t="shared" si="212"/>
        <v>3.6288000000000001E-2</v>
      </c>
      <c r="CF288" s="255">
        <f t="shared" si="212"/>
        <v>3.66912E-2</v>
      </c>
      <c r="CG288" s="255">
        <f t="shared" si="212"/>
        <v>3.70944E-2</v>
      </c>
      <c r="CH288" s="255">
        <f t="shared" si="212"/>
        <v>3.70944E-2</v>
      </c>
      <c r="CI288" s="255">
        <f t="shared" si="212"/>
        <v>3.66912E-2</v>
      </c>
      <c r="CJ288" s="255">
        <f t="shared" si="213"/>
        <v>3.66912E-2</v>
      </c>
      <c r="CK288" s="255">
        <f t="shared" si="213"/>
        <v>3.70944E-2</v>
      </c>
      <c r="CL288" s="255">
        <f t="shared" si="213"/>
        <v>3.70944E-2</v>
      </c>
      <c r="CM288" s="255">
        <f t="shared" si="213"/>
        <v>3.6288000000000001E-2</v>
      </c>
      <c r="CN288" s="255">
        <f t="shared" si="213"/>
        <v>3.66912E-2</v>
      </c>
      <c r="CO288" s="255">
        <f t="shared" si="213"/>
        <v>3.70944E-2</v>
      </c>
      <c r="CP288" s="255">
        <f t="shared" si="213"/>
        <v>3.70944E-2</v>
      </c>
      <c r="CQ288" s="255">
        <f t="shared" si="213"/>
        <v>3.6288000000000001E-2</v>
      </c>
      <c r="CR288" s="255">
        <f t="shared" si="213"/>
        <v>3.66912E-2</v>
      </c>
      <c r="CS288" s="255">
        <f t="shared" si="213"/>
        <v>3.70944E-2</v>
      </c>
      <c r="CT288" s="255">
        <f t="shared" si="213"/>
        <v>3.70944E-2</v>
      </c>
      <c r="CU288" s="255">
        <f t="shared" si="213"/>
        <v>3.6288000000000001E-2</v>
      </c>
      <c r="CV288" s="255">
        <f t="shared" si="213"/>
        <v>3.66912E-2</v>
      </c>
      <c r="CW288" s="255">
        <f t="shared" si="213"/>
        <v>3.70944E-2</v>
      </c>
      <c r="CX288" s="255">
        <f t="shared" si="213"/>
        <v>3.70944E-2</v>
      </c>
      <c r="CY288" s="255">
        <f t="shared" si="213"/>
        <v>3.66912E-2</v>
      </c>
      <c r="CZ288" s="255">
        <f t="shared" si="213"/>
        <v>3.66912E-2</v>
      </c>
      <c r="DA288" s="255">
        <f t="shared" si="213"/>
        <v>3.70944E-2</v>
      </c>
      <c r="DB288" s="255">
        <f t="shared" si="213"/>
        <v>3.70944E-2</v>
      </c>
      <c r="DC288" s="255">
        <f t="shared" si="213"/>
        <v>3.6288000000000001E-2</v>
      </c>
      <c r="DD288" s="255">
        <f t="shared" si="213"/>
        <v>3.66912E-2</v>
      </c>
      <c r="DE288" s="255">
        <f t="shared" si="213"/>
        <v>3.70944E-2</v>
      </c>
      <c r="DF288" s="255">
        <f t="shared" si="213"/>
        <v>3.70944E-2</v>
      </c>
      <c r="DG288" s="255">
        <f t="shared" si="213"/>
        <v>3.6288000000000001E-2</v>
      </c>
      <c r="DH288" s="255">
        <f t="shared" si="213"/>
        <v>3.66912E-2</v>
      </c>
      <c r="DI288" s="255">
        <f t="shared" si="213"/>
        <v>3.70944E-2</v>
      </c>
      <c r="DJ288" s="255">
        <f t="shared" si="213"/>
        <v>3.70944E-2</v>
      </c>
      <c r="DK288" s="255">
        <f t="shared" si="213"/>
        <v>3.6288000000000001E-2</v>
      </c>
      <c r="DL288" s="255">
        <f t="shared" si="213"/>
        <v>3.66912E-2</v>
      </c>
      <c r="DM288" s="255">
        <f t="shared" si="213"/>
        <v>3.70944E-2</v>
      </c>
      <c r="DN288" s="255">
        <f t="shared" si="213"/>
        <v>3.70944E-2</v>
      </c>
      <c r="DO288" s="255">
        <f t="shared" si="213"/>
        <v>3.66912E-2</v>
      </c>
      <c r="DP288" s="255">
        <f t="shared" si="213"/>
        <v>3.66912E-2</v>
      </c>
      <c r="DQ288" s="255">
        <f t="shared" si="213"/>
        <v>3.70944E-2</v>
      </c>
      <c r="DR288" s="255">
        <f t="shared" si="213"/>
        <v>3.70944E-2</v>
      </c>
      <c r="DS288" s="255">
        <f t="shared" si="213"/>
        <v>3.6288000000000001E-2</v>
      </c>
    </row>
    <row r="289" spans="1:123" x14ac:dyDescent="0.3">
      <c r="D289" s="12" t="s">
        <v>27</v>
      </c>
      <c r="F289" s="51" t="str">
        <f t="shared" si="210"/>
        <v>INR Mn</v>
      </c>
      <c r="G289" s="57"/>
      <c r="H289" s="255">
        <f t="shared" si="211"/>
        <v>0</v>
      </c>
      <c r="I289" s="255">
        <f t="shared" si="214"/>
        <v>0</v>
      </c>
      <c r="J289" s="255">
        <f t="shared" si="214"/>
        <v>0</v>
      </c>
      <c r="K289" s="255">
        <f t="shared" si="214"/>
        <v>0</v>
      </c>
      <c r="L289" s="255">
        <f t="shared" si="214"/>
        <v>0</v>
      </c>
      <c r="M289" s="255">
        <f t="shared" si="214"/>
        <v>0</v>
      </c>
      <c r="N289" s="255">
        <f t="shared" si="214"/>
        <v>0</v>
      </c>
      <c r="O289" s="255">
        <f t="shared" si="214"/>
        <v>0</v>
      </c>
      <c r="P289" s="255">
        <f t="shared" si="214"/>
        <v>0</v>
      </c>
      <c r="Q289" s="255">
        <f t="shared" si="214"/>
        <v>0</v>
      </c>
      <c r="R289" s="255">
        <f t="shared" si="214"/>
        <v>0</v>
      </c>
      <c r="S289" s="255">
        <f t="shared" si="214"/>
        <v>0</v>
      </c>
      <c r="T289" s="255">
        <f t="shared" si="214"/>
        <v>0</v>
      </c>
      <c r="U289" s="255">
        <f t="shared" si="214"/>
        <v>0</v>
      </c>
      <c r="V289" s="255">
        <f t="shared" si="214"/>
        <v>0</v>
      </c>
      <c r="W289" s="255">
        <f t="shared" si="214"/>
        <v>0</v>
      </c>
      <c r="X289" s="255">
        <f t="shared" si="214"/>
        <v>0</v>
      </c>
      <c r="Y289" s="255">
        <f t="shared" si="214"/>
        <v>0</v>
      </c>
      <c r="Z289" s="255">
        <f t="shared" si="214"/>
        <v>0</v>
      </c>
      <c r="AA289" s="255">
        <f t="shared" si="214"/>
        <v>9.0719999999999995E-2</v>
      </c>
      <c r="AB289" s="255">
        <f t="shared" si="214"/>
        <v>9.1728000000000004E-2</v>
      </c>
      <c r="AC289" s="255">
        <f t="shared" si="214"/>
        <v>9.2735999999999999E-2</v>
      </c>
      <c r="AD289" s="255">
        <f t="shared" si="214"/>
        <v>9.2735999999999999E-2</v>
      </c>
      <c r="AE289" s="255">
        <f t="shared" si="214"/>
        <v>9.0719999999999995E-2</v>
      </c>
      <c r="AF289" s="255">
        <f t="shared" si="214"/>
        <v>9.1728000000000004E-2</v>
      </c>
      <c r="AG289" s="255">
        <f t="shared" si="214"/>
        <v>9.2735999999999999E-2</v>
      </c>
      <c r="AH289" s="255">
        <f t="shared" si="214"/>
        <v>9.2735999999999999E-2</v>
      </c>
      <c r="AI289" s="255">
        <f t="shared" si="214"/>
        <v>9.0719999999999995E-2</v>
      </c>
      <c r="AJ289" s="255">
        <f t="shared" si="214"/>
        <v>9.1728000000000004E-2</v>
      </c>
      <c r="AK289" s="255">
        <f t="shared" si="214"/>
        <v>9.2735999999999999E-2</v>
      </c>
      <c r="AL289" s="255">
        <f t="shared" si="214"/>
        <v>9.2735999999999999E-2</v>
      </c>
      <c r="AM289" s="255">
        <f t="shared" si="214"/>
        <v>9.1728000000000004E-2</v>
      </c>
      <c r="AN289" s="255">
        <f t="shared" si="214"/>
        <v>9.1728000000000004E-2</v>
      </c>
      <c r="AO289" s="255">
        <f t="shared" si="214"/>
        <v>9.2735999999999999E-2</v>
      </c>
      <c r="AP289" s="255">
        <f t="shared" si="214"/>
        <v>9.2735999999999999E-2</v>
      </c>
      <c r="AQ289" s="255">
        <f t="shared" si="214"/>
        <v>9.0719999999999995E-2</v>
      </c>
      <c r="AR289" s="255">
        <f t="shared" si="214"/>
        <v>9.1728000000000004E-2</v>
      </c>
      <c r="AS289" s="255">
        <f t="shared" si="214"/>
        <v>9.2735999999999999E-2</v>
      </c>
      <c r="AT289" s="255">
        <f t="shared" si="214"/>
        <v>9.2735999999999999E-2</v>
      </c>
      <c r="AU289" s="255">
        <f t="shared" si="214"/>
        <v>9.0719999999999995E-2</v>
      </c>
      <c r="AV289" s="255">
        <f t="shared" si="214"/>
        <v>9.1728000000000004E-2</v>
      </c>
      <c r="AW289" s="255">
        <f t="shared" si="214"/>
        <v>9.2735999999999999E-2</v>
      </c>
      <c r="AX289" s="255">
        <f t="shared" si="214"/>
        <v>9.2735999999999999E-2</v>
      </c>
      <c r="AY289" s="255">
        <f t="shared" si="214"/>
        <v>9.0719999999999995E-2</v>
      </c>
      <c r="AZ289" s="255">
        <f t="shared" si="214"/>
        <v>9.1728000000000004E-2</v>
      </c>
      <c r="BA289" s="255">
        <f t="shared" si="214"/>
        <v>9.2735999999999999E-2</v>
      </c>
      <c r="BB289" s="255">
        <f t="shared" si="214"/>
        <v>9.2735999999999999E-2</v>
      </c>
      <c r="BC289" s="255">
        <f t="shared" si="214"/>
        <v>9.1728000000000004E-2</v>
      </c>
      <c r="BD289" s="255">
        <f t="shared" si="214"/>
        <v>9.1728000000000004E-2</v>
      </c>
      <c r="BE289" s="255">
        <f t="shared" si="214"/>
        <v>9.2735999999999999E-2</v>
      </c>
      <c r="BF289" s="255">
        <f t="shared" si="214"/>
        <v>9.2735999999999999E-2</v>
      </c>
      <c r="BG289" s="255">
        <f t="shared" si="214"/>
        <v>9.0719999999999995E-2</v>
      </c>
      <c r="BH289" s="255">
        <f t="shared" si="214"/>
        <v>9.1728000000000004E-2</v>
      </c>
      <c r="BI289" s="255">
        <f t="shared" si="214"/>
        <v>9.2735999999999999E-2</v>
      </c>
      <c r="BJ289" s="255">
        <f t="shared" si="214"/>
        <v>9.2735999999999999E-2</v>
      </c>
      <c r="BK289" s="255">
        <f t="shared" si="214"/>
        <v>9.0719999999999995E-2</v>
      </c>
      <c r="BL289" s="255">
        <f t="shared" si="214"/>
        <v>9.1728000000000004E-2</v>
      </c>
      <c r="BM289" s="255">
        <f t="shared" si="214"/>
        <v>9.2735999999999999E-2</v>
      </c>
      <c r="BN289" s="255">
        <f t="shared" si="214"/>
        <v>9.2735999999999999E-2</v>
      </c>
      <c r="BO289" s="255">
        <f t="shared" si="214"/>
        <v>9.0719999999999995E-2</v>
      </c>
      <c r="BP289" s="255">
        <f t="shared" si="214"/>
        <v>9.1728000000000004E-2</v>
      </c>
      <c r="BQ289" s="255">
        <f t="shared" si="214"/>
        <v>9.2735999999999999E-2</v>
      </c>
      <c r="BR289" s="255">
        <f t="shared" si="214"/>
        <v>9.2735999999999999E-2</v>
      </c>
      <c r="BS289" s="255">
        <f t="shared" si="214"/>
        <v>9.1728000000000004E-2</v>
      </c>
      <c r="BT289" s="255">
        <f t="shared" ref="BT289:DS289" si="215">BT275-BT282</f>
        <v>9.1728000000000004E-2</v>
      </c>
      <c r="BU289" s="255">
        <f t="shared" si="215"/>
        <v>9.2735999999999999E-2</v>
      </c>
      <c r="BV289" s="255">
        <f t="shared" si="215"/>
        <v>9.2735999999999999E-2</v>
      </c>
      <c r="BW289" s="255">
        <f t="shared" si="215"/>
        <v>9.0719999999999995E-2</v>
      </c>
      <c r="BX289" s="255">
        <f t="shared" si="215"/>
        <v>9.1728000000000004E-2</v>
      </c>
      <c r="BY289" s="255">
        <f t="shared" si="215"/>
        <v>9.2735999999999999E-2</v>
      </c>
      <c r="BZ289" s="255">
        <f t="shared" si="215"/>
        <v>9.2735999999999999E-2</v>
      </c>
      <c r="CA289" s="255">
        <f t="shared" si="215"/>
        <v>9.0719999999999995E-2</v>
      </c>
      <c r="CB289" s="255">
        <f t="shared" si="215"/>
        <v>9.1728000000000004E-2</v>
      </c>
      <c r="CC289" s="255">
        <f t="shared" si="215"/>
        <v>9.2735999999999999E-2</v>
      </c>
      <c r="CD289" s="255">
        <f t="shared" si="215"/>
        <v>9.2735999999999999E-2</v>
      </c>
      <c r="CE289" s="255">
        <f t="shared" si="215"/>
        <v>9.0719999999999995E-2</v>
      </c>
      <c r="CF289" s="255">
        <f t="shared" si="215"/>
        <v>9.1728000000000004E-2</v>
      </c>
      <c r="CG289" s="255">
        <f t="shared" si="215"/>
        <v>9.2735999999999999E-2</v>
      </c>
      <c r="CH289" s="255">
        <f t="shared" si="215"/>
        <v>9.2735999999999999E-2</v>
      </c>
      <c r="CI289" s="255">
        <f t="shared" si="215"/>
        <v>9.1728000000000004E-2</v>
      </c>
      <c r="CJ289" s="255">
        <f t="shared" si="215"/>
        <v>9.1728000000000004E-2</v>
      </c>
      <c r="CK289" s="255">
        <f t="shared" si="215"/>
        <v>9.2735999999999999E-2</v>
      </c>
      <c r="CL289" s="255">
        <f t="shared" si="215"/>
        <v>9.2735999999999999E-2</v>
      </c>
      <c r="CM289" s="255">
        <f t="shared" si="215"/>
        <v>9.0719999999999995E-2</v>
      </c>
      <c r="CN289" s="255">
        <f t="shared" si="215"/>
        <v>9.1728000000000004E-2</v>
      </c>
      <c r="CO289" s="255">
        <f t="shared" si="215"/>
        <v>9.2735999999999999E-2</v>
      </c>
      <c r="CP289" s="255">
        <f t="shared" si="215"/>
        <v>9.2735999999999999E-2</v>
      </c>
      <c r="CQ289" s="255">
        <f t="shared" si="215"/>
        <v>9.0719999999999995E-2</v>
      </c>
      <c r="CR289" s="255">
        <f t="shared" si="215"/>
        <v>9.1728000000000004E-2</v>
      </c>
      <c r="CS289" s="255">
        <f t="shared" si="215"/>
        <v>9.2735999999999999E-2</v>
      </c>
      <c r="CT289" s="255">
        <f t="shared" si="215"/>
        <v>9.2735999999999999E-2</v>
      </c>
      <c r="CU289" s="255">
        <f t="shared" si="215"/>
        <v>9.0719999999999995E-2</v>
      </c>
      <c r="CV289" s="255">
        <f t="shared" si="215"/>
        <v>9.1728000000000004E-2</v>
      </c>
      <c r="CW289" s="255">
        <f t="shared" si="215"/>
        <v>9.2735999999999999E-2</v>
      </c>
      <c r="CX289" s="255">
        <f t="shared" si="215"/>
        <v>9.2735999999999999E-2</v>
      </c>
      <c r="CY289" s="255">
        <f t="shared" si="215"/>
        <v>9.1728000000000004E-2</v>
      </c>
      <c r="CZ289" s="255">
        <f t="shared" si="215"/>
        <v>9.1728000000000004E-2</v>
      </c>
      <c r="DA289" s="255">
        <f t="shared" si="215"/>
        <v>9.2735999999999999E-2</v>
      </c>
      <c r="DB289" s="255">
        <f t="shared" si="215"/>
        <v>9.2735999999999999E-2</v>
      </c>
      <c r="DC289" s="255">
        <f t="shared" si="215"/>
        <v>9.0719999999999995E-2</v>
      </c>
      <c r="DD289" s="255">
        <f t="shared" si="215"/>
        <v>9.1728000000000004E-2</v>
      </c>
      <c r="DE289" s="255">
        <f t="shared" si="215"/>
        <v>9.2735999999999999E-2</v>
      </c>
      <c r="DF289" s="255">
        <f t="shared" si="215"/>
        <v>9.2735999999999999E-2</v>
      </c>
      <c r="DG289" s="255">
        <f t="shared" si="215"/>
        <v>9.0719999999999995E-2</v>
      </c>
      <c r="DH289" s="255">
        <f t="shared" si="215"/>
        <v>9.1728000000000004E-2</v>
      </c>
      <c r="DI289" s="255">
        <f t="shared" si="215"/>
        <v>9.2735999999999999E-2</v>
      </c>
      <c r="DJ289" s="255">
        <f t="shared" si="215"/>
        <v>9.2735999999999999E-2</v>
      </c>
      <c r="DK289" s="255">
        <f t="shared" si="215"/>
        <v>9.0719999999999995E-2</v>
      </c>
      <c r="DL289" s="255">
        <f t="shared" si="215"/>
        <v>9.1728000000000004E-2</v>
      </c>
      <c r="DM289" s="255">
        <f t="shared" si="215"/>
        <v>9.2735999999999999E-2</v>
      </c>
      <c r="DN289" s="255">
        <f t="shared" si="215"/>
        <v>9.2735999999999999E-2</v>
      </c>
      <c r="DO289" s="255">
        <f t="shared" si="215"/>
        <v>9.1728000000000004E-2</v>
      </c>
      <c r="DP289" s="255">
        <f t="shared" si="215"/>
        <v>9.1728000000000004E-2</v>
      </c>
      <c r="DQ289" s="255">
        <f t="shared" si="215"/>
        <v>9.2735999999999999E-2</v>
      </c>
      <c r="DR289" s="255">
        <f t="shared" si="215"/>
        <v>9.2735999999999999E-2</v>
      </c>
      <c r="DS289" s="255">
        <f t="shared" si="215"/>
        <v>9.0719999999999995E-2</v>
      </c>
    </row>
    <row r="290" spans="1:123" x14ac:dyDescent="0.3">
      <c r="H290" s="78"/>
      <c r="I290" s="78"/>
      <c r="J290" s="78"/>
      <c r="K290" s="78"/>
      <c r="L290" s="78"/>
      <c r="M290" s="78"/>
      <c r="N290" s="78"/>
      <c r="O290" s="78"/>
      <c r="P290" s="78"/>
      <c r="Q290" s="78"/>
      <c r="R290" s="78"/>
      <c r="S290" s="78"/>
      <c r="T290" s="78"/>
      <c r="U290" s="78"/>
      <c r="V290" s="78"/>
      <c r="W290" s="78"/>
      <c r="X290" s="78"/>
      <c r="Y290" s="78"/>
      <c r="Z290" s="78"/>
      <c r="AA290" s="78"/>
      <c r="AB290" s="78"/>
      <c r="AC290" s="78"/>
      <c r="AD290" s="78"/>
      <c r="AE290" s="78"/>
      <c r="AF290" s="78"/>
      <c r="AG290" s="78"/>
      <c r="AH290" s="78"/>
      <c r="AI290" s="78"/>
      <c r="AJ290" s="78"/>
      <c r="AK290" s="78"/>
      <c r="AL290" s="78"/>
      <c r="AM290" s="78"/>
      <c r="AN290" s="78"/>
      <c r="AO290" s="78"/>
      <c r="AP290" s="78"/>
      <c r="AQ290" s="78"/>
      <c r="AR290" s="78"/>
      <c r="AS290" s="78"/>
      <c r="AT290" s="78"/>
      <c r="AU290" s="78"/>
      <c r="AV290" s="78"/>
      <c r="AW290" s="78"/>
      <c r="AX290" s="78"/>
      <c r="AY290" s="78"/>
      <c r="AZ290" s="78"/>
      <c r="BA290" s="78"/>
      <c r="BB290" s="78"/>
      <c r="BC290" s="78"/>
      <c r="BD290" s="78"/>
      <c r="BE290" s="78"/>
      <c r="BF290" s="78"/>
      <c r="BG290" s="78"/>
      <c r="BH290" s="78"/>
      <c r="BI290" s="78"/>
      <c r="BJ290" s="78"/>
      <c r="BK290" s="78"/>
      <c r="BL290" s="78"/>
      <c r="BM290" s="78"/>
      <c r="BN290" s="78"/>
      <c r="BO290" s="78"/>
      <c r="BP290" s="78"/>
      <c r="BQ290" s="78"/>
      <c r="BR290" s="78"/>
      <c r="BS290" s="78"/>
      <c r="BT290" s="78"/>
      <c r="BU290" s="78"/>
      <c r="BV290" s="78"/>
      <c r="BW290" s="78"/>
      <c r="BX290" s="78"/>
      <c r="BY290" s="78"/>
      <c r="BZ290" s="78"/>
      <c r="CA290" s="78"/>
      <c r="CB290" s="78"/>
      <c r="CC290" s="78"/>
      <c r="CD290" s="78"/>
      <c r="CE290" s="78"/>
      <c r="CF290" s="78"/>
      <c r="CG290" s="78"/>
      <c r="CH290" s="78"/>
      <c r="CI290" s="78"/>
      <c r="CJ290" s="78"/>
      <c r="CK290" s="78"/>
      <c r="CL290" s="78"/>
      <c r="CM290" s="78"/>
      <c r="CN290" s="78"/>
      <c r="CO290" s="78"/>
      <c r="CP290" s="78"/>
      <c r="CQ290" s="78"/>
      <c r="CR290" s="78"/>
      <c r="CS290" s="78"/>
      <c r="CT290" s="78"/>
      <c r="CU290" s="78"/>
      <c r="CV290" s="78"/>
      <c r="CW290" s="78"/>
      <c r="CX290" s="78"/>
      <c r="CY290" s="78"/>
      <c r="CZ290" s="78"/>
      <c r="DA290" s="78"/>
      <c r="DB290" s="78"/>
      <c r="DC290" s="78"/>
      <c r="DD290" s="78"/>
      <c r="DE290" s="78"/>
      <c r="DF290" s="78"/>
      <c r="DG290" s="78"/>
      <c r="DH290" s="78"/>
      <c r="DI290" s="78"/>
      <c r="DJ290" s="78"/>
      <c r="DK290" s="78"/>
      <c r="DL290" s="78"/>
      <c r="DM290" s="78"/>
      <c r="DN290" s="78"/>
      <c r="DO290" s="78"/>
      <c r="DP290" s="78"/>
      <c r="DQ290" s="78"/>
      <c r="DR290" s="78"/>
      <c r="DS290" s="78"/>
    </row>
    <row r="291" spans="1:123" ht="14.5" thickBot="1" x14ac:dyDescent="0.35">
      <c r="D291" s="61" t="s">
        <v>337</v>
      </c>
      <c r="E291" s="61"/>
      <c r="F291" s="62" t="str">
        <f>F275</f>
        <v>INR Mn</v>
      </c>
      <c r="G291" s="62"/>
      <c r="H291" s="82">
        <f t="shared" ref="H291:AM291" si="216">SUM(H285:H290)</f>
        <v>0</v>
      </c>
      <c r="I291" s="82">
        <f t="shared" si="216"/>
        <v>0</v>
      </c>
      <c r="J291" s="82">
        <f t="shared" si="216"/>
        <v>0</v>
      </c>
      <c r="K291" s="82">
        <f t="shared" si="216"/>
        <v>1.8144E-2</v>
      </c>
      <c r="L291" s="82">
        <f t="shared" si="216"/>
        <v>1.83456E-2</v>
      </c>
      <c r="M291" s="82">
        <f t="shared" si="216"/>
        <v>1.85472E-2</v>
      </c>
      <c r="N291" s="82">
        <f t="shared" si="216"/>
        <v>1.85472E-2</v>
      </c>
      <c r="O291" s="82">
        <f t="shared" si="216"/>
        <v>3.6288000000000001E-2</v>
      </c>
      <c r="P291" s="82">
        <f t="shared" si="216"/>
        <v>3.66912E-2</v>
      </c>
      <c r="Q291" s="82">
        <f t="shared" si="216"/>
        <v>3.70944E-2</v>
      </c>
      <c r="R291" s="82">
        <f t="shared" si="216"/>
        <v>3.70944E-2</v>
      </c>
      <c r="S291" s="82">
        <f t="shared" si="216"/>
        <v>5.4432000000000001E-2</v>
      </c>
      <c r="T291" s="82">
        <f t="shared" si="216"/>
        <v>5.5036799999999997E-2</v>
      </c>
      <c r="U291" s="82">
        <f t="shared" si="216"/>
        <v>5.5641599999999999E-2</v>
      </c>
      <c r="V291" s="82">
        <f t="shared" si="216"/>
        <v>5.5641599999999999E-2</v>
      </c>
      <c r="W291" s="82">
        <f t="shared" si="216"/>
        <v>9.1728000000000004E-2</v>
      </c>
      <c r="X291" s="82">
        <f t="shared" si="216"/>
        <v>9.1728000000000004E-2</v>
      </c>
      <c r="Y291" s="82">
        <f t="shared" si="216"/>
        <v>9.2735999999999999E-2</v>
      </c>
      <c r="Z291" s="82">
        <f t="shared" si="216"/>
        <v>9.2735999999999999E-2</v>
      </c>
      <c r="AA291" s="82">
        <f t="shared" si="216"/>
        <v>0.18143999999999999</v>
      </c>
      <c r="AB291" s="82">
        <f t="shared" si="216"/>
        <v>0.18345600000000001</v>
      </c>
      <c r="AC291" s="82">
        <f t="shared" si="216"/>
        <v>0.185472</v>
      </c>
      <c r="AD291" s="82">
        <f t="shared" si="216"/>
        <v>0.185472</v>
      </c>
      <c r="AE291" s="82">
        <f t="shared" si="216"/>
        <v>0.18143999999999999</v>
      </c>
      <c r="AF291" s="82">
        <f t="shared" si="216"/>
        <v>0.18345600000000001</v>
      </c>
      <c r="AG291" s="82">
        <f t="shared" si="216"/>
        <v>0.185472</v>
      </c>
      <c r="AH291" s="82">
        <f t="shared" si="216"/>
        <v>0.185472</v>
      </c>
      <c r="AI291" s="82">
        <f t="shared" si="216"/>
        <v>0.18143999999999999</v>
      </c>
      <c r="AJ291" s="82">
        <f t="shared" si="216"/>
        <v>0.18345600000000001</v>
      </c>
      <c r="AK291" s="82">
        <f t="shared" si="216"/>
        <v>0.185472</v>
      </c>
      <c r="AL291" s="82">
        <f t="shared" si="216"/>
        <v>0.185472</v>
      </c>
      <c r="AM291" s="82">
        <f t="shared" si="216"/>
        <v>0.18345600000000001</v>
      </c>
      <c r="AN291" s="82">
        <f t="shared" ref="AN291:BS291" si="217">SUM(AN285:AN290)</f>
        <v>0.18345600000000001</v>
      </c>
      <c r="AO291" s="82">
        <f t="shared" si="217"/>
        <v>0.185472</v>
      </c>
      <c r="AP291" s="82">
        <f t="shared" si="217"/>
        <v>0.185472</v>
      </c>
      <c r="AQ291" s="82">
        <f t="shared" si="217"/>
        <v>0.18143999999999999</v>
      </c>
      <c r="AR291" s="82">
        <f t="shared" si="217"/>
        <v>0.18345600000000001</v>
      </c>
      <c r="AS291" s="82">
        <f t="shared" si="217"/>
        <v>0.185472</v>
      </c>
      <c r="AT291" s="82">
        <f t="shared" si="217"/>
        <v>0.185472</v>
      </c>
      <c r="AU291" s="82">
        <f t="shared" si="217"/>
        <v>0.18143999999999999</v>
      </c>
      <c r="AV291" s="82">
        <f t="shared" si="217"/>
        <v>0.18345600000000001</v>
      </c>
      <c r="AW291" s="82">
        <f t="shared" si="217"/>
        <v>0.185472</v>
      </c>
      <c r="AX291" s="82">
        <f t="shared" si="217"/>
        <v>0.185472</v>
      </c>
      <c r="AY291" s="82">
        <f t="shared" si="217"/>
        <v>0.18143999999999999</v>
      </c>
      <c r="AZ291" s="82">
        <f t="shared" si="217"/>
        <v>0.18345600000000001</v>
      </c>
      <c r="BA291" s="82">
        <f t="shared" si="217"/>
        <v>0.185472</v>
      </c>
      <c r="BB291" s="82">
        <f t="shared" si="217"/>
        <v>0.185472</v>
      </c>
      <c r="BC291" s="82">
        <f t="shared" si="217"/>
        <v>0.18345600000000001</v>
      </c>
      <c r="BD291" s="82">
        <f t="shared" si="217"/>
        <v>0.18345600000000001</v>
      </c>
      <c r="BE291" s="82">
        <f t="shared" si="217"/>
        <v>0.185472</v>
      </c>
      <c r="BF291" s="82">
        <f t="shared" si="217"/>
        <v>0.185472</v>
      </c>
      <c r="BG291" s="82">
        <f t="shared" si="217"/>
        <v>0.18143999999999999</v>
      </c>
      <c r="BH291" s="82">
        <f t="shared" si="217"/>
        <v>0.18345600000000001</v>
      </c>
      <c r="BI291" s="82">
        <f t="shared" si="217"/>
        <v>0.185472</v>
      </c>
      <c r="BJ291" s="82">
        <f t="shared" si="217"/>
        <v>0.185472</v>
      </c>
      <c r="BK291" s="82">
        <f t="shared" si="217"/>
        <v>0.18143999999999999</v>
      </c>
      <c r="BL291" s="82">
        <f t="shared" si="217"/>
        <v>0.18345600000000001</v>
      </c>
      <c r="BM291" s="82">
        <f t="shared" si="217"/>
        <v>0.185472</v>
      </c>
      <c r="BN291" s="82">
        <f t="shared" si="217"/>
        <v>0.185472</v>
      </c>
      <c r="BO291" s="82">
        <f t="shared" si="217"/>
        <v>0.18143999999999999</v>
      </c>
      <c r="BP291" s="82">
        <f t="shared" si="217"/>
        <v>0.18345600000000001</v>
      </c>
      <c r="BQ291" s="82">
        <f t="shared" si="217"/>
        <v>0.185472</v>
      </c>
      <c r="BR291" s="82">
        <f t="shared" si="217"/>
        <v>0.185472</v>
      </c>
      <c r="BS291" s="82">
        <f t="shared" si="217"/>
        <v>0.18345600000000001</v>
      </c>
      <c r="BT291" s="82">
        <f t="shared" ref="BT291:CY291" si="218">SUM(BT285:BT290)</f>
        <v>0.18345600000000001</v>
      </c>
      <c r="BU291" s="82">
        <f t="shared" si="218"/>
        <v>0.185472</v>
      </c>
      <c r="BV291" s="82">
        <f t="shared" si="218"/>
        <v>0.185472</v>
      </c>
      <c r="BW291" s="82">
        <f t="shared" si="218"/>
        <v>0.18143999999999999</v>
      </c>
      <c r="BX291" s="82">
        <f t="shared" si="218"/>
        <v>0.18345600000000001</v>
      </c>
      <c r="BY291" s="82">
        <f t="shared" si="218"/>
        <v>0.185472</v>
      </c>
      <c r="BZ291" s="82">
        <f t="shared" si="218"/>
        <v>0.185472</v>
      </c>
      <c r="CA291" s="82">
        <f t="shared" si="218"/>
        <v>0.18143999999999999</v>
      </c>
      <c r="CB291" s="82">
        <f t="shared" si="218"/>
        <v>0.18345600000000001</v>
      </c>
      <c r="CC291" s="82">
        <f t="shared" si="218"/>
        <v>0.185472</v>
      </c>
      <c r="CD291" s="82">
        <f t="shared" si="218"/>
        <v>0.185472</v>
      </c>
      <c r="CE291" s="82">
        <f t="shared" si="218"/>
        <v>0.18143999999999999</v>
      </c>
      <c r="CF291" s="82">
        <f t="shared" si="218"/>
        <v>0.18345600000000001</v>
      </c>
      <c r="CG291" s="82">
        <f t="shared" si="218"/>
        <v>0.185472</v>
      </c>
      <c r="CH291" s="82">
        <f t="shared" si="218"/>
        <v>0.185472</v>
      </c>
      <c r="CI291" s="82">
        <f t="shared" si="218"/>
        <v>0.18345600000000001</v>
      </c>
      <c r="CJ291" s="82">
        <f t="shared" si="218"/>
        <v>0.18345600000000001</v>
      </c>
      <c r="CK291" s="82">
        <f t="shared" si="218"/>
        <v>0.185472</v>
      </c>
      <c r="CL291" s="82">
        <f t="shared" si="218"/>
        <v>0.185472</v>
      </c>
      <c r="CM291" s="82">
        <f t="shared" si="218"/>
        <v>0.18143999999999999</v>
      </c>
      <c r="CN291" s="82">
        <f t="shared" si="218"/>
        <v>0.18345600000000001</v>
      </c>
      <c r="CO291" s="82">
        <f t="shared" si="218"/>
        <v>0.185472</v>
      </c>
      <c r="CP291" s="82">
        <f t="shared" si="218"/>
        <v>0.185472</v>
      </c>
      <c r="CQ291" s="82">
        <f t="shared" si="218"/>
        <v>0.18143999999999999</v>
      </c>
      <c r="CR291" s="82">
        <f t="shared" si="218"/>
        <v>0.18345600000000001</v>
      </c>
      <c r="CS291" s="82">
        <f t="shared" si="218"/>
        <v>0.185472</v>
      </c>
      <c r="CT291" s="82">
        <f t="shared" si="218"/>
        <v>0.185472</v>
      </c>
      <c r="CU291" s="82">
        <f t="shared" si="218"/>
        <v>0.18143999999999999</v>
      </c>
      <c r="CV291" s="82">
        <f t="shared" si="218"/>
        <v>0.18345600000000001</v>
      </c>
      <c r="CW291" s="82">
        <f t="shared" si="218"/>
        <v>0.185472</v>
      </c>
      <c r="CX291" s="82">
        <f t="shared" si="218"/>
        <v>0.185472</v>
      </c>
      <c r="CY291" s="82">
        <f t="shared" si="218"/>
        <v>0.18345600000000001</v>
      </c>
      <c r="CZ291" s="82">
        <f t="shared" ref="CZ291:DS291" si="219">SUM(CZ285:CZ290)</f>
        <v>0.18345600000000001</v>
      </c>
      <c r="DA291" s="82">
        <f t="shared" si="219"/>
        <v>0.185472</v>
      </c>
      <c r="DB291" s="82">
        <f t="shared" si="219"/>
        <v>0.185472</v>
      </c>
      <c r="DC291" s="82">
        <f t="shared" si="219"/>
        <v>0.18143999999999999</v>
      </c>
      <c r="DD291" s="82">
        <f t="shared" si="219"/>
        <v>0.18345600000000001</v>
      </c>
      <c r="DE291" s="82">
        <f t="shared" si="219"/>
        <v>0.185472</v>
      </c>
      <c r="DF291" s="82">
        <f t="shared" si="219"/>
        <v>0.185472</v>
      </c>
      <c r="DG291" s="82">
        <f t="shared" si="219"/>
        <v>0.18143999999999999</v>
      </c>
      <c r="DH291" s="82">
        <f t="shared" si="219"/>
        <v>0.18345600000000001</v>
      </c>
      <c r="DI291" s="82">
        <f t="shared" si="219"/>
        <v>0.185472</v>
      </c>
      <c r="DJ291" s="82">
        <f t="shared" si="219"/>
        <v>0.185472</v>
      </c>
      <c r="DK291" s="82">
        <f t="shared" si="219"/>
        <v>0.18143999999999999</v>
      </c>
      <c r="DL291" s="82">
        <f t="shared" si="219"/>
        <v>0.18345600000000001</v>
      </c>
      <c r="DM291" s="82">
        <f t="shared" si="219"/>
        <v>0.185472</v>
      </c>
      <c r="DN291" s="82">
        <f t="shared" si="219"/>
        <v>0.185472</v>
      </c>
      <c r="DO291" s="82">
        <f t="shared" si="219"/>
        <v>0.18345600000000001</v>
      </c>
      <c r="DP291" s="82">
        <f t="shared" si="219"/>
        <v>0.18345600000000001</v>
      </c>
      <c r="DQ291" s="82">
        <f t="shared" si="219"/>
        <v>0.185472</v>
      </c>
      <c r="DR291" s="82">
        <f t="shared" si="219"/>
        <v>0.185472</v>
      </c>
      <c r="DS291" s="82">
        <f t="shared" si="219"/>
        <v>0.18143999999999999</v>
      </c>
    </row>
    <row r="292" spans="1:123" ht="14.5" thickTop="1" x14ac:dyDescent="0.3"/>
    <row r="293" spans="1:123" s="7" customFormat="1" ht="15.5" x14ac:dyDescent="0.35">
      <c r="A293" s="7" t="s">
        <v>244</v>
      </c>
      <c r="D293" s="21"/>
      <c r="E293" s="21"/>
      <c r="F293" s="48"/>
      <c r="G293" s="48"/>
    </row>
    <row r="294" spans="1:123" x14ac:dyDescent="0.3"/>
    <row r="295" spans="1:123" x14ac:dyDescent="0.3">
      <c r="C295" s="97" t="s">
        <v>245</v>
      </c>
      <c r="D295" s="97"/>
      <c r="E295" s="98"/>
      <c r="F295" s="97"/>
      <c r="G295" s="97"/>
      <c r="H295" s="97"/>
      <c r="I295" s="97"/>
      <c r="J295" s="97"/>
    </row>
    <row r="296" spans="1:123" x14ac:dyDescent="0.3">
      <c r="D296" s="6"/>
      <c r="G296" s="57"/>
      <c r="H296" s="78"/>
      <c r="I296" s="78"/>
      <c r="J296" s="78"/>
      <c r="K296" s="78"/>
      <c r="L296" s="78"/>
      <c r="M296" s="78"/>
      <c r="N296" s="78"/>
      <c r="O296" s="78"/>
      <c r="P296" s="78"/>
      <c r="Q296" s="78"/>
      <c r="R296" s="78"/>
      <c r="S296" s="78"/>
      <c r="T296" s="78"/>
      <c r="U296" s="78"/>
      <c r="V296" s="78"/>
      <c r="W296" s="78"/>
      <c r="X296" s="78"/>
      <c r="Y296" s="78"/>
      <c r="Z296" s="78"/>
      <c r="AA296" s="78"/>
      <c r="AB296" s="78"/>
      <c r="AC296" s="78"/>
      <c r="AD296" s="78"/>
      <c r="AE296" s="78"/>
      <c r="AF296" s="78"/>
      <c r="AG296" s="78"/>
      <c r="AH296" s="78"/>
      <c r="AI296" s="78"/>
      <c r="AJ296" s="78"/>
      <c r="AK296" s="78"/>
      <c r="AL296" s="78"/>
      <c r="AM296" s="78"/>
      <c r="AN296" s="78"/>
      <c r="AO296" s="78"/>
      <c r="AP296" s="78"/>
      <c r="AQ296" s="78"/>
      <c r="AR296" s="78"/>
      <c r="AS296" s="78"/>
      <c r="AT296" s="78"/>
      <c r="AU296" s="78"/>
      <c r="AV296" s="78"/>
      <c r="AW296" s="78"/>
      <c r="AX296" s="78"/>
      <c r="AY296" s="78"/>
      <c r="AZ296" s="78"/>
      <c r="BA296" s="78"/>
      <c r="BB296" s="78"/>
      <c r="BC296" s="78"/>
      <c r="BD296" s="78"/>
      <c r="BE296" s="78"/>
      <c r="BF296" s="78"/>
      <c r="BG296" s="78"/>
      <c r="BH296" s="78"/>
      <c r="BI296" s="78"/>
      <c r="BJ296" s="78"/>
      <c r="BK296" s="78"/>
      <c r="BL296" s="78"/>
      <c r="BM296" s="78"/>
      <c r="BN296" s="78"/>
      <c r="BO296" s="78"/>
      <c r="BP296" s="78"/>
      <c r="BQ296" s="78"/>
      <c r="BR296" s="78"/>
      <c r="BS296" s="78"/>
      <c r="BT296" s="78"/>
      <c r="BU296" s="78"/>
      <c r="BV296" s="78"/>
      <c r="BW296" s="78"/>
      <c r="BX296" s="78"/>
      <c r="BY296" s="78"/>
      <c r="BZ296" s="78"/>
      <c r="CA296" s="78"/>
      <c r="CB296" s="78"/>
      <c r="CC296" s="78"/>
      <c r="CD296" s="78"/>
      <c r="CE296" s="78"/>
      <c r="CF296" s="78"/>
      <c r="CG296" s="78"/>
      <c r="CH296" s="78"/>
      <c r="CI296" s="78"/>
      <c r="CJ296" s="78"/>
      <c r="CK296" s="78"/>
      <c r="CL296" s="78"/>
      <c r="CM296" s="78"/>
      <c r="CN296" s="78"/>
      <c r="CO296" s="78"/>
      <c r="CP296" s="78"/>
      <c r="CQ296" s="78"/>
      <c r="CR296" s="78"/>
      <c r="CS296" s="78"/>
      <c r="CT296" s="78"/>
      <c r="CU296" s="78"/>
      <c r="CV296" s="78"/>
      <c r="CW296" s="78"/>
      <c r="CX296" s="78"/>
      <c r="CY296" s="78"/>
      <c r="CZ296" s="78"/>
      <c r="DA296" s="78"/>
      <c r="DB296" s="78"/>
      <c r="DC296" s="78"/>
      <c r="DD296" s="78"/>
      <c r="DE296" s="78"/>
      <c r="DF296" s="78"/>
      <c r="DG296" s="78"/>
      <c r="DH296" s="78"/>
      <c r="DI296" s="78"/>
      <c r="DJ296" s="78"/>
      <c r="DK296" s="78"/>
      <c r="DL296" s="78"/>
      <c r="DM296" s="78"/>
      <c r="DN296" s="78"/>
      <c r="DO296" s="78"/>
      <c r="DP296" s="78"/>
      <c r="DQ296" s="78"/>
      <c r="DR296" s="78"/>
      <c r="DS296" s="78"/>
    </row>
    <row r="297" spans="1:123" x14ac:dyDescent="0.3">
      <c r="D297" s="6" t="s">
        <v>114</v>
      </c>
      <c r="F297" s="51" t="str">
        <f>F291</f>
        <v>INR Mn</v>
      </c>
      <c r="G297" s="57"/>
      <c r="H297" s="64">
        <f t="shared" ref="H297" si="220">G301</f>
        <v>0</v>
      </c>
      <c r="I297" s="64">
        <f t="shared" ref="I297" si="221">H301</f>
        <v>0</v>
      </c>
      <c r="J297" s="64">
        <f t="shared" ref="J297" si="222">I301</f>
        <v>0</v>
      </c>
      <c r="K297" s="64">
        <f t="shared" ref="K297" si="223">J301</f>
        <v>0</v>
      </c>
      <c r="L297" s="64">
        <f t="shared" ref="L297" si="224">K301</f>
        <v>1790.6939071874999</v>
      </c>
      <c r="M297" s="64">
        <f t="shared" ref="M297" si="225">L301</f>
        <v>2951.6932536057693</v>
      </c>
      <c r="N297" s="64">
        <f t="shared" ref="N297" si="226">M301</f>
        <v>3676.7831180784915</v>
      </c>
      <c r="O297" s="64">
        <f t="shared" ref="O297" si="227">N301</f>
        <v>4149.6678122998319</v>
      </c>
      <c r="P297" s="64">
        <f t="shared" ref="P297" si="228">O301</f>
        <v>6586.5922101998876</v>
      </c>
      <c r="Q297" s="64">
        <f t="shared" ref="Q297" si="229">P301</f>
        <v>8120.9754152966298</v>
      </c>
      <c r="R297" s="64">
        <f t="shared" ref="R297" si="230">Q301</f>
        <v>9033.3886423673684</v>
      </c>
      <c r="S297" s="64">
        <f t="shared" ref="S297" si="231">R301</f>
        <v>9628.4407469787184</v>
      </c>
      <c r="T297" s="64">
        <f t="shared" ref="T297" si="232">S301</f>
        <v>12435.692026135814</v>
      </c>
      <c r="U297" s="64">
        <f t="shared" ref="U297" si="233">T301</f>
        <v>14149.970979138998</v>
      </c>
      <c r="V297" s="64">
        <f t="shared" ref="V297" si="234">U301</f>
        <v>15114.174959585216</v>
      </c>
      <c r="W297" s="64">
        <f t="shared" ref="W297" si="235">V301</f>
        <v>15743.003642484924</v>
      </c>
      <c r="X297" s="64">
        <f t="shared" ref="X297" si="236">W301</f>
        <v>20274.07818772495</v>
      </c>
      <c r="Y297" s="64">
        <f t="shared" ref="Y297" si="237">X301</f>
        <v>23261.599865905184</v>
      </c>
      <c r="Z297" s="64">
        <f t="shared" ref="Z297" si="238">Y301</f>
        <v>24957.140092262896</v>
      </c>
      <c r="AA297" s="64">
        <f t="shared" ref="AA297" si="239">Z301</f>
        <v>26062.927196409226</v>
      </c>
      <c r="AB297" s="64">
        <f t="shared" ref="AB297" si="240">AA301</f>
        <v>36977.414101618648</v>
      </c>
      <c r="AC297" s="64">
        <f t="shared" ref="AC297" si="241">AB301</f>
        <v>43767.433884156533</v>
      </c>
      <c r="AD297" s="64">
        <f t="shared" ref="AD297" si="242">AC301</f>
        <v>47719.974678375191</v>
      </c>
      <c r="AE297" s="64">
        <f t="shared" ref="AE297" si="243">AD301</f>
        <v>50297.718674604752</v>
      </c>
      <c r="AF297" s="64">
        <f t="shared" ref="AF297" si="244">AE301</f>
        <v>54662.000554549006</v>
      </c>
      <c r="AG297" s="64">
        <f t="shared" ref="AG297" si="245">AF301</f>
        <v>56938.86772204467</v>
      </c>
      <c r="AH297" s="64">
        <f t="shared" ref="AH297" si="246">AG301</f>
        <v>57804.880356041365</v>
      </c>
      <c r="AI297" s="64">
        <f t="shared" ref="AI297" si="247">AH301</f>
        <v>58369.671204300073</v>
      </c>
      <c r="AJ297" s="64">
        <f t="shared" ref="AJ297" si="248">AI301</f>
        <v>60878.959397700048</v>
      </c>
      <c r="AK297" s="64">
        <f t="shared" ref="AK297" si="249">AJ301</f>
        <v>61864.435575791242</v>
      </c>
      <c r="AL297" s="64">
        <f t="shared" ref="AL297" si="250">AK301</f>
        <v>61834.697913939941</v>
      </c>
      <c r="AM297" s="64">
        <f t="shared" ref="AM297" si="251">AL301</f>
        <v>61815.303786645622</v>
      </c>
      <c r="AN297" s="64">
        <f t="shared" ref="AN297" si="252">AM301</f>
        <v>62481.805502568539</v>
      </c>
      <c r="AO297" s="64">
        <f t="shared" ref="AO297" si="253">AN301</f>
        <v>62921.257183396854</v>
      </c>
      <c r="AP297" s="64">
        <f t="shared" ref="AP297" si="254">AO301</f>
        <v>62523.929397160995</v>
      </c>
      <c r="AQ297" s="64">
        <f t="shared" ref="AQ297" si="255">AP301</f>
        <v>62264.802580050658</v>
      </c>
      <c r="AR297" s="64">
        <f t="shared" ref="AR297" si="256">AQ301</f>
        <v>63475.713648200443</v>
      </c>
      <c r="AS297" s="64">
        <f t="shared" ref="AS297" si="257">AR301</f>
        <v>63576.581235461832</v>
      </c>
      <c r="AT297" s="64">
        <f t="shared" ref="AT297" si="258">AS301</f>
        <v>62951.314648507723</v>
      </c>
      <c r="AU297" s="64">
        <f t="shared" ref="AU297" si="259">AT301</f>
        <v>62543.532091798515</v>
      </c>
      <c r="AV297" s="64">
        <f t="shared" ref="AV297" si="260">AU301</f>
        <v>63661.533322699019</v>
      </c>
      <c r="AW297" s="64">
        <f t="shared" ref="AW297" si="261">AV301</f>
        <v>63699.099702164196</v>
      </c>
      <c r="AX297" s="64">
        <f t="shared" ref="AX297" si="262">AW301</f>
        <v>63031.217996357089</v>
      </c>
      <c r="AY297" s="64">
        <f t="shared" ref="AY297" si="263">AX301</f>
        <v>62595.642970830719</v>
      </c>
      <c r="AZ297" s="64">
        <f t="shared" ref="AZ297" si="264">AY301</f>
        <v>63696.27390872049</v>
      </c>
      <c r="BA297" s="64">
        <f t="shared" ref="BA297" si="265">AZ301</f>
        <v>63722.005583057478</v>
      </c>
      <c r="BB297" s="64">
        <f t="shared" ref="BB297" si="266">BA301</f>
        <v>63046.156614330961</v>
      </c>
      <c r="BC297" s="64">
        <f t="shared" ref="BC297" si="267">BB301</f>
        <v>62605.385547770195</v>
      </c>
      <c r="BD297" s="64">
        <f t="shared" ref="BD297" si="268">BC301</f>
        <v>63002.738531881449</v>
      </c>
      <c r="BE297" s="64">
        <f t="shared" ref="BE297" si="269">BD301</f>
        <v>63264.729510416342</v>
      </c>
      <c r="BF297" s="64">
        <f t="shared" ref="BF297" si="270">BE301</f>
        <v>62747.933088695441</v>
      </c>
      <c r="BG297" s="64">
        <f t="shared" ref="BG297" si="271">BF301</f>
        <v>62410.891944094859</v>
      </c>
      <c r="BH297" s="64">
        <f t="shared" ref="BH297" si="272">BG301</f>
        <v>63573.106557563238</v>
      </c>
      <c r="BI297" s="64">
        <f t="shared" ref="BI297" si="273">BH301</f>
        <v>63640.796340536202</v>
      </c>
      <c r="BJ297" s="64">
        <f t="shared" ref="BJ297" si="274">BI301</f>
        <v>62993.194064860574</v>
      </c>
      <c r="BK297" s="64">
        <f t="shared" ref="BK297" si="275">BJ301</f>
        <v>62570.844754637343</v>
      </c>
      <c r="BL297" s="64">
        <f t="shared" ref="BL297" si="276">BK301</f>
        <v>63679.741764591556</v>
      </c>
      <c r="BM297" s="64">
        <f t="shared" ref="BM297" si="277">BL301</f>
        <v>63711.105268247178</v>
      </c>
      <c r="BN297" s="64">
        <f t="shared" ref="BN297" si="278">BM301</f>
        <v>63039.047713367727</v>
      </c>
      <c r="BO297" s="64">
        <f t="shared" ref="BO297" si="279">BN301</f>
        <v>62600.749308011567</v>
      </c>
      <c r="BP297" s="64">
        <f t="shared" ref="BP297" si="280">BO301</f>
        <v>63699.67813350771</v>
      </c>
      <c r="BQ297" s="64">
        <f t="shared" ref="BQ297" si="281">BP301</f>
        <v>63724.250126873216</v>
      </c>
      <c r="BR297" s="64">
        <f t="shared" ref="BR297" si="282">BQ301</f>
        <v>63047.620447254274</v>
      </c>
      <c r="BS297" s="64">
        <f t="shared" ref="BS297" si="283">BR301</f>
        <v>62606.340221415834</v>
      </c>
      <c r="BT297" s="64">
        <f t="shared" ref="BT297" si="284">BS301</f>
        <v>63003.367987032419</v>
      </c>
      <c r="BU297" s="64">
        <f t="shared" ref="BU297" si="285">BT301</f>
        <v>63265.144535790612</v>
      </c>
      <c r="BV297" s="64">
        <f t="shared" ref="BV297" si="286">BU301</f>
        <v>62748.203757417788</v>
      </c>
      <c r="BW297" s="64">
        <f t="shared" ref="BW297" si="287">BV301</f>
        <v>62411.068467174649</v>
      </c>
      <c r="BX297" s="64">
        <f t="shared" ref="BX297" si="288">BW301</f>
        <v>63573.224239616444</v>
      </c>
      <c r="BY297" s="64">
        <f t="shared" ref="BY297" si="289">BX301</f>
        <v>63640.873933098766</v>
      </c>
      <c r="BZ297" s="64">
        <f t="shared" ref="BZ297" si="290">BY301</f>
        <v>62993.244668705724</v>
      </c>
      <c r="CA297" s="64">
        <f t="shared" ref="CA297" si="291">BZ301</f>
        <v>62570.877757145041</v>
      </c>
      <c r="CB297" s="64">
        <f t="shared" ref="CB297" si="292">CA301</f>
        <v>63679.763766263357</v>
      </c>
      <c r="CC297" s="64">
        <f t="shared" ref="CC297" si="293">CB301</f>
        <v>63711.119774843974</v>
      </c>
      <c r="CD297" s="64">
        <f t="shared" ref="CD297" si="294">CC301</f>
        <v>63039.057174191723</v>
      </c>
      <c r="CE297" s="64">
        <f t="shared" ref="CE297" si="295">CD301</f>
        <v>62600.755478114173</v>
      </c>
      <c r="CF297" s="64">
        <f t="shared" ref="CF297" si="296">CE301</f>
        <v>63699.682246909462</v>
      </c>
      <c r="CG297" s="64">
        <f t="shared" ref="CG297" si="297">CF301</f>
        <v>63724.252839006243</v>
      </c>
      <c r="CH297" s="64">
        <f t="shared" ref="CH297" si="298">CG301</f>
        <v>63047.622216036689</v>
      </c>
      <c r="CI297" s="64">
        <f t="shared" ref="CI297" si="299">CH301</f>
        <v>62606.341374969583</v>
      </c>
      <c r="CJ297" s="64">
        <f t="shared" ref="CJ297" si="300">CI301</f>
        <v>63003.368747617307</v>
      </c>
      <c r="CK297" s="64">
        <f t="shared" ref="CK297" si="301">CJ301</f>
        <v>63265.145037275157</v>
      </c>
      <c r="CL297" s="64">
        <f t="shared" ref="CL297" si="302">CK301</f>
        <v>62748.204084472934</v>
      </c>
      <c r="CM297" s="64">
        <f t="shared" ref="CM297" si="303">CL301</f>
        <v>62411.068680471486</v>
      </c>
      <c r="CN297" s="64">
        <f t="shared" ref="CN297" si="304">CM301</f>
        <v>63573.224381814325</v>
      </c>
      <c r="CO297" s="64">
        <f t="shared" ref="CO297" si="305">CN301</f>
        <v>63640.874026855607</v>
      </c>
      <c r="CP297" s="64">
        <f t="shared" ref="CP297" si="306">CO301</f>
        <v>62993.244729851482</v>
      </c>
      <c r="CQ297" s="64">
        <f t="shared" ref="CQ297" si="307">CP301</f>
        <v>62570.877797022717</v>
      </c>
      <c r="CR297" s="64">
        <f t="shared" ref="CR297" si="308">CQ301</f>
        <v>63679.763792848491</v>
      </c>
      <c r="CS297" s="64">
        <f t="shared" ref="CS297" si="309">CR301</f>
        <v>63711.119792372636</v>
      </c>
      <c r="CT297" s="64">
        <f t="shared" ref="CT297" si="310">CS301</f>
        <v>63039.05718562346</v>
      </c>
      <c r="CU297" s="64">
        <f t="shared" ref="CU297" si="311">CT301</f>
        <v>62600.755485569651</v>
      </c>
      <c r="CV297" s="64">
        <f t="shared" ref="CV297" si="312">CU301</f>
        <v>63699.682251879771</v>
      </c>
      <c r="CW297" s="64">
        <f t="shared" ref="CW297" si="313">CV301</f>
        <v>63724.252842283371</v>
      </c>
      <c r="CX297" s="64">
        <f t="shared" ref="CX297" si="314">CW301</f>
        <v>63047.622218173943</v>
      </c>
      <c r="CY297" s="64">
        <f t="shared" ref="CY297" si="315">CX301</f>
        <v>62606.341376363445</v>
      </c>
      <c r="CZ297" s="64">
        <f t="shared" ref="CZ297" si="316">CY301</f>
        <v>63003.368748536348</v>
      </c>
      <c r="DA297" s="64">
        <f t="shared" ref="DA297" si="317">CZ301</f>
        <v>63265.145037881113</v>
      </c>
      <c r="DB297" s="64">
        <f t="shared" ref="DB297" si="318">DA301</f>
        <v>62748.204084868121</v>
      </c>
      <c r="DC297" s="64">
        <f t="shared" ref="DC297" si="319">DB301</f>
        <v>62411.068680729215</v>
      </c>
      <c r="DD297" s="64">
        <f t="shared" ref="DD297" si="320">DC301</f>
        <v>63573.224381986147</v>
      </c>
      <c r="DE297" s="64">
        <f t="shared" ref="DE297" si="321">DD301</f>
        <v>63640.874026968886</v>
      </c>
      <c r="DF297" s="64">
        <f t="shared" ref="DF297" si="322">DE301</f>
        <v>62993.244729925362</v>
      </c>
      <c r="DG297" s="64">
        <f t="shared" ref="DG297" si="323">DF301</f>
        <v>62570.877797070883</v>
      </c>
      <c r="DH297" s="64">
        <f t="shared" ref="DH297" si="324">DG301</f>
        <v>63679.7637928806</v>
      </c>
      <c r="DI297" s="64">
        <f t="shared" ref="DI297" si="325">DH301</f>
        <v>63711.119792393809</v>
      </c>
      <c r="DJ297" s="64">
        <f t="shared" ref="DJ297" si="326">DI301</f>
        <v>63039.057185637277</v>
      </c>
      <c r="DK297" s="64">
        <f t="shared" ref="DK297" si="327">DJ301</f>
        <v>62600.755485578658</v>
      </c>
      <c r="DL297" s="64">
        <f t="shared" ref="DL297" si="328">DK301</f>
        <v>63699.682251885781</v>
      </c>
      <c r="DM297" s="64">
        <f t="shared" ref="DM297" si="329">DL301</f>
        <v>63724.252842287329</v>
      </c>
      <c r="DN297" s="64">
        <f t="shared" ref="DN297" si="330">DM301</f>
        <v>63047.622218176526</v>
      </c>
      <c r="DO297" s="64">
        <f t="shared" ref="DO297" si="331">DN301</f>
        <v>62606.341376365126</v>
      </c>
      <c r="DP297" s="64">
        <f t="shared" ref="DP297" si="332">DO301</f>
        <v>63003.368748537454</v>
      </c>
      <c r="DQ297" s="64">
        <f t="shared" ref="DQ297" si="333">DP301</f>
        <v>63265.145037881841</v>
      </c>
      <c r="DR297" s="64">
        <f t="shared" ref="DR297" si="334">DQ301</f>
        <v>62748.204084868594</v>
      </c>
      <c r="DS297" s="64">
        <f t="shared" ref="DS297" si="335">DR301</f>
        <v>62411.068680729528</v>
      </c>
    </row>
    <row r="298" spans="1:123" x14ac:dyDescent="0.3">
      <c r="D298" s="6" t="s">
        <v>57</v>
      </c>
      <c r="F298" s="51" t="str">
        <f>F297</f>
        <v>INR Mn</v>
      </c>
      <c r="G298" s="57"/>
      <c r="H298" s="64">
        <f t="shared" ref="H298:AM298" si="336">H75</f>
        <v>0</v>
      </c>
      <c r="I298" s="64">
        <f t="shared" si="336"/>
        <v>0</v>
      </c>
      <c r="J298" s="64">
        <f t="shared" si="336"/>
        <v>0</v>
      </c>
      <c r="K298" s="64">
        <f t="shared" si="336"/>
        <v>2686.0408607812501</v>
      </c>
      <c r="L298" s="64">
        <f t="shared" si="336"/>
        <v>2686.0408607812501</v>
      </c>
      <c r="M298" s="64">
        <f t="shared" si="336"/>
        <v>2686.0408607812501</v>
      </c>
      <c r="N298" s="64">
        <f t="shared" si="336"/>
        <v>2686.0408607812501</v>
      </c>
      <c r="O298" s="64">
        <f t="shared" si="336"/>
        <v>5730.2205030000005</v>
      </c>
      <c r="P298" s="64">
        <f t="shared" si="336"/>
        <v>5730.2205030000005</v>
      </c>
      <c r="Q298" s="64">
        <f t="shared" si="336"/>
        <v>5730.2205030000005</v>
      </c>
      <c r="R298" s="64">
        <f t="shared" si="336"/>
        <v>5730.2205030000005</v>
      </c>
      <c r="S298" s="64">
        <f t="shared" si="336"/>
        <v>9025.0972922250003</v>
      </c>
      <c r="T298" s="64">
        <f t="shared" si="336"/>
        <v>9025.0972922250003</v>
      </c>
      <c r="U298" s="64">
        <f t="shared" si="336"/>
        <v>9025.0972922250003</v>
      </c>
      <c r="V298" s="64">
        <f t="shared" si="336"/>
        <v>9025.0972922250003</v>
      </c>
      <c r="W298" s="64">
        <f t="shared" si="336"/>
        <v>15006.01494223125</v>
      </c>
      <c r="X298" s="64">
        <f t="shared" si="336"/>
        <v>15006.01494223125</v>
      </c>
      <c r="Y298" s="64">
        <f t="shared" si="336"/>
        <v>15006.01494223125</v>
      </c>
      <c r="Z298" s="64">
        <f t="shared" si="336"/>
        <v>15006.01494223125</v>
      </c>
      <c r="AA298" s="64">
        <f t="shared" si="336"/>
        <v>29403.193956018753</v>
      </c>
      <c r="AB298" s="64">
        <f t="shared" si="336"/>
        <v>29403.193956018753</v>
      </c>
      <c r="AC298" s="64">
        <f t="shared" si="336"/>
        <v>29403.193956018753</v>
      </c>
      <c r="AD298" s="64">
        <f t="shared" si="336"/>
        <v>29403.193956018753</v>
      </c>
      <c r="AE298" s="64">
        <f t="shared" si="336"/>
        <v>31695.282157218749</v>
      </c>
      <c r="AF298" s="64">
        <f t="shared" si="336"/>
        <v>31695.282157218749</v>
      </c>
      <c r="AG298" s="64">
        <f t="shared" si="336"/>
        <v>31695.282157218749</v>
      </c>
      <c r="AH298" s="64">
        <f t="shared" si="336"/>
        <v>31695.282157218749</v>
      </c>
      <c r="AI298" s="64">
        <f t="shared" si="336"/>
        <v>32948.767892250005</v>
      </c>
      <c r="AJ298" s="64">
        <f t="shared" si="336"/>
        <v>32948.767892250005</v>
      </c>
      <c r="AK298" s="64">
        <f t="shared" si="336"/>
        <v>32948.767892250005</v>
      </c>
      <c r="AL298" s="64">
        <f t="shared" si="336"/>
        <v>32948.767892250005</v>
      </c>
      <c r="AM298" s="64">
        <f t="shared" si="336"/>
        <v>32948.767892250005</v>
      </c>
      <c r="AN298" s="64">
        <f t="shared" ref="AN298:BS298" si="337">AN75</f>
        <v>32948.767892250005</v>
      </c>
      <c r="AO298" s="64">
        <f t="shared" si="337"/>
        <v>32948.767892250005</v>
      </c>
      <c r="AP298" s="64">
        <f t="shared" si="337"/>
        <v>32948.767892250005</v>
      </c>
      <c r="AQ298" s="64">
        <f t="shared" si="337"/>
        <v>32948.767892250005</v>
      </c>
      <c r="AR298" s="64">
        <f t="shared" si="337"/>
        <v>32948.767892250005</v>
      </c>
      <c r="AS298" s="64">
        <f t="shared" si="337"/>
        <v>32948.767892250005</v>
      </c>
      <c r="AT298" s="64">
        <f t="shared" si="337"/>
        <v>32948.767892250005</v>
      </c>
      <c r="AU298" s="64">
        <f t="shared" si="337"/>
        <v>32948.767892250005</v>
      </c>
      <c r="AV298" s="64">
        <f t="shared" si="337"/>
        <v>32948.767892250005</v>
      </c>
      <c r="AW298" s="64">
        <f t="shared" si="337"/>
        <v>32948.767892250005</v>
      </c>
      <c r="AX298" s="64">
        <f t="shared" si="337"/>
        <v>32948.767892250005</v>
      </c>
      <c r="AY298" s="64">
        <f t="shared" si="337"/>
        <v>32948.767892250005</v>
      </c>
      <c r="AZ298" s="64">
        <f t="shared" si="337"/>
        <v>32948.767892250005</v>
      </c>
      <c r="BA298" s="64">
        <f t="shared" si="337"/>
        <v>32948.767892250005</v>
      </c>
      <c r="BB298" s="64">
        <f t="shared" si="337"/>
        <v>32948.767892250005</v>
      </c>
      <c r="BC298" s="64">
        <f t="shared" si="337"/>
        <v>32948.767892250005</v>
      </c>
      <c r="BD298" s="64">
        <f t="shared" si="337"/>
        <v>32948.767892250005</v>
      </c>
      <c r="BE298" s="64">
        <f t="shared" si="337"/>
        <v>32948.767892250005</v>
      </c>
      <c r="BF298" s="64">
        <f t="shared" si="337"/>
        <v>32948.767892250005</v>
      </c>
      <c r="BG298" s="64">
        <f t="shared" si="337"/>
        <v>32948.767892250005</v>
      </c>
      <c r="BH298" s="64">
        <f t="shared" si="337"/>
        <v>32948.767892250005</v>
      </c>
      <c r="BI298" s="64">
        <f t="shared" si="337"/>
        <v>32948.767892250005</v>
      </c>
      <c r="BJ298" s="64">
        <f t="shared" si="337"/>
        <v>32948.767892250005</v>
      </c>
      <c r="BK298" s="64">
        <f t="shared" si="337"/>
        <v>32948.767892250005</v>
      </c>
      <c r="BL298" s="64">
        <f t="shared" si="337"/>
        <v>32948.767892250005</v>
      </c>
      <c r="BM298" s="64">
        <f t="shared" si="337"/>
        <v>32948.767892250005</v>
      </c>
      <c r="BN298" s="64">
        <f t="shared" si="337"/>
        <v>32948.767892250005</v>
      </c>
      <c r="BO298" s="64">
        <f t="shared" si="337"/>
        <v>32948.767892250005</v>
      </c>
      <c r="BP298" s="64">
        <f t="shared" si="337"/>
        <v>32948.767892250005</v>
      </c>
      <c r="BQ298" s="64">
        <f t="shared" si="337"/>
        <v>32948.767892250005</v>
      </c>
      <c r="BR298" s="64">
        <f t="shared" si="337"/>
        <v>32948.767892250005</v>
      </c>
      <c r="BS298" s="64">
        <f t="shared" si="337"/>
        <v>32948.767892250005</v>
      </c>
      <c r="BT298" s="64">
        <f t="shared" ref="BT298:CY298" si="338">BT75</f>
        <v>32948.767892250005</v>
      </c>
      <c r="BU298" s="64">
        <f t="shared" si="338"/>
        <v>32948.767892250005</v>
      </c>
      <c r="BV298" s="64">
        <f t="shared" si="338"/>
        <v>32948.767892250005</v>
      </c>
      <c r="BW298" s="64">
        <f t="shared" si="338"/>
        <v>32948.767892250005</v>
      </c>
      <c r="BX298" s="64">
        <f t="shared" si="338"/>
        <v>32948.767892250005</v>
      </c>
      <c r="BY298" s="64">
        <f t="shared" si="338"/>
        <v>32948.767892250005</v>
      </c>
      <c r="BZ298" s="64">
        <f t="shared" si="338"/>
        <v>32948.767892250005</v>
      </c>
      <c r="CA298" s="64">
        <f t="shared" si="338"/>
        <v>32948.767892250005</v>
      </c>
      <c r="CB298" s="64">
        <f t="shared" si="338"/>
        <v>32948.767892250005</v>
      </c>
      <c r="CC298" s="64">
        <f t="shared" si="338"/>
        <v>32948.767892250005</v>
      </c>
      <c r="CD298" s="64">
        <f t="shared" si="338"/>
        <v>32948.767892250005</v>
      </c>
      <c r="CE298" s="64">
        <f t="shared" si="338"/>
        <v>32948.767892250005</v>
      </c>
      <c r="CF298" s="64">
        <f t="shared" si="338"/>
        <v>32948.767892250005</v>
      </c>
      <c r="CG298" s="64">
        <f t="shared" si="338"/>
        <v>32948.767892250005</v>
      </c>
      <c r="CH298" s="64">
        <f t="shared" si="338"/>
        <v>32948.767892250005</v>
      </c>
      <c r="CI298" s="64">
        <f t="shared" si="338"/>
        <v>32948.767892250005</v>
      </c>
      <c r="CJ298" s="64">
        <f t="shared" si="338"/>
        <v>32948.767892250005</v>
      </c>
      <c r="CK298" s="64">
        <f t="shared" si="338"/>
        <v>32948.767892250005</v>
      </c>
      <c r="CL298" s="64">
        <f t="shared" si="338"/>
        <v>32948.767892250005</v>
      </c>
      <c r="CM298" s="64">
        <f t="shared" si="338"/>
        <v>32948.767892250005</v>
      </c>
      <c r="CN298" s="64">
        <f t="shared" si="338"/>
        <v>32948.767892250005</v>
      </c>
      <c r="CO298" s="64">
        <f t="shared" si="338"/>
        <v>32948.767892250005</v>
      </c>
      <c r="CP298" s="64">
        <f t="shared" si="338"/>
        <v>32948.767892250005</v>
      </c>
      <c r="CQ298" s="64">
        <f t="shared" si="338"/>
        <v>32948.767892250005</v>
      </c>
      <c r="CR298" s="64">
        <f t="shared" si="338"/>
        <v>32948.767892250005</v>
      </c>
      <c r="CS298" s="64">
        <f t="shared" si="338"/>
        <v>32948.767892250005</v>
      </c>
      <c r="CT298" s="64">
        <f t="shared" si="338"/>
        <v>32948.767892250005</v>
      </c>
      <c r="CU298" s="64">
        <f t="shared" si="338"/>
        <v>32948.767892250005</v>
      </c>
      <c r="CV298" s="64">
        <f t="shared" si="338"/>
        <v>32948.767892250005</v>
      </c>
      <c r="CW298" s="64">
        <f t="shared" si="338"/>
        <v>32948.767892250005</v>
      </c>
      <c r="CX298" s="64">
        <f t="shared" si="338"/>
        <v>32948.767892250005</v>
      </c>
      <c r="CY298" s="64">
        <f t="shared" si="338"/>
        <v>32948.767892250005</v>
      </c>
      <c r="CZ298" s="64">
        <f t="shared" ref="CZ298:DS298" si="339">CZ75</f>
        <v>32948.767892250005</v>
      </c>
      <c r="DA298" s="64">
        <f t="shared" si="339"/>
        <v>32948.767892250005</v>
      </c>
      <c r="DB298" s="64">
        <f t="shared" si="339"/>
        <v>32948.767892250005</v>
      </c>
      <c r="DC298" s="64">
        <f t="shared" si="339"/>
        <v>32948.767892250005</v>
      </c>
      <c r="DD298" s="64">
        <f t="shared" si="339"/>
        <v>32948.767892250005</v>
      </c>
      <c r="DE298" s="64">
        <f t="shared" si="339"/>
        <v>32948.767892250005</v>
      </c>
      <c r="DF298" s="64">
        <f t="shared" si="339"/>
        <v>32948.767892250005</v>
      </c>
      <c r="DG298" s="64">
        <f t="shared" si="339"/>
        <v>32948.767892250005</v>
      </c>
      <c r="DH298" s="64">
        <f t="shared" si="339"/>
        <v>32948.767892250005</v>
      </c>
      <c r="DI298" s="64">
        <f t="shared" si="339"/>
        <v>32948.767892250005</v>
      </c>
      <c r="DJ298" s="64">
        <f t="shared" si="339"/>
        <v>32948.767892250005</v>
      </c>
      <c r="DK298" s="64">
        <f t="shared" si="339"/>
        <v>32948.767892250005</v>
      </c>
      <c r="DL298" s="64">
        <f t="shared" si="339"/>
        <v>32948.767892250005</v>
      </c>
      <c r="DM298" s="64">
        <f t="shared" si="339"/>
        <v>32948.767892250005</v>
      </c>
      <c r="DN298" s="64">
        <f t="shared" si="339"/>
        <v>32948.767892250005</v>
      </c>
      <c r="DO298" s="64">
        <f t="shared" si="339"/>
        <v>32948.767892250005</v>
      </c>
      <c r="DP298" s="64">
        <f t="shared" si="339"/>
        <v>32948.767892250005</v>
      </c>
      <c r="DQ298" s="64">
        <f t="shared" si="339"/>
        <v>32948.767892250005</v>
      </c>
      <c r="DR298" s="64">
        <f t="shared" si="339"/>
        <v>32948.767892250005</v>
      </c>
      <c r="DS298" s="64">
        <f t="shared" si="339"/>
        <v>32948.767892250005</v>
      </c>
    </row>
    <row r="299" spans="1:123" x14ac:dyDescent="0.3">
      <c r="D299" s="6" t="s">
        <v>246</v>
      </c>
      <c r="E299" s="12">
        <f>Inputs!H130</f>
        <v>60</v>
      </c>
      <c r="F299" s="51" t="str">
        <f t="shared" ref="F299" si="340">F298</f>
        <v>INR Mn</v>
      </c>
      <c r="G299" s="57"/>
      <c r="H299" s="64">
        <f t="shared" ref="H299:AM299" si="341">-(H5-$E$299)*SUM(H297:H298)/H5</f>
        <v>0</v>
      </c>
      <c r="I299" s="64">
        <f t="shared" si="341"/>
        <v>0</v>
      </c>
      <c r="J299" s="64">
        <f t="shared" si="341"/>
        <v>0</v>
      </c>
      <c r="K299" s="64">
        <f t="shared" si="341"/>
        <v>-895.34695359375007</v>
      </c>
      <c r="L299" s="64">
        <f t="shared" si="341"/>
        <v>-1525.0415143629809</v>
      </c>
      <c r="M299" s="64">
        <f t="shared" si="341"/>
        <v>-1960.9509963085286</v>
      </c>
      <c r="N299" s="64">
        <f t="shared" si="341"/>
        <v>-2213.1561665599102</v>
      </c>
      <c r="O299" s="64">
        <f t="shared" si="341"/>
        <v>-3293.2961050999443</v>
      </c>
      <c r="P299" s="64">
        <f t="shared" si="341"/>
        <v>-4195.8372979032583</v>
      </c>
      <c r="Q299" s="64">
        <f t="shared" si="341"/>
        <v>-4817.8072759292627</v>
      </c>
      <c r="R299" s="64">
        <f t="shared" si="341"/>
        <v>-5135.1683983886496</v>
      </c>
      <c r="S299" s="64">
        <f t="shared" si="341"/>
        <v>-6217.8460130679059</v>
      </c>
      <c r="T299" s="64">
        <f t="shared" si="341"/>
        <v>-7310.8183392218152</v>
      </c>
      <c r="U299" s="64">
        <f t="shared" si="341"/>
        <v>-8060.8933117787819</v>
      </c>
      <c r="V299" s="64">
        <f t="shared" si="341"/>
        <v>-8396.2686093252923</v>
      </c>
      <c r="W299" s="64">
        <f t="shared" si="341"/>
        <v>-10474.940396991224</v>
      </c>
      <c r="X299" s="64">
        <f t="shared" si="341"/>
        <v>-12018.493264051014</v>
      </c>
      <c r="Y299" s="64">
        <f t="shared" si="341"/>
        <v>-13310.474715873543</v>
      </c>
      <c r="Z299" s="64">
        <f t="shared" si="341"/>
        <v>-13900.227838084922</v>
      </c>
      <c r="AA299" s="64">
        <f t="shared" si="341"/>
        <v>-18488.707050809327</v>
      </c>
      <c r="AB299" s="64">
        <f t="shared" si="341"/>
        <v>-22613.174173480875</v>
      </c>
      <c r="AC299" s="64">
        <f t="shared" si="341"/>
        <v>-25450.653161800103</v>
      </c>
      <c r="AD299" s="64">
        <f t="shared" si="341"/>
        <v>-26825.449959789199</v>
      </c>
      <c r="AE299" s="64">
        <f t="shared" si="341"/>
        <v>-27331.000277274499</v>
      </c>
      <c r="AF299" s="64">
        <f t="shared" si="341"/>
        <v>-29418.414989723082</v>
      </c>
      <c r="AG299" s="64">
        <f t="shared" si="341"/>
        <v>-30829.269523222061</v>
      </c>
      <c r="AH299" s="64">
        <f t="shared" si="341"/>
        <v>-31130.491308960041</v>
      </c>
      <c r="AI299" s="64">
        <f t="shared" si="341"/>
        <v>-30439.479698850027</v>
      </c>
      <c r="AJ299" s="64">
        <f t="shared" si="341"/>
        <v>-31963.291714158811</v>
      </c>
      <c r="AK299" s="64">
        <f t="shared" si="341"/>
        <v>-32978.505554101306</v>
      </c>
      <c r="AL299" s="64">
        <f t="shared" si="341"/>
        <v>-32968.162019544332</v>
      </c>
      <c r="AM299" s="64">
        <f t="shared" si="341"/>
        <v>-32282.266176327081</v>
      </c>
      <c r="AN299" s="64">
        <f t="shared" ref="AN299:BS299" si="342">-(AN5-$E$299)*SUM(AN297:AN298)/AN5</f>
        <v>-32509.316211421701</v>
      </c>
      <c r="AO299" s="64">
        <f t="shared" si="342"/>
        <v>-33346.095678485864</v>
      </c>
      <c r="AP299" s="64">
        <f t="shared" si="342"/>
        <v>-33207.894709360349</v>
      </c>
      <c r="AQ299" s="64">
        <f t="shared" si="342"/>
        <v>-31737.856824100218</v>
      </c>
      <c r="AR299" s="64">
        <f t="shared" si="342"/>
        <v>-32847.900304988616</v>
      </c>
      <c r="AS299" s="64">
        <f t="shared" si="342"/>
        <v>-33574.034479204121</v>
      </c>
      <c r="AT299" s="64">
        <f t="shared" si="342"/>
        <v>-33356.550448959206</v>
      </c>
      <c r="AU299" s="64">
        <f t="shared" si="342"/>
        <v>-31830.766661349509</v>
      </c>
      <c r="AV299" s="64">
        <f t="shared" si="342"/>
        <v>-32911.201512784828</v>
      </c>
      <c r="AW299" s="64">
        <f t="shared" si="342"/>
        <v>-33616.649598057113</v>
      </c>
      <c r="AX299" s="64">
        <f t="shared" si="342"/>
        <v>-33384.342917776383</v>
      </c>
      <c r="AY299" s="64">
        <f t="shared" si="342"/>
        <v>-31848.136954360241</v>
      </c>
      <c r="AZ299" s="64">
        <f t="shared" si="342"/>
        <v>-32923.036217913024</v>
      </c>
      <c r="BA299" s="64">
        <f t="shared" si="342"/>
        <v>-33624.616860976515</v>
      </c>
      <c r="BB299" s="64">
        <f t="shared" si="342"/>
        <v>-33389.538958810772</v>
      </c>
      <c r="BC299" s="64">
        <f t="shared" si="342"/>
        <v>-32551.414908138748</v>
      </c>
      <c r="BD299" s="64">
        <f t="shared" si="342"/>
        <v>-32686.776913715112</v>
      </c>
      <c r="BE299" s="64">
        <f t="shared" si="342"/>
        <v>-33465.564313970899</v>
      </c>
      <c r="BF299" s="64">
        <f t="shared" si="342"/>
        <v>-33285.809036850587</v>
      </c>
      <c r="BG299" s="64">
        <f t="shared" si="342"/>
        <v>-31786.553278781619</v>
      </c>
      <c r="BH299" s="64">
        <f t="shared" si="342"/>
        <v>-32881.078109277041</v>
      </c>
      <c r="BI299" s="64">
        <f t="shared" si="342"/>
        <v>-33596.370167925641</v>
      </c>
      <c r="BJ299" s="64">
        <f t="shared" si="342"/>
        <v>-33371.117202473244</v>
      </c>
      <c r="BK299" s="64">
        <f t="shared" si="342"/>
        <v>-31839.870882295781</v>
      </c>
      <c r="BL299" s="64">
        <f t="shared" si="342"/>
        <v>-32917.404388594383</v>
      </c>
      <c r="BM299" s="64">
        <f t="shared" si="342"/>
        <v>-33620.825447129457</v>
      </c>
      <c r="BN299" s="64">
        <f t="shared" si="342"/>
        <v>-33387.066297606172</v>
      </c>
      <c r="BO299" s="64">
        <f t="shared" si="342"/>
        <v>-31849.839066753859</v>
      </c>
      <c r="BP299" s="64">
        <f t="shared" si="342"/>
        <v>-32924.1958988845</v>
      </c>
      <c r="BQ299" s="64">
        <f t="shared" si="342"/>
        <v>-33625.397571868947</v>
      </c>
      <c r="BR299" s="64">
        <f t="shared" si="342"/>
        <v>-33390.048118088445</v>
      </c>
      <c r="BS299" s="64">
        <f t="shared" si="342"/>
        <v>-32551.740126633413</v>
      </c>
      <c r="BT299" s="64">
        <f t="shared" ref="BT299:CY299" si="343">-(BT5-$E$299)*SUM(BT297:BT298)/BT5</f>
        <v>-32686.99134349182</v>
      </c>
      <c r="BU299" s="64">
        <f t="shared" si="343"/>
        <v>-33465.708670622822</v>
      </c>
      <c r="BV299" s="64">
        <f t="shared" si="343"/>
        <v>-33285.903182493152</v>
      </c>
      <c r="BW299" s="64">
        <f t="shared" si="343"/>
        <v>-31786.612119808218</v>
      </c>
      <c r="BX299" s="64">
        <f t="shared" si="343"/>
        <v>-32881.11819876769</v>
      </c>
      <c r="BY299" s="64">
        <f t="shared" si="343"/>
        <v>-33596.397156643055</v>
      </c>
      <c r="BZ299" s="64">
        <f t="shared" si="343"/>
        <v>-33371.134803810688</v>
      </c>
      <c r="CA299" s="64">
        <f t="shared" si="343"/>
        <v>-31839.881883131682</v>
      </c>
      <c r="CB299" s="64">
        <f t="shared" si="343"/>
        <v>-32917.411883669381</v>
      </c>
      <c r="CC299" s="64">
        <f t="shared" si="343"/>
        <v>-33620.830492902256</v>
      </c>
      <c r="CD299" s="64">
        <f t="shared" si="343"/>
        <v>-33387.069588327555</v>
      </c>
      <c r="CE299" s="64">
        <f t="shared" si="343"/>
        <v>-31849.841123454727</v>
      </c>
      <c r="CF299" s="64">
        <f t="shared" si="343"/>
        <v>-32924.197300153224</v>
      </c>
      <c r="CG299" s="64">
        <f t="shared" si="343"/>
        <v>-33625.398515219567</v>
      </c>
      <c r="CH299" s="64">
        <f t="shared" si="343"/>
        <v>-33390.048733317111</v>
      </c>
      <c r="CI299" s="64">
        <f t="shared" si="343"/>
        <v>-32551.740519602277</v>
      </c>
      <c r="CJ299" s="64">
        <f t="shared" si="343"/>
        <v>-32686.991602592159</v>
      </c>
      <c r="CK299" s="64">
        <f t="shared" si="343"/>
        <v>-33465.708845052228</v>
      </c>
      <c r="CL299" s="64">
        <f t="shared" si="343"/>
        <v>-33285.903296251454</v>
      </c>
      <c r="CM299" s="64">
        <f t="shared" si="343"/>
        <v>-31786.612190907159</v>
      </c>
      <c r="CN299" s="64">
        <f t="shared" si="343"/>
        <v>-32881.118247208731</v>
      </c>
      <c r="CO299" s="64">
        <f t="shared" si="343"/>
        <v>-33596.397189254123</v>
      </c>
      <c r="CP299" s="64">
        <f t="shared" si="343"/>
        <v>-33371.134825078778</v>
      </c>
      <c r="CQ299" s="64">
        <f t="shared" si="343"/>
        <v>-31839.881896424242</v>
      </c>
      <c r="CR299" s="64">
        <f t="shared" si="343"/>
        <v>-32917.411892725861</v>
      </c>
      <c r="CS299" s="64">
        <f t="shared" si="343"/>
        <v>-33620.830498999174</v>
      </c>
      <c r="CT299" s="64">
        <f t="shared" si="343"/>
        <v>-33387.069592303815</v>
      </c>
      <c r="CU299" s="64">
        <f t="shared" si="343"/>
        <v>-31849.841125939885</v>
      </c>
      <c r="CV299" s="64">
        <f t="shared" si="343"/>
        <v>-32924.197301846405</v>
      </c>
      <c r="CW299" s="64">
        <f t="shared" si="343"/>
        <v>-33625.398516359433</v>
      </c>
      <c r="CX299" s="64">
        <f t="shared" si="343"/>
        <v>-33390.048734060503</v>
      </c>
      <c r="CY299" s="64">
        <f t="shared" si="343"/>
        <v>-32551.740520077106</v>
      </c>
      <c r="CZ299" s="64">
        <f t="shared" ref="CZ299:DS299" si="344">-(CZ5-$E$299)*SUM(CZ297:CZ298)/CZ5</f>
        <v>-32686.991602905244</v>
      </c>
      <c r="DA299" s="64">
        <f t="shared" si="344"/>
        <v>-33465.708845262998</v>
      </c>
      <c r="DB299" s="64">
        <f t="shared" si="344"/>
        <v>-33285.903296388911</v>
      </c>
      <c r="DC299" s="64">
        <f t="shared" si="344"/>
        <v>-31786.612190993077</v>
      </c>
      <c r="DD299" s="64">
        <f t="shared" si="344"/>
        <v>-32881.118247267266</v>
      </c>
      <c r="DE299" s="64">
        <f t="shared" si="344"/>
        <v>-33596.39718929353</v>
      </c>
      <c r="DF299" s="64">
        <f t="shared" si="344"/>
        <v>-33371.134825104476</v>
      </c>
      <c r="DG299" s="64">
        <f t="shared" si="344"/>
        <v>-31839.881896440296</v>
      </c>
      <c r="DH299" s="64">
        <f t="shared" si="344"/>
        <v>-32917.411892736804</v>
      </c>
      <c r="DI299" s="64">
        <f t="shared" si="344"/>
        <v>-33620.830499006544</v>
      </c>
      <c r="DJ299" s="64">
        <f t="shared" si="344"/>
        <v>-33387.069592308617</v>
      </c>
      <c r="DK299" s="64">
        <f t="shared" si="344"/>
        <v>-31849.841125942887</v>
      </c>
      <c r="DL299" s="64">
        <f t="shared" si="344"/>
        <v>-32924.197301848457</v>
      </c>
      <c r="DM299" s="64">
        <f t="shared" si="344"/>
        <v>-33625.398516360809</v>
      </c>
      <c r="DN299" s="64">
        <f t="shared" si="344"/>
        <v>-33390.048734061398</v>
      </c>
      <c r="DO299" s="64">
        <f t="shared" si="344"/>
        <v>-32551.740520077685</v>
      </c>
      <c r="DP299" s="64">
        <f t="shared" si="344"/>
        <v>-32686.991602905615</v>
      </c>
      <c r="DQ299" s="64">
        <f t="shared" si="344"/>
        <v>-33465.708845263252</v>
      </c>
      <c r="DR299" s="64">
        <f t="shared" si="344"/>
        <v>-33285.903296389079</v>
      </c>
      <c r="DS299" s="64">
        <f t="shared" si="344"/>
        <v>-31786.612190993175</v>
      </c>
    </row>
    <row r="300" spans="1:123" x14ac:dyDescent="0.3">
      <c r="D300" s="6"/>
      <c r="G300" s="57"/>
      <c r="H300" s="64"/>
      <c r="I300" s="64"/>
      <c r="J300" s="64"/>
      <c r="K300" s="64"/>
      <c r="L300" s="64"/>
      <c r="M300" s="64"/>
      <c r="N300" s="64"/>
      <c r="O300" s="64"/>
      <c r="P300" s="64"/>
      <c r="Q300" s="64"/>
      <c r="R300" s="64"/>
      <c r="S300" s="64"/>
      <c r="T300" s="64"/>
      <c r="U300" s="64"/>
      <c r="V300" s="64"/>
      <c r="W300" s="64"/>
      <c r="X300" s="64"/>
      <c r="Y300" s="64"/>
      <c r="Z300" s="64"/>
      <c r="AA300" s="64"/>
      <c r="AB300" s="64"/>
      <c r="AC300" s="64"/>
      <c r="AD300" s="64"/>
      <c r="AE300" s="64"/>
      <c r="AF300" s="64"/>
      <c r="AG300" s="64"/>
      <c r="AH300" s="64"/>
      <c r="AI300" s="64"/>
      <c r="AJ300" s="64"/>
      <c r="AK300" s="64"/>
      <c r="AL300" s="64"/>
      <c r="AM300" s="64"/>
      <c r="AN300" s="64"/>
      <c r="AO300" s="64"/>
      <c r="AP300" s="64"/>
      <c r="AQ300" s="64"/>
      <c r="AR300" s="64"/>
      <c r="AS300" s="64"/>
      <c r="AT300" s="64"/>
      <c r="AU300" s="64"/>
      <c r="AV300" s="64"/>
      <c r="AW300" s="64"/>
      <c r="AX300" s="64"/>
      <c r="AY300" s="64"/>
      <c r="AZ300" s="64"/>
      <c r="BA300" s="64"/>
      <c r="BB300" s="64"/>
      <c r="BC300" s="64"/>
      <c r="BD300" s="64"/>
      <c r="BE300" s="64"/>
      <c r="BF300" s="64"/>
      <c r="BG300" s="64"/>
      <c r="BH300" s="64"/>
      <c r="BI300" s="64"/>
      <c r="BJ300" s="64"/>
      <c r="BK300" s="64"/>
      <c r="BL300" s="64"/>
      <c r="BM300" s="64"/>
      <c r="BN300" s="64"/>
      <c r="BO300" s="64"/>
      <c r="BP300" s="64"/>
      <c r="BQ300" s="64"/>
      <c r="BR300" s="64"/>
      <c r="BS300" s="64"/>
      <c r="BT300" s="64"/>
      <c r="BU300" s="64"/>
      <c r="BV300" s="64"/>
      <c r="BW300" s="64"/>
      <c r="BX300" s="64"/>
      <c r="BY300" s="64"/>
      <c r="BZ300" s="64"/>
      <c r="CA300" s="64"/>
      <c r="CB300" s="64"/>
      <c r="CC300" s="64"/>
      <c r="CD300" s="64"/>
      <c r="CE300" s="64"/>
      <c r="CF300" s="64"/>
      <c r="CG300" s="64"/>
      <c r="CH300" s="64"/>
      <c r="CI300" s="64"/>
      <c r="CJ300" s="64"/>
      <c r="CK300" s="64"/>
      <c r="CL300" s="64"/>
      <c r="CM300" s="64"/>
      <c r="CN300" s="64"/>
      <c r="CO300" s="64"/>
      <c r="CP300" s="64"/>
      <c r="CQ300" s="64"/>
      <c r="CR300" s="64"/>
      <c r="CS300" s="64"/>
      <c r="CT300" s="64"/>
      <c r="CU300" s="64"/>
      <c r="CV300" s="64"/>
      <c r="CW300" s="64"/>
      <c r="CX300" s="64"/>
      <c r="CY300" s="64"/>
      <c r="CZ300" s="64"/>
      <c r="DA300" s="64"/>
      <c r="DB300" s="64"/>
      <c r="DC300" s="64"/>
      <c r="DD300" s="64"/>
      <c r="DE300" s="64"/>
      <c r="DF300" s="64"/>
      <c r="DG300" s="64"/>
      <c r="DH300" s="64"/>
      <c r="DI300" s="64"/>
      <c r="DJ300" s="64"/>
      <c r="DK300" s="64"/>
      <c r="DL300" s="64"/>
      <c r="DM300" s="64"/>
      <c r="DN300" s="64"/>
      <c r="DO300" s="64"/>
      <c r="DP300" s="64"/>
      <c r="DQ300" s="64"/>
      <c r="DR300" s="64"/>
      <c r="DS300" s="64"/>
    </row>
    <row r="301" spans="1:123" x14ac:dyDescent="0.3">
      <c r="D301" s="6" t="s">
        <v>113</v>
      </c>
      <c r="F301" s="51" t="str">
        <f>F299</f>
        <v>INR Mn</v>
      </c>
      <c r="G301" s="57"/>
      <c r="H301" s="64">
        <f t="shared" ref="H301:BS301" si="345">SUM(H297:H300)</f>
        <v>0</v>
      </c>
      <c r="I301" s="64">
        <f t="shared" si="345"/>
        <v>0</v>
      </c>
      <c r="J301" s="64">
        <f t="shared" si="345"/>
        <v>0</v>
      </c>
      <c r="K301" s="64">
        <f t="shared" si="345"/>
        <v>1790.6939071874999</v>
      </c>
      <c r="L301" s="64">
        <f t="shared" si="345"/>
        <v>2951.6932536057693</v>
      </c>
      <c r="M301" s="64">
        <f t="shared" si="345"/>
        <v>3676.7831180784915</v>
      </c>
      <c r="N301" s="64">
        <f t="shared" si="345"/>
        <v>4149.6678122998319</v>
      </c>
      <c r="O301" s="64">
        <f t="shared" si="345"/>
        <v>6586.5922101998876</v>
      </c>
      <c r="P301" s="64">
        <f t="shared" si="345"/>
        <v>8120.9754152966298</v>
      </c>
      <c r="Q301" s="64">
        <f t="shared" si="345"/>
        <v>9033.3886423673684</v>
      </c>
      <c r="R301" s="64">
        <f t="shared" si="345"/>
        <v>9628.4407469787184</v>
      </c>
      <c r="S301" s="64">
        <f t="shared" si="345"/>
        <v>12435.692026135814</v>
      </c>
      <c r="T301" s="64">
        <f t="shared" si="345"/>
        <v>14149.970979138998</v>
      </c>
      <c r="U301" s="64">
        <f t="shared" si="345"/>
        <v>15114.174959585216</v>
      </c>
      <c r="V301" s="64">
        <f t="shared" si="345"/>
        <v>15743.003642484924</v>
      </c>
      <c r="W301" s="64">
        <f t="shared" si="345"/>
        <v>20274.07818772495</v>
      </c>
      <c r="X301" s="64">
        <f t="shared" si="345"/>
        <v>23261.599865905184</v>
      </c>
      <c r="Y301" s="64">
        <f t="shared" si="345"/>
        <v>24957.140092262896</v>
      </c>
      <c r="Z301" s="64">
        <f t="shared" si="345"/>
        <v>26062.927196409226</v>
      </c>
      <c r="AA301" s="64">
        <f t="shared" si="345"/>
        <v>36977.414101618648</v>
      </c>
      <c r="AB301" s="64">
        <f t="shared" si="345"/>
        <v>43767.433884156533</v>
      </c>
      <c r="AC301" s="64">
        <f t="shared" si="345"/>
        <v>47719.974678375191</v>
      </c>
      <c r="AD301" s="64">
        <f t="shared" si="345"/>
        <v>50297.718674604752</v>
      </c>
      <c r="AE301" s="64">
        <f t="shared" si="345"/>
        <v>54662.000554549006</v>
      </c>
      <c r="AF301" s="64">
        <f t="shared" si="345"/>
        <v>56938.86772204467</v>
      </c>
      <c r="AG301" s="64">
        <f t="shared" si="345"/>
        <v>57804.880356041365</v>
      </c>
      <c r="AH301" s="64">
        <f t="shared" si="345"/>
        <v>58369.671204300073</v>
      </c>
      <c r="AI301" s="64">
        <f t="shared" si="345"/>
        <v>60878.959397700048</v>
      </c>
      <c r="AJ301" s="64">
        <f t="shared" si="345"/>
        <v>61864.435575791242</v>
      </c>
      <c r="AK301" s="64">
        <f t="shared" si="345"/>
        <v>61834.697913939941</v>
      </c>
      <c r="AL301" s="64">
        <f t="shared" si="345"/>
        <v>61815.303786645622</v>
      </c>
      <c r="AM301" s="64">
        <f t="shared" si="345"/>
        <v>62481.805502568539</v>
      </c>
      <c r="AN301" s="64">
        <f t="shared" si="345"/>
        <v>62921.257183396854</v>
      </c>
      <c r="AO301" s="64">
        <f t="shared" si="345"/>
        <v>62523.929397160995</v>
      </c>
      <c r="AP301" s="64">
        <f t="shared" si="345"/>
        <v>62264.802580050658</v>
      </c>
      <c r="AQ301" s="64">
        <f t="shared" si="345"/>
        <v>63475.713648200443</v>
      </c>
      <c r="AR301" s="64">
        <f t="shared" si="345"/>
        <v>63576.581235461832</v>
      </c>
      <c r="AS301" s="64">
        <f t="shared" si="345"/>
        <v>62951.314648507723</v>
      </c>
      <c r="AT301" s="64">
        <f t="shared" si="345"/>
        <v>62543.532091798515</v>
      </c>
      <c r="AU301" s="64">
        <f t="shared" si="345"/>
        <v>63661.533322699019</v>
      </c>
      <c r="AV301" s="64">
        <f t="shared" si="345"/>
        <v>63699.099702164196</v>
      </c>
      <c r="AW301" s="64">
        <f t="shared" si="345"/>
        <v>63031.217996357089</v>
      </c>
      <c r="AX301" s="64">
        <f t="shared" si="345"/>
        <v>62595.642970830719</v>
      </c>
      <c r="AY301" s="64">
        <f t="shared" si="345"/>
        <v>63696.27390872049</v>
      </c>
      <c r="AZ301" s="64">
        <f t="shared" si="345"/>
        <v>63722.005583057478</v>
      </c>
      <c r="BA301" s="64">
        <f t="shared" si="345"/>
        <v>63046.156614330961</v>
      </c>
      <c r="BB301" s="64">
        <f t="shared" si="345"/>
        <v>62605.385547770195</v>
      </c>
      <c r="BC301" s="64">
        <f t="shared" si="345"/>
        <v>63002.738531881449</v>
      </c>
      <c r="BD301" s="64">
        <f t="shared" si="345"/>
        <v>63264.729510416342</v>
      </c>
      <c r="BE301" s="64">
        <f t="shared" si="345"/>
        <v>62747.933088695441</v>
      </c>
      <c r="BF301" s="64">
        <f t="shared" si="345"/>
        <v>62410.891944094859</v>
      </c>
      <c r="BG301" s="64">
        <f t="shared" si="345"/>
        <v>63573.106557563238</v>
      </c>
      <c r="BH301" s="64">
        <f t="shared" si="345"/>
        <v>63640.796340536202</v>
      </c>
      <c r="BI301" s="64">
        <f t="shared" si="345"/>
        <v>62993.194064860574</v>
      </c>
      <c r="BJ301" s="64">
        <f t="shared" si="345"/>
        <v>62570.844754637343</v>
      </c>
      <c r="BK301" s="64">
        <f t="shared" si="345"/>
        <v>63679.741764591556</v>
      </c>
      <c r="BL301" s="64">
        <f t="shared" si="345"/>
        <v>63711.105268247178</v>
      </c>
      <c r="BM301" s="64">
        <f t="shared" si="345"/>
        <v>63039.047713367727</v>
      </c>
      <c r="BN301" s="64">
        <f t="shared" si="345"/>
        <v>62600.749308011567</v>
      </c>
      <c r="BO301" s="64">
        <f t="shared" si="345"/>
        <v>63699.67813350771</v>
      </c>
      <c r="BP301" s="64">
        <f t="shared" si="345"/>
        <v>63724.250126873216</v>
      </c>
      <c r="BQ301" s="64">
        <f t="shared" si="345"/>
        <v>63047.620447254274</v>
      </c>
      <c r="BR301" s="64">
        <f t="shared" si="345"/>
        <v>62606.340221415834</v>
      </c>
      <c r="BS301" s="64">
        <f t="shared" si="345"/>
        <v>63003.367987032419</v>
      </c>
      <c r="BT301" s="64">
        <f t="shared" ref="BT301:DS301" si="346">SUM(BT297:BT300)</f>
        <v>63265.144535790612</v>
      </c>
      <c r="BU301" s="64">
        <f t="shared" si="346"/>
        <v>62748.203757417788</v>
      </c>
      <c r="BV301" s="64">
        <f t="shared" si="346"/>
        <v>62411.068467174649</v>
      </c>
      <c r="BW301" s="64">
        <f t="shared" si="346"/>
        <v>63573.224239616444</v>
      </c>
      <c r="BX301" s="64">
        <f t="shared" si="346"/>
        <v>63640.873933098766</v>
      </c>
      <c r="BY301" s="64">
        <f t="shared" si="346"/>
        <v>62993.244668705724</v>
      </c>
      <c r="BZ301" s="64">
        <f t="shared" si="346"/>
        <v>62570.877757145041</v>
      </c>
      <c r="CA301" s="64">
        <f t="shared" si="346"/>
        <v>63679.763766263357</v>
      </c>
      <c r="CB301" s="64">
        <f t="shared" si="346"/>
        <v>63711.119774843974</v>
      </c>
      <c r="CC301" s="64">
        <f t="shared" si="346"/>
        <v>63039.057174191723</v>
      </c>
      <c r="CD301" s="64">
        <f t="shared" si="346"/>
        <v>62600.755478114173</v>
      </c>
      <c r="CE301" s="64">
        <f t="shared" si="346"/>
        <v>63699.682246909462</v>
      </c>
      <c r="CF301" s="64">
        <f t="shared" si="346"/>
        <v>63724.252839006243</v>
      </c>
      <c r="CG301" s="64">
        <f t="shared" si="346"/>
        <v>63047.622216036689</v>
      </c>
      <c r="CH301" s="64">
        <f t="shared" si="346"/>
        <v>62606.341374969583</v>
      </c>
      <c r="CI301" s="64">
        <f t="shared" si="346"/>
        <v>63003.368747617307</v>
      </c>
      <c r="CJ301" s="64">
        <f t="shared" si="346"/>
        <v>63265.145037275157</v>
      </c>
      <c r="CK301" s="64">
        <f t="shared" si="346"/>
        <v>62748.204084472934</v>
      </c>
      <c r="CL301" s="64">
        <f t="shared" si="346"/>
        <v>62411.068680471486</v>
      </c>
      <c r="CM301" s="64">
        <f t="shared" si="346"/>
        <v>63573.224381814325</v>
      </c>
      <c r="CN301" s="64">
        <f t="shared" si="346"/>
        <v>63640.874026855607</v>
      </c>
      <c r="CO301" s="64">
        <f t="shared" si="346"/>
        <v>62993.244729851482</v>
      </c>
      <c r="CP301" s="64">
        <f t="shared" si="346"/>
        <v>62570.877797022717</v>
      </c>
      <c r="CQ301" s="64">
        <f t="shared" si="346"/>
        <v>63679.763792848491</v>
      </c>
      <c r="CR301" s="64">
        <f t="shared" si="346"/>
        <v>63711.119792372636</v>
      </c>
      <c r="CS301" s="64">
        <f t="shared" si="346"/>
        <v>63039.05718562346</v>
      </c>
      <c r="CT301" s="64">
        <f t="shared" si="346"/>
        <v>62600.755485569651</v>
      </c>
      <c r="CU301" s="64">
        <f t="shared" si="346"/>
        <v>63699.682251879771</v>
      </c>
      <c r="CV301" s="64">
        <f t="shared" si="346"/>
        <v>63724.252842283371</v>
      </c>
      <c r="CW301" s="64">
        <f t="shared" si="346"/>
        <v>63047.622218173943</v>
      </c>
      <c r="CX301" s="64">
        <f t="shared" si="346"/>
        <v>62606.341376363445</v>
      </c>
      <c r="CY301" s="64">
        <f t="shared" si="346"/>
        <v>63003.368748536348</v>
      </c>
      <c r="CZ301" s="64">
        <f t="shared" si="346"/>
        <v>63265.145037881113</v>
      </c>
      <c r="DA301" s="64">
        <f t="shared" si="346"/>
        <v>62748.204084868121</v>
      </c>
      <c r="DB301" s="64">
        <f t="shared" si="346"/>
        <v>62411.068680729215</v>
      </c>
      <c r="DC301" s="64">
        <f t="shared" si="346"/>
        <v>63573.224381986147</v>
      </c>
      <c r="DD301" s="64">
        <f t="shared" si="346"/>
        <v>63640.874026968886</v>
      </c>
      <c r="DE301" s="64">
        <f t="shared" si="346"/>
        <v>62993.244729925362</v>
      </c>
      <c r="DF301" s="64">
        <f t="shared" si="346"/>
        <v>62570.877797070883</v>
      </c>
      <c r="DG301" s="64">
        <f t="shared" si="346"/>
        <v>63679.7637928806</v>
      </c>
      <c r="DH301" s="64">
        <f t="shared" si="346"/>
        <v>63711.119792393809</v>
      </c>
      <c r="DI301" s="64">
        <f t="shared" si="346"/>
        <v>63039.057185637277</v>
      </c>
      <c r="DJ301" s="64">
        <f t="shared" si="346"/>
        <v>62600.755485578658</v>
      </c>
      <c r="DK301" s="64">
        <f t="shared" si="346"/>
        <v>63699.682251885781</v>
      </c>
      <c r="DL301" s="64">
        <f t="shared" si="346"/>
        <v>63724.252842287329</v>
      </c>
      <c r="DM301" s="64">
        <f t="shared" si="346"/>
        <v>63047.622218176526</v>
      </c>
      <c r="DN301" s="64">
        <f t="shared" si="346"/>
        <v>62606.341376365126</v>
      </c>
      <c r="DO301" s="64">
        <f t="shared" si="346"/>
        <v>63003.368748537454</v>
      </c>
      <c r="DP301" s="64">
        <f t="shared" si="346"/>
        <v>63265.145037881841</v>
      </c>
      <c r="DQ301" s="64">
        <f t="shared" si="346"/>
        <v>62748.204084868594</v>
      </c>
      <c r="DR301" s="64">
        <f t="shared" si="346"/>
        <v>62411.068680729528</v>
      </c>
      <c r="DS301" s="64">
        <f t="shared" si="346"/>
        <v>63573.224381986358</v>
      </c>
    </row>
    <row r="302" spans="1:123" x14ac:dyDescent="0.3">
      <c r="D302" s="6"/>
      <c r="G302" s="57"/>
      <c r="H302" s="64">
        <f t="shared" ref="H302" si="347">G301-H301</f>
        <v>0</v>
      </c>
      <c r="I302" s="64">
        <f t="shared" ref="I302" si="348">H301-I301</f>
        <v>0</v>
      </c>
      <c r="J302" s="64">
        <f t="shared" ref="J302" si="349">I301-J301</f>
        <v>0</v>
      </c>
      <c r="K302" s="64">
        <f t="shared" ref="K302" si="350">J301-K301</f>
        <v>-1790.6939071874999</v>
      </c>
      <c r="L302" s="64">
        <f t="shared" ref="L302" si="351">K301-L301</f>
        <v>-1160.9993464182694</v>
      </c>
      <c r="M302" s="64">
        <f t="shared" ref="M302" si="352">L301-M301</f>
        <v>-725.08986447272218</v>
      </c>
      <c r="N302" s="64">
        <f t="shared" ref="N302" si="353">M301-N301</f>
        <v>-472.8846942213404</v>
      </c>
      <c r="O302" s="64">
        <f t="shared" ref="O302" si="354">N301-O301</f>
        <v>-2436.9243979000557</v>
      </c>
      <c r="P302" s="64">
        <f t="shared" ref="P302" si="355">O301-P301</f>
        <v>-1534.3832050967421</v>
      </c>
      <c r="Q302" s="64">
        <f t="shared" ref="Q302" si="356">P301-Q301</f>
        <v>-912.41322707073869</v>
      </c>
      <c r="R302" s="64">
        <f t="shared" ref="R302" si="357">Q301-R301</f>
        <v>-595.05210461134993</v>
      </c>
      <c r="S302" s="64">
        <f t="shared" ref="S302" si="358">R301-S301</f>
        <v>-2807.2512791570953</v>
      </c>
      <c r="T302" s="64">
        <f t="shared" ref="T302" si="359">S301-T301</f>
        <v>-1714.2789530031841</v>
      </c>
      <c r="U302" s="64">
        <f t="shared" ref="U302" si="360">T301-U301</f>
        <v>-964.20398044621834</v>
      </c>
      <c r="V302" s="64">
        <f t="shared" ref="V302" si="361">U301-V301</f>
        <v>-628.82868289970793</v>
      </c>
      <c r="W302" s="64">
        <f t="shared" ref="W302" si="362">V301-W301</f>
        <v>-4531.0745452400261</v>
      </c>
      <c r="X302" s="64">
        <f t="shared" ref="X302" si="363">W301-X301</f>
        <v>-2987.5216781802337</v>
      </c>
      <c r="Y302" s="64">
        <f t="shared" ref="Y302" si="364">X301-Y301</f>
        <v>-1695.5402263577125</v>
      </c>
      <c r="Z302" s="64">
        <f t="shared" ref="Z302" si="365">Y301-Z301</f>
        <v>-1105.7871041463295</v>
      </c>
      <c r="AA302" s="64">
        <f t="shared" ref="AA302" si="366">Z301-AA301</f>
        <v>-10914.486905209422</v>
      </c>
      <c r="AB302" s="64">
        <f t="shared" ref="AB302" si="367">AA301-AB301</f>
        <v>-6790.0197825378855</v>
      </c>
      <c r="AC302" s="64">
        <f t="shared" ref="AC302" si="368">AB301-AC301</f>
        <v>-3952.5407942186575</v>
      </c>
      <c r="AD302" s="64">
        <f t="shared" ref="AD302" si="369">AC301-AD301</f>
        <v>-2577.7439962295612</v>
      </c>
      <c r="AE302" s="64">
        <f t="shared" ref="AE302" si="370">AD301-AE301</f>
        <v>-4364.2818799442539</v>
      </c>
      <c r="AF302" s="64">
        <f t="shared" ref="AF302" si="371">AE301-AF301</f>
        <v>-2276.867167495664</v>
      </c>
      <c r="AG302" s="64">
        <f t="shared" ref="AG302" si="372">AF301-AG301</f>
        <v>-866.01263399669551</v>
      </c>
      <c r="AH302" s="64">
        <f t="shared" ref="AH302" si="373">AG301-AH301</f>
        <v>-564.79084825870814</v>
      </c>
      <c r="AI302" s="64">
        <f t="shared" ref="AI302" si="374">AH301-AI301</f>
        <v>-2509.2881933999743</v>
      </c>
      <c r="AJ302" s="64">
        <f t="shared" ref="AJ302" si="375">AI301-AJ301</f>
        <v>-985.47617809119401</v>
      </c>
      <c r="AK302" s="64">
        <f t="shared" ref="AK302" si="376">AJ301-AK301</f>
        <v>29.7376618513008</v>
      </c>
      <c r="AL302" s="64">
        <f t="shared" ref="AL302" si="377">AK301-AL301</f>
        <v>19.394127294319333</v>
      </c>
      <c r="AM302" s="64">
        <f t="shared" ref="AM302" si="378">AL301-AM301</f>
        <v>-666.50171592291736</v>
      </c>
      <c r="AN302" s="64">
        <f t="shared" ref="AN302" si="379">AM301-AN301</f>
        <v>-439.45168082831515</v>
      </c>
      <c r="AO302" s="64">
        <f t="shared" ref="AO302" si="380">AN301-AO301</f>
        <v>397.32778623585909</v>
      </c>
      <c r="AP302" s="64">
        <f t="shared" ref="AP302" si="381">AO301-AP301</f>
        <v>259.12681711033656</v>
      </c>
      <c r="AQ302" s="64">
        <f t="shared" ref="AQ302" si="382">AP301-AQ301</f>
        <v>-1210.9110681497841</v>
      </c>
      <c r="AR302" s="64">
        <f t="shared" ref="AR302" si="383">AQ301-AR301</f>
        <v>-100.86758726138942</v>
      </c>
      <c r="AS302" s="64">
        <f t="shared" ref="AS302" si="384">AR301-AS301</f>
        <v>625.26658695410879</v>
      </c>
      <c r="AT302" s="64">
        <f t="shared" ref="AT302" si="385">AS301-AT301</f>
        <v>407.78255670920771</v>
      </c>
      <c r="AU302" s="64">
        <f t="shared" ref="AU302" si="386">AT301-AU301</f>
        <v>-1118.0012309005033</v>
      </c>
      <c r="AV302" s="64">
        <f t="shared" ref="AV302" si="387">AU301-AV301</f>
        <v>-37.566379465177306</v>
      </c>
      <c r="AW302" s="64">
        <f t="shared" ref="AW302" si="388">AV301-AW301</f>
        <v>667.88170580710721</v>
      </c>
      <c r="AX302" s="64">
        <f t="shared" ref="AX302" si="389">AW301-AX301</f>
        <v>435.57502552637015</v>
      </c>
      <c r="AY302" s="64">
        <f t="shared" ref="AY302" si="390">AX301-AY301</f>
        <v>-1100.6309378897713</v>
      </c>
      <c r="AZ302" s="64">
        <f t="shared" ref="AZ302" si="391">AY301-AZ301</f>
        <v>-25.731674336988362</v>
      </c>
      <c r="BA302" s="64">
        <f t="shared" ref="BA302" si="392">AZ301-BA301</f>
        <v>675.84896872651734</v>
      </c>
      <c r="BB302" s="64">
        <f t="shared" ref="BB302" si="393">BA301-BB301</f>
        <v>440.77106656076649</v>
      </c>
      <c r="BC302" s="64">
        <f t="shared" ref="BC302" si="394">BB301-BC301</f>
        <v>-397.35298411125405</v>
      </c>
      <c r="BD302" s="64">
        <f t="shared" ref="BD302" si="395">BC301-BD301</f>
        <v>-261.99097853489366</v>
      </c>
      <c r="BE302" s="64">
        <f t="shared" ref="BE302" si="396">BD301-BE301</f>
        <v>516.79642172090098</v>
      </c>
      <c r="BF302" s="64">
        <f t="shared" ref="BF302" si="397">BE301-BF301</f>
        <v>337.0411446005819</v>
      </c>
      <c r="BG302" s="64">
        <f t="shared" ref="BG302" si="398">BF301-BG301</f>
        <v>-1162.214613468379</v>
      </c>
      <c r="BH302" s="64">
        <f t="shared" ref="BH302" si="399">BG301-BH301</f>
        <v>-67.689782972964167</v>
      </c>
      <c r="BI302" s="64">
        <f t="shared" ref="BI302" si="400">BH301-BI301</f>
        <v>647.60227567562833</v>
      </c>
      <c r="BJ302" s="64">
        <f t="shared" ref="BJ302" si="401">BI301-BJ301</f>
        <v>422.34931022323144</v>
      </c>
      <c r="BK302" s="64">
        <f t="shared" ref="BK302" si="402">BJ301-BK301</f>
        <v>-1108.897009954213</v>
      </c>
      <c r="BL302" s="64">
        <f t="shared" ref="BL302" si="403">BK301-BL301</f>
        <v>-31.36350365562248</v>
      </c>
      <c r="BM302" s="64">
        <f t="shared" ref="BM302" si="404">BL301-BM301</f>
        <v>672.05755487945135</v>
      </c>
      <c r="BN302" s="64">
        <f t="shared" ref="BN302" si="405">BM301-BN301</f>
        <v>438.29840535615949</v>
      </c>
      <c r="BO302" s="64">
        <f t="shared" ref="BO302" si="406">BN301-BO301</f>
        <v>-1098.928825496143</v>
      </c>
      <c r="BP302" s="64">
        <f t="shared" ref="BP302" si="407">BO301-BP301</f>
        <v>-24.571993365505477</v>
      </c>
      <c r="BQ302" s="64">
        <f t="shared" ref="BQ302" si="408">BP301-BQ301</f>
        <v>676.62967961894174</v>
      </c>
      <c r="BR302" s="64">
        <f t="shared" ref="BR302" si="409">BQ301-BR301</f>
        <v>441.28022583843995</v>
      </c>
      <c r="BS302" s="64">
        <f t="shared" ref="BS302" si="410">BR301-BS301</f>
        <v>-397.02776561658538</v>
      </c>
      <c r="BT302" s="64">
        <f t="shared" ref="BT302" si="411">BS301-BT301</f>
        <v>-261.7765487581928</v>
      </c>
      <c r="BU302" s="64">
        <f t="shared" ref="BU302" si="412">BT301-BU301</f>
        <v>516.94077837282384</v>
      </c>
      <c r="BV302" s="64">
        <f t="shared" ref="BV302" si="413">BU301-BV301</f>
        <v>337.13529024313902</v>
      </c>
      <c r="BW302" s="64">
        <f t="shared" ref="BW302" si="414">BV301-BW301</f>
        <v>-1162.1557724417944</v>
      </c>
      <c r="BX302" s="64">
        <f t="shared" ref="BX302" si="415">BW301-BX301</f>
        <v>-67.649693482322618</v>
      </c>
      <c r="BY302" s="64">
        <f t="shared" ref="BY302" si="416">BX301-BY301</f>
        <v>647.62926439304283</v>
      </c>
      <c r="BZ302" s="64">
        <f t="shared" ref="BZ302" si="417">BY301-BZ301</f>
        <v>422.36691156068264</v>
      </c>
      <c r="CA302" s="64">
        <f t="shared" ref="CA302" si="418">BZ301-CA301</f>
        <v>-1108.886009118316</v>
      </c>
      <c r="CB302" s="64">
        <f t="shared" ref="CB302" si="419">CA301-CB301</f>
        <v>-31.356008580616617</v>
      </c>
      <c r="CC302" s="64">
        <f t="shared" ref="CC302" si="420">CB301-CC301</f>
        <v>672.06260065225069</v>
      </c>
      <c r="CD302" s="64">
        <f t="shared" ref="CD302" si="421">CC301-CD301</f>
        <v>438.30169607754942</v>
      </c>
      <c r="CE302" s="64">
        <f t="shared" ref="CE302" si="422">CD301-CE301</f>
        <v>-1098.9267687952888</v>
      </c>
      <c r="CF302" s="64">
        <f t="shared" ref="CF302" si="423">CE301-CF301</f>
        <v>-24.570592096781183</v>
      </c>
      <c r="CG302" s="64">
        <f t="shared" ref="CG302" si="424">CF301-CG301</f>
        <v>676.63062296955468</v>
      </c>
      <c r="CH302" s="64">
        <f t="shared" ref="CH302" si="425">CG301-CH301</f>
        <v>441.28084106710594</v>
      </c>
      <c r="CI302" s="64">
        <f t="shared" ref="CI302" si="426">CH301-CI301</f>
        <v>-397.02737264772441</v>
      </c>
      <c r="CJ302" s="64">
        <f t="shared" ref="CJ302" si="427">CI301-CJ301</f>
        <v>-261.7762896578497</v>
      </c>
      <c r="CK302" s="64">
        <f t="shared" ref="CK302" si="428">CJ301-CK301</f>
        <v>516.94095280222245</v>
      </c>
      <c r="CL302" s="64">
        <f t="shared" ref="CL302" si="429">CK301-CL301</f>
        <v>337.13540400144848</v>
      </c>
      <c r="CM302" s="64">
        <f t="shared" ref="CM302" si="430">CL301-CM301</f>
        <v>-1162.1557013428392</v>
      </c>
      <c r="CN302" s="64">
        <f t="shared" ref="CN302" si="431">CM301-CN301</f>
        <v>-67.649645041281474</v>
      </c>
      <c r="CO302" s="64">
        <f t="shared" ref="CO302" si="432">CN301-CO301</f>
        <v>647.62929700412496</v>
      </c>
      <c r="CP302" s="64">
        <f t="shared" ref="CP302" si="433">CO301-CP301</f>
        <v>422.36693282876513</v>
      </c>
      <c r="CQ302" s="64">
        <f t="shared" ref="CQ302" si="434">CP301-CQ301</f>
        <v>-1108.8859958257744</v>
      </c>
      <c r="CR302" s="64">
        <f t="shared" ref="CR302" si="435">CQ301-CR301</f>
        <v>-31.355999524144863</v>
      </c>
      <c r="CS302" s="64">
        <f t="shared" ref="CS302" si="436">CR301-CS301</f>
        <v>672.06260674917576</v>
      </c>
      <c r="CT302" s="64">
        <f t="shared" ref="CT302" si="437">CS301-CT301</f>
        <v>438.30170005380933</v>
      </c>
      <c r="CU302" s="64">
        <f t="shared" ref="CU302" si="438">CT301-CU301</f>
        <v>-1098.92676631012</v>
      </c>
      <c r="CV302" s="64">
        <f t="shared" ref="CV302" si="439">CU301-CV301</f>
        <v>-24.570590403600363</v>
      </c>
      <c r="CW302" s="64">
        <f t="shared" ref="CW302" si="440">CV301-CW301</f>
        <v>676.63062410942803</v>
      </c>
      <c r="CX302" s="64">
        <f t="shared" ref="CX302" si="441">CW301-CX301</f>
        <v>441.2808418104978</v>
      </c>
      <c r="CY302" s="64">
        <f t="shared" ref="CY302" si="442">CX301-CY301</f>
        <v>-397.02737217290269</v>
      </c>
      <c r="CZ302" s="64">
        <f t="shared" ref="CZ302" si="443">CY301-CZ301</f>
        <v>-261.77628934476525</v>
      </c>
      <c r="DA302" s="64">
        <f t="shared" ref="DA302" si="444">CZ301-DA301</f>
        <v>516.9409530129924</v>
      </c>
      <c r="DB302" s="64">
        <f t="shared" ref="DB302" si="445">DA301-DB301</f>
        <v>337.13540413890587</v>
      </c>
      <c r="DC302" s="64">
        <f t="shared" ref="DC302" si="446">DB301-DC301</f>
        <v>-1162.1557012569319</v>
      </c>
      <c r="DD302" s="64">
        <f t="shared" ref="DD302" si="447">DC301-DD301</f>
        <v>-67.649644982739119</v>
      </c>
      <c r="DE302" s="64">
        <f t="shared" ref="DE302" si="448">DD301-DE301</f>
        <v>647.62929704352428</v>
      </c>
      <c r="DF302" s="64">
        <f t="shared" ref="DF302" si="449">DE301-DF301</f>
        <v>422.36693285447836</v>
      </c>
      <c r="DG302" s="64">
        <f t="shared" ref="DG302" si="450">DF301-DG301</f>
        <v>-1108.8859958097164</v>
      </c>
      <c r="DH302" s="64">
        <f t="shared" ref="DH302" si="451">DG301-DH301</f>
        <v>-31.355999513209099</v>
      </c>
      <c r="DI302" s="64">
        <f t="shared" ref="DI302" si="452">DH301-DI301</f>
        <v>672.06260675653175</v>
      </c>
      <c r="DJ302" s="64">
        <f t="shared" ref="DJ302" si="453">DI301-DJ301</f>
        <v>438.30170005861874</v>
      </c>
      <c r="DK302" s="64">
        <f t="shared" ref="DK302" si="454">DJ301-DK301</f>
        <v>-1098.9267663071223</v>
      </c>
      <c r="DL302" s="64">
        <f t="shared" ref="DL302" si="455">DK301-DL301</f>
        <v>-24.570590401548543</v>
      </c>
      <c r="DM302" s="64">
        <f t="shared" ref="DM302" si="456">DL301-DM301</f>
        <v>676.63062411080318</v>
      </c>
      <c r="DN302" s="64">
        <f t="shared" ref="DN302" si="457">DM301-DN301</f>
        <v>441.28084181140002</v>
      </c>
      <c r="DO302" s="64">
        <f t="shared" ref="DO302" si="458">DN301-DO301</f>
        <v>-397.02737217232789</v>
      </c>
      <c r="DP302" s="64">
        <f t="shared" ref="DP302" si="459">DO301-DP301</f>
        <v>-261.7762893443869</v>
      </c>
      <c r="DQ302" s="64">
        <f t="shared" ref="DQ302" si="460">DP301-DQ301</f>
        <v>516.94095301324705</v>
      </c>
      <c r="DR302" s="64">
        <f t="shared" ref="DR302" si="461">DQ301-DR301</f>
        <v>337.13540413906594</v>
      </c>
      <c r="DS302" s="64">
        <f t="shared" ref="DS302" si="462">DR301-DS301</f>
        <v>-1162.1557012568301</v>
      </c>
    </row>
    <row r="303" spans="1:123" x14ac:dyDescent="0.3">
      <c r="C303" s="97" t="s">
        <v>212</v>
      </c>
      <c r="D303" s="97"/>
      <c r="E303" s="98"/>
      <c r="F303" s="97"/>
      <c r="G303" s="97"/>
      <c r="H303" s="64"/>
      <c r="I303" s="64"/>
      <c r="J303" s="64"/>
      <c r="K303" s="64"/>
      <c r="L303" s="64"/>
      <c r="M303" s="64"/>
      <c r="N303" s="64"/>
      <c r="O303" s="64"/>
      <c r="P303" s="64"/>
      <c r="Q303" s="64"/>
      <c r="R303" s="64"/>
      <c r="S303" s="64"/>
      <c r="T303" s="64"/>
      <c r="U303" s="64"/>
      <c r="V303" s="64"/>
      <c r="W303" s="64"/>
      <c r="X303" s="64"/>
      <c r="Y303" s="64"/>
      <c r="Z303" s="64"/>
      <c r="AA303" s="64"/>
      <c r="AB303" s="64"/>
      <c r="AC303" s="64"/>
      <c r="AD303" s="64"/>
      <c r="AE303" s="64"/>
      <c r="AF303" s="64"/>
      <c r="AG303" s="64"/>
      <c r="AH303" s="64"/>
      <c r="AI303" s="64"/>
      <c r="AJ303" s="64"/>
      <c r="AK303" s="64"/>
      <c r="AL303" s="64"/>
      <c r="AM303" s="64"/>
      <c r="AN303" s="64"/>
      <c r="AO303" s="64"/>
      <c r="AP303" s="64"/>
      <c r="AQ303" s="64"/>
      <c r="AR303" s="64"/>
      <c r="AS303" s="64"/>
      <c r="AT303" s="64"/>
      <c r="AU303" s="64"/>
      <c r="AV303" s="64"/>
      <c r="AW303" s="64"/>
      <c r="AX303" s="64"/>
      <c r="AY303" s="64"/>
      <c r="AZ303" s="64"/>
      <c r="BA303" s="64"/>
      <c r="BB303" s="64"/>
      <c r="BC303" s="64"/>
      <c r="BD303" s="64"/>
      <c r="BE303" s="64"/>
      <c r="BF303" s="64"/>
      <c r="BG303" s="64"/>
      <c r="BH303" s="64"/>
      <c r="BI303" s="64"/>
      <c r="BJ303" s="64"/>
      <c r="BK303" s="64"/>
      <c r="BL303" s="64"/>
      <c r="BM303" s="64"/>
      <c r="BN303" s="64"/>
      <c r="BO303" s="64"/>
      <c r="BP303" s="64"/>
      <c r="BQ303" s="64"/>
      <c r="BR303" s="64"/>
      <c r="BS303" s="64"/>
      <c r="BT303" s="64"/>
      <c r="BU303" s="64"/>
      <c r="BV303" s="64"/>
      <c r="BW303" s="64"/>
      <c r="BX303" s="64"/>
      <c r="BY303" s="64"/>
      <c r="BZ303" s="64"/>
      <c r="CA303" s="64"/>
      <c r="CB303" s="64"/>
      <c r="CC303" s="64"/>
      <c r="CD303" s="64"/>
      <c r="CE303" s="64"/>
      <c r="CF303" s="64"/>
      <c r="CG303" s="64"/>
      <c r="CH303" s="64"/>
      <c r="CI303" s="64"/>
      <c r="CJ303" s="64"/>
      <c r="CK303" s="64"/>
      <c r="CL303" s="64"/>
      <c r="CM303" s="64"/>
      <c r="CN303" s="64"/>
      <c r="CO303" s="64"/>
      <c r="CP303" s="64"/>
      <c r="CQ303" s="64"/>
      <c r="CR303" s="64"/>
      <c r="CS303" s="64"/>
      <c r="CT303" s="64"/>
      <c r="CU303" s="64"/>
      <c r="CV303" s="64"/>
      <c r="CW303" s="64"/>
      <c r="CX303" s="64"/>
      <c r="CY303" s="64"/>
      <c r="CZ303" s="64"/>
      <c r="DA303" s="64"/>
      <c r="DB303" s="64"/>
      <c r="DC303" s="64"/>
      <c r="DD303" s="64"/>
      <c r="DE303" s="64"/>
      <c r="DF303" s="64"/>
      <c r="DG303" s="64"/>
      <c r="DH303" s="64"/>
      <c r="DI303" s="64"/>
      <c r="DJ303" s="64"/>
      <c r="DK303" s="64"/>
      <c r="DL303" s="64"/>
      <c r="DM303" s="64"/>
      <c r="DN303" s="64"/>
      <c r="DO303" s="64"/>
      <c r="DP303" s="64"/>
      <c r="DQ303" s="64"/>
      <c r="DR303" s="64"/>
      <c r="DS303" s="64"/>
    </row>
    <row r="304" spans="1:123" x14ac:dyDescent="0.3">
      <c r="C304" s="91"/>
      <c r="D304" s="91"/>
      <c r="E304" s="99"/>
      <c r="F304" s="91"/>
      <c r="G304" s="91"/>
      <c r="H304" s="64"/>
      <c r="I304" s="64"/>
      <c r="J304" s="64"/>
      <c r="K304" s="64"/>
      <c r="L304" s="64"/>
      <c r="M304" s="64"/>
      <c r="N304" s="64"/>
      <c r="O304" s="64"/>
      <c r="P304" s="64"/>
      <c r="Q304" s="64"/>
      <c r="R304" s="64"/>
      <c r="S304" s="64"/>
      <c r="T304" s="64"/>
      <c r="U304" s="64"/>
      <c r="V304" s="64"/>
      <c r="W304" s="64"/>
      <c r="X304" s="64"/>
      <c r="Y304" s="64"/>
      <c r="Z304" s="64"/>
      <c r="AA304" s="64"/>
      <c r="AB304" s="64"/>
      <c r="AC304" s="64"/>
      <c r="AD304" s="64"/>
      <c r="AE304" s="64"/>
      <c r="AF304" s="64"/>
      <c r="AG304" s="64"/>
      <c r="AH304" s="64"/>
      <c r="AI304" s="64"/>
      <c r="AJ304" s="64"/>
      <c r="AK304" s="64"/>
      <c r="AL304" s="64"/>
      <c r="AM304" s="64"/>
      <c r="AN304" s="64"/>
      <c r="AO304" s="64"/>
      <c r="AP304" s="64"/>
      <c r="AQ304" s="64"/>
      <c r="AR304" s="64"/>
      <c r="AS304" s="64"/>
      <c r="AT304" s="64"/>
      <c r="AU304" s="64"/>
      <c r="AV304" s="64"/>
      <c r="AW304" s="64"/>
      <c r="AX304" s="64"/>
      <c r="AY304" s="64"/>
      <c r="AZ304" s="64"/>
      <c r="BA304" s="64"/>
      <c r="BB304" s="64"/>
      <c r="BC304" s="64"/>
      <c r="BD304" s="64"/>
      <c r="BE304" s="64"/>
      <c r="BF304" s="64"/>
      <c r="BG304" s="64"/>
      <c r="BH304" s="64"/>
      <c r="BI304" s="64"/>
      <c r="BJ304" s="64"/>
      <c r="BK304" s="64"/>
      <c r="BL304" s="64"/>
      <c r="BM304" s="64"/>
      <c r="BN304" s="64"/>
      <c r="BO304" s="64"/>
      <c r="BP304" s="64"/>
      <c r="BQ304" s="64"/>
      <c r="BR304" s="64"/>
      <c r="BS304" s="64"/>
      <c r="BT304" s="64"/>
      <c r="BU304" s="64"/>
      <c r="BV304" s="64"/>
      <c r="BW304" s="64"/>
      <c r="BX304" s="64"/>
      <c r="BY304" s="64"/>
      <c r="BZ304" s="64"/>
      <c r="CA304" s="64"/>
      <c r="CB304" s="64"/>
      <c r="CC304" s="64"/>
      <c r="CD304" s="64"/>
      <c r="CE304" s="64"/>
      <c r="CF304" s="64"/>
      <c r="CG304" s="64"/>
      <c r="CH304" s="64"/>
      <c r="CI304" s="64"/>
      <c r="CJ304" s="64"/>
      <c r="CK304" s="64"/>
      <c r="CL304" s="64"/>
      <c r="CM304" s="64"/>
      <c r="CN304" s="64"/>
      <c r="CO304" s="64"/>
      <c r="CP304" s="64"/>
      <c r="CQ304" s="64"/>
      <c r="CR304" s="64"/>
      <c r="CS304" s="64"/>
      <c r="CT304" s="64"/>
      <c r="CU304" s="64"/>
      <c r="CV304" s="64"/>
      <c r="CW304" s="64"/>
      <c r="CX304" s="64"/>
      <c r="CY304" s="64"/>
      <c r="CZ304" s="64"/>
      <c r="DA304" s="64"/>
      <c r="DB304" s="64"/>
      <c r="DC304" s="64"/>
      <c r="DD304" s="64"/>
      <c r="DE304" s="64"/>
      <c r="DF304" s="64"/>
      <c r="DG304" s="64"/>
      <c r="DH304" s="64"/>
      <c r="DI304" s="64"/>
      <c r="DJ304" s="64"/>
      <c r="DK304" s="64"/>
      <c r="DL304" s="64"/>
      <c r="DM304" s="64"/>
      <c r="DN304" s="64"/>
      <c r="DO304" s="64"/>
      <c r="DP304" s="64"/>
      <c r="DQ304" s="64"/>
      <c r="DR304" s="64"/>
      <c r="DS304" s="64"/>
    </row>
    <row r="305" spans="3:123" x14ac:dyDescent="0.3">
      <c r="D305" s="6" t="s">
        <v>114</v>
      </c>
      <c r="F305" s="51" t="str">
        <f>F301</f>
        <v>INR Mn</v>
      </c>
      <c r="G305" s="57"/>
      <c r="H305" s="64">
        <f t="shared" ref="H305" si="463">G309</f>
        <v>0</v>
      </c>
      <c r="I305" s="64">
        <f t="shared" ref="I305" si="464">H309</f>
        <v>0</v>
      </c>
      <c r="J305" s="64">
        <f t="shared" ref="J305" si="465">I309</f>
        <v>0</v>
      </c>
      <c r="K305" s="64">
        <f t="shared" ref="K305" si="466">J309</f>
        <v>0</v>
      </c>
      <c r="L305" s="64">
        <f t="shared" ref="L305" si="467">K309</f>
        <v>1343.0204303906251</v>
      </c>
      <c r="M305" s="64">
        <f t="shared" ref="M305" si="468">L309</f>
        <v>1328.2619641225965</v>
      </c>
      <c r="N305" s="64">
        <f t="shared" ref="N305" si="469">M309</f>
        <v>1313.8243340777854</v>
      </c>
      <c r="O305" s="64">
        <f t="shared" ref="O305" si="470">N309</f>
        <v>1313.8243340777854</v>
      </c>
      <c r="P305" s="64">
        <f t="shared" ref="P305" si="471">O309</f>
        <v>2865.1102515000002</v>
      </c>
      <c r="Q305" s="64">
        <f t="shared" ref="Q305" si="472">P309</f>
        <v>2833.6255234615383</v>
      </c>
      <c r="R305" s="64">
        <f t="shared" ref="R305" si="473">Q309</f>
        <v>2802.8252460326094</v>
      </c>
      <c r="S305" s="64">
        <f t="shared" ref="S305" si="474">R309</f>
        <v>2802.8252460326094</v>
      </c>
      <c r="T305" s="64">
        <f t="shared" ref="T305" si="475">S309</f>
        <v>4512.5486461125001</v>
      </c>
      <c r="U305" s="64">
        <f t="shared" ref="U305" si="476">T309</f>
        <v>4462.9601994519235</v>
      </c>
      <c r="V305" s="64">
        <f t="shared" ref="V305" si="477">U309</f>
        <v>4414.4497625013591</v>
      </c>
      <c r="W305" s="64">
        <f t="shared" ref="W305" si="478">V309</f>
        <v>4414.4497625013591</v>
      </c>
      <c r="X305" s="64">
        <f t="shared" ref="X305" si="479">W309</f>
        <v>7420.5568395649025</v>
      </c>
      <c r="Y305" s="64">
        <f t="shared" ref="Y305" si="480">X309</f>
        <v>7420.5568395649043</v>
      </c>
      <c r="Z305" s="64">
        <f t="shared" ref="Z305" si="481">Y309</f>
        <v>7339.8986130478952</v>
      </c>
      <c r="AA305" s="64">
        <f t="shared" ref="AA305" si="482">Z309</f>
        <v>7339.8986130478952</v>
      </c>
      <c r="AB305" s="64">
        <f t="shared" ref="AB305" si="483">AA309</f>
        <v>14701.596978009376</v>
      </c>
      <c r="AC305" s="64">
        <f t="shared" ref="AC305" si="484">AB309</f>
        <v>14540.040967262023</v>
      </c>
      <c r="AD305" s="64">
        <f t="shared" ref="AD305" si="485">AC309</f>
        <v>14381.997043704825</v>
      </c>
      <c r="AE305" s="64">
        <f t="shared" ref="AE305" si="486">AD309</f>
        <v>14381.997043704825</v>
      </c>
      <c r="AF305" s="64">
        <f t="shared" ref="AF305" si="487">AE309</f>
        <v>15847.641078609369</v>
      </c>
      <c r="AG305" s="64">
        <f t="shared" ref="AG305" si="488">AF309</f>
        <v>15673.491176646632</v>
      </c>
      <c r="AH305" s="64">
        <f t="shared" ref="AH305" si="489">AG309</f>
        <v>15503.127142117864</v>
      </c>
      <c r="AI305" s="64">
        <f t="shared" ref="AI305" si="490">AH309</f>
        <v>15503.127142117868</v>
      </c>
      <c r="AJ305" s="64">
        <f t="shared" ref="AJ305" si="491">AI309</f>
        <v>16474.383946125003</v>
      </c>
      <c r="AK305" s="64">
        <f t="shared" ref="AK305" si="492">AJ309</f>
        <v>16293.346759903849</v>
      </c>
      <c r="AL305" s="64">
        <f t="shared" ref="AL305" si="493">AK309</f>
        <v>16116.245164687505</v>
      </c>
      <c r="AM305" s="64">
        <f t="shared" ref="AM305" si="494">AL309</f>
        <v>16116.245164687505</v>
      </c>
      <c r="AN305" s="64">
        <f t="shared" ref="AN305" si="495">AM309</f>
        <v>16293.346759903849</v>
      </c>
      <c r="AO305" s="64">
        <f t="shared" ref="AO305" si="496">AN309</f>
        <v>16293.346759903849</v>
      </c>
      <c r="AP305" s="64">
        <f t="shared" ref="AP305" si="497">AO309</f>
        <v>16116.245164687505</v>
      </c>
      <c r="AQ305" s="64">
        <f t="shared" ref="AQ305" si="498">AP309</f>
        <v>16116.245164687505</v>
      </c>
      <c r="AR305" s="64">
        <f t="shared" ref="AR305" si="499">AQ309</f>
        <v>16474.383946125003</v>
      </c>
      <c r="AS305" s="64">
        <f t="shared" ref="AS305" si="500">AR309</f>
        <v>16293.346759903849</v>
      </c>
      <c r="AT305" s="64">
        <f t="shared" ref="AT305" si="501">AS309</f>
        <v>16116.245164687505</v>
      </c>
      <c r="AU305" s="64">
        <f t="shared" ref="AU305" si="502">AT309</f>
        <v>16116.245164687505</v>
      </c>
      <c r="AV305" s="64">
        <f t="shared" ref="AV305" si="503">AU309</f>
        <v>16474.383946125003</v>
      </c>
      <c r="AW305" s="64">
        <f t="shared" ref="AW305" si="504">AV309</f>
        <v>16293.346759903849</v>
      </c>
      <c r="AX305" s="64">
        <f t="shared" ref="AX305" si="505">AW309</f>
        <v>16116.245164687505</v>
      </c>
      <c r="AY305" s="64">
        <f t="shared" ref="AY305" si="506">AX309</f>
        <v>16116.245164687505</v>
      </c>
      <c r="AZ305" s="64">
        <f t="shared" ref="AZ305" si="507">AY309</f>
        <v>16474.383946125003</v>
      </c>
      <c r="BA305" s="64">
        <f t="shared" ref="BA305" si="508">AZ309</f>
        <v>16293.346759903849</v>
      </c>
      <c r="BB305" s="64">
        <f t="shared" ref="BB305" si="509">BA309</f>
        <v>16116.245164687505</v>
      </c>
      <c r="BC305" s="64">
        <f t="shared" ref="BC305" si="510">BB309</f>
        <v>16116.245164687505</v>
      </c>
      <c r="BD305" s="64">
        <f t="shared" ref="BD305" si="511">BC309</f>
        <v>16293.346759903849</v>
      </c>
      <c r="BE305" s="64">
        <f t="shared" ref="BE305" si="512">BD309</f>
        <v>16293.346759903849</v>
      </c>
      <c r="BF305" s="64">
        <f t="shared" ref="BF305" si="513">BE309</f>
        <v>16116.245164687505</v>
      </c>
      <c r="BG305" s="64">
        <f t="shared" ref="BG305" si="514">BF309</f>
        <v>16116.245164687505</v>
      </c>
      <c r="BH305" s="64">
        <f t="shared" ref="BH305" si="515">BG309</f>
        <v>16474.383946125003</v>
      </c>
      <c r="BI305" s="64">
        <f t="shared" ref="BI305" si="516">BH309</f>
        <v>16293.346759903849</v>
      </c>
      <c r="BJ305" s="64">
        <f t="shared" ref="BJ305" si="517">BI309</f>
        <v>16116.245164687505</v>
      </c>
      <c r="BK305" s="64">
        <f t="shared" ref="BK305" si="518">BJ309</f>
        <v>16116.245164687505</v>
      </c>
      <c r="BL305" s="64">
        <f t="shared" ref="BL305" si="519">BK309</f>
        <v>16474.383946125003</v>
      </c>
      <c r="BM305" s="64">
        <f t="shared" ref="BM305" si="520">BL309</f>
        <v>16293.346759903849</v>
      </c>
      <c r="BN305" s="64">
        <f t="shared" ref="BN305" si="521">BM309</f>
        <v>16116.245164687505</v>
      </c>
      <c r="BO305" s="64">
        <f t="shared" ref="BO305" si="522">BN309</f>
        <v>16116.245164687505</v>
      </c>
      <c r="BP305" s="64">
        <f t="shared" ref="BP305" si="523">BO309</f>
        <v>16474.383946125003</v>
      </c>
      <c r="BQ305" s="64">
        <f t="shared" ref="BQ305" si="524">BP309</f>
        <v>16293.346759903849</v>
      </c>
      <c r="BR305" s="64">
        <f t="shared" ref="BR305" si="525">BQ309</f>
        <v>16116.245164687505</v>
      </c>
      <c r="BS305" s="64">
        <f t="shared" ref="BS305" si="526">BR309</f>
        <v>16116.245164687505</v>
      </c>
      <c r="BT305" s="64">
        <f t="shared" ref="BT305" si="527">BS309</f>
        <v>16293.346759903849</v>
      </c>
      <c r="BU305" s="64">
        <f t="shared" ref="BU305" si="528">BT309</f>
        <v>16293.346759903849</v>
      </c>
      <c r="BV305" s="64">
        <f t="shared" ref="BV305" si="529">BU309</f>
        <v>16116.245164687505</v>
      </c>
      <c r="BW305" s="64">
        <f t="shared" ref="BW305" si="530">BV309</f>
        <v>16116.245164687505</v>
      </c>
      <c r="BX305" s="64">
        <f t="shared" ref="BX305" si="531">BW309</f>
        <v>16474.383946125003</v>
      </c>
      <c r="BY305" s="64">
        <f t="shared" ref="BY305" si="532">BX309</f>
        <v>16293.346759903849</v>
      </c>
      <c r="BZ305" s="64">
        <f t="shared" ref="BZ305" si="533">BY309</f>
        <v>16116.245164687505</v>
      </c>
      <c r="CA305" s="64">
        <f t="shared" ref="CA305" si="534">BZ309</f>
        <v>16116.245164687505</v>
      </c>
      <c r="CB305" s="64">
        <f t="shared" ref="CB305" si="535">CA309</f>
        <v>16474.383946125003</v>
      </c>
      <c r="CC305" s="64">
        <f t="shared" ref="CC305" si="536">CB309</f>
        <v>16293.346759903849</v>
      </c>
      <c r="CD305" s="64">
        <f t="shared" ref="CD305" si="537">CC309</f>
        <v>16116.245164687505</v>
      </c>
      <c r="CE305" s="64">
        <f t="shared" ref="CE305" si="538">CD309</f>
        <v>16116.245164687505</v>
      </c>
      <c r="CF305" s="64">
        <f t="shared" ref="CF305" si="539">CE309</f>
        <v>16474.383946125003</v>
      </c>
      <c r="CG305" s="64">
        <f t="shared" ref="CG305" si="540">CF309</f>
        <v>16293.346759903849</v>
      </c>
      <c r="CH305" s="64">
        <f t="shared" ref="CH305" si="541">CG309</f>
        <v>16116.245164687505</v>
      </c>
      <c r="CI305" s="64">
        <f t="shared" ref="CI305" si="542">CH309</f>
        <v>16116.245164687505</v>
      </c>
      <c r="CJ305" s="64">
        <f t="shared" ref="CJ305" si="543">CI309</f>
        <v>16293.346759903849</v>
      </c>
      <c r="CK305" s="64">
        <f t="shared" ref="CK305" si="544">CJ309</f>
        <v>16293.346759903849</v>
      </c>
      <c r="CL305" s="64">
        <f t="shared" ref="CL305" si="545">CK309</f>
        <v>16116.245164687505</v>
      </c>
      <c r="CM305" s="64">
        <f t="shared" ref="CM305" si="546">CL309</f>
        <v>16116.245164687505</v>
      </c>
      <c r="CN305" s="64">
        <f t="shared" ref="CN305" si="547">CM309</f>
        <v>16474.383946125003</v>
      </c>
      <c r="CO305" s="64">
        <f t="shared" ref="CO305" si="548">CN309</f>
        <v>16293.346759903849</v>
      </c>
      <c r="CP305" s="64">
        <f t="shared" ref="CP305" si="549">CO309</f>
        <v>16116.245164687505</v>
      </c>
      <c r="CQ305" s="64">
        <f t="shared" ref="CQ305" si="550">CP309</f>
        <v>16116.245164687505</v>
      </c>
      <c r="CR305" s="64">
        <f t="shared" ref="CR305" si="551">CQ309</f>
        <v>16474.383946125003</v>
      </c>
      <c r="CS305" s="64">
        <f t="shared" ref="CS305" si="552">CR309</f>
        <v>16293.346759903849</v>
      </c>
      <c r="CT305" s="64">
        <f t="shared" ref="CT305" si="553">CS309</f>
        <v>16116.245164687505</v>
      </c>
      <c r="CU305" s="64">
        <f t="shared" ref="CU305" si="554">CT309</f>
        <v>16116.245164687505</v>
      </c>
      <c r="CV305" s="64">
        <f t="shared" ref="CV305" si="555">CU309</f>
        <v>16474.383946125003</v>
      </c>
      <c r="CW305" s="64">
        <f t="shared" ref="CW305" si="556">CV309</f>
        <v>16293.346759903849</v>
      </c>
      <c r="CX305" s="64">
        <f t="shared" ref="CX305" si="557">CW309</f>
        <v>16116.245164687505</v>
      </c>
      <c r="CY305" s="64">
        <f t="shared" ref="CY305" si="558">CX309</f>
        <v>16116.245164687505</v>
      </c>
      <c r="CZ305" s="64">
        <f t="shared" ref="CZ305" si="559">CY309</f>
        <v>16293.346759903849</v>
      </c>
      <c r="DA305" s="64">
        <f t="shared" ref="DA305" si="560">CZ309</f>
        <v>16293.346759903849</v>
      </c>
      <c r="DB305" s="64">
        <f t="shared" ref="DB305" si="561">DA309</f>
        <v>16116.245164687505</v>
      </c>
      <c r="DC305" s="64">
        <f t="shared" ref="DC305" si="562">DB309</f>
        <v>16116.245164687505</v>
      </c>
      <c r="DD305" s="64">
        <f t="shared" ref="DD305" si="563">DC309</f>
        <v>16474.383946125003</v>
      </c>
      <c r="DE305" s="64">
        <f t="shared" ref="DE305" si="564">DD309</f>
        <v>16293.346759903849</v>
      </c>
      <c r="DF305" s="64">
        <f t="shared" ref="DF305" si="565">DE309</f>
        <v>16116.245164687505</v>
      </c>
      <c r="DG305" s="64">
        <f t="shared" ref="DG305" si="566">DF309</f>
        <v>16116.245164687505</v>
      </c>
      <c r="DH305" s="64">
        <f t="shared" ref="DH305" si="567">DG309</f>
        <v>16474.383946125003</v>
      </c>
      <c r="DI305" s="64">
        <f t="shared" ref="DI305" si="568">DH309</f>
        <v>16293.346759903849</v>
      </c>
      <c r="DJ305" s="64">
        <f t="shared" ref="DJ305" si="569">DI309</f>
        <v>16116.245164687505</v>
      </c>
      <c r="DK305" s="64">
        <f t="shared" ref="DK305" si="570">DJ309</f>
        <v>16116.245164687505</v>
      </c>
      <c r="DL305" s="64">
        <f t="shared" ref="DL305" si="571">DK309</f>
        <v>16474.383946125003</v>
      </c>
      <c r="DM305" s="64">
        <f t="shared" ref="DM305" si="572">DL309</f>
        <v>16293.346759903849</v>
      </c>
      <c r="DN305" s="64">
        <f t="shared" ref="DN305" si="573">DM309</f>
        <v>16116.245164687505</v>
      </c>
      <c r="DO305" s="64">
        <f t="shared" ref="DO305" si="574">DN309</f>
        <v>16116.245164687505</v>
      </c>
      <c r="DP305" s="64">
        <f t="shared" ref="DP305" si="575">DO309</f>
        <v>16293.346759903849</v>
      </c>
      <c r="DQ305" s="64">
        <f t="shared" ref="DQ305" si="576">DP309</f>
        <v>16293.346759903849</v>
      </c>
      <c r="DR305" s="64">
        <f t="shared" ref="DR305" si="577">DQ309</f>
        <v>16116.245164687505</v>
      </c>
      <c r="DS305" s="64">
        <f t="shared" ref="DS305" si="578">DR309</f>
        <v>16116.245164687505</v>
      </c>
    </row>
    <row r="306" spans="3:123" x14ac:dyDescent="0.3">
      <c r="D306" s="6" t="s">
        <v>250</v>
      </c>
      <c r="F306" s="51" t="str">
        <f>F305</f>
        <v>INR Mn</v>
      </c>
      <c r="G306" s="57"/>
      <c r="H306" s="64">
        <f t="shared" ref="H306:AM306" si="579">H75</f>
        <v>0</v>
      </c>
      <c r="I306" s="64">
        <f t="shared" si="579"/>
        <v>0</v>
      </c>
      <c r="J306" s="64">
        <f t="shared" si="579"/>
        <v>0</v>
      </c>
      <c r="K306" s="64">
        <f t="shared" si="579"/>
        <v>2686.0408607812501</v>
      </c>
      <c r="L306" s="64">
        <f t="shared" si="579"/>
        <v>2686.0408607812501</v>
      </c>
      <c r="M306" s="64">
        <f t="shared" si="579"/>
        <v>2686.0408607812501</v>
      </c>
      <c r="N306" s="64">
        <f t="shared" si="579"/>
        <v>2686.0408607812501</v>
      </c>
      <c r="O306" s="64">
        <f t="shared" si="579"/>
        <v>5730.2205030000005</v>
      </c>
      <c r="P306" s="64">
        <f t="shared" si="579"/>
        <v>5730.2205030000005</v>
      </c>
      <c r="Q306" s="64">
        <f t="shared" si="579"/>
        <v>5730.2205030000005</v>
      </c>
      <c r="R306" s="64">
        <f t="shared" si="579"/>
        <v>5730.2205030000005</v>
      </c>
      <c r="S306" s="64">
        <f t="shared" si="579"/>
        <v>9025.0972922250003</v>
      </c>
      <c r="T306" s="64">
        <f t="shared" si="579"/>
        <v>9025.0972922250003</v>
      </c>
      <c r="U306" s="64">
        <f t="shared" si="579"/>
        <v>9025.0972922250003</v>
      </c>
      <c r="V306" s="64">
        <f t="shared" si="579"/>
        <v>9025.0972922250003</v>
      </c>
      <c r="W306" s="64">
        <f t="shared" si="579"/>
        <v>15006.01494223125</v>
      </c>
      <c r="X306" s="64">
        <f t="shared" si="579"/>
        <v>15006.01494223125</v>
      </c>
      <c r="Y306" s="64">
        <f t="shared" si="579"/>
        <v>15006.01494223125</v>
      </c>
      <c r="Z306" s="64">
        <f t="shared" si="579"/>
        <v>15006.01494223125</v>
      </c>
      <c r="AA306" s="64">
        <f t="shared" si="579"/>
        <v>29403.193956018753</v>
      </c>
      <c r="AB306" s="64">
        <f t="shared" si="579"/>
        <v>29403.193956018753</v>
      </c>
      <c r="AC306" s="64">
        <f t="shared" si="579"/>
        <v>29403.193956018753</v>
      </c>
      <c r="AD306" s="64">
        <f t="shared" si="579"/>
        <v>29403.193956018753</v>
      </c>
      <c r="AE306" s="64">
        <f t="shared" si="579"/>
        <v>31695.282157218749</v>
      </c>
      <c r="AF306" s="64">
        <f t="shared" si="579"/>
        <v>31695.282157218749</v>
      </c>
      <c r="AG306" s="64">
        <f t="shared" si="579"/>
        <v>31695.282157218749</v>
      </c>
      <c r="AH306" s="64">
        <f t="shared" si="579"/>
        <v>31695.282157218749</v>
      </c>
      <c r="AI306" s="64">
        <f t="shared" si="579"/>
        <v>32948.767892250005</v>
      </c>
      <c r="AJ306" s="64">
        <f t="shared" si="579"/>
        <v>32948.767892250005</v>
      </c>
      <c r="AK306" s="64">
        <f t="shared" si="579"/>
        <v>32948.767892250005</v>
      </c>
      <c r="AL306" s="64">
        <f t="shared" si="579"/>
        <v>32948.767892250005</v>
      </c>
      <c r="AM306" s="64">
        <f t="shared" si="579"/>
        <v>32948.767892250005</v>
      </c>
      <c r="AN306" s="64">
        <f t="shared" ref="AN306:BS306" si="580">AN75</f>
        <v>32948.767892250005</v>
      </c>
      <c r="AO306" s="64">
        <f t="shared" si="580"/>
        <v>32948.767892250005</v>
      </c>
      <c r="AP306" s="64">
        <f t="shared" si="580"/>
        <v>32948.767892250005</v>
      </c>
      <c r="AQ306" s="64">
        <f t="shared" si="580"/>
        <v>32948.767892250005</v>
      </c>
      <c r="AR306" s="64">
        <f t="shared" si="580"/>
        <v>32948.767892250005</v>
      </c>
      <c r="AS306" s="64">
        <f t="shared" si="580"/>
        <v>32948.767892250005</v>
      </c>
      <c r="AT306" s="64">
        <f t="shared" si="580"/>
        <v>32948.767892250005</v>
      </c>
      <c r="AU306" s="64">
        <f t="shared" si="580"/>
        <v>32948.767892250005</v>
      </c>
      <c r="AV306" s="64">
        <f t="shared" si="580"/>
        <v>32948.767892250005</v>
      </c>
      <c r="AW306" s="64">
        <f t="shared" si="580"/>
        <v>32948.767892250005</v>
      </c>
      <c r="AX306" s="64">
        <f t="shared" si="580"/>
        <v>32948.767892250005</v>
      </c>
      <c r="AY306" s="64">
        <f t="shared" si="580"/>
        <v>32948.767892250005</v>
      </c>
      <c r="AZ306" s="64">
        <f t="shared" si="580"/>
        <v>32948.767892250005</v>
      </c>
      <c r="BA306" s="64">
        <f t="shared" si="580"/>
        <v>32948.767892250005</v>
      </c>
      <c r="BB306" s="64">
        <f t="shared" si="580"/>
        <v>32948.767892250005</v>
      </c>
      <c r="BC306" s="64">
        <f t="shared" si="580"/>
        <v>32948.767892250005</v>
      </c>
      <c r="BD306" s="64">
        <f t="shared" si="580"/>
        <v>32948.767892250005</v>
      </c>
      <c r="BE306" s="64">
        <f t="shared" si="580"/>
        <v>32948.767892250005</v>
      </c>
      <c r="BF306" s="64">
        <f t="shared" si="580"/>
        <v>32948.767892250005</v>
      </c>
      <c r="BG306" s="64">
        <f t="shared" si="580"/>
        <v>32948.767892250005</v>
      </c>
      <c r="BH306" s="64">
        <f t="shared" si="580"/>
        <v>32948.767892250005</v>
      </c>
      <c r="BI306" s="64">
        <f t="shared" si="580"/>
        <v>32948.767892250005</v>
      </c>
      <c r="BJ306" s="64">
        <f t="shared" si="580"/>
        <v>32948.767892250005</v>
      </c>
      <c r="BK306" s="64">
        <f t="shared" si="580"/>
        <v>32948.767892250005</v>
      </c>
      <c r="BL306" s="64">
        <f t="shared" si="580"/>
        <v>32948.767892250005</v>
      </c>
      <c r="BM306" s="64">
        <f t="shared" si="580"/>
        <v>32948.767892250005</v>
      </c>
      <c r="BN306" s="64">
        <f t="shared" si="580"/>
        <v>32948.767892250005</v>
      </c>
      <c r="BO306" s="64">
        <f t="shared" si="580"/>
        <v>32948.767892250005</v>
      </c>
      <c r="BP306" s="64">
        <f t="shared" si="580"/>
        <v>32948.767892250005</v>
      </c>
      <c r="BQ306" s="64">
        <f t="shared" si="580"/>
        <v>32948.767892250005</v>
      </c>
      <c r="BR306" s="64">
        <f t="shared" si="580"/>
        <v>32948.767892250005</v>
      </c>
      <c r="BS306" s="64">
        <f t="shared" si="580"/>
        <v>32948.767892250005</v>
      </c>
      <c r="BT306" s="64">
        <f t="shared" ref="BT306:CY306" si="581">BT75</f>
        <v>32948.767892250005</v>
      </c>
      <c r="BU306" s="64">
        <f t="shared" si="581"/>
        <v>32948.767892250005</v>
      </c>
      <c r="BV306" s="64">
        <f t="shared" si="581"/>
        <v>32948.767892250005</v>
      </c>
      <c r="BW306" s="64">
        <f t="shared" si="581"/>
        <v>32948.767892250005</v>
      </c>
      <c r="BX306" s="64">
        <f t="shared" si="581"/>
        <v>32948.767892250005</v>
      </c>
      <c r="BY306" s="64">
        <f t="shared" si="581"/>
        <v>32948.767892250005</v>
      </c>
      <c r="BZ306" s="64">
        <f t="shared" si="581"/>
        <v>32948.767892250005</v>
      </c>
      <c r="CA306" s="64">
        <f t="shared" si="581"/>
        <v>32948.767892250005</v>
      </c>
      <c r="CB306" s="64">
        <f t="shared" si="581"/>
        <v>32948.767892250005</v>
      </c>
      <c r="CC306" s="64">
        <f t="shared" si="581"/>
        <v>32948.767892250005</v>
      </c>
      <c r="CD306" s="64">
        <f t="shared" si="581"/>
        <v>32948.767892250005</v>
      </c>
      <c r="CE306" s="64">
        <f t="shared" si="581"/>
        <v>32948.767892250005</v>
      </c>
      <c r="CF306" s="64">
        <f t="shared" si="581"/>
        <v>32948.767892250005</v>
      </c>
      <c r="CG306" s="64">
        <f t="shared" si="581"/>
        <v>32948.767892250005</v>
      </c>
      <c r="CH306" s="64">
        <f t="shared" si="581"/>
        <v>32948.767892250005</v>
      </c>
      <c r="CI306" s="64">
        <f t="shared" si="581"/>
        <v>32948.767892250005</v>
      </c>
      <c r="CJ306" s="64">
        <f t="shared" si="581"/>
        <v>32948.767892250005</v>
      </c>
      <c r="CK306" s="64">
        <f t="shared" si="581"/>
        <v>32948.767892250005</v>
      </c>
      <c r="CL306" s="64">
        <f t="shared" si="581"/>
        <v>32948.767892250005</v>
      </c>
      <c r="CM306" s="64">
        <f t="shared" si="581"/>
        <v>32948.767892250005</v>
      </c>
      <c r="CN306" s="64">
        <f t="shared" si="581"/>
        <v>32948.767892250005</v>
      </c>
      <c r="CO306" s="64">
        <f t="shared" si="581"/>
        <v>32948.767892250005</v>
      </c>
      <c r="CP306" s="64">
        <f t="shared" si="581"/>
        <v>32948.767892250005</v>
      </c>
      <c r="CQ306" s="64">
        <f t="shared" si="581"/>
        <v>32948.767892250005</v>
      </c>
      <c r="CR306" s="64">
        <f t="shared" si="581"/>
        <v>32948.767892250005</v>
      </c>
      <c r="CS306" s="64">
        <f t="shared" si="581"/>
        <v>32948.767892250005</v>
      </c>
      <c r="CT306" s="64">
        <f t="shared" si="581"/>
        <v>32948.767892250005</v>
      </c>
      <c r="CU306" s="64">
        <f t="shared" si="581"/>
        <v>32948.767892250005</v>
      </c>
      <c r="CV306" s="64">
        <f t="shared" si="581"/>
        <v>32948.767892250005</v>
      </c>
      <c r="CW306" s="64">
        <f t="shared" si="581"/>
        <v>32948.767892250005</v>
      </c>
      <c r="CX306" s="64">
        <f t="shared" si="581"/>
        <v>32948.767892250005</v>
      </c>
      <c r="CY306" s="64">
        <f t="shared" si="581"/>
        <v>32948.767892250005</v>
      </c>
      <c r="CZ306" s="64">
        <f t="shared" ref="CZ306:DS306" si="582">CZ75</f>
        <v>32948.767892250005</v>
      </c>
      <c r="DA306" s="64">
        <f t="shared" si="582"/>
        <v>32948.767892250005</v>
      </c>
      <c r="DB306" s="64">
        <f t="shared" si="582"/>
        <v>32948.767892250005</v>
      </c>
      <c r="DC306" s="64">
        <f t="shared" si="582"/>
        <v>32948.767892250005</v>
      </c>
      <c r="DD306" s="64">
        <f t="shared" si="582"/>
        <v>32948.767892250005</v>
      </c>
      <c r="DE306" s="64">
        <f t="shared" si="582"/>
        <v>32948.767892250005</v>
      </c>
      <c r="DF306" s="64">
        <f t="shared" si="582"/>
        <v>32948.767892250005</v>
      </c>
      <c r="DG306" s="64">
        <f t="shared" si="582"/>
        <v>32948.767892250005</v>
      </c>
      <c r="DH306" s="64">
        <f t="shared" si="582"/>
        <v>32948.767892250005</v>
      </c>
      <c r="DI306" s="64">
        <f t="shared" si="582"/>
        <v>32948.767892250005</v>
      </c>
      <c r="DJ306" s="64">
        <f t="shared" si="582"/>
        <v>32948.767892250005</v>
      </c>
      <c r="DK306" s="64">
        <f t="shared" si="582"/>
        <v>32948.767892250005</v>
      </c>
      <c r="DL306" s="64">
        <f t="shared" si="582"/>
        <v>32948.767892250005</v>
      </c>
      <c r="DM306" s="64">
        <f t="shared" si="582"/>
        <v>32948.767892250005</v>
      </c>
      <c r="DN306" s="64">
        <f t="shared" si="582"/>
        <v>32948.767892250005</v>
      </c>
      <c r="DO306" s="64">
        <f t="shared" si="582"/>
        <v>32948.767892250005</v>
      </c>
      <c r="DP306" s="64">
        <f t="shared" si="582"/>
        <v>32948.767892250005</v>
      </c>
      <c r="DQ306" s="64">
        <f t="shared" si="582"/>
        <v>32948.767892250005</v>
      </c>
      <c r="DR306" s="64">
        <f t="shared" si="582"/>
        <v>32948.767892250005</v>
      </c>
      <c r="DS306" s="64">
        <f t="shared" si="582"/>
        <v>32948.767892250005</v>
      </c>
    </row>
    <row r="307" spans="3:123" x14ac:dyDescent="0.3">
      <c r="D307" s="6" t="s">
        <v>246</v>
      </c>
      <c r="E307" s="12">
        <f>Inputs!H132</f>
        <v>45</v>
      </c>
      <c r="F307" s="51" t="str">
        <f>F306</f>
        <v>INR Mn</v>
      </c>
      <c r="G307" s="57"/>
      <c r="H307" s="64">
        <f t="shared" ref="H307:AM307" si="583">-(H305+H306*(H5-$E$307)/H5)</f>
        <v>0</v>
      </c>
      <c r="I307" s="64">
        <f t="shared" si="583"/>
        <v>0</v>
      </c>
      <c r="J307" s="64">
        <f t="shared" si="583"/>
        <v>0</v>
      </c>
      <c r="K307" s="64">
        <f t="shared" si="583"/>
        <v>-1343.0204303906251</v>
      </c>
      <c r="L307" s="64">
        <f t="shared" si="583"/>
        <v>-2700.7993270492789</v>
      </c>
      <c r="M307" s="64">
        <f t="shared" si="583"/>
        <v>-2700.4784908260613</v>
      </c>
      <c r="N307" s="64">
        <f t="shared" si="583"/>
        <v>-2686.0408607812501</v>
      </c>
      <c r="O307" s="64">
        <f t="shared" si="583"/>
        <v>-4178.9345855777856</v>
      </c>
      <c r="P307" s="64">
        <f t="shared" si="583"/>
        <v>-5761.7052310384624</v>
      </c>
      <c r="Q307" s="64">
        <f t="shared" si="583"/>
        <v>-5761.0207804289294</v>
      </c>
      <c r="R307" s="64">
        <f t="shared" si="583"/>
        <v>-5730.2205030000005</v>
      </c>
      <c r="S307" s="64">
        <f t="shared" si="583"/>
        <v>-7315.3738921451095</v>
      </c>
      <c r="T307" s="64">
        <f t="shared" si="583"/>
        <v>-9074.6857388855769</v>
      </c>
      <c r="U307" s="64">
        <f t="shared" si="583"/>
        <v>-9073.6077291755646</v>
      </c>
      <c r="V307" s="64">
        <f t="shared" si="583"/>
        <v>-9025.0972922250003</v>
      </c>
      <c r="W307" s="64">
        <f t="shared" si="583"/>
        <v>-11999.907865167705</v>
      </c>
      <c r="X307" s="64">
        <f t="shared" si="583"/>
        <v>-15006.014942231248</v>
      </c>
      <c r="Y307" s="64">
        <f t="shared" si="583"/>
        <v>-15086.673168748261</v>
      </c>
      <c r="Z307" s="64">
        <f t="shared" si="583"/>
        <v>-15006.01494223125</v>
      </c>
      <c r="AA307" s="64">
        <f t="shared" si="583"/>
        <v>-22041.495591057272</v>
      </c>
      <c r="AB307" s="64">
        <f t="shared" si="583"/>
        <v>-29564.74996676611</v>
      </c>
      <c r="AC307" s="64">
        <f t="shared" si="583"/>
        <v>-29561.237879575951</v>
      </c>
      <c r="AD307" s="64">
        <f t="shared" si="583"/>
        <v>-29403.193956018753</v>
      </c>
      <c r="AE307" s="64">
        <f t="shared" si="583"/>
        <v>-30229.638122314202</v>
      </c>
      <c r="AF307" s="64">
        <f t="shared" si="583"/>
        <v>-31869.432059181483</v>
      </c>
      <c r="AG307" s="64">
        <f t="shared" si="583"/>
        <v>-31865.646191747514</v>
      </c>
      <c r="AH307" s="64">
        <f t="shared" si="583"/>
        <v>-31695.282157218746</v>
      </c>
      <c r="AI307" s="64">
        <f t="shared" si="583"/>
        <v>-31977.511088242871</v>
      </c>
      <c r="AJ307" s="64">
        <f t="shared" si="583"/>
        <v>-33129.80507847116</v>
      </c>
      <c r="AK307" s="64">
        <f t="shared" si="583"/>
        <v>-33125.869487466349</v>
      </c>
      <c r="AL307" s="64">
        <f t="shared" si="583"/>
        <v>-32948.767892250005</v>
      </c>
      <c r="AM307" s="64">
        <f t="shared" si="583"/>
        <v>-32771.666297033662</v>
      </c>
      <c r="AN307" s="64">
        <f t="shared" ref="AN307:BS307" si="584">-(AN305+AN306*(AN5-$E$307)/AN5)</f>
        <v>-32948.767892250005</v>
      </c>
      <c r="AO307" s="64">
        <f t="shared" si="584"/>
        <v>-33125.869487466349</v>
      </c>
      <c r="AP307" s="64">
        <f t="shared" si="584"/>
        <v>-32948.767892250005</v>
      </c>
      <c r="AQ307" s="64">
        <f t="shared" si="584"/>
        <v>-32590.629110812508</v>
      </c>
      <c r="AR307" s="64">
        <f t="shared" si="584"/>
        <v>-33129.80507847116</v>
      </c>
      <c r="AS307" s="64">
        <f t="shared" si="584"/>
        <v>-33125.869487466349</v>
      </c>
      <c r="AT307" s="64">
        <f t="shared" si="584"/>
        <v>-32948.767892250005</v>
      </c>
      <c r="AU307" s="64">
        <f t="shared" si="584"/>
        <v>-32590.629110812508</v>
      </c>
      <c r="AV307" s="64">
        <f t="shared" si="584"/>
        <v>-33129.80507847116</v>
      </c>
      <c r="AW307" s="64">
        <f t="shared" si="584"/>
        <v>-33125.869487466349</v>
      </c>
      <c r="AX307" s="64">
        <f t="shared" si="584"/>
        <v>-32948.767892250005</v>
      </c>
      <c r="AY307" s="64">
        <f t="shared" si="584"/>
        <v>-32590.629110812508</v>
      </c>
      <c r="AZ307" s="64">
        <f t="shared" si="584"/>
        <v>-33129.80507847116</v>
      </c>
      <c r="BA307" s="64">
        <f t="shared" si="584"/>
        <v>-33125.869487466349</v>
      </c>
      <c r="BB307" s="64">
        <f t="shared" si="584"/>
        <v>-32948.767892250005</v>
      </c>
      <c r="BC307" s="64">
        <f t="shared" si="584"/>
        <v>-32771.666297033662</v>
      </c>
      <c r="BD307" s="64">
        <f t="shared" si="584"/>
        <v>-32948.767892250005</v>
      </c>
      <c r="BE307" s="64">
        <f t="shared" si="584"/>
        <v>-33125.869487466349</v>
      </c>
      <c r="BF307" s="64">
        <f t="shared" si="584"/>
        <v>-32948.767892250005</v>
      </c>
      <c r="BG307" s="64">
        <f t="shared" si="584"/>
        <v>-32590.629110812508</v>
      </c>
      <c r="BH307" s="64">
        <f t="shared" si="584"/>
        <v>-33129.80507847116</v>
      </c>
      <c r="BI307" s="64">
        <f t="shared" si="584"/>
        <v>-33125.869487466349</v>
      </c>
      <c r="BJ307" s="64">
        <f t="shared" si="584"/>
        <v>-32948.767892250005</v>
      </c>
      <c r="BK307" s="64">
        <f t="shared" si="584"/>
        <v>-32590.629110812508</v>
      </c>
      <c r="BL307" s="64">
        <f t="shared" si="584"/>
        <v>-33129.80507847116</v>
      </c>
      <c r="BM307" s="64">
        <f t="shared" si="584"/>
        <v>-33125.869487466349</v>
      </c>
      <c r="BN307" s="64">
        <f t="shared" si="584"/>
        <v>-32948.767892250005</v>
      </c>
      <c r="BO307" s="64">
        <f t="shared" si="584"/>
        <v>-32590.629110812508</v>
      </c>
      <c r="BP307" s="64">
        <f t="shared" si="584"/>
        <v>-33129.80507847116</v>
      </c>
      <c r="BQ307" s="64">
        <f t="shared" si="584"/>
        <v>-33125.869487466349</v>
      </c>
      <c r="BR307" s="64">
        <f t="shared" si="584"/>
        <v>-32948.767892250005</v>
      </c>
      <c r="BS307" s="64">
        <f t="shared" si="584"/>
        <v>-32771.666297033662</v>
      </c>
      <c r="BT307" s="64">
        <f t="shared" ref="BT307:CY307" si="585">-(BT305+BT306*(BT5-$E$307)/BT5)</f>
        <v>-32948.767892250005</v>
      </c>
      <c r="BU307" s="64">
        <f t="shared" si="585"/>
        <v>-33125.869487466349</v>
      </c>
      <c r="BV307" s="64">
        <f t="shared" si="585"/>
        <v>-32948.767892250005</v>
      </c>
      <c r="BW307" s="64">
        <f t="shared" si="585"/>
        <v>-32590.629110812508</v>
      </c>
      <c r="BX307" s="64">
        <f t="shared" si="585"/>
        <v>-33129.80507847116</v>
      </c>
      <c r="BY307" s="64">
        <f t="shared" si="585"/>
        <v>-33125.869487466349</v>
      </c>
      <c r="BZ307" s="64">
        <f t="shared" si="585"/>
        <v>-32948.767892250005</v>
      </c>
      <c r="CA307" s="64">
        <f t="shared" si="585"/>
        <v>-32590.629110812508</v>
      </c>
      <c r="CB307" s="64">
        <f t="shared" si="585"/>
        <v>-33129.80507847116</v>
      </c>
      <c r="CC307" s="64">
        <f t="shared" si="585"/>
        <v>-33125.869487466349</v>
      </c>
      <c r="CD307" s="64">
        <f t="shared" si="585"/>
        <v>-32948.767892250005</v>
      </c>
      <c r="CE307" s="64">
        <f t="shared" si="585"/>
        <v>-32590.629110812508</v>
      </c>
      <c r="CF307" s="64">
        <f t="shared" si="585"/>
        <v>-33129.80507847116</v>
      </c>
      <c r="CG307" s="64">
        <f t="shared" si="585"/>
        <v>-33125.869487466349</v>
      </c>
      <c r="CH307" s="64">
        <f t="shared" si="585"/>
        <v>-32948.767892250005</v>
      </c>
      <c r="CI307" s="64">
        <f t="shared" si="585"/>
        <v>-32771.666297033662</v>
      </c>
      <c r="CJ307" s="64">
        <f t="shared" si="585"/>
        <v>-32948.767892250005</v>
      </c>
      <c r="CK307" s="64">
        <f t="shared" si="585"/>
        <v>-33125.869487466349</v>
      </c>
      <c r="CL307" s="64">
        <f t="shared" si="585"/>
        <v>-32948.767892250005</v>
      </c>
      <c r="CM307" s="64">
        <f t="shared" si="585"/>
        <v>-32590.629110812508</v>
      </c>
      <c r="CN307" s="64">
        <f t="shared" si="585"/>
        <v>-33129.80507847116</v>
      </c>
      <c r="CO307" s="64">
        <f t="shared" si="585"/>
        <v>-33125.869487466349</v>
      </c>
      <c r="CP307" s="64">
        <f t="shared" si="585"/>
        <v>-32948.767892250005</v>
      </c>
      <c r="CQ307" s="64">
        <f t="shared" si="585"/>
        <v>-32590.629110812508</v>
      </c>
      <c r="CR307" s="64">
        <f t="shared" si="585"/>
        <v>-33129.80507847116</v>
      </c>
      <c r="CS307" s="64">
        <f t="shared" si="585"/>
        <v>-33125.869487466349</v>
      </c>
      <c r="CT307" s="64">
        <f t="shared" si="585"/>
        <v>-32948.767892250005</v>
      </c>
      <c r="CU307" s="64">
        <f t="shared" si="585"/>
        <v>-32590.629110812508</v>
      </c>
      <c r="CV307" s="64">
        <f t="shared" si="585"/>
        <v>-33129.80507847116</v>
      </c>
      <c r="CW307" s="64">
        <f t="shared" si="585"/>
        <v>-33125.869487466349</v>
      </c>
      <c r="CX307" s="64">
        <f t="shared" si="585"/>
        <v>-32948.767892250005</v>
      </c>
      <c r="CY307" s="64">
        <f t="shared" si="585"/>
        <v>-32771.666297033662</v>
      </c>
      <c r="CZ307" s="64">
        <f t="shared" ref="CZ307:DS307" si="586">-(CZ305+CZ306*(CZ5-$E$307)/CZ5)</f>
        <v>-32948.767892250005</v>
      </c>
      <c r="DA307" s="64">
        <f t="shared" si="586"/>
        <v>-33125.869487466349</v>
      </c>
      <c r="DB307" s="64">
        <f t="shared" si="586"/>
        <v>-32948.767892250005</v>
      </c>
      <c r="DC307" s="64">
        <f t="shared" si="586"/>
        <v>-32590.629110812508</v>
      </c>
      <c r="DD307" s="64">
        <f t="shared" si="586"/>
        <v>-33129.80507847116</v>
      </c>
      <c r="DE307" s="64">
        <f t="shared" si="586"/>
        <v>-33125.869487466349</v>
      </c>
      <c r="DF307" s="64">
        <f t="shared" si="586"/>
        <v>-32948.767892250005</v>
      </c>
      <c r="DG307" s="64">
        <f t="shared" si="586"/>
        <v>-32590.629110812508</v>
      </c>
      <c r="DH307" s="64">
        <f t="shared" si="586"/>
        <v>-33129.80507847116</v>
      </c>
      <c r="DI307" s="64">
        <f t="shared" si="586"/>
        <v>-33125.869487466349</v>
      </c>
      <c r="DJ307" s="64">
        <f t="shared" si="586"/>
        <v>-32948.767892250005</v>
      </c>
      <c r="DK307" s="64">
        <f t="shared" si="586"/>
        <v>-32590.629110812508</v>
      </c>
      <c r="DL307" s="64">
        <f t="shared" si="586"/>
        <v>-33129.80507847116</v>
      </c>
      <c r="DM307" s="64">
        <f t="shared" si="586"/>
        <v>-33125.869487466349</v>
      </c>
      <c r="DN307" s="64">
        <f t="shared" si="586"/>
        <v>-32948.767892250005</v>
      </c>
      <c r="DO307" s="64">
        <f t="shared" si="586"/>
        <v>-32771.666297033662</v>
      </c>
      <c r="DP307" s="64">
        <f t="shared" si="586"/>
        <v>-32948.767892250005</v>
      </c>
      <c r="DQ307" s="64">
        <f t="shared" si="586"/>
        <v>-33125.869487466349</v>
      </c>
      <c r="DR307" s="64">
        <f t="shared" si="586"/>
        <v>-32948.767892250005</v>
      </c>
      <c r="DS307" s="64">
        <f t="shared" si="586"/>
        <v>-32590.629110812508</v>
      </c>
    </row>
    <row r="308" spans="3:123" x14ac:dyDescent="0.3">
      <c r="D308" s="6"/>
      <c r="G308" s="57"/>
      <c r="H308" s="64"/>
      <c r="I308" s="64"/>
      <c r="J308" s="64"/>
      <c r="K308" s="64"/>
      <c r="L308" s="64"/>
      <c r="M308" s="64"/>
      <c r="N308" s="64"/>
      <c r="O308" s="64"/>
      <c r="P308" s="64"/>
      <c r="Q308" s="64"/>
      <c r="R308" s="64"/>
      <c r="S308" s="64"/>
      <c r="T308" s="64"/>
      <c r="U308" s="64"/>
      <c r="V308" s="64"/>
      <c r="W308" s="64"/>
      <c r="X308" s="64"/>
      <c r="Y308" s="64"/>
      <c r="Z308" s="64"/>
      <c r="AA308" s="64"/>
      <c r="AB308" s="64"/>
      <c r="AC308" s="64"/>
      <c r="AD308" s="64"/>
      <c r="AE308" s="64"/>
      <c r="AF308" s="64"/>
      <c r="AG308" s="64"/>
      <c r="AH308" s="64"/>
      <c r="AI308" s="64"/>
      <c r="AJ308" s="64"/>
      <c r="AK308" s="64"/>
      <c r="AL308" s="64"/>
      <c r="AM308" s="64"/>
      <c r="AN308" s="64"/>
      <c r="AO308" s="64"/>
      <c r="AP308" s="64"/>
      <c r="AQ308" s="64"/>
      <c r="AR308" s="64"/>
      <c r="AS308" s="64"/>
      <c r="AT308" s="64"/>
      <c r="AU308" s="64"/>
      <c r="AV308" s="64"/>
      <c r="AW308" s="64"/>
      <c r="AX308" s="64"/>
      <c r="AY308" s="64"/>
      <c r="AZ308" s="64"/>
      <c r="BA308" s="64"/>
      <c r="BB308" s="64"/>
      <c r="BC308" s="64"/>
      <c r="BD308" s="64"/>
      <c r="BE308" s="64"/>
      <c r="BF308" s="64"/>
      <c r="BG308" s="64"/>
      <c r="BH308" s="64"/>
      <c r="BI308" s="64"/>
      <c r="BJ308" s="64"/>
      <c r="BK308" s="64"/>
      <c r="BL308" s="64"/>
      <c r="BM308" s="64"/>
      <c r="BN308" s="64"/>
      <c r="BO308" s="64"/>
      <c r="BP308" s="64"/>
      <c r="BQ308" s="64"/>
      <c r="BR308" s="64"/>
      <c r="BS308" s="64"/>
      <c r="BT308" s="64"/>
      <c r="BU308" s="64"/>
      <c r="BV308" s="64"/>
      <c r="BW308" s="64"/>
      <c r="BX308" s="64"/>
      <c r="BY308" s="64"/>
      <c r="BZ308" s="64"/>
      <c r="CA308" s="64"/>
      <c r="CB308" s="64"/>
      <c r="CC308" s="64"/>
      <c r="CD308" s="64"/>
      <c r="CE308" s="64"/>
      <c r="CF308" s="64"/>
      <c r="CG308" s="64"/>
      <c r="CH308" s="64"/>
      <c r="CI308" s="64"/>
      <c r="CJ308" s="64"/>
      <c r="CK308" s="64"/>
      <c r="CL308" s="64"/>
      <c r="CM308" s="64"/>
      <c r="CN308" s="64"/>
      <c r="CO308" s="64"/>
      <c r="CP308" s="64"/>
      <c r="CQ308" s="64"/>
      <c r="CR308" s="64"/>
      <c r="CS308" s="64"/>
      <c r="CT308" s="64"/>
      <c r="CU308" s="64"/>
      <c r="CV308" s="64"/>
      <c r="CW308" s="64"/>
      <c r="CX308" s="64"/>
      <c r="CY308" s="64"/>
      <c r="CZ308" s="64"/>
      <c r="DA308" s="64"/>
      <c r="DB308" s="64"/>
      <c r="DC308" s="64"/>
      <c r="DD308" s="64"/>
      <c r="DE308" s="64"/>
      <c r="DF308" s="64"/>
      <c r="DG308" s="64"/>
      <c r="DH308" s="64"/>
      <c r="DI308" s="64"/>
      <c r="DJ308" s="64"/>
      <c r="DK308" s="64"/>
      <c r="DL308" s="64"/>
      <c r="DM308" s="64"/>
      <c r="DN308" s="64"/>
      <c r="DO308" s="64"/>
      <c r="DP308" s="64"/>
      <c r="DQ308" s="64"/>
      <c r="DR308" s="64"/>
      <c r="DS308" s="64"/>
    </row>
    <row r="309" spans="3:123" x14ac:dyDescent="0.3">
      <c r="D309" s="6" t="s">
        <v>113</v>
      </c>
      <c r="F309" s="51" t="str">
        <f>F307</f>
        <v>INR Mn</v>
      </c>
      <c r="G309" s="57"/>
      <c r="H309" s="64">
        <f t="shared" ref="H309:BS309" si="587">SUM(H305:H308)</f>
        <v>0</v>
      </c>
      <c r="I309" s="64">
        <f t="shared" si="587"/>
        <v>0</v>
      </c>
      <c r="J309" s="64">
        <f t="shared" si="587"/>
        <v>0</v>
      </c>
      <c r="K309" s="64">
        <f t="shared" si="587"/>
        <v>1343.0204303906251</v>
      </c>
      <c r="L309" s="64">
        <f t="shared" si="587"/>
        <v>1328.2619641225965</v>
      </c>
      <c r="M309" s="64">
        <f t="shared" si="587"/>
        <v>1313.8243340777854</v>
      </c>
      <c r="N309" s="64">
        <f t="shared" si="587"/>
        <v>1313.8243340777854</v>
      </c>
      <c r="O309" s="64">
        <f t="shared" si="587"/>
        <v>2865.1102515000002</v>
      </c>
      <c r="P309" s="64">
        <f t="shared" si="587"/>
        <v>2833.6255234615383</v>
      </c>
      <c r="Q309" s="64">
        <f t="shared" si="587"/>
        <v>2802.8252460326094</v>
      </c>
      <c r="R309" s="64">
        <f t="shared" si="587"/>
        <v>2802.8252460326094</v>
      </c>
      <c r="S309" s="64">
        <f t="shared" si="587"/>
        <v>4512.5486461125001</v>
      </c>
      <c r="T309" s="64">
        <f t="shared" si="587"/>
        <v>4462.9601994519235</v>
      </c>
      <c r="U309" s="64">
        <f t="shared" si="587"/>
        <v>4414.4497625013591</v>
      </c>
      <c r="V309" s="64">
        <f t="shared" si="587"/>
        <v>4414.4497625013591</v>
      </c>
      <c r="W309" s="64">
        <f t="shared" si="587"/>
        <v>7420.5568395649025</v>
      </c>
      <c r="X309" s="64">
        <f t="shared" si="587"/>
        <v>7420.5568395649043</v>
      </c>
      <c r="Y309" s="64">
        <f t="shared" si="587"/>
        <v>7339.8986130478952</v>
      </c>
      <c r="Z309" s="64">
        <f t="shared" si="587"/>
        <v>7339.8986130478952</v>
      </c>
      <c r="AA309" s="64">
        <f t="shared" si="587"/>
        <v>14701.596978009376</v>
      </c>
      <c r="AB309" s="64">
        <f t="shared" si="587"/>
        <v>14540.040967262023</v>
      </c>
      <c r="AC309" s="64">
        <f t="shared" si="587"/>
        <v>14381.997043704825</v>
      </c>
      <c r="AD309" s="64">
        <f t="shared" si="587"/>
        <v>14381.997043704825</v>
      </c>
      <c r="AE309" s="64">
        <f t="shared" si="587"/>
        <v>15847.641078609369</v>
      </c>
      <c r="AF309" s="64">
        <f t="shared" si="587"/>
        <v>15673.491176646632</v>
      </c>
      <c r="AG309" s="64">
        <f t="shared" si="587"/>
        <v>15503.127142117864</v>
      </c>
      <c r="AH309" s="64">
        <f t="shared" si="587"/>
        <v>15503.127142117868</v>
      </c>
      <c r="AI309" s="64">
        <f t="shared" si="587"/>
        <v>16474.383946125003</v>
      </c>
      <c r="AJ309" s="64">
        <f t="shared" si="587"/>
        <v>16293.346759903849</v>
      </c>
      <c r="AK309" s="64">
        <f t="shared" si="587"/>
        <v>16116.245164687505</v>
      </c>
      <c r="AL309" s="64">
        <f t="shared" si="587"/>
        <v>16116.245164687505</v>
      </c>
      <c r="AM309" s="64">
        <f t="shared" si="587"/>
        <v>16293.346759903849</v>
      </c>
      <c r="AN309" s="64">
        <f t="shared" si="587"/>
        <v>16293.346759903849</v>
      </c>
      <c r="AO309" s="64">
        <f t="shared" si="587"/>
        <v>16116.245164687505</v>
      </c>
      <c r="AP309" s="64">
        <f t="shared" si="587"/>
        <v>16116.245164687505</v>
      </c>
      <c r="AQ309" s="64">
        <f t="shared" si="587"/>
        <v>16474.383946125003</v>
      </c>
      <c r="AR309" s="64">
        <f t="shared" si="587"/>
        <v>16293.346759903849</v>
      </c>
      <c r="AS309" s="64">
        <f t="shared" si="587"/>
        <v>16116.245164687505</v>
      </c>
      <c r="AT309" s="64">
        <f t="shared" si="587"/>
        <v>16116.245164687505</v>
      </c>
      <c r="AU309" s="64">
        <f t="shared" si="587"/>
        <v>16474.383946125003</v>
      </c>
      <c r="AV309" s="64">
        <f t="shared" si="587"/>
        <v>16293.346759903849</v>
      </c>
      <c r="AW309" s="64">
        <f t="shared" si="587"/>
        <v>16116.245164687505</v>
      </c>
      <c r="AX309" s="64">
        <f t="shared" si="587"/>
        <v>16116.245164687505</v>
      </c>
      <c r="AY309" s="64">
        <f t="shared" si="587"/>
        <v>16474.383946125003</v>
      </c>
      <c r="AZ309" s="64">
        <f t="shared" si="587"/>
        <v>16293.346759903849</v>
      </c>
      <c r="BA309" s="64">
        <f t="shared" si="587"/>
        <v>16116.245164687505</v>
      </c>
      <c r="BB309" s="64">
        <f t="shared" si="587"/>
        <v>16116.245164687505</v>
      </c>
      <c r="BC309" s="64">
        <f t="shared" si="587"/>
        <v>16293.346759903849</v>
      </c>
      <c r="BD309" s="64">
        <f t="shared" si="587"/>
        <v>16293.346759903849</v>
      </c>
      <c r="BE309" s="64">
        <f t="shared" si="587"/>
        <v>16116.245164687505</v>
      </c>
      <c r="BF309" s="64">
        <f t="shared" si="587"/>
        <v>16116.245164687505</v>
      </c>
      <c r="BG309" s="64">
        <f t="shared" si="587"/>
        <v>16474.383946125003</v>
      </c>
      <c r="BH309" s="64">
        <f t="shared" si="587"/>
        <v>16293.346759903849</v>
      </c>
      <c r="BI309" s="64">
        <f t="shared" si="587"/>
        <v>16116.245164687505</v>
      </c>
      <c r="BJ309" s="64">
        <f t="shared" si="587"/>
        <v>16116.245164687505</v>
      </c>
      <c r="BK309" s="64">
        <f t="shared" si="587"/>
        <v>16474.383946125003</v>
      </c>
      <c r="BL309" s="64">
        <f t="shared" si="587"/>
        <v>16293.346759903849</v>
      </c>
      <c r="BM309" s="64">
        <f t="shared" si="587"/>
        <v>16116.245164687505</v>
      </c>
      <c r="BN309" s="64">
        <f t="shared" si="587"/>
        <v>16116.245164687505</v>
      </c>
      <c r="BO309" s="64">
        <f t="shared" si="587"/>
        <v>16474.383946125003</v>
      </c>
      <c r="BP309" s="64">
        <f t="shared" si="587"/>
        <v>16293.346759903849</v>
      </c>
      <c r="BQ309" s="64">
        <f t="shared" si="587"/>
        <v>16116.245164687505</v>
      </c>
      <c r="BR309" s="64">
        <f t="shared" si="587"/>
        <v>16116.245164687505</v>
      </c>
      <c r="BS309" s="64">
        <f t="shared" si="587"/>
        <v>16293.346759903849</v>
      </c>
      <c r="BT309" s="64">
        <f t="shared" ref="BT309:DS309" si="588">SUM(BT305:BT308)</f>
        <v>16293.346759903849</v>
      </c>
      <c r="BU309" s="64">
        <f t="shared" si="588"/>
        <v>16116.245164687505</v>
      </c>
      <c r="BV309" s="64">
        <f t="shared" si="588"/>
        <v>16116.245164687505</v>
      </c>
      <c r="BW309" s="64">
        <f t="shared" si="588"/>
        <v>16474.383946125003</v>
      </c>
      <c r="BX309" s="64">
        <f t="shared" si="588"/>
        <v>16293.346759903849</v>
      </c>
      <c r="BY309" s="64">
        <f t="shared" si="588"/>
        <v>16116.245164687505</v>
      </c>
      <c r="BZ309" s="64">
        <f t="shared" si="588"/>
        <v>16116.245164687505</v>
      </c>
      <c r="CA309" s="64">
        <f t="shared" si="588"/>
        <v>16474.383946125003</v>
      </c>
      <c r="CB309" s="64">
        <f t="shared" si="588"/>
        <v>16293.346759903849</v>
      </c>
      <c r="CC309" s="64">
        <f t="shared" si="588"/>
        <v>16116.245164687505</v>
      </c>
      <c r="CD309" s="64">
        <f t="shared" si="588"/>
        <v>16116.245164687505</v>
      </c>
      <c r="CE309" s="64">
        <f t="shared" si="588"/>
        <v>16474.383946125003</v>
      </c>
      <c r="CF309" s="64">
        <f t="shared" si="588"/>
        <v>16293.346759903849</v>
      </c>
      <c r="CG309" s="64">
        <f t="shared" si="588"/>
        <v>16116.245164687505</v>
      </c>
      <c r="CH309" s="64">
        <f t="shared" si="588"/>
        <v>16116.245164687505</v>
      </c>
      <c r="CI309" s="64">
        <f t="shared" si="588"/>
        <v>16293.346759903849</v>
      </c>
      <c r="CJ309" s="64">
        <f t="shared" si="588"/>
        <v>16293.346759903849</v>
      </c>
      <c r="CK309" s="64">
        <f t="shared" si="588"/>
        <v>16116.245164687505</v>
      </c>
      <c r="CL309" s="64">
        <f t="shared" si="588"/>
        <v>16116.245164687505</v>
      </c>
      <c r="CM309" s="64">
        <f t="shared" si="588"/>
        <v>16474.383946125003</v>
      </c>
      <c r="CN309" s="64">
        <f t="shared" si="588"/>
        <v>16293.346759903849</v>
      </c>
      <c r="CO309" s="64">
        <f t="shared" si="588"/>
        <v>16116.245164687505</v>
      </c>
      <c r="CP309" s="64">
        <f t="shared" si="588"/>
        <v>16116.245164687505</v>
      </c>
      <c r="CQ309" s="64">
        <f t="shared" si="588"/>
        <v>16474.383946125003</v>
      </c>
      <c r="CR309" s="64">
        <f t="shared" si="588"/>
        <v>16293.346759903849</v>
      </c>
      <c r="CS309" s="64">
        <f t="shared" si="588"/>
        <v>16116.245164687505</v>
      </c>
      <c r="CT309" s="64">
        <f t="shared" si="588"/>
        <v>16116.245164687505</v>
      </c>
      <c r="CU309" s="64">
        <f t="shared" si="588"/>
        <v>16474.383946125003</v>
      </c>
      <c r="CV309" s="64">
        <f t="shared" si="588"/>
        <v>16293.346759903849</v>
      </c>
      <c r="CW309" s="64">
        <f t="shared" si="588"/>
        <v>16116.245164687505</v>
      </c>
      <c r="CX309" s="64">
        <f t="shared" si="588"/>
        <v>16116.245164687505</v>
      </c>
      <c r="CY309" s="64">
        <f t="shared" si="588"/>
        <v>16293.346759903849</v>
      </c>
      <c r="CZ309" s="64">
        <f t="shared" si="588"/>
        <v>16293.346759903849</v>
      </c>
      <c r="DA309" s="64">
        <f t="shared" si="588"/>
        <v>16116.245164687505</v>
      </c>
      <c r="DB309" s="64">
        <f t="shared" si="588"/>
        <v>16116.245164687505</v>
      </c>
      <c r="DC309" s="64">
        <f t="shared" si="588"/>
        <v>16474.383946125003</v>
      </c>
      <c r="DD309" s="64">
        <f t="shared" si="588"/>
        <v>16293.346759903849</v>
      </c>
      <c r="DE309" s="64">
        <f t="shared" si="588"/>
        <v>16116.245164687505</v>
      </c>
      <c r="DF309" s="64">
        <f t="shared" si="588"/>
        <v>16116.245164687505</v>
      </c>
      <c r="DG309" s="64">
        <f t="shared" si="588"/>
        <v>16474.383946125003</v>
      </c>
      <c r="DH309" s="64">
        <f t="shared" si="588"/>
        <v>16293.346759903849</v>
      </c>
      <c r="DI309" s="64">
        <f t="shared" si="588"/>
        <v>16116.245164687505</v>
      </c>
      <c r="DJ309" s="64">
        <f t="shared" si="588"/>
        <v>16116.245164687505</v>
      </c>
      <c r="DK309" s="64">
        <f t="shared" si="588"/>
        <v>16474.383946125003</v>
      </c>
      <c r="DL309" s="64">
        <f t="shared" si="588"/>
        <v>16293.346759903849</v>
      </c>
      <c r="DM309" s="64">
        <f t="shared" si="588"/>
        <v>16116.245164687505</v>
      </c>
      <c r="DN309" s="64">
        <f t="shared" si="588"/>
        <v>16116.245164687505</v>
      </c>
      <c r="DO309" s="64">
        <f t="shared" si="588"/>
        <v>16293.346759903849</v>
      </c>
      <c r="DP309" s="64">
        <f t="shared" si="588"/>
        <v>16293.346759903849</v>
      </c>
      <c r="DQ309" s="64">
        <f t="shared" si="588"/>
        <v>16116.245164687505</v>
      </c>
      <c r="DR309" s="64">
        <f t="shared" si="588"/>
        <v>16116.245164687505</v>
      </c>
      <c r="DS309" s="64">
        <f t="shared" si="588"/>
        <v>16474.383946125003</v>
      </c>
    </row>
    <row r="310" spans="3:123" x14ac:dyDescent="0.3">
      <c r="C310" s="91"/>
      <c r="D310" s="91"/>
      <c r="E310" s="99"/>
      <c r="F310" s="99"/>
      <c r="G310" s="91"/>
      <c r="H310" s="64">
        <f t="shared" ref="H310" si="589">G309-H309</f>
        <v>0</v>
      </c>
      <c r="I310" s="64">
        <f t="shared" ref="I310" si="590">H309-I309</f>
        <v>0</v>
      </c>
      <c r="J310" s="64">
        <f t="shared" ref="J310" si="591">I309-J309</f>
        <v>0</v>
      </c>
      <c r="K310" s="64">
        <f t="shared" ref="K310" si="592">J309-K309</f>
        <v>-1343.0204303906251</v>
      </c>
      <c r="L310" s="64">
        <f t="shared" ref="L310" si="593">K309-L309</f>
        <v>14.758466268028542</v>
      </c>
      <c r="M310" s="64">
        <f t="shared" ref="M310" si="594">L309-M309</f>
        <v>14.437630044811158</v>
      </c>
      <c r="N310" s="64">
        <f t="shared" ref="N310" si="595">M309-N309</f>
        <v>0</v>
      </c>
      <c r="O310" s="64">
        <f t="shared" ref="O310" si="596">N309-O309</f>
        <v>-1551.2859174222149</v>
      </c>
      <c r="P310" s="64">
        <f t="shared" ref="P310" si="597">O309-P309</f>
        <v>31.484728038461981</v>
      </c>
      <c r="Q310" s="64">
        <f t="shared" ref="Q310" si="598">P309-Q309</f>
        <v>30.800277428928894</v>
      </c>
      <c r="R310" s="64">
        <f t="shared" ref="R310" si="599">Q309-R309</f>
        <v>0</v>
      </c>
      <c r="S310" s="64">
        <f t="shared" ref="S310" si="600">R309-S309</f>
        <v>-1709.7234000798908</v>
      </c>
      <c r="T310" s="64">
        <f t="shared" ref="T310" si="601">S309-T309</f>
        <v>49.588446660576665</v>
      </c>
      <c r="U310" s="64">
        <f t="shared" ref="U310" si="602">T309-U309</f>
        <v>48.510436950564326</v>
      </c>
      <c r="V310" s="64">
        <f t="shared" ref="V310" si="603">U309-V309</f>
        <v>0</v>
      </c>
      <c r="W310" s="64">
        <f t="shared" ref="W310" si="604">V309-W309</f>
        <v>-3006.1070770635433</v>
      </c>
      <c r="X310" s="64">
        <f t="shared" ref="X310" si="605">W309-X309</f>
        <v>0</v>
      </c>
      <c r="Y310" s="64">
        <f t="shared" ref="Y310" si="606">X309-Y309</f>
        <v>80.658226517009098</v>
      </c>
      <c r="Z310" s="64">
        <f t="shared" ref="Z310" si="607">Y309-Z309</f>
        <v>0</v>
      </c>
      <c r="AA310" s="64">
        <f t="shared" ref="AA310" si="608">Z309-AA309</f>
        <v>-7361.6983649614813</v>
      </c>
      <c r="AB310" s="64">
        <f t="shared" ref="AB310" si="609">AA309-AB309</f>
        <v>161.55601074735387</v>
      </c>
      <c r="AC310" s="64">
        <f t="shared" ref="AC310" si="610">AB309-AC309</f>
        <v>158.04392355719756</v>
      </c>
      <c r="AD310" s="64">
        <f t="shared" ref="AD310" si="611">AC309-AD309</f>
        <v>0</v>
      </c>
      <c r="AE310" s="64">
        <f t="shared" ref="AE310" si="612">AD309-AE309</f>
        <v>-1465.6440349045442</v>
      </c>
      <c r="AF310" s="64">
        <f t="shared" ref="AF310" si="613">AE309-AF309</f>
        <v>174.1499019627372</v>
      </c>
      <c r="AG310" s="64">
        <f t="shared" ref="AG310" si="614">AF309-AG309</f>
        <v>170.36403452876766</v>
      </c>
      <c r="AH310" s="64">
        <f t="shared" ref="AH310" si="615">AG309-AH309</f>
        <v>0</v>
      </c>
      <c r="AI310" s="64">
        <f t="shared" ref="AI310" si="616">AH309-AI309</f>
        <v>-971.25680400713463</v>
      </c>
      <c r="AJ310" s="64">
        <f t="shared" ref="AJ310" si="617">AI309-AJ309</f>
        <v>181.03718622115412</v>
      </c>
      <c r="AK310" s="64">
        <f t="shared" ref="AK310" si="618">AJ309-AK309</f>
        <v>177.10159521634341</v>
      </c>
      <c r="AL310" s="64">
        <f t="shared" ref="AL310" si="619">AK309-AL309</f>
        <v>0</v>
      </c>
      <c r="AM310" s="64">
        <f t="shared" ref="AM310" si="620">AL309-AM309</f>
        <v>-177.10159521634341</v>
      </c>
      <c r="AN310" s="64">
        <f t="shared" ref="AN310" si="621">AM309-AN309</f>
        <v>0</v>
      </c>
      <c r="AO310" s="64">
        <f t="shared" ref="AO310" si="622">AN309-AO309</f>
        <v>177.10159521634341</v>
      </c>
      <c r="AP310" s="64">
        <f t="shared" ref="AP310" si="623">AO309-AP309</f>
        <v>0</v>
      </c>
      <c r="AQ310" s="64">
        <f t="shared" ref="AQ310" si="624">AP309-AQ309</f>
        <v>-358.13878143749753</v>
      </c>
      <c r="AR310" s="64">
        <f t="shared" ref="AR310" si="625">AQ309-AR309</f>
        <v>181.03718622115412</v>
      </c>
      <c r="AS310" s="64">
        <f t="shared" ref="AS310" si="626">AR309-AS309</f>
        <v>177.10159521634341</v>
      </c>
      <c r="AT310" s="64">
        <f t="shared" ref="AT310" si="627">AS309-AT309</f>
        <v>0</v>
      </c>
      <c r="AU310" s="64">
        <f t="shared" ref="AU310" si="628">AT309-AU309</f>
        <v>-358.13878143749753</v>
      </c>
      <c r="AV310" s="64">
        <f t="shared" ref="AV310" si="629">AU309-AV309</f>
        <v>181.03718622115412</v>
      </c>
      <c r="AW310" s="64">
        <f t="shared" ref="AW310" si="630">AV309-AW309</f>
        <v>177.10159521634341</v>
      </c>
      <c r="AX310" s="64">
        <f t="shared" ref="AX310" si="631">AW309-AX309</f>
        <v>0</v>
      </c>
      <c r="AY310" s="64">
        <f t="shared" ref="AY310" si="632">AX309-AY309</f>
        <v>-358.13878143749753</v>
      </c>
      <c r="AZ310" s="64">
        <f t="shared" ref="AZ310" si="633">AY309-AZ309</f>
        <v>181.03718622115412</v>
      </c>
      <c r="BA310" s="64">
        <f t="shared" ref="BA310" si="634">AZ309-BA309</f>
        <v>177.10159521634341</v>
      </c>
      <c r="BB310" s="64">
        <f t="shared" ref="BB310" si="635">BA309-BB309</f>
        <v>0</v>
      </c>
      <c r="BC310" s="64">
        <f t="shared" ref="BC310" si="636">BB309-BC309</f>
        <v>-177.10159521634341</v>
      </c>
      <c r="BD310" s="64">
        <f t="shared" ref="BD310" si="637">BC309-BD309</f>
        <v>0</v>
      </c>
      <c r="BE310" s="64">
        <f t="shared" ref="BE310" si="638">BD309-BE309</f>
        <v>177.10159521634341</v>
      </c>
      <c r="BF310" s="64">
        <f t="shared" ref="BF310" si="639">BE309-BF309</f>
        <v>0</v>
      </c>
      <c r="BG310" s="64">
        <f t="shared" ref="BG310" si="640">BF309-BG309</f>
        <v>-358.13878143749753</v>
      </c>
      <c r="BH310" s="64">
        <f t="shared" ref="BH310" si="641">BG309-BH309</f>
        <v>181.03718622115412</v>
      </c>
      <c r="BI310" s="64">
        <f t="shared" ref="BI310" si="642">BH309-BI309</f>
        <v>177.10159521634341</v>
      </c>
      <c r="BJ310" s="64">
        <f t="shared" ref="BJ310" si="643">BI309-BJ309</f>
        <v>0</v>
      </c>
      <c r="BK310" s="64">
        <f t="shared" ref="BK310" si="644">BJ309-BK309</f>
        <v>-358.13878143749753</v>
      </c>
      <c r="BL310" s="64">
        <f t="shared" ref="BL310" si="645">BK309-BL309</f>
        <v>181.03718622115412</v>
      </c>
      <c r="BM310" s="64">
        <f t="shared" ref="BM310" si="646">BL309-BM309</f>
        <v>177.10159521634341</v>
      </c>
      <c r="BN310" s="64">
        <f t="shared" ref="BN310" si="647">BM309-BN309</f>
        <v>0</v>
      </c>
      <c r="BO310" s="64">
        <f t="shared" ref="BO310" si="648">BN309-BO309</f>
        <v>-358.13878143749753</v>
      </c>
      <c r="BP310" s="64">
        <f t="shared" ref="BP310" si="649">BO309-BP309</f>
        <v>181.03718622115412</v>
      </c>
      <c r="BQ310" s="64">
        <f t="shared" ref="BQ310" si="650">BP309-BQ309</f>
        <v>177.10159521634341</v>
      </c>
      <c r="BR310" s="64">
        <f t="shared" ref="BR310" si="651">BQ309-BR309</f>
        <v>0</v>
      </c>
      <c r="BS310" s="64">
        <f t="shared" ref="BS310" si="652">BR309-BS309</f>
        <v>-177.10159521634341</v>
      </c>
      <c r="BT310" s="64">
        <f t="shared" ref="BT310" si="653">BS309-BT309</f>
        <v>0</v>
      </c>
      <c r="BU310" s="64">
        <f t="shared" ref="BU310" si="654">BT309-BU309</f>
        <v>177.10159521634341</v>
      </c>
      <c r="BV310" s="64">
        <f t="shared" ref="BV310" si="655">BU309-BV309</f>
        <v>0</v>
      </c>
      <c r="BW310" s="64">
        <f t="shared" ref="BW310" si="656">BV309-BW309</f>
        <v>-358.13878143749753</v>
      </c>
      <c r="BX310" s="64">
        <f t="shared" ref="BX310" si="657">BW309-BX309</f>
        <v>181.03718622115412</v>
      </c>
      <c r="BY310" s="64">
        <f t="shared" ref="BY310" si="658">BX309-BY309</f>
        <v>177.10159521634341</v>
      </c>
      <c r="BZ310" s="64">
        <f t="shared" ref="BZ310" si="659">BY309-BZ309</f>
        <v>0</v>
      </c>
      <c r="CA310" s="64">
        <f t="shared" ref="CA310" si="660">BZ309-CA309</f>
        <v>-358.13878143749753</v>
      </c>
      <c r="CB310" s="64">
        <f t="shared" ref="CB310" si="661">CA309-CB309</f>
        <v>181.03718622115412</v>
      </c>
      <c r="CC310" s="64">
        <f t="shared" ref="CC310" si="662">CB309-CC309</f>
        <v>177.10159521634341</v>
      </c>
      <c r="CD310" s="64">
        <f t="shared" ref="CD310" si="663">CC309-CD309</f>
        <v>0</v>
      </c>
      <c r="CE310" s="64">
        <f t="shared" ref="CE310" si="664">CD309-CE309</f>
        <v>-358.13878143749753</v>
      </c>
      <c r="CF310" s="64">
        <f t="shared" ref="CF310" si="665">CE309-CF309</f>
        <v>181.03718622115412</v>
      </c>
      <c r="CG310" s="64">
        <f t="shared" ref="CG310" si="666">CF309-CG309</f>
        <v>177.10159521634341</v>
      </c>
      <c r="CH310" s="64">
        <f t="shared" ref="CH310" si="667">CG309-CH309</f>
        <v>0</v>
      </c>
      <c r="CI310" s="64">
        <f t="shared" ref="CI310" si="668">CH309-CI309</f>
        <v>-177.10159521634341</v>
      </c>
      <c r="CJ310" s="64">
        <f t="shared" ref="CJ310" si="669">CI309-CJ309</f>
        <v>0</v>
      </c>
      <c r="CK310" s="64">
        <f t="shared" ref="CK310" si="670">CJ309-CK309</f>
        <v>177.10159521634341</v>
      </c>
      <c r="CL310" s="64">
        <f t="shared" ref="CL310" si="671">CK309-CL309</f>
        <v>0</v>
      </c>
      <c r="CM310" s="64">
        <f t="shared" ref="CM310" si="672">CL309-CM309</f>
        <v>-358.13878143749753</v>
      </c>
      <c r="CN310" s="64">
        <f t="shared" ref="CN310" si="673">CM309-CN309</f>
        <v>181.03718622115412</v>
      </c>
      <c r="CO310" s="64">
        <f t="shared" ref="CO310" si="674">CN309-CO309</f>
        <v>177.10159521634341</v>
      </c>
      <c r="CP310" s="64">
        <f t="shared" ref="CP310" si="675">CO309-CP309</f>
        <v>0</v>
      </c>
      <c r="CQ310" s="64">
        <f t="shared" ref="CQ310" si="676">CP309-CQ309</f>
        <v>-358.13878143749753</v>
      </c>
      <c r="CR310" s="64">
        <f t="shared" ref="CR310" si="677">CQ309-CR309</f>
        <v>181.03718622115412</v>
      </c>
      <c r="CS310" s="64">
        <f t="shared" ref="CS310" si="678">CR309-CS309</f>
        <v>177.10159521634341</v>
      </c>
      <c r="CT310" s="64">
        <f t="shared" ref="CT310" si="679">CS309-CT309</f>
        <v>0</v>
      </c>
      <c r="CU310" s="64">
        <f t="shared" ref="CU310" si="680">CT309-CU309</f>
        <v>-358.13878143749753</v>
      </c>
      <c r="CV310" s="64">
        <f t="shared" ref="CV310" si="681">CU309-CV309</f>
        <v>181.03718622115412</v>
      </c>
      <c r="CW310" s="64">
        <f t="shared" ref="CW310" si="682">CV309-CW309</f>
        <v>177.10159521634341</v>
      </c>
      <c r="CX310" s="64">
        <f t="shared" ref="CX310" si="683">CW309-CX309</f>
        <v>0</v>
      </c>
      <c r="CY310" s="64">
        <f t="shared" ref="CY310" si="684">CX309-CY309</f>
        <v>-177.10159521634341</v>
      </c>
      <c r="CZ310" s="64">
        <f t="shared" ref="CZ310" si="685">CY309-CZ309</f>
        <v>0</v>
      </c>
      <c r="DA310" s="64">
        <f t="shared" ref="DA310" si="686">CZ309-DA309</f>
        <v>177.10159521634341</v>
      </c>
      <c r="DB310" s="64">
        <f t="shared" ref="DB310" si="687">DA309-DB309</f>
        <v>0</v>
      </c>
      <c r="DC310" s="64">
        <f t="shared" ref="DC310" si="688">DB309-DC309</f>
        <v>-358.13878143749753</v>
      </c>
      <c r="DD310" s="64">
        <f t="shared" ref="DD310" si="689">DC309-DD309</f>
        <v>181.03718622115412</v>
      </c>
      <c r="DE310" s="64">
        <f t="shared" ref="DE310" si="690">DD309-DE309</f>
        <v>177.10159521634341</v>
      </c>
      <c r="DF310" s="64">
        <f t="shared" ref="DF310" si="691">DE309-DF309</f>
        <v>0</v>
      </c>
      <c r="DG310" s="64">
        <f t="shared" ref="DG310" si="692">DF309-DG309</f>
        <v>-358.13878143749753</v>
      </c>
      <c r="DH310" s="64">
        <f t="shared" ref="DH310" si="693">DG309-DH309</f>
        <v>181.03718622115412</v>
      </c>
      <c r="DI310" s="64">
        <f t="shared" ref="DI310" si="694">DH309-DI309</f>
        <v>177.10159521634341</v>
      </c>
      <c r="DJ310" s="64">
        <f t="shared" ref="DJ310" si="695">DI309-DJ309</f>
        <v>0</v>
      </c>
      <c r="DK310" s="64">
        <f t="shared" ref="DK310" si="696">DJ309-DK309</f>
        <v>-358.13878143749753</v>
      </c>
      <c r="DL310" s="64">
        <f t="shared" ref="DL310" si="697">DK309-DL309</f>
        <v>181.03718622115412</v>
      </c>
      <c r="DM310" s="64">
        <f t="shared" ref="DM310" si="698">DL309-DM309</f>
        <v>177.10159521634341</v>
      </c>
      <c r="DN310" s="64">
        <f t="shared" ref="DN310" si="699">DM309-DN309</f>
        <v>0</v>
      </c>
      <c r="DO310" s="64">
        <f t="shared" ref="DO310" si="700">DN309-DO309</f>
        <v>-177.10159521634341</v>
      </c>
      <c r="DP310" s="64">
        <f t="shared" ref="DP310" si="701">DO309-DP309</f>
        <v>0</v>
      </c>
      <c r="DQ310" s="64">
        <f t="shared" ref="DQ310" si="702">DP309-DQ309</f>
        <v>177.10159521634341</v>
      </c>
      <c r="DR310" s="64">
        <f t="shared" ref="DR310" si="703">DQ309-DR309</f>
        <v>0</v>
      </c>
      <c r="DS310" s="64">
        <f t="shared" ref="DS310" si="704">DR309-DS309</f>
        <v>-358.13878143749753</v>
      </c>
    </row>
    <row r="311" spans="3:123" x14ac:dyDescent="0.3">
      <c r="C311" s="97" t="s">
        <v>249</v>
      </c>
      <c r="D311" s="97"/>
      <c r="E311" s="98"/>
      <c r="F311" s="97"/>
      <c r="G311" s="97"/>
      <c r="H311" s="64"/>
      <c r="I311" s="64"/>
      <c r="J311" s="64"/>
      <c r="K311" s="64"/>
      <c r="L311" s="64"/>
      <c r="M311" s="64"/>
      <c r="N311" s="64"/>
      <c r="O311" s="64"/>
      <c r="P311" s="64"/>
      <c r="Q311" s="64"/>
      <c r="R311" s="64"/>
      <c r="S311" s="64"/>
      <c r="T311" s="64"/>
      <c r="U311" s="64"/>
      <c r="V311" s="64"/>
      <c r="W311" s="64"/>
      <c r="X311" s="64"/>
      <c r="Y311" s="64"/>
      <c r="Z311" s="64"/>
      <c r="AA311" s="64"/>
      <c r="AB311" s="64"/>
      <c r="AC311" s="64"/>
      <c r="AD311" s="64"/>
      <c r="AE311" s="64"/>
      <c r="AF311" s="64"/>
      <c r="AG311" s="64"/>
      <c r="AH311" s="64"/>
      <c r="AI311" s="64"/>
      <c r="AJ311" s="64"/>
      <c r="AK311" s="64"/>
      <c r="AL311" s="64"/>
      <c r="AM311" s="64"/>
      <c r="AN311" s="64"/>
      <c r="AO311" s="64"/>
      <c r="AP311" s="64"/>
      <c r="AQ311" s="64"/>
      <c r="AR311" s="64"/>
      <c r="AS311" s="64"/>
      <c r="AT311" s="64"/>
      <c r="AU311" s="64"/>
      <c r="AV311" s="64"/>
      <c r="AW311" s="64"/>
      <c r="AX311" s="64"/>
      <c r="AY311" s="64"/>
      <c r="AZ311" s="64"/>
      <c r="BA311" s="64"/>
      <c r="BB311" s="64"/>
      <c r="BC311" s="64"/>
      <c r="BD311" s="64"/>
      <c r="BE311" s="64"/>
      <c r="BF311" s="64"/>
      <c r="BG311" s="64"/>
      <c r="BH311" s="64"/>
      <c r="BI311" s="64"/>
      <c r="BJ311" s="64"/>
      <c r="BK311" s="64"/>
      <c r="BL311" s="64"/>
      <c r="BM311" s="64"/>
      <c r="BN311" s="64"/>
      <c r="BO311" s="64"/>
      <c r="BP311" s="64"/>
      <c r="BQ311" s="64"/>
      <c r="BR311" s="64"/>
      <c r="BS311" s="64"/>
      <c r="BT311" s="64"/>
      <c r="BU311" s="64"/>
      <c r="BV311" s="64"/>
      <c r="BW311" s="64"/>
      <c r="BX311" s="64"/>
      <c r="BY311" s="64"/>
      <c r="BZ311" s="64"/>
      <c r="CA311" s="64"/>
      <c r="CB311" s="64"/>
      <c r="CC311" s="64"/>
      <c r="CD311" s="64"/>
      <c r="CE311" s="64"/>
      <c r="CF311" s="64"/>
      <c r="CG311" s="64"/>
      <c r="CH311" s="64"/>
      <c r="CI311" s="64"/>
      <c r="CJ311" s="64"/>
      <c r="CK311" s="64"/>
      <c r="CL311" s="64"/>
      <c r="CM311" s="64"/>
      <c r="CN311" s="64"/>
      <c r="CO311" s="64"/>
      <c r="CP311" s="64"/>
      <c r="CQ311" s="64"/>
      <c r="CR311" s="64"/>
      <c r="CS311" s="64"/>
      <c r="CT311" s="64"/>
      <c r="CU311" s="64"/>
      <c r="CV311" s="64"/>
      <c r="CW311" s="64"/>
      <c r="CX311" s="64"/>
      <c r="CY311" s="64"/>
      <c r="CZ311" s="64"/>
      <c r="DA311" s="64"/>
      <c r="DB311" s="64"/>
      <c r="DC311" s="64"/>
      <c r="DD311" s="64"/>
      <c r="DE311" s="64"/>
      <c r="DF311" s="64"/>
      <c r="DG311" s="64"/>
      <c r="DH311" s="64"/>
      <c r="DI311" s="64"/>
      <c r="DJ311" s="64"/>
      <c r="DK311" s="64"/>
      <c r="DL311" s="64"/>
      <c r="DM311" s="64"/>
      <c r="DN311" s="64"/>
      <c r="DO311" s="64"/>
      <c r="DP311" s="64"/>
      <c r="DQ311" s="64"/>
      <c r="DR311" s="64"/>
      <c r="DS311" s="64"/>
    </row>
    <row r="312" spans="3:123" x14ac:dyDescent="0.3">
      <c r="C312" s="91"/>
      <c r="D312" s="91"/>
      <c r="E312" s="99"/>
      <c r="F312" s="91"/>
      <c r="G312" s="91"/>
      <c r="H312" s="64"/>
      <c r="I312" s="64"/>
      <c r="J312" s="64"/>
      <c r="K312" s="64"/>
      <c r="L312" s="64"/>
      <c r="M312" s="64"/>
      <c r="N312" s="64"/>
      <c r="O312" s="64"/>
      <c r="P312" s="64"/>
      <c r="Q312" s="64"/>
      <c r="R312" s="64"/>
      <c r="S312" s="64"/>
      <c r="T312" s="64"/>
      <c r="U312" s="64"/>
      <c r="V312" s="64"/>
      <c r="W312" s="64"/>
      <c r="X312" s="64"/>
      <c r="Y312" s="64"/>
      <c r="Z312" s="64"/>
      <c r="AA312" s="64"/>
      <c r="AB312" s="64"/>
      <c r="AC312" s="64"/>
      <c r="AD312" s="64"/>
      <c r="AE312" s="64"/>
      <c r="AF312" s="64"/>
      <c r="AG312" s="64"/>
      <c r="AH312" s="64"/>
      <c r="AI312" s="64"/>
      <c r="AJ312" s="64"/>
      <c r="AK312" s="64"/>
      <c r="AL312" s="64"/>
      <c r="AM312" s="64"/>
      <c r="AN312" s="64"/>
      <c r="AO312" s="64"/>
      <c r="AP312" s="64"/>
      <c r="AQ312" s="64"/>
      <c r="AR312" s="64"/>
      <c r="AS312" s="64"/>
      <c r="AT312" s="64"/>
      <c r="AU312" s="64"/>
      <c r="AV312" s="64"/>
      <c r="AW312" s="64"/>
      <c r="AX312" s="64"/>
      <c r="AY312" s="64"/>
      <c r="AZ312" s="64"/>
      <c r="BA312" s="64"/>
      <c r="BB312" s="64"/>
      <c r="BC312" s="64"/>
      <c r="BD312" s="64"/>
      <c r="BE312" s="64"/>
      <c r="BF312" s="64"/>
      <c r="BG312" s="64"/>
      <c r="BH312" s="64"/>
      <c r="BI312" s="64"/>
      <c r="BJ312" s="64"/>
      <c r="BK312" s="64"/>
      <c r="BL312" s="64"/>
      <c r="BM312" s="64"/>
      <c r="BN312" s="64"/>
      <c r="BO312" s="64"/>
      <c r="BP312" s="64"/>
      <c r="BQ312" s="64"/>
      <c r="BR312" s="64"/>
      <c r="BS312" s="64"/>
      <c r="BT312" s="64"/>
      <c r="BU312" s="64"/>
      <c r="BV312" s="64"/>
      <c r="BW312" s="64"/>
      <c r="BX312" s="64"/>
      <c r="BY312" s="64"/>
      <c r="BZ312" s="64"/>
      <c r="CA312" s="64"/>
      <c r="CB312" s="64"/>
      <c r="CC312" s="64"/>
      <c r="CD312" s="64"/>
      <c r="CE312" s="64"/>
      <c r="CF312" s="64"/>
      <c r="CG312" s="64"/>
      <c r="CH312" s="64"/>
      <c r="CI312" s="64"/>
      <c r="CJ312" s="64"/>
      <c r="CK312" s="64"/>
      <c r="CL312" s="64"/>
      <c r="CM312" s="64"/>
      <c r="CN312" s="64"/>
      <c r="CO312" s="64"/>
      <c r="CP312" s="64"/>
      <c r="CQ312" s="64"/>
      <c r="CR312" s="64"/>
      <c r="CS312" s="64"/>
      <c r="CT312" s="64"/>
      <c r="CU312" s="64"/>
      <c r="CV312" s="64"/>
      <c r="CW312" s="64"/>
      <c r="CX312" s="64"/>
      <c r="CY312" s="64"/>
      <c r="CZ312" s="64"/>
      <c r="DA312" s="64"/>
      <c r="DB312" s="64"/>
      <c r="DC312" s="64"/>
      <c r="DD312" s="64"/>
      <c r="DE312" s="64"/>
      <c r="DF312" s="64"/>
      <c r="DG312" s="64"/>
      <c r="DH312" s="64"/>
      <c r="DI312" s="64"/>
      <c r="DJ312" s="64"/>
      <c r="DK312" s="64"/>
      <c r="DL312" s="64"/>
      <c r="DM312" s="64"/>
      <c r="DN312" s="64"/>
      <c r="DO312" s="64"/>
      <c r="DP312" s="64"/>
      <c r="DQ312" s="64"/>
      <c r="DR312" s="64"/>
      <c r="DS312" s="64"/>
    </row>
    <row r="313" spans="3:123" x14ac:dyDescent="0.3">
      <c r="D313" s="6" t="s">
        <v>114</v>
      </c>
      <c r="F313" s="51" t="str">
        <f>F309</f>
        <v>INR Mn</v>
      </c>
      <c r="G313" s="57"/>
      <c r="H313" s="64">
        <f t="shared" ref="H313" si="705">G317</f>
        <v>0</v>
      </c>
      <c r="I313" s="64">
        <f t="shared" ref="I313" si="706">H317</f>
        <v>0</v>
      </c>
      <c r="J313" s="64">
        <f t="shared" ref="J313" si="707">I317</f>
        <v>0</v>
      </c>
      <c r="K313" s="64">
        <f t="shared" ref="K313" si="708">J317</f>
        <v>0</v>
      </c>
      <c r="L313" s="64">
        <f t="shared" ref="L313" si="709">K317</f>
        <v>970.06973638750003</v>
      </c>
      <c r="M313" s="64">
        <f t="shared" ref="M313" si="710">L317</f>
        <v>1599.0160489903847</v>
      </c>
      <c r="N313" s="64">
        <f t="shared" ref="N313" si="711">M317</f>
        <v>1991.8178175467183</v>
      </c>
      <c r="O313" s="64">
        <f t="shared" ref="O313" si="712">N317</f>
        <v>2247.992883996501</v>
      </c>
      <c r="P313" s="64">
        <f t="shared" ref="P313" si="713">O317</f>
        <v>3568.1440269576669</v>
      </c>
      <c r="Q313" s="64">
        <f t="shared" ref="Q313" si="714">P317</f>
        <v>4399.362978064396</v>
      </c>
      <c r="R313" s="64">
        <f t="shared" ref="R313" si="715">Q317</f>
        <v>4893.6431311985189</v>
      </c>
      <c r="S313" s="64">
        <f t="shared" ref="S313" si="716">R317</f>
        <v>5215.9997528077292</v>
      </c>
      <c r="T313" s="64">
        <f t="shared" ref="T313" si="717">S317</f>
        <v>6736.7674828004874</v>
      </c>
      <c r="U313" s="64">
        <f t="shared" ref="U313" si="718">T317</f>
        <v>7665.4410686990032</v>
      </c>
      <c r="V313" s="64">
        <f t="shared" ref="V313" si="719">U317</f>
        <v>8187.7777435382632</v>
      </c>
      <c r="W313" s="64">
        <f t="shared" ref="W313" si="720">V317</f>
        <v>8528.4320966943014</v>
      </c>
      <c r="X313" s="64">
        <f t="shared" ref="X313" si="721">W317</f>
        <v>10983.043837992231</v>
      </c>
      <c r="Y313" s="64">
        <f t="shared" ref="Y313" si="722">X317</f>
        <v>12601.469161924932</v>
      </c>
      <c r="Z313" s="64">
        <f t="shared" ref="Z313" si="723">Y317</f>
        <v>13519.991447512293</v>
      </c>
      <c r="AA313" s="64">
        <f t="shared" ref="AA313" si="724">Z317</f>
        <v>14119.027720721442</v>
      </c>
      <c r="AB313" s="64">
        <f t="shared" ref="AB313" si="725">AA317</f>
        <v>20031.715194802797</v>
      </c>
      <c r="AC313" s="64">
        <f t="shared" ref="AC313" si="726">AB317</f>
        <v>23710.061714034429</v>
      </c>
      <c r="AD313" s="64">
        <f t="shared" ref="AD313" si="727">AC317</f>
        <v>25851.265294902507</v>
      </c>
      <c r="AE313" s="64">
        <f t="shared" ref="AE313" si="728">AD317</f>
        <v>27247.702412859951</v>
      </c>
      <c r="AF313" s="64">
        <f t="shared" ref="AF313" si="729">AE317</f>
        <v>29611.957831279135</v>
      </c>
      <c r="AG313" s="64">
        <f t="shared" ref="AG313" si="730">AF317</f>
        <v>30845.401427695309</v>
      </c>
      <c r="AH313" s="64">
        <f t="shared" ref="AH313" si="731">AG317</f>
        <v>31314.54506201352</v>
      </c>
      <c r="AI313" s="64">
        <f t="shared" ref="AI313" si="732">AH317</f>
        <v>31620.508301786267</v>
      </c>
      <c r="AJ313" s="64">
        <f t="shared" ref="AJ313" si="733">AI317</f>
        <v>32979.860967544184</v>
      </c>
      <c r="AK313" s="64">
        <f t="shared" ref="AK313" si="734">AJ317</f>
        <v>33513.721395873086</v>
      </c>
      <c r="AL313" s="64">
        <f t="shared" ref="AL313" si="735">AK317</f>
        <v>33497.611660045499</v>
      </c>
      <c r="AM313" s="64">
        <f t="shared" ref="AM313" si="736">AL317</f>
        <v>33487.10531059272</v>
      </c>
      <c r="AN313" s="64">
        <f t="shared" ref="AN313" si="737">AM317</f>
        <v>33848.168215465528</v>
      </c>
      <c r="AO313" s="64">
        <f t="shared" ref="AO313" si="738">AN317</f>
        <v>34086.231669227825</v>
      </c>
      <c r="AP313" s="64">
        <f t="shared" ref="AP313" si="739">AO317</f>
        <v>33870.987925276844</v>
      </c>
      <c r="AQ313" s="64">
        <f t="shared" ref="AQ313" si="740">AP317</f>
        <v>33730.611570526205</v>
      </c>
      <c r="AR313" s="64">
        <f t="shared" ref="AR313" si="741">AQ317</f>
        <v>34386.596480037479</v>
      </c>
      <c r="AS313" s="64">
        <f t="shared" ref="AS313" si="742">AR317</f>
        <v>34441.239316198342</v>
      </c>
      <c r="AT313" s="64">
        <f t="shared" ref="AT313" si="743">AS317</f>
        <v>34102.514651561971</v>
      </c>
      <c r="AU313" s="64">
        <f t="shared" ref="AU313" si="744">AT317</f>
        <v>33881.607261581725</v>
      </c>
      <c r="AV313" s="64">
        <f t="shared" ref="AV313" si="745">AU317</f>
        <v>34487.260274074491</v>
      </c>
      <c r="AW313" s="64">
        <f t="shared" ref="AW313" si="746">AV317</f>
        <v>34507.611048530438</v>
      </c>
      <c r="AX313" s="64">
        <f t="shared" ref="AX313" si="747">AW317</f>
        <v>34145.800563952464</v>
      </c>
      <c r="AY313" s="64">
        <f t="shared" ref="AY313" si="748">AX317</f>
        <v>33909.837204445088</v>
      </c>
      <c r="AZ313" s="64">
        <f t="shared" ref="AZ313" si="749">AY317</f>
        <v>34506.080235983391</v>
      </c>
      <c r="BA313" s="64">
        <f t="shared" ref="BA313" si="750">AZ317</f>
        <v>34520.019814624218</v>
      </c>
      <c r="BB313" s="64">
        <f t="shared" ref="BB313" si="751">BA317</f>
        <v>34153.89323749188</v>
      </c>
      <c r="BC313" s="64">
        <f t="shared" ref="BC313" si="752">BB317</f>
        <v>33915.115035014271</v>
      </c>
      <c r="BD313" s="64">
        <f t="shared" ref="BD313" si="753">BC317</f>
        <v>34130.372429369847</v>
      </c>
      <c r="BE313" s="64">
        <f t="shared" ref="BE313" si="754">BD317</f>
        <v>34272.300381692214</v>
      </c>
      <c r="BF313" s="64">
        <f t="shared" ref="BF313" si="755">BE317</f>
        <v>33992.337085579711</v>
      </c>
      <c r="BG313" s="64">
        <f t="shared" ref="BG313" si="756">BF317</f>
        <v>33809.752327245471</v>
      </c>
      <c r="BH313" s="64">
        <f t="shared" ref="BH313" si="757">BG317</f>
        <v>34439.356984516984</v>
      </c>
      <c r="BI313" s="64">
        <f t="shared" ref="BI313" si="758">BH317</f>
        <v>34476.026462009002</v>
      </c>
      <c r="BJ313" s="64">
        <f t="shared" ref="BJ313" si="759">BI317</f>
        <v>34125.201920568914</v>
      </c>
      <c r="BK313" s="64">
        <f t="shared" ref="BK313" si="760">BJ317</f>
        <v>33896.403306586253</v>
      </c>
      <c r="BL313" s="64">
        <f t="shared" ref="BL313" si="761">BK317</f>
        <v>34497.124304077501</v>
      </c>
      <c r="BM313" s="64">
        <f t="shared" ref="BM313" si="762">BL317</f>
        <v>34514.114804576377</v>
      </c>
      <c r="BN313" s="64">
        <f t="shared" ref="BN313" si="763">BM317</f>
        <v>34150.042143982428</v>
      </c>
      <c r="BO313" s="64">
        <f t="shared" ref="BO313" si="764">BN317</f>
        <v>33912.603452290714</v>
      </c>
      <c r="BP313" s="64">
        <f t="shared" ref="BP313" si="765">BO317</f>
        <v>34507.924401213808</v>
      </c>
      <c r="BQ313" s="64">
        <f t="shared" ref="BQ313" si="766">BP317</f>
        <v>34521.235747743172</v>
      </c>
      <c r="BR313" s="64">
        <f t="shared" ref="BR313" si="767">BQ317</f>
        <v>34154.686237352071</v>
      </c>
      <c r="BS313" s="64">
        <f t="shared" ref="BS313" si="768">BR317</f>
        <v>33915.632208836134</v>
      </c>
      <c r="BT313" s="64">
        <f t="shared" ref="BT313" si="769">BS317</f>
        <v>34130.713423098554</v>
      </c>
      <c r="BU313" s="64">
        <f t="shared" ref="BU313" si="770">BT317</f>
        <v>34272.525212722132</v>
      </c>
      <c r="BV313" s="64">
        <f t="shared" ref="BV313" si="771">BU317</f>
        <v>33992.483714512258</v>
      </c>
      <c r="BW313" s="64">
        <f t="shared" ref="BW313" si="772">BV317</f>
        <v>33809.847954810175</v>
      </c>
      <c r="BX313" s="64">
        <f t="shared" ref="BX313" si="773">BW317</f>
        <v>34439.420736226792</v>
      </c>
      <c r="BY313" s="64">
        <f t="shared" ref="BY313" si="774">BX317</f>
        <v>34476.068496103384</v>
      </c>
      <c r="BZ313" s="64">
        <f t="shared" ref="BZ313" si="775">BY317</f>
        <v>34125.229334108735</v>
      </c>
      <c r="CA313" s="64">
        <f t="shared" ref="CA313" si="776">BZ317</f>
        <v>33896.421184981788</v>
      </c>
      <c r="CB313" s="64">
        <f t="shared" ref="CB313" si="777">CA317</f>
        <v>34497.136223007867</v>
      </c>
      <c r="CC313" s="64">
        <f t="shared" ref="CC313" si="778">CB317</f>
        <v>34514.122663211783</v>
      </c>
      <c r="CD313" s="64">
        <f t="shared" ref="CD313" si="779">CC317</f>
        <v>34150.047269179428</v>
      </c>
      <c r="CE313" s="64">
        <f t="shared" ref="CE313" si="780">CD317</f>
        <v>33912.606794810505</v>
      </c>
      <c r="CF313" s="64">
        <f t="shared" ref="CF313" si="781">CE317</f>
        <v>34507.926629560345</v>
      </c>
      <c r="CG313" s="64">
        <f t="shared" ref="CG313" si="782">CF317</f>
        <v>34521.237216982649</v>
      </c>
      <c r="CH313" s="64">
        <f t="shared" ref="CH313" si="783">CG317</f>
        <v>34154.687195551727</v>
      </c>
      <c r="CI313" s="64">
        <f t="shared" ref="CI313" si="784">CH317</f>
        <v>33915.632833748954</v>
      </c>
      <c r="CJ313" s="64">
        <f t="shared" ref="CJ313" si="785">CI317</f>
        <v>34130.713835128983</v>
      </c>
      <c r="CK313" s="64">
        <f t="shared" ref="CK313" si="786">CJ317</f>
        <v>34272.525484390542</v>
      </c>
      <c r="CL313" s="64">
        <f t="shared" ref="CL313" si="787">CK317</f>
        <v>33992.483891687312</v>
      </c>
      <c r="CM313" s="64">
        <f t="shared" ref="CM313" si="788">CL317</f>
        <v>33809.848070359119</v>
      </c>
      <c r="CN313" s="64">
        <f t="shared" ref="CN313" si="789">CM317</f>
        <v>34439.420813259421</v>
      </c>
      <c r="CO313" s="64">
        <f t="shared" ref="CO313" si="790">CN317</f>
        <v>34476.068546894123</v>
      </c>
      <c r="CP313" s="64">
        <f t="shared" ref="CP313" si="791">CO317</f>
        <v>34125.229367233129</v>
      </c>
      <c r="CQ313" s="64">
        <f t="shared" ref="CQ313" si="792">CP317</f>
        <v>33896.421206584651</v>
      </c>
      <c r="CR313" s="64">
        <f t="shared" ref="CR313" si="793">CQ317</f>
        <v>34497.136237409766</v>
      </c>
      <c r="CS313" s="64">
        <f t="shared" ref="CS313" si="794">CR317</f>
        <v>34514.122672707541</v>
      </c>
      <c r="CT313" s="64">
        <f t="shared" ref="CT313" si="795">CS317</f>
        <v>34150.047275372315</v>
      </c>
      <c r="CU313" s="64">
        <f t="shared" ref="CU313" si="796">CT317</f>
        <v>33912.606798849338</v>
      </c>
      <c r="CV313" s="64">
        <f t="shared" ref="CV313" si="797">CU317</f>
        <v>34507.9266322529</v>
      </c>
      <c r="CW313" s="64">
        <f t="shared" ref="CW313" si="798">CV317</f>
        <v>34521.23721875796</v>
      </c>
      <c r="CX313" s="64">
        <f t="shared" ref="CX313" si="799">CW317</f>
        <v>34154.687196709543</v>
      </c>
      <c r="CY313" s="64">
        <f t="shared" ref="CY313" si="800">CX317</f>
        <v>33915.632834504053</v>
      </c>
      <c r="CZ313" s="64">
        <f t="shared" ref="CZ313" si="801">CY317</f>
        <v>34130.713835626855</v>
      </c>
      <c r="DA313" s="64">
        <f t="shared" ref="DA313" si="802">CZ317</f>
        <v>34272.525484718804</v>
      </c>
      <c r="DB313" s="64">
        <f t="shared" ref="DB313" si="803">DA317</f>
        <v>33992.4838919014</v>
      </c>
      <c r="DC313" s="64">
        <f t="shared" ref="DC313" si="804">DB317</f>
        <v>33809.848070498745</v>
      </c>
      <c r="DD313" s="64">
        <f t="shared" ref="DD313" si="805">DC317</f>
        <v>34439.420813352495</v>
      </c>
      <c r="DE313" s="64">
        <f t="shared" ref="DE313" si="806">DD317</f>
        <v>34476.068546955496</v>
      </c>
      <c r="DF313" s="64">
        <f t="shared" ref="DF313" si="807">DE317</f>
        <v>34125.229367273154</v>
      </c>
      <c r="DG313" s="64">
        <f t="shared" ref="DG313" si="808">DF317</f>
        <v>33896.421206610758</v>
      </c>
      <c r="DH313" s="64">
        <f t="shared" ref="DH313" si="809">DG317</f>
        <v>34497.136237427178</v>
      </c>
      <c r="DI313" s="64">
        <f t="shared" ref="DI313" si="810">DH317</f>
        <v>34514.122672719022</v>
      </c>
      <c r="DJ313" s="64">
        <f t="shared" ref="DJ313" si="811">DI317</f>
        <v>34150.047275379802</v>
      </c>
      <c r="DK313" s="64">
        <f t="shared" ref="DK313" si="812">DJ317</f>
        <v>33912.60679885422</v>
      </c>
      <c r="DL313" s="64">
        <f t="shared" ref="DL313" si="813">DK317</f>
        <v>34507.926632256153</v>
      </c>
      <c r="DM313" s="64">
        <f t="shared" ref="DM313" si="814">DL317</f>
        <v>34521.237218760099</v>
      </c>
      <c r="DN313" s="64">
        <f t="shared" ref="DN313" si="815">DM317</f>
        <v>34154.687196710933</v>
      </c>
      <c r="DO313" s="64">
        <f t="shared" ref="DO313" si="816">DN317</f>
        <v>33915.632834504955</v>
      </c>
      <c r="DP313" s="64">
        <f t="shared" ref="DP313" si="817">DO317</f>
        <v>34130.713835627452</v>
      </c>
      <c r="DQ313" s="64">
        <f t="shared" ref="DQ313" si="818">DP317</f>
        <v>34272.525484719197</v>
      </c>
      <c r="DR313" s="64">
        <f t="shared" ref="DR313" si="819">DQ317</f>
        <v>33992.483891901655</v>
      </c>
      <c r="DS313" s="64">
        <f t="shared" ref="DS313" si="820">DR317</f>
        <v>33809.848070498905</v>
      </c>
    </row>
    <row r="314" spans="3:123" x14ac:dyDescent="0.3">
      <c r="D314" s="6" t="s">
        <v>248</v>
      </c>
      <c r="E314" s="12">
        <f>Inputs!H131</f>
        <v>60</v>
      </c>
      <c r="F314" s="51" t="str">
        <f>F313</f>
        <v>INR Mn</v>
      </c>
      <c r="G314" s="57"/>
      <c r="H314" s="64">
        <f t="shared" ref="H314:AM314" si="821">H120</f>
        <v>0</v>
      </c>
      <c r="I314" s="64">
        <f t="shared" si="821"/>
        <v>0</v>
      </c>
      <c r="J314" s="64">
        <f t="shared" si="821"/>
        <v>0</v>
      </c>
      <c r="K314" s="64">
        <f t="shared" si="821"/>
        <v>1455.10460458125</v>
      </c>
      <c r="L314" s="64">
        <f t="shared" si="821"/>
        <v>1455.10460458125</v>
      </c>
      <c r="M314" s="64">
        <f t="shared" si="821"/>
        <v>1455.10460458125</v>
      </c>
      <c r="N314" s="64">
        <f t="shared" si="821"/>
        <v>1455.10460458125</v>
      </c>
      <c r="O314" s="64">
        <f t="shared" si="821"/>
        <v>3104.2231564399999</v>
      </c>
      <c r="P314" s="64">
        <f t="shared" si="821"/>
        <v>3104.2231564399999</v>
      </c>
      <c r="Q314" s="64">
        <f t="shared" si="821"/>
        <v>3104.2231564399999</v>
      </c>
      <c r="R314" s="64">
        <f t="shared" si="821"/>
        <v>3104.2231564399999</v>
      </c>
      <c r="S314" s="64">
        <f t="shared" si="821"/>
        <v>4889.151471393001</v>
      </c>
      <c r="T314" s="64">
        <f t="shared" si="821"/>
        <v>4889.151471393001</v>
      </c>
      <c r="U314" s="64">
        <f t="shared" si="821"/>
        <v>4889.151471393001</v>
      </c>
      <c r="V314" s="64">
        <f t="shared" si="821"/>
        <v>4889.151471393001</v>
      </c>
      <c r="W314" s="64">
        <f t="shared" si="821"/>
        <v>8129.1843909272511</v>
      </c>
      <c r="X314" s="64">
        <f t="shared" si="821"/>
        <v>8129.1843909272511</v>
      </c>
      <c r="Y314" s="64">
        <f t="shared" si="821"/>
        <v>8129.1843909272511</v>
      </c>
      <c r="Z314" s="64">
        <f t="shared" si="821"/>
        <v>8129.1843909272511</v>
      </c>
      <c r="AA314" s="64">
        <f t="shared" si="821"/>
        <v>15928.545071482751</v>
      </c>
      <c r="AB314" s="64">
        <f t="shared" si="821"/>
        <v>15928.545071482751</v>
      </c>
      <c r="AC314" s="64">
        <f t="shared" si="821"/>
        <v>15928.545071482751</v>
      </c>
      <c r="AD314" s="64">
        <f t="shared" si="821"/>
        <v>15928.545071482751</v>
      </c>
      <c r="AE314" s="64">
        <f t="shared" si="821"/>
        <v>17170.234334058754</v>
      </c>
      <c r="AF314" s="64">
        <f t="shared" si="821"/>
        <v>17170.234334058754</v>
      </c>
      <c r="AG314" s="64">
        <f t="shared" si="821"/>
        <v>17170.234334058754</v>
      </c>
      <c r="AH314" s="64">
        <f t="shared" si="821"/>
        <v>17170.234334058754</v>
      </c>
      <c r="AI314" s="64">
        <f t="shared" si="821"/>
        <v>17849.283149530005</v>
      </c>
      <c r="AJ314" s="64">
        <f t="shared" si="821"/>
        <v>17849.283149530005</v>
      </c>
      <c r="AK314" s="64">
        <f t="shared" si="821"/>
        <v>17849.283149530005</v>
      </c>
      <c r="AL314" s="64">
        <f t="shared" si="821"/>
        <v>17849.283149530005</v>
      </c>
      <c r="AM314" s="64">
        <f t="shared" si="821"/>
        <v>17849.283149530005</v>
      </c>
      <c r="AN314" s="64">
        <f t="shared" ref="AN314:BS314" si="822">AN120</f>
        <v>17849.283149530005</v>
      </c>
      <c r="AO314" s="64">
        <f t="shared" si="822"/>
        <v>17849.283149530005</v>
      </c>
      <c r="AP314" s="64">
        <f t="shared" si="822"/>
        <v>17849.283149530005</v>
      </c>
      <c r="AQ314" s="64">
        <f t="shared" si="822"/>
        <v>17849.283149530005</v>
      </c>
      <c r="AR314" s="64">
        <f t="shared" si="822"/>
        <v>17849.283149530005</v>
      </c>
      <c r="AS314" s="64">
        <f t="shared" si="822"/>
        <v>17849.283149530005</v>
      </c>
      <c r="AT314" s="64">
        <f t="shared" si="822"/>
        <v>17849.283149530005</v>
      </c>
      <c r="AU314" s="64">
        <f t="shared" si="822"/>
        <v>17849.283149530005</v>
      </c>
      <c r="AV314" s="64">
        <f t="shared" si="822"/>
        <v>17849.283149530005</v>
      </c>
      <c r="AW314" s="64">
        <f t="shared" si="822"/>
        <v>17849.283149530005</v>
      </c>
      <c r="AX314" s="64">
        <f t="shared" si="822"/>
        <v>17849.283149530005</v>
      </c>
      <c r="AY314" s="64">
        <f t="shared" si="822"/>
        <v>17849.283149530005</v>
      </c>
      <c r="AZ314" s="64">
        <f t="shared" si="822"/>
        <v>17849.283149530005</v>
      </c>
      <c r="BA314" s="64">
        <f t="shared" si="822"/>
        <v>17849.283149530005</v>
      </c>
      <c r="BB314" s="64">
        <f t="shared" si="822"/>
        <v>17849.283149530005</v>
      </c>
      <c r="BC314" s="64">
        <f t="shared" si="822"/>
        <v>17849.283149530005</v>
      </c>
      <c r="BD314" s="64">
        <f t="shared" si="822"/>
        <v>17849.283149530005</v>
      </c>
      <c r="BE314" s="64">
        <f t="shared" si="822"/>
        <v>17849.283149530005</v>
      </c>
      <c r="BF314" s="64">
        <f t="shared" si="822"/>
        <v>17849.283149530005</v>
      </c>
      <c r="BG314" s="64">
        <f t="shared" si="822"/>
        <v>17849.283149530005</v>
      </c>
      <c r="BH314" s="64">
        <f t="shared" si="822"/>
        <v>17849.283149530005</v>
      </c>
      <c r="BI314" s="64">
        <f t="shared" si="822"/>
        <v>17849.283149530005</v>
      </c>
      <c r="BJ314" s="64">
        <f t="shared" si="822"/>
        <v>17849.283149530005</v>
      </c>
      <c r="BK314" s="64">
        <f t="shared" si="822"/>
        <v>17849.283149530005</v>
      </c>
      <c r="BL314" s="64">
        <f t="shared" si="822"/>
        <v>17849.283149530005</v>
      </c>
      <c r="BM314" s="64">
        <f t="shared" si="822"/>
        <v>17849.283149530005</v>
      </c>
      <c r="BN314" s="64">
        <f t="shared" si="822"/>
        <v>17849.283149530005</v>
      </c>
      <c r="BO314" s="64">
        <f t="shared" si="822"/>
        <v>17849.283149530005</v>
      </c>
      <c r="BP314" s="64">
        <f t="shared" si="822"/>
        <v>17849.283149530005</v>
      </c>
      <c r="BQ314" s="64">
        <f t="shared" si="822"/>
        <v>17849.283149530005</v>
      </c>
      <c r="BR314" s="64">
        <f t="shared" si="822"/>
        <v>17849.283149530005</v>
      </c>
      <c r="BS314" s="64">
        <f t="shared" si="822"/>
        <v>17849.283149530005</v>
      </c>
      <c r="BT314" s="64">
        <f t="shared" ref="BT314:CY314" si="823">BT120</f>
        <v>17849.283149530005</v>
      </c>
      <c r="BU314" s="64">
        <f t="shared" si="823"/>
        <v>17849.283149530005</v>
      </c>
      <c r="BV314" s="64">
        <f t="shared" si="823"/>
        <v>17849.283149530005</v>
      </c>
      <c r="BW314" s="64">
        <f t="shared" si="823"/>
        <v>17849.283149530005</v>
      </c>
      <c r="BX314" s="64">
        <f t="shared" si="823"/>
        <v>17849.283149530005</v>
      </c>
      <c r="BY314" s="64">
        <f t="shared" si="823"/>
        <v>17849.283149530005</v>
      </c>
      <c r="BZ314" s="64">
        <f t="shared" si="823"/>
        <v>17849.283149530005</v>
      </c>
      <c r="CA314" s="64">
        <f t="shared" si="823"/>
        <v>17849.283149530005</v>
      </c>
      <c r="CB314" s="64">
        <f t="shared" si="823"/>
        <v>17849.283149530005</v>
      </c>
      <c r="CC314" s="64">
        <f t="shared" si="823"/>
        <v>17849.283149530005</v>
      </c>
      <c r="CD314" s="64">
        <f t="shared" si="823"/>
        <v>17849.283149530005</v>
      </c>
      <c r="CE314" s="64">
        <f t="shared" si="823"/>
        <v>17849.283149530005</v>
      </c>
      <c r="CF314" s="64">
        <f t="shared" si="823"/>
        <v>17849.283149530005</v>
      </c>
      <c r="CG314" s="64">
        <f t="shared" si="823"/>
        <v>17849.283149530005</v>
      </c>
      <c r="CH314" s="64">
        <f t="shared" si="823"/>
        <v>17849.283149530005</v>
      </c>
      <c r="CI314" s="64">
        <f t="shared" si="823"/>
        <v>17849.283149530005</v>
      </c>
      <c r="CJ314" s="64">
        <f t="shared" si="823"/>
        <v>17849.283149530005</v>
      </c>
      <c r="CK314" s="64">
        <f t="shared" si="823"/>
        <v>17849.283149530005</v>
      </c>
      <c r="CL314" s="64">
        <f t="shared" si="823"/>
        <v>17849.283149530005</v>
      </c>
      <c r="CM314" s="64">
        <f t="shared" si="823"/>
        <v>17849.283149530005</v>
      </c>
      <c r="CN314" s="64">
        <f t="shared" si="823"/>
        <v>17849.283149530005</v>
      </c>
      <c r="CO314" s="64">
        <f t="shared" si="823"/>
        <v>17849.283149530005</v>
      </c>
      <c r="CP314" s="64">
        <f t="shared" si="823"/>
        <v>17849.283149530005</v>
      </c>
      <c r="CQ314" s="64">
        <f t="shared" si="823"/>
        <v>17849.283149530005</v>
      </c>
      <c r="CR314" s="64">
        <f t="shared" si="823"/>
        <v>17849.283149530005</v>
      </c>
      <c r="CS314" s="64">
        <f t="shared" si="823"/>
        <v>17849.283149530005</v>
      </c>
      <c r="CT314" s="64">
        <f t="shared" si="823"/>
        <v>17849.283149530005</v>
      </c>
      <c r="CU314" s="64">
        <f t="shared" si="823"/>
        <v>17849.283149530005</v>
      </c>
      <c r="CV314" s="64">
        <f t="shared" si="823"/>
        <v>17849.283149530005</v>
      </c>
      <c r="CW314" s="64">
        <f t="shared" si="823"/>
        <v>17849.283149530005</v>
      </c>
      <c r="CX314" s="64">
        <f t="shared" si="823"/>
        <v>17849.283149530005</v>
      </c>
      <c r="CY314" s="64">
        <f t="shared" si="823"/>
        <v>17849.283149530005</v>
      </c>
      <c r="CZ314" s="64">
        <f t="shared" ref="CZ314:DS314" si="824">CZ120</f>
        <v>17849.283149530005</v>
      </c>
      <c r="DA314" s="64">
        <f t="shared" si="824"/>
        <v>17849.283149530005</v>
      </c>
      <c r="DB314" s="64">
        <f t="shared" si="824"/>
        <v>17849.283149530005</v>
      </c>
      <c r="DC314" s="64">
        <f t="shared" si="824"/>
        <v>17849.283149530005</v>
      </c>
      <c r="DD314" s="64">
        <f t="shared" si="824"/>
        <v>17849.283149530005</v>
      </c>
      <c r="DE314" s="64">
        <f t="shared" si="824"/>
        <v>17849.283149530005</v>
      </c>
      <c r="DF314" s="64">
        <f t="shared" si="824"/>
        <v>17849.283149530005</v>
      </c>
      <c r="DG314" s="64">
        <f t="shared" si="824"/>
        <v>17849.283149530005</v>
      </c>
      <c r="DH314" s="64">
        <f t="shared" si="824"/>
        <v>17849.283149530005</v>
      </c>
      <c r="DI314" s="64">
        <f t="shared" si="824"/>
        <v>17849.283149530005</v>
      </c>
      <c r="DJ314" s="64">
        <f t="shared" si="824"/>
        <v>17849.283149530005</v>
      </c>
      <c r="DK314" s="64">
        <f t="shared" si="824"/>
        <v>17849.283149530005</v>
      </c>
      <c r="DL314" s="64">
        <f t="shared" si="824"/>
        <v>17849.283149530005</v>
      </c>
      <c r="DM314" s="64">
        <f t="shared" si="824"/>
        <v>17849.283149530005</v>
      </c>
      <c r="DN314" s="64">
        <f t="shared" si="824"/>
        <v>17849.283149530005</v>
      </c>
      <c r="DO314" s="64">
        <f t="shared" si="824"/>
        <v>17849.283149530005</v>
      </c>
      <c r="DP314" s="64">
        <f t="shared" si="824"/>
        <v>17849.283149530005</v>
      </c>
      <c r="DQ314" s="64">
        <f t="shared" si="824"/>
        <v>17849.283149530005</v>
      </c>
      <c r="DR314" s="64">
        <f t="shared" si="824"/>
        <v>17849.283149530005</v>
      </c>
      <c r="DS314" s="64">
        <f t="shared" si="824"/>
        <v>17849.283149530005</v>
      </c>
    </row>
    <row r="315" spans="3:123" x14ac:dyDescent="0.3">
      <c r="D315" s="6" t="s">
        <v>246</v>
      </c>
      <c r="F315" s="51" t="str">
        <f>F314</f>
        <v>INR Mn</v>
      </c>
      <c r="G315" s="57"/>
      <c r="H315" s="64">
        <f t="shared" ref="H315:AM315" si="825">-(H5-$E$314)*SUM(H313:H314)/H5</f>
        <v>0</v>
      </c>
      <c r="I315" s="64">
        <f t="shared" si="825"/>
        <v>0</v>
      </c>
      <c r="J315" s="64">
        <f t="shared" si="825"/>
        <v>0</v>
      </c>
      <c r="K315" s="64">
        <f t="shared" si="825"/>
        <v>-485.03486819374996</v>
      </c>
      <c r="L315" s="64">
        <f t="shared" si="825"/>
        <v>-826.15829197836547</v>
      </c>
      <c r="M315" s="64">
        <f t="shared" si="825"/>
        <v>-1062.3028360249164</v>
      </c>
      <c r="N315" s="64">
        <f t="shared" si="825"/>
        <v>-1198.9295381314673</v>
      </c>
      <c r="O315" s="64">
        <f t="shared" si="825"/>
        <v>-1784.0720134788335</v>
      </c>
      <c r="P315" s="64">
        <f t="shared" si="825"/>
        <v>-2273.0042053332709</v>
      </c>
      <c r="Q315" s="64">
        <f t="shared" si="825"/>
        <v>-2609.943003305877</v>
      </c>
      <c r="R315" s="64">
        <f t="shared" si="825"/>
        <v>-2781.8665348307891</v>
      </c>
      <c r="S315" s="64">
        <f t="shared" si="825"/>
        <v>-3368.3837414002433</v>
      </c>
      <c r="T315" s="64">
        <f t="shared" si="825"/>
        <v>-3960.4778854944852</v>
      </c>
      <c r="U315" s="64">
        <f t="shared" si="825"/>
        <v>-4366.814796553741</v>
      </c>
      <c r="V315" s="64">
        <f t="shared" si="825"/>
        <v>-4548.4971182369618</v>
      </c>
      <c r="W315" s="64">
        <f t="shared" si="825"/>
        <v>-5674.57264962932</v>
      </c>
      <c r="X315" s="64">
        <f t="shared" si="825"/>
        <v>-6510.7590669945484</v>
      </c>
      <c r="Y315" s="64">
        <f t="shared" si="825"/>
        <v>-7210.6621053398894</v>
      </c>
      <c r="Z315" s="64">
        <f t="shared" si="825"/>
        <v>-7530.1481177181022</v>
      </c>
      <c r="AA315" s="64">
        <f t="shared" si="825"/>
        <v>-10015.857597401397</v>
      </c>
      <c r="AB315" s="64">
        <f t="shared" si="825"/>
        <v>-12250.19855225112</v>
      </c>
      <c r="AC315" s="64">
        <f t="shared" si="825"/>
        <v>-13787.34149061467</v>
      </c>
      <c r="AD315" s="64">
        <f t="shared" si="825"/>
        <v>-14532.107953525308</v>
      </c>
      <c r="AE315" s="64">
        <f t="shared" si="825"/>
        <v>-14805.978915639569</v>
      </c>
      <c r="AF315" s="64">
        <f t="shared" si="825"/>
        <v>-15936.790737642577</v>
      </c>
      <c r="AG315" s="64">
        <f t="shared" si="825"/>
        <v>-16701.090699740544</v>
      </c>
      <c r="AH315" s="64">
        <f t="shared" si="825"/>
        <v>-16864.27109428601</v>
      </c>
      <c r="AI315" s="64">
        <f t="shared" si="825"/>
        <v>-16489.930483772088</v>
      </c>
      <c r="AJ315" s="64">
        <f t="shared" si="825"/>
        <v>-17315.422721201099</v>
      </c>
      <c r="AK315" s="64">
        <f t="shared" si="825"/>
        <v>-17865.392885357596</v>
      </c>
      <c r="AL315" s="64">
        <f t="shared" si="825"/>
        <v>-17859.789498982784</v>
      </c>
      <c r="AM315" s="64">
        <f t="shared" si="825"/>
        <v>-17488.220244657194</v>
      </c>
      <c r="AN315" s="64">
        <f t="shared" ref="AN315:BS315" si="826">-(AN5-$E$314)*SUM(AN313:AN314)/AN5</f>
        <v>-17611.219695767712</v>
      </c>
      <c r="AO315" s="64">
        <f t="shared" si="826"/>
        <v>-18064.526893480983</v>
      </c>
      <c r="AP315" s="64">
        <f t="shared" si="826"/>
        <v>-17989.659504280644</v>
      </c>
      <c r="AQ315" s="64">
        <f t="shared" si="826"/>
        <v>-17193.298240018736</v>
      </c>
      <c r="AR315" s="64">
        <f t="shared" si="826"/>
        <v>-17794.640313369142</v>
      </c>
      <c r="AS315" s="64">
        <f t="shared" si="826"/>
        <v>-18188.00781416638</v>
      </c>
      <c r="AT315" s="64">
        <f t="shared" si="826"/>
        <v>-18070.190539510251</v>
      </c>
      <c r="AU315" s="64">
        <f t="shared" si="826"/>
        <v>-17243.630137037242</v>
      </c>
      <c r="AV315" s="64">
        <f t="shared" si="826"/>
        <v>-17828.932375074059</v>
      </c>
      <c r="AW315" s="64">
        <f t="shared" si="826"/>
        <v>-18211.09363410798</v>
      </c>
      <c r="AX315" s="64">
        <f t="shared" si="826"/>
        <v>-18085.246509037381</v>
      </c>
      <c r="AY315" s="64">
        <f t="shared" si="826"/>
        <v>-17253.040117991699</v>
      </c>
      <c r="AZ315" s="64">
        <f t="shared" si="826"/>
        <v>-17835.343570889177</v>
      </c>
      <c r="BA315" s="64">
        <f t="shared" si="826"/>
        <v>-18215.409726662339</v>
      </c>
      <c r="BB315" s="64">
        <f t="shared" si="826"/>
        <v>-18088.061352007611</v>
      </c>
      <c r="BC315" s="64">
        <f t="shared" si="826"/>
        <v>-17634.025755174425</v>
      </c>
      <c r="BD315" s="64">
        <f t="shared" si="826"/>
        <v>-17707.355197207642</v>
      </c>
      <c r="BE315" s="64">
        <f t="shared" si="826"/>
        <v>-18129.246445642511</v>
      </c>
      <c r="BF315" s="64">
        <f t="shared" si="826"/>
        <v>-18031.867907864249</v>
      </c>
      <c r="BG315" s="64">
        <f t="shared" si="826"/>
        <v>-17219.678492258492</v>
      </c>
      <c r="BH315" s="64">
        <f t="shared" si="826"/>
        <v>-17812.613672037984</v>
      </c>
      <c r="BI315" s="64">
        <f t="shared" si="826"/>
        <v>-18200.10769097009</v>
      </c>
      <c r="BJ315" s="64">
        <f t="shared" si="826"/>
        <v>-18078.081763512666</v>
      </c>
      <c r="BK315" s="64">
        <f t="shared" si="826"/>
        <v>-17248.562152038754</v>
      </c>
      <c r="BL315" s="64">
        <f t="shared" si="826"/>
        <v>-17832.292649031129</v>
      </c>
      <c r="BM315" s="64">
        <f t="shared" si="826"/>
        <v>-18213.355810123958</v>
      </c>
      <c r="BN315" s="64">
        <f t="shared" si="826"/>
        <v>-18086.721841221715</v>
      </c>
      <c r="BO315" s="64">
        <f t="shared" si="826"/>
        <v>-17253.962200606908</v>
      </c>
      <c r="BP315" s="64">
        <f t="shared" si="826"/>
        <v>-17835.971803000641</v>
      </c>
      <c r="BQ315" s="64">
        <f t="shared" si="826"/>
        <v>-18215.832659921107</v>
      </c>
      <c r="BR315" s="64">
        <f t="shared" si="826"/>
        <v>-18088.337178045938</v>
      </c>
      <c r="BS315" s="64">
        <f t="shared" si="826"/>
        <v>-17634.201935267585</v>
      </c>
      <c r="BT315" s="64">
        <f t="shared" ref="BT315:CY315" si="827">-(BT5-$E$314)*SUM(BT313:BT314)/BT5</f>
        <v>-17707.471359906431</v>
      </c>
      <c r="BU315" s="64">
        <f t="shared" si="827"/>
        <v>-18129.324647739875</v>
      </c>
      <c r="BV315" s="64">
        <f t="shared" si="827"/>
        <v>-18031.918909232092</v>
      </c>
      <c r="BW315" s="64">
        <f t="shared" si="827"/>
        <v>-17219.710368113392</v>
      </c>
      <c r="BX315" s="64">
        <f t="shared" si="827"/>
        <v>-17812.635389653413</v>
      </c>
      <c r="BY315" s="64">
        <f t="shared" si="827"/>
        <v>-18200.122311524658</v>
      </c>
      <c r="BZ315" s="64">
        <f t="shared" si="827"/>
        <v>-18078.091298656953</v>
      </c>
      <c r="CA315" s="64">
        <f t="shared" si="827"/>
        <v>-17248.56811150393</v>
      </c>
      <c r="CB315" s="64">
        <f t="shared" si="827"/>
        <v>-17832.296709326089</v>
      </c>
      <c r="CC315" s="64">
        <f t="shared" si="827"/>
        <v>-18213.358543562361</v>
      </c>
      <c r="CD315" s="64">
        <f t="shared" si="827"/>
        <v>-18086.723623898932</v>
      </c>
      <c r="CE315" s="64">
        <f t="shared" si="827"/>
        <v>-17253.963314780169</v>
      </c>
      <c r="CF315" s="64">
        <f t="shared" si="827"/>
        <v>-17835.972562107701</v>
      </c>
      <c r="CG315" s="64">
        <f t="shared" si="827"/>
        <v>-18215.833170960923</v>
      </c>
      <c r="CH315" s="64">
        <f t="shared" si="827"/>
        <v>-18088.337511332775</v>
      </c>
      <c r="CI315" s="64">
        <f t="shared" si="827"/>
        <v>-17634.202148149976</v>
      </c>
      <c r="CJ315" s="64">
        <f t="shared" si="827"/>
        <v>-17707.471500268446</v>
      </c>
      <c r="CK315" s="64">
        <f t="shared" si="827"/>
        <v>-18129.324742233235</v>
      </c>
      <c r="CL315" s="64">
        <f t="shared" si="827"/>
        <v>-18031.918970858198</v>
      </c>
      <c r="CM315" s="64">
        <f t="shared" si="827"/>
        <v>-17219.710406629707</v>
      </c>
      <c r="CN315" s="64">
        <f t="shared" si="827"/>
        <v>-17812.6354158953</v>
      </c>
      <c r="CO315" s="64">
        <f t="shared" si="827"/>
        <v>-18200.122329191003</v>
      </c>
      <c r="CP315" s="64">
        <f t="shared" si="827"/>
        <v>-18078.091310178483</v>
      </c>
      <c r="CQ315" s="64">
        <f t="shared" si="827"/>
        <v>-17248.568118704887</v>
      </c>
      <c r="CR315" s="64">
        <f t="shared" si="827"/>
        <v>-17832.29671423223</v>
      </c>
      <c r="CS315" s="64">
        <f t="shared" si="827"/>
        <v>-18213.358546865235</v>
      </c>
      <c r="CT315" s="64">
        <f t="shared" si="827"/>
        <v>-18086.723626052983</v>
      </c>
      <c r="CU315" s="64">
        <f t="shared" si="827"/>
        <v>-17253.963316126446</v>
      </c>
      <c r="CV315" s="64">
        <f t="shared" si="827"/>
        <v>-17835.972563024945</v>
      </c>
      <c r="CW315" s="64">
        <f t="shared" si="827"/>
        <v>-18215.833171578422</v>
      </c>
      <c r="CX315" s="64">
        <f t="shared" si="827"/>
        <v>-18088.337511735495</v>
      </c>
      <c r="CY315" s="64">
        <f t="shared" si="827"/>
        <v>-17634.202148407207</v>
      </c>
      <c r="CZ315" s="64">
        <f t="shared" ref="CZ315:DS315" si="828">-(CZ5-$E$314)*SUM(CZ313:CZ314)/CZ5</f>
        <v>-17707.471500438052</v>
      </c>
      <c r="DA315" s="64">
        <f t="shared" si="828"/>
        <v>-18129.324742347413</v>
      </c>
      <c r="DB315" s="64">
        <f t="shared" si="828"/>
        <v>-18031.918970932664</v>
      </c>
      <c r="DC315" s="64">
        <f t="shared" si="828"/>
        <v>-17219.710406676251</v>
      </c>
      <c r="DD315" s="64">
        <f t="shared" si="828"/>
        <v>-17812.635415927005</v>
      </c>
      <c r="DE315" s="64">
        <f t="shared" si="828"/>
        <v>-18200.122329212347</v>
      </c>
      <c r="DF315" s="64">
        <f t="shared" si="828"/>
        <v>-18078.091310192402</v>
      </c>
      <c r="DG315" s="64">
        <f t="shared" si="828"/>
        <v>-17248.568118713585</v>
      </c>
      <c r="DH315" s="64">
        <f t="shared" si="828"/>
        <v>-17832.296714238164</v>
      </c>
      <c r="DI315" s="64">
        <f t="shared" si="828"/>
        <v>-18213.358546869225</v>
      </c>
      <c r="DJ315" s="64">
        <f t="shared" si="828"/>
        <v>-18086.723626055584</v>
      </c>
      <c r="DK315" s="64">
        <f t="shared" si="828"/>
        <v>-17253.963316128073</v>
      </c>
      <c r="DL315" s="64">
        <f t="shared" si="828"/>
        <v>-17835.972563026055</v>
      </c>
      <c r="DM315" s="64">
        <f t="shared" si="828"/>
        <v>-18215.833171579168</v>
      </c>
      <c r="DN315" s="64">
        <f t="shared" si="828"/>
        <v>-18088.337511735979</v>
      </c>
      <c r="DO315" s="64">
        <f t="shared" si="828"/>
        <v>-17634.202148407512</v>
      </c>
      <c r="DP315" s="64">
        <f t="shared" si="828"/>
        <v>-17707.471500438256</v>
      </c>
      <c r="DQ315" s="64">
        <f t="shared" si="828"/>
        <v>-18129.324742347548</v>
      </c>
      <c r="DR315" s="64">
        <f t="shared" si="828"/>
        <v>-18031.918970932751</v>
      </c>
      <c r="DS315" s="64">
        <f t="shared" si="828"/>
        <v>-17219.710406676302</v>
      </c>
    </row>
    <row r="316" spans="3:123" x14ac:dyDescent="0.3">
      <c r="D316" s="6"/>
      <c r="G316" s="57"/>
      <c r="H316" s="64"/>
      <c r="I316" s="64"/>
      <c r="J316" s="64"/>
      <c r="K316" s="64"/>
      <c r="L316" s="64"/>
      <c r="M316" s="64"/>
      <c r="N316" s="64"/>
      <c r="O316" s="64"/>
      <c r="P316" s="64"/>
      <c r="Q316" s="64"/>
      <c r="R316" s="64"/>
      <c r="S316" s="64"/>
      <c r="T316" s="64"/>
      <c r="U316" s="64"/>
      <c r="V316" s="64"/>
      <c r="W316" s="64"/>
      <c r="X316" s="64"/>
      <c r="Y316" s="64"/>
      <c r="Z316" s="64"/>
      <c r="AA316" s="64"/>
      <c r="AB316" s="64"/>
      <c r="AC316" s="64"/>
      <c r="AD316" s="64"/>
      <c r="AE316" s="64"/>
      <c r="AF316" s="64"/>
      <c r="AG316" s="64"/>
      <c r="AH316" s="64"/>
      <c r="AI316" s="64"/>
      <c r="AJ316" s="64"/>
      <c r="AK316" s="64"/>
      <c r="AL316" s="64"/>
      <c r="AM316" s="64"/>
      <c r="AN316" s="64"/>
      <c r="AO316" s="64"/>
      <c r="AP316" s="64"/>
      <c r="AQ316" s="64"/>
      <c r="AR316" s="64"/>
      <c r="AS316" s="64"/>
      <c r="AT316" s="64"/>
      <c r="AU316" s="64"/>
      <c r="AV316" s="64"/>
      <c r="AW316" s="64"/>
      <c r="AX316" s="64"/>
      <c r="AY316" s="64"/>
      <c r="AZ316" s="64"/>
      <c r="BA316" s="64"/>
      <c r="BB316" s="64"/>
      <c r="BC316" s="64"/>
      <c r="BD316" s="64"/>
      <c r="BE316" s="64"/>
      <c r="BF316" s="64"/>
      <c r="BG316" s="64"/>
      <c r="BH316" s="64"/>
      <c r="BI316" s="64"/>
      <c r="BJ316" s="64"/>
      <c r="BK316" s="64"/>
      <c r="BL316" s="64"/>
      <c r="BM316" s="64"/>
      <c r="BN316" s="64"/>
      <c r="BO316" s="64"/>
      <c r="BP316" s="64"/>
      <c r="BQ316" s="64"/>
      <c r="BR316" s="64"/>
      <c r="BS316" s="64"/>
      <c r="BT316" s="64"/>
      <c r="BU316" s="64"/>
      <c r="BV316" s="64"/>
      <c r="BW316" s="64"/>
      <c r="BX316" s="64"/>
      <c r="BY316" s="64"/>
      <c r="BZ316" s="64"/>
      <c r="CA316" s="64"/>
      <c r="CB316" s="64"/>
      <c r="CC316" s="64"/>
      <c r="CD316" s="64"/>
      <c r="CE316" s="64"/>
      <c r="CF316" s="64"/>
      <c r="CG316" s="64"/>
      <c r="CH316" s="64"/>
      <c r="CI316" s="64"/>
      <c r="CJ316" s="64"/>
      <c r="CK316" s="64"/>
      <c r="CL316" s="64"/>
      <c r="CM316" s="64"/>
      <c r="CN316" s="64"/>
      <c r="CO316" s="64"/>
      <c r="CP316" s="64"/>
      <c r="CQ316" s="64"/>
      <c r="CR316" s="64"/>
      <c r="CS316" s="64"/>
      <c r="CT316" s="64"/>
      <c r="CU316" s="64"/>
      <c r="CV316" s="64"/>
      <c r="CW316" s="64"/>
      <c r="CX316" s="64"/>
      <c r="CY316" s="64"/>
      <c r="CZ316" s="64"/>
      <c r="DA316" s="64"/>
      <c r="DB316" s="64"/>
      <c r="DC316" s="64"/>
      <c r="DD316" s="64"/>
      <c r="DE316" s="64"/>
      <c r="DF316" s="64"/>
      <c r="DG316" s="64"/>
      <c r="DH316" s="64"/>
      <c r="DI316" s="64"/>
      <c r="DJ316" s="64"/>
      <c r="DK316" s="64"/>
      <c r="DL316" s="64"/>
      <c r="DM316" s="64"/>
      <c r="DN316" s="64"/>
      <c r="DO316" s="64"/>
      <c r="DP316" s="64"/>
      <c r="DQ316" s="64"/>
      <c r="DR316" s="64"/>
      <c r="DS316" s="64"/>
    </row>
    <row r="317" spans="3:123" x14ac:dyDescent="0.3">
      <c r="D317" s="6" t="s">
        <v>113</v>
      </c>
      <c r="F317" s="51" t="str">
        <f>F315</f>
        <v>INR Mn</v>
      </c>
      <c r="G317" s="57"/>
      <c r="H317" s="64">
        <f t="shared" ref="H317" si="829">SUM(H313:H316)</f>
        <v>0</v>
      </c>
      <c r="I317" s="64">
        <f t="shared" ref="I317:BT317" si="830">SUM(I313:I316)</f>
        <v>0</v>
      </c>
      <c r="J317" s="64">
        <f t="shared" si="830"/>
        <v>0</v>
      </c>
      <c r="K317" s="64">
        <f t="shared" si="830"/>
        <v>970.06973638750003</v>
      </c>
      <c r="L317" s="64">
        <f t="shared" si="830"/>
        <v>1599.0160489903847</v>
      </c>
      <c r="M317" s="64">
        <f t="shared" si="830"/>
        <v>1991.8178175467183</v>
      </c>
      <c r="N317" s="64">
        <f t="shared" si="830"/>
        <v>2247.992883996501</v>
      </c>
      <c r="O317" s="64">
        <f t="shared" si="830"/>
        <v>3568.1440269576669</v>
      </c>
      <c r="P317" s="64">
        <f t="shared" si="830"/>
        <v>4399.362978064396</v>
      </c>
      <c r="Q317" s="64">
        <f t="shared" si="830"/>
        <v>4893.6431311985189</v>
      </c>
      <c r="R317" s="64">
        <f t="shared" si="830"/>
        <v>5215.9997528077292</v>
      </c>
      <c r="S317" s="64">
        <f t="shared" si="830"/>
        <v>6736.7674828004874</v>
      </c>
      <c r="T317" s="64">
        <f t="shared" si="830"/>
        <v>7665.4410686990032</v>
      </c>
      <c r="U317" s="64">
        <f t="shared" si="830"/>
        <v>8187.7777435382632</v>
      </c>
      <c r="V317" s="64">
        <f t="shared" si="830"/>
        <v>8528.4320966943014</v>
      </c>
      <c r="W317" s="64">
        <f t="shared" si="830"/>
        <v>10983.043837992231</v>
      </c>
      <c r="X317" s="64">
        <f t="shared" si="830"/>
        <v>12601.469161924932</v>
      </c>
      <c r="Y317" s="64">
        <f t="shared" si="830"/>
        <v>13519.991447512293</v>
      </c>
      <c r="Z317" s="64">
        <f t="shared" si="830"/>
        <v>14119.027720721442</v>
      </c>
      <c r="AA317" s="64">
        <f t="shared" si="830"/>
        <v>20031.715194802797</v>
      </c>
      <c r="AB317" s="64">
        <f t="shared" si="830"/>
        <v>23710.061714034429</v>
      </c>
      <c r="AC317" s="64">
        <f t="shared" si="830"/>
        <v>25851.265294902507</v>
      </c>
      <c r="AD317" s="64">
        <f t="shared" si="830"/>
        <v>27247.702412859951</v>
      </c>
      <c r="AE317" s="64">
        <f t="shared" si="830"/>
        <v>29611.957831279135</v>
      </c>
      <c r="AF317" s="64">
        <f t="shared" si="830"/>
        <v>30845.401427695309</v>
      </c>
      <c r="AG317" s="64">
        <f t="shared" si="830"/>
        <v>31314.54506201352</v>
      </c>
      <c r="AH317" s="64">
        <f t="shared" si="830"/>
        <v>31620.508301786267</v>
      </c>
      <c r="AI317" s="64">
        <f t="shared" si="830"/>
        <v>32979.860967544184</v>
      </c>
      <c r="AJ317" s="64">
        <f t="shared" si="830"/>
        <v>33513.721395873086</v>
      </c>
      <c r="AK317" s="64">
        <f t="shared" si="830"/>
        <v>33497.611660045499</v>
      </c>
      <c r="AL317" s="64">
        <f t="shared" si="830"/>
        <v>33487.10531059272</v>
      </c>
      <c r="AM317" s="64">
        <f t="shared" si="830"/>
        <v>33848.168215465528</v>
      </c>
      <c r="AN317" s="64">
        <f t="shared" si="830"/>
        <v>34086.231669227825</v>
      </c>
      <c r="AO317" s="64">
        <f t="shared" si="830"/>
        <v>33870.987925276844</v>
      </c>
      <c r="AP317" s="64">
        <f t="shared" si="830"/>
        <v>33730.611570526205</v>
      </c>
      <c r="AQ317" s="64">
        <f t="shared" si="830"/>
        <v>34386.596480037479</v>
      </c>
      <c r="AR317" s="64">
        <f t="shared" si="830"/>
        <v>34441.239316198342</v>
      </c>
      <c r="AS317" s="64">
        <f t="shared" si="830"/>
        <v>34102.514651561971</v>
      </c>
      <c r="AT317" s="64">
        <f t="shared" si="830"/>
        <v>33881.607261581725</v>
      </c>
      <c r="AU317" s="64">
        <f t="shared" si="830"/>
        <v>34487.260274074491</v>
      </c>
      <c r="AV317" s="64">
        <f t="shared" si="830"/>
        <v>34507.611048530438</v>
      </c>
      <c r="AW317" s="64">
        <f t="shared" si="830"/>
        <v>34145.800563952464</v>
      </c>
      <c r="AX317" s="64">
        <f t="shared" si="830"/>
        <v>33909.837204445088</v>
      </c>
      <c r="AY317" s="64">
        <f t="shared" si="830"/>
        <v>34506.080235983391</v>
      </c>
      <c r="AZ317" s="64">
        <f t="shared" si="830"/>
        <v>34520.019814624218</v>
      </c>
      <c r="BA317" s="64">
        <f t="shared" si="830"/>
        <v>34153.89323749188</v>
      </c>
      <c r="BB317" s="64">
        <f t="shared" si="830"/>
        <v>33915.115035014271</v>
      </c>
      <c r="BC317" s="64">
        <f t="shared" si="830"/>
        <v>34130.372429369847</v>
      </c>
      <c r="BD317" s="64">
        <f t="shared" si="830"/>
        <v>34272.300381692214</v>
      </c>
      <c r="BE317" s="64">
        <f t="shared" si="830"/>
        <v>33992.337085579711</v>
      </c>
      <c r="BF317" s="64">
        <f t="shared" si="830"/>
        <v>33809.752327245471</v>
      </c>
      <c r="BG317" s="64">
        <f t="shared" si="830"/>
        <v>34439.356984516984</v>
      </c>
      <c r="BH317" s="64">
        <f t="shared" si="830"/>
        <v>34476.026462009002</v>
      </c>
      <c r="BI317" s="64">
        <f t="shared" si="830"/>
        <v>34125.201920568914</v>
      </c>
      <c r="BJ317" s="64">
        <f t="shared" si="830"/>
        <v>33896.403306586253</v>
      </c>
      <c r="BK317" s="64">
        <f t="shared" si="830"/>
        <v>34497.124304077501</v>
      </c>
      <c r="BL317" s="64">
        <f t="shared" si="830"/>
        <v>34514.114804576377</v>
      </c>
      <c r="BM317" s="64">
        <f t="shared" si="830"/>
        <v>34150.042143982428</v>
      </c>
      <c r="BN317" s="64">
        <f t="shared" si="830"/>
        <v>33912.603452290714</v>
      </c>
      <c r="BO317" s="64">
        <f t="shared" si="830"/>
        <v>34507.924401213808</v>
      </c>
      <c r="BP317" s="64">
        <f t="shared" si="830"/>
        <v>34521.235747743172</v>
      </c>
      <c r="BQ317" s="64">
        <f t="shared" si="830"/>
        <v>34154.686237352071</v>
      </c>
      <c r="BR317" s="64">
        <f t="shared" si="830"/>
        <v>33915.632208836134</v>
      </c>
      <c r="BS317" s="64">
        <f t="shared" si="830"/>
        <v>34130.713423098554</v>
      </c>
      <c r="BT317" s="64">
        <f t="shared" si="830"/>
        <v>34272.525212722132</v>
      </c>
      <c r="BU317" s="64">
        <f t="shared" ref="BU317:DS317" si="831">SUM(BU313:BU316)</f>
        <v>33992.483714512258</v>
      </c>
      <c r="BV317" s="64">
        <f t="shared" si="831"/>
        <v>33809.847954810175</v>
      </c>
      <c r="BW317" s="64">
        <f t="shared" si="831"/>
        <v>34439.420736226792</v>
      </c>
      <c r="BX317" s="64">
        <f t="shared" si="831"/>
        <v>34476.068496103384</v>
      </c>
      <c r="BY317" s="64">
        <f t="shared" si="831"/>
        <v>34125.229334108735</v>
      </c>
      <c r="BZ317" s="64">
        <f t="shared" si="831"/>
        <v>33896.421184981788</v>
      </c>
      <c r="CA317" s="64">
        <f t="shared" si="831"/>
        <v>34497.136223007867</v>
      </c>
      <c r="CB317" s="64">
        <f t="shared" si="831"/>
        <v>34514.122663211783</v>
      </c>
      <c r="CC317" s="64">
        <f t="shared" si="831"/>
        <v>34150.047269179428</v>
      </c>
      <c r="CD317" s="64">
        <f t="shared" si="831"/>
        <v>33912.606794810505</v>
      </c>
      <c r="CE317" s="64">
        <f t="shared" si="831"/>
        <v>34507.926629560345</v>
      </c>
      <c r="CF317" s="64">
        <f t="shared" si="831"/>
        <v>34521.237216982649</v>
      </c>
      <c r="CG317" s="64">
        <f t="shared" si="831"/>
        <v>34154.687195551727</v>
      </c>
      <c r="CH317" s="64">
        <f t="shared" si="831"/>
        <v>33915.632833748954</v>
      </c>
      <c r="CI317" s="64">
        <f t="shared" si="831"/>
        <v>34130.713835128983</v>
      </c>
      <c r="CJ317" s="64">
        <f t="shared" si="831"/>
        <v>34272.525484390542</v>
      </c>
      <c r="CK317" s="64">
        <f t="shared" si="831"/>
        <v>33992.483891687312</v>
      </c>
      <c r="CL317" s="64">
        <f t="shared" si="831"/>
        <v>33809.848070359119</v>
      </c>
      <c r="CM317" s="64">
        <f t="shared" si="831"/>
        <v>34439.420813259421</v>
      </c>
      <c r="CN317" s="64">
        <f t="shared" si="831"/>
        <v>34476.068546894123</v>
      </c>
      <c r="CO317" s="64">
        <f t="shared" si="831"/>
        <v>34125.229367233129</v>
      </c>
      <c r="CP317" s="64">
        <f t="shared" si="831"/>
        <v>33896.421206584651</v>
      </c>
      <c r="CQ317" s="64">
        <f t="shared" si="831"/>
        <v>34497.136237409766</v>
      </c>
      <c r="CR317" s="64">
        <f t="shared" si="831"/>
        <v>34514.122672707541</v>
      </c>
      <c r="CS317" s="64">
        <f t="shared" si="831"/>
        <v>34150.047275372315</v>
      </c>
      <c r="CT317" s="64">
        <f t="shared" si="831"/>
        <v>33912.606798849338</v>
      </c>
      <c r="CU317" s="64">
        <f t="shared" si="831"/>
        <v>34507.9266322529</v>
      </c>
      <c r="CV317" s="64">
        <f t="shared" si="831"/>
        <v>34521.23721875796</v>
      </c>
      <c r="CW317" s="64">
        <f t="shared" si="831"/>
        <v>34154.687196709543</v>
      </c>
      <c r="CX317" s="64">
        <f t="shared" si="831"/>
        <v>33915.632834504053</v>
      </c>
      <c r="CY317" s="64">
        <f t="shared" si="831"/>
        <v>34130.713835626855</v>
      </c>
      <c r="CZ317" s="64">
        <f t="shared" si="831"/>
        <v>34272.525484718804</v>
      </c>
      <c r="DA317" s="64">
        <f t="shared" si="831"/>
        <v>33992.4838919014</v>
      </c>
      <c r="DB317" s="64">
        <f t="shared" si="831"/>
        <v>33809.848070498745</v>
      </c>
      <c r="DC317" s="64">
        <f t="shared" si="831"/>
        <v>34439.420813352495</v>
      </c>
      <c r="DD317" s="64">
        <f t="shared" si="831"/>
        <v>34476.068546955496</v>
      </c>
      <c r="DE317" s="64">
        <f t="shared" si="831"/>
        <v>34125.229367273154</v>
      </c>
      <c r="DF317" s="64">
        <f t="shared" si="831"/>
        <v>33896.421206610758</v>
      </c>
      <c r="DG317" s="64">
        <f t="shared" si="831"/>
        <v>34497.136237427178</v>
      </c>
      <c r="DH317" s="64">
        <f t="shared" si="831"/>
        <v>34514.122672719022</v>
      </c>
      <c r="DI317" s="64">
        <f t="shared" si="831"/>
        <v>34150.047275379802</v>
      </c>
      <c r="DJ317" s="64">
        <f t="shared" si="831"/>
        <v>33912.60679885422</v>
      </c>
      <c r="DK317" s="64">
        <f t="shared" si="831"/>
        <v>34507.926632256153</v>
      </c>
      <c r="DL317" s="64">
        <f t="shared" si="831"/>
        <v>34521.237218760099</v>
      </c>
      <c r="DM317" s="64">
        <f t="shared" si="831"/>
        <v>34154.687196710933</v>
      </c>
      <c r="DN317" s="64">
        <f t="shared" si="831"/>
        <v>33915.632834504955</v>
      </c>
      <c r="DO317" s="64">
        <f t="shared" si="831"/>
        <v>34130.713835627452</v>
      </c>
      <c r="DP317" s="64">
        <f t="shared" si="831"/>
        <v>34272.525484719197</v>
      </c>
      <c r="DQ317" s="64">
        <f t="shared" si="831"/>
        <v>33992.483891901655</v>
      </c>
      <c r="DR317" s="64">
        <f t="shared" si="831"/>
        <v>33809.848070498905</v>
      </c>
      <c r="DS317" s="64">
        <f t="shared" si="831"/>
        <v>34439.420813352612</v>
      </c>
    </row>
    <row r="318" spans="3:123" x14ac:dyDescent="0.3">
      <c r="C318" s="91"/>
      <c r="D318" s="91"/>
      <c r="E318" s="99"/>
      <c r="F318" s="99"/>
      <c r="G318" s="91"/>
      <c r="H318" s="64">
        <f t="shared" ref="H318" si="832">H317-G317</f>
        <v>0</v>
      </c>
      <c r="I318" s="64">
        <f t="shared" ref="I318" si="833">I317-H317</f>
        <v>0</v>
      </c>
      <c r="J318" s="64">
        <f t="shared" ref="J318" si="834">J317-I317</f>
        <v>0</v>
      </c>
      <c r="K318" s="64">
        <f t="shared" ref="K318" si="835">K317-J317</f>
        <v>970.06973638750003</v>
      </c>
      <c r="L318" s="64">
        <f t="shared" ref="L318" si="836">L317-K317</f>
        <v>628.94631260288463</v>
      </c>
      <c r="M318" s="64">
        <f t="shared" ref="M318" si="837">M317-L317</f>
        <v>392.80176855633363</v>
      </c>
      <c r="N318" s="64">
        <f t="shared" ref="N318" si="838">N317-M317</f>
        <v>256.17506644978266</v>
      </c>
      <c r="O318" s="64">
        <f t="shared" ref="O318" si="839">O317-N317</f>
        <v>1320.151142961166</v>
      </c>
      <c r="P318" s="64">
        <f t="shared" ref="P318" si="840">P317-O317</f>
        <v>831.21895110672904</v>
      </c>
      <c r="Q318" s="64">
        <f t="shared" ref="Q318" si="841">Q317-P317</f>
        <v>494.28015313412288</v>
      </c>
      <c r="R318" s="64">
        <f t="shared" ref="R318" si="842">R317-Q317</f>
        <v>322.35662160921038</v>
      </c>
      <c r="S318" s="64">
        <f t="shared" ref="S318" si="843">S317-R317</f>
        <v>1520.7677299927582</v>
      </c>
      <c r="T318" s="64">
        <f t="shared" ref="T318" si="844">T317-S317</f>
        <v>928.67358589851574</v>
      </c>
      <c r="U318" s="64">
        <f t="shared" ref="U318" si="845">U317-T317</f>
        <v>522.33667483926001</v>
      </c>
      <c r="V318" s="64">
        <f t="shared" ref="V318" si="846">V317-U317</f>
        <v>340.65435315603827</v>
      </c>
      <c r="W318" s="64">
        <f t="shared" ref="W318" si="847">W317-V317</f>
        <v>2454.6117412979293</v>
      </c>
      <c r="X318" s="64">
        <f t="shared" ref="X318" si="848">X317-W317</f>
        <v>1618.4253239327008</v>
      </c>
      <c r="Y318" s="64">
        <f t="shared" ref="Y318" si="849">Y317-X317</f>
        <v>918.52228558736169</v>
      </c>
      <c r="Z318" s="64">
        <f t="shared" ref="Z318" si="850">Z317-Y317</f>
        <v>599.03627320914893</v>
      </c>
      <c r="AA318" s="64">
        <f t="shared" ref="AA318" si="851">AA317-Z317</f>
        <v>5912.6874740813546</v>
      </c>
      <c r="AB318" s="64">
        <f t="shared" ref="AB318" si="852">AB317-AA317</f>
        <v>3678.3465192316326</v>
      </c>
      <c r="AC318" s="64">
        <f t="shared" ref="AC318" si="853">AC317-AB317</f>
        <v>2141.2035808680776</v>
      </c>
      <c r="AD318" s="64">
        <f t="shared" ref="AD318" si="854">AD317-AC317</f>
        <v>1396.4371179574446</v>
      </c>
      <c r="AE318" s="64">
        <f t="shared" ref="AE318" si="855">AE317-AD317</f>
        <v>2364.2554184191831</v>
      </c>
      <c r="AF318" s="64">
        <f t="shared" ref="AF318" si="856">AF317-AE317</f>
        <v>1233.4435964161748</v>
      </c>
      <c r="AG318" s="64">
        <f t="shared" ref="AG318" si="857">AG317-AF317</f>
        <v>469.14363431821039</v>
      </c>
      <c r="AH318" s="64">
        <f t="shared" ref="AH318" si="858">AH317-AG317</f>
        <v>305.96323977274733</v>
      </c>
      <c r="AI318" s="64">
        <f t="shared" ref="AI318" si="859">AI317-AH317</f>
        <v>1359.3526657579168</v>
      </c>
      <c r="AJ318" s="64">
        <f t="shared" ref="AJ318" si="860">AJ317-AI317</f>
        <v>533.86042832890234</v>
      </c>
      <c r="AK318" s="64">
        <f t="shared" ref="AK318" si="861">AK317-AJ317</f>
        <v>-16.109735827587429</v>
      </c>
      <c r="AL318" s="64">
        <f t="shared" ref="AL318" si="862">AL317-AK317</f>
        <v>-10.506349452778522</v>
      </c>
      <c r="AM318" s="64">
        <f t="shared" ref="AM318" si="863">AM317-AL317</f>
        <v>361.06290487280785</v>
      </c>
      <c r="AN318" s="64">
        <f t="shared" ref="AN318" si="864">AN317-AM317</f>
        <v>238.06345376229729</v>
      </c>
      <c r="AO318" s="64">
        <f t="shared" ref="AO318" si="865">AO317-AN317</f>
        <v>-215.2437439509813</v>
      </c>
      <c r="AP318" s="64">
        <f t="shared" ref="AP318" si="866">AP317-AO317</f>
        <v>-140.37635475063871</v>
      </c>
      <c r="AQ318" s="64">
        <f t="shared" ref="AQ318" si="867">AQ317-AP317</f>
        <v>655.98490951127314</v>
      </c>
      <c r="AR318" s="64">
        <f t="shared" ref="AR318" si="868">AR317-AQ317</f>
        <v>54.642836160863226</v>
      </c>
      <c r="AS318" s="64">
        <f t="shared" ref="AS318" si="869">AS317-AR317</f>
        <v>-338.72466463637102</v>
      </c>
      <c r="AT318" s="64">
        <f t="shared" ref="AT318" si="870">AT317-AS317</f>
        <v>-220.90738998024608</v>
      </c>
      <c r="AU318" s="64">
        <f t="shared" ref="AU318" si="871">AU317-AT317</f>
        <v>605.65301249276672</v>
      </c>
      <c r="AV318" s="64">
        <f t="shared" ref="AV318" si="872">AV317-AU317</f>
        <v>20.350774455946521</v>
      </c>
      <c r="AW318" s="64">
        <f t="shared" ref="AW318" si="873">AW317-AV317</f>
        <v>-361.81048457797442</v>
      </c>
      <c r="AX318" s="64">
        <f t="shared" ref="AX318" si="874">AX317-AW317</f>
        <v>-235.96335950737557</v>
      </c>
      <c r="AY318" s="64">
        <f t="shared" ref="AY318" si="875">AY317-AX317</f>
        <v>596.2430315383026</v>
      </c>
      <c r="AZ318" s="64">
        <f t="shared" ref="AZ318" si="876">AZ317-AY317</f>
        <v>13.939578640827676</v>
      </c>
      <c r="BA318" s="64">
        <f t="shared" ref="BA318" si="877">BA317-AZ317</f>
        <v>-366.12657713233784</v>
      </c>
      <c r="BB318" s="64">
        <f t="shared" ref="BB318" si="878">BB317-BA317</f>
        <v>-238.77820247760974</v>
      </c>
      <c r="BC318" s="64">
        <f t="shared" ref="BC318" si="879">BC317-BB317</f>
        <v>215.25739435557625</v>
      </c>
      <c r="BD318" s="64">
        <f t="shared" ref="BD318" si="880">BD317-BC317</f>
        <v>141.92795232236676</v>
      </c>
      <c r="BE318" s="64">
        <f t="shared" ref="BE318" si="881">BE317-BD317</f>
        <v>-279.96329611250258</v>
      </c>
      <c r="BF318" s="64">
        <f t="shared" ref="BF318" si="882">BF317-BE317</f>
        <v>-182.58475833424018</v>
      </c>
      <c r="BG318" s="64">
        <f t="shared" ref="BG318" si="883">BG317-BF317</f>
        <v>629.60465727151313</v>
      </c>
      <c r="BH318" s="64">
        <f t="shared" ref="BH318" si="884">BH317-BG317</f>
        <v>36.669477492017904</v>
      </c>
      <c r="BI318" s="64">
        <f t="shared" ref="BI318" si="885">BI317-BH317</f>
        <v>-350.82454144008807</v>
      </c>
      <c r="BJ318" s="64">
        <f t="shared" ref="BJ318" si="886">BJ317-BI317</f>
        <v>-228.79861398266075</v>
      </c>
      <c r="BK318" s="64">
        <f t="shared" ref="BK318" si="887">BK317-BJ317</f>
        <v>600.72099749124754</v>
      </c>
      <c r="BL318" s="64">
        <f t="shared" ref="BL318" si="888">BL317-BK317</f>
        <v>16.990500498875917</v>
      </c>
      <c r="BM318" s="64">
        <f t="shared" ref="BM318" si="889">BM317-BL317</f>
        <v>-364.07266059394897</v>
      </c>
      <c r="BN318" s="64">
        <f t="shared" ref="BN318" si="890">BN317-BM317</f>
        <v>-237.43869169171376</v>
      </c>
      <c r="BO318" s="64">
        <f t="shared" ref="BO318" si="891">BO317-BN317</f>
        <v>595.32094892309397</v>
      </c>
      <c r="BP318" s="64">
        <f t="shared" ref="BP318" si="892">BP317-BO317</f>
        <v>13.311346529364528</v>
      </c>
      <c r="BQ318" s="64">
        <f t="shared" ref="BQ318" si="893">BQ317-BP317</f>
        <v>-366.54951039110165</v>
      </c>
      <c r="BR318" s="64">
        <f t="shared" ref="BR318" si="894">BR317-BQ317</f>
        <v>-239.05402851593681</v>
      </c>
      <c r="BS318" s="64">
        <f t="shared" ref="BS318" si="895">BS317-BR317</f>
        <v>215.08121426241996</v>
      </c>
      <c r="BT318" s="64">
        <f t="shared" ref="BT318" si="896">BT317-BS317</f>
        <v>141.81178962357808</v>
      </c>
      <c r="BU318" s="64">
        <f t="shared" ref="BU318" si="897">BU317-BT317</f>
        <v>-280.04149820987368</v>
      </c>
      <c r="BV318" s="64">
        <f t="shared" ref="BV318" si="898">BV317-BU317</f>
        <v>-182.63575970208331</v>
      </c>
      <c r="BW318" s="64">
        <f t="shared" ref="BW318" si="899">BW317-BV317</f>
        <v>629.57278141661664</v>
      </c>
      <c r="BX318" s="64">
        <f t="shared" ref="BX318" si="900">BX317-BW317</f>
        <v>36.647759876592318</v>
      </c>
      <c r="BY318" s="64">
        <f t="shared" ref="BY318" si="901">BY317-BX317</f>
        <v>-350.83916199464875</v>
      </c>
      <c r="BZ318" s="64">
        <f t="shared" ref="BZ318" si="902">BZ317-BY317</f>
        <v>-228.80814912694768</v>
      </c>
      <c r="CA318" s="64">
        <f t="shared" ref="CA318" si="903">CA317-BZ317</f>
        <v>600.71503802607913</v>
      </c>
      <c r="CB318" s="64">
        <f t="shared" ref="CB318" si="904">CB317-CA317</f>
        <v>16.986440203916573</v>
      </c>
      <c r="CC318" s="64">
        <f t="shared" ref="CC318" si="905">CC317-CB317</f>
        <v>-364.07539403235569</v>
      </c>
      <c r="CD318" s="64">
        <f t="shared" ref="CD318" si="906">CD317-CC317</f>
        <v>-237.44047436892288</v>
      </c>
      <c r="CE318" s="64">
        <f t="shared" ref="CE318" si="907">CE317-CD317</f>
        <v>595.31983474984008</v>
      </c>
      <c r="CF318" s="64">
        <f t="shared" ref="CF318" si="908">CF317-CE317</f>
        <v>13.310587422303797</v>
      </c>
      <c r="CG318" s="64">
        <f t="shared" ref="CG318" si="909">CG317-CF317</f>
        <v>-366.55002143092133</v>
      </c>
      <c r="CH318" s="64">
        <f t="shared" ref="CH318" si="910">CH317-CG317</f>
        <v>-239.0543618027732</v>
      </c>
      <c r="CI318" s="64">
        <f t="shared" ref="CI318" si="911">CI317-CH317</f>
        <v>215.08100138002919</v>
      </c>
      <c r="CJ318" s="64">
        <f t="shared" ref="CJ318" si="912">CJ317-CI317</f>
        <v>141.81164926155907</v>
      </c>
      <c r="CK318" s="64">
        <f t="shared" ref="CK318" si="913">CK317-CJ317</f>
        <v>-280.04159270322998</v>
      </c>
      <c r="CL318" s="64">
        <f t="shared" ref="CL318" si="914">CL317-CK317</f>
        <v>-182.63582132819283</v>
      </c>
      <c r="CM318" s="64">
        <f t="shared" ref="CM318" si="915">CM317-CL317</f>
        <v>629.57274290030182</v>
      </c>
      <c r="CN318" s="64">
        <f t="shared" ref="CN318" si="916">CN317-CM317</f>
        <v>36.647733634701581</v>
      </c>
      <c r="CO318" s="64">
        <f t="shared" ref="CO318" si="917">CO317-CN317</f>
        <v>-350.83917966099398</v>
      </c>
      <c r="CP318" s="64">
        <f t="shared" ref="CP318" si="918">CP317-CO317</f>
        <v>-228.8081606484775</v>
      </c>
      <c r="CQ318" s="64">
        <f t="shared" ref="CQ318" si="919">CQ317-CP317</f>
        <v>600.71503082511481</v>
      </c>
      <c r="CR318" s="64">
        <f t="shared" ref="CR318" si="920">CR317-CQ317</f>
        <v>16.986435297774733</v>
      </c>
      <c r="CS318" s="64">
        <f t="shared" ref="CS318" si="921">CS317-CR317</f>
        <v>-364.07539733522572</v>
      </c>
      <c r="CT318" s="64">
        <f t="shared" ref="CT318" si="922">CT317-CS317</f>
        <v>-237.44047652297741</v>
      </c>
      <c r="CU318" s="64">
        <f t="shared" ref="CU318" si="923">CU317-CT317</f>
        <v>595.31983340356237</v>
      </c>
      <c r="CV318" s="64">
        <f t="shared" ref="CV318" si="924">CV317-CU317</f>
        <v>13.310586505060201</v>
      </c>
      <c r="CW318" s="64">
        <f t="shared" ref="CW318" si="925">CW317-CV317</f>
        <v>-366.5500220484173</v>
      </c>
      <c r="CX318" s="64">
        <f t="shared" ref="CX318" si="926">CX317-CW317</f>
        <v>-239.05436220549018</v>
      </c>
      <c r="CY318" s="64">
        <f t="shared" ref="CY318" si="927">CY317-CX317</f>
        <v>215.08100112280226</v>
      </c>
      <c r="CZ318" s="64">
        <f t="shared" ref="CZ318" si="928">CZ317-CY317</f>
        <v>141.81164909194922</v>
      </c>
      <c r="DA318" s="64">
        <f t="shared" ref="DA318" si="929">DA317-CZ317</f>
        <v>-280.04159281740431</v>
      </c>
      <c r="DB318" s="64">
        <f t="shared" ref="DB318" si="930">DB317-DA317</f>
        <v>-182.63582140265498</v>
      </c>
      <c r="DC318" s="64">
        <f t="shared" ref="DC318" si="931">DC317-DB317</f>
        <v>629.57274285375024</v>
      </c>
      <c r="DD318" s="64">
        <f t="shared" ref="DD318" si="932">DD317-DC317</f>
        <v>36.647733603000233</v>
      </c>
      <c r="DE318" s="64">
        <f t="shared" ref="DE318" si="933">DE317-DD317</f>
        <v>-350.83917968234164</v>
      </c>
      <c r="DF318" s="64">
        <f t="shared" ref="DF318" si="934">DF317-DE317</f>
        <v>-228.8081606623964</v>
      </c>
      <c r="DG318" s="64">
        <f t="shared" ref="DG318" si="935">DG317-DF317</f>
        <v>600.71503081642004</v>
      </c>
      <c r="DH318" s="64">
        <f t="shared" ref="DH318" si="936">DH317-DG317</f>
        <v>16.986435291844828</v>
      </c>
      <c r="DI318" s="64">
        <f t="shared" ref="DI318" si="937">DI317-DH317</f>
        <v>-364.07539733922022</v>
      </c>
      <c r="DJ318" s="64">
        <f t="shared" ref="DJ318" si="938">DJ317-DI317</f>
        <v>-237.4404765255822</v>
      </c>
      <c r="DK318" s="64">
        <f t="shared" ref="DK318" si="939">DK317-DJ317</f>
        <v>595.31983340193256</v>
      </c>
      <c r="DL318" s="64">
        <f t="shared" ref="DL318" si="940">DL317-DK317</f>
        <v>13.310586503946979</v>
      </c>
      <c r="DM318" s="64">
        <f t="shared" ref="DM318" si="941">DM317-DL317</f>
        <v>-366.55002204916673</v>
      </c>
      <c r="DN318" s="64">
        <f t="shared" ref="DN318" si="942">DN317-DM317</f>
        <v>-239.05436220597767</v>
      </c>
      <c r="DO318" s="64">
        <f t="shared" ref="DO318" si="943">DO317-DN317</f>
        <v>215.08100112249667</v>
      </c>
      <c r="DP318" s="64">
        <f t="shared" ref="DP318" si="944">DP317-DO317</f>
        <v>141.81164909174549</v>
      </c>
      <c r="DQ318" s="64">
        <f t="shared" ref="DQ318" si="945">DQ317-DP317</f>
        <v>-280.04159281754255</v>
      </c>
      <c r="DR318" s="64">
        <f t="shared" ref="DR318" si="946">DR317-DQ317</f>
        <v>-182.63582140274957</v>
      </c>
      <c r="DS318" s="64">
        <f t="shared" ref="DS318" si="947">DS317-DR317</f>
        <v>629.57274285370659</v>
      </c>
    </row>
    <row r="319" spans="3:123" x14ac:dyDescent="0.3">
      <c r="C319" s="97" t="s">
        <v>247</v>
      </c>
      <c r="D319" s="97"/>
      <c r="E319" s="98"/>
      <c r="F319" s="97"/>
      <c r="G319" s="97"/>
      <c r="H319" s="64"/>
      <c r="I319" s="64"/>
      <c r="J319" s="64"/>
      <c r="K319" s="64"/>
      <c r="L319" s="64"/>
      <c r="M319" s="64"/>
      <c r="N319" s="64"/>
      <c r="O319" s="64"/>
      <c r="P319" s="64"/>
      <c r="Q319" s="64"/>
      <c r="R319" s="64"/>
      <c r="S319" s="64"/>
      <c r="T319" s="64"/>
      <c r="U319" s="64"/>
      <c r="V319" s="64"/>
      <c r="W319" s="64"/>
      <c r="X319" s="64"/>
      <c r="Y319" s="64"/>
      <c r="Z319" s="64"/>
      <c r="AA319" s="64"/>
      <c r="AB319" s="64"/>
      <c r="AC319" s="64"/>
      <c r="AD319" s="64"/>
      <c r="AE319" s="64"/>
      <c r="AF319" s="64"/>
      <c r="AG319" s="64"/>
      <c r="AH319" s="64"/>
      <c r="AI319" s="64"/>
      <c r="AJ319" s="64"/>
      <c r="AK319" s="64"/>
      <c r="AL319" s="64"/>
      <c r="AM319" s="64"/>
      <c r="AN319" s="64"/>
      <c r="AO319" s="64"/>
      <c r="AP319" s="64"/>
      <c r="AQ319" s="64"/>
      <c r="AR319" s="64"/>
      <c r="AS319" s="64"/>
      <c r="AT319" s="64"/>
      <c r="AU319" s="64"/>
      <c r="AV319" s="64"/>
      <c r="AW319" s="64"/>
      <c r="AX319" s="64"/>
      <c r="AY319" s="64"/>
      <c r="AZ319" s="64"/>
      <c r="BA319" s="64"/>
      <c r="BB319" s="64"/>
      <c r="BC319" s="64"/>
      <c r="BD319" s="64"/>
      <c r="BE319" s="64"/>
      <c r="BF319" s="64"/>
      <c r="BG319" s="64"/>
      <c r="BH319" s="64"/>
      <c r="BI319" s="64"/>
      <c r="BJ319" s="64"/>
      <c r="BK319" s="64"/>
      <c r="BL319" s="64"/>
      <c r="BM319" s="64"/>
      <c r="BN319" s="64"/>
      <c r="BO319" s="64"/>
      <c r="BP319" s="64"/>
      <c r="BQ319" s="64"/>
      <c r="BR319" s="64"/>
      <c r="BS319" s="64"/>
      <c r="BT319" s="64"/>
      <c r="BU319" s="64"/>
      <c r="BV319" s="64"/>
      <c r="BW319" s="64"/>
      <c r="BX319" s="64"/>
      <c r="BY319" s="64"/>
      <c r="BZ319" s="64"/>
      <c r="CA319" s="64"/>
      <c r="CB319" s="64"/>
      <c r="CC319" s="64"/>
      <c r="CD319" s="64"/>
      <c r="CE319" s="64"/>
      <c r="CF319" s="64"/>
      <c r="CG319" s="64"/>
      <c r="CH319" s="64"/>
      <c r="CI319" s="64"/>
      <c r="CJ319" s="64"/>
      <c r="CK319" s="64"/>
      <c r="CL319" s="64"/>
      <c r="CM319" s="64"/>
      <c r="CN319" s="64"/>
      <c r="CO319" s="64"/>
      <c r="CP319" s="64"/>
      <c r="CQ319" s="64"/>
      <c r="CR319" s="64"/>
      <c r="CS319" s="64"/>
      <c r="CT319" s="64"/>
      <c r="CU319" s="64"/>
      <c r="CV319" s="64"/>
      <c r="CW319" s="64"/>
      <c r="CX319" s="64"/>
      <c r="CY319" s="64"/>
      <c r="CZ319" s="64"/>
      <c r="DA319" s="64"/>
      <c r="DB319" s="64"/>
      <c r="DC319" s="64"/>
      <c r="DD319" s="64"/>
      <c r="DE319" s="64"/>
      <c r="DF319" s="64"/>
      <c r="DG319" s="64"/>
      <c r="DH319" s="64"/>
      <c r="DI319" s="64"/>
      <c r="DJ319" s="64"/>
      <c r="DK319" s="64"/>
      <c r="DL319" s="64"/>
      <c r="DM319" s="64"/>
      <c r="DN319" s="64"/>
      <c r="DO319" s="64"/>
      <c r="DP319" s="64"/>
      <c r="DQ319" s="64"/>
      <c r="DR319" s="64"/>
      <c r="DS319" s="64"/>
    </row>
    <row r="320" spans="3:123" x14ac:dyDescent="0.3">
      <c r="C320" s="91"/>
      <c r="D320" s="91"/>
      <c r="E320" s="99"/>
      <c r="F320" s="91"/>
      <c r="G320" s="91"/>
      <c r="H320" s="64"/>
      <c r="I320" s="64"/>
      <c r="J320" s="64"/>
      <c r="K320" s="64"/>
      <c r="L320" s="64"/>
      <c r="M320" s="64"/>
      <c r="N320" s="64"/>
      <c r="O320" s="64"/>
      <c r="P320" s="64"/>
      <c r="Q320" s="64"/>
      <c r="R320" s="64"/>
      <c r="S320" s="64"/>
      <c r="T320" s="64"/>
      <c r="U320" s="64"/>
      <c r="V320" s="64"/>
      <c r="W320" s="64"/>
      <c r="X320" s="64"/>
      <c r="Y320" s="64"/>
      <c r="Z320" s="64"/>
      <c r="AA320" s="64"/>
      <c r="AB320" s="64"/>
      <c r="AC320" s="64"/>
      <c r="AD320" s="64"/>
      <c r="AE320" s="64"/>
      <c r="AF320" s="64"/>
      <c r="AG320" s="64"/>
      <c r="AH320" s="64"/>
      <c r="AI320" s="64"/>
      <c r="AJ320" s="64"/>
      <c r="AK320" s="64"/>
      <c r="AL320" s="64"/>
      <c r="AM320" s="64"/>
      <c r="AN320" s="64"/>
      <c r="AO320" s="64"/>
      <c r="AP320" s="64"/>
      <c r="AQ320" s="64"/>
      <c r="AR320" s="64"/>
      <c r="AS320" s="64"/>
      <c r="AT320" s="64"/>
      <c r="AU320" s="64"/>
      <c r="AV320" s="64"/>
      <c r="AW320" s="64"/>
      <c r="AX320" s="64"/>
      <c r="AY320" s="64"/>
      <c r="AZ320" s="64"/>
      <c r="BA320" s="64"/>
      <c r="BB320" s="64"/>
      <c r="BC320" s="64"/>
      <c r="BD320" s="64"/>
      <c r="BE320" s="64"/>
      <c r="BF320" s="64"/>
      <c r="BG320" s="64"/>
      <c r="BH320" s="64"/>
      <c r="BI320" s="64"/>
      <c r="BJ320" s="64"/>
      <c r="BK320" s="64"/>
      <c r="BL320" s="64"/>
      <c r="BM320" s="64"/>
      <c r="BN320" s="64"/>
      <c r="BO320" s="64"/>
      <c r="BP320" s="64"/>
      <c r="BQ320" s="64"/>
      <c r="BR320" s="64"/>
      <c r="BS320" s="64"/>
      <c r="BT320" s="64"/>
      <c r="BU320" s="64"/>
      <c r="BV320" s="64"/>
      <c r="BW320" s="64"/>
      <c r="BX320" s="64"/>
      <c r="BY320" s="64"/>
      <c r="BZ320" s="64"/>
      <c r="CA320" s="64"/>
      <c r="CB320" s="64"/>
      <c r="CC320" s="64"/>
      <c r="CD320" s="64"/>
      <c r="CE320" s="64"/>
      <c r="CF320" s="64"/>
      <c r="CG320" s="64"/>
      <c r="CH320" s="64"/>
      <c r="CI320" s="64"/>
      <c r="CJ320" s="64"/>
      <c r="CK320" s="64"/>
      <c r="CL320" s="64"/>
      <c r="CM320" s="64"/>
      <c r="CN320" s="64"/>
      <c r="CO320" s="64"/>
      <c r="CP320" s="64"/>
      <c r="CQ320" s="64"/>
      <c r="CR320" s="64"/>
      <c r="CS320" s="64"/>
      <c r="CT320" s="64"/>
      <c r="CU320" s="64"/>
      <c r="CV320" s="64"/>
      <c r="CW320" s="64"/>
      <c r="CX320" s="64"/>
      <c r="CY320" s="64"/>
      <c r="CZ320" s="64"/>
      <c r="DA320" s="64"/>
      <c r="DB320" s="64"/>
      <c r="DC320" s="64"/>
      <c r="DD320" s="64"/>
      <c r="DE320" s="64"/>
      <c r="DF320" s="64"/>
      <c r="DG320" s="64"/>
      <c r="DH320" s="64"/>
      <c r="DI320" s="64"/>
      <c r="DJ320" s="64"/>
      <c r="DK320" s="64"/>
      <c r="DL320" s="64"/>
      <c r="DM320" s="64"/>
      <c r="DN320" s="64"/>
      <c r="DO320" s="64"/>
      <c r="DP320" s="64"/>
      <c r="DQ320" s="64"/>
      <c r="DR320" s="64"/>
      <c r="DS320" s="64"/>
    </row>
    <row r="321" spans="1:124" x14ac:dyDescent="0.3">
      <c r="D321" s="6" t="s">
        <v>114</v>
      </c>
      <c r="F321" s="51" t="str">
        <f>F317</f>
        <v>INR Mn</v>
      </c>
      <c r="G321" s="57"/>
      <c r="H321" s="64">
        <f t="shared" ref="H321" si="948">G325</f>
        <v>0</v>
      </c>
      <c r="I321" s="64">
        <f t="shared" ref="I321" si="949">H325</f>
        <v>0</v>
      </c>
      <c r="J321" s="64">
        <f t="shared" ref="J321" si="950">I325</f>
        <v>0</v>
      </c>
      <c r="K321" s="64">
        <f t="shared" ref="K321" si="951">J325</f>
        <v>0</v>
      </c>
      <c r="L321" s="64">
        <f t="shared" ref="L321" si="952">K325</f>
        <v>38.461775810833331</v>
      </c>
      <c r="M321" s="64">
        <f t="shared" ref="M321" si="953">L325</f>
        <v>63.398664479395606</v>
      </c>
      <c r="N321" s="64">
        <f t="shared" ref="N321" si="954">M325</f>
        <v>78.972868301508015</v>
      </c>
      <c r="O321" s="64">
        <f t="shared" ref="O321" si="955">N325</f>
        <v>89.129957750711753</v>
      </c>
      <c r="P321" s="64">
        <f t="shared" ref="P321" si="956">O325</f>
        <v>136.3435234554745</v>
      </c>
      <c r="Q321" s="64">
        <f t="shared" ref="Q321" si="957">P325</f>
        <v>165.97533236569748</v>
      </c>
      <c r="R321" s="64">
        <f t="shared" ref="R321" si="958">Q325</f>
        <v>183.49660839012881</v>
      </c>
      <c r="S321" s="64">
        <f t="shared" ref="S321" si="959">R325</f>
        <v>194.92352753649709</v>
      </c>
      <c r="T321" s="64">
        <f t="shared" ref="T321" si="960">S325</f>
        <v>245.33434579016472</v>
      </c>
      <c r="U321" s="64">
        <f t="shared" ref="U321" si="961">T325</f>
        <v>275.87666488280092</v>
      </c>
      <c r="V321" s="64">
        <f t="shared" ref="V321" si="962">U325</f>
        <v>292.79730367275056</v>
      </c>
      <c r="W321" s="64">
        <f t="shared" ref="W321" si="963">V325</f>
        <v>303.83250288358732</v>
      </c>
      <c r="X321" s="64">
        <f t="shared" ref="X321" si="964">W325</f>
        <v>390.52538206472798</v>
      </c>
      <c r="Y321" s="64">
        <f t="shared" ref="Y321" si="965">X325</f>
        <v>447.6855221841613</v>
      </c>
      <c r="Z321" s="64">
        <f t="shared" ref="Z321" si="966">Y325</f>
        <v>480.09838484700742</v>
      </c>
      <c r="AA321" s="64">
        <f t="shared" ref="AA321" si="967">Z325</f>
        <v>501.23720832277655</v>
      </c>
      <c r="AB321" s="64">
        <f t="shared" ref="AB321" si="968">AA325</f>
        <v>718.77589699018449</v>
      </c>
      <c r="AC321" s="64">
        <f t="shared" ref="AC321" si="969">AB325</f>
        <v>854.31069240836348</v>
      </c>
      <c r="AD321" s="64">
        <f t="shared" ref="AD321" si="970">AC325</f>
        <v>933.41827928534576</v>
      </c>
      <c r="AE321" s="64">
        <f t="shared" ref="AE321" si="971">AD325</f>
        <v>985.01018377033427</v>
      </c>
      <c r="AF321" s="64">
        <f t="shared" ref="AF321" si="972">AE325</f>
        <v>1066.2912139552227</v>
      </c>
      <c r="AG321" s="64">
        <f t="shared" ref="AG321" si="973">AF325</f>
        <v>1108.1669453523446</v>
      </c>
      <c r="AH321" s="64">
        <f t="shared" ref="AH321" si="974">AG325</f>
        <v>1123.4332268575074</v>
      </c>
      <c r="AI321" s="64">
        <f t="shared" ref="AI321" si="975">AH325</f>
        <v>1133.3894974043526</v>
      </c>
      <c r="AJ321" s="64">
        <f t="shared" ref="AJ321" si="976">AI325</f>
        <v>1190.2107563779018</v>
      </c>
      <c r="AK321" s="64">
        <f t="shared" ref="AK321" si="977">AJ325</f>
        <v>1214.5974128837815</v>
      </c>
      <c r="AL321" s="64">
        <f t="shared" ref="AL321" si="978">AK325</f>
        <v>1217.300923073662</v>
      </c>
      <c r="AM321" s="64">
        <f t="shared" ref="AM321" si="979">AL325</f>
        <v>1219.0640818931493</v>
      </c>
      <c r="AN321" s="64">
        <f t="shared" ref="AN321" si="980">AM325</f>
        <v>1258.3468582784501</v>
      </c>
      <c r="AO321" s="64">
        <f t="shared" ref="AO321" si="981">AN325</f>
        <v>1284.2475899610661</v>
      </c>
      <c r="AP321" s="64">
        <f t="shared" ref="AP321" si="982">AO325</f>
        <v>1287.1814733414562</v>
      </c>
      <c r="AQ321" s="64">
        <f t="shared" ref="AQ321" si="983">AP325</f>
        <v>1289.0948755460586</v>
      </c>
      <c r="AR321" s="64">
        <f t="shared" ref="AR321" si="984">AQ325</f>
        <v>1369.0143418057055</v>
      </c>
      <c r="AS321" s="64">
        <f t="shared" ref="AS321" si="985">AR325</f>
        <v>1406.6657109680475</v>
      </c>
      <c r="AT321" s="64">
        <f t="shared" ref="AT321" si="986">AS325</f>
        <v>1415.93242182427</v>
      </c>
      <c r="AU321" s="64">
        <f t="shared" ref="AU321" si="987">AT325</f>
        <v>1421.9759289044155</v>
      </c>
      <c r="AV321" s="64">
        <f t="shared" ref="AV321" si="988">AU325</f>
        <v>1582.6017107112768</v>
      </c>
      <c r="AW321" s="64">
        <f t="shared" ref="AW321" si="989">AV325</f>
        <v>1671.1189212354575</v>
      </c>
      <c r="AX321" s="64">
        <f t="shared" ref="AX321" si="990">AW325</f>
        <v>1710.6845154769289</v>
      </c>
      <c r="AY321" s="64">
        <f t="shared" ref="AY321" si="991">AX325</f>
        <v>1736.4881638952797</v>
      </c>
      <c r="AZ321" s="64">
        <f t="shared" ref="AZ321" si="992">AY325</f>
        <v>1792.2765340385197</v>
      </c>
      <c r="BA321" s="64">
        <f t="shared" ref="BA321" si="993">AZ325</f>
        <v>1809.3660574951778</v>
      </c>
      <c r="BB321" s="64">
        <f t="shared" ref="BB321" si="994">BA325</f>
        <v>1800.8456912984857</v>
      </c>
      <c r="BC321" s="64">
        <f t="shared" ref="BC321" si="995">BB325</f>
        <v>1795.2889307354255</v>
      </c>
      <c r="BD321" s="64">
        <f t="shared" ref="BD321" si="996">BC325</f>
        <v>1811.3522531195113</v>
      </c>
      <c r="BE321" s="64">
        <f t="shared" ref="BE321" si="997">BD325</f>
        <v>1821.9434546914363</v>
      </c>
      <c r="BF321" s="64">
        <f t="shared" ref="BF321" si="998">BE325</f>
        <v>1809.0483416438715</v>
      </c>
      <c r="BG321" s="64">
        <f t="shared" ref="BG321" si="999">BF325</f>
        <v>1800.6384853085033</v>
      </c>
      <c r="BH321" s="64">
        <f t="shared" ref="BH321" si="1000">BG325</f>
        <v>1835.0434149806688</v>
      </c>
      <c r="BI321" s="64">
        <f t="shared" ref="BI321" si="1001">BH325</f>
        <v>1837.564000973518</v>
      </c>
      <c r="BJ321" s="64">
        <f t="shared" ref="BJ321" si="1002">BI325</f>
        <v>1819.2356544365334</v>
      </c>
      <c r="BK321" s="64">
        <f t="shared" ref="BK321" si="1003">BJ325</f>
        <v>1807.2823849558915</v>
      </c>
      <c r="BL321" s="64">
        <f t="shared" ref="BL321" si="1004">BK325</f>
        <v>1839.472681412261</v>
      </c>
      <c r="BM321" s="64">
        <f t="shared" ref="BM321" si="1005">BL325</f>
        <v>1840.4843964229194</v>
      </c>
      <c r="BN321" s="64">
        <f t="shared" ref="BN321" si="1006">BM325</f>
        <v>1821.140260164404</v>
      </c>
      <c r="BO321" s="64">
        <f t="shared" ref="BO321" si="1007">BN325</f>
        <v>1808.524519126242</v>
      </c>
      <c r="BP321" s="64">
        <f t="shared" ref="BP321" si="1008">BO325</f>
        <v>1840.3007708591613</v>
      </c>
      <c r="BQ321" s="64">
        <f t="shared" ref="BQ321" si="1009">BP325</f>
        <v>1841.0303894648318</v>
      </c>
      <c r="BR321" s="64">
        <f t="shared" ref="BR321" si="1010">BQ325</f>
        <v>1821.4963425830426</v>
      </c>
      <c r="BS321" s="64">
        <f t="shared" ref="BS321" si="1011">BR325</f>
        <v>1808.7567467905712</v>
      </c>
      <c r="BT321" s="64">
        <f t="shared" ref="BT321" si="1012">BS325</f>
        <v>1820.2321318371899</v>
      </c>
      <c r="BU321" s="64">
        <f t="shared" ref="BU321" si="1013">BT325</f>
        <v>1827.7983197800154</v>
      </c>
      <c r="BV321" s="64">
        <f t="shared" ref="BV321" si="1014">BU325</f>
        <v>1812.8667319190317</v>
      </c>
      <c r="BW321" s="64">
        <f t="shared" ref="BW321" si="1015">BV325</f>
        <v>1803.1287398357817</v>
      </c>
      <c r="BX321" s="64">
        <f t="shared" ref="BX321" si="1016">BW325</f>
        <v>1836.703584665521</v>
      </c>
      <c r="BY321" s="64">
        <f t="shared" ref="BY321" si="1017">BX325</f>
        <v>1838.6586183481459</v>
      </c>
      <c r="BZ321" s="64">
        <f t="shared" ref="BZ321" si="1018">BY325</f>
        <v>1819.9495353330299</v>
      </c>
      <c r="CA321" s="64">
        <f t="shared" ref="CA321" si="1019">BZ325</f>
        <v>1807.7479594536067</v>
      </c>
      <c r="CB321" s="64">
        <f t="shared" ref="CB321" si="1020">CA325</f>
        <v>1839.7830644107376</v>
      </c>
      <c r="CC321" s="64">
        <f t="shared" ref="CC321" si="1021">CB325</f>
        <v>1840.6890445537829</v>
      </c>
      <c r="CD321" s="64">
        <f t="shared" ref="CD321" si="1022">CC325</f>
        <v>1821.2737263367062</v>
      </c>
      <c r="CE321" s="64">
        <f t="shared" ref="CE321" si="1023">CD325</f>
        <v>1808.6115622820912</v>
      </c>
      <c r="CF321" s="64">
        <f t="shared" ref="CF321" si="1024">CE325</f>
        <v>1840.3587996297274</v>
      </c>
      <c r="CG321" s="64">
        <f t="shared" ref="CG321" si="1025">CF325</f>
        <v>1841.0686501926775</v>
      </c>
      <c r="CH321" s="64">
        <f t="shared" ref="CH321" si="1026">CG325</f>
        <v>1821.5212952316376</v>
      </c>
      <c r="CI321" s="64">
        <f t="shared" ref="CI321" si="1027">CH325</f>
        <v>1808.7730202570463</v>
      </c>
      <c r="CJ321" s="64">
        <f t="shared" ref="CJ321" si="1028">CI325</f>
        <v>1820.2428615953054</v>
      </c>
      <c r="CK321" s="64">
        <f t="shared" ref="CK321" si="1029">CJ325</f>
        <v>1827.8053943458058</v>
      </c>
      <c r="CL321" s="64">
        <f t="shared" ref="CL321" si="1030">CK325</f>
        <v>1812.8713457662866</v>
      </c>
      <c r="CM321" s="64">
        <f t="shared" ref="CM321" si="1031">CL325</f>
        <v>1803.1317488666</v>
      </c>
      <c r="CN321" s="64">
        <f t="shared" ref="CN321" si="1032">CM325</f>
        <v>1836.7055906860667</v>
      </c>
      <c r="CO321" s="64">
        <f t="shared" ref="CO321" si="1033">CN325</f>
        <v>1838.6599409990549</v>
      </c>
      <c r="CP321" s="64">
        <f t="shared" ref="CP321" si="1034">CO325</f>
        <v>1819.9503979314491</v>
      </c>
      <c r="CQ321" s="64">
        <f t="shared" ref="CQ321" si="1035">CP325</f>
        <v>1807.748522017793</v>
      </c>
      <c r="CR321" s="64">
        <f t="shared" ref="CR321" si="1036">CQ325</f>
        <v>1839.7834394535287</v>
      </c>
      <c r="CS321" s="64">
        <f t="shared" ref="CS321" si="1037">CR325</f>
        <v>1840.6892918347442</v>
      </c>
      <c r="CT321" s="64">
        <f t="shared" ref="CT321" si="1038">CS325</f>
        <v>1821.2738876068984</v>
      </c>
      <c r="CU321" s="64">
        <f t="shared" ref="CU321" si="1039">CT325</f>
        <v>1808.6116674583034</v>
      </c>
      <c r="CV321" s="64">
        <f t="shared" ref="CV321" si="1040">CU325</f>
        <v>1840.3588697472023</v>
      </c>
      <c r="CW321" s="64">
        <f t="shared" ref="CW321" si="1041">CV325</f>
        <v>1841.0686964239796</v>
      </c>
      <c r="CX321" s="64">
        <f t="shared" ref="CX321" si="1042">CW325</f>
        <v>1821.5213253824868</v>
      </c>
      <c r="CY321" s="64">
        <f t="shared" ref="CY321" si="1043">CX325</f>
        <v>1808.7730399206437</v>
      </c>
      <c r="CZ321" s="64">
        <f t="shared" ref="CZ321" si="1044">CY325</f>
        <v>1820.2428745603147</v>
      </c>
      <c r="DA321" s="64">
        <f t="shared" ref="DA321" si="1045">CZ325</f>
        <v>1827.8054028941638</v>
      </c>
      <c r="DB321" s="64">
        <f t="shared" ref="DB321" si="1046">DA325</f>
        <v>1812.8713513413027</v>
      </c>
      <c r="DC321" s="64">
        <f t="shared" ref="DC321" si="1047">DB325</f>
        <v>1803.1317525024801</v>
      </c>
      <c r="DD321" s="64">
        <f t="shared" ref="DD321" si="1048">DC325</f>
        <v>1836.7055931099867</v>
      </c>
      <c r="DE321" s="64">
        <f t="shared" ref="DE321" si="1049">DD325</f>
        <v>1838.659942597244</v>
      </c>
      <c r="DF321" s="64">
        <f t="shared" ref="DF321" si="1050">DE325</f>
        <v>1819.9503989737464</v>
      </c>
      <c r="DG321" s="64">
        <f t="shared" ref="DG321" si="1051">DF325</f>
        <v>1807.7485226975521</v>
      </c>
      <c r="DH321" s="64">
        <f t="shared" ref="DH321" si="1052">DG325</f>
        <v>1839.7834399067015</v>
      </c>
      <c r="DI321" s="64">
        <f t="shared" ref="DI321" si="1053">DH325</f>
        <v>1840.6892921335398</v>
      </c>
      <c r="DJ321" s="64">
        <f t="shared" ref="DJ321" si="1054">DI325</f>
        <v>1821.2738878017653</v>
      </c>
      <c r="DK321" s="64">
        <f t="shared" ref="DK321" si="1055">DJ325</f>
        <v>1808.6116675853905</v>
      </c>
      <c r="DL321" s="64">
        <f t="shared" ref="DL321" si="1056">DK325</f>
        <v>1840.3588698319268</v>
      </c>
      <c r="DM321" s="64">
        <f t="shared" ref="DM321" si="1057">DL325</f>
        <v>1841.0686964798417</v>
      </c>
      <c r="DN321" s="64">
        <f t="shared" ref="DN321" si="1058">DM325</f>
        <v>1821.5213254189184</v>
      </c>
      <c r="DO321" s="64">
        <f t="shared" ref="DO321" si="1059">DN325</f>
        <v>1808.7730399444035</v>
      </c>
      <c r="DP321" s="64">
        <f t="shared" ref="DP321" si="1060">DO325</f>
        <v>1820.2428745759807</v>
      </c>
      <c r="DQ321" s="64">
        <f t="shared" ref="DQ321" si="1061">DP325</f>
        <v>1827.8054029044929</v>
      </c>
      <c r="DR321" s="64">
        <f t="shared" ref="DR321" si="1062">DQ325</f>
        <v>1812.8713513480388</v>
      </c>
      <c r="DS321" s="64">
        <f t="shared" ref="DS321" si="1063">DR325</f>
        <v>1803.1317525068732</v>
      </c>
    </row>
    <row r="322" spans="1:124" x14ac:dyDescent="0.3">
      <c r="D322" s="6" t="s">
        <v>155</v>
      </c>
      <c r="F322" s="51" t="str">
        <f>F321</f>
        <v>INR Mn</v>
      </c>
      <c r="G322" s="57"/>
      <c r="H322" s="64">
        <f t="shared" ref="H322:AM322" si="1064">H236+H266+H291</f>
        <v>0</v>
      </c>
      <c r="I322" s="64">
        <f t="shared" si="1064"/>
        <v>0</v>
      </c>
      <c r="J322" s="64">
        <f t="shared" si="1064"/>
        <v>0</v>
      </c>
      <c r="K322" s="64">
        <f t="shared" si="1064"/>
        <v>57.692663716250003</v>
      </c>
      <c r="L322" s="64">
        <f t="shared" si="1064"/>
        <v>57.692865316250007</v>
      </c>
      <c r="M322" s="64">
        <f t="shared" si="1064"/>
        <v>57.693066916250004</v>
      </c>
      <c r="N322" s="64">
        <f t="shared" si="1064"/>
        <v>57.693066916250004</v>
      </c>
      <c r="O322" s="64">
        <f t="shared" si="1064"/>
        <v>115.38532743250001</v>
      </c>
      <c r="P322" s="64">
        <f t="shared" si="1064"/>
        <v>115.38573063250001</v>
      </c>
      <c r="Q322" s="64">
        <f t="shared" si="1064"/>
        <v>115.38613383250001</v>
      </c>
      <c r="R322" s="64">
        <f t="shared" si="1064"/>
        <v>115.38613383250001</v>
      </c>
      <c r="S322" s="64">
        <f t="shared" si="1064"/>
        <v>173.07799114874999</v>
      </c>
      <c r="T322" s="64">
        <f t="shared" si="1064"/>
        <v>173.07859594875001</v>
      </c>
      <c r="U322" s="64">
        <f t="shared" si="1064"/>
        <v>173.07920074875</v>
      </c>
      <c r="V322" s="64">
        <f t="shared" si="1064"/>
        <v>173.07920074875</v>
      </c>
      <c r="W322" s="64">
        <f t="shared" si="1064"/>
        <v>288.46432658125002</v>
      </c>
      <c r="X322" s="64">
        <f t="shared" si="1064"/>
        <v>288.46432658125002</v>
      </c>
      <c r="Y322" s="64">
        <f t="shared" si="1064"/>
        <v>288.46533458125003</v>
      </c>
      <c r="Z322" s="64">
        <f t="shared" si="1064"/>
        <v>288.46533458125003</v>
      </c>
      <c r="AA322" s="64">
        <f t="shared" si="1064"/>
        <v>576.92663716250001</v>
      </c>
      <c r="AB322" s="64">
        <f t="shared" si="1064"/>
        <v>576.92865316250004</v>
      </c>
      <c r="AC322" s="64">
        <f t="shared" si="1064"/>
        <v>576.93066916250007</v>
      </c>
      <c r="AD322" s="64">
        <f t="shared" si="1064"/>
        <v>576.93066916250007</v>
      </c>
      <c r="AE322" s="64">
        <f t="shared" si="1064"/>
        <v>614.42663716250001</v>
      </c>
      <c r="AF322" s="64">
        <f t="shared" si="1064"/>
        <v>614.42865316250004</v>
      </c>
      <c r="AG322" s="64">
        <f t="shared" si="1064"/>
        <v>614.43066916250007</v>
      </c>
      <c r="AH322" s="64">
        <f t="shared" si="1064"/>
        <v>614.43066916250007</v>
      </c>
      <c r="AI322" s="64">
        <f t="shared" si="1064"/>
        <v>651.92663716250001</v>
      </c>
      <c r="AJ322" s="64">
        <f t="shared" si="1064"/>
        <v>651.92865316250004</v>
      </c>
      <c r="AK322" s="64">
        <f t="shared" si="1064"/>
        <v>651.93066916250007</v>
      </c>
      <c r="AL322" s="64">
        <f t="shared" si="1064"/>
        <v>651.93066916250007</v>
      </c>
      <c r="AM322" s="64">
        <f t="shared" si="1064"/>
        <v>689.42865316250004</v>
      </c>
      <c r="AN322" s="64">
        <f t="shared" ref="AN322:BS322" si="1065">AN236+AN266+AN291</f>
        <v>689.42865316250004</v>
      </c>
      <c r="AO322" s="64">
        <f t="shared" si="1065"/>
        <v>689.43066916250007</v>
      </c>
      <c r="AP322" s="64">
        <f t="shared" si="1065"/>
        <v>689.43066916250007</v>
      </c>
      <c r="AQ322" s="64">
        <f t="shared" si="1065"/>
        <v>764.42663716250001</v>
      </c>
      <c r="AR322" s="64">
        <f t="shared" si="1065"/>
        <v>764.42865316250004</v>
      </c>
      <c r="AS322" s="64">
        <f t="shared" si="1065"/>
        <v>764.43066916250007</v>
      </c>
      <c r="AT322" s="64">
        <f t="shared" si="1065"/>
        <v>764.43066916250007</v>
      </c>
      <c r="AU322" s="64">
        <f t="shared" si="1065"/>
        <v>951.92663716250001</v>
      </c>
      <c r="AV322" s="64">
        <f t="shared" si="1065"/>
        <v>951.92865316250004</v>
      </c>
      <c r="AW322" s="64">
        <f t="shared" si="1065"/>
        <v>951.93066916250007</v>
      </c>
      <c r="AX322" s="64">
        <f t="shared" si="1065"/>
        <v>951.93066916250007</v>
      </c>
      <c r="AY322" s="64">
        <f t="shared" si="1065"/>
        <v>951.92663716250001</v>
      </c>
      <c r="AZ322" s="64">
        <f t="shared" si="1065"/>
        <v>951.92865316250004</v>
      </c>
      <c r="BA322" s="64">
        <f t="shared" si="1065"/>
        <v>951.93066916250007</v>
      </c>
      <c r="BB322" s="64">
        <f t="shared" si="1065"/>
        <v>951.93066916250007</v>
      </c>
      <c r="BC322" s="64">
        <f t="shared" si="1065"/>
        <v>951.92865316250004</v>
      </c>
      <c r="BD322" s="64">
        <f t="shared" si="1065"/>
        <v>951.92865316250004</v>
      </c>
      <c r="BE322" s="64">
        <f t="shared" si="1065"/>
        <v>951.93066916250007</v>
      </c>
      <c r="BF322" s="64">
        <f t="shared" si="1065"/>
        <v>951.93066916250007</v>
      </c>
      <c r="BG322" s="64">
        <f t="shared" si="1065"/>
        <v>951.92663716250001</v>
      </c>
      <c r="BH322" s="64">
        <f t="shared" si="1065"/>
        <v>951.92865316250004</v>
      </c>
      <c r="BI322" s="64">
        <f t="shared" si="1065"/>
        <v>951.93066916250007</v>
      </c>
      <c r="BJ322" s="64">
        <f t="shared" si="1065"/>
        <v>951.93066916250007</v>
      </c>
      <c r="BK322" s="64">
        <f t="shared" si="1065"/>
        <v>951.92663716250001</v>
      </c>
      <c r="BL322" s="64">
        <f t="shared" si="1065"/>
        <v>951.92865316250004</v>
      </c>
      <c r="BM322" s="64">
        <f t="shared" si="1065"/>
        <v>951.93066916250007</v>
      </c>
      <c r="BN322" s="64">
        <f t="shared" si="1065"/>
        <v>951.93066916250007</v>
      </c>
      <c r="BO322" s="64">
        <f t="shared" si="1065"/>
        <v>951.92663716250001</v>
      </c>
      <c r="BP322" s="64">
        <f t="shared" si="1065"/>
        <v>951.92865316250004</v>
      </c>
      <c r="BQ322" s="64">
        <f t="shared" si="1065"/>
        <v>951.93066916250007</v>
      </c>
      <c r="BR322" s="64">
        <f t="shared" si="1065"/>
        <v>951.93066916250007</v>
      </c>
      <c r="BS322" s="64">
        <f t="shared" si="1065"/>
        <v>951.92865316250004</v>
      </c>
      <c r="BT322" s="64">
        <f t="shared" ref="BT322:CY322" si="1066">BT236+BT266+BT291</f>
        <v>951.92865316250004</v>
      </c>
      <c r="BU322" s="64">
        <f t="shared" si="1066"/>
        <v>951.93066916250007</v>
      </c>
      <c r="BV322" s="64">
        <f t="shared" si="1066"/>
        <v>951.93066916250007</v>
      </c>
      <c r="BW322" s="64">
        <f t="shared" si="1066"/>
        <v>951.92663716250001</v>
      </c>
      <c r="BX322" s="64">
        <f t="shared" si="1066"/>
        <v>951.92865316250004</v>
      </c>
      <c r="BY322" s="64">
        <f t="shared" si="1066"/>
        <v>951.93066916250007</v>
      </c>
      <c r="BZ322" s="64">
        <f t="shared" si="1066"/>
        <v>951.93066916250007</v>
      </c>
      <c r="CA322" s="64">
        <f t="shared" si="1066"/>
        <v>951.92663716250001</v>
      </c>
      <c r="CB322" s="64">
        <f t="shared" si="1066"/>
        <v>951.92865316250004</v>
      </c>
      <c r="CC322" s="64">
        <f t="shared" si="1066"/>
        <v>951.93066916250007</v>
      </c>
      <c r="CD322" s="64">
        <f t="shared" si="1066"/>
        <v>951.93066916250007</v>
      </c>
      <c r="CE322" s="64">
        <f t="shared" si="1066"/>
        <v>951.92663716250001</v>
      </c>
      <c r="CF322" s="64">
        <f t="shared" si="1066"/>
        <v>951.92865316250004</v>
      </c>
      <c r="CG322" s="64">
        <f t="shared" si="1066"/>
        <v>951.93066916250007</v>
      </c>
      <c r="CH322" s="64">
        <f t="shared" si="1066"/>
        <v>951.93066916250007</v>
      </c>
      <c r="CI322" s="64">
        <f t="shared" si="1066"/>
        <v>951.92865316250004</v>
      </c>
      <c r="CJ322" s="64">
        <f t="shared" si="1066"/>
        <v>951.92865316250004</v>
      </c>
      <c r="CK322" s="64">
        <f t="shared" si="1066"/>
        <v>951.93066916250007</v>
      </c>
      <c r="CL322" s="64">
        <f t="shared" si="1066"/>
        <v>951.93066916250007</v>
      </c>
      <c r="CM322" s="64">
        <f t="shared" si="1066"/>
        <v>951.92663716250001</v>
      </c>
      <c r="CN322" s="64">
        <f t="shared" si="1066"/>
        <v>951.92865316250004</v>
      </c>
      <c r="CO322" s="64">
        <f t="shared" si="1066"/>
        <v>951.93066916250007</v>
      </c>
      <c r="CP322" s="64">
        <f t="shared" si="1066"/>
        <v>951.93066916250007</v>
      </c>
      <c r="CQ322" s="64">
        <f t="shared" si="1066"/>
        <v>951.92663716250001</v>
      </c>
      <c r="CR322" s="64">
        <f t="shared" si="1066"/>
        <v>951.92865316250004</v>
      </c>
      <c r="CS322" s="64">
        <f t="shared" si="1066"/>
        <v>951.93066916250007</v>
      </c>
      <c r="CT322" s="64">
        <f t="shared" si="1066"/>
        <v>951.93066916250007</v>
      </c>
      <c r="CU322" s="64">
        <f t="shared" si="1066"/>
        <v>951.92663716250001</v>
      </c>
      <c r="CV322" s="64">
        <f t="shared" si="1066"/>
        <v>951.92865316250004</v>
      </c>
      <c r="CW322" s="64">
        <f t="shared" si="1066"/>
        <v>951.93066916250007</v>
      </c>
      <c r="CX322" s="64">
        <f t="shared" si="1066"/>
        <v>951.93066916250007</v>
      </c>
      <c r="CY322" s="64">
        <f t="shared" si="1066"/>
        <v>951.92865316250004</v>
      </c>
      <c r="CZ322" s="64">
        <f t="shared" ref="CZ322:DS322" si="1067">CZ236+CZ266+CZ291</f>
        <v>951.92865316250004</v>
      </c>
      <c r="DA322" s="64">
        <f t="shared" si="1067"/>
        <v>951.93066916250007</v>
      </c>
      <c r="DB322" s="64">
        <f t="shared" si="1067"/>
        <v>951.93066916250007</v>
      </c>
      <c r="DC322" s="64">
        <f t="shared" si="1067"/>
        <v>951.92663716250001</v>
      </c>
      <c r="DD322" s="64">
        <f t="shared" si="1067"/>
        <v>951.92865316250004</v>
      </c>
      <c r="DE322" s="64">
        <f t="shared" si="1067"/>
        <v>951.93066916250007</v>
      </c>
      <c r="DF322" s="64">
        <f t="shared" si="1067"/>
        <v>951.93066916250007</v>
      </c>
      <c r="DG322" s="64">
        <f t="shared" si="1067"/>
        <v>951.92663716250001</v>
      </c>
      <c r="DH322" s="64">
        <f t="shared" si="1067"/>
        <v>951.92865316250004</v>
      </c>
      <c r="DI322" s="64">
        <f t="shared" si="1067"/>
        <v>951.93066916250007</v>
      </c>
      <c r="DJ322" s="64">
        <f t="shared" si="1067"/>
        <v>951.93066916250007</v>
      </c>
      <c r="DK322" s="64">
        <f t="shared" si="1067"/>
        <v>951.92663716250001</v>
      </c>
      <c r="DL322" s="64">
        <f t="shared" si="1067"/>
        <v>951.92865316250004</v>
      </c>
      <c r="DM322" s="64">
        <f t="shared" si="1067"/>
        <v>951.93066916250007</v>
      </c>
      <c r="DN322" s="64">
        <f t="shared" si="1067"/>
        <v>951.93066916250007</v>
      </c>
      <c r="DO322" s="64">
        <f t="shared" si="1067"/>
        <v>951.92865316250004</v>
      </c>
      <c r="DP322" s="64">
        <f t="shared" si="1067"/>
        <v>951.92865316250004</v>
      </c>
      <c r="DQ322" s="64">
        <f t="shared" si="1067"/>
        <v>951.93066916250007</v>
      </c>
      <c r="DR322" s="64">
        <f t="shared" si="1067"/>
        <v>951.93066916250007</v>
      </c>
      <c r="DS322" s="64">
        <f t="shared" si="1067"/>
        <v>951.92663716250001</v>
      </c>
    </row>
    <row r="323" spans="1:124" x14ac:dyDescent="0.3">
      <c r="D323" s="6" t="s">
        <v>246</v>
      </c>
      <c r="F323" s="51" t="str">
        <f>F322</f>
        <v>INR Mn</v>
      </c>
      <c r="G323" s="57"/>
      <c r="H323" s="64">
        <f t="shared" ref="H323:AM323" si="1068">-(H5-$E$314)*SUM(H321:H322)/H5</f>
        <v>0</v>
      </c>
      <c r="I323" s="64">
        <f t="shared" si="1068"/>
        <v>0</v>
      </c>
      <c r="J323" s="64">
        <f t="shared" si="1068"/>
        <v>0</v>
      </c>
      <c r="K323" s="64">
        <f t="shared" si="1068"/>
        <v>-19.230887905416669</v>
      </c>
      <c r="L323" s="64">
        <f t="shared" si="1068"/>
        <v>-32.755976647687731</v>
      </c>
      <c r="M323" s="64">
        <f t="shared" si="1068"/>
        <v>-42.118863094137602</v>
      </c>
      <c r="N323" s="64">
        <f t="shared" si="1068"/>
        <v>-47.535977467046273</v>
      </c>
      <c r="O323" s="64">
        <f t="shared" si="1068"/>
        <v>-68.171761727737248</v>
      </c>
      <c r="P323" s="64">
        <f t="shared" si="1068"/>
        <v>-85.753921722277028</v>
      </c>
      <c r="Q323" s="64">
        <f t="shared" si="1068"/>
        <v>-97.864857808068692</v>
      </c>
      <c r="R323" s="64">
        <f t="shared" si="1068"/>
        <v>-103.95921468613177</v>
      </c>
      <c r="S323" s="64">
        <f t="shared" si="1068"/>
        <v>-122.66717289508237</v>
      </c>
      <c r="T323" s="64">
        <f t="shared" si="1068"/>
        <v>-142.5362768561138</v>
      </c>
      <c r="U323" s="64">
        <f t="shared" si="1068"/>
        <v>-156.15856195880033</v>
      </c>
      <c r="V323" s="64">
        <f t="shared" si="1068"/>
        <v>-162.04400153791323</v>
      </c>
      <c r="W323" s="64">
        <f t="shared" si="1068"/>
        <v>-201.77144740010942</v>
      </c>
      <c r="X323" s="64">
        <f t="shared" si="1068"/>
        <v>-231.30418646181667</v>
      </c>
      <c r="Y323" s="64">
        <f t="shared" si="1068"/>
        <v>-256.05247191840397</v>
      </c>
      <c r="Z323" s="64">
        <f t="shared" si="1068"/>
        <v>-267.32651110548085</v>
      </c>
      <c r="AA323" s="64">
        <f t="shared" si="1068"/>
        <v>-359.38794849509219</v>
      </c>
      <c r="AB323" s="64">
        <f t="shared" si="1068"/>
        <v>-441.39385774432105</v>
      </c>
      <c r="AC323" s="64">
        <f t="shared" si="1068"/>
        <v>-497.82308228551773</v>
      </c>
      <c r="AD323" s="64">
        <f t="shared" si="1068"/>
        <v>-525.33876467751168</v>
      </c>
      <c r="AE323" s="64">
        <f t="shared" si="1068"/>
        <v>-533.14560697761146</v>
      </c>
      <c r="AF323" s="64">
        <f t="shared" si="1068"/>
        <v>-572.55292176537807</v>
      </c>
      <c r="AG323" s="64">
        <f t="shared" si="1068"/>
        <v>-599.16438765733733</v>
      </c>
      <c r="AH323" s="64">
        <f t="shared" si="1068"/>
        <v>-604.47439861565476</v>
      </c>
      <c r="AI323" s="64">
        <f t="shared" si="1068"/>
        <v>-595.10537818895091</v>
      </c>
      <c r="AJ323" s="64">
        <f t="shared" si="1068"/>
        <v>-627.54199665662043</v>
      </c>
      <c r="AK323" s="64">
        <f t="shared" si="1068"/>
        <v>-649.22715897261969</v>
      </c>
      <c r="AL323" s="64">
        <f t="shared" si="1068"/>
        <v>-650.16751034301296</v>
      </c>
      <c r="AM323" s="64">
        <f t="shared" si="1068"/>
        <v>-650.14587677719919</v>
      </c>
      <c r="AN323" s="64">
        <f t="shared" ref="AN323:BS323" si="1069">-(AN5-$E$314)*SUM(AN321:AN322)/AN5</f>
        <v>-663.52792147988407</v>
      </c>
      <c r="AO323" s="64">
        <f t="shared" si="1069"/>
        <v>-686.4967857821099</v>
      </c>
      <c r="AP323" s="64">
        <f t="shared" si="1069"/>
        <v>-687.51726695789785</v>
      </c>
      <c r="AQ323" s="64">
        <f t="shared" si="1069"/>
        <v>-684.50717090285286</v>
      </c>
      <c r="AR323" s="64">
        <f t="shared" si="1069"/>
        <v>-726.77728400015781</v>
      </c>
      <c r="AS323" s="64">
        <f t="shared" si="1069"/>
        <v>-755.16395830627732</v>
      </c>
      <c r="AT323" s="64">
        <f t="shared" si="1069"/>
        <v>-758.38716208235485</v>
      </c>
      <c r="AU323" s="64">
        <f t="shared" si="1069"/>
        <v>-791.30085535563853</v>
      </c>
      <c r="AV323" s="64">
        <f t="shared" si="1069"/>
        <v>-863.4114426383195</v>
      </c>
      <c r="AW323" s="64">
        <f t="shared" si="1069"/>
        <v>-912.36507492102874</v>
      </c>
      <c r="AX323" s="64">
        <f t="shared" si="1069"/>
        <v>-926.12702074414926</v>
      </c>
      <c r="AY323" s="64">
        <f t="shared" si="1069"/>
        <v>-896.13826701925996</v>
      </c>
      <c r="AZ323" s="64">
        <f t="shared" si="1069"/>
        <v>-934.83912970584186</v>
      </c>
      <c r="BA323" s="64">
        <f t="shared" si="1069"/>
        <v>-960.45103535919236</v>
      </c>
      <c r="BB323" s="64">
        <f t="shared" si="1069"/>
        <v>-957.48742972556033</v>
      </c>
      <c r="BC323" s="64">
        <f t="shared" si="1069"/>
        <v>-935.8653307784142</v>
      </c>
      <c r="BD323" s="64">
        <f t="shared" si="1069"/>
        <v>-941.33745159057526</v>
      </c>
      <c r="BE323" s="64">
        <f t="shared" si="1069"/>
        <v>-964.82578221006486</v>
      </c>
      <c r="BF323" s="64">
        <f t="shared" si="1069"/>
        <v>-960.34052549786838</v>
      </c>
      <c r="BG323" s="64">
        <f t="shared" si="1069"/>
        <v>-917.52170749033439</v>
      </c>
      <c r="BH323" s="64">
        <f t="shared" si="1069"/>
        <v>-949.40806716965108</v>
      </c>
      <c r="BI323" s="64">
        <f t="shared" si="1069"/>
        <v>-970.25901569948462</v>
      </c>
      <c r="BJ323" s="64">
        <f t="shared" si="1069"/>
        <v>-963.88393864314207</v>
      </c>
      <c r="BK323" s="64">
        <f t="shared" si="1069"/>
        <v>-919.73634070613059</v>
      </c>
      <c r="BL323" s="64">
        <f t="shared" si="1069"/>
        <v>-950.91693815184146</v>
      </c>
      <c r="BM323" s="64">
        <f t="shared" si="1069"/>
        <v>-971.27480542101546</v>
      </c>
      <c r="BN323" s="64">
        <f t="shared" si="1069"/>
        <v>-964.54641020066231</v>
      </c>
      <c r="BO323" s="64">
        <f t="shared" si="1069"/>
        <v>-920.15038542958064</v>
      </c>
      <c r="BP323" s="64">
        <f t="shared" si="1069"/>
        <v>-951.19903455682982</v>
      </c>
      <c r="BQ323" s="64">
        <f t="shared" si="1069"/>
        <v>-971.46471604428939</v>
      </c>
      <c r="BR323" s="64">
        <f t="shared" si="1069"/>
        <v>-964.67026495497134</v>
      </c>
      <c r="BS323" s="64">
        <f t="shared" si="1069"/>
        <v>-940.45326811588143</v>
      </c>
      <c r="BT323" s="64">
        <f t="shared" ref="BT323:CY323" si="1070">-(BT5-$E$314)*SUM(BT321:BT322)/BT5</f>
        <v>-944.3624652196745</v>
      </c>
      <c r="BU323" s="64">
        <f t="shared" si="1070"/>
        <v>-966.86225702348372</v>
      </c>
      <c r="BV323" s="64">
        <f t="shared" si="1070"/>
        <v>-961.66866124575029</v>
      </c>
      <c r="BW323" s="64">
        <f t="shared" si="1070"/>
        <v>-918.35179233276062</v>
      </c>
      <c r="BX323" s="64">
        <f t="shared" si="1070"/>
        <v>-949.97361947987531</v>
      </c>
      <c r="BY323" s="64">
        <f t="shared" si="1070"/>
        <v>-970.63975217761606</v>
      </c>
      <c r="BZ323" s="64">
        <f t="shared" si="1070"/>
        <v>-964.13224504192351</v>
      </c>
      <c r="CA323" s="64">
        <f t="shared" si="1070"/>
        <v>-919.89153220536889</v>
      </c>
      <c r="CB323" s="64">
        <f t="shared" si="1070"/>
        <v>-951.02267301945449</v>
      </c>
      <c r="CC323" s="64">
        <f t="shared" si="1070"/>
        <v>-971.34598737957674</v>
      </c>
      <c r="CD323" s="64">
        <f t="shared" si="1070"/>
        <v>-964.5928332171153</v>
      </c>
      <c r="CE323" s="64">
        <f t="shared" si="1070"/>
        <v>-920.1793998148637</v>
      </c>
      <c r="CF323" s="64">
        <f t="shared" si="1070"/>
        <v>-951.21880259955014</v>
      </c>
      <c r="CG323" s="64">
        <f t="shared" si="1070"/>
        <v>-971.47802412354008</v>
      </c>
      <c r="CH323" s="64">
        <f t="shared" si="1070"/>
        <v>-964.67894413709132</v>
      </c>
      <c r="CI323" s="64">
        <f t="shared" si="1070"/>
        <v>-940.45881182424102</v>
      </c>
      <c r="CJ323" s="64">
        <f t="shared" si="1070"/>
        <v>-944.36612041199953</v>
      </c>
      <c r="CK323" s="64">
        <f t="shared" si="1070"/>
        <v>-966.86471774201948</v>
      </c>
      <c r="CL323" s="64">
        <f t="shared" si="1070"/>
        <v>-961.67026606218667</v>
      </c>
      <c r="CM323" s="64">
        <f t="shared" si="1070"/>
        <v>-918.35279534303322</v>
      </c>
      <c r="CN323" s="64">
        <f t="shared" si="1070"/>
        <v>-949.97430284951167</v>
      </c>
      <c r="CO323" s="64">
        <f t="shared" si="1070"/>
        <v>-970.64021223010616</v>
      </c>
      <c r="CP323" s="64">
        <f t="shared" si="1070"/>
        <v>-964.13254507615625</v>
      </c>
      <c r="CQ323" s="64">
        <f t="shared" si="1070"/>
        <v>-919.89171972676445</v>
      </c>
      <c r="CR323" s="64">
        <f t="shared" si="1070"/>
        <v>-951.02280078128456</v>
      </c>
      <c r="CS323" s="64">
        <f t="shared" si="1070"/>
        <v>-971.34607339034574</v>
      </c>
      <c r="CT323" s="64">
        <f t="shared" si="1070"/>
        <v>-964.59288931109518</v>
      </c>
      <c r="CU323" s="64">
        <f t="shared" si="1070"/>
        <v>-920.17943487360128</v>
      </c>
      <c r="CV323" s="64">
        <f t="shared" si="1070"/>
        <v>-951.21882648572296</v>
      </c>
      <c r="CW323" s="64">
        <f t="shared" si="1070"/>
        <v>-971.47804020399292</v>
      </c>
      <c r="CX323" s="64">
        <f t="shared" si="1070"/>
        <v>-964.67895462434331</v>
      </c>
      <c r="CY323" s="64">
        <f t="shared" si="1070"/>
        <v>-940.45881852282912</v>
      </c>
      <c r="CZ323" s="64">
        <f t="shared" ref="CZ323:DS323" si="1071">-(CZ5-$E$314)*SUM(CZ321:CZ322)/CZ5</f>
        <v>-944.36612482865121</v>
      </c>
      <c r="DA323" s="64">
        <f t="shared" si="1071"/>
        <v>-966.86472071536139</v>
      </c>
      <c r="DB323" s="64">
        <f t="shared" si="1071"/>
        <v>-961.67026800132271</v>
      </c>
      <c r="DC323" s="64">
        <f t="shared" si="1071"/>
        <v>-918.35279655499346</v>
      </c>
      <c r="DD323" s="64">
        <f t="shared" si="1071"/>
        <v>-949.97430367524282</v>
      </c>
      <c r="DE323" s="64">
        <f t="shared" si="1071"/>
        <v>-970.64021278599796</v>
      </c>
      <c r="DF323" s="64">
        <f t="shared" si="1071"/>
        <v>-964.13254543869448</v>
      </c>
      <c r="DG323" s="64">
        <f t="shared" si="1071"/>
        <v>-919.89171995335073</v>
      </c>
      <c r="DH323" s="64">
        <f t="shared" si="1071"/>
        <v>-951.02280093566208</v>
      </c>
      <c r="DI323" s="64">
        <f t="shared" si="1071"/>
        <v>-971.34607349427472</v>
      </c>
      <c r="DJ323" s="64">
        <f t="shared" si="1071"/>
        <v>-964.59288937887493</v>
      </c>
      <c r="DK323" s="64">
        <f t="shared" si="1071"/>
        <v>-920.1794349159635</v>
      </c>
      <c r="DL323" s="64">
        <f t="shared" si="1071"/>
        <v>-951.21882651458486</v>
      </c>
      <c r="DM323" s="64">
        <f t="shared" si="1071"/>
        <v>-971.47804022342314</v>
      </c>
      <c r="DN323" s="64">
        <f t="shared" si="1071"/>
        <v>-964.67895463701518</v>
      </c>
      <c r="DO323" s="64">
        <f t="shared" si="1071"/>
        <v>-940.45881853092317</v>
      </c>
      <c r="DP323" s="64">
        <f t="shared" si="1071"/>
        <v>-944.36612483398801</v>
      </c>
      <c r="DQ323" s="64">
        <f t="shared" si="1071"/>
        <v>-966.86472071895412</v>
      </c>
      <c r="DR323" s="64">
        <f t="shared" si="1071"/>
        <v>-961.6702680036658</v>
      </c>
      <c r="DS323" s="64">
        <f t="shared" si="1071"/>
        <v>-918.35279655645786</v>
      </c>
    </row>
    <row r="324" spans="1:124" x14ac:dyDescent="0.3">
      <c r="D324" s="6"/>
      <c r="G324" s="57"/>
      <c r="H324" s="64"/>
      <c r="I324" s="64"/>
      <c r="J324" s="64"/>
      <c r="K324" s="64"/>
      <c r="L324" s="64"/>
      <c r="M324" s="64"/>
      <c r="N324" s="64"/>
      <c r="O324" s="64"/>
      <c r="P324" s="64"/>
      <c r="Q324" s="64"/>
      <c r="R324" s="64"/>
      <c r="S324" s="64"/>
      <c r="T324" s="64"/>
      <c r="U324" s="64"/>
      <c r="V324" s="64"/>
      <c r="W324" s="64"/>
      <c r="X324" s="64"/>
      <c r="Y324" s="64"/>
      <c r="Z324" s="64"/>
      <c r="AA324" s="64"/>
      <c r="AB324" s="64"/>
      <c r="AC324" s="64"/>
      <c r="AD324" s="64"/>
      <c r="AE324" s="64"/>
      <c r="AF324" s="64"/>
      <c r="AG324" s="64"/>
      <c r="AH324" s="64"/>
      <c r="AI324" s="64"/>
      <c r="AJ324" s="64"/>
      <c r="AK324" s="64"/>
      <c r="AL324" s="64"/>
      <c r="AM324" s="64"/>
      <c r="AN324" s="64"/>
      <c r="AO324" s="64"/>
      <c r="AP324" s="64"/>
      <c r="AQ324" s="64"/>
      <c r="AR324" s="64"/>
      <c r="AS324" s="64"/>
      <c r="AT324" s="64"/>
      <c r="AU324" s="64"/>
      <c r="AV324" s="64"/>
      <c r="AW324" s="64"/>
      <c r="AX324" s="64"/>
      <c r="AY324" s="64"/>
      <c r="AZ324" s="64"/>
      <c r="BA324" s="64"/>
      <c r="BB324" s="64"/>
      <c r="BC324" s="64"/>
      <c r="BD324" s="64"/>
      <c r="BE324" s="64"/>
      <c r="BF324" s="64"/>
      <c r="BG324" s="64"/>
      <c r="BH324" s="64"/>
      <c r="BI324" s="64"/>
      <c r="BJ324" s="64"/>
      <c r="BK324" s="64"/>
      <c r="BL324" s="64"/>
      <c r="BM324" s="64"/>
      <c r="BN324" s="64"/>
      <c r="BO324" s="64"/>
      <c r="BP324" s="64"/>
      <c r="BQ324" s="64"/>
      <c r="BR324" s="64"/>
      <c r="BS324" s="64"/>
      <c r="BT324" s="64"/>
      <c r="BU324" s="64"/>
      <c r="BV324" s="64"/>
      <c r="BW324" s="64"/>
      <c r="BX324" s="64"/>
      <c r="BY324" s="64"/>
      <c r="BZ324" s="64"/>
      <c r="CA324" s="64"/>
      <c r="CB324" s="64"/>
      <c r="CC324" s="64"/>
      <c r="CD324" s="64"/>
      <c r="CE324" s="64"/>
      <c r="CF324" s="64"/>
      <c r="CG324" s="64"/>
      <c r="CH324" s="64"/>
      <c r="CI324" s="64"/>
      <c r="CJ324" s="64"/>
      <c r="CK324" s="64"/>
      <c r="CL324" s="64"/>
      <c r="CM324" s="64"/>
      <c r="CN324" s="64"/>
      <c r="CO324" s="64"/>
      <c r="CP324" s="64"/>
      <c r="CQ324" s="64"/>
      <c r="CR324" s="64"/>
      <c r="CS324" s="64"/>
      <c r="CT324" s="64"/>
      <c r="CU324" s="64"/>
      <c r="CV324" s="64"/>
      <c r="CW324" s="64"/>
      <c r="CX324" s="64"/>
      <c r="CY324" s="64"/>
      <c r="CZ324" s="64"/>
      <c r="DA324" s="64"/>
      <c r="DB324" s="64"/>
      <c r="DC324" s="64"/>
      <c r="DD324" s="64"/>
      <c r="DE324" s="64"/>
      <c r="DF324" s="64"/>
      <c r="DG324" s="64"/>
      <c r="DH324" s="64"/>
      <c r="DI324" s="64"/>
      <c r="DJ324" s="64"/>
      <c r="DK324" s="64"/>
      <c r="DL324" s="64"/>
      <c r="DM324" s="64"/>
      <c r="DN324" s="64"/>
      <c r="DO324" s="64"/>
      <c r="DP324" s="64"/>
      <c r="DQ324" s="64"/>
      <c r="DR324" s="64"/>
      <c r="DS324" s="64"/>
    </row>
    <row r="325" spans="1:124" x14ac:dyDescent="0.3">
      <c r="D325" s="6" t="s">
        <v>113</v>
      </c>
      <c r="F325" s="51" t="str">
        <f>F323</f>
        <v>INR Mn</v>
      </c>
      <c r="G325" s="57"/>
      <c r="H325" s="64">
        <f t="shared" ref="H325" si="1072">SUM(H321:H324)</f>
        <v>0</v>
      </c>
      <c r="I325" s="64">
        <f t="shared" ref="I325:BT325" si="1073">SUM(I321:I324)</f>
        <v>0</v>
      </c>
      <c r="J325" s="64">
        <f t="shared" si="1073"/>
        <v>0</v>
      </c>
      <c r="K325" s="64">
        <f t="shared" si="1073"/>
        <v>38.461775810833331</v>
      </c>
      <c r="L325" s="64">
        <f t="shared" si="1073"/>
        <v>63.398664479395606</v>
      </c>
      <c r="M325" s="64">
        <f t="shared" si="1073"/>
        <v>78.972868301508015</v>
      </c>
      <c r="N325" s="64">
        <f t="shared" si="1073"/>
        <v>89.129957750711753</v>
      </c>
      <c r="O325" s="64">
        <f t="shared" si="1073"/>
        <v>136.3435234554745</v>
      </c>
      <c r="P325" s="64">
        <f t="shared" si="1073"/>
        <v>165.97533236569748</v>
      </c>
      <c r="Q325" s="64">
        <f t="shared" si="1073"/>
        <v>183.49660839012881</v>
      </c>
      <c r="R325" s="64">
        <f t="shared" si="1073"/>
        <v>194.92352753649709</v>
      </c>
      <c r="S325" s="64">
        <f t="shared" si="1073"/>
        <v>245.33434579016472</v>
      </c>
      <c r="T325" s="64">
        <f t="shared" si="1073"/>
        <v>275.87666488280092</v>
      </c>
      <c r="U325" s="64">
        <f t="shared" si="1073"/>
        <v>292.79730367275056</v>
      </c>
      <c r="V325" s="64">
        <f t="shared" si="1073"/>
        <v>303.83250288358732</v>
      </c>
      <c r="W325" s="64">
        <f t="shared" si="1073"/>
        <v>390.52538206472798</v>
      </c>
      <c r="X325" s="64">
        <f t="shared" si="1073"/>
        <v>447.6855221841613</v>
      </c>
      <c r="Y325" s="64">
        <f t="shared" si="1073"/>
        <v>480.09838484700742</v>
      </c>
      <c r="Z325" s="64">
        <f t="shared" si="1073"/>
        <v>501.23720832277655</v>
      </c>
      <c r="AA325" s="64">
        <f t="shared" si="1073"/>
        <v>718.77589699018449</v>
      </c>
      <c r="AB325" s="64">
        <f t="shared" si="1073"/>
        <v>854.31069240836348</v>
      </c>
      <c r="AC325" s="64">
        <f t="shared" si="1073"/>
        <v>933.41827928534576</v>
      </c>
      <c r="AD325" s="64">
        <f t="shared" si="1073"/>
        <v>985.01018377033427</v>
      </c>
      <c r="AE325" s="64">
        <f t="shared" si="1073"/>
        <v>1066.2912139552227</v>
      </c>
      <c r="AF325" s="64">
        <f t="shared" si="1073"/>
        <v>1108.1669453523446</v>
      </c>
      <c r="AG325" s="64">
        <f t="shared" si="1073"/>
        <v>1123.4332268575074</v>
      </c>
      <c r="AH325" s="64">
        <f t="shared" si="1073"/>
        <v>1133.3894974043526</v>
      </c>
      <c r="AI325" s="64">
        <f t="shared" si="1073"/>
        <v>1190.2107563779018</v>
      </c>
      <c r="AJ325" s="64">
        <f t="shared" si="1073"/>
        <v>1214.5974128837815</v>
      </c>
      <c r="AK325" s="64">
        <f t="shared" si="1073"/>
        <v>1217.300923073662</v>
      </c>
      <c r="AL325" s="64">
        <f t="shared" si="1073"/>
        <v>1219.0640818931493</v>
      </c>
      <c r="AM325" s="64">
        <f t="shared" si="1073"/>
        <v>1258.3468582784501</v>
      </c>
      <c r="AN325" s="64">
        <f t="shared" si="1073"/>
        <v>1284.2475899610661</v>
      </c>
      <c r="AO325" s="64">
        <f t="shared" si="1073"/>
        <v>1287.1814733414562</v>
      </c>
      <c r="AP325" s="64">
        <f t="shared" si="1073"/>
        <v>1289.0948755460586</v>
      </c>
      <c r="AQ325" s="64">
        <f t="shared" si="1073"/>
        <v>1369.0143418057055</v>
      </c>
      <c r="AR325" s="64">
        <f t="shared" si="1073"/>
        <v>1406.6657109680475</v>
      </c>
      <c r="AS325" s="64">
        <f t="shared" si="1073"/>
        <v>1415.93242182427</v>
      </c>
      <c r="AT325" s="64">
        <f t="shared" si="1073"/>
        <v>1421.9759289044155</v>
      </c>
      <c r="AU325" s="64">
        <f t="shared" si="1073"/>
        <v>1582.6017107112768</v>
      </c>
      <c r="AV325" s="64">
        <f t="shared" si="1073"/>
        <v>1671.1189212354575</v>
      </c>
      <c r="AW325" s="64">
        <f t="shared" si="1073"/>
        <v>1710.6845154769289</v>
      </c>
      <c r="AX325" s="64">
        <f t="shared" si="1073"/>
        <v>1736.4881638952797</v>
      </c>
      <c r="AY325" s="64">
        <f t="shared" si="1073"/>
        <v>1792.2765340385197</v>
      </c>
      <c r="AZ325" s="64">
        <f t="shared" si="1073"/>
        <v>1809.3660574951778</v>
      </c>
      <c r="BA325" s="64">
        <f t="shared" si="1073"/>
        <v>1800.8456912984857</v>
      </c>
      <c r="BB325" s="64">
        <f t="shared" si="1073"/>
        <v>1795.2889307354255</v>
      </c>
      <c r="BC325" s="64">
        <f t="shared" si="1073"/>
        <v>1811.3522531195113</v>
      </c>
      <c r="BD325" s="64">
        <f t="shared" si="1073"/>
        <v>1821.9434546914363</v>
      </c>
      <c r="BE325" s="64">
        <f t="shared" si="1073"/>
        <v>1809.0483416438715</v>
      </c>
      <c r="BF325" s="64">
        <f t="shared" si="1073"/>
        <v>1800.6384853085033</v>
      </c>
      <c r="BG325" s="64">
        <f t="shared" si="1073"/>
        <v>1835.0434149806688</v>
      </c>
      <c r="BH325" s="64">
        <f t="shared" si="1073"/>
        <v>1837.564000973518</v>
      </c>
      <c r="BI325" s="64">
        <f t="shared" si="1073"/>
        <v>1819.2356544365334</v>
      </c>
      <c r="BJ325" s="64">
        <f t="shared" si="1073"/>
        <v>1807.2823849558915</v>
      </c>
      <c r="BK325" s="64">
        <f t="shared" si="1073"/>
        <v>1839.472681412261</v>
      </c>
      <c r="BL325" s="64">
        <f t="shared" si="1073"/>
        <v>1840.4843964229194</v>
      </c>
      <c r="BM325" s="64">
        <f t="shared" si="1073"/>
        <v>1821.140260164404</v>
      </c>
      <c r="BN325" s="64">
        <f t="shared" si="1073"/>
        <v>1808.524519126242</v>
      </c>
      <c r="BO325" s="64">
        <f t="shared" si="1073"/>
        <v>1840.3007708591613</v>
      </c>
      <c r="BP325" s="64">
        <f t="shared" si="1073"/>
        <v>1841.0303894648318</v>
      </c>
      <c r="BQ325" s="64">
        <f t="shared" si="1073"/>
        <v>1821.4963425830426</v>
      </c>
      <c r="BR325" s="64">
        <f t="shared" si="1073"/>
        <v>1808.7567467905712</v>
      </c>
      <c r="BS325" s="64">
        <f t="shared" si="1073"/>
        <v>1820.2321318371899</v>
      </c>
      <c r="BT325" s="64">
        <f t="shared" si="1073"/>
        <v>1827.7983197800154</v>
      </c>
      <c r="BU325" s="64">
        <f t="shared" ref="BU325:DS325" si="1074">SUM(BU321:BU324)</f>
        <v>1812.8667319190317</v>
      </c>
      <c r="BV325" s="64">
        <f t="shared" si="1074"/>
        <v>1803.1287398357817</v>
      </c>
      <c r="BW325" s="64">
        <f t="shared" si="1074"/>
        <v>1836.703584665521</v>
      </c>
      <c r="BX325" s="64">
        <f t="shared" si="1074"/>
        <v>1838.6586183481459</v>
      </c>
      <c r="BY325" s="64">
        <f t="shared" si="1074"/>
        <v>1819.9495353330299</v>
      </c>
      <c r="BZ325" s="64">
        <f t="shared" si="1074"/>
        <v>1807.7479594536067</v>
      </c>
      <c r="CA325" s="64">
        <f t="shared" si="1074"/>
        <v>1839.7830644107376</v>
      </c>
      <c r="CB325" s="64">
        <f t="shared" si="1074"/>
        <v>1840.6890445537829</v>
      </c>
      <c r="CC325" s="64">
        <f t="shared" si="1074"/>
        <v>1821.2737263367062</v>
      </c>
      <c r="CD325" s="64">
        <f t="shared" si="1074"/>
        <v>1808.6115622820912</v>
      </c>
      <c r="CE325" s="64">
        <f t="shared" si="1074"/>
        <v>1840.3587996297274</v>
      </c>
      <c r="CF325" s="64">
        <f t="shared" si="1074"/>
        <v>1841.0686501926775</v>
      </c>
      <c r="CG325" s="64">
        <f t="shared" si="1074"/>
        <v>1821.5212952316376</v>
      </c>
      <c r="CH325" s="64">
        <f t="shared" si="1074"/>
        <v>1808.7730202570463</v>
      </c>
      <c r="CI325" s="64">
        <f t="shared" si="1074"/>
        <v>1820.2428615953054</v>
      </c>
      <c r="CJ325" s="64">
        <f t="shared" si="1074"/>
        <v>1827.8053943458058</v>
      </c>
      <c r="CK325" s="64">
        <f t="shared" si="1074"/>
        <v>1812.8713457662866</v>
      </c>
      <c r="CL325" s="64">
        <f t="shared" si="1074"/>
        <v>1803.1317488666</v>
      </c>
      <c r="CM325" s="64">
        <f t="shared" si="1074"/>
        <v>1836.7055906860667</v>
      </c>
      <c r="CN325" s="64">
        <f t="shared" si="1074"/>
        <v>1838.6599409990549</v>
      </c>
      <c r="CO325" s="64">
        <f t="shared" si="1074"/>
        <v>1819.9503979314491</v>
      </c>
      <c r="CP325" s="64">
        <f t="shared" si="1074"/>
        <v>1807.748522017793</v>
      </c>
      <c r="CQ325" s="64">
        <f t="shared" si="1074"/>
        <v>1839.7834394535287</v>
      </c>
      <c r="CR325" s="64">
        <f t="shared" si="1074"/>
        <v>1840.6892918347442</v>
      </c>
      <c r="CS325" s="64">
        <f t="shared" si="1074"/>
        <v>1821.2738876068984</v>
      </c>
      <c r="CT325" s="64">
        <f t="shared" si="1074"/>
        <v>1808.6116674583034</v>
      </c>
      <c r="CU325" s="64">
        <f t="shared" si="1074"/>
        <v>1840.3588697472023</v>
      </c>
      <c r="CV325" s="64">
        <f t="shared" si="1074"/>
        <v>1841.0686964239796</v>
      </c>
      <c r="CW325" s="64">
        <f t="shared" si="1074"/>
        <v>1821.5213253824868</v>
      </c>
      <c r="CX325" s="64">
        <f t="shared" si="1074"/>
        <v>1808.7730399206437</v>
      </c>
      <c r="CY325" s="64">
        <f t="shared" si="1074"/>
        <v>1820.2428745603147</v>
      </c>
      <c r="CZ325" s="64">
        <f t="shared" si="1074"/>
        <v>1827.8054028941638</v>
      </c>
      <c r="DA325" s="64">
        <f t="shared" si="1074"/>
        <v>1812.8713513413027</v>
      </c>
      <c r="DB325" s="64">
        <f t="shared" si="1074"/>
        <v>1803.1317525024801</v>
      </c>
      <c r="DC325" s="64">
        <f t="shared" si="1074"/>
        <v>1836.7055931099867</v>
      </c>
      <c r="DD325" s="64">
        <f t="shared" si="1074"/>
        <v>1838.659942597244</v>
      </c>
      <c r="DE325" s="64">
        <f t="shared" si="1074"/>
        <v>1819.9503989737464</v>
      </c>
      <c r="DF325" s="64">
        <f t="shared" si="1074"/>
        <v>1807.7485226975521</v>
      </c>
      <c r="DG325" s="64">
        <f t="shared" si="1074"/>
        <v>1839.7834399067015</v>
      </c>
      <c r="DH325" s="64">
        <f t="shared" si="1074"/>
        <v>1840.6892921335398</v>
      </c>
      <c r="DI325" s="64">
        <f t="shared" si="1074"/>
        <v>1821.2738878017653</v>
      </c>
      <c r="DJ325" s="64">
        <f t="shared" si="1074"/>
        <v>1808.6116675853905</v>
      </c>
      <c r="DK325" s="64">
        <f t="shared" si="1074"/>
        <v>1840.3588698319268</v>
      </c>
      <c r="DL325" s="64">
        <f t="shared" si="1074"/>
        <v>1841.0686964798417</v>
      </c>
      <c r="DM325" s="64">
        <f t="shared" si="1074"/>
        <v>1821.5213254189184</v>
      </c>
      <c r="DN325" s="64">
        <f t="shared" si="1074"/>
        <v>1808.7730399444035</v>
      </c>
      <c r="DO325" s="64">
        <f t="shared" si="1074"/>
        <v>1820.2428745759807</v>
      </c>
      <c r="DP325" s="64">
        <f t="shared" si="1074"/>
        <v>1827.8054029044929</v>
      </c>
      <c r="DQ325" s="64">
        <f t="shared" si="1074"/>
        <v>1812.8713513480388</v>
      </c>
      <c r="DR325" s="64">
        <f t="shared" si="1074"/>
        <v>1803.1317525068732</v>
      </c>
      <c r="DS325" s="64">
        <f t="shared" si="1074"/>
        <v>1836.7055931129155</v>
      </c>
    </row>
    <row r="326" spans="1:124" x14ac:dyDescent="0.3">
      <c r="C326" s="91"/>
      <c r="D326" s="91"/>
      <c r="E326" s="99"/>
      <c r="F326" s="99"/>
      <c r="G326" s="91"/>
      <c r="H326" s="64">
        <f t="shared" ref="H326" si="1075">H325-G325</f>
        <v>0</v>
      </c>
      <c r="I326" s="64">
        <f t="shared" ref="I326" si="1076">I325-H325</f>
        <v>0</v>
      </c>
      <c r="J326" s="64">
        <f t="shared" ref="J326" si="1077">J325-I325</f>
        <v>0</v>
      </c>
      <c r="K326" s="64">
        <f t="shared" ref="K326" si="1078">K325-J325</f>
        <v>38.461775810833331</v>
      </c>
      <c r="L326" s="64">
        <f t="shared" ref="L326" si="1079">L325-K325</f>
        <v>24.936888668562275</v>
      </c>
      <c r="M326" s="64">
        <f t="shared" ref="M326" si="1080">M325-L325</f>
        <v>15.574203822112409</v>
      </c>
      <c r="N326" s="64">
        <f t="shared" ref="N326" si="1081">N325-M325</f>
        <v>10.157089449203738</v>
      </c>
      <c r="O326" s="64">
        <f t="shared" ref="O326" si="1082">O325-N325</f>
        <v>47.213565704762743</v>
      </c>
      <c r="P326" s="64">
        <f t="shared" ref="P326" si="1083">P325-O325</f>
        <v>29.631808910222986</v>
      </c>
      <c r="Q326" s="64">
        <f t="shared" ref="Q326" si="1084">Q325-P325</f>
        <v>17.52127602443133</v>
      </c>
      <c r="R326" s="64">
        <f t="shared" ref="R326" si="1085">R325-Q325</f>
        <v>11.426919146368277</v>
      </c>
      <c r="S326" s="64">
        <f t="shared" ref="S326" si="1086">S325-R325</f>
        <v>50.410818253667628</v>
      </c>
      <c r="T326" s="64">
        <f t="shared" ref="T326" si="1087">T325-S325</f>
        <v>30.542319092636205</v>
      </c>
      <c r="U326" s="64">
        <f t="shared" ref="U326" si="1088">U325-T325</f>
        <v>16.920638789949635</v>
      </c>
      <c r="V326" s="64">
        <f t="shared" ref="V326" si="1089">V325-U325</f>
        <v>11.035199210836765</v>
      </c>
      <c r="W326" s="64">
        <f t="shared" ref="W326" si="1090">W325-V325</f>
        <v>86.692879181140654</v>
      </c>
      <c r="X326" s="64">
        <f t="shared" ref="X326" si="1091">X325-W325</f>
        <v>57.160140119433322</v>
      </c>
      <c r="Y326" s="64">
        <f t="shared" ref="Y326" si="1092">Y325-X325</f>
        <v>32.412862662846123</v>
      </c>
      <c r="Z326" s="64">
        <f t="shared" ref="Z326" si="1093">Z325-Y325</f>
        <v>21.138823475769129</v>
      </c>
      <c r="AA326" s="64">
        <f t="shared" ref="AA326" si="1094">AA325-Z325</f>
        <v>217.53868866740794</v>
      </c>
      <c r="AB326" s="64">
        <f t="shared" ref="AB326" si="1095">AB325-AA325</f>
        <v>135.53479541817899</v>
      </c>
      <c r="AC326" s="64">
        <f t="shared" ref="AC326" si="1096">AC325-AB325</f>
        <v>79.107586876982282</v>
      </c>
      <c r="AD326" s="64">
        <f t="shared" ref="AD326" si="1097">AD325-AC325</f>
        <v>51.591904484988504</v>
      </c>
      <c r="AE326" s="64">
        <f t="shared" ref="AE326" si="1098">AE325-AD325</f>
        <v>81.281030184888436</v>
      </c>
      <c r="AF326" s="64">
        <f t="shared" ref="AF326" si="1099">AF325-AE325</f>
        <v>41.875731397121854</v>
      </c>
      <c r="AG326" s="64">
        <f t="shared" ref="AG326" si="1100">AG325-AF325</f>
        <v>15.266281505162851</v>
      </c>
      <c r="AH326" s="64">
        <f t="shared" ref="AH326" si="1101">AH325-AG325</f>
        <v>9.9562705468451895</v>
      </c>
      <c r="AI326" s="64">
        <f t="shared" ref="AI326" si="1102">AI325-AH325</f>
        <v>56.82125897354922</v>
      </c>
      <c r="AJ326" s="64">
        <f t="shared" ref="AJ326" si="1103">AJ325-AI325</f>
        <v>24.386656505879728</v>
      </c>
      <c r="AK326" s="64">
        <f t="shared" ref="AK326" si="1104">AK325-AJ325</f>
        <v>2.7035101898804896</v>
      </c>
      <c r="AL326" s="64">
        <f t="shared" ref="AL326" si="1105">AL325-AK325</f>
        <v>1.7631588194872165</v>
      </c>
      <c r="AM326" s="64">
        <f t="shared" ref="AM326" si="1106">AM325-AL325</f>
        <v>39.282776385300849</v>
      </c>
      <c r="AN326" s="64">
        <f t="shared" ref="AN326" si="1107">AN325-AM325</f>
        <v>25.900731682615969</v>
      </c>
      <c r="AO326" s="64">
        <f t="shared" ref="AO326" si="1108">AO325-AN325</f>
        <v>2.9338833803901707</v>
      </c>
      <c r="AP326" s="64">
        <f t="shared" ref="AP326" si="1109">AP325-AO325</f>
        <v>1.9134022046023347</v>
      </c>
      <c r="AQ326" s="64">
        <f t="shared" ref="AQ326" si="1110">AQ325-AP325</f>
        <v>79.919466259646924</v>
      </c>
      <c r="AR326" s="64">
        <f t="shared" ref="AR326" si="1111">AR325-AQ325</f>
        <v>37.651369162342007</v>
      </c>
      <c r="AS326" s="64">
        <f t="shared" ref="AS326" si="1112">AS325-AR325</f>
        <v>9.2667108562225167</v>
      </c>
      <c r="AT326" s="64">
        <f t="shared" ref="AT326" si="1113">AT325-AS325</f>
        <v>6.0435070801454458</v>
      </c>
      <c r="AU326" s="64">
        <f t="shared" ref="AU326" si="1114">AU325-AT325</f>
        <v>160.62578180686137</v>
      </c>
      <c r="AV326" s="64">
        <f t="shared" ref="AV326" si="1115">AV325-AU325</f>
        <v>88.517210524180655</v>
      </c>
      <c r="AW326" s="64">
        <f t="shared" ref="AW326" si="1116">AW325-AV325</f>
        <v>39.565594241471445</v>
      </c>
      <c r="AX326" s="64">
        <f t="shared" ref="AX326" si="1117">AX325-AW325</f>
        <v>25.803648418350804</v>
      </c>
      <c r="AY326" s="64">
        <f t="shared" ref="AY326" si="1118">AY325-AX325</f>
        <v>55.788370143239945</v>
      </c>
      <c r="AZ326" s="64">
        <f t="shared" ref="AZ326" si="1119">AZ325-AY325</f>
        <v>17.089523456658071</v>
      </c>
      <c r="BA326" s="64">
        <f t="shared" ref="BA326" si="1120">BA325-AZ325</f>
        <v>-8.5203661966920663</v>
      </c>
      <c r="BB326" s="64">
        <f t="shared" ref="BB326" si="1121">BB325-BA325</f>
        <v>-5.556760563060152</v>
      </c>
      <c r="BC326" s="64">
        <f t="shared" ref="BC326" si="1122">BC325-BB325</f>
        <v>16.063322384085723</v>
      </c>
      <c r="BD326" s="64">
        <f t="shared" ref="BD326" si="1123">BD325-BC325</f>
        <v>10.591201571925012</v>
      </c>
      <c r="BE326" s="64">
        <f t="shared" ref="BE326" si="1124">BE325-BD325</f>
        <v>-12.895113047564791</v>
      </c>
      <c r="BF326" s="64">
        <f t="shared" ref="BF326" si="1125">BF325-BE325</f>
        <v>-8.4098563353682039</v>
      </c>
      <c r="BG326" s="64">
        <f t="shared" ref="BG326" si="1126">BG325-BF325</f>
        <v>34.404929672165508</v>
      </c>
      <c r="BH326" s="64">
        <f t="shared" ref="BH326" si="1127">BH325-BG325</f>
        <v>2.5205859928491918</v>
      </c>
      <c r="BI326" s="64">
        <f t="shared" ref="BI326" si="1128">BI325-BH325</f>
        <v>-18.328346536984554</v>
      </c>
      <c r="BJ326" s="64">
        <f t="shared" ref="BJ326" si="1129">BJ325-BI325</f>
        <v>-11.953269480641893</v>
      </c>
      <c r="BK326" s="64">
        <f t="shared" ref="BK326" si="1130">BK325-BJ325</f>
        <v>32.190296456369424</v>
      </c>
      <c r="BL326" s="64">
        <f t="shared" ref="BL326" si="1131">BL325-BK325</f>
        <v>1.0117150106584631</v>
      </c>
      <c r="BM326" s="64">
        <f t="shared" ref="BM326" si="1132">BM325-BL325</f>
        <v>-19.344136258515391</v>
      </c>
      <c r="BN326" s="64">
        <f t="shared" ref="BN326" si="1133">BN325-BM325</f>
        <v>-12.615741038162014</v>
      </c>
      <c r="BO326" s="64">
        <f t="shared" ref="BO326" si="1134">BO325-BN325</f>
        <v>31.776251732919263</v>
      </c>
      <c r="BP326" s="64">
        <f t="shared" ref="BP326" si="1135">BP325-BO325</f>
        <v>0.72961860567056647</v>
      </c>
      <c r="BQ326" s="64">
        <f t="shared" ref="BQ326" si="1136">BQ325-BP325</f>
        <v>-19.534046881789209</v>
      </c>
      <c r="BR326" s="64">
        <f t="shared" ref="BR326" si="1137">BR325-BQ325</f>
        <v>-12.739595792471391</v>
      </c>
      <c r="BS326" s="64">
        <f t="shared" ref="BS326" si="1138">BS325-BR325</f>
        <v>11.475385046618612</v>
      </c>
      <c r="BT326" s="64">
        <f t="shared" ref="BT326" si="1139">BT325-BS325</f>
        <v>7.5661879428255361</v>
      </c>
      <c r="BU326" s="64">
        <f t="shared" ref="BU326" si="1140">BU325-BT325</f>
        <v>-14.931587860983655</v>
      </c>
      <c r="BV326" s="64">
        <f t="shared" ref="BV326" si="1141">BV325-BU325</f>
        <v>-9.737992083249992</v>
      </c>
      <c r="BW326" s="64">
        <f t="shared" ref="BW326" si="1142">BW325-BV325</f>
        <v>33.574844829739277</v>
      </c>
      <c r="BX326" s="64">
        <f t="shared" ref="BX326" si="1143">BX325-BW325</f>
        <v>1.955033682624844</v>
      </c>
      <c r="BY326" s="64">
        <f t="shared" ref="BY326" si="1144">BY325-BX325</f>
        <v>-18.709083015115993</v>
      </c>
      <c r="BZ326" s="64">
        <f t="shared" ref="BZ326" si="1145">BZ325-BY325</f>
        <v>-12.201575879423217</v>
      </c>
      <c r="CA326" s="64">
        <f t="shared" ref="CA326" si="1146">CA325-BZ325</f>
        <v>32.035104957130898</v>
      </c>
      <c r="CB326" s="64">
        <f t="shared" ref="CB326" si="1147">CB325-CA325</f>
        <v>0.90598014304532626</v>
      </c>
      <c r="CC326" s="64">
        <f t="shared" ref="CC326" si="1148">CC325-CB325</f>
        <v>-19.415318217076674</v>
      </c>
      <c r="CD326" s="64">
        <f t="shared" ref="CD326" si="1149">CD325-CC325</f>
        <v>-12.662164054615005</v>
      </c>
      <c r="CE326" s="64">
        <f t="shared" ref="CE326" si="1150">CE325-CD325</f>
        <v>31.747237347636201</v>
      </c>
      <c r="CF326" s="64">
        <f t="shared" ref="CF326" si="1151">CF325-CE325</f>
        <v>0.70985056295012328</v>
      </c>
      <c r="CG326" s="64">
        <f t="shared" ref="CG326" si="1152">CG325-CF325</f>
        <v>-19.5473549610399</v>
      </c>
      <c r="CH326" s="64">
        <f t="shared" ref="CH326" si="1153">CH325-CG325</f>
        <v>-12.748274974591368</v>
      </c>
      <c r="CI326" s="64">
        <f t="shared" ref="CI326" si="1154">CI325-CH325</f>
        <v>11.46984133825913</v>
      </c>
      <c r="CJ326" s="64">
        <f t="shared" ref="CJ326" si="1155">CJ325-CI325</f>
        <v>7.5625327505003952</v>
      </c>
      <c r="CK326" s="64">
        <f t="shared" ref="CK326" si="1156">CK325-CJ325</f>
        <v>-14.934048579519185</v>
      </c>
      <c r="CL326" s="64">
        <f t="shared" ref="CL326" si="1157">CL325-CK325</f>
        <v>-9.7395968996866031</v>
      </c>
      <c r="CM326" s="64">
        <f t="shared" ref="CM326" si="1158">CM325-CL325</f>
        <v>33.573841819466679</v>
      </c>
      <c r="CN326" s="64">
        <f t="shared" ref="CN326" si="1159">CN325-CM325</f>
        <v>1.9543503129882538</v>
      </c>
      <c r="CO326" s="64">
        <f t="shared" ref="CO326" si="1160">CO325-CN325</f>
        <v>-18.709543067605864</v>
      </c>
      <c r="CP326" s="64">
        <f t="shared" ref="CP326" si="1161">CP325-CO325</f>
        <v>-12.201875913656067</v>
      </c>
      <c r="CQ326" s="64">
        <f t="shared" ref="CQ326" si="1162">CQ325-CP325</f>
        <v>32.034917435735679</v>
      </c>
      <c r="CR326" s="64">
        <f t="shared" ref="CR326" si="1163">CR325-CQ325</f>
        <v>0.90585238121548173</v>
      </c>
      <c r="CS326" s="64">
        <f t="shared" ref="CS326" si="1164">CS325-CR325</f>
        <v>-19.415404227845784</v>
      </c>
      <c r="CT326" s="64">
        <f t="shared" ref="CT326" si="1165">CT325-CS325</f>
        <v>-12.662220148594997</v>
      </c>
      <c r="CU326" s="64">
        <f t="shared" ref="CU326" si="1166">CU325-CT325</f>
        <v>31.747202288898961</v>
      </c>
      <c r="CV326" s="64">
        <f t="shared" ref="CV326" si="1167">CV325-CU325</f>
        <v>0.70982667677731115</v>
      </c>
      <c r="CW326" s="64">
        <f t="shared" ref="CW326" si="1168">CW325-CV325</f>
        <v>-19.547371041492852</v>
      </c>
      <c r="CX326" s="64">
        <f t="shared" ref="CX326" si="1169">CX325-CW325</f>
        <v>-12.748285461843125</v>
      </c>
      <c r="CY326" s="64">
        <f t="shared" ref="CY326" si="1170">CY325-CX325</f>
        <v>11.469834639671035</v>
      </c>
      <c r="CZ326" s="64">
        <f t="shared" ref="CZ326" si="1171">CZ325-CY325</f>
        <v>7.562528333849059</v>
      </c>
      <c r="DA326" s="64">
        <f t="shared" ref="DA326" si="1172">DA325-CZ325</f>
        <v>-14.934051552861092</v>
      </c>
      <c r="DB326" s="64">
        <f t="shared" ref="DB326" si="1173">DB325-DA325</f>
        <v>-9.7395988388225305</v>
      </c>
      <c r="DC326" s="64">
        <f t="shared" ref="DC326" si="1174">DC325-DB325</f>
        <v>33.573840607506554</v>
      </c>
      <c r="DD326" s="64">
        <f t="shared" ref="DD326" si="1175">DD325-DC325</f>
        <v>1.9543494872573319</v>
      </c>
      <c r="DE326" s="64">
        <f t="shared" ref="DE326" si="1176">DE325-DD325</f>
        <v>-18.709543623497666</v>
      </c>
      <c r="DF326" s="64">
        <f t="shared" ref="DF326" si="1177">DF325-DE325</f>
        <v>-12.201876276194298</v>
      </c>
      <c r="DG326" s="64">
        <f t="shared" ref="DG326" si="1178">DG325-DF325</f>
        <v>32.034917209149398</v>
      </c>
      <c r="DH326" s="64">
        <f t="shared" ref="DH326" si="1179">DH325-DG325</f>
        <v>0.9058522268383058</v>
      </c>
      <c r="DI326" s="64">
        <f t="shared" ref="DI326" si="1180">DI325-DH325</f>
        <v>-19.415404331774425</v>
      </c>
      <c r="DJ326" s="64">
        <f t="shared" ref="DJ326" si="1181">DJ325-DI325</f>
        <v>-12.662220216374863</v>
      </c>
      <c r="DK326" s="64">
        <f t="shared" ref="DK326" si="1182">DK325-DJ325</f>
        <v>31.74720224653629</v>
      </c>
      <c r="DL326" s="64">
        <f t="shared" ref="DL326" si="1183">DL325-DK325</f>
        <v>0.70982664791495154</v>
      </c>
      <c r="DM326" s="64">
        <f t="shared" ref="DM326" si="1184">DM325-DL325</f>
        <v>-19.547371060923297</v>
      </c>
      <c r="DN326" s="64">
        <f t="shared" ref="DN326" si="1185">DN325-DM325</f>
        <v>-12.748285474514887</v>
      </c>
      <c r="DO326" s="64">
        <f t="shared" ref="DO326" si="1186">DO325-DN325</f>
        <v>11.469834631577214</v>
      </c>
      <c r="DP326" s="64">
        <f t="shared" ref="DP326" si="1187">DP325-DO325</f>
        <v>7.5625283285121441</v>
      </c>
      <c r="DQ326" s="64">
        <f t="shared" ref="DQ326" si="1188">DQ325-DP325</f>
        <v>-14.934051556454051</v>
      </c>
      <c r="DR326" s="64">
        <f t="shared" ref="DR326" si="1189">DR325-DQ325</f>
        <v>-9.7395988411656162</v>
      </c>
      <c r="DS326" s="64">
        <f t="shared" ref="DS326" si="1190">DS325-DR325</f>
        <v>33.573840606042268</v>
      </c>
    </row>
    <row r="327" spans="1:124" ht="15.5" x14ac:dyDescent="0.35">
      <c r="A327" s="7" t="s">
        <v>418</v>
      </c>
      <c r="B327" s="7"/>
      <c r="C327" s="7"/>
      <c r="D327" s="21"/>
      <c r="E327" s="21"/>
      <c r="F327" s="48"/>
      <c r="G327" s="48"/>
      <c r="H327" s="7"/>
      <c r="I327" s="7"/>
      <c r="J327" s="7"/>
      <c r="K327" s="7"/>
      <c r="L327" s="7"/>
      <c r="M327" s="7"/>
      <c r="N327" s="7"/>
      <c r="O327" s="7"/>
      <c r="P327" s="7"/>
      <c r="Q327" s="7"/>
      <c r="R327" s="7"/>
      <c r="S327" s="7"/>
      <c r="T327" s="7"/>
      <c r="U327" s="7"/>
      <c r="V327" s="7"/>
      <c r="W327" s="7"/>
      <c r="X327" s="7"/>
      <c r="Y327" s="7"/>
      <c r="Z327" s="7"/>
      <c r="AA327" s="7"/>
      <c r="AB327" s="7"/>
      <c r="AC327" s="7"/>
      <c r="AD327" s="7"/>
      <c r="AE327" s="7"/>
      <c r="AF327" s="7"/>
      <c r="AG327" s="7"/>
      <c r="AH327" s="7"/>
      <c r="AI327" s="7"/>
      <c r="AJ327" s="7"/>
      <c r="AK327" s="7"/>
      <c r="AL327" s="7"/>
      <c r="AM327" s="7"/>
      <c r="AN327" s="7"/>
      <c r="AO327" s="7"/>
      <c r="AP327" s="7"/>
      <c r="AQ327" s="7"/>
      <c r="AR327" s="7"/>
      <c r="AS327" s="7"/>
      <c r="AT327" s="7"/>
      <c r="AU327" s="7"/>
      <c r="AV327" s="7"/>
      <c r="AW327" s="7"/>
      <c r="AX327" s="7"/>
      <c r="AY327" s="7"/>
      <c r="AZ327" s="7"/>
      <c r="BA327" s="7"/>
      <c r="BB327" s="7"/>
      <c r="BC327" s="7"/>
      <c r="BD327" s="7"/>
      <c r="BE327" s="7"/>
      <c r="BF327" s="7"/>
      <c r="BG327" s="7"/>
      <c r="BH327" s="7"/>
      <c r="BI327" s="7"/>
      <c r="BJ327" s="7"/>
      <c r="BK327" s="7"/>
      <c r="BL327" s="7"/>
      <c r="BM327" s="7"/>
      <c r="BN327" s="7"/>
      <c r="BO327" s="7"/>
      <c r="BP327" s="7"/>
      <c r="BQ327" s="7"/>
      <c r="BR327" s="7"/>
      <c r="BS327" s="7"/>
      <c r="BT327" s="7"/>
      <c r="BU327" s="7"/>
      <c r="BV327" s="7"/>
      <c r="BW327" s="7"/>
      <c r="BX327" s="7"/>
      <c r="BY327" s="7"/>
      <c r="BZ327" s="7"/>
      <c r="CA327" s="7"/>
      <c r="CB327" s="7"/>
      <c r="CC327" s="7"/>
      <c r="CD327" s="7"/>
      <c r="CE327" s="7"/>
      <c r="CF327" s="7"/>
      <c r="CG327" s="7"/>
      <c r="CH327" s="7"/>
      <c r="CI327" s="7"/>
      <c r="CJ327" s="7"/>
      <c r="CK327" s="7"/>
      <c r="CL327" s="7"/>
      <c r="CM327" s="7"/>
      <c r="CN327" s="7"/>
      <c r="CO327" s="7"/>
      <c r="CP327" s="7"/>
      <c r="CQ327" s="7"/>
      <c r="CR327" s="7"/>
      <c r="CS327" s="7"/>
      <c r="CT327" s="7"/>
      <c r="CU327" s="7"/>
      <c r="CV327" s="7"/>
      <c r="CW327" s="7"/>
      <c r="CX327" s="7"/>
      <c r="CY327" s="7"/>
      <c r="CZ327" s="7"/>
      <c r="DA327" s="7"/>
      <c r="DB327" s="7"/>
      <c r="DC327" s="7"/>
      <c r="DD327" s="7"/>
      <c r="DE327" s="7"/>
      <c r="DF327" s="7"/>
      <c r="DG327" s="7"/>
      <c r="DH327" s="7"/>
      <c r="DI327" s="7"/>
      <c r="DJ327" s="7"/>
      <c r="DK327" s="7"/>
      <c r="DL327" s="7"/>
      <c r="DM327" s="7"/>
      <c r="DN327" s="7"/>
      <c r="DO327" s="7"/>
      <c r="DP327" s="7"/>
      <c r="DQ327" s="7"/>
      <c r="DR327" s="7"/>
      <c r="DS327" s="7"/>
      <c r="DT327" s="7"/>
    </row>
    <row r="328" spans="1:124" x14ac:dyDescent="0.3">
      <c r="C328" s="91"/>
      <c r="D328" s="91"/>
      <c r="E328" s="99"/>
      <c r="F328" s="99"/>
      <c r="G328" s="91"/>
      <c r="H328" s="64">
        <v>4318</v>
      </c>
      <c r="I328" s="64"/>
      <c r="J328" s="64"/>
      <c r="K328" s="64"/>
      <c r="L328" s="64"/>
      <c r="M328" s="64"/>
      <c r="N328" s="64"/>
      <c r="O328" s="64"/>
      <c r="P328" s="64"/>
      <c r="Q328" s="64"/>
      <c r="R328" s="64"/>
      <c r="S328" s="64"/>
      <c r="T328" s="64"/>
      <c r="U328" s="64"/>
      <c r="V328" s="64"/>
      <c r="W328" s="64"/>
      <c r="X328" s="64"/>
      <c r="Y328" s="64"/>
      <c r="Z328" s="64"/>
      <c r="AA328" s="64"/>
      <c r="AB328" s="64"/>
      <c r="AC328" s="64"/>
      <c r="AD328" s="64"/>
      <c r="AE328" s="64"/>
      <c r="AF328" s="64"/>
      <c r="AG328" s="64"/>
      <c r="AH328" s="64"/>
      <c r="AI328" s="64"/>
      <c r="AJ328" s="64"/>
      <c r="AK328" s="64"/>
      <c r="AL328" s="64"/>
      <c r="AM328" s="64"/>
      <c r="AN328" s="64"/>
      <c r="AO328" s="64"/>
      <c r="AP328" s="64"/>
      <c r="AQ328" s="64"/>
      <c r="AR328" s="64"/>
      <c r="AS328" s="64"/>
      <c r="AT328" s="64"/>
      <c r="AU328" s="64"/>
      <c r="AV328" s="64"/>
      <c r="AW328" s="64"/>
      <c r="AX328" s="64"/>
      <c r="AY328" s="64"/>
      <c r="AZ328" s="64"/>
      <c r="BA328" s="64"/>
      <c r="BB328" s="64"/>
      <c r="BC328" s="64"/>
      <c r="BD328" s="64"/>
      <c r="BE328" s="64"/>
      <c r="BF328" s="64"/>
      <c r="BG328" s="64"/>
      <c r="BH328" s="64"/>
      <c r="BI328" s="64"/>
      <c r="BJ328" s="64"/>
      <c r="BK328" s="64"/>
      <c r="BL328" s="64"/>
      <c r="BM328" s="64"/>
      <c r="BN328" s="64"/>
      <c r="BO328" s="64"/>
      <c r="BP328" s="64"/>
      <c r="BQ328" s="64"/>
      <c r="BR328" s="64"/>
      <c r="BS328" s="64"/>
      <c r="BT328" s="64"/>
      <c r="BU328" s="64"/>
      <c r="BV328" s="64"/>
      <c r="BW328" s="64"/>
      <c r="BX328" s="64"/>
      <c r="BY328" s="64"/>
      <c r="BZ328" s="64"/>
      <c r="CA328" s="64"/>
      <c r="CB328" s="64"/>
      <c r="CC328" s="64"/>
      <c r="CD328" s="64"/>
      <c r="CE328" s="64"/>
      <c r="CF328" s="64"/>
      <c r="CG328" s="64"/>
      <c r="CH328" s="64"/>
      <c r="CI328" s="64"/>
      <c r="CJ328" s="64"/>
      <c r="CK328" s="64"/>
      <c r="CL328" s="64"/>
      <c r="CM328" s="64"/>
      <c r="CN328" s="64"/>
      <c r="CO328" s="64"/>
      <c r="CP328" s="64"/>
      <c r="CQ328" s="64"/>
      <c r="CR328" s="64"/>
      <c r="CS328" s="64"/>
      <c r="CT328" s="64"/>
      <c r="CU328" s="64"/>
      <c r="CV328" s="64"/>
      <c r="CW328" s="64"/>
      <c r="CX328" s="64"/>
      <c r="CY328" s="64"/>
      <c r="CZ328" s="64"/>
      <c r="DA328" s="64"/>
      <c r="DB328" s="64"/>
      <c r="DC328" s="64"/>
      <c r="DD328" s="64"/>
      <c r="DE328" s="64"/>
      <c r="DF328" s="64"/>
      <c r="DG328" s="64"/>
      <c r="DH328" s="64"/>
      <c r="DI328" s="64"/>
      <c r="DJ328" s="64"/>
      <c r="DK328" s="64"/>
      <c r="DL328" s="64"/>
      <c r="DM328" s="64"/>
      <c r="DN328" s="64"/>
      <c r="DO328" s="64"/>
      <c r="DP328" s="64"/>
      <c r="DQ328" s="64"/>
      <c r="DR328" s="64"/>
      <c r="DS328" s="64"/>
    </row>
    <row r="329" spans="1:124" x14ac:dyDescent="0.3">
      <c r="C329" s="91"/>
      <c r="D329" s="299" t="s">
        <v>419</v>
      </c>
      <c r="E329" s="300"/>
      <c r="F329" s="300" t="str">
        <f>F325</f>
        <v>INR Mn</v>
      </c>
      <c r="G329" s="299"/>
      <c r="H329" s="283">
        <f>H85*Inputs!$H$126</f>
        <v>0</v>
      </c>
      <c r="I329" s="283">
        <f>I85*Inputs!$H$126</f>
        <v>0</v>
      </c>
      <c r="J329" s="283">
        <f>J85*Inputs!$H$126</f>
        <v>0</v>
      </c>
      <c r="K329" s="283">
        <f>K85*Inputs!$H$126</f>
        <v>116.4083683665</v>
      </c>
      <c r="L329" s="283">
        <f>L85*Inputs!$H$126</f>
        <v>116.4083683665</v>
      </c>
      <c r="M329" s="283">
        <f>M85*Inputs!$H$126</f>
        <v>116.4083683665</v>
      </c>
      <c r="N329" s="283">
        <f>N85*Inputs!$H$126</f>
        <v>116.4083683665</v>
      </c>
      <c r="O329" s="283">
        <f>O85*Inputs!$H$126</f>
        <v>131.9294841487</v>
      </c>
      <c r="P329" s="283">
        <f>P85*Inputs!$H$126</f>
        <v>131.9294841487</v>
      </c>
      <c r="Q329" s="283">
        <f>Q85*Inputs!$H$126</f>
        <v>131.9294841487</v>
      </c>
      <c r="R329" s="283">
        <f>R85*Inputs!$H$126</f>
        <v>131.9294841487</v>
      </c>
      <c r="S329" s="283">
        <f>S85*Inputs!$H$126</f>
        <v>142.79426519624002</v>
      </c>
      <c r="T329" s="283">
        <f>T85*Inputs!$H$126</f>
        <v>142.79426519624002</v>
      </c>
      <c r="U329" s="283">
        <f>U85*Inputs!$H$126</f>
        <v>142.79426519624002</v>
      </c>
      <c r="V329" s="283">
        <f>V85*Inputs!$H$126</f>
        <v>142.79426519624002</v>
      </c>
      <c r="W329" s="283">
        <f>W85*Inputs!$H$126</f>
        <v>142.79426519624002</v>
      </c>
      <c r="X329" s="283">
        <f>X85*Inputs!$H$126</f>
        <v>142.79426519624002</v>
      </c>
      <c r="Y329" s="283">
        <f>Y85*Inputs!$H$126</f>
        <v>142.79426519624002</v>
      </c>
      <c r="Z329" s="283">
        <f>Z85*Inputs!$H$126</f>
        <v>142.79426519624002</v>
      </c>
      <c r="AA329" s="283">
        <f>AA85*Inputs!$H$126</f>
        <v>142.79426519624002</v>
      </c>
      <c r="AB329" s="283">
        <f>AB85*Inputs!$H$126</f>
        <v>142.79426519624002</v>
      </c>
      <c r="AC329" s="283">
        <f>AC85*Inputs!$H$126</f>
        <v>142.79426519624002</v>
      </c>
      <c r="AD329" s="283">
        <f>AD85*Inputs!$H$126</f>
        <v>142.79426519624002</v>
      </c>
      <c r="AE329" s="283">
        <f>AE85*Inputs!$H$126</f>
        <v>142.79426519624002</v>
      </c>
      <c r="AF329" s="283">
        <f>AF85*Inputs!$H$126</f>
        <v>142.79426519624002</v>
      </c>
      <c r="AG329" s="283">
        <f>AG85*Inputs!$H$126</f>
        <v>142.79426519624002</v>
      </c>
      <c r="AH329" s="283">
        <f>AH85*Inputs!$H$126</f>
        <v>142.79426519624002</v>
      </c>
      <c r="AI329" s="283">
        <f>AI85*Inputs!$H$126</f>
        <v>142.79426519624002</v>
      </c>
      <c r="AJ329" s="283">
        <f>AJ85*Inputs!$H$126</f>
        <v>142.79426519624002</v>
      </c>
      <c r="AK329" s="283">
        <f>AK85*Inputs!$H$126</f>
        <v>142.79426519624002</v>
      </c>
      <c r="AL329" s="283">
        <f>AL85*Inputs!$H$126</f>
        <v>142.79426519624002</v>
      </c>
      <c r="AM329" s="283">
        <f>AM85*Inputs!$H$126</f>
        <v>142.79426519624002</v>
      </c>
      <c r="AN329" s="283">
        <f>AN85*Inputs!$H$126</f>
        <v>142.79426519624002</v>
      </c>
      <c r="AO329" s="283">
        <f>AO85*Inputs!$H$126</f>
        <v>142.79426519624002</v>
      </c>
      <c r="AP329" s="283">
        <f>AP85*Inputs!$H$126</f>
        <v>142.79426519624002</v>
      </c>
      <c r="AQ329" s="283">
        <f>AQ85*Inputs!$H$126</f>
        <v>142.79426519624002</v>
      </c>
      <c r="AR329" s="283">
        <f>AR85*Inputs!$H$126</f>
        <v>142.79426519624002</v>
      </c>
      <c r="AS329" s="283">
        <f>AS85*Inputs!$H$126</f>
        <v>142.79426519624002</v>
      </c>
      <c r="AT329" s="283">
        <f>AT85*Inputs!$H$126</f>
        <v>142.79426519624002</v>
      </c>
      <c r="AU329" s="283">
        <f>AU85*Inputs!$H$126</f>
        <v>142.79426519624002</v>
      </c>
      <c r="AV329" s="283">
        <f>AV85*Inputs!$H$126</f>
        <v>142.79426519624002</v>
      </c>
      <c r="AW329" s="283">
        <f>AW85*Inputs!$H$126</f>
        <v>142.79426519624002</v>
      </c>
      <c r="AX329" s="283">
        <f>AX85*Inputs!$H$126</f>
        <v>142.79426519624002</v>
      </c>
      <c r="AY329" s="283">
        <f>AY85*Inputs!$H$126</f>
        <v>142.79426519624002</v>
      </c>
      <c r="AZ329" s="283">
        <f>AZ85*Inputs!$H$126</f>
        <v>142.79426519624002</v>
      </c>
      <c r="BA329" s="283">
        <f>BA85*Inputs!$H$126</f>
        <v>142.79426519624002</v>
      </c>
      <c r="BB329" s="283">
        <f>BB85*Inputs!$H$126</f>
        <v>142.79426519624002</v>
      </c>
      <c r="BC329" s="283">
        <f>BC85*Inputs!$H$126</f>
        <v>142.79426519624002</v>
      </c>
      <c r="BD329" s="283">
        <f>BD85*Inputs!$H$126</f>
        <v>142.79426519624002</v>
      </c>
      <c r="BE329" s="283">
        <f>BE85*Inputs!$H$126</f>
        <v>142.79426519624002</v>
      </c>
      <c r="BF329" s="283">
        <f>BF85*Inputs!$H$126</f>
        <v>142.79426519624002</v>
      </c>
      <c r="BG329" s="283">
        <f>BG85*Inputs!$H$126</f>
        <v>142.79426519624002</v>
      </c>
      <c r="BH329" s="283">
        <f>BH85*Inputs!$H$126</f>
        <v>142.79426519624002</v>
      </c>
      <c r="BI329" s="283">
        <f>BI85*Inputs!$H$126</f>
        <v>142.79426519624002</v>
      </c>
      <c r="BJ329" s="283">
        <f>BJ85*Inputs!$H$126</f>
        <v>142.79426519624002</v>
      </c>
      <c r="BK329" s="283">
        <f>BK85*Inputs!$H$126</f>
        <v>142.79426519624002</v>
      </c>
      <c r="BL329" s="283">
        <f>BL85*Inputs!$H$126</f>
        <v>142.79426519624002</v>
      </c>
      <c r="BM329" s="283">
        <f>BM85*Inputs!$H$126</f>
        <v>142.79426519624002</v>
      </c>
      <c r="BN329" s="283">
        <f>BN85*Inputs!$H$126</f>
        <v>142.79426519624002</v>
      </c>
      <c r="BO329" s="283">
        <f>BO85*Inputs!$H$126</f>
        <v>142.79426519624002</v>
      </c>
      <c r="BP329" s="283">
        <f>BP85*Inputs!$H$126</f>
        <v>142.79426519624002</v>
      </c>
      <c r="BQ329" s="283">
        <f>BQ85*Inputs!$H$126</f>
        <v>142.79426519624002</v>
      </c>
      <c r="BR329" s="283">
        <f>BR85*Inputs!$H$126</f>
        <v>142.79426519624002</v>
      </c>
      <c r="BS329" s="283">
        <f>BS85*Inputs!$H$126</f>
        <v>142.79426519624002</v>
      </c>
      <c r="BT329" s="283">
        <f>BT85*Inputs!$H$126</f>
        <v>142.79426519624002</v>
      </c>
      <c r="BU329" s="283">
        <f>BU85*Inputs!$H$126</f>
        <v>142.79426519624002</v>
      </c>
      <c r="BV329" s="283">
        <f>BV85*Inputs!$H$126</f>
        <v>142.79426519624002</v>
      </c>
      <c r="BW329" s="283">
        <f>BW85*Inputs!$H$126</f>
        <v>142.79426519624002</v>
      </c>
      <c r="BX329" s="283">
        <f>BX85*Inputs!$H$126</f>
        <v>142.79426519624002</v>
      </c>
      <c r="BY329" s="283">
        <f>BY85*Inputs!$H$126</f>
        <v>142.79426519624002</v>
      </c>
      <c r="BZ329" s="283">
        <f>BZ85*Inputs!$H$126</f>
        <v>142.79426519624002</v>
      </c>
      <c r="CA329" s="283">
        <f>CA85*Inputs!$H$126</f>
        <v>142.79426519624002</v>
      </c>
      <c r="CB329" s="283">
        <f>CB85*Inputs!$H$126</f>
        <v>142.79426519624002</v>
      </c>
      <c r="CC329" s="283">
        <f>CC85*Inputs!$H$126</f>
        <v>142.79426519624002</v>
      </c>
      <c r="CD329" s="283">
        <f>CD85*Inputs!$H$126</f>
        <v>142.79426519624002</v>
      </c>
      <c r="CE329" s="283">
        <f>CE85*Inputs!$H$126</f>
        <v>142.79426519624002</v>
      </c>
      <c r="CF329" s="283">
        <f>CF85*Inputs!$H$126</f>
        <v>142.79426519624002</v>
      </c>
      <c r="CG329" s="283">
        <f>CG85*Inputs!$H$126</f>
        <v>142.79426519624002</v>
      </c>
      <c r="CH329" s="283">
        <f>CH85*Inputs!$H$126</f>
        <v>142.79426519624002</v>
      </c>
      <c r="CI329" s="283">
        <f>CI85*Inputs!$H$126</f>
        <v>142.79426519624002</v>
      </c>
      <c r="CJ329" s="283">
        <f>CJ85*Inputs!$H$126</f>
        <v>142.79426519624002</v>
      </c>
      <c r="CK329" s="283">
        <f>CK85*Inputs!$H$126</f>
        <v>142.79426519624002</v>
      </c>
      <c r="CL329" s="283">
        <f>CL85*Inputs!$H$126</f>
        <v>142.79426519624002</v>
      </c>
      <c r="CM329" s="283">
        <f>CM85*Inputs!$H$126</f>
        <v>142.79426519624002</v>
      </c>
      <c r="CN329" s="283">
        <f>CN85*Inputs!$H$126</f>
        <v>142.79426519624002</v>
      </c>
      <c r="CO329" s="283">
        <f>CO85*Inputs!$H$126</f>
        <v>142.79426519624002</v>
      </c>
      <c r="CP329" s="283">
        <f>CP85*Inputs!$H$126</f>
        <v>142.79426519624002</v>
      </c>
      <c r="CQ329" s="283">
        <f>CQ85*Inputs!$H$126</f>
        <v>142.79426519624002</v>
      </c>
      <c r="CR329" s="283">
        <f>CR85*Inputs!$H$126</f>
        <v>142.79426519624002</v>
      </c>
      <c r="CS329" s="283">
        <f>CS85*Inputs!$H$126</f>
        <v>142.79426519624002</v>
      </c>
      <c r="CT329" s="283">
        <f>CT85*Inputs!$H$126</f>
        <v>142.79426519624002</v>
      </c>
      <c r="CU329" s="283">
        <f>CU85*Inputs!$H$126</f>
        <v>142.79426519624002</v>
      </c>
      <c r="CV329" s="283">
        <f>CV85*Inputs!$H$126</f>
        <v>142.79426519624002</v>
      </c>
      <c r="CW329" s="283">
        <f>CW85*Inputs!$H$126</f>
        <v>142.79426519624002</v>
      </c>
      <c r="CX329" s="283">
        <f>CX85*Inputs!$H$126</f>
        <v>142.79426519624002</v>
      </c>
      <c r="CY329" s="283">
        <f>CY85*Inputs!$H$126</f>
        <v>142.79426519624002</v>
      </c>
      <c r="CZ329" s="283">
        <f>CZ85*Inputs!$H$126</f>
        <v>142.79426519624002</v>
      </c>
      <c r="DA329" s="283">
        <f>DA85*Inputs!$H$126</f>
        <v>142.79426519624002</v>
      </c>
      <c r="DB329" s="283">
        <f>DB85*Inputs!$H$126</f>
        <v>142.79426519624002</v>
      </c>
      <c r="DC329" s="283">
        <f>DC85*Inputs!$H$126</f>
        <v>142.79426519624002</v>
      </c>
      <c r="DD329" s="283">
        <f>DD85*Inputs!$H$126</f>
        <v>142.79426519624002</v>
      </c>
      <c r="DE329" s="283">
        <f>DE85*Inputs!$H$126</f>
        <v>142.79426519624002</v>
      </c>
      <c r="DF329" s="283">
        <f>DF85*Inputs!$H$126</f>
        <v>142.79426519624002</v>
      </c>
      <c r="DG329" s="283">
        <f>DG85*Inputs!$H$126</f>
        <v>142.79426519624002</v>
      </c>
      <c r="DH329" s="283">
        <f>DH85*Inputs!$H$126</f>
        <v>142.79426519624002</v>
      </c>
      <c r="DI329" s="283">
        <f>DI85*Inputs!$H$126</f>
        <v>142.79426519624002</v>
      </c>
      <c r="DJ329" s="283">
        <f>DJ85*Inputs!$H$126</f>
        <v>142.79426519624002</v>
      </c>
      <c r="DK329" s="283">
        <f>DK85*Inputs!$H$126</f>
        <v>142.79426519624002</v>
      </c>
      <c r="DL329" s="283">
        <f>DL85*Inputs!$H$126</f>
        <v>142.79426519624002</v>
      </c>
      <c r="DM329" s="283">
        <f>DM85*Inputs!$H$126</f>
        <v>142.79426519624002</v>
      </c>
      <c r="DN329" s="283">
        <f>DN85*Inputs!$H$126</f>
        <v>142.79426519624002</v>
      </c>
      <c r="DO329" s="283">
        <f>DO85*Inputs!$H$126</f>
        <v>142.79426519624002</v>
      </c>
      <c r="DP329" s="283">
        <f>DP85*Inputs!$H$126</f>
        <v>142.79426519624002</v>
      </c>
      <c r="DQ329" s="283">
        <f>DQ85*Inputs!$H$126</f>
        <v>142.79426519624002</v>
      </c>
      <c r="DR329" s="283">
        <f>DR85*Inputs!$H$126</f>
        <v>142.79426519624002</v>
      </c>
      <c r="DS329" s="283">
        <f>DS85*Inputs!$H$126</f>
        <v>142.79426519624002</v>
      </c>
    </row>
    <row r="330" spans="1:124" x14ac:dyDescent="0.3">
      <c r="C330" s="91"/>
      <c r="D330" s="299" t="s">
        <v>420</v>
      </c>
      <c r="E330" s="300"/>
      <c r="F330" s="300" t="str">
        <f t="shared" ref="F330:F333" si="1191">F329</f>
        <v>INR Mn</v>
      </c>
      <c r="G330" s="299"/>
      <c r="H330" s="283">
        <f>H92*Inputs!$H$126</f>
        <v>0</v>
      </c>
      <c r="I330" s="283">
        <f>I92*Inputs!$H$126</f>
        <v>0</v>
      </c>
      <c r="J330" s="283">
        <f>J92*Inputs!$H$126</f>
        <v>0</v>
      </c>
      <c r="K330" s="283">
        <f>K92*Inputs!$H$126</f>
        <v>0</v>
      </c>
      <c r="L330" s="283">
        <f>L92*Inputs!$H$126</f>
        <v>0</v>
      </c>
      <c r="M330" s="283">
        <f>M92*Inputs!$H$126</f>
        <v>0</v>
      </c>
      <c r="N330" s="283">
        <f>N92*Inputs!$H$126</f>
        <v>0</v>
      </c>
      <c r="O330" s="283">
        <f>O92*Inputs!$H$126</f>
        <v>116.4083683665</v>
      </c>
      <c r="P330" s="283">
        <f>P92*Inputs!$H$126</f>
        <v>116.4083683665</v>
      </c>
      <c r="Q330" s="283">
        <f>Q92*Inputs!$H$126</f>
        <v>116.4083683665</v>
      </c>
      <c r="R330" s="283">
        <f>R92*Inputs!$H$126</f>
        <v>116.4083683665</v>
      </c>
      <c r="S330" s="283">
        <f>S92*Inputs!$H$126</f>
        <v>131.9294841487</v>
      </c>
      <c r="T330" s="283">
        <f>T92*Inputs!$H$126</f>
        <v>131.9294841487</v>
      </c>
      <c r="U330" s="283">
        <f>U92*Inputs!$H$126</f>
        <v>131.9294841487</v>
      </c>
      <c r="V330" s="283">
        <f>V92*Inputs!$H$126</f>
        <v>131.9294841487</v>
      </c>
      <c r="W330" s="283">
        <f>W92*Inputs!$H$126</f>
        <v>142.79426519624002</v>
      </c>
      <c r="X330" s="283">
        <f>X92*Inputs!$H$126</f>
        <v>142.79426519624002</v>
      </c>
      <c r="Y330" s="283">
        <f>Y92*Inputs!$H$126</f>
        <v>142.79426519624002</v>
      </c>
      <c r="Z330" s="283">
        <f>Z92*Inputs!$H$126</f>
        <v>142.79426519624002</v>
      </c>
      <c r="AA330" s="283">
        <f>AA92*Inputs!$H$126</f>
        <v>142.79426519624002</v>
      </c>
      <c r="AB330" s="283">
        <f>AB92*Inputs!$H$126</f>
        <v>142.79426519624002</v>
      </c>
      <c r="AC330" s="283">
        <f>AC92*Inputs!$H$126</f>
        <v>142.79426519624002</v>
      </c>
      <c r="AD330" s="283">
        <f>AD92*Inputs!$H$126</f>
        <v>142.79426519624002</v>
      </c>
      <c r="AE330" s="283">
        <f>AE92*Inputs!$H$126</f>
        <v>142.79426519624002</v>
      </c>
      <c r="AF330" s="283">
        <f>AF92*Inputs!$H$126</f>
        <v>142.79426519624002</v>
      </c>
      <c r="AG330" s="283">
        <f>AG92*Inputs!$H$126</f>
        <v>142.79426519624002</v>
      </c>
      <c r="AH330" s="283">
        <f>AH92*Inputs!$H$126</f>
        <v>142.79426519624002</v>
      </c>
      <c r="AI330" s="283">
        <f>AI92*Inputs!$H$126</f>
        <v>142.79426519624002</v>
      </c>
      <c r="AJ330" s="283">
        <f>AJ92*Inputs!$H$126</f>
        <v>142.79426519624002</v>
      </c>
      <c r="AK330" s="283">
        <f>AK92*Inputs!$H$126</f>
        <v>142.79426519624002</v>
      </c>
      <c r="AL330" s="283">
        <f>AL92*Inputs!$H$126</f>
        <v>142.79426519624002</v>
      </c>
      <c r="AM330" s="283">
        <f>AM92*Inputs!$H$126</f>
        <v>142.79426519624002</v>
      </c>
      <c r="AN330" s="283">
        <f>AN92*Inputs!$H$126</f>
        <v>142.79426519624002</v>
      </c>
      <c r="AO330" s="283">
        <f>AO92*Inputs!$H$126</f>
        <v>142.79426519624002</v>
      </c>
      <c r="AP330" s="283">
        <f>AP92*Inputs!$H$126</f>
        <v>142.79426519624002</v>
      </c>
      <c r="AQ330" s="283">
        <f>AQ92*Inputs!$H$126</f>
        <v>142.79426519624002</v>
      </c>
      <c r="AR330" s="283">
        <f>AR92*Inputs!$H$126</f>
        <v>142.79426519624002</v>
      </c>
      <c r="AS330" s="283">
        <f>AS92*Inputs!$H$126</f>
        <v>142.79426519624002</v>
      </c>
      <c r="AT330" s="283">
        <f>AT92*Inputs!$H$126</f>
        <v>142.79426519624002</v>
      </c>
      <c r="AU330" s="283">
        <f>AU92*Inputs!$H$126</f>
        <v>142.79426519624002</v>
      </c>
      <c r="AV330" s="283">
        <f>AV92*Inputs!$H$126</f>
        <v>142.79426519624002</v>
      </c>
      <c r="AW330" s="283">
        <f>AW92*Inputs!$H$126</f>
        <v>142.79426519624002</v>
      </c>
      <c r="AX330" s="283">
        <f>AX92*Inputs!$H$126</f>
        <v>142.79426519624002</v>
      </c>
      <c r="AY330" s="283">
        <f>AY92*Inputs!$H$126</f>
        <v>142.79426519624002</v>
      </c>
      <c r="AZ330" s="283">
        <f>AZ92*Inputs!$H$126</f>
        <v>142.79426519624002</v>
      </c>
      <c r="BA330" s="283">
        <f>BA92*Inputs!$H$126</f>
        <v>142.79426519624002</v>
      </c>
      <c r="BB330" s="283">
        <f>BB92*Inputs!$H$126</f>
        <v>142.79426519624002</v>
      </c>
      <c r="BC330" s="283">
        <f>BC92*Inputs!$H$126</f>
        <v>142.79426519624002</v>
      </c>
      <c r="BD330" s="283">
        <f>BD92*Inputs!$H$126</f>
        <v>142.79426519624002</v>
      </c>
      <c r="BE330" s="283">
        <f>BE92*Inputs!$H$126</f>
        <v>142.79426519624002</v>
      </c>
      <c r="BF330" s="283">
        <f>BF92*Inputs!$H$126</f>
        <v>142.79426519624002</v>
      </c>
      <c r="BG330" s="283">
        <f>BG92*Inputs!$H$126</f>
        <v>142.79426519624002</v>
      </c>
      <c r="BH330" s="283">
        <f>BH92*Inputs!$H$126</f>
        <v>142.79426519624002</v>
      </c>
      <c r="BI330" s="283">
        <f>BI92*Inputs!$H$126</f>
        <v>142.79426519624002</v>
      </c>
      <c r="BJ330" s="283">
        <f>BJ92*Inputs!$H$126</f>
        <v>142.79426519624002</v>
      </c>
      <c r="BK330" s="283">
        <f>BK92*Inputs!$H$126</f>
        <v>142.79426519624002</v>
      </c>
      <c r="BL330" s="283">
        <f>BL92*Inputs!$H$126</f>
        <v>142.79426519624002</v>
      </c>
      <c r="BM330" s="283">
        <f>BM92*Inputs!$H$126</f>
        <v>142.79426519624002</v>
      </c>
      <c r="BN330" s="283">
        <f>BN92*Inputs!$H$126</f>
        <v>142.79426519624002</v>
      </c>
      <c r="BO330" s="283">
        <f>BO92*Inputs!$H$126</f>
        <v>142.79426519624002</v>
      </c>
      <c r="BP330" s="283">
        <f>BP92*Inputs!$H$126</f>
        <v>142.79426519624002</v>
      </c>
      <c r="BQ330" s="283">
        <f>BQ92*Inputs!$H$126</f>
        <v>142.79426519624002</v>
      </c>
      <c r="BR330" s="283">
        <f>BR92*Inputs!$H$126</f>
        <v>142.79426519624002</v>
      </c>
      <c r="BS330" s="283">
        <f>BS92*Inputs!$H$126</f>
        <v>142.79426519624002</v>
      </c>
      <c r="BT330" s="283">
        <f>BT92*Inputs!$H$126</f>
        <v>142.79426519624002</v>
      </c>
      <c r="BU330" s="283">
        <f>BU92*Inputs!$H$126</f>
        <v>142.79426519624002</v>
      </c>
      <c r="BV330" s="283">
        <f>BV92*Inputs!$H$126</f>
        <v>142.79426519624002</v>
      </c>
      <c r="BW330" s="283">
        <f>BW92*Inputs!$H$126</f>
        <v>142.79426519624002</v>
      </c>
      <c r="BX330" s="283">
        <f>BX92*Inputs!$H$126</f>
        <v>142.79426519624002</v>
      </c>
      <c r="BY330" s="283">
        <f>BY92*Inputs!$H$126</f>
        <v>142.79426519624002</v>
      </c>
      <c r="BZ330" s="283">
        <f>BZ92*Inputs!$H$126</f>
        <v>142.79426519624002</v>
      </c>
      <c r="CA330" s="283">
        <f>CA92*Inputs!$H$126</f>
        <v>142.79426519624002</v>
      </c>
      <c r="CB330" s="283">
        <f>CB92*Inputs!$H$126</f>
        <v>142.79426519624002</v>
      </c>
      <c r="CC330" s="283">
        <f>CC92*Inputs!$H$126</f>
        <v>142.79426519624002</v>
      </c>
      <c r="CD330" s="283">
        <f>CD92*Inputs!$H$126</f>
        <v>142.79426519624002</v>
      </c>
      <c r="CE330" s="283">
        <f>CE92*Inputs!$H$126</f>
        <v>142.79426519624002</v>
      </c>
      <c r="CF330" s="283">
        <f>CF92*Inputs!$H$126</f>
        <v>142.79426519624002</v>
      </c>
      <c r="CG330" s="283">
        <f>CG92*Inputs!$H$126</f>
        <v>142.79426519624002</v>
      </c>
      <c r="CH330" s="283">
        <f>CH92*Inputs!$H$126</f>
        <v>142.79426519624002</v>
      </c>
      <c r="CI330" s="283">
        <f>CI92*Inputs!$H$126</f>
        <v>142.79426519624002</v>
      </c>
      <c r="CJ330" s="283">
        <f>CJ92*Inputs!$H$126</f>
        <v>142.79426519624002</v>
      </c>
      <c r="CK330" s="283">
        <f>CK92*Inputs!$H$126</f>
        <v>142.79426519624002</v>
      </c>
      <c r="CL330" s="283">
        <f>CL92*Inputs!$H$126</f>
        <v>142.79426519624002</v>
      </c>
      <c r="CM330" s="283">
        <f>CM92*Inputs!$H$126</f>
        <v>142.79426519624002</v>
      </c>
      <c r="CN330" s="283">
        <f>CN92*Inputs!$H$126</f>
        <v>142.79426519624002</v>
      </c>
      <c r="CO330" s="283">
        <f>CO92*Inputs!$H$126</f>
        <v>142.79426519624002</v>
      </c>
      <c r="CP330" s="283">
        <f>CP92*Inputs!$H$126</f>
        <v>142.79426519624002</v>
      </c>
      <c r="CQ330" s="283">
        <f>CQ92*Inputs!$H$126</f>
        <v>142.79426519624002</v>
      </c>
      <c r="CR330" s="283">
        <f>CR92*Inputs!$H$126</f>
        <v>142.79426519624002</v>
      </c>
      <c r="CS330" s="283">
        <f>CS92*Inputs!$H$126</f>
        <v>142.79426519624002</v>
      </c>
      <c r="CT330" s="283">
        <f>CT92*Inputs!$H$126</f>
        <v>142.79426519624002</v>
      </c>
      <c r="CU330" s="283">
        <f>CU92*Inputs!$H$126</f>
        <v>142.79426519624002</v>
      </c>
      <c r="CV330" s="283">
        <f>CV92*Inputs!$H$126</f>
        <v>142.79426519624002</v>
      </c>
      <c r="CW330" s="283">
        <f>CW92*Inputs!$H$126</f>
        <v>142.79426519624002</v>
      </c>
      <c r="CX330" s="283">
        <f>CX92*Inputs!$H$126</f>
        <v>142.79426519624002</v>
      </c>
      <c r="CY330" s="283">
        <f>CY92*Inputs!$H$126</f>
        <v>142.79426519624002</v>
      </c>
      <c r="CZ330" s="283">
        <f>CZ92*Inputs!$H$126</f>
        <v>142.79426519624002</v>
      </c>
      <c r="DA330" s="283">
        <f>DA92*Inputs!$H$126</f>
        <v>142.79426519624002</v>
      </c>
      <c r="DB330" s="283">
        <f>DB92*Inputs!$H$126</f>
        <v>142.79426519624002</v>
      </c>
      <c r="DC330" s="283">
        <f>DC92*Inputs!$H$126</f>
        <v>142.79426519624002</v>
      </c>
      <c r="DD330" s="283">
        <f>DD92*Inputs!$H$126</f>
        <v>142.79426519624002</v>
      </c>
      <c r="DE330" s="283">
        <f>DE92*Inputs!$H$126</f>
        <v>142.79426519624002</v>
      </c>
      <c r="DF330" s="283">
        <f>DF92*Inputs!$H$126</f>
        <v>142.79426519624002</v>
      </c>
      <c r="DG330" s="283">
        <f>DG92*Inputs!$H$126</f>
        <v>142.79426519624002</v>
      </c>
      <c r="DH330" s="283">
        <f>DH92*Inputs!$H$126</f>
        <v>142.79426519624002</v>
      </c>
      <c r="DI330" s="283">
        <f>DI92*Inputs!$H$126</f>
        <v>142.79426519624002</v>
      </c>
      <c r="DJ330" s="283">
        <f>DJ92*Inputs!$H$126</f>
        <v>142.79426519624002</v>
      </c>
      <c r="DK330" s="283">
        <f>DK92*Inputs!$H$126</f>
        <v>142.79426519624002</v>
      </c>
      <c r="DL330" s="283">
        <f>DL92*Inputs!$H$126</f>
        <v>142.79426519624002</v>
      </c>
      <c r="DM330" s="283">
        <f>DM92*Inputs!$H$126</f>
        <v>142.79426519624002</v>
      </c>
      <c r="DN330" s="283">
        <f>DN92*Inputs!$H$126</f>
        <v>142.79426519624002</v>
      </c>
      <c r="DO330" s="283">
        <f>DO92*Inputs!$H$126</f>
        <v>142.79426519624002</v>
      </c>
      <c r="DP330" s="283">
        <f>DP92*Inputs!$H$126</f>
        <v>142.79426519624002</v>
      </c>
      <c r="DQ330" s="283">
        <f>DQ92*Inputs!$H$126</f>
        <v>142.79426519624002</v>
      </c>
      <c r="DR330" s="283">
        <f>DR92*Inputs!$H$126</f>
        <v>142.79426519624002</v>
      </c>
      <c r="DS330" s="283">
        <f>DS92*Inputs!$H$126</f>
        <v>142.79426519624002</v>
      </c>
    </row>
    <row r="331" spans="1:124" x14ac:dyDescent="0.3">
      <c r="C331" s="91"/>
      <c r="D331" s="299" t="s">
        <v>421</v>
      </c>
      <c r="E331" s="300"/>
      <c r="F331" s="300" t="str">
        <f t="shared" si="1191"/>
        <v>INR Mn</v>
      </c>
      <c r="G331" s="299"/>
      <c r="H331" s="283">
        <f>H99*Inputs!$H$126</f>
        <v>0</v>
      </c>
      <c r="I331" s="283">
        <f>I99*Inputs!$H$126</f>
        <v>0</v>
      </c>
      <c r="J331" s="283">
        <f>J99*Inputs!$H$126</f>
        <v>0</v>
      </c>
      <c r="K331" s="283">
        <f>K99*Inputs!$H$126</f>
        <v>0</v>
      </c>
      <c r="L331" s="283">
        <f>L99*Inputs!$H$126</f>
        <v>0</v>
      </c>
      <c r="M331" s="283">
        <f>M99*Inputs!$H$126</f>
        <v>0</v>
      </c>
      <c r="N331" s="283">
        <f>N99*Inputs!$H$126</f>
        <v>0</v>
      </c>
      <c r="O331" s="283">
        <f>O99*Inputs!$H$126</f>
        <v>0</v>
      </c>
      <c r="P331" s="283">
        <f>P99*Inputs!$H$126</f>
        <v>0</v>
      </c>
      <c r="Q331" s="283">
        <f>Q99*Inputs!$H$126</f>
        <v>0</v>
      </c>
      <c r="R331" s="283">
        <f>R99*Inputs!$H$126</f>
        <v>0</v>
      </c>
      <c r="S331" s="283">
        <f>S99*Inputs!$H$126</f>
        <v>116.4083683665</v>
      </c>
      <c r="T331" s="283">
        <f>T99*Inputs!$H$126</f>
        <v>116.4083683665</v>
      </c>
      <c r="U331" s="283">
        <f>U99*Inputs!$H$126</f>
        <v>116.4083683665</v>
      </c>
      <c r="V331" s="283">
        <f>V99*Inputs!$H$126</f>
        <v>116.4083683665</v>
      </c>
      <c r="W331" s="283">
        <f>W99*Inputs!$H$126</f>
        <v>131.9294841487</v>
      </c>
      <c r="X331" s="283">
        <f>X99*Inputs!$H$126</f>
        <v>131.9294841487</v>
      </c>
      <c r="Y331" s="283">
        <f>Y99*Inputs!$H$126</f>
        <v>131.9294841487</v>
      </c>
      <c r="Z331" s="283">
        <f>Z99*Inputs!$H$126</f>
        <v>131.9294841487</v>
      </c>
      <c r="AA331" s="283">
        <f>AA99*Inputs!$H$126</f>
        <v>142.79426519624002</v>
      </c>
      <c r="AB331" s="283">
        <f>AB99*Inputs!$H$126</f>
        <v>142.79426519624002</v>
      </c>
      <c r="AC331" s="283">
        <f>AC99*Inputs!$H$126</f>
        <v>142.79426519624002</v>
      </c>
      <c r="AD331" s="283">
        <f>AD99*Inputs!$H$126</f>
        <v>142.79426519624002</v>
      </c>
      <c r="AE331" s="283">
        <f>AE99*Inputs!$H$126</f>
        <v>142.79426519624002</v>
      </c>
      <c r="AF331" s="283">
        <f>AF99*Inputs!$H$126</f>
        <v>142.79426519624002</v>
      </c>
      <c r="AG331" s="283">
        <f>AG99*Inputs!$H$126</f>
        <v>142.79426519624002</v>
      </c>
      <c r="AH331" s="283">
        <f>AH99*Inputs!$H$126</f>
        <v>142.79426519624002</v>
      </c>
      <c r="AI331" s="283">
        <f>AI99*Inputs!$H$126</f>
        <v>142.79426519624002</v>
      </c>
      <c r="AJ331" s="283">
        <f>AJ99*Inputs!$H$126</f>
        <v>142.79426519624002</v>
      </c>
      <c r="AK331" s="283">
        <f>AK99*Inputs!$H$126</f>
        <v>142.79426519624002</v>
      </c>
      <c r="AL331" s="283">
        <f>AL99*Inputs!$H$126</f>
        <v>142.79426519624002</v>
      </c>
      <c r="AM331" s="283">
        <f>AM99*Inputs!$H$126</f>
        <v>142.79426519624002</v>
      </c>
      <c r="AN331" s="283">
        <f>AN99*Inputs!$H$126</f>
        <v>142.79426519624002</v>
      </c>
      <c r="AO331" s="283">
        <f>AO99*Inputs!$H$126</f>
        <v>142.79426519624002</v>
      </c>
      <c r="AP331" s="283">
        <f>AP99*Inputs!$H$126</f>
        <v>142.79426519624002</v>
      </c>
      <c r="AQ331" s="283">
        <f>AQ99*Inputs!$H$126</f>
        <v>142.79426519624002</v>
      </c>
      <c r="AR331" s="283">
        <f>AR99*Inputs!$H$126</f>
        <v>142.79426519624002</v>
      </c>
      <c r="AS331" s="283">
        <f>AS99*Inputs!$H$126</f>
        <v>142.79426519624002</v>
      </c>
      <c r="AT331" s="283">
        <f>AT99*Inputs!$H$126</f>
        <v>142.79426519624002</v>
      </c>
      <c r="AU331" s="283">
        <f>AU99*Inputs!$H$126</f>
        <v>142.79426519624002</v>
      </c>
      <c r="AV331" s="283">
        <f>AV99*Inputs!$H$126</f>
        <v>142.79426519624002</v>
      </c>
      <c r="AW331" s="283">
        <f>AW99*Inputs!$H$126</f>
        <v>142.79426519624002</v>
      </c>
      <c r="AX331" s="283">
        <f>AX99*Inputs!$H$126</f>
        <v>142.79426519624002</v>
      </c>
      <c r="AY331" s="283">
        <f>AY99*Inputs!$H$126</f>
        <v>142.79426519624002</v>
      </c>
      <c r="AZ331" s="283">
        <f>AZ99*Inputs!$H$126</f>
        <v>142.79426519624002</v>
      </c>
      <c r="BA331" s="283">
        <f>BA99*Inputs!$H$126</f>
        <v>142.79426519624002</v>
      </c>
      <c r="BB331" s="283">
        <f>BB99*Inputs!$H$126</f>
        <v>142.79426519624002</v>
      </c>
      <c r="BC331" s="283">
        <f>BC99*Inputs!$H$126</f>
        <v>142.79426519624002</v>
      </c>
      <c r="BD331" s="283">
        <f>BD99*Inputs!$H$126</f>
        <v>142.79426519624002</v>
      </c>
      <c r="BE331" s="283">
        <f>BE99*Inputs!$H$126</f>
        <v>142.79426519624002</v>
      </c>
      <c r="BF331" s="283">
        <f>BF99*Inputs!$H$126</f>
        <v>142.79426519624002</v>
      </c>
      <c r="BG331" s="283">
        <f>BG99*Inputs!$H$126</f>
        <v>142.79426519624002</v>
      </c>
      <c r="BH331" s="283">
        <f>BH99*Inputs!$H$126</f>
        <v>142.79426519624002</v>
      </c>
      <c r="BI331" s="283">
        <f>BI99*Inputs!$H$126</f>
        <v>142.79426519624002</v>
      </c>
      <c r="BJ331" s="283">
        <f>BJ99*Inputs!$H$126</f>
        <v>142.79426519624002</v>
      </c>
      <c r="BK331" s="283">
        <f>BK99*Inputs!$H$126</f>
        <v>142.79426519624002</v>
      </c>
      <c r="BL331" s="283">
        <f>BL99*Inputs!$H$126</f>
        <v>142.79426519624002</v>
      </c>
      <c r="BM331" s="283">
        <f>BM99*Inputs!$H$126</f>
        <v>142.79426519624002</v>
      </c>
      <c r="BN331" s="283">
        <f>BN99*Inputs!$H$126</f>
        <v>142.79426519624002</v>
      </c>
      <c r="BO331" s="283">
        <f>BO99*Inputs!$H$126</f>
        <v>142.79426519624002</v>
      </c>
      <c r="BP331" s="283">
        <f>BP99*Inputs!$H$126</f>
        <v>142.79426519624002</v>
      </c>
      <c r="BQ331" s="283">
        <f>BQ99*Inputs!$H$126</f>
        <v>142.79426519624002</v>
      </c>
      <c r="BR331" s="283">
        <f>BR99*Inputs!$H$126</f>
        <v>142.79426519624002</v>
      </c>
      <c r="BS331" s="283">
        <f>BS99*Inputs!$H$126</f>
        <v>142.79426519624002</v>
      </c>
      <c r="BT331" s="283">
        <f>BT99*Inputs!$H$126</f>
        <v>142.79426519624002</v>
      </c>
      <c r="BU331" s="283">
        <f>BU99*Inputs!$H$126</f>
        <v>142.79426519624002</v>
      </c>
      <c r="BV331" s="283">
        <f>BV99*Inputs!$H$126</f>
        <v>142.79426519624002</v>
      </c>
      <c r="BW331" s="283">
        <f>BW99*Inputs!$H$126</f>
        <v>142.79426519624002</v>
      </c>
      <c r="BX331" s="283">
        <f>BX99*Inputs!$H$126</f>
        <v>142.79426519624002</v>
      </c>
      <c r="BY331" s="283">
        <f>BY99*Inputs!$H$126</f>
        <v>142.79426519624002</v>
      </c>
      <c r="BZ331" s="283">
        <f>BZ99*Inputs!$H$126</f>
        <v>142.79426519624002</v>
      </c>
      <c r="CA331" s="283">
        <f>CA99*Inputs!$H$126</f>
        <v>142.79426519624002</v>
      </c>
      <c r="CB331" s="283">
        <f>CB99*Inputs!$H$126</f>
        <v>142.79426519624002</v>
      </c>
      <c r="CC331" s="283">
        <f>CC99*Inputs!$H$126</f>
        <v>142.79426519624002</v>
      </c>
      <c r="CD331" s="283">
        <f>CD99*Inputs!$H$126</f>
        <v>142.79426519624002</v>
      </c>
      <c r="CE331" s="283">
        <f>CE99*Inputs!$H$126</f>
        <v>142.79426519624002</v>
      </c>
      <c r="CF331" s="283">
        <f>CF99*Inputs!$H$126</f>
        <v>142.79426519624002</v>
      </c>
      <c r="CG331" s="283">
        <f>CG99*Inputs!$H$126</f>
        <v>142.79426519624002</v>
      </c>
      <c r="CH331" s="283">
        <f>CH99*Inputs!$H$126</f>
        <v>142.79426519624002</v>
      </c>
      <c r="CI331" s="283">
        <f>CI99*Inputs!$H$126</f>
        <v>142.79426519624002</v>
      </c>
      <c r="CJ331" s="283">
        <f>CJ99*Inputs!$H$126</f>
        <v>142.79426519624002</v>
      </c>
      <c r="CK331" s="283">
        <f>CK99*Inputs!$H$126</f>
        <v>142.79426519624002</v>
      </c>
      <c r="CL331" s="283">
        <f>CL99*Inputs!$H$126</f>
        <v>142.79426519624002</v>
      </c>
      <c r="CM331" s="283">
        <f>CM99*Inputs!$H$126</f>
        <v>142.79426519624002</v>
      </c>
      <c r="CN331" s="283">
        <f>CN99*Inputs!$H$126</f>
        <v>142.79426519624002</v>
      </c>
      <c r="CO331" s="283">
        <f>CO99*Inputs!$H$126</f>
        <v>142.79426519624002</v>
      </c>
      <c r="CP331" s="283">
        <f>CP99*Inputs!$H$126</f>
        <v>142.79426519624002</v>
      </c>
      <c r="CQ331" s="283">
        <f>CQ99*Inputs!$H$126</f>
        <v>142.79426519624002</v>
      </c>
      <c r="CR331" s="283">
        <f>CR99*Inputs!$H$126</f>
        <v>142.79426519624002</v>
      </c>
      <c r="CS331" s="283">
        <f>CS99*Inputs!$H$126</f>
        <v>142.79426519624002</v>
      </c>
      <c r="CT331" s="283">
        <f>CT99*Inputs!$H$126</f>
        <v>142.79426519624002</v>
      </c>
      <c r="CU331" s="283">
        <f>CU99*Inputs!$H$126</f>
        <v>142.79426519624002</v>
      </c>
      <c r="CV331" s="283">
        <f>CV99*Inputs!$H$126</f>
        <v>142.79426519624002</v>
      </c>
      <c r="CW331" s="283">
        <f>CW99*Inputs!$H$126</f>
        <v>142.79426519624002</v>
      </c>
      <c r="CX331" s="283">
        <f>CX99*Inputs!$H$126</f>
        <v>142.79426519624002</v>
      </c>
      <c r="CY331" s="283">
        <f>CY99*Inputs!$H$126</f>
        <v>142.79426519624002</v>
      </c>
      <c r="CZ331" s="283">
        <f>CZ99*Inputs!$H$126</f>
        <v>142.79426519624002</v>
      </c>
      <c r="DA331" s="283">
        <f>DA99*Inputs!$H$126</f>
        <v>142.79426519624002</v>
      </c>
      <c r="DB331" s="283">
        <f>DB99*Inputs!$H$126</f>
        <v>142.79426519624002</v>
      </c>
      <c r="DC331" s="283">
        <f>DC99*Inputs!$H$126</f>
        <v>142.79426519624002</v>
      </c>
      <c r="DD331" s="283">
        <f>DD99*Inputs!$H$126</f>
        <v>142.79426519624002</v>
      </c>
      <c r="DE331" s="283">
        <f>DE99*Inputs!$H$126</f>
        <v>142.79426519624002</v>
      </c>
      <c r="DF331" s="283">
        <f>DF99*Inputs!$H$126</f>
        <v>142.79426519624002</v>
      </c>
      <c r="DG331" s="283">
        <f>DG99*Inputs!$H$126</f>
        <v>142.79426519624002</v>
      </c>
      <c r="DH331" s="283">
        <f>DH99*Inputs!$H$126</f>
        <v>142.79426519624002</v>
      </c>
      <c r="DI331" s="283">
        <f>DI99*Inputs!$H$126</f>
        <v>142.79426519624002</v>
      </c>
      <c r="DJ331" s="283">
        <f>DJ99*Inputs!$H$126</f>
        <v>142.79426519624002</v>
      </c>
      <c r="DK331" s="283">
        <f>DK99*Inputs!$H$126</f>
        <v>142.79426519624002</v>
      </c>
      <c r="DL331" s="283">
        <f>DL99*Inputs!$H$126</f>
        <v>142.79426519624002</v>
      </c>
      <c r="DM331" s="283">
        <f>DM99*Inputs!$H$126</f>
        <v>142.79426519624002</v>
      </c>
      <c r="DN331" s="283">
        <f>DN99*Inputs!$H$126</f>
        <v>142.79426519624002</v>
      </c>
      <c r="DO331" s="283">
        <f>DO99*Inputs!$H$126</f>
        <v>142.79426519624002</v>
      </c>
      <c r="DP331" s="283">
        <f>DP99*Inputs!$H$126</f>
        <v>142.79426519624002</v>
      </c>
      <c r="DQ331" s="283">
        <f>DQ99*Inputs!$H$126</f>
        <v>142.79426519624002</v>
      </c>
      <c r="DR331" s="283">
        <f>DR99*Inputs!$H$126</f>
        <v>142.79426519624002</v>
      </c>
      <c r="DS331" s="283">
        <f>DS99*Inputs!$H$126</f>
        <v>142.79426519624002</v>
      </c>
    </row>
    <row r="332" spans="1:124" x14ac:dyDescent="0.3">
      <c r="C332" s="91"/>
      <c r="D332" s="299" t="s">
        <v>422</v>
      </c>
      <c r="E332" s="300"/>
      <c r="F332" s="300" t="str">
        <f t="shared" si="1191"/>
        <v>INR Mn</v>
      </c>
      <c r="G332" s="299"/>
      <c r="H332" s="283">
        <f>H106*Inputs!$H$126</f>
        <v>0</v>
      </c>
      <c r="I332" s="283">
        <f>I106*Inputs!$H$126</f>
        <v>0</v>
      </c>
      <c r="J332" s="283">
        <f>J106*Inputs!$H$126</f>
        <v>0</v>
      </c>
      <c r="K332" s="283">
        <f>K106*Inputs!$H$126</f>
        <v>0</v>
      </c>
      <c r="L332" s="283">
        <f>L106*Inputs!$H$126</f>
        <v>0</v>
      </c>
      <c r="M332" s="283">
        <f>M106*Inputs!$H$126</f>
        <v>0</v>
      </c>
      <c r="N332" s="283">
        <f>N106*Inputs!$H$126</f>
        <v>0</v>
      </c>
      <c r="O332" s="283">
        <f>O106*Inputs!$H$126</f>
        <v>0</v>
      </c>
      <c r="P332" s="283">
        <f>P106*Inputs!$H$126</f>
        <v>0</v>
      </c>
      <c r="Q332" s="283">
        <f>Q106*Inputs!$H$126</f>
        <v>0</v>
      </c>
      <c r="R332" s="283">
        <f>R106*Inputs!$H$126</f>
        <v>0</v>
      </c>
      <c r="S332" s="283">
        <f>S106*Inputs!$H$126</f>
        <v>0</v>
      </c>
      <c r="T332" s="283">
        <f>T106*Inputs!$H$126</f>
        <v>0</v>
      </c>
      <c r="U332" s="283">
        <f>U106*Inputs!$H$126</f>
        <v>0</v>
      </c>
      <c r="V332" s="283">
        <f>V106*Inputs!$H$126</f>
        <v>0</v>
      </c>
      <c r="W332" s="283">
        <f>W106*Inputs!$H$126</f>
        <v>232.816736733</v>
      </c>
      <c r="X332" s="283">
        <f>X106*Inputs!$H$126</f>
        <v>232.816736733</v>
      </c>
      <c r="Y332" s="283">
        <f>Y106*Inputs!$H$126</f>
        <v>232.816736733</v>
      </c>
      <c r="Z332" s="283">
        <f>Z106*Inputs!$H$126</f>
        <v>232.816736733</v>
      </c>
      <c r="AA332" s="283">
        <f>AA106*Inputs!$H$126</f>
        <v>263.8589682974</v>
      </c>
      <c r="AB332" s="283">
        <f>AB106*Inputs!$H$126</f>
        <v>263.8589682974</v>
      </c>
      <c r="AC332" s="283">
        <f>AC106*Inputs!$H$126</f>
        <v>263.8589682974</v>
      </c>
      <c r="AD332" s="283">
        <f>AD106*Inputs!$H$126</f>
        <v>263.8589682974</v>
      </c>
      <c r="AE332" s="283">
        <f>AE106*Inputs!$H$126</f>
        <v>285.58853039248004</v>
      </c>
      <c r="AF332" s="283">
        <f>AF106*Inputs!$H$126</f>
        <v>285.58853039248004</v>
      </c>
      <c r="AG332" s="283">
        <f>AG106*Inputs!$H$126</f>
        <v>285.58853039248004</v>
      </c>
      <c r="AH332" s="283">
        <f>AH106*Inputs!$H$126</f>
        <v>285.58853039248004</v>
      </c>
      <c r="AI332" s="283">
        <f>AI106*Inputs!$H$126</f>
        <v>285.58853039248004</v>
      </c>
      <c r="AJ332" s="283">
        <f>AJ106*Inputs!$H$126</f>
        <v>285.58853039248004</v>
      </c>
      <c r="AK332" s="283">
        <f>AK106*Inputs!$H$126</f>
        <v>285.58853039248004</v>
      </c>
      <c r="AL332" s="283">
        <f>AL106*Inputs!$H$126</f>
        <v>285.58853039248004</v>
      </c>
      <c r="AM332" s="283">
        <f>AM106*Inputs!$H$126</f>
        <v>285.58853039248004</v>
      </c>
      <c r="AN332" s="283">
        <f>AN106*Inputs!$H$126</f>
        <v>285.58853039248004</v>
      </c>
      <c r="AO332" s="283">
        <f>AO106*Inputs!$H$126</f>
        <v>285.58853039248004</v>
      </c>
      <c r="AP332" s="283">
        <f>AP106*Inputs!$H$126</f>
        <v>285.58853039248004</v>
      </c>
      <c r="AQ332" s="283">
        <f>AQ106*Inputs!$H$126</f>
        <v>285.58853039248004</v>
      </c>
      <c r="AR332" s="283">
        <f>AR106*Inputs!$H$126</f>
        <v>285.58853039248004</v>
      </c>
      <c r="AS332" s="283">
        <f>AS106*Inputs!$H$126</f>
        <v>285.58853039248004</v>
      </c>
      <c r="AT332" s="283">
        <f>AT106*Inputs!$H$126</f>
        <v>285.58853039248004</v>
      </c>
      <c r="AU332" s="283">
        <f>AU106*Inputs!$H$126</f>
        <v>285.58853039248004</v>
      </c>
      <c r="AV332" s="283">
        <f>AV106*Inputs!$H$126</f>
        <v>285.58853039248004</v>
      </c>
      <c r="AW332" s="283">
        <f>AW106*Inputs!$H$126</f>
        <v>285.58853039248004</v>
      </c>
      <c r="AX332" s="283">
        <f>AX106*Inputs!$H$126</f>
        <v>285.58853039248004</v>
      </c>
      <c r="AY332" s="283">
        <f>AY106*Inputs!$H$126</f>
        <v>285.58853039248004</v>
      </c>
      <c r="AZ332" s="283">
        <f>AZ106*Inputs!$H$126</f>
        <v>285.58853039248004</v>
      </c>
      <c r="BA332" s="283">
        <f>BA106*Inputs!$H$126</f>
        <v>285.58853039248004</v>
      </c>
      <c r="BB332" s="283">
        <f>BB106*Inputs!$H$126</f>
        <v>285.58853039248004</v>
      </c>
      <c r="BC332" s="283">
        <f>BC106*Inputs!$H$126</f>
        <v>285.58853039248004</v>
      </c>
      <c r="BD332" s="283">
        <f>BD106*Inputs!$H$126</f>
        <v>285.58853039248004</v>
      </c>
      <c r="BE332" s="283">
        <f>BE106*Inputs!$H$126</f>
        <v>285.58853039248004</v>
      </c>
      <c r="BF332" s="283">
        <f>BF106*Inputs!$H$126</f>
        <v>285.58853039248004</v>
      </c>
      <c r="BG332" s="283">
        <f>BG106*Inputs!$H$126</f>
        <v>285.58853039248004</v>
      </c>
      <c r="BH332" s="283">
        <f>BH106*Inputs!$H$126</f>
        <v>285.58853039248004</v>
      </c>
      <c r="BI332" s="283">
        <f>BI106*Inputs!$H$126</f>
        <v>285.58853039248004</v>
      </c>
      <c r="BJ332" s="283">
        <f>BJ106*Inputs!$H$126</f>
        <v>285.58853039248004</v>
      </c>
      <c r="BK332" s="283">
        <f>BK106*Inputs!$H$126</f>
        <v>285.58853039248004</v>
      </c>
      <c r="BL332" s="283">
        <f>BL106*Inputs!$H$126</f>
        <v>285.58853039248004</v>
      </c>
      <c r="BM332" s="283">
        <f>BM106*Inputs!$H$126</f>
        <v>285.58853039248004</v>
      </c>
      <c r="BN332" s="283">
        <f>BN106*Inputs!$H$126</f>
        <v>285.58853039248004</v>
      </c>
      <c r="BO332" s="283">
        <f>BO106*Inputs!$H$126</f>
        <v>285.58853039248004</v>
      </c>
      <c r="BP332" s="283">
        <f>BP106*Inputs!$H$126</f>
        <v>285.58853039248004</v>
      </c>
      <c r="BQ332" s="283">
        <f>BQ106*Inputs!$H$126</f>
        <v>285.58853039248004</v>
      </c>
      <c r="BR332" s="283">
        <f>BR106*Inputs!$H$126</f>
        <v>285.58853039248004</v>
      </c>
      <c r="BS332" s="283">
        <f>BS106*Inputs!$H$126</f>
        <v>285.58853039248004</v>
      </c>
      <c r="BT332" s="283">
        <f>BT106*Inputs!$H$126</f>
        <v>285.58853039248004</v>
      </c>
      <c r="BU332" s="283">
        <f>BU106*Inputs!$H$126</f>
        <v>285.58853039248004</v>
      </c>
      <c r="BV332" s="283">
        <f>BV106*Inputs!$H$126</f>
        <v>285.58853039248004</v>
      </c>
      <c r="BW332" s="283">
        <f>BW106*Inputs!$H$126</f>
        <v>285.58853039248004</v>
      </c>
      <c r="BX332" s="283">
        <f>BX106*Inputs!$H$126</f>
        <v>285.58853039248004</v>
      </c>
      <c r="BY332" s="283">
        <f>BY106*Inputs!$H$126</f>
        <v>285.58853039248004</v>
      </c>
      <c r="BZ332" s="283">
        <f>BZ106*Inputs!$H$126</f>
        <v>285.58853039248004</v>
      </c>
      <c r="CA332" s="283">
        <f>CA106*Inputs!$H$126</f>
        <v>285.58853039248004</v>
      </c>
      <c r="CB332" s="283">
        <f>CB106*Inputs!$H$126</f>
        <v>285.58853039248004</v>
      </c>
      <c r="CC332" s="283">
        <f>CC106*Inputs!$H$126</f>
        <v>285.58853039248004</v>
      </c>
      <c r="CD332" s="283">
        <f>CD106*Inputs!$H$126</f>
        <v>285.58853039248004</v>
      </c>
      <c r="CE332" s="283">
        <f>CE106*Inputs!$H$126</f>
        <v>285.58853039248004</v>
      </c>
      <c r="CF332" s="283">
        <f>CF106*Inputs!$H$126</f>
        <v>285.58853039248004</v>
      </c>
      <c r="CG332" s="283">
        <f>CG106*Inputs!$H$126</f>
        <v>285.58853039248004</v>
      </c>
      <c r="CH332" s="283">
        <f>CH106*Inputs!$H$126</f>
        <v>285.58853039248004</v>
      </c>
      <c r="CI332" s="283">
        <f>CI106*Inputs!$H$126</f>
        <v>285.58853039248004</v>
      </c>
      <c r="CJ332" s="283">
        <f>CJ106*Inputs!$H$126</f>
        <v>285.58853039248004</v>
      </c>
      <c r="CK332" s="283">
        <f>CK106*Inputs!$H$126</f>
        <v>285.58853039248004</v>
      </c>
      <c r="CL332" s="283">
        <f>CL106*Inputs!$H$126</f>
        <v>285.58853039248004</v>
      </c>
      <c r="CM332" s="283">
        <f>CM106*Inputs!$H$126</f>
        <v>285.58853039248004</v>
      </c>
      <c r="CN332" s="283">
        <f>CN106*Inputs!$H$126</f>
        <v>285.58853039248004</v>
      </c>
      <c r="CO332" s="283">
        <f>CO106*Inputs!$H$126</f>
        <v>285.58853039248004</v>
      </c>
      <c r="CP332" s="283">
        <f>CP106*Inputs!$H$126</f>
        <v>285.58853039248004</v>
      </c>
      <c r="CQ332" s="283">
        <f>CQ106*Inputs!$H$126</f>
        <v>285.58853039248004</v>
      </c>
      <c r="CR332" s="283">
        <f>CR106*Inputs!$H$126</f>
        <v>285.58853039248004</v>
      </c>
      <c r="CS332" s="283">
        <f>CS106*Inputs!$H$126</f>
        <v>285.58853039248004</v>
      </c>
      <c r="CT332" s="283">
        <f>CT106*Inputs!$H$126</f>
        <v>285.58853039248004</v>
      </c>
      <c r="CU332" s="283">
        <f>CU106*Inputs!$H$126</f>
        <v>285.58853039248004</v>
      </c>
      <c r="CV332" s="283">
        <f>CV106*Inputs!$H$126</f>
        <v>285.58853039248004</v>
      </c>
      <c r="CW332" s="283">
        <f>CW106*Inputs!$H$126</f>
        <v>285.58853039248004</v>
      </c>
      <c r="CX332" s="283">
        <f>CX106*Inputs!$H$126</f>
        <v>285.58853039248004</v>
      </c>
      <c r="CY332" s="283">
        <f>CY106*Inputs!$H$126</f>
        <v>285.58853039248004</v>
      </c>
      <c r="CZ332" s="283">
        <f>CZ106*Inputs!$H$126</f>
        <v>285.58853039248004</v>
      </c>
      <c r="DA332" s="283">
        <f>DA106*Inputs!$H$126</f>
        <v>285.58853039248004</v>
      </c>
      <c r="DB332" s="283">
        <f>DB106*Inputs!$H$126</f>
        <v>285.58853039248004</v>
      </c>
      <c r="DC332" s="283">
        <f>DC106*Inputs!$H$126</f>
        <v>285.58853039248004</v>
      </c>
      <c r="DD332" s="283">
        <f>DD106*Inputs!$H$126</f>
        <v>285.58853039248004</v>
      </c>
      <c r="DE332" s="283">
        <f>DE106*Inputs!$H$126</f>
        <v>285.58853039248004</v>
      </c>
      <c r="DF332" s="283">
        <f>DF106*Inputs!$H$126</f>
        <v>285.58853039248004</v>
      </c>
      <c r="DG332" s="283">
        <f>DG106*Inputs!$H$126</f>
        <v>285.58853039248004</v>
      </c>
      <c r="DH332" s="283">
        <f>DH106*Inputs!$H$126</f>
        <v>285.58853039248004</v>
      </c>
      <c r="DI332" s="283">
        <f>DI106*Inputs!$H$126</f>
        <v>285.58853039248004</v>
      </c>
      <c r="DJ332" s="283">
        <f>DJ106*Inputs!$H$126</f>
        <v>285.58853039248004</v>
      </c>
      <c r="DK332" s="283">
        <f>DK106*Inputs!$H$126</f>
        <v>285.58853039248004</v>
      </c>
      <c r="DL332" s="283">
        <f>DL106*Inputs!$H$126</f>
        <v>285.58853039248004</v>
      </c>
      <c r="DM332" s="283">
        <f>DM106*Inputs!$H$126</f>
        <v>285.58853039248004</v>
      </c>
      <c r="DN332" s="283">
        <f>DN106*Inputs!$H$126</f>
        <v>285.58853039248004</v>
      </c>
      <c r="DO332" s="283">
        <f>DO106*Inputs!$H$126</f>
        <v>285.58853039248004</v>
      </c>
      <c r="DP332" s="283">
        <f>DP106*Inputs!$H$126</f>
        <v>285.58853039248004</v>
      </c>
      <c r="DQ332" s="283">
        <f>DQ106*Inputs!$H$126</f>
        <v>285.58853039248004</v>
      </c>
      <c r="DR332" s="283">
        <f>DR106*Inputs!$H$126</f>
        <v>285.58853039248004</v>
      </c>
      <c r="DS332" s="283">
        <f>DS106*Inputs!$H$126</f>
        <v>285.58853039248004</v>
      </c>
    </row>
    <row r="333" spans="1:124" x14ac:dyDescent="0.3">
      <c r="C333" s="91"/>
      <c r="D333" s="299" t="s">
        <v>423</v>
      </c>
      <c r="E333" s="300"/>
      <c r="F333" s="300" t="str">
        <f t="shared" si="1191"/>
        <v>INR Mn</v>
      </c>
      <c r="G333" s="299"/>
      <c r="H333" s="283">
        <f>H113*Inputs!$H$126</f>
        <v>0</v>
      </c>
      <c r="I333" s="283">
        <f>I113*Inputs!$H$126</f>
        <v>0</v>
      </c>
      <c r="J333" s="283">
        <f>J113*Inputs!$H$126</f>
        <v>0</v>
      </c>
      <c r="K333" s="283">
        <f>K113*Inputs!$H$126</f>
        <v>0</v>
      </c>
      <c r="L333" s="283">
        <f>L113*Inputs!$H$126</f>
        <v>0</v>
      </c>
      <c r="M333" s="283">
        <f>M113*Inputs!$H$126</f>
        <v>0</v>
      </c>
      <c r="N333" s="283">
        <f>N113*Inputs!$H$126</f>
        <v>0</v>
      </c>
      <c r="O333" s="283">
        <f>O113*Inputs!$H$126</f>
        <v>0</v>
      </c>
      <c r="P333" s="283">
        <f>P113*Inputs!$H$126</f>
        <v>0</v>
      </c>
      <c r="Q333" s="283">
        <f>Q113*Inputs!$H$126</f>
        <v>0</v>
      </c>
      <c r="R333" s="283">
        <f>R113*Inputs!$H$126</f>
        <v>0</v>
      </c>
      <c r="S333" s="283">
        <f>S113*Inputs!$H$126</f>
        <v>0</v>
      </c>
      <c r="T333" s="283">
        <f>T113*Inputs!$H$126</f>
        <v>0</v>
      </c>
      <c r="U333" s="283">
        <f>U113*Inputs!$H$126</f>
        <v>0</v>
      </c>
      <c r="V333" s="283">
        <f>V113*Inputs!$H$126</f>
        <v>0</v>
      </c>
      <c r="W333" s="283">
        <f>W113*Inputs!$H$126</f>
        <v>0</v>
      </c>
      <c r="X333" s="283">
        <f>X113*Inputs!$H$126</f>
        <v>0</v>
      </c>
      <c r="Y333" s="283">
        <f>Y113*Inputs!$H$126</f>
        <v>0</v>
      </c>
      <c r="Z333" s="283">
        <f>Z113*Inputs!$H$126</f>
        <v>0</v>
      </c>
      <c r="AA333" s="283">
        <f>AA113*Inputs!$H$126</f>
        <v>582.04184183250004</v>
      </c>
      <c r="AB333" s="283">
        <f>AB113*Inputs!$H$126</f>
        <v>582.04184183250004</v>
      </c>
      <c r="AC333" s="283">
        <f>AC113*Inputs!$H$126</f>
        <v>582.04184183250004</v>
      </c>
      <c r="AD333" s="283">
        <f>AD113*Inputs!$H$126</f>
        <v>582.04184183250004</v>
      </c>
      <c r="AE333" s="283">
        <f>AE113*Inputs!$H$126</f>
        <v>659.64742074350011</v>
      </c>
      <c r="AF333" s="283">
        <f>AF113*Inputs!$H$126</f>
        <v>659.64742074350011</v>
      </c>
      <c r="AG333" s="283">
        <f>AG113*Inputs!$H$126</f>
        <v>659.64742074350011</v>
      </c>
      <c r="AH333" s="283">
        <f>AH113*Inputs!$H$126</f>
        <v>659.64742074350011</v>
      </c>
      <c r="AI333" s="283">
        <f>AI113*Inputs!$H$126</f>
        <v>713.97132598120004</v>
      </c>
      <c r="AJ333" s="283">
        <f>AJ113*Inputs!$H$126</f>
        <v>713.97132598120004</v>
      </c>
      <c r="AK333" s="283">
        <f>AK113*Inputs!$H$126</f>
        <v>713.97132598120004</v>
      </c>
      <c r="AL333" s="283">
        <f>AL113*Inputs!$H$126</f>
        <v>713.97132598120004</v>
      </c>
      <c r="AM333" s="283">
        <f>AM113*Inputs!$H$126</f>
        <v>713.97132598120004</v>
      </c>
      <c r="AN333" s="283">
        <f>AN113*Inputs!$H$126</f>
        <v>713.97132598120004</v>
      </c>
      <c r="AO333" s="283">
        <f>AO113*Inputs!$H$126</f>
        <v>713.97132598120004</v>
      </c>
      <c r="AP333" s="283">
        <f>AP113*Inputs!$H$126</f>
        <v>713.97132598120004</v>
      </c>
      <c r="AQ333" s="283">
        <f>AQ113*Inputs!$H$126</f>
        <v>713.97132598120004</v>
      </c>
      <c r="AR333" s="283">
        <f>AR113*Inputs!$H$126</f>
        <v>713.97132598120004</v>
      </c>
      <c r="AS333" s="283">
        <f>AS113*Inputs!$H$126</f>
        <v>713.97132598120004</v>
      </c>
      <c r="AT333" s="283">
        <f>AT113*Inputs!$H$126</f>
        <v>713.97132598120004</v>
      </c>
      <c r="AU333" s="283">
        <f>AU113*Inputs!$H$126</f>
        <v>713.97132598120004</v>
      </c>
      <c r="AV333" s="283">
        <f>AV113*Inputs!$H$126</f>
        <v>713.97132598120004</v>
      </c>
      <c r="AW333" s="283">
        <f>AW113*Inputs!$H$126</f>
        <v>713.97132598120004</v>
      </c>
      <c r="AX333" s="283">
        <f>AX113*Inputs!$H$126</f>
        <v>713.97132598120004</v>
      </c>
      <c r="AY333" s="283">
        <f>AY113*Inputs!$H$126</f>
        <v>713.97132598120004</v>
      </c>
      <c r="AZ333" s="283">
        <f>AZ113*Inputs!$H$126</f>
        <v>713.97132598120004</v>
      </c>
      <c r="BA333" s="283">
        <f>BA113*Inputs!$H$126</f>
        <v>713.97132598120004</v>
      </c>
      <c r="BB333" s="283">
        <f>BB113*Inputs!$H$126</f>
        <v>713.97132598120004</v>
      </c>
      <c r="BC333" s="283">
        <f>BC113*Inputs!$H$126</f>
        <v>713.97132598120004</v>
      </c>
      <c r="BD333" s="283">
        <f>BD113*Inputs!$H$126</f>
        <v>713.97132598120004</v>
      </c>
      <c r="BE333" s="283">
        <f>BE113*Inputs!$H$126</f>
        <v>713.97132598120004</v>
      </c>
      <c r="BF333" s="283">
        <f>BF113*Inputs!$H$126</f>
        <v>713.97132598120004</v>
      </c>
      <c r="BG333" s="283">
        <f>BG113*Inputs!$H$126</f>
        <v>713.97132598120004</v>
      </c>
      <c r="BH333" s="283">
        <f>BH113*Inputs!$H$126</f>
        <v>713.97132598120004</v>
      </c>
      <c r="BI333" s="283">
        <f>BI113*Inputs!$H$126</f>
        <v>713.97132598120004</v>
      </c>
      <c r="BJ333" s="283">
        <f>BJ113*Inputs!$H$126</f>
        <v>713.97132598120004</v>
      </c>
      <c r="BK333" s="283">
        <f>BK113*Inputs!$H$126</f>
        <v>713.97132598120004</v>
      </c>
      <c r="BL333" s="283">
        <f>BL113*Inputs!$H$126</f>
        <v>713.97132598120004</v>
      </c>
      <c r="BM333" s="283">
        <f>BM113*Inputs!$H$126</f>
        <v>713.97132598120004</v>
      </c>
      <c r="BN333" s="283">
        <f>BN113*Inputs!$H$126</f>
        <v>713.97132598120004</v>
      </c>
      <c r="BO333" s="283">
        <f>BO113*Inputs!$H$126</f>
        <v>713.97132598120004</v>
      </c>
      <c r="BP333" s="283">
        <f>BP113*Inputs!$H$126</f>
        <v>713.97132598120004</v>
      </c>
      <c r="BQ333" s="283">
        <f>BQ113*Inputs!$H$126</f>
        <v>713.97132598120004</v>
      </c>
      <c r="BR333" s="283">
        <f>BR113*Inputs!$H$126</f>
        <v>713.97132598120004</v>
      </c>
      <c r="BS333" s="283">
        <f>BS113*Inputs!$H$126</f>
        <v>713.97132598120004</v>
      </c>
      <c r="BT333" s="283">
        <f>BT113*Inputs!$H$126</f>
        <v>713.97132598120004</v>
      </c>
      <c r="BU333" s="283">
        <f>BU113*Inputs!$H$126</f>
        <v>713.97132598120004</v>
      </c>
      <c r="BV333" s="283">
        <f>BV113*Inputs!$H$126</f>
        <v>713.97132598120004</v>
      </c>
      <c r="BW333" s="283">
        <f>BW113*Inputs!$H$126</f>
        <v>713.97132598120004</v>
      </c>
      <c r="BX333" s="283">
        <f>BX113*Inputs!$H$126</f>
        <v>713.97132598120004</v>
      </c>
      <c r="BY333" s="283">
        <f>BY113*Inputs!$H$126</f>
        <v>713.97132598120004</v>
      </c>
      <c r="BZ333" s="283">
        <f>BZ113*Inputs!$H$126</f>
        <v>713.97132598120004</v>
      </c>
      <c r="CA333" s="283">
        <f>CA113*Inputs!$H$126</f>
        <v>713.97132598120004</v>
      </c>
      <c r="CB333" s="283">
        <f>CB113*Inputs!$H$126</f>
        <v>713.97132598120004</v>
      </c>
      <c r="CC333" s="283">
        <f>CC113*Inputs!$H$126</f>
        <v>713.97132598120004</v>
      </c>
      <c r="CD333" s="283">
        <f>CD113*Inputs!$H$126</f>
        <v>713.97132598120004</v>
      </c>
      <c r="CE333" s="283">
        <f>CE113*Inputs!$H$126</f>
        <v>713.97132598120004</v>
      </c>
      <c r="CF333" s="283">
        <f>CF113*Inputs!$H$126</f>
        <v>713.97132598120004</v>
      </c>
      <c r="CG333" s="283">
        <f>CG113*Inputs!$H$126</f>
        <v>713.97132598120004</v>
      </c>
      <c r="CH333" s="283">
        <f>CH113*Inputs!$H$126</f>
        <v>713.97132598120004</v>
      </c>
      <c r="CI333" s="283">
        <f>CI113*Inputs!$H$126</f>
        <v>713.97132598120004</v>
      </c>
      <c r="CJ333" s="283">
        <f>CJ113*Inputs!$H$126</f>
        <v>713.97132598120004</v>
      </c>
      <c r="CK333" s="283">
        <f>CK113*Inputs!$H$126</f>
        <v>713.97132598120004</v>
      </c>
      <c r="CL333" s="283">
        <f>CL113*Inputs!$H$126</f>
        <v>713.97132598120004</v>
      </c>
      <c r="CM333" s="283">
        <f>CM113*Inputs!$H$126</f>
        <v>713.97132598120004</v>
      </c>
      <c r="CN333" s="283">
        <f>CN113*Inputs!$H$126</f>
        <v>713.97132598120004</v>
      </c>
      <c r="CO333" s="283">
        <f>CO113*Inputs!$H$126</f>
        <v>713.97132598120004</v>
      </c>
      <c r="CP333" s="283">
        <f>CP113*Inputs!$H$126</f>
        <v>713.97132598120004</v>
      </c>
      <c r="CQ333" s="283">
        <f>CQ113*Inputs!$H$126</f>
        <v>713.97132598120004</v>
      </c>
      <c r="CR333" s="283">
        <f>CR113*Inputs!$H$126</f>
        <v>713.97132598120004</v>
      </c>
      <c r="CS333" s="283">
        <f>CS113*Inputs!$H$126</f>
        <v>713.97132598120004</v>
      </c>
      <c r="CT333" s="283">
        <f>CT113*Inputs!$H$126</f>
        <v>713.97132598120004</v>
      </c>
      <c r="CU333" s="283">
        <f>CU113*Inputs!$H$126</f>
        <v>713.97132598120004</v>
      </c>
      <c r="CV333" s="283">
        <f>CV113*Inputs!$H$126</f>
        <v>713.97132598120004</v>
      </c>
      <c r="CW333" s="283">
        <f>CW113*Inputs!$H$126</f>
        <v>713.97132598120004</v>
      </c>
      <c r="CX333" s="283">
        <f>CX113*Inputs!$H$126</f>
        <v>713.97132598120004</v>
      </c>
      <c r="CY333" s="283">
        <f>CY113*Inputs!$H$126</f>
        <v>713.97132598120004</v>
      </c>
      <c r="CZ333" s="283">
        <f>CZ113*Inputs!$H$126</f>
        <v>713.97132598120004</v>
      </c>
      <c r="DA333" s="283">
        <f>DA113*Inputs!$H$126</f>
        <v>713.97132598120004</v>
      </c>
      <c r="DB333" s="283">
        <f>DB113*Inputs!$H$126</f>
        <v>713.97132598120004</v>
      </c>
      <c r="DC333" s="283">
        <f>DC113*Inputs!$H$126</f>
        <v>713.97132598120004</v>
      </c>
      <c r="DD333" s="283">
        <f>DD113*Inputs!$H$126</f>
        <v>713.97132598120004</v>
      </c>
      <c r="DE333" s="283">
        <f>DE113*Inputs!$H$126</f>
        <v>713.97132598120004</v>
      </c>
      <c r="DF333" s="283">
        <f>DF113*Inputs!$H$126</f>
        <v>713.97132598120004</v>
      </c>
      <c r="DG333" s="283">
        <f>DG113*Inputs!$H$126</f>
        <v>713.97132598120004</v>
      </c>
      <c r="DH333" s="283">
        <f>DH113*Inputs!$H$126</f>
        <v>713.97132598120004</v>
      </c>
      <c r="DI333" s="283">
        <f>DI113*Inputs!$H$126</f>
        <v>713.97132598120004</v>
      </c>
      <c r="DJ333" s="283">
        <f>DJ113*Inputs!$H$126</f>
        <v>713.97132598120004</v>
      </c>
      <c r="DK333" s="283">
        <f>DK113*Inputs!$H$126</f>
        <v>713.97132598120004</v>
      </c>
      <c r="DL333" s="283">
        <f>DL113*Inputs!$H$126</f>
        <v>713.97132598120004</v>
      </c>
      <c r="DM333" s="283">
        <f>DM113*Inputs!$H$126</f>
        <v>713.97132598120004</v>
      </c>
      <c r="DN333" s="283">
        <f>DN113*Inputs!$H$126</f>
        <v>713.97132598120004</v>
      </c>
      <c r="DO333" s="283">
        <f>DO113*Inputs!$H$126</f>
        <v>713.97132598120004</v>
      </c>
      <c r="DP333" s="283">
        <f>DP113*Inputs!$H$126</f>
        <v>713.97132598120004</v>
      </c>
      <c r="DQ333" s="283">
        <f>DQ113*Inputs!$H$126</f>
        <v>713.97132598120004</v>
      </c>
      <c r="DR333" s="283">
        <f>DR113*Inputs!$H$126</f>
        <v>713.97132598120004</v>
      </c>
      <c r="DS333" s="283">
        <f>DS113*Inputs!$H$126</f>
        <v>713.97132598120004</v>
      </c>
    </row>
    <row r="334" spans="1:124" x14ac:dyDescent="0.3">
      <c r="C334" s="91"/>
      <c r="D334" s="299"/>
      <c r="E334" s="300"/>
      <c r="F334" s="300"/>
      <c r="G334" s="299"/>
      <c r="H334" s="288"/>
      <c r="I334" s="288"/>
      <c r="J334" s="288"/>
      <c r="K334" s="288"/>
      <c r="L334" s="288"/>
      <c r="M334" s="288"/>
      <c r="N334" s="288"/>
      <c r="O334" s="288"/>
      <c r="P334" s="288"/>
      <c r="Q334" s="288"/>
      <c r="R334" s="288"/>
      <c r="S334" s="288"/>
      <c r="T334" s="288"/>
      <c r="U334" s="288"/>
      <c r="V334" s="288"/>
      <c r="W334" s="288"/>
      <c r="X334" s="288"/>
      <c r="Y334" s="288"/>
      <c r="Z334" s="288"/>
      <c r="AA334" s="288"/>
      <c r="AB334" s="288"/>
      <c r="AC334" s="288"/>
      <c r="AD334" s="288"/>
      <c r="AE334" s="288"/>
      <c r="AF334" s="288"/>
      <c r="AG334" s="288"/>
      <c r="AH334" s="288"/>
      <c r="AI334" s="288"/>
      <c r="AJ334" s="288"/>
      <c r="AK334" s="288"/>
      <c r="AL334" s="288"/>
      <c r="AM334" s="288"/>
      <c r="AN334" s="288"/>
      <c r="AO334" s="288"/>
      <c r="AP334" s="288"/>
      <c r="AQ334" s="288"/>
      <c r="AR334" s="288"/>
      <c r="AS334" s="288"/>
      <c r="AT334" s="288"/>
      <c r="AU334" s="288"/>
      <c r="AV334" s="288"/>
      <c r="AW334" s="288"/>
      <c r="AX334" s="288"/>
      <c r="AY334" s="288"/>
      <c r="AZ334" s="288"/>
      <c r="BA334" s="288"/>
      <c r="BB334" s="288"/>
      <c r="BC334" s="288"/>
      <c r="BD334" s="288"/>
      <c r="BE334" s="288"/>
      <c r="BF334" s="288"/>
      <c r="BG334" s="288"/>
      <c r="BH334" s="288"/>
      <c r="BI334" s="288"/>
      <c r="BJ334" s="288"/>
      <c r="BK334" s="288"/>
      <c r="BL334" s="288"/>
      <c r="BM334" s="288"/>
      <c r="BN334" s="288"/>
      <c r="BO334" s="288"/>
      <c r="BP334" s="288"/>
      <c r="BQ334" s="288"/>
      <c r="BR334" s="288"/>
      <c r="BS334" s="288"/>
      <c r="BT334" s="288"/>
      <c r="BU334" s="288"/>
      <c r="BV334" s="288"/>
      <c r="BW334" s="288"/>
      <c r="BX334" s="288"/>
      <c r="BY334" s="288"/>
      <c r="BZ334" s="288"/>
      <c r="CA334" s="288"/>
      <c r="CB334" s="288"/>
      <c r="CC334" s="288"/>
      <c r="CD334" s="288"/>
      <c r="CE334" s="288"/>
      <c r="CF334" s="288"/>
      <c r="CG334" s="288"/>
      <c r="CH334" s="288"/>
      <c r="CI334" s="288"/>
      <c r="CJ334" s="288"/>
      <c r="CK334" s="288"/>
      <c r="CL334" s="288"/>
      <c r="CM334" s="288"/>
      <c r="CN334" s="288"/>
      <c r="CO334" s="288"/>
      <c r="CP334" s="288"/>
      <c r="CQ334" s="288"/>
      <c r="CR334" s="288"/>
      <c r="CS334" s="288"/>
      <c r="CT334" s="288"/>
      <c r="CU334" s="288"/>
      <c r="CV334" s="288"/>
      <c r="CW334" s="288"/>
      <c r="CX334" s="288"/>
      <c r="CY334" s="288"/>
      <c r="CZ334" s="288"/>
      <c r="DA334" s="288"/>
      <c r="DB334" s="288"/>
      <c r="DC334" s="288"/>
      <c r="DD334" s="288"/>
      <c r="DE334" s="288"/>
      <c r="DF334" s="288"/>
      <c r="DG334" s="288"/>
      <c r="DH334" s="288"/>
      <c r="DI334" s="288"/>
      <c r="DJ334" s="288"/>
      <c r="DK334" s="288"/>
      <c r="DL334" s="288"/>
      <c r="DM334" s="288"/>
      <c r="DN334" s="288"/>
      <c r="DO334" s="288"/>
      <c r="DP334" s="288"/>
      <c r="DQ334" s="288"/>
      <c r="DR334" s="288"/>
      <c r="DS334" s="288"/>
    </row>
    <row r="335" spans="1:124" x14ac:dyDescent="0.3">
      <c r="C335" s="91"/>
      <c r="D335" s="299" t="s">
        <v>424</v>
      </c>
      <c r="E335" s="300"/>
      <c r="F335" s="300"/>
      <c r="G335" s="299"/>
      <c r="H335" s="288"/>
      <c r="I335" s="288"/>
      <c r="J335" s="288"/>
      <c r="K335" s="288"/>
      <c r="L335" s="288"/>
      <c r="M335" s="288"/>
      <c r="N335" s="288"/>
      <c r="O335" s="288"/>
      <c r="P335" s="288"/>
      <c r="Q335" s="288"/>
      <c r="R335" s="288"/>
      <c r="S335" s="288"/>
      <c r="T335" s="288"/>
      <c r="U335" s="288"/>
      <c r="V335" s="288"/>
      <c r="W335" s="288"/>
      <c r="X335" s="288"/>
      <c r="Y335" s="288"/>
      <c r="Z335" s="288"/>
      <c r="AA335" s="288"/>
      <c r="AB335" s="288"/>
      <c r="AC335" s="288"/>
      <c r="AD335" s="288"/>
      <c r="AE335" s="288"/>
      <c r="AF335" s="288"/>
      <c r="AG335" s="288"/>
      <c r="AH335" s="288"/>
      <c r="AI335" s="288"/>
      <c r="AJ335" s="288"/>
      <c r="AK335" s="288"/>
      <c r="AL335" s="288"/>
      <c r="AM335" s="288"/>
      <c r="AN335" s="288"/>
      <c r="AO335" s="288"/>
      <c r="AP335" s="288"/>
      <c r="AQ335" s="288"/>
      <c r="AR335" s="288"/>
      <c r="AS335" s="288"/>
      <c r="AT335" s="288"/>
      <c r="AU335" s="288"/>
      <c r="AV335" s="288"/>
      <c r="AW335" s="288"/>
      <c r="AX335" s="288"/>
      <c r="AY335" s="288"/>
      <c r="AZ335" s="288"/>
      <c r="BA335" s="288"/>
      <c r="BB335" s="288"/>
      <c r="BC335" s="288"/>
      <c r="BD335" s="288"/>
      <c r="BE335" s="288"/>
      <c r="BF335" s="288"/>
      <c r="BG335" s="288"/>
      <c r="BH335" s="288"/>
      <c r="BI335" s="288"/>
      <c r="BJ335" s="288"/>
      <c r="BK335" s="288"/>
      <c r="BL335" s="288"/>
      <c r="BM335" s="288"/>
      <c r="BN335" s="288"/>
      <c r="BO335" s="288"/>
      <c r="BP335" s="288"/>
      <c r="BQ335" s="288"/>
      <c r="BR335" s="288"/>
      <c r="BS335" s="288"/>
      <c r="BT335" s="288"/>
      <c r="BU335" s="288"/>
      <c r="BV335" s="288"/>
      <c r="BW335" s="288"/>
      <c r="BX335" s="288"/>
      <c r="BY335" s="288"/>
      <c r="BZ335" s="288"/>
      <c r="CA335" s="288"/>
      <c r="CB335" s="288"/>
      <c r="CC335" s="288"/>
      <c r="CD335" s="288"/>
      <c r="CE335" s="288"/>
      <c r="CF335" s="288"/>
      <c r="CG335" s="288"/>
      <c r="CH335" s="288"/>
      <c r="CI335" s="288"/>
      <c r="CJ335" s="288"/>
      <c r="CK335" s="288"/>
      <c r="CL335" s="288"/>
      <c r="CM335" s="288"/>
      <c r="CN335" s="288"/>
      <c r="CO335" s="288"/>
      <c r="CP335" s="288"/>
      <c r="CQ335" s="288"/>
      <c r="CR335" s="288"/>
      <c r="CS335" s="288"/>
      <c r="CT335" s="288"/>
      <c r="CU335" s="288"/>
      <c r="CV335" s="288"/>
      <c r="CW335" s="288"/>
      <c r="CX335" s="288"/>
      <c r="CY335" s="288"/>
      <c r="CZ335" s="288"/>
      <c r="DA335" s="288"/>
      <c r="DB335" s="288"/>
      <c r="DC335" s="288"/>
      <c r="DD335" s="288"/>
      <c r="DE335" s="288"/>
      <c r="DF335" s="288"/>
      <c r="DG335" s="288"/>
      <c r="DH335" s="288"/>
      <c r="DI335" s="288"/>
      <c r="DJ335" s="288"/>
      <c r="DK335" s="288"/>
      <c r="DL335" s="288"/>
      <c r="DM335" s="288"/>
      <c r="DN335" s="288"/>
      <c r="DO335" s="288"/>
      <c r="DP335" s="288"/>
      <c r="DQ335" s="288"/>
      <c r="DR335" s="288"/>
      <c r="DS335" s="288"/>
    </row>
    <row r="336" spans="1:124" x14ac:dyDescent="0.3">
      <c r="C336" s="91"/>
      <c r="D336" s="299" t="s">
        <v>419</v>
      </c>
      <c r="E336" s="300"/>
      <c r="F336" s="300" t="str">
        <f>F333</f>
        <v>INR Mn</v>
      </c>
      <c r="G336" s="299"/>
      <c r="H336" s="301">
        <f>IFERROR(INDEX(Inputs!$D$174:$H$178, ROUNDUP(SUM('Revenue&amp;exepenses'!$G11:G11)/4,0), 5),0)</f>
        <v>0.6</v>
      </c>
      <c r="I336" s="301">
        <f>IFERROR(INDEX(Inputs!$D$174:$H$178, ROUNDUP(SUM('Revenue&amp;exepenses'!$G11:H11)/4,0), 5),0)</f>
        <v>0.6</v>
      </c>
      <c r="J336" s="301">
        <f>IFERROR(INDEX(Inputs!$D$174:$H$178, ROUNDUP(SUM('Revenue&amp;exepenses'!$G11:I11)/4,0), 5),0)</f>
        <v>0.6</v>
      </c>
      <c r="K336" s="301">
        <f>IFERROR(INDEX(Inputs!$D$174:$H$178, ROUNDUP(SUM('Revenue&amp;exepenses'!$G11:J11)/4,0), 5),0)</f>
        <v>0.6</v>
      </c>
      <c r="L336" s="301">
        <f>IFERROR(INDEX(Inputs!$D$174:$H$178, ROUNDUP(SUM('Revenue&amp;exepenses'!$G11:K11)/4,0), 5),0)</f>
        <v>0.6</v>
      </c>
      <c r="M336" s="301">
        <f>IFERROR(INDEX(Inputs!$D$174:$H$178, ROUNDUP(SUM('Revenue&amp;exepenses'!$G11:L11)/4,0), 5),0)</f>
        <v>0.6</v>
      </c>
      <c r="N336" s="301">
        <f>IFERROR(INDEX(Inputs!$D$174:$H$178, ROUNDUP(SUM('Revenue&amp;exepenses'!$G11:M11)/4,0), 5),0)</f>
        <v>0.6</v>
      </c>
      <c r="O336" s="301">
        <f>IFERROR(INDEX(Inputs!$D$174:$H$178, ROUNDUP(SUM('Revenue&amp;exepenses'!$G11:N11)/4,0), 5),0)</f>
        <v>0.5</v>
      </c>
      <c r="P336" s="301">
        <f>IFERROR(INDEX(Inputs!$D$174:$H$178, ROUNDUP(SUM('Revenue&amp;exepenses'!$G11:O11)/4,0), 5),0)</f>
        <v>0.5</v>
      </c>
      <c r="Q336" s="301">
        <f>IFERROR(INDEX(Inputs!$D$174:$H$178, ROUNDUP(SUM('Revenue&amp;exepenses'!$G11:P11)/4,0), 5),0)</f>
        <v>0.5</v>
      </c>
      <c r="R336" s="301">
        <f>IFERROR(INDEX(Inputs!$D$174:$H$178, ROUNDUP(SUM('Revenue&amp;exepenses'!$G11:Q11)/4,0), 5),0)</f>
        <v>0.5</v>
      </c>
      <c r="S336" s="301">
        <f>IFERROR(INDEX(Inputs!$D$174:$H$178, ROUNDUP(SUM('Revenue&amp;exepenses'!$G11:R11)/4,0), 5),0)</f>
        <v>0.4</v>
      </c>
      <c r="T336" s="301">
        <f>IFERROR(INDEX(Inputs!$D$174:$H$178, ROUNDUP(SUM('Revenue&amp;exepenses'!$G11:S11)/4,0), 5),0)</f>
        <v>0.4</v>
      </c>
      <c r="U336" s="301">
        <f>IFERROR(INDEX(Inputs!$D$174:$H$178, ROUNDUP(SUM('Revenue&amp;exepenses'!$G11:T11)/4,0), 5),0)</f>
        <v>0.4</v>
      </c>
      <c r="V336" s="301">
        <f>IFERROR(INDEX(Inputs!$D$174:$H$178, ROUNDUP(SUM('Revenue&amp;exepenses'!$G11:U11)/4,0), 5),0)</f>
        <v>0.4</v>
      </c>
      <c r="W336" s="301">
        <f>IFERROR(INDEX(Inputs!$D$174:$H$178, ROUNDUP(SUM('Revenue&amp;exepenses'!$G11:V11)/4,0), 5),0)</f>
        <v>0.3</v>
      </c>
      <c r="X336" s="301">
        <f>IFERROR(INDEX(Inputs!$D$174:$H$178, ROUNDUP(SUM('Revenue&amp;exepenses'!$G11:W11)/4,0), 5),0)</f>
        <v>0.3</v>
      </c>
      <c r="Y336" s="301">
        <f>IFERROR(INDEX(Inputs!$D$174:$H$178, ROUNDUP(SUM('Revenue&amp;exepenses'!$G11:X11)/4,0), 5),0)</f>
        <v>0.3</v>
      </c>
      <c r="Z336" s="301">
        <f>IFERROR(INDEX(Inputs!$D$174:$H$178, ROUNDUP(SUM('Revenue&amp;exepenses'!$G11:Y11)/4,0), 5),0)</f>
        <v>0.3</v>
      </c>
      <c r="AA336" s="301">
        <f>IFERROR(INDEX(Inputs!$D$174:$H$178, ROUNDUP(SUM('Revenue&amp;exepenses'!$G11:Z11)/4,0), 5),0)</f>
        <v>0.2</v>
      </c>
      <c r="AB336" s="301">
        <f>IFERROR(INDEX(Inputs!$D$174:$H$178, ROUNDUP(SUM('Revenue&amp;exepenses'!$G11:AA11)/4,0), 5),0)</f>
        <v>0.2</v>
      </c>
      <c r="AC336" s="301">
        <f>IFERROR(INDEX(Inputs!$D$174:$H$178, ROUNDUP(SUM('Revenue&amp;exepenses'!$G11:AB11)/4,0), 5),0)</f>
        <v>0.2</v>
      </c>
      <c r="AD336" s="301">
        <f>IFERROR(INDEX(Inputs!$D$174:$H$178, ROUNDUP(SUM('Revenue&amp;exepenses'!$G11:AC11)/4,0), 5),0)</f>
        <v>0.2</v>
      </c>
      <c r="AE336" s="301">
        <f>IFERROR(INDEX(Inputs!$D$174:$H$178, ROUNDUP(SUM('Revenue&amp;exepenses'!$G11:AD11)/4,0), 5),0)</f>
        <v>0</v>
      </c>
      <c r="AF336" s="301">
        <f>IFERROR(INDEX(Inputs!$D$174:$H$178, ROUNDUP(SUM('Revenue&amp;exepenses'!$G11:AE11)/4,0), 5),0)</f>
        <v>0</v>
      </c>
      <c r="AG336" s="301">
        <f>IFERROR(INDEX(Inputs!$D$174:$H$178, ROUNDUP(SUM('Revenue&amp;exepenses'!$G11:AF11)/4,0), 5),0)</f>
        <v>0</v>
      </c>
      <c r="AH336" s="301">
        <f>IFERROR(INDEX(Inputs!$D$174:$H$178, ROUNDUP(SUM('Revenue&amp;exepenses'!$G11:AG11)/4,0), 5),0)</f>
        <v>0</v>
      </c>
      <c r="AI336" s="301">
        <f>IFERROR(INDEX(Inputs!$D$174:$H$178, ROUNDUP(SUM('Revenue&amp;exepenses'!$G11:AH11)/4,0), 5),0)</f>
        <v>0</v>
      </c>
      <c r="AJ336" s="301">
        <f>IFERROR(INDEX(Inputs!$D$174:$H$178, ROUNDUP(SUM('Revenue&amp;exepenses'!$G11:AI11)/4,0), 5),0)</f>
        <v>0</v>
      </c>
      <c r="AK336" s="301">
        <f>IFERROR(INDEX(Inputs!$D$174:$H$178, ROUNDUP(SUM('Revenue&amp;exepenses'!$G11:AJ11)/4,0), 5),0)</f>
        <v>0</v>
      </c>
      <c r="AL336" s="301">
        <f>IFERROR(INDEX(Inputs!$D$174:$H$178, ROUNDUP(SUM('Revenue&amp;exepenses'!$G11:AK11)/4,0), 5),0)</f>
        <v>0</v>
      </c>
      <c r="AM336" s="301">
        <f>IFERROR(INDEX(Inputs!$D$174:$H$178, ROUNDUP(SUM('Revenue&amp;exepenses'!$G11:AL11)/4,0), 5),0)</f>
        <v>0</v>
      </c>
      <c r="AN336" s="301">
        <f>IFERROR(INDEX(Inputs!$D$174:$H$178, ROUNDUP(SUM('Revenue&amp;exepenses'!$G11:AM11)/4,0), 5),0)</f>
        <v>0</v>
      </c>
      <c r="AO336" s="301">
        <f>IFERROR(INDEX(Inputs!$D$174:$H$178, ROUNDUP(SUM('Revenue&amp;exepenses'!$G11:AN11)/4,0), 5),0)</f>
        <v>0</v>
      </c>
      <c r="AP336" s="301">
        <f>IFERROR(INDEX(Inputs!$D$174:$H$178, ROUNDUP(SUM('Revenue&amp;exepenses'!$G11:AO11)/4,0), 5),0)</f>
        <v>0</v>
      </c>
      <c r="AQ336" s="301">
        <f>IFERROR(INDEX(Inputs!$D$174:$H$178, ROUNDUP(SUM('Revenue&amp;exepenses'!$G11:AP11)/4,0), 5),0)</f>
        <v>0</v>
      </c>
      <c r="AR336" s="301">
        <f>IFERROR(INDEX(Inputs!$D$174:$H$178, ROUNDUP(SUM('Revenue&amp;exepenses'!$G11:AQ11)/4,0), 5),0)</f>
        <v>0</v>
      </c>
      <c r="AS336" s="301">
        <f>IFERROR(INDEX(Inputs!$D$174:$H$178, ROUNDUP(SUM('Revenue&amp;exepenses'!$G11:AR11)/4,0), 5),0)</f>
        <v>0</v>
      </c>
      <c r="AT336" s="301">
        <f>IFERROR(INDEX(Inputs!$D$174:$H$178, ROUNDUP(SUM('Revenue&amp;exepenses'!$G11:AS11)/4,0), 5),0)</f>
        <v>0</v>
      </c>
      <c r="AU336" s="301">
        <f>IFERROR(INDEX(Inputs!$D$174:$H$178, ROUNDUP(SUM('Revenue&amp;exepenses'!$G11:AT11)/4,0), 5),0)</f>
        <v>0</v>
      </c>
      <c r="AV336" s="301">
        <f>IFERROR(INDEX(Inputs!$D$174:$H$178, ROUNDUP(SUM('Revenue&amp;exepenses'!$G11:AU11)/4,0), 5),0)</f>
        <v>0</v>
      </c>
      <c r="AW336" s="301">
        <f>IFERROR(INDEX(Inputs!$D$174:$H$178, ROUNDUP(SUM('Revenue&amp;exepenses'!$G11:AV11)/4,0), 5),0)</f>
        <v>0</v>
      </c>
      <c r="AX336" s="301">
        <f>IFERROR(INDEX(Inputs!$D$174:$H$178, ROUNDUP(SUM('Revenue&amp;exepenses'!$G11:AW11)/4,0), 5),0)</f>
        <v>0</v>
      </c>
      <c r="AY336" s="301">
        <f>IFERROR(INDEX(Inputs!$D$174:$H$178, ROUNDUP(SUM('Revenue&amp;exepenses'!$G11:AX11)/4,0), 5),0)</f>
        <v>0</v>
      </c>
      <c r="AZ336" s="301">
        <f>IFERROR(INDEX(Inputs!$D$174:$H$178, ROUNDUP(SUM('Revenue&amp;exepenses'!$G11:AY11)/4,0), 5),0)</f>
        <v>0</v>
      </c>
      <c r="BA336" s="301">
        <f>IFERROR(INDEX(Inputs!$D$174:$H$178, ROUNDUP(SUM('Revenue&amp;exepenses'!$G11:AZ11)/4,0), 5),0)</f>
        <v>0</v>
      </c>
      <c r="BB336" s="301">
        <f>IFERROR(INDEX(Inputs!$D$174:$H$178, ROUNDUP(SUM('Revenue&amp;exepenses'!$G11:BA11)/4,0), 5),0)</f>
        <v>0</v>
      </c>
      <c r="BC336" s="301">
        <f>IFERROR(INDEX(Inputs!$D$174:$H$178, ROUNDUP(SUM('Revenue&amp;exepenses'!$G11:BB11)/4,0), 5),0)</f>
        <v>0</v>
      </c>
      <c r="BD336" s="301">
        <f>IFERROR(INDEX(Inputs!$D$174:$H$178, ROUNDUP(SUM('Revenue&amp;exepenses'!$G11:BC11)/4,0), 5),0)</f>
        <v>0</v>
      </c>
      <c r="BE336" s="301">
        <f>IFERROR(INDEX(Inputs!$D$174:$H$178, ROUNDUP(SUM('Revenue&amp;exepenses'!$G11:BD11)/4,0), 5),0)</f>
        <v>0</v>
      </c>
      <c r="BF336" s="301">
        <f>IFERROR(INDEX(Inputs!$D$174:$H$178, ROUNDUP(SUM('Revenue&amp;exepenses'!$G11:BE11)/4,0), 5),0)</f>
        <v>0</v>
      </c>
      <c r="BG336" s="301">
        <f>IFERROR(INDEX(Inputs!$D$174:$H$178, ROUNDUP(SUM('Revenue&amp;exepenses'!$G11:BF11)/4,0), 5),0)</f>
        <v>0</v>
      </c>
      <c r="BH336" s="301">
        <f>IFERROR(INDEX(Inputs!$D$174:$H$178, ROUNDUP(SUM('Revenue&amp;exepenses'!$G11:BG11)/4,0), 5),0)</f>
        <v>0</v>
      </c>
      <c r="BI336" s="301">
        <f>IFERROR(INDEX(Inputs!$D$174:$H$178, ROUNDUP(SUM('Revenue&amp;exepenses'!$G11:BH11)/4,0), 5),0)</f>
        <v>0</v>
      </c>
      <c r="BJ336" s="301">
        <f>IFERROR(INDEX(Inputs!$D$174:$H$178, ROUNDUP(SUM('Revenue&amp;exepenses'!$G11:BI11)/4,0), 5),0)</f>
        <v>0</v>
      </c>
      <c r="BK336" s="301">
        <f>IFERROR(INDEX(Inputs!$D$174:$H$178, ROUNDUP(SUM('Revenue&amp;exepenses'!$G11:BJ11)/4,0), 5),0)</f>
        <v>0</v>
      </c>
      <c r="BL336" s="301">
        <f>IFERROR(INDEX(Inputs!$D$174:$H$178, ROUNDUP(SUM('Revenue&amp;exepenses'!$G11:BK11)/4,0), 5),0)</f>
        <v>0</v>
      </c>
      <c r="BM336" s="301">
        <f>IFERROR(INDEX(Inputs!$D$174:$H$178, ROUNDUP(SUM('Revenue&amp;exepenses'!$G11:BL11)/4,0), 5),0)</f>
        <v>0</v>
      </c>
      <c r="BN336" s="301">
        <f>IFERROR(INDEX(Inputs!$D$174:$H$178, ROUNDUP(SUM('Revenue&amp;exepenses'!$G11:BM11)/4,0), 5),0)</f>
        <v>0</v>
      </c>
      <c r="BO336" s="301">
        <f>IFERROR(INDEX(Inputs!$D$174:$H$178, ROUNDUP(SUM('Revenue&amp;exepenses'!$G11:BN11)/4,0), 5),0)</f>
        <v>0</v>
      </c>
      <c r="BP336" s="301">
        <f>IFERROR(INDEX(Inputs!$D$174:$H$178, ROUNDUP(SUM('Revenue&amp;exepenses'!$G11:BO11)/4,0), 5),0)</f>
        <v>0</v>
      </c>
      <c r="BQ336" s="301">
        <f>IFERROR(INDEX(Inputs!$D$174:$H$178, ROUNDUP(SUM('Revenue&amp;exepenses'!$G11:BP11)/4,0), 5),0)</f>
        <v>0</v>
      </c>
      <c r="BR336" s="301">
        <f>IFERROR(INDEX(Inputs!$D$174:$H$178, ROUNDUP(SUM('Revenue&amp;exepenses'!$G11:BQ11)/4,0), 5),0)</f>
        <v>0</v>
      </c>
      <c r="BS336" s="301">
        <f>IFERROR(INDEX(Inputs!$D$174:$H$178, ROUNDUP(SUM('Revenue&amp;exepenses'!$G11:BR11)/4,0), 5),0)</f>
        <v>0</v>
      </c>
      <c r="BT336" s="301">
        <f>IFERROR(INDEX(Inputs!$D$174:$H$178, ROUNDUP(SUM('Revenue&amp;exepenses'!$G11:BS11)/4,0), 5),0)</f>
        <v>0</v>
      </c>
      <c r="BU336" s="301">
        <f>IFERROR(INDEX(Inputs!$D$174:$H$178, ROUNDUP(SUM('Revenue&amp;exepenses'!$G11:BT11)/4,0), 5),0)</f>
        <v>0</v>
      </c>
      <c r="BV336" s="301">
        <f>IFERROR(INDEX(Inputs!$D$174:$H$178, ROUNDUP(SUM('Revenue&amp;exepenses'!$G11:BU11)/4,0), 5),0)</f>
        <v>0</v>
      </c>
      <c r="BW336" s="301">
        <f>IFERROR(INDEX(Inputs!$D$174:$H$178, ROUNDUP(SUM('Revenue&amp;exepenses'!$G11:BV11)/4,0), 5),0)</f>
        <v>0</v>
      </c>
      <c r="BX336" s="301">
        <f>IFERROR(INDEX(Inputs!$D$174:$H$178, ROUNDUP(SUM('Revenue&amp;exepenses'!$G11:BW11)/4,0), 5),0)</f>
        <v>0</v>
      </c>
      <c r="BY336" s="301">
        <f>IFERROR(INDEX(Inputs!$D$174:$H$178, ROUNDUP(SUM('Revenue&amp;exepenses'!$G11:BX11)/4,0), 5),0)</f>
        <v>0</v>
      </c>
      <c r="BZ336" s="301">
        <f>IFERROR(INDEX(Inputs!$D$174:$H$178, ROUNDUP(SUM('Revenue&amp;exepenses'!$G11:BY11)/4,0), 5),0)</f>
        <v>0</v>
      </c>
      <c r="CA336" s="301">
        <f>IFERROR(INDEX(Inputs!$D$174:$H$178, ROUNDUP(SUM('Revenue&amp;exepenses'!$G11:BZ11)/4,0), 5),0)</f>
        <v>0</v>
      </c>
      <c r="CB336" s="301">
        <f>IFERROR(INDEX(Inputs!$D$174:$H$178, ROUNDUP(SUM('Revenue&amp;exepenses'!$G11:CA11)/4,0), 5),0)</f>
        <v>0</v>
      </c>
      <c r="CC336" s="301">
        <f>IFERROR(INDEX(Inputs!$D$174:$H$178, ROUNDUP(SUM('Revenue&amp;exepenses'!$G11:CB11)/4,0), 5),0)</f>
        <v>0</v>
      </c>
      <c r="CD336" s="301">
        <f>IFERROR(INDEX(Inputs!$D$174:$H$178, ROUNDUP(SUM('Revenue&amp;exepenses'!$G11:CC11)/4,0), 5),0)</f>
        <v>0</v>
      </c>
      <c r="CE336" s="301">
        <f>IFERROR(INDEX(Inputs!$D$174:$H$178, ROUNDUP(SUM('Revenue&amp;exepenses'!$G11:CD11)/4,0), 5),0)</f>
        <v>0</v>
      </c>
      <c r="CF336" s="301">
        <f>IFERROR(INDEX(Inputs!$D$174:$H$178, ROUNDUP(SUM('Revenue&amp;exepenses'!$G11:CE11)/4,0), 5),0)</f>
        <v>0</v>
      </c>
      <c r="CG336" s="301">
        <f>IFERROR(INDEX(Inputs!$D$174:$H$178, ROUNDUP(SUM('Revenue&amp;exepenses'!$G11:CF11)/4,0), 5),0)</f>
        <v>0</v>
      </c>
      <c r="CH336" s="301">
        <f>IFERROR(INDEX(Inputs!$D$174:$H$178, ROUNDUP(SUM('Revenue&amp;exepenses'!$G11:CG11)/4,0), 5),0)</f>
        <v>0</v>
      </c>
      <c r="CI336" s="301">
        <f>IFERROR(INDEX(Inputs!$D$174:$H$178, ROUNDUP(SUM('Revenue&amp;exepenses'!$G11:CH11)/4,0), 5),0)</f>
        <v>0</v>
      </c>
      <c r="CJ336" s="301">
        <f>IFERROR(INDEX(Inputs!$D$174:$H$178, ROUNDUP(SUM('Revenue&amp;exepenses'!$G11:CI11)/4,0), 5),0)</f>
        <v>0</v>
      </c>
      <c r="CK336" s="301">
        <f>IFERROR(INDEX(Inputs!$D$174:$H$178, ROUNDUP(SUM('Revenue&amp;exepenses'!$G11:CJ11)/4,0), 5),0)</f>
        <v>0</v>
      </c>
      <c r="CL336" s="301">
        <f>IFERROR(INDEX(Inputs!$D$174:$H$178, ROUNDUP(SUM('Revenue&amp;exepenses'!$G11:CK11)/4,0), 5),0)</f>
        <v>0</v>
      </c>
      <c r="CM336" s="301">
        <f>IFERROR(INDEX(Inputs!$D$174:$H$178, ROUNDUP(SUM('Revenue&amp;exepenses'!$G11:CL11)/4,0), 5),0)</f>
        <v>0</v>
      </c>
      <c r="CN336" s="301">
        <f>IFERROR(INDEX(Inputs!$D$174:$H$178, ROUNDUP(SUM('Revenue&amp;exepenses'!$G11:CM11)/4,0), 5),0)</f>
        <v>0</v>
      </c>
      <c r="CO336" s="301">
        <f>IFERROR(INDEX(Inputs!$D$174:$H$178, ROUNDUP(SUM('Revenue&amp;exepenses'!$G11:CN11)/4,0), 5),0)</f>
        <v>0</v>
      </c>
      <c r="CP336" s="301">
        <f>IFERROR(INDEX(Inputs!$D$174:$H$178, ROUNDUP(SUM('Revenue&amp;exepenses'!$G11:CO11)/4,0), 5),0)</f>
        <v>0</v>
      </c>
      <c r="CQ336" s="301">
        <f>IFERROR(INDEX(Inputs!$D$174:$H$178, ROUNDUP(SUM('Revenue&amp;exepenses'!$G11:CP11)/4,0), 5),0)</f>
        <v>0</v>
      </c>
      <c r="CR336" s="301">
        <f>IFERROR(INDEX(Inputs!$D$174:$H$178, ROUNDUP(SUM('Revenue&amp;exepenses'!$G11:CQ11)/4,0), 5),0)</f>
        <v>0</v>
      </c>
      <c r="CS336" s="301">
        <f>IFERROR(INDEX(Inputs!$D$174:$H$178, ROUNDUP(SUM('Revenue&amp;exepenses'!$G11:CR11)/4,0), 5),0)</f>
        <v>0</v>
      </c>
      <c r="CT336" s="301">
        <f>IFERROR(INDEX(Inputs!$D$174:$H$178, ROUNDUP(SUM('Revenue&amp;exepenses'!$G11:CS11)/4,0), 5),0)</f>
        <v>0</v>
      </c>
      <c r="CU336" s="301">
        <f>IFERROR(INDEX(Inputs!$D$174:$H$178, ROUNDUP(SUM('Revenue&amp;exepenses'!$G11:CT11)/4,0), 5),0)</f>
        <v>0</v>
      </c>
      <c r="CV336" s="301">
        <f>IFERROR(INDEX(Inputs!$D$174:$H$178, ROUNDUP(SUM('Revenue&amp;exepenses'!$G11:CU11)/4,0), 5),0)</f>
        <v>0</v>
      </c>
      <c r="CW336" s="301">
        <f>IFERROR(INDEX(Inputs!$D$174:$H$178, ROUNDUP(SUM('Revenue&amp;exepenses'!$G11:CV11)/4,0), 5),0)</f>
        <v>0</v>
      </c>
      <c r="CX336" s="301">
        <f>IFERROR(INDEX(Inputs!$D$174:$H$178, ROUNDUP(SUM('Revenue&amp;exepenses'!$G11:CW11)/4,0), 5),0)</f>
        <v>0</v>
      </c>
      <c r="CY336" s="301">
        <f>IFERROR(INDEX(Inputs!$D$174:$H$178, ROUNDUP(SUM('Revenue&amp;exepenses'!$G11:CX11)/4,0), 5),0)</f>
        <v>0</v>
      </c>
      <c r="CZ336" s="301">
        <f>IFERROR(INDEX(Inputs!$D$174:$H$178, ROUNDUP(SUM('Revenue&amp;exepenses'!$G11:CY11)/4,0), 5),0)</f>
        <v>0</v>
      </c>
      <c r="DA336" s="301">
        <f>IFERROR(INDEX(Inputs!$D$174:$H$178, ROUNDUP(SUM('Revenue&amp;exepenses'!$G11:CZ11)/4,0), 5),0)</f>
        <v>0</v>
      </c>
      <c r="DB336" s="301">
        <f>IFERROR(INDEX(Inputs!$D$174:$H$178, ROUNDUP(SUM('Revenue&amp;exepenses'!$G11:DA11)/4,0), 5),0)</f>
        <v>0</v>
      </c>
      <c r="DC336" s="301">
        <f>IFERROR(INDEX(Inputs!$D$174:$H$178, ROUNDUP(SUM('Revenue&amp;exepenses'!$G11:DB11)/4,0), 5),0)</f>
        <v>0</v>
      </c>
      <c r="DD336" s="301">
        <f>IFERROR(INDEX(Inputs!$D$174:$H$178, ROUNDUP(SUM('Revenue&amp;exepenses'!$G11:DC11)/4,0), 5),0)</f>
        <v>0</v>
      </c>
      <c r="DE336" s="301">
        <f>IFERROR(INDEX(Inputs!$D$174:$H$178, ROUNDUP(SUM('Revenue&amp;exepenses'!$G11:DD11)/4,0), 5),0)</f>
        <v>0</v>
      </c>
      <c r="DF336" s="301">
        <f>IFERROR(INDEX(Inputs!$D$174:$H$178, ROUNDUP(SUM('Revenue&amp;exepenses'!$G11:DE11)/4,0), 5),0)</f>
        <v>0</v>
      </c>
      <c r="DG336" s="301">
        <f>IFERROR(INDEX(Inputs!$D$174:$H$178, ROUNDUP(SUM('Revenue&amp;exepenses'!$G11:DF11)/4,0), 5),0)</f>
        <v>0</v>
      </c>
      <c r="DH336" s="301">
        <f>IFERROR(INDEX(Inputs!$D$174:$H$178, ROUNDUP(SUM('Revenue&amp;exepenses'!$G11:DG11)/4,0), 5),0)</f>
        <v>0</v>
      </c>
      <c r="DI336" s="301">
        <f>IFERROR(INDEX(Inputs!$D$174:$H$178, ROUNDUP(SUM('Revenue&amp;exepenses'!$G11:DH11)/4,0), 5),0)</f>
        <v>0</v>
      </c>
      <c r="DJ336" s="301">
        <f>IFERROR(INDEX(Inputs!$D$174:$H$178, ROUNDUP(SUM('Revenue&amp;exepenses'!$G11:DI11)/4,0), 5),0)</f>
        <v>0</v>
      </c>
      <c r="DK336" s="301">
        <f>IFERROR(INDEX(Inputs!$D$174:$H$178, ROUNDUP(SUM('Revenue&amp;exepenses'!$G11:DJ11)/4,0), 5),0)</f>
        <v>0</v>
      </c>
      <c r="DL336" s="301">
        <f>IFERROR(INDEX(Inputs!$D$174:$H$178, ROUNDUP(SUM('Revenue&amp;exepenses'!$G11:DK11)/4,0), 5),0)</f>
        <v>0</v>
      </c>
      <c r="DM336" s="301">
        <f>IFERROR(INDEX(Inputs!$D$174:$H$178, ROUNDUP(SUM('Revenue&amp;exepenses'!$G11:DL11)/4,0), 5),0)</f>
        <v>0</v>
      </c>
      <c r="DN336" s="301">
        <f>IFERROR(INDEX(Inputs!$D$174:$H$178, ROUNDUP(SUM('Revenue&amp;exepenses'!$G11:DM11)/4,0), 5),0)</f>
        <v>0</v>
      </c>
      <c r="DO336" s="301">
        <f>IFERROR(INDEX(Inputs!$D$174:$H$178, ROUNDUP(SUM('Revenue&amp;exepenses'!$G11:DN11)/4,0), 5),0)</f>
        <v>0</v>
      </c>
      <c r="DP336" s="301">
        <f>IFERROR(INDEX(Inputs!$D$174:$H$178, ROUNDUP(SUM('Revenue&amp;exepenses'!$G11:DO11)/4,0), 5),0)</f>
        <v>0</v>
      </c>
      <c r="DQ336" s="301">
        <f>IFERROR(INDEX(Inputs!$D$174:$H$178, ROUNDUP(SUM('Revenue&amp;exepenses'!$G11:DP11)/4,0), 5),0)</f>
        <v>0</v>
      </c>
      <c r="DR336" s="301">
        <f>IFERROR(INDEX(Inputs!$D$174:$H$178, ROUNDUP(SUM('Revenue&amp;exepenses'!$G11:DQ11)/4,0), 5),0)</f>
        <v>0</v>
      </c>
      <c r="DS336" s="301">
        <f>IFERROR(INDEX(Inputs!$D$174:$H$178, ROUNDUP(SUM('Revenue&amp;exepenses'!$G11:DR11)/4,0), 5),0)</f>
        <v>0</v>
      </c>
      <c r="DT336" s="176"/>
    </row>
    <row r="337" spans="1:124" x14ac:dyDescent="0.3">
      <c r="C337" s="91"/>
      <c r="D337" s="299" t="s">
        <v>420</v>
      </c>
      <c r="E337" s="300"/>
      <c r="F337" s="300" t="str">
        <f t="shared" ref="F337:F340" si="1192">F336</f>
        <v>INR Mn</v>
      </c>
      <c r="G337" s="299"/>
      <c r="H337" s="301">
        <f>IFERROR(INDEX(Inputs!$D$174:$H$178, ROUNDUP(SUM('Revenue&amp;exepenses'!$G12:G12)/4,0), 5),0)</f>
        <v>0.6</v>
      </c>
      <c r="I337" s="301">
        <f>IFERROR(INDEX(Inputs!$D$174:$H$178, ROUNDUP(SUM('Revenue&amp;exepenses'!$G12:H12)/4,0), 5),0)</f>
        <v>0.6</v>
      </c>
      <c r="J337" s="301">
        <f>IFERROR(INDEX(Inputs!$D$174:$H$178, ROUNDUP(SUM('Revenue&amp;exepenses'!$G12:I12)/4,0), 5),0)</f>
        <v>0.6</v>
      </c>
      <c r="K337" s="301">
        <f>IFERROR(INDEX(Inputs!$D$174:$H$178, ROUNDUP(SUM('Revenue&amp;exepenses'!$G12:J12)/4,0), 5),0)</f>
        <v>0.6</v>
      </c>
      <c r="L337" s="301">
        <f>IFERROR(INDEX(Inputs!$D$174:$H$178, ROUNDUP(SUM('Revenue&amp;exepenses'!$G12:K12)/4,0), 5),0)</f>
        <v>0.6</v>
      </c>
      <c r="M337" s="301">
        <f>IFERROR(INDEX(Inputs!$D$174:$H$178, ROUNDUP(SUM('Revenue&amp;exepenses'!$G12:L12)/4,0), 5),0)</f>
        <v>0.6</v>
      </c>
      <c r="N337" s="301">
        <f>IFERROR(INDEX(Inputs!$D$174:$H$178, ROUNDUP(SUM('Revenue&amp;exepenses'!$G12:M12)/4,0), 5),0)</f>
        <v>0.6</v>
      </c>
      <c r="O337" s="301">
        <f>IFERROR(INDEX(Inputs!$D$174:$H$178, ROUNDUP(SUM('Revenue&amp;exepenses'!$G12:N12)/4,0), 5),0)</f>
        <v>0.6</v>
      </c>
      <c r="P337" s="301">
        <f>IFERROR(INDEX(Inputs!$D$174:$H$178, ROUNDUP(SUM('Revenue&amp;exepenses'!$G12:O12)/4,0), 5),0)</f>
        <v>0.6</v>
      </c>
      <c r="Q337" s="301">
        <f>IFERROR(INDEX(Inputs!$D$174:$H$178, ROUNDUP(SUM('Revenue&amp;exepenses'!$G12:P12)/4,0), 5),0)</f>
        <v>0.6</v>
      </c>
      <c r="R337" s="301">
        <f>IFERROR(INDEX(Inputs!$D$174:$H$178, ROUNDUP(SUM('Revenue&amp;exepenses'!$G12:Q12)/4,0), 5),0)</f>
        <v>0.6</v>
      </c>
      <c r="S337" s="301">
        <f>IFERROR(INDEX(Inputs!$D$174:$H$178, ROUNDUP(SUM('Revenue&amp;exepenses'!$G12:R12)/4,0), 5),0)</f>
        <v>0.5</v>
      </c>
      <c r="T337" s="301">
        <f>IFERROR(INDEX(Inputs!$D$174:$H$178, ROUNDUP(SUM('Revenue&amp;exepenses'!$G12:S12)/4,0), 5),0)</f>
        <v>0.5</v>
      </c>
      <c r="U337" s="301">
        <f>IFERROR(INDEX(Inputs!$D$174:$H$178, ROUNDUP(SUM('Revenue&amp;exepenses'!$G12:T12)/4,0), 5),0)</f>
        <v>0.5</v>
      </c>
      <c r="V337" s="301">
        <f>IFERROR(INDEX(Inputs!$D$174:$H$178, ROUNDUP(SUM('Revenue&amp;exepenses'!$G12:U12)/4,0), 5),0)</f>
        <v>0.5</v>
      </c>
      <c r="W337" s="301">
        <f>IFERROR(INDEX(Inputs!$D$174:$H$178, ROUNDUP(SUM('Revenue&amp;exepenses'!$G12:V12)/4,0), 5),0)</f>
        <v>0.4</v>
      </c>
      <c r="X337" s="301">
        <f>IFERROR(INDEX(Inputs!$D$174:$H$178, ROUNDUP(SUM('Revenue&amp;exepenses'!$G12:W12)/4,0), 5),0)</f>
        <v>0.4</v>
      </c>
      <c r="Y337" s="301">
        <f>IFERROR(INDEX(Inputs!$D$174:$H$178, ROUNDUP(SUM('Revenue&amp;exepenses'!$G12:X12)/4,0), 5),0)</f>
        <v>0.4</v>
      </c>
      <c r="Z337" s="301">
        <f>IFERROR(INDEX(Inputs!$D$174:$H$178, ROUNDUP(SUM('Revenue&amp;exepenses'!$G12:Y12)/4,0), 5),0)</f>
        <v>0.4</v>
      </c>
      <c r="AA337" s="301">
        <f>IFERROR(INDEX(Inputs!$D$174:$H$178, ROUNDUP(SUM('Revenue&amp;exepenses'!$G12:Z12)/4,0), 5),0)</f>
        <v>0.3</v>
      </c>
      <c r="AB337" s="301">
        <f>IFERROR(INDEX(Inputs!$D$174:$H$178, ROUNDUP(SUM('Revenue&amp;exepenses'!$G12:AA12)/4,0), 5),0)</f>
        <v>0.3</v>
      </c>
      <c r="AC337" s="301">
        <f>IFERROR(INDEX(Inputs!$D$174:$H$178, ROUNDUP(SUM('Revenue&amp;exepenses'!$G12:AB12)/4,0), 5),0)</f>
        <v>0.3</v>
      </c>
      <c r="AD337" s="301">
        <f>IFERROR(INDEX(Inputs!$D$174:$H$178, ROUNDUP(SUM('Revenue&amp;exepenses'!$G12:AC12)/4,0), 5),0)</f>
        <v>0.3</v>
      </c>
      <c r="AE337" s="301">
        <f>IFERROR(INDEX(Inputs!$D$174:$H$178, ROUNDUP(SUM('Revenue&amp;exepenses'!$G12:AD12)/4,0), 5),0)</f>
        <v>0.2</v>
      </c>
      <c r="AF337" s="301">
        <f>IFERROR(INDEX(Inputs!$D$174:$H$178, ROUNDUP(SUM('Revenue&amp;exepenses'!$G12:AE12)/4,0), 5),0)</f>
        <v>0.2</v>
      </c>
      <c r="AG337" s="301">
        <f>IFERROR(INDEX(Inputs!$D$174:$H$178, ROUNDUP(SUM('Revenue&amp;exepenses'!$G12:AF12)/4,0), 5),0)</f>
        <v>0.2</v>
      </c>
      <c r="AH337" s="301">
        <f>IFERROR(INDEX(Inputs!$D$174:$H$178, ROUNDUP(SUM('Revenue&amp;exepenses'!$G12:AG12)/4,0), 5),0)</f>
        <v>0.2</v>
      </c>
      <c r="AI337" s="301">
        <f>IFERROR(INDEX(Inputs!$D$174:$H$178, ROUNDUP(SUM('Revenue&amp;exepenses'!$G12:AH12)/4,0), 5),0)</f>
        <v>0</v>
      </c>
      <c r="AJ337" s="301">
        <f>IFERROR(INDEX(Inputs!$D$174:$H$178, ROUNDUP(SUM('Revenue&amp;exepenses'!$G12:AI12)/4,0), 5),0)</f>
        <v>0</v>
      </c>
      <c r="AK337" s="301">
        <f>IFERROR(INDEX(Inputs!$D$174:$H$178, ROUNDUP(SUM('Revenue&amp;exepenses'!$G12:AJ12)/4,0), 5),0)</f>
        <v>0</v>
      </c>
      <c r="AL337" s="301">
        <f>IFERROR(INDEX(Inputs!$D$174:$H$178, ROUNDUP(SUM('Revenue&amp;exepenses'!$G12:AK12)/4,0), 5),0)</f>
        <v>0</v>
      </c>
      <c r="AM337" s="301">
        <f>IFERROR(INDEX(Inputs!$D$174:$H$178, ROUNDUP(SUM('Revenue&amp;exepenses'!$G12:AL12)/4,0), 5),0)</f>
        <v>0</v>
      </c>
      <c r="AN337" s="301">
        <f>IFERROR(INDEX(Inputs!$D$174:$H$178, ROUNDUP(SUM('Revenue&amp;exepenses'!$G12:AM12)/4,0), 5),0)</f>
        <v>0</v>
      </c>
      <c r="AO337" s="301">
        <f>IFERROR(INDEX(Inputs!$D$174:$H$178, ROUNDUP(SUM('Revenue&amp;exepenses'!$G12:AN12)/4,0), 5),0)</f>
        <v>0</v>
      </c>
      <c r="AP337" s="301">
        <f>IFERROR(INDEX(Inputs!$D$174:$H$178, ROUNDUP(SUM('Revenue&amp;exepenses'!$G12:AO12)/4,0), 5),0)</f>
        <v>0</v>
      </c>
      <c r="AQ337" s="301">
        <f>IFERROR(INDEX(Inputs!$D$174:$H$178, ROUNDUP(SUM('Revenue&amp;exepenses'!$G12:AP12)/4,0), 5),0)</f>
        <v>0</v>
      </c>
      <c r="AR337" s="301">
        <f>IFERROR(INDEX(Inputs!$D$174:$H$178, ROUNDUP(SUM('Revenue&amp;exepenses'!$G12:AQ12)/4,0), 5),0)</f>
        <v>0</v>
      </c>
      <c r="AS337" s="301">
        <f>IFERROR(INDEX(Inputs!$D$174:$H$178, ROUNDUP(SUM('Revenue&amp;exepenses'!$G12:AR12)/4,0), 5),0)</f>
        <v>0</v>
      </c>
      <c r="AT337" s="301">
        <f>IFERROR(INDEX(Inputs!$D$174:$H$178, ROUNDUP(SUM('Revenue&amp;exepenses'!$G12:AS12)/4,0), 5),0)</f>
        <v>0</v>
      </c>
      <c r="AU337" s="301">
        <f>IFERROR(INDEX(Inputs!$D$174:$H$178, ROUNDUP(SUM('Revenue&amp;exepenses'!$G12:AT12)/4,0), 5),0)</f>
        <v>0</v>
      </c>
      <c r="AV337" s="301">
        <f>IFERROR(INDEX(Inputs!$D$174:$H$178, ROUNDUP(SUM('Revenue&amp;exepenses'!$G12:AU12)/4,0), 5),0)</f>
        <v>0</v>
      </c>
      <c r="AW337" s="301">
        <f>IFERROR(INDEX(Inputs!$D$174:$H$178, ROUNDUP(SUM('Revenue&amp;exepenses'!$G12:AV12)/4,0), 5),0)</f>
        <v>0</v>
      </c>
      <c r="AX337" s="301">
        <f>IFERROR(INDEX(Inputs!$D$174:$H$178, ROUNDUP(SUM('Revenue&amp;exepenses'!$G12:AW12)/4,0), 5),0)</f>
        <v>0</v>
      </c>
      <c r="AY337" s="301">
        <f>IFERROR(INDEX(Inputs!$D$174:$H$178, ROUNDUP(SUM('Revenue&amp;exepenses'!$G12:AX12)/4,0), 5),0)</f>
        <v>0</v>
      </c>
      <c r="AZ337" s="301">
        <f>IFERROR(INDEX(Inputs!$D$174:$H$178, ROUNDUP(SUM('Revenue&amp;exepenses'!$G12:AY12)/4,0), 5),0)</f>
        <v>0</v>
      </c>
      <c r="BA337" s="301">
        <f>IFERROR(INDEX(Inputs!$D$174:$H$178, ROUNDUP(SUM('Revenue&amp;exepenses'!$G12:AZ12)/4,0), 5),0)</f>
        <v>0</v>
      </c>
      <c r="BB337" s="301">
        <f>IFERROR(INDEX(Inputs!$D$174:$H$178, ROUNDUP(SUM('Revenue&amp;exepenses'!$G12:BA12)/4,0), 5),0)</f>
        <v>0</v>
      </c>
      <c r="BC337" s="301">
        <f>IFERROR(INDEX(Inputs!$D$174:$H$178, ROUNDUP(SUM('Revenue&amp;exepenses'!$G12:BB12)/4,0), 5),0)</f>
        <v>0</v>
      </c>
      <c r="BD337" s="301">
        <f>IFERROR(INDEX(Inputs!$D$174:$H$178, ROUNDUP(SUM('Revenue&amp;exepenses'!$G12:BC12)/4,0), 5),0)</f>
        <v>0</v>
      </c>
      <c r="BE337" s="301">
        <f>IFERROR(INDEX(Inputs!$D$174:$H$178, ROUNDUP(SUM('Revenue&amp;exepenses'!$G12:BD12)/4,0), 5),0)</f>
        <v>0</v>
      </c>
      <c r="BF337" s="301">
        <f>IFERROR(INDEX(Inputs!$D$174:$H$178, ROUNDUP(SUM('Revenue&amp;exepenses'!$G12:BE12)/4,0), 5),0)</f>
        <v>0</v>
      </c>
      <c r="BG337" s="301">
        <f>IFERROR(INDEX(Inputs!$D$174:$H$178, ROUNDUP(SUM('Revenue&amp;exepenses'!$G12:BF12)/4,0), 5),0)</f>
        <v>0</v>
      </c>
      <c r="BH337" s="301">
        <f>IFERROR(INDEX(Inputs!$D$174:$H$178, ROUNDUP(SUM('Revenue&amp;exepenses'!$G12:BG12)/4,0), 5),0)</f>
        <v>0</v>
      </c>
      <c r="BI337" s="301">
        <f>IFERROR(INDEX(Inputs!$D$174:$H$178, ROUNDUP(SUM('Revenue&amp;exepenses'!$G12:BH12)/4,0), 5),0)</f>
        <v>0</v>
      </c>
      <c r="BJ337" s="301">
        <f>IFERROR(INDEX(Inputs!$D$174:$H$178, ROUNDUP(SUM('Revenue&amp;exepenses'!$G12:BI12)/4,0), 5),0)</f>
        <v>0</v>
      </c>
      <c r="BK337" s="301">
        <f>IFERROR(INDEX(Inputs!$D$174:$H$178, ROUNDUP(SUM('Revenue&amp;exepenses'!$G12:BJ12)/4,0), 5),0)</f>
        <v>0</v>
      </c>
      <c r="BL337" s="301">
        <f>IFERROR(INDEX(Inputs!$D$174:$H$178, ROUNDUP(SUM('Revenue&amp;exepenses'!$G12:BK12)/4,0), 5),0)</f>
        <v>0</v>
      </c>
      <c r="BM337" s="301">
        <f>IFERROR(INDEX(Inputs!$D$174:$H$178, ROUNDUP(SUM('Revenue&amp;exepenses'!$G12:BL12)/4,0), 5),0)</f>
        <v>0</v>
      </c>
      <c r="BN337" s="301">
        <f>IFERROR(INDEX(Inputs!$D$174:$H$178, ROUNDUP(SUM('Revenue&amp;exepenses'!$G12:BM12)/4,0), 5),0)</f>
        <v>0</v>
      </c>
      <c r="BO337" s="301">
        <f>IFERROR(INDEX(Inputs!$D$174:$H$178, ROUNDUP(SUM('Revenue&amp;exepenses'!$G12:BN12)/4,0), 5),0)</f>
        <v>0</v>
      </c>
      <c r="BP337" s="301">
        <f>IFERROR(INDEX(Inputs!$D$174:$H$178, ROUNDUP(SUM('Revenue&amp;exepenses'!$G12:BO12)/4,0), 5),0)</f>
        <v>0</v>
      </c>
      <c r="BQ337" s="301">
        <f>IFERROR(INDEX(Inputs!$D$174:$H$178, ROUNDUP(SUM('Revenue&amp;exepenses'!$G12:BP12)/4,0), 5),0)</f>
        <v>0</v>
      </c>
      <c r="BR337" s="301">
        <f>IFERROR(INDEX(Inputs!$D$174:$H$178, ROUNDUP(SUM('Revenue&amp;exepenses'!$G12:BQ12)/4,0), 5),0)</f>
        <v>0</v>
      </c>
      <c r="BS337" s="301">
        <f>IFERROR(INDEX(Inputs!$D$174:$H$178, ROUNDUP(SUM('Revenue&amp;exepenses'!$G12:BR12)/4,0), 5),0)</f>
        <v>0</v>
      </c>
      <c r="BT337" s="301">
        <f>IFERROR(INDEX(Inputs!$D$174:$H$178, ROUNDUP(SUM('Revenue&amp;exepenses'!$G12:BS12)/4,0), 5),0)</f>
        <v>0</v>
      </c>
      <c r="BU337" s="301">
        <f>IFERROR(INDEX(Inputs!$D$174:$H$178, ROUNDUP(SUM('Revenue&amp;exepenses'!$G12:BT12)/4,0), 5),0)</f>
        <v>0</v>
      </c>
      <c r="BV337" s="301">
        <f>IFERROR(INDEX(Inputs!$D$174:$H$178, ROUNDUP(SUM('Revenue&amp;exepenses'!$G12:BU12)/4,0), 5),0)</f>
        <v>0</v>
      </c>
      <c r="BW337" s="301">
        <f>IFERROR(INDEX(Inputs!$D$174:$H$178, ROUNDUP(SUM('Revenue&amp;exepenses'!$G12:BV12)/4,0), 5),0)</f>
        <v>0</v>
      </c>
      <c r="BX337" s="301">
        <f>IFERROR(INDEX(Inputs!$D$174:$H$178, ROUNDUP(SUM('Revenue&amp;exepenses'!$G12:BW12)/4,0), 5),0)</f>
        <v>0</v>
      </c>
      <c r="BY337" s="301">
        <f>IFERROR(INDEX(Inputs!$D$174:$H$178, ROUNDUP(SUM('Revenue&amp;exepenses'!$G12:BX12)/4,0), 5),0)</f>
        <v>0</v>
      </c>
      <c r="BZ337" s="301">
        <f>IFERROR(INDEX(Inputs!$D$174:$H$178, ROUNDUP(SUM('Revenue&amp;exepenses'!$G12:BY12)/4,0), 5),0)</f>
        <v>0</v>
      </c>
      <c r="CA337" s="301">
        <f>IFERROR(INDEX(Inputs!$D$174:$H$178, ROUNDUP(SUM('Revenue&amp;exepenses'!$G12:BZ12)/4,0), 5),0)</f>
        <v>0</v>
      </c>
      <c r="CB337" s="301">
        <f>IFERROR(INDEX(Inputs!$D$174:$H$178, ROUNDUP(SUM('Revenue&amp;exepenses'!$G12:CA12)/4,0), 5),0)</f>
        <v>0</v>
      </c>
      <c r="CC337" s="301">
        <f>IFERROR(INDEX(Inputs!$D$174:$H$178, ROUNDUP(SUM('Revenue&amp;exepenses'!$G12:CB12)/4,0), 5),0)</f>
        <v>0</v>
      </c>
      <c r="CD337" s="301">
        <f>IFERROR(INDEX(Inputs!$D$174:$H$178, ROUNDUP(SUM('Revenue&amp;exepenses'!$G12:CC12)/4,0), 5),0)</f>
        <v>0</v>
      </c>
      <c r="CE337" s="301">
        <f>IFERROR(INDEX(Inputs!$D$174:$H$178, ROUNDUP(SUM('Revenue&amp;exepenses'!$G12:CD12)/4,0), 5),0)</f>
        <v>0</v>
      </c>
      <c r="CF337" s="301">
        <f>IFERROR(INDEX(Inputs!$D$174:$H$178, ROUNDUP(SUM('Revenue&amp;exepenses'!$G12:CE12)/4,0), 5),0)</f>
        <v>0</v>
      </c>
      <c r="CG337" s="301">
        <f>IFERROR(INDEX(Inputs!$D$174:$H$178, ROUNDUP(SUM('Revenue&amp;exepenses'!$G12:CF12)/4,0), 5),0)</f>
        <v>0</v>
      </c>
      <c r="CH337" s="301">
        <f>IFERROR(INDEX(Inputs!$D$174:$H$178, ROUNDUP(SUM('Revenue&amp;exepenses'!$G12:CG12)/4,0), 5),0)</f>
        <v>0</v>
      </c>
      <c r="CI337" s="301">
        <f>IFERROR(INDEX(Inputs!$D$174:$H$178, ROUNDUP(SUM('Revenue&amp;exepenses'!$G12:CH12)/4,0), 5),0)</f>
        <v>0</v>
      </c>
      <c r="CJ337" s="301">
        <f>IFERROR(INDEX(Inputs!$D$174:$H$178, ROUNDUP(SUM('Revenue&amp;exepenses'!$G12:CI12)/4,0), 5),0)</f>
        <v>0</v>
      </c>
      <c r="CK337" s="301">
        <f>IFERROR(INDEX(Inputs!$D$174:$H$178, ROUNDUP(SUM('Revenue&amp;exepenses'!$G12:CJ12)/4,0), 5),0)</f>
        <v>0</v>
      </c>
      <c r="CL337" s="301">
        <f>IFERROR(INDEX(Inputs!$D$174:$H$178, ROUNDUP(SUM('Revenue&amp;exepenses'!$G12:CK12)/4,0), 5),0)</f>
        <v>0</v>
      </c>
      <c r="CM337" s="301">
        <f>IFERROR(INDEX(Inputs!$D$174:$H$178, ROUNDUP(SUM('Revenue&amp;exepenses'!$G12:CL12)/4,0), 5),0)</f>
        <v>0</v>
      </c>
      <c r="CN337" s="301">
        <f>IFERROR(INDEX(Inputs!$D$174:$H$178, ROUNDUP(SUM('Revenue&amp;exepenses'!$G12:CM12)/4,0), 5),0)</f>
        <v>0</v>
      </c>
      <c r="CO337" s="301">
        <f>IFERROR(INDEX(Inputs!$D$174:$H$178, ROUNDUP(SUM('Revenue&amp;exepenses'!$G12:CN12)/4,0), 5),0)</f>
        <v>0</v>
      </c>
      <c r="CP337" s="301">
        <f>IFERROR(INDEX(Inputs!$D$174:$H$178, ROUNDUP(SUM('Revenue&amp;exepenses'!$G12:CO12)/4,0), 5),0)</f>
        <v>0</v>
      </c>
      <c r="CQ337" s="301">
        <f>IFERROR(INDEX(Inputs!$D$174:$H$178, ROUNDUP(SUM('Revenue&amp;exepenses'!$G12:CP12)/4,0), 5),0)</f>
        <v>0</v>
      </c>
      <c r="CR337" s="301">
        <f>IFERROR(INDEX(Inputs!$D$174:$H$178, ROUNDUP(SUM('Revenue&amp;exepenses'!$G12:CQ12)/4,0), 5),0)</f>
        <v>0</v>
      </c>
      <c r="CS337" s="301">
        <f>IFERROR(INDEX(Inputs!$D$174:$H$178, ROUNDUP(SUM('Revenue&amp;exepenses'!$G12:CR12)/4,0), 5),0)</f>
        <v>0</v>
      </c>
      <c r="CT337" s="301">
        <f>IFERROR(INDEX(Inputs!$D$174:$H$178, ROUNDUP(SUM('Revenue&amp;exepenses'!$G12:CS12)/4,0), 5),0)</f>
        <v>0</v>
      </c>
      <c r="CU337" s="301">
        <f>IFERROR(INDEX(Inputs!$D$174:$H$178, ROUNDUP(SUM('Revenue&amp;exepenses'!$G12:CT12)/4,0), 5),0)</f>
        <v>0</v>
      </c>
      <c r="CV337" s="301">
        <f>IFERROR(INDEX(Inputs!$D$174:$H$178, ROUNDUP(SUM('Revenue&amp;exepenses'!$G12:CU12)/4,0), 5),0)</f>
        <v>0</v>
      </c>
      <c r="CW337" s="301">
        <f>IFERROR(INDEX(Inputs!$D$174:$H$178, ROUNDUP(SUM('Revenue&amp;exepenses'!$G12:CV12)/4,0), 5),0)</f>
        <v>0</v>
      </c>
      <c r="CX337" s="301">
        <f>IFERROR(INDEX(Inputs!$D$174:$H$178, ROUNDUP(SUM('Revenue&amp;exepenses'!$G12:CW12)/4,0), 5),0)</f>
        <v>0</v>
      </c>
      <c r="CY337" s="301">
        <f>IFERROR(INDEX(Inputs!$D$174:$H$178, ROUNDUP(SUM('Revenue&amp;exepenses'!$G12:CX12)/4,0), 5),0)</f>
        <v>0</v>
      </c>
      <c r="CZ337" s="301">
        <f>IFERROR(INDEX(Inputs!$D$174:$H$178, ROUNDUP(SUM('Revenue&amp;exepenses'!$G12:CY12)/4,0), 5),0)</f>
        <v>0</v>
      </c>
      <c r="DA337" s="301">
        <f>IFERROR(INDEX(Inputs!$D$174:$H$178, ROUNDUP(SUM('Revenue&amp;exepenses'!$G12:CZ12)/4,0), 5),0)</f>
        <v>0</v>
      </c>
      <c r="DB337" s="301">
        <f>IFERROR(INDEX(Inputs!$D$174:$H$178, ROUNDUP(SUM('Revenue&amp;exepenses'!$G12:DA12)/4,0), 5),0)</f>
        <v>0</v>
      </c>
      <c r="DC337" s="301">
        <f>IFERROR(INDEX(Inputs!$D$174:$H$178, ROUNDUP(SUM('Revenue&amp;exepenses'!$G12:DB12)/4,0), 5),0)</f>
        <v>0</v>
      </c>
      <c r="DD337" s="301">
        <f>IFERROR(INDEX(Inputs!$D$174:$H$178, ROUNDUP(SUM('Revenue&amp;exepenses'!$G12:DC12)/4,0), 5),0)</f>
        <v>0</v>
      </c>
      <c r="DE337" s="301">
        <f>IFERROR(INDEX(Inputs!$D$174:$H$178, ROUNDUP(SUM('Revenue&amp;exepenses'!$G12:DD12)/4,0), 5),0)</f>
        <v>0</v>
      </c>
      <c r="DF337" s="301">
        <f>IFERROR(INDEX(Inputs!$D$174:$H$178, ROUNDUP(SUM('Revenue&amp;exepenses'!$G12:DE12)/4,0), 5),0)</f>
        <v>0</v>
      </c>
      <c r="DG337" s="301">
        <f>IFERROR(INDEX(Inputs!$D$174:$H$178, ROUNDUP(SUM('Revenue&amp;exepenses'!$G12:DF12)/4,0), 5),0)</f>
        <v>0</v>
      </c>
      <c r="DH337" s="301">
        <f>IFERROR(INDEX(Inputs!$D$174:$H$178, ROUNDUP(SUM('Revenue&amp;exepenses'!$G12:DG12)/4,0), 5),0)</f>
        <v>0</v>
      </c>
      <c r="DI337" s="301">
        <f>IFERROR(INDEX(Inputs!$D$174:$H$178, ROUNDUP(SUM('Revenue&amp;exepenses'!$G12:DH12)/4,0), 5),0)</f>
        <v>0</v>
      </c>
      <c r="DJ337" s="301">
        <f>IFERROR(INDEX(Inputs!$D$174:$H$178, ROUNDUP(SUM('Revenue&amp;exepenses'!$G12:DI12)/4,0), 5),0)</f>
        <v>0</v>
      </c>
      <c r="DK337" s="301">
        <f>IFERROR(INDEX(Inputs!$D$174:$H$178, ROUNDUP(SUM('Revenue&amp;exepenses'!$G12:DJ12)/4,0), 5),0)</f>
        <v>0</v>
      </c>
      <c r="DL337" s="301">
        <f>IFERROR(INDEX(Inputs!$D$174:$H$178, ROUNDUP(SUM('Revenue&amp;exepenses'!$G12:DK12)/4,0), 5),0)</f>
        <v>0</v>
      </c>
      <c r="DM337" s="301">
        <f>IFERROR(INDEX(Inputs!$D$174:$H$178, ROUNDUP(SUM('Revenue&amp;exepenses'!$G12:DL12)/4,0), 5),0)</f>
        <v>0</v>
      </c>
      <c r="DN337" s="301">
        <f>IFERROR(INDEX(Inputs!$D$174:$H$178, ROUNDUP(SUM('Revenue&amp;exepenses'!$G12:DM12)/4,0), 5),0)</f>
        <v>0</v>
      </c>
      <c r="DO337" s="301">
        <f>IFERROR(INDEX(Inputs!$D$174:$H$178, ROUNDUP(SUM('Revenue&amp;exepenses'!$G12:DN12)/4,0), 5),0)</f>
        <v>0</v>
      </c>
      <c r="DP337" s="301">
        <f>IFERROR(INDEX(Inputs!$D$174:$H$178, ROUNDUP(SUM('Revenue&amp;exepenses'!$G12:DO12)/4,0), 5),0)</f>
        <v>0</v>
      </c>
      <c r="DQ337" s="301">
        <f>IFERROR(INDEX(Inputs!$D$174:$H$178, ROUNDUP(SUM('Revenue&amp;exepenses'!$G12:DP12)/4,0), 5),0)</f>
        <v>0</v>
      </c>
      <c r="DR337" s="301">
        <f>IFERROR(INDEX(Inputs!$D$174:$H$178, ROUNDUP(SUM('Revenue&amp;exepenses'!$G12:DQ12)/4,0), 5),0)</f>
        <v>0</v>
      </c>
      <c r="DS337" s="301">
        <f>IFERROR(INDEX(Inputs!$D$174:$H$178, ROUNDUP(SUM('Revenue&amp;exepenses'!$G12:DR12)/4,0), 5),0)</f>
        <v>0</v>
      </c>
    </row>
    <row r="338" spans="1:124" x14ac:dyDescent="0.3">
      <c r="C338" s="91"/>
      <c r="D338" s="299" t="s">
        <v>421</v>
      </c>
      <c r="E338" s="300"/>
      <c r="F338" s="300" t="str">
        <f t="shared" si="1192"/>
        <v>INR Mn</v>
      </c>
      <c r="G338" s="299"/>
      <c r="H338" s="301">
        <f>IFERROR(INDEX(Inputs!$D$174:$H$178, ROUNDUP(SUM('Revenue&amp;exepenses'!$G13:G13)/4,0), 5),0)</f>
        <v>0.6</v>
      </c>
      <c r="I338" s="301">
        <f>IFERROR(INDEX(Inputs!$D$174:$H$178, ROUNDUP(SUM('Revenue&amp;exepenses'!$G13:H13)/4,0), 5),0)</f>
        <v>0.6</v>
      </c>
      <c r="J338" s="301">
        <f>IFERROR(INDEX(Inputs!$D$174:$H$178, ROUNDUP(SUM('Revenue&amp;exepenses'!$G13:I13)/4,0), 5),0)</f>
        <v>0.6</v>
      </c>
      <c r="K338" s="301">
        <f>IFERROR(INDEX(Inputs!$D$174:$H$178, ROUNDUP(SUM('Revenue&amp;exepenses'!$G13:J13)/4,0), 5),0)</f>
        <v>0.6</v>
      </c>
      <c r="L338" s="301">
        <f>IFERROR(INDEX(Inputs!$D$174:$H$178, ROUNDUP(SUM('Revenue&amp;exepenses'!$G13:K13)/4,0), 5),0)</f>
        <v>0.6</v>
      </c>
      <c r="M338" s="301">
        <f>IFERROR(INDEX(Inputs!$D$174:$H$178, ROUNDUP(SUM('Revenue&amp;exepenses'!$G13:L13)/4,0), 5),0)</f>
        <v>0.6</v>
      </c>
      <c r="N338" s="301">
        <f>IFERROR(INDEX(Inputs!$D$174:$H$178, ROUNDUP(SUM('Revenue&amp;exepenses'!$G13:M13)/4,0), 5),0)</f>
        <v>0.6</v>
      </c>
      <c r="O338" s="301">
        <f>IFERROR(INDEX(Inputs!$D$174:$H$178, ROUNDUP(SUM('Revenue&amp;exepenses'!$G13:N13)/4,0), 5),0)</f>
        <v>0.6</v>
      </c>
      <c r="P338" s="301">
        <f>IFERROR(INDEX(Inputs!$D$174:$H$178, ROUNDUP(SUM('Revenue&amp;exepenses'!$G13:O13)/4,0), 5),0)</f>
        <v>0.6</v>
      </c>
      <c r="Q338" s="301">
        <f>IFERROR(INDEX(Inputs!$D$174:$H$178, ROUNDUP(SUM('Revenue&amp;exepenses'!$G13:P13)/4,0), 5),0)</f>
        <v>0.6</v>
      </c>
      <c r="R338" s="301">
        <f>IFERROR(INDEX(Inputs!$D$174:$H$178, ROUNDUP(SUM('Revenue&amp;exepenses'!$G13:Q13)/4,0), 5),0)</f>
        <v>0.6</v>
      </c>
      <c r="S338" s="301">
        <f>IFERROR(INDEX(Inputs!$D$174:$H$178, ROUNDUP(SUM('Revenue&amp;exepenses'!$G13:R13)/4,0), 5),0)</f>
        <v>0.6</v>
      </c>
      <c r="T338" s="301">
        <f>IFERROR(INDEX(Inputs!$D$174:$H$178, ROUNDUP(SUM('Revenue&amp;exepenses'!$G13:S13)/4,0), 5),0)</f>
        <v>0.6</v>
      </c>
      <c r="U338" s="301">
        <f>IFERROR(INDEX(Inputs!$D$174:$H$178, ROUNDUP(SUM('Revenue&amp;exepenses'!$G13:T13)/4,0), 5),0)</f>
        <v>0.6</v>
      </c>
      <c r="V338" s="301">
        <f>IFERROR(INDEX(Inputs!$D$174:$H$178, ROUNDUP(SUM('Revenue&amp;exepenses'!$G13:U13)/4,0), 5),0)</f>
        <v>0.6</v>
      </c>
      <c r="W338" s="301">
        <f>IFERROR(INDEX(Inputs!$D$174:$H$178, ROUNDUP(SUM('Revenue&amp;exepenses'!$G13:V13)/4,0), 5),0)</f>
        <v>0.5</v>
      </c>
      <c r="X338" s="301">
        <f>IFERROR(INDEX(Inputs!$D$174:$H$178, ROUNDUP(SUM('Revenue&amp;exepenses'!$G13:W13)/4,0), 5),0)</f>
        <v>0.5</v>
      </c>
      <c r="Y338" s="301">
        <f>IFERROR(INDEX(Inputs!$D$174:$H$178, ROUNDUP(SUM('Revenue&amp;exepenses'!$G13:X13)/4,0), 5),0)</f>
        <v>0.5</v>
      </c>
      <c r="Z338" s="301">
        <f>IFERROR(INDEX(Inputs!$D$174:$H$178, ROUNDUP(SUM('Revenue&amp;exepenses'!$G13:Y13)/4,0), 5),0)</f>
        <v>0.5</v>
      </c>
      <c r="AA338" s="301">
        <f>IFERROR(INDEX(Inputs!$D$174:$H$178, ROUNDUP(SUM('Revenue&amp;exepenses'!$G13:Z13)/4,0), 5),0)</f>
        <v>0.4</v>
      </c>
      <c r="AB338" s="301">
        <f>IFERROR(INDEX(Inputs!$D$174:$H$178, ROUNDUP(SUM('Revenue&amp;exepenses'!$G13:AA13)/4,0), 5),0)</f>
        <v>0.4</v>
      </c>
      <c r="AC338" s="301">
        <f>IFERROR(INDEX(Inputs!$D$174:$H$178, ROUNDUP(SUM('Revenue&amp;exepenses'!$G13:AB13)/4,0), 5),0)</f>
        <v>0.4</v>
      </c>
      <c r="AD338" s="301">
        <f>IFERROR(INDEX(Inputs!$D$174:$H$178, ROUNDUP(SUM('Revenue&amp;exepenses'!$G13:AC13)/4,0), 5),0)</f>
        <v>0.4</v>
      </c>
      <c r="AE338" s="301">
        <f>IFERROR(INDEX(Inputs!$D$174:$H$178, ROUNDUP(SUM('Revenue&amp;exepenses'!$G13:AD13)/4,0), 5),0)</f>
        <v>0.3</v>
      </c>
      <c r="AF338" s="301">
        <f>IFERROR(INDEX(Inputs!$D$174:$H$178, ROUNDUP(SUM('Revenue&amp;exepenses'!$G13:AE13)/4,0), 5),0)</f>
        <v>0.3</v>
      </c>
      <c r="AG338" s="301">
        <f>IFERROR(INDEX(Inputs!$D$174:$H$178, ROUNDUP(SUM('Revenue&amp;exepenses'!$G13:AF13)/4,0), 5),0)</f>
        <v>0.3</v>
      </c>
      <c r="AH338" s="301">
        <f>IFERROR(INDEX(Inputs!$D$174:$H$178, ROUNDUP(SUM('Revenue&amp;exepenses'!$G13:AG13)/4,0), 5),0)</f>
        <v>0.3</v>
      </c>
      <c r="AI338" s="301">
        <f>IFERROR(INDEX(Inputs!$D$174:$H$178, ROUNDUP(SUM('Revenue&amp;exepenses'!$G13:AH13)/4,0), 5),0)</f>
        <v>0.2</v>
      </c>
      <c r="AJ338" s="301">
        <f>IFERROR(INDEX(Inputs!$D$174:$H$178, ROUNDUP(SUM('Revenue&amp;exepenses'!$G13:AI13)/4,0), 5),0)</f>
        <v>0.2</v>
      </c>
      <c r="AK338" s="301">
        <f>IFERROR(INDEX(Inputs!$D$174:$H$178, ROUNDUP(SUM('Revenue&amp;exepenses'!$G13:AJ13)/4,0), 5),0)</f>
        <v>0.2</v>
      </c>
      <c r="AL338" s="301">
        <f>IFERROR(INDEX(Inputs!$D$174:$H$178, ROUNDUP(SUM('Revenue&amp;exepenses'!$G13:AK13)/4,0), 5),0)</f>
        <v>0.2</v>
      </c>
      <c r="AM338" s="301">
        <f>IFERROR(INDEX(Inputs!$D$174:$H$178, ROUNDUP(SUM('Revenue&amp;exepenses'!$G13:AL13)/4,0), 5),0)</f>
        <v>0</v>
      </c>
      <c r="AN338" s="301">
        <f>IFERROR(INDEX(Inputs!$D$174:$H$178, ROUNDUP(SUM('Revenue&amp;exepenses'!$G13:AM13)/4,0), 5),0)</f>
        <v>0</v>
      </c>
      <c r="AO338" s="301">
        <f>IFERROR(INDEX(Inputs!$D$174:$H$178, ROUNDUP(SUM('Revenue&amp;exepenses'!$G13:AN13)/4,0), 5),0)</f>
        <v>0</v>
      </c>
      <c r="AP338" s="301">
        <f>IFERROR(INDEX(Inputs!$D$174:$H$178, ROUNDUP(SUM('Revenue&amp;exepenses'!$G13:AO13)/4,0), 5),0)</f>
        <v>0</v>
      </c>
      <c r="AQ338" s="301">
        <f>IFERROR(INDEX(Inputs!$D$174:$H$178, ROUNDUP(SUM('Revenue&amp;exepenses'!$G13:AP13)/4,0), 5),0)</f>
        <v>0</v>
      </c>
      <c r="AR338" s="301">
        <f>IFERROR(INDEX(Inputs!$D$174:$H$178, ROUNDUP(SUM('Revenue&amp;exepenses'!$G13:AQ13)/4,0), 5),0)</f>
        <v>0</v>
      </c>
      <c r="AS338" s="301">
        <f>IFERROR(INDEX(Inputs!$D$174:$H$178, ROUNDUP(SUM('Revenue&amp;exepenses'!$G13:AR13)/4,0), 5),0)</f>
        <v>0</v>
      </c>
      <c r="AT338" s="301">
        <f>IFERROR(INDEX(Inputs!$D$174:$H$178, ROUNDUP(SUM('Revenue&amp;exepenses'!$G13:AS13)/4,0), 5),0)</f>
        <v>0</v>
      </c>
      <c r="AU338" s="301">
        <f>IFERROR(INDEX(Inputs!$D$174:$H$178, ROUNDUP(SUM('Revenue&amp;exepenses'!$G13:AT13)/4,0), 5),0)</f>
        <v>0</v>
      </c>
      <c r="AV338" s="301">
        <f>IFERROR(INDEX(Inputs!$D$174:$H$178, ROUNDUP(SUM('Revenue&amp;exepenses'!$G13:AU13)/4,0), 5),0)</f>
        <v>0</v>
      </c>
      <c r="AW338" s="301">
        <f>IFERROR(INDEX(Inputs!$D$174:$H$178, ROUNDUP(SUM('Revenue&amp;exepenses'!$G13:AV13)/4,0), 5),0)</f>
        <v>0</v>
      </c>
      <c r="AX338" s="301">
        <f>IFERROR(INDEX(Inputs!$D$174:$H$178, ROUNDUP(SUM('Revenue&amp;exepenses'!$G13:AW13)/4,0), 5),0)</f>
        <v>0</v>
      </c>
      <c r="AY338" s="301">
        <f>IFERROR(INDEX(Inputs!$D$174:$H$178, ROUNDUP(SUM('Revenue&amp;exepenses'!$G13:AX13)/4,0), 5),0)</f>
        <v>0</v>
      </c>
      <c r="AZ338" s="301">
        <f>IFERROR(INDEX(Inputs!$D$174:$H$178, ROUNDUP(SUM('Revenue&amp;exepenses'!$G13:AY13)/4,0), 5),0)</f>
        <v>0</v>
      </c>
      <c r="BA338" s="301">
        <f>IFERROR(INDEX(Inputs!$D$174:$H$178, ROUNDUP(SUM('Revenue&amp;exepenses'!$G13:AZ13)/4,0), 5),0)</f>
        <v>0</v>
      </c>
      <c r="BB338" s="301">
        <f>IFERROR(INDEX(Inputs!$D$174:$H$178, ROUNDUP(SUM('Revenue&amp;exepenses'!$G13:BA13)/4,0), 5),0)</f>
        <v>0</v>
      </c>
      <c r="BC338" s="301">
        <f>IFERROR(INDEX(Inputs!$D$174:$H$178, ROUNDUP(SUM('Revenue&amp;exepenses'!$G13:BB13)/4,0), 5),0)</f>
        <v>0</v>
      </c>
      <c r="BD338" s="301">
        <f>IFERROR(INDEX(Inputs!$D$174:$H$178, ROUNDUP(SUM('Revenue&amp;exepenses'!$G13:BC13)/4,0), 5),0)</f>
        <v>0</v>
      </c>
      <c r="BE338" s="301">
        <f>IFERROR(INDEX(Inputs!$D$174:$H$178, ROUNDUP(SUM('Revenue&amp;exepenses'!$G13:BD13)/4,0), 5),0)</f>
        <v>0</v>
      </c>
      <c r="BF338" s="301">
        <f>IFERROR(INDEX(Inputs!$D$174:$H$178, ROUNDUP(SUM('Revenue&amp;exepenses'!$G13:BE13)/4,0), 5),0)</f>
        <v>0</v>
      </c>
      <c r="BG338" s="301">
        <f>IFERROR(INDEX(Inputs!$D$174:$H$178, ROUNDUP(SUM('Revenue&amp;exepenses'!$G13:BF13)/4,0), 5),0)</f>
        <v>0</v>
      </c>
      <c r="BH338" s="301">
        <f>IFERROR(INDEX(Inputs!$D$174:$H$178, ROUNDUP(SUM('Revenue&amp;exepenses'!$G13:BG13)/4,0), 5),0)</f>
        <v>0</v>
      </c>
      <c r="BI338" s="301">
        <f>IFERROR(INDEX(Inputs!$D$174:$H$178, ROUNDUP(SUM('Revenue&amp;exepenses'!$G13:BH13)/4,0), 5),0)</f>
        <v>0</v>
      </c>
      <c r="BJ338" s="301">
        <f>IFERROR(INDEX(Inputs!$D$174:$H$178, ROUNDUP(SUM('Revenue&amp;exepenses'!$G13:BI13)/4,0), 5),0)</f>
        <v>0</v>
      </c>
      <c r="BK338" s="301">
        <f>IFERROR(INDEX(Inputs!$D$174:$H$178, ROUNDUP(SUM('Revenue&amp;exepenses'!$G13:BJ13)/4,0), 5),0)</f>
        <v>0</v>
      </c>
      <c r="BL338" s="301">
        <f>IFERROR(INDEX(Inputs!$D$174:$H$178, ROUNDUP(SUM('Revenue&amp;exepenses'!$G13:BK13)/4,0), 5),0)</f>
        <v>0</v>
      </c>
      <c r="BM338" s="301">
        <f>IFERROR(INDEX(Inputs!$D$174:$H$178, ROUNDUP(SUM('Revenue&amp;exepenses'!$G13:BL13)/4,0), 5),0)</f>
        <v>0</v>
      </c>
      <c r="BN338" s="301">
        <f>IFERROR(INDEX(Inputs!$D$174:$H$178, ROUNDUP(SUM('Revenue&amp;exepenses'!$G13:BM13)/4,0), 5),0)</f>
        <v>0</v>
      </c>
      <c r="BO338" s="301">
        <f>IFERROR(INDEX(Inputs!$D$174:$H$178, ROUNDUP(SUM('Revenue&amp;exepenses'!$G13:BN13)/4,0), 5),0)</f>
        <v>0</v>
      </c>
      <c r="BP338" s="301">
        <f>IFERROR(INDEX(Inputs!$D$174:$H$178, ROUNDUP(SUM('Revenue&amp;exepenses'!$G13:BO13)/4,0), 5),0)</f>
        <v>0</v>
      </c>
      <c r="BQ338" s="301">
        <f>IFERROR(INDEX(Inputs!$D$174:$H$178, ROUNDUP(SUM('Revenue&amp;exepenses'!$G13:BP13)/4,0), 5),0)</f>
        <v>0</v>
      </c>
      <c r="BR338" s="301">
        <f>IFERROR(INDEX(Inputs!$D$174:$H$178, ROUNDUP(SUM('Revenue&amp;exepenses'!$G13:BQ13)/4,0), 5),0)</f>
        <v>0</v>
      </c>
      <c r="BS338" s="301">
        <f>IFERROR(INDEX(Inputs!$D$174:$H$178, ROUNDUP(SUM('Revenue&amp;exepenses'!$G13:BR13)/4,0), 5),0)</f>
        <v>0</v>
      </c>
      <c r="BT338" s="301">
        <f>IFERROR(INDEX(Inputs!$D$174:$H$178, ROUNDUP(SUM('Revenue&amp;exepenses'!$G13:BS13)/4,0), 5),0)</f>
        <v>0</v>
      </c>
      <c r="BU338" s="301">
        <f>IFERROR(INDEX(Inputs!$D$174:$H$178, ROUNDUP(SUM('Revenue&amp;exepenses'!$G13:BT13)/4,0), 5),0)</f>
        <v>0</v>
      </c>
      <c r="BV338" s="301">
        <f>IFERROR(INDEX(Inputs!$D$174:$H$178, ROUNDUP(SUM('Revenue&amp;exepenses'!$G13:BU13)/4,0), 5),0)</f>
        <v>0</v>
      </c>
      <c r="BW338" s="301">
        <f>IFERROR(INDEX(Inputs!$D$174:$H$178, ROUNDUP(SUM('Revenue&amp;exepenses'!$G13:BV13)/4,0), 5),0)</f>
        <v>0</v>
      </c>
      <c r="BX338" s="301">
        <f>IFERROR(INDEX(Inputs!$D$174:$H$178, ROUNDUP(SUM('Revenue&amp;exepenses'!$G13:BW13)/4,0), 5),0)</f>
        <v>0</v>
      </c>
      <c r="BY338" s="301">
        <f>IFERROR(INDEX(Inputs!$D$174:$H$178, ROUNDUP(SUM('Revenue&amp;exepenses'!$G13:BX13)/4,0), 5),0)</f>
        <v>0</v>
      </c>
      <c r="BZ338" s="301">
        <f>IFERROR(INDEX(Inputs!$D$174:$H$178, ROUNDUP(SUM('Revenue&amp;exepenses'!$G13:BY13)/4,0), 5),0)</f>
        <v>0</v>
      </c>
      <c r="CA338" s="301">
        <f>IFERROR(INDEX(Inputs!$D$174:$H$178, ROUNDUP(SUM('Revenue&amp;exepenses'!$G13:BZ13)/4,0), 5),0)</f>
        <v>0</v>
      </c>
      <c r="CB338" s="301">
        <f>IFERROR(INDEX(Inputs!$D$174:$H$178, ROUNDUP(SUM('Revenue&amp;exepenses'!$G13:CA13)/4,0), 5),0)</f>
        <v>0</v>
      </c>
      <c r="CC338" s="301">
        <f>IFERROR(INDEX(Inputs!$D$174:$H$178, ROUNDUP(SUM('Revenue&amp;exepenses'!$G13:CB13)/4,0), 5),0)</f>
        <v>0</v>
      </c>
      <c r="CD338" s="301">
        <f>IFERROR(INDEX(Inputs!$D$174:$H$178, ROUNDUP(SUM('Revenue&amp;exepenses'!$G13:CC13)/4,0), 5),0)</f>
        <v>0</v>
      </c>
      <c r="CE338" s="301">
        <f>IFERROR(INDEX(Inputs!$D$174:$H$178, ROUNDUP(SUM('Revenue&amp;exepenses'!$G13:CD13)/4,0), 5),0)</f>
        <v>0</v>
      </c>
      <c r="CF338" s="301">
        <f>IFERROR(INDEX(Inputs!$D$174:$H$178, ROUNDUP(SUM('Revenue&amp;exepenses'!$G13:CE13)/4,0), 5),0)</f>
        <v>0</v>
      </c>
      <c r="CG338" s="301">
        <f>IFERROR(INDEX(Inputs!$D$174:$H$178, ROUNDUP(SUM('Revenue&amp;exepenses'!$G13:CF13)/4,0), 5),0)</f>
        <v>0</v>
      </c>
      <c r="CH338" s="301">
        <f>IFERROR(INDEX(Inputs!$D$174:$H$178, ROUNDUP(SUM('Revenue&amp;exepenses'!$G13:CG13)/4,0), 5),0)</f>
        <v>0</v>
      </c>
      <c r="CI338" s="301">
        <f>IFERROR(INDEX(Inputs!$D$174:$H$178, ROUNDUP(SUM('Revenue&amp;exepenses'!$G13:CH13)/4,0), 5),0)</f>
        <v>0</v>
      </c>
      <c r="CJ338" s="301">
        <f>IFERROR(INDEX(Inputs!$D$174:$H$178, ROUNDUP(SUM('Revenue&amp;exepenses'!$G13:CI13)/4,0), 5),0)</f>
        <v>0</v>
      </c>
      <c r="CK338" s="301">
        <f>IFERROR(INDEX(Inputs!$D$174:$H$178, ROUNDUP(SUM('Revenue&amp;exepenses'!$G13:CJ13)/4,0), 5),0)</f>
        <v>0</v>
      </c>
      <c r="CL338" s="301">
        <f>IFERROR(INDEX(Inputs!$D$174:$H$178, ROUNDUP(SUM('Revenue&amp;exepenses'!$G13:CK13)/4,0), 5),0)</f>
        <v>0</v>
      </c>
      <c r="CM338" s="301">
        <f>IFERROR(INDEX(Inputs!$D$174:$H$178, ROUNDUP(SUM('Revenue&amp;exepenses'!$G13:CL13)/4,0), 5),0)</f>
        <v>0</v>
      </c>
      <c r="CN338" s="301">
        <f>IFERROR(INDEX(Inputs!$D$174:$H$178, ROUNDUP(SUM('Revenue&amp;exepenses'!$G13:CM13)/4,0), 5),0)</f>
        <v>0</v>
      </c>
      <c r="CO338" s="301">
        <f>IFERROR(INDEX(Inputs!$D$174:$H$178, ROUNDUP(SUM('Revenue&amp;exepenses'!$G13:CN13)/4,0), 5),0)</f>
        <v>0</v>
      </c>
      <c r="CP338" s="301">
        <f>IFERROR(INDEX(Inputs!$D$174:$H$178, ROUNDUP(SUM('Revenue&amp;exepenses'!$G13:CO13)/4,0), 5),0)</f>
        <v>0</v>
      </c>
      <c r="CQ338" s="301">
        <f>IFERROR(INDEX(Inputs!$D$174:$H$178, ROUNDUP(SUM('Revenue&amp;exepenses'!$G13:CP13)/4,0), 5),0)</f>
        <v>0</v>
      </c>
      <c r="CR338" s="301">
        <f>IFERROR(INDEX(Inputs!$D$174:$H$178, ROUNDUP(SUM('Revenue&amp;exepenses'!$G13:CQ13)/4,0), 5),0)</f>
        <v>0</v>
      </c>
      <c r="CS338" s="301">
        <f>IFERROR(INDEX(Inputs!$D$174:$H$178, ROUNDUP(SUM('Revenue&amp;exepenses'!$G13:CR13)/4,0), 5),0)</f>
        <v>0</v>
      </c>
      <c r="CT338" s="301">
        <f>IFERROR(INDEX(Inputs!$D$174:$H$178, ROUNDUP(SUM('Revenue&amp;exepenses'!$G13:CS13)/4,0), 5),0)</f>
        <v>0</v>
      </c>
      <c r="CU338" s="301">
        <f>IFERROR(INDEX(Inputs!$D$174:$H$178, ROUNDUP(SUM('Revenue&amp;exepenses'!$G13:CT13)/4,0), 5),0)</f>
        <v>0</v>
      </c>
      <c r="CV338" s="301">
        <f>IFERROR(INDEX(Inputs!$D$174:$H$178, ROUNDUP(SUM('Revenue&amp;exepenses'!$G13:CU13)/4,0), 5),0)</f>
        <v>0</v>
      </c>
      <c r="CW338" s="301">
        <f>IFERROR(INDEX(Inputs!$D$174:$H$178, ROUNDUP(SUM('Revenue&amp;exepenses'!$G13:CV13)/4,0), 5),0)</f>
        <v>0</v>
      </c>
      <c r="CX338" s="301">
        <f>IFERROR(INDEX(Inputs!$D$174:$H$178, ROUNDUP(SUM('Revenue&amp;exepenses'!$G13:CW13)/4,0), 5),0)</f>
        <v>0</v>
      </c>
      <c r="CY338" s="301">
        <f>IFERROR(INDEX(Inputs!$D$174:$H$178, ROUNDUP(SUM('Revenue&amp;exepenses'!$G13:CX13)/4,0), 5),0)</f>
        <v>0</v>
      </c>
      <c r="CZ338" s="301">
        <f>IFERROR(INDEX(Inputs!$D$174:$H$178, ROUNDUP(SUM('Revenue&amp;exepenses'!$G13:CY13)/4,0), 5),0)</f>
        <v>0</v>
      </c>
      <c r="DA338" s="301">
        <f>IFERROR(INDEX(Inputs!$D$174:$H$178, ROUNDUP(SUM('Revenue&amp;exepenses'!$G13:CZ13)/4,0), 5),0)</f>
        <v>0</v>
      </c>
      <c r="DB338" s="301">
        <f>IFERROR(INDEX(Inputs!$D$174:$H$178, ROUNDUP(SUM('Revenue&amp;exepenses'!$G13:DA13)/4,0), 5),0)</f>
        <v>0</v>
      </c>
      <c r="DC338" s="301">
        <f>IFERROR(INDEX(Inputs!$D$174:$H$178, ROUNDUP(SUM('Revenue&amp;exepenses'!$G13:DB13)/4,0), 5),0)</f>
        <v>0</v>
      </c>
      <c r="DD338" s="301">
        <f>IFERROR(INDEX(Inputs!$D$174:$H$178, ROUNDUP(SUM('Revenue&amp;exepenses'!$G13:DC13)/4,0), 5),0)</f>
        <v>0</v>
      </c>
      <c r="DE338" s="301">
        <f>IFERROR(INDEX(Inputs!$D$174:$H$178, ROUNDUP(SUM('Revenue&amp;exepenses'!$G13:DD13)/4,0), 5),0)</f>
        <v>0</v>
      </c>
      <c r="DF338" s="301">
        <f>IFERROR(INDEX(Inputs!$D$174:$H$178, ROUNDUP(SUM('Revenue&amp;exepenses'!$G13:DE13)/4,0), 5),0)</f>
        <v>0</v>
      </c>
      <c r="DG338" s="301">
        <f>IFERROR(INDEX(Inputs!$D$174:$H$178, ROUNDUP(SUM('Revenue&amp;exepenses'!$G13:DF13)/4,0), 5),0)</f>
        <v>0</v>
      </c>
      <c r="DH338" s="301">
        <f>IFERROR(INDEX(Inputs!$D$174:$H$178, ROUNDUP(SUM('Revenue&amp;exepenses'!$G13:DG13)/4,0), 5),0)</f>
        <v>0</v>
      </c>
      <c r="DI338" s="301">
        <f>IFERROR(INDEX(Inputs!$D$174:$H$178, ROUNDUP(SUM('Revenue&amp;exepenses'!$G13:DH13)/4,0), 5),0)</f>
        <v>0</v>
      </c>
      <c r="DJ338" s="301">
        <f>IFERROR(INDEX(Inputs!$D$174:$H$178, ROUNDUP(SUM('Revenue&amp;exepenses'!$G13:DI13)/4,0), 5),0)</f>
        <v>0</v>
      </c>
      <c r="DK338" s="301">
        <f>IFERROR(INDEX(Inputs!$D$174:$H$178, ROUNDUP(SUM('Revenue&amp;exepenses'!$G13:DJ13)/4,0), 5),0)</f>
        <v>0</v>
      </c>
      <c r="DL338" s="301">
        <f>IFERROR(INDEX(Inputs!$D$174:$H$178, ROUNDUP(SUM('Revenue&amp;exepenses'!$G13:DK13)/4,0), 5),0)</f>
        <v>0</v>
      </c>
      <c r="DM338" s="301">
        <f>IFERROR(INDEX(Inputs!$D$174:$H$178, ROUNDUP(SUM('Revenue&amp;exepenses'!$G13:DL13)/4,0), 5),0)</f>
        <v>0</v>
      </c>
      <c r="DN338" s="301">
        <f>IFERROR(INDEX(Inputs!$D$174:$H$178, ROUNDUP(SUM('Revenue&amp;exepenses'!$G13:DM13)/4,0), 5),0)</f>
        <v>0</v>
      </c>
      <c r="DO338" s="301">
        <f>IFERROR(INDEX(Inputs!$D$174:$H$178, ROUNDUP(SUM('Revenue&amp;exepenses'!$G13:DN13)/4,0), 5),0)</f>
        <v>0</v>
      </c>
      <c r="DP338" s="301">
        <f>IFERROR(INDEX(Inputs!$D$174:$H$178, ROUNDUP(SUM('Revenue&amp;exepenses'!$G13:DO13)/4,0), 5),0)</f>
        <v>0</v>
      </c>
      <c r="DQ338" s="301">
        <f>IFERROR(INDEX(Inputs!$D$174:$H$178, ROUNDUP(SUM('Revenue&amp;exepenses'!$G13:DP13)/4,0), 5),0)</f>
        <v>0</v>
      </c>
      <c r="DR338" s="301">
        <f>IFERROR(INDEX(Inputs!$D$174:$H$178, ROUNDUP(SUM('Revenue&amp;exepenses'!$G13:DQ13)/4,0), 5),0)</f>
        <v>0</v>
      </c>
      <c r="DS338" s="301">
        <f>IFERROR(INDEX(Inputs!$D$174:$H$178, ROUNDUP(SUM('Revenue&amp;exepenses'!$G13:DR13)/4,0), 5),0)</f>
        <v>0</v>
      </c>
    </row>
    <row r="339" spans="1:124" x14ac:dyDescent="0.3">
      <c r="C339" s="91"/>
      <c r="D339" s="299" t="s">
        <v>422</v>
      </c>
      <c r="E339" s="300"/>
      <c r="F339" s="300" t="str">
        <f t="shared" si="1192"/>
        <v>INR Mn</v>
      </c>
      <c r="G339" s="299"/>
      <c r="H339" s="301">
        <f>IFERROR(INDEX(Inputs!$D$174:$H$178, ROUNDUP(SUM('Revenue&amp;exepenses'!$G14:G14)/4,0), 5),0)</f>
        <v>0.6</v>
      </c>
      <c r="I339" s="301">
        <f>IFERROR(INDEX(Inputs!$D$174:$H$178, ROUNDUP(SUM('Revenue&amp;exepenses'!$G14:H14)/4,0), 5),0)</f>
        <v>0.6</v>
      </c>
      <c r="J339" s="301">
        <f>IFERROR(INDEX(Inputs!$D$174:$H$178, ROUNDUP(SUM('Revenue&amp;exepenses'!$G14:I14)/4,0), 5),0)</f>
        <v>0.6</v>
      </c>
      <c r="K339" s="301">
        <f>IFERROR(INDEX(Inputs!$D$174:$H$178, ROUNDUP(SUM('Revenue&amp;exepenses'!$G14:J14)/4,0), 5),0)</f>
        <v>0.6</v>
      </c>
      <c r="L339" s="301">
        <f>IFERROR(INDEX(Inputs!$D$174:$H$178, ROUNDUP(SUM('Revenue&amp;exepenses'!$G14:K14)/4,0), 5),0)</f>
        <v>0.6</v>
      </c>
      <c r="M339" s="301">
        <f>IFERROR(INDEX(Inputs!$D$174:$H$178, ROUNDUP(SUM('Revenue&amp;exepenses'!$G14:L14)/4,0), 5),0)</f>
        <v>0.6</v>
      </c>
      <c r="N339" s="301">
        <f>IFERROR(INDEX(Inputs!$D$174:$H$178, ROUNDUP(SUM('Revenue&amp;exepenses'!$G14:M14)/4,0), 5),0)</f>
        <v>0.6</v>
      </c>
      <c r="O339" s="301">
        <f>IFERROR(INDEX(Inputs!$D$174:$H$178, ROUNDUP(SUM('Revenue&amp;exepenses'!$G14:N14)/4,0), 5),0)</f>
        <v>0.6</v>
      </c>
      <c r="P339" s="301">
        <f>IFERROR(INDEX(Inputs!$D$174:$H$178, ROUNDUP(SUM('Revenue&amp;exepenses'!$G14:O14)/4,0), 5),0)</f>
        <v>0.6</v>
      </c>
      <c r="Q339" s="301">
        <f>IFERROR(INDEX(Inputs!$D$174:$H$178, ROUNDUP(SUM('Revenue&amp;exepenses'!$G14:P14)/4,0), 5),0)</f>
        <v>0.6</v>
      </c>
      <c r="R339" s="301">
        <f>IFERROR(INDEX(Inputs!$D$174:$H$178, ROUNDUP(SUM('Revenue&amp;exepenses'!$G14:Q14)/4,0), 5),0)</f>
        <v>0.6</v>
      </c>
      <c r="S339" s="301">
        <f>IFERROR(INDEX(Inputs!$D$174:$H$178, ROUNDUP(SUM('Revenue&amp;exepenses'!$G14:R14)/4,0), 5),0)</f>
        <v>0.6</v>
      </c>
      <c r="T339" s="301">
        <f>IFERROR(INDEX(Inputs!$D$174:$H$178, ROUNDUP(SUM('Revenue&amp;exepenses'!$G14:S14)/4,0), 5),0)</f>
        <v>0.6</v>
      </c>
      <c r="U339" s="301">
        <f>IFERROR(INDEX(Inputs!$D$174:$H$178, ROUNDUP(SUM('Revenue&amp;exepenses'!$G14:T14)/4,0), 5),0)</f>
        <v>0.6</v>
      </c>
      <c r="V339" s="301">
        <f>IFERROR(INDEX(Inputs!$D$174:$H$178, ROUNDUP(SUM('Revenue&amp;exepenses'!$G14:U14)/4,0), 5),0)</f>
        <v>0.6</v>
      </c>
      <c r="W339" s="301">
        <f>IFERROR(INDEX(Inputs!$D$174:$H$178, ROUNDUP(SUM('Revenue&amp;exepenses'!$G14:V14)/4,0), 5),0)</f>
        <v>0.6</v>
      </c>
      <c r="X339" s="301">
        <f>IFERROR(INDEX(Inputs!$D$174:$H$178, ROUNDUP(SUM('Revenue&amp;exepenses'!$G14:W14)/4,0), 5),0)</f>
        <v>0.6</v>
      </c>
      <c r="Y339" s="301">
        <f>IFERROR(INDEX(Inputs!$D$174:$H$178, ROUNDUP(SUM('Revenue&amp;exepenses'!$G14:X14)/4,0), 5),0)</f>
        <v>0.6</v>
      </c>
      <c r="Z339" s="301">
        <f>IFERROR(INDEX(Inputs!$D$174:$H$178, ROUNDUP(SUM('Revenue&amp;exepenses'!$G14:Y14)/4,0), 5),0)</f>
        <v>0.5</v>
      </c>
      <c r="AA339" s="301">
        <f>IFERROR(INDEX(Inputs!$D$174:$H$178, ROUNDUP(SUM('Revenue&amp;exepenses'!$G14:Z14)/4,0), 5),0)</f>
        <v>0.5</v>
      </c>
      <c r="AB339" s="301">
        <f>IFERROR(INDEX(Inputs!$D$174:$H$178, ROUNDUP(SUM('Revenue&amp;exepenses'!$G14:AA14)/4,0), 5),0)</f>
        <v>0.5</v>
      </c>
      <c r="AC339" s="301">
        <f>IFERROR(INDEX(Inputs!$D$174:$H$178, ROUNDUP(SUM('Revenue&amp;exepenses'!$G14:AB14)/4,0), 5),0)</f>
        <v>0.5</v>
      </c>
      <c r="AD339" s="301">
        <f>IFERROR(INDEX(Inputs!$D$174:$H$178, ROUNDUP(SUM('Revenue&amp;exepenses'!$G14:AC14)/4,0), 5),0)</f>
        <v>0.4</v>
      </c>
      <c r="AE339" s="301">
        <f>IFERROR(INDEX(Inputs!$D$174:$H$178, ROUNDUP(SUM('Revenue&amp;exepenses'!$G14:AD14)/4,0), 5),0)</f>
        <v>0.4</v>
      </c>
      <c r="AF339" s="301">
        <f>IFERROR(INDEX(Inputs!$D$174:$H$178, ROUNDUP(SUM('Revenue&amp;exepenses'!$G14:AE14)/4,0), 5),0)</f>
        <v>0.4</v>
      </c>
      <c r="AG339" s="301">
        <f>IFERROR(INDEX(Inputs!$D$174:$H$178, ROUNDUP(SUM('Revenue&amp;exepenses'!$G14:AF14)/4,0), 5),0)</f>
        <v>0.4</v>
      </c>
      <c r="AH339" s="301">
        <f>IFERROR(INDEX(Inputs!$D$174:$H$178, ROUNDUP(SUM('Revenue&amp;exepenses'!$G14:AG14)/4,0), 5),0)</f>
        <v>0.3</v>
      </c>
      <c r="AI339" s="301">
        <f>IFERROR(INDEX(Inputs!$D$174:$H$178, ROUNDUP(SUM('Revenue&amp;exepenses'!$G14:AH14)/4,0), 5),0)</f>
        <v>0.3</v>
      </c>
      <c r="AJ339" s="301">
        <f>IFERROR(INDEX(Inputs!$D$174:$H$178, ROUNDUP(SUM('Revenue&amp;exepenses'!$G14:AI14)/4,0), 5),0)</f>
        <v>0.3</v>
      </c>
      <c r="AK339" s="301">
        <f>IFERROR(INDEX(Inputs!$D$174:$H$178, ROUNDUP(SUM('Revenue&amp;exepenses'!$G14:AJ14)/4,0), 5),0)</f>
        <v>0.3</v>
      </c>
      <c r="AL339" s="301">
        <f>IFERROR(INDEX(Inputs!$D$174:$H$178, ROUNDUP(SUM('Revenue&amp;exepenses'!$G14:AK14)/4,0), 5),0)</f>
        <v>0.2</v>
      </c>
      <c r="AM339" s="301">
        <f>IFERROR(INDEX(Inputs!$D$174:$H$178, ROUNDUP(SUM('Revenue&amp;exepenses'!$G14:AL14)/4,0), 5),0)</f>
        <v>0.2</v>
      </c>
      <c r="AN339" s="301">
        <f>IFERROR(INDEX(Inputs!$D$174:$H$178, ROUNDUP(SUM('Revenue&amp;exepenses'!$G14:AM14)/4,0), 5),0)</f>
        <v>0.2</v>
      </c>
      <c r="AO339" s="301">
        <f>IFERROR(INDEX(Inputs!$D$174:$H$178, ROUNDUP(SUM('Revenue&amp;exepenses'!$G14:AN14)/4,0), 5),0)</f>
        <v>0.2</v>
      </c>
      <c r="AP339" s="301">
        <f>IFERROR(INDEX(Inputs!$D$174:$H$178, ROUNDUP(SUM('Revenue&amp;exepenses'!$G14:AO14)/4,0), 5),0)</f>
        <v>0</v>
      </c>
      <c r="AQ339" s="301">
        <f>IFERROR(INDEX(Inputs!$D$174:$H$178, ROUNDUP(SUM('Revenue&amp;exepenses'!$G14:AP14)/4,0), 5),0)</f>
        <v>0</v>
      </c>
      <c r="AR339" s="301">
        <f>IFERROR(INDEX(Inputs!$D$174:$H$178, ROUNDUP(SUM('Revenue&amp;exepenses'!$G14:AQ14)/4,0), 5),0)</f>
        <v>0</v>
      </c>
      <c r="AS339" s="301">
        <f>IFERROR(INDEX(Inputs!$D$174:$H$178, ROUNDUP(SUM('Revenue&amp;exepenses'!$G14:AR14)/4,0), 5),0)</f>
        <v>0</v>
      </c>
      <c r="AT339" s="301">
        <f>IFERROR(INDEX(Inputs!$D$174:$H$178, ROUNDUP(SUM('Revenue&amp;exepenses'!$G14:AS14)/4,0), 5),0)</f>
        <v>0</v>
      </c>
      <c r="AU339" s="301">
        <f>IFERROR(INDEX(Inputs!$D$174:$H$178, ROUNDUP(SUM('Revenue&amp;exepenses'!$G14:AT14)/4,0), 5),0)</f>
        <v>0</v>
      </c>
      <c r="AV339" s="301">
        <f>IFERROR(INDEX(Inputs!$D$174:$H$178, ROUNDUP(SUM('Revenue&amp;exepenses'!$G14:AU14)/4,0), 5),0)</f>
        <v>0</v>
      </c>
      <c r="AW339" s="301">
        <f>IFERROR(INDEX(Inputs!$D$174:$H$178, ROUNDUP(SUM('Revenue&amp;exepenses'!$G14:AV14)/4,0), 5),0)</f>
        <v>0</v>
      </c>
      <c r="AX339" s="301">
        <f>IFERROR(INDEX(Inputs!$D$174:$H$178, ROUNDUP(SUM('Revenue&amp;exepenses'!$G14:AW14)/4,0), 5),0)</f>
        <v>0</v>
      </c>
      <c r="AY339" s="301">
        <f>IFERROR(INDEX(Inputs!$D$174:$H$178, ROUNDUP(SUM('Revenue&amp;exepenses'!$G14:AX14)/4,0), 5),0)</f>
        <v>0</v>
      </c>
      <c r="AZ339" s="301">
        <f>IFERROR(INDEX(Inputs!$D$174:$H$178, ROUNDUP(SUM('Revenue&amp;exepenses'!$G14:AY14)/4,0), 5),0)</f>
        <v>0</v>
      </c>
      <c r="BA339" s="301">
        <f>IFERROR(INDEX(Inputs!$D$174:$H$178, ROUNDUP(SUM('Revenue&amp;exepenses'!$G14:AZ14)/4,0), 5),0)</f>
        <v>0</v>
      </c>
      <c r="BB339" s="301">
        <f>IFERROR(INDEX(Inputs!$D$174:$H$178, ROUNDUP(SUM('Revenue&amp;exepenses'!$G14:BA14)/4,0), 5),0)</f>
        <v>0</v>
      </c>
      <c r="BC339" s="301">
        <f>IFERROR(INDEX(Inputs!$D$174:$H$178, ROUNDUP(SUM('Revenue&amp;exepenses'!$G14:BB14)/4,0), 5),0)</f>
        <v>0</v>
      </c>
      <c r="BD339" s="301">
        <f>IFERROR(INDEX(Inputs!$D$174:$H$178, ROUNDUP(SUM('Revenue&amp;exepenses'!$G14:BC14)/4,0), 5),0)</f>
        <v>0</v>
      </c>
      <c r="BE339" s="301">
        <f>IFERROR(INDEX(Inputs!$D$174:$H$178, ROUNDUP(SUM('Revenue&amp;exepenses'!$G14:BD14)/4,0), 5),0)</f>
        <v>0</v>
      </c>
      <c r="BF339" s="301">
        <f>IFERROR(INDEX(Inputs!$D$174:$H$178, ROUNDUP(SUM('Revenue&amp;exepenses'!$G14:BE14)/4,0), 5),0)</f>
        <v>0</v>
      </c>
      <c r="BG339" s="301">
        <f>IFERROR(INDEX(Inputs!$D$174:$H$178, ROUNDUP(SUM('Revenue&amp;exepenses'!$G14:BF14)/4,0), 5),0)</f>
        <v>0</v>
      </c>
      <c r="BH339" s="301">
        <f>IFERROR(INDEX(Inputs!$D$174:$H$178, ROUNDUP(SUM('Revenue&amp;exepenses'!$G14:BG14)/4,0), 5),0)</f>
        <v>0</v>
      </c>
      <c r="BI339" s="301">
        <f>IFERROR(INDEX(Inputs!$D$174:$H$178, ROUNDUP(SUM('Revenue&amp;exepenses'!$G14:BH14)/4,0), 5),0)</f>
        <v>0</v>
      </c>
      <c r="BJ339" s="301">
        <f>IFERROR(INDEX(Inputs!$D$174:$H$178, ROUNDUP(SUM('Revenue&amp;exepenses'!$G14:BI14)/4,0), 5),0)</f>
        <v>0</v>
      </c>
      <c r="BK339" s="301">
        <f>IFERROR(INDEX(Inputs!$D$174:$H$178, ROUNDUP(SUM('Revenue&amp;exepenses'!$G14:BJ14)/4,0), 5),0)</f>
        <v>0</v>
      </c>
      <c r="BL339" s="301">
        <f>IFERROR(INDEX(Inputs!$D$174:$H$178, ROUNDUP(SUM('Revenue&amp;exepenses'!$G14:BK14)/4,0), 5),0)</f>
        <v>0</v>
      </c>
      <c r="BM339" s="301">
        <f>IFERROR(INDEX(Inputs!$D$174:$H$178, ROUNDUP(SUM('Revenue&amp;exepenses'!$G14:BL14)/4,0), 5),0)</f>
        <v>0</v>
      </c>
      <c r="BN339" s="301">
        <f>IFERROR(INDEX(Inputs!$D$174:$H$178, ROUNDUP(SUM('Revenue&amp;exepenses'!$G14:BM14)/4,0), 5),0)</f>
        <v>0</v>
      </c>
      <c r="BO339" s="301">
        <f>IFERROR(INDEX(Inputs!$D$174:$H$178, ROUNDUP(SUM('Revenue&amp;exepenses'!$G14:BN14)/4,0), 5),0)</f>
        <v>0</v>
      </c>
      <c r="BP339" s="301">
        <f>IFERROR(INDEX(Inputs!$D$174:$H$178, ROUNDUP(SUM('Revenue&amp;exepenses'!$G14:BO14)/4,0), 5),0)</f>
        <v>0</v>
      </c>
      <c r="BQ339" s="301">
        <f>IFERROR(INDEX(Inputs!$D$174:$H$178, ROUNDUP(SUM('Revenue&amp;exepenses'!$G14:BP14)/4,0), 5),0)</f>
        <v>0</v>
      </c>
      <c r="BR339" s="301">
        <f>IFERROR(INDEX(Inputs!$D$174:$H$178, ROUNDUP(SUM('Revenue&amp;exepenses'!$G14:BQ14)/4,0), 5),0)</f>
        <v>0</v>
      </c>
      <c r="BS339" s="301">
        <f>IFERROR(INDEX(Inputs!$D$174:$H$178, ROUNDUP(SUM('Revenue&amp;exepenses'!$G14:BR14)/4,0), 5),0)</f>
        <v>0</v>
      </c>
      <c r="BT339" s="301">
        <f>IFERROR(INDEX(Inputs!$D$174:$H$178, ROUNDUP(SUM('Revenue&amp;exepenses'!$G14:BS14)/4,0), 5),0)</f>
        <v>0</v>
      </c>
      <c r="BU339" s="301">
        <f>IFERROR(INDEX(Inputs!$D$174:$H$178, ROUNDUP(SUM('Revenue&amp;exepenses'!$G14:BT14)/4,0), 5),0)</f>
        <v>0</v>
      </c>
      <c r="BV339" s="301">
        <f>IFERROR(INDEX(Inputs!$D$174:$H$178, ROUNDUP(SUM('Revenue&amp;exepenses'!$G14:BU14)/4,0), 5),0)</f>
        <v>0</v>
      </c>
      <c r="BW339" s="301">
        <f>IFERROR(INDEX(Inputs!$D$174:$H$178, ROUNDUP(SUM('Revenue&amp;exepenses'!$G14:BV14)/4,0), 5),0)</f>
        <v>0</v>
      </c>
      <c r="BX339" s="301">
        <f>IFERROR(INDEX(Inputs!$D$174:$H$178, ROUNDUP(SUM('Revenue&amp;exepenses'!$G14:BW14)/4,0), 5),0)</f>
        <v>0</v>
      </c>
      <c r="BY339" s="301">
        <f>IFERROR(INDEX(Inputs!$D$174:$H$178, ROUNDUP(SUM('Revenue&amp;exepenses'!$G14:BX14)/4,0), 5),0)</f>
        <v>0</v>
      </c>
      <c r="BZ339" s="301">
        <f>IFERROR(INDEX(Inputs!$D$174:$H$178, ROUNDUP(SUM('Revenue&amp;exepenses'!$G14:BY14)/4,0), 5),0)</f>
        <v>0</v>
      </c>
      <c r="CA339" s="301">
        <f>IFERROR(INDEX(Inputs!$D$174:$H$178, ROUNDUP(SUM('Revenue&amp;exepenses'!$G14:BZ14)/4,0), 5),0)</f>
        <v>0</v>
      </c>
      <c r="CB339" s="301">
        <f>IFERROR(INDEX(Inputs!$D$174:$H$178, ROUNDUP(SUM('Revenue&amp;exepenses'!$G14:CA14)/4,0), 5),0)</f>
        <v>0</v>
      </c>
      <c r="CC339" s="301">
        <f>IFERROR(INDEX(Inputs!$D$174:$H$178, ROUNDUP(SUM('Revenue&amp;exepenses'!$G14:CB14)/4,0), 5),0)</f>
        <v>0</v>
      </c>
      <c r="CD339" s="301">
        <f>IFERROR(INDEX(Inputs!$D$174:$H$178, ROUNDUP(SUM('Revenue&amp;exepenses'!$G14:CC14)/4,0), 5),0)</f>
        <v>0</v>
      </c>
      <c r="CE339" s="301">
        <f>IFERROR(INDEX(Inputs!$D$174:$H$178, ROUNDUP(SUM('Revenue&amp;exepenses'!$G14:CD14)/4,0), 5),0)</f>
        <v>0</v>
      </c>
      <c r="CF339" s="301">
        <f>IFERROR(INDEX(Inputs!$D$174:$H$178, ROUNDUP(SUM('Revenue&amp;exepenses'!$G14:CE14)/4,0), 5),0)</f>
        <v>0</v>
      </c>
      <c r="CG339" s="301">
        <f>IFERROR(INDEX(Inputs!$D$174:$H$178, ROUNDUP(SUM('Revenue&amp;exepenses'!$G14:CF14)/4,0), 5),0)</f>
        <v>0</v>
      </c>
      <c r="CH339" s="301">
        <f>IFERROR(INDEX(Inputs!$D$174:$H$178, ROUNDUP(SUM('Revenue&amp;exepenses'!$G14:CG14)/4,0), 5),0)</f>
        <v>0</v>
      </c>
      <c r="CI339" s="301">
        <f>IFERROR(INDEX(Inputs!$D$174:$H$178, ROUNDUP(SUM('Revenue&amp;exepenses'!$G14:CH14)/4,0), 5),0)</f>
        <v>0</v>
      </c>
      <c r="CJ339" s="301">
        <f>IFERROR(INDEX(Inputs!$D$174:$H$178, ROUNDUP(SUM('Revenue&amp;exepenses'!$G14:CI14)/4,0), 5),0)</f>
        <v>0</v>
      </c>
      <c r="CK339" s="301">
        <f>IFERROR(INDEX(Inputs!$D$174:$H$178, ROUNDUP(SUM('Revenue&amp;exepenses'!$G14:CJ14)/4,0), 5),0)</f>
        <v>0</v>
      </c>
      <c r="CL339" s="301">
        <f>IFERROR(INDEX(Inputs!$D$174:$H$178, ROUNDUP(SUM('Revenue&amp;exepenses'!$G14:CK14)/4,0), 5),0)</f>
        <v>0</v>
      </c>
      <c r="CM339" s="301">
        <f>IFERROR(INDEX(Inputs!$D$174:$H$178, ROUNDUP(SUM('Revenue&amp;exepenses'!$G14:CL14)/4,0), 5),0)</f>
        <v>0</v>
      </c>
      <c r="CN339" s="301">
        <f>IFERROR(INDEX(Inputs!$D$174:$H$178, ROUNDUP(SUM('Revenue&amp;exepenses'!$G14:CM14)/4,0), 5),0)</f>
        <v>0</v>
      </c>
      <c r="CO339" s="301">
        <f>IFERROR(INDEX(Inputs!$D$174:$H$178, ROUNDUP(SUM('Revenue&amp;exepenses'!$G14:CN14)/4,0), 5),0)</f>
        <v>0</v>
      </c>
      <c r="CP339" s="301">
        <f>IFERROR(INDEX(Inputs!$D$174:$H$178, ROUNDUP(SUM('Revenue&amp;exepenses'!$G14:CO14)/4,0), 5),0)</f>
        <v>0</v>
      </c>
      <c r="CQ339" s="301">
        <f>IFERROR(INDEX(Inputs!$D$174:$H$178, ROUNDUP(SUM('Revenue&amp;exepenses'!$G14:CP14)/4,0), 5),0)</f>
        <v>0</v>
      </c>
      <c r="CR339" s="301">
        <f>IFERROR(INDEX(Inputs!$D$174:$H$178, ROUNDUP(SUM('Revenue&amp;exepenses'!$G14:CQ14)/4,0), 5),0)</f>
        <v>0</v>
      </c>
      <c r="CS339" s="301">
        <f>IFERROR(INDEX(Inputs!$D$174:$H$178, ROUNDUP(SUM('Revenue&amp;exepenses'!$G14:CR14)/4,0), 5),0)</f>
        <v>0</v>
      </c>
      <c r="CT339" s="301">
        <f>IFERROR(INDEX(Inputs!$D$174:$H$178, ROUNDUP(SUM('Revenue&amp;exepenses'!$G14:CS14)/4,0), 5),0)</f>
        <v>0</v>
      </c>
      <c r="CU339" s="301">
        <f>IFERROR(INDEX(Inputs!$D$174:$H$178, ROUNDUP(SUM('Revenue&amp;exepenses'!$G14:CT14)/4,0), 5),0)</f>
        <v>0</v>
      </c>
      <c r="CV339" s="301">
        <f>IFERROR(INDEX(Inputs!$D$174:$H$178, ROUNDUP(SUM('Revenue&amp;exepenses'!$G14:CU14)/4,0), 5),0)</f>
        <v>0</v>
      </c>
      <c r="CW339" s="301">
        <f>IFERROR(INDEX(Inputs!$D$174:$H$178, ROUNDUP(SUM('Revenue&amp;exepenses'!$G14:CV14)/4,0), 5),0)</f>
        <v>0</v>
      </c>
      <c r="CX339" s="301">
        <f>IFERROR(INDEX(Inputs!$D$174:$H$178, ROUNDUP(SUM('Revenue&amp;exepenses'!$G14:CW14)/4,0), 5),0)</f>
        <v>0</v>
      </c>
      <c r="CY339" s="301">
        <f>IFERROR(INDEX(Inputs!$D$174:$H$178, ROUNDUP(SUM('Revenue&amp;exepenses'!$G14:CX14)/4,0), 5),0)</f>
        <v>0</v>
      </c>
      <c r="CZ339" s="301">
        <f>IFERROR(INDEX(Inputs!$D$174:$H$178, ROUNDUP(SUM('Revenue&amp;exepenses'!$G14:CY14)/4,0), 5),0)</f>
        <v>0</v>
      </c>
      <c r="DA339" s="301">
        <f>IFERROR(INDEX(Inputs!$D$174:$H$178, ROUNDUP(SUM('Revenue&amp;exepenses'!$G14:CZ14)/4,0), 5),0)</f>
        <v>0</v>
      </c>
      <c r="DB339" s="301">
        <f>IFERROR(INDEX(Inputs!$D$174:$H$178, ROUNDUP(SUM('Revenue&amp;exepenses'!$G14:DA14)/4,0), 5),0)</f>
        <v>0</v>
      </c>
      <c r="DC339" s="301">
        <f>IFERROR(INDEX(Inputs!$D$174:$H$178, ROUNDUP(SUM('Revenue&amp;exepenses'!$G14:DB14)/4,0), 5),0)</f>
        <v>0</v>
      </c>
      <c r="DD339" s="301">
        <f>IFERROR(INDEX(Inputs!$D$174:$H$178, ROUNDUP(SUM('Revenue&amp;exepenses'!$G14:DC14)/4,0), 5),0)</f>
        <v>0</v>
      </c>
      <c r="DE339" s="301">
        <f>IFERROR(INDEX(Inputs!$D$174:$H$178, ROUNDUP(SUM('Revenue&amp;exepenses'!$G14:DD14)/4,0), 5),0)</f>
        <v>0</v>
      </c>
      <c r="DF339" s="301">
        <f>IFERROR(INDEX(Inputs!$D$174:$H$178, ROUNDUP(SUM('Revenue&amp;exepenses'!$G14:DE14)/4,0), 5),0)</f>
        <v>0</v>
      </c>
      <c r="DG339" s="301">
        <f>IFERROR(INDEX(Inputs!$D$174:$H$178, ROUNDUP(SUM('Revenue&amp;exepenses'!$G14:DF14)/4,0), 5),0)</f>
        <v>0</v>
      </c>
      <c r="DH339" s="301">
        <f>IFERROR(INDEX(Inputs!$D$174:$H$178, ROUNDUP(SUM('Revenue&amp;exepenses'!$G14:DG14)/4,0), 5),0)</f>
        <v>0</v>
      </c>
      <c r="DI339" s="301">
        <f>IFERROR(INDEX(Inputs!$D$174:$H$178, ROUNDUP(SUM('Revenue&amp;exepenses'!$G14:DH14)/4,0), 5),0)</f>
        <v>0</v>
      </c>
      <c r="DJ339" s="301">
        <f>IFERROR(INDEX(Inputs!$D$174:$H$178, ROUNDUP(SUM('Revenue&amp;exepenses'!$G14:DI14)/4,0), 5),0)</f>
        <v>0</v>
      </c>
      <c r="DK339" s="301">
        <f>IFERROR(INDEX(Inputs!$D$174:$H$178, ROUNDUP(SUM('Revenue&amp;exepenses'!$G14:DJ14)/4,0), 5),0)</f>
        <v>0</v>
      </c>
      <c r="DL339" s="301">
        <f>IFERROR(INDEX(Inputs!$D$174:$H$178, ROUNDUP(SUM('Revenue&amp;exepenses'!$G14:DK14)/4,0), 5),0)</f>
        <v>0</v>
      </c>
      <c r="DM339" s="301">
        <f>IFERROR(INDEX(Inputs!$D$174:$H$178, ROUNDUP(SUM('Revenue&amp;exepenses'!$G14:DL14)/4,0), 5),0)</f>
        <v>0</v>
      </c>
      <c r="DN339" s="301">
        <f>IFERROR(INDEX(Inputs!$D$174:$H$178, ROUNDUP(SUM('Revenue&amp;exepenses'!$G14:DM14)/4,0), 5),0)</f>
        <v>0</v>
      </c>
      <c r="DO339" s="301">
        <f>IFERROR(INDEX(Inputs!$D$174:$H$178, ROUNDUP(SUM('Revenue&amp;exepenses'!$G14:DN14)/4,0), 5),0)</f>
        <v>0</v>
      </c>
      <c r="DP339" s="301">
        <f>IFERROR(INDEX(Inputs!$D$174:$H$178, ROUNDUP(SUM('Revenue&amp;exepenses'!$G14:DO14)/4,0), 5),0)</f>
        <v>0</v>
      </c>
      <c r="DQ339" s="301">
        <f>IFERROR(INDEX(Inputs!$D$174:$H$178, ROUNDUP(SUM('Revenue&amp;exepenses'!$G14:DP14)/4,0), 5),0)</f>
        <v>0</v>
      </c>
      <c r="DR339" s="301">
        <f>IFERROR(INDEX(Inputs!$D$174:$H$178, ROUNDUP(SUM('Revenue&amp;exepenses'!$G14:DQ14)/4,0), 5),0)</f>
        <v>0</v>
      </c>
      <c r="DS339" s="301">
        <f>IFERROR(INDEX(Inputs!$D$174:$H$178, ROUNDUP(SUM('Revenue&amp;exepenses'!$G14:DR14)/4,0), 5),0)</f>
        <v>0</v>
      </c>
    </row>
    <row r="340" spans="1:124" x14ac:dyDescent="0.3">
      <c r="C340" s="91"/>
      <c r="D340" s="299" t="s">
        <v>423</v>
      </c>
      <c r="E340" s="300"/>
      <c r="F340" s="300" t="str">
        <f t="shared" si="1192"/>
        <v>INR Mn</v>
      </c>
      <c r="G340" s="299"/>
      <c r="H340" s="301">
        <f>IFERROR(INDEX(Inputs!$D$174:$H$178, ROUNDUP(SUM('Revenue&amp;exepenses'!$G15:G15)/4,0), 5),0)</f>
        <v>0.5</v>
      </c>
      <c r="I340" s="301">
        <f>IFERROR(INDEX(Inputs!$D$174:$H$178, ROUNDUP(SUM('Revenue&amp;exepenses'!$G15:H15)/4,0), 5),0)</f>
        <v>0.5</v>
      </c>
      <c r="J340" s="301">
        <f>IFERROR(INDEX(Inputs!$D$174:$H$178, ROUNDUP(SUM('Revenue&amp;exepenses'!$G15:I15)/4,0), 5),0)</f>
        <v>0.5</v>
      </c>
      <c r="K340" s="301">
        <f>IFERROR(INDEX(Inputs!$D$174:$H$178, ROUNDUP(SUM('Revenue&amp;exepenses'!$G15:J15)/4,0), 5),0)</f>
        <v>0.5</v>
      </c>
      <c r="L340" s="301">
        <f>IFERROR(INDEX(Inputs!$D$174:$H$178, ROUNDUP(SUM('Revenue&amp;exepenses'!$G15:K15)/4,0), 5),0)</f>
        <v>0.5</v>
      </c>
      <c r="M340" s="301">
        <f>IFERROR(INDEX(Inputs!$D$174:$H$178, ROUNDUP(SUM('Revenue&amp;exepenses'!$G15:L15)/4,0), 5),0)</f>
        <v>0.5</v>
      </c>
      <c r="N340" s="301">
        <f>IFERROR(INDEX(Inputs!$D$174:$H$178, ROUNDUP(SUM('Revenue&amp;exepenses'!$G15:M15)/4,0), 5),0)</f>
        <v>0.5</v>
      </c>
      <c r="O340" s="301">
        <f>IFERROR(INDEX(Inputs!$D$174:$H$178, ROUNDUP(SUM('Revenue&amp;exepenses'!$G15:N15)/4,0), 5),0)</f>
        <v>0.5</v>
      </c>
      <c r="P340" s="301">
        <f>IFERROR(INDEX(Inputs!$D$174:$H$178, ROUNDUP(SUM('Revenue&amp;exepenses'!$G15:O15)/4,0), 5),0)</f>
        <v>0.5</v>
      </c>
      <c r="Q340" s="301">
        <f>IFERROR(INDEX(Inputs!$D$174:$H$178, ROUNDUP(SUM('Revenue&amp;exepenses'!$G15:P15)/4,0), 5),0)</f>
        <v>0.5</v>
      </c>
      <c r="R340" s="301">
        <f>IFERROR(INDEX(Inputs!$D$174:$H$178, ROUNDUP(SUM('Revenue&amp;exepenses'!$G15:Q15)/4,0), 5),0)</f>
        <v>0.5</v>
      </c>
      <c r="S340" s="301">
        <f>IFERROR(INDEX(Inputs!$D$174:$H$178, ROUNDUP(SUM('Revenue&amp;exepenses'!$G15:R15)/4,0), 5),0)</f>
        <v>0.5</v>
      </c>
      <c r="T340" s="301">
        <f>IFERROR(INDEX(Inputs!$D$174:$H$178, ROUNDUP(SUM('Revenue&amp;exepenses'!$G15:S15)/4,0), 5),0)</f>
        <v>0.5</v>
      </c>
      <c r="U340" s="301">
        <f>IFERROR(INDEX(Inputs!$D$174:$H$178, ROUNDUP(SUM('Revenue&amp;exepenses'!$G15:T15)/4,0), 5),0)</f>
        <v>0.5</v>
      </c>
      <c r="V340" s="301">
        <f>IFERROR(INDEX(Inputs!$D$174:$H$178, ROUNDUP(SUM('Revenue&amp;exepenses'!$G15:U15)/4,0), 5),0)</f>
        <v>0.5</v>
      </c>
      <c r="W340" s="301">
        <f>IFERROR(INDEX(Inputs!$D$174:$H$178, ROUNDUP(SUM('Revenue&amp;exepenses'!$G15:V15)/4,0), 5),0)</f>
        <v>0.5</v>
      </c>
      <c r="X340" s="301">
        <f>IFERROR(INDEX(Inputs!$D$174:$H$178, ROUNDUP(SUM('Revenue&amp;exepenses'!$G15:W15)/4,0), 5),0)</f>
        <v>0.5</v>
      </c>
      <c r="Y340" s="301">
        <f>IFERROR(INDEX(Inputs!$D$174:$H$178, ROUNDUP(SUM('Revenue&amp;exepenses'!$G15:X15)/4,0), 5),0)</f>
        <v>0.5</v>
      </c>
      <c r="Z340" s="301">
        <f>IFERROR(INDEX(Inputs!$D$174:$H$178, ROUNDUP(SUM('Revenue&amp;exepenses'!$G15:Y15)/4,0), 5),0)</f>
        <v>0.5</v>
      </c>
      <c r="AA340" s="301">
        <f>IFERROR(INDEX(Inputs!$D$174:$H$178, ROUNDUP(SUM('Revenue&amp;exepenses'!$G15:Z15)/4,0), 5),0)</f>
        <v>0.5</v>
      </c>
      <c r="AB340" s="301">
        <f>IFERROR(INDEX(Inputs!$D$174:$H$178, ROUNDUP(SUM('Revenue&amp;exepenses'!$G15:AA15)/4,0), 5),0)</f>
        <v>0.5</v>
      </c>
      <c r="AC340" s="301">
        <f>IFERROR(INDEX(Inputs!$D$174:$H$178, ROUNDUP(SUM('Revenue&amp;exepenses'!$G15:AB15)/4,0), 5),0)</f>
        <v>0.5</v>
      </c>
      <c r="AD340" s="301">
        <f>IFERROR(INDEX(Inputs!$D$174:$H$178, ROUNDUP(SUM('Revenue&amp;exepenses'!$G15:AC15)/4,0), 5),0)</f>
        <v>0.5</v>
      </c>
      <c r="AE340" s="301">
        <f>IFERROR(INDEX(Inputs!$D$174:$H$178, ROUNDUP(SUM('Revenue&amp;exepenses'!$G15:AD15)/4,0), 5),0)</f>
        <v>0.4</v>
      </c>
      <c r="AF340" s="301">
        <f>IFERROR(INDEX(Inputs!$D$174:$H$178, ROUNDUP(SUM('Revenue&amp;exepenses'!$G15:AE15)/4,0), 5),0)</f>
        <v>0.4</v>
      </c>
      <c r="AG340" s="301">
        <f>IFERROR(INDEX(Inputs!$D$174:$H$178, ROUNDUP(SUM('Revenue&amp;exepenses'!$G15:AF15)/4,0), 5),0)</f>
        <v>0.4</v>
      </c>
      <c r="AH340" s="301">
        <f>IFERROR(INDEX(Inputs!$D$174:$H$178, ROUNDUP(SUM('Revenue&amp;exepenses'!$G15:AG15)/4,0), 5),0)</f>
        <v>0.4</v>
      </c>
      <c r="AI340" s="301">
        <f>IFERROR(INDEX(Inputs!$D$174:$H$178, ROUNDUP(SUM('Revenue&amp;exepenses'!$G15:AH15)/4,0), 5),0)</f>
        <v>0.3</v>
      </c>
      <c r="AJ340" s="301">
        <f>IFERROR(INDEX(Inputs!$D$174:$H$178, ROUNDUP(SUM('Revenue&amp;exepenses'!$G15:AI15)/4,0), 5),0)</f>
        <v>0.3</v>
      </c>
      <c r="AK340" s="301">
        <f>IFERROR(INDEX(Inputs!$D$174:$H$178, ROUNDUP(SUM('Revenue&amp;exepenses'!$G15:AJ15)/4,0), 5),0)</f>
        <v>0.3</v>
      </c>
      <c r="AL340" s="301">
        <f>IFERROR(INDEX(Inputs!$D$174:$H$178, ROUNDUP(SUM('Revenue&amp;exepenses'!$G15:AK15)/4,0), 5),0)</f>
        <v>0.3</v>
      </c>
      <c r="AM340" s="301">
        <f>IFERROR(INDEX(Inputs!$D$174:$H$178, ROUNDUP(SUM('Revenue&amp;exepenses'!$G15:AL15)/4,0), 5),0)</f>
        <v>0.2</v>
      </c>
      <c r="AN340" s="301">
        <f>IFERROR(INDEX(Inputs!$D$174:$H$178, ROUNDUP(SUM('Revenue&amp;exepenses'!$G15:AM15)/4,0), 5),0)</f>
        <v>0.2</v>
      </c>
      <c r="AO340" s="301">
        <f>IFERROR(INDEX(Inputs!$D$174:$H$178, ROUNDUP(SUM('Revenue&amp;exepenses'!$G15:AN15)/4,0), 5),0)</f>
        <v>0.2</v>
      </c>
      <c r="AP340" s="301">
        <f>IFERROR(INDEX(Inputs!$D$174:$H$178, ROUNDUP(SUM('Revenue&amp;exepenses'!$G15:AO15)/4,0), 5),0)</f>
        <v>0.2</v>
      </c>
      <c r="AQ340" s="301">
        <f>IFERROR(INDEX(Inputs!$D$174:$H$178, ROUNDUP(SUM('Revenue&amp;exepenses'!$G15:AP15)/4,0), 5),0)</f>
        <v>0</v>
      </c>
      <c r="AR340" s="301">
        <f>IFERROR(INDEX(Inputs!$D$174:$H$178, ROUNDUP(SUM('Revenue&amp;exepenses'!$G15:AQ15)/4,0), 5),0)</f>
        <v>0</v>
      </c>
      <c r="AS340" s="301">
        <f>IFERROR(INDEX(Inputs!$D$174:$H$178, ROUNDUP(SUM('Revenue&amp;exepenses'!$G15:AR15)/4,0), 5),0)</f>
        <v>0</v>
      </c>
      <c r="AT340" s="301">
        <f>IFERROR(INDEX(Inputs!$D$174:$H$178, ROUNDUP(SUM('Revenue&amp;exepenses'!$G15:AS15)/4,0), 5),0)</f>
        <v>0</v>
      </c>
      <c r="AU340" s="301">
        <f>IFERROR(INDEX(Inputs!$D$174:$H$178, ROUNDUP(SUM('Revenue&amp;exepenses'!$G15:AT15)/4,0), 5),0)</f>
        <v>0</v>
      </c>
      <c r="AV340" s="301">
        <f>IFERROR(INDEX(Inputs!$D$174:$H$178, ROUNDUP(SUM('Revenue&amp;exepenses'!$G15:AU15)/4,0), 5),0)</f>
        <v>0</v>
      </c>
      <c r="AW340" s="301">
        <f>IFERROR(INDEX(Inputs!$D$174:$H$178, ROUNDUP(SUM('Revenue&amp;exepenses'!$G15:AV15)/4,0), 5),0)</f>
        <v>0</v>
      </c>
      <c r="AX340" s="301">
        <f>IFERROR(INDEX(Inputs!$D$174:$H$178, ROUNDUP(SUM('Revenue&amp;exepenses'!$G15:AW15)/4,0), 5),0)</f>
        <v>0</v>
      </c>
      <c r="AY340" s="301">
        <f>IFERROR(INDEX(Inputs!$D$174:$H$178, ROUNDUP(SUM('Revenue&amp;exepenses'!$G15:AX15)/4,0), 5),0)</f>
        <v>0</v>
      </c>
      <c r="AZ340" s="301">
        <f>IFERROR(INDEX(Inputs!$D$174:$H$178, ROUNDUP(SUM('Revenue&amp;exepenses'!$G15:AY15)/4,0), 5),0)</f>
        <v>0</v>
      </c>
      <c r="BA340" s="301">
        <f>IFERROR(INDEX(Inputs!$D$174:$H$178, ROUNDUP(SUM('Revenue&amp;exepenses'!$G15:AZ15)/4,0), 5),0)</f>
        <v>0</v>
      </c>
      <c r="BB340" s="301">
        <f>IFERROR(INDEX(Inputs!$D$174:$H$178, ROUNDUP(SUM('Revenue&amp;exepenses'!$G15:BA15)/4,0), 5),0)</f>
        <v>0</v>
      </c>
      <c r="BC340" s="301">
        <f>IFERROR(INDEX(Inputs!$D$174:$H$178, ROUNDUP(SUM('Revenue&amp;exepenses'!$G15:BB15)/4,0), 5),0)</f>
        <v>0</v>
      </c>
      <c r="BD340" s="301">
        <f>IFERROR(INDEX(Inputs!$D$174:$H$178, ROUNDUP(SUM('Revenue&amp;exepenses'!$G15:BC15)/4,0), 5),0)</f>
        <v>0</v>
      </c>
      <c r="BE340" s="301">
        <f>IFERROR(INDEX(Inputs!$D$174:$H$178, ROUNDUP(SUM('Revenue&amp;exepenses'!$G15:BD15)/4,0), 5),0)</f>
        <v>0</v>
      </c>
      <c r="BF340" s="301">
        <f>IFERROR(INDEX(Inputs!$D$174:$H$178, ROUNDUP(SUM('Revenue&amp;exepenses'!$G15:BE15)/4,0), 5),0)</f>
        <v>0</v>
      </c>
      <c r="BG340" s="301">
        <f>IFERROR(INDEX(Inputs!$D$174:$H$178, ROUNDUP(SUM('Revenue&amp;exepenses'!$G15:BF15)/4,0), 5),0)</f>
        <v>0</v>
      </c>
      <c r="BH340" s="301">
        <f>IFERROR(INDEX(Inputs!$D$174:$H$178, ROUNDUP(SUM('Revenue&amp;exepenses'!$G15:BG15)/4,0), 5),0)</f>
        <v>0</v>
      </c>
      <c r="BI340" s="301">
        <f>IFERROR(INDEX(Inputs!$D$174:$H$178, ROUNDUP(SUM('Revenue&amp;exepenses'!$G15:BH15)/4,0), 5),0)</f>
        <v>0</v>
      </c>
      <c r="BJ340" s="301">
        <f>IFERROR(INDEX(Inputs!$D$174:$H$178, ROUNDUP(SUM('Revenue&amp;exepenses'!$G15:BI15)/4,0), 5),0)</f>
        <v>0</v>
      </c>
      <c r="BK340" s="301">
        <f>IFERROR(INDEX(Inputs!$D$174:$H$178, ROUNDUP(SUM('Revenue&amp;exepenses'!$G15:BJ15)/4,0), 5),0)</f>
        <v>0</v>
      </c>
      <c r="BL340" s="301">
        <f>IFERROR(INDEX(Inputs!$D$174:$H$178, ROUNDUP(SUM('Revenue&amp;exepenses'!$G15:BK15)/4,0), 5),0)</f>
        <v>0</v>
      </c>
      <c r="BM340" s="301">
        <f>IFERROR(INDEX(Inputs!$D$174:$H$178, ROUNDUP(SUM('Revenue&amp;exepenses'!$G15:BL15)/4,0), 5),0)</f>
        <v>0</v>
      </c>
      <c r="BN340" s="301">
        <f>IFERROR(INDEX(Inputs!$D$174:$H$178, ROUNDUP(SUM('Revenue&amp;exepenses'!$G15:BM15)/4,0), 5),0)</f>
        <v>0</v>
      </c>
      <c r="BO340" s="301">
        <f>IFERROR(INDEX(Inputs!$D$174:$H$178, ROUNDUP(SUM('Revenue&amp;exepenses'!$G15:BN15)/4,0), 5),0)</f>
        <v>0</v>
      </c>
      <c r="BP340" s="301">
        <f>IFERROR(INDEX(Inputs!$D$174:$H$178, ROUNDUP(SUM('Revenue&amp;exepenses'!$G15:BO15)/4,0), 5),0)</f>
        <v>0</v>
      </c>
      <c r="BQ340" s="301">
        <f>IFERROR(INDEX(Inputs!$D$174:$H$178, ROUNDUP(SUM('Revenue&amp;exepenses'!$G15:BP15)/4,0), 5),0)</f>
        <v>0</v>
      </c>
      <c r="BR340" s="301">
        <f>IFERROR(INDEX(Inputs!$D$174:$H$178, ROUNDUP(SUM('Revenue&amp;exepenses'!$G15:BQ15)/4,0), 5),0)</f>
        <v>0</v>
      </c>
      <c r="BS340" s="301">
        <f>IFERROR(INDEX(Inputs!$D$174:$H$178, ROUNDUP(SUM('Revenue&amp;exepenses'!$G15:BR15)/4,0), 5),0)</f>
        <v>0</v>
      </c>
      <c r="BT340" s="301">
        <f>IFERROR(INDEX(Inputs!$D$174:$H$178, ROUNDUP(SUM('Revenue&amp;exepenses'!$G15:BS15)/4,0), 5),0)</f>
        <v>0</v>
      </c>
      <c r="BU340" s="301">
        <f>IFERROR(INDEX(Inputs!$D$174:$H$178, ROUNDUP(SUM('Revenue&amp;exepenses'!$G15:BT15)/4,0), 5),0)</f>
        <v>0</v>
      </c>
      <c r="BV340" s="301">
        <f>IFERROR(INDEX(Inputs!$D$174:$H$178, ROUNDUP(SUM('Revenue&amp;exepenses'!$G15:BU15)/4,0), 5),0)</f>
        <v>0</v>
      </c>
      <c r="BW340" s="301">
        <f>IFERROR(INDEX(Inputs!$D$174:$H$178, ROUNDUP(SUM('Revenue&amp;exepenses'!$G15:BV15)/4,0), 5),0)</f>
        <v>0</v>
      </c>
      <c r="BX340" s="301">
        <f>IFERROR(INDEX(Inputs!$D$174:$H$178, ROUNDUP(SUM('Revenue&amp;exepenses'!$G15:BW15)/4,0), 5),0)</f>
        <v>0</v>
      </c>
      <c r="BY340" s="301">
        <f>IFERROR(INDEX(Inputs!$D$174:$H$178, ROUNDUP(SUM('Revenue&amp;exepenses'!$G15:BX15)/4,0), 5),0)</f>
        <v>0</v>
      </c>
      <c r="BZ340" s="301">
        <f>IFERROR(INDEX(Inputs!$D$174:$H$178, ROUNDUP(SUM('Revenue&amp;exepenses'!$G15:BY15)/4,0), 5),0)</f>
        <v>0</v>
      </c>
      <c r="CA340" s="301">
        <f>IFERROR(INDEX(Inputs!$D$174:$H$178, ROUNDUP(SUM('Revenue&amp;exepenses'!$G15:BZ15)/4,0), 5),0)</f>
        <v>0</v>
      </c>
      <c r="CB340" s="301">
        <f>IFERROR(INDEX(Inputs!$D$174:$H$178, ROUNDUP(SUM('Revenue&amp;exepenses'!$G15:CA15)/4,0), 5),0)</f>
        <v>0</v>
      </c>
      <c r="CC340" s="301">
        <f>IFERROR(INDEX(Inputs!$D$174:$H$178, ROUNDUP(SUM('Revenue&amp;exepenses'!$G15:CB15)/4,0), 5),0)</f>
        <v>0</v>
      </c>
      <c r="CD340" s="301">
        <f>IFERROR(INDEX(Inputs!$D$174:$H$178, ROUNDUP(SUM('Revenue&amp;exepenses'!$G15:CC15)/4,0), 5),0)</f>
        <v>0</v>
      </c>
      <c r="CE340" s="301">
        <f>IFERROR(INDEX(Inputs!$D$174:$H$178, ROUNDUP(SUM('Revenue&amp;exepenses'!$G15:CD15)/4,0), 5),0)</f>
        <v>0</v>
      </c>
      <c r="CF340" s="301">
        <f>IFERROR(INDEX(Inputs!$D$174:$H$178, ROUNDUP(SUM('Revenue&amp;exepenses'!$G15:CE15)/4,0), 5),0)</f>
        <v>0</v>
      </c>
      <c r="CG340" s="301">
        <f>IFERROR(INDEX(Inputs!$D$174:$H$178, ROUNDUP(SUM('Revenue&amp;exepenses'!$G15:CF15)/4,0), 5),0)</f>
        <v>0</v>
      </c>
      <c r="CH340" s="301">
        <f>IFERROR(INDEX(Inputs!$D$174:$H$178, ROUNDUP(SUM('Revenue&amp;exepenses'!$G15:CG15)/4,0), 5),0)</f>
        <v>0</v>
      </c>
      <c r="CI340" s="301">
        <f>IFERROR(INDEX(Inputs!$D$174:$H$178, ROUNDUP(SUM('Revenue&amp;exepenses'!$G15:CH15)/4,0), 5),0)</f>
        <v>0</v>
      </c>
      <c r="CJ340" s="301">
        <f>IFERROR(INDEX(Inputs!$D$174:$H$178, ROUNDUP(SUM('Revenue&amp;exepenses'!$G15:CI15)/4,0), 5),0)</f>
        <v>0</v>
      </c>
      <c r="CK340" s="301">
        <f>IFERROR(INDEX(Inputs!$D$174:$H$178, ROUNDUP(SUM('Revenue&amp;exepenses'!$G15:CJ15)/4,0), 5),0)</f>
        <v>0</v>
      </c>
      <c r="CL340" s="301">
        <f>IFERROR(INDEX(Inputs!$D$174:$H$178, ROUNDUP(SUM('Revenue&amp;exepenses'!$G15:CK15)/4,0), 5),0)</f>
        <v>0</v>
      </c>
      <c r="CM340" s="301">
        <f>IFERROR(INDEX(Inputs!$D$174:$H$178, ROUNDUP(SUM('Revenue&amp;exepenses'!$G15:CL15)/4,0), 5),0)</f>
        <v>0</v>
      </c>
      <c r="CN340" s="301">
        <f>IFERROR(INDEX(Inputs!$D$174:$H$178, ROUNDUP(SUM('Revenue&amp;exepenses'!$G15:CM15)/4,0), 5),0)</f>
        <v>0</v>
      </c>
      <c r="CO340" s="301">
        <f>IFERROR(INDEX(Inputs!$D$174:$H$178, ROUNDUP(SUM('Revenue&amp;exepenses'!$G15:CN15)/4,0), 5),0)</f>
        <v>0</v>
      </c>
      <c r="CP340" s="301">
        <f>IFERROR(INDEX(Inputs!$D$174:$H$178, ROUNDUP(SUM('Revenue&amp;exepenses'!$G15:CO15)/4,0), 5),0)</f>
        <v>0</v>
      </c>
      <c r="CQ340" s="301">
        <f>IFERROR(INDEX(Inputs!$D$174:$H$178, ROUNDUP(SUM('Revenue&amp;exepenses'!$G15:CP15)/4,0), 5),0)</f>
        <v>0</v>
      </c>
      <c r="CR340" s="301">
        <f>IFERROR(INDEX(Inputs!$D$174:$H$178, ROUNDUP(SUM('Revenue&amp;exepenses'!$G15:CQ15)/4,0), 5),0)</f>
        <v>0</v>
      </c>
      <c r="CS340" s="301">
        <f>IFERROR(INDEX(Inputs!$D$174:$H$178, ROUNDUP(SUM('Revenue&amp;exepenses'!$G15:CR15)/4,0), 5),0)</f>
        <v>0</v>
      </c>
      <c r="CT340" s="301">
        <f>IFERROR(INDEX(Inputs!$D$174:$H$178, ROUNDUP(SUM('Revenue&amp;exepenses'!$G15:CS15)/4,0), 5),0)</f>
        <v>0</v>
      </c>
      <c r="CU340" s="301">
        <f>IFERROR(INDEX(Inputs!$D$174:$H$178, ROUNDUP(SUM('Revenue&amp;exepenses'!$G15:CT15)/4,0), 5),0)</f>
        <v>0</v>
      </c>
      <c r="CV340" s="301">
        <f>IFERROR(INDEX(Inputs!$D$174:$H$178, ROUNDUP(SUM('Revenue&amp;exepenses'!$G15:CU15)/4,0), 5),0)</f>
        <v>0</v>
      </c>
      <c r="CW340" s="301">
        <f>IFERROR(INDEX(Inputs!$D$174:$H$178, ROUNDUP(SUM('Revenue&amp;exepenses'!$G15:CV15)/4,0), 5),0)</f>
        <v>0</v>
      </c>
      <c r="CX340" s="301">
        <f>IFERROR(INDEX(Inputs!$D$174:$H$178, ROUNDUP(SUM('Revenue&amp;exepenses'!$G15:CW15)/4,0), 5),0)</f>
        <v>0</v>
      </c>
      <c r="CY340" s="301">
        <f>IFERROR(INDEX(Inputs!$D$174:$H$178, ROUNDUP(SUM('Revenue&amp;exepenses'!$G15:CX15)/4,0), 5),0)</f>
        <v>0</v>
      </c>
      <c r="CZ340" s="301">
        <f>IFERROR(INDEX(Inputs!$D$174:$H$178, ROUNDUP(SUM('Revenue&amp;exepenses'!$G15:CY15)/4,0), 5),0)</f>
        <v>0</v>
      </c>
      <c r="DA340" s="301">
        <f>IFERROR(INDEX(Inputs!$D$174:$H$178, ROUNDUP(SUM('Revenue&amp;exepenses'!$G15:CZ15)/4,0), 5),0)</f>
        <v>0</v>
      </c>
      <c r="DB340" s="301">
        <f>IFERROR(INDEX(Inputs!$D$174:$H$178, ROUNDUP(SUM('Revenue&amp;exepenses'!$G15:DA15)/4,0), 5),0)</f>
        <v>0</v>
      </c>
      <c r="DC340" s="301">
        <f>IFERROR(INDEX(Inputs!$D$174:$H$178, ROUNDUP(SUM('Revenue&amp;exepenses'!$G15:DB15)/4,0), 5),0)</f>
        <v>0</v>
      </c>
      <c r="DD340" s="301">
        <f>IFERROR(INDEX(Inputs!$D$174:$H$178, ROUNDUP(SUM('Revenue&amp;exepenses'!$G15:DC15)/4,0), 5),0)</f>
        <v>0</v>
      </c>
      <c r="DE340" s="301">
        <f>IFERROR(INDEX(Inputs!$D$174:$H$178, ROUNDUP(SUM('Revenue&amp;exepenses'!$G15:DD15)/4,0), 5),0)</f>
        <v>0</v>
      </c>
      <c r="DF340" s="301">
        <f>IFERROR(INDEX(Inputs!$D$174:$H$178, ROUNDUP(SUM('Revenue&amp;exepenses'!$G15:DE15)/4,0), 5),0)</f>
        <v>0</v>
      </c>
      <c r="DG340" s="301">
        <f>IFERROR(INDEX(Inputs!$D$174:$H$178, ROUNDUP(SUM('Revenue&amp;exepenses'!$G15:DF15)/4,0), 5),0)</f>
        <v>0</v>
      </c>
      <c r="DH340" s="301">
        <f>IFERROR(INDEX(Inputs!$D$174:$H$178, ROUNDUP(SUM('Revenue&amp;exepenses'!$G15:DG15)/4,0), 5),0)</f>
        <v>0</v>
      </c>
      <c r="DI340" s="301">
        <f>IFERROR(INDEX(Inputs!$D$174:$H$178, ROUNDUP(SUM('Revenue&amp;exepenses'!$G15:DH15)/4,0), 5),0)</f>
        <v>0</v>
      </c>
      <c r="DJ340" s="301">
        <f>IFERROR(INDEX(Inputs!$D$174:$H$178, ROUNDUP(SUM('Revenue&amp;exepenses'!$G15:DI15)/4,0), 5),0)</f>
        <v>0</v>
      </c>
      <c r="DK340" s="301">
        <f>IFERROR(INDEX(Inputs!$D$174:$H$178, ROUNDUP(SUM('Revenue&amp;exepenses'!$G15:DJ15)/4,0), 5),0)</f>
        <v>0</v>
      </c>
      <c r="DL340" s="301">
        <f>IFERROR(INDEX(Inputs!$D$174:$H$178, ROUNDUP(SUM('Revenue&amp;exepenses'!$G15:DK15)/4,0), 5),0)</f>
        <v>0</v>
      </c>
      <c r="DM340" s="301">
        <f>IFERROR(INDEX(Inputs!$D$174:$H$178, ROUNDUP(SUM('Revenue&amp;exepenses'!$G15:DL15)/4,0), 5),0)</f>
        <v>0</v>
      </c>
      <c r="DN340" s="301">
        <f>IFERROR(INDEX(Inputs!$D$174:$H$178, ROUNDUP(SUM('Revenue&amp;exepenses'!$G15:DM15)/4,0), 5),0)</f>
        <v>0</v>
      </c>
      <c r="DO340" s="301">
        <f>IFERROR(INDEX(Inputs!$D$174:$H$178, ROUNDUP(SUM('Revenue&amp;exepenses'!$G15:DN15)/4,0), 5),0)</f>
        <v>0</v>
      </c>
      <c r="DP340" s="301">
        <f>IFERROR(INDEX(Inputs!$D$174:$H$178, ROUNDUP(SUM('Revenue&amp;exepenses'!$G15:DO15)/4,0), 5),0)</f>
        <v>0</v>
      </c>
      <c r="DQ340" s="301">
        <f>IFERROR(INDEX(Inputs!$D$174:$H$178, ROUNDUP(SUM('Revenue&amp;exepenses'!$G15:DP15)/4,0), 5),0)</f>
        <v>0</v>
      </c>
      <c r="DR340" s="301">
        <f>IFERROR(INDEX(Inputs!$D$174:$H$178, ROUNDUP(SUM('Revenue&amp;exepenses'!$G15:DQ15)/4,0), 5),0)</f>
        <v>0</v>
      </c>
      <c r="DS340" s="301">
        <f>IFERROR(INDEX(Inputs!$D$174:$H$178, ROUNDUP(SUM('Revenue&amp;exepenses'!$G15:DR15)/4,0), 5),0)</f>
        <v>0</v>
      </c>
    </row>
    <row r="341" spans="1:124" x14ac:dyDescent="0.3">
      <c r="C341" s="91"/>
      <c r="D341" s="299"/>
      <c r="E341" s="300"/>
      <c r="F341" s="300"/>
      <c r="G341" s="299"/>
      <c r="H341" s="301"/>
      <c r="I341" s="301"/>
      <c r="J341" s="301"/>
      <c r="K341" s="301"/>
      <c r="L341" s="301"/>
      <c r="M341" s="301"/>
      <c r="N341" s="301"/>
      <c r="O341" s="301"/>
      <c r="P341" s="301"/>
      <c r="Q341" s="301"/>
      <c r="R341" s="301"/>
      <c r="S341" s="301"/>
      <c r="T341" s="301"/>
      <c r="U341" s="301"/>
      <c r="V341" s="301"/>
      <c r="W341" s="301"/>
      <c r="X341" s="301"/>
      <c r="Y341" s="301"/>
      <c r="Z341" s="301"/>
      <c r="AA341" s="301"/>
      <c r="AB341" s="301"/>
      <c r="AC341" s="301"/>
      <c r="AD341" s="301"/>
      <c r="AE341" s="301"/>
      <c r="AF341" s="301"/>
      <c r="AG341" s="301"/>
      <c r="AH341" s="301"/>
      <c r="AI341" s="301"/>
      <c r="AJ341" s="301"/>
      <c r="AK341" s="301"/>
      <c r="AL341" s="301"/>
      <c r="AM341" s="301"/>
      <c r="AN341" s="301"/>
      <c r="AO341" s="301"/>
      <c r="AP341" s="301"/>
      <c r="AQ341" s="301"/>
      <c r="AR341" s="301"/>
      <c r="AS341" s="301"/>
      <c r="AT341" s="301"/>
      <c r="AU341" s="301"/>
      <c r="AV341" s="301"/>
      <c r="AW341" s="301"/>
      <c r="AX341" s="301"/>
      <c r="AY341" s="301"/>
      <c r="AZ341" s="301"/>
      <c r="BA341" s="301"/>
      <c r="BB341" s="301"/>
      <c r="BC341" s="301"/>
      <c r="BD341" s="301"/>
      <c r="BE341" s="301"/>
      <c r="BF341" s="301"/>
      <c r="BG341" s="301"/>
      <c r="BH341" s="301"/>
      <c r="BI341" s="301"/>
      <c r="BJ341" s="301"/>
      <c r="BK341" s="301"/>
      <c r="BL341" s="301"/>
      <c r="BM341" s="301"/>
      <c r="BN341" s="301"/>
      <c r="BO341" s="301"/>
      <c r="BP341" s="301"/>
      <c r="BQ341" s="301"/>
      <c r="BR341" s="301"/>
      <c r="BS341" s="301"/>
      <c r="BT341" s="288"/>
      <c r="BU341" s="288"/>
      <c r="BV341" s="288"/>
      <c r="BW341" s="288"/>
      <c r="BX341" s="288"/>
      <c r="BY341" s="288"/>
      <c r="BZ341" s="288"/>
      <c r="CA341" s="288"/>
      <c r="CB341" s="288"/>
      <c r="CC341" s="288"/>
      <c r="CD341" s="288"/>
      <c r="CE341" s="288"/>
      <c r="CF341" s="288"/>
      <c r="CG341" s="288"/>
      <c r="CH341" s="288"/>
      <c r="CI341" s="288"/>
      <c r="CJ341" s="288"/>
      <c r="CK341" s="288"/>
      <c r="CL341" s="288"/>
      <c r="CM341" s="288"/>
      <c r="CN341" s="288"/>
      <c r="CO341" s="288"/>
      <c r="CP341" s="288"/>
      <c r="CQ341" s="288"/>
      <c r="CR341" s="288"/>
      <c r="CS341" s="288"/>
      <c r="CT341" s="288"/>
      <c r="CU341" s="288"/>
      <c r="CV341" s="288"/>
      <c r="CW341" s="288"/>
      <c r="CX341" s="288"/>
      <c r="CY341" s="288"/>
      <c r="CZ341" s="288"/>
      <c r="DA341" s="288"/>
      <c r="DB341" s="288"/>
      <c r="DC341" s="288"/>
      <c r="DD341" s="288"/>
      <c r="DE341" s="288"/>
      <c r="DF341" s="288"/>
      <c r="DG341" s="288"/>
      <c r="DH341" s="288"/>
      <c r="DI341" s="288"/>
      <c r="DJ341" s="288"/>
      <c r="DK341" s="288"/>
      <c r="DL341" s="288"/>
      <c r="DM341" s="288"/>
      <c r="DN341" s="288"/>
      <c r="DO341" s="288"/>
      <c r="DP341" s="288"/>
      <c r="DQ341" s="288"/>
      <c r="DR341" s="288"/>
      <c r="DS341" s="288"/>
    </row>
    <row r="342" spans="1:124" x14ac:dyDescent="0.3">
      <c r="C342" s="91"/>
      <c r="D342" s="299" t="s">
        <v>425</v>
      </c>
      <c r="E342" s="300"/>
      <c r="F342" s="300"/>
      <c r="G342" s="299"/>
      <c r="H342" s="301"/>
      <c r="I342" s="301"/>
      <c r="J342" s="301"/>
      <c r="K342" s="301"/>
      <c r="L342" s="301"/>
      <c r="M342" s="301"/>
      <c r="N342" s="301"/>
      <c r="O342" s="301"/>
      <c r="P342" s="301"/>
      <c r="Q342" s="301"/>
      <c r="R342" s="301"/>
      <c r="S342" s="301"/>
      <c r="T342" s="301"/>
      <c r="U342" s="301"/>
      <c r="V342" s="301"/>
      <c r="W342" s="301"/>
      <c r="X342" s="301"/>
      <c r="Y342" s="301"/>
      <c r="Z342" s="301"/>
      <c r="AA342" s="301"/>
      <c r="AB342" s="301"/>
      <c r="AC342" s="301"/>
      <c r="AD342" s="301"/>
      <c r="AE342" s="301"/>
      <c r="AF342" s="301"/>
      <c r="AG342" s="301"/>
      <c r="AH342" s="301"/>
      <c r="AI342" s="301"/>
      <c r="AJ342" s="301"/>
      <c r="AK342" s="301"/>
      <c r="AL342" s="301"/>
      <c r="AM342" s="301"/>
      <c r="AN342" s="301"/>
      <c r="AO342" s="301"/>
      <c r="AP342" s="301"/>
      <c r="AQ342" s="301"/>
      <c r="AR342" s="301"/>
      <c r="AS342" s="301"/>
      <c r="AT342" s="301"/>
      <c r="AU342" s="301"/>
      <c r="AV342" s="301"/>
      <c r="AW342" s="301"/>
      <c r="AX342" s="301"/>
      <c r="AY342" s="301"/>
      <c r="AZ342" s="301"/>
      <c r="BA342" s="301"/>
      <c r="BB342" s="301"/>
      <c r="BC342" s="301"/>
      <c r="BD342" s="301"/>
      <c r="BE342" s="301"/>
      <c r="BF342" s="301"/>
      <c r="BG342" s="301"/>
      <c r="BH342" s="301"/>
      <c r="BI342" s="301"/>
      <c r="BJ342" s="301"/>
      <c r="BK342" s="301"/>
      <c r="BL342" s="301"/>
      <c r="BM342" s="301"/>
      <c r="BN342" s="301"/>
      <c r="BO342" s="301"/>
      <c r="BP342" s="301"/>
      <c r="BQ342" s="301"/>
      <c r="BR342" s="301"/>
      <c r="BS342" s="301"/>
      <c r="BT342" s="288"/>
      <c r="BU342" s="288"/>
      <c r="BV342" s="288"/>
      <c r="BW342" s="288"/>
      <c r="BX342" s="288"/>
      <c r="BY342" s="288"/>
      <c r="BZ342" s="288"/>
      <c r="CA342" s="288"/>
      <c r="CB342" s="288"/>
      <c r="CC342" s="288"/>
      <c r="CD342" s="288"/>
      <c r="CE342" s="288"/>
      <c r="CF342" s="288"/>
      <c r="CG342" s="288"/>
      <c r="CH342" s="288"/>
      <c r="CI342" s="288"/>
      <c r="CJ342" s="288"/>
      <c r="CK342" s="288"/>
      <c r="CL342" s="288"/>
      <c r="CM342" s="288"/>
      <c r="CN342" s="288"/>
      <c r="CO342" s="288"/>
      <c r="CP342" s="288"/>
      <c r="CQ342" s="288"/>
      <c r="CR342" s="288"/>
      <c r="CS342" s="288"/>
      <c r="CT342" s="288"/>
      <c r="CU342" s="288"/>
      <c r="CV342" s="288"/>
      <c r="CW342" s="288"/>
      <c r="CX342" s="288"/>
      <c r="CY342" s="288"/>
      <c r="CZ342" s="288"/>
      <c r="DA342" s="288"/>
      <c r="DB342" s="288"/>
      <c r="DC342" s="288"/>
      <c r="DD342" s="288"/>
      <c r="DE342" s="288"/>
      <c r="DF342" s="288"/>
      <c r="DG342" s="288"/>
      <c r="DH342" s="288"/>
      <c r="DI342" s="288"/>
      <c r="DJ342" s="288"/>
      <c r="DK342" s="288"/>
      <c r="DL342" s="288"/>
      <c r="DM342" s="288"/>
      <c r="DN342" s="288"/>
      <c r="DO342" s="288"/>
      <c r="DP342" s="288"/>
      <c r="DQ342" s="288"/>
      <c r="DR342" s="288"/>
      <c r="DS342" s="288"/>
    </row>
    <row r="343" spans="1:124" x14ac:dyDescent="0.3">
      <c r="C343" s="91"/>
      <c r="D343" s="299" t="s">
        <v>419</v>
      </c>
      <c r="E343" s="300"/>
      <c r="F343" s="300" t="str">
        <f>F340</f>
        <v>INR Mn</v>
      </c>
      <c r="G343" s="299"/>
      <c r="H343" s="283">
        <f ca="1">IFERROR(H329-OFFSET(H329,0,-Inputs!$H$179)*OFFSET(H336,0,-Inputs!$H$179),H329)</f>
        <v>0</v>
      </c>
      <c r="I343" s="283">
        <f ca="1">IFERROR(I329-OFFSET(I329,0,-Inputs!$H$179)*OFFSET(I336,0,-Inputs!$H$179),I329)</f>
        <v>0</v>
      </c>
      <c r="J343" s="283">
        <f ca="1">IFERROR(J329-OFFSET(J329,0,-Inputs!$H$179)*OFFSET(J336,0,-Inputs!$H$179),J329)</f>
        <v>0</v>
      </c>
      <c r="K343" s="283">
        <f ca="1">IFERROR(K329-OFFSET(K329,0,-Inputs!$H$179)*OFFSET(K336,0,-Inputs!$H$179),K329)</f>
        <v>116.4083683665</v>
      </c>
      <c r="L343" s="283">
        <f ca="1">IFERROR(L329-OFFSET(L329,0,-Inputs!$H$179)*OFFSET(L336,0,-Inputs!$H$179),L329)</f>
        <v>116.4083683665</v>
      </c>
      <c r="M343" s="283">
        <f ca="1">IFERROR(M329-OFFSET(M329,0,-Inputs!$H$179)*OFFSET(M336,0,-Inputs!$H$179),M329)</f>
        <v>46.563347346599997</v>
      </c>
      <c r="N343" s="283">
        <f ca="1">IFERROR(N329-OFFSET(N329,0,-Inputs!$H$179)*OFFSET(N336,0,-Inputs!$H$179),N329)</f>
        <v>46.563347346599997</v>
      </c>
      <c r="O343" s="283">
        <f ca="1">IFERROR(O329-OFFSET(O329,0,-Inputs!$H$179)*OFFSET(O336,0,-Inputs!$H$179),O329)</f>
        <v>62.084463128799996</v>
      </c>
      <c r="P343" s="283">
        <f ca="1">IFERROR(P329-OFFSET(P329,0,-Inputs!$H$179)*OFFSET(P336,0,-Inputs!$H$179),P329)</f>
        <v>62.084463128799996</v>
      </c>
      <c r="Q343" s="283">
        <f ca="1">IFERROR(Q329-OFFSET(Q329,0,-Inputs!$H$179)*OFFSET(Q336,0,-Inputs!$H$179),Q329)</f>
        <v>65.964742074349999</v>
      </c>
      <c r="R343" s="283">
        <f ca="1">IFERROR(R329-OFFSET(R329,0,-Inputs!$H$179)*OFFSET(R336,0,-Inputs!$H$179),R329)</f>
        <v>65.964742074349999</v>
      </c>
      <c r="S343" s="283">
        <f ca="1">IFERROR(S329-OFFSET(S329,0,-Inputs!$H$179)*OFFSET(S336,0,-Inputs!$H$179),S329)</f>
        <v>76.82952312189002</v>
      </c>
      <c r="T343" s="283">
        <f ca="1">IFERROR(T329-OFFSET(T329,0,-Inputs!$H$179)*OFFSET(T336,0,-Inputs!$H$179),T329)</f>
        <v>76.82952312189002</v>
      </c>
      <c r="U343" s="283">
        <f ca="1">IFERROR(U329-OFFSET(U329,0,-Inputs!$H$179)*OFFSET(U336,0,-Inputs!$H$179),U329)</f>
        <v>85.676559117744006</v>
      </c>
      <c r="V343" s="283">
        <f ca="1">IFERROR(V329-OFFSET(V329,0,-Inputs!$H$179)*OFFSET(V336,0,-Inputs!$H$179),V329)</f>
        <v>85.676559117744006</v>
      </c>
      <c r="W343" s="283">
        <f ca="1">IFERROR(W329-OFFSET(W329,0,-Inputs!$H$179)*OFFSET(W336,0,-Inputs!$H$179),W329)</f>
        <v>85.676559117744006</v>
      </c>
      <c r="X343" s="283">
        <f ca="1">IFERROR(X329-OFFSET(X329,0,-Inputs!$H$179)*OFFSET(X336,0,-Inputs!$H$179),X329)</f>
        <v>85.676559117744006</v>
      </c>
      <c r="Y343" s="283">
        <f ca="1">IFERROR(Y329-OFFSET(Y329,0,-Inputs!$H$179)*OFFSET(Y336,0,-Inputs!$H$179),Y329)</f>
        <v>99.955985637368016</v>
      </c>
      <c r="Z343" s="283">
        <f ca="1">IFERROR(Z329-OFFSET(Z329,0,-Inputs!$H$179)*OFFSET(Z336,0,-Inputs!$H$179),Z329)</f>
        <v>99.955985637368016</v>
      </c>
      <c r="AA343" s="283">
        <f ca="1">IFERROR(AA329-OFFSET(AA329,0,-Inputs!$H$179)*OFFSET(AA336,0,-Inputs!$H$179),AA329)</f>
        <v>99.955985637368016</v>
      </c>
      <c r="AB343" s="283">
        <f ca="1">IFERROR(AB329-OFFSET(AB329,0,-Inputs!$H$179)*OFFSET(AB336,0,-Inputs!$H$179),AB329)</f>
        <v>99.955985637368016</v>
      </c>
      <c r="AC343" s="283">
        <f ca="1">IFERROR(AC329-OFFSET(AC329,0,-Inputs!$H$179)*OFFSET(AC336,0,-Inputs!$H$179),AC329)</f>
        <v>114.23541215699201</v>
      </c>
      <c r="AD343" s="283">
        <f ca="1">IFERROR(AD329-OFFSET(AD329,0,-Inputs!$H$179)*OFFSET(AD336,0,-Inputs!$H$179),AD329)</f>
        <v>114.23541215699201</v>
      </c>
      <c r="AE343" s="283">
        <f ca="1">IFERROR(AE329-OFFSET(AE329,0,-Inputs!$H$179)*OFFSET(AE336,0,-Inputs!$H$179),AE329)</f>
        <v>114.23541215699201</v>
      </c>
      <c r="AF343" s="283">
        <f ca="1">IFERROR(AF329-OFFSET(AF329,0,-Inputs!$H$179)*OFFSET(AF336,0,-Inputs!$H$179),AF329)</f>
        <v>114.23541215699201</v>
      </c>
      <c r="AG343" s="283">
        <f ca="1">IFERROR(AG329-OFFSET(AG329,0,-Inputs!$H$179)*OFFSET(AG336,0,-Inputs!$H$179),AG329)</f>
        <v>142.79426519624002</v>
      </c>
      <c r="AH343" s="283">
        <f ca="1">IFERROR(AH329-OFFSET(AH329,0,-Inputs!$H$179)*OFFSET(AH336,0,-Inputs!$H$179),AH329)</f>
        <v>142.79426519624002</v>
      </c>
      <c r="AI343" s="283">
        <f ca="1">IFERROR(AI329-OFFSET(AI329,0,-Inputs!$H$179)*OFFSET(AI336,0,-Inputs!$H$179),AI329)</f>
        <v>142.79426519624002</v>
      </c>
      <c r="AJ343" s="283">
        <f ca="1">IFERROR(AJ329-OFFSET(AJ329,0,-Inputs!$H$179)*OFFSET(AJ336,0,-Inputs!$H$179),AJ329)</f>
        <v>142.79426519624002</v>
      </c>
      <c r="AK343" s="283">
        <f ca="1">IFERROR(AK329-OFFSET(AK329,0,-Inputs!$H$179)*OFFSET(AK336,0,-Inputs!$H$179),AK329)</f>
        <v>142.79426519624002</v>
      </c>
      <c r="AL343" s="283">
        <f ca="1">IFERROR(AL329-OFFSET(AL329,0,-Inputs!$H$179)*OFFSET(AL336,0,-Inputs!$H$179),AL329)</f>
        <v>142.79426519624002</v>
      </c>
      <c r="AM343" s="283">
        <f ca="1">IFERROR(AM329-OFFSET(AM329,0,-Inputs!$H$179)*OFFSET(AM336,0,-Inputs!$H$179),AM329)</f>
        <v>142.79426519624002</v>
      </c>
      <c r="AN343" s="283">
        <f ca="1">IFERROR(AN329-OFFSET(AN329,0,-Inputs!$H$179)*OFFSET(AN336,0,-Inputs!$H$179),AN329)</f>
        <v>142.79426519624002</v>
      </c>
      <c r="AO343" s="283">
        <f ca="1">IFERROR(AO329-OFFSET(AO329,0,-Inputs!$H$179)*OFFSET(AO336,0,-Inputs!$H$179),AO329)</f>
        <v>142.79426519624002</v>
      </c>
      <c r="AP343" s="283">
        <f ca="1">IFERROR(AP329-OFFSET(AP329,0,-Inputs!$H$179)*OFFSET(AP336,0,-Inputs!$H$179),AP329)</f>
        <v>142.79426519624002</v>
      </c>
      <c r="AQ343" s="283">
        <f ca="1">IFERROR(AQ329-OFFSET(AQ329,0,-Inputs!$H$179)*OFFSET(AQ336,0,-Inputs!$H$179),AQ329)</f>
        <v>142.79426519624002</v>
      </c>
      <c r="AR343" s="283">
        <f ca="1">IFERROR(AR329-OFFSET(AR329,0,-Inputs!$H$179)*OFFSET(AR336,0,-Inputs!$H$179),AR329)</f>
        <v>142.79426519624002</v>
      </c>
      <c r="AS343" s="283">
        <f ca="1">IFERROR(AS329-OFFSET(AS329,0,-Inputs!$H$179)*OFFSET(AS336,0,-Inputs!$H$179),AS329)</f>
        <v>142.79426519624002</v>
      </c>
      <c r="AT343" s="283">
        <f ca="1">IFERROR(AT329-OFFSET(AT329,0,-Inputs!$H$179)*OFFSET(AT336,0,-Inputs!$H$179),AT329)</f>
        <v>142.79426519624002</v>
      </c>
      <c r="AU343" s="283">
        <f ca="1">IFERROR(AU329-OFFSET(AU329,0,-Inputs!$H$179)*OFFSET(AU336,0,-Inputs!$H$179),AU329)</f>
        <v>142.79426519624002</v>
      </c>
      <c r="AV343" s="283">
        <f ca="1">IFERROR(AV329-OFFSET(AV329,0,-Inputs!$H$179)*OFFSET(AV336,0,-Inputs!$H$179),AV329)</f>
        <v>142.79426519624002</v>
      </c>
      <c r="AW343" s="283">
        <f ca="1">IFERROR(AW329-OFFSET(AW329,0,-Inputs!$H$179)*OFFSET(AW336,0,-Inputs!$H$179),AW329)</f>
        <v>142.79426519624002</v>
      </c>
      <c r="AX343" s="283">
        <f ca="1">IFERROR(AX329-OFFSET(AX329,0,-Inputs!$H$179)*OFFSET(AX336,0,-Inputs!$H$179),AX329)</f>
        <v>142.79426519624002</v>
      </c>
      <c r="AY343" s="283">
        <f ca="1">IFERROR(AY329-OFFSET(AY329,0,-Inputs!$H$179)*OFFSET(AY336,0,-Inputs!$H$179),AY329)</f>
        <v>142.79426519624002</v>
      </c>
      <c r="AZ343" s="283">
        <f ca="1">IFERROR(AZ329-OFFSET(AZ329,0,-Inputs!$H$179)*OFFSET(AZ336,0,-Inputs!$H$179),AZ329)</f>
        <v>142.79426519624002</v>
      </c>
      <c r="BA343" s="283">
        <f ca="1">IFERROR(BA329-OFFSET(BA329,0,-Inputs!$H$179)*OFFSET(BA336,0,-Inputs!$H$179),BA329)</f>
        <v>142.79426519624002</v>
      </c>
      <c r="BB343" s="283">
        <f ca="1">IFERROR(BB329-OFFSET(BB329,0,-Inputs!$H$179)*OFFSET(BB336,0,-Inputs!$H$179),BB329)</f>
        <v>142.79426519624002</v>
      </c>
      <c r="BC343" s="283">
        <f ca="1">IFERROR(BC329-OFFSET(BC329,0,-Inputs!$H$179)*OFFSET(BC336,0,-Inputs!$H$179),BC329)</f>
        <v>142.79426519624002</v>
      </c>
      <c r="BD343" s="283">
        <f ca="1">IFERROR(BD329-OFFSET(BD329,0,-Inputs!$H$179)*OFFSET(BD336,0,-Inputs!$H$179),BD329)</f>
        <v>142.79426519624002</v>
      </c>
      <c r="BE343" s="283">
        <f ca="1">IFERROR(BE329-OFFSET(BE329,0,-Inputs!$H$179)*OFFSET(BE336,0,-Inputs!$H$179),BE329)</f>
        <v>142.79426519624002</v>
      </c>
      <c r="BF343" s="283">
        <f ca="1">IFERROR(BF329-OFFSET(BF329,0,-Inputs!$H$179)*OFFSET(BF336,0,-Inputs!$H$179),BF329)</f>
        <v>142.79426519624002</v>
      </c>
      <c r="BG343" s="283">
        <f ca="1">IFERROR(BG329-OFFSET(BG329,0,-Inputs!$H$179)*OFFSET(BG336,0,-Inputs!$H$179),BG329)</f>
        <v>142.79426519624002</v>
      </c>
      <c r="BH343" s="283">
        <f ca="1">IFERROR(BH329-OFFSET(BH329,0,-Inputs!$H$179)*OFFSET(BH336,0,-Inputs!$H$179),BH329)</f>
        <v>142.79426519624002</v>
      </c>
      <c r="BI343" s="283">
        <f ca="1">IFERROR(BI329-OFFSET(BI329,0,-Inputs!$H$179)*OFFSET(BI336,0,-Inputs!$H$179),BI329)</f>
        <v>142.79426519624002</v>
      </c>
      <c r="BJ343" s="283">
        <f ca="1">IFERROR(BJ329-OFFSET(BJ329,0,-Inputs!$H$179)*OFFSET(BJ336,0,-Inputs!$H$179),BJ329)</f>
        <v>142.79426519624002</v>
      </c>
      <c r="BK343" s="283">
        <f ca="1">IFERROR(BK329-OFFSET(BK329,0,-Inputs!$H$179)*OFFSET(BK336,0,-Inputs!$H$179),BK329)</f>
        <v>142.79426519624002</v>
      </c>
      <c r="BL343" s="283">
        <f ca="1">IFERROR(BL329-OFFSET(BL329,0,-Inputs!$H$179)*OFFSET(BL336,0,-Inputs!$H$179),BL329)</f>
        <v>142.79426519624002</v>
      </c>
      <c r="BM343" s="283">
        <f ca="1">IFERROR(BM329-OFFSET(BM329,0,-Inputs!$H$179)*OFFSET(BM336,0,-Inputs!$H$179),BM329)</f>
        <v>142.79426519624002</v>
      </c>
      <c r="BN343" s="283">
        <f ca="1">IFERROR(BN329-OFFSET(BN329,0,-Inputs!$H$179)*OFFSET(BN336,0,-Inputs!$H$179),BN329)</f>
        <v>142.79426519624002</v>
      </c>
      <c r="BO343" s="283">
        <f ca="1">IFERROR(BO329-OFFSET(BO329,0,-Inputs!$H$179)*OFFSET(BO336,0,-Inputs!$H$179),BO329)</f>
        <v>142.79426519624002</v>
      </c>
      <c r="BP343" s="283">
        <f ca="1">IFERROR(BP329-OFFSET(BP329,0,-Inputs!$H$179)*OFFSET(BP336,0,-Inputs!$H$179),BP329)</f>
        <v>142.79426519624002</v>
      </c>
      <c r="BQ343" s="283">
        <f ca="1">IFERROR(BQ329-OFFSET(BQ329,0,-Inputs!$H$179)*OFFSET(BQ336,0,-Inputs!$H$179),BQ329)</f>
        <v>142.79426519624002</v>
      </c>
      <c r="BR343" s="283">
        <f ca="1">IFERROR(BR329-OFFSET(BR329,0,-Inputs!$H$179)*OFFSET(BR336,0,-Inputs!$H$179),BR329)</f>
        <v>142.79426519624002</v>
      </c>
      <c r="BS343" s="283">
        <f ca="1">IFERROR(BS329-OFFSET(BS329,0,-Inputs!$H$179)*OFFSET(BS336,0,-Inputs!$H$179),BS329)</f>
        <v>142.79426519624002</v>
      </c>
      <c r="BT343" s="283">
        <f ca="1">IFERROR(BT329-OFFSET(BT329,0,-Inputs!$H$179)*OFFSET(BT336,0,-Inputs!$H$179),BT329)</f>
        <v>142.79426519624002</v>
      </c>
      <c r="BU343" s="283">
        <f ca="1">IFERROR(BU329-OFFSET(BU329,0,-Inputs!$H$179)*OFFSET(BU336,0,-Inputs!$H$179),BU329)</f>
        <v>142.79426519624002</v>
      </c>
      <c r="BV343" s="283">
        <f ca="1">IFERROR(BV329-OFFSET(BV329,0,-Inputs!$H$179)*OFFSET(BV336,0,-Inputs!$H$179),BV329)</f>
        <v>142.79426519624002</v>
      </c>
      <c r="BW343" s="283">
        <f ca="1">IFERROR(BW329-OFFSET(BW329,0,-Inputs!$H$179)*OFFSET(BW336,0,-Inputs!$H$179),BW329)</f>
        <v>142.79426519624002</v>
      </c>
      <c r="BX343" s="283">
        <f ca="1">IFERROR(BX329-OFFSET(BX329,0,-Inputs!$H$179)*OFFSET(BX336,0,-Inputs!$H$179),BX329)</f>
        <v>142.79426519624002</v>
      </c>
      <c r="BY343" s="283">
        <f ca="1">IFERROR(BY329-OFFSET(BY329,0,-Inputs!$H$179)*OFFSET(BY336,0,-Inputs!$H$179),BY329)</f>
        <v>142.79426519624002</v>
      </c>
      <c r="BZ343" s="283">
        <f ca="1">IFERROR(BZ329-OFFSET(BZ329,0,-Inputs!$H$179)*OFFSET(BZ336,0,-Inputs!$H$179),BZ329)</f>
        <v>142.79426519624002</v>
      </c>
      <c r="CA343" s="283">
        <f ca="1">IFERROR(CA329-OFFSET(CA329,0,-Inputs!$H$179)*OFFSET(CA336,0,-Inputs!$H$179),CA329)</f>
        <v>142.79426519624002</v>
      </c>
      <c r="CB343" s="283">
        <f ca="1">IFERROR(CB329-OFFSET(CB329,0,-Inputs!$H$179)*OFFSET(CB336,0,-Inputs!$H$179),CB329)</f>
        <v>142.79426519624002</v>
      </c>
      <c r="CC343" s="283">
        <f ca="1">IFERROR(CC329-OFFSET(CC329,0,-Inputs!$H$179)*OFFSET(CC336,0,-Inputs!$H$179),CC329)</f>
        <v>142.79426519624002</v>
      </c>
      <c r="CD343" s="283">
        <f ca="1">IFERROR(CD329-OFFSET(CD329,0,-Inputs!$H$179)*OFFSET(CD336,0,-Inputs!$H$179),CD329)</f>
        <v>142.79426519624002</v>
      </c>
      <c r="CE343" s="283">
        <f ca="1">IFERROR(CE329-OFFSET(CE329,0,-Inputs!$H$179)*OFFSET(CE336,0,-Inputs!$H$179),CE329)</f>
        <v>142.79426519624002</v>
      </c>
      <c r="CF343" s="283">
        <f ca="1">IFERROR(CF329-OFFSET(CF329,0,-Inputs!$H$179)*OFFSET(CF336,0,-Inputs!$H$179),CF329)</f>
        <v>142.79426519624002</v>
      </c>
      <c r="CG343" s="283">
        <f ca="1">IFERROR(CG329-OFFSET(CG329,0,-Inputs!$H$179)*OFFSET(CG336,0,-Inputs!$H$179),CG329)</f>
        <v>142.79426519624002</v>
      </c>
      <c r="CH343" s="283">
        <f ca="1">IFERROR(CH329-OFFSET(CH329,0,-Inputs!$H$179)*OFFSET(CH336,0,-Inputs!$H$179),CH329)</f>
        <v>142.79426519624002</v>
      </c>
      <c r="CI343" s="283">
        <f ca="1">IFERROR(CI329-OFFSET(CI329,0,-Inputs!$H$179)*OFFSET(CI336,0,-Inputs!$H$179),CI329)</f>
        <v>142.79426519624002</v>
      </c>
      <c r="CJ343" s="283">
        <f ca="1">IFERROR(CJ329-OFFSET(CJ329,0,-Inputs!$H$179)*OFFSET(CJ336,0,-Inputs!$H$179),CJ329)</f>
        <v>142.79426519624002</v>
      </c>
      <c r="CK343" s="283">
        <f ca="1">IFERROR(CK329-OFFSET(CK329,0,-Inputs!$H$179)*OFFSET(CK336,0,-Inputs!$H$179),CK329)</f>
        <v>142.79426519624002</v>
      </c>
      <c r="CL343" s="283">
        <f ca="1">IFERROR(CL329-OFFSET(CL329,0,-Inputs!$H$179)*OFFSET(CL336,0,-Inputs!$H$179),CL329)</f>
        <v>142.79426519624002</v>
      </c>
      <c r="CM343" s="283">
        <f ca="1">IFERROR(CM329-OFFSET(CM329,0,-Inputs!$H$179)*OFFSET(CM336,0,-Inputs!$H$179),CM329)</f>
        <v>142.79426519624002</v>
      </c>
      <c r="CN343" s="283">
        <f ca="1">IFERROR(CN329-OFFSET(CN329,0,-Inputs!$H$179)*OFFSET(CN336,0,-Inputs!$H$179),CN329)</f>
        <v>142.79426519624002</v>
      </c>
      <c r="CO343" s="283">
        <f ca="1">IFERROR(CO329-OFFSET(CO329,0,-Inputs!$H$179)*OFFSET(CO336,0,-Inputs!$H$179),CO329)</f>
        <v>142.79426519624002</v>
      </c>
      <c r="CP343" s="283">
        <f ca="1">IFERROR(CP329-OFFSET(CP329,0,-Inputs!$H$179)*OFFSET(CP336,0,-Inputs!$H$179),CP329)</f>
        <v>142.79426519624002</v>
      </c>
      <c r="CQ343" s="283">
        <f ca="1">IFERROR(CQ329-OFFSET(CQ329,0,-Inputs!$H$179)*OFFSET(CQ336,0,-Inputs!$H$179),CQ329)</f>
        <v>142.79426519624002</v>
      </c>
      <c r="CR343" s="283">
        <f ca="1">IFERROR(CR329-OFFSET(CR329,0,-Inputs!$H$179)*OFFSET(CR336,0,-Inputs!$H$179),CR329)</f>
        <v>142.79426519624002</v>
      </c>
      <c r="CS343" s="283">
        <f ca="1">IFERROR(CS329-OFFSET(CS329,0,-Inputs!$H$179)*OFFSET(CS336,0,-Inputs!$H$179),CS329)</f>
        <v>142.79426519624002</v>
      </c>
      <c r="CT343" s="283">
        <f ca="1">IFERROR(CT329-OFFSET(CT329,0,-Inputs!$H$179)*OFFSET(CT336,0,-Inputs!$H$179),CT329)</f>
        <v>142.79426519624002</v>
      </c>
      <c r="CU343" s="283">
        <f ca="1">IFERROR(CU329-OFFSET(CU329,0,-Inputs!$H$179)*OFFSET(CU336,0,-Inputs!$H$179),CU329)</f>
        <v>142.79426519624002</v>
      </c>
      <c r="CV343" s="283">
        <f ca="1">IFERROR(CV329-OFFSET(CV329,0,-Inputs!$H$179)*OFFSET(CV336,0,-Inputs!$H$179),CV329)</f>
        <v>142.79426519624002</v>
      </c>
      <c r="CW343" s="283">
        <f ca="1">IFERROR(CW329-OFFSET(CW329,0,-Inputs!$H$179)*OFFSET(CW336,0,-Inputs!$H$179),CW329)</f>
        <v>142.79426519624002</v>
      </c>
      <c r="CX343" s="283">
        <f ca="1">IFERROR(CX329-OFFSET(CX329,0,-Inputs!$H$179)*OFFSET(CX336,0,-Inputs!$H$179),CX329)</f>
        <v>142.79426519624002</v>
      </c>
      <c r="CY343" s="283">
        <f ca="1">IFERROR(CY329-OFFSET(CY329,0,-Inputs!$H$179)*OFFSET(CY336,0,-Inputs!$H$179),CY329)</f>
        <v>142.79426519624002</v>
      </c>
      <c r="CZ343" s="283">
        <f ca="1">IFERROR(CZ329-OFFSET(CZ329,0,-Inputs!$H$179)*OFFSET(CZ336,0,-Inputs!$H$179),CZ329)</f>
        <v>142.79426519624002</v>
      </c>
      <c r="DA343" s="283">
        <f ca="1">IFERROR(DA329-OFFSET(DA329,0,-Inputs!$H$179)*OFFSET(DA336,0,-Inputs!$H$179),DA329)</f>
        <v>142.79426519624002</v>
      </c>
      <c r="DB343" s="283">
        <f ca="1">IFERROR(DB329-OFFSET(DB329,0,-Inputs!$H$179)*OFFSET(DB336,0,-Inputs!$H$179),DB329)</f>
        <v>142.79426519624002</v>
      </c>
      <c r="DC343" s="283">
        <f ca="1">IFERROR(DC329-OFFSET(DC329,0,-Inputs!$H$179)*OFFSET(DC336,0,-Inputs!$H$179),DC329)</f>
        <v>142.79426519624002</v>
      </c>
      <c r="DD343" s="283">
        <f ca="1">IFERROR(DD329-OFFSET(DD329,0,-Inputs!$H$179)*OFFSET(DD336,0,-Inputs!$H$179),DD329)</f>
        <v>142.79426519624002</v>
      </c>
      <c r="DE343" s="283">
        <f ca="1">IFERROR(DE329-OFFSET(DE329,0,-Inputs!$H$179)*OFFSET(DE336,0,-Inputs!$H$179),DE329)</f>
        <v>142.79426519624002</v>
      </c>
      <c r="DF343" s="283">
        <f ca="1">IFERROR(DF329-OFFSET(DF329,0,-Inputs!$H$179)*OFFSET(DF336,0,-Inputs!$H$179),DF329)</f>
        <v>142.79426519624002</v>
      </c>
      <c r="DG343" s="283">
        <f ca="1">IFERROR(DG329-OFFSET(DG329,0,-Inputs!$H$179)*OFFSET(DG336,0,-Inputs!$H$179),DG329)</f>
        <v>142.79426519624002</v>
      </c>
      <c r="DH343" s="283">
        <f ca="1">IFERROR(DH329-OFFSET(DH329,0,-Inputs!$H$179)*OFFSET(DH336,0,-Inputs!$H$179),DH329)</f>
        <v>142.79426519624002</v>
      </c>
      <c r="DI343" s="283">
        <f ca="1">IFERROR(DI329-OFFSET(DI329,0,-Inputs!$H$179)*OFFSET(DI336,0,-Inputs!$H$179),DI329)</f>
        <v>142.79426519624002</v>
      </c>
      <c r="DJ343" s="283">
        <f ca="1">IFERROR(DJ329-OFFSET(DJ329,0,-Inputs!$H$179)*OFFSET(DJ336,0,-Inputs!$H$179),DJ329)</f>
        <v>142.79426519624002</v>
      </c>
      <c r="DK343" s="283">
        <f ca="1">IFERROR(DK329-OFFSET(DK329,0,-Inputs!$H$179)*OFFSET(DK336,0,-Inputs!$H$179),DK329)</f>
        <v>142.79426519624002</v>
      </c>
      <c r="DL343" s="283">
        <f ca="1">IFERROR(DL329-OFFSET(DL329,0,-Inputs!$H$179)*OFFSET(DL336,0,-Inputs!$H$179),DL329)</f>
        <v>142.79426519624002</v>
      </c>
      <c r="DM343" s="283">
        <f ca="1">IFERROR(DM329-OFFSET(DM329,0,-Inputs!$H$179)*OFFSET(DM336,0,-Inputs!$H$179),DM329)</f>
        <v>142.79426519624002</v>
      </c>
      <c r="DN343" s="283">
        <f ca="1">IFERROR(DN329-OFFSET(DN329,0,-Inputs!$H$179)*OFFSET(DN336,0,-Inputs!$H$179),DN329)</f>
        <v>142.79426519624002</v>
      </c>
      <c r="DO343" s="283">
        <f ca="1">IFERROR(DO329-OFFSET(DO329,0,-Inputs!$H$179)*OFFSET(DO336,0,-Inputs!$H$179),DO329)</f>
        <v>142.79426519624002</v>
      </c>
      <c r="DP343" s="283">
        <f ca="1">IFERROR(DP329-OFFSET(DP329,0,-Inputs!$H$179)*OFFSET(DP336,0,-Inputs!$H$179),DP329)</f>
        <v>142.79426519624002</v>
      </c>
      <c r="DQ343" s="283">
        <f ca="1">IFERROR(DQ329-OFFSET(DQ329,0,-Inputs!$H$179)*OFFSET(DQ336,0,-Inputs!$H$179),DQ329)</f>
        <v>142.79426519624002</v>
      </c>
      <c r="DR343" s="283">
        <f ca="1">IFERROR(DR329-OFFSET(DR329,0,-Inputs!$H$179)*OFFSET(DR336,0,-Inputs!$H$179),DR329)</f>
        <v>142.79426519624002</v>
      </c>
      <c r="DS343" s="283">
        <f ca="1">IFERROR(DS329-OFFSET(DS329,0,-Inputs!$H$179)*OFFSET(DS336,0,-Inputs!$H$179),DS329)</f>
        <v>142.79426519624002</v>
      </c>
    </row>
    <row r="344" spans="1:124" x14ac:dyDescent="0.3">
      <c r="C344" s="91"/>
      <c r="D344" s="299" t="s">
        <v>420</v>
      </c>
      <c r="E344" s="300"/>
      <c r="F344" s="300" t="str">
        <f t="shared" ref="F344:F347" si="1193">F343</f>
        <v>INR Mn</v>
      </c>
      <c r="G344" s="299"/>
      <c r="H344" s="283">
        <f ca="1">IFERROR(H330-OFFSET(H330,0,-Inputs!$H$179)*OFFSET(H337,0,-Inputs!$H$179),H330)</f>
        <v>0</v>
      </c>
      <c r="I344" s="283">
        <f ca="1">IFERROR(I330-OFFSET(I330,0,-Inputs!$H$179)*OFFSET(I337,0,-Inputs!$H$179),I330)</f>
        <v>0</v>
      </c>
      <c r="J344" s="283">
        <f ca="1">IFERROR(J330-OFFSET(J330,0,-Inputs!$H$179)*OFFSET(J337,0,-Inputs!$H$179),J330)</f>
        <v>0</v>
      </c>
      <c r="K344" s="283">
        <f ca="1">IFERROR(K330-OFFSET(K330,0,-Inputs!$H$179)*OFFSET(K337,0,-Inputs!$H$179),K330)</f>
        <v>0</v>
      </c>
      <c r="L344" s="283">
        <f ca="1">IFERROR(L330-OFFSET(L330,0,-Inputs!$H$179)*OFFSET(L337,0,-Inputs!$H$179),L330)</f>
        <v>0</v>
      </c>
      <c r="M344" s="283">
        <f ca="1">IFERROR(M330-OFFSET(M330,0,-Inputs!$H$179)*OFFSET(M337,0,-Inputs!$H$179),M330)</f>
        <v>0</v>
      </c>
      <c r="N344" s="283">
        <f ca="1">IFERROR(N330-OFFSET(N330,0,-Inputs!$H$179)*OFFSET(N337,0,-Inputs!$H$179),N330)</f>
        <v>0</v>
      </c>
      <c r="O344" s="283">
        <f ca="1">IFERROR(O330-OFFSET(O330,0,-Inputs!$H$179)*OFFSET(O337,0,-Inputs!$H$179),O330)</f>
        <v>116.4083683665</v>
      </c>
      <c r="P344" s="283">
        <f ca="1">IFERROR(P330-OFFSET(P330,0,-Inputs!$H$179)*OFFSET(P337,0,-Inputs!$H$179),P330)</f>
        <v>116.4083683665</v>
      </c>
      <c r="Q344" s="283">
        <f ca="1">IFERROR(Q330-OFFSET(Q330,0,-Inputs!$H$179)*OFFSET(Q337,0,-Inputs!$H$179),Q330)</f>
        <v>46.563347346599997</v>
      </c>
      <c r="R344" s="283">
        <f ca="1">IFERROR(R330-OFFSET(R330,0,-Inputs!$H$179)*OFFSET(R337,0,-Inputs!$H$179),R330)</f>
        <v>46.563347346599997</v>
      </c>
      <c r="S344" s="283">
        <f ca="1">IFERROR(S330-OFFSET(S330,0,-Inputs!$H$179)*OFFSET(S337,0,-Inputs!$H$179),S330)</f>
        <v>62.084463128799996</v>
      </c>
      <c r="T344" s="283">
        <f ca="1">IFERROR(T330-OFFSET(T330,0,-Inputs!$H$179)*OFFSET(T337,0,-Inputs!$H$179),T330)</f>
        <v>62.084463128799996</v>
      </c>
      <c r="U344" s="283">
        <f ca="1">IFERROR(U330-OFFSET(U330,0,-Inputs!$H$179)*OFFSET(U337,0,-Inputs!$H$179),U330)</f>
        <v>65.964742074349999</v>
      </c>
      <c r="V344" s="283">
        <f ca="1">IFERROR(V330-OFFSET(V330,0,-Inputs!$H$179)*OFFSET(V337,0,-Inputs!$H$179),V330)</f>
        <v>65.964742074349999</v>
      </c>
      <c r="W344" s="283">
        <f ca="1">IFERROR(W330-OFFSET(W330,0,-Inputs!$H$179)*OFFSET(W337,0,-Inputs!$H$179),W330)</f>
        <v>76.82952312189002</v>
      </c>
      <c r="X344" s="283">
        <f ca="1">IFERROR(X330-OFFSET(X330,0,-Inputs!$H$179)*OFFSET(X337,0,-Inputs!$H$179),X330)</f>
        <v>76.82952312189002</v>
      </c>
      <c r="Y344" s="283">
        <f ca="1">IFERROR(Y330-OFFSET(Y330,0,-Inputs!$H$179)*OFFSET(Y337,0,-Inputs!$H$179),Y330)</f>
        <v>85.676559117744006</v>
      </c>
      <c r="Z344" s="283">
        <f ca="1">IFERROR(Z330-OFFSET(Z330,0,-Inputs!$H$179)*OFFSET(Z337,0,-Inputs!$H$179),Z330)</f>
        <v>85.676559117744006</v>
      </c>
      <c r="AA344" s="283">
        <f ca="1">IFERROR(AA330-OFFSET(AA330,0,-Inputs!$H$179)*OFFSET(AA337,0,-Inputs!$H$179),AA330)</f>
        <v>85.676559117744006</v>
      </c>
      <c r="AB344" s="283">
        <f ca="1">IFERROR(AB330-OFFSET(AB330,0,-Inputs!$H$179)*OFFSET(AB337,0,-Inputs!$H$179),AB330)</f>
        <v>85.676559117744006</v>
      </c>
      <c r="AC344" s="283">
        <f ca="1">IFERROR(AC330-OFFSET(AC330,0,-Inputs!$H$179)*OFFSET(AC337,0,-Inputs!$H$179),AC330)</f>
        <v>99.955985637368016</v>
      </c>
      <c r="AD344" s="283">
        <f ca="1">IFERROR(AD330-OFFSET(AD330,0,-Inputs!$H$179)*OFFSET(AD337,0,-Inputs!$H$179),AD330)</f>
        <v>99.955985637368016</v>
      </c>
      <c r="AE344" s="283">
        <f ca="1">IFERROR(AE330-OFFSET(AE330,0,-Inputs!$H$179)*OFFSET(AE337,0,-Inputs!$H$179),AE330)</f>
        <v>99.955985637368016</v>
      </c>
      <c r="AF344" s="283">
        <f ca="1">IFERROR(AF330-OFFSET(AF330,0,-Inputs!$H$179)*OFFSET(AF337,0,-Inputs!$H$179),AF330)</f>
        <v>99.955985637368016</v>
      </c>
      <c r="AG344" s="283">
        <f ca="1">IFERROR(AG330-OFFSET(AG330,0,-Inputs!$H$179)*OFFSET(AG337,0,-Inputs!$H$179),AG330)</f>
        <v>114.23541215699201</v>
      </c>
      <c r="AH344" s="283">
        <f ca="1">IFERROR(AH330-OFFSET(AH330,0,-Inputs!$H$179)*OFFSET(AH337,0,-Inputs!$H$179),AH330)</f>
        <v>114.23541215699201</v>
      </c>
      <c r="AI344" s="283">
        <f ca="1">IFERROR(AI330-OFFSET(AI330,0,-Inputs!$H$179)*OFFSET(AI337,0,-Inputs!$H$179),AI330)</f>
        <v>114.23541215699201</v>
      </c>
      <c r="AJ344" s="283">
        <f ca="1">IFERROR(AJ330-OFFSET(AJ330,0,-Inputs!$H$179)*OFFSET(AJ337,0,-Inputs!$H$179),AJ330)</f>
        <v>114.23541215699201</v>
      </c>
      <c r="AK344" s="283">
        <f ca="1">IFERROR(AK330-OFFSET(AK330,0,-Inputs!$H$179)*OFFSET(AK337,0,-Inputs!$H$179),AK330)</f>
        <v>142.79426519624002</v>
      </c>
      <c r="AL344" s="283">
        <f ca="1">IFERROR(AL330-OFFSET(AL330,0,-Inputs!$H$179)*OFFSET(AL337,0,-Inputs!$H$179),AL330)</f>
        <v>142.79426519624002</v>
      </c>
      <c r="AM344" s="283">
        <f ca="1">IFERROR(AM330-OFFSET(AM330,0,-Inputs!$H$179)*OFFSET(AM337,0,-Inputs!$H$179),AM330)</f>
        <v>142.79426519624002</v>
      </c>
      <c r="AN344" s="283">
        <f ca="1">IFERROR(AN330-OFFSET(AN330,0,-Inputs!$H$179)*OFFSET(AN337,0,-Inputs!$H$179),AN330)</f>
        <v>142.79426519624002</v>
      </c>
      <c r="AO344" s="283">
        <f ca="1">IFERROR(AO330-OFFSET(AO330,0,-Inputs!$H$179)*OFFSET(AO337,0,-Inputs!$H$179),AO330)</f>
        <v>142.79426519624002</v>
      </c>
      <c r="AP344" s="283">
        <f ca="1">IFERROR(AP330-OFFSET(AP330,0,-Inputs!$H$179)*OFFSET(AP337,0,-Inputs!$H$179),AP330)</f>
        <v>142.79426519624002</v>
      </c>
      <c r="AQ344" s="283">
        <f ca="1">IFERROR(AQ330-OFFSET(AQ330,0,-Inputs!$H$179)*OFFSET(AQ337,0,-Inputs!$H$179),AQ330)</f>
        <v>142.79426519624002</v>
      </c>
      <c r="AR344" s="283">
        <f ca="1">IFERROR(AR330-OFFSET(AR330,0,-Inputs!$H$179)*OFFSET(AR337,0,-Inputs!$H$179),AR330)</f>
        <v>142.79426519624002</v>
      </c>
      <c r="AS344" s="283">
        <f ca="1">IFERROR(AS330-OFFSET(AS330,0,-Inputs!$H$179)*OFFSET(AS337,0,-Inputs!$H$179),AS330)</f>
        <v>142.79426519624002</v>
      </c>
      <c r="AT344" s="283">
        <f ca="1">IFERROR(AT330-OFFSET(AT330,0,-Inputs!$H$179)*OFFSET(AT337,0,-Inputs!$H$179),AT330)</f>
        <v>142.79426519624002</v>
      </c>
      <c r="AU344" s="283">
        <f ca="1">IFERROR(AU330-OFFSET(AU330,0,-Inputs!$H$179)*OFFSET(AU337,0,-Inputs!$H$179),AU330)</f>
        <v>142.79426519624002</v>
      </c>
      <c r="AV344" s="283">
        <f ca="1">IFERROR(AV330-OFFSET(AV330,0,-Inputs!$H$179)*OFFSET(AV337,0,-Inputs!$H$179),AV330)</f>
        <v>142.79426519624002</v>
      </c>
      <c r="AW344" s="283">
        <f ca="1">IFERROR(AW330-OFFSET(AW330,0,-Inputs!$H$179)*OFFSET(AW337,0,-Inputs!$H$179),AW330)</f>
        <v>142.79426519624002</v>
      </c>
      <c r="AX344" s="283">
        <f ca="1">IFERROR(AX330-OFFSET(AX330,0,-Inputs!$H$179)*OFFSET(AX337,0,-Inputs!$H$179),AX330)</f>
        <v>142.79426519624002</v>
      </c>
      <c r="AY344" s="283">
        <f ca="1">IFERROR(AY330-OFFSET(AY330,0,-Inputs!$H$179)*OFFSET(AY337,0,-Inputs!$H$179),AY330)</f>
        <v>142.79426519624002</v>
      </c>
      <c r="AZ344" s="283">
        <f ca="1">IFERROR(AZ330-OFFSET(AZ330,0,-Inputs!$H$179)*OFFSET(AZ337,0,-Inputs!$H$179),AZ330)</f>
        <v>142.79426519624002</v>
      </c>
      <c r="BA344" s="283">
        <f ca="1">IFERROR(BA330-OFFSET(BA330,0,-Inputs!$H$179)*OFFSET(BA337,0,-Inputs!$H$179),BA330)</f>
        <v>142.79426519624002</v>
      </c>
      <c r="BB344" s="283">
        <f ca="1">IFERROR(BB330-OFFSET(BB330,0,-Inputs!$H$179)*OFFSET(BB337,0,-Inputs!$H$179),BB330)</f>
        <v>142.79426519624002</v>
      </c>
      <c r="BC344" s="283">
        <f ca="1">IFERROR(BC330-OFFSET(BC330,0,-Inputs!$H$179)*OFFSET(BC337,0,-Inputs!$H$179),BC330)</f>
        <v>142.79426519624002</v>
      </c>
      <c r="BD344" s="283">
        <f ca="1">IFERROR(BD330-OFFSET(BD330,0,-Inputs!$H$179)*OFFSET(BD337,0,-Inputs!$H$179),BD330)</f>
        <v>142.79426519624002</v>
      </c>
      <c r="BE344" s="283">
        <f ca="1">IFERROR(BE330-OFFSET(BE330,0,-Inputs!$H$179)*OFFSET(BE337,0,-Inputs!$H$179),BE330)</f>
        <v>142.79426519624002</v>
      </c>
      <c r="BF344" s="283">
        <f ca="1">IFERROR(BF330-OFFSET(BF330,0,-Inputs!$H$179)*OFFSET(BF337,0,-Inputs!$H$179),BF330)</f>
        <v>142.79426519624002</v>
      </c>
      <c r="BG344" s="283">
        <f ca="1">IFERROR(BG330-OFFSET(BG330,0,-Inputs!$H$179)*OFFSET(BG337,0,-Inputs!$H$179),BG330)</f>
        <v>142.79426519624002</v>
      </c>
      <c r="BH344" s="283">
        <f ca="1">IFERROR(BH330-OFFSET(BH330,0,-Inputs!$H$179)*OFFSET(BH337,0,-Inputs!$H$179),BH330)</f>
        <v>142.79426519624002</v>
      </c>
      <c r="BI344" s="283">
        <f ca="1">IFERROR(BI330-OFFSET(BI330,0,-Inputs!$H$179)*OFFSET(BI337,0,-Inputs!$H$179),BI330)</f>
        <v>142.79426519624002</v>
      </c>
      <c r="BJ344" s="283">
        <f ca="1">IFERROR(BJ330-OFFSET(BJ330,0,-Inputs!$H$179)*OFFSET(BJ337,0,-Inputs!$H$179),BJ330)</f>
        <v>142.79426519624002</v>
      </c>
      <c r="BK344" s="283">
        <f ca="1">IFERROR(BK330-OFFSET(BK330,0,-Inputs!$H$179)*OFFSET(BK337,0,-Inputs!$H$179),BK330)</f>
        <v>142.79426519624002</v>
      </c>
      <c r="BL344" s="283">
        <f ca="1">IFERROR(BL330-OFFSET(BL330,0,-Inputs!$H$179)*OFFSET(BL337,0,-Inputs!$H$179),BL330)</f>
        <v>142.79426519624002</v>
      </c>
      <c r="BM344" s="283">
        <f ca="1">IFERROR(BM330-OFFSET(BM330,0,-Inputs!$H$179)*OFFSET(BM337,0,-Inputs!$H$179),BM330)</f>
        <v>142.79426519624002</v>
      </c>
      <c r="BN344" s="283">
        <f ca="1">IFERROR(BN330-OFFSET(BN330,0,-Inputs!$H$179)*OFFSET(BN337,0,-Inputs!$H$179),BN330)</f>
        <v>142.79426519624002</v>
      </c>
      <c r="BO344" s="283">
        <f ca="1">IFERROR(BO330-OFFSET(BO330,0,-Inputs!$H$179)*OFFSET(BO337,0,-Inputs!$H$179),BO330)</f>
        <v>142.79426519624002</v>
      </c>
      <c r="BP344" s="283">
        <f ca="1">IFERROR(BP330-OFFSET(BP330,0,-Inputs!$H$179)*OFFSET(BP337,0,-Inputs!$H$179),BP330)</f>
        <v>142.79426519624002</v>
      </c>
      <c r="BQ344" s="283">
        <f ca="1">IFERROR(BQ330-OFFSET(BQ330,0,-Inputs!$H$179)*OFFSET(BQ337,0,-Inputs!$H$179),BQ330)</f>
        <v>142.79426519624002</v>
      </c>
      <c r="BR344" s="283">
        <f ca="1">IFERROR(BR330-OFFSET(BR330,0,-Inputs!$H$179)*OFFSET(BR337,0,-Inputs!$H$179),BR330)</f>
        <v>142.79426519624002</v>
      </c>
      <c r="BS344" s="283">
        <f ca="1">IFERROR(BS330-OFFSET(BS330,0,-Inputs!$H$179)*OFFSET(BS337,0,-Inputs!$H$179),BS330)</f>
        <v>142.79426519624002</v>
      </c>
      <c r="BT344" s="283">
        <f ca="1">IFERROR(BT330-OFFSET(BT330,0,-Inputs!$H$179)*OFFSET(BT337,0,-Inputs!$H$179),BT330)</f>
        <v>142.79426519624002</v>
      </c>
      <c r="BU344" s="283">
        <f ca="1">IFERROR(BU330-OFFSET(BU330,0,-Inputs!$H$179)*OFFSET(BU337,0,-Inputs!$H$179),BU330)</f>
        <v>142.79426519624002</v>
      </c>
      <c r="BV344" s="283">
        <f ca="1">IFERROR(BV330-OFFSET(BV330,0,-Inputs!$H$179)*OFFSET(BV337,0,-Inputs!$H$179),BV330)</f>
        <v>142.79426519624002</v>
      </c>
      <c r="BW344" s="283">
        <f ca="1">IFERROR(BW330-OFFSET(BW330,0,-Inputs!$H$179)*OFFSET(BW337,0,-Inputs!$H$179),BW330)</f>
        <v>142.79426519624002</v>
      </c>
      <c r="BX344" s="283">
        <f ca="1">IFERROR(BX330-OFFSET(BX330,0,-Inputs!$H$179)*OFFSET(BX337,0,-Inputs!$H$179),BX330)</f>
        <v>142.79426519624002</v>
      </c>
      <c r="BY344" s="283">
        <f ca="1">IFERROR(BY330-OFFSET(BY330,0,-Inputs!$H$179)*OFFSET(BY337,0,-Inputs!$H$179),BY330)</f>
        <v>142.79426519624002</v>
      </c>
      <c r="BZ344" s="283">
        <f ca="1">IFERROR(BZ330-OFFSET(BZ330,0,-Inputs!$H$179)*OFFSET(BZ337,0,-Inputs!$H$179),BZ330)</f>
        <v>142.79426519624002</v>
      </c>
      <c r="CA344" s="283">
        <f ca="1">IFERROR(CA330-OFFSET(CA330,0,-Inputs!$H$179)*OFFSET(CA337,0,-Inputs!$H$179),CA330)</f>
        <v>142.79426519624002</v>
      </c>
      <c r="CB344" s="283">
        <f ca="1">IFERROR(CB330-OFFSET(CB330,0,-Inputs!$H$179)*OFFSET(CB337,0,-Inputs!$H$179),CB330)</f>
        <v>142.79426519624002</v>
      </c>
      <c r="CC344" s="283">
        <f ca="1">IFERROR(CC330-OFFSET(CC330,0,-Inputs!$H$179)*OFFSET(CC337,0,-Inputs!$H$179),CC330)</f>
        <v>142.79426519624002</v>
      </c>
      <c r="CD344" s="283">
        <f ca="1">IFERROR(CD330-OFFSET(CD330,0,-Inputs!$H$179)*OFFSET(CD337,0,-Inputs!$H$179),CD330)</f>
        <v>142.79426519624002</v>
      </c>
      <c r="CE344" s="283">
        <f ca="1">IFERROR(CE330-OFFSET(CE330,0,-Inputs!$H$179)*OFFSET(CE337,0,-Inputs!$H$179),CE330)</f>
        <v>142.79426519624002</v>
      </c>
      <c r="CF344" s="283">
        <f ca="1">IFERROR(CF330-OFFSET(CF330,0,-Inputs!$H$179)*OFFSET(CF337,0,-Inputs!$H$179),CF330)</f>
        <v>142.79426519624002</v>
      </c>
      <c r="CG344" s="283">
        <f ca="1">IFERROR(CG330-OFFSET(CG330,0,-Inputs!$H$179)*OFFSET(CG337,0,-Inputs!$H$179),CG330)</f>
        <v>142.79426519624002</v>
      </c>
      <c r="CH344" s="283">
        <f ca="1">IFERROR(CH330-OFFSET(CH330,0,-Inputs!$H$179)*OFFSET(CH337,0,-Inputs!$H$179),CH330)</f>
        <v>142.79426519624002</v>
      </c>
      <c r="CI344" s="283">
        <f ca="1">IFERROR(CI330-OFFSET(CI330,0,-Inputs!$H$179)*OFFSET(CI337,0,-Inputs!$H$179),CI330)</f>
        <v>142.79426519624002</v>
      </c>
      <c r="CJ344" s="283">
        <f ca="1">IFERROR(CJ330-OFFSET(CJ330,0,-Inputs!$H$179)*OFFSET(CJ337,0,-Inputs!$H$179),CJ330)</f>
        <v>142.79426519624002</v>
      </c>
      <c r="CK344" s="283">
        <f ca="1">IFERROR(CK330-OFFSET(CK330,0,-Inputs!$H$179)*OFFSET(CK337,0,-Inputs!$H$179),CK330)</f>
        <v>142.79426519624002</v>
      </c>
      <c r="CL344" s="283">
        <f ca="1">IFERROR(CL330-OFFSET(CL330,0,-Inputs!$H$179)*OFFSET(CL337,0,-Inputs!$H$179),CL330)</f>
        <v>142.79426519624002</v>
      </c>
      <c r="CM344" s="283">
        <f ca="1">IFERROR(CM330-OFFSET(CM330,0,-Inputs!$H$179)*OFFSET(CM337,0,-Inputs!$H$179),CM330)</f>
        <v>142.79426519624002</v>
      </c>
      <c r="CN344" s="283">
        <f ca="1">IFERROR(CN330-OFFSET(CN330,0,-Inputs!$H$179)*OFFSET(CN337,0,-Inputs!$H$179),CN330)</f>
        <v>142.79426519624002</v>
      </c>
      <c r="CO344" s="283">
        <f ca="1">IFERROR(CO330-OFFSET(CO330,0,-Inputs!$H$179)*OFFSET(CO337,0,-Inputs!$H$179),CO330)</f>
        <v>142.79426519624002</v>
      </c>
      <c r="CP344" s="283">
        <f ca="1">IFERROR(CP330-OFFSET(CP330,0,-Inputs!$H$179)*OFFSET(CP337,0,-Inputs!$H$179),CP330)</f>
        <v>142.79426519624002</v>
      </c>
      <c r="CQ344" s="283">
        <f ca="1">IFERROR(CQ330-OFFSET(CQ330,0,-Inputs!$H$179)*OFFSET(CQ337,0,-Inputs!$H$179),CQ330)</f>
        <v>142.79426519624002</v>
      </c>
      <c r="CR344" s="283">
        <f ca="1">IFERROR(CR330-OFFSET(CR330,0,-Inputs!$H$179)*OFFSET(CR337,0,-Inputs!$H$179),CR330)</f>
        <v>142.79426519624002</v>
      </c>
      <c r="CS344" s="283">
        <f ca="1">IFERROR(CS330-OFFSET(CS330,0,-Inputs!$H$179)*OFFSET(CS337,0,-Inputs!$H$179),CS330)</f>
        <v>142.79426519624002</v>
      </c>
      <c r="CT344" s="283">
        <f ca="1">IFERROR(CT330-OFFSET(CT330,0,-Inputs!$H$179)*OFFSET(CT337,0,-Inputs!$H$179),CT330)</f>
        <v>142.79426519624002</v>
      </c>
      <c r="CU344" s="283">
        <f ca="1">IFERROR(CU330-OFFSET(CU330,0,-Inputs!$H$179)*OFFSET(CU337,0,-Inputs!$H$179),CU330)</f>
        <v>142.79426519624002</v>
      </c>
      <c r="CV344" s="283">
        <f ca="1">IFERROR(CV330-OFFSET(CV330,0,-Inputs!$H$179)*OFFSET(CV337,0,-Inputs!$H$179),CV330)</f>
        <v>142.79426519624002</v>
      </c>
      <c r="CW344" s="283">
        <f ca="1">IFERROR(CW330-OFFSET(CW330,0,-Inputs!$H$179)*OFFSET(CW337,0,-Inputs!$H$179),CW330)</f>
        <v>142.79426519624002</v>
      </c>
      <c r="CX344" s="283">
        <f ca="1">IFERROR(CX330-OFFSET(CX330,0,-Inputs!$H$179)*OFFSET(CX337,0,-Inputs!$H$179),CX330)</f>
        <v>142.79426519624002</v>
      </c>
      <c r="CY344" s="283">
        <f ca="1">IFERROR(CY330-OFFSET(CY330,0,-Inputs!$H$179)*OFFSET(CY337,0,-Inputs!$H$179),CY330)</f>
        <v>142.79426519624002</v>
      </c>
      <c r="CZ344" s="283">
        <f ca="1">IFERROR(CZ330-OFFSET(CZ330,0,-Inputs!$H$179)*OFFSET(CZ337,0,-Inputs!$H$179),CZ330)</f>
        <v>142.79426519624002</v>
      </c>
      <c r="DA344" s="283">
        <f ca="1">IFERROR(DA330-OFFSET(DA330,0,-Inputs!$H$179)*OFFSET(DA337,0,-Inputs!$H$179),DA330)</f>
        <v>142.79426519624002</v>
      </c>
      <c r="DB344" s="283">
        <f ca="1">IFERROR(DB330-OFFSET(DB330,0,-Inputs!$H$179)*OFFSET(DB337,0,-Inputs!$H$179),DB330)</f>
        <v>142.79426519624002</v>
      </c>
      <c r="DC344" s="283">
        <f ca="1">IFERROR(DC330-OFFSET(DC330,0,-Inputs!$H$179)*OFFSET(DC337,0,-Inputs!$H$179),DC330)</f>
        <v>142.79426519624002</v>
      </c>
      <c r="DD344" s="283">
        <f ca="1">IFERROR(DD330-OFFSET(DD330,0,-Inputs!$H$179)*OFFSET(DD337,0,-Inputs!$H$179),DD330)</f>
        <v>142.79426519624002</v>
      </c>
      <c r="DE344" s="283">
        <f ca="1">IFERROR(DE330-OFFSET(DE330,0,-Inputs!$H$179)*OFFSET(DE337,0,-Inputs!$H$179),DE330)</f>
        <v>142.79426519624002</v>
      </c>
      <c r="DF344" s="283">
        <f ca="1">IFERROR(DF330-OFFSET(DF330,0,-Inputs!$H$179)*OFFSET(DF337,0,-Inputs!$H$179),DF330)</f>
        <v>142.79426519624002</v>
      </c>
      <c r="DG344" s="283">
        <f ca="1">IFERROR(DG330-OFFSET(DG330,0,-Inputs!$H$179)*OFFSET(DG337,0,-Inputs!$H$179),DG330)</f>
        <v>142.79426519624002</v>
      </c>
      <c r="DH344" s="283">
        <f ca="1">IFERROR(DH330-OFFSET(DH330,0,-Inputs!$H$179)*OFFSET(DH337,0,-Inputs!$H$179),DH330)</f>
        <v>142.79426519624002</v>
      </c>
      <c r="DI344" s="283">
        <f ca="1">IFERROR(DI330-OFFSET(DI330,0,-Inputs!$H$179)*OFFSET(DI337,0,-Inputs!$H$179),DI330)</f>
        <v>142.79426519624002</v>
      </c>
      <c r="DJ344" s="283">
        <f ca="1">IFERROR(DJ330-OFFSET(DJ330,0,-Inputs!$H$179)*OFFSET(DJ337,0,-Inputs!$H$179),DJ330)</f>
        <v>142.79426519624002</v>
      </c>
      <c r="DK344" s="283">
        <f ca="1">IFERROR(DK330-OFFSET(DK330,0,-Inputs!$H$179)*OFFSET(DK337,0,-Inputs!$H$179),DK330)</f>
        <v>142.79426519624002</v>
      </c>
      <c r="DL344" s="283">
        <f ca="1">IFERROR(DL330-OFFSET(DL330,0,-Inputs!$H$179)*OFFSET(DL337,0,-Inputs!$H$179),DL330)</f>
        <v>142.79426519624002</v>
      </c>
      <c r="DM344" s="283">
        <f ca="1">IFERROR(DM330-OFFSET(DM330,0,-Inputs!$H$179)*OFFSET(DM337,0,-Inputs!$H$179),DM330)</f>
        <v>142.79426519624002</v>
      </c>
      <c r="DN344" s="283">
        <f ca="1">IFERROR(DN330-OFFSET(DN330,0,-Inputs!$H$179)*OFFSET(DN337,0,-Inputs!$H$179),DN330)</f>
        <v>142.79426519624002</v>
      </c>
      <c r="DO344" s="283">
        <f ca="1">IFERROR(DO330-OFFSET(DO330,0,-Inputs!$H$179)*OFFSET(DO337,0,-Inputs!$H$179),DO330)</f>
        <v>142.79426519624002</v>
      </c>
      <c r="DP344" s="283">
        <f ca="1">IFERROR(DP330-OFFSET(DP330,0,-Inputs!$H$179)*OFFSET(DP337,0,-Inputs!$H$179),DP330)</f>
        <v>142.79426519624002</v>
      </c>
      <c r="DQ344" s="283">
        <f ca="1">IFERROR(DQ330-OFFSET(DQ330,0,-Inputs!$H$179)*OFFSET(DQ337,0,-Inputs!$H$179),DQ330)</f>
        <v>142.79426519624002</v>
      </c>
      <c r="DR344" s="283">
        <f ca="1">IFERROR(DR330-OFFSET(DR330,0,-Inputs!$H$179)*OFFSET(DR337,0,-Inputs!$H$179),DR330)</f>
        <v>142.79426519624002</v>
      </c>
      <c r="DS344" s="283">
        <f ca="1">IFERROR(DS330-OFFSET(DS330,0,-Inputs!$H$179)*OFFSET(DS337,0,-Inputs!$H$179),DS330)</f>
        <v>142.79426519624002</v>
      </c>
    </row>
    <row r="345" spans="1:124" x14ac:dyDescent="0.3">
      <c r="C345" s="91"/>
      <c r="D345" s="299" t="s">
        <v>421</v>
      </c>
      <c r="E345" s="300"/>
      <c r="F345" s="300" t="str">
        <f t="shared" si="1193"/>
        <v>INR Mn</v>
      </c>
      <c r="G345" s="299"/>
      <c r="H345" s="283">
        <f ca="1">IFERROR(H331-OFFSET(H331,0,-Inputs!$H$179)*OFFSET(H338,0,-Inputs!$H$179),H331)</f>
        <v>0</v>
      </c>
      <c r="I345" s="283">
        <f ca="1">IFERROR(I331-OFFSET(I331,0,-Inputs!$H$179)*OFFSET(I338,0,-Inputs!$H$179),I331)</f>
        <v>0</v>
      </c>
      <c r="J345" s="283">
        <f ca="1">IFERROR(J331-OFFSET(J331,0,-Inputs!$H$179)*OFFSET(J338,0,-Inputs!$H$179),J331)</f>
        <v>0</v>
      </c>
      <c r="K345" s="283">
        <f ca="1">IFERROR(K331-OFFSET(K331,0,-Inputs!$H$179)*OFFSET(K338,0,-Inputs!$H$179),K331)</f>
        <v>0</v>
      </c>
      <c r="L345" s="283">
        <f ca="1">IFERROR(L331-OFFSET(L331,0,-Inputs!$H$179)*OFFSET(L338,0,-Inputs!$H$179),L331)</f>
        <v>0</v>
      </c>
      <c r="M345" s="283">
        <f ca="1">IFERROR(M331-OFFSET(M331,0,-Inputs!$H$179)*OFFSET(M338,0,-Inputs!$H$179),M331)</f>
        <v>0</v>
      </c>
      <c r="N345" s="283">
        <f ca="1">IFERROR(N331-OFFSET(N331,0,-Inputs!$H$179)*OFFSET(N338,0,-Inputs!$H$179),N331)</f>
        <v>0</v>
      </c>
      <c r="O345" s="283">
        <f ca="1">IFERROR(O331-OFFSET(O331,0,-Inputs!$H$179)*OFFSET(O338,0,-Inputs!$H$179),O331)</f>
        <v>0</v>
      </c>
      <c r="P345" s="283">
        <f ca="1">IFERROR(P331-OFFSET(P331,0,-Inputs!$H$179)*OFFSET(P338,0,-Inputs!$H$179),P331)</f>
        <v>0</v>
      </c>
      <c r="Q345" s="283">
        <f ca="1">IFERROR(Q331-OFFSET(Q331,0,-Inputs!$H$179)*OFFSET(Q338,0,-Inputs!$H$179),Q331)</f>
        <v>0</v>
      </c>
      <c r="R345" s="283">
        <f ca="1">IFERROR(R331-OFFSET(R331,0,-Inputs!$H$179)*OFFSET(R338,0,-Inputs!$H$179),R331)</f>
        <v>0</v>
      </c>
      <c r="S345" s="283">
        <f ca="1">IFERROR(S331-OFFSET(S331,0,-Inputs!$H$179)*OFFSET(S338,0,-Inputs!$H$179),S331)</f>
        <v>116.4083683665</v>
      </c>
      <c r="T345" s="283">
        <f ca="1">IFERROR(T331-OFFSET(T331,0,-Inputs!$H$179)*OFFSET(T338,0,-Inputs!$H$179),T331)</f>
        <v>116.4083683665</v>
      </c>
      <c r="U345" s="283">
        <f ca="1">IFERROR(U331-OFFSET(U331,0,-Inputs!$H$179)*OFFSET(U338,0,-Inputs!$H$179),U331)</f>
        <v>46.563347346599997</v>
      </c>
      <c r="V345" s="283">
        <f ca="1">IFERROR(V331-OFFSET(V331,0,-Inputs!$H$179)*OFFSET(V338,0,-Inputs!$H$179),V331)</f>
        <v>46.563347346599997</v>
      </c>
      <c r="W345" s="283">
        <f ca="1">IFERROR(W331-OFFSET(W331,0,-Inputs!$H$179)*OFFSET(W338,0,-Inputs!$H$179),W331)</f>
        <v>62.084463128799996</v>
      </c>
      <c r="X345" s="283">
        <f ca="1">IFERROR(X331-OFFSET(X331,0,-Inputs!$H$179)*OFFSET(X338,0,-Inputs!$H$179),X331)</f>
        <v>62.084463128799996</v>
      </c>
      <c r="Y345" s="283">
        <f ca="1">IFERROR(Y331-OFFSET(Y331,0,-Inputs!$H$179)*OFFSET(Y338,0,-Inputs!$H$179),Y331)</f>
        <v>65.964742074349999</v>
      </c>
      <c r="Z345" s="283">
        <f ca="1">IFERROR(Z331-OFFSET(Z331,0,-Inputs!$H$179)*OFFSET(Z338,0,-Inputs!$H$179),Z331)</f>
        <v>65.964742074349999</v>
      </c>
      <c r="AA345" s="283">
        <f ca="1">IFERROR(AA331-OFFSET(AA331,0,-Inputs!$H$179)*OFFSET(AA338,0,-Inputs!$H$179),AA331)</f>
        <v>76.82952312189002</v>
      </c>
      <c r="AB345" s="283">
        <f ca="1">IFERROR(AB331-OFFSET(AB331,0,-Inputs!$H$179)*OFFSET(AB338,0,-Inputs!$H$179),AB331)</f>
        <v>76.82952312189002</v>
      </c>
      <c r="AC345" s="283">
        <f ca="1">IFERROR(AC331-OFFSET(AC331,0,-Inputs!$H$179)*OFFSET(AC338,0,-Inputs!$H$179),AC331)</f>
        <v>85.676559117744006</v>
      </c>
      <c r="AD345" s="283">
        <f ca="1">IFERROR(AD331-OFFSET(AD331,0,-Inputs!$H$179)*OFFSET(AD338,0,-Inputs!$H$179),AD331)</f>
        <v>85.676559117744006</v>
      </c>
      <c r="AE345" s="283">
        <f ca="1">IFERROR(AE331-OFFSET(AE331,0,-Inputs!$H$179)*OFFSET(AE338,0,-Inputs!$H$179),AE331)</f>
        <v>85.676559117744006</v>
      </c>
      <c r="AF345" s="283">
        <f ca="1">IFERROR(AF331-OFFSET(AF331,0,-Inputs!$H$179)*OFFSET(AF338,0,-Inputs!$H$179),AF331)</f>
        <v>85.676559117744006</v>
      </c>
      <c r="AG345" s="283">
        <f ca="1">IFERROR(AG331-OFFSET(AG331,0,-Inputs!$H$179)*OFFSET(AG338,0,-Inputs!$H$179),AG331)</f>
        <v>99.955985637368016</v>
      </c>
      <c r="AH345" s="283">
        <f ca="1">IFERROR(AH331-OFFSET(AH331,0,-Inputs!$H$179)*OFFSET(AH338,0,-Inputs!$H$179),AH331)</f>
        <v>99.955985637368016</v>
      </c>
      <c r="AI345" s="283">
        <f ca="1">IFERROR(AI331-OFFSET(AI331,0,-Inputs!$H$179)*OFFSET(AI338,0,-Inputs!$H$179),AI331)</f>
        <v>99.955985637368016</v>
      </c>
      <c r="AJ345" s="283">
        <f ca="1">IFERROR(AJ331-OFFSET(AJ331,0,-Inputs!$H$179)*OFFSET(AJ338,0,-Inputs!$H$179),AJ331)</f>
        <v>99.955985637368016</v>
      </c>
      <c r="AK345" s="283">
        <f ca="1">IFERROR(AK331-OFFSET(AK331,0,-Inputs!$H$179)*OFFSET(AK338,0,-Inputs!$H$179),AK331)</f>
        <v>114.23541215699201</v>
      </c>
      <c r="AL345" s="283">
        <f ca="1">IFERROR(AL331-OFFSET(AL331,0,-Inputs!$H$179)*OFFSET(AL338,0,-Inputs!$H$179),AL331)</f>
        <v>114.23541215699201</v>
      </c>
      <c r="AM345" s="283">
        <f ca="1">IFERROR(AM331-OFFSET(AM331,0,-Inputs!$H$179)*OFFSET(AM338,0,-Inputs!$H$179),AM331)</f>
        <v>114.23541215699201</v>
      </c>
      <c r="AN345" s="283">
        <f ca="1">IFERROR(AN331-OFFSET(AN331,0,-Inputs!$H$179)*OFFSET(AN338,0,-Inputs!$H$179),AN331)</f>
        <v>114.23541215699201</v>
      </c>
      <c r="AO345" s="283">
        <f ca="1">IFERROR(AO331-OFFSET(AO331,0,-Inputs!$H$179)*OFFSET(AO338,0,-Inputs!$H$179),AO331)</f>
        <v>142.79426519624002</v>
      </c>
      <c r="AP345" s="283">
        <f ca="1">IFERROR(AP331-OFFSET(AP331,0,-Inputs!$H$179)*OFFSET(AP338,0,-Inputs!$H$179),AP331)</f>
        <v>142.79426519624002</v>
      </c>
      <c r="AQ345" s="283">
        <f ca="1">IFERROR(AQ331-OFFSET(AQ331,0,-Inputs!$H$179)*OFFSET(AQ338,0,-Inputs!$H$179),AQ331)</f>
        <v>142.79426519624002</v>
      </c>
      <c r="AR345" s="283">
        <f ca="1">IFERROR(AR331-OFFSET(AR331,0,-Inputs!$H$179)*OFFSET(AR338,0,-Inputs!$H$179),AR331)</f>
        <v>142.79426519624002</v>
      </c>
      <c r="AS345" s="283">
        <f ca="1">IFERROR(AS331-OFFSET(AS331,0,-Inputs!$H$179)*OFFSET(AS338,0,-Inputs!$H$179),AS331)</f>
        <v>142.79426519624002</v>
      </c>
      <c r="AT345" s="283">
        <f ca="1">IFERROR(AT331-OFFSET(AT331,0,-Inputs!$H$179)*OFFSET(AT338,0,-Inputs!$H$179),AT331)</f>
        <v>142.79426519624002</v>
      </c>
      <c r="AU345" s="283">
        <f ca="1">IFERROR(AU331-OFFSET(AU331,0,-Inputs!$H$179)*OFFSET(AU338,0,-Inputs!$H$179),AU331)</f>
        <v>142.79426519624002</v>
      </c>
      <c r="AV345" s="283">
        <f ca="1">IFERROR(AV331-OFFSET(AV331,0,-Inputs!$H$179)*OFFSET(AV338,0,-Inputs!$H$179),AV331)</f>
        <v>142.79426519624002</v>
      </c>
      <c r="AW345" s="283">
        <f ca="1">IFERROR(AW331-OFFSET(AW331,0,-Inputs!$H$179)*OFFSET(AW338,0,-Inputs!$H$179),AW331)</f>
        <v>142.79426519624002</v>
      </c>
      <c r="AX345" s="283">
        <f ca="1">IFERROR(AX331-OFFSET(AX331,0,-Inputs!$H$179)*OFFSET(AX338,0,-Inputs!$H$179),AX331)</f>
        <v>142.79426519624002</v>
      </c>
      <c r="AY345" s="283">
        <f ca="1">IFERROR(AY331-OFFSET(AY331,0,-Inputs!$H$179)*OFFSET(AY338,0,-Inputs!$H$179),AY331)</f>
        <v>142.79426519624002</v>
      </c>
      <c r="AZ345" s="283">
        <f ca="1">IFERROR(AZ331-OFFSET(AZ331,0,-Inputs!$H$179)*OFFSET(AZ338,0,-Inputs!$H$179),AZ331)</f>
        <v>142.79426519624002</v>
      </c>
      <c r="BA345" s="283">
        <f ca="1">IFERROR(BA331-OFFSET(BA331,0,-Inputs!$H$179)*OFFSET(BA338,0,-Inputs!$H$179),BA331)</f>
        <v>142.79426519624002</v>
      </c>
      <c r="BB345" s="283">
        <f ca="1">IFERROR(BB331-OFFSET(BB331,0,-Inputs!$H$179)*OFFSET(BB338,0,-Inputs!$H$179),BB331)</f>
        <v>142.79426519624002</v>
      </c>
      <c r="BC345" s="283">
        <f ca="1">IFERROR(BC331-OFFSET(BC331,0,-Inputs!$H$179)*OFFSET(BC338,0,-Inputs!$H$179),BC331)</f>
        <v>142.79426519624002</v>
      </c>
      <c r="BD345" s="283">
        <f ca="1">IFERROR(BD331-OFFSET(BD331,0,-Inputs!$H$179)*OFFSET(BD338,0,-Inputs!$H$179),BD331)</f>
        <v>142.79426519624002</v>
      </c>
      <c r="BE345" s="283">
        <f ca="1">IFERROR(BE331-OFFSET(BE331,0,-Inputs!$H$179)*OFFSET(BE338,0,-Inputs!$H$179),BE331)</f>
        <v>142.79426519624002</v>
      </c>
      <c r="BF345" s="283">
        <f ca="1">IFERROR(BF331-OFFSET(BF331,0,-Inputs!$H$179)*OFFSET(BF338,0,-Inputs!$H$179),BF331)</f>
        <v>142.79426519624002</v>
      </c>
      <c r="BG345" s="283">
        <f ca="1">IFERROR(BG331-OFFSET(BG331,0,-Inputs!$H$179)*OFFSET(BG338,0,-Inputs!$H$179),BG331)</f>
        <v>142.79426519624002</v>
      </c>
      <c r="BH345" s="283">
        <f ca="1">IFERROR(BH331-OFFSET(BH331,0,-Inputs!$H$179)*OFFSET(BH338,0,-Inputs!$H$179),BH331)</f>
        <v>142.79426519624002</v>
      </c>
      <c r="BI345" s="283">
        <f ca="1">IFERROR(BI331-OFFSET(BI331,0,-Inputs!$H$179)*OFFSET(BI338,0,-Inputs!$H$179),BI331)</f>
        <v>142.79426519624002</v>
      </c>
      <c r="BJ345" s="283">
        <f ca="1">IFERROR(BJ331-OFFSET(BJ331,0,-Inputs!$H$179)*OFFSET(BJ338,0,-Inputs!$H$179),BJ331)</f>
        <v>142.79426519624002</v>
      </c>
      <c r="BK345" s="283">
        <f ca="1">IFERROR(BK331-OFFSET(BK331,0,-Inputs!$H$179)*OFFSET(BK338,0,-Inputs!$H$179),BK331)</f>
        <v>142.79426519624002</v>
      </c>
      <c r="BL345" s="283">
        <f ca="1">IFERROR(BL331-OFFSET(BL331,0,-Inputs!$H$179)*OFFSET(BL338,0,-Inputs!$H$179),BL331)</f>
        <v>142.79426519624002</v>
      </c>
      <c r="BM345" s="283">
        <f ca="1">IFERROR(BM331-OFFSET(BM331,0,-Inputs!$H$179)*OFFSET(BM338,0,-Inputs!$H$179),BM331)</f>
        <v>142.79426519624002</v>
      </c>
      <c r="BN345" s="283">
        <f ca="1">IFERROR(BN331-OFFSET(BN331,0,-Inputs!$H$179)*OFFSET(BN338,0,-Inputs!$H$179),BN331)</f>
        <v>142.79426519624002</v>
      </c>
      <c r="BO345" s="283">
        <f ca="1">IFERROR(BO331-OFFSET(BO331,0,-Inputs!$H$179)*OFFSET(BO338,0,-Inputs!$H$179),BO331)</f>
        <v>142.79426519624002</v>
      </c>
      <c r="BP345" s="283">
        <f ca="1">IFERROR(BP331-OFFSET(BP331,0,-Inputs!$H$179)*OFFSET(BP338,0,-Inputs!$H$179),BP331)</f>
        <v>142.79426519624002</v>
      </c>
      <c r="BQ345" s="283">
        <f ca="1">IFERROR(BQ331-OFFSET(BQ331,0,-Inputs!$H$179)*OFFSET(BQ338,0,-Inputs!$H$179),BQ331)</f>
        <v>142.79426519624002</v>
      </c>
      <c r="BR345" s="283">
        <f ca="1">IFERROR(BR331-OFFSET(BR331,0,-Inputs!$H$179)*OFFSET(BR338,0,-Inputs!$H$179),BR331)</f>
        <v>142.79426519624002</v>
      </c>
      <c r="BS345" s="283">
        <f ca="1">IFERROR(BS331-OFFSET(BS331,0,-Inputs!$H$179)*OFFSET(BS338,0,-Inputs!$H$179),BS331)</f>
        <v>142.79426519624002</v>
      </c>
      <c r="BT345" s="283">
        <f ca="1">IFERROR(BT331-OFFSET(BT331,0,-Inputs!$H$179)*OFFSET(BT338,0,-Inputs!$H$179),BT331)</f>
        <v>142.79426519624002</v>
      </c>
      <c r="BU345" s="283">
        <f ca="1">IFERROR(BU331-OFFSET(BU331,0,-Inputs!$H$179)*OFFSET(BU338,0,-Inputs!$H$179),BU331)</f>
        <v>142.79426519624002</v>
      </c>
      <c r="BV345" s="283">
        <f ca="1">IFERROR(BV331-OFFSET(BV331,0,-Inputs!$H$179)*OFFSET(BV338,0,-Inputs!$H$179),BV331)</f>
        <v>142.79426519624002</v>
      </c>
      <c r="BW345" s="283">
        <f ca="1">IFERROR(BW331-OFFSET(BW331,0,-Inputs!$H$179)*OFFSET(BW338,0,-Inputs!$H$179),BW331)</f>
        <v>142.79426519624002</v>
      </c>
      <c r="BX345" s="283">
        <f ca="1">IFERROR(BX331-OFFSET(BX331,0,-Inputs!$H$179)*OFFSET(BX338,0,-Inputs!$H$179),BX331)</f>
        <v>142.79426519624002</v>
      </c>
      <c r="BY345" s="283">
        <f ca="1">IFERROR(BY331-OFFSET(BY331,0,-Inputs!$H$179)*OFFSET(BY338,0,-Inputs!$H$179),BY331)</f>
        <v>142.79426519624002</v>
      </c>
      <c r="BZ345" s="283">
        <f ca="1">IFERROR(BZ331-OFFSET(BZ331,0,-Inputs!$H$179)*OFFSET(BZ338,0,-Inputs!$H$179),BZ331)</f>
        <v>142.79426519624002</v>
      </c>
      <c r="CA345" s="283">
        <f ca="1">IFERROR(CA331-OFFSET(CA331,0,-Inputs!$H$179)*OFFSET(CA338,0,-Inputs!$H$179),CA331)</f>
        <v>142.79426519624002</v>
      </c>
      <c r="CB345" s="283">
        <f ca="1">IFERROR(CB331-OFFSET(CB331,0,-Inputs!$H$179)*OFFSET(CB338,0,-Inputs!$H$179),CB331)</f>
        <v>142.79426519624002</v>
      </c>
      <c r="CC345" s="283">
        <f ca="1">IFERROR(CC331-OFFSET(CC331,0,-Inputs!$H$179)*OFFSET(CC338,0,-Inputs!$H$179),CC331)</f>
        <v>142.79426519624002</v>
      </c>
      <c r="CD345" s="283">
        <f ca="1">IFERROR(CD331-OFFSET(CD331,0,-Inputs!$H$179)*OFFSET(CD338,0,-Inputs!$H$179),CD331)</f>
        <v>142.79426519624002</v>
      </c>
      <c r="CE345" s="283">
        <f ca="1">IFERROR(CE331-OFFSET(CE331,0,-Inputs!$H$179)*OFFSET(CE338,0,-Inputs!$H$179),CE331)</f>
        <v>142.79426519624002</v>
      </c>
      <c r="CF345" s="283">
        <f ca="1">IFERROR(CF331-OFFSET(CF331,0,-Inputs!$H$179)*OFFSET(CF338,0,-Inputs!$H$179),CF331)</f>
        <v>142.79426519624002</v>
      </c>
      <c r="CG345" s="283">
        <f ca="1">IFERROR(CG331-OFFSET(CG331,0,-Inputs!$H$179)*OFFSET(CG338,0,-Inputs!$H$179),CG331)</f>
        <v>142.79426519624002</v>
      </c>
      <c r="CH345" s="283">
        <f ca="1">IFERROR(CH331-OFFSET(CH331,0,-Inputs!$H$179)*OFFSET(CH338,0,-Inputs!$H$179),CH331)</f>
        <v>142.79426519624002</v>
      </c>
      <c r="CI345" s="283">
        <f ca="1">IFERROR(CI331-OFFSET(CI331,0,-Inputs!$H$179)*OFFSET(CI338,0,-Inputs!$H$179),CI331)</f>
        <v>142.79426519624002</v>
      </c>
      <c r="CJ345" s="283">
        <f ca="1">IFERROR(CJ331-OFFSET(CJ331,0,-Inputs!$H$179)*OFFSET(CJ338,0,-Inputs!$H$179),CJ331)</f>
        <v>142.79426519624002</v>
      </c>
      <c r="CK345" s="283">
        <f ca="1">IFERROR(CK331-OFFSET(CK331,0,-Inputs!$H$179)*OFFSET(CK338,0,-Inputs!$H$179),CK331)</f>
        <v>142.79426519624002</v>
      </c>
      <c r="CL345" s="283">
        <f ca="1">IFERROR(CL331-OFFSET(CL331,0,-Inputs!$H$179)*OFFSET(CL338,0,-Inputs!$H$179),CL331)</f>
        <v>142.79426519624002</v>
      </c>
      <c r="CM345" s="283">
        <f ca="1">IFERROR(CM331-OFFSET(CM331,0,-Inputs!$H$179)*OFFSET(CM338,0,-Inputs!$H$179),CM331)</f>
        <v>142.79426519624002</v>
      </c>
      <c r="CN345" s="283">
        <f ca="1">IFERROR(CN331-OFFSET(CN331,0,-Inputs!$H$179)*OFFSET(CN338,0,-Inputs!$H$179),CN331)</f>
        <v>142.79426519624002</v>
      </c>
      <c r="CO345" s="283">
        <f ca="1">IFERROR(CO331-OFFSET(CO331,0,-Inputs!$H$179)*OFFSET(CO338,0,-Inputs!$H$179),CO331)</f>
        <v>142.79426519624002</v>
      </c>
      <c r="CP345" s="283">
        <f ca="1">IFERROR(CP331-OFFSET(CP331,0,-Inputs!$H$179)*OFFSET(CP338,0,-Inputs!$H$179),CP331)</f>
        <v>142.79426519624002</v>
      </c>
      <c r="CQ345" s="283">
        <f ca="1">IFERROR(CQ331-OFFSET(CQ331,0,-Inputs!$H$179)*OFFSET(CQ338,0,-Inputs!$H$179),CQ331)</f>
        <v>142.79426519624002</v>
      </c>
      <c r="CR345" s="283">
        <f ca="1">IFERROR(CR331-OFFSET(CR331,0,-Inputs!$H$179)*OFFSET(CR338,0,-Inputs!$H$179),CR331)</f>
        <v>142.79426519624002</v>
      </c>
      <c r="CS345" s="283">
        <f ca="1">IFERROR(CS331-OFFSET(CS331,0,-Inputs!$H$179)*OFFSET(CS338,0,-Inputs!$H$179),CS331)</f>
        <v>142.79426519624002</v>
      </c>
      <c r="CT345" s="283">
        <f ca="1">IFERROR(CT331-OFFSET(CT331,0,-Inputs!$H$179)*OFFSET(CT338,0,-Inputs!$H$179),CT331)</f>
        <v>142.79426519624002</v>
      </c>
      <c r="CU345" s="283">
        <f ca="1">IFERROR(CU331-OFFSET(CU331,0,-Inputs!$H$179)*OFFSET(CU338,0,-Inputs!$H$179),CU331)</f>
        <v>142.79426519624002</v>
      </c>
      <c r="CV345" s="283">
        <f ca="1">IFERROR(CV331-OFFSET(CV331,0,-Inputs!$H$179)*OFFSET(CV338,0,-Inputs!$H$179),CV331)</f>
        <v>142.79426519624002</v>
      </c>
      <c r="CW345" s="283">
        <f ca="1">IFERROR(CW331-OFFSET(CW331,0,-Inputs!$H$179)*OFFSET(CW338,0,-Inputs!$H$179),CW331)</f>
        <v>142.79426519624002</v>
      </c>
      <c r="CX345" s="283">
        <f ca="1">IFERROR(CX331-OFFSET(CX331,0,-Inputs!$H$179)*OFFSET(CX338,0,-Inputs!$H$179),CX331)</f>
        <v>142.79426519624002</v>
      </c>
      <c r="CY345" s="283">
        <f ca="1">IFERROR(CY331-OFFSET(CY331,0,-Inputs!$H$179)*OFFSET(CY338,0,-Inputs!$H$179),CY331)</f>
        <v>142.79426519624002</v>
      </c>
      <c r="CZ345" s="283">
        <f ca="1">IFERROR(CZ331-OFFSET(CZ331,0,-Inputs!$H$179)*OFFSET(CZ338,0,-Inputs!$H$179),CZ331)</f>
        <v>142.79426519624002</v>
      </c>
      <c r="DA345" s="283">
        <f ca="1">IFERROR(DA331-OFFSET(DA331,0,-Inputs!$H$179)*OFFSET(DA338,0,-Inputs!$H$179),DA331)</f>
        <v>142.79426519624002</v>
      </c>
      <c r="DB345" s="283">
        <f ca="1">IFERROR(DB331-OFFSET(DB331,0,-Inputs!$H$179)*OFFSET(DB338,0,-Inputs!$H$179),DB331)</f>
        <v>142.79426519624002</v>
      </c>
      <c r="DC345" s="283">
        <f ca="1">IFERROR(DC331-OFFSET(DC331,0,-Inputs!$H$179)*OFFSET(DC338,0,-Inputs!$H$179),DC331)</f>
        <v>142.79426519624002</v>
      </c>
      <c r="DD345" s="283">
        <f ca="1">IFERROR(DD331-OFFSET(DD331,0,-Inputs!$H$179)*OFFSET(DD338,0,-Inputs!$H$179),DD331)</f>
        <v>142.79426519624002</v>
      </c>
      <c r="DE345" s="283">
        <f ca="1">IFERROR(DE331-OFFSET(DE331,0,-Inputs!$H$179)*OFFSET(DE338,0,-Inputs!$H$179),DE331)</f>
        <v>142.79426519624002</v>
      </c>
      <c r="DF345" s="283">
        <f ca="1">IFERROR(DF331-OFFSET(DF331,0,-Inputs!$H$179)*OFFSET(DF338,0,-Inputs!$H$179),DF331)</f>
        <v>142.79426519624002</v>
      </c>
      <c r="DG345" s="283">
        <f ca="1">IFERROR(DG331-OFFSET(DG331,0,-Inputs!$H$179)*OFFSET(DG338,0,-Inputs!$H$179),DG331)</f>
        <v>142.79426519624002</v>
      </c>
      <c r="DH345" s="283">
        <f ca="1">IFERROR(DH331-OFFSET(DH331,0,-Inputs!$H$179)*OFFSET(DH338,0,-Inputs!$H$179),DH331)</f>
        <v>142.79426519624002</v>
      </c>
      <c r="DI345" s="283">
        <f ca="1">IFERROR(DI331-OFFSET(DI331,0,-Inputs!$H$179)*OFFSET(DI338,0,-Inputs!$H$179),DI331)</f>
        <v>142.79426519624002</v>
      </c>
      <c r="DJ345" s="283">
        <f ca="1">IFERROR(DJ331-OFFSET(DJ331,0,-Inputs!$H$179)*OFFSET(DJ338,0,-Inputs!$H$179),DJ331)</f>
        <v>142.79426519624002</v>
      </c>
      <c r="DK345" s="283">
        <f ca="1">IFERROR(DK331-OFFSET(DK331,0,-Inputs!$H$179)*OFFSET(DK338,0,-Inputs!$H$179),DK331)</f>
        <v>142.79426519624002</v>
      </c>
      <c r="DL345" s="283">
        <f ca="1">IFERROR(DL331-OFFSET(DL331,0,-Inputs!$H$179)*OFFSET(DL338,0,-Inputs!$H$179),DL331)</f>
        <v>142.79426519624002</v>
      </c>
      <c r="DM345" s="283">
        <f ca="1">IFERROR(DM331-OFFSET(DM331,0,-Inputs!$H$179)*OFFSET(DM338,0,-Inputs!$H$179),DM331)</f>
        <v>142.79426519624002</v>
      </c>
      <c r="DN345" s="283">
        <f ca="1">IFERROR(DN331-OFFSET(DN331,0,-Inputs!$H$179)*OFFSET(DN338,0,-Inputs!$H$179),DN331)</f>
        <v>142.79426519624002</v>
      </c>
      <c r="DO345" s="283">
        <f ca="1">IFERROR(DO331-OFFSET(DO331,0,-Inputs!$H$179)*OFFSET(DO338,0,-Inputs!$H$179),DO331)</f>
        <v>142.79426519624002</v>
      </c>
      <c r="DP345" s="283">
        <f ca="1">IFERROR(DP331-OFFSET(DP331,0,-Inputs!$H$179)*OFFSET(DP338,0,-Inputs!$H$179),DP331)</f>
        <v>142.79426519624002</v>
      </c>
      <c r="DQ345" s="283">
        <f ca="1">IFERROR(DQ331-OFFSET(DQ331,0,-Inputs!$H$179)*OFFSET(DQ338,0,-Inputs!$H$179),DQ331)</f>
        <v>142.79426519624002</v>
      </c>
      <c r="DR345" s="283">
        <f ca="1">IFERROR(DR331-OFFSET(DR331,0,-Inputs!$H$179)*OFFSET(DR338,0,-Inputs!$H$179),DR331)</f>
        <v>142.79426519624002</v>
      </c>
      <c r="DS345" s="283">
        <f ca="1">IFERROR(DS331-OFFSET(DS331,0,-Inputs!$H$179)*OFFSET(DS338,0,-Inputs!$H$179),DS331)</f>
        <v>142.79426519624002</v>
      </c>
    </row>
    <row r="346" spans="1:124" x14ac:dyDescent="0.3">
      <c r="C346" s="91"/>
      <c r="D346" s="299" t="s">
        <v>422</v>
      </c>
      <c r="E346" s="300"/>
      <c r="F346" s="300" t="str">
        <f t="shared" si="1193"/>
        <v>INR Mn</v>
      </c>
      <c r="G346" s="299"/>
      <c r="H346" s="283">
        <f ca="1">IFERROR(H332-OFFSET(H332,0,-Inputs!$H$179)*OFFSET(H339,0,-Inputs!$H$179),H332)</f>
        <v>0</v>
      </c>
      <c r="I346" s="283">
        <f ca="1">IFERROR(I332-OFFSET(I332,0,-Inputs!$H$179)*OFFSET(I339,0,-Inputs!$H$179),I332)</f>
        <v>0</v>
      </c>
      <c r="J346" s="283">
        <f ca="1">IFERROR(J332-OFFSET(J332,0,-Inputs!$H$179)*OFFSET(J339,0,-Inputs!$H$179),J332)</f>
        <v>0</v>
      </c>
      <c r="K346" s="283">
        <f ca="1">IFERROR(K332-OFFSET(K332,0,-Inputs!$H$179)*OFFSET(K339,0,-Inputs!$H$179),K332)</f>
        <v>0</v>
      </c>
      <c r="L346" s="283">
        <f ca="1">IFERROR(L332-OFFSET(L332,0,-Inputs!$H$179)*OFFSET(L339,0,-Inputs!$H$179),L332)</f>
        <v>0</v>
      </c>
      <c r="M346" s="283">
        <f ca="1">IFERROR(M332-OFFSET(M332,0,-Inputs!$H$179)*OFFSET(M339,0,-Inputs!$H$179),M332)</f>
        <v>0</v>
      </c>
      <c r="N346" s="283">
        <f ca="1">IFERROR(N332-OFFSET(N332,0,-Inputs!$H$179)*OFFSET(N339,0,-Inputs!$H$179),N332)</f>
        <v>0</v>
      </c>
      <c r="O346" s="283">
        <f ca="1">IFERROR(O332-OFFSET(O332,0,-Inputs!$H$179)*OFFSET(O339,0,-Inputs!$H$179),O332)</f>
        <v>0</v>
      </c>
      <c r="P346" s="283">
        <f ca="1">IFERROR(P332-OFFSET(P332,0,-Inputs!$H$179)*OFFSET(P339,0,-Inputs!$H$179),P332)</f>
        <v>0</v>
      </c>
      <c r="Q346" s="283">
        <f ca="1">IFERROR(Q332-OFFSET(Q332,0,-Inputs!$H$179)*OFFSET(Q339,0,-Inputs!$H$179),Q332)</f>
        <v>0</v>
      </c>
      <c r="R346" s="283">
        <f ca="1">IFERROR(R332-OFFSET(R332,0,-Inputs!$H$179)*OFFSET(R339,0,-Inputs!$H$179),R332)</f>
        <v>0</v>
      </c>
      <c r="S346" s="283">
        <f ca="1">IFERROR(S332-OFFSET(S332,0,-Inputs!$H$179)*OFFSET(S339,0,-Inputs!$H$179),S332)</f>
        <v>0</v>
      </c>
      <c r="T346" s="283">
        <f ca="1">IFERROR(T332-OFFSET(T332,0,-Inputs!$H$179)*OFFSET(T339,0,-Inputs!$H$179),T332)</f>
        <v>0</v>
      </c>
      <c r="U346" s="283">
        <f ca="1">IFERROR(U332-OFFSET(U332,0,-Inputs!$H$179)*OFFSET(U339,0,-Inputs!$H$179),U332)</f>
        <v>0</v>
      </c>
      <c r="V346" s="283">
        <f ca="1">IFERROR(V332-OFFSET(V332,0,-Inputs!$H$179)*OFFSET(V339,0,-Inputs!$H$179),V332)</f>
        <v>0</v>
      </c>
      <c r="W346" s="283">
        <f ca="1">IFERROR(W332-OFFSET(W332,0,-Inputs!$H$179)*OFFSET(W339,0,-Inputs!$H$179),W332)</f>
        <v>232.816736733</v>
      </c>
      <c r="X346" s="283">
        <f ca="1">IFERROR(X332-OFFSET(X332,0,-Inputs!$H$179)*OFFSET(X339,0,-Inputs!$H$179),X332)</f>
        <v>232.816736733</v>
      </c>
      <c r="Y346" s="283">
        <f ca="1">IFERROR(Y332-OFFSET(Y332,0,-Inputs!$H$179)*OFFSET(Y339,0,-Inputs!$H$179),Y332)</f>
        <v>93.126694693199994</v>
      </c>
      <c r="Z346" s="283">
        <f ca="1">IFERROR(Z332-OFFSET(Z332,0,-Inputs!$H$179)*OFFSET(Z339,0,-Inputs!$H$179),Z332)</f>
        <v>93.126694693199994</v>
      </c>
      <c r="AA346" s="283">
        <f ca="1">IFERROR(AA332-OFFSET(AA332,0,-Inputs!$H$179)*OFFSET(AA339,0,-Inputs!$H$179),AA332)</f>
        <v>124.16892625759999</v>
      </c>
      <c r="AB346" s="283">
        <f ca="1">IFERROR(AB332-OFFSET(AB332,0,-Inputs!$H$179)*OFFSET(AB339,0,-Inputs!$H$179),AB332)</f>
        <v>147.45059993090001</v>
      </c>
      <c r="AC346" s="283">
        <f ca="1">IFERROR(AC332-OFFSET(AC332,0,-Inputs!$H$179)*OFFSET(AC339,0,-Inputs!$H$179),AC332)</f>
        <v>131.9294841487</v>
      </c>
      <c r="AD346" s="283">
        <f ca="1">IFERROR(AD332-OFFSET(AD332,0,-Inputs!$H$179)*OFFSET(AD339,0,-Inputs!$H$179),AD332)</f>
        <v>131.9294841487</v>
      </c>
      <c r="AE346" s="283">
        <f ca="1">IFERROR(AE332-OFFSET(AE332,0,-Inputs!$H$179)*OFFSET(AE339,0,-Inputs!$H$179),AE332)</f>
        <v>153.65904624378004</v>
      </c>
      <c r="AF346" s="283">
        <f ca="1">IFERROR(AF332-OFFSET(AF332,0,-Inputs!$H$179)*OFFSET(AF339,0,-Inputs!$H$179),AF332)</f>
        <v>180.04494307352002</v>
      </c>
      <c r="AG346" s="283">
        <f ca="1">IFERROR(AG332-OFFSET(AG332,0,-Inputs!$H$179)*OFFSET(AG339,0,-Inputs!$H$179),AG332)</f>
        <v>171.35311823548801</v>
      </c>
      <c r="AH346" s="283">
        <f ca="1">IFERROR(AH332-OFFSET(AH332,0,-Inputs!$H$179)*OFFSET(AH339,0,-Inputs!$H$179),AH332)</f>
        <v>171.35311823548801</v>
      </c>
      <c r="AI346" s="283">
        <f ca="1">IFERROR(AI332-OFFSET(AI332,0,-Inputs!$H$179)*OFFSET(AI339,0,-Inputs!$H$179),AI332)</f>
        <v>171.35311823548801</v>
      </c>
      <c r="AJ346" s="283">
        <f ca="1">IFERROR(AJ332-OFFSET(AJ332,0,-Inputs!$H$179)*OFFSET(AJ339,0,-Inputs!$H$179),AJ332)</f>
        <v>199.91197127473603</v>
      </c>
      <c r="AK346" s="283">
        <f ca="1">IFERROR(AK332-OFFSET(AK332,0,-Inputs!$H$179)*OFFSET(AK339,0,-Inputs!$H$179),AK332)</f>
        <v>199.91197127473603</v>
      </c>
      <c r="AL346" s="283">
        <f ca="1">IFERROR(AL332-OFFSET(AL332,0,-Inputs!$H$179)*OFFSET(AL339,0,-Inputs!$H$179),AL332)</f>
        <v>199.91197127473603</v>
      </c>
      <c r="AM346" s="283">
        <f ca="1">IFERROR(AM332-OFFSET(AM332,0,-Inputs!$H$179)*OFFSET(AM339,0,-Inputs!$H$179),AM332)</f>
        <v>199.91197127473603</v>
      </c>
      <c r="AN346" s="283">
        <f ca="1">IFERROR(AN332-OFFSET(AN332,0,-Inputs!$H$179)*OFFSET(AN339,0,-Inputs!$H$179),AN332)</f>
        <v>228.47082431398402</v>
      </c>
      <c r="AO346" s="283">
        <f ca="1">IFERROR(AO332-OFFSET(AO332,0,-Inputs!$H$179)*OFFSET(AO339,0,-Inputs!$H$179),AO332)</f>
        <v>228.47082431398402</v>
      </c>
      <c r="AP346" s="283">
        <f ca="1">IFERROR(AP332-OFFSET(AP332,0,-Inputs!$H$179)*OFFSET(AP339,0,-Inputs!$H$179),AP332)</f>
        <v>228.47082431398402</v>
      </c>
      <c r="AQ346" s="283">
        <f ca="1">IFERROR(AQ332-OFFSET(AQ332,0,-Inputs!$H$179)*OFFSET(AQ339,0,-Inputs!$H$179),AQ332)</f>
        <v>228.47082431398402</v>
      </c>
      <c r="AR346" s="283">
        <f ca="1">IFERROR(AR332-OFFSET(AR332,0,-Inputs!$H$179)*OFFSET(AR339,0,-Inputs!$H$179),AR332)</f>
        <v>285.58853039248004</v>
      </c>
      <c r="AS346" s="283">
        <f ca="1">IFERROR(AS332-OFFSET(AS332,0,-Inputs!$H$179)*OFFSET(AS339,0,-Inputs!$H$179),AS332)</f>
        <v>285.58853039248004</v>
      </c>
      <c r="AT346" s="283">
        <f ca="1">IFERROR(AT332-OFFSET(AT332,0,-Inputs!$H$179)*OFFSET(AT339,0,-Inputs!$H$179),AT332)</f>
        <v>285.58853039248004</v>
      </c>
      <c r="AU346" s="283">
        <f ca="1">IFERROR(AU332-OFFSET(AU332,0,-Inputs!$H$179)*OFFSET(AU339,0,-Inputs!$H$179),AU332)</f>
        <v>285.58853039248004</v>
      </c>
      <c r="AV346" s="283">
        <f ca="1">IFERROR(AV332-OFFSET(AV332,0,-Inputs!$H$179)*OFFSET(AV339,0,-Inputs!$H$179),AV332)</f>
        <v>285.58853039248004</v>
      </c>
      <c r="AW346" s="283">
        <f ca="1">IFERROR(AW332-OFFSET(AW332,0,-Inputs!$H$179)*OFFSET(AW339,0,-Inputs!$H$179),AW332)</f>
        <v>285.58853039248004</v>
      </c>
      <c r="AX346" s="283">
        <f ca="1">IFERROR(AX332-OFFSET(AX332,0,-Inputs!$H$179)*OFFSET(AX339,0,-Inputs!$H$179),AX332)</f>
        <v>285.58853039248004</v>
      </c>
      <c r="AY346" s="283">
        <f ca="1">IFERROR(AY332-OFFSET(AY332,0,-Inputs!$H$179)*OFFSET(AY339,0,-Inputs!$H$179),AY332)</f>
        <v>285.58853039248004</v>
      </c>
      <c r="AZ346" s="283">
        <f ca="1">IFERROR(AZ332-OFFSET(AZ332,0,-Inputs!$H$179)*OFFSET(AZ339,0,-Inputs!$H$179),AZ332)</f>
        <v>285.58853039248004</v>
      </c>
      <c r="BA346" s="283">
        <f ca="1">IFERROR(BA332-OFFSET(BA332,0,-Inputs!$H$179)*OFFSET(BA339,0,-Inputs!$H$179),BA332)</f>
        <v>285.58853039248004</v>
      </c>
      <c r="BB346" s="283">
        <f ca="1">IFERROR(BB332-OFFSET(BB332,0,-Inputs!$H$179)*OFFSET(BB339,0,-Inputs!$H$179),BB332)</f>
        <v>285.58853039248004</v>
      </c>
      <c r="BC346" s="283">
        <f ca="1">IFERROR(BC332-OFFSET(BC332,0,-Inputs!$H$179)*OFFSET(BC339,0,-Inputs!$H$179),BC332)</f>
        <v>285.58853039248004</v>
      </c>
      <c r="BD346" s="283">
        <f ca="1">IFERROR(BD332-OFFSET(BD332,0,-Inputs!$H$179)*OFFSET(BD339,0,-Inputs!$H$179),BD332)</f>
        <v>285.58853039248004</v>
      </c>
      <c r="BE346" s="283">
        <f ca="1">IFERROR(BE332-OFFSET(BE332,0,-Inputs!$H$179)*OFFSET(BE339,0,-Inputs!$H$179),BE332)</f>
        <v>285.58853039248004</v>
      </c>
      <c r="BF346" s="283">
        <f ca="1">IFERROR(BF332-OFFSET(BF332,0,-Inputs!$H$179)*OFFSET(BF339,0,-Inputs!$H$179),BF332)</f>
        <v>285.58853039248004</v>
      </c>
      <c r="BG346" s="283">
        <f ca="1">IFERROR(BG332-OFFSET(BG332,0,-Inputs!$H$179)*OFFSET(BG339,0,-Inputs!$H$179),BG332)</f>
        <v>285.58853039248004</v>
      </c>
      <c r="BH346" s="283">
        <f ca="1">IFERROR(BH332-OFFSET(BH332,0,-Inputs!$H$179)*OFFSET(BH339,0,-Inputs!$H$179),BH332)</f>
        <v>285.58853039248004</v>
      </c>
      <c r="BI346" s="283">
        <f ca="1">IFERROR(BI332-OFFSET(BI332,0,-Inputs!$H$179)*OFFSET(BI339,0,-Inputs!$H$179),BI332)</f>
        <v>285.58853039248004</v>
      </c>
      <c r="BJ346" s="283">
        <f ca="1">IFERROR(BJ332-OFFSET(BJ332,0,-Inputs!$H$179)*OFFSET(BJ339,0,-Inputs!$H$179),BJ332)</f>
        <v>285.58853039248004</v>
      </c>
      <c r="BK346" s="283">
        <f ca="1">IFERROR(BK332-OFFSET(BK332,0,-Inputs!$H$179)*OFFSET(BK339,0,-Inputs!$H$179),BK332)</f>
        <v>285.58853039248004</v>
      </c>
      <c r="BL346" s="283">
        <f ca="1">IFERROR(BL332-OFFSET(BL332,0,-Inputs!$H$179)*OFFSET(BL339,0,-Inputs!$H$179),BL332)</f>
        <v>285.58853039248004</v>
      </c>
      <c r="BM346" s="283">
        <f ca="1">IFERROR(BM332-OFFSET(BM332,0,-Inputs!$H$179)*OFFSET(BM339,0,-Inputs!$H$179),BM332)</f>
        <v>285.58853039248004</v>
      </c>
      <c r="BN346" s="283">
        <f ca="1">IFERROR(BN332-OFFSET(BN332,0,-Inputs!$H$179)*OFFSET(BN339,0,-Inputs!$H$179),BN332)</f>
        <v>285.58853039248004</v>
      </c>
      <c r="BO346" s="283">
        <f ca="1">IFERROR(BO332-OFFSET(BO332,0,-Inputs!$H$179)*OFFSET(BO339,0,-Inputs!$H$179),BO332)</f>
        <v>285.58853039248004</v>
      </c>
      <c r="BP346" s="283">
        <f ca="1">IFERROR(BP332-OFFSET(BP332,0,-Inputs!$H$179)*OFFSET(BP339,0,-Inputs!$H$179),BP332)</f>
        <v>285.58853039248004</v>
      </c>
      <c r="BQ346" s="283">
        <f ca="1">IFERROR(BQ332-OFFSET(BQ332,0,-Inputs!$H$179)*OFFSET(BQ339,0,-Inputs!$H$179),BQ332)</f>
        <v>285.58853039248004</v>
      </c>
      <c r="BR346" s="283">
        <f ca="1">IFERROR(BR332-OFFSET(BR332,0,-Inputs!$H$179)*OFFSET(BR339,0,-Inputs!$H$179),BR332)</f>
        <v>285.58853039248004</v>
      </c>
      <c r="BS346" s="283">
        <f ca="1">IFERROR(BS332-OFFSET(BS332,0,-Inputs!$H$179)*OFFSET(BS339,0,-Inputs!$H$179),BS332)</f>
        <v>285.58853039248004</v>
      </c>
      <c r="BT346" s="283">
        <f ca="1">IFERROR(BT332-OFFSET(BT332,0,-Inputs!$H$179)*OFFSET(BT339,0,-Inputs!$H$179),BT332)</f>
        <v>285.58853039248004</v>
      </c>
      <c r="BU346" s="283">
        <f ca="1">IFERROR(BU332-OFFSET(BU332,0,-Inputs!$H$179)*OFFSET(BU339,0,-Inputs!$H$179),BU332)</f>
        <v>285.58853039248004</v>
      </c>
      <c r="BV346" s="283">
        <f ca="1">IFERROR(BV332-OFFSET(BV332,0,-Inputs!$H$179)*OFFSET(BV339,0,-Inputs!$H$179),BV332)</f>
        <v>285.58853039248004</v>
      </c>
      <c r="BW346" s="283">
        <f ca="1">IFERROR(BW332-OFFSET(BW332,0,-Inputs!$H$179)*OFFSET(BW339,0,-Inputs!$H$179),BW332)</f>
        <v>285.58853039248004</v>
      </c>
      <c r="BX346" s="283">
        <f ca="1">IFERROR(BX332-OFFSET(BX332,0,-Inputs!$H$179)*OFFSET(BX339,0,-Inputs!$H$179),BX332)</f>
        <v>285.58853039248004</v>
      </c>
      <c r="BY346" s="283">
        <f ca="1">IFERROR(BY332-OFFSET(BY332,0,-Inputs!$H$179)*OFFSET(BY339,0,-Inputs!$H$179),BY332)</f>
        <v>285.58853039248004</v>
      </c>
      <c r="BZ346" s="283">
        <f ca="1">IFERROR(BZ332-OFFSET(BZ332,0,-Inputs!$H$179)*OFFSET(BZ339,0,-Inputs!$H$179),BZ332)</f>
        <v>285.58853039248004</v>
      </c>
      <c r="CA346" s="283">
        <f ca="1">IFERROR(CA332-OFFSET(CA332,0,-Inputs!$H$179)*OFFSET(CA339,0,-Inputs!$H$179),CA332)</f>
        <v>285.58853039248004</v>
      </c>
      <c r="CB346" s="283">
        <f ca="1">IFERROR(CB332-OFFSET(CB332,0,-Inputs!$H$179)*OFFSET(CB339,0,-Inputs!$H$179),CB332)</f>
        <v>285.58853039248004</v>
      </c>
      <c r="CC346" s="283">
        <f ca="1">IFERROR(CC332-OFFSET(CC332,0,-Inputs!$H$179)*OFFSET(CC339,0,-Inputs!$H$179),CC332)</f>
        <v>285.58853039248004</v>
      </c>
      <c r="CD346" s="283">
        <f ca="1">IFERROR(CD332-OFFSET(CD332,0,-Inputs!$H$179)*OFFSET(CD339,0,-Inputs!$H$179),CD332)</f>
        <v>285.58853039248004</v>
      </c>
      <c r="CE346" s="283">
        <f ca="1">IFERROR(CE332-OFFSET(CE332,0,-Inputs!$H$179)*OFFSET(CE339,0,-Inputs!$H$179),CE332)</f>
        <v>285.58853039248004</v>
      </c>
      <c r="CF346" s="283">
        <f ca="1">IFERROR(CF332-OFFSET(CF332,0,-Inputs!$H$179)*OFFSET(CF339,0,-Inputs!$H$179),CF332)</f>
        <v>285.58853039248004</v>
      </c>
      <c r="CG346" s="283">
        <f ca="1">IFERROR(CG332-OFFSET(CG332,0,-Inputs!$H$179)*OFFSET(CG339,0,-Inputs!$H$179),CG332)</f>
        <v>285.58853039248004</v>
      </c>
      <c r="CH346" s="283">
        <f ca="1">IFERROR(CH332-OFFSET(CH332,0,-Inputs!$H$179)*OFFSET(CH339,0,-Inputs!$H$179),CH332)</f>
        <v>285.58853039248004</v>
      </c>
      <c r="CI346" s="283">
        <f ca="1">IFERROR(CI332-OFFSET(CI332,0,-Inputs!$H$179)*OFFSET(CI339,0,-Inputs!$H$179),CI332)</f>
        <v>285.58853039248004</v>
      </c>
      <c r="CJ346" s="283">
        <f ca="1">IFERROR(CJ332-OFFSET(CJ332,0,-Inputs!$H$179)*OFFSET(CJ339,0,-Inputs!$H$179),CJ332)</f>
        <v>285.58853039248004</v>
      </c>
      <c r="CK346" s="283">
        <f ca="1">IFERROR(CK332-OFFSET(CK332,0,-Inputs!$H$179)*OFFSET(CK339,0,-Inputs!$H$179),CK332)</f>
        <v>285.58853039248004</v>
      </c>
      <c r="CL346" s="283">
        <f ca="1">IFERROR(CL332-OFFSET(CL332,0,-Inputs!$H$179)*OFFSET(CL339,0,-Inputs!$H$179),CL332)</f>
        <v>285.58853039248004</v>
      </c>
      <c r="CM346" s="283">
        <f ca="1">IFERROR(CM332-OFFSET(CM332,0,-Inputs!$H$179)*OFFSET(CM339,0,-Inputs!$H$179),CM332)</f>
        <v>285.58853039248004</v>
      </c>
      <c r="CN346" s="283">
        <f ca="1">IFERROR(CN332-OFFSET(CN332,0,-Inputs!$H$179)*OFFSET(CN339,0,-Inputs!$H$179),CN332)</f>
        <v>285.58853039248004</v>
      </c>
      <c r="CO346" s="283">
        <f ca="1">IFERROR(CO332-OFFSET(CO332,0,-Inputs!$H$179)*OFFSET(CO339,0,-Inputs!$H$179),CO332)</f>
        <v>285.58853039248004</v>
      </c>
      <c r="CP346" s="283">
        <f ca="1">IFERROR(CP332-OFFSET(CP332,0,-Inputs!$H$179)*OFFSET(CP339,0,-Inputs!$H$179),CP332)</f>
        <v>285.58853039248004</v>
      </c>
      <c r="CQ346" s="283">
        <f ca="1">IFERROR(CQ332-OFFSET(CQ332,0,-Inputs!$H$179)*OFFSET(CQ339,0,-Inputs!$H$179),CQ332)</f>
        <v>285.58853039248004</v>
      </c>
      <c r="CR346" s="283">
        <f ca="1">IFERROR(CR332-OFFSET(CR332,0,-Inputs!$H$179)*OFFSET(CR339,0,-Inputs!$H$179),CR332)</f>
        <v>285.58853039248004</v>
      </c>
      <c r="CS346" s="283">
        <f ca="1">IFERROR(CS332-OFFSET(CS332,0,-Inputs!$H$179)*OFFSET(CS339,0,-Inputs!$H$179),CS332)</f>
        <v>285.58853039248004</v>
      </c>
      <c r="CT346" s="283">
        <f ca="1">IFERROR(CT332-OFFSET(CT332,0,-Inputs!$H$179)*OFFSET(CT339,0,-Inputs!$H$179),CT332)</f>
        <v>285.58853039248004</v>
      </c>
      <c r="CU346" s="283">
        <f ca="1">IFERROR(CU332-OFFSET(CU332,0,-Inputs!$H$179)*OFFSET(CU339,0,-Inputs!$H$179),CU332)</f>
        <v>285.58853039248004</v>
      </c>
      <c r="CV346" s="283">
        <f ca="1">IFERROR(CV332-OFFSET(CV332,0,-Inputs!$H$179)*OFFSET(CV339,0,-Inputs!$H$179),CV332)</f>
        <v>285.58853039248004</v>
      </c>
      <c r="CW346" s="283">
        <f ca="1">IFERROR(CW332-OFFSET(CW332,0,-Inputs!$H$179)*OFFSET(CW339,0,-Inputs!$H$179),CW332)</f>
        <v>285.58853039248004</v>
      </c>
      <c r="CX346" s="283">
        <f ca="1">IFERROR(CX332-OFFSET(CX332,0,-Inputs!$H$179)*OFFSET(CX339,0,-Inputs!$H$179),CX332)</f>
        <v>285.58853039248004</v>
      </c>
      <c r="CY346" s="283">
        <f ca="1">IFERROR(CY332-OFFSET(CY332,0,-Inputs!$H$179)*OFFSET(CY339,0,-Inputs!$H$179),CY332)</f>
        <v>285.58853039248004</v>
      </c>
      <c r="CZ346" s="283">
        <f ca="1">IFERROR(CZ332-OFFSET(CZ332,0,-Inputs!$H$179)*OFFSET(CZ339,0,-Inputs!$H$179),CZ332)</f>
        <v>285.58853039248004</v>
      </c>
      <c r="DA346" s="283">
        <f ca="1">IFERROR(DA332-OFFSET(DA332,0,-Inputs!$H$179)*OFFSET(DA339,0,-Inputs!$H$179),DA332)</f>
        <v>285.58853039248004</v>
      </c>
      <c r="DB346" s="283">
        <f ca="1">IFERROR(DB332-OFFSET(DB332,0,-Inputs!$H$179)*OFFSET(DB339,0,-Inputs!$H$179),DB332)</f>
        <v>285.58853039248004</v>
      </c>
      <c r="DC346" s="283">
        <f ca="1">IFERROR(DC332-OFFSET(DC332,0,-Inputs!$H$179)*OFFSET(DC339,0,-Inputs!$H$179),DC332)</f>
        <v>285.58853039248004</v>
      </c>
      <c r="DD346" s="283">
        <f ca="1">IFERROR(DD332-OFFSET(DD332,0,-Inputs!$H$179)*OFFSET(DD339,0,-Inputs!$H$179),DD332)</f>
        <v>285.58853039248004</v>
      </c>
      <c r="DE346" s="283">
        <f ca="1">IFERROR(DE332-OFFSET(DE332,0,-Inputs!$H$179)*OFFSET(DE339,0,-Inputs!$H$179),DE332)</f>
        <v>285.58853039248004</v>
      </c>
      <c r="DF346" s="283">
        <f ca="1">IFERROR(DF332-OFFSET(DF332,0,-Inputs!$H$179)*OFFSET(DF339,0,-Inputs!$H$179),DF332)</f>
        <v>285.58853039248004</v>
      </c>
      <c r="DG346" s="283">
        <f ca="1">IFERROR(DG332-OFFSET(DG332,0,-Inputs!$H$179)*OFFSET(DG339,0,-Inputs!$H$179),DG332)</f>
        <v>285.58853039248004</v>
      </c>
      <c r="DH346" s="283">
        <f ca="1">IFERROR(DH332-OFFSET(DH332,0,-Inputs!$H$179)*OFFSET(DH339,0,-Inputs!$H$179),DH332)</f>
        <v>285.58853039248004</v>
      </c>
      <c r="DI346" s="283">
        <f ca="1">IFERROR(DI332-OFFSET(DI332,0,-Inputs!$H$179)*OFFSET(DI339,0,-Inputs!$H$179),DI332)</f>
        <v>285.58853039248004</v>
      </c>
      <c r="DJ346" s="283">
        <f ca="1">IFERROR(DJ332-OFFSET(DJ332,0,-Inputs!$H$179)*OFFSET(DJ339,0,-Inputs!$H$179),DJ332)</f>
        <v>285.58853039248004</v>
      </c>
      <c r="DK346" s="283">
        <f ca="1">IFERROR(DK332-OFFSET(DK332,0,-Inputs!$H$179)*OFFSET(DK339,0,-Inputs!$H$179),DK332)</f>
        <v>285.58853039248004</v>
      </c>
      <c r="DL346" s="283">
        <f ca="1">IFERROR(DL332-OFFSET(DL332,0,-Inputs!$H$179)*OFFSET(DL339,0,-Inputs!$H$179),DL332)</f>
        <v>285.58853039248004</v>
      </c>
      <c r="DM346" s="283">
        <f ca="1">IFERROR(DM332-OFFSET(DM332,0,-Inputs!$H$179)*OFFSET(DM339,0,-Inputs!$H$179),DM332)</f>
        <v>285.58853039248004</v>
      </c>
      <c r="DN346" s="283">
        <f ca="1">IFERROR(DN332-OFFSET(DN332,0,-Inputs!$H$179)*OFFSET(DN339,0,-Inputs!$H$179),DN332)</f>
        <v>285.58853039248004</v>
      </c>
      <c r="DO346" s="283">
        <f ca="1">IFERROR(DO332-OFFSET(DO332,0,-Inputs!$H$179)*OFFSET(DO339,0,-Inputs!$H$179),DO332)</f>
        <v>285.58853039248004</v>
      </c>
      <c r="DP346" s="283">
        <f ca="1">IFERROR(DP332-OFFSET(DP332,0,-Inputs!$H$179)*OFFSET(DP339,0,-Inputs!$H$179),DP332)</f>
        <v>285.58853039248004</v>
      </c>
      <c r="DQ346" s="283">
        <f ca="1">IFERROR(DQ332-OFFSET(DQ332,0,-Inputs!$H$179)*OFFSET(DQ339,0,-Inputs!$H$179),DQ332)</f>
        <v>285.58853039248004</v>
      </c>
      <c r="DR346" s="283">
        <f ca="1">IFERROR(DR332-OFFSET(DR332,0,-Inputs!$H$179)*OFFSET(DR339,0,-Inputs!$H$179),DR332)</f>
        <v>285.58853039248004</v>
      </c>
      <c r="DS346" s="283">
        <f ca="1">IFERROR(DS332-OFFSET(DS332,0,-Inputs!$H$179)*OFFSET(DS339,0,-Inputs!$H$179),DS332)</f>
        <v>285.58853039248004</v>
      </c>
    </row>
    <row r="347" spans="1:124" x14ac:dyDescent="0.3">
      <c r="C347" s="91"/>
      <c r="D347" s="299" t="s">
        <v>423</v>
      </c>
      <c r="E347" s="300"/>
      <c r="F347" s="300" t="str">
        <f t="shared" si="1193"/>
        <v>INR Mn</v>
      </c>
      <c r="G347" s="299"/>
      <c r="H347" s="283">
        <f ca="1">IFERROR(H333-OFFSET(H333,0,-Inputs!$H$179)*OFFSET(H340,0,-Inputs!$H$179),H333)</f>
        <v>0</v>
      </c>
      <c r="I347" s="283">
        <f ca="1">IFERROR(I333-OFFSET(I333,0,-Inputs!$H$179)*OFFSET(I340,0,-Inputs!$H$179),I333)</f>
        <v>0</v>
      </c>
      <c r="J347" s="283">
        <f ca="1">IFERROR(J333-OFFSET(J333,0,-Inputs!$H$179)*OFFSET(J340,0,-Inputs!$H$179),J333)</f>
        <v>0</v>
      </c>
      <c r="K347" s="283">
        <f ca="1">IFERROR(K333-OFFSET(K333,0,-Inputs!$H$179)*OFFSET(K340,0,-Inputs!$H$179),K333)</f>
        <v>0</v>
      </c>
      <c r="L347" s="283">
        <f ca="1">IFERROR(L333-OFFSET(L333,0,-Inputs!$H$179)*OFFSET(L340,0,-Inputs!$H$179),L333)</f>
        <v>0</v>
      </c>
      <c r="M347" s="283">
        <f ca="1">IFERROR(M333-OFFSET(M333,0,-Inputs!$H$179)*OFFSET(M340,0,-Inputs!$H$179),M333)</f>
        <v>0</v>
      </c>
      <c r="N347" s="283">
        <f ca="1">IFERROR(N333-OFFSET(N333,0,-Inputs!$H$179)*OFFSET(N340,0,-Inputs!$H$179),N333)</f>
        <v>0</v>
      </c>
      <c r="O347" s="283">
        <f ca="1">IFERROR(O333-OFFSET(O333,0,-Inputs!$H$179)*OFFSET(O340,0,-Inputs!$H$179),O333)</f>
        <v>0</v>
      </c>
      <c r="P347" s="283">
        <f ca="1">IFERROR(P333-OFFSET(P333,0,-Inputs!$H$179)*OFFSET(P340,0,-Inputs!$H$179),P333)</f>
        <v>0</v>
      </c>
      <c r="Q347" s="283">
        <f ca="1">IFERROR(Q333-OFFSET(Q333,0,-Inputs!$H$179)*OFFSET(Q340,0,-Inputs!$H$179),Q333)</f>
        <v>0</v>
      </c>
      <c r="R347" s="283">
        <f ca="1">IFERROR(R333-OFFSET(R333,0,-Inputs!$H$179)*OFFSET(R340,0,-Inputs!$H$179),R333)</f>
        <v>0</v>
      </c>
      <c r="S347" s="283">
        <f ca="1">IFERROR(S333-OFFSET(S333,0,-Inputs!$H$179)*OFFSET(S340,0,-Inputs!$H$179),S333)</f>
        <v>0</v>
      </c>
      <c r="T347" s="283">
        <f ca="1">IFERROR(T333-OFFSET(T333,0,-Inputs!$H$179)*OFFSET(T340,0,-Inputs!$H$179),T333)</f>
        <v>0</v>
      </c>
      <c r="U347" s="283">
        <f ca="1">IFERROR(U333-OFFSET(U333,0,-Inputs!$H$179)*OFFSET(U340,0,-Inputs!$H$179),U333)</f>
        <v>0</v>
      </c>
      <c r="V347" s="283">
        <f ca="1">IFERROR(V333-OFFSET(V333,0,-Inputs!$H$179)*OFFSET(V340,0,-Inputs!$H$179),V333)</f>
        <v>0</v>
      </c>
      <c r="W347" s="283">
        <f ca="1">IFERROR(W333-OFFSET(W333,0,-Inputs!$H$179)*OFFSET(W340,0,-Inputs!$H$179),W333)</f>
        <v>0</v>
      </c>
      <c r="X347" s="283">
        <f ca="1">IFERROR(X333-OFFSET(X333,0,-Inputs!$H$179)*OFFSET(X340,0,-Inputs!$H$179),X333)</f>
        <v>0</v>
      </c>
      <c r="Y347" s="283">
        <f ca="1">IFERROR(Y333-OFFSET(Y333,0,-Inputs!$H$179)*OFFSET(Y340,0,-Inputs!$H$179),Y333)</f>
        <v>0</v>
      </c>
      <c r="Z347" s="283">
        <f ca="1">IFERROR(Z333-OFFSET(Z333,0,-Inputs!$H$179)*OFFSET(Z340,0,-Inputs!$H$179),Z333)</f>
        <v>0</v>
      </c>
      <c r="AA347" s="283">
        <f ca="1">IFERROR(AA333-OFFSET(AA333,0,-Inputs!$H$179)*OFFSET(AA340,0,-Inputs!$H$179),AA333)</f>
        <v>582.04184183250004</v>
      </c>
      <c r="AB347" s="283">
        <f ca="1">IFERROR(AB333-OFFSET(AB333,0,-Inputs!$H$179)*OFFSET(AB340,0,-Inputs!$H$179),AB333)</f>
        <v>582.04184183250004</v>
      </c>
      <c r="AC347" s="283">
        <f ca="1">IFERROR(AC333-OFFSET(AC333,0,-Inputs!$H$179)*OFFSET(AC340,0,-Inputs!$H$179),AC333)</f>
        <v>291.02092091625002</v>
      </c>
      <c r="AD347" s="283">
        <f ca="1">IFERROR(AD333-OFFSET(AD333,0,-Inputs!$H$179)*OFFSET(AD340,0,-Inputs!$H$179),AD333)</f>
        <v>291.02092091625002</v>
      </c>
      <c r="AE347" s="283">
        <f ca="1">IFERROR(AE333-OFFSET(AE333,0,-Inputs!$H$179)*OFFSET(AE340,0,-Inputs!$H$179),AE333)</f>
        <v>368.62649982725009</v>
      </c>
      <c r="AF347" s="283">
        <f ca="1">IFERROR(AF333-OFFSET(AF333,0,-Inputs!$H$179)*OFFSET(AF340,0,-Inputs!$H$179),AF333)</f>
        <v>368.62649982725009</v>
      </c>
      <c r="AG347" s="283">
        <f ca="1">IFERROR(AG333-OFFSET(AG333,0,-Inputs!$H$179)*OFFSET(AG340,0,-Inputs!$H$179),AG333)</f>
        <v>395.78845244610005</v>
      </c>
      <c r="AH347" s="283">
        <f ca="1">IFERROR(AH333-OFFSET(AH333,0,-Inputs!$H$179)*OFFSET(AH340,0,-Inputs!$H$179),AH333)</f>
        <v>395.78845244610005</v>
      </c>
      <c r="AI347" s="283">
        <f ca="1">IFERROR(AI333-OFFSET(AI333,0,-Inputs!$H$179)*OFFSET(AI340,0,-Inputs!$H$179),AI333)</f>
        <v>450.11235768379998</v>
      </c>
      <c r="AJ347" s="283">
        <f ca="1">IFERROR(AJ333-OFFSET(AJ333,0,-Inputs!$H$179)*OFFSET(AJ340,0,-Inputs!$H$179),AJ333)</f>
        <v>450.11235768379998</v>
      </c>
      <c r="AK347" s="283">
        <f ca="1">IFERROR(AK333-OFFSET(AK333,0,-Inputs!$H$179)*OFFSET(AK340,0,-Inputs!$H$179),AK333)</f>
        <v>499.77992818684004</v>
      </c>
      <c r="AL347" s="283">
        <f ca="1">IFERROR(AL333-OFFSET(AL333,0,-Inputs!$H$179)*OFFSET(AL340,0,-Inputs!$H$179),AL333)</f>
        <v>499.77992818684004</v>
      </c>
      <c r="AM347" s="283">
        <f ca="1">IFERROR(AM333-OFFSET(AM333,0,-Inputs!$H$179)*OFFSET(AM340,0,-Inputs!$H$179),AM333)</f>
        <v>499.77992818684004</v>
      </c>
      <c r="AN347" s="283">
        <f ca="1">IFERROR(AN333-OFFSET(AN333,0,-Inputs!$H$179)*OFFSET(AN340,0,-Inputs!$H$179),AN333)</f>
        <v>499.77992818684004</v>
      </c>
      <c r="AO347" s="283">
        <f ca="1">IFERROR(AO333-OFFSET(AO333,0,-Inputs!$H$179)*OFFSET(AO340,0,-Inputs!$H$179),AO333)</f>
        <v>571.17706078496008</v>
      </c>
      <c r="AP347" s="283">
        <f ca="1">IFERROR(AP333-OFFSET(AP333,0,-Inputs!$H$179)*OFFSET(AP340,0,-Inputs!$H$179),AP333)</f>
        <v>571.17706078496008</v>
      </c>
      <c r="AQ347" s="283">
        <f ca="1">IFERROR(AQ333-OFFSET(AQ333,0,-Inputs!$H$179)*OFFSET(AQ340,0,-Inputs!$H$179),AQ333)</f>
        <v>571.17706078496008</v>
      </c>
      <c r="AR347" s="283">
        <f ca="1">IFERROR(AR333-OFFSET(AR333,0,-Inputs!$H$179)*OFFSET(AR340,0,-Inputs!$H$179),AR333)</f>
        <v>571.17706078496008</v>
      </c>
      <c r="AS347" s="283">
        <f ca="1">IFERROR(AS333-OFFSET(AS333,0,-Inputs!$H$179)*OFFSET(AS340,0,-Inputs!$H$179),AS333)</f>
        <v>713.97132598120004</v>
      </c>
      <c r="AT347" s="283">
        <f ca="1">IFERROR(AT333-OFFSET(AT333,0,-Inputs!$H$179)*OFFSET(AT340,0,-Inputs!$H$179),AT333)</f>
        <v>713.97132598120004</v>
      </c>
      <c r="AU347" s="283">
        <f ca="1">IFERROR(AU333-OFFSET(AU333,0,-Inputs!$H$179)*OFFSET(AU340,0,-Inputs!$H$179),AU333)</f>
        <v>713.97132598120004</v>
      </c>
      <c r="AV347" s="283">
        <f ca="1">IFERROR(AV333-OFFSET(AV333,0,-Inputs!$H$179)*OFFSET(AV340,0,-Inputs!$H$179),AV333)</f>
        <v>713.97132598120004</v>
      </c>
      <c r="AW347" s="283">
        <f ca="1">IFERROR(AW333-OFFSET(AW333,0,-Inputs!$H$179)*OFFSET(AW340,0,-Inputs!$H$179),AW333)</f>
        <v>713.97132598120004</v>
      </c>
      <c r="AX347" s="283">
        <f ca="1">IFERROR(AX333-OFFSET(AX333,0,-Inputs!$H$179)*OFFSET(AX340,0,-Inputs!$H$179),AX333)</f>
        <v>713.97132598120004</v>
      </c>
      <c r="AY347" s="283">
        <f ca="1">IFERROR(AY333-OFFSET(AY333,0,-Inputs!$H$179)*OFFSET(AY340,0,-Inputs!$H$179),AY333)</f>
        <v>713.97132598120004</v>
      </c>
      <c r="AZ347" s="283">
        <f ca="1">IFERROR(AZ333-OFFSET(AZ333,0,-Inputs!$H$179)*OFFSET(AZ340,0,-Inputs!$H$179),AZ333)</f>
        <v>713.97132598120004</v>
      </c>
      <c r="BA347" s="283">
        <f ca="1">IFERROR(BA333-OFFSET(BA333,0,-Inputs!$H$179)*OFFSET(BA340,0,-Inputs!$H$179),BA333)</f>
        <v>713.97132598120004</v>
      </c>
      <c r="BB347" s="283">
        <f ca="1">IFERROR(BB333-OFFSET(BB333,0,-Inputs!$H$179)*OFFSET(BB340,0,-Inputs!$H$179),BB333)</f>
        <v>713.97132598120004</v>
      </c>
      <c r="BC347" s="283">
        <f ca="1">IFERROR(BC333-OFFSET(BC333,0,-Inputs!$H$179)*OFFSET(BC340,0,-Inputs!$H$179),BC333)</f>
        <v>713.97132598120004</v>
      </c>
      <c r="BD347" s="283">
        <f ca="1">IFERROR(BD333-OFFSET(BD333,0,-Inputs!$H$179)*OFFSET(BD340,0,-Inputs!$H$179),BD333)</f>
        <v>713.97132598120004</v>
      </c>
      <c r="BE347" s="283">
        <f ca="1">IFERROR(BE333-OFFSET(BE333,0,-Inputs!$H$179)*OFFSET(BE340,0,-Inputs!$H$179),BE333)</f>
        <v>713.97132598120004</v>
      </c>
      <c r="BF347" s="283">
        <f ca="1">IFERROR(BF333-OFFSET(BF333,0,-Inputs!$H$179)*OFFSET(BF340,0,-Inputs!$H$179),BF333)</f>
        <v>713.97132598120004</v>
      </c>
      <c r="BG347" s="283">
        <f ca="1">IFERROR(BG333-OFFSET(BG333,0,-Inputs!$H$179)*OFFSET(BG340,0,-Inputs!$H$179),BG333)</f>
        <v>713.97132598120004</v>
      </c>
      <c r="BH347" s="283">
        <f ca="1">IFERROR(BH333-OFFSET(BH333,0,-Inputs!$H$179)*OFFSET(BH340,0,-Inputs!$H$179),BH333)</f>
        <v>713.97132598120004</v>
      </c>
      <c r="BI347" s="283">
        <f ca="1">IFERROR(BI333-OFFSET(BI333,0,-Inputs!$H$179)*OFFSET(BI340,0,-Inputs!$H$179),BI333)</f>
        <v>713.97132598120004</v>
      </c>
      <c r="BJ347" s="283">
        <f ca="1">IFERROR(BJ333-OFFSET(BJ333,0,-Inputs!$H$179)*OFFSET(BJ340,0,-Inputs!$H$179),BJ333)</f>
        <v>713.97132598120004</v>
      </c>
      <c r="BK347" s="283">
        <f ca="1">IFERROR(BK333-OFFSET(BK333,0,-Inputs!$H$179)*OFFSET(BK340,0,-Inputs!$H$179),BK333)</f>
        <v>713.97132598120004</v>
      </c>
      <c r="BL347" s="283">
        <f ca="1">IFERROR(BL333-OFFSET(BL333,0,-Inputs!$H$179)*OFFSET(BL340,0,-Inputs!$H$179),BL333)</f>
        <v>713.97132598120004</v>
      </c>
      <c r="BM347" s="283">
        <f ca="1">IFERROR(BM333-OFFSET(BM333,0,-Inputs!$H$179)*OFFSET(BM340,0,-Inputs!$H$179),BM333)</f>
        <v>713.97132598120004</v>
      </c>
      <c r="BN347" s="283">
        <f ca="1">IFERROR(BN333-OFFSET(BN333,0,-Inputs!$H$179)*OFFSET(BN340,0,-Inputs!$H$179),BN333)</f>
        <v>713.97132598120004</v>
      </c>
      <c r="BO347" s="283">
        <f ca="1">IFERROR(BO333-OFFSET(BO333,0,-Inputs!$H$179)*OFFSET(BO340,0,-Inputs!$H$179),BO333)</f>
        <v>713.97132598120004</v>
      </c>
      <c r="BP347" s="283">
        <f ca="1">IFERROR(BP333-OFFSET(BP333,0,-Inputs!$H$179)*OFFSET(BP340,0,-Inputs!$H$179),BP333)</f>
        <v>713.97132598120004</v>
      </c>
      <c r="BQ347" s="283">
        <f ca="1">IFERROR(BQ333-OFFSET(BQ333,0,-Inputs!$H$179)*OFFSET(BQ340,0,-Inputs!$H$179),BQ333)</f>
        <v>713.97132598120004</v>
      </c>
      <c r="BR347" s="283">
        <f ca="1">IFERROR(BR333-OFFSET(BR333,0,-Inputs!$H$179)*OFFSET(BR340,0,-Inputs!$H$179),BR333)</f>
        <v>713.97132598120004</v>
      </c>
      <c r="BS347" s="283">
        <f ca="1">IFERROR(BS333-OFFSET(BS333,0,-Inputs!$H$179)*OFFSET(BS340,0,-Inputs!$H$179),BS333)</f>
        <v>713.97132598120004</v>
      </c>
      <c r="BT347" s="283">
        <f ca="1">IFERROR(BT333-OFFSET(BT333,0,-Inputs!$H$179)*OFFSET(BT340,0,-Inputs!$H$179),BT333)</f>
        <v>713.97132598120004</v>
      </c>
      <c r="BU347" s="283">
        <f ca="1">IFERROR(BU333-OFFSET(BU333,0,-Inputs!$H$179)*OFFSET(BU340,0,-Inputs!$H$179),BU333)</f>
        <v>713.97132598120004</v>
      </c>
      <c r="BV347" s="283">
        <f ca="1">IFERROR(BV333-OFFSET(BV333,0,-Inputs!$H$179)*OFFSET(BV340,0,-Inputs!$H$179),BV333)</f>
        <v>713.97132598120004</v>
      </c>
      <c r="BW347" s="283">
        <f ca="1">IFERROR(BW333-OFFSET(BW333,0,-Inputs!$H$179)*OFFSET(BW340,0,-Inputs!$H$179),BW333)</f>
        <v>713.97132598120004</v>
      </c>
      <c r="BX347" s="283">
        <f ca="1">IFERROR(BX333-OFFSET(BX333,0,-Inputs!$H$179)*OFFSET(BX340,0,-Inputs!$H$179),BX333)</f>
        <v>713.97132598120004</v>
      </c>
      <c r="BY347" s="283">
        <f ca="1">IFERROR(BY333-OFFSET(BY333,0,-Inputs!$H$179)*OFFSET(BY340,0,-Inputs!$H$179),BY333)</f>
        <v>713.97132598120004</v>
      </c>
      <c r="BZ347" s="283">
        <f ca="1">IFERROR(BZ333-OFFSET(BZ333,0,-Inputs!$H$179)*OFFSET(BZ340,0,-Inputs!$H$179),BZ333)</f>
        <v>713.97132598120004</v>
      </c>
      <c r="CA347" s="283">
        <f ca="1">IFERROR(CA333-OFFSET(CA333,0,-Inputs!$H$179)*OFFSET(CA340,0,-Inputs!$H$179),CA333)</f>
        <v>713.97132598120004</v>
      </c>
      <c r="CB347" s="283">
        <f ca="1">IFERROR(CB333-OFFSET(CB333,0,-Inputs!$H$179)*OFFSET(CB340,0,-Inputs!$H$179),CB333)</f>
        <v>713.97132598120004</v>
      </c>
      <c r="CC347" s="283">
        <f ca="1">IFERROR(CC333-OFFSET(CC333,0,-Inputs!$H$179)*OFFSET(CC340,0,-Inputs!$H$179),CC333)</f>
        <v>713.97132598120004</v>
      </c>
      <c r="CD347" s="283">
        <f ca="1">IFERROR(CD333-OFFSET(CD333,0,-Inputs!$H$179)*OFFSET(CD340,0,-Inputs!$H$179),CD333)</f>
        <v>713.97132598120004</v>
      </c>
      <c r="CE347" s="283">
        <f ca="1">IFERROR(CE333-OFFSET(CE333,0,-Inputs!$H$179)*OFFSET(CE340,0,-Inputs!$H$179),CE333)</f>
        <v>713.97132598120004</v>
      </c>
      <c r="CF347" s="283">
        <f ca="1">IFERROR(CF333-OFFSET(CF333,0,-Inputs!$H$179)*OFFSET(CF340,0,-Inputs!$H$179),CF333)</f>
        <v>713.97132598120004</v>
      </c>
      <c r="CG347" s="283">
        <f ca="1">IFERROR(CG333-OFFSET(CG333,0,-Inputs!$H$179)*OFFSET(CG340,0,-Inputs!$H$179),CG333)</f>
        <v>713.97132598120004</v>
      </c>
      <c r="CH347" s="283">
        <f ca="1">IFERROR(CH333-OFFSET(CH333,0,-Inputs!$H$179)*OFFSET(CH340,0,-Inputs!$H$179),CH333)</f>
        <v>713.97132598120004</v>
      </c>
      <c r="CI347" s="283">
        <f ca="1">IFERROR(CI333-OFFSET(CI333,0,-Inputs!$H$179)*OFFSET(CI340,0,-Inputs!$H$179),CI333)</f>
        <v>713.97132598120004</v>
      </c>
      <c r="CJ347" s="283">
        <f ca="1">IFERROR(CJ333-OFFSET(CJ333,0,-Inputs!$H$179)*OFFSET(CJ340,0,-Inputs!$H$179),CJ333)</f>
        <v>713.97132598120004</v>
      </c>
      <c r="CK347" s="283">
        <f ca="1">IFERROR(CK333-OFFSET(CK333,0,-Inputs!$H$179)*OFFSET(CK340,0,-Inputs!$H$179),CK333)</f>
        <v>713.97132598120004</v>
      </c>
      <c r="CL347" s="283">
        <f ca="1">IFERROR(CL333-OFFSET(CL333,0,-Inputs!$H$179)*OFFSET(CL340,0,-Inputs!$H$179),CL333)</f>
        <v>713.97132598120004</v>
      </c>
      <c r="CM347" s="283">
        <f ca="1">IFERROR(CM333-OFFSET(CM333,0,-Inputs!$H$179)*OFFSET(CM340,0,-Inputs!$H$179),CM333)</f>
        <v>713.97132598120004</v>
      </c>
      <c r="CN347" s="283">
        <f ca="1">IFERROR(CN333-OFFSET(CN333,0,-Inputs!$H$179)*OFFSET(CN340,0,-Inputs!$H$179),CN333)</f>
        <v>713.97132598120004</v>
      </c>
      <c r="CO347" s="283">
        <f ca="1">IFERROR(CO333-OFFSET(CO333,0,-Inputs!$H$179)*OFFSET(CO340,0,-Inputs!$H$179),CO333)</f>
        <v>713.97132598120004</v>
      </c>
      <c r="CP347" s="283">
        <f ca="1">IFERROR(CP333-OFFSET(CP333,0,-Inputs!$H$179)*OFFSET(CP340,0,-Inputs!$H$179),CP333)</f>
        <v>713.97132598120004</v>
      </c>
      <c r="CQ347" s="283">
        <f ca="1">IFERROR(CQ333-OFFSET(CQ333,0,-Inputs!$H$179)*OFFSET(CQ340,0,-Inputs!$H$179),CQ333)</f>
        <v>713.97132598120004</v>
      </c>
      <c r="CR347" s="283">
        <f ca="1">IFERROR(CR333-OFFSET(CR333,0,-Inputs!$H$179)*OFFSET(CR340,0,-Inputs!$H$179),CR333)</f>
        <v>713.97132598120004</v>
      </c>
      <c r="CS347" s="283">
        <f ca="1">IFERROR(CS333-OFFSET(CS333,0,-Inputs!$H$179)*OFFSET(CS340,0,-Inputs!$H$179),CS333)</f>
        <v>713.97132598120004</v>
      </c>
      <c r="CT347" s="283">
        <f ca="1">IFERROR(CT333-OFFSET(CT333,0,-Inputs!$H$179)*OFFSET(CT340,0,-Inputs!$H$179),CT333)</f>
        <v>713.97132598120004</v>
      </c>
      <c r="CU347" s="283">
        <f ca="1">IFERROR(CU333-OFFSET(CU333,0,-Inputs!$H$179)*OFFSET(CU340,0,-Inputs!$H$179),CU333)</f>
        <v>713.97132598120004</v>
      </c>
      <c r="CV347" s="283">
        <f ca="1">IFERROR(CV333-OFFSET(CV333,0,-Inputs!$H$179)*OFFSET(CV340,0,-Inputs!$H$179),CV333)</f>
        <v>713.97132598120004</v>
      </c>
      <c r="CW347" s="283">
        <f ca="1">IFERROR(CW333-OFFSET(CW333,0,-Inputs!$H$179)*OFFSET(CW340,0,-Inputs!$H$179),CW333)</f>
        <v>713.97132598120004</v>
      </c>
      <c r="CX347" s="283">
        <f ca="1">IFERROR(CX333-OFFSET(CX333,0,-Inputs!$H$179)*OFFSET(CX340,0,-Inputs!$H$179),CX333)</f>
        <v>713.97132598120004</v>
      </c>
      <c r="CY347" s="283">
        <f ca="1">IFERROR(CY333-OFFSET(CY333,0,-Inputs!$H$179)*OFFSET(CY340,0,-Inputs!$H$179),CY333)</f>
        <v>713.97132598120004</v>
      </c>
      <c r="CZ347" s="283">
        <f ca="1">IFERROR(CZ333-OFFSET(CZ333,0,-Inputs!$H$179)*OFFSET(CZ340,0,-Inputs!$H$179),CZ333)</f>
        <v>713.97132598120004</v>
      </c>
      <c r="DA347" s="283">
        <f ca="1">IFERROR(DA333-OFFSET(DA333,0,-Inputs!$H$179)*OFFSET(DA340,0,-Inputs!$H$179),DA333)</f>
        <v>713.97132598120004</v>
      </c>
      <c r="DB347" s="283">
        <f ca="1">IFERROR(DB333-OFFSET(DB333,0,-Inputs!$H$179)*OFFSET(DB340,0,-Inputs!$H$179),DB333)</f>
        <v>713.97132598120004</v>
      </c>
      <c r="DC347" s="283">
        <f ca="1">IFERROR(DC333-OFFSET(DC333,0,-Inputs!$H$179)*OFFSET(DC340,0,-Inputs!$H$179),DC333)</f>
        <v>713.97132598120004</v>
      </c>
      <c r="DD347" s="283">
        <f ca="1">IFERROR(DD333-OFFSET(DD333,0,-Inputs!$H$179)*OFFSET(DD340,0,-Inputs!$H$179),DD333)</f>
        <v>713.97132598120004</v>
      </c>
      <c r="DE347" s="283">
        <f ca="1">IFERROR(DE333-OFFSET(DE333,0,-Inputs!$H$179)*OFFSET(DE340,0,-Inputs!$H$179),DE333)</f>
        <v>713.97132598120004</v>
      </c>
      <c r="DF347" s="283">
        <f ca="1">IFERROR(DF333-OFFSET(DF333,0,-Inputs!$H$179)*OFFSET(DF340,0,-Inputs!$H$179),DF333)</f>
        <v>713.97132598120004</v>
      </c>
      <c r="DG347" s="283">
        <f ca="1">IFERROR(DG333-OFFSET(DG333,0,-Inputs!$H$179)*OFFSET(DG340,0,-Inputs!$H$179),DG333)</f>
        <v>713.97132598120004</v>
      </c>
      <c r="DH347" s="283">
        <f ca="1">IFERROR(DH333-OFFSET(DH333,0,-Inputs!$H$179)*OFFSET(DH340,0,-Inputs!$H$179),DH333)</f>
        <v>713.97132598120004</v>
      </c>
      <c r="DI347" s="283">
        <f ca="1">IFERROR(DI333-OFFSET(DI333,0,-Inputs!$H$179)*OFFSET(DI340,0,-Inputs!$H$179),DI333)</f>
        <v>713.97132598120004</v>
      </c>
      <c r="DJ347" s="283">
        <f ca="1">IFERROR(DJ333-OFFSET(DJ333,0,-Inputs!$H$179)*OFFSET(DJ340,0,-Inputs!$H$179),DJ333)</f>
        <v>713.97132598120004</v>
      </c>
      <c r="DK347" s="283">
        <f ca="1">IFERROR(DK333-OFFSET(DK333,0,-Inputs!$H$179)*OFFSET(DK340,0,-Inputs!$H$179),DK333)</f>
        <v>713.97132598120004</v>
      </c>
      <c r="DL347" s="283">
        <f ca="1">IFERROR(DL333-OFFSET(DL333,0,-Inputs!$H$179)*OFFSET(DL340,0,-Inputs!$H$179),DL333)</f>
        <v>713.97132598120004</v>
      </c>
      <c r="DM347" s="283">
        <f ca="1">IFERROR(DM333-OFFSET(DM333,0,-Inputs!$H$179)*OFFSET(DM340,0,-Inputs!$H$179),DM333)</f>
        <v>713.97132598120004</v>
      </c>
      <c r="DN347" s="283">
        <f ca="1">IFERROR(DN333-OFFSET(DN333,0,-Inputs!$H$179)*OFFSET(DN340,0,-Inputs!$H$179),DN333)</f>
        <v>713.97132598120004</v>
      </c>
      <c r="DO347" s="283">
        <f ca="1">IFERROR(DO333-OFFSET(DO333,0,-Inputs!$H$179)*OFFSET(DO340,0,-Inputs!$H$179),DO333)</f>
        <v>713.97132598120004</v>
      </c>
      <c r="DP347" s="283">
        <f ca="1">IFERROR(DP333-OFFSET(DP333,0,-Inputs!$H$179)*OFFSET(DP340,0,-Inputs!$H$179),DP333)</f>
        <v>713.97132598120004</v>
      </c>
      <c r="DQ347" s="283">
        <f ca="1">IFERROR(DQ333-OFFSET(DQ333,0,-Inputs!$H$179)*OFFSET(DQ340,0,-Inputs!$H$179),DQ333)</f>
        <v>713.97132598120004</v>
      </c>
      <c r="DR347" s="283">
        <f ca="1">IFERROR(DR333-OFFSET(DR333,0,-Inputs!$H$179)*OFFSET(DR340,0,-Inputs!$H$179),DR333)</f>
        <v>713.97132598120004</v>
      </c>
      <c r="DS347" s="283">
        <f ca="1">IFERROR(DS333-OFFSET(DS333,0,-Inputs!$H$179)*OFFSET(DS340,0,-Inputs!$H$179),DS333)</f>
        <v>713.97132598120004</v>
      </c>
    </row>
    <row r="348" spans="1:124" x14ac:dyDescent="0.3">
      <c r="C348" s="91"/>
      <c r="D348" s="91"/>
      <c r="E348" s="99"/>
      <c r="F348" s="99"/>
      <c r="G348" s="91"/>
      <c r="H348" s="176"/>
      <c r="I348" s="176"/>
      <c r="J348" s="176"/>
      <c r="K348" s="263"/>
      <c r="L348" s="176"/>
      <c r="M348" s="176"/>
      <c r="N348" s="176"/>
      <c r="O348" s="176"/>
      <c r="P348" s="176"/>
      <c r="Q348" s="176"/>
      <c r="R348" s="176"/>
      <c r="S348" s="176"/>
      <c r="T348" s="176"/>
      <c r="U348" s="176"/>
      <c r="V348" s="176"/>
      <c r="W348" s="176"/>
      <c r="X348" s="176"/>
      <c r="Y348" s="176"/>
      <c r="Z348" s="176"/>
      <c r="AA348" s="176"/>
      <c r="AB348" s="176"/>
      <c r="AC348" s="176"/>
      <c r="AD348" s="176"/>
      <c r="AE348" s="176"/>
      <c r="AF348" s="176"/>
      <c r="AG348" s="176"/>
      <c r="AH348" s="176"/>
      <c r="AI348" s="176"/>
      <c r="AJ348" s="176"/>
      <c r="AK348" s="176"/>
      <c r="AL348" s="176"/>
      <c r="AM348" s="176"/>
      <c r="AN348" s="176"/>
      <c r="AO348" s="176"/>
      <c r="AP348" s="176"/>
      <c r="AQ348" s="176"/>
      <c r="AR348" s="176"/>
      <c r="AS348" s="176"/>
      <c r="AT348" s="176"/>
      <c r="AU348" s="176"/>
      <c r="AV348" s="176"/>
      <c r="AW348" s="176"/>
      <c r="AX348" s="176"/>
      <c r="AY348" s="176"/>
      <c r="AZ348" s="176"/>
      <c r="BA348" s="176"/>
      <c r="BB348" s="176"/>
      <c r="BC348" s="176"/>
      <c r="BD348" s="176"/>
      <c r="BE348" s="176"/>
      <c r="BF348" s="176"/>
      <c r="BG348" s="176"/>
      <c r="BH348" s="176"/>
      <c r="BI348" s="176"/>
      <c r="BJ348" s="176"/>
      <c r="BK348" s="176"/>
      <c r="BL348" s="176"/>
      <c r="BM348" s="176"/>
      <c r="BN348" s="176"/>
      <c r="BO348" s="176"/>
      <c r="BP348" s="176"/>
      <c r="BQ348" s="176"/>
      <c r="BR348" s="176"/>
      <c r="BS348" s="176"/>
      <c r="BT348" s="64"/>
      <c r="BU348" s="64"/>
      <c r="BV348" s="64"/>
      <c r="BW348" s="64"/>
      <c r="BX348" s="64"/>
      <c r="BY348" s="64"/>
      <c r="BZ348" s="64"/>
      <c r="CA348" s="64"/>
      <c r="CB348" s="64"/>
      <c r="CC348" s="64"/>
      <c r="CD348" s="64"/>
      <c r="CE348" s="64"/>
      <c r="CF348" s="64"/>
      <c r="CG348" s="64"/>
      <c r="CH348" s="64"/>
      <c r="CI348" s="64"/>
      <c r="CJ348" s="64"/>
      <c r="CK348" s="64"/>
      <c r="CL348" s="64"/>
      <c r="CM348" s="64"/>
      <c r="CN348" s="64"/>
      <c r="CO348" s="64"/>
      <c r="CP348" s="64"/>
      <c r="CQ348" s="64"/>
      <c r="CR348" s="64"/>
      <c r="CS348" s="64"/>
      <c r="CT348" s="64"/>
      <c r="CU348" s="64"/>
      <c r="CV348" s="64"/>
      <c r="CW348" s="64"/>
      <c r="CX348" s="64"/>
      <c r="CY348" s="64"/>
      <c r="CZ348" s="64"/>
      <c r="DA348" s="64"/>
      <c r="DB348" s="64"/>
      <c r="DC348" s="64"/>
      <c r="DD348" s="64"/>
      <c r="DE348" s="64"/>
      <c r="DF348" s="64"/>
      <c r="DG348" s="64"/>
      <c r="DH348" s="64"/>
      <c r="DI348" s="64"/>
      <c r="DJ348" s="64"/>
      <c r="DK348" s="64"/>
      <c r="DL348" s="64"/>
      <c r="DM348" s="64"/>
      <c r="DN348" s="64"/>
      <c r="DO348" s="64"/>
      <c r="DP348" s="64"/>
      <c r="DQ348" s="64"/>
      <c r="DR348" s="64"/>
      <c r="DS348" s="64"/>
    </row>
    <row r="349" spans="1:124" ht="14.5" thickBot="1" x14ac:dyDescent="0.35">
      <c r="C349" s="91"/>
      <c r="D349" s="61" t="s">
        <v>426</v>
      </c>
      <c r="E349" s="61"/>
      <c r="F349" s="62" t="str">
        <f>F347</f>
        <v>INR Mn</v>
      </c>
      <c r="G349" s="62"/>
      <c r="H349" s="82">
        <f t="shared" ref="H349:AM349" ca="1" si="1194">SUM(H343:H348)</f>
        <v>0</v>
      </c>
      <c r="I349" s="82">
        <f t="shared" ca="1" si="1194"/>
        <v>0</v>
      </c>
      <c r="J349" s="82">
        <f t="shared" ca="1" si="1194"/>
        <v>0</v>
      </c>
      <c r="K349" s="82">
        <f t="shared" ca="1" si="1194"/>
        <v>116.4083683665</v>
      </c>
      <c r="L349" s="82">
        <f t="shared" ca="1" si="1194"/>
        <v>116.4083683665</v>
      </c>
      <c r="M349" s="82">
        <f t="shared" ca="1" si="1194"/>
        <v>46.563347346599997</v>
      </c>
      <c r="N349" s="82">
        <f t="shared" ca="1" si="1194"/>
        <v>46.563347346599997</v>
      </c>
      <c r="O349" s="82">
        <f t="shared" ca="1" si="1194"/>
        <v>178.49283149529998</v>
      </c>
      <c r="P349" s="82">
        <f t="shared" ca="1" si="1194"/>
        <v>178.49283149529998</v>
      </c>
      <c r="Q349" s="82">
        <f t="shared" ca="1" si="1194"/>
        <v>112.52808942095</v>
      </c>
      <c r="R349" s="82">
        <f t="shared" ca="1" si="1194"/>
        <v>112.52808942095</v>
      </c>
      <c r="S349" s="82">
        <f t="shared" ca="1" si="1194"/>
        <v>255.32235461719</v>
      </c>
      <c r="T349" s="82">
        <f t="shared" ca="1" si="1194"/>
        <v>255.32235461719</v>
      </c>
      <c r="U349" s="82">
        <f t="shared" ca="1" si="1194"/>
        <v>198.20464853869402</v>
      </c>
      <c r="V349" s="82">
        <f t="shared" ca="1" si="1194"/>
        <v>198.20464853869402</v>
      </c>
      <c r="W349" s="82">
        <f t="shared" ca="1" si="1194"/>
        <v>457.40728210143402</v>
      </c>
      <c r="X349" s="82">
        <f t="shared" ca="1" si="1194"/>
        <v>457.40728210143402</v>
      </c>
      <c r="Y349" s="82">
        <f t="shared" ca="1" si="1194"/>
        <v>344.72398152266203</v>
      </c>
      <c r="Z349" s="82">
        <f t="shared" ca="1" si="1194"/>
        <v>344.72398152266203</v>
      </c>
      <c r="AA349" s="82">
        <f t="shared" ca="1" si="1194"/>
        <v>968.67283596710206</v>
      </c>
      <c r="AB349" s="82">
        <f t="shared" ca="1" si="1194"/>
        <v>991.95450964040208</v>
      </c>
      <c r="AC349" s="82">
        <f t="shared" ca="1" si="1194"/>
        <v>722.81836197705411</v>
      </c>
      <c r="AD349" s="82">
        <f t="shared" ca="1" si="1194"/>
        <v>722.81836197705411</v>
      </c>
      <c r="AE349" s="82">
        <f t="shared" ca="1" si="1194"/>
        <v>822.1535029831341</v>
      </c>
      <c r="AF349" s="82">
        <f t="shared" ca="1" si="1194"/>
        <v>848.53939981287408</v>
      </c>
      <c r="AG349" s="82">
        <f t="shared" ca="1" si="1194"/>
        <v>924.12723367218814</v>
      </c>
      <c r="AH349" s="82">
        <f t="shared" ca="1" si="1194"/>
        <v>924.12723367218814</v>
      </c>
      <c r="AI349" s="82">
        <f t="shared" ca="1" si="1194"/>
        <v>978.45113890988796</v>
      </c>
      <c r="AJ349" s="82">
        <f t="shared" ca="1" si="1194"/>
        <v>1007.0099919491361</v>
      </c>
      <c r="AK349" s="82">
        <f t="shared" ca="1" si="1194"/>
        <v>1099.5158420110481</v>
      </c>
      <c r="AL349" s="82">
        <f t="shared" ca="1" si="1194"/>
        <v>1099.5158420110481</v>
      </c>
      <c r="AM349" s="82">
        <f t="shared" ca="1" si="1194"/>
        <v>1099.5158420110481</v>
      </c>
      <c r="AN349" s="82">
        <f t="shared" ref="AN349:BS349" ca="1" si="1195">SUM(AN343:AN348)</f>
        <v>1128.0746950502962</v>
      </c>
      <c r="AO349" s="82">
        <f t="shared" ca="1" si="1195"/>
        <v>1228.0306806876642</v>
      </c>
      <c r="AP349" s="82">
        <f t="shared" ca="1" si="1195"/>
        <v>1228.0306806876642</v>
      </c>
      <c r="AQ349" s="82">
        <f t="shared" ca="1" si="1195"/>
        <v>1228.0306806876642</v>
      </c>
      <c r="AR349" s="82">
        <f t="shared" ca="1" si="1195"/>
        <v>1285.1483867661602</v>
      </c>
      <c r="AS349" s="82">
        <f t="shared" ca="1" si="1195"/>
        <v>1427.9426519624003</v>
      </c>
      <c r="AT349" s="82">
        <f t="shared" ca="1" si="1195"/>
        <v>1427.9426519624003</v>
      </c>
      <c r="AU349" s="82">
        <f t="shared" ca="1" si="1195"/>
        <v>1427.9426519624003</v>
      </c>
      <c r="AV349" s="82">
        <f t="shared" ca="1" si="1195"/>
        <v>1427.9426519624003</v>
      </c>
      <c r="AW349" s="82">
        <f t="shared" ca="1" si="1195"/>
        <v>1427.9426519624003</v>
      </c>
      <c r="AX349" s="82">
        <f t="shared" ca="1" si="1195"/>
        <v>1427.9426519624003</v>
      </c>
      <c r="AY349" s="82">
        <f t="shared" ca="1" si="1195"/>
        <v>1427.9426519624003</v>
      </c>
      <c r="AZ349" s="82">
        <f t="shared" ca="1" si="1195"/>
        <v>1427.9426519624003</v>
      </c>
      <c r="BA349" s="82">
        <f t="shared" ca="1" si="1195"/>
        <v>1427.9426519624003</v>
      </c>
      <c r="BB349" s="82">
        <f t="shared" ca="1" si="1195"/>
        <v>1427.9426519624003</v>
      </c>
      <c r="BC349" s="82">
        <f t="shared" ca="1" si="1195"/>
        <v>1427.9426519624003</v>
      </c>
      <c r="BD349" s="82">
        <f t="shared" ca="1" si="1195"/>
        <v>1427.9426519624003</v>
      </c>
      <c r="BE349" s="82">
        <f t="shared" ca="1" si="1195"/>
        <v>1427.9426519624003</v>
      </c>
      <c r="BF349" s="82">
        <f t="shared" ca="1" si="1195"/>
        <v>1427.9426519624003</v>
      </c>
      <c r="BG349" s="82">
        <f t="shared" ca="1" si="1195"/>
        <v>1427.9426519624003</v>
      </c>
      <c r="BH349" s="82">
        <f t="shared" ca="1" si="1195"/>
        <v>1427.9426519624003</v>
      </c>
      <c r="BI349" s="82">
        <f t="shared" ca="1" si="1195"/>
        <v>1427.9426519624003</v>
      </c>
      <c r="BJ349" s="82">
        <f t="shared" ca="1" si="1195"/>
        <v>1427.9426519624003</v>
      </c>
      <c r="BK349" s="82">
        <f t="shared" ca="1" si="1195"/>
        <v>1427.9426519624003</v>
      </c>
      <c r="BL349" s="82">
        <f t="shared" ca="1" si="1195"/>
        <v>1427.9426519624003</v>
      </c>
      <c r="BM349" s="82">
        <f t="shared" ca="1" si="1195"/>
        <v>1427.9426519624003</v>
      </c>
      <c r="BN349" s="82">
        <f t="shared" ca="1" si="1195"/>
        <v>1427.9426519624003</v>
      </c>
      <c r="BO349" s="82">
        <f t="shared" ca="1" si="1195"/>
        <v>1427.9426519624003</v>
      </c>
      <c r="BP349" s="82">
        <f t="shared" ca="1" si="1195"/>
        <v>1427.9426519624003</v>
      </c>
      <c r="BQ349" s="82">
        <f t="shared" ca="1" si="1195"/>
        <v>1427.9426519624003</v>
      </c>
      <c r="BR349" s="82">
        <f t="shared" ca="1" si="1195"/>
        <v>1427.9426519624003</v>
      </c>
      <c r="BS349" s="82">
        <f t="shared" ca="1" si="1195"/>
        <v>1427.9426519624003</v>
      </c>
      <c r="BT349" s="64">
        <f t="shared" ref="BT349:CY349" ca="1" si="1196">SUM(BT343:BT348)</f>
        <v>1427.9426519624003</v>
      </c>
      <c r="BU349" s="64">
        <f t="shared" ca="1" si="1196"/>
        <v>1427.9426519624003</v>
      </c>
      <c r="BV349" s="64">
        <f t="shared" ca="1" si="1196"/>
        <v>1427.9426519624003</v>
      </c>
      <c r="BW349" s="64">
        <f t="shared" ca="1" si="1196"/>
        <v>1427.9426519624003</v>
      </c>
      <c r="BX349" s="64">
        <f t="shared" ca="1" si="1196"/>
        <v>1427.9426519624003</v>
      </c>
      <c r="BY349" s="64">
        <f t="shared" ca="1" si="1196"/>
        <v>1427.9426519624003</v>
      </c>
      <c r="BZ349" s="64">
        <f t="shared" ca="1" si="1196"/>
        <v>1427.9426519624003</v>
      </c>
      <c r="CA349" s="64">
        <f t="shared" ca="1" si="1196"/>
        <v>1427.9426519624003</v>
      </c>
      <c r="CB349" s="64">
        <f t="shared" ca="1" si="1196"/>
        <v>1427.9426519624003</v>
      </c>
      <c r="CC349" s="64">
        <f t="shared" ca="1" si="1196"/>
        <v>1427.9426519624003</v>
      </c>
      <c r="CD349" s="64">
        <f t="shared" ca="1" si="1196"/>
        <v>1427.9426519624003</v>
      </c>
      <c r="CE349" s="64">
        <f t="shared" ca="1" si="1196"/>
        <v>1427.9426519624003</v>
      </c>
      <c r="CF349" s="64">
        <f t="shared" ca="1" si="1196"/>
        <v>1427.9426519624003</v>
      </c>
      <c r="CG349" s="64">
        <f t="shared" ca="1" si="1196"/>
        <v>1427.9426519624003</v>
      </c>
      <c r="CH349" s="64">
        <f t="shared" ca="1" si="1196"/>
        <v>1427.9426519624003</v>
      </c>
      <c r="CI349" s="64">
        <f t="shared" ca="1" si="1196"/>
        <v>1427.9426519624003</v>
      </c>
      <c r="CJ349" s="64">
        <f t="shared" ca="1" si="1196"/>
        <v>1427.9426519624003</v>
      </c>
      <c r="CK349" s="64">
        <f t="shared" ca="1" si="1196"/>
        <v>1427.9426519624003</v>
      </c>
      <c r="CL349" s="64">
        <f t="shared" ca="1" si="1196"/>
        <v>1427.9426519624003</v>
      </c>
      <c r="CM349" s="64">
        <f t="shared" ca="1" si="1196"/>
        <v>1427.9426519624003</v>
      </c>
      <c r="CN349" s="64">
        <f t="shared" ca="1" si="1196"/>
        <v>1427.9426519624003</v>
      </c>
      <c r="CO349" s="64">
        <f t="shared" ca="1" si="1196"/>
        <v>1427.9426519624003</v>
      </c>
      <c r="CP349" s="64">
        <f t="shared" ca="1" si="1196"/>
        <v>1427.9426519624003</v>
      </c>
      <c r="CQ349" s="64">
        <f t="shared" ca="1" si="1196"/>
        <v>1427.9426519624003</v>
      </c>
      <c r="CR349" s="64">
        <f t="shared" ca="1" si="1196"/>
        <v>1427.9426519624003</v>
      </c>
      <c r="CS349" s="64">
        <f t="shared" ca="1" si="1196"/>
        <v>1427.9426519624003</v>
      </c>
      <c r="CT349" s="64">
        <f t="shared" ca="1" si="1196"/>
        <v>1427.9426519624003</v>
      </c>
      <c r="CU349" s="64">
        <f t="shared" ca="1" si="1196"/>
        <v>1427.9426519624003</v>
      </c>
      <c r="CV349" s="64">
        <f t="shared" ca="1" si="1196"/>
        <v>1427.9426519624003</v>
      </c>
      <c r="CW349" s="64">
        <f t="shared" ca="1" si="1196"/>
        <v>1427.9426519624003</v>
      </c>
      <c r="CX349" s="64">
        <f t="shared" ca="1" si="1196"/>
        <v>1427.9426519624003</v>
      </c>
      <c r="CY349" s="64">
        <f t="shared" ca="1" si="1196"/>
        <v>1427.9426519624003</v>
      </c>
      <c r="CZ349" s="64">
        <f t="shared" ref="CZ349:DS349" ca="1" si="1197">SUM(CZ343:CZ348)</f>
        <v>1427.9426519624003</v>
      </c>
      <c r="DA349" s="64">
        <f t="shared" ca="1" si="1197"/>
        <v>1427.9426519624003</v>
      </c>
      <c r="DB349" s="64">
        <f t="shared" ca="1" si="1197"/>
        <v>1427.9426519624003</v>
      </c>
      <c r="DC349" s="64">
        <f t="shared" ca="1" si="1197"/>
        <v>1427.9426519624003</v>
      </c>
      <c r="DD349" s="64">
        <f t="shared" ca="1" si="1197"/>
        <v>1427.9426519624003</v>
      </c>
      <c r="DE349" s="64">
        <f t="shared" ca="1" si="1197"/>
        <v>1427.9426519624003</v>
      </c>
      <c r="DF349" s="64">
        <f t="shared" ca="1" si="1197"/>
        <v>1427.9426519624003</v>
      </c>
      <c r="DG349" s="64">
        <f t="shared" ca="1" si="1197"/>
        <v>1427.9426519624003</v>
      </c>
      <c r="DH349" s="64">
        <f t="shared" ca="1" si="1197"/>
        <v>1427.9426519624003</v>
      </c>
      <c r="DI349" s="64">
        <f t="shared" ca="1" si="1197"/>
        <v>1427.9426519624003</v>
      </c>
      <c r="DJ349" s="64">
        <f t="shared" ca="1" si="1197"/>
        <v>1427.9426519624003</v>
      </c>
      <c r="DK349" s="64">
        <f t="shared" ca="1" si="1197"/>
        <v>1427.9426519624003</v>
      </c>
      <c r="DL349" s="64">
        <f t="shared" ca="1" si="1197"/>
        <v>1427.9426519624003</v>
      </c>
      <c r="DM349" s="64">
        <f t="shared" ca="1" si="1197"/>
        <v>1427.9426519624003</v>
      </c>
      <c r="DN349" s="64">
        <f t="shared" ca="1" si="1197"/>
        <v>1427.9426519624003</v>
      </c>
      <c r="DO349" s="64">
        <f t="shared" ca="1" si="1197"/>
        <v>1427.9426519624003</v>
      </c>
      <c r="DP349" s="64">
        <f t="shared" ca="1" si="1197"/>
        <v>1427.9426519624003</v>
      </c>
      <c r="DQ349" s="64">
        <f t="shared" ca="1" si="1197"/>
        <v>1427.9426519624003</v>
      </c>
      <c r="DR349" s="64">
        <f t="shared" ca="1" si="1197"/>
        <v>1427.9426519624003</v>
      </c>
      <c r="DS349" s="64">
        <f t="shared" ca="1" si="1197"/>
        <v>1427.9426519624003</v>
      </c>
      <c r="DT349" s="78">
        <f t="shared" ref="DT349" si="1198">SUM(DT343:DT348)</f>
        <v>0</v>
      </c>
    </row>
    <row r="350" spans="1:124" ht="14.5" thickTop="1" x14ac:dyDescent="0.3">
      <c r="C350" s="91"/>
      <c r="D350" s="91"/>
      <c r="E350" s="99"/>
      <c r="F350" s="99"/>
      <c r="G350" s="91"/>
      <c r="H350" s="58"/>
      <c r="I350" s="58"/>
      <c r="J350" s="58"/>
      <c r="K350" s="58"/>
      <c r="L350" s="58"/>
      <c r="M350" s="64"/>
      <c r="N350" s="64"/>
      <c r="O350" s="64"/>
      <c r="P350" s="64"/>
      <c r="Q350" s="64"/>
      <c r="R350" s="64"/>
      <c r="S350" s="64"/>
      <c r="T350" s="64"/>
      <c r="U350" s="64"/>
      <c r="V350" s="64"/>
      <c r="W350" s="64"/>
      <c r="X350" s="64"/>
      <c r="Y350" s="64"/>
      <c r="Z350" s="64"/>
      <c r="AA350" s="64"/>
      <c r="AB350" s="64"/>
      <c r="AC350" s="64"/>
      <c r="AD350" s="64"/>
      <c r="AE350" s="64"/>
      <c r="AF350" s="64"/>
      <c r="AG350" s="64"/>
      <c r="AH350" s="64"/>
      <c r="AI350" s="64"/>
      <c r="AJ350" s="64"/>
      <c r="AK350" s="64"/>
      <c r="AL350" s="64"/>
      <c r="AM350" s="64"/>
      <c r="AN350" s="64"/>
      <c r="AO350" s="64"/>
      <c r="AP350" s="64"/>
      <c r="AQ350" s="64"/>
      <c r="AR350" s="64"/>
      <c r="AS350" s="64"/>
      <c r="AT350" s="64"/>
      <c r="AU350" s="64"/>
      <c r="AV350" s="64"/>
      <c r="AW350" s="64"/>
      <c r="AX350" s="64"/>
      <c r="AY350" s="64"/>
      <c r="AZ350" s="64"/>
      <c r="BA350" s="64"/>
      <c r="BB350" s="64"/>
      <c r="BC350" s="64"/>
      <c r="BD350" s="64"/>
      <c r="BE350" s="64"/>
      <c r="BF350" s="64"/>
      <c r="BG350" s="64"/>
      <c r="BH350" s="64"/>
      <c r="BI350" s="64"/>
      <c r="BJ350" s="64"/>
      <c r="BK350" s="64"/>
      <c r="BL350" s="64"/>
      <c r="BM350" s="64"/>
      <c r="BN350" s="64"/>
      <c r="BO350" s="64"/>
      <c r="BP350" s="64"/>
      <c r="BQ350" s="64"/>
      <c r="BR350" s="64"/>
      <c r="BS350" s="64"/>
      <c r="BT350" s="64"/>
      <c r="BU350" s="64"/>
      <c r="BV350" s="64"/>
      <c r="BW350" s="64"/>
      <c r="BX350" s="64"/>
      <c r="BY350" s="64"/>
      <c r="BZ350" s="64"/>
      <c r="CA350" s="64"/>
      <c r="CB350" s="64"/>
      <c r="CC350" s="64"/>
      <c r="CD350" s="64"/>
      <c r="CE350" s="64"/>
      <c r="CF350" s="64"/>
      <c r="CG350" s="64"/>
      <c r="CH350" s="64"/>
      <c r="CI350" s="64"/>
      <c r="CJ350" s="64"/>
      <c r="CK350" s="64"/>
      <c r="CL350" s="64"/>
      <c r="CM350" s="64"/>
      <c r="CN350" s="64"/>
      <c r="CO350" s="64"/>
      <c r="CP350" s="64"/>
      <c r="CQ350" s="64"/>
      <c r="CR350" s="64"/>
      <c r="CS350" s="64"/>
      <c r="CT350" s="64"/>
      <c r="CU350" s="64"/>
      <c r="CV350" s="64"/>
      <c r="CW350" s="64"/>
      <c r="CX350" s="64"/>
      <c r="CY350" s="64"/>
      <c r="CZ350" s="64"/>
      <c r="DA350" s="64"/>
      <c r="DB350" s="64"/>
      <c r="DC350" s="64"/>
      <c r="DD350" s="64"/>
      <c r="DE350" s="64"/>
      <c r="DF350" s="64"/>
      <c r="DG350" s="64"/>
      <c r="DH350" s="64"/>
      <c r="DI350" s="64"/>
      <c r="DJ350" s="64"/>
      <c r="DK350" s="64"/>
      <c r="DL350" s="64"/>
      <c r="DM350" s="64"/>
      <c r="DN350" s="64"/>
      <c r="DO350" s="64"/>
      <c r="DP350" s="64"/>
      <c r="DQ350" s="64"/>
      <c r="DR350" s="64"/>
      <c r="DS350" s="64"/>
    </row>
    <row r="351" spans="1:124" s="7" customFormat="1" ht="15.5" x14ac:dyDescent="0.35">
      <c r="A351" s="7" t="s">
        <v>336</v>
      </c>
      <c r="D351" s="21"/>
      <c r="E351" s="21"/>
      <c r="F351" s="48"/>
      <c r="G351" s="48"/>
    </row>
    <row r="352" spans="1:124" x14ac:dyDescent="0.3"/>
    <row r="353" spans="3:123" x14ac:dyDescent="0.3">
      <c r="C353" s="6" t="s">
        <v>316</v>
      </c>
    </row>
    <row r="354" spans="3:123" x14ac:dyDescent="0.3">
      <c r="D354" s="12" t="s">
        <v>258</v>
      </c>
      <c r="F354" s="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c r="AE354" s="57"/>
      <c r="AF354" s="57"/>
      <c r="AG354" s="57"/>
      <c r="AH354" s="57"/>
      <c r="AI354" s="57"/>
      <c r="AJ354" s="57"/>
      <c r="AK354" s="57"/>
      <c r="AL354" s="57"/>
      <c r="AM354" s="57"/>
      <c r="AN354" s="57"/>
      <c r="AO354" s="57"/>
      <c r="AP354" s="57"/>
      <c r="AQ354" s="57"/>
      <c r="AR354" s="57"/>
      <c r="AS354" s="57"/>
      <c r="AT354" s="57"/>
      <c r="AU354" s="57"/>
      <c r="AV354" s="57"/>
      <c r="AW354" s="57"/>
      <c r="AX354" s="57"/>
      <c r="AY354" s="57"/>
      <c r="AZ354" s="57"/>
      <c r="BA354" s="57"/>
      <c r="BB354" s="57"/>
      <c r="BC354" s="57"/>
      <c r="BD354" s="57"/>
      <c r="BE354" s="57"/>
      <c r="BF354" s="57"/>
      <c r="BG354" s="57"/>
      <c r="BH354" s="57"/>
      <c r="BI354" s="57"/>
      <c r="BJ354" s="57"/>
      <c r="BK354" s="57"/>
      <c r="BL354" s="57"/>
      <c r="BM354" s="57"/>
      <c r="BN354" s="57"/>
      <c r="BO354" s="57"/>
      <c r="BP354" s="57"/>
      <c r="BQ354" s="57"/>
      <c r="BR354" s="57"/>
      <c r="BS354" s="57"/>
      <c r="BT354" s="57"/>
      <c r="BU354" s="57"/>
      <c r="BV354" s="57"/>
      <c r="BW354" s="57"/>
      <c r="BX354" s="57"/>
      <c r="BY354" s="57"/>
      <c r="BZ354" s="57"/>
      <c r="CA354" s="57"/>
      <c r="CB354" s="57"/>
      <c r="CC354" s="57"/>
      <c r="CD354" s="57"/>
      <c r="CE354" s="57"/>
      <c r="CF354" s="57"/>
      <c r="CG354" s="57"/>
      <c r="CH354" s="57"/>
      <c r="CI354" s="57"/>
      <c r="CJ354" s="57"/>
      <c r="CK354" s="57"/>
      <c r="CL354" s="57"/>
      <c r="CM354" s="57"/>
      <c r="CN354" s="57"/>
      <c r="CO354" s="57"/>
      <c r="CP354" s="57"/>
      <c r="CQ354" s="57"/>
      <c r="CR354" s="57"/>
      <c r="CS354" s="57"/>
      <c r="CT354" s="57"/>
      <c r="CU354" s="57"/>
      <c r="CV354" s="57"/>
      <c r="CW354" s="57"/>
      <c r="CX354" s="57"/>
      <c r="CY354" s="57"/>
      <c r="CZ354" s="57"/>
      <c r="DA354" s="57"/>
      <c r="DB354" s="57"/>
      <c r="DC354" s="57"/>
      <c r="DD354" s="57"/>
      <c r="DE354" s="57"/>
      <c r="DF354" s="57"/>
      <c r="DG354" s="57"/>
      <c r="DH354" s="57"/>
      <c r="DI354" s="57"/>
      <c r="DJ354" s="57"/>
      <c r="DK354" s="57"/>
      <c r="DL354" s="57"/>
      <c r="DM354" s="57"/>
      <c r="DN354" s="57"/>
      <c r="DO354" s="57"/>
      <c r="DP354" s="57"/>
      <c r="DQ354" s="57"/>
      <c r="DR354" s="57"/>
      <c r="DS354" s="57"/>
    </row>
    <row r="355" spans="3:123" x14ac:dyDescent="0.3">
      <c r="D355" s="12" t="str">
        <f>D11</f>
        <v>Phase I</v>
      </c>
      <c r="F355" s="51" t="str">
        <f>F325</f>
        <v>INR Mn</v>
      </c>
      <c r="H355" s="57">
        <f>Capex!H290*Capex!$E$292*Capex!H31</f>
        <v>31.372176147363042</v>
      </c>
      <c r="I355" s="57">
        <f>Capex!I290*Capex!$E$292*Capex!I31</f>
        <v>150.08435747169884</v>
      </c>
      <c r="J355" s="57">
        <f>Capex!J290*Capex!$E$292*Capex!J31</f>
        <v>243.45052537999868</v>
      </c>
      <c r="K355" s="57">
        <f>Capex!K290*Capex!$E$292*Capex!K31</f>
        <v>0</v>
      </c>
      <c r="L355" s="57">
        <f>Capex!L290*Capex!$E$292*Capex!L31</f>
        <v>0</v>
      </c>
      <c r="M355" s="57">
        <f>Capex!M290*Capex!$E$292*Capex!M31</f>
        <v>0</v>
      </c>
      <c r="N355" s="57">
        <f>Capex!N290*Capex!$E$292*Capex!N31</f>
        <v>0</v>
      </c>
      <c r="O355" s="57">
        <f>Capex!O290*Capex!$E$292*Capex!O31</f>
        <v>0</v>
      </c>
      <c r="P355" s="57">
        <f>Capex!P290*Capex!$E$292*Capex!P31</f>
        <v>0</v>
      </c>
      <c r="Q355" s="57">
        <f>Capex!Q290*Capex!$E$292*Capex!Q31</f>
        <v>0</v>
      </c>
      <c r="R355" s="57">
        <f>Capex!R290*Capex!$E$292*Capex!R31</f>
        <v>0</v>
      </c>
      <c r="S355" s="57">
        <f>Capex!S290*Capex!$E$292*Capex!S31</f>
        <v>0</v>
      </c>
      <c r="T355" s="57">
        <f>Capex!T290*Capex!$E$292*Capex!T31</f>
        <v>0</v>
      </c>
      <c r="U355" s="57">
        <f>Capex!U290*Capex!$E$292*Capex!U31</f>
        <v>0</v>
      </c>
      <c r="V355" s="57">
        <f>Capex!V290*Capex!$E$292*Capex!V31</f>
        <v>0</v>
      </c>
      <c r="W355" s="57">
        <f>Capex!W290*Capex!$E$292*Capex!W31</f>
        <v>0</v>
      </c>
      <c r="X355" s="57">
        <f>Capex!X290*Capex!$E$292*Capex!X31</f>
        <v>0</v>
      </c>
      <c r="Y355" s="57">
        <f>Capex!Y290*Capex!$E$292*Capex!Y31</f>
        <v>0</v>
      </c>
      <c r="Z355" s="57">
        <f>Capex!Z290*Capex!$E$292*Capex!Z31</f>
        <v>0</v>
      </c>
      <c r="AA355" s="57">
        <f>Capex!AA290*Capex!$E$292*Capex!AA31</f>
        <v>0</v>
      </c>
      <c r="AB355" s="57">
        <f>Capex!AB290*Capex!$E$292*Capex!AB31</f>
        <v>0</v>
      </c>
      <c r="AC355" s="57">
        <f>Capex!AC290*Capex!$E$292*Capex!AC31</f>
        <v>0</v>
      </c>
      <c r="AD355" s="57">
        <f>Capex!AD290*Capex!$E$292*Capex!AD31</f>
        <v>0</v>
      </c>
      <c r="AE355" s="57">
        <f>Capex!AE290*Capex!$E$292*Capex!AE31</f>
        <v>0</v>
      </c>
      <c r="AF355" s="57">
        <f>Capex!AF290*Capex!$E$292*Capex!AF31</f>
        <v>0</v>
      </c>
      <c r="AG355" s="57">
        <f>Capex!AG290*Capex!$E$292*Capex!AG31</f>
        <v>0</v>
      </c>
      <c r="AH355" s="57">
        <f>Capex!AH290*Capex!$E$292*Capex!AH31</f>
        <v>0</v>
      </c>
      <c r="AI355" s="57">
        <f>Capex!AI290*Capex!$E$292*Capex!AI31</f>
        <v>0</v>
      </c>
      <c r="AJ355" s="57">
        <f>Capex!AJ290*Capex!$E$292*Capex!AJ31</f>
        <v>0</v>
      </c>
      <c r="AK355" s="57">
        <f>Capex!AK290*Capex!$E$292*Capex!AK31</f>
        <v>0</v>
      </c>
      <c r="AL355" s="57">
        <f>Capex!AL290*Capex!$E$292*Capex!AL31</f>
        <v>0</v>
      </c>
      <c r="AM355" s="57">
        <f>Capex!AM290*Capex!$E$292*Capex!AM31</f>
        <v>0</v>
      </c>
      <c r="AN355" s="57">
        <f>Capex!AN290*Capex!$E$292*Capex!AN31</f>
        <v>0</v>
      </c>
      <c r="AO355" s="57">
        <f>Capex!AO290*Capex!$E$292*Capex!AO31</f>
        <v>0</v>
      </c>
      <c r="AP355" s="57">
        <f>Capex!AP290*Capex!$E$292*Capex!AP31</f>
        <v>0</v>
      </c>
      <c r="AQ355" s="57">
        <f>Capex!AQ290*Capex!$E$292*Capex!AQ31</f>
        <v>0</v>
      </c>
      <c r="AR355" s="57">
        <f>Capex!AR290*Capex!$E$292*Capex!AR31</f>
        <v>0</v>
      </c>
      <c r="AS355" s="57">
        <f>Capex!AS290*Capex!$E$292*Capex!AS31</f>
        <v>0</v>
      </c>
      <c r="AT355" s="57">
        <f>Capex!AT290*Capex!$E$292*Capex!AT31</f>
        <v>0</v>
      </c>
      <c r="AU355" s="57">
        <f>Capex!AU290*Capex!$E$292*Capex!AU31</f>
        <v>0</v>
      </c>
      <c r="AV355" s="57">
        <f>Capex!AV290*Capex!$E$292*Capex!AV31</f>
        <v>0</v>
      </c>
      <c r="AW355" s="57">
        <f>Capex!AW290*Capex!$E$292*Capex!AW31</f>
        <v>0</v>
      </c>
      <c r="AX355" s="57">
        <f>Capex!AX290*Capex!$E$292*Capex!AX31</f>
        <v>0</v>
      </c>
      <c r="AY355" s="57">
        <f>Capex!AY290*Capex!$E$292*Capex!AY31</f>
        <v>0</v>
      </c>
      <c r="AZ355" s="57">
        <f>Capex!AZ290*Capex!$E$292*Capex!AZ31</f>
        <v>0</v>
      </c>
      <c r="BA355" s="57">
        <f>Capex!BA290*Capex!$E$292*Capex!BA31</f>
        <v>0</v>
      </c>
      <c r="BB355" s="57">
        <f>Capex!BB290*Capex!$E$292*Capex!BB31</f>
        <v>0</v>
      </c>
      <c r="BC355" s="57">
        <f>Capex!BC290*Capex!$E$292*Capex!BC31</f>
        <v>0</v>
      </c>
      <c r="BD355" s="57">
        <f>Capex!BD290*Capex!$E$292*Capex!BD31</f>
        <v>0</v>
      </c>
      <c r="BE355" s="57">
        <f>Capex!BE290*Capex!$E$292*Capex!BE31</f>
        <v>0</v>
      </c>
      <c r="BF355" s="57">
        <f>Capex!BF290*Capex!$E$292*Capex!BF31</f>
        <v>0</v>
      </c>
      <c r="BG355" s="57">
        <f>Capex!BG290*Capex!$E$292*Capex!BG31</f>
        <v>0</v>
      </c>
      <c r="BH355" s="57">
        <f>Capex!BH290*Capex!$E$292*Capex!BH31</f>
        <v>0</v>
      </c>
      <c r="BI355" s="57">
        <f>Capex!BI290*Capex!$E$292*Capex!BI31</f>
        <v>0</v>
      </c>
      <c r="BJ355" s="57">
        <f>Capex!BJ290*Capex!$E$292*Capex!BJ31</f>
        <v>0</v>
      </c>
      <c r="BK355" s="57">
        <f>Capex!BK290*Capex!$E$292*Capex!BK31</f>
        <v>0</v>
      </c>
      <c r="BL355" s="57">
        <f>Capex!BL290*Capex!$E$292*Capex!BL31</f>
        <v>0</v>
      </c>
      <c r="BM355" s="57">
        <f>Capex!BM290*Capex!$E$292*Capex!BM31</f>
        <v>0</v>
      </c>
      <c r="BN355" s="57">
        <f>Capex!BN290*Capex!$E$292*Capex!BN31</f>
        <v>0</v>
      </c>
      <c r="BO355" s="57">
        <f>Capex!BO290*Capex!$E$292*Capex!BO31</f>
        <v>0</v>
      </c>
      <c r="BP355" s="57">
        <f>Capex!BP290*Capex!$E$292*Capex!BP31</f>
        <v>0</v>
      </c>
      <c r="BQ355" s="57">
        <f>Capex!BQ290*Capex!$E$292*Capex!BQ31</f>
        <v>0</v>
      </c>
      <c r="BR355" s="57">
        <f>Capex!BR290*Capex!$E$292*Capex!BR31</f>
        <v>0</v>
      </c>
      <c r="BS355" s="57">
        <f>Capex!BS290*Capex!$E$292*Capex!BS31</f>
        <v>0</v>
      </c>
      <c r="BT355" s="57">
        <f>Capex!BT290*Capex!$E$292*Capex!BT31</f>
        <v>0</v>
      </c>
      <c r="BU355" s="57">
        <f>Capex!BU290*Capex!$E$292*Capex!BU31</f>
        <v>0</v>
      </c>
      <c r="BV355" s="57">
        <f>Capex!BV290*Capex!$E$292*Capex!BV31</f>
        <v>0</v>
      </c>
      <c r="BW355" s="57">
        <f>Capex!BW290*Capex!$E$292*Capex!BW31</f>
        <v>0</v>
      </c>
      <c r="BX355" s="57">
        <f>Capex!BX290*Capex!$E$292*Capex!BX31</f>
        <v>0</v>
      </c>
      <c r="BY355" s="57">
        <f>Capex!BY290*Capex!$E$292*Capex!BY31</f>
        <v>0</v>
      </c>
      <c r="BZ355" s="57">
        <f>Capex!BZ290*Capex!$E$292*Capex!BZ31</f>
        <v>0</v>
      </c>
      <c r="CA355" s="57">
        <f>Capex!CA290*Capex!$E$292*Capex!CA31</f>
        <v>0</v>
      </c>
      <c r="CB355" s="57">
        <f>Capex!CB290*Capex!$E$292*Capex!CB31</f>
        <v>0</v>
      </c>
      <c r="CC355" s="57">
        <f>Capex!CC290*Capex!$E$292*Capex!CC31</f>
        <v>0</v>
      </c>
      <c r="CD355" s="57">
        <f>Capex!CD290*Capex!$E$292*Capex!CD31</f>
        <v>0</v>
      </c>
      <c r="CE355" s="57">
        <f>Capex!CE290*Capex!$E$292*Capex!CE31</f>
        <v>0</v>
      </c>
      <c r="CF355" s="57">
        <f>Capex!CF290*Capex!$E$292*Capex!CF31</f>
        <v>0</v>
      </c>
      <c r="CG355" s="57">
        <f>Capex!CG290*Capex!$E$292*Capex!CG31</f>
        <v>0</v>
      </c>
      <c r="CH355" s="57">
        <f>Capex!CH290*Capex!$E$292*Capex!CH31</f>
        <v>0</v>
      </c>
      <c r="CI355" s="57">
        <f>Capex!CI290*Capex!$E$292*Capex!CI31</f>
        <v>0</v>
      </c>
      <c r="CJ355" s="57">
        <f>Capex!CJ290*Capex!$E$292*Capex!CJ31</f>
        <v>0</v>
      </c>
      <c r="CK355" s="57">
        <f>Capex!CK290*Capex!$E$292*Capex!CK31</f>
        <v>0</v>
      </c>
      <c r="CL355" s="57">
        <f>Capex!CL290*Capex!$E$292*Capex!CL31</f>
        <v>0</v>
      </c>
      <c r="CM355" s="57">
        <f>Capex!CM290*Capex!$E$292*Capex!CM31</f>
        <v>0</v>
      </c>
      <c r="CN355" s="57">
        <f>Capex!CN290*Capex!$E$292*Capex!CN31</f>
        <v>0</v>
      </c>
      <c r="CO355" s="57">
        <f>Capex!CO290*Capex!$E$292*Capex!CO31</f>
        <v>0</v>
      </c>
      <c r="CP355" s="57">
        <f>Capex!CP290*Capex!$E$292*Capex!CP31</f>
        <v>0</v>
      </c>
      <c r="CQ355" s="57">
        <f>Capex!CQ290*Capex!$E$292*Capex!CQ31</f>
        <v>0</v>
      </c>
      <c r="CR355" s="57">
        <f>Capex!CR290*Capex!$E$292*Capex!CR31</f>
        <v>0</v>
      </c>
      <c r="CS355" s="57">
        <f>Capex!CS290*Capex!$E$292*Capex!CS31</f>
        <v>0</v>
      </c>
      <c r="CT355" s="57">
        <f>Capex!CT290*Capex!$E$292*Capex!CT31</f>
        <v>0</v>
      </c>
      <c r="CU355" s="57">
        <f>Capex!CU290*Capex!$E$292*Capex!CU31</f>
        <v>0</v>
      </c>
      <c r="CV355" s="57">
        <f>Capex!CV290*Capex!$E$292*Capex!CV31</f>
        <v>0</v>
      </c>
      <c r="CW355" s="57">
        <f>Capex!CW290*Capex!$E$292*Capex!CW31</f>
        <v>0</v>
      </c>
      <c r="CX355" s="57">
        <f>Capex!CX290*Capex!$E$292*Capex!CX31</f>
        <v>0</v>
      </c>
      <c r="CY355" s="57">
        <f>Capex!CY290*Capex!$E$292*Capex!CY31</f>
        <v>0</v>
      </c>
      <c r="CZ355" s="57">
        <f>Capex!CZ290*Capex!$E$292*Capex!CZ31</f>
        <v>0</v>
      </c>
      <c r="DA355" s="57">
        <f>Capex!DA290*Capex!$E$292*Capex!DA31</f>
        <v>0</v>
      </c>
      <c r="DB355" s="57">
        <f>Capex!DB290*Capex!$E$292*Capex!DB31</f>
        <v>0</v>
      </c>
      <c r="DC355" s="57">
        <f>Capex!DC290*Capex!$E$292*Capex!DC31</f>
        <v>0</v>
      </c>
      <c r="DD355" s="57">
        <f>Capex!DD290*Capex!$E$292*Capex!DD31</f>
        <v>0</v>
      </c>
      <c r="DE355" s="57">
        <f>Capex!DE290*Capex!$E$292*Capex!DE31</f>
        <v>0</v>
      </c>
      <c r="DF355" s="57">
        <f>Capex!DF290*Capex!$E$292*Capex!DF31</f>
        <v>0</v>
      </c>
      <c r="DG355" s="57">
        <f>Capex!DG290*Capex!$E$292*Capex!DG31</f>
        <v>0</v>
      </c>
      <c r="DH355" s="57">
        <f>Capex!DH290*Capex!$E$292*Capex!DH31</f>
        <v>0</v>
      </c>
      <c r="DI355" s="57">
        <f>Capex!DI290*Capex!$E$292*Capex!DI31</f>
        <v>0</v>
      </c>
      <c r="DJ355" s="57">
        <f>Capex!DJ290*Capex!$E$292*Capex!DJ31</f>
        <v>0</v>
      </c>
      <c r="DK355" s="57">
        <f>Capex!DK290*Capex!$E$292*Capex!DK31</f>
        <v>0</v>
      </c>
      <c r="DL355" s="57">
        <f>Capex!DL290*Capex!$E$292*Capex!DL31</f>
        <v>0</v>
      </c>
      <c r="DM355" s="57">
        <f>Capex!DM290*Capex!$E$292*Capex!DM31</f>
        <v>0</v>
      </c>
      <c r="DN355" s="57">
        <f>Capex!DN290*Capex!$E$292*Capex!DN31</f>
        <v>0</v>
      </c>
      <c r="DO355" s="57">
        <f>Capex!DO290*Capex!$E$292*Capex!DO31</f>
        <v>0</v>
      </c>
      <c r="DP355" s="57">
        <f>Capex!DP290*Capex!$E$292*Capex!DP31</f>
        <v>0</v>
      </c>
      <c r="DQ355" s="57">
        <f>Capex!DQ290*Capex!$E$292*Capex!DQ31</f>
        <v>0</v>
      </c>
      <c r="DR355" s="57">
        <f>Capex!DR290*Capex!$E$292*Capex!DR31</f>
        <v>0</v>
      </c>
      <c r="DS355" s="57">
        <f>Capex!DS290*Capex!$E$292*Capex!DS31</f>
        <v>0</v>
      </c>
    </row>
    <row r="356" spans="3:123" x14ac:dyDescent="0.3">
      <c r="D356" s="12" t="str">
        <f>D12</f>
        <v>Phase II</v>
      </c>
      <c r="F356" s="51" t="str">
        <f>F355</f>
        <v>INR Mn</v>
      </c>
      <c r="H356" s="57">
        <f>Capex!H315*Capex!$E$317*Capex!H32</f>
        <v>0</v>
      </c>
      <c r="I356" s="57">
        <f>Capex!I315*Capex!$E$317*Capex!I32</f>
        <v>0</v>
      </c>
      <c r="J356" s="57">
        <f>Capex!J315*Capex!$E$317*Capex!J32</f>
        <v>0</v>
      </c>
      <c r="K356" s="57">
        <f>Capex!K315*Capex!$E$317*Capex!K32</f>
        <v>0</v>
      </c>
      <c r="L356" s="57">
        <f>Capex!L315*Capex!$E$317*Capex!L32</f>
        <v>31.372176147363042</v>
      </c>
      <c r="M356" s="57">
        <f>Capex!M315*Capex!$E$317*Capex!M32</f>
        <v>150.08435747169884</v>
      </c>
      <c r="N356" s="57">
        <f>Capex!N315*Capex!$E$317*Capex!N32</f>
        <v>243.45052537999868</v>
      </c>
      <c r="O356" s="57">
        <f>Capex!O315*Capex!$E$317*Capex!O32</f>
        <v>0</v>
      </c>
      <c r="P356" s="57">
        <f>Capex!P315*Capex!$E$317*Capex!P32</f>
        <v>0</v>
      </c>
      <c r="Q356" s="57">
        <f>Capex!Q315*Capex!$E$317*Capex!Q32</f>
        <v>0</v>
      </c>
      <c r="R356" s="57">
        <f>Capex!R315*Capex!$E$317*Capex!R32</f>
        <v>0</v>
      </c>
      <c r="S356" s="57">
        <f>Capex!S315*Capex!$E$317*Capex!S32</f>
        <v>0</v>
      </c>
      <c r="T356" s="57">
        <f>Capex!T315*Capex!$E$317*Capex!T32</f>
        <v>0</v>
      </c>
      <c r="U356" s="57">
        <f>Capex!U315*Capex!$E$317*Capex!U32</f>
        <v>0</v>
      </c>
      <c r="V356" s="57">
        <f>Capex!V315*Capex!$E$317*Capex!V32</f>
        <v>0</v>
      </c>
      <c r="W356" s="57">
        <f>Capex!W315*Capex!$E$317*Capex!W32</f>
        <v>0</v>
      </c>
      <c r="X356" s="57">
        <f>Capex!X315*Capex!$E$317*Capex!X32</f>
        <v>0</v>
      </c>
      <c r="Y356" s="57">
        <f>Capex!Y315*Capex!$E$317*Capex!Y32</f>
        <v>0</v>
      </c>
      <c r="Z356" s="57">
        <f>Capex!Z315*Capex!$E$317*Capex!Z32</f>
        <v>0</v>
      </c>
      <c r="AA356" s="57">
        <f>Capex!AA315*Capex!$E$317*Capex!AA32</f>
        <v>0</v>
      </c>
      <c r="AB356" s="57">
        <f>Capex!AB315*Capex!$E$317*Capex!AB32</f>
        <v>0</v>
      </c>
      <c r="AC356" s="57">
        <f>Capex!AC315*Capex!$E$317*Capex!AC32</f>
        <v>0</v>
      </c>
      <c r="AD356" s="57">
        <f>Capex!AD315*Capex!$E$317*Capex!AD32</f>
        <v>0</v>
      </c>
      <c r="AE356" s="57">
        <f>Capex!AE315*Capex!$E$317*Capex!AE32</f>
        <v>0</v>
      </c>
      <c r="AF356" s="57">
        <f>Capex!AF315*Capex!$E$317*Capex!AF32</f>
        <v>0</v>
      </c>
      <c r="AG356" s="57">
        <f>Capex!AG315*Capex!$E$317*Capex!AG32</f>
        <v>0</v>
      </c>
      <c r="AH356" s="57">
        <f>Capex!AH315*Capex!$E$317*Capex!AH32</f>
        <v>0</v>
      </c>
      <c r="AI356" s="57">
        <f>Capex!AI315*Capex!$E$317*Capex!AI32</f>
        <v>0</v>
      </c>
      <c r="AJ356" s="57">
        <f>Capex!AJ315*Capex!$E$317*Capex!AJ32</f>
        <v>0</v>
      </c>
      <c r="AK356" s="57">
        <f>Capex!AK315*Capex!$E$317*Capex!AK32</f>
        <v>0</v>
      </c>
      <c r="AL356" s="57">
        <f>Capex!AL315*Capex!$E$317*Capex!AL32</f>
        <v>0</v>
      </c>
      <c r="AM356" s="57">
        <f>Capex!AM315*Capex!$E$317*Capex!AM32</f>
        <v>0</v>
      </c>
      <c r="AN356" s="57">
        <f>Capex!AN315*Capex!$E$317*Capex!AN32</f>
        <v>0</v>
      </c>
      <c r="AO356" s="57">
        <f>Capex!AO315*Capex!$E$317*Capex!AO32</f>
        <v>0</v>
      </c>
      <c r="AP356" s="57">
        <f>Capex!AP315*Capex!$E$317*Capex!AP32</f>
        <v>0</v>
      </c>
      <c r="AQ356" s="57">
        <f>Capex!AQ315*Capex!$E$317*Capex!AQ32</f>
        <v>0</v>
      </c>
      <c r="AR356" s="57">
        <f>Capex!AR315*Capex!$E$317*Capex!AR32</f>
        <v>0</v>
      </c>
      <c r="AS356" s="57">
        <f>Capex!AS315*Capex!$E$317*Capex!AS32</f>
        <v>0</v>
      </c>
      <c r="AT356" s="57">
        <f>Capex!AT315*Capex!$E$317*Capex!AT32</f>
        <v>0</v>
      </c>
      <c r="AU356" s="57">
        <f>Capex!AU315*Capex!$E$317*Capex!AU32</f>
        <v>0</v>
      </c>
      <c r="AV356" s="57">
        <f>Capex!AV315*Capex!$E$317*Capex!AV32</f>
        <v>0</v>
      </c>
      <c r="AW356" s="57">
        <f>Capex!AW315*Capex!$E$317*Capex!AW32</f>
        <v>0</v>
      </c>
      <c r="AX356" s="57">
        <f>Capex!AX315*Capex!$E$317*Capex!AX32</f>
        <v>0</v>
      </c>
      <c r="AY356" s="57">
        <f>Capex!AY315*Capex!$E$317*Capex!AY32</f>
        <v>0</v>
      </c>
      <c r="AZ356" s="57">
        <f>Capex!AZ315*Capex!$E$317*Capex!AZ32</f>
        <v>0</v>
      </c>
      <c r="BA356" s="57">
        <f>Capex!BA315*Capex!$E$317*Capex!BA32</f>
        <v>0</v>
      </c>
      <c r="BB356" s="57">
        <f>Capex!BB315*Capex!$E$317*Capex!BB32</f>
        <v>0</v>
      </c>
      <c r="BC356" s="57">
        <f>Capex!BC315*Capex!$E$317*Capex!BC32</f>
        <v>0</v>
      </c>
      <c r="BD356" s="57">
        <f>Capex!BD315*Capex!$E$317*Capex!BD32</f>
        <v>0</v>
      </c>
      <c r="BE356" s="57">
        <f>Capex!BE315*Capex!$E$317*Capex!BE32</f>
        <v>0</v>
      </c>
      <c r="BF356" s="57">
        <f>Capex!BF315*Capex!$E$317*Capex!BF32</f>
        <v>0</v>
      </c>
      <c r="BG356" s="57">
        <f>Capex!BG315*Capex!$E$317*Capex!BG32</f>
        <v>0</v>
      </c>
      <c r="BH356" s="57">
        <f>Capex!BH315*Capex!$E$317*Capex!BH32</f>
        <v>0</v>
      </c>
      <c r="BI356" s="57">
        <f>Capex!BI315*Capex!$E$317*Capex!BI32</f>
        <v>0</v>
      </c>
      <c r="BJ356" s="57">
        <f>Capex!BJ315*Capex!$E$317*Capex!BJ32</f>
        <v>0</v>
      </c>
      <c r="BK356" s="57">
        <f>Capex!BK315*Capex!$E$317*Capex!BK32</f>
        <v>0</v>
      </c>
      <c r="BL356" s="57">
        <f>Capex!BL315*Capex!$E$317*Capex!BL32</f>
        <v>0</v>
      </c>
      <c r="BM356" s="57">
        <f>Capex!BM315*Capex!$E$317*Capex!BM32</f>
        <v>0</v>
      </c>
      <c r="BN356" s="57">
        <f>Capex!BN315*Capex!$E$317*Capex!BN32</f>
        <v>0</v>
      </c>
      <c r="BO356" s="57">
        <f>Capex!BO315*Capex!$E$317*Capex!BO32</f>
        <v>0</v>
      </c>
      <c r="BP356" s="57">
        <f>Capex!BP315*Capex!$E$317*Capex!BP32</f>
        <v>0</v>
      </c>
      <c r="BQ356" s="57">
        <f>Capex!BQ315*Capex!$E$317*Capex!BQ32</f>
        <v>0</v>
      </c>
      <c r="BR356" s="57">
        <f>Capex!BR315*Capex!$E$317*Capex!BR32</f>
        <v>0</v>
      </c>
      <c r="BS356" s="57">
        <f>Capex!BS315*Capex!$E$317*Capex!BS32</f>
        <v>0</v>
      </c>
      <c r="BT356" s="57">
        <f>Capex!BT315*Capex!$E$317*Capex!BT32</f>
        <v>0</v>
      </c>
      <c r="BU356" s="57">
        <f>Capex!BU315*Capex!$E$317*Capex!BU32</f>
        <v>0</v>
      </c>
      <c r="BV356" s="57">
        <f>Capex!BV315*Capex!$E$317*Capex!BV32</f>
        <v>0</v>
      </c>
      <c r="BW356" s="57">
        <f>Capex!BW315*Capex!$E$317*Capex!BW32</f>
        <v>0</v>
      </c>
      <c r="BX356" s="57">
        <f>Capex!BX315*Capex!$E$317*Capex!BX32</f>
        <v>0</v>
      </c>
      <c r="BY356" s="57">
        <f>Capex!BY315*Capex!$E$317*Capex!BY32</f>
        <v>0</v>
      </c>
      <c r="BZ356" s="57">
        <f>Capex!BZ315*Capex!$E$317*Capex!BZ32</f>
        <v>0</v>
      </c>
      <c r="CA356" s="57">
        <f>Capex!CA315*Capex!$E$317*Capex!CA32</f>
        <v>0</v>
      </c>
      <c r="CB356" s="57">
        <f>Capex!CB315*Capex!$E$317*Capex!CB32</f>
        <v>0</v>
      </c>
      <c r="CC356" s="57">
        <f>Capex!CC315*Capex!$E$317*Capex!CC32</f>
        <v>0</v>
      </c>
      <c r="CD356" s="57">
        <f>Capex!CD315*Capex!$E$317*Capex!CD32</f>
        <v>0</v>
      </c>
      <c r="CE356" s="57">
        <f>Capex!CE315*Capex!$E$317*Capex!CE32</f>
        <v>0</v>
      </c>
      <c r="CF356" s="57">
        <f>Capex!CF315*Capex!$E$317*Capex!CF32</f>
        <v>0</v>
      </c>
      <c r="CG356" s="57">
        <f>Capex!CG315*Capex!$E$317*Capex!CG32</f>
        <v>0</v>
      </c>
      <c r="CH356" s="57">
        <f>Capex!CH315*Capex!$E$317*Capex!CH32</f>
        <v>0</v>
      </c>
      <c r="CI356" s="57">
        <f>Capex!CI315*Capex!$E$317*Capex!CI32</f>
        <v>0</v>
      </c>
      <c r="CJ356" s="57">
        <f>Capex!CJ315*Capex!$E$317*Capex!CJ32</f>
        <v>0</v>
      </c>
      <c r="CK356" s="57">
        <f>Capex!CK315*Capex!$E$317*Capex!CK32</f>
        <v>0</v>
      </c>
      <c r="CL356" s="57">
        <f>Capex!CL315*Capex!$E$317*Capex!CL32</f>
        <v>0</v>
      </c>
      <c r="CM356" s="57">
        <f>Capex!CM315*Capex!$E$317*Capex!CM32</f>
        <v>0</v>
      </c>
      <c r="CN356" s="57">
        <f>Capex!CN315*Capex!$E$317*Capex!CN32</f>
        <v>0</v>
      </c>
      <c r="CO356" s="57">
        <f>Capex!CO315*Capex!$E$317*Capex!CO32</f>
        <v>0</v>
      </c>
      <c r="CP356" s="57">
        <f>Capex!CP315*Capex!$E$317*Capex!CP32</f>
        <v>0</v>
      </c>
      <c r="CQ356" s="57">
        <f>Capex!CQ315*Capex!$E$317*Capex!CQ32</f>
        <v>0</v>
      </c>
      <c r="CR356" s="57">
        <f>Capex!CR315*Capex!$E$317*Capex!CR32</f>
        <v>0</v>
      </c>
      <c r="CS356" s="57">
        <f>Capex!CS315*Capex!$E$317*Capex!CS32</f>
        <v>0</v>
      </c>
      <c r="CT356" s="57">
        <f>Capex!CT315*Capex!$E$317*Capex!CT32</f>
        <v>0</v>
      </c>
      <c r="CU356" s="57">
        <f>Capex!CU315*Capex!$E$317*Capex!CU32</f>
        <v>0</v>
      </c>
      <c r="CV356" s="57">
        <f>Capex!CV315*Capex!$E$317*Capex!CV32</f>
        <v>0</v>
      </c>
      <c r="CW356" s="57">
        <f>Capex!CW315*Capex!$E$317*Capex!CW32</f>
        <v>0</v>
      </c>
      <c r="CX356" s="57">
        <f>Capex!CX315*Capex!$E$317*Capex!CX32</f>
        <v>0</v>
      </c>
      <c r="CY356" s="57">
        <f>Capex!CY315*Capex!$E$317*Capex!CY32</f>
        <v>0</v>
      </c>
      <c r="CZ356" s="57">
        <f>Capex!CZ315*Capex!$E$317*Capex!CZ32</f>
        <v>0</v>
      </c>
      <c r="DA356" s="57">
        <f>Capex!DA315*Capex!$E$317*Capex!DA32</f>
        <v>0</v>
      </c>
      <c r="DB356" s="57">
        <f>Capex!DB315*Capex!$E$317*Capex!DB32</f>
        <v>0</v>
      </c>
      <c r="DC356" s="57">
        <f>Capex!DC315*Capex!$E$317*Capex!DC32</f>
        <v>0</v>
      </c>
      <c r="DD356" s="57">
        <f>Capex!DD315*Capex!$E$317*Capex!DD32</f>
        <v>0</v>
      </c>
      <c r="DE356" s="57">
        <f>Capex!DE315*Capex!$E$317*Capex!DE32</f>
        <v>0</v>
      </c>
      <c r="DF356" s="57">
        <f>Capex!DF315*Capex!$E$317*Capex!DF32</f>
        <v>0</v>
      </c>
      <c r="DG356" s="57">
        <f>Capex!DG315*Capex!$E$317*Capex!DG32</f>
        <v>0</v>
      </c>
      <c r="DH356" s="57">
        <f>Capex!DH315*Capex!$E$317*Capex!DH32</f>
        <v>0</v>
      </c>
      <c r="DI356" s="57">
        <f>Capex!DI315*Capex!$E$317*Capex!DI32</f>
        <v>0</v>
      </c>
      <c r="DJ356" s="57">
        <f>Capex!DJ315*Capex!$E$317*Capex!DJ32</f>
        <v>0</v>
      </c>
      <c r="DK356" s="57">
        <f>Capex!DK315*Capex!$E$317*Capex!DK32</f>
        <v>0</v>
      </c>
      <c r="DL356" s="57">
        <f>Capex!DL315*Capex!$E$317*Capex!DL32</f>
        <v>0</v>
      </c>
      <c r="DM356" s="57">
        <f>Capex!DM315*Capex!$E$317*Capex!DM32</f>
        <v>0</v>
      </c>
      <c r="DN356" s="57">
        <f>Capex!DN315*Capex!$E$317*Capex!DN32</f>
        <v>0</v>
      </c>
      <c r="DO356" s="57">
        <f>Capex!DO315*Capex!$E$317*Capex!DO32</f>
        <v>0</v>
      </c>
      <c r="DP356" s="57">
        <f>Capex!DP315*Capex!$E$317*Capex!DP32</f>
        <v>0</v>
      </c>
      <c r="DQ356" s="57">
        <f>Capex!DQ315*Capex!$E$317*Capex!DQ32</f>
        <v>0</v>
      </c>
      <c r="DR356" s="57">
        <f>Capex!DR315*Capex!$E$317*Capex!DR32</f>
        <v>0</v>
      </c>
      <c r="DS356" s="57">
        <f>Capex!DS315*Capex!$E$317*Capex!DS32</f>
        <v>0</v>
      </c>
    </row>
    <row r="357" spans="3:123" x14ac:dyDescent="0.3">
      <c r="D357" s="12" t="str">
        <f>D13</f>
        <v>Phase III</v>
      </c>
      <c r="F357" s="51" t="str">
        <f t="shared" ref="F357:F359" si="1199">F356</f>
        <v>INR Mn</v>
      </c>
      <c r="H357" s="57">
        <f>Capex!H340*Capex!$E$342*Capex!H33</f>
        <v>0</v>
      </c>
      <c r="I357" s="57">
        <f>Capex!I340*Capex!$E$342*Capex!I33</f>
        <v>0</v>
      </c>
      <c r="J357" s="57">
        <f>Capex!J340*Capex!$E$342*Capex!J33</f>
        <v>0</v>
      </c>
      <c r="K357" s="57">
        <f>Capex!K340*Capex!$E$342*Capex!K33</f>
        <v>0</v>
      </c>
      <c r="L357" s="57">
        <f>Capex!L340*Capex!$E$342*Capex!L33</f>
        <v>0</v>
      </c>
      <c r="M357" s="57">
        <f>Capex!M340*Capex!$E$342*Capex!M33</f>
        <v>0</v>
      </c>
      <c r="N357" s="57">
        <f>Capex!N340*Capex!$E$342*Capex!N33</f>
        <v>0</v>
      </c>
      <c r="O357" s="57">
        <f>Capex!O340*Capex!$E$342*Capex!O33</f>
        <v>0</v>
      </c>
      <c r="P357" s="57">
        <f>Capex!P340*Capex!$E$342*Capex!P33</f>
        <v>31.372176147363042</v>
      </c>
      <c r="Q357" s="57">
        <f>Capex!Q340*Capex!$E$342*Capex!Q33</f>
        <v>150.08435747169884</v>
      </c>
      <c r="R357" s="57">
        <f>Capex!R340*Capex!$E$342*Capex!R33</f>
        <v>243.45052537999868</v>
      </c>
      <c r="S357" s="57">
        <f>Capex!S340*Capex!$E$342*Capex!S33</f>
        <v>0</v>
      </c>
      <c r="T357" s="57">
        <f>Capex!T340*Capex!$E$342*Capex!T33</f>
        <v>0</v>
      </c>
      <c r="U357" s="57">
        <f>Capex!U340*Capex!$E$342*Capex!U33</f>
        <v>0</v>
      </c>
      <c r="V357" s="57">
        <f>Capex!V340*Capex!$E$342*Capex!V33</f>
        <v>0</v>
      </c>
      <c r="W357" s="57">
        <f>Capex!W340*Capex!$E$342*Capex!W33</f>
        <v>0</v>
      </c>
      <c r="X357" s="57">
        <f>Capex!X340*Capex!$E$342*Capex!X33</f>
        <v>0</v>
      </c>
      <c r="Y357" s="57">
        <f>Capex!Y340*Capex!$E$342*Capex!Y33</f>
        <v>0</v>
      </c>
      <c r="Z357" s="57">
        <f>Capex!Z340*Capex!$E$342*Capex!Z33</f>
        <v>0</v>
      </c>
      <c r="AA357" s="57">
        <f>Capex!AA340*Capex!$E$342*Capex!AA33</f>
        <v>0</v>
      </c>
      <c r="AB357" s="57">
        <f>Capex!AB340*Capex!$E$342*Capex!AB33</f>
        <v>0</v>
      </c>
      <c r="AC357" s="57">
        <f>Capex!AC340*Capex!$E$342*Capex!AC33</f>
        <v>0</v>
      </c>
      <c r="AD357" s="57">
        <f>Capex!AD340*Capex!$E$342*Capex!AD33</f>
        <v>0</v>
      </c>
      <c r="AE357" s="57">
        <f>Capex!AE340*Capex!$E$342*Capex!AE33</f>
        <v>0</v>
      </c>
      <c r="AF357" s="57">
        <f>Capex!AF340*Capex!$E$342*Capex!AF33</f>
        <v>0</v>
      </c>
      <c r="AG357" s="57">
        <f>Capex!AG340*Capex!$E$342*Capex!AG33</f>
        <v>0</v>
      </c>
      <c r="AH357" s="57">
        <f>Capex!AH340*Capex!$E$342*Capex!AH33</f>
        <v>0</v>
      </c>
      <c r="AI357" s="57">
        <f>Capex!AI340*Capex!$E$342*Capex!AI33</f>
        <v>0</v>
      </c>
      <c r="AJ357" s="57">
        <f>Capex!AJ340*Capex!$E$342*Capex!AJ33</f>
        <v>0</v>
      </c>
      <c r="AK357" s="57">
        <f>Capex!AK340*Capex!$E$342*Capex!AK33</f>
        <v>0</v>
      </c>
      <c r="AL357" s="57">
        <f>Capex!AL340*Capex!$E$342*Capex!AL33</f>
        <v>0</v>
      </c>
      <c r="AM357" s="57">
        <f>Capex!AM340*Capex!$E$342*Capex!AM33</f>
        <v>0</v>
      </c>
      <c r="AN357" s="57">
        <f>Capex!AN340*Capex!$E$342*Capex!AN33</f>
        <v>0</v>
      </c>
      <c r="AO357" s="57">
        <f>Capex!AO340*Capex!$E$342*Capex!AO33</f>
        <v>0</v>
      </c>
      <c r="AP357" s="57">
        <f>Capex!AP340*Capex!$E$342*Capex!AP33</f>
        <v>0</v>
      </c>
      <c r="AQ357" s="57">
        <f>Capex!AQ340*Capex!$E$342*Capex!AQ33</f>
        <v>0</v>
      </c>
      <c r="AR357" s="57">
        <f>Capex!AR340*Capex!$E$342*Capex!AR33</f>
        <v>0</v>
      </c>
      <c r="AS357" s="57">
        <f>Capex!AS340*Capex!$E$342*Capex!AS33</f>
        <v>0</v>
      </c>
      <c r="AT357" s="57">
        <f>Capex!AT340*Capex!$E$342*Capex!AT33</f>
        <v>0</v>
      </c>
      <c r="AU357" s="57">
        <f>Capex!AU340*Capex!$E$342*Capex!AU33</f>
        <v>0</v>
      </c>
      <c r="AV357" s="57">
        <f>Capex!AV340*Capex!$E$342*Capex!AV33</f>
        <v>0</v>
      </c>
      <c r="AW357" s="57">
        <f>Capex!AW340*Capex!$E$342*Capex!AW33</f>
        <v>0</v>
      </c>
      <c r="AX357" s="57">
        <f>Capex!AX340*Capex!$E$342*Capex!AX33</f>
        <v>0</v>
      </c>
      <c r="AY357" s="57">
        <f>Capex!AY340*Capex!$E$342*Capex!AY33</f>
        <v>0</v>
      </c>
      <c r="AZ357" s="57">
        <f>Capex!AZ340*Capex!$E$342*Capex!AZ33</f>
        <v>0</v>
      </c>
      <c r="BA357" s="57">
        <f>Capex!BA340*Capex!$E$342*Capex!BA33</f>
        <v>0</v>
      </c>
      <c r="BB357" s="57">
        <f>Capex!BB340*Capex!$E$342*Capex!BB33</f>
        <v>0</v>
      </c>
      <c r="BC357" s="57">
        <f>Capex!BC340*Capex!$E$342*Capex!BC33</f>
        <v>0</v>
      </c>
      <c r="BD357" s="57">
        <f>Capex!BD340*Capex!$E$342*Capex!BD33</f>
        <v>0</v>
      </c>
      <c r="BE357" s="57">
        <f>Capex!BE340*Capex!$E$342*Capex!BE33</f>
        <v>0</v>
      </c>
      <c r="BF357" s="57">
        <f>Capex!BF340*Capex!$E$342*Capex!BF33</f>
        <v>0</v>
      </c>
      <c r="BG357" s="57">
        <f>Capex!BG340*Capex!$E$342*Capex!BG33</f>
        <v>0</v>
      </c>
      <c r="BH357" s="57">
        <f>Capex!BH340*Capex!$E$342*Capex!BH33</f>
        <v>0</v>
      </c>
      <c r="BI357" s="57">
        <f>Capex!BI340*Capex!$E$342*Capex!BI33</f>
        <v>0</v>
      </c>
      <c r="BJ357" s="57">
        <f>Capex!BJ340*Capex!$E$342*Capex!BJ33</f>
        <v>0</v>
      </c>
      <c r="BK357" s="57">
        <f>Capex!BK340*Capex!$E$342*Capex!BK33</f>
        <v>0</v>
      </c>
      <c r="BL357" s="57">
        <f>Capex!BL340*Capex!$E$342*Capex!BL33</f>
        <v>0</v>
      </c>
      <c r="BM357" s="57">
        <f>Capex!BM340*Capex!$E$342*Capex!BM33</f>
        <v>0</v>
      </c>
      <c r="BN357" s="57">
        <f>Capex!BN340*Capex!$E$342*Capex!BN33</f>
        <v>0</v>
      </c>
      <c r="BO357" s="57">
        <f>Capex!BO340*Capex!$E$342*Capex!BO33</f>
        <v>0</v>
      </c>
      <c r="BP357" s="57">
        <f>Capex!BP340*Capex!$E$342*Capex!BP33</f>
        <v>0</v>
      </c>
      <c r="BQ357" s="57">
        <f>Capex!BQ340*Capex!$E$342*Capex!BQ33</f>
        <v>0</v>
      </c>
      <c r="BR357" s="57">
        <f>Capex!BR340*Capex!$E$342*Capex!BR33</f>
        <v>0</v>
      </c>
      <c r="BS357" s="57">
        <f>Capex!BS340*Capex!$E$342*Capex!BS33</f>
        <v>0</v>
      </c>
      <c r="BT357" s="57">
        <f>Capex!BT340*Capex!$E$342*Capex!BT33</f>
        <v>0</v>
      </c>
      <c r="BU357" s="57">
        <f>Capex!BU340*Capex!$E$342*Capex!BU33</f>
        <v>0</v>
      </c>
      <c r="BV357" s="57">
        <f>Capex!BV340*Capex!$E$342*Capex!BV33</f>
        <v>0</v>
      </c>
      <c r="BW357" s="57">
        <f>Capex!BW340*Capex!$E$342*Capex!BW33</f>
        <v>0</v>
      </c>
      <c r="BX357" s="57">
        <f>Capex!BX340*Capex!$E$342*Capex!BX33</f>
        <v>0</v>
      </c>
      <c r="BY357" s="57">
        <f>Capex!BY340*Capex!$E$342*Capex!BY33</f>
        <v>0</v>
      </c>
      <c r="BZ357" s="57">
        <f>Capex!BZ340*Capex!$E$342*Capex!BZ33</f>
        <v>0</v>
      </c>
      <c r="CA357" s="57">
        <f>Capex!CA340*Capex!$E$342*Capex!CA33</f>
        <v>0</v>
      </c>
      <c r="CB357" s="57">
        <f>Capex!CB340*Capex!$E$342*Capex!CB33</f>
        <v>0</v>
      </c>
      <c r="CC357" s="57">
        <f>Capex!CC340*Capex!$E$342*Capex!CC33</f>
        <v>0</v>
      </c>
      <c r="CD357" s="57">
        <f>Capex!CD340*Capex!$E$342*Capex!CD33</f>
        <v>0</v>
      </c>
      <c r="CE357" s="57">
        <f>Capex!CE340*Capex!$E$342*Capex!CE33</f>
        <v>0</v>
      </c>
      <c r="CF357" s="57">
        <f>Capex!CF340*Capex!$E$342*Capex!CF33</f>
        <v>0</v>
      </c>
      <c r="CG357" s="57">
        <f>Capex!CG340*Capex!$E$342*Capex!CG33</f>
        <v>0</v>
      </c>
      <c r="CH357" s="57">
        <f>Capex!CH340*Capex!$E$342*Capex!CH33</f>
        <v>0</v>
      </c>
      <c r="CI357" s="57">
        <f>Capex!CI340*Capex!$E$342*Capex!CI33</f>
        <v>0</v>
      </c>
      <c r="CJ357" s="57">
        <f>Capex!CJ340*Capex!$E$342*Capex!CJ33</f>
        <v>0</v>
      </c>
      <c r="CK357" s="57">
        <f>Capex!CK340*Capex!$E$342*Capex!CK33</f>
        <v>0</v>
      </c>
      <c r="CL357" s="57">
        <f>Capex!CL340*Capex!$E$342*Capex!CL33</f>
        <v>0</v>
      </c>
      <c r="CM357" s="57">
        <f>Capex!CM340*Capex!$E$342*Capex!CM33</f>
        <v>0</v>
      </c>
      <c r="CN357" s="57">
        <f>Capex!CN340*Capex!$E$342*Capex!CN33</f>
        <v>0</v>
      </c>
      <c r="CO357" s="57">
        <f>Capex!CO340*Capex!$E$342*Capex!CO33</f>
        <v>0</v>
      </c>
      <c r="CP357" s="57">
        <f>Capex!CP340*Capex!$E$342*Capex!CP33</f>
        <v>0</v>
      </c>
      <c r="CQ357" s="57">
        <f>Capex!CQ340*Capex!$E$342*Capex!CQ33</f>
        <v>0</v>
      </c>
      <c r="CR357" s="57">
        <f>Capex!CR340*Capex!$E$342*Capex!CR33</f>
        <v>0</v>
      </c>
      <c r="CS357" s="57">
        <f>Capex!CS340*Capex!$E$342*Capex!CS33</f>
        <v>0</v>
      </c>
      <c r="CT357" s="57">
        <f>Capex!CT340*Capex!$E$342*Capex!CT33</f>
        <v>0</v>
      </c>
      <c r="CU357" s="57">
        <f>Capex!CU340*Capex!$E$342*Capex!CU33</f>
        <v>0</v>
      </c>
      <c r="CV357" s="57">
        <f>Capex!CV340*Capex!$E$342*Capex!CV33</f>
        <v>0</v>
      </c>
      <c r="CW357" s="57">
        <f>Capex!CW340*Capex!$E$342*Capex!CW33</f>
        <v>0</v>
      </c>
      <c r="CX357" s="57">
        <f>Capex!CX340*Capex!$E$342*Capex!CX33</f>
        <v>0</v>
      </c>
      <c r="CY357" s="57">
        <f>Capex!CY340*Capex!$E$342*Capex!CY33</f>
        <v>0</v>
      </c>
      <c r="CZ357" s="57">
        <f>Capex!CZ340*Capex!$E$342*Capex!CZ33</f>
        <v>0</v>
      </c>
      <c r="DA357" s="57">
        <f>Capex!DA340*Capex!$E$342*Capex!DA33</f>
        <v>0</v>
      </c>
      <c r="DB357" s="57">
        <f>Capex!DB340*Capex!$E$342*Capex!DB33</f>
        <v>0</v>
      </c>
      <c r="DC357" s="57">
        <f>Capex!DC340*Capex!$E$342*Capex!DC33</f>
        <v>0</v>
      </c>
      <c r="DD357" s="57">
        <f>Capex!DD340*Capex!$E$342*Capex!DD33</f>
        <v>0</v>
      </c>
      <c r="DE357" s="57">
        <f>Capex!DE340*Capex!$E$342*Capex!DE33</f>
        <v>0</v>
      </c>
      <c r="DF357" s="57">
        <f>Capex!DF340*Capex!$E$342*Capex!DF33</f>
        <v>0</v>
      </c>
      <c r="DG357" s="57">
        <f>Capex!DG340*Capex!$E$342*Capex!DG33</f>
        <v>0</v>
      </c>
      <c r="DH357" s="57">
        <f>Capex!DH340*Capex!$E$342*Capex!DH33</f>
        <v>0</v>
      </c>
      <c r="DI357" s="57">
        <f>Capex!DI340*Capex!$E$342*Capex!DI33</f>
        <v>0</v>
      </c>
      <c r="DJ357" s="57">
        <f>Capex!DJ340*Capex!$E$342*Capex!DJ33</f>
        <v>0</v>
      </c>
      <c r="DK357" s="57">
        <f>Capex!DK340*Capex!$E$342*Capex!DK33</f>
        <v>0</v>
      </c>
      <c r="DL357" s="57">
        <f>Capex!DL340*Capex!$E$342*Capex!DL33</f>
        <v>0</v>
      </c>
      <c r="DM357" s="57">
        <f>Capex!DM340*Capex!$E$342*Capex!DM33</f>
        <v>0</v>
      </c>
      <c r="DN357" s="57">
        <f>Capex!DN340*Capex!$E$342*Capex!DN33</f>
        <v>0</v>
      </c>
      <c r="DO357" s="57">
        <f>Capex!DO340*Capex!$E$342*Capex!DO33</f>
        <v>0</v>
      </c>
      <c r="DP357" s="57">
        <f>Capex!DP340*Capex!$E$342*Capex!DP33</f>
        <v>0</v>
      </c>
      <c r="DQ357" s="57">
        <f>Capex!DQ340*Capex!$E$342*Capex!DQ33</f>
        <v>0</v>
      </c>
      <c r="DR357" s="57">
        <f>Capex!DR340*Capex!$E$342*Capex!DR33</f>
        <v>0</v>
      </c>
      <c r="DS357" s="57">
        <f>Capex!DS340*Capex!$E$342*Capex!DS33</f>
        <v>0</v>
      </c>
    </row>
    <row r="358" spans="3:123" x14ac:dyDescent="0.3">
      <c r="D358" s="12" t="str">
        <f>D14</f>
        <v>Phase IV</v>
      </c>
      <c r="F358" s="51" t="str">
        <f t="shared" si="1199"/>
        <v>INR Mn</v>
      </c>
      <c r="H358" s="57">
        <f>Capex!H365*Capex!$E$367*Capex!H34</f>
        <v>0</v>
      </c>
      <c r="I358" s="57">
        <f>Capex!I365*Capex!$E$367*Capex!I34</f>
        <v>0</v>
      </c>
      <c r="J358" s="57">
        <f>Capex!J365*Capex!$E$367*Capex!J34</f>
        <v>0</v>
      </c>
      <c r="K358" s="57">
        <f>Capex!K365*Capex!$E$367*Capex!K34</f>
        <v>0</v>
      </c>
      <c r="L358" s="57">
        <f>Capex!L365*Capex!$E$367*Capex!L34</f>
        <v>0</v>
      </c>
      <c r="M358" s="57">
        <f>Capex!M365*Capex!$E$367*Capex!M34</f>
        <v>0</v>
      </c>
      <c r="N358" s="57">
        <f>Capex!N365*Capex!$E$367*Capex!N34</f>
        <v>0</v>
      </c>
      <c r="O358" s="57">
        <f>Capex!O365*Capex!$E$367*Capex!O34</f>
        <v>0</v>
      </c>
      <c r="P358" s="57">
        <f>Capex!P365*Capex!$E$367*Capex!P34</f>
        <v>0</v>
      </c>
      <c r="Q358" s="57">
        <f>Capex!Q365*Capex!$E$367*Capex!Q34</f>
        <v>0</v>
      </c>
      <c r="R358" s="57">
        <f>Capex!R365*Capex!$E$367*Capex!R34</f>
        <v>0</v>
      </c>
      <c r="S358" s="57">
        <f>Capex!S365*Capex!$E$367*Capex!S34</f>
        <v>0</v>
      </c>
      <c r="T358" s="57">
        <f>Capex!T365*Capex!$E$367*Capex!T34</f>
        <v>62.744352294726085</v>
      </c>
      <c r="U358" s="57">
        <f>Capex!U365*Capex!$E$367*Capex!U34</f>
        <v>300.16871494339767</v>
      </c>
      <c r="V358" s="57">
        <f>Capex!V365*Capex!$E$367*Capex!V34</f>
        <v>486.90105075999736</v>
      </c>
      <c r="W358" s="57">
        <f>Capex!W365*Capex!$E$367*Capex!W34</f>
        <v>0</v>
      </c>
      <c r="X358" s="57">
        <f>Capex!X365*Capex!$E$367*Capex!X34</f>
        <v>0</v>
      </c>
      <c r="Y358" s="57">
        <f>Capex!Y365*Capex!$E$367*Capex!Y34</f>
        <v>0</v>
      </c>
      <c r="Z358" s="57">
        <f>Capex!Z365*Capex!$E$367*Capex!Z34</f>
        <v>0</v>
      </c>
      <c r="AA358" s="57">
        <f>Capex!AA365*Capex!$E$367*Capex!AA34</f>
        <v>0</v>
      </c>
      <c r="AB358" s="57">
        <f>Capex!AB365*Capex!$E$367*Capex!AB34</f>
        <v>0</v>
      </c>
      <c r="AC358" s="57">
        <f>Capex!AC365*Capex!$E$367*Capex!AC34</f>
        <v>0</v>
      </c>
      <c r="AD358" s="57">
        <f>Capex!AD365*Capex!$E$367*Capex!AD34</f>
        <v>0</v>
      </c>
      <c r="AE358" s="57">
        <f>Capex!AE365*Capex!$E$367*Capex!AE34</f>
        <v>0</v>
      </c>
      <c r="AF358" s="57">
        <f>Capex!AF365*Capex!$E$367*Capex!AF34</f>
        <v>0</v>
      </c>
      <c r="AG358" s="57">
        <f>Capex!AG365*Capex!$E$367*Capex!AG34</f>
        <v>0</v>
      </c>
      <c r="AH358" s="57">
        <f>Capex!AH365*Capex!$E$367*Capex!AH34</f>
        <v>0</v>
      </c>
      <c r="AI358" s="57">
        <f>Capex!AI365*Capex!$E$367*Capex!AI34</f>
        <v>0</v>
      </c>
      <c r="AJ358" s="57">
        <f>Capex!AJ365*Capex!$E$367*Capex!AJ34</f>
        <v>0</v>
      </c>
      <c r="AK358" s="57">
        <f>Capex!AK365*Capex!$E$367*Capex!AK34</f>
        <v>0</v>
      </c>
      <c r="AL358" s="57">
        <f>Capex!AL365*Capex!$E$367*Capex!AL34</f>
        <v>0</v>
      </c>
      <c r="AM358" s="57">
        <f>Capex!AM365*Capex!$E$367*Capex!AM34</f>
        <v>0</v>
      </c>
      <c r="AN358" s="57">
        <f>Capex!AN365*Capex!$E$367*Capex!AN34</f>
        <v>0</v>
      </c>
      <c r="AO358" s="57">
        <f>Capex!AO365*Capex!$E$367*Capex!AO34</f>
        <v>0</v>
      </c>
      <c r="AP358" s="57">
        <f>Capex!AP365*Capex!$E$367*Capex!AP34</f>
        <v>0</v>
      </c>
      <c r="AQ358" s="57">
        <f>Capex!AQ365*Capex!$E$367*Capex!AQ34</f>
        <v>0</v>
      </c>
      <c r="AR358" s="57">
        <f>Capex!AR365*Capex!$E$367*Capex!AR34</f>
        <v>0</v>
      </c>
      <c r="AS358" s="57">
        <f>Capex!AS365*Capex!$E$367*Capex!AS34</f>
        <v>0</v>
      </c>
      <c r="AT358" s="57">
        <f>Capex!AT365*Capex!$E$367*Capex!AT34</f>
        <v>0</v>
      </c>
      <c r="AU358" s="57">
        <f>Capex!AU365*Capex!$E$367*Capex!AU34</f>
        <v>0</v>
      </c>
      <c r="AV358" s="57">
        <f>Capex!AV365*Capex!$E$367*Capex!AV34</f>
        <v>0</v>
      </c>
      <c r="AW358" s="57">
        <f>Capex!AW365*Capex!$E$367*Capex!AW34</f>
        <v>0</v>
      </c>
      <c r="AX358" s="57">
        <f>Capex!AX365*Capex!$E$367*Capex!AX34</f>
        <v>0</v>
      </c>
      <c r="AY358" s="57">
        <f>Capex!AY365*Capex!$E$367*Capex!AY34</f>
        <v>0</v>
      </c>
      <c r="AZ358" s="57">
        <f>Capex!AZ365*Capex!$E$367*Capex!AZ34</f>
        <v>0</v>
      </c>
      <c r="BA358" s="57">
        <f>Capex!BA365*Capex!$E$367*Capex!BA34</f>
        <v>0</v>
      </c>
      <c r="BB358" s="57">
        <f>Capex!BB365*Capex!$E$367*Capex!BB34</f>
        <v>0</v>
      </c>
      <c r="BC358" s="57">
        <f>Capex!BC365*Capex!$E$367*Capex!BC34</f>
        <v>0</v>
      </c>
      <c r="BD358" s="57">
        <f>Capex!BD365*Capex!$E$367*Capex!BD34</f>
        <v>0</v>
      </c>
      <c r="BE358" s="57">
        <f>Capex!BE365*Capex!$E$367*Capex!BE34</f>
        <v>0</v>
      </c>
      <c r="BF358" s="57">
        <f>Capex!BF365*Capex!$E$367*Capex!BF34</f>
        <v>0</v>
      </c>
      <c r="BG358" s="57">
        <f>Capex!BG365*Capex!$E$367*Capex!BG34</f>
        <v>0</v>
      </c>
      <c r="BH358" s="57">
        <f>Capex!BH365*Capex!$E$367*Capex!BH34</f>
        <v>0</v>
      </c>
      <c r="BI358" s="57">
        <f>Capex!BI365*Capex!$E$367*Capex!BI34</f>
        <v>0</v>
      </c>
      <c r="BJ358" s="57">
        <f>Capex!BJ365*Capex!$E$367*Capex!BJ34</f>
        <v>0</v>
      </c>
      <c r="BK358" s="57">
        <f>Capex!BK365*Capex!$E$367*Capex!BK34</f>
        <v>0</v>
      </c>
      <c r="BL358" s="57">
        <f>Capex!BL365*Capex!$E$367*Capex!BL34</f>
        <v>0</v>
      </c>
      <c r="BM358" s="57">
        <f>Capex!BM365*Capex!$E$367*Capex!BM34</f>
        <v>0</v>
      </c>
      <c r="BN358" s="57">
        <f>Capex!BN365*Capex!$E$367*Capex!BN34</f>
        <v>0</v>
      </c>
      <c r="BO358" s="57">
        <f>Capex!BO365*Capex!$E$367*Capex!BO34</f>
        <v>0</v>
      </c>
      <c r="BP358" s="57">
        <f>Capex!BP365*Capex!$E$367*Capex!BP34</f>
        <v>0</v>
      </c>
      <c r="BQ358" s="57">
        <f>Capex!BQ365*Capex!$E$367*Capex!BQ34</f>
        <v>0</v>
      </c>
      <c r="BR358" s="57">
        <f>Capex!BR365*Capex!$E$367*Capex!BR34</f>
        <v>0</v>
      </c>
      <c r="BS358" s="57">
        <f>Capex!BS365*Capex!$E$367*Capex!BS34</f>
        <v>0</v>
      </c>
      <c r="BT358" s="57">
        <f>Capex!BT365*Capex!$E$367*Capex!BT34</f>
        <v>0</v>
      </c>
      <c r="BU358" s="57">
        <f>Capex!BU365*Capex!$E$367*Capex!BU34</f>
        <v>0</v>
      </c>
      <c r="BV358" s="57">
        <f>Capex!BV365*Capex!$E$367*Capex!BV34</f>
        <v>0</v>
      </c>
      <c r="BW358" s="57">
        <f>Capex!BW365*Capex!$E$367*Capex!BW34</f>
        <v>0</v>
      </c>
      <c r="BX358" s="57">
        <f>Capex!BX365*Capex!$E$367*Capex!BX34</f>
        <v>0</v>
      </c>
      <c r="BY358" s="57">
        <f>Capex!BY365*Capex!$E$367*Capex!BY34</f>
        <v>0</v>
      </c>
      <c r="BZ358" s="57">
        <f>Capex!BZ365*Capex!$E$367*Capex!BZ34</f>
        <v>0</v>
      </c>
      <c r="CA358" s="57">
        <f>Capex!CA365*Capex!$E$367*Capex!CA34</f>
        <v>0</v>
      </c>
      <c r="CB358" s="57">
        <f>Capex!CB365*Capex!$E$367*Capex!CB34</f>
        <v>0</v>
      </c>
      <c r="CC358" s="57">
        <f>Capex!CC365*Capex!$E$367*Capex!CC34</f>
        <v>0</v>
      </c>
      <c r="CD358" s="57">
        <f>Capex!CD365*Capex!$E$367*Capex!CD34</f>
        <v>0</v>
      </c>
      <c r="CE358" s="57">
        <f>Capex!CE365*Capex!$E$367*Capex!CE34</f>
        <v>0</v>
      </c>
      <c r="CF358" s="57">
        <f>Capex!CF365*Capex!$E$367*Capex!CF34</f>
        <v>0</v>
      </c>
      <c r="CG358" s="57">
        <f>Capex!CG365*Capex!$E$367*Capex!CG34</f>
        <v>0</v>
      </c>
      <c r="CH358" s="57">
        <f>Capex!CH365*Capex!$E$367*Capex!CH34</f>
        <v>0</v>
      </c>
      <c r="CI358" s="57">
        <f>Capex!CI365*Capex!$E$367*Capex!CI34</f>
        <v>0</v>
      </c>
      <c r="CJ358" s="57">
        <f>Capex!CJ365*Capex!$E$367*Capex!CJ34</f>
        <v>0</v>
      </c>
      <c r="CK358" s="57">
        <f>Capex!CK365*Capex!$E$367*Capex!CK34</f>
        <v>0</v>
      </c>
      <c r="CL358" s="57">
        <f>Capex!CL365*Capex!$E$367*Capex!CL34</f>
        <v>0</v>
      </c>
      <c r="CM358" s="57">
        <f>Capex!CM365*Capex!$E$367*Capex!CM34</f>
        <v>0</v>
      </c>
      <c r="CN358" s="57">
        <f>Capex!CN365*Capex!$E$367*Capex!CN34</f>
        <v>0</v>
      </c>
      <c r="CO358" s="57">
        <f>Capex!CO365*Capex!$E$367*Capex!CO34</f>
        <v>0</v>
      </c>
      <c r="CP358" s="57">
        <f>Capex!CP365*Capex!$E$367*Capex!CP34</f>
        <v>0</v>
      </c>
      <c r="CQ358" s="57">
        <f>Capex!CQ365*Capex!$E$367*Capex!CQ34</f>
        <v>0</v>
      </c>
      <c r="CR358" s="57">
        <f>Capex!CR365*Capex!$E$367*Capex!CR34</f>
        <v>0</v>
      </c>
      <c r="CS358" s="57">
        <f>Capex!CS365*Capex!$E$367*Capex!CS34</f>
        <v>0</v>
      </c>
      <c r="CT358" s="57">
        <f>Capex!CT365*Capex!$E$367*Capex!CT34</f>
        <v>0</v>
      </c>
      <c r="CU358" s="57">
        <f>Capex!CU365*Capex!$E$367*Capex!CU34</f>
        <v>0</v>
      </c>
      <c r="CV358" s="57">
        <f>Capex!CV365*Capex!$E$367*Capex!CV34</f>
        <v>0</v>
      </c>
      <c r="CW358" s="57">
        <f>Capex!CW365*Capex!$E$367*Capex!CW34</f>
        <v>0</v>
      </c>
      <c r="CX358" s="57">
        <f>Capex!CX365*Capex!$E$367*Capex!CX34</f>
        <v>0</v>
      </c>
      <c r="CY358" s="57">
        <f>Capex!CY365*Capex!$E$367*Capex!CY34</f>
        <v>0</v>
      </c>
      <c r="CZ358" s="57">
        <f>Capex!CZ365*Capex!$E$367*Capex!CZ34</f>
        <v>0</v>
      </c>
      <c r="DA358" s="57">
        <f>Capex!DA365*Capex!$E$367*Capex!DA34</f>
        <v>0</v>
      </c>
      <c r="DB358" s="57">
        <f>Capex!DB365*Capex!$E$367*Capex!DB34</f>
        <v>0</v>
      </c>
      <c r="DC358" s="57">
        <f>Capex!DC365*Capex!$E$367*Capex!DC34</f>
        <v>0</v>
      </c>
      <c r="DD358" s="57">
        <f>Capex!DD365*Capex!$E$367*Capex!DD34</f>
        <v>0</v>
      </c>
      <c r="DE358" s="57">
        <f>Capex!DE365*Capex!$E$367*Capex!DE34</f>
        <v>0</v>
      </c>
      <c r="DF358" s="57">
        <f>Capex!DF365*Capex!$E$367*Capex!DF34</f>
        <v>0</v>
      </c>
      <c r="DG358" s="57">
        <f>Capex!DG365*Capex!$E$367*Capex!DG34</f>
        <v>0</v>
      </c>
      <c r="DH358" s="57">
        <f>Capex!DH365*Capex!$E$367*Capex!DH34</f>
        <v>0</v>
      </c>
      <c r="DI358" s="57">
        <f>Capex!DI365*Capex!$E$367*Capex!DI34</f>
        <v>0</v>
      </c>
      <c r="DJ358" s="57">
        <f>Capex!DJ365*Capex!$E$367*Capex!DJ34</f>
        <v>0</v>
      </c>
      <c r="DK358" s="57">
        <f>Capex!DK365*Capex!$E$367*Capex!DK34</f>
        <v>0</v>
      </c>
      <c r="DL358" s="57">
        <f>Capex!DL365*Capex!$E$367*Capex!DL34</f>
        <v>0</v>
      </c>
      <c r="DM358" s="57">
        <f>Capex!DM365*Capex!$E$367*Capex!DM34</f>
        <v>0</v>
      </c>
      <c r="DN358" s="57">
        <f>Capex!DN365*Capex!$E$367*Capex!DN34</f>
        <v>0</v>
      </c>
      <c r="DO358" s="57">
        <f>Capex!DO365*Capex!$E$367*Capex!DO34</f>
        <v>0</v>
      </c>
      <c r="DP358" s="57">
        <f>Capex!DP365*Capex!$E$367*Capex!DP34</f>
        <v>0</v>
      </c>
      <c r="DQ358" s="57">
        <f>Capex!DQ365*Capex!$E$367*Capex!DQ34</f>
        <v>0</v>
      </c>
      <c r="DR358" s="57">
        <f>Capex!DR365*Capex!$E$367*Capex!DR34</f>
        <v>0</v>
      </c>
      <c r="DS358" s="57">
        <f>Capex!DS365*Capex!$E$367*Capex!DS34</f>
        <v>0</v>
      </c>
    </row>
    <row r="359" spans="3:123" x14ac:dyDescent="0.3">
      <c r="D359" s="12" t="str">
        <f>D15</f>
        <v>Phase V</v>
      </c>
      <c r="F359" s="51" t="str">
        <f t="shared" si="1199"/>
        <v>INR Mn</v>
      </c>
      <c r="H359" s="57">
        <f>Capex!H390*Capex!$E$392*Capex!H35</f>
        <v>0</v>
      </c>
      <c r="I359" s="57">
        <f>Capex!I390*Capex!$E$392*Capex!I35</f>
        <v>0</v>
      </c>
      <c r="J359" s="57">
        <f>Capex!J390*Capex!$E$392*Capex!J35</f>
        <v>0</v>
      </c>
      <c r="K359" s="57">
        <f>Capex!K390*Capex!$E$392*Capex!K35</f>
        <v>0</v>
      </c>
      <c r="L359" s="57">
        <f>Capex!L390*Capex!$E$392*Capex!L35</f>
        <v>0</v>
      </c>
      <c r="M359" s="57">
        <f>Capex!M390*Capex!$E$392*Capex!M35</f>
        <v>0</v>
      </c>
      <c r="N359" s="57">
        <f>Capex!N390*Capex!$E$392*Capex!N35</f>
        <v>0</v>
      </c>
      <c r="O359" s="57">
        <f>Capex!O390*Capex!$E$392*Capex!O35</f>
        <v>0</v>
      </c>
      <c r="P359" s="57">
        <f>Capex!P390*Capex!$E$392*Capex!P35</f>
        <v>0</v>
      </c>
      <c r="Q359" s="57">
        <f>Capex!Q390*Capex!$E$392*Capex!Q35</f>
        <v>0</v>
      </c>
      <c r="R359" s="57">
        <f>Capex!R390*Capex!$E$392*Capex!R35</f>
        <v>0</v>
      </c>
      <c r="S359" s="57">
        <f>Capex!S390*Capex!$E$392*Capex!S35</f>
        <v>0</v>
      </c>
      <c r="T359" s="57">
        <f>Capex!T390*Capex!$E$392*Capex!T35</f>
        <v>0</v>
      </c>
      <c r="U359" s="57">
        <f>Capex!U390*Capex!$E$392*Capex!U35</f>
        <v>0</v>
      </c>
      <c r="V359" s="57">
        <f>Capex!V390*Capex!$E$392*Capex!V35</f>
        <v>0</v>
      </c>
      <c r="W359" s="57">
        <f>Capex!W390*Capex!$E$392*Capex!W35</f>
        <v>0</v>
      </c>
      <c r="X359" s="57">
        <f>Capex!X390*Capex!$E$392*Capex!X35</f>
        <v>156.8608807368152</v>
      </c>
      <c r="Y359" s="57">
        <f>Capex!Y390*Capex!$E$392*Capex!Y35</f>
        <v>750.42178735849416</v>
      </c>
      <c r="Z359" s="57">
        <f>Capex!Z390*Capex!$E$392*Capex!Z35</f>
        <v>1217.2526268999936</v>
      </c>
      <c r="AA359" s="57">
        <f>Capex!AA390*Capex!$E$392*Capex!AA35</f>
        <v>0</v>
      </c>
      <c r="AB359" s="57">
        <f>Capex!AB390*Capex!$E$392*Capex!AB35</f>
        <v>0</v>
      </c>
      <c r="AC359" s="57">
        <f>Capex!AC390*Capex!$E$392*Capex!AC35</f>
        <v>0</v>
      </c>
      <c r="AD359" s="57">
        <f>Capex!AD390*Capex!$E$392*Capex!AD35</f>
        <v>0</v>
      </c>
      <c r="AE359" s="57">
        <f>Capex!AE390*Capex!$E$392*Capex!AE35</f>
        <v>0</v>
      </c>
      <c r="AF359" s="57">
        <f>Capex!AF390*Capex!$E$392*Capex!AF35</f>
        <v>0</v>
      </c>
      <c r="AG359" s="57">
        <f>Capex!AG390*Capex!$E$392*Capex!AG35</f>
        <v>0</v>
      </c>
      <c r="AH359" s="57">
        <f>Capex!AH390*Capex!$E$392*Capex!AH35</f>
        <v>0</v>
      </c>
      <c r="AI359" s="57">
        <f>Capex!AI390*Capex!$E$392*Capex!AI35</f>
        <v>0</v>
      </c>
      <c r="AJ359" s="57">
        <f>Capex!AJ390*Capex!$E$392*Capex!AJ35</f>
        <v>0</v>
      </c>
      <c r="AK359" s="57">
        <f>Capex!AK390*Capex!$E$392*Capex!AK35</f>
        <v>0</v>
      </c>
      <c r="AL359" s="57">
        <f>Capex!AL390*Capex!$E$392*Capex!AL35</f>
        <v>0</v>
      </c>
      <c r="AM359" s="57">
        <f>Capex!AM390*Capex!$E$392*Capex!AM35</f>
        <v>0</v>
      </c>
      <c r="AN359" s="57">
        <f>Capex!AN390*Capex!$E$392*Capex!AN35</f>
        <v>0</v>
      </c>
      <c r="AO359" s="57">
        <f>Capex!AO390*Capex!$E$392*Capex!AO35</f>
        <v>0</v>
      </c>
      <c r="AP359" s="57">
        <f>Capex!AP390*Capex!$E$392*Capex!AP35</f>
        <v>0</v>
      </c>
      <c r="AQ359" s="57">
        <f>Capex!AQ390*Capex!$E$392*Capex!AQ35</f>
        <v>0</v>
      </c>
      <c r="AR359" s="57">
        <f>Capex!AR390*Capex!$E$392*Capex!AR35</f>
        <v>0</v>
      </c>
      <c r="AS359" s="57">
        <f>Capex!AS390*Capex!$E$392*Capex!AS35</f>
        <v>0</v>
      </c>
      <c r="AT359" s="57">
        <f>Capex!AT390*Capex!$E$392*Capex!AT35</f>
        <v>0</v>
      </c>
      <c r="AU359" s="57">
        <f>Capex!AU390*Capex!$E$392*Capex!AU35</f>
        <v>0</v>
      </c>
      <c r="AV359" s="57">
        <f>Capex!AV390*Capex!$E$392*Capex!AV35</f>
        <v>0</v>
      </c>
      <c r="AW359" s="57">
        <f>Capex!AW390*Capex!$E$392*Capex!AW35</f>
        <v>0</v>
      </c>
      <c r="AX359" s="57">
        <f>Capex!AX390*Capex!$E$392*Capex!AX35</f>
        <v>0</v>
      </c>
      <c r="AY359" s="57">
        <f>Capex!AY390*Capex!$E$392*Capex!AY35</f>
        <v>0</v>
      </c>
      <c r="AZ359" s="57">
        <f>Capex!AZ390*Capex!$E$392*Capex!AZ35</f>
        <v>0</v>
      </c>
      <c r="BA359" s="57">
        <f>Capex!BA390*Capex!$E$392*Capex!BA35</f>
        <v>0</v>
      </c>
      <c r="BB359" s="57">
        <f>Capex!BB390*Capex!$E$392*Capex!BB35</f>
        <v>0</v>
      </c>
      <c r="BC359" s="57">
        <f>Capex!BC390*Capex!$E$392*Capex!BC35</f>
        <v>0</v>
      </c>
      <c r="BD359" s="57">
        <f>Capex!BD390*Capex!$E$392*Capex!BD35</f>
        <v>0</v>
      </c>
      <c r="BE359" s="57">
        <f>Capex!BE390*Capex!$E$392*Capex!BE35</f>
        <v>0</v>
      </c>
      <c r="BF359" s="57">
        <f>Capex!BF390*Capex!$E$392*Capex!BF35</f>
        <v>0</v>
      </c>
      <c r="BG359" s="57">
        <f>Capex!BG390*Capex!$E$392*Capex!BG35</f>
        <v>0</v>
      </c>
      <c r="BH359" s="57">
        <f>Capex!BH390*Capex!$E$392*Capex!BH35</f>
        <v>0</v>
      </c>
      <c r="BI359" s="57">
        <f>Capex!BI390*Capex!$E$392*Capex!BI35</f>
        <v>0</v>
      </c>
      <c r="BJ359" s="57">
        <f>Capex!BJ390*Capex!$E$392*Capex!BJ35</f>
        <v>0</v>
      </c>
      <c r="BK359" s="57">
        <f>Capex!BK390*Capex!$E$392*Capex!BK35</f>
        <v>0</v>
      </c>
      <c r="BL359" s="57">
        <f>Capex!BL390*Capex!$E$392*Capex!BL35</f>
        <v>0</v>
      </c>
      <c r="BM359" s="57">
        <f>Capex!BM390*Capex!$E$392*Capex!BM35</f>
        <v>0</v>
      </c>
      <c r="BN359" s="57">
        <f>Capex!BN390*Capex!$E$392*Capex!BN35</f>
        <v>0</v>
      </c>
      <c r="BO359" s="57">
        <f>Capex!BO390*Capex!$E$392*Capex!BO35</f>
        <v>0</v>
      </c>
      <c r="BP359" s="57">
        <f>Capex!BP390*Capex!$E$392*Capex!BP35</f>
        <v>0</v>
      </c>
      <c r="BQ359" s="57">
        <f>Capex!BQ390*Capex!$E$392*Capex!BQ35</f>
        <v>0</v>
      </c>
      <c r="BR359" s="57">
        <f>Capex!BR390*Capex!$E$392*Capex!BR35</f>
        <v>0</v>
      </c>
      <c r="BS359" s="57">
        <f>Capex!BS390*Capex!$E$392*Capex!BS35</f>
        <v>0</v>
      </c>
      <c r="BT359" s="57">
        <f>Capex!BT390*Capex!$E$392*Capex!BT35</f>
        <v>0</v>
      </c>
      <c r="BU359" s="57">
        <f>Capex!BU390*Capex!$E$392*Capex!BU35</f>
        <v>0</v>
      </c>
      <c r="BV359" s="57">
        <f>Capex!BV390*Capex!$E$392*Capex!BV35</f>
        <v>0</v>
      </c>
      <c r="BW359" s="57">
        <f>Capex!BW390*Capex!$E$392*Capex!BW35</f>
        <v>0</v>
      </c>
      <c r="BX359" s="57">
        <f>Capex!BX390*Capex!$E$392*Capex!BX35</f>
        <v>0</v>
      </c>
      <c r="BY359" s="57">
        <f>Capex!BY390*Capex!$E$392*Capex!BY35</f>
        <v>0</v>
      </c>
      <c r="BZ359" s="57">
        <f>Capex!BZ390*Capex!$E$392*Capex!BZ35</f>
        <v>0</v>
      </c>
      <c r="CA359" s="57">
        <f>Capex!CA390*Capex!$E$392*Capex!CA35</f>
        <v>0</v>
      </c>
      <c r="CB359" s="57">
        <f>Capex!CB390*Capex!$E$392*Capex!CB35</f>
        <v>0</v>
      </c>
      <c r="CC359" s="57">
        <f>Capex!CC390*Capex!$E$392*Capex!CC35</f>
        <v>0</v>
      </c>
      <c r="CD359" s="57">
        <f>Capex!CD390*Capex!$E$392*Capex!CD35</f>
        <v>0</v>
      </c>
      <c r="CE359" s="57">
        <f>Capex!CE390*Capex!$E$392*Capex!CE35</f>
        <v>0</v>
      </c>
      <c r="CF359" s="57">
        <f>Capex!CF390*Capex!$E$392*Capex!CF35</f>
        <v>0</v>
      </c>
      <c r="CG359" s="57">
        <f>Capex!CG390*Capex!$E$392*Capex!CG35</f>
        <v>0</v>
      </c>
      <c r="CH359" s="57">
        <f>Capex!CH390*Capex!$E$392*Capex!CH35</f>
        <v>0</v>
      </c>
      <c r="CI359" s="57">
        <f>Capex!CI390*Capex!$E$392*Capex!CI35</f>
        <v>0</v>
      </c>
      <c r="CJ359" s="57">
        <f>Capex!CJ390*Capex!$E$392*Capex!CJ35</f>
        <v>0</v>
      </c>
      <c r="CK359" s="57">
        <f>Capex!CK390*Capex!$E$392*Capex!CK35</f>
        <v>0</v>
      </c>
      <c r="CL359" s="57">
        <f>Capex!CL390*Capex!$E$392*Capex!CL35</f>
        <v>0</v>
      </c>
      <c r="CM359" s="57">
        <f>Capex!CM390*Capex!$E$392*Capex!CM35</f>
        <v>0</v>
      </c>
      <c r="CN359" s="57">
        <f>Capex!CN390*Capex!$E$392*Capex!CN35</f>
        <v>0</v>
      </c>
      <c r="CO359" s="57">
        <f>Capex!CO390*Capex!$E$392*Capex!CO35</f>
        <v>0</v>
      </c>
      <c r="CP359" s="57">
        <f>Capex!CP390*Capex!$E$392*Capex!CP35</f>
        <v>0</v>
      </c>
      <c r="CQ359" s="57">
        <f>Capex!CQ390*Capex!$E$392*Capex!CQ35</f>
        <v>0</v>
      </c>
      <c r="CR359" s="57">
        <f>Capex!CR390*Capex!$E$392*Capex!CR35</f>
        <v>0</v>
      </c>
      <c r="CS359" s="57">
        <f>Capex!CS390*Capex!$E$392*Capex!CS35</f>
        <v>0</v>
      </c>
      <c r="CT359" s="57">
        <f>Capex!CT390*Capex!$E$392*Capex!CT35</f>
        <v>0</v>
      </c>
      <c r="CU359" s="57">
        <f>Capex!CU390*Capex!$E$392*Capex!CU35</f>
        <v>0</v>
      </c>
      <c r="CV359" s="57">
        <f>Capex!CV390*Capex!$E$392*Capex!CV35</f>
        <v>0</v>
      </c>
      <c r="CW359" s="57">
        <f>Capex!CW390*Capex!$E$392*Capex!CW35</f>
        <v>0</v>
      </c>
      <c r="CX359" s="57">
        <f>Capex!CX390*Capex!$E$392*Capex!CX35</f>
        <v>0</v>
      </c>
      <c r="CY359" s="57">
        <f>Capex!CY390*Capex!$E$392*Capex!CY35</f>
        <v>0</v>
      </c>
      <c r="CZ359" s="57">
        <f>Capex!CZ390*Capex!$E$392*Capex!CZ35</f>
        <v>0</v>
      </c>
      <c r="DA359" s="57">
        <f>Capex!DA390*Capex!$E$392*Capex!DA35</f>
        <v>0</v>
      </c>
      <c r="DB359" s="57">
        <f>Capex!DB390*Capex!$E$392*Capex!DB35</f>
        <v>0</v>
      </c>
      <c r="DC359" s="57">
        <f>Capex!DC390*Capex!$E$392*Capex!DC35</f>
        <v>0</v>
      </c>
      <c r="DD359" s="57">
        <f>Capex!DD390*Capex!$E$392*Capex!DD35</f>
        <v>0</v>
      </c>
      <c r="DE359" s="57">
        <f>Capex!DE390*Capex!$E$392*Capex!DE35</f>
        <v>0</v>
      </c>
      <c r="DF359" s="57">
        <f>Capex!DF390*Capex!$E$392*Capex!DF35</f>
        <v>0</v>
      </c>
      <c r="DG359" s="57">
        <f>Capex!DG390*Capex!$E$392*Capex!DG35</f>
        <v>0</v>
      </c>
      <c r="DH359" s="57">
        <f>Capex!DH390*Capex!$E$392*Capex!DH35</f>
        <v>0</v>
      </c>
      <c r="DI359" s="57">
        <f>Capex!DI390*Capex!$E$392*Capex!DI35</f>
        <v>0</v>
      </c>
      <c r="DJ359" s="57">
        <f>Capex!DJ390*Capex!$E$392*Capex!DJ35</f>
        <v>0</v>
      </c>
      <c r="DK359" s="57">
        <f>Capex!DK390*Capex!$E$392*Capex!DK35</f>
        <v>0</v>
      </c>
      <c r="DL359" s="57">
        <f>Capex!DL390*Capex!$E$392*Capex!DL35</f>
        <v>0</v>
      </c>
      <c r="DM359" s="57">
        <f>Capex!DM390*Capex!$E$392*Capex!DM35</f>
        <v>0</v>
      </c>
      <c r="DN359" s="57">
        <f>Capex!DN390*Capex!$E$392*Capex!DN35</f>
        <v>0</v>
      </c>
      <c r="DO359" s="57">
        <f>Capex!DO390*Capex!$E$392*Capex!DO35</f>
        <v>0</v>
      </c>
      <c r="DP359" s="57">
        <f>Capex!DP390*Capex!$E$392*Capex!DP35</f>
        <v>0</v>
      </c>
      <c r="DQ359" s="57">
        <f>Capex!DQ390*Capex!$E$392*Capex!DQ35</f>
        <v>0</v>
      </c>
      <c r="DR359" s="57">
        <f>Capex!DR390*Capex!$E$392*Capex!DR35</f>
        <v>0</v>
      </c>
      <c r="DS359" s="57">
        <f>Capex!DS390*Capex!$E$392*Capex!DS35</f>
        <v>0</v>
      </c>
    </row>
    <row r="360" spans="3:123" x14ac:dyDescent="0.3">
      <c r="D360" s="12" t="s">
        <v>318</v>
      </c>
      <c r="F360" s="51" t="str">
        <f>F359</f>
        <v>INR Mn</v>
      </c>
      <c r="H360" s="57">
        <f ca="1">-IF((FS!H127+FS!H124)&lt;0,FS!H127+FS!H124,0)</f>
        <v>0</v>
      </c>
      <c r="I360" s="57">
        <f ca="1">-IF((FS!I127+FS!I124)&lt;0,FS!I127+FS!I124,0)</f>
        <v>0</v>
      </c>
      <c r="J360" s="57">
        <f ca="1">-IF((FS!J127+FS!J124)&lt;0,FS!J127+FS!J124,0)</f>
        <v>151.65878713560414</v>
      </c>
      <c r="K360" s="57">
        <f ca="1">-IF((FS!K127+FS!K124)&lt;0,FS!K127+FS!K124,0)</f>
        <v>0</v>
      </c>
      <c r="L360" s="57">
        <f ca="1">-IF((FS!L127+FS!L124)&lt;0,FS!L127+FS!L124,0)</f>
        <v>0</v>
      </c>
      <c r="M360" s="57">
        <f ca="1">-IF((FS!M127+FS!M124)&lt;0,FS!M127+FS!M124,0)</f>
        <v>0</v>
      </c>
      <c r="N360" s="57">
        <f ca="1">-IF((FS!N127+FS!N124)&lt;0,FS!N127+FS!N124,0)</f>
        <v>0</v>
      </c>
      <c r="O360" s="57">
        <f ca="1">-IF((FS!O127+FS!O124)&lt;0,FS!O127+FS!O124,0)</f>
        <v>0</v>
      </c>
      <c r="P360" s="57">
        <f ca="1">-IF((FS!P127+FS!P124)&lt;0,FS!P127+FS!P124,0)</f>
        <v>0</v>
      </c>
      <c r="Q360" s="57">
        <f ca="1">-IF((FS!Q127+FS!Q124)&lt;0,FS!Q127+FS!Q124,0)</f>
        <v>0</v>
      </c>
      <c r="R360" s="57">
        <f ca="1">-IF((FS!R127+FS!R124)&lt;0,FS!R127+FS!R124,0)</f>
        <v>0</v>
      </c>
      <c r="S360" s="57">
        <f ca="1">-IF((FS!S127+FS!S124)&lt;0,FS!S127+FS!S124,0)</f>
        <v>0</v>
      </c>
      <c r="T360" s="57">
        <f ca="1">-IF((FS!T127+FS!T124)&lt;0,FS!T127+FS!T124,0)</f>
        <v>0</v>
      </c>
      <c r="U360" s="57">
        <f ca="1">-IF((FS!U127+FS!U124)&lt;0,FS!U127+FS!U124,0)</f>
        <v>0</v>
      </c>
      <c r="V360" s="57">
        <f ca="1">-IF((FS!V127+FS!V124)&lt;0,FS!V127+FS!V124,0)</f>
        <v>0</v>
      </c>
      <c r="W360" s="57">
        <f ca="1">-IF((FS!W127+FS!W124)&lt;0,FS!W127+FS!W124,0)</f>
        <v>0</v>
      </c>
      <c r="X360" s="57">
        <f ca="1">-IF((FS!X127+FS!X124)&lt;0,FS!X127+FS!X124,0)</f>
        <v>0</v>
      </c>
      <c r="Y360" s="57">
        <f ca="1">-IF((FS!Y127+FS!Y124)&lt;0,FS!Y127+FS!Y124,0)</f>
        <v>0</v>
      </c>
      <c r="Z360" s="57">
        <f ca="1">-IF((FS!Z127+FS!Z124)&lt;0,FS!Z127+FS!Z124,0)</f>
        <v>0</v>
      </c>
      <c r="AA360" s="57">
        <f ca="1">-IF((FS!AA127+FS!AA124)&lt;0,FS!AA127+FS!AA124,0)</f>
        <v>0</v>
      </c>
      <c r="AB360" s="57">
        <f ca="1">-IF((FS!AB127+FS!AB124)&lt;0,FS!AB127+FS!AB124,0)</f>
        <v>0</v>
      </c>
      <c r="AC360" s="57">
        <f ca="1">-IF((FS!AC127+FS!AC124)&lt;0,FS!AC127+FS!AC124,0)</f>
        <v>0</v>
      </c>
      <c r="AD360" s="57">
        <f ca="1">-IF((FS!AD127+FS!AD124)&lt;0,FS!AD127+FS!AD124,0)</f>
        <v>0</v>
      </c>
      <c r="AE360" s="57">
        <f ca="1">-IF((FS!AE127+FS!AE124)&lt;0,FS!AE127+FS!AE124,0)</f>
        <v>0</v>
      </c>
      <c r="AF360" s="57">
        <f ca="1">-IF((FS!AF127+FS!AF124)&lt;0,FS!AF127+FS!AF124,0)</f>
        <v>0</v>
      </c>
      <c r="AG360" s="57">
        <f ca="1">-IF((FS!AG127+FS!AG124)&lt;0,FS!AG127+FS!AG124,0)</f>
        <v>0</v>
      </c>
      <c r="AH360" s="57">
        <f ca="1">-IF((FS!AH127+FS!AH124)&lt;0,FS!AH127+FS!AH124,0)</f>
        <v>0</v>
      </c>
      <c r="AI360" s="57">
        <f ca="1">-IF((FS!AI127+FS!AI124)&lt;0,FS!AI127+FS!AI124,0)</f>
        <v>0</v>
      </c>
      <c r="AJ360" s="57">
        <f ca="1">-IF((FS!AJ127+FS!AJ124)&lt;0,FS!AJ127+FS!AJ124,0)</f>
        <v>0</v>
      </c>
      <c r="AK360" s="57">
        <f ca="1">-IF((FS!AK127+FS!AK124)&lt;0,FS!AK127+FS!AK124,0)</f>
        <v>0</v>
      </c>
      <c r="AL360" s="57">
        <f ca="1">-IF((FS!AL127+FS!AL124)&lt;0,FS!AL127+FS!AL124,0)</f>
        <v>0</v>
      </c>
      <c r="AM360" s="57">
        <f ca="1">-IF((FS!AM127+FS!AM124)&lt;0,FS!AM127+FS!AM124,0)</f>
        <v>0</v>
      </c>
      <c r="AN360" s="57">
        <f ca="1">-IF((FS!AN127+FS!AN124)&lt;0,FS!AN127+FS!AN124,0)</f>
        <v>0</v>
      </c>
      <c r="AO360" s="57">
        <f ca="1">-IF((FS!AO127+FS!AO124)&lt;0,FS!AO127+FS!AO124,0)</f>
        <v>0</v>
      </c>
      <c r="AP360" s="57">
        <f ca="1">-IF((FS!AP127+FS!AP124)&lt;0,FS!AP127+FS!AP124,0)</f>
        <v>0</v>
      </c>
      <c r="AQ360" s="57">
        <f ca="1">-IF((FS!AQ127+FS!AQ124)&lt;0,FS!AQ127+FS!AQ124,0)</f>
        <v>0</v>
      </c>
      <c r="AR360" s="57">
        <f ca="1">-IF((FS!AR127+FS!AR124)&lt;0,FS!AR127+FS!AR124,0)</f>
        <v>0</v>
      </c>
      <c r="AS360" s="57">
        <f ca="1">-IF((FS!AS127+FS!AS124)&lt;0,FS!AS127+FS!AS124,0)</f>
        <v>0</v>
      </c>
      <c r="AT360" s="57">
        <f ca="1">-IF((FS!AT127+FS!AT124)&lt;0,FS!AT127+FS!AT124,0)</f>
        <v>0</v>
      </c>
      <c r="AU360" s="57">
        <f ca="1">-IF((FS!AU127+FS!AU124)&lt;0,FS!AU127+FS!AU124,0)</f>
        <v>0</v>
      </c>
      <c r="AV360" s="57">
        <f ca="1">-IF((FS!AV127+FS!AV124)&lt;0,FS!AV127+FS!AV124,0)</f>
        <v>0</v>
      </c>
      <c r="AW360" s="57">
        <f ca="1">-IF((FS!AW127+FS!AW124)&lt;0,FS!AW127+FS!AW124,0)</f>
        <v>0</v>
      </c>
      <c r="AX360" s="57">
        <f ca="1">-IF((FS!AX127+FS!AX124)&lt;0,FS!AX127+FS!AX124,0)</f>
        <v>0</v>
      </c>
      <c r="AY360" s="57">
        <f ca="1">-IF((FS!AY127+FS!AY124)&lt;0,FS!AY127+FS!AY124,0)</f>
        <v>0</v>
      </c>
      <c r="AZ360" s="57">
        <f ca="1">-IF((FS!AZ127+FS!AZ124)&lt;0,FS!AZ127+FS!AZ124,0)</f>
        <v>0</v>
      </c>
      <c r="BA360" s="57">
        <f ca="1">-IF((FS!BA127+FS!BA124)&lt;0,FS!BA127+FS!BA124,0)</f>
        <v>0</v>
      </c>
      <c r="BB360" s="57">
        <f ca="1">-IF((FS!BB127+FS!BB124)&lt;0,FS!BB127+FS!BB124,0)</f>
        <v>0</v>
      </c>
      <c r="BC360" s="57">
        <f ca="1">-IF((FS!BC127+FS!BC124)&lt;0,FS!BC127+FS!BC124,0)</f>
        <v>0</v>
      </c>
      <c r="BD360" s="57">
        <f ca="1">-IF((FS!BD127+FS!BD124)&lt;0,FS!BD127+FS!BD124,0)</f>
        <v>0</v>
      </c>
      <c r="BE360" s="57">
        <f ca="1">-IF((FS!BE127+FS!BE124)&lt;0,FS!BE127+FS!BE124,0)</f>
        <v>0</v>
      </c>
      <c r="BF360" s="57">
        <f ca="1">-IF((FS!BF127+FS!BF124)&lt;0,FS!BF127+FS!BF124,0)</f>
        <v>0</v>
      </c>
      <c r="BG360" s="57">
        <f ca="1">-IF((FS!BG127+FS!BG124)&lt;0,FS!BG127+FS!BG124,0)</f>
        <v>0</v>
      </c>
      <c r="BH360" s="57">
        <f ca="1">-IF((FS!BH127+FS!BH124)&lt;0,FS!BH127+FS!BH124,0)</f>
        <v>0</v>
      </c>
      <c r="BI360" s="57">
        <f ca="1">-IF((FS!BI127+FS!BI124)&lt;0,FS!BI127+FS!BI124,0)</f>
        <v>0</v>
      </c>
      <c r="BJ360" s="57">
        <f ca="1">-IF((FS!BJ127+FS!BJ124)&lt;0,FS!BJ127+FS!BJ124,0)</f>
        <v>0</v>
      </c>
      <c r="BK360" s="57">
        <f ca="1">-IF((FS!BK127+FS!BK124)&lt;0,FS!BK127+FS!BK124,0)</f>
        <v>0</v>
      </c>
      <c r="BL360" s="57">
        <f ca="1">-IF((FS!BL127+FS!BL124)&lt;0,FS!BL127+FS!BL124,0)</f>
        <v>0</v>
      </c>
      <c r="BM360" s="57">
        <f ca="1">-IF((FS!BM127+FS!BM124)&lt;0,FS!BM127+FS!BM124,0)</f>
        <v>0</v>
      </c>
      <c r="BN360" s="57">
        <f ca="1">-IF((FS!BN127+FS!BN124)&lt;0,FS!BN127+FS!BN124,0)</f>
        <v>0</v>
      </c>
      <c r="BO360" s="57">
        <f ca="1">-IF((FS!BO127+FS!BO124)&lt;0,FS!BO127+FS!BO124,0)</f>
        <v>0</v>
      </c>
      <c r="BP360" s="57">
        <f ca="1">-IF((FS!BP127+FS!BP124)&lt;0,FS!BP127+FS!BP124,0)</f>
        <v>0</v>
      </c>
      <c r="BQ360" s="57">
        <f ca="1">-IF((FS!BQ127+FS!BQ124)&lt;0,FS!BQ127+FS!BQ124,0)</f>
        <v>0</v>
      </c>
      <c r="BR360" s="57">
        <f ca="1">-IF((FS!BR127+FS!BR124)&lt;0,FS!BR127+FS!BR124,0)</f>
        <v>0</v>
      </c>
      <c r="BS360" s="57">
        <f ca="1">-IF((FS!BS127+FS!BS124)&lt;0,FS!BS127+FS!BS124,0)</f>
        <v>0</v>
      </c>
      <c r="BT360" s="57">
        <f ca="1">-IF((FS!BT127+FS!BT124)&lt;0,FS!BT127+FS!BT124,0)</f>
        <v>0</v>
      </c>
      <c r="BU360" s="57">
        <f ca="1">-IF((FS!BU127+FS!BU124)&lt;0,FS!BU127+FS!BU124,0)</f>
        <v>0</v>
      </c>
      <c r="BV360" s="57">
        <f ca="1">-IF((FS!BV127+FS!BV124)&lt;0,FS!BV127+FS!BV124,0)</f>
        <v>0</v>
      </c>
      <c r="BW360" s="57">
        <f ca="1">-IF((FS!BW127+FS!BW124)&lt;0,FS!BW127+FS!BW124,0)</f>
        <v>0</v>
      </c>
      <c r="BX360" s="57">
        <f ca="1">-IF((FS!BX127+FS!BX124)&lt;0,FS!BX127+FS!BX124,0)</f>
        <v>0</v>
      </c>
      <c r="BY360" s="57">
        <f ca="1">-IF((FS!BY127+FS!BY124)&lt;0,FS!BY127+FS!BY124,0)</f>
        <v>0</v>
      </c>
      <c r="BZ360" s="57">
        <f ca="1">-IF((FS!BZ127+FS!BZ124)&lt;0,FS!BZ127+FS!BZ124,0)</f>
        <v>0</v>
      </c>
      <c r="CA360" s="57">
        <f ca="1">-IF((FS!CA127+FS!CA124)&lt;0,FS!CA127+FS!CA124,0)</f>
        <v>0</v>
      </c>
      <c r="CB360" s="57">
        <f ca="1">-IF((FS!CB127+FS!CB124)&lt;0,FS!CB127+FS!CB124,0)</f>
        <v>0</v>
      </c>
      <c r="CC360" s="57">
        <f ca="1">-IF((FS!CC127+FS!CC124)&lt;0,FS!CC127+FS!CC124,0)</f>
        <v>0</v>
      </c>
      <c r="CD360" s="57">
        <f ca="1">-IF((FS!CD127+FS!CD124)&lt;0,FS!CD127+FS!CD124,0)</f>
        <v>0</v>
      </c>
      <c r="CE360" s="57">
        <f ca="1">-IF((FS!CE127+FS!CE124)&lt;0,FS!CE127+FS!CE124,0)</f>
        <v>0</v>
      </c>
      <c r="CF360" s="57">
        <f ca="1">-IF((FS!CF127+FS!CF124)&lt;0,FS!CF127+FS!CF124,0)</f>
        <v>0</v>
      </c>
      <c r="CG360" s="57">
        <f ca="1">-IF((FS!CG127+FS!CG124)&lt;0,FS!CG127+FS!CG124,0)</f>
        <v>0</v>
      </c>
      <c r="CH360" s="57">
        <f ca="1">-IF((FS!CH127+FS!CH124)&lt;0,FS!CH127+FS!CH124,0)</f>
        <v>0</v>
      </c>
      <c r="CI360" s="57">
        <f ca="1">-IF((FS!CI127+FS!CI124)&lt;0,FS!CI127+FS!CI124,0)</f>
        <v>0</v>
      </c>
      <c r="CJ360" s="57">
        <f ca="1">-IF((FS!CJ127+FS!CJ124)&lt;0,FS!CJ127+FS!CJ124,0)</f>
        <v>0</v>
      </c>
      <c r="CK360" s="57">
        <f ca="1">-IF((FS!CK127+FS!CK124)&lt;0,FS!CK127+FS!CK124,0)</f>
        <v>0</v>
      </c>
      <c r="CL360" s="57">
        <f ca="1">-IF((FS!CL127+FS!CL124)&lt;0,FS!CL127+FS!CL124,0)</f>
        <v>0</v>
      </c>
      <c r="CM360" s="57">
        <f ca="1">-IF((FS!CM127+FS!CM124)&lt;0,FS!CM127+FS!CM124,0)</f>
        <v>0</v>
      </c>
      <c r="CN360" s="57">
        <f ca="1">-IF((FS!CN127+FS!CN124)&lt;0,FS!CN127+FS!CN124,0)</f>
        <v>0</v>
      </c>
      <c r="CO360" s="57">
        <f ca="1">-IF((FS!CO127+FS!CO124)&lt;0,FS!CO127+FS!CO124,0)</f>
        <v>0</v>
      </c>
      <c r="CP360" s="57">
        <f ca="1">-IF((FS!CP127+FS!CP124)&lt;0,FS!CP127+FS!CP124,0)</f>
        <v>0</v>
      </c>
      <c r="CQ360" s="57">
        <f ca="1">-IF((FS!CQ127+FS!CQ124)&lt;0,FS!CQ127+FS!CQ124,0)</f>
        <v>0</v>
      </c>
      <c r="CR360" s="57">
        <f ca="1">-IF((FS!CR127+FS!CR124)&lt;0,FS!CR127+FS!CR124,0)</f>
        <v>0</v>
      </c>
      <c r="CS360" s="57">
        <f ca="1">-IF((FS!CS127+FS!CS124)&lt;0,FS!CS127+FS!CS124,0)</f>
        <v>0</v>
      </c>
      <c r="CT360" s="57">
        <f ca="1">-IF((FS!CT127+FS!CT124)&lt;0,FS!CT127+FS!CT124,0)</f>
        <v>0</v>
      </c>
      <c r="CU360" s="57">
        <f ca="1">-IF((FS!CU127+FS!CU124)&lt;0,FS!CU127+FS!CU124,0)</f>
        <v>0</v>
      </c>
      <c r="CV360" s="57">
        <f ca="1">-IF((FS!CV127+FS!CV124)&lt;0,FS!CV127+FS!CV124,0)</f>
        <v>0</v>
      </c>
      <c r="CW360" s="57">
        <f ca="1">-IF((FS!CW127+FS!CW124)&lt;0,FS!CW127+FS!CW124,0)</f>
        <v>0</v>
      </c>
      <c r="CX360" s="57">
        <f ca="1">-IF((FS!CX127+FS!CX124)&lt;0,FS!CX127+FS!CX124,0)</f>
        <v>0</v>
      </c>
      <c r="CY360" s="57">
        <f ca="1">-IF((FS!CY127+FS!CY124)&lt;0,FS!CY127+FS!CY124,0)</f>
        <v>0</v>
      </c>
      <c r="CZ360" s="57">
        <f ca="1">-IF((FS!CZ127+FS!CZ124)&lt;0,FS!CZ127+FS!CZ124,0)</f>
        <v>0</v>
      </c>
      <c r="DA360" s="57">
        <f ca="1">-IF((FS!DA127+FS!DA124)&lt;0,FS!DA127+FS!DA124,0)</f>
        <v>0</v>
      </c>
      <c r="DB360" s="57">
        <f ca="1">-IF((FS!DB127+FS!DB124)&lt;0,FS!DB127+FS!DB124,0)</f>
        <v>0</v>
      </c>
      <c r="DC360" s="57">
        <f ca="1">-IF((FS!DC127+FS!DC124)&lt;0,FS!DC127+FS!DC124,0)</f>
        <v>0</v>
      </c>
      <c r="DD360" s="57">
        <f ca="1">-IF((FS!DD127+FS!DD124)&lt;0,FS!DD127+FS!DD124,0)</f>
        <v>0</v>
      </c>
      <c r="DE360" s="57">
        <f ca="1">-IF((FS!DE127+FS!DE124)&lt;0,FS!DE127+FS!DE124,0)</f>
        <v>0</v>
      </c>
      <c r="DF360" s="57">
        <f ca="1">-IF((FS!DF127+FS!DF124)&lt;0,FS!DF127+FS!DF124,0)</f>
        <v>0</v>
      </c>
      <c r="DG360" s="57">
        <f ca="1">-IF((FS!DG127+FS!DG124)&lt;0,FS!DG127+FS!DG124,0)</f>
        <v>0</v>
      </c>
      <c r="DH360" s="57">
        <f ca="1">-IF((FS!DH127+FS!DH124)&lt;0,FS!DH127+FS!DH124,0)</f>
        <v>0</v>
      </c>
      <c r="DI360" s="57">
        <f ca="1">-IF((FS!DI127+FS!DI124)&lt;0,FS!DI127+FS!DI124,0)</f>
        <v>0</v>
      </c>
      <c r="DJ360" s="57">
        <f ca="1">-IF((FS!DJ127+FS!DJ124)&lt;0,FS!DJ127+FS!DJ124,0)</f>
        <v>0</v>
      </c>
      <c r="DK360" s="57">
        <f ca="1">-IF((FS!DK127+FS!DK124)&lt;0,FS!DK127+FS!DK124,0)</f>
        <v>0</v>
      </c>
      <c r="DL360" s="57">
        <f ca="1">-IF((FS!DL127+FS!DL124)&lt;0,FS!DL127+FS!DL124,0)</f>
        <v>0</v>
      </c>
      <c r="DM360" s="57">
        <f ca="1">-IF((FS!DM127+FS!DM124)&lt;0,FS!DM127+FS!DM124,0)</f>
        <v>0</v>
      </c>
      <c r="DN360" s="57">
        <f ca="1">-IF((FS!DN127+FS!DN124)&lt;0,FS!DN127+FS!DN124,0)</f>
        <v>0</v>
      </c>
      <c r="DO360" s="57">
        <f ca="1">-IF((FS!DO127+FS!DO124)&lt;0,FS!DO127+FS!DO124,0)</f>
        <v>0</v>
      </c>
      <c r="DP360" s="57">
        <f ca="1">-IF((FS!DP127+FS!DP124)&lt;0,FS!DP127+FS!DP124,0)</f>
        <v>0</v>
      </c>
      <c r="DQ360" s="57">
        <f ca="1">-IF((FS!DQ127+FS!DQ124)&lt;0,FS!DQ127+FS!DQ124,0)</f>
        <v>0</v>
      </c>
      <c r="DR360" s="57">
        <f ca="1">-IF((FS!DR127+FS!DR124)&lt;0,FS!DR127+FS!DR124,0)</f>
        <v>0</v>
      </c>
      <c r="DS360" s="57">
        <f ca="1">-IF((FS!DS127+FS!DS124)&lt;0,FS!DS127+FS!DS124,0)</f>
        <v>0</v>
      </c>
    </row>
    <row r="361" spans="3:123" x14ac:dyDescent="0.3">
      <c r="D361" s="12" t="s">
        <v>319</v>
      </c>
      <c r="F361" s="51" t="str">
        <f>F360</f>
        <v>INR Mn</v>
      </c>
      <c r="H361" s="57">
        <f ca="1">-IF((FS!H124+FS!H127)&gt;0,MIN(FS!H132,SUM(FS!H124,FS!H127)),0)</f>
        <v>0</v>
      </c>
      <c r="I361" s="57">
        <f ca="1">-IF((FS!I124+FS!I127)&gt;0,MIN(FS!I132,SUM(FS!I124,FS!I127)),0)</f>
        <v>0</v>
      </c>
      <c r="J361" s="57">
        <f ca="1">-IF((FS!J124+FS!J127)&gt;0,MIN(FS!J132,SUM(FS!J124,FS!J127)),0)</f>
        <v>0</v>
      </c>
      <c r="K361" s="57">
        <f ca="1">-IF((FS!K124+FS!K127)&gt;0,MIN(FS!K132,SUM(FS!K124,FS!K127)),0)</f>
        <v>-151.65878713560414</v>
      </c>
      <c r="L361" s="57">
        <f ca="1">-IF((FS!L124+FS!L127)&gt;0,MIN(FS!L132,SUM(FS!L124,FS!L127)),0)</f>
        <v>0</v>
      </c>
      <c r="M361" s="57">
        <f ca="1">-IF((FS!M124+FS!M127)&gt;0,MIN(FS!M132,SUM(FS!M124,FS!M127)),0)</f>
        <v>0</v>
      </c>
      <c r="N361" s="57">
        <f ca="1">-IF((FS!N124+FS!N127)&gt;0,MIN(FS!N132,SUM(FS!N124,FS!N127)),0)</f>
        <v>0</v>
      </c>
      <c r="O361" s="57">
        <f ca="1">-IF((FS!O124+FS!O127)&gt;0,MIN(FS!O132,SUM(FS!O124,FS!O127)),0)</f>
        <v>0</v>
      </c>
      <c r="P361" s="57">
        <f ca="1">-IF((FS!P124+FS!P127)&gt;0,MIN(FS!P132,SUM(FS!P124,FS!P127)),0)</f>
        <v>0</v>
      </c>
      <c r="Q361" s="57">
        <f ca="1">-IF((FS!Q124+FS!Q127)&gt;0,MIN(FS!Q132,SUM(FS!Q124,FS!Q127)),0)</f>
        <v>0</v>
      </c>
      <c r="R361" s="57">
        <f ca="1">-IF((FS!R124+FS!R127)&gt;0,MIN(FS!R132,SUM(FS!R124,FS!R127)),0)</f>
        <v>0</v>
      </c>
      <c r="S361" s="57">
        <f ca="1">-IF((FS!S124+FS!S127)&gt;0,MIN(FS!S132,SUM(FS!S124,FS!S127)),0)</f>
        <v>0</v>
      </c>
      <c r="T361" s="57">
        <f ca="1">-IF((FS!T124+FS!T127)&gt;0,MIN(FS!T132,SUM(FS!T124,FS!T127)),0)</f>
        <v>0</v>
      </c>
      <c r="U361" s="57">
        <f ca="1">-IF((FS!U124+FS!U127)&gt;0,MIN(FS!U132,SUM(FS!U124,FS!U127)),0)</f>
        <v>0</v>
      </c>
      <c r="V361" s="57">
        <f ca="1">-IF((FS!V124+FS!V127)&gt;0,MIN(FS!V132,SUM(FS!V124,FS!V127)),0)</f>
        <v>0</v>
      </c>
      <c r="W361" s="57">
        <f ca="1">-IF((FS!W124+FS!W127)&gt;0,MIN(FS!W132,SUM(FS!W124,FS!W127)),0)</f>
        <v>0</v>
      </c>
      <c r="X361" s="57">
        <f ca="1">-IF((FS!X124+FS!X127)&gt;0,MIN(FS!X132,SUM(FS!X124,FS!X127)),0)</f>
        <v>0</v>
      </c>
      <c r="Y361" s="57">
        <f ca="1">-IF((FS!Y124+FS!Y127)&gt;0,MIN(FS!Y132,SUM(FS!Y124,FS!Y127)),0)</f>
        <v>0</v>
      </c>
      <c r="Z361" s="57">
        <f ca="1">-IF((FS!Z124+FS!Z127)&gt;0,MIN(FS!Z132,SUM(FS!Z124,FS!Z127)),0)</f>
        <v>0</v>
      </c>
      <c r="AA361" s="57">
        <f ca="1">-IF((FS!AA124+FS!AA127)&gt;0,MIN(FS!AA132,SUM(FS!AA124,FS!AA127)),0)</f>
        <v>0</v>
      </c>
      <c r="AB361" s="57">
        <f ca="1">-IF((FS!AB124+FS!AB127)&gt;0,MIN(FS!AB132,SUM(FS!AB124,FS!AB127)),0)</f>
        <v>0</v>
      </c>
      <c r="AC361" s="57">
        <f ca="1">-IF((FS!AC124+FS!AC127)&gt;0,MIN(FS!AC132,SUM(FS!AC124,FS!AC127)),0)</f>
        <v>0</v>
      </c>
      <c r="AD361" s="57">
        <f ca="1">-IF((FS!AD124+FS!AD127)&gt;0,MIN(FS!AD132,SUM(FS!AD124,FS!AD127)),0)</f>
        <v>0</v>
      </c>
      <c r="AE361" s="57">
        <f ca="1">-IF((FS!AE124+FS!AE127)&gt;0,MIN(FS!AE132,SUM(FS!AE124,FS!AE127)),0)</f>
        <v>0</v>
      </c>
      <c r="AF361" s="57">
        <f ca="1">-IF((FS!AF124+FS!AF127)&gt;0,MIN(FS!AF132,SUM(FS!AF124,FS!AF127)),0)</f>
        <v>0</v>
      </c>
      <c r="AG361" s="57">
        <f ca="1">-IF((FS!AG124+FS!AG127)&gt;0,MIN(FS!AG132,SUM(FS!AG124,FS!AG127)),0)</f>
        <v>0</v>
      </c>
      <c r="AH361" s="57">
        <f ca="1">-IF((FS!AH124+FS!AH127)&gt;0,MIN(FS!AH132,SUM(FS!AH124,FS!AH127)),0)</f>
        <v>0</v>
      </c>
      <c r="AI361" s="57">
        <f ca="1">-IF((FS!AI124+FS!AI127)&gt;0,MIN(FS!AI132,SUM(FS!AI124,FS!AI127)),0)</f>
        <v>0</v>
      </c>
      <c r="AJ361" s="57">
        <f ca="1">-IF((FS!AJ124+FS!AJ127)&gt;0,MIN(FS!AJ132,SUM(FS!AJ124,FS!AJ127)),0)</f>
        <v>0</v>
      </c>
      <c r="AK361" s="57">
        <f ca="1">-IF((FS!AK124+FS!AK127)&gt;0,MIN(FS!AK132,SUM(FS!AK124,FS!AK127)),0)</f>
        <v>0</v>
      </c>
      <c r="AL361" s="57">
        <f ca="1">-IF((FS!AL124+FS!AL127)&gt;0,MIN(FS!AL132,SUM(FS!AL124,FS!AL127)),0)</f>
        <v>0</v>
      </c>
      <c r="AM361" s="57">
        <f ca="1">-IF((FS!AM124+FS!AM127)&gt;0,MIN(FS!AM132,SUM(FS!AM124,FS!AM127)),0)</f>
        <v>0</v>
      </c>
      <c r="AN361" s="57">
        <f ca="1">-IF((FS!AN124+FS!AN127)&gt;0,MIN(FS!AN132,SUM(FS!AN124,FS!AN127)),0)</f>
        <v>0</v>
      </c>
      <c r="AO361" s="57">
        <f ca="1">-IF((FS!AO124+FS!AO127)&gt;0,MIN(FS!AO132,SUM(FS!AO124,FS!AO127)),0)</f>
        <v>0</v>
      </c>
      <c r="AP361" s="57">
        <f ca="1">-IF((FS!AP124+FS!AP127)&gt;0,MIN(FS!AP132,SUM(FS!AP124,FS!AP127)),0)</f>
        <v>0</v>
      </c>
      <c r="AQ361" s="57">
        <f ca="1">-IF((FS!AQ124+FS!AQ127)&gt;0,MIN(FS!AQ132,SUM(FS!AQ124,FS!AQ127)),0)</f>
        <v>0</v>
      </c>
      <c r="AR361" s="57">
        <f ca="1">-IF((FS!AR124+FS!AR127)&gt;0,MIN(FS!AR132,SUM(FS!AR124,FS!AR127)),0)</f>
        <v>0</v>
      </c>
      <c r="AS361" s="57">
        <f ca="1">-IF((FS!AS124+FS!AS127)&gt;0,MIN(FS!AS132,SUM(FS!AS124,FS!AS127)),0)</f>
        <v>0</v>
      </c>
      <c r="AT361" s="57">
        <f ca="1">-IF((FS!AT124+FS!AT127)&gt;0,MIN(FS!AT132,SUM(FS!AT124,FS!AT127)),0)</f>
        <v>0</v>
      </c>
      <c r="AU361" s="57">
        <f ca="1">-IF((FS!AU124+FS!AU127)&gt;0,MIN(FS!AU132,SUM(FS!AU124,FS!AU127)),0)</f>
        <v>0</v>
      </c>
      <c r="AV361" s="57">
        <f ca="1">-IF((FS!AV124+FS!AV127)&gt;0,MIN(FS!AV132,SUM(FS!AV124,FS!AV127)),0)</f>
        <v>0</v>
      </c>
      <c r="AW361" s="57">
        <f ca="1">-IF((FS!AW124+FS!AW127)&gt;0,MIN(FS!AW132,SUM(FS!AW124,FS!AW127)),0)</f>
        <v>0</v>
      </c>
      <c r="AX361" s="57">
        <f ca="1">-IF((FS!AX124+FS!AX127)&gt;0,MIN(FS!AX132,SUM(FS!AX124,FS!AX127)),0)</f>
        <v>0</v>
      </c>
      <c r="AY361" s="57">
        <f ca="1">-IF((FS!AY124+FS!AY127)&gt;0,MIN(FS!AY132,SUM(FS!AY124,FS!AY127)),0)</f>
        <v>0</v>
      </c>
      <c r="AZ361" s="57">
        <f ca="1">-IF((FS!AZ124+FS!AZ127)&gt;0,MIN(FS!AZ132,SUM(FS!AZ124,FS!AZ127)),0)</f>
        <v>0</v>
      </c>
      <c r="BA361" s="57">
        <f ca="1">-IF((FS!BA124+FS!BA127)&gt;0,MIN(FS!BA132,SUM(FS!BA124,FS!BA127)),0)</f>
        <v>0</v>
      </c>
      <c r="BB361" s="57">
        <f ca="1">-IF((FS!BB124+FS!BB127)&gt;0,MIN(FS!BB132,SUM(FS!BB124,FS!BB127)),0)</f>
        <v>0</v>
      </c>
      <c r="BC361" s="57">
        <f ca="1">-IF((FS!BC124+FS!BC127)&gt;0,MIN(FS!BC132,SUM(FS!BC124,FS!BC127)),0)</f>
        <v>0</v>
      </c>
      <c r="BD361" s="57">
        <f ca="1">-IF((FS!BD124+FS!BD127)&gt;0,MIN(FS!BD132,SUM(FS!BD124,FS!BD127)),0)</f>
        <v>0</v>
      </c>
      <c r="BE361" s="57">
        <f ca="1">-IF((FS!BE124+FS!BE127)&gt;0,MIN(FS!BE132,SUM(FS!BE124,FS!BE127)),0)</f>
        <v>0</v>
      </c>
      <c r="BF361" s="57">
        <f ca="1">-IF((FS!BF124+FS!BF127)&gt;0,MIN(FS!BF132,SUM(FS!BF124,FS!BF127)),0)</f>
        <v>0</v>
      </c>
      <c r="BG361" s="57">
        <f ca="1">-IF((FS!BG124+FS!BG127)&gt;0,MIN(FS!BG132,SUM(FS!BG124,FS!BG127)),0)</f>
        <v>0</v>
      </c>
      <c r="BH361" s="57">
        <f ca="1">-IF((FS!BH124+FS!BH127)&gt;0,MIN(FS!BH132,SUM(FS!BH124,FS!BH127)),0)</f>
        <v>0</v>
      </c>
      <c r="BI361" s="57">
        <f ca="1">-IF((FS!BI124+FS!BI127)&gt;0,MIN(FS!BI132,SUM(FS!BI124,FS!BI127)),0)</f>
        <v>0</v>
      </c>
      <c r="BJ361" s="57">
        <f ca="1">-IF((FS!BJ124+FS!BJ127)&gt;0,MIN(FS!BJ132,SUM(FS!BJ124,FS!BJ127)),0)</f>
        <v>0</v>
      </c>
      <c r="BK361" s="57">
        <f ca="1">-IF((FS!BK124+FS!BK127)&gt;0,MIN(FS!BK132,SUM(FS!BK124,FS!BK127)),0)</f>
        <v>0</v>
      </c>
      <c r="BL361" s="57">
        <f ca="1">-IF((FS!BL124+FS!BL127)&gt;0,MIN(FS!BL132,SUM(FS!BL124,FS!BL127)),0)</f>
        <v>0</v>
      </c>
      <c r="BM361" s="57">
        <f ca="1">-IF((FS!BM124+FS!BM127)&gt;0,MIN(FS!BM132,SUM(FS!BM124,FS!BM127)),0)</f>
        <v>0</v>
      </c>
      <c r="BN361" s="57">
        <f ca="1">-IF((FS!BN124+FS!BN127)&gt;0,MIN(FS!BN132,SUM(FS!BN124,FS!BN127)),0)</f>
        <v>0</v>
      </c>
      <c r="BO361" s="57">
        <f ca="1">-IF((FS!BO124+FS!BO127)&gt;0,MIN(FS!BO132,SUM(FS!BO124,FS!BO127)),0)</f>
        <v>0</v>
      </c>
      <c r="BP361" s="57">
        <f ca="1">-IF((FS!BP124+FS!BP127)&gt;0,MIN(FS!BP132,SUM(FS!BP124,FS!BP127)),0)</f>
        <v>0</v>
      </c>
      <c r="BQ361" s="57">
        <f ca="1">-IF((FS!BQ124+FS!BQ127)&gt;0,MIN(FS!BQ132,SUM(FS!BQ124,FS!BQ127)),0)</f>
        <v>0</v>
      </c>
      <c r="BR361" s="57">
        <f ca="1">-IF((FS!BR124+FS!BR127)&gt;0,MIN(FS!BR132,SUM(FS!BR124,FS!BR127)),0)</f>
        <v>0</v>
      </c>
      <c r="BS361" s="57">
        <f ca="1">-IF((FS!BS124+FS!BS127)&gt;0,MIN(FS!BS132,SUM(FS!BS124,FS!BS127)),0)</f>
        <v>0</v>
      </c>
      <c r="BT361" s="57">
        <f ca="1">-IF((FS!BT124+FS!BT127)&gt;0,MIN(FS!BT132,SUM(FS!BT124,FS!BT127)),0)</f>
        <v>0</v>
      </c>
      <c r="BU361" s="57">
        <f ca="1">-IF((FS!BU124+FS!BU127)&gt;0,MIN(FS!BU132,SUM(FS!BU124,FS!BU127)),0)</f>
        <v>0</v>
      </c>
      <c r="BV361" s="57">
        <f ca="1">-IF((FS!BV124+FS!BV127)&gt;0,MIN(FS!BV132,SUM(FS!BV124,FS!BV127)),0)</f>
        <v>0</v>
      </c>
      <c r="BW361" s="57">
        <f ca="1">-IF((FS!BW124+FS!BW127)&gt;0,MIN(FS!BW132,SUM(FS!BW124,FS!BW127)),0)</f>
        <v>0</v>
      </c>
      <c r="BX361" s="57">
        <f ca="1">-IF((FS!BX124+FS!BX127)&gt;0,MIN(FS!BX132,SUM(FS!BX124,FS!BX127)),0)</f>
        <v>0</v>
      </c>
      <c r="BY361" s="57">
        <f ca="1">-IF((FS!BY124+FS!BY127)&gt;0,MIN(FS!BY132,SUM(FS!BY124,FS!BY127)),0)</f>
        <v>0</v>
      </c>
      <c r="BZ361" s="57">
        <f ca="1">-IF((FS!BZ124+FS!BZ127)&gt;0,MIN(FS!BZ132,SUM(FS!BZ124,FS!BZ127)),0)</f>
        <v>0</v>
      </c>
      <c r="CA361" s="57">
        <f ca="1">-IF((FS!CA124+FS!CA127)&gt;0,MIN(FS!CA132,SUM(FS!CA124,FS!CA127)),0)</f>
        <v>0</v>
      </c>
      <c r="CB361" s="57">
        <f ca="1">-IF((FS!CB124+FS!CB127)&gt;0,MIN(FS!CB132,SUM(FS!CB124,FS!CB127)),0)</f>
        <v>0</v>
      </c>
      <c r="CC361" s="57">
        <f ca="1">-IF((FS!CC124+FS!CC127)&gt;0,MIN(FS!CC132,SUM(FS!CC124,FS!CC127)),0)</f>
        <v>0</v>
      </c>
      <c r="CD361" s="57">
        <f ca="1">-IF((FS!CD124+FS!CD127)&gt;0,MIN(FS!CD132,SUM(FS!CD124,FS!CD127)),0)</f>
        <v>0</v>
      </c>
      <c r="CE361" s="57">
        <f ca="1">-IF((FS!CE124+FS!CE127)&gt;0,MIN(FS!CE132,SUM(FS!CE124,FS!CE127)),0)</f>
        <v>0</v>
      </c>
      <c r="CF361" s="57">
        <f ca="1">-IF((FS!CF124+FS!CF127)&gt;0,MIN(FS!CF132,SUM(FS!CF124,FS!CF127)),0)</f>
        <v>0</v>
      </c>
      <c r="CG361" s="57">
        <f ca="1">-IF((FS!CG124+FS!CG127)&gt;0,MIN(FS!CG132,SUM(FS!CG124,FS!CG127)),0)</f>
        <v>0</v>
      </c>
      <c r="CH361" s="57">
        <f ca="1">-IF((FS!CH124+FS!CH127)&gt;0,MIN(FS!CH132,SUM(FS!CH124,FS!CH127)),0)</f>
        <v>0</v>
      </c>
      <c r="CI361" s="57">
        <f ca="1">-IF((FS!CI124+FS!CI127)&gt;0,MIN(FS!CI132,SUM(FS!CI124,FS!CI127)),0)</f>
        <v>0</v>
      </c>
      <c r="CJ361" s="57">
        <f ca="1">-IF((FS!CJ124+FS!CJ127)&gt;0,MIN(FS!CJ132,SUM(FS!CJ124,FS!CJ127)),0)</f>
        <v>0</v>
      </c>
      <c r="CK361" s="57">
        <f ca="1">-IF((FS!CK124+FS!CK127)&gt;0,MIN(FS!CK132,SUM(FS!CK124,FS!CK127)),0)</f>
        <v>0</v>
      </c>
      <c r="CL361" s="57">
        <f ca="1">-IF((FS!CL124+FS!CL127)&gt;0,MIN(FS!CL132,SUM(FS!CL124,FS!CL127)),0)</f>
        <v>0</v>
      </c>
      <c r="CM361" s="57">
        <f ca="1">-IF((FS!CM124+FS!CM127)&gt;0,MIN(FS!CM132,SUM(FS!CM124,FS!CM127)),0)</f>
        <v>0</v>
      </c>
      <c r="CN361" s="57">
        <f ca="1">-IF((FS!CN124+FS!CN127)&gt;0,MIN(FS!CN132,SUM(FS!CN124,FS!CN127)),0)</f>
        <v>0</v>
      </c>
      <c r="CO361" s="57">
        <f ca="1">-IF((FS!CO124+FS!CO127)&gt;0,MIN(FS!CO132,SUM(FS!CO124,FS!CO127)),0)</f>
        <v>0</v>
      </c>
      <c r="CP361" s="57">
        <f ca="1">-IF((FS!CP124+FS!CP127)&gt;0,MIN(FS!CP132,SUM(FS!CP124,FS!CP127)),0)</f>
        <v>0</v>
      </c>
      <c r="CQ361" s="57">
        <f ca="1">-IF((FS!CQ124+FS!CQ127)&gt;0,MIN(FS!CQ132,SUM(FS!CQ124,FS!CQ127)),0)</f>
        <v>0</v>
      </c>
      <c r="CR361" s="57">
        <f ca="1">-IF((FS!CR124+FS!CR127)&gt;0,MIN(FS!CR132,SUM(FS!CR124,FS!CR127)),0)</f>
        <v>0</v>
      </c>
      <c r="CS361" s="57">
        <f ca="1">-IF((FS!CS124+FS!CS127)&gt;0,MIN(FS!CS132,SUM(FS!CS124,FS!CS127)),0)</f>
        <v>0</v>
      </c>
      <c r="CT361" s="57">
        <f ca="1">-IF((FS!CT124+FS!CT127)&gt;0,MIN(FS!CT132,SUM(FS!CT124,FS!CT127)),0)</f>
        <v>0</v>
      </c>
      <c r="CU361" s="57">
        <f ca="1">-IF((FS!CU124+FS!CU127)&gt;0,MIN(FS!CU132,SUM(FS!CU124,FS!CU127)),0)</f>
        <v>0</v>
      </c>
      <c r="CV361" s="57">
        <f ca="1">-IF((FS!CV124+FS!CV127)&gt;0,MIN(FS!CV132,SUM(FS!CV124,FS!CV127)),0)</f>
        <v>0</v>
      </c>
      <c r="CW361" s="57">
        <f ca="1">-IF((FS!CW124+FS!CW127)&gt;0,MIN(FS!CW132,SUM(FS!CW124,FS!CW127)),0)</f>
        <v>0</v>
      </c>
      <c r="CX361" s="57">
        <f ca="1">-IF((FS!CX124+FS!CX127)&gt;0,MIN(FS!CX132,SUM(FS!CX124,FS!CX127)),0)</f>
        <v>0</v>
      </c>
      <c r="CY361" s="57">
        <f ca="1">-IF((FS!CY124+FS!CY127)&gt;0,MIN(FS!CY132,SUM(FS!CY124,FS!CY127)),0)</f>
        <v>0</v>
      </c>
      <c r="CZ361" s="57">
        <f ca="1">-IF((FS!CZ124+FS!CZ127)&gt;0,MIN(FS!CZ132,SUM(FS!CZ124,FS!CZ127)),0)</f>
        <v>0</v>
      </c>
      <c r="DA361" s="57">
        <f ca="1">-IF((FS!DA124+FS!DA127)&gt;0,MIN(FS!DA132,SUM(FS!DA124,FS!DA127)),0)</f>
        <v>0</v>
      </c>
      <c r="DB361" s="57">
        <f ca="1">-IF((FS!DB124+FS!DB127)&gt;0,MIN(FS!DB132,SUM(FS!DB124,FS!DB127)),0)</f>
        <v>0</v>
      </c>
      <c r="DC361" s="57">
        <f ca="1">-IF((FS!DC124+FS!DC127)&gt;0,MIN(FS!DC132,SUM(FS!DC124,FS!DC127)),0)</f>
        <v>0</v>
      </c>
      <c r="DD361" s="57">
        <f ca="1">-IF((FS!DD124+FS!DD127)&gt;0,MIN(FS!DD132,SUM(FS!DD124,FS!DD127)),0)</f>
        <v>0</v>
      </c>
      <c r="DE361" s="57">
        <f ca="1">-IF((FS!DE124+FS!DE127)&gt;0,MIN(FS!DE132,SUM(FS!DE124,FS!DE127)),0)</f>
        <v>0</v>
      </c>
      <c r="DF361" s="57">
        <f ca="1">-IF((FS!DF124+FS!DF127)&gt;0,MIN(FS!DF132,SUM(FS!DF124,FS!DF127)),0)</f>
        <v>0</v>
      </c>
      <c r="DG361" s="57">
        <f ca="1">-IF((FS!DG124+FS!DG127)&gt;0,MIN(FS!DG132,SUM(FS!DG124,FS!DG127)),0)</f>
        <v>0</v>
      </c>
      <c r="DH361" s="57">
        <f ca="1">-IF((FS!DH124+FS!DH127)&gt;0,MIN(FS!DH132,SUM(FS!DH124,FS!DH127)),0)</f>
        <v>0</v>
      </c>
      <c r="DI361" s="57">
        <f ca="1">-IF((FS!DI124+FS!DI127)&gt;0,MIN(FS!DI132,SUM(FS!DI124,FS!DI127)),0)</f>
        <v>0</v>
      </c>
      <c r="DJ361" s="57">
        <f ca="1">-IF((FS!DJ124+FS!DJ127)&gt;0,MIN(FS!DJ132,SUM(FS!DJ124,FS!DJ127)),0)</f>
        <v>0</v>
      </c>
      <c r="DK361" s="57">
        <f ca="1">-IF((FS!DK124+FS!DK127)&gt;0,MIN(FS!DK132,SUM(FS!DK124,FS!DK127)),0)</f>
        <v>0</v>
      </c>
      <c r="DL361" s="57">
        <f ca="1">-IF((FS!DL124+FS!DL127)&gt;0,MIN(FS!DL132,SUM(FS!DL124,FS!DL127)),0)</f>
        <v>0</v>
      </c>
      <c r="DM361" s="57">
        <f ca="1">-IF((FS!DM124+FS!DM127)&gt;0,MIN(FS!DM132,SUM(FS!DM124,FS!DM127)),0)</f>
        <v>0</v>
      </c>
      <c r="DN361" s="57">
        <f ca="1">-IF((FS!DN124+FS!DN127)&gt;0,MIN(FS!DN132,SUM(FS!DN124,FS!DN127)),0)</f>
        <v>-6.3664629124104977E-12</v>
      </c>
      <c r="DO361" s="57">
        <f ca="1">-IF((FS!DO124+FS!DO127)&gt;0,MIN(FS!DO132,SUM(FS!DO124,FS!DO127)),0)</f>
        <v>-4.6475179260596633E-10</v>
      </c>
      <c r="DP361" s="57">
        <f ca="1">-IF((FS!DP124+FS!DP127)&gt;0,MIN(FS!DP132,SUM(FS!DP124,FS!DP127)),0)</f>
        <v>-2.0956576918251812E-8</v>
      </c>
      <c r="DQ361" s="57">
        <f ca="1">-IF((FS!DQ124+FS!DQ127)&gt;0,MIN(FS!DQ132,SUM(FS!DQ124,FS!DQ127)),0)</f>
        <v>-6.2567050918005407E-7</v>
      </c>
      <c r="DR361" s="57">
        <f ca="1">-IF((FS!DR124+FS!DR127)&gt;0,MIN(FS!DR132,SUM(FS!DR124,FS!DR127)),0)</f>
        <v>-1.5521657587669324E-5</v>
      </c>
      <c r="DS361" s="57">
        <f ca="1">-IF((FS!DS124+FS!DS127)&gt;0,MIN(FS!DS132,SUM(FS!DS124,FS!DS127)),0)</f>
        <v>-2.9294553587533301E-4</v>
      </c>
    </row>
    <row r="362" spans="3:123" x14ac:dyDescent="0.3">
      <c r="D362" s="12" t="s">
        <v>351</v>
      </c>
      <c r="F362" s="51" t="str">
        <f>F361</f>
        <v>INR Mn</v>
      </c>
      <c r="H362" s="57"/>
      <c r="I362" s="57"/>
      <c r="J362" s="57"/>
      <c r="K362" s="57"/>
      <c r="L362" s="57"/>
      <c r="M362" s="57"/>
      <c r="N362" s="57"/>
      <c r="O362" s="57"/>
      <c r="P362" s="57"/>
      <c r="Q362" s="57"/>
      <c r="R362" s="57"/>
      <c r="S362" s="57"/>
      <c r="T362" s="57"/>
      <c r="U362" s="57"/>
      <c r="V362" s="57"/>
      <c r="W362" s="57"/>
      <c r="X362" s="57"/>
      <c r="Y362" s="57"/>
      <c r="Z362" s="57"/>
      <c r="AA362" s="57"/>
      <c r="AB362" s="57"/>
      <c r="AC362" s="57"/>
      <c r="AD362" s="57"/>
      <c r="AE362" s="57"/>
      <c r="AF362" s="57"/>
      <c r="AG362" s="57"/>
      <c r="AH362" s="57"/>
      <c r="AI362" s="57"/>
      <c r="AJ362" s="57"/>
      <c r="AK362" s="57"/>
      <c r="AL362" s="57"/>
      <c r="AM362" s="57"/>
      <c r="AN362" s="57"/>
      <c r="AO362" s="57"/>
      <c r="AP362" s="57"/>
      <c r="AQ362" s="57"/>
      <c r="AR362" s="57"/>
      <c r="AS362" s="57"/>
      <c r="AT362" s="57"/>
      <c r="AU362" s="57"/>
      <c r="AV362" s="57"/>
      <c r="AW362" s="57"/>
      <c r="AX362" s="57"/>
      <c r="AY362" s="57"/>
      <c r="AZ362" s="57"/>
      <c r="BA362" s="57"/>
      <c r="BB362" s="57"/>
      <c r="BC362" s="57"/>
      <c r="BD362" s="57"/>
      <c r="BE362" s="57"/>
      <c r="BF362" s="57"/>
      <c r="BG362" s="57"/>
      <c r="BH362" s="57"/>
      <c r="BI362" s="57"/>
      <c r="BJ362" s="57"/>
      <c r="BK362" s="57"/>
      <c r="BL362" s="57"/>
      <c r="BM362" s="57"/>
      <c r="BN362" s="57"/>
      <c r="BO362" s="57"/>
      <c r="BP362" s="57"/>
      <c r="BQ362" s="57"/>
      <c r="BR362" s="57"/>
      <c r="BS362" s="57"/>
      <c r="BT362" s="57"/>
      <c r="BU362" s="57"/>
      <c r="BV362" s="57"/>
      <c r="BW362" s="57"/>
      <c r="BX362" s="57"/>
      <c r="BY362" s="57"/>
      <c r="BZ362" s="57"/>
      <c r="CA362" s="57"/>
      <c r="CB362" s="57"/>
      <c r="CC362" s="57"/>
      <c r="CD362" s="57"/>
      <c r="CE362" s="57"/>
      <c r="CF362" s="57"/>
      <c r="CG362" s="57"/>
      <c r="CH362" s="57"/>
      <c r="CI362" s="57"/>
      <c r="CJ362" s="57"/>
      <c r="CK362" s="57"/>
      <c r="CL362" s="57"/>
      <c r="CM362" s="57"/>
      <c r="CN362" s="57"/>
      <c r="CO362" s="57"/>
      <c r="CP362" s="57"/>
      <c r="CQ362" s="57"/>
      <c r="CR362" s="57"/>
      <c r="CS362" s="57"/>
      <c r="CT362" s="57"/>
      <c r="CU362" s="57"/>
      <c r="CV362" s="57"/>
      <c r="CW362" s="57"/>
      <c r="CX362" s="57"/>
      <c r="CY362" s="57"/>
      <c r="CZ362" s="57"/>
      <c r="DA362" s="57"/>
      <c r="DB362" s="57"/>
      <c r="DC362" s="57"/>
      <c r="DD362" s="57"/>
      <c r="DE362" s="57"/>
      <c r="DF362" s="57"/>
      <c r="DG362" s="57"/>
      <c r="DH362" s="57"/>
      <c r="DI362" s="57"/>
      <c r="DJ362" s="57"/>
      <c r="DK362" s="57"/>
      <c r="DL362" s="57"/>
      <c r="DM362" s="57"/>
      <c r="DN362" s="57"/>
      <c r="DO362" s="57"/>
      <c r="DP362" s="57"/>
      <c r="DQ362" s="57"/>
      <c r="DR362" s="57"/>
      <c r="DS362" s="57"/>
    </row>
    <row r="363" spans="3:123" x14ac:dyDescent="0.3">
      <c r="D363" s="12" t="s">
        <v>131</v>
      </c>
      <c r="H363" s="57"/>
      <c r="I363" s="57"/>
      <c r="J363" s="57"/>
      <c r="K363" s="57"/>
      <c r="L363" s="57"/>
      <c r="M363" s="57"/>
      <c r="N363" s="57"/>
      <c r="O363" s="57"/>
      <c r="P363" s="57"/>
      <c r="Q363" s="57"/>
      <c r="R363" s="57"/>
      <c r="S363" s="57"/>
      <c r="T363" s="57"/>
      <c r="U363" s="57"/>
      <c r="V363" s="57"/>
      <c r="W363" s="57"/>
      <c r="X363" s="57"/>
      <c r="Y363" s="57"/>
      <c r="Z363" s="57"/>
      <c r="AA363" s="57"/>
      <c r="AB363" s="57"/>
      <c r="AC363" s="57"/>
      <c r="AD363" s="57"/>
      <c r="AE363" s="57"/>
      <c r="AF363" s="57"/>
      <c r="AG363" s="57"/>
      <c r="AH363" s="57"/>
      <c r="AI363" s="57"/>
      <c r="AJ363" s="57"/>
      <c r="AK363" s="57"/>
      <c r="AL363" s="57"/>
      <c r="AM363" s="57"/>
      <c r="AN363" s="57"/>
      <c r="AO363" s="57"/>
      <c r="AP363" s="57"/>
      <c r="AQ363" s="57"/>
      <c r="AR363" s="57"/>
      <c r="AS363" s="57"/>
      <c r="AT363" s="57"/>
      <c r="AU363" s="57"/>
      <c r="AV363" s="57"/>
      <c r="AW363" s="57"/>
      <c r="AX363" s="57"/>
      <c r="AY363" s="57"/>
      <c r="AZ363" s="57"/>
      <c r="BA363" s="57"/>
      <c r="BB363" s="57"/>
      <c r="BC363" s="57"/>
      <c r="BD363" s="57"/>
      <c r="BE363" s="57"/>
      <c r="BF363" s="57"/>
      <c r="BG363" s="57"/>
      <c r="BH363" s="57"/>
      <c r="BI363" s="57"/>
      <c r="BJ363" s="57"/>
      <c r="BK363" s="57"/>
      <c r="BL363" s="57"/>
      <c r="BM363" s="57"/>
      <c r="BN363" s="57"/>
      <c r="BO363" s="57"/>
      <c r="BP363" s="57"/>
      <c r="BQ363" s="57"/>
      <c r="BR363" s="57"/>
      <c r="BS363" s="57"/>
      <c r="BT363" s="57"/>
      <c r="BU363" s="57"/>
      <c r="BV363" s="57"/>
      <c r="BW363" s="57"/>
      <c r="BX363" s="57"/>
      <c r="BY363" s="57"/>
      <c r="BZ363" s="57"/>
      <c r="CA363" s="57"/>
      <c r="CB363" s="57"/>
      <c r="CC363" s="57"/>
      <c r="CD363" s="57"/>
      <c r="CE363" s="57"/>
      <c r="CF363" s="57"/>
      <c r="CG363" s="57"/>
      <c r="CH363" s="57"/>
      <c r="CI363" s="57"/>
      <c r="CJ363" s="57"/>
      <c r="CK363" s="57"/>
      <c r="CL363" s="57"/>
      <c r="CM363" s="57"/>
      <c r="CN363" s="57"/>
      <c r="CO363" s="57"/>
      <c r="CP363" s="57"/>
      <c r="CQ363" s="57"/>
      <c r="CR363" s="57"/>
      <c r="CS363" s="57"/>
      <c r="CT363" s="57"/>
      <c r="CU363" s="57"/>
      <c r="CV363" s="57"/>
      <c r="CW363" s="57"/>
      <c r="CX363" s="57"/>
      <c r="CY363" s="57"/>
      <c r="CZ363" s="57"/>
      <c r="DA363" s="57"/>
      <c r="DB363" s="57"/>
      <c r="DC363" s="57"/>
      <c r="DD363" s="57"/>
      <c r="DE363" s="57"/>
      <c r="DF363" s="57"/>
      <c r="DG363" s="57"/>
      <c r="DH363" s="57"/>
      <c r="DI363" s="57"/>
      <c r="DJ363" s="57"/>
      <c r="DK363" s="57"/>
      <c r="DL363" s="57"/>
      <c r="DM363" s="57"/>
      <c r="DN363" s="57"/>
      <c r="DO363" s="57"/>
      <c r="DP363" s="57"/>
      <c r="DQ363" s="57"/>
      <c r="DR363" s="57"/>
      <c r="DS363" s="57"/>
    </row>
    <row r="364" spans="3:123" x14ac:dyDescent="0.3">
      <c r="D364" s="12" t="str">
        <f>D355</f>
        <v>Phase I</v>
      </c>
      <c r="F364" s="51" t="str">
        <f>F355</f>
        <v>INR Mn</v>
      </c>
      <c r="H364" s="57">
        <f>Capex!$E$16*Capex!H287</f>
        <v>17.08877985502086</v>
      </c>
      <c r="I364" s="57">
        <f>Capex!$E$16*Capex!I287</f>
        <v>64.663870406433659</v>
      </c>
      <c r="J364" s="57">
        <f>Capex!$E$16*Capex!J287</f>
        <v>50.857609679268599</v>
      </c>
      <c r="K364" s="57">
        <f>Capex!$E$16*Capex!K287</f>
        <v>0</v>
      </c>
      <c r="L364" s="57">
        <f>Capex!$E$16*Capex!L287</f>
        <v>0</v>
      </c>
      <c r="M364" s="57">
        <f>Capex!$E$16*Capex!M287</f>
        <v>0</v>
      </c>
      <c r="N364" s="57">
        <f>Capex!$E$16*Capex!N287</f>
        <v>0</v>
      </c>
      <c r="O364" s="57">
        <f>Capex!$E$16*Capex!O287</f>
        <v>0</v>
      </c>
      <c r="P364" s="57">
        <f>Capex!$E$16*Capex!P287</f>
        <v>0</v>
      </c>
      <c r="Q364" s="57">
        <f>Capex!$E$16*Capex!Q287</f>
        <v>0</v>
      </c>
      <c r="R364" s="57">
        <f>Capex!$E$16*Capex!R287</f>
        <v>0</v>
      </c>
      <c r="S364" s="57">
        <f>Capex!$E$16*Capex!S287</f>
        <v>0</v>
      </c>
      <c r="T364" s="57">
        <f>Capex!$E$16*Capex!T287</f>
        <v>0</v>
      </c>
      <c r="U364" s="57">
        <f>Capex!$E$16*Capex!U287</f>
        <v>0</v>
      </c>
      <c r="V364" s="57">
        <f>Capex!$E$16*Capex!V287</f>
        <v>0</v>
      </c>
      <c r="W364" s="57">
        <f>Capex!$E$16*Capex!W287</f>
        <v>0</v>
      </c>
      <c r="X364" s="57">
        <f>Capex!$E$16*Capex!X287</f>
        <v>0</v>
      </c>
      <c r="Y364" s="57">
        <f>Capex!$E$16*Capex!Y287</f>
        <v>0</v>
      </c>
      <c r="Z364" s="57">
        <f>Capex!$E$16*Capex!Z287</f>
        <v>0</v>
      </c>
      <c r="AA364" s="57">
        <f>Capex!$E$16*Capex!AA287</f>
        <v>0</v>
      </c>
      <c r="AB364" s="57">
        <f>Capex!$E$16*Capex!AB287</f>
        <v>0</v>
      </c>
      <c r="AC364" s="57">
        <f>Capex!$E$16*Capex!AC287</f>
        <v>0</v>
      </c>
      <c r="AD364" s="57">
        <f>Capex!$E$16*Capex!AD287</f>
        <v>0</v>
      </c>
      <c r="AE364" s="57">
        <f>Capex!$E$16*Capex!AE287</f>
        <v>0</v>
      </c>
      <c r="AF364" s="57">
        <f>Capex!$E$16*Capex!AF287</f>
        <v>0</v>
      </c>
      <c r="AG364" s="57">
        <f>Capex!$E$16*Capex!AG287</f>
        <v>0</v>
      </c>
      <c r="AH364" s="57">
        <f>Capex!$E$16*Capex!AH287</f>
        <v>0</v>
      </c>
      <c r="AI364" s="57">
        <f>Capex!$E$16*Capex!AI287</f>
        <v>0</v>
      </c>
      <c r="AJ364" s="57">
        <f>Capex!$E$16*Capex!AJ287</f>
        <v>0</v>
      </c>
      <c r="AK364" s="57">
        <f>Capex!$E$16*Capex!AK287</f>
        <v>0</v>
      </c>
      <c r="AL364" s="57">
        <f>Capex!$E$16*Capex!AL287</f>
        <v>0</v>
      </c>
      <c r="AM364" s="57">
        <f>Capex!$E$16*Capex!AM287</f>
        <v>0</v>
      </c>
      <c r="AN364" s="57">
        <f>Capex!$E$16*Capex!AN287</f>
        <v>0</v>
      </c>
      <c r="AO364" s="57">
        <f>Capex!$E$16*Capex!AO287</f>
        <v>0</v>
      </c>
      <c r="AP364" s="57">
        <f>Capex!$E$16*Capex!AP287</f>
        <v>0</v>
      </c>
      <c r="AQ364" s="57">
        <f>Capex!$E$16*Capex!AQ287</f>
        <v>0</v>
      </c>
      <c r="AR364" s="57">
        <f>Capex!$E$16*Capex!AR287</f>
        <v>0</v>
      </c>
      <c r="AS364" s="57">
        <f>Capex!$E$16*Capex!AS287</f>
        <v>0</v>
      </c>
      <c r="AT364" s="57">
        <f>Capex!$E$16*Capex!AT287</f>
        <v>0</v>
      </c>
      <c r="AU364" s="57">
        <f>Capex!$E$16*Capex!AU287</f>
        <v>0</v>
      </c>
      <c r="AV364" s="57">
        <f>Capex!$E$16*Capex!AV287</f>
        <v>0</v>
      </c>
      <c r="AW364" s="57">
        <f>Capex!$E$16*Capex!AW287</f>
        <v>0</v>
      </c>
      <c r="AX364" s="57">
        <f>Capex!$E$16*Capex!AX287</f>
        <v>0</v>
      </c>
      <c r="AY364" s="57">
        <f>Capex!$E$16*Capex!AY287</f>
        <v>0</v>
      </c>
      <c r="AZ364" s="57">
        <f>Capex!$E$16*Capex!AZ287</f>
        <v>0</v>
      </c>
      <c r="BA364" s="57">
        <f>Capex!$E$16*Capex!BA287</f>
        <v>0</v>
      </c>
      <c r="BB364" s="57">
        <f>Capex!$E$16*Capex!BB287</f>
        <v>0</v>
      </c>
      <c r="BC364" s="57">
        <f>Capex!$E$16*Capex!BC287</f>
        <v>0</v>
      </c>
      <c r="BD364" s="57">
        <f>Capex!$E$16*Capex!BD287</f>
        <v>0</v>
      </c>
      <c r="BE364" s="57">
        <f>Capex!$E$16*Capex!BE287</f>
        <v>0</v>
      </c>
      <c r="BF364" s="57">
        <f>Capex!$E$16*Capex!BF287</f>
        <v>0</v>
      </c>
      <c r="BG364" s="57">
        <f>Capex!$E$16*Capex!BG287</f>
        <v>0</v>
      </c>
      <c r="BH364" s="57">
        <f>Capex!$E$16*Capex!BH287</f>
        <v>0</v>
      </c>
      <c r="BI364" s="57">
        <f>Capex!$E$16*Capex!BI287</f>
        <v>0</v>
      </c>
      <c r="BJ364" s="57">
        <f>Capex!$E$16*Capex!BJ287</f>
        <v>0</v>
      </c>
      <c r="BK364" s="57">
        <f>Capex!$E$16*Capex!BK287</f>
        <v>0</v>
      </c>
      <c r="BL364" s="57">
        <f>Capex!$E$16*Capex!BL287</f>
        <v>0</v>
      </c>
      <c r="BM364" s="57">
        <f>Capex!$E$16*Capex!BM287</f>
        <v>0</v>
      </c>
      <c r="BN364" s="57">
        <f>Capex!$E$16*Capex!BN287</f>
        <v>0</v>
      </c>
      <c r="BO364" s="57">
        <f>Capex!$E$16*Capex!BO287</f>
        <v>0</v>
      </c>
      <c r="BP364" s="57">
        <f>Capex!$E$16*Capex!BP287</f>
        <v>0</v>
      </c>
      <c r="BQ364" s="57">
        <f>Capex!$E$16*Capex!BQ287</f>
        <v>0</v>
      </c>
      <c r="BR364" s="57">
        <f>Capex!$E$16*Capex!BR287</f>
        <v>0</v>
      </c>
      <c r="BS364" s="57">
        <f>Capex!$E$16*Capex!BS287</f>
        <v>0</v>
      </c>
      <c r="BT364" s="57">
        <f>Capex!$E$16*Capex!BT287</f>
        <v>0</v>
      </c>
      <c r="BU364" s="57">
        <f>Capex!$E$16*Capex!BU287</f>
        <v>0</v>
      </c>
      <c r="BV364" s="57">
        <f>Capex!$E$16*Capex!BV287</f>
        <v>0</v>
      </c>
      <c r="BW364" s="57">
        <f>Capex!$E$16*Capex!BW287</f>
        <v>0</v>
      </c>
      <c r="BX364" s="57">
        <f>Capex!$E$16*Capex!BX287</f>
        <v>0</v>
      </c>
      <c r="BY364" s="57">
        <f>Capex!$E$16*Capex!BY287</f>
        <v>0</v>
      </c>
      <c r="BZ364" s="57">
        <f>Capex!$E$16*Capex!BZ287</f>
        <v>0</v>
      </c>
      <c r="CA364" s="57">
        <f>Capex!$E$16*Capex!CA287</f>
        <v>0</v>
      </c>
      <c r="CB364" s="57">
        <f>Capex!$E$16*Capex!CB287</f>
        <v>0</v>
      </c>
      <c r="CC364" s="57">
        <f>Capex!$E$16*Capex!CC287</f>
        <v>0</v>
      </c>
      <c r="CD364" s="57">
        <f>Capex!$E$16*Capex!CD287</f>
        <v>0</v>
      </c>
      <c r="CE364" s="57">
        <f>Capex!$E$16*Capex!CE287</f>
        <v>0</v>
      </c>
      <c r="CF364" s="57">
        <f>Capex!$E$16*Capex!CF287</f>
        <v>0</v>
      </c>
      <c r="CG364" s="57">
        <f>Capex!$E$16*Capex!CG287</f>
        <v>0</v>
      </c>
      <c r="CH364" s="57">
        <f>Capex!$E$16*Capex!CH287</f>
        <v>0</v>
      </c>
      <c r="CI364" s="57">
        <f>Capex!$E$16*Capex!CI287</f>
        <v>0</v>
      </c>
      <c r="CJ364" s="57">
        <f>Capex!$E$16*Capex!CJ287</f>
        <v>0</v>
      </c>
      <c r="CK364" s="57">
        <f>Capex!$E$16*Capex!CK287</f>
        <v>0</v>
      </c>
      <c r="CL364" s="57">
        <f>Capex!$E$16*Capex!CL287</f>
        <v>0</v>
      </c>
      <c r="CM364" s="57">
        <f>Capex!$E$16*Capex!CM287</f>
        <v>0</v>
      </c>
      <c r="CN364" s="57">
        <f>Capex!$E$16*Capex!CN287</f>
        <v>0</v>
      </c>
      <c r="CO364" s="57">
        <f>Capex!$E$16*Capex!CO287</f>
        <v>0</v>
      </c>
      <c r="CP364" s="57">
        <f>Capex!$E$16*Capex!CP287</f>
        <v>0</v>
      </c>
      <c r="CQ364" s="57">
        <f>Capex!$E$16*Capex!CQ287</f>
        <v>0</v>
      </c>
      <c r="CR364" s="57">
        <f>Capex!$E$16*Capex!CR287</f>
        <v>0</v>
      </c>
      <c r="CS364" s="57">
        <f>Capex!$E$16*Capex!CS287</f>
        <v>0</v>
      </c>
      <c r="CT364" s="57">
        <f>Capex!$E$16*Capex!CT287</f>
        <v>0</v>
      </c>
      <c r="CU364" s="57">
        <f>Capex!$E$16*Capex!CU287</f>
        <v>0</v>
      </c>
      <c r="CV364" s="57">
        <f>Capex!$E$16*Capex!CV287</f>
        <v>0</v>
      </c>
      <c r="CW364" s="57">
        <f>Capex!$E$16*Capex!CW287</f>
        <v>0</v>
      </c>
      <c r="CX364" s="57">
        <f>Capex!$E$16*Capex!CX287</f>
        <v>0</v>
      </c>
      <c r="CY364" s="57">
        <f>Capex!$E$16*Capex!CY287</f>
        <v>0</v>
      </c>
      <c r="CZ364" s="57">
        <f>Capex!$E$16*Capex!CZ287</f>
        <v>0</v>
      </c>
      <c r="DA364" s="57">
        <f>Capex!$E$16*Capex!DA287</f>
        <v>0</v>
      </c>
      <c r="DB364" s="57">
        <f>Capex!$E$16*Capex!DB287</f>
        <v>0</v>
      </c>
      <c r="DC364" s="57">
        <f>Capex!$E$16*Capex!DC287</f>
        <v>0</v>
      </c>
      <c r="DD364" s="57">
        <f>Capex!$E$16*Capex!DD287</f>
        <v>0</v>
      </c>
      <c r="DE364" s="57">
        <f>Capex!$E$16*Capex!DE287</f>
        <v>0</v>
      </c>
      <c r="DF364" s="57">
        <f>Capex!$E$16*Capex!DF287</f>
        <v>0</v>
      </c>
      <c r="DG364" s="57">
        <f>Capex!$E$16*Capex!DG287</f>
        <v>0</v>
      </c>
      <c r="DH364" s="57">
        <f>Capex!$E$16*Capex!DH287</f>
        <v>0</v>
      </c>
      <c r="DI364" s="57">
        <f>Capex!$E$16*Capex!DI287</f>
        <v>0</v>
      </c>
      <c r="DJ364" s="57">
        <f>Capex!$E$16*Capex!DJ287</f>
        <v>0</v>
      </c>
      <c r="DK364" s="57">
        <f>Capex!$E$16*Capex!DK287</f>
        <v>0</v>
      </c>
      <c r="DL364" s="57">
        <f>Capex!$E$16*Capex!DL287</f>
        <v>0</v>
      </c>
      <c r="DM364" s="57">
        <f>Capex!$E$16*Capex!DM287</f>
        <v>0</v>
      </c>
      <c r="DN364" s="57">
        <f>Capex!$E$16*Capex!DN287</f>
        <v>0</v>
      </c>
      <c r="DO364" s="57">
        <f>Capex!$E$16*Capex!DO287</f>
        <v>0</v>
      </c>
      <c r="DP364" s="57">
        <f>Capex!$E$16*Capex!DP287</f>
        <v>0</v>
      </c>
      <c r="DQ364" s="57">
        <f>Capex!$E$16*Capex!DQ287</f>
        <v>0</v>
      </c>
      <c r="DR364" s="57">
        <f>Capex!$E$16*Capex!DR287</f>
        <v>0</v>
      </c>
      <c r="DS364" s="57">
        <f>Capex!$E$16*Capex!DS287</f>
        <v>0</v>
      </c>
    </row>
    <row r="365" spans="3:123" x14ac:dyDescent="0.3">
      <c r="D365" s="12" t="str">
        <f>D356</f>
        <v>Phase II</v>
      </c>
      <c r="F365" s="51" t="str">
        <f>F356</f>
        <v>INR Mn</v>
      </c>
      <c r="H365" s="57">
        <f>Capex!$E$16*Capex!H312</f>
        <v>0</v>
      </c>
      <c r="I365" s="57">
        <f>Capex!$E$16*Capex!I312</f>
        <v>0</v>
      </c>
      <c r="J365" s="57">
        <f>Capex!$E$16*Capex!J312</f>
        <v>0</v>
      </c>
      <c r="K365" s="57">
        <f>Capex!$E$16*Capex!K312</f>
        <v>0</v>
      </c>
      <c r="L365" s="57">
        <f>Capex!$E$16*Capex!L312</f>
        <v>17.08877985502086</v>
      </c>
      <c r="M365" s="57">
        <f>Capex!$E$16*Capex!M312</f>
        <v>64.663870406433659</v>
      </c>
      <c r="N365" s="57">
        <f>Capex!$E$16*Capex!N312</f>
        <v>50.857609679268599</v>
      </c>
      <c r="O365" s="57">
        <f>Capex!$E$16*Capex!O312</f>
        <v>0</v>
      </c>
      <c r="P365" s="57">
        <f>Capex!$E$16*Capex!P312</f>
        <v>0</v>
      </c>
      <c r="Q365" s="57">
        <f>Capex!$E$16*Capex!Q312</f>
        <v>0</v>
      </c>
      <c r="R365" s="57">
        <f>Capex!$E$16*Capex!R312</f>
        <v>0</v>
      </c>
      <c r="S365" s="57">
        <f>Capex!$E$16*Capex!S312</f>
        <v>0</v>
      </c>
      <c r="T365" s="57">
        <f>Capex!$E$16*Capex!T312</f>
        <v>0</v>
      </c>
      <c r="U365" s="57">
        <f>Capex!$E$16*Capex!U312</f>
        <v>0</v>
      </c>
      <c r="V365" s="57">
        <f>Capex!$E$16*Capex!V312</f>
        <v>0</v>
      </c>
      <c r="W365" s="57">
        <f>Capex!$E$16*Capex!W312</f>
        <v>0</v>
      </c>
      <c r="X365" s="57">
        <f>Capex!$E$16*Capex!X312</f>
        <v>0</v>
      </c>
      <c r="Y365" s="57">
        <f>Capex!$E$16*Capex!Y312</f>
        <v>0</v>
      </c>
      <c r="Z365" s="57">
        <f>Capex!$E$16*Capex!Z312</f>
        <v>0</v>
      </c>
      <c r="AA365" s="57">
        <f>Capex!$E$16*Capex!AA312</f>
        <v>0</v>
      </c>
      <c r="AB365" s="57">
        <f>Capex!$E$16*Capex!AB312</f>
        <v>0</v>
      </c>
      <c r="AC365" s="57">
        <f>Capex!$E$16*Capex!AC312</f>
        <v>0</v>
      </c>
      <c r="AD365" s="57">
        <f>Capex!$E$16*Capex!AD312</f>
        <v>0</v>
      </c>
      <c r="AE365" s="57">
        <f>Capex!$E$16*Capex!AE312</f>
        <v>0</v>
      </c>
      <c r="AF365" s="57">
        <f>Capex!$E$16*Capex!AF312</f>
        <v>0</v>
      </c>
      <c r="AG365" s="57">
        <f>Capex!$E$16*Capex!AG312</f>
        <v>0</v>
      </c>
      <c r="AH365" s="57">
        <f>Capex!$E$16*Capex!AH312</f>
        <v>0</v>
      </c>
      <c r="AI365" s="57">
        <f>Capex!$E$16*Capex!AI312</f>
        <v>0</v>
      </c>
      <c r="AJ365" s="57">
        <f>Capex!$E$16*Capex!AJ312</f>
        <v>0</v>
      </c>
      <c r="AK365" s="57">
        <f>Capex!$E$16*Capex!AK312</f>
        <v>0</v>
      </c>
      <c r="AL365" s="57">
        <f>Capex!$E$16*Capex!AL312</f>
        <v>0</v>
      </c>
      <c r="AM365" s="57">
        <f>Capex!$E$16*Capex!AM312</f>
        <v>0</v>
      </c>
      <c r="AN365" s="57">
        <f>Capex!$E$16*Capex!AN312</f>
        <v>0</v>
      </c>
      <c r="AO365" s="57">
        <f>Capex!$E$16*Capex!AO312</f>
        <v>0</v>
      </c>
      <c r="AP365" s="57">
        <f>Capex!$E$16*Capex!AP312</f>
        <v>0</v>
      </c>
      <c r="AQ365" s="57">
        <f>Capex!$E$16*Capex!AQ312</f>
        <v>0</v>
      </c>
      <c r="AR365" s="57">
        <f>Capex!$E$16*Capex!AR312</f>
        <v>0</v>
      </c>
      <c r="AS365" s="57">
        <f>Capex!$E$16*Capex!AS312</f>
        <v>0</v>
      </c>
      <c r="AT365" s="57">
        <f>Capex!$E$16*Capex!AT312</f>
        <v>0</v>
      </c>
      <c r="AU365" s="57">
        <f>Capex!$E$16*Capex!AU312</f>
        <v>0</v>
      </c>
      <c r="AV365" s="57">
        <f>Capex!$E$16*Capex!AV312</f>
        <v>0</v>
      </c>
      <c r="AW365" s="57">
        <f>Capex!$E$16*Capex!AW312</f>
        <v>0</v>
      </c>
      <c r="AX365" s="57">
        <f>Capex!$E$16*Capex!AX312</f>
        <v>0</v>
      </c>
      <c r="AY365" s="57">
        <f>Capex!$E$16*Capex!AY312</f>
        <v>0</v>
      </c>
      <c r="AZ365" s="57">
        <f>Capex!$E$16*Capex!AZ312</f>
        <v>0</v>
      </c>
      <c r="BA365" s="57">
        <f>Capex!$E$16*Capex!BA312</f>
        <v>0</v>
      </c>
      <c r="BB365" s="57">
        <f>Capex!$E$16*Capex!BB312</f>
        <v>0</v>
      </c>
      <c r="BC365" s="57">
        <f>Capex!$E$16*Capex!BC312</f>
        <v>0</v>
      </c>
      <c r="BD365" s="57">
        <f>Capex!$E$16*Capex!BD312</f>
        <v>0</v>
      </c>
      <c r="BE365" s="57">
        <f>Capex!$E$16*Capex!BE312</f>
        <v>0</v>
      </c>
      <c r="BF365" s="57">
        <f>Capex!$E$16*Capex!BF312</f>
        <v>0</v>
      </c>
      <c r="BG365" s="57">
        <f>Capex!$E$16*Capex!BG312</f>
        <v>0</v>
      </c>
      <c r="BH365" s="57">
        <f>Capex!$E$16*Capex!BH312</f>
        <v>0</v>
      </c>
      <c r="BI365" s="57">
        <f>Capex!$E$16*Capex!BI312</f>
        <v>0</v>
      </c>
      <c r="BJ365" s="57">
        <f>Capex!$E$16*Capex!BJ312</f>
        <v>0</v>
      </c>
      <c r="BK365" s="57">
        <f>Capex!$E$16*Capex!BK312</f>
        <v>0</v>
      </c>
      <c r="BL365" s="57">
        <f>Capex!$E$16*Capex!BL312</f>
        <v>0</v>
      </c>
      <c r="BM365" s="57">
        <f>Capex!$E$16*Capex!BM312</f>
        <v>0</v>
      </c>
      <c r="BN365" s="57">
        <f>Capex!$E$16*Capex!BN312</f>
        <v>0</v>
      </c>
      <c r="BO365" s="57">
        <f>Capex!$E$16*Capex!BO312</f>
        <v>0</v>
      </c>
      <c r="BP365" s="57">
        <f>Capex!$E$16*Capex!BP312</f>
        <v>0</v>
      </c>
      <c r="BQ365" s="57">
        <f>Capex!$E$16*Capex!BQ312</f>
        <v>0</v>
      </c>
      <c r="BR365" s="57">
        <f>Capex!$E$16*Capex!BR312</f>
        <v>0</v>
      </c>
      <c r="BS365" s="57">
        <f>Capex!$E$16*Capex!BS312</f>
        <v>0</v>
      </c>
      <c r="BT365" s="57">
        <f>Capex!$E$16*Capex!BT312</f>
        <v>0</v>
      </c>
      <c r="BU365" s="57">
        <f>Capex!$E$16*Capex!BU312</f>
        <v>0</v>
      </c>
      <c r="BV365" s="57">
        <f>Capex!$E$16*Capex!BV312</f>
        <v>0</v>
      </c>
      <c r="BW365" s="57">
        <f>Capex!$E$16*Capex!BW312</f>
        <v>0</v>
      </c>
      <c r="BX365" s="57">
        <f>Capex!$E$16*Capex!BX312</f>
        <v>0</v>
      </c>
      <c r="BY365" s="57">
        <f>Capex!$E$16*Capex!BY312</f>
        <v>0</v>
      </c>
      <c r="BZ365" s="57">
        <f>Capex!$E$16*Capex!BZ312</f>
        <v>0</v>
      </c>
      <c r="CA365" s="57">
        <f>Capex!$E$16*Capex!CA312</f>
        <v>0</v>
      </c>
      <c r="CB365" s="57">
        <f>Capex!$E$16*Capex!CB312</f>
        <v>0</v>
      </c>
      <c r="CC365" s="57">
        <f>Capex!$E$16*Capex!CC312</f>
        <v>0</v>
      </c>
      <c r="CD365" s="57">
        <f>Capex!$E$16*Capex!CD312</f>
        <v>0</v>
      </c>
      <c r="CE365" s="57">
        <f>Capex!$E$16*Capex!CE312</f>
        <v>0</v>
      </c>
      <c r="CF365" s="57">
        <f>Capex!$E$16*Capex!CF312</f>
        <v>0</v>
      </c>
      <c r="CG365" s="57">
        <f>Capex!$E$16*Capex!CG312</f>
        <v>0</v>
      </c>
      <c r="CH365" s="57">
        <f>Capex!$E$16*Capex!CH312</f>
        <v>0</v>
      </c>
      <c r="CI365" s="57">
        <f>Capex!$E$16*Capex!CI312</f>
        <v>0</v>
      </c>
      <c r="CJ365" s="57">
        <f>Capex!$E$16*Capex!CJ312</f>
        <v>0</v>
      </c>
      <c r="CK365" s="57">
        <f>Capex!$E$16*Capex!CK312</f>
        <v>0</v>
      </c>
      <c r="CL365" s="57">
        <f>Capex!$E$16*Capex!CL312</f>
        <v>0</v>
      </c>
      <c r="CM365" s="57">
        <f>Capex!$E$16*Capex!CM312</f>
        <v>0</v>
      </c>
      <c r="CN365" s="57">
        <f>Capex!$E$16*Capex!CN312</f>
        <v>0</v>
      </c>
      <c r="CO365" s="57">
        <f>Capex!$E$16*Capex!CO312</f>
        <v>0</v>
      </c>
      <c r="CP365" s="57">
        <f>Capex!$E$16*Capex!CP312</f>
        <v>0</v>
      </c>
      <c r="CQ365" s="57">
        <f>Capex!$E$16*Capex!CQ312</f>
        <v>0</v>
      </c>
      <c r="CR365" s="57">
        <f>Capex!$E$16*Capex!CR312</f>
        <v>0</v>
      </c>
      <c r="CS365" s="57">
        <f>Capex!$E$16*Capex!CS312</f>
        <v>0</v>
      </c>
      <c r="CT365" s="57">
        <f>Capex!$E$16*Capex!CT312</f>
        <v>0</v>
      </c>
      <c r="CU365" s="57">
        <f>Capex!$E$16*Capex!CU312</f>
        <v>0</v>
      </c>
      <c r="CV365" s="57">
        <f>Capex!$E$16*Capex!CV312</f>
        <v>0</v>
      </c>
      <c r="CW365" s="57">
        <f>Capex!$E$16*Capex!CW312</f>
        <v>0</v>
      </c>
      <c r="CX365" s="57">
        <f>Capex!$E$16*Capex!CX312</f>
        <v>0</v>
      </c>
      <c r="CY365" s="57">
        <f>Capex!$E$16*Capex!CY312</f>
        <v>0</v>
      </c>
      <c r="CZ365" s="57">
        <f>Capex!$E$16*Capex!CZ312</f>
        <v>0</v>
      </c>
      <c r="DA365" s="57">
        <f>Capex!$E$16*Capex!DA312</f>
        <v>0</v>
      </c>
      <c r="DB365" s="57">
        <f>Capex!$E$16*Capex!DB312</f>
        <v>0</v>
      </c>
      <c r="DC365" s="57">
        <f>Capex!$E$16*Capex!DC312</f>
        <v>0</v>
      </c>
      <c r="DD365" s="57">
        <f>Capex!$E$16*Capex!DD312</f>
        <v>0</v>
      </c>
      <c r="DE365" s="57">
        <f>Capex!$E$16*Capex!DE312</f>
        <v>0</v>
      </c>
      <c r="DF365" s="57">
        <f>Capex!$E$16*Capex!DF312</f>
        <v>0</v>
      </c>
      <c r="DG365" s="57">
        <f>Capex!$E$16*Capex!DG312</f>
        <v>0</v>
      </c>
      <c r="DH365" s="57">
        <f>Capex!$E$16*Capex!DH312</f>
        <v>0</v>
      </c>
      <c r="DI365" s="57">
        <f>Capex!$E$16*Capex!DI312</f>
        <v>0</v>
      </c>
      <c r="DJ365" s="57">
        <f>Capex!$E$16*Capex!DJ312</f>
        <v>0</v>
      </c>
      <c r="DK365" s="57">
        <f>Capex!$E$16*Capex!DK312</f>
        <v>0</v>
      </c>
      <c r="DL365" s="57">
        <f>Capex!$E$16*Capex!DL312</f>
        <v>0</v>
      </c>
      <c r="DM365" s="57">
        <f>Capex!$E$16*Capex!DM312</f>
        <v>0</v>
      </c>
      <c r="DN365" s="57">
        <f>Capex!$E$16*Capex!DN312</f>
        <v>0</v>
      </c>
      <c r="DO365" s="57">
        <f>Capex!$E$16*Capex!DO312</f>
        <v>0</v>
      </c>
      <c r="DP365" s="57">
        <f>Capex!$E$16*Capex!DP312</f>
        <v>0</v>
      </c>
      <c r="DQ365" s="57">
        <f>Capex!$E$16*Capex!DQ312</f>
        <v>0</v>
      </c>
      <c r="DR365" s="57">
        <f>Capex!$E$16*Capex!DR312</f>
        <v>0</v>
      </c>
      <c r="DS365" s="57">
        <f>Capex!$E$16*Capex!DS312</f>
        <v>0</v>
      </c>
    </row>
    <row r="366" spans="3:123" x14ac:dyDescent="0.3">
      <c r="D366" s="12" t="str">
        <f>D357</f>
        <v>Phase III</v>
      </c>
      <c r="F366" s="51" t="str">
        <f>F357</f>
        <v>INR Mn</v>
      </c>
      <c r="H366" s="57">
        <f>Capex!$E$16*Capex!H337</f>
        <v>0</v>
      </c>
      <c r="I366" s="57">
        <f>Capex!$E$16*Capex!I337</f>
        <v>0</v>
      </c>
      <c r="J366" s="57">
        <f>Capex!$E$16*Capex!J337</f>
        <v>0</v>
      </c>
      <c r="K366" s="57">
        <f>Capex!$E$16*Capex!K337</f>
        <v>0</v>
      </c>
      <c r="L366" s="57">
        <f>Capex!$E$16*Capex!L337</f>
        <v>0</v>
      </c>
      <c r="M366" s="57">
        <f>Capex!$E$16*Capex!M337</f>
        <v>0</v>
      </c>
      <c r="N366" s="57">
        <f>Capex!$E$16*Capex!N337</f>
        <v>0</v>
      </c>
      <c r="O366" s="57">
        <f>Capex!$E$16*Capex!O337</f>
        <v>0</v>
      </c>
      <c r="P366" s="57">
        <f>Capex!$E$16*Capex!P337</f>
        <v>17.08877985502086</v>
      </c>
      <c r="Q366" s="57">
        <f>Capex!$E$16*Capex!Q337</f>
        <v>64.663870406433659</v>
      </c>
      <c r="R366" s="57">
        <f>Capex!$E$16*Capex!R337</f>
        <v>50.857609679268599</v>
      </c>
      <c r="S366" s="57">
        <f>Capex!$E$16*Capex!S337</f>
        <v>0</v>
      </c>
      <c r="T366" s="57">
        <f>Capex!$E$16*Capex!T337</f>
        <v>0</v>
      </c>
      <c r="U366" s="57">
        <f>Capex!$E$16*Capex!U337</f>
        <v>0</v>
      </c>
      <c r="V366" s="57">
        <f>Capex!$E$16*Capex!V337</f>
        <v>0</v>
      </c>
      <c r="W366" s="57">
        <f>Capex!$E$16*Capex!W337</f>
        <v>0</v>
      </c>
      <c r="X366" s="57">
        <f>Capex!$E$16*Capex!X337</f>
        <v>0</v>
      </c>
      <c r="Y366" s="57">
        <f>Capex!$E$16*Capex!Y337</f>
        <v>0</v>
      </c>
      <c r="Z366" s="57">
        <f>Capex!$E$16*Capex!Z337</f>
        <v>0</v>
      </c>
      <c r="AA366" s="57">
        <f>Capex!$E$16*Capex!AA337</f>
        <v>0</v>
      </c>
      <c r="AB366" s="57">
        <f>Capex!$E$16*Capex!AB337</f>
        <v>0</v>
      </c>
      <c r="AC366" s="57">
        <f>Capex!$E$16*Capex!AC337</f>
        <v>0</v>
      </c>
      <c r="AD366" s="57">
        <f>Capex!$E$16*Capex!AD337</f>
        <v>0</v>
      </c>
      <c r="AE366" s="57">
        <f>Capex!$E$16*Capex!AE337</f>
        <v>0</v>
      </c>
      <c r="AF366" s="57">
        <f>Capex!$E$16*Capex!AF337</f>
        <v>0</v>
      </c>
      <c r="AG366" s="57">
        <f>Capex!$E$16*Capex!AG337</f>
        <v>0</v>
      </c>
      <c r="AH366" s="57">
        <f>Capex!$E$16*Capex!AH337</f>
        <v>0</v>
      </c>
      <c r="AI366" s="57">
        <f>Capex!$E$16*Capex!AI337</f>
        <v>0</v>
      </c>
      <c r="AJ366" s="57">
        <f>Capex!$E$16*Capex!AJ337</f>
        <v>0</v>
      </c>
      <c r="AK366" s="57">
        <f>Capex!$E$16*Capex!AK337</f>
        <v>0</v>
      </c>
      <c r="AL366" s="57">
        <f>Capex!$E$16*Capex!AL337</f>
        <v>0</v>
      </c>
      <c r="AM366" s="57">
        <f>Capex!$E$16*Capex!AM337</f>
        <v>0</v>
      </c>
      <c r="AN366" s="57">
        <f>Capex!$E$16*Capex!AN337</f>
        <v>0</v>
      </c>
      <c r="AO366" s="57">
        <f>Capex!$E$16*Capex!AO337</f>
        <v>0</v>
      </c>
      <c r="AP366" s="57">
        <f>Capex!$E$16*Capex!AP337</f>
        <v>0</v>
      </c>
      <c r="AQ366" s="57">
        <f>Capex!$E$16*Capex!AQ337</f>
        <v>0</v>
      </c>
      <c r="AR366" s="57">
        <f>Capex!$E$16*Capex!AR337</f>
        <v>0</v>
      </c>
      <c r="AS366" s="57">
        <f>Capex!$E$16*Capex!AS337</f>
        <v>0</v>
      </c>
      <c r="AT366" s="57">
        <f>Capex!$E$16*Capex!AT337</f>
        <v>0</v>
      </c>
      <c r="AU366" s="57">
        <f>Capex!$E$16*Capex!AU337</f>
        <v>0</v>
      </c>
      <c r="AV366" s="57">
        <f>Capex!$E$16*Capex!AV337</f>
        <v>0</v>
      </c>
      <c r="AW366" s="57">
        <f>Capex!$E$16*Capex!AW337</f>
        <v>0</v>
      </c>
      <c r="AX366" s="57">
        <f>Capex!$E$16*Capex!AX337</f>
        <v>0</v>
      </c>
      <c r="AY366" s="57">
        <f>Capex!$E$16*Capex!AY337</f>
        <v>0</v>
      </c>
      <c r="AZ366" s="57">
        <f>Capex!$E$16*Capex!AZ337</f>
        <v>0</v>
      </c>
      <c r="BA366" s="57">
        <f>Capex!$E$16*Capex!BA337</f>
        <v>0</v>
      </c>
      <c r="BB366" s="57">
        <f>Capex!$E$16*Capex!BB337</f>
        <v>0</v>
      </c>
      <c r="BC366" s="57">
        <f>Capex!$E$16*Capex!BC337</f>
        <v>0</v>
      </c>
      <c r="BD366" s="57">
        <f>Capex!$E$16*Capex!BD337</f>
        <v>0</v>
      </c>
      <c r="BE366" s="57">
        <f>Capex!$E$16*Capex!BE337</f>
        <v>0</v>
      </c>
      <c r="BF366" s="57">
        <f>Capex!$E$16*Capex!BF337</f>
        <v>0</v>
      </c>
      <c r="BG366" s="57">
        <f>Capex!$E$16*Capex!BG337</f>
        <v>0</v>
      </c>
      <c r="BH366" s="57">
        <f>Capex!$E$16*Capex!BH337</f>
        <v>0</v>
      </c>
      <c r="BI366" s="57">
        <f>Capex!$E$16*Capex!BI337</f>
        <v>0</v>
      </c>
      <c r="BJ366" s="57">
        <f>Capex!$E$16*Capex!BJ337</f>
        <v>0</v>
      </c>
      <c r="BK366" s="57">
        <f>Capex!$E$16*Capex!BK337</f>
        <v>0</v>
      </c>
      <c r="BL366" s="57">
        <f>Capex!$E$16*Capex!BL337</f>
        <v>0</v>
      </c>
      <c r="BM366" s="57">
        <f>Capex!$E$16*Capex!BM337</f>
        <v>0</v>
      </c>
      <c r="BN366" s="57">
        <f>Capex!$E$16*Capex!BN337</f>
        <v>0</v>
      </c>
      <c r="BO366" s="57">
        <f>Capex!$E$16*Capex!BO337</f>
        <v>0</v>
      </c>
      <c r="BP366" s="57">
        <f>Capex!$E$16*Capex!BP337</f>
        <v>0</v>
      </c>
      <c r="BQ366" s="57">
        <f>Capex!$E$16*Capex!BQ337</f>
        <v>0</v>
      </c>
      <c r="BR366" s="57">
        <f>Capex!$E$16*Capex!BR337</f>
        <v>0</v>
      </c>
      <c r="BS366" s="57">
        <f>Capex!$E$16*Capex!BS337</f>
        <v>0</v>
      </c>
      <c r="BT366" s="57">
        <f>Capex!$E$16*Capex!BT337</f>
        <v>0</v>
      </c>
      <c r="BU366" s="57">
        <f>Capex!$E$16*Capex!BU337</f>
        <v>0</v>
      </c>
      <c r="BV366" s="57">
        <f>Capex!$E$16*Capex!BV337</f>
        <v>0</v>
      </c>
      <c r="BW366" s="57">
        <f>Capex!$E$16*Capex!BW337</f>
        <v>0</v>
      </c>
      <c r="BX366" s="57">
        <f>Capex!$E$16*Capex!BX337</f>
        <v>0</v>
      </c>
      <c r="BY366" s="57">
        <f>Capex!$E$16*Capex!BY337</f>
        <v>0</v>
      </c>
      <c r="BZ366" s="57">
        <f>Capex!$E$16*Capex!BZ337</f>
        <v>0</v>
      </c>
      <c r="CA366" s="57">
        <f>Capex!$E$16*Capex!CA337</f>
        <v>0</v>
      </c>
      <c r="CB366" s="57">
        <f>Capex!$E$16*Capex!CB337</f>
        <v>0</v>
      </c>
      <c r="CC366" s="57">
        <f>Capex!$E$16*Capex!CC337</f>
        <v>0</v>
      </c>
      <c r="CD366" s="57">
        <f>Capex!$E$16*Capex!CD337</f>
        <v>0</v>
      </c>
      <c r="CE366" s="57">
        <f>Capex!$E$16*Capex!CE337</f>
        <v>0</v>
      </c>
      <c r="CF366" s="57">
        <f>Capex!$E$16*Capex!CF337</f>
        <v>0</v>
      </c>
      <c r="CG366" s="57">
        <f>Capex!$E$16*Capex!CG337</f>
        <v>0</v>
      </c>
      <c r="CH366" s="57">
        <f>Capex!$E$16*Capex!CH337</f>
        <v>0</v>
      </c>
      <c r="CI366" s="57">
        <f>Capex!$E$16*Capex!CI337</f>
        <v>0</v>
      </c>
      <c r="CJ366" s="57">
        <f>Capex!$E$16*Capex!CJ337</f>
        <v>0</v>
      </c>
      <c r="CK366" s="57">
        <f>Capex!$E$16*Capex!CK337</f>
        <v>0</v>
      </c>
      <c r="CL366" s="57">
        <f>Capex!$E$16*Capex!CL337</f>
        <v>0</v>
      </c>
      <c r="CM366" s="57">
        <f>Capex!$E$16*Capex!CM337</f>
        <v>0</v>
      </c>
      <c r="CN366" s="57">
        <f>Capex!$E$16*Capex!CN337</f>
        <v>0</v>
      </c>
      <c r="CO366" s="57">
        <f>Capex!$E$16*Capex!CO337</f>
        <v>0</v>
      </c>
      <c r="CP366" s="57">
        <f>Capex!$E$16*Capex!CP337</f>
        <v>0</v>
      </c>
      <c r="CQ366" s="57">
        <f>Capex!$E$16*Capex!CQ337</f>
        <v>0</v>
      </c>
      <c r="CR366" s="57">
        <f>Capex!$E$16*Capex!CR337</f>
        <v>0</v>
      </c>
      <c r="CS366" s="57">
        <f>Capex!$E$16*Capex!CS337</f>
        <v>0</v>
      </c>
      <c r="CT366" s="57">
        <f>Capex!$E$16*Capex!CT337</f>
        <v>0</v>
      </c>
      <c r="CU366" s="57">
        <f>Capex!$E$16*Capex!CU337</f>
        <v>0</v>
      </c>
      <c r="CV366" s="57">
        <f>Capex!$E$16*Capex!CV337</f>
        <v>0</v>
      </c>
      <c r="CW366" s="57">
        <f>Capex!$E$16*Capex!CW337</f>
        <v>0</v>
      </c>
      <c r="CX366" s="57">
        <f>Capex!$E$16*Capex!CX337</f>
        <v>0</v>
      </c>
      <c r="CY366" s="57">
        <f>Capex!$E$16*Capex!CY337</f>
        <v>0</v>
      </c>
      <c r="CZ366" s="57">
        <f>Capex!$E$16*Capex!CZ337</f>
        <v>0</v>
      </c>
      <c r="DA366" s="57">
        <f>Capex!$E$16*Capex!DA337</f>
        <v>0</v>
      </c>
      <c r="DB366" s="57">
        <f>Capex!$E$16*Capex!DB337</f>
        <v>0</v>
      </c>
      <c r="DC366" s="57">
        <f>Capex!$E$16*Capex!DC337</f>
        <v>0</v>
      </c>
      <c r="DD366" s="57">
        <f>Capex!$E$16*Capex!DD337</f>
        <v>0</v>
      </c>
      <c r="DE366" s="57">
        <f>Capex!$E$16*Capex!DE337</f>
        <v>0</v>
      </c>
      <c r="DF366" s="57">
        <f>Capex!$E$16*Capex!DF337</f>
        <v>0</v>
      </c>
      <c r="DG366" s="57">
        <f>Capex!$E$16*Capex!DG337</f>
        <v>0</v>
      </c>
      <c r="DH366" s="57">
        <f>Capex!$E$16*Capex!DH337</f>
        <v>0</v>
      </c>
      <c r="DI366" s="57">
        <f>Capex!$E$16*Capex!DI337</f>
        <v>0</v>
      </c>
      <c r="DJ366" s="57">
        <f>Capex!$E$16*Capex!DJ337</f>
        <v>0</v>
      </c>
      <c r="DK366" s="57">
        <f>Capex!$E$16*Capex!DK337</f>
        <v>0</v>
      </c>
      <c r="DL366" s="57">
        <f>Capex!$E$16*Capex!DL337</f>
        <v>0</v>
      </c>
      <c r="DM366" s="57">
        <f>Capex!$E$16*Capex!DM337</f>
        <v>0</v>
      </c>
      <c r="DN366" s="57">
        <f>Capex!$E$16*Capex!DN337</f>
        <v>0</v>
      </c>
      <c r="DO366" s="57">
        <f>Capex!$E$16*Capex!DO337</f>
        <v>0</v>
      </c>
      <c r="DP366" s="57">
        <f>Capex!$E$16*Capex!DP337</f>
        <v>0</v>
      </c>
      <c r="DQ366" s="57">
        <f>Capex!$E$16*Capex!DQ337</f>
        <v>0</v>
      </c>
      <c r="DR366" s="57">
        <f>Capex!$E$16*Capex!DR337</f>
        <v>0</v>
      </c>
      <c r="DS366" s="57">
        <f>Capex!$E$16*Capex!DS337</f>
        <v>0</v>
      </c>
    </row>
    <row r="367" spans="3:123" x14ac:dyDescent="0.3">
      <c r="D367" s="12" t="str">
        <f>D358</f>
        <v>Phase IV</v>
      </c>
      <c r="F367" s="51" t="str">
        <f>F358</f>
        <v>INR Mn</v>
      </c>
      <c r="H367" s="57">
        <f>Capex!$E$16*Capex!H362</f>
        <v>0</v>
      </c>
      <c r="I367" s="57">
        <f>Capex!$E$16*Capex!I362</f>
        <v>0</v>
      </c>
      <c r="J367" s="57">
        <f>Capex!$E$16*Capex!J362</f>
        <v>0</v>
      </c>
      <c r="K367" s="57">
        <f>Capex!$E$16*Capex!K362</f>
        <v>0</v>
      </c>
      <c r="L367" s="57">
        <f>Capex!$E$16*Capex!L362</f>
        <v>0</v>
      </c>
      <c r="M367" s="57">
        <f>Capex!$E$16*Capex!M362</f>
        <v>0</v>
      </c>
      <c r="N367" s="57">
        <f>Capex!$E$16*Capex!N362</f>
        <v>0</v>
      </c>
      <c r="O367" s="57">
        <f>Capex!$E$16*Capex!O362</f>
        <v>0</v>
      </c>
      <c r="P367" s="57">
        <f>Capex!$E$16*Capex!P362</f>
        <v>0</v>
      </c>
      <c r="Q367" s="57">
        <f>Capex!$E$16*Capex!Q362</f>
        <v>0</v>
      </c>
      <c r="R367" s="57">
        <f>Capex!$E$16*Capex!R362</f>
        <v>0</v>
      </c>
      <c r="S367" s="57">
        <f>Capex!$E$16*Capex!S362</f>
        <v>0</v>
      </c>
      <c r="T367" s="57">
        <f>Capex!$E$16*Capex!T362</f>
        <v>34.17755971004172</v>
      </c>
      <c r="U367" s="57">
        <f>Capex!$E$16*Capex!U362</f>
        <v>129.32774081286732</v>
      </c>
      <c r="V367" s="57">
        <f>Capex!$E$16*Capex!V362</f>
        <v>101.7152193585372</v>
      </c>
      <c r="W367" s="57">
        <f>Capex!$E$16*Capex!W362</f>
        <v>0</v>
      </c>
      <c r="X367" s="57">
        <f>Capex!$E$16*Capex!X362</f>
        <v>0</v>
      </c>
      <c r="Y367" s="57">
        <f>Capex!$E$16*Capex!Y362</f>
        <v>0</v>
      </c>
      <c r="Z367" s="57">
        <f>Capex!$E$16*Capex!Z362</f>
        <v>0</v>
      </c>
      <c r="AA367" s="57">
        <f>Capex!$E$16*Capex!AA362</f>
        <v>0</v>
      </c>
      <c r="AB367" s="57">
        <f>Capex!$E$16*Capex!AB362</f>
        <v>0</v>
      </c>
      <c r="AC367" s="57">
        <f>Capex!$E$16*Capex!AC362</f>
        <v>0</v>
      </c>
      <c r="AD367" s="57">
        <f>Capex!$E$16*Capex!AD362</f>
        <v>0</v>
      </c>
      <c r="AE367" s="57">
        <f>Capex!$E$16*Capex!AE362</f>
        <v>0</v>
      </c>
      <c r="AF367" s="57">
        <f>Capex!$E$16*Capex!AF362</f>
        <v>0</v>
      </c>
      <c r="AG367" s="57">
        <f>Capex!$E$16*Capex!AG362</f>
        <v>0</v>
      </c>
      <c r="AH367" s="57">
        <f>Capex!$E$16*Capex!AH362</f>
        <v>0</v>
      </c>
      <c r="AI367" s="57">
        <f>Capex!$E$16*Capex!AI362</f>
        <v>0</v>
      </c>
      <c r="AJ367" s="57">
        <f>Capex!$E$16*Capex!AJ362</f>
        <v>0</v>
      </c>
      <c r="AK367" s="57">
        <f>Capex!$E$16*Capex!AK362</f>
        <v>0</v>
      </c>
      <c r="AL367" s="57">
        <f>Capex!$E$16*Capex!AL362</f>
        <v>0</v>
      </c>
      <c r="AM367" s="57">
        <f>Capex!$E$16*Capex!AM362</f>
        <v>0</v>
      </c>
      <c r="AN367" s="57">
        <f>Capex!$E$16*Capex!AN362</f>
        <v>0</v>
      </c>
      <c r="AO367" s="57">
        <f>Capex!$E$16*Capex!AO362</f>
        <v>0</v>
      </c>
      <c r="AP367" s="57">
        <f>Capex!$E$16*Capex!AP362</f>
        <v>0</v>
      </c>
      <c r="AQ367" s="57">
        <f>Capex!$E$16*Capex!AQ362</f>
        <v>0</v>
      </c>
      <c r="AR367" s="57">
        <f>Capex!$E$16*Capex!AR362</f>
        <v>0</v>
      </c>
      <c r="AS367" s="57">
        <f>Capex!$E$16*Capex!AS362</f>
        <v>0</v>
      </c>
      <c r="AT367" s="57">
        <f>Capex!$E$16*Capex!AT362</f>
        <v>0</v>
      </c>
      <c r="AU367" s="57">
        <f>Capex!$E$16*Capex!AU362</f>
        <v>0</v>
      </c>
      <c r="AV367" s="57">
        <f>Capex!$E$16*Capex!AV362</f>
        <v>0</v>
      </c>
      <c r="AW367" s="57">
        <f>Capex!$E$16*Capex!AW362</f>
        <v>0</v>
      </c>
      <c r="AX367" s="57">
        <f>Capex!$E$16*Capex!AX362</f>
        <v>0</v>
      </c>
      <c r="AY367" s="57">
        <f>Capex!$E$16*Capex!AY362</f>
        <v>0</v>
      </c>
      <c r="AZ367" s="57">
        <f>Capex!$E$16*Capex!AZ362</f>
        <v>0</v>
      </c>
      <c r="BA367" s="57">
        <f>Capex!$E$16*Capex!BA362</f>
        <v>0</v>
      </c>
      <c r="BB367" s="57">
        <f>Capex!$E$16*Capex!BB362</f>
        <v>0</v>
      </c>
      <c r="BC367" s="57">
        <f>Capex!$E$16*Capex!BC362</f>
        <v>0</v>
      </c>
      <c r="BD367" s="57">
        <f>Capex!$E$16*Capex!BD362</f>
        <v>0</v>
      </c>
      <c r="BE367" s="57">
        <f>Capex!$E$16*Capex!BE362</f>
        <v>0</v>
      </c>
      <c r="BF367" s="57">
        <f>Capex!$E$16*Capex!BF362</f>
        <v>0</v>
      </c>
      <c r="BG367" s="57">
        <f>Capex!$E$16*Capex!BG362</f>
        <v>0</v>
      </c>
      <c r="BH367" s="57">
        <f>Capex!$E$16*Capex!BH362</f>
        <v>0</v>
      </c>
      <c r="BI367" s="57">
        <f>Capex!$E$16*Capex!BI362</f>
        <v>0</v>
      </c>
      <c r="BJ367" s="57">
        <f>Capex!$E$16*Capex!BJ362</f>
        <v>0</v>
      </c>
      <c r="BK367" s="57">
        <f>Capex!$E$16*Capex!BK362</f>
        <v>0</v>
      </c>
      <c r="BL367" s="57">
        <f>Capex!$E$16*Capex!BL362</f>
        <v>0</v>
      </c>
      <c r="BM367" s="57">
        <f>Capex!$E$16*Capex!BM362</f>
        <v>0</v>
      </c>
      <c r="BN367" s="57">
        <f>Capex!$E$16*Capex!BN362</f>
        <v>0</v>
      </c>
      <c r="BO367" s="57">
        <f>Capex!$E$16*Capex!BO362</f>
        <v>0</v>
      </c>
      <c r="BP367" s="57">
        <f>Capex!$E$16*Capex!BP362</f>
        <v>0</v>
      </c>
      <c r="BQ367" s="57">
        <f>Capex!$E$16*Capex!BQ362</f>
        <v>0</v>
      </c>
      <c r="BR367" s="57">
        <f>Capex!$E$16*Capex!BR362</f>
        <v>0</v>
      </c>
      <c r="BS367" s="57">
        <f>Capex!$E$16*Capex!BS362</f>
        <v>0</v>
      </c>
      <c r="BT367" s="57">
        <f>Capex!$E$16*Capex!BT362</f>
        <v>0</v>
      </c>
      <c r="BU367" s="57">
        <f>Capex!$E$16*Capex!BU362</f>
        <v>0</v>
      </c>
      <c r="BV367" s="57">
        <f>Capex!$E$16*Capex!BV362</f>
        <v>0</v>
      </c>
      <c r="BW367" s="57">
        <f>Capex!$E$16*Capex!BW362</f>
        <v>0</v>
      </c>
      <c r="BX367" s="57">
        <f>Capex!$E$16*Capex!BX362</f>
        <v>0</v>
      </c>
      <c r="BY367" s="57">
        <f>Capex!$E$16*Capex!BY362</f>
        <v>0</v>
      </c>
      <c r="BZ367" s="57">
        <f>Capex!$E$16*Capex!BZ362</f>
        <v>0</v>
      </c>
      <c r="CA367" s="57">
        <f>Capex!$E$16*Capex!CA362</f>
        <v>0</v>
      </c>
      <c r="CB367" s="57">
        <f>Capex!$E$16*Capex!CB362</f>
        <v>0</v>
      </c>
      <c r="CC367" s="57">
        <f>Capex!$E$16*Capex!CC362</f>
        <v>0</v>
      </c>
      <c r="CD367" s="57">
        <f>Capex!$E$16*Capex!CD362</f>
        <v>0</v>
      </c>
      <c r="CE367" s="57">
        <f>Capex!$E$16*Capex!CE362</f>
        <v>0</v>
      </c>
      <c r="CF367" s="57">
        <f>Capex!$E$16*Capex!CF362</f>
        <v>0</v>
      </c>
      <c r="CG367" s="57">
        <f>Capex!$E$16*Capex!CG362</f>
        <v>0</v>
      </c>
      <c r="CH367" s="57">
        <f>Capex!$E$16*Capex!CH362</f>
        <v>0</v>
      </c>
      <c r="CI367" s="57">
        <f>Capex!$E$16*Capex!CI362</f>
        <v>0</v>
      </c>
      <c r="CJ367" s="57">
        <f>Capex!$E$16*Capex!CJ362</f>
        <v>0</v>
      </c>
      <c r="CK367" s="57">
        <f>Capex!$E$16*Capex!CK362</f>
        <v>0</v>
      </c>
      <c r="CL367" s="57">
        <f>Capex!$E$16*Capex!CL362</f>
        <v>0</v>
      </c>
      <c r="CM367" s="57">
        <f>Capex!$E$16*Capex!CM362</f>
        <v>0</v>
      </c>
      <c r="CN367" s="57">
        <f>Capex!$E$16*Capex!CN362</f>
        <v>0</v>
      </c>
      <c r="CO367" s="57">
        <f>Capex!$E$16*Capex!CO362</f>
        <v>0</v>
      </c>
      <c r="CP367" s="57">
        <f>Capex!$E$16*Capex!CP362</f>
        <v>0</v>
      </c>
      <c r="CQ367" s="57">
        <f>Capex!$E$16*Capex!CQ362</f>
        <v>0</v>
      </c>
      <c r="CR367" s="57">
        <f>Capex!$E$16*Capex!CR362</f>
        <v>0</v>
      </c>
      <c r="CS367" s="57">
        <f>Capex!$E$16*Capex!CS362</f>
        <v>0</v>
      </c>
      <c r="CT367" s="57">
        <f>Capex!$E$16*Capex!CT362</f>
        <v>0</v>
      </c>
      <c r="CU367" s="57">
        <f>Capex!$E$16*Capex!CU362</f>
        <v>0</v>
      </c>
      <c r="CV367" s="57">
        <f>Capex!$E$16*Capex!CV362</f>
        <v>0</v>
      </c>
      <c r="CW367" s="57">
        <f>Capex!$E$16*Capex!CW362</f>
        <v>0</v>
      </c>
      <c r="CX367" s="57">
        <f>Capex!$E$16*Capex!CX362</f>
        <v>0</v>
      </c>
      <c r="CY367" s="57">
        <f>Capex!$E$16*Capex!CY362</f>
        <v>0</v>
      </c>
      <c r="CZ367" s="57">
        <f>Capex!$E$16*Capex!CZ362</f>
        <v>0</v>
      </c>
      <c r="DA367" s="57">
        <f>Capex!$E$16*Capex!DA362</f>
        <v>0</v>
      </c>
      <c r="DB367" s="57">
        <f>Capex!$E$16*Capex!DB362</f>
        <v>0</v>
      </c>
      <c r="DC367" s="57">
        <f>Capex!$E$16*Capex!DC362</f>
        <v>0</v>
      </c>
      <c r="DD367" s="57">
        <f>Capex!$E$16*Capex!DD362</f>
        <v>0</v>
      </c>
      <c r="DE367" s="57">
        <f>Capex!$E$16*Capex!DE362</f>
        <v>0</v>
      </c>
      <c r="DF367" s="57">
        <f>Capex!$E$16*Capex!DF362</f>
        <v>0</v>
      </c>
      <c r="DG367" s="57">
        <f>Capex!$E$16*Capex!DG362</f>
        <v>0</v>
      </c>
      <c r="DH367" s="57">
        <f>Capex!$E$16*Capex!DH362</f>
        <v>0</v>
      </c>
      <c r="DI367" s="57">
        <f>Capex!$E$16*Capex!DI362</f>
        <v>0</v>
      </c>
      <c r="DJ367" s="57">
        <f>Capex!$E$16*Capex!DJ362</f>
        <v>0</v>
      </c>
      <c r="DK367" s="57">
        <f>Capex!$E$16*Capex!DK362</f>
        <v>0</v>
      </c>
      <c r="DL367" s="57">
        <f>Capex!$E$16*Capex!DL362</f>
        <v>0</v>
      </c>
      <c r="DM367" s="57">
        <f>Capex!$E$16*Capex!DM362</f>
        <v>0</v>
      </c>
      <c r="DN367" s="57">
        <f>Capex!$E$16*Capex!DN362</f>
        <v>0</v>
      </c>
      <c r="DO367" s="57">
        <f>Capex!$E$16*Capex!DO362</f>
        <v>0</v>
      </c>
      <c r="DP367" s="57">
        <f>Capex!$E$16*Capex!DP362</f>
        <v>0</v>
      </c>
      <c r="DQ367" s="57">
        <f>Capex!$E$16*Capex!DQ362</f>
        <v>0</v>
      </c>
      <c r="DR367" s="57">
        <f>Capex!$E$16*Capex!DR362</f>
        <v>0</v>
      </c>
      <c r="DS367" s="57">
        <f>Capex!$E$16*Capex!DS362</f>
        <v>0</v>
      </c>
    </row>
    <row r="368" spans="3:123" x14ac:dyDescent="0.3">
      <c r="D368" s="12" t="str">
        <f>D359</f>
        <v>Phase V</v>
      </c>
      <c r="F368" s="51" t="str">
        <f>F359</f>
        <v>INR Mn</v>
      </c>
      <c r="H368" s="57">
        <f>Capex!$E$16*Capex!H387</f>
        <v>0</v>
      </c>
      <c r="I368" s="57">
        <f>Capex!$E$16*Capex!I387</f>
        <v>0</v>
      </c>
      <c r="J368" s="57">
        <f>Capex!$E$16*Capex!J387</f>
        <v>0</v>
      </c>
      <c r="K368" s="57">
        <f>Capex!$E$16*Capex!K387</f>
        <v>0</v>
      </c>
      <c r="L368" s="57">
        <f>Capex!$E$16*Capex!L387</f>
        <v>0</v>
      </c>
      <c r="M368" s="57">
        <f>Capex!$E$16*Capex!M387</f>
        <v>0</v>
      </c>
      <c r="N368" s="57">
        <f>Capex!$E$16*Capex!N387</f>
        <v>0</v>
      </c>
      <c r="O368" s="57">
        <f>Capex!$E$16*Capex!O387</f>
        <v>0</v>
      </c>
      <c r="P368" s="57">
        <f>Capex!$E$16*Capex!P387</f>
        <v>0</v>
      </c>
      <c r="Q368" s="57">
        <f>Capex!$E$16*Capex!Q387</f>
        <v>0</v>
      </c>
      <c r="R368" s="57">
        <f>Capex!$E$16*Capex!R387</f>
        <v>0</v>
      </c>
      <c r="S368" s="57">
        <f>Capex!$E$16*Capex!S387</f>
        <v>0</v>
      </c>
      <c r="T368" s="57">
        <f>Capex!$E$16*Capex!T387</f>
        <v>0</v>
      </c>
      <c r="U368" s="57">
        <f>Capex!$E$16*Capex!U387</f>
        <v>0</v>
      </c>
      <c r="V368" s="57">
        <f>Capex!$E$16*Capex!V387</f>
        <v>0</v>
      </c>
      <c r="W368" s="57">
        <f>Capex!$E$16*Capex!W387</f>
        <v>0</v>
      </c>
      <c r="X368" s="57">
        <f>Capex!$E$16*Capex!X387</f>
        <v>85.4438992751043</v>
      </c>
      <c r="Y368" s="57">
        <f>Capex!$E$16*Capex!Y387</f>
        <v>323.31935203216835</v>
      </c>
      <c r="Z368" s="57">
        <f>Capex!$E$16*Capex!Z387</f>
        <v>254.28804839634296</v>
      </c>
      <c r="AA368" s="57">
        <f>Capex!$E$16*Capex!AA387</f>
        <v>0</v>
      </c>
      <c r="AB368" s="57">
        <f>Capex!$E$16*Capex!AB387</f>
        <v>0</v>
      </c>
      <c r="AC368" s="57">
        <f>Capex!$E$16*Capex!AC387</f>
        <v>0</v>
      </c>
      <c r="AD368" s="57">
        <f>Capex!$E$16*Capex!AD387</f>
        <v>0</v>
      </c>
      <c r="AE368" s="57">
        <f>Capex!$E$16*Capex!AE387</f>
        <v>0</v>
      </c>
      <c r="AF368" s="57">
        <f>Capex!$E$16*Capex!AF387</f>
        <v>0</v>
      </c>
      <c r="AG368" s="57">
        <f>Capex!$E$16*Capex!AG387</f>
        <v>0</v>
      </c>
      <c r="AH368" s="57">
        <f>Capex!$E$16*Capex!AH387</f>
        <v>0</v>
      </c>
      <c r="AI368" s="57">
        <f>Capex!$E$16*Capex!AI387</f>
        <v>0</v>
      </c>
      <c r="AJ368" s="57">
        <f>Capex!$E$16*Capex!AJ387</f>
        <v>0</v>
      </c>
      <c r="AK368" s="57">
        <f>Capex!$E$16*Capex!AK387</f>
        <v>0</v>
      </c>
      <c r="AL368" s="57">
        <f>Capex!$E$16*Capex!AL387</f>
        <v>0</v>
      </c>
      <c r="AM368" s="57">
        <f>Capex!$E$16*Capex!AM387</f>
        <v>0</v>
      </c>
      <c r="AN368" s="57">
        <f>Capex!$E$16*Capex!AN387</f>
        <v>0</v>
      </c>
      <c r="AO368" s="57">
        <f>Capex!$E$16*Capex!AO387</f>
        <v>0</v>
      </c>
      <c r="AP368" s="57">
        <f>Capex!$E$16*Capex!AP387</f>
        <v>0</v>
      </c>
      <c r="AQ368" s="57">
        <f>Capex!$E$16*Capex!AQ387</f>
        <v>0</v>
      </c>
      <c r="AR368" s="57">
        <f>Capex!$E$16*Capex!AR387</f>
        <v>0</v>
      </c>
      <c r="AS368" s="57">
        <f>Capex!$E$16*Capex!AS387</f>
        <v>0</v>
      </c>
      <c r="AT368" s="57">
        <f>Capex!$E$16*Capex!AT387</f>
        <v>0</v>
      </c>
      <c r="AU368" s="57">
        <f>Capex!$E$16*Capex!AU387</f>
        <v>0</v>
      </c>
      <c r="AV368" s="57">
        <f>Capex!$E$16*Capex!AV387</f>
        <v>0</v>
      </c>
      <c r="AW368" s="57">
        <f>Capex!$E$16*Capex!AW387</f>
        <v>0</v>
      </c>
      <c r="AX368" s="57">
        <f>Capex!$E$16*Capex!AX387</f>
        <v>0</v>
      </c>
      <c r="AY368" s="57">
        <f>Capex!$E$16*Capex!AY387</f>
        <v>0</v>
      </c>
      <c r="AZ368" s="57">
        <f>Capex!$E$16*Capex!AZ387</f>
        <v>0</v>
      </c>
      <c r="BA368" s="57">
        <f>Capex!$E$16*Capex!BA387</f>
        <v>0</v>
      </c>
      <c r="BB368" s="57">
        <f>Capex!$E$16*Capex!BB387</f>
        <v>0</v>
      </c>
      <c r="BC368" s="57">
        <f>Capex!$E$16*Capex!BC387</f>
        <v>0</v>
      </c>
      <c r="BD368" s="57">
        <f>Capex!$E$16*Capex!BD387</f>
        <v>0</v>
      </c>
      <c r="BE368" s="57">
        <f>Capex!$E$16*Capex!BE387</f>
        <v>0</v>
      </c>
      <c r="BF368" s="57">
        <f>Capex!$E$16*Capex!BF387</f>
        <v>0</v>
      </c>
      <c r="BG368" s="57">
        <f>Capex!$E$16*Capex!BG387</f>
        <v>0</v>
      </c>
      <c r="BH368" s="57">
        <f>Capex!$E$16*Capex!BH387</f>
        <v>0</v>
      </c>
      <c r="BI368" s="57">
        <f>Capex!$E$16*Capex!BI387</f>
        <v>0</v>
      </c>
      <c r="BJ368" s="57">
        <f>Capex!$E$16*Capex!BJ387</f>
        <v>0</v>
      </c>
      <c r="BK368" s="57">
        <f>Capex!$E$16*Capex!BK387</f>
        <v>0</v>
      </c>
      <c r="BL368" s="57">
        <f>Capex!$E$16*Capex!BL387</f>
        <v>0</v>
      </c>
      <c r="BM368" s="57">
        <f>Capex!$E$16*Capex!BM387</f>
        <v>0</v>
      </c>
      <c r="BN368" s="57">
        <f>Capex!$E$16*Capex!BN387</f>
        <v>0</v>
      </c>
      <c r="BO368" s="57">
        <f>Capex!$E$16*Capex!BO387</f>
        <v>0</v>
      </c>
      <c r="BP368" s="57">
        <f>Capex!$E$16*Capex!BP387</f>
        <v>0</v>
      </c>
      <c r="BQ368" s="57">
        <f>Capex!$E$16*Capex!BQ387</f>
        <v>0</v>
      </c>
      <c r="BR368" s="57">
        <f>Capex!$E$16*Capex!BR387</f>
        <v>0</v>
      </c>
      <c r="BS368" s="57">
        <f>Capex!$E$16*Capex!BS387</f>
        <v>0</v>
      </c>
      <c r="BT368" s="57">
        <f>Capex!$E$16*Capex!BT387</f>
        <v>0</v>
      </c>
      <c r="BU368" s="57">
        <f>Capex!$E$16*Capex!BU387</f>
        <v>0</v>
      </c>
      <c r="BV368" s="57">
        <f>Capex!$E$16*Capex!BV387</f>
        <v>0</v>
      </c>
      <c r="BW368" s="57">
        <f>Capex!$E$16*Capex!BW387</f>
        <v>0</v>
      </c>
      <c r="BX368" s="57">
        <f>Capex!$E$16*Capex!BX387</f>
        <v>0</v>
      </c>
      <c r="BY368" s="57">
        <f>Capex!$E$16*Capex!BY387</f>
        <v>0</v>
      </c>
      <c r="BZ368" s="57">
        <f>Capex!$E$16*Capex!BZ387</f>
        <v>0</v>
      </c>
      <c r="CA368" s="57">
        <f>Capex!$E$16*Capex!CA387</f>
        <v>0</v>
      </c>
      <c r="CB368" s="57">
        <f>Capex!$E$16*Capex!CB387</f>
        <v>0</v>
      </c>
      <c r="CC368" s="57">
        <f>Capex!$E$16*Capex!CC387</f>
        <v>0</v>
      </c>
      <c r="CD368" s="57">
        <f>Capex!$E$16*Capex!CD387</f>
        <v>0</v>
      </c>
      <c r="CE368" s="57">
        <f>Capex!$E$16*Capex!CE387</f>
        <v>0</v>
      </c>
      <c r="CF368" s="57">
        <f>Capex!$E$16*Capex!CF387</f>
        <v>0</v>
      </c>
      <c r="CG368" s="57">
        <f>Capex!$E$16*Capex!CG387</f>
        <v>0</v>
      </c>
      <c r="CH368" s="57">
        <f>Capex!$E$16*Capex!CH387</f>
        <v>0</v>
      </c>
      <c r="CI368" s="57">
        <f>Capex!$E$16*Capex!CI387</f>
        <v>0</v>
      </c>
      <c r="CJ368" s="57">
        <f>Capex!$E$16*Capex!CJ387</f>
        <v>0</v>
      </c>
      <c r="CK368" s="57">
        <f>Capex!$E$16*Capex!CK387</f>
        <v>0</v>
      </c>
      <c r="CL368" s="57">
        <f>Capex!$E$16*Capex!CL387</f>
        <v>0</v>
      </c>
      <c r="CM368" s="57">
        <f>Capex!$E$16*Capex!CM387</f>
        <v>0</v>
      </c>
      <c r="CN368" s="57">
        <f>Capex!$E$16*Capex!CN387</f>
        <v>0</v>
      </c>
      <c r="CO368" s="57">
        <f>Capex!$E$16*Capex!CO387</f>
        <v>0</v>
      </c>
      <c r="CP368" s="57">
        <f>Capex!$E$16*Capex!CP387</f>
        <v>0</v>
      </c>
      <c r="CQ368" s="57">
        <f>Capex!$E$16*Capex!CQ387</f>
        <v>0</v>
      </c>
      <c r="CR368" s="57">
        <f>Capex!$E$16*Capex!CR387</f>
        <v>0</v>
      </c>
      <c r="CS368" s="57">
        <f>Capex!$E$16*Capex!CS387</f>
        <v>0</v>
      </c>
      <c r="CT368" s="57">
        <f>Capex!$E$16*Capex!CT387</f>
        <v>0</v>
      </c>
      <c r="CU368" s="57">
        <f>Capex!$E$16*Capex!CU387</f>
        <v>0</v>
      </c>
      <c r="CV368" s="57">
        <f>Capex!$E$16*Capex!CV387</f>
        <v>0</v>
      </c>
      <c r="CW368" s="57">
        <f>Capex!$E$16*Capex!CW387</f>
        <v>0</v>
      </c>
      <c r="CX368" s="57">
        <f>Capex!$E$16*Capex!CX387</f>
        <v>0</v>
      </c>
      <c r="CY368" s="57">
        <f>Capex!$E$16*Capex!CY387</f>
        <v>0</v>
      </c>
      <c r="CZ368" s="57">
        <f>Capex!$E$16*Capex!CZ387</f>
        <v>0</v>
      </c>
      <c r="DA368" s="57">
        <f>Capex!$E$16*Capex!DA387</f>
        <v>0</v>
      </c>
      <c r="DB368" s="57">
        <f>Capex!$E$16*Capex!DB387</f>
        <v>0</v>
      </c>
      <c r="DC368" s="57">
        <f>Capex!$E$16*Capex!DC387</f>
        <v>0</v>
      </c>
      <c r="DD368" s="57">
        <f>Capex!$E$16*Capex!DD387</f>
        <v>0</v>
      </c>
      <c r="DE368" s="57">
        <f>Capex!$E$16*Capex!DE387</f>
        <v>0</v>
      </c>
      <c r="DF368" s="57">
        <f>Capex!$E$16*Capex!DF387</f>
        <v>0</v>
      </c>
      <c r="DG368" s="57">
        <f>Capex!$E$16*Capex!DG387</f>
        <v>0</v>
      </c>
      <c r="DH368" s="57">
        <f>Capex!$E$16*Capex!DH387</f>
        <v>0</v>
      </c>
      <c r="DI368" s="57">
        <f>Capex!$E$16*Capex!DI387</f>
        <v>0</v>
      </c>
      <c r="DJ368" s="57">
        <f>Capex!$E$16*Capex!DJ387</f>
        <v>0</v>
      </c>
      <c r="DK368" s="57">
        <f>Capex!$E$16*Capex!DK387</f>
        <v>0</v>
      </c>
      <c r="DL368" s="57">
        <f>Capex!$E$16*Capex!DL387</f>
        <v>0</v>
      </c>
      <c r="DM368" s="57">
        <f>Capex!$E$16*Capex!DM387</f>
        <v>0</v>
      </c>
      <c r="DN368" s="57">
        <f>Capex!$E$16*Capex!DN387</f>
        <v>0</v>
      </c>
      <c r="DO368" s="57">
        <f>Capex!$E$16*Capex!DO387</f>
        <v>0</v>
      </c>
      <c r="DP368" s="57">
        <f>Capex!$E$16*Capex!DP387</f>
        <v>0</v>
      </c>
      <c r="DQ368" s="57">
        <f>Capex!$E$16*Capex!DQ387</f>
        <v>0</v>
      </c>
      <c r="DR368" s="57">
        <f>Capex!$E$16*Capex!DR387</f>
        <v>0</v>
      </c>
      <c r="DS368" s="57">
        <f>Capex!$E$16*Capex!DS387</f>
        <v>0</v>
      </c>
    </row>
    <row r="369" spans="3:123" x14ac:dyDescent="0.3">
      <c r="D369" s="12" t="s">
        <v>256</v>
      </c>
      <c r="F369" s="51" t="str">
        <f>F364</f>
        <v>INR Mn</v>
      </c>
      <c r="H369" s="57">
        <f>ROUND(FS!$E$136*FS!H132,4)</f>
        <v>0</v>
      </c>
      <c r="I369" s="57">
        <f>ROUND(FS!$E$136*FS!I132,4)</f>
        <v>0</v>
      </c>
      <c r="J369" s="57">
        <f>ROUND(FS!$E$136*FS!J132,4)</f>
        <v>0</v>
      </c>
      <c r="K369" s="57">
        <f>ROUND(FS!$E$136*FS!K132,4)</f>
        <v>4.3582999999999998</v>
      </c>
      <c r="L369" s="57">
        <f>ROUND(FS!$E$136*FS!L132,4)</f>
        <v>0</v>
      </c>
      <c r="M369" s="57">
        <f>ROUND(FS!$E$136*FS!M132,4)</f>
        <v>0</v>
      </c>
      <c r="N369" s="57">
        <f>ROUND(FS!$E$136*FS!N132,4)</f>
        <v>0</v>
      </c>
      <c r="O369" s="57">
        <f>ROUND(FS!$E$136*FS!O132,4)</f>
        <v>0</v>
      </c>
      <c r="P369" s="57">
        <f>ROUND(FS!$E$136*FS!P132,4)</f>
        <v>0</v>
      </c>
      <c r="Q369" s="57">
        <f>ROUND(FS!$E$136*FS!Q132,4)</f>
        <v>0</v>
      </c>
      <c r="R369" s="57">
        <f>ROUND(FS!$E$136*FS!R132,4)</f>
        <v>0</v>
      </c>
      <c r="S369" s="57">
        <f>ROUND(FS!$E$136*FS!S132,4)</f>
        <v>0</v>
      </c>
      <c r="T369" s="57">
        <f>ROUND(FS!$E$136*FS!T132,4)</f>
        <v>0</v>
      </c>
      <c r="U369" s="57">
        <f>ROUND(FS!$E$136*FS!U132,4)</f>
        <v>0</v>
      </c>
      <c r="V369" s="57">
        <f>ROUND(FS!$E$136*FS!V132,4)</f>
        <v>0</v>
      </c>
      <c r="W369" s="57">
        <f>ROUND(FS!$E$136*FS!W132,4)</f>
        <v>0</v>
      </c>
      <c r="X369" s="57">
        <f>ROUND(FS!$E$136*FS!X132,4)</f>
        <v>0</v>
      </c>
      <c r="Y369" s="57">
        <f>ROUND(FS!$E$136*FS!Y132,4)</f>
        <v>0</v>
      </c>
      <c r="Z369" s="57">
        <f>ROUND(FS!$E$136*FS!Z132,4)</f>
        <v>0</v>
      </c>
      <c r="AA369" s="57">
        <f>ROUND(FS!$E$136*FS!AA132,4)</f>
        <v>0</v>
      </c>
      <c r="AB369" s="57">
        <f>ROUND(FS!$E$136*FS!AB132,4)</f>
        <v>0</v>
      </c>
      <c r="AC369" s="57">
        <f>ROUND(FS!$E$136*FS!AC132,4)</f>
        <v>0</v>
      </c>
      <c r="AD369" s="57">
        <f>ROUND(FS!$E$136*FS!AD132,4)</f>
        <v>0</v>
      </c>
      <c r="AE369" s="57">
        <f>ROUND(FS!$E$136*FS!AE132,4)</f>
        <v>0</v>
      </c>
      <c r="AF369" s="57">
        <f>ROUND(FS!$E$136*FS!AF132,4)</f>
        <v>0</v>
      </c>
      <c r="AG369" s="57">
        <f>ROUND(FS!$E$136*FS!AG132,4)</f>
        <v>0</v>
      </c>
      <c r="AH369" s="57">
        <f>ROUND(FS!$E$136*FS!AH132,4)</f>
        <v>0</v>
      </c>
      <c r="AI369" s="57">
        <f>ROUND(FS!$E$136*FS!AI132,4)</f>
        <v>0</v>
      </c>
      <c r="AJ369" s="57">
        <f>ROUND(FS!$E$136*FS!AJ132,4)</f>
        <v>0</v>
      </c>
      <c r="AK369" s="57">
        <f>ROUND(FS!$E$136*FS!AK132,4)</f>
        <v>0</v>
      </c>
      <c r="AL369" s="57">
        <f>ROUND(FS!$E$136*FS!AL132,4)</f>
        <v>0</v>
      </c>
      <c r="AM369" s="57">
        <f>ROUND(FS!$E$136*FS!AM132,4)</f>
        <v>0</v>
      </c>
      <c r="AN369" s="57">
        <f>ROUND(FS!$E$136*FS!AN132,4)</f>
        <v>0</v>
      </c>
      <c r="AO369" s="57">
        <f>ROUND(FS!$E$136*FS!AO132,4)</f>
        <v>0</v>
      </c>
      <c r="AP369" s="57">
        <f>ROUND(FS!$E$136*FS!AP132,4)</f>
        <v>0</v>
      </c>
      <c r="AQ369" s="57">
        <f>ROUND(FS!$E$136*FS!AQ132,4)</f>
        <v>0</v>
      </c>
      <c r="AR369" s="57">
        <f>ROUND(FS!$E$136*FS!AR132,4)</f>
        <v>0</v>
      </c>
      <c r="AS369" s="57">
        <f>ROUND(FS!$E$136*FS!AS132,4)</f>
        <v>0</v>
      </c>
      <c r="AT369" s="57">
        <f>ROUND(FS!$E$136*FS!AT132,4)</f>
        <v>0</v>
      </c>
      <c r="AU369" s="57">
        <f>ROUND(FS!$E$136*FS!AU132,4)</f>
        <v>0</v>
      </c>
      <c r="AV369" s="57">
        <f>ROUND(FS!$E$136*FS!AV132,4)</f>
        <v>0</v>
      </c>
      <c r="AW369" s="57">
        <f>ROUND(FS!$E$136*FS!AW132,4)</f>
        <v>0</v>
      </c>
      <c r="AX369" s="57">
        <f>ROUND(FS!$E$136*FS!AX132,4)</f>
        <v>0</v>
      </c>
      <c r="AY369" s="57">
        <f>ROUND(FS!$E$136*FS!AY132,4)</f>
        <v>0</v>
      </c>
      <c r="AZ369" s="57">
        <f>ROUND(FS!$E$136*FS!AZ132,4)</f>
        <v>0</v>
      </c>
      <c r="BA369" s="57">
        <f>ROUND(FS!$E$136*FS!BA132,4)</f>
        <v>0</v>
      </c>
      <c r="BB369" s="57">
        <f>ROUND(FS!$E$136*FS!BB132,4)</f>
        <v>0</v>
      </c>
      <c r="BC369" s="57">
        <f>ROUND(FS!$E$136*FS!BC132,4)</f>
        <v>0</v>
      </c>
      <c r="BD369" s="57">
        <f>ROUND(FS!$E$136*FS!BD132,4)</f>
        <v>0</v>
      </c>
      <c r="BE369" s="57">
        <f>ROUND(FS!$E$136*FS!BE132,4)</f>
        <v>0</v>
      </c>
      <c r="BF369" s="57">
        <f>ROUND(FS!$E$136*FS!BF132,4)</f>
        <v>0</v>
      </c>
      <c r="BG369" s="57">
        <f>ROUND(FS!$E$136*FS!BG132,4)</f>
        <v>0</v>
      </c>
      <c r="BH369" s="57">
        <f>ROUND(FS!$E$136*FS!BH132,4)</f>
        <v>0</v>
      </c>
      <c r="BI369" s="57">
        <f>ROUND(FS!$E$136*FS!BI132,4)</f>
        <v>0</v>
      </c>
      <c r="BJ369" s="57">
        <f>ROUND(FS!$E$136*FS!BJ132,4)</f>
        <v>0</v>
      </c>
      <c r="BK369" s="57">
        <f>ROUND(FS!$E$136*FS!BK132,4)</f>
        <v>0</v>
      </c>
      <c r="BL369" s="57">
        <f>ROUND(FS!$E$136*FS!BL132,4)</f>
        <v>0</v>
      </c>
      <c r="BM369" s="57">
        <f>ROUND(FS!$E$136*FS!BM132,4)</f>
        <v>0</v>
      </c>
      <c r="BN369" s="57">
        <f>ROUND(FS!$E$136*FS!BN132,4)</f>
        <v>0</v>
      </c>
      <c r="BO369" s="57">
        <f>ROUND(FS!$E$136*FS!BO132,4)</f>
        <v>0</v>
      </c>
      <c r="BP369" s="57">
        <f>ROUND(FS!$E$136*FS!BP132,4)</f>
        <v>0</v>
      </c>
      <c r="BQ369" s="57">
        <f>ROUND(FS!$E$136*FS!BQ132,4)</f>
        <v>0</v>
      </c>
      <c r="BR369" s="57">
        <f>ROUND(FS!$E$136*FS!BR132,4)</f>
        <v>0</v>
      </c>
      <c r="BS369" s="57">
        <f>ROUND(FS!$E$136*FS!BS132,4)</f>
        <v>0</v>
      </c>
      <c r="BT369" s="57">
        <f>ROUND(FS!$E$136*FS!BT132,4)</f>
        <v>0</v>
      </c>
      <c r="BU369" s="57">
        <f>ROUND(FS!$E$136*FS!BU132,4)</f>
        <v>0</v>
      </c>
      <c r="BV369" s="57">
        <f>ROUND(FS!$E$136*FS!BV132,4)</f>
        <v>0</v>
      </c>
      <c r="BW369" s="57">
        <f>ROUND(FS!$E$136*FS!BW132,4)</f>
        <v>0</v>
      </c>
      <c r="BX369" s="57">
        <f>ROUND(FS!$E$136*FS!BX132,4)</f>
        <v>0</v>
      </c>
      <c r="BY369" s="57">
        <f>ROUND(FS!$E$136*FS!BY132,4)</f>
        <v>0</v>
      </c>
      <c r="BZ369" s="57">
        <f>ROUND(FS!$E$136*FS!BZ132,4)</f>
        <v>0</v>
      </c>
      <c r="CA369" s="57">
        <f>ROUND(FS!$E$136*FS!CA132,4)</f>
        <v>0</v>
      </c>
      <c r="CB369" s="57">
        <f>ROUND(FS!$E$136*FS!CB132,4)</f>
        <v>0</v>
      </c>
      <c r="CC369" s="57">
        <f>ROUND(FS!$E$136*FS!CC132,4)</f>
        <v>0</v>
      </c>
      <c r="CD369" s="57">
        <f>ROUND(FS!$E$136*FS!CD132,4)</f>
        <v>0</v>
      </c>
      <c r="CE369" s="57">
        <f>ROUND(FS!$E$136*FS!CE132,4)</f>
        <v>0</v>
      </c>
      <c r="CF369" s="57">
        <f>ROUND(FS!$E$136*FS!CF132,4)</f>
        <v>0</v>
      </c>
      <c r="CG369" s="57">
        <f>ROUND(FS!$E$136*FS!CG132,4)</f>
        <v>0</v>
      </c>
      <c r="CH369" s="57">
        <f>ROUND(FS!$E$136*FS!CH132,4)</f>
        <v>0</v>
      </c>
      <c r="CI369" s="57">
        <f>ROUND(FS!$E$136*FS!CI132,4)</f>
        <v>0</v>
      </c>
      <c r="CJ369" s="57">
        <f>ROUND(FS!$E$136*FS!CJ132,4)</f>
        <v>0</v>
      </c>
      <c r="CK369" s="57">
        <f>ROUND(FS!$E$136*FS!CK132,4)</f>
        <v>0</v>
      </c>
      <c r="CL369" s="57">
        <f>ROUND(FS!$E$136*FS!CL132,4)</f>
        <v>0</v>
      </c>
      <c r="CM369" s="57">
        <f>ROUND(FS!$E$136*FS!CM132,4)</f>
        <v>0</v>
      </c>
      <c r="CN369" s="57">
        <f>ROUND(FS!$E$136*FS!CN132,4)</f>
        <v>0</v>
      </c>
      <c r="CO369" s="57">
        <f>ROUND(FS!$E$136*FS!CO132,4)</f>
        <v>0</v>
      </c>
      <c r="CP369" s="57">
        <f>ROUND(FS!$E$136*FS!CP132,4)</f>
        <v>0</v>
      </c>
      <c r="CQ369" s="57">
        <f>ROUND(FS!$E$136*FS!CQ132,4)</f>
        <v>0</v>
      </c>
      <c r="CR369" s="57">
        <f>ROUND(FS!$E$136*FS!CR132,4)</f>
        <v>0</v>
      </c>
      <c r="CS369" s="57">
        <f>ROUND(FS!$E$136*FS!CS132,4)</f>
        <v>0</v>
      </c>
      <c r="CT369" s="57">
        <f>ROUND(FS!$E$136*FS!CT132,4)</f>
        <v>0</v>
      </c>
      <c r="CU369" s="57">
        <f>ROUND(FS!$E$136*FS!CU132,4)</f>
        <v>0</v>
      </c>
      <c r="CV369" s="57">
        <f>ROUND(FS!$E$136*FS!CV132,4)</f>
        <v>0</v>
      </c>
      <c r="CW369" s="57">
        <f>ROUND(FS!$E$136*FS!CW132,4)</f>
        <v>0</v>
      </c>
      <c r="CX369" s="57">
        <f>ROUND(FS!$E$136*FS!CX132,4)</f>
        <v>0</v>
      </c>
      <c r="CY369" s="57">
        <f>ROUND(FS!$E$136*FS!CY132,4)</f>
        <v>0</v>
      </c>
      <c r="CZ369" s="57">
        <f>ROUND(FS!$E$136*FS!CZ132,4)</f>
        <v>0</v>
      </c>
      <c r="DA369" s="57">
        <f>ROUND(FS!$E$136*FS!DA132,4)</f>
        <v>0</v>
      </c>
      <c r="DB369" s="57">
        <f>ROUND(FS!$E$136*FS!DB132,4)</f>
        <v>0</v>
      </c>
      <c r="DC369" s="57">
        <f>ROUND(FS!$E$136*FS!DC132,4)</f>
        <v>0</v>
      </c>
      <c r="DD369" s="57">
        <f>ROUND(FS!$E$136*FS!DD132,4)</f>
        <v>0</v>
      </c>
      <c r="DE369" s="57">
        <f>ROUND(FS!$E$136*FS!DE132,4)</f>
        <v>0</v>
      </c>
      <c r="DF369" s="57">
        <f>ROUND(FS!$E$136*FS!DF132,4)</f>
        <v>0</v>
      </c>
      <c r="DG369" s="57">
        <f>ROUND(FS!$E$136*FS!DG132,4)</f>
        <v>0</v>
      </c>
      <c r="DH369" s="57">
        <f>ROUND(FS!$E$136*FS!DH132,4)</f>
        <v>0</v>
      </c>
      <c r="DI369" s="57">
        <f>ROUND(FS!$E$136*FS!DI132,4)</f>
        <v>0</v>
      </c>
      <c r="DJ369" s="57">
        <f>ROUND(FS!$E$136*FS!DJ132,4)</f>
        <v>0</v>
      </c>
      <c r="DK369" s="57">
        <f>ROUND(FS!$E$136*FS!DK132,4)</f>
        <v>0</v>
      </c>
      <c r="DL369" s="57">
        <f>ROUND(FS!$E$136*FS!DL132,4)</f>
        <v>0</v>
      </c>
      <c r="DM369" s="57">
        <f>ROUND(FS!$E$136*FS!DM132,4)</f>
        <v>0</v>
      </c>
      <c r="DN369" s="57">
        <f>ROUND(FS!$E$136*FS!DN132,4)</f>
        <v>0</v>
      </c>
      <c r="DO369" s="57">
        <f>ROUND(FS!$E$136*FS!DO132,4)</f>
        <v>0</v>
      </c>
      <c r="DP369" s="57">
        <f>ROUND(FS!$E$136*FS!DP132,4)</f>
        <v>0</v>
      </c>
      <c r="DQ369" s="57">
        <f>ROUND(FS!$E$136*FS!DQ132,4)</f>
        <v>0</v>
      </c>
      <c r="DR369" s="57">
        <f>ROUND(FS!$E$136*FS!DR132,4)</f>
        <v>0</v>
      </c>
      <c r="DS369" s="57">
        <f>ROUND(FS!$E$136*FS!DS132,4)</f>
        <v>0</v>
      </c>
    </row>
    <row r="370" spans="3:123" x14ac:dyDescent="0.3">
      <c r="H370" s="64"/>
      <c r="I370" s="64"/>
      <c r="J370" s="64"/>
      <c r="K370" s="64"/>
      <c r="L370" s="64"/>
      <c r="M370" s="64"/>
      <c r="N370" s="64"/>
      <c r="O370" s="64"/>
      <c r="P370" s="64"/>
      <c r="Q370" s="64"/>
      <c r="R370" s="64"/>
      <c r="S370" s="64"/>
      <c r="T370" s="64"/>
      <c r="U370" s="64"/>
      <c r="V370" s="64"/>
      <c r="W370" s="64"/>
      <c r="X370" s="64"/>
      <c r="Y370" s="64"/>
      <c r="Z370" s="64"/>
      <c r="AA370" s="64"/>
      <c r="AB370" s="64"/>
      <c r="AC370" s="64"/>
      <c r="AD370" s="64"/>
      <c r="AE370" s="64"/>
      <c r="AF370" s="64"/>
      <c r="AG370" s="64"/>
      <c r="AH370" s="64"/>
      <c r="AI370" s="64"/>
      <c r="AJ370" s="64"/>
      <c r="AK370" s="64"/>
      <c r="AL370" s="64"/>
      <c r="AM370" s="64"/>
      <c r="AN370" s="64"/>
      <c r="AO370" s="64"/>
      <c r="AP370" s="64"/>
      <c r="AQ370" s="64"/>
      <c r="AR370" s="64"/>
      <c r="AS370" s="64"/>
      <c r="AT370" s="64"/>
      <c r="AU370" s="64"/>
      <c r="AV370" s="64"/>
      <c r="AW370" s="64"/>
      <c r="AX370" s="64"/>
      <c r="AY370" s="64"/>
      <c r="AZ370" s="64"/>
      <c r="BA370" s="64"/>
      <c r="BB370" s="64"/>
      <c r="BC370" s="64"/>
      <c r="BD370" s="64"/>
      <c r="BE370" s="64"/>
      <c r="BF370" s="64"/>
      <c r="BG370" s="64"/>
      <c r="BH370" s="64"/>
      <c r="BI370" s="64"/>
      <c r="BJ370" s="64"/>
      <c r="BK370" s="64"/>
      <c r="BL370" s="64"/>
      <c r="BM370" s="64"/>
      <c r="BN370" s="64"/>
      <c r="BO370" s="64"/>
      <c r="BP370" s="64"/>
      <c r="BQ370" s="64"/>
      <c r="BR370" s="64"/>
      <c r="BS370" s="64"/>
      <c r="BT370" s="64"/>
      <c r="BU370" s="64"/>
      <c r="BV370" s="64"/>
      <c r="BW370" s="64"/>
      <c r="BX370" s="64"/>
      <c r="BY370" s="64"/>
      <c r="BZ370" s="64"/>
      <c r="CA370" s="64"/>
      <c r="CB370" s="64"/>
      <c r="CC370" s="64"/>
      <c r="CD370" s="64"/>
      <c r="CE370" s="64"/>
      <c r="CF370" s="64"/>
      <c r="CG370" s="64"/>
      <c r="CH370" s="64"/>
      <c r="CI370" s="64"/>
      <c r="CJ370" s="64"/>
      <c r="CK370" s="64"/>
      <c r="CL370" s="64"/>
      <c r="CM370" s="64"/>
      <c r="CN370" s="64"/>
      <c r="CO370" s="64"/>
      <c r="CP370" s="64"/>
      <c r="CQ370" s="64"/>
      <c r="CR370" s="64"/>
      <c r="CS370" s="64"/>
      <c r="CT370" s="64"/>
      <c r="CU370" s="64"/>
      <c r="CV370" s="64"/>
      <c r="CW370" s="64"/>
      <c r="CX370" s="64"/>
      <c r="CY370" s="64"/>
      <c r="CZ370" s="64"/>
      <c r="DA370" s="64"/>
      <c r="DB370" s="64"/>
      <c r="DC370" s="64"/>
      <c r="DD370" s="64"/>
      <c r="DE370" s="64"/>
      <c r="DF370" s="64"/>
      <c r="DG370" s="64"/>
      <c r="DH370" s="64"/>
      <c r="DI370" s="64"/>
      <c r="DJ370" s="64"/>
      <c r="DK370" s="64"/>
      <c r="DL370" s="64"/>
      <c r="DM370" s="64"/>
      <c r="DN370" s="64"/>
      <c r="DO370" s="64"/>
      <c r="DP370" s="64"/>
      <c r="DQ370" s="64"/>
      <c r="DR370" s="64"/>
      <c r="DS370" s="64"/>
    </row>
    <row r="371" spans="3:123" x14ac:dyDescent="0.3"/>
    <row r="372" spans="3:123" x14ac:dyDescent="0.3">
      <c r="C372" s="6" t="s">
        <v>317</v>
      </c>
    </row>
    <row r="373" spans="3:123" ht="14.5" x14ac:dyDescent="0.35">
      <c r="D373" t="s">
        <v>258</v>
      </c>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row>
    <row r="374" spans="3:123" ht="14.5" x14ac:dyDescent="0.35">
      <c r="D374" t="s">
        <v>23</v>
      </c>
      <c r="E374"/>
      <c r="F374" t="s">
        <v>434</v>
      </c>
      <c r="G374"/>
      <c r="H374">
        <v>31.372176147363042</v>
      </c>
      <c r="I374">
        <v>150.08435747169884</v>
      </c>
      <c r="J374">
        <v>243.45052537999868</v>
      </c>
      <c r="K374">
        <v>0</v>
      </c>
      <c r="L374">
        <v>0</v>
      </c>
      <c r="M374">
        <v>0</v>
      </c>
      <c r="N374">
        <v>0</v>
      </c>
      <c r="O374">
        <v>0</v>
      </c>
      <c r="P374">
        <v>0</v>
      </c>
      <c r="Q374">
        <v>0</v>
      </c>
      <c r="R374">
        <v>0</v>
      </c>
      <c r="S374">
        <v>0</v>
      </c>
      <c r="T374">
        <v>0</v>
      </c>
      <c r="U374">
        <v>0</v>
      </c>
      <c r="V374">
        <v>0</v>
      </c>
      <c r="W374">
        <v>0</v>
      </c>
      <c r="X374">
        <v>0</v>
      </c>
      <c r="Y374">
        <v>0</v>
      </c>
      <c r="Z374">
        <v>0</v>
      </c>
      <c r="AA374">
        <v>0</v>
      </c>
      <c r="AB374">
        <v>0</v>
      </c>
      <c r="AC374">
        <v>0</v>
      </c>
      <c r="AD374">
        <v>0</v>
      </c>
      <c r="AE374">
        <v>0</v>
      </c>
      <c r="AF374">
        <v>0</v>
      </c>
      <c r="AG374">
        <v>0</v>
      </c>
      <c r="AH374">
        <v>0</v>
      </c>
      <c r="AI374">
        <v>0</v>
      </c>
      <c r="AJ374">
        <v>0</v>
      </c>
      <c r="AK374">
        <v>0</v>
      </c>
      <c r="AL374">
        <v>0</v>
      </c>
      <c r="AM374">
        <v>0</v>
      </c>
      <c r="AN374">
        <v>0</v>
      </c>
      <c r="AO374">
        <v>0</v>
      </c>
      <c r="AP374">
        <v>0</v>
      </c>
      <c r="AQ374">
        <v>0</v>
      </c>
      <c r="AR374">
        <v>0</v>
      </c>
      <c r="AS374">
        <v>0</v>
      </c>
      <c r="AT374">
        <v>0</v>
      </c>
      <c r="AU374">
        <v>0</v>
      </c>
      <c r="AV374">
        <v>0</v>
      </c>
      <c r="AW374">
        <v>0</v>
      </c>
      <c r="AX374">
        <v>0</v>
      </c>
      <c r="AY374">
        <v>0</v>
      </c>
      <c r="AZ374">
        <v>0</v>
      </c>
      <c r="BA374">
        <v>0</v>
      </c>
      <c r="BB374">
        <v>0</v>
      </c>
      <c r="BC374">
        <v>0</v>
      </c>
      <c r="BD374">
        <v>0</v>
      </c>
      <c r="BE374">
        <v>0</v>
      </c>
      <c r="BF374">
        <v>0</v>
      </c>
      <c r="BG374">
        <v>0</v>
      </c>
      <c r="BH374">
        <v>0</v>
      </c>
      <c r="BI374">
        <v>0</v>
      </c>
      <c r="BJ374">
        <v>0</v>
      </c>
      <c r="BK374">
        <v>0</v>
      </c>
      <c r="BL374">
        <v>0</v>
      </c>
      <c r="BM374">
        <v>0</v>
      </c>
      <c r="BN374">
        <v>0</v>
      </c>
      <c r="BO374">
        <v>0</v>
      </c>
      <c r="BP374">
        <v>0</v>
      </c>
      <c r="BQ374">
        <v>0</v>
      </c>
      <c r="BR374">
        <v>0</v>
      </c>
      <c r="BS374">
        <v>0</v>
      </c>
      <c r="BT374">
        <v>0</v>
      </c>
      <c r="BU374">
        <v>0</v>
      </c>
      <c r="BV374">
        <v>0</v>
      </c>
      <c r="BW374">
        <v>0</v>
      </c>
      <c r="BX374">
        <v>0</v>
      </c>
      <c r="BY374">
        <v>0</v>
      </c>
      <c r="BZ374">
        <v>0</v>
      </c>
      <c r="CA374">
        <v>0</v>
      </c>
      <c r="CB374">
        <v>0</v>
      </c>
      <c r="CC374">
        <v>0</v>
      </c>
      <c r="CD374">
        <v>0</v>
      </c>
      <c r="CE374">
        <v>0</v>
      </c>
      <c r="CF374">
        <v>0</v>
      </c>
      <c r="CG374">
        <v>0</v>
      </c>
      <c r="CH374">
        <v>0</v>
      </c>
      <c r="CI374">
        <v>0</v>
      </c>
      <c r="CJ374">
        <v>0</v>
      </c>
      <c r="CK374">
        <v>0</v>
      </c>
      <c r="CL374">
        <v>0</v>
      </c>
      <c r="CM374">
        <v>0</v>
      </c>
      <c r="CN374">
        <v>0</v>
      </c>
      <c r="CO374">
        <v>0</v>
      </c>
      <c r="CP374">
        <v>0</v>
      </c>
      <c r="CQ374">
        <v>0</v>
      </c>
      <c r="CR374">
        <v>0</v>
      </c>
      <c r="CS374">
        <v>0</v>
      </c>
      <c r="CT374">
        <v>0</v>
      </c>
      <c r="CU374">
        <v>0</v>
      </c>
      <c r="CV374">
        <v>0</v>
      </c>
      <c r="CW374">
        <v>0</v>
      </c>
      <c r="CX374">
        <v>0</v>
      </c>
      <c r="CY374">
        <v>0</v>
      </c>
      <c r="CZ374">
        <v>0</v>
      </c>
      <c r="DA374">
        <v>0</v>
      </c>
      <c r="DB374">
        <v>0</v>
      </c>
      <c r="DC374">
        <v>0</v>
      </c>
      <c r="DD374">
        <v>0</v>
      </c>
      <c r="DE374">
        <v>0</v>
      </c>
      <c r="DF374">
        <v>0</v>
      </c>
      <c r="DG374">
        <v>0</v>
      </c>
      <c r="DH374">
        <v>0</v>
      </c>
      <c r="DI374">
        <v>0</v>
      </c>
      <c r="DJ374">
        <v>0</v>
      </c>
      <c r="DK374">
        <v>0</v>
      </c>
      <c r="DL374">
        <v>0</v>
      </c>
      <c r="DM374">
        <v>0</v>
      </c>
      <c r="DN374">
        <v>0</v>
      </c>
      <c r="DO374">
        <v>0</v>
      </c>
      <c r="DP374">
        <v>0</v>
      </c>
      <c r="DQ374">
        <v>0</v>
      </c>
      <c r="DR374">
        <v>0</v>
      </c>
      <c r="DS374">
        <v>0</v>
      </c>
    </row>
    <row r="375" spans="3:123" ht="14.5" x14ac:dyDescent="0.35">
      <c r="D375" t="s">
        <v>24</v>
      </c>
      <c r="E375"/>
      <c r="F375" t="s">
        <v>434</v>
      </c>
      <c r="G375"/>
      <c r="H375">
        <v>0</v>
      </c>
      <c r="I375">
        <v>0</v>
      </c>
      <c r="J375">
        <v>0</v>
      </c>
      <c r="K375">
        <v>0</v>
      </c>
      <c r="L375">
        <v>31.372176147363042</v>
      </c>
      <c r="M375">
        <v>150.08435747169884</v>
      </c>
      <c r="N375">
        <v>243.45052537999868</v>
      </c>
      <c r="O375">
        <v>0</v>
      </c>
      <c r="P375">
        <v>0</v>
      </c>
      <c r="Q375">
        <v>0</v>
      </c>
      <c r="R375">
        <v>0</v>
      </c>
      <c r="S375">
        <v>0</v>
      </c>
      <c r="T375">
        <v>0</v>
      </c>
      <c r="U375">
        <v>0</v>
      </c>
      <c r="V375">
        <v>0</v>
      </c>
      <c r="W375">
        <v>0</v>
      </c>
      <c r="X375">
        <v>0</v>
      </c>
      <c r="Y375">
        <v>0</v>
      </c>
      <c r="Z375">
        <v>0</v>
      </c>
      <c r="AA375">
        <v>0</v>
      </c>
      <c r="AB375">
        <v>0</v>
      </c>
      <c r="AC375">
        <v>0</v>
      </c>
      <c r="AD375">
        <v>0</v>
      </c>
      <c r="AE375">
        <v>0</v>
      </c>
      <c r="AF375">
        <v>0</v>
      </c>
      <c r="AG375">
        <v>0</v>
      </c>
      <c r="AH375">
        <v>0</v>
      </c>
      <c r="AI375">
        <v>0</v>
      </c>
      <c r="AJ375">
        <v>0</v>
      </c>
      <c r="AK375">
        <v>0</v>
      </c>
      <c r="AL375">
        <v>0</v>
      </c>
      <c r="AM375">
        <v>0</v>
      </c>
      <c r="AN375">
        <v>0</v>
      </c>
      <c r="AO375">
        <v>0</v>
      </c>
      <c r="AP375">
        <v>0</v>
      </c>
      <c r="AQ375">
        <v>0</v>
      </c>
      <c r="AR375">
        <v>0</v>
      </c>
      <c r="AS375">
        <v>0</v>
      </c>
      <c r="AT375">
        <v>0</v>
      </c>
      <c r="AU375">
        <v>0</v>
      </c>
      <c r="AV375">
        <v>0</v>
      </c>
      <c r="AW375">
        <v>0</v>
      </c>
      <c r="AX375">
        <v>0</v>
      </c>
      <c r="AY375">
        <v>0</v>
      </c>
      <c r="AZ375">
        <v>0</v>
      </c>
      <c r="BA375">
        <v>0</v>
      </c>
      <c r="BB375">
        <v>0</v>
      </c>
      <c r="BC375">
        <v>0</v>
      </c>
      <c r="BD375">
        <v>0</v>
      </c>
      <c r="BE375">
        <v>0</v>
      </c>
      <c r="BF375">
        <v>0</v>
      </c>
      <c r="BG375">
        <v>0</v>
      </c>
      <c r="BH375">
        <v>0</v>
      </c>
      <c r="BI375">
        <v>0</v>
      </c>
      <c r="BJ375">
        <v>0</v>
      </c>
      <c r="BK375">
        <v>0</v>
      </c>
      <c r="BL375">
        <v>0</v>
      </c>
      <c r="BM375">
        <v>0</v>
      </c>
      <c r="BN375">
        <v>0</v>
      </c>
      <c r="BO375">
        <v>0</v>
      </c>
      <c r="BP375">
        <v>0</v>
      </c>
      <c r="BQ375">
        <v>0</v>
      </c>
      <c r="BR375">
        <v>0</v>
      </c>
      <c r="BS375">
        <v>0</v>
      </c>
      <c r="BT375">
        <v>0</v>
      </c>
      <c r="BU375">
        <v>0</v>
      </c>
      <c r="BV375">
        <v>0</v>
      </c>
      <c r="BW375">
        <v>0</v>
      </c>
      <c r="BX375">
        <v>0</v>
      </c>
      <c r="BY375">
        <v>0</v>
      </c>
      <c r="BZ375">
        <v>0</v>
      </c>
      <c r="CA375">
        <v>0</v>
      </c>
      <c r="CB375">
        <v>0</v>
      </c>
      <c r="CC375">
        <v>0</v>
      </c>
      <c r="CD375">
        <v>0</v>
      </c>
      <c r="CE375">
        <v>0</v>
      </c>
      <c r="CF375">
        <v>0</v>
      </c>
      <c r="CG375">
        <v>0</v>
      </c>
      <c r="CH375">
        <v>0</v>
      </c>
      <c r="CI375">
        <v>0</v>
      </c>
      <c r="CJ375">
        <v>0</v>
      </c>
      <c r="CK375">
        <v>0</v>
      </c>
      <c r="CL375">
        <v>0</v>
      </c>
      <c r="CM375">
        <v>0</v>
      </c>
      <c r="CN375">
        <v>0</v>
      </c>
      <c r="CO375">
        <v>0</v>
      </c>
      <c r="CP375">
        <v>0</v>
      </c>
      <c r="CQ375">
        <v>0</v>
      </c>
      <c r="CR375">
        <v>0</v>
      </c>
      <c r="CS375">
        <v>0</v>
      </c>
      <c r="CT375">
        <v>0</v>
      </c>
      <c r="CU375">
        <v>0</v>
      </c>
      <c r="CV375">
        <v>0</v>
      </c>
      <c r="CW375">
        <v>0</v>
      </c>
      <c r="CX375">
        <v>0</v>
      </c>
      <c r="CY375">
        <v>0</v>
      </c>
      <c r="CZ375">
        <v>0</v>
      </c>
      <c r="DA375">
        <v>0</v>
      </c>
      <c r="DB375">
        <v>0</v>
      </c>
      <c r="DC375">
        <v>0</v>
      </c>
      <c r="DD375">
        <v>0</v>
      </c>
      <c r="DE375">
        <v>0</v>
      </c>
      <c r="DF375">
        <v>0</v>
      </c>
      <c r="DG375">
        <v>0</v>
      </c>
      <c r="DH375">
        <v>0</v>
      </c>
      <c r="DI375">
        <v>0</v>
      </c>
      <c r="DJ375">
        <v>0</v>
      </c>
      <c r="DK375">
        <v>0</v>
      </c>
      <c r="DL375">
        <v>0</v>
      </c>
      <c r="DM375">
        <v>0</v>
      </c>
      <c r="DN375">
        <v>0</v>
      </c>
      <c r="DO375">
        <v>0</v>
      </c>
      <c r="DP375">
        <v>0</v>
      </c>
      <c r="DQ375">
        <v>0</v>
      </c>
      <c r="DR375">
        <v>0</v>
      </c>
      <c r="DS375">
        <v>0</v>
      </c>
    </row>
    <row r="376" spans="3:123" ht="14.5" x14ac:dyDescent="0.35">
      <c r="D376" t="s">
        <v>25</v>
      </c>
      <c r="E376"/>
      <c r="F376" t="s">
        <v>434</v>
      </c>
      <c r="G376"/>
      <c r="H376">
        <v>0</v>
      </c>
      <c r="I376">
        <v>0</v>
      </c>
      <c r="J376">
        <v>0</v>
      </c>
      <c r="K376">
        <v>0</v>
      </c>
      <c r="L376">
        <v>0</v>
      </c>
      <c r="M376">
        <v>0</v>
      </c>
      <c r="N376">
        <v>0</v>
      </c>
      <c r="O376">
        <v>0</v>
      </c>
      <c r="P376">
        <v>31.372176147363042</v>
      </c>
      <c r="Q376">
        <v>150.08435747169884</v>
      </c>
      <c r="R376">
        <v>243.45052537999868</v>
      </c>
      <c r="S376">
        <v>0</v>
      </c>
      <c r="T376">
        <v>0</v>
      </c>
      <c r="U376">
        <v>0</v>
      </c>
      <c r="V376">
        <v>0</v>
      </c>
      <c r="W376">
        <v>0</v>
      </c>
      <c r="X376">
        <v>0</v>
      </c>
      <c r="Y376">
        <v>0</v>
      </c>
      <c r="Z376">
        <v>0</v>
      </c>
      <c r="AA376">
        <v>0</v>
      </c>
      <c r="AB376">
        <v>0</v>
      </c>
      <c r="AC376">
        <v>0</v>
      </c>
      <c r="AD376">
        <v>0</v>
      </c>
      <c r="AE376">
        <v>0</v>
      </c>
      <c r="AF376">
        <v>0</v>
      </c>
      <c r="AG376">
        <v>0</v>
      </c>
      <c r="AH376">
        <v>0</v>
      </c>
      <c r="AI376">
        <v>0</v>
      </c>
      <c r="AJ376">
        <v>0</v>
      </c>
      <c r="AK376">
        <v>0</v>
      </c>
      <c r="AL376">
        <v>0</v>
      </c>
      <c r="AM376">
        <v>0</v>
      </c>
      <c r="AN376">
        <v>0</v>
      </c>
      <c r="AO376">
        <v>0</v>
      </c>
      <c r="AP376">
        <v>0</v>
      </c>
      <c r="AQ376">
        <v>0</v>
      </c>
      <c r="AR376">
        <v>0</v>
      </c>
      <c r="AS376">
        <v>0</v>
      </c>
      <c r="AT376">
        <v>0</v>
      </c>
      <c r="AU376">
        <v>0</v>
      </c>
      <c r="AV376">
        <v>0</v>
      </c>
      <c r="AW376">
        <v>0</v>
      </c>
      <c r="AX376">
        <v>0</v>
      </c>
      <c r="AY376">
        <v>0</v>
      </c>
      <c r="AZ376">
        <v>0</v>
      </c>
      <c r="BA376">
        <v>0</v>
      </c>
      <c r="BB376">
        <v>0</v>
      </c>
      <c r="BC376">
        <v>0</v>
      </c>
      <c r="BD376">
        <v>0</v>
      </c>
      <c r="BE376">
        <v>0</v>
      </c>
      <c r="BF376">
        <v>0</v>
      </c>
      <c r="BG376">
        <v>0</v>
      </c>
      <c r="BH376">
        <v>0</v>
      </c>
      <c r="BI376">
        <v>0</v>
      </c>
      <c r="BJ376">
        <v>0</v>
      </c>
      <c r="BK376">
        <v>0</v>
      </c>
      <c r="BL376">
        <v>0</v>
      </c>
      <c r="BM376">
        <v>0</v>
      </c>
      <c r="BN376">
        <v>0</v>
      </c>
      <c r="BO376">
        <v>0</v>
      </c>
      <c r="BP376">
        <v>0</v>
      </c>
      <c r="BQ376">
        <v>0</v>
      </c>
      <c r="BR376">
        <v>0</v>
      </c>
      <c r="BS376">
        <v>0</v>
      </c>
      <c r="BT376">
        <v>0</v>
      </c>
      <c r="BU376">
        <v>0</v>
      </c>
      <c r="BV376">
        <v>0</v>
      </c>
      <c r="BW376">
        <v>0</v>
      </c>
      <c r="BX376">
        <v>0</v>
      </c>
      <c r="BY376">
        <v>0</v>
      </c>
      <c r="BZ376">
        <v>0</v>
      </c>
      <c r="CA376">
        <v>0</v>
      </c>
      <c r="CB376">
        <v>0</v>
      </c>
      <c r="CC376">
        <v>0</v>
      </c>
      <c r="CD376">
        <v>0</v>
      </c>
      <c r="CE376">
        <v>0</v>
      </c>
      <c r="CF376">
        <v>0</v>
      </c>
      <c r="CG376">
        <v>0</v>
      </c>
      <c r="CH376">
        <v>0</v>
      </c>
      <c r="CI376">
        <v>0</v>
      </c>
      <c r="CJ376">
        <v>0</v>
      </c>
      <c r="CK376">
        <v>0</v>
      </c>
      <c r="CL376">
        <v>0</v>
      </c>
      <c r="CM376">
        <v>0</v>
      </c>
      <c r="CN376">
        <v>0</v>
      </c>
      <c r="CO376">
        <v>0</v>
      </c>
      <c r="CP376">
        <v>0</v>
      </c>
      <c r="CQ376">
        <v>0</v>
      </c>
      <c r="CR376">
        <v>0</v>
      </c>
      <c r="CS376">
        <v>0</v>
      </c>
      <c r="CT376">
        <v>0</v>
      </c>
      <c r="CU376">
        <v>0</v>
      </c>
      <c r="CV376">
        <v>0</v>
      </c>
      <c r="CW376">
        <v>0</v>
      </c>
      <c r="CX376">
        <v>0</v>
      </c>
      <c r="CY376">
        <v>0</v>
      </c>
      <c r="CZ376">
        <v>0</v>
      </c>
      <c r="DA376">
        <v>0</v>
      </c>
      <c r="DB376">
        <v>0</v>
      </c>
      <c r="DC376">
        <v>0</v>
      </c>
      <c r="DD376">
        <v>0</v>
      </c>
      <c r="DE376">
        <v>0</v>
      </c>
      <c r="DF376">
        <v>0</v>
      </c>
      <c r="DG376">
        <v>0</v>
      </c>
      <c r="DH376">
        <v>0</v>
      </c>
      <c r="DI376">
        <v>0</v>
      </c>
      <c r="DJ376">
        <v>0</v>
      </c>
      <c r="DK376">
        <v>0</v>
      </c>
      <c r="DL376">
        <v>0</v>
      </c>
      <c r="DM376">
        <v>0</v>
      </c>
      <c r="DN376">
        <v>0</v>
      </c>
      <c r="DO376">
        <v>0</v>
      </c>
      <c r="DP376">
        <v>0</v>
      </c>
      <c r="DQ376">
        <v>0</v>
      </c>
      <c r="DR376">
        <v>0</v>
      </c>
      <c r="DS376">
        <v>0</v>
      </c>
    </row>
    <row r="377" spans="3:123" ht="14.5" x14ac:dyDescent="0.35">
      <c r="D377" t="s">
        <v>26</v>
      </c>
      <c r="E377"/>
      <c r="F377" t="s">
        <v>434</v>
      </c>
      <c r="G377"/>
      <c r="H377">
        <v>0</v>
      </c>
      <c r="I377">
        <v>0</v>
      </c>
      <c r="J377">
        <v>0</v>
      </c>
      <c r="K377">
        <v>0</v>
      </c>
      <c r="L377">
        <v>0</v>
      </c>
      <c r="M377">
        <v>0</v>
      </c>
      <c r="N377">
        <v>0</v>
      </c>
      <c r="O377">
        <v>0</v>
      </c>
      <c r="P377">
        <v>0</v>
      </c>
      <c r="Q377">
        <v>0</v>
      </c>
      <c r="R377">
        <v>0</v>
      </c>
      <c r="S377">
        <v>0</v>
      </c>
      <c r="T377">
        <v>62.744352294726085</v>
      </c>
      <c r="U377">
        <v>300.16871494339767</v>
      </c>
      <c r="V377">
        <v>486.90105075999736</v>
      </c>
      <c r="W377">
        <v>0</v>
      </c>
      <c r="X377">
        <v>0</v>
      </c>
      <c r="Y377">
        <v>0</v>
      </c>
      <c r="Z377">
        <v>0</v>
      </c>
      <c r="AA377">
        <v>0</v>
      </c>
      <c r="AB377">
        <v>0</v>
      </c>
      <c r="AC377">
        <v>0</v>
      </c>
      <c r="AD377">
        <v>0</v>
      </c>
      <c r="AE377">
        <v>0</v>
      </c>
      <c r="AF377">
        <v>0</v>
      </c>
      <c r="AG377">
        <v>0</v>
      </c>
      <c r="AH377">
        <v>0</v>
      </c>
      <c r="AI377">
        <v>0</v>
      </c>
      <c r="AJ377">
        <v>0</v>
      </c>
      <c r="AK377">
        <v>0</v>
      </c>
      <c r="AL377">
        <v>0</v>
      </c>
      <c r="AM377">
        <v>0</v>
      </c>
      <c r="AN377">
        <v>0</v>
      </c>
      <c r="AO377">
        <v>0</v>
      </c>
      <c r="AP377">
        <v>0</v>
      </c>
      <c r="AQ377">
        <v>0</v>
      </c>
      <c r="AR377">
        <v>0</v>
      </c>
      <c r="AS377">
        <v>0</v>
      </c>
      <c r="AT377">
        <v>0</v>
      </c>
      <c r="AU377">
        <v>0</v>
      </c>
      <c r="AV377">
        <v>0</v>
      </c>
      <c r="AW377">
        <v>0</v>
      </c>
      <c r="AX377">
        <v>0</v>
      </c>
      <c r="AY377">
        <v>0</v>
      </c>
      <c r="AZ377">
        <v>0</v>
      </c>
      <c r="BA377">
        <v>0</v>
      </c>
      <c r="BB377">
        <v>0</v>
      </c>
      <c r="BC377">
        <v>0</v>
      </c>
      <c r="BD377">
        <v>0</v>
      </c>
      <c r="BE377">
        <v>0</v>
      </c>
      <c r="BF377">
        <v>0</v>
      </c>
      <c r="BG377">
        <v>0</v>
      </c>
      <c r="BH377">
        <v>0</v>
      </c>
      <c r="BI377">
        <v>0</v>
      </c>
      <c r="BJ377">
        <v>0</v>
      </c>
      <c r="BK377">
        <v>0</v>
      </c>
      <c r="BL377">
        <v>0</v>
      </c>
      <c r="BM377">
        <v>0</v>
      </c>
      <c r="BN377">
        <v>0</v>
      </c>
      <c r="BO377">
        <v>0</v>
      </c>
      <c r="BP377">
        <v>0</v>
      </c>
      <c r="BQ377">
        <v>0</v>
      </c>
      <c r="BR377">
        <v>0</v>
      </c>
      <c r="BS377">
        <v>0</v>
      </c>
      <c r="BT377">
        <v>0</v>
      </c>
      <c r="BU377">
        <v>0</v>
      </c>
      <c r="BV377">
        <v>0</v>
      </c>
      <c r="BW377">
        <v>0</v>
      </c>
      <c r="BX377">
        <v>0</v>
      </c>
      <c r="BY377">
        <v>0</v>
      </c>
      <c r="BZ377">
        <v>0</v>
      </c>
      <c r="CA377">
        <v>0</v>
      </c>
      <c r="CB377">
        <v>0</v>
      </c>
      <c r="CC377">
        <v>0</v>
      </c>
      <c r="CD377">
        <v>0</v>
      </c>
      <c r="CE377">
        <v>0</v>
      </c>
      <c r="CF377">
        <v>0</v>
      </c>
      <c r="CG377">
        <v>0</v>
      </c>
      <c r="CH377">
        <v>0</v>
      </c>
      <c r="CI377">
        <v>0</v>
      </c>
      <c r="CJ377">
        <v>0</v>
      </c>
      <c r="CK377">
        <v>0</v>
      </c>
      <c r="CL377">
        <v>0</v>
      </c>
      <c r="CM377">
        <v>0</v>
      </c>
      <c r="CN377">
        <v>0</v>
      </c>
      <c r="CO377">
        <v>0</v>
      </c>
      <c r="CP377">
        <v>0</v>
      </c>
      <c r="CQ377">
        <v>0</v>
      </c>
      <c r="CR377">
        <v>0</v>
      </c>
      <c r="CS377">
        <v>0</v>
      </c>
      <c r="CT377">
        <v>0</v>
      </c>
      <c r="CU377">
        <v>0</v>
      </c>
      <c r="CV377">
        <v>0</v>
      </c>
      <c r="CW377">
        <v>0</v>
      </c>
      <c r="CX377">
        <v>0</v>
      </c>
      <c r="CY377">
        <v>0</v>
      </c>
      <c r="CZ377">
        <v>0</v>
      </c>
      <c r="DA377">
        <v>0</v>
      </c>
      <c r="DB377">
        <v>0</v>
      </c>
      <c r="DC377">
        <v>0</v>
      </c>
      <c r="DD377">
        <v>0</v>
      </c>
      <c r="DE377">
        <v>0</v>
      </c>
      <c r="DF377">
        <v>0</v>
      </c>
      <c r="DG377">
        <v>0</v>
      </c>
      <c r="DH377">
        <v>0</v>
      </c>
      <c r="DI377">
        <v>0</v>
      </c>
      <c r="DJ377">
        <v>0</v>
      </c>
      <c r="DK377">
        <v>0</v>
      </c>
      <c r="DL377">
        <v>0</v>
      </c>
      <c r="DM377">
        <v>0</v>
      </c>
      <c r="DN377">
        <v>0</v>
      </c>
      <c r="DO377">
        <v>0</v>
      </c>
      <c r="DP377">
        <v>0</v>
      </c>
      <c r="DQ377">
        <v>0</v>
      </c>
      <c r="DR377">
        <v>0</v>
      </c>
      <c r="DS377">
        <v>0</v>
      </c>
    </row>
    <row r="378" spans="3:123" ht="14.5" x14ac:dyDescent="0.35">
      <c r="D378" t="s">
        <v>27</v>
      </c>
      <c r="E378"/>
      <c r="F378" t="s">
        <v>434</v>
      </c>
      <c r="G378"/>
      <c r="H378">
        <v>0</v>
      </c>
      <c r="I378">
        <v>0</v>
      </c>
      <c r="J378">
        <v>0</v>
      </c>
      <c r="K378">
        <v>0</v>
      </c>
      <c r="L378">
        <v>0</v>
      </c>
      <c r="M378">
        <v>0</v>
      </c>
      <c r="N378">
        <v>0</v>
      </c>
      <c r="O378">
        <v>0</v>
      </c>
      <c r="P378">
        <v>0</v>
      </c>
      <c r="Q378">
        <v>0</v>
      </c>
      <c r="R378">
        <v>0</v>
      </c>
      <c r="S378">
        <v>0</v>
      </c>
      <c r="T378">
        <v>0</v>
      </c>
      <c r="U378">
        <v>0</v>
      </c>
      <c r="V378">
        <v>0</v>
      </c>
      <c r="W378">
        <v>0</v>
      </c>
      <c r="X378">
        <v>156.8608807368152</v>
      </c>
      <c r="Y378">
        <v>750.42178735849416</v>
      </c>
      <c r="Z378">
        <v>1217.2526268999936</v>
      </c>
      <c r="AA378">
        <v>0</v>
      </c>
      <c r="AB378">
        <v>0</v>
      </c>
      <c r="AC378">
        <v>0</v>
      </c>
      <c r="AD378">
        <v>0</v>
      </c>
      <c r="AE378">
        <v>0</v>
      </c>
      <c r="AF378">
        <v>0</v>
      </c>
      <c r="AG378">
        <v>0</v>
      </c>
      <c r="AH378">
        <v>0</v>
      </c>
      <c r="AI378">
        <v>0</v>
      </c>
      <c r="AJ378">
        <v>0</v>
      </c>
      <c r="AK378">
        <v>0</v>
      </c>
      <c r="AL378">
        <v>0</v>
      </c>
      <c r="AM378">
        <v>0</v>
      </c>
      <c r="AN378">
        <v>0</v>
      </c>
      <c r="AO378">
        <v>0</v>
      </c>
      <c r="AP378">
        <v>0</v>
      </c>
      <c r="AQ378">
        <v>0</v>
      </c>
      <c r="AR378">
        <v>0</v>
      </c>
      <c r="AS378">
        <v>0</v>
      </c>
      <c r="AT378">
        <v>0</v>
      </c>
      <c r="AU378">
        <v>0</v>
      </c>
      <c r="AV378">
        <v>0</v>
      </c>
      <c r="AW378">
        <v>0</v>
      </c>
      <c r="AX378">
        <v>0</v>
      </c>
      <c r="AY378">
        <v>0</v>
      </c>
      <c r="AZ378">
        <v>0</v>
      </c>
      <c r="BA378">
        <v>0</v>
      </c>
      <c r="BB378">
        <v>0</v>
      </c>
      <c r="BC378">
        <v>0</v>
      </c>
      <c r="BD378">
        <v>0</v>
      </c>
      <c r="BE378">
        <v>0</v>
      </c>
      <c r="BF378">
        <v>0</v>
      </c>
      <c r="BG378">
        <v>0</v>
      </c>
      <c r="BH378">
        <v>0</v>
      </c>
      <c r="BI378">
        <v>0</v>
      </c>
      <c r="BJ378">
        <v>0</v>
      </c>
      <c r="BK378">
        <v>0</v>
      </c>
      <c r="BL378">
        <v>0</v>
      </c>
      <c r="BM378">
        <v>0</v>
      </c>
      <c r="BN378">
        <v>0</v>
      </c>
      <c r="BO378">
        <v>0</v>
      </c>
      <c r="BP378">
        <v>0</v>
      </c>
      <c r="BQ378">
        <v>0</v>
      </c>
      <c r="BR378">
        <v>0</v>
      </c>
      <c r="BS378">
        <v>0</v>
      </c>
      <c r="BT378">
        <v>0</v>
      </c>
      <c r="BU378">
        <v>0</v>
      </c>
      <c r="BV378">
        <v>0</v>
      </c>
      <c r="BW378">
        <v>0</v>
      </c>
      <c r="BX378">
        <v>0</v>
      </c>
      <c r="BY378">
        <v>0</v>
      </c>
      <c r="BZ378">
        <v>0</v>
      </c>
      <c r="CA378">
        <v>0</v>
      </c>
      <c r="CB378">
        <v>0</v>
      </c>
      <c r="CC378">
        <v>0</v>
      </c>
      <c r="CD378">
        <v>0</v>
      </c>
      <c r="CE378">
        <v>0</v>
      </c>
      <c r="CF378">
        <v>0</v>
      </c>
      <c r="CG378">
        <v>0</v>
      </c>
      <c r="CH378">
        <v>0</v>
      </c>
      <c r="CI378">
        <v>0</v>
      </c>
      <c r="CJ378">
        <v>0</v>
      </c>
      <c r="CK378">
        <v>0</v>
      </c>
      <c r="CL378">
        <v>0</v>
      </c>
      <c r="CM378">
        <v>0</v>
      </c>
      <c r="CN378">
        <v>0</v>
      </c>
      <c r="CO378">
        <v>0</v>
      </c>
      <c r="CP378">
        <v>0</v>
      </c>
      <c r="CQ378">
        <v>0</v>
      </c>
      <c r="CR378">
        <v>0</v>
      </c>
      <c r="CS378">
        <v>0</v>
      </c>
      <c r="CT378">
        <v>0</v>
      </c>
      <c r="CU378">
        <v>0</v>
      </c>
      <c r="CV378">
        <v>0</v>
      </c>
      <c r="CW378">
        <v>0</v>
      </c>
      <c r="CX378">
        <v>0</v>
      </c>
      <c r="CY378">
        <v>0</v>
      </c>
      <c r="CZ378">
        <v>0</v>
      </c>
      <c r="DA378">
        <v>0</v>
      </c>
      <c r="DB378">
        <v>0</v>
      </c>
      <c r="DC378">
        <v>0</v>
      </c>
      <c r="DD378">
        <v>0</v>
      </c>
      <c r="DE378">
        <v>0</v>
      </c>
      <c r="DF378">
        <v>0</v>
      </c>
      <c r="DG378">
        <v>0</v>
      </c>
      <c r="DH378">
        <v>0</v>
      </c>
      <c r="DI378">
        <v>0</v>
      </c>
      <c r="DJ378">
        <v>0</v>
      </c>
      <c r="DK378">
        <v>0</v>
      </c>
      <c r="DL378">
        <v>0</v>
      </c>
      <c r="DM378">
        <v>0</v>
      </c>
      <c r="DN378">
        <v>0</v>
      </c>
      <c r="DO378">
        <v>0</v>
      </c>
      <c r="DP378">
        <v>0</v>
      </c>
      <c r="DQ378">
        <v>0</v>
      </c>
      <c r="DR378">
        <v>0</v>
      </c>
      <c r="DS378">
        <v>0</v>
      </c>
    </row>
    <row r="379" spans="3:123" ht="14.5" x14ac:dyDescent="0.35">
      <c r="D379" t="s">
        <v>318</v>
      </c>
      <c r="E379"/>
      <c r="F379" t="s">
        <v>434</v>
      </c>
      <c r="G379"/>
      <c r="H379">
        <v>0</v>
      </c>
      <c r="I379">
        <v>0</v>
      </c>
      <c r="J379">
        <v>151.65878713560414</v>
      </c>
      <c r="K379">
        <v>0</v>
      </c>
      <c r="L379">
        <v>0</v>
      </c>
      <c r="M379">
        <v>0</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0</v>
      </c>
      <c r="AL379">
        <v>0</v>
      </c>
      <c r="AM379">
        <v>0</v>
      </c>
      <c r="AN379">
        <v>0</v>
      </c>
      <c r="AO379">
        <v>0</v>
      </c>
      <c r="AP379">
        <v>0</v>
      </c>
      <c r="AQ379">
        <v>0</v>
      </c>
      <c r="AR379">
        <v>0</v>
      </c>
      <c r="AS379">
        <v>0</v>
      </c>
      <c r="AT379">
        <v>0</v>
      </c>
      <c r="AU379">
        <v>0</v>
      </c>
      <c r="AV379">
        <v>0</v>
      </c>
      <c r="AW379">
        <v>0</v>
      </c>
      <c r="AX379">
        <v>0</v>
      </c>
      <c r="AY379">
        <v>0</v>
      </c>
      <c r="AZ379">
        <v>0</v>
      </c>
      <c r="BA379">
        <v>0</v>
      </c>
      <c r="BB379">
        <v>0</v>
      </c>
      <c r="BC379">
        <v>0</v>
      </c>
      <c r="BD379">
        <v>0</v>
      </c>
      <c r="BE379">
        <v>0</v>
      </c>
      <c r="BF379">
        <v>0</v>
      </c>
      <c r="BG379">
        <v>0</v>
      </c>
      <c r="BH379">
        <v>0</v>
      </c>
      <c r="BI379">
        <v>0</v>
      </c>
      <c r="BJ379">
        <v>0</v>
      </c>
      <c r="BK379">
        <v>0</v>
      </c>
      <c r="BL379">
        <v>0</v>
      </c>
      <c r="BM379">
        <v>0</v>
      </c>
      <c r="BN379">
        <v>0</v>
      </c>
      <c r="BO379">
        <v>0</v>
      </c>
      <c r="BP379">
        <v>0</v>
      </c>
      <c r="BQ379">
        <v>0</v>
      </c>
      <c r="BR379">
        <v>0</v>
      </c>
      <c r="BS379">
        <v>0</v>
      </c>
      <c r="BT379">
        <v>0</v>
      </c>
      <c r="BU379">
        <v>0</v>
      </c>
      <c r="BV379">
        <v>0</v>
      </c>
      <c r="BW379">
        <v>0</v>
      </c>
      <c r="BX379">
        <v>0</v>
      </c>
      <c r="BY379">
        <v>0</v>
      </c>
      <c r="BZ379">
        <v>0</v>
      </c>
      <c r="CA379">
        <v>0</v>
      </c>
      <c r="CB379">
        <v>0</v>
      </c>
      <c r="CC379">
        <v>0</v>
      </c>
      <c r="CD379">
        <v>0</v>
      </c>
      <c r="CE379">
        <v>0</v>
      </c>
      <c r="CF379">
        <v>0</v>
      </c>
      <c r="CG379">
        <v>0</v>
      </c>
      <c r="CH379">
        <v>0</v>
      </c>
      <c r="CI379">
        <v>0</v>
      </c>
      <c r="CJ379">
        <v>0</v>
      </c>
      <c r="CK379">
        <v>0</v>
      </c>
      <c r="CL379">
        <v>0</v>
      </c>
      <c r="CM379">
        <v>0</v>
      </c>
      <c r="CN379">
        <v>0</v>
      </c>
      <c r="CO379">
        <v>0</v>
      </c>
      <c r="CP379">
        <v>0</v>
      </c>
      <c r="CQ379">
        <v>0</v>
      </c>
      <c r="CR379">
        <v>0</v>
      </c>
      <c r="CS379">
        <v>0</v>
      </c>
      <c r="CT379">
        <v>0</v>
      </c>
      <c r="CU379">
        <v>0</v>
      </c>
      <c r="CV379">
        <v>0</v>
      </c>
      <c r="CW379">
        <v>0</v>
      </c>
      <c r="CX379">
        <v>0</v>
      </c>
      <c r="CY379">
        <v>0</v>
      </c>
      <c r="CZ379">
        <v>0</v>
      </c>
      <c r="DA379">
        <v>0</v>
      </c>
      <c r="DB379">
        <v>0</v>
      </c>
      <c r="DC379">
        <v>0</v>
      </c>
      <c r="DD379">
        <v>0</v>
      </c>
      <c r="DE379">
        <v>0</v>
      </c>
      <c r="DF379">
        <v>0</v>
      </c>
      <c r="DG379">
        <v>0</v>
      </c>
      <c r="DH379">
        <v>0</v>
      </c>
      <c r="DI379">
        <v>0</v>
      </c>
      <c r="DJ379">
        <v>0</v>
      </c>
      <c r="DK379">
        <v>0</v>
      </c>
      <c r="DL379">
        <v>0</v>
      </c>
      <c r="DM379">
        <v>0</v>
      </c>
      <c r="DN379">
        <v>0</v>
      </c>
      <c r="DO379">
        <v>0</v>
      </c>
      <c r="DP379">
        <v>0</v>
      </c>
      <c r="DQ379">
        <v>0</v>
      </c>
      <c r="DR379">
        <v>0</v>
      </c>
      <c r="DS379">
        <v>0</v>
      </c>
    </row>
    <row r="380" spans="3:123" ht="14.5" x14ac:dyDescent="0.35">
      <c r="D380" t="s">
        <v>319</v>
      </c>
      <c r="E380"/>
      <c r="F380" t="s">
        <v>434</v>
      </c>
      <c r="G380"/>
      <c r="H380">
        <v>0</v>
      </c>
      <c r="I380">
        <v>0</v>
      </c>
      <c r="J380">
        <v>0</v>
      </c>
      <c r="K380">
        <v>-151.65878713560414</v>
      </c>
      <c r="L380">
        <v>0</v>
      </c>
      <c r="M380">
        <v>0</v>
      </c>
      <c r="N380">
        <v>0</v>
      </c>
      <c r="O380">
        <v>0</v>
      </c>
      <c r="P380">
        <v>0</v>
      </c>
      <c r="Q380">
        <v>0</v>
      </c>
      <c r="R380">
        <v>0</v>
      </c>
      <c r="S380">
        <v>0</v>
      </c>
      <c r="T380">
        <v>0</v>
      </c>
      <c r="U380">
        <v>0</v>
      </c>
      <c r="V380">
        <v>0</v>
      </c>
      <c r="W380">
        <v>0</v>
      </c>
      <c r="X380">
        <v>0</v>
      </c>
      <c r="Y380">
        <v>0</v>
      </c>
      <c r="Z380">
        <v>0</v>
      </c>
      <c r="AA380">
        <v>0</v>
      </c>
      <c r="AB380">
        <v>0</v>
      </c>
      <c r="AC380">
        <v>0</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c r="AY380">
        <v>0</v>
      </c>
      <c r="AZ380">
        <v>0</v>
      </c>
      <c r="BA380">
        <v>0</v>
      </c>
      <c r="BB380">
        <v>0</v>
      </c>
      <c r="BC380">
        <v>0</v>
      </c>
      <c r="BD380">
        <v>0</v>
      </c>
      <c r="BE380">
        <v>0</v>
      </c>
      <c r="BF380">
        <v>0</v>
      </c>
      <c r="BG380">
        <v>0</v>
      </c>
      <c r="BH380">
        <v>0</v>
      </c>
      <c r="BI380">
        <v>0</v>
      </c>
      <c r="BJ380">
        <v>0</v>
      </c>
      <c r="BK380">
        <v>0</v>
      </c>
      <c r="BL380">
        <v>0</v>
      </c>
      <c r="BM380">
        <v>0</v>
      </c>
      <c r="BN380">
        <v>0</v>
      </c>
      <c r="BO380">
        <v>0</v>
      </c>
      <c r="BP380">
        <v>0</v>
      </c>
      <c r="BQ380">
        <v>0</v>
      </c>
      <c r="BR380">
        <v>0</v>
      </c>
      <c r="BS380">
        <v>0</v>
      </c>
      <c r="BT380">
        <v>0</v>
      </c>
      <c r="BU380">
        <v>0</v>
      </c>
      <c r="BV380">
        <v>0</v>
      </c>
      <c r="BW380">
        <v>0</v>
      </c>
      <c r="BX380">
        <v>0</v>
      </c>
      <c r="BY380">
        <v>0</v>
      </c>
      <c r="BZ380">
        <v>0</v>
      </c>
      <c r="CA380">
        <v>0</v>
      </c>
      <c r="CB380">
        <v>0</v>
      </c>
      <c r="CC380">
        <v>0</v>
      </c>
      <c r="CD380">
        <v>0</v>
      </c>
      <c r="CE380">
        <v>0</v>
      </c>
      <c r="CF380">
        <v>0</v>
      </c>
      <c r="CG380">
        <v>0</v>
      </c>
      <c r="CH380">
        <v>0</v>
      </c>
      <c r="CI380">
        <v>0</v>
      </c>
      <c r="CJ380">
        <v>0</v>
      </c>
      <c r="CK380">
        <v>0</v>
      </c>
      <c r="CL380">
        <v>0</v>
      </c>
      <c r="CM380">
        <v>0</v>
      </c>
      <c r="CN380">
        <v>0</v>
      </c>
      <c r="CO380">
        <v>0</v>
      </c>
      <c r="CP380">
        <v>0</v>
      </c>
      <c r="CQ380">
        <v>0</v>
      </c>
      <c r="CR380">
        <v>0</v>
      </c>
      <c r="CS380">
        <v>0</v>
      </c>
      <c r="CT380">
        <v>0</v>
      </c>
      <c r="CU380">
        <v>0</v>
      </c>
      <c r="CV380">
        <v>0</v>
      </c>
      <c r="CW380">
        <v>0</v>
      </c>
      <c r="CX380">
        <v>0</v>
      </c>
      <c r="CY380">
        <v>0</v>
      </c>
      <c r="CZ380">
        <v>0</v>
      </c>
      <c r="DA380">
        <v>0</v>
      </c>
      <c r="DB380">
        <v>0</v>
      </c>
      <c r="DC380">
        <v>0</v>
      </c>
      <c r="DD380">
        <v>0</v>
      </c>
      <c r="DE380">
        <v>0</v>
      </c>
      <c r="DF380">
        <v>0</v>
      </c>
      <c r="DG380">
        <v>0</v>
      </c>
      <c r="DH380">
        <v>0</v>
      </c>
      <c r="DI380">
        <v>0</v>
      </c>
      <c r="DJ380">
        <v>0</v>
      </c>
      <c r="DK380">
        <v>0</v>
      </c>
      <c r="DL380">
        <v>0</v>
      </c>
      <c r="DM380">
        <v>6.3664629124104977E-12</v>
      </c>
      <c r="DN380">
        <v>4.5838532969355583E-10</v>
      </c>
      <c r="DO380">
        <v>2.0491825125645846E-8</v>
      </c>
      <c r="DP380">
        <v>6.0471393226180226E-7</v>
      </c>
      <c r="DQ380">
        <v>1.489598707848927E-5</v>
      </c>
      <c r="DR380">
        <v>2.7742387828766368E-4</v>
      </c>
      <c r="DS380">
        <v>5.0024558540826547E-3</v>
      </c>
    </row>
    <row r="381" spans="3:123" ht="14.5" x14ac:dyDescent="0.35">
      <c r="D381" t="s">
        <v>351</v>
      </c>
      <c r="E381"/>
      <c r="F381" t="s">
        <v>434</v>
      </c>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row>
    <row r="382" spans="3:123" ht="14.5" x14ac:dyDescent="0.35">
      <c r="D382" t="s">
        <v>131</v>
      </c>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row>
    <row r="383" spans="3:123" ht="14.5" x14ac:dyDescent="0.35">
      <c r="D383" t="s">
        <v>23</v>
      </c>
      <c r="E383"/>
      <c r="F383" t="s">
        <v>434</v>
      </c>
      <c r="G383"/>
      <c r="H383">
        <v>17.08877985502086</v>
      </c>
      <c r="I383">
        <v>64.663870406433659</v>
      </c>
      <c r="J383">
        <v>50.857609679268599</v>
      </c>
      <c r="K383">
        <v>0</v>
      </c>
      <c r="L383">
        <v>0</v>
      </c>
      <c r="M383">
        <v>0</v>
      </c>
      <c r="N383">
        <v>0</v>
      </c>
      <c r="O383">
        <v>0</v>
      </c>
      <c r="P383">
        <v>0</v>
      </c>
      <c r="Q383">
        <v>0</v>
      </c>
      <c r="R383">
        <v>0</v>
      </c>
      <c r="S383">
        <v>0</v>
      </c>
      <c r="T383">
        <v>0</v>
      </c>
      <c r="U383">
        <v>0</v>
      </c>
      <c r="V383">
        <v>0</v>
      </c>
      <c r="W383">
        <v>0</v>
      </c>
      <c r="X383">
        <v>0</v>
      </c>
      <c r="Y383">
        <v>0</v>
      </c>
      <c r="Z383">
        <v>0</v>
      </c>
      <c r="AA383">
        <v>0</v>
      </c>
      <c r="AB383">
        <v>0</v>
      </c>
      <c r="AC383">
        <v>0</v>
      </c>
      <c r="AD383">
        <v>0</v>
      </c>
      <c r="AE383">
        <v>0</v>
      </c>
      <c r="AF383">
        <v>0</v>
      </c>
      <c r="AG383">
        <v>0</v>
      </c>
      <c r="AH383">
        <v>0</v>
      </c>
      <c r="AI383">
        <v>0</v>
      </c>
      <c r="AJ383">
        <v>0</v>
      </c>
      <c r="AK383">
        <v>0</v>
      </c>
      <c r="AL383">
        <v>0</v>
      </c>
      <c r="AM383">
        <v>0</v>
      </c>
      <c r="AN383">
        <v>0</v>
      </c>
      <c r="AO383">
        <v>0</v>
      </c>
      <c r="AP383">
        <v>0</v>
      </c>
      <c r="AQ383">
        <v>0</v>
      </c>
      <c r="AR383">
        <v>0</v>
      </c>
      <c r="AS383">
        <v>0</v>
      </c>
      <c r="AT383">
        <v>0</v>
      </c>
      <c r="AU383">
        <v>0</v>
      </c>
      <c r="AV383">
        <v>0</v>
      </c>
      <c r="AW383">
        <v>0</v>
      </c>
      <c r="AX383">
        <v>0</v>
      </c>
      <c r="AY383">
        <v>0</v>
      </c>
      <c r="AZ383">
        <v>0</v>
      </c>
      <c r="BA383">
        <v>0</v>
      </c>
      <c r="BB383">
        <v>0</v>
      </c>
      <c r="BC383">
        <v>0</v>
      </c>
      <c r="BD383">
        <v>0</v>
      </c>
      <c r="BE383">
        <v>0</v>
      </c>
      <c r="BF383">
        <v>0</v>
      </c>
      <c r="BG383">
        <v>0</v>
      </c>
      <c r="BH383">
        <v>0</v>
      </c>
      <c r="BI383">
        <v>0</v>
      </c>
      <c r="BJ383">
        <v>0</v>
      </c>
      <c r="BK383">
        <v>0</v>
      </c>
      <c r="BL383">
        <v>0</v>
      </c>
      <c r="BM383">
        <v>0</v>
      </c>
      <c r="BN383">
        <v>0</v>
      </c>
      <c r="BO383">
        <v>0</v>
      </c>
      <c r="BP383">
        <v>0</v>
      </c>
      <c r="BQ383">
        <v>0</v>
      </c>
      <c r="BR383">
        <v>0</v>
      </c>
      <c r="BS383">
        <v>0</v>
      </c>
      <c r="BT383">
        <v>0</v>
      </c>
      <c r="BU383">
        <v>0</v>
      </c>
      <c r="BV383">
        <v>0</v>
      </c>
      <c r="BW383">
        <v>0</v>
      </c>
      <c r="BX383">
        <v>0</v>
      </c>
      <c r="BY383">
        <v>0</v>
      </c>
      <c r="BZ383">
        <v>0</v>
      </c>
      <c r="CA383">
        <v>0</v>
      </c>
      <c r="CB383">
        <v>0</v>
      </c>
      <c r="CC383">
        <v>0</v>
      </c>
      <c r="CD383">
        <v>0</v>
      </c>
      <c r="CE383">
        <v>0</v>
      </c>
      <c r="CF383">
        <v>0</v>
      </c>
      <c r="CG383">
        <v>0</v>
      </c>
      <c r="CH383">
        <v>0</v>
      </c>
      <c r="CI383">
        <v>0</v>
      </c>
      <c r="CJ383">
        <v>0</v>
      </c>
      <c r="CK383">
        <v>0</v>
      </c>
      <c r="CL383">
        <v>0</v>
      </c>
      <c r="CM383">
        <v>0</v>
      </c>
      <c r="CN383">
        <v>0</v>
      </c>
      <c r="CO383">
        <v>0</v>
      </c>
      <c r="CP383">
        <v>0</v>
      </c>
      <c r="CQ383">
        <v>0</v>
      </c>
      <c r="CR383">
        <v>0</v>
      </c>
      <c r="CS383">
        <v>0</v>
      </c>
      <c r="CT383">
        <v>0</v>
      </c>
      <c r="CU383">
        <v>0</v>
      </c>
      <c r="CV383">
        <v>0</v>
      </c>
      <c r="CW383">
        <v>0</v>
      </c>
      <c r="CX383">
        <v>0</v>
      </c>
      <c r="CY383">
        <v>0</v>
      </c>
      <c r="CZ383">
        <v>0</v>
      </c>
      <c r="DA383">
        <v>0</v>
      </c>
      <c r="DB383">
        <v>0</v>
      </c>
      <c r="DC383">
        <v>0</v>
      </c>
      <c r="DD383">
        <v>0</v>
      </c>
      <c r="DE383">
        <v>0</v>
      </c>
      <c r="DF383">
        <v>0</v>
      </c>
      <c r="DG383">
        <v>0</v>
      </c>
      <c r="DH383">
        <v>0</v>
      </c>
      <c r="DI383">
        <v>0</v>
      </c>
      <c r="DJ383">
        <v>0</v>
      </c>
      <c r="DK383">
        <v>0</v>
      </c>
      <c r="DL383">
        <v>0</v>
      </c>
      <c r="DM383">
        <v>0</v>
      </c>
      <c r="DN383">
        <v>0</v>
      </c>
      <c r="DO383">
        <v>0</v>
      </c>
      <c r="DP383">
        <v>0</v>
      </c>
      <c r="DQ383">
        <v>0</v>
      </c>
      <c r="DR383">
        <v>0</v>
      </c>
      <c r="DS383">
        <v>0</v>
      </c>
    </row>
    <row r="384" spans="3:123" ht="14.5" x14ac:dyDescent="0.35">
      <c r="D384" t="s">
        <v>24</v>
      </c>
      <c r="E384"/>
      <c r="F384" t="s">
        <v>434</v>
      </c>
      <c r="G384"/>
      <c r="H384">
        <v>0</v>
      </c>
      <c r="I384">
        <v>0</v>
      </c>
      <c r="J384">
        <v>0</v>
      </c>
      <c r="K384">
        <v>0</v>
      </c>
      <c r="L384">
        <v>17.08877985502086</v>
      </c>
      <c r="M384">
        <v>64.663870406433659</v>
      </c>
      <c r="N384">
        <v>50.857609679268599</v>
      </c>
      <c r="O384">
        <v>0</v>
      </c>
      <c r="P384">
        <v>0</v>
      </c>
      <c r="Q384">
        <v>0</v>
      </c>
      <c r="R384">
        <v>0</v>
      </c>
      <c r="S384">
        <v>0</v>
      </c>
      <c r="T384">
        <v>0</v>
      </c>
      <c r="U384">
        <v>0</v>
      </c>
      <c r="V384">
        <v>0</v>
      </c>
      <c r="W384">
        <v>0</v>
      </c>
      <c r="X384">
        <v>0</v>
      </c>
      <c r="Y384">
        <v>0</v>
      </c>
      <c r="Z384">
        <v>0</v>
      </c>
      <c r="AA384">
        <v>0</v>
      </c>
      <c r="AB384">
        <v>0</v>
      </c>
      <c r="AC384">
        <v>0</v>
      </c>
      <c r="AD384">
        <v>0</v>
      </c>
      <c r="AE384">
        <v>0</v>
      </c>
      <c r="AF384">
        <v>0</v>
      </c>
      <c r="AG384">
        <v>0</v>
      </c>
      <c r="AH384">
        <v>0</v>
      </c>
      <c r="AI384">
        <v>0</v>
      </c>
      <c r="AJ384">
        <v>0</v>
      </c>
      <c r="AK384">
        <v>0</v>
      </c>
      <c r="AL384">
        <v>0</v>
      </c>
      <c r="AM384">
        <v>0</v>
      </c>
      <c r="AN384">
        <v>0</v>
      </c>
      <c r="AO384">
        <v>0</v>
      </c>
      <c r="AP384">
        <v>0</v>
      </c>
      <c r="AQ384">
        <v>0</v>
      </c>
      <c r="AR384">
        <v>0</v>
      </c>
      <c r="AS384">
        <v>0</v>
      </c>
      <c r="AT384">
        <v>0</v>
      </c>
      <c r="AU384">
        <v>0</v>
      </c>
      <c r="AV384">
        <v>0</v>
      </c>
      <c r="AW384">
        <v>0</v>
      </c>
      <c r="AX384">
        <v>0</v>
      </c>
      <c r="AY384">
        <v>0</v>
      </c>
      <c r="AZ384">
        <v>0</v>
      </c>
      <c r="BA384">
        <v>0</v>
      </c>
      <c r="BB384">
        <v>0</v>
      </c>
      <c r="BC384">
        <v>0</v>
      </c>
      <c r="BD384">
        <v>0</v>
      </c>
      <c r="BE384">
        <v>0</v>
      </c>
      <c r="BF384">
        <v>0</v>
      </c>
      <c r="BG384">
        <v>0</v>
      </c>
      <c r="BH384">
        <v>0</v>
      </c>
      <c r="BI384">
        <v>0</v>
      </c>
      <c r="BJ384">
        <v>0</v>
      </c>
      <c r="BK384">
        <v>0</v>
      </c>
      <c r="BL384">
        <v>0</v>
      </c>
      <c r="BM384">
        <v>0</v>
      </c>
      <c r="BN384">
        <v>0</v>
      </c>
      <c r="BO384">
        <v>0</v>
      </c>
      <c r="BP384">
        <v>0</v>
      </c>
      <c r="BQ384">
        <v>0</v>
      </c>
      <c r="BR384">
        <v>0</v>
      </c>
      <c r="BS384">
        <v>0</v>
      </c>
      <c r="BT384">
        <v>0</v>
      </c>
      <c r="BU384">
        <v>0</v>
      </c>
      <c r="BV384">
        <v>0</v>
      </c>
      <c r="BW384">
        <v>0</v>
      </c>
      <c r="BX384">
        <v>0</v>
      </c>
      <c r="BY384">
        <v>0</v>
      </c>
      <c r="BZ384">
        <v>0</v>
      </c>
      <c r="CA384">
        <v>0</v>
      </c>
      <c r="CB384">
        <v>0</v>
      </c>
      <c r="CC384">
        <v>0</v>
      </c>
      <c r="CD384">
        <v>0</v>
      </c>
      <c r="CE384">
        <v>0</v>
      </c>
      <c r="CF384">
        <v>0</v>
      </c>
      <c r="CG384">
        <v>0</v>
      </c>
      <c r="CH384">
        <v>0</v>
      </c>
      <c r="CI384">
        <v>0</v>
      </c>
      <c r="CJ384">
        <v>0</v>
      </c>
      <c r="CK384">
        <v>0</v>
      </c>
      <c r="CL384">
        <v>0</v>
      </c>
      <c r="CM384">
        <v>0</v>
      </c>
      <c r="CN384">
        <v>0</v>
      </c>
      <c r="CO384">
        <v>0</v>
      </c>
      <c r="CP384">
        <v>0</v>
      </c>
      <c r="CQ384">
        <v>0</v>
      </c>
      <c r="CR384">
        <v>0</v>
      </c>
      <c r="CS384">
        <v>0</v>
      </c>
      <c r="CT384">
        <v>0</v>
      </c>
      <c r="CU384">
        <v>0</v>
      </c>
      <c r="CV384">
        <v>0</v>
      </c>
      <c r="CW384">
        <v>0</v>
      </c>
      <c r="CX384">
        <v>0</v>
      </c>
      <c r="CY384">
        <v>0</v>
      </c>
      <c r="CZ384">
        <v>0</v>
      </c>
      <c r="DA384">
        <v>0</v>
      </c>
      <c r="DB384">
        <v>0</v>
      </c>
      <c r="DC384">
        <v>0</v>
      </c>
      <c r="DD384">
        <v>0</v>
      </c>
      <c r="DE384">
        <v>0</v>
      </c>
      <c r="DF384">
        <v>0</v>
      </c>
      <c r="DG384">
        <v>0</v>
      </c>
      <c r="DH384">
        <v>0</v>
      </c>
      <c r="DI384">
        <v>0</v>
      </c>
      <c r="DJ384">
        <v>0</v>
      </c>
      <c r="DK384">
        <v>0</v>
      </c>
      <c r="DL384">
        <v>0</v>
      </c>
      <c r="DM384">
        <v>0</v>
      </c>
      <c r="DN384">
        <v>0</v>
      </c>
      <c r="DO384">
        <v>0</v>
      </c>
      <c r="DP384">
        <v>0</v>
      </c>
      <c r="DQ384">
        <v>0</v>
      </c>
      <c r="DR384">
        <v>0</v>
      </c>
      <c r="DS384">
        <v>0</v>
      </c>
    </row>
    <row r="385" spans="3:123" ht="14.5" x14ac:dyDescent="0.35">
      <c r="D385" t="s">
        <v>25</v>
      </c>
      <c r="E385"/>
      <c r="F385" t="s">
        <v>434</v>
      </c>
      <c r="G385"/>
      <c r="H385">
        <v>0</v>
      </c>
      <c r="I385">
        <v>0</v>
      </c>
      <c r="J385">
        <v>0</v>
      </c>
      <c r="K385">
        <v>0</v>
      </c>
      <c r="L385">
        <v>0</v>
      </c>
      <c r="M385">
        <v>0</v>
      </c>
      <c r="N385">
        <v>0</v>
      </c>
      <c r="O385">
        <v>0</v>
      </c>
      <c r="P385">
        <v>17.08877985502086</v>
      </c>
      <c r="Q385">
        <v>64.663870406433659</v>
      </c>
      <c r="R385">
        <v>50.857609679268599</v>
      </c>
      <c r="S385">
        <v>0</v>
      </c>
      <c r="T385">
        <v>0</v>
      </c>
      <c r="U385">
        <v>0</v>
      </c>
      <c r="V385">
        <v>0</v>
      </c>
      <c r="W385">
        <v>0</v>
      </c>
      <c r="X385">
        <v>0</v>
      </c>
      <c r="Y385">
        <v>0</v>
      </c>
      <c r="Z385">
        <v>0</v>
      </c>
      <c r="AA385">
        <v>0</v>
      </c>
      <c r="AB385">
        <v>0</v>
      </c>
      <c r="AC385">
        <v>0</v>
      </c>
      <c r="AD385">
        <v>0</v>
      </c>
      <c r="AE385">
        <v>0</v>
      </c>
      <c r="AF385">
        <v>0</v>
      </c>
      <c r="AG385">
        <v>0</v>
      </c>
      <c r="AH385">
        <v>0</v>
      </c>
      <c r="AI385">
        <v>0</v>
      </c>
      <c r="AJ385">
        <v>0</v>
      </c>
      <c r="AK385">
        <v>0</v>
      </c>
      <c r="AL385">
        <v>0</v>
      </c>
      <c r="AM385">
        <v>0</v>
      </c>
      <c r="AN385">
        <v>0</v>
      </c>
      <c r="AO385">
        <v>0</v>
      </c>
      <c r="AP385">
        <v>0</v>
      </c>
      <c r="AQ385">
        <v>0</v>
      </c>
      <c r="AR385">
        <v>0</v>
      </c>
      <c r="AS385">
        <v>0</v>
      </c>
      <c r="AT385">
        <v>0</v>
      </c>
      <c r="AU385">
        <v>0</v>
      </c>
      <c r="AV385">
        <v>0</v>
      </c>
      <c r="AW385">
        <v>0</v>
      </c>
      <c r="AX385">
        <v>0</v>
      </c>
      <c r="AY385">
        <v>0</v>
      </c>
      <c r="AZ385">
        <v>0</v>
      </c>
      <c r="BA385">
        <v>0</v>
      </c>
      <c r="BB385">
        <v>0</v>
      </c>
      <c r="BC385">
        <v>0</v>
      </c>
      <c r="BD385">
        <v>0</v>
      </c>
      <c r="BE385">
        <v>0</v>
      </c>
      <c r="BF385">
        <v>0</v>
      </c>
      <c r="BG385">
        <v>0</v>
      </c>
      <c r="BH385">
        <v>0</v>
      </c>
      <c r="BI385">
        <v>0</v>
      </c>
      <c r="BJ385">
        <v>0</v>
      </c>
      <c r="BK385">
        <v>0</v>
      </c>
      <c r="BL385">
        <v>0</v>
      </c>
      <c r="BM385">
        <v>0</v>
      </c>
      <c r="BN385">
        <v>0</v>
      </c>
      <c r="BO385">
        <v>0</v>
      </c>
      <c r="BP385">
        <v>0</v>
      </c>
      <c r="BQ385">
        <v>0</v>
      </c>
      <c r="BR385">
        <v>0</v>
      </c>
      <c r="BS385">
        <v>0</v>
      </c>
      <c r="BT385">
        <v>0</v>
      </c>
      <c r="BU385">
        <v>0</v>
      </c>
      <c r="BV385">
        <v>0</v>
      </c>
      <c r="BW385">
        <v>0</v>
      </c>
      <c r="BX385">
        <v>0</v>
      </c>
      <c r="BY385">
        <v>0</v>
      </c>
      <c r="BZ385">
        <v>0</v>
      </c>
      <c r="CA385">
        <v>0</v>
      </c>
      <c r="CB385">
        <v>0</v>
      </c>
      <c r="CC385">
        <v>0</v>
      </c>
      <c r="CD385">
        <v>0</v>
      </c>
      <c r="CE385">
        <v>0</v>
      </c>
      <c r="CF385">
        <v>0</v>
      </c>
      <c r="CG385">
        <v>0</v>
      </c>
      <c r="CH385">
        <v>0</v>
      </c>
      <c r="CI385">
        <v>0</v>
      </c>
      <c r="CJ385">
        <v>0</v>
      </c>
      <c r="CK385">
        <v>0</v>
      </c>
      <c r="CL385">
        <v>0</v>
      </c>
      <c r="CM385">
        <v>0</v>
      </c>
      <c r="CN385">
        <v>0</v>
      </c>
      <c r="CO385">
        <v>0</v>
      </c>
      <c r="CP385">
        <v>0</v>
      </c>
      <c r="CQ385">
        <v>0</v>
      </c>
      <c r="CR385">
        <v>0</v>
      </c>
      <c r="CS385">
        <v>0</v>
      </c>
      <c r="CT385">
        <v>0</v>
      </c>
      <c r="CU385">
        <v>0</v>
      </c>
      <c r="CV385">
        <v>0</v>
      </c>
      <c r="CW385">
        <v>0</v>
      </c>
      <c r="CX385">
        <v>0</v>
      </c>
      <c r="CY385">
        <v>0</v>
      </c>
      <c r="CZ385">
        <v>0</v>
      </c>
      <c r="DA385">
        <v>0</v>
      </c>
      <c r="DB385">
        <v>0</v>
      </c>
      <c r="DC385">
        <v>0</v>
      </c>
      <c r="DD385">
        <v>0</v>
      </c>
      <c r="DE385">
        <v>0</v>
      </c>
      <c r="DF385">
        <v>0</v>
      </c>
      <c r="DG385">
        <v>0</v>
      </c>
      <c r="DH385">
        <v>0</v>
      </c>
      <c r="DI385">
        <v>0</v>
      </c>
      <c r="DJ385">
        <v>0</v>
      </c>
      <c r="DK385">
        <v>0</v>
      </c>
      <c r="DL385">
        <v>0</v>
      </c>
      <c r="DM385">
        <v>0</v>
      </c>
      <c r="DN385">
        <v>0</v>
      </c>
      <c r="DO385">
        <v>0</v>
      </c>
      <c r="DP385">
        <v>0</v>
      </c>
      <c r="DQ385">
        <v>0</v>
      </c>
      <c r="DR385">
        <v>0</v>
      </c>
      <c r="DS385">
        <v>0</v>
      </c>
    </row>
    <row r="386" spans="3:123" ht="14.5" x14ac:dyDescent="0.35">
      <c r="D386" t="s">
        <v>26</v>
      </c>
      <c r="E386"/>
      <c r="F386" t="s">
        <v>434</v>
      </c>
      <c r="G386"/>
      <c r="H386">
        <v>0</v>
      </c>
      <c r="I386">
        <v>0</v>
      </c>
      <c r="J386">
        <v>0</v>
      </c>
      <c r="K386">
        <v>0</v>
      </c>
      <c r="L386">
        <v>0</v>
      </c>
      <c r="M386">
        <v>0</v>
      </c>
      <c r="N386">
        <v>0</v>
      </c>
      <c r="O386">
        <v>0</v>
      </c>
      <c r="P386">
        <v>0</v>
      </c>
      <c r="Q386">
        <v>0</v>
      </c>
      <c r="R386">
        <v>0</v>
      </c>
      <c r="S386">
        <v>0</v>
      </c>
      <c r="T386">
        <v>34.17755971004172</v>
      </c>
      <c r="U386">
        <v>129.32774081286732</v>
      </c>
      <c r="V386">
        <v>101.7152193585372</v>
      </c>
      <c r="W386">
        <v>0</v>
      </c>
      <c r="X386">
        <v>0</v>
      </c>
      <c r="Y386">
        <v>0</v>
      </c>
      <c r="Z386">
        <v>0</v>
      </c>
      <c r="AA386">
        <v>0</v>
      </c>
      <c r="AB386">
        <v>0</v>
      </c>
      <c r="AC386">
        <v>0</v>
      </c>
      <c r="AD386">
        <v>0</v>
      </c>
      <c r="AE386">
        <v>0</v>
      </c>
      <c r="AF386">
        <v>0</v>
      </c>
      <c r="AG386">
        <v>0</v>
      </c>
      <c r="AH386">
        <v>0</v>
      </c>
      <c r="AI386">
        <v>0</v>
      </c>
      <c r="AJ386">
        <v>0</v>
      </c>
      <c r="AK386">
        <v>0</v>
      </c>
      <c r="AL386">
        <v>0</v>
      </c>
      <c r="AM386">
        <v>0</v>
      </c>
      <c r="AN386">
        <v>0</v>
      </c>
      <c r="AO386">
        <v>0</v>
      </c>
      <c r="AP386">
        <v>0</v>
      </c>
      <c r="AQ386">
        <v>0</v>
      </c>
      <c r="AR386">
        <v>0</v>
      </c>
      <c r="AS386">
        <v>0</v>
      </c>
      <c r="AT386">
        <v>0</v>
      </c>
      <c r="AU386">
        <v>0</v>
      </c>
      <c r="AV386">
        <v>0</v>
      </c>
      <c r="AW386">
        <v>0</v>
      </c>
      <c r="AX386">
        <v>0</v>
      </c>
      <c r="AY386">
        <v>0</v>
      </c>
      <c r="AZ386">
        <v>0</v>
      </c>
      <c r="BA386">
        <v>0</v>
      </c>
      <c r="BB386">
        <v>0</v>
      </c>
      <c r="BC386">
        <v>0</v>
      </c>
      <c r="BD386">
        <v>0</v>
      </c>
      <c r="BE386">
        <v>0</v>
      </c>
      <c r="BF386">
        <v>0</v>
      </c>
      <c r="BG386">
        <v>0</v>
      </c>
      <c r="BH386">
        <v>0</v>
      </c>
      <c r="BI386">
        <v>0</v>
      </c>
      <c r="BJ386">
        <v>0</v>
      </c>
      <c r="BK386">
        <v>0</v>
      </c>
      <c r="BL386">
        <v>0</v>
      </c>
      <c r="BM386">
        <v>0</v>
      </c>
      <c r="BN386">
        <v>0</v>
      </c>
      <c r="BO386">
        <v>0</v>
      </c>
      <c r="BP386">
        <v>0</v>
      </c>
      <c r="BQ386">
        <v>0</v>
      </c>
      <c r="BR386">
        <v>0</v>
      </c>
      <c r="BS386">
        <v>0</v>
      </c>
      <c r="BT386">
        <v>0</v>
      </c>
      <c r="BU386">
        <v>0</v>
      </c>
      <c r="BV386">
        <v>0</v>
      </c>
      <c r="BW386">
        <v>0</v>
      </c>
      <c r="BX386">
        <v>0</v>
      </c>
      <c r="BY386">
        <v>0</v>
      </c>
      <c r="BZ386">
        <v>0</v>
      </c>
      <c r="CA386">
        <v>0</v>
      </c>
      <c r="CB386">
        <v>0</v>
      </c>
      <c r="CC386">
        <v>0</v>
      </c>
      <c r="CD386">
        <v>0</v>
      </c>
      <c r="CE386">
        <v>0</v>
      </c>
      <c r="CF386">
        <v>0</v>
      </c>
      <c r="CG386">
        <v>0</v>
      </c>
      <c r="CH386">
        <v>0</v>
      </c>
      <c r="CI386">
        <v>0</v>
      </c>
      <c r="CJ386">
        <v>0</v>
      </c>
      <c r="CK386">
        <v>0</v>
      </c>
      <c r="CL386">
        <v>0</v>
      </c>
      <c r="CM386">
        <v>0</v>
      </c>
      <c r="CN386">
        <v>0</v>
      </c>
      <c r="CO386">
        <v>0</v>
      </c>
      <c r="CP386">
        <v>0</v>
      </c>
      <c r="CQ386">
        <v>0</v>
      </c>
      <c r="CR386">
        <v>0</v>
      </c>
      <c r="CS386">
        <v>0</v>
      </c>
      <c r="CT386">
        <v>0</v>
      </c>
      <c r="CU386">
        <v>0</v>
      </c>
      <c r="CV386">
        <v>0</v>
      </c>
      <c r="CW386">
        <v>0</v>
      </c>
      <c r="CX386">
        <v>0</v>
      </c>
      <c r="CY386">
        <v>0</v>
      </c>
      <c r="CZ386">
        <v>0</v>
      </c>
      <c r="DA386">
        <v>0</v>
      </c>
      <c r="DB386">
        <v>0</v>
      </c>
      <c r="DC386">
        <v>0</v>
      </c>
      <c r="DD386">
        <v>0</v>
      </c>
      <c r="DE386">
        <v>0</v>
      </c>
      <c r="DF386">
        <v>0</v>
      </c>
      <c r="DG386">
        <v>0</v>
      </c>
      <c r="DH386">
        <v>0</v>
      </c>
      <c r="DI386">
        <v>0</v>
      </c>
      <c r="DJ386">
        <v>0</v>
      </c>
      <c r="DK386">
        <v>0</v>
      </c>
      <c r="DL386">
        <v>0</v>
      </c>
      <c r="DM386">
        <v>0</v>
      </c>
      <c r="DN386">
        <v>0</v>
      </c>
      <c r="DO386">
        <v>0</v>
      </c>
      <c r="DP386">
        <v>0</v>
      </c>
      <c r="DQ386">
        <v>0</v>
      </c>
      <c r="DR386">
        <v>0</v>
      </c>
      <c r="DS386">
        <v>0</v>
      </c>
    </row>
    <row r="387" spans="3:123" ht="14.5" x14ac:dyDescent="0.35">
      <c r="D387" t="s">
        <v>27</v>
      </c>
      <c r="E387"/>
      <c r="F387" t="s">
        <v>434</v>
      </c>
      <c r="G387"/>
      <c r="H387">
        <v>0</v>
      </c>
      <c r="I387">
        <v>0</v>
      </c>
      <c r="J387">
        <v>0</v>
      </c>
      <c r="K387">
        <v>0</v>
      </c>
      <c r="L387">
        <v>0</v>
      </c>
      <c r="M387">
        <v>0</v>
      </c>
      <c r="N387">
        <v>0</v>
      </c>
      <c r="O387">
        <v>0</v>
      </c>
      <c r="P387">
        <v>0</v>
      </c>
      <c r="Q387">
        <v>0</v>
      </c>
      <c r="R387">
        <v>0</v>
      </c>
      <c r="S387">
        <v>0</v>
      </c>
      <c r="T387">
        <v>0</v>
      </c>
      <c r="U387">
        <v>0</v>
      </c>
      <c r="V387">
        <v>0</v>
      </c>
      <c r="W387">
        <v>0</v>
      </c>
      <c r="X387">
        <v>85.4438992751043</v>
      </c>
      <c r="Y387">
        <v>323.31935203216835</v>
      </c>
      <c r="Z387">
        <v>254.28804839634296</v>
      </c>
      <c r="AA387">
        <v>0</v>
      </c>
      <c r="AB387">
        <v>0</v>
      </c>
      <c r="AC387">
        <v>0</v>
      </c>
      <c r="AD387">
        <v>0</v>
      </c>
      <c r="AE387">
        <v>0</v>
      </c>
      <c r="AF387">
        <v>0</v>
      </c>
      <c r="AG387">
        <v>0</v>
      </c>
      <c r="AH387">
        <v>0</v>
      </c>
      <c r="AI387">
        <v>0</v>
      </c>
      <c r="AJ387">
        <v>0</v>
      </c>
      <c r="AK387">
        <v>0</v>
      </c>
      <c r="AL387">
        <v>0</v>
      </c>
      <c r="AM387">
        <v>0</v>
      </c>
      <c r="AN387">
        <v>0</v>
      </c>
      <c r="AO387">
        <v>0</v>
      </c>
      <c r="AP387">
        <v>0</v>
      </c>
      <c r="AQ387">
        <v>0</v>
      </c>
      <c r="AR387">
        <v>0</v>
      </c>
      <c r="AS387">
        <v>0</v>
      </c>
      <c r="AT387">
        <v>0</v>
      </c>
      <c r="AU387">
        <v>0</v>
      </c>
      <c r="AV387">
        <v>0</v>
      </c>
      <c r="AW387">
        <v>0</v>
      </c>
      <c r="AX387">
        <v>0</v>
      </c>
      <c r="AY387">
        <v>0</v>
      </c>
      <c r="AZ387">
        <v>0</v>
      </c>
      <c r="BA387">
        <v>0</v>
      </c>
      <c r="BB387">
        <v>0</v>
      </c>
      <c r="BC387">
        <v>0</v>
      </c>
      <c r="BD387">
        <v>0</v>
      </c>
      <c r="BE387">
        <v>0</v>
      </c>
      <c r="BF387">
        <v>0</v>
      </c>
      <c r="BG387">
        <v>0</v>
      </c>
      <c r="BH387">
        <v>0</v>
      </c>
      <c r="BI387">
        <v>0</v>
      </c>
      <c r="BJ387">
        <v>0</v>
      </c>
      <c r="BK387">
        <v>0</v>
      </c>
      <c r="BL387">
        <v>0</v>
      </c>
      <c r="BM387">
        <v>0</v>
      </c>
      <c r="BN387">
        <v>0</v>
      </c>
      <c r="BO387">
        <v>0</v>
      </c>
      <c r="BP387">
        <v>0</v>
      </c>
      <c r="BQ387">
        <v>0</v>
      </c>
      <c r="BR387">
        <v>0</v>
      </c>
      <c r="BS387">
        <v>0</v>
      </c>
      <c r="BT387">
        <v>0</v>
      </c>
      <c r="BU387">
        <v>0</v>
      </c>
      <c r="BV387">
        <v>0</v>
      </c>
      <c r="BW387">
        <v>0</v>
      </c>
      <c r="BX387">
        <v>0</v>
      </c>
      <c r="BY387">
        <v>0</v>
      </c>
      <c r="BZ387">
        <v>0</v>
      </c>
      <c r="CA387">
        <v>0</v>
      </c>
      <c r="CB387">
        <v>0</v>
      </c>
      <c r="CC387">
        <v>0</v>
      </c>
      <c r="CD387">
        <v>0</v>
      </c>
      <c r="CE387">
        <v>0</v>
      </c>
      <c r="CF387">
        <v>0</v>
      </c>
      <c r="CG387">
        <v>0</v>
      </c>
      <c r="CH387">
        <v>0</v>
      </c>
      <c r="CI387">
        <v>0</v>
      </c>
      <c r="CJ387">
        <v>0</v>
      </c>
      <c r="CK387">
        <v>0</v>
      </c>
      <c r="CL387">
        <v>0</v>
      </c>
      <c r="CM387">
        <v>0</v>
      </c>
      <c r="CN387">
        <v>0</v>
      </c>
      <c r="CO387">
        <v>0</v>
      </c>
      <c r="CP387">
        <v>0</v>
      </c>
      <c r="CQ387">
        <v>0</v>
      </c>
      <c r="CR387">
        <v>0</v>
      </c>
      <c r="CS387">
        <v>0</v>
      </c>
      <c r="CT387">
        <v>0</v>
      </c>
      <c r="CU387">
        <v>0</v>
      </c>
      <c r="CV387">
        <v>0</v>
      </c>
      <c r="CW387">
        <v>0</v>
      </c>
      <c r="CX387">
        <v>0</v>
      </c>
      <c r="CY387">
        <v>0</v>
      </c>
      <c r="CZ387">
        <v>0</v>
      </c>
      <c r="DA387">
        <v>0</v>
      </c>
      <c r="DB387">
        <v>0</v>
      </c>
      <c r="DC387">
        <v>0</v>
      </c>
      <c r="DD387">
        <v>0</v>
      </c>
      <c r="DE387">
        <v>0</v>
      </c>
      <c r="DF387">
        <v>0</v>
      </c>
      <c r="DG387">
        <v>0</v>
      </c>
      <c r="DH387">
        <v>0</v>
      </c>
      <c r="DI387">
        <v>0</v>
      </c>
      <c r="DJ387">
        <v>0</v>
      </c>
      <c r="DK387">
        <v>0</v>
      </c>
      <c r="DL387">
        <v>0</v>
      </c>
      <c r="DM387">
        <v>0</v>
      </c>
      <c r="DN387">
        <v>0</v>
      </c>
      <c r="DO387">
        <v>0</v>
      </c>
      <c r="DP387">
        <v>0</v>
      </c>
      <c r="DQ387">
        <v>0</v>
      </c>
      <c r="DR387">
        <v>0</v>
      </c>
      <c r="DS387">
        <v>0</v>
      </c>
    </row>
    <row r="388" spans="3:123" ht="14.5" x14ac:dyDescent="0.35">
      <c r="D388" t="s">
        <v>256</v>
      </c>
      <c r="E388"/>
      <c r="F388" t="s">
        <v>434</v>
      </c>
      <c r="G388"/>
      <c r="H388">
        <v>0</v>
      </c>
      <c r="I388">
        <v>0</v>
      </c>
      <c r="J388">
        <v>0</v>
      </c>
      <c r="K388">
        <v>4.3582999999999998</v>
      </c>
      <c r="L388">
        <v>0</v>
      </c>
      <c r="M388">
        <v>0</v>
      </c>
      <c r="N388">
        <v>0</v>
      </c>
      <c r="O388">
        <v>0</v>
      </c>
      <c r="P388">
        <v>0</v>
      </c>
      <c r="Q388">
        <v>0</v>
      </c>
      <c r="R388">
        <v>0</v>
      </c>
      <c r="S388">
        <v>0</v>
      </c>
      <c r="T388">
        <v>0</v>
      </c>
      <c r="U388">
        <v>0</v>
      </c>
      <c r="V388">
        <v>0</v>
      </c>
      <c r="W388">
        <v>0</v>
      </c>
      <c r="X388">
        <v>0</v>
      </c>
      <c r="Y388">
        <v>0</v>
      </c>
      <c r="Z388">
        <v>0</v>
      </c>
      <c r="AA388">
        <v>0</v>
      </c>
      <c r="AB388">
        <v>0</v>
      </c>
      <c r="AC388">
        <v>0</v>
      </c>
      <c r="AD388">
        <v>0</v>
      </c>
      <c r="AE388">
        <v>0</v>
      </c>
      <c r="AF388">
        <v>0</v>
      </c>
      <c r="AG388">
        <v>0</v>
      </c>
      <c r="AH388">
        <v>0</v>
      </c>
      <c r="AI388">
        <v>0</v>
      </c>
      <c r="AJ388">
        <v>0</v>
      </c>
      <c r="AK388">
        <v>0</v>
      </c>
      <c r="AL388">
        <v>0</v>
      </c>
      <c r="AM388">
        <v>0</v>
      </c>
      <c r="AN388">
        <v>0</v>
      </c>
      <c r="AO388">
        <v>0</v>
      </c>
      <c r="AP388">
        <v>0</v>
      </c>
      <c r="AQ388">
        <v>0</v>
      </c>
      <c r="AR388">
        <v>0</v>
      </c>
      <c r="AS388">
        <v>0</v>
      </c>
      <c r="AT388">
        <v>0</v>
      </c>
      <c r="AU388">
        <v>0</v>
      </c>
      <c r="AV388">
        <v>0</v>
      </c>
      <c r="AW388">
        <v>0</v>
      </c>
      <c r="AX388">
        <v>0</v>
      </c>
      <c r="AY388">
        <v>0</v>
      </c>
      <c r="AZ388">
        <v>0</v>
      </c>
      <c r="BA388">
        <v>0</v>
      </c>
      <c r="BB388">
        <v>0</v>
      </c>
      <c r="BC388">
        <v>0</v>
      </c>
      <c r="BD388">
        <v>0</v>
      </c>
      <c r="BE388">
        <v>0</v>
      </c>
      <c r="BF388">
        <v>0</v>
      </c>
      <c r="BG388">
        <v>0</v>
      </c>
      <c r="BH388">
        <v>0</v>
      </c>
      <c r="BI388">
        <v>0</v>
      </c>
      <c r="BJ388">
        <v>0</v>
      </c>
      <c r="BK388">
        <v>0</v>
      </c>
      <c r="BL388">
        <v>0</v>
      </c>
      <c r="BM388">
        <v>0</v>
      </c>
      <c r="BN388">
        <v>0</v>
      </c>
      <c r="BO388">
        <v>0</v>
      </c>
      <c r="BP388">
        <v>0</v>
      </c>
      <c r="BQ388">
        <v>0</v>
      </c>
      <c r="BR388">
        <v>0</v>
      </c>
      <c r="BS388">
        <v>0</v>
      </c>
      <c r="BT388">
        <v>0</v>
      </c>
      <c r="BU388">
        <v>0</v>
      </c>
      <c r="BV388">
        <v>0</v>
      </c>
      <c r="BW388">
        <v>0</v>
      </c>
      <c r="BX388">
        <v>0</v>
      </c>
      <c r="BY388">
        <v>0</v>
      </c>
      <c r="BZ388">
        <v>0</v>
      </c>
      <c r="CA388">
        <v>0</v>
      </c>
      <c r="CB388">
        <v>0</v>
      </c>
      <c r="CC388">
        <v>0</v>
      </c>
      <c r="CD388">
        <v>0</v>
      </c>
      <c r="CE388">
        <v>0</v>
      </c>
      <c r="CF388">
        <v>0</v>
      </c>
      <c r="CG388">
        <v>0</v>
      </c>
      <c r="CH388">
        <v>0</v>
      </c>
      <c r="CI388">
        <v>0</v>
      </c>
      <c r="CJ388">
        <v>0</v>
      </c>
      <c r="CK388">
        <v>0</v>
      </c>
      <c r="CL388">
        <v>0</v>
      </c>
      <c r="CM388">
        <v>0</v>
      </c>
      <c r="CN388">
        <v>0</v>
      </c>
      <c r="CO388">
        <v>0</v>
      </c>
      <c r="CP388">
        <v>0</v>
      </c>
      <c r="CQ388">
        <v>0</v>
      </c>
      <c r="CR388">
        <v>0</v>
      </c>
      <c r="CS388">
        <v>0</v>
      </c>
      <c r="CT388">
        <v>0</v>
      </c>
      <c r="CU388">
        <v>0</v>
      </c>
      <c r="CV388">
        <v>0</v>
      </c>
      <c r="CW388">
        <v>0</v>
      </c>
      <c r="CX388">
        <v>0</v>
      </c>
      <c r="CY388">
        <v>0</v>
      </c>
      <c r="CZ388">
        <v>0</v>
      </c>
      <c r="DA388">
        <v>0</v>
      </c>
      <c r="DB388">
        <v>0</v>
      </c>
      <c r="DC388">
        <v>0</v>
      </c>
      <c r="DD388">
        <v>0</v>
      </c>
      <c r="DE388">
        <v>0</v>
      </c>
      <c r="DF388">
        <v>0</v>
      </c>
      <c r="DG388">
        <v>0</v>
      </c>
      <c r="DH388">
        <v>0</v>
      </c>
      <c r="DI388">
        <v>0</v>
      </c>
      <c r="DJ388">
        <v>0</v>
      </c>
      <c r="DK388">
        <v>0</v>
      </c>
      <c r="DL388">
        <v>0</v>
      </c>
      <c r="DM388">
        <v>0</v>
      </c>
      <c r="DN388">
        <v>0</v>
      </c>
      <c r="DO388">
        <v>0</v>
      </c>
      <c r="DP388">
        <v>0</v>
      </c>
      <c r="DQ388">
        <v>0</v>
      </c>
      <c r="DR388">
        <v>0</v>
      </c>
      <c r="DS388">
        <v>-1E-4</v>
      </c>
    </row>
    <row r="389" spans="3:123" ht="14.5" x14ac:dyDescent="0.35">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row>
    <row r="390" spans="3:123" x14ac:dyDescent="0.3">
      <c r="C390" s="6" t="s">
        <v>226</v>
      </c>
    </row>
    <row r="391" spans="3:123" x14ac:dyDescent="0.3">
      <c r="D391" s="12" t="str">
        <f t="shared" ref="D391:D399" si="1200">D373</f>
        <v>IDC</v>
      </c>
      <c r="F391" s="6"/>
      <c r="G391" s="6"/>
    </row>
    <row r="392" spans="3:123" x14ac:dyDescent="0.3">
      <c r="D392" s="12" t="str">
        <f t="shared" si="1200"/>
        <v>Phase I</v>
      </c>
      <c r="F392" s="86">
        <f>IF(ABS(SUM(H392:DS392))&lt;0.01,0,1)</f>
        <v>0</v>
      </c>
      <c r="H392" s="86">
        <f>ROUND(H355-H374,4)</f>
        <v>0</v>
      </c>
      <c r="I392" s="86">
        <f t="shared" ref="I392:BT392" si="1201">ROUND(I355-I374,4)</f>
        <v>0</v>
      </c>
      <c r="J392" s="86">
        <f t="shared" si="1201"/>
        <v>0</v>
      </c>
      <c r="K392" s="86">
        <f t="shared" si="1201"/>
        <v>0</v>
      </c>
      <c r="L392" s="86">
        <f t="shared" si="1201"/>
        <v>0</v>
      </c>
      <c r="M392" s="86">
        <f t="shared" si="1201"/>
        <v>0</v>
      </c>
      <c r="N392" s="86">
        <f t="shared" si="1201"/>
        <v>0</v>
      </c>
      <c r="O392" s="86">
        <f t="shared" si="1201"/>
        <v>0</v>
      </c>
      <c r="P392" s="86">
        <f t="shared" si="1201"/>
        <v>0</v>
      </c>
      <c r="Q392" s="86">
        <f t="shared" si="1201"/>
        <v>0</v>
      </c>
      <c r="R392" s="86">
        <f t="shared" si="1201"/>
        <v>0</v>
      </c>
      <c r="S392" s="86">
        <f t="shared" si="1201"/>
        <v>0</v>
      </c>
      <c r="T392" s="86">
        <f t="shared" si="1201"/>
        <v>0</v>
      </c>
      <c r="U392" s="86">
        <f t="shared" si="1201"/>
        <v>0</v>
      </c>
      <c r="V392" s="86">
        <f t="shared" si="1201"/>
        <v>0</v>
      </c>
      <c r="W392" s="86">
        <f t="shared" si="1201"/>
        <v>0</v>
      </c>
      <c r="X392" s="86">
        <f t="shared" si="1201"/>
        <v>0</v>
      </c>
      <c r="Y392" s="86">
        <f t="shared" si="1201"/>
        <v>0</v>
      </c>
      <c r="Z392" s="86">
        <f t="shared" si="1201"/>
        <v>0</v>
      </c>
      <c r="AA392" s="86">
        <f t="shared" si="1201"/>
        <v>0</v>
      </c>
      <c r="AB392" s="86">
        <f t="shared" si="1201"/>
        <v>0</v>
      </c>
      <c r="AC392" s="86">
        <f t="shared" si="1201"/>
        <v>0</v>
      </c>
      <c r="AD392" s="86">
        <f t="shared" si="1201"/>
        <v>0</v>
      </c>
      <c r="AE392" s="86">
        <f t="shared" si="1201"/>
        <v>0</v>
      </c>
      <c r="AF392" s="86">
        <f t="shared" si="1201"/>
        <v>0</v>
      </c>
      <c r="AG392" s="86">
        <f t="shared" si="1201"/>
        <v>0</v>
      </c>
      <c r="AH392" s="86">
        <f t="shared" si="1201"/>
        <v>0</v>
      </c>
      <c r="AI392" s="86">
        <f t="shared" si="1201"/>
        <v>0</v>
      </c>
      <c r="AJ392" s="86">
        <f t="shared" si="1201"/>
        <v>0</v>
      </c>
      <c r="AK392" s="86">
        <f t="shared" si="1201"/>
        <v>0</v>
      </c>
      <c r="AL392" s="86">
        <f t="shared" si="1201"/>
        <v>0</v>
      </c>
      <c r="AM392" s="86">
        <f t="shared" si="1201"/>
        <v>0</v>
      </c>
      <c r="AN392" s="86">
        <f t="shared" si="1201"/>
        <v>0</v>
      </c>
      <c r="AO392" s="86">
        <f t="shared" si="1201"/>
        <v>0</v>
      </c>
      <c r="AP392" s="86">
        <f t="shared" si="1201"/>
        <v>0</v>
      </c>
      <c r="AQ392" s="86">
        <f t="shared" si="1201"/>
        <v>0</v>
      </c>
      <c r="AR392" s="86">
        <f t="shared" si="1201"/>
        <v>0</v>
      </c>
      <c r="AS392" s="86">
        <f t="shared" si="1201"/>
        <v>0</v>
      </c>
      <c r="AT392" s="86">
        <f t="shared" si="1201"/>
        <v>0</v>
      </c>
      <c r="AU392" s="86">
        <f t="shared" si="1201"/>
        <v>0</v>
      </c>
      <c r="AV392" s="86">
        <f t="shared" si="1201"/>
        <v>0</v>
      </c>
      <c r="AW392" s="86">
        <f t="shared" si="1201"/>
        <v>0</v>
      </c>
      <c r="AX392" s="86">
        <f t="shared" si="1201"/>
        <v>0</v>
      </c>
      <c r="AY392" s="86">
        <f t="shared" si="1201"/>
        <v>0</v>
      </c>
      <c r="AZ392" s="86">
        <f t="shared" si="1201"/>
        <v>0</v>
      </c>
      <c r="BA392" s="86">
        <f t="shared" si="1201"/>
        <v>0</v>
      </c>
      <c r="BB392" s="86">
        <f t="shared" si="1201"/>
        <v>0</v>
      </c>
      <c r="BC392" s="86">
        <f t="shared" si="1201"/>
        <v>0</v>
      </c>
      <c r="BD392" s="86">
        <f t="shared" si="1201"/>
        <v>0</v>
      </c>
      <c r="BE392" s="86">
        <f t="shared" si="1201"/>
        <v>0</v>
      </c>
      <c r="BF392" s="86">
        <f t="shared" si="1201"/>
        <v>0</v>
      </c>
      <c r="BG392" s="86">
        <f t="shared" si="1201"/>
        <v>0</v>
      </c>
      <c r="BH392" s="86">
        <f t="shared" si="1201"/>
        <v>0</v>
      </c>
      <c r="BI392" s="86">
        <f t="shared" si="1201"/>
        <v>0</v>
      </c>
      <c r="BJ392" s="86">
        <f t="shared" si="1201"/>
        <v>0</v>
      </c>
      <c r="BK392" s="86">
        <f t="shared" si="1201"/>
        <v>0</v>
      </c>
      <c r="BL392" s="86">
        <f t="shared" si="1201"/>
        <v>0</v>
      </c>
      <c r="BM392" s="86">
        <f t="shared" si="1201"/>
        <v>0</v>
      </c>
      <c r="BN392" s="86">
        <f t="shared" si="1201"/>
        <v>0</v>
      </c>
      <c r="BO392" s="86">
        <f t="shared" si="1201"/>
        <v>0</v>
      </c>
      <c r="BP392" s="86">
        <f t="shared" si="1201"/>
        <v>0</v>
      </c>
      <c r="BQ392" s="86">
        <f t="shared" si="1201"/>
        <v>0</v>
      </c>
      <c r="BR392" s="86">
        <f t="shared" si="1201"/>
        <v>0</v>
      </c>
      <c r="BS392" s="86">
        <f t="shared" si="1201"/>
        <v>0</v>
      </c>
      <c r="BT392" s="86">
        <f t="shared" si="1201"/>
        <v>0</v>
      </c>
      <c r="BU392" s="86">
        <f t="shared" ref="BU392:DS392" si="1202">ROUND(BU355-BU374,4)</f>
        <v>0</v>
      </c>
      <c r="BV392" s="86">
        <f t="shared" si="1202"/>
        <v>0</v>
      </c>
      <c r="BW392" s="86">
        <f t="shared" si="1202"/>
        <v>0</v>
      </c>
      <c r="BX392" s="86">
        <f t="shared" si="1202"/>
        <v>0</v>
      </c>
      <c r="BY392" s="86">
        <f t="shared" si="1202"/>
        <v>0</v>
      </c>
      <c r="BZ392" s="86">
        <f t="shared" si="1202"/>
        <v>0</v>
      </c>
      <c r="CA392" s="86">
        <f t="shared" si="1202"/>
        <v>0</v>
      </c>
      <c r="CB392" s="86">
        <f t="shared" si="1202"/>
        <v>0</v>
      </c>
      <c r="CC392" s="86">
        <f t="shared" si="1202"/>
        <v>0</v>
      </c>
      <c r="CD392" s="86">
        <f t="shared" si="1202"/>
        <v>0</v>
      </c>
      <c r="CE392" s="86">
        <f t="shared" si="1202"/>
        <v>0</v>
      </c>
      <c r="CF392" s="86">
        <f t="shared" si="1202"/>
        <v>0</v>
      </c>
      <c r="CG392" s="86">
        <f t="shared" si="1202"/>
        <v>0</v>
      </c>
      <c r="CH392" s="86">
        <f t="shared" si="1202"/>
        <v>0</v>
      </c>
      <c r="CI392" s="86">
        <f t="shared" si="1202"/>
        <v>0</v>
      </c>
      <c r="CJ392" s="86">
        <f t="shared" si="1202"/>
        <v>0</v>
      </c>
      <c r="CK392" s="86">
        <f t="shared" si="1202"/>
        <v>0</v>
      </c>
      <c r="CL392" s="86">
        <f t="shared" si="1202"/>
        <v>0</v>
      </c>
      <c r="CM392" s="86">
        <f t="shared" si="1202"/>
        <v>0</v>
      </c>
      <c r="CN392" s="86">
        <f t="shared" si="1202"/>
        <v>0</v>
      </c>
      <c r="CO392" s="86">
        <f t="shared" si="1202"/>
        <v>0</v>
      </c>
      <c r="CP392" s="86">
        <f t="shared" si="1202"/>
        <v>0</v>
      </c>
      <c r="CQ392" s="86">
        <f t="shared" si="1202"/>
        <v>0</v>
      </c>
      <c r="CR392" s="86">
        <f t="shared" si="1202"/>
        <v>0</v>
      </c>
      <c r="CS392" s="86">
        <f t="shared" si="1202"/>
        <v>0</v>
      </c>
      <c r="CT392" s="86">
        <f t="shared" si="1202"/>
        <v>0</v>
      </c>
      <c r="CU392" s="86">
        <f t="shared" si="1202"/>
        <v>0</v>
      </c>
      <c r="CV392" s="86">
        <f t="shared" si="1202"/>
        <v>0</v>
      </c>
      <c r="CW392" s="86">
        <f t="shared" si="1202"/>
        <v>0</v>
      </c>
      <c r="CX392" s="86">
        <f t="shared" si="1202"/>
        <v>0</v>
      </c>
      <c r="CY392" s="86">
        <f t="shared" si="1202"/>
        <v>0</v>
      </c>
      <c r="CZ392" s="86">
        <f t="shared" si="1202"/>
        <v>0</v>
      </c>
      <c r="DA392" s="86">
        <f t="shared" si="1202"/>
        <v>0</v>
      </c>
      <c r="DB392" s="86">
        <f t="shared" si="1202"/>
        <v>0</v>
      </c>
      <c r="DC392" s="86">
        <f t="shared" si="1202"/>
        <v>0</v>
      </c>
      <c r="DD392" s="86">
        <f t="shared" si="1202"/>
        <v>0</v>
      </c>
      <c r="DE392" s="86">
        <f t="shared" si="1202"/>
        <v>0</v>
      </c>
      <c r="DF392" s="86">
        <f t="shared" si="1202"/>
        <v>0</v>
      </c>
      <c r="DG392" s="86">
        <f t="shared" si="1202"/>
        <v>0</v>
      </c>
      <c r="DH392" s="86">
        <f t="shared" si="1202"/>
        <v>0</v>
      </c>
      <c r="DI392" s="86">
        <f t="shared" si="1202"/>
        <v>0</v>
      </c>
      <c r="DJ392" s="86">
        <f t="shared" si="1202"/>
        <v>0</v>
      </c>
      <c r="DK392" s="86">
        <f t="shared" si="1202"/>
        <v>0</v>
      </c>
      <c r="DL392" s="86">
        <f t="shared" si="1202"/>
        <v>0</v>
      </c>
      <c r="DM392" s="86">
        <f t="shared" si="1202"/>
        <v>0</v>
      </c>
      <c r="DN392" s="86">
        <f t="shared" si="1202"/>
        <v>0</v>
      </c>
      <c r="DO392" s="86">
        <f t="shared" si="1202"/>
        <v>0</v>
      </c>
      <c r="DP392" s="86">
        <f t="shared" si="1202"/>
        <v>0</v>
      </c>
      <c r="DQ392" s="86">
        <f t="shared" si="1202"/>
        <v>0</v>
      </c>
      <c r="DR392" s="86">
        <f t="shared" si="1202"/>
        <v>0</v>
      </c>
      <c r="DS392" s="86">
        <f t="shared" si="1202"/>
        <v>0</v>
      </c>
    </row>
    <row r="393" spans="3:123" x14ac:dyDescent="0.3">
      <c r="D393" s="12" t="str">
        <f t="shared" si="1200"/>
        <v>Phase II</v>
      </c>
      <c r="F393" s="86">
        <f t="shared" ref="F393:F403" si="1203">IF(ABS(SUM(H393:DS393))&lt;0.01,0,1)</f>
        <v>0</v>
      </c>
      <c r="H393" s="86">
        <f t="shared" ref="H393:BS393" si="1204">ROUND(H356-H375,4)</f>
        <v>0</v>
      </c>
      <c r="I393" s="86">
        <f t="shared" si="1204"/>
        <v>0</v>
      </c>
      <c r="J393" s="86">
        <f t="shared" si="1204"/>
        <v>0</v>
      </c>
      <c r="K393" s="86">
        <f t="shared" si="1204"/>
        <v>0</v>
      </c>
      <c r="L393" s="86">
        <f t="shared" si="1204"/>
        <v>0</v>
      </c>
      <c r="M393" s="86">
        <f t="shared" si="1204"/>
        <v>0</v>
      </c>
      <c r="N393" s="86">
        <f t="shared" si="1204"/>
        <v>0</v>
      </c>
      <c r="O393" s="86">
        <f t="shared" si="1204"/>
        <v>0</v>
      </c>
      <c r="P393" s="86">
        <f t="shared" si="1204"/>
        <v>0</v>
      </c>
      <c r="Q393" s="86">
        <f t="shared" si="1204"/>
        <v>0</v>
      </c>
      <c r="R393" s="86">
        <f t="shared" si="1204"/>
        <v>0</v>
      </c>
      <c r="S393" s="86">
        <f t="shared" si="1204"/>
        <v>0</v>
      </c>
      <c r="T393" s="86">
        <f t="shared" si="1204"/>
        <v>0</v>
      </c>
      <c r="U393" s="86">
        <f t="shared" si="1204"/>
        <v>0</v>
      </c>
      <c r="V393" s="86">
        <f t="shared" si="1204"/>
        <v>0</v>
      </c>
      <c r="W393" s="86">
        <f t="shared" si="1204"/>
        <v>0</v>
      </c>
      <c r="X393" s="86">
        <f t="shared" si="1204"/>
        <v>0</v>
      </c>
      <c r="Y393" s="86">
        <f t="shared" si="1204"/>
        <v>0</v>
      </c>
      <c r="Z393" s="86">
        <f t="shared" si="1204"/>
        <v>0</v>
      </c>
      <c r="AA393" s="86">
        <f t="shared" si="1204"/>
        <v>0</v>
      </c>
      <c r="AB393" s="86">
        <f t="shared" si="1204"/>
        <v>0</v>
      </c>
      <c r="AC393" s="86">
        <f t="shared" si="1204"/>
        <v>0</v>
      </c>
      <c r="AD393" s="86">
        <f t="shared" si="1204"/>
        <v>0</v>
      </c>
      <c r="AE393" s="86">
        <f t="shared" si="1204"/>
        <v>0</v>
      </c>
      <c r="AF393" s="86">
        <f t="shared" si="1204"/>
        <v>0</v>
      </c>
      <c r="AG393" s="86">
        <f t="shared" si="1204"/>
        <v>0</v>
      </c>
      <c r="AH393" s="86">
        <f t="shared" si="1204"/>
        <v>0</v>
      </c>
      <c r="AI393" s="86">
        <f t="shared" si="1204"/>
        <v>0</v>
      </c>
      <c r="AJ393" s="86">
        <f t="shared" si="1204"/>
        <v>0</v>
      </c>
      <c r="AK393" s="86">
        <f t="shared" si="1204"/>
        <v>0</v>
      </c>
      <c r="AL393" s="86">
        <f t="shared" si="1204"/>
        <v>0</v>
      </c>
      <c r="AM393" s="86">
        <f t="shared" si="1204"/>
        <v>0</v>
      </c>
      <c r="AN393" s="86">
        <f t="shared" si="1204"/>
        <v>0</v>
      </c>
      <c r="AO393" s="86">
        <f t="shared" si="1204"/>
        <v>0</v>
      </c>
      <c r="AP393" s="86">
        <f t="shared" si="1204"/>
        <v>0</v>
      </c>
      <c r="AQ393" s="86">
        <f t="shared" si="1204"/>
        <v>0</v>
      </c>
      <c r="AR393" s="86">
        <f t="shared" si="1204"/>
        <v>0</v>
      </c>
      <c r="AS393" s="86">
        <f t="shared" si="1204"/>
        <v>0</v>
      </c>
      <c r="AT393" s="86">
        <f t="shared" si="1204"/>
        <v>0</v>
      </c>
      <c r="AU393" s="86">
        <f t="shared" si="1204"/>
        <v>0</v>
      </c>
      <c r="AV393" s="86">
        <f t="shared" si="1204"/>
        <v>0</v>
      </c>
      <c r="AW393" s="86">
        <f t="shared" si="1204"/>
        <v>0</v>
      </c>
      <c r="AX393" s="86">
        <f t="shared" si="1204"/>
        <v>0</v>
      </c>
      <c r="AY393" s="86">
        <f t="shared" si="1204"/>
        <v>0</v>
      </c>
      <c r="AZ393" s="86">
        <f t="shared" si="1204"/>
        <v>0</v>
      </c>
      <c r="BA393" s="86">
        <f t="shared" si="1204"/>
        <v>0</v>
      </c>
      <c r="BB393" s="86">
        <f t="shared" si="1204"/>
        <v>0</v>
      </c>
      <c r="BC393" s="86">
        <f t="shared" si="1204"/>
        <v>0</v>
      </c>
      <c r="BD393" s="86">
        <f t="shared" si="1204"/>
        <v>0</v>
      </c>
      <c r="BE393" s="86">
        <f t="shared" si="1204"/>
        <v>0</v>
      </c>
      <c r="BF393" s="86">
        <f t="shared" si="1204"/>
        <v>0</v>
      </c>
      <c r="BG393" s="86">
        <f t="shared" si="1204"/>
        <v>0</v>
      </c>
      <c r="BH393" s="86">
        <f t="shared" si="1204"/>
        <v>0</v>
      </c>
      <c r="BI393" s="86">
        <f t="shared" si="1204"/>
        <v>0</v>
      </c>
      <c r="BJ393" s="86">
        <f t="shared" si="1204"/>
        <v>0</v>
      </c>
      <c r="BK393" s="86">
        <f t="shared" si="1204"/>
        <v>0</v>
      </c>
      <c r="BL393" s="86">
        <f t="shared" si="1204"/>
        <v>0</v>
      </c>
      <c r="BM393" s="86">
        <f t="shared" si="1204"/>
        <v>0</v>
      </c>
      <c r="BN393" s="86">
        <f t="shared" si="1204"/>
        <v>0</v>
      </c>
      <c r="BO393" s="86">
        <f t="shared" si="1204"/>
        <v>0</v>
      </c>
      <c r="BP393" s="86">
        <f t="shared" si="1204"/>
        <v>0</v>
      </c>
      <c r="BQ393" s="86">
        <f t="shared" si="1204"/>
        <v>0</v>
      </c>
      <c r="BR393" s="86">
        <f t="shared" si="1204"/>
        <v>0</v>
      </c>
      <c r="BS393" s="86">
        <f t="shared" si="1204"/>
        <v>0</v>
      </c>
      <c r="BT393" s="86">
        <f t="shared" ref="BT393:DS393" si="1205">ROUND(BT356-BT375,4)</f>
        <v>0</v>
      </c>
      <c r="BU393" s="86">
        <f t="shared" si="1205"/>
        <v>0</v>
      </c>
      <c r="BV393" s="86">
        <f t="shared" si="1205"/>
        <v>0</v>
      </c>
      <c r="BW393" s="86">
        <f t="shared" si="1205"/>
        <v>0</v>
      </c>
      <c r="BX393" s="86">
        <f t="shared" si="1205"/>
        <v>0</v>
      </c>
      <c r="BY393" s="86">
        <f t="shared" si="1205"/>
        <v>0</v>
      </c>
      <c r="BZ393" s="86">
        <f t="shared" si="1205"/>
        <v>0</v>
      </c>
      <c r="CA393" s="86">
        <f t="shared" si="1205"/>
        <v>0</v>
      </c>
      <c r="CB393" s="86">
        <f t="shared" si="1205"/>
        <v>0</v>
      </c>
      <c r="CC393" s="86">
        <f t="shared" si="1205"/>
        <v>0</v>
      </c>
      <c r="CD393" s="86">
        <f t="shared" si="1205"/>
        <v>0</v>
      </c>
      <c r="CE393" s="86">
        <f t="shared" si="1205"/>
        <v>0</v>
      </c>
      <c r="CF393" s="86">
        <f t="shared" si="1205"/>
        <v>0</v>
      </c>
      <c r="CG393" s="86">
        <f t="shared" si="1205"/>
        <v>0</v>
      </c>
      <c r="CH393" s="86">
        <f t="shared" si="1205"/>
        <v>0</v>
      </c>
      <c r="CI393" s="86">
        <f t="shared" si="1205"/>
        <v>0</v>
      </c>
      <c r="CJ393" s="86">
        <f t="shared" si="1205"/>
        <v>0</v>
      </c>
      <c r="CK393" s="86">
        <f t="shared" si="1205"/>
        <v>0</v>
      </c>
      <c r="CL393" s="86">
        <f t="shared" si="1205"/>
        <v>0</v>
      </c>
      <c r="CM393" s="86">
        <f t="shared" si="1205"/>
        <v>0</v>
      </c>
      <c r="CN393" s="86">
        <f t="shared" si="1205"/>
        <v>0</v>
      </c>
      <c r="CO393" s="86">
        <f t="shared" si="1205"/>
        <v>0</v>
      </c>
      <c r="CP393" s="86">
        <f t="shared" si="1205"/>
        <v>0</v>
      </c>
      <c r="CQ393" s="86">
        <f t="shared" si="1205"/>
        <v>0</v>
      </c>
      <c r="CR393" s="86">
        <f t="shared" si="1205"/>
        <v>0</v>
      </c>
      <c r="CS393" s="86">
        <f t="shared" si="1205"/>
        <v>0</v>
      </c>
      <c r="CT393" s="86">
        <f t="shared" si="1205"/>
        <v>0</v>
      </c>
      <c r="CU393" s="86">
        <f t="shared" si="1205"/>
        <v>0</v>
      </c>
      <c r="CV393" s="86">
        <f t="shared" si="1205"/>
        <v>0</v>
      </c>
      <c r="CW393" s="86">
        <f t="shared" si="1205"/>
        <v>0</v>
      </c>
      <c r="CX393" s="86">
        <f t="shared" si="1205"/>
        <v>0</v>
      </c>
      <c r="CY393" s="86">
        <f t="shared" si="1205"/>
        <v>0</v>
      </c>
      <c r="CZ393" s="86">
        <f t="shared" si="1205"/>
        <v>0</v>
      </c>
      <c r="DA393" s="86">
        <f t="shared" si="1205"/>
        <v>0</v>
      </c>
      <c r="DB393" s="86">
        <f t="shared" si="1205"/>
        <v>0</v>
      </c>
      <c r="DC393" s="86">
        <f t="shared" si="1205"/>
        <v>0</v>
      </c>
      <c r="DD393" s="86">
        <f t="shared" si="1205"/>
        <v>0</v>
      </c>
      <c r="DE393" s="86">
        <f t="shared" si="1205"/>
        <v>0</v>
      </c>
      <c r="DF393" s="86">
        <f t="shared" si="1205"/>
        <v>0</v>
      </c>
      <c r="DG393" s="86">
        <f t="shared" si="1205"/>
        <v>0</v>
      </c>
      <c r="DH393" s="86">
        <f t="shared" si="1205"/>
        <v>0</v>
      </c>
      <c r="DI393" s="86">
        <f t="shared" si="1205"/>
        <v>0</v>
      </c>
      <c r="DJ393" s="86">
        <f t="shared" si="1205"/>
        <v>0</v>
      </c>
      <c r="DK393" s="86">
        <f t="shared" si="1205"/>
        <v>0</v>
      </c>
      <c r="DL393" s="86">
        <f t="shared" si="1205"/>
        <v>0</v>
      </c>
      <c r="DM393" s="86">
        <f t="shared" si="1205"/>
        <v>0</v>
      </c>
      <c r="DN393" s="86">
        <f t="shared" si="1205"/>
        <v>0</v>
      </c>
      <c r="DO393" s="86">
        <f t="shared" si="1205"/>
        <v>0</v>
      </c>
      <c r="DP393" s="86">
        <f t="shared" si="1205"/>
        <v>0</v>
      </c>
      <c r="DQ393" s="86">
        <f t="shared" si="1205"/>
        <v>0</v>
      </c>
      <c r="DR393" s="86">
        <f t="shared" si="1205"/>
        <v>0</v>
      </c>
      <c r="DS393" s="86">
        <f t="shared" si="1205"/>
        <v>0</v>
      </c>
    </row>
    <row r="394" spans="3:123" x14ac:dyDescent="0.3">
      <c r="D394" s="12" t="str">
        <f t="shared" si="1200"/>
        <v>Phase III</v>
      </c>
      <c r="F394" s="86">
        <f t="shared" si="1203"/>
        <v>0</v>
      </c>
      <c r="H394" s="86">
        <f t="shared" ref="H394:BS394" si="1206">ROUND(H357-H376,4)</f>
        <v>0</v>
      </c>
      <c r="I394" s="86">
        <f t="shared" si="1206"/>
        <v>0</v>
      </c>
      <c r="J394" s="86">
        <f t="shared" si="1206"/>
        <v>0</v>
      </c>
      <c r="K394" s="86">
        <f t="shared" si="1206"/>
        <v>0</v>
      </c>
      <c r="L394" s="86">
        <f t="shared" si="1206"/>
        <v>0</v>
      </c>
      <c r="M394" s="86">
        <f t="shared" si="1206"/>
        <v>0</v>
      </c>
      <c r="N394" s="86">
        <f t="shared" si="1206"/>
        <v>0</v>
      </c>
      <c r="O394" s="86">
        <f t="shared" si="1206"/>
        <v>0</v>
      </c>
      <c r="P394" s="86">
        <f t="shared" si="1206"/>
        <v>0</v>
      </c>
      <c r="Q394" s="86">
        <f t="shared" si="1206"/>
        <v>0</v>
      </c>
      <c r="R394" s="86">
        <f t="shared" si="1206"/>
        <v>0</v>
      </c>
      <c r="S394" s="86">
        <f t="shared" si="1206"/>
        <v>0</v>
      </c>
      <c r="T394" s="86">
        <f t="shared" si="1206"/>
        <v>0</v>
      </c>
      <c r="U394" s="86">
        <f t="shared" si="1206"/>
        <v>0</v>
      </c>
      <c r="V394" s="86">
        <f t="shared" si="1206"/>
        <v>0</v>
      </c>
      <c r="W394" s="86">
        <f t="shared" si="1206"/>
        <v>0</v>
      </c>
      <c r="X394" s="86">
        <f t="shared" si="1206"/>
        <v>0</v>
      </c>
      <c r="Y394" s="86">
        <f t="shared" si="1206"/>
        <v>0</v>
      </c>
      <c r="Z394" s="86">
        <f t="shared" si="1206"/>
        <v>0</v>
      </c>
      <c r="AA394" s="86">
        <f t="shared" si="1206"/>
        <v>0</v>
      </c>
      <c r="AB394" s="86">
        <f t="shared" si="1206"/>
        <v>0</v>
      </c>
      <c r="AC394" s="86">
        <f t="shared" si="1206"/>
        <v>0</v>
      </c>
      <c r="AD394" s="86">
        <f t="shared" si="1206"/>
        <v>0</v>
      </c>
      <c r="AE394" s="86">
        <f t="shared" si="1206"/>
        <v>0</v>
      </c>
      <c r="AF394" s="86">
        <f t="shared" si="1206"/>
        <v>0</v>
      </c>
      <c r="AG394" s="86">
        <f t="shared" si="1206"/>
        <v>0</v>
      </c>
      <c r="AH394" s="86">
        <f t="shared" si="1206"/>
        <v>0</v>
      </c>
      <c r="AI394" s="86">
        <f t="shared" si="1206"/>
        <v>0</v>
      </c>
      <c r="AJ394" s="86">
        <f t="shared" si="1206"/>
        <v>0</v>
      </c>
      <c r="AK394" s="86">
        <f t="shared" si="1206"/>
        <v>0</v>
      </c>
      <c r="AL394" s="86">
        <f t="shared" si="1206"/>
        <v>0</v>
      </c>
      <c r="AM394" s="86">
        <f t="shared" si="1206"/>
        <v>0</v>
      </c>
      <c r="AN394" s="86">
        <f t="shared" si="1206"/>
        <v>0</v>
      </c>
      <c r="AO394" s="86">
        <f t="shared" si="1206"/>
        <v>0</v>
      </c>
      <c r="AP394" s="86">
        <f t="shared" si="1206"/>
        <v>0</v>
      </c>
      <c r="AQ394" s="86">
        <f t="shared" si="1206"/>
        <v>0</v>
      </c>
      <c r="AR394" s="86">
        <f t="shared" si="1206"/>
        <v>0</v>
      </c>
      <c r="AS394" s="86">
        <f t="shared" si="1206"/>
        <v>0</v>
      </c>
      <c r="AT394" s="86">
        <f t="shared" si="1206"/>
        <v>0</v>
      </c>
      <c r="AU394" s="86">
        <f t="shared" si="1206"/>
        <v>0</v>
      </c>
      <c r="AV394" s="86">
        <f t="shared" si="1206"/>
        <v>0</v>
      </c>
      <c r="AW394" s="86">
        <f t="shared" si="1206"/>
        <v>0</v>
      </c>
      <c r="AX394" s="86">
        <f t="shared" si="1206"/>
        <v>0</v>
      </c>
      <c r="AY394" s="86">
        <f t="shared" si="1206"/>
        <v>0</v>
      </c>
      <c r="AZ394" s="86">
        <f t="shared" si="1206"/>
        <v>0</v>
      </c>
      <c r="BA394" s="86">
        <f t="shared" si="1206"/>
        <v>0</v>
      </c>
      <c r="BB394" s="86">
        <f t="shared" si="1206"/>
        <v>0</v>
      </c>
      <c r="BC394" s="86">
        <f t="shared" si="1206"/>
        <v>0</v>
      </c>
      <c r="BD394" s="86">
        <f t="shared" si="1206"/>
        <v>0</v>
      </c>
      <c r="BE394" s="86">
        <f t="shared" si="1206"/>
        <v>0</v>
      </c>
      <c r="BF394" s="86">
        <f t="shared" si="1206"/>
        <v>0</v>
      </c>
      <c r="BG394" s="86">
        <f t="shared" si="1206"/>
        <v>0</v>
      </c>
      <c r="BH394" s="86">
        <f t="shared" si="1206"/>
        <v>0</v>
      </c>
      <c r="BI394" s="86">
        <f t="shared" si="1206"/>
        <v>0</v>
      </c>
      <c r="BJ394" s="86">
        <f t="shared" si="1206"/>
        <v>0</v>
      </c>
      <c r="BK394" s="86">
        <f t="shared" si="1206"/>
        <v>0</v>
      </c>
      <c r="BL394" s="86">
        <f t="shared" si="1206"/>
        <v>0</v>
      </c>
      <c r="BM394" s="86">
        <f t="shared" si="1206"/>
        <v>0</v>
      </c>
      <c r="BN394" s="86">
        <f t="shared" si="1206"/>
        <v>0</v>
      </c>
      <c r="BO394" s="86">
        <f t="shared" si="1206"/>
        <v>0</v>
      </c>
      <c r="BP394" s="86">
        <f t="shared" si="1206"/>
        <v>0</v>
      </c>
      <c r="BQ394" s="86">
        <f t="shared" si="1206"/>
        <v>0</v>
      </c>
      <c r="BR394" s="86">
        <f t="shared" si="1206"/>
        <v>0</v>
      </c>
      <c r="BS394" s="86">
        <f t="shared" si="1206"/>
        <v>0</v>
      </c>
      <c r="BT394" s="86">
        <f t="shared" ref="BT394:DS394" si="1207">ROUND(BT357-BT376,4)</f>
        <v>0</v>
      </c>
      <c r="BU394" s="86">
        <f t="shared" si="1207"/>
        <v>0</v>
      </c>
      <c r="BV394" s="86">
        <f t="shared" si="1207"/>
        <v>0</v>
      </c>
      <c r="BW394" s="86">
        <f t="shared" si="1207"/>
        <v>0</v>
      </c>
      <c r="BX394" s="86">
        <f t="shared" si="1207"/>
        <v>0</v>
      </c>
      <c r="BY394" s="86">
        <f t="shared" si="1207"/>
        <v>0</v>
      </c>
      <c r="BZ394" s="86">
        <f t="shared" si="1207"/>
        <v>0</v>
      </c>
      <c r="CA394" s="86">
        <f t="shared" si="1207"/>
        <v>0</v>
      </c>
      <c r="CB394" s="86">
        <f t="shared" si="1207"/>
        <v>0</v>
      </c>
      <c r="CC394" s="86">
        <f t="shared" si="1207"/>
        <v>0</v>
      </c>
      <c r="CD394" s="86">
        <f t="shared" si="1207"/>
        <v>0</v>
      </c>
      <c r="CE394" s="86">
        <f t="shared" si="1207"/>
        <v>0</v>
      </c>
      <c r="CF394" s="86">
        <f t="shared" si="1207"/>
        <v>0</v>
      </c>
      <c r="CG394" s="86">
        <f t="shared" si="1207"/>
        <v>0</v>
      </c>
      <c r="CH394" s="86">
        <f t="shared" si="1207"/>
        <v>0</v>
      </c>
      <c r="CI394" s="86">
        <f t="shared" si="1207"/>
        <v>0</v>
      </c>
      <c r="CJ394" s="86">
        <f t="shared" si="1207"/>
        <v>0</v>
      </c>
      <c r="CK394" s="86">
        <f t="shared" si="1207"/>
        <v>0</v>
      </c>
      <c r="CL394" s="86">
        <f t="shared" si="1207"/>
        <v>0</v>
      </c>
      <c r="CM394" s="86">
        <f t="shared" si="1207"/>
        <v>0</v>
      </c>
      <c r="CN394" s="86">
        <f t="shared" si="1207"/>
        <v>0</v>
      </c>
      <c r="CO394" s="86">
        <f t="shared" si="1207"/>
        <v>0</v>
      </c>
      <c r="CP394" s="86">
        <f t="shared" si="1207"/>
        <v>0</v>
      </c>
      <c r="CQ394" s="86">
        <f t="shared" si="1207"/>
        <v>0</v>
      </c>
      <c r="CR394" s="86">
        <f t="shared" si="1207"/>
        <v>0</v>
      </c>
      <c r="CS394" s="86">
        <f t="shared" si="1207"/>
        <v>0</v>
      </c>
      <c r="CT394" s="86">
        <f t="shared" si="1207"/>
        <v>0</v>
      </c>
      <c r="CU394" s="86">
        <f t="shared" si="1207"/>
        <v>0</v>
      </c>
      <c r="CV394" s="86">
        <f t="shared" si="1207"/>
        <v>0</v>
      </c>
      <c r="CW394" s="86">
        <f t="shared" si="1207"/>
        <v>0</v>
      </c>
      <c r="CX394" s="86">
        <f t="shared" si="1207"/>
        <v>0</v>
      </c>
      <c r="CY394" s="86">
        <f t="shared" si="1207"/>
        <v>0</v>
      </c>
      <c r="CZ394" s="86">
        <f t="shared" si="1207"/>
        <v>0</v>
      </c>
      <c r="DA394" s="86">
        <f t="shared" si="1207"/>
        <v>0</v>
      </c>
      <c r="DB394" s="86">
        <f t="shared" si="1207"/>
        <v>0</v>
      </c>
      <c r="DC394" s="86">
        <f t="shared" si="1207"/>
        <v>0</v>
      </c>
      <c r="DD394" s="86">
        <f t="shared" si="1207"/>
        <v>0</v>
      </c>
      <c r="DE394" s="86">
        <f t="shared" si="1207"/>
        <v>0</v>
      </c>
      <c r="DF394" s="86">
        <f t="shared" si="1207"/>
        <v>0</v>
      </c>
      <c r="DG394" s="86">
        <f t="shared" si="1207"/>
        <v>0</v>
      </c>
      <c r="DH394" s="86">
        <f t="shared" si="1207"/>
        <v>0</v>
      </c>
      <c r="DI394" s="86">
        <f t="shared" si="1207"/>
        <v>0</v>
      </c>
      <c r="DJ394" s="86">
        <f t="shared" si="1207"/>
        <v>0</v>
      </c>
      <c r="DK394" s="86">
        <f t="shared" si="1207"/>
        <v>0</v>
      </c>
      <c r="DL394" s="86">
        <f t="shared" si="1207"/>
        <v>0</v>
      </c>
      <c r="DM394" s="86">
        <f t="shared" si="1207"/>
        <v>0</v>
      </c>
      <c r="DN394" s="86">
        <f t="shared" si="1207"/>
        <v>0</v>
      </c>
      <c r="DO394" s="86">
        <f t="shared" si="1207"/>
        <v>0</v>
      </c>
      <c r="DP394" s="86">
        <f t="shared" si="1207"/>
        <v>0</v>
      </c>
      <c r="DQ394" s="86">
        <f t="shared" si="1207"/>
        <v>0</v>
      </c>
      <c r="DR394" s="86">
        <f t="shared" si="1207"/>
        <v>0</v>
      </c>
      <c r="DS394" s="86">
        <f t="shared" si="1207"/>
        <v>0</v>
      </c>
    </row>
    <row r="395" spans="3:123" x14ac:dyDescent="0.3">
      <c r="D395" s="12" t="str">
        <f t="shared" si="1200"/>
        <v>Phase IV</v>
      </c>
      <c r="F395" s="86">
        <f t="shared" si="1203"/>
        <v>0</v>
      </c>
      <c r="H395" s="86">
        <f t="shared" ref="H395:BS395" si="1208">ROUND(H358-H377,4)</f>
        <v>0</v>
      </c>
      <c r="I395" s="86">
        <f t="shared" si="1208"/>
        <v>0</v>
      </c>
      <c r="J395" s="86">
        <f t="shared" si="1208"/>
        <v>0</v>
      </c>
      <c r="K395" s="86">
        <f t="shared" si="1208"/>
        <v>0</v>
      </c>
      <c r="L395" s="86">
        <f t="shared" si="1208"/>
        <v>0</v>
      </c>
      <c r="M395" s="86">
        <f t="shared" si="1208"/>
        <v>0</v>
      </c>
      <c r="N395" s="86">
        <f t="shared" si="1208"/>
        <v>0</v>
      </c>
      <c r="O395" s="86">
        <f t="shared" si="1208"/>
        <v>0</v>
      </c>
      <c r="P395" s="86">
        <f t="shared" si="1208"/>
        <v>0</v>
      </c>
      <c r="Q395" s="86">
        <f t="shared" si="1208"/>
        <v>0</v>
      </c>
      <c r="R395" s="86">
        <f t="shared" si="1208"/>
        <v>0</v>
      </c>
      <c r="S395" s="86">
        <f t="shared" si="1208"/>
        <v>0</v>
      </c>
      <c r="T395" s="86">
        <f t="shared" si="1208"/>
        <v>0</v>
      </c>
      <c r="U395" s="86">
        <f t="shared" si="1208"/>
        <v>0</v>
      </c>
      <c r="V395" s="86">
        <f t="shared" si="1208"/>
        <v>0</v>
      </c>
      <c r="W395" s="86">
        <f t="shared" si="1208"/>
        <v>0</v>
      </c>
      <c r="X395" s="86">
        <f t="shared" si="1208"/>
        <v>0</v>
      </c>
      <c r="Y395" s="86">
        <f t="shared" si="1208"/>
        <v>0</v>
      </c>
      <c r="Z395" s="86">
        <f t="shared" si="1208"/>
        <v>0</v>
      </c>
      <c r="AA395" s="86">
        <f t="shared" si="1208"/>
        <v>0</v>
      </c>
      <c r="AB395" s="86">
        <f t="shared" si="1208"/>
        <v>0</v>
      </c>
      <c r="AC395" s="86">
        <f t="shared" si="1208"/>
        <v>0</v>
      </c>
      <c r="AD395" s="86">
        <f t="shared" si="1208"/>
        <v>0</v>
      </c>
      <c r="AE395" s="86">
        <f t="shared" si="1208"/>
        <v>0</v>
      </c>
      <c r="AF395" s="86">
        <f t="shared" si="1208"/>
        <v>0</v>
      </c>
      <c r="AG395" s="86">
        <f t="shared" si="1208"/>
        <v>0</v>
      </c>
      <c r="AH395" s="86">
        <f t="shared" si="1208"/>
        <v>0</v>
      </c>
      <c r="AI395" s="86">
        <f t="shared" si="1208"/>
        <v>0</v>
      </c>
      <c r="AJ395" s="86">
        <f t="shared" si="1208"/>
        <v>0</v>
      </c>
      <c r="AK395" s="86">
        <f t="shared" si="1208"/>
        <v>0</v>
      </c>
      <c r="AL395" s="86">
        <f t="shared" si="1208"/>
        <v>0</v>
      </c>
      <c r="AM395" s="86">
        <f t="shared" si="1208"/>
        <v>0</v>
      </c>
      <c r="AN395" s="86">
        <f t="shared" si="1208"/>
        <v>0</v>
      </c>
      <c r="AO395" s="86">
        <f t="shared" si="1208"/>
        <v>0</v>
      </c>
      <c r="AP395" s="86">
        <f t="shared" si="1208"/>
        <v>0</v>
      </c>
      <c r="AQ395" s="86">
        <f t="shared" si="1208"/>
        <v>0</v>
      </c>
      <c r="AR395" s="86">
        <f t="shared" si="1208"/>
        <v>0</v>
      </c>
      <c r="AS395" s="86">
        <f t="shared" si="1208"/>
        <v>0</v>
      </c>
      <c r="AT395" s="86">
        <f t="shared" si="1208"/>
        <v>0</v>
      </c>
      <c r="AU395" s="86">
        <f t="shared" si="1208"/>
        <v>0</v>
      </c>
      <c r="AV395" s="86">
        <f t="shared" si="1208"/>
        <v>0</v>
      </c>
      <c r="AW395" s="86">
        <f t="shared" si="1208"/>
        <v>0</v>
      </c>
      <c r="AX395" s="86">
        <f t="shared" si="1208"/>
        <v>0</v>
      </c>
      <c r="AY395" s="86">
        <f t="shared" si="1208"/>
        <v>0</v>
      </c>
      <c r="AZ395" s="86">
        <f t="shared" si="1208"/>
        <v>0</v>
      </c>
      <c r="BA395" s="86">
        <f t="shared" si="1208"/>
        <v>0</v>
      </c>
      <c r="BB395" s="86">
        <f t="shared" si="1208"/>
        <v>0</v>
      </c>
      <c r="BC395" s="86">
        <f t="shared" si="1208"/>
        <v>0</v>
      </c>
      <c r="BD395" s="86">
        <f t="shared" si="1208"/>
        <v>0</v>
      </c>
      <c r="BE395" s="86">
        <f t="shared" si="1208"/>
        <v>0</v>
      </c>
      <c r="BF395" s="86">
        <f t="shared" si="1208"/>
        <v>0</v>
      </c>
      <c r="BG395" s="86">
        <f t="shared" si="1208"/>
        <v>0</v>
      </c>
      <c r="BH395" s="86">
        <f t="shared" si="1208"/>
        <v>0</v>
      </c>
      <c r="BI395" s="86">
        <f t="shared" si="1208"/>
        <v>0</v>
      </c>
      <c r="BJ395" s="86">
        <f t="shared" si="1208"/>
        <v>0</v>
      </c>
      <c r="BK395" s="86">
        <f t="shared" si="1208"/>
        <v>0</v>
      </c>
      <c r="BL395" s="86">
        <f t="shared" si="1208"/>
        <v>0</v>
      </c>
      <c r="BM395" s="86">
        <f t="shared" si="1208"/>
        <v>0</v>
      </c>
      <c r="BN395" s="86">
        <f t="shared" si="1208"/>
        <v>0</v>
      </c>
      <c r="BO395" s="86">
        <f t="shared" si="1208"/>
        <v>0</v>
      </c>
      <c r="BP395" s="86">
        <f t="shared" si="1208"/>
        <v>0</v>
      </c>
      <c r="BQ395" s="86">
        <f t="shared" si="1208"/>
        <v>0</v>
      </c>
      <c r="BR395" s="86">
        <f t="shared" si="1208"/>
        <v>0</v>
      </c>
      <c r="BS395" s="86">
        <f t="shared" si="1208"/>
        <v>0</v>
      </c>
      <c r="BT395" s="86">
        <f t="shared" ref="BT395:DS395" si="1209">ROUND(BT358-BT377,4)</f>
        <v>0</v>
      </c>
      <c r="BU395" s="86">
        <f t="shared" si="1209"/>
        <v>0</v>
      </c>
      <c r="BV395" s="86">
        <f t="shared" si="1209"/>
        <v>0</v>
      </c>
      <c r="BW395" s="86">
        <f t="shared" si="1209"/>
        <v>0</v>
      </c>
      <c r="BX395" s="86">
        <f t="shared" si="1209"/>
        <v>0</v>
      </c>
      <c r="BY395" s="86">
        <f t="shared" si="1209"/>
        <v>0</v>
      </c>
      <c r="BZ395" s="86">
        <f t="shared" si="1209"/>
        <v>0</v>
      </c>
      <c r="CA395" s="86">
        <f t="shared" si="1209"/>
        <v>0</v>
      </c>
      <c r="CB395" s="86">
        <f t="shared" si="1209"/>
        <v>0</v>
      </c>
      <c r="CC395" s="86">
        <f t="shared" si="1209"/>
        <v>0</v>
      </c>
      <c r="CD395" s="86">
        <f t="shared" si="1209"/>
        <v>0</v>
      </c>
      <c r="CE395" s="86">
        <f t="shared" si="1209"/>
        <v>0</v>
      </c>
      <c r="CF395" s="86">
        <f t="shared" si="1209"/>
        <v>0</v>
      </c>
      <c r="CG395" s="86">
        <f t="shared" si="1209"/>
        <v>0</v>
      </c>
      <c r="CH395" s="86">
        <f t="shared" si="1209"/>
        <v>0</v>
      </c>
      <c r="CI395" s="86">
        <f t="shared" si="1209"/>
        <v>0</v>
      </c>
      <c r="CJ395" s="86">
        <f t="shared" si="1209"/>
        <v>0</v>
      </c>
      <c r="CK395" s="86">
        <f t="shared" si="1209"/>
        <v>0</v>
      </c>
      <c r="CL395" s="86">
        <f t="shared" si="1209"/>
        <v>0</v>
      </c>
      <c r="CM395" s="86">
        <f t="shared" si="1209"/>
        <v>0</v>
      </c>
      <c r="CN395" s="86">
        <f t="shared" si="1209"/>
        <v>0</v>
      </c>
      <c r="CO395" s="86">
        <f t="shared" si="1209"/>
        <v>0</v>
      </c>
      <c r="CP395" s="86">
        <f t="shared" si="1209"/>
        <v>0</v>
      </c>
      <c r="CQ395" s="86">
        <f t="shared" si="1209"/>
        <v>0</v>
      </c>
      <c r="CR395" s="86">
        <f t="shared" si="1209"/>
        <v>0</v>
      </c>
      <c r="CS395" s="86">
        <f t="shared" si="1209"/>
        <v>0</v>
      </c>
      <c r="CT395" s="86">
        <f t="shared" si="1209"/>
        <v>0</v>
      </c>
      <c r="CU395" s="86">
        <f t="shared" si="1209"/>
        <v>0</v>
      </c>
      <c r="CV395" s="86">
        <f t="shared" si="1209"/>
        <v>0</v>
      </c>
      <c r="CW395" s="86">
        <f t="shared" si="1209"/>
        <v>0</v>
      </c>
      <c r="CX395" s="86">
        <f t="shared" si="1209"/>
        <v>0</v>
      </c>
      <c r="CY395" s="86">
        <f t="shared" si="1209"/>
        <v>0</v>
      </c>
      <c r="CZ395" s="86">
        <f t="shared" si="1209"/>
        <v>0</v>
      </c>
      <c r="DA395" s="86">
        <f t="shared" si="1209"/>
        <v>0</v>
      </c>
      <c r="DB395" s="86">
        <f t="shared" si="1209"/>
        <v>0</v>
      </c>
      <c r="DC395" s="86">
        <f t="shared" si="1209"/>
        <v>0</v>
      </c>
      <c r="DD395" s="86">
        <f t="shared" si="1209"/>
        <v>0</v>
      </c>
      <c r="DE395" s="86">
        <f t="shared" si="1209"/>
        <v>0</v>
      </c>
      <c r="DF395" s="86">
        <f t="shared" si="1209"/>
        <v>0</v>
      </c>
      <c r="DG395" s="86">
        <f t="shared" si="1209"/>
        <v>0</v>
      </c>
      <c r="DH395" s="86">
        <f t="shared" si="1209"/>
        <v>0</v>
      </c>
      <c r="DI395" s="86">
        <f t="shared" si="1209"/>
        <v>0</v>
      </c>
      <c r="DJ395" s="86">
        <f t="shared" si="1209"/>
        <v>0</v>
      </c>
      <c r="DK395" s="86">
        <f t="shared" si="1209"/>
        <v>0</v>
      </c>
      <c r="DL395" s="86">
        <f t="shared" si="1209"/>
        <v>0</v>
      </c>
      <c r="DM395" s="86">
        <f t="shared" si="1209"/>
        <v>0</v>
      </c>
      <c r="DN395" s="86">
        <f t="shared" si="1209"/>
        <v>0</v>
      </c>
      <c r="DO395" s="86">
        <f t="shared" si="1209"/>
        <v>0</v>
      </c>
      <c r="DP395" s="86">
        <f t="shared" si="1209"/>
        <v>0</v>
      </c>
      <c r="DQ395" s="86">
        <f t="shared" si="1209"/>
        <v>0</v>
      </c>
      <c r="DR395" s="86">
        <f t="shared" si="1209"/>
        <v>0</v>
      </c>
      <c r="DS395" s="86">
        <f t="shared" si="1209"/>
        <v>0</v>
      </c>
    </row>
    <row r="396" spans="3:123" x14ac:dyDescent="0.3">
      <c r="D396" s="12" t="str">
        <f t="shared" si="1200"/>
        <v>Phase V</v>
      </c>
      <c r="F396" s="86">
        <f t="shared" si="1203"/>
        <v>0</v>
      </c>
      <c r="H396" s="86">
        <f t="shared" ref="H396:BS396" si="1210">ROUND(H359-H378,4)</f>
        <v>0</v>
      </c>
      <c r="I396" s="86">
        <f t="shared" si="1210"/>
        <v>0</v>
      </c>
      <c r="J396" s="86">
        <f t="shared" si="1210"/>
        <v>0</v>
      </c>
      <c r="K396" s="86">
        <f t="shared" si="1210"/>
        <v>0</v>
      </c>
      <c r="L396" s="86">
        <f t="shared" si="1210"/>
        <v>0</v>
      </c>
      <c r="M396" s="86">
        <f t="shared" si="1210"/>
        <v>0</v>
      </c>
      <c r="N396" s="86">
        <f t="shared" si="1210"/>
        <v>0</v>
      </c>
      <c r="O396" s="86">
        <f t="shared" si="1210"/>
        <v>0</v>
      </c>
      <c r="P396" s="86">
        <f t="shared" si="1210"/>
        <v>0</v>
      </c>
      <c r="Q396" s="86">
        <f t="shared" si="1210"/>
        <v>0</v>
      </c>
      <c r="R396" s="86">
        <f t="shared" si="1210"/>
        <v>0</v>
      </c>
      <c r="S396" s="86">
        <f t="shared" si="1210"/>
        <v>0</v>
      </c>
      <c r="T396" s="86">
        <f t="shared" si="1210"/>
        <v>0</v>
      </c>
      <c r="U396" s="86">
        <f t="shared" si="1210"/>
        <v>0</v>
      </c>
      <c r="V396" s="86">
        <f t="shared" si="1210"/>
        <v>0</v>
      </c>
      <c r="W396" s="86">
        <f t="shared" si="1210"/>
        <v>0</v>
      </c>
      <c r="X396" s="86">
        <f t="shared" si="1210"/>
        <v>0</v>
      </c>
      <c r="Y396" s="86">
        <f t="shared" si="1210"/>
        <v>0</v>
      </c>
      <c r="Z396" s="86">
        <f t="shared" si="1210"/>
        <v>0</v>
      </c>
      <c r="AA396" s="86">
        <f t="shared" si="1210"/>
        <v>0</v>
      </c>
      <c r="AB396" s="86">
        <f t="shared" si="1210"/>
        <v>0</v>
      </c>
      <c r="AC396" s="86">
        <f t="shared" si="1210"/>
        <v>0</v>
      </c>
      <c r="AD396" s="86">
        <f t="shared" si="1210"/>
        <v>0</v>
      </c>
      <c r="AE396" s="86">
        <f t="shared" si="1210"/>
        <v>0</v>
      </c>
      <c r="AF396" s="86">
        <f t="shared" si="1210"/>
        <v>0</v>
      </c>
      <c r="AG396" s="86">
        <f t="shared" si="1210"/>
        <v>0</v>
      </c>
      <c r="AH396" s="86">
        <f t="shared" si="1210"/>
        <v>0</v>
      </c>
      <c r="AI396" s="86">
        <f t="shared" si="1210"/>
        <v>0</v>
      </c>
      <c r="AJ396" s="86">
        <f t="shared" si="1210"/>
        <v>0</v>
      </c>
      <c r="AK396" s="86">
        <f t="shared" si="1210"/>
        <v>0</v>
      </c>
      <c r="AL396" s="86">
        <f t="shared" si="1210"/>
        <v>0</v>
      </c>
      <c r="AM396" s="86">
        <f t="shared" si="1210"/>
        <v>0</v>
      </c>
      <c r="AN396" s="86">
        <f t="shared" si="1210"/>
        <v>0</v>
      </c>
      <c r="AO396" s="86">
        <f t="shared" si="1210"/>
        <v>0</v>
      </c>
      <c r="AP396" s="86">
        <f t="shared" si="1210"/>
        <v>0</v>
      </c>
      <c r="AQ396" s="86">
        <f t="shared" si="1210"/>
        <v>0</v>
      </c>
      <c r="AR396" s="86">
        <f t="shared" si="1210"/>
        <v>0</v>
      </c>
      <c r="AS396" s="86">
        <f t="shared" si="1210"/>
        <v>0</v>
      </c>
      <c r="AT396" s="86">
        <f t="shared" si="1210"/>
        <v>0</v>
      </c>
      <c r="AU396" s="86">
        <f t="shared" si="1210"/>
        <v>0</v>
      </c>
      <c r="AV396" s="86">
        <f t="shared" si="1210"/>
        <v>0</v>
      </c>
      <c r="AW396" s="86">
        <f t="shared" si="1210"/>
        <v>0</v>
      </c>
      <c r="AX396" s="86">
        <f t="shared" si="1210"/>
        <v>0</v>
      </c>
      <c r="AY396" s="86">
        <f t="shared" si="1210"/>
        <v>0</v>
      </c>
      <c r="AZ396" s="86">
        <f t="shared" si="1210"/>
        <v>0</v>
      </c>
      <c r="BA396" s="86">
        <f t="shared" si="1210"/>
        <v>0</v>
      </c>
      <c r="BB396" s="86">
        <f t="shared" si="1210"/>
        <v>0</v>
      </c>
      <c r="BC396" s="86">
        <f t="shared" si="1210"/>
        <v>0</v>
      </c>
      <c r="BD396" s="86">
        <f t="shared" si="1210"/>
        <v>0</v>
      </c>
      <c r="BE396" s="86">
        <f t="shared" si="1210"/>
        <v>0</v>
      </c>
      <c r="BF396" s="86">
        <f t="shared" si="1210"/>
        <v>0</v>
      </c>
      <c r="BG396" s="86">
        <f t="shared" si="1210"/>
        <v>0</v>
      </c>
      <c r="BH396" s="86">
        <f t="shared" si="1210"/>
        <v>0</v>
      </c>
      <c r="BI396" s="86">
        <f t="shared" si="1210"/>
        <v>0</v>
      </c>
      <c r="BJ396" s="86">
        <f t="shared" si="1210"/>
        <v>0</v>
      </c>
      <c r="BK396" s="86">
        <f t="shared" si="1210"/>
        <v>0</v>
      </c>
      <c r="BL396" s="86">
        <f t="shared" si="1210"/>
        <v>0</v>
      </c>
      <c r="BM396" s="86">
        <f t="shared" si="1210"/>
        <v>0</v>
      </c>
      <c r="BN396" s="86">
        <f t="shared" si="1210"/>
        <v>0</v>
      </c>
      <c r="BO396" s="86">
        <f t="shared" si="1210"/>
        <v>0</v>
      </c>
      <c r="BP396" s="86">
        <f t="shared" si="1210"/>
        <v>0</v>
      </c>
      <c r="BQ396" s="86">
        <f t="shared" si="1210"/>
        <v>0</v>
      </c>
      <c r="BR396" s="86">
        <f t="shared" si="1210"/>
        <v>0</v>
      </c>
      <c r="BS396" s="86">
        <f t="shared" si="1210"/>
        <v>0</v>
      </c>
      <c r="BT396" s="86">
        <f t="shared" ref="BT396:DS396" si="1211">ROUND(BT359-BT378,4)</f>
        <v>0</v>
      </c>
      <c r="BU396" s="86">
        <f t="shared" si="1211"/>
        <v>0</v>
      </c>
      <c r="BV396" s="86">
        <f t="shared" si="1211"/>
        <v>0</v>
      </c>
      <c r="BW396" s="86">
        <f t="shared" si="1211"/>
        <v>0</v>
      </c>
      <c r="BX396" s="86">
        <f t="shared" si="1211"/>
        <v>0</v>
      </c>
      <c r="BY396" s="86">
        <f t="shared" si="1211"/>
        <v>0</v>
      </c>
      <c r="BZ396" s="86">
        <f t="shared" si="1211"/>
        <v>0</v>
      </c>
      <c r="CA396" s="86">
        <f t="shared" si="1211"/>
        <v>0</v>
      </c>
      <c r="CB396" s="86">
        <f t="shared" si="1211"/>
        <v>0</v>
      </c>
      <c r="CC396" s="86">
        <f t="shared" si="1211"/>
        <v>0</v>
      </c>
      <c r="CD396" s="86">
        <f t="shared" si="1211"/>
        <v>0</v>
      </c>
      <c r="CE396" s="86">
        <f t="shared" si="1211"/>
        <v>0</v>
      </c>
      <c r="CF396" s="86">
        <f t="shared" si="1211"/>
        <v>0</v>
      </c>
      <c r="CG396" s="86">
        <f t="shared" si="1211"/>
        <v>0</v>
      </c>
      <c r="CH396" s="86">
        <f t="shared" si="1211"/>
        <v>0</v>
      </c>
      <c r="CI396" s="86">
        <f t="shared" si="1211"/>
        <v>0</v>
      </c>
      <c r="CJ396" s="86">
        <f t="shared" si="1211"/>
        <v>0</v>
      </c>
      <c r="CK396" s="86">
        <f t="shared" si="1211"/>
        <v>0</v>
      </c>
      <c r="CL396" s="86">
        <f t="shared" si="1211"/>
        <v>0</v>
      </c>
      <c r="CM396" s="86">
        <f t="shared" si="1211"/>
        <v>0</v>
      </c>
      <c r="CN396" s="86">
        <f t="shared" si="1211"/>
        <v>0</v>
      </c>
      <c r="CO396" s="86">
        <f t="shared" si="1211"/>
        <v>0</v>
      </c>
      <c r="CP396" s="86">
        <f t="shared" si="1211"/>
        <v>0</v>
      </c>
      <c r="CQ396" s="86">
        <f t="shared" si="1211"/>
        <v>0</v>
      </c>
      <c r="CR396" s="86">
        <f t="shared" si="1211"/>
        <v>0</v>
      </c>
      <c r="CS396" s="86">
        <f t="shared" si="1211"/>
        <v>0</v>
      </c>
      <c r="CT396" s="86">
        <f t="shared" si="1211"/>
        <v>0</v>
      </c>
      <c r="CU396" s="86">
        <f t="shared" si="1211"/>
        <v>0</v>
      </c>
      <c r="CV396" s="86">
        <f t="shared" si="1211"/>
        <v>0</v>
      </c>
      <c r="CW396" s="86">
        <f t="shared" si="1211"/>
        <v>0</v>
      </c>
      <c r="CX396" s="86">
        <f t="shared" si="1211"/>
        <v>0</v>
      </c>
      <c r="CY396" s="86">
        <f t="shared" si="1211"/>
        <v>0</v>
      </c>
      <c r="CZ396" s="86">
        <f t="shared" si="1211"/>
        <v>0</v>
      </c>
      <c r="DA396" s="86">
        <f t="shared" si="1211"/>
        <v>0</v>
      </c>
      <c r="DB396" s="86">
        <f t="shared" si="1211"/>
        <v>0</v>
      </c>
      <c r="DC396" s="86">
        <f t="shared" si="1211"/>
        <v>0</v>
      </c>
      <c r="DD396" s="86">
        <f t="shared" si="1211"/>
        <v>0</v>
      </c>
      <c r="DE396" s="86">
        <f t="shared" si="1211"/>
        <v>0</v>
      </c>
      <c r="DF396" s="86">
        <f t="shared" si="1211"/>
        <v>0</v>
      </c>
      <c r="DG396" s="86">
        <f t="shared" si="1211"/>
        <v>0</v>
      </c>
      <c r="DH396" s="86">
        <f t="shared" si="1211"/>
        <v>0</v>
      </c>
      <c r="DI396" s="86">
        <f t="shared" si="1211"/>
        <v>0</v>
      </c>
      <c r="DJ396" s="86">
        <f t="shared" si="1211"/>
        <v>0</v>
      </c>
      <c r="DK396" s="86">
        <f t="shared" si="1211"/>
        <v>0</v>
      </c>
      <c r="DL396" s="86">
        <f t="shared" si="1211"/>
        <v>0</v>
      </c>
      <c r="DM396" s="86">
        <f t="shared" si="1211"/>
        <v>0</v>
      </c>
      <c r="DN396" s="86">
        <f t="shared" si="1211"/>
        <v>0</v>
      </c>
      <c r="DO396" s="86">
        <f t="shared" si="1211"/>
        <v>0</v>
      </c>
      <c r="DP396" s="86">
        <f t="shared" si="1211"/>
        <v>0</v>
      </c>
      <c r="DQ396" s="86">
        <f t="shared" si="1211"/>
        <v>0</v>
      </c>
      <c r="DR396" s="86">
        <f t="shared" si="1211"/>
        <v>0</v>
      </c>
      <c r="DS396" s="86">
        <f t="shared" si="1211"/>
        <v>0</v>
      </c>
    </row>
    <row r="397" spans="3:123" x14ac:dyDescent="0.3">
      <c r="D397" s="12" t="str">
        <f t="shared" si="1200"/>
        <v>Overdraft additions</v>
      </c>
      <c r="F397" s="86">
        <f t="shared" ref="F397" ca="1" si="1212">IF(ABS(SUM(H397:DS397))&lt;0.01,0,1)</f>
        <v>0</v>
      </c>
      <c r="H397" s="86">
        <f t="shared" ref="H397:BS397" ca="1" si="1213">ROUND(H360-H379,4)</f>
        <v>0</v>
      </c>
      <c r="I397" s="86">
        <f t="shared" ca="1" si="1213"/>
        <v>0</v>
      </c>
      <c r="J397" s="86">
        <f t="shared" ca="1" si="1213"/>
        <v>0</v>
      </c>
      <c r="K397" s="86">
        <f t="shared" ca="1" si="1213"/>
        <v>0</v>
      </c>
      <c r="L397" s="86">
        <f t="shared" ca="1" si="1213"/>
        <v>0</v>
      </c>
      <c r="M397" s="86">
        <f t="shared" ca="1" si="1213"/>
        <v>0</v>
      </c>
      <c r="N397" s="86">
        <f t="shared" ca="1" si="1213"/>
        <v>0</v>
      </c>
      <c r="O397" s="86">
        <f t="shared" ca="1" si="1213"/>
        <v>0</v>
      </c>
      <c r="P397" s="86">
        <f t="shared" ca="1" si="1213"/>
        <v>0</v>
      </c>
      <c r="Q397" s="86">
        <f t="shared" ca="1" si="1213"/>
        <v>0</v>
      </c>
      <c r="R397" s="86">
        <f t="shared" ca="1" si="1213"/>
        <v>0</v>
      </c>
      <c r="S397" s="86">
        <f t="shared" ca="1" si="1213"/>
        <v>0</v>
      </c>
      <c r="T397" s="86">
        <f t="shared" ca="1" si="1213"/>
        <v>0</v>
      </c>
      <c r="U397" s="86">
        <f t="shared" ca="1" si="1213"/>
        <v>0</v>
      </c>
      <c r="V397" s="86">
        <f t="shared" ca="1" si="1213"/>
        <v>0</v>
      </c>
      <c r="W397" s="86">
        <f t="shared" ca="1" si="1213"/>
        <v>0</v>
      </c>
      <c r="X397" s="86">
        <f t="shared" ca="1" si="1213"/>
        <v>0</v>
      </c>
      <c r="Y397" s="86">
        <f t="shared" ca="1" si="1213"/>
        <v>0</v>
      </c>
      <c r="Z397" s="86">
        <f t="shared" ca="1" si="1213"/>
        <v>0</v>
      </c>
      <c r="AA397" s="86">
        <f t="shared" ca="1" si="1213"/>
        <v>0</v>
      </c>
      <c r="AB397" s="86">
        <f t="shared" ca="1" si="1213"/>
        <v>0</v>
      </c>
      <c r="AC397" s="86">
        <f t="shared" ca="1" si="1213"/>
        <v>0</v>
      </c>
      <c r="AD397" s="86">
        <f t="shared" ca="1" si="1213"/>
        <v>0</v>
      </c>
      <c r="AE397" s="86">
        <f t="shared" ca="1" si="1213"/>
        <v>0</v>
      </c>
      <c r="AF397" s="86">
        <f t="shared" ca="1" si="1213"/>
        <v>0</v>
      </c>
      <c r="AG397" s="86">
        <f t="shared" ca="1" si="1213"/>
        <v>0</v>
      </c>
      <c r="AH397" s="86">
        <f t="shared" ca="1" si="1213"/>
        <v>0</v>
      </c>
      <c r="AI397" s="86">
        <f t="shared" ca="1" si="1213"/>
        <v>0</v>
      </c>
      <c r="AJ397" s="86">
        <f t="shared" ca="1" si="1213"/>
        <v>0</v>
      </c>
      <c r="AK397" s="86">
        <f t="shared" ca="1" si="1213"/>
        <v>0</v>
      </c>
      <c r="AL397" s="86">
        <f t="shared" ca="1" si="1213"/>
        <v>0</v>
      </c>
      <c r="AM397" s="86">
        <f t="shared" ca="1" si="1213"/>
        <v>0</v>
      </c>
      <c r="AN397" s="86">
        <f t="shared" ca="1" si="1213"/>
        <v>0</v>
      </c>
      <c r="AO397" s="86">
        <f t="shared" ca="1" si="1213"/>
        <v>0</v>
      </c>
      <c r="AP397" s="86">
        <f t="shared" ca="1" si="1213"/>
        <v>0</v>
      </c>
      <c r="AQ397" s="86">
        <f t="shared" ca="1" si="1213"/>
        <v>0</v>
      </c>
      <c r="AR397" s="86">
        <f t="shared" ca="1" si="1213"/>
        <v>0</v>
      </c>
      <c r="AS397" s="86">
        <f t="shared" ca="1" si="1213"/>
        <v>0</v>
      </c>
      <c r="AT397" s="86">
        <f t="shared" ca="1" si="1213"/>
        <v>0</v>
      </c>
      <c r="AU397" s="86">
        <f t="shared" ca="1" si="1213"/>
        <v>0</v>
      </c>
      <c r="AV397" s="86">
        <f t="shared" ca="1" si="1213"/>
        <v>0</v>
      </c>
      <c r="AW397" s="86">
        <f t="shared" ca="1" si="1213"/>
        <v>0</v>
      </c>
      <c r="AX397" s="86">
        <f t="shared" ca="1" si="1213"/>
        <v>0</v>
      </c>
      <c r="AY397" s="86">
        <f t="shared" ca="1" si="1213"/>
        <v>0</v>
      </c>
      <c r="AZ397" s="86">
        <f t="shared" ca="1" si="1213"/>
        <v>0</v>
      </c>
      <c r="BA397" s="86">
        <f t="shared" ca="1" si="1213"/>
        <v>0</v>
      </c>
      <c r="BB397" s="86">
        <f t="shared" ca="1" si="1213"/>
        <v>0</v>
      </c>
      <c r="BC397" s="86">
        <f t="shared" ca="1" si="1213"/>
        <v>0</v>
      </c>
      <c r="BD397" s="86">
        <f t="shared" ca="1" si="1213"/>
        <v>0</v>
      </c>
      <c r="BE397" s="86">
        <f t="shared" ca="1" si="1213"/>
        <v>0</v>
      </c>
      <c r="BF397" s="86">
        <f t="shared" ca="1" si="1213"/>
        <v>0</v>
      </c>
      <c r="BG397" s="86">
        <f t="shared" ca="1" si="1213"/>
        <v>0</v>
      </c>
      <c r="BH397" s="86">
        <f t="shared" ca="1" si="1213"/>
        <v>0</v>
      </c>
      <c r="BI397" s="86">
        <f t="shared" ca="1" si="1213"/>
        <v>0</v>
      </c>
      <c r="BJ397" s="86">
        <f t="shared" ca="1" si="1213"/>
        <v>0</v>
      </c>
      <c r="BK397" s="86">
        <f t="shared" ca="1" si="1213"/>
        <v>0</v>
      </c>
      <c r="BL397" s="86">
        <f t="shared" ca="1" si="1213"/>
        <v>0</v>
      </c>
      <c r="BM397" s="86">
        <f t="shared" ca="1" si="1213"/>
        <v>0</v>
      </c>
      <c r="BN397" s="86">
        <f t="shared" ca="1" si="1213"/>
        <v>0</v>
      </c>
      <c r="BO397" s="86">
        <f t="shared" ca="1" si="1213"/>
        <v>0</v>
      </c>
      <c r="BP397" s="86">
        <f t="shared" ca="1" si="1213"/>
        <v>0</v>
      </c>
      <c r="BQ397" s="86">
        <f t="shared" ca="1" si="1213"/>
        <v>0</v>
      </c>
      <c r="BR397" s="86">
        <f t="shared" ca="1" si="1213"/>
        <v>0</v>
      </c>
      <c r="BS397" s="86">
        <f t="shared" ca="1" si="1213"/>
        <v>0</v>
      </c>
      <c r="BT397" s="86">
        <f t="shared" ref="BT397:DS397" ca="1" si="1214">ROUND(BT360-BT379,4)</f>
        <v>0</v>
      </c>
      <c r="BU397" s="86">
        <f t="shared" ca="1" si="1214"/>
        <v>0</v>
      </c>
      <c r="BV397" s="86">
        <f t="shared" ca="1" si="1214"/>
        <v>0</v>
      </c>
      <c r="BW397" s="86">
        <f t="shared" ca="1" si="1214"/>
        <v>0</v>
      </c>
      <c r="BX397" s="86">
        <f t="shared" ca="1" si="1214"/>
        <v>0</v>
      </c>
      <c r="BY397" s="86">
        <f t="shared" ca="1" si="1214"/>
        <v>0</v>
      </c>
      <c r="BZ397" s="86">
        <f t="shared" ca="1" si="1214"/>
        <v>0</v>
      </c>
      <c r="CA397" s="86">
        <f t="shared" ca="1" si="1214"/>
        <v>0</v>
      </c>
      <c r="CB397" s="86">
        <f t="shared" ca="1" si="1214"/>
        <v>0</v>
      </c>
      <c r="CC397" s="86">
        <f t="shared" ca="1" si="1214"/>
        <v>0</v>
      </c>
      <c r="CD397" s="86">
        <f t="shared" ca="1" si="1214"/>
        <v>0</v>
      </c>
      <c r="CE397" s="86">
        <f t="shared" ca="1" si="1214"/>
        <v>0</v>
      </c>
      <c r="CF397" s="86">
        <f t="shared" ca="1" si="1214"/>
        <v>0</v>
      </c>
      <c r="CG397" s="86">
        <f t="shared" ca="1" si="1214"/>
        <v>0</v>
      </c>
      <c r="CH397" s="86">
        <f t="shared" ca="1" si="1214"/>
        <v>0</v>
      </c>
      <c r="CI397" s="86">
        <f t="shared" ca="1" si="1214"/>
        <v>0</v>
      </c>
      <c r="CJ397" s="86">
        <f t="shared" ca="1" si="1214"/>
        <v>0</v>
      </c>
      <c r="CK397" s="86">
        <f t="shared" ca="1" si="1214"/>
        <v>0</v>
      </c>
      <c r="CL397" s="86">
        <f t="shared" ca="1" si="1214"/>
        <v>0</v>
      </c>
      <c r="CM397" s="86">
        <f t="shared" ca="1" si="1214"/>
        <v>0</v>
      </c>
      <c r="CN397" s="86">
        <f t="shared" ca="1" si="1214"/>
        <v>0</v>
      </c>
      <c r="CO397" s="86">
        <f t="shared" ca="1" si="1214"/>
        <v>0</v>
      </c>
      <c r="CP397" s="86">
        <f t="shared" ca="1" si="1214"/>
        <v>0</v>
      </c>
      <c r="CQ397" s="86">
        <f t="shared" ca="1" si="1214"/>
        <v>0</v>
      </c>
      <c r="CR397" s="86">
        <f t="shared" ca="1" si="1214"/>
        <v>0</v>
      </c>
      <c r="CS397" s="86">
        <f t="shared" ca="1" si="1214"/>
        <v>0</v>
      </c>
      <c r="CT397" s="86">
        <f t="shared" ca="1" si="1214"/>
        <v>0</v>
      </c>
      <c r="CU397" s="86">
        <f t="shared" ca="1" si="1214"/>
        <v>0</v>
      </c>
      <c r="CV397" s="86">
        <f t="shared" ca="1" si="1214"/>
        <v>0</v>
      </c>
      <c r="CW397" s="86">
        <f t="shared" ca="1" si="1214"/>
        <v>0</v>
      </c>
      <c r="CX397" s="86">
        <f t="shared" ca="1" si="1214"/>
        <v>0</v>
      </c>
      <c r="CY397" s="86">
        <f t="shared" ca="1" si="1214"/>
        <v>0</v>
      </c>
      <c r="CZ397" s="86">
        <f t="shared" ca="1" si="1214"/>
        <v>0</v>
      </c>
      <c r="DA397" s="86">
        <f t="shared" ca="1" si="1214"/>
        <v>0</v>
      </c>
      <c r="DB397" s="86">
        <f t="shared" ca="1" si="1214"/>
        <v>0</v>
      </c>
      <c r="DC397" s="86">
        <f t="shared" ca="1" si="1214"/>
        <v>0</v>
      </c>
      <c r="DD397" s="86">
        <f t="shared" ca="1" si="1214"/>
        <v>0</v>
      </c>
      <c r="DE397" s="86">
        <f t="shared" ca="1" si="1214"/>
        <v>0</v>
      </c>
      <c r="DF397" s="86">
        <f t="shared" ca="1" si="1214"/>
        <v>0</v>
      </c>
      <c r="DG397" s="86">
        <f t="shared" ca="1" si="1214"/>
        <v>0</v>
      </c>
      <c r="DH397" s="86">
        <f t="shared" ca="1" si="1214"/>
        <v>0</v>
      </c>
      <c r="DI397" s="86">
        <f t="shared" ca="1" si="1214"/>
        <v>0</v>
      </c>
      <c r="DJ397" s="86">
        <f t="shared" ca="1" si="1214"/>
        <v>0</v>
      </c>
      <c r="DK397" s="86">
        <f t="shared" ca="1" si="1214"/>
        <v>0</v>
      </c>
      <c r="DL397" s="86">
        <f t="shared" ca="1" si="1214"/>
        <v>0</v>
      </c>
      <c r="DM397" s="86">
        <f t="shared" ca="1" si="1214"/>
        <v>0</v>
      </c>
      <c r="DN397" s="86">
        <f t="shared" ca="1" si="1214"/>
        <v>0</v>
      </c>
      <c r="DO397" s="86">
        <f t="shared" ca="1" si="1214"/>
        <v>0</v>
      </c>
      <c r="DP397" s="86">
        <f t="shared" ca="1" si="1214"/>
        <v>0</v>
      </c>
      <c r="DQ397" s="86">
        <f t="shared" ca="1" si="1214"/>
        <v>0</v>
      </c>
      <c r="DR397" s="86">
        <f t="shared" ca="1" si="1214"/>
        <v>0</v>
      </c>
      <c r="DS397" s="86">
        <f t="shared" ca="1" si="1214"/>
        <v>0</v>
      </c>
    </row>
    <row r="398" spans="3:123" x14ac:dyDescent="0.3">
      <c r="D398" s="12" t="str">
        <f t="shared" si="1200"/>
        <v>Overdraft repayments</v>
      </c>
      <c r="F398" s="86">
        <f t="shared" ref="F398:F399" ca="1" si="1215">IF(ABS(SUM(H398:DS398))&lt;0.01,0,1)</f>
        <v>0</v>
      </c>
      <c r="H398" s="86">
        <f t="shared" ref="H398:I398" ca="1" si="1216">ROUND(H361-H380,4)</f>
        <v>0</v>
      </c>
      <c r="I398" s="86">
        <f t="shared" ca="1" si="1216"/>
        <v>0</v>
      </c>
      <c r="J398" s="86">
        <f t="shared" ref="J398:BS398" ca="1" si="1217">ROUND(J361-J380,4)</f>
        <v>0</v>
      </c>
      <c r="K398" s="86">
        <f t="shared" ca="1" si="1217"/>
        <v>0</v>
      </c>
      <c r="L398" s="86">
        <f t="shared" ca="1" si="1217"/>
        <v>0</v>
      </c>
      <c r="M398" s="86">
        <f t="shared" ca="1" si="1217"/>
        <v>0</v>
      </c>
      <c r="N398" s="86">
        <f t="shared" ca="1" si="1217"/>
        <v>0</v>
      </c>
      <c r="O398" s="86">
        <f t="shared" ca="1" si="1217"/>
        <v>0</v>
      </c>
      <c r="P398" s="86">
        <f t="shared" ca="1" si="1217"/>
        <v>0</v>
      </c>
      <c r="Q398" s="86">
        <f t="shared" ca="1" si="1217"/>
        <v>0</v>
      </c>
      <c r="R398" s="86">
        <f t="shared" ca="1" si="1217"/>
        <v>0</v>
      </c>
      <c r="S398" s="86">
        <f t="shared" ca="1" si="1217"/>
        <v>0</v>
      </c>
      <c r="T398" s="86">
        <f t="shared" ca="1" si="1217"/>
        <v>0</v>
      </c>
      <c r="U398" s="86">
        <f t="shared" ca="1" si="1217"/>
        <v>0</v>
      </c>
      <c r="V398" s="86">
        <f t="shared" ca="1" si="1217"/>
        <v>0</v>
      </c>
      <c r="W398" s="86">
        <f t="shared" ca="1" si="1217"/>
        <v>0</v>
      </c>
      <c r="X398" s="86">
        <f t="shared" ca="1" si="1217"/>
        <v>0</v>
      </c>
      <c r="Y398" s="86">
        <f t="shared" ca="1" si="1217"/>
        <v>0</v>
      </c>
      <c r="Z398" s="86">
        <f t="shared" ca="1" si="1217"/>
        <v>0</v>
      </c>
      <c r="AA398" s="86">
        <f t="shared" ca="1" si="1217"/>
        <v>0</v>
      </c>
      <c r="AB398" s="86">
        <f t="shared" ca="1" si="1217"/>
        <v>0</v>
      </c>
      <c r="AC398" s="86">
        <f t="shared" ca="1" si="1217"/>
        <v>0</v>
      </c>
      <c r="AD398" s="86">
        <f t="shared" ca="1" si="1217"/>
        <v>0</v>
      </c>
      <c r="AE398" s="86">
        <f t="shared" ca="1" si="1217"/>
        <v>0</v>
      </c>
      <c r="AF398" s="86">
        <f t="shared" ca="1" si="1217"/>
        <v>0</v>
      </c>
      <c r="AG398" s="86">
        <f t="shared" ca="1" si="1217"/>
        <v>0</v>
      </c>
      <c r="AH398" s="86">
        <f t="shared" ca="1" si="1217"/>
        <v>0</v>
      </c>
      <c r="AI398" s="86">
        <f t="shared" ca="1" si="1217"/>
        <v>0</v>
      </c>
      <c r="AJ398" s="86">
        <f t="shared" ca="1" si="1217"/>
        <v>0</v>
      </c>
      <c r="AK398" s="86">
        <f t="shared" ca="1" si="1217"/>
        <v>0</v>
      </c>
      <c r="AL398" s="86">
        <f t="shared" ca="1" si="1217"/>
        <v>0</v>
      </c>
      <c r="AM398" s="86">
        <f t="shared" ca="1" si="1217"/>
        <v>0</v>
      </c>
      <c r="AN398" s="86">
        <f t="shared" ca="1" si="1217"/>
        <v>0</v>
      </c>
      <c r="AO398" s="86">
        <f t="shared" ca="1" si="1217"/>
        <v>0</v>
      </c>
      <c r="AP398" s="86">
        <f t="shared" ca="1" si="1217"/>
        <v>0</v>
      </c>
      <c r="AQ398" s="86">
        <f t="shared" ca="1" si="1217"/>
        <v>0</v>
      </c>
      <c r="AR398" s="86">
        <f t="shared" ca="1" si="1217"/>
        <v>0</v>
      </c>
      <c r="AS398" s="86">
        <f t="shared" ca="1" si="1217"/>
        <v>0</v>
      </c>
      <c r="AT398" s="86">
        <f t="shared" ca="1" si="1217"/>
        <v>0</v>
      </c>
      <c r="AU398" s="86">
        <f t="shared" ca="1" si="1217"/>
        <v>0</v>
      </c>
      <c r="AV398" s="86">
        <f t="shared" ca="1" si="1217"/>
        <v>0</v>
      </c>
      <c r="AW398" s="86">
        <f t="shared" ca="1" si="1217"/>
        <v>0</v>
      </c>
      <c r="AX398" s="86">
        <f t="shared" ca="1" si="1217"/>
        <v>0</v>
      </c>
      <c r="AY398" s="86">
        <f t="shared" ca="1" si="1217"/>
        <v>0</v>
      </c>
      <c r="AZ398" s="86">
        <f t="shared" ca="1" si="1217"/>
        <v>0</v>
      </c>
      <c r="BA398" s="86">
        <f t="shared" ca="1" si="1217"/>
        <v>0</v>
      </c>
      <c r="BB398" s="86">
        <f t="shared" ca="1" si="1217"/>
        <v>0</v>
      </c>
      <c r="BC398" s="86">
        <f t="shared" ca="1" si="1217"/>
        <v>0</v>
      </c>
      <c r="BD398" s="86">
        <f t="shared" ca="1" si="1217"/>
        <v>0</v>
      </c>
      <c r="BE398" s="86">
        <f t="shared" ca="1" si="1217"/>
        <v>0</v>
      </c>
      <c r="BF398" s="86">
        <f t="shared" ca="1" si="1217"/>
        <v>0</v>
      </c>
      <c r="BG398" s="86">
        <f t="shared" ca="1" si="1217"/>
        <v>0</v>
      </c>
      <c r="BH398" s="86">
        <f t="shared" ca="1" si="1217"/>
        <v>0</v>
      </c>
      <c r="BI398" s="86">
        <f t="shared" ca="1" si="1217"/>
        <v>0</v>
      </c>
      <c r="BJ398" s="86">
        <f t="shared" ca="1" si="1217"/>
        <v>0</v>
      </c>
      <c r="BK398" s="86">
        <f t="shared" ca="1" si="1217"/>
        <v>0</v>
      </c>
      <c r="BL398" s="86">
        <f t="shared" ca="1" si="1217"/>
        <v>0</v>
      </c>
      <c r="BM398" s="86">
        <f t="shared" ca="1" si="1217"/>
        <v>0</v>
      </c>
      <c r="BN398" s="86">
        <f t="shared" ca="1" si="1217"/>
        <v>0</v>
      </c>
      <c r="BO398" s="86">
        <f t="shared" ca="1" si="1217"/>
        <v>0</v>
      </c>
      <c r="BP398" s="86">
        <f t="shared" ca="1" si="1217"/>
        <v>0</v>
      </c>
      <c r="BQ398" s="86">
        <f t="shared" ca="1" si="1217"/>
        <v>0</v>
      </c>
      <c r="BR398" s="86">
        <f t="shared" ca="1" si="1217"/>
        <v>0</v>
      </c>
      <c r="BS398" s="86">
        <f t="shared" ca="1" si="1217"/>
        <v>0</v>
      </c>
      <c r="BT398" s="86">
        <f t="shared" ref="BT398:DS398" ca="1" si="1218">ROUND(BT361-BT380,4)</f>
        <v>0</v>
      </c>
      <c r="BU398" s="86">
        <f t="shared" ca="1" si="1218"/>
        <v>0</v>
      </c>
      <c r="BV398" s="86">
        <f t="shared" ca="1" si="1218"/>
        <v>0</v>
      </c>
      <c r="BW398" s="86">
        <f t="shared" ca="1" si="1218"/>
        <v>0</v>
      </c>
      <c r="BX398" s="86">
        <f t="shared" ca="1" si="1218"/>
        <v>0</v>
      </c>
      <c r="BY398" s="86">
        <f t="shared" ca="1" si="1218"/>
        <v>0</v>
      </c>
      <c r="BZ398" s="86">
        <f t="shared" ca="1" si="1218"/>
        <v>0</v>
      </c>
      <c r="CA398" s="86">
        <f t="shared" ca="1" si="1218"/>
        <v>0</v>
      </c>
      <c r="CB398" s="86">
        <f t="shared" ca="1" si="1218"/>
        <v>0</v>
      </c>
      <c r="CC398" s="86">
        <f t="shared" ca="1" si="1218"/>
        <v>0</v>
      </c>
      <c r="CD398" s="86">
        <f t="shared" ca="1" si="1218"/>
        <v>0</v>
      </c>
      <c r="CE398" s="86">
        <f t="shared" ca="1" si="1218"/>
        <v>0</v>
      </c>
      <c r="CF398" s="86">
        <f t="shared" ca="1" si="1218"/>
        <v>0</v>
      </c>
      <c r="CG398" s="86">
        <f t="shared" ca="1" si="1218"/>
        <v>0</v>
      </c>
      <c r="CH398" s="86">
        <f t="shared" ca="1" si="1218"/>
        <v>0</v>
      </c>
      <c r="CI398" s="86">
        <f t="shared" ca="1" si="1218"/>
        <v>0</v>
      </c>
      <c r="CJ398" s="86">
        <f t="shared" ca="1" si="1218"/>
        <v>0</v>
      </c>
      <c r="CK398" s="86">
        <f t="shared" ca="1" si="1218"/>
        <v>0</v>
      </c>
      <c r="CL398" s="86">
        <f t="shared" ca="1" si="1218"/>
        <v>0</v>
      </c>
      <c r="CM398" s="86">
        <f t="shared" ca="1" si="1218"/>
        <v>0</v>
      </c>
      <c r="CN398" s="86">
        <f t="shared" ca="1" si="1218"/>
        <v>0</v>
      </c>
      <c r="CO398" s="86">
        <f t="shared" ca="1" si="1218"/>
        <v>0</v>
      </c>
      <c r="CP398" s="86">
        <f t="shared" ca="1" si="1218"/>
        <v>0</v>
      </c>
      <c r="CQ398" s="86">
        <f t="shared" ca="1" si="1218"/>
        <v>0</v>
      </c>
      <c r="CR398" s="86">
        <f t="shared" ca="1" si="1218"/>
        <v>0</v>
      </c>
      <c r="CS398" s="86">
        <f t="shared" ca="1" si="1218"/>
        <v>0</v>
      </c>
      <c r="CT398" s="86">
        <f t="shared" ca="1" si="1218"/>
        <v>0</v>
      </c>
      <c r="CU398" s="86">
        <f t="shared" ca="1" si="1218"/>
        <v>0</v>
      </c>
      <c r="CV398" s="86">
        <f t="shared" ca="1" si="1218"/>
        <v>0</v>
      </c>
      <c r="CW398" s="86">
        <f t="shared" ca="1" si="1218"/>
        <v>0</v>
      </c>
      <c r="CX398" s="86">
        <f t="shared" ca="1" si="1218"/>
        <v>0</v>
      </c>
      <c r="CY398" s="86">
        <f t="shared" ca="1" si="1218"/>
        <v>0</v>
      </c>
      <c r="CZ398" s="86">
        <f t="shared" ca="1" si="1218"/>
        <v>0</v>
      </c>
      <c r="DA398" s="86">
        <f t="shared" ca="1" si="1218"/>
        <v>0</v>
      </c>
      <c r="DB398" s="86">
        <f t="shared" ca="1" si="1218"/>
        <v>0</v>
      </c>
      <c r="DC398" s="86">
        <f t="shared" ca="1" si="1218"/>
        <v>0</v>
      </c>
      <c r="DD398" s="86">
        <f t="shared" ca="1" si="1218"/>
        <v>0</v>
      </c>
      <c r="DE398" s="86">
        <f t="shared" ca="1" si="1218"/>
        <v>0</v>
      </c>
      <c r="DF398" s="86">
        <f t="shared" ca="1" si="1218"/>
        <v>0</v>
      </c>
      <c r="DG398" s="86">
        <f t="shared" ca="1" si="1218"/>
        <v>0</v>
      </c>
      <c r="DH398" s="86">
        <f t="shared" ca="1" si="1218"/>
        <v>0</v>
      </c>
      <c r="DI398" s="86">
        <f t="shared" ca="1" si="1218"/>
        <v>0</v>
      </c>
      <c r="DJ398" s="86">
        <f t="shared" ca="1" si="1218"/>
        <v>0</v>
      </c>
      <c r="DK398" s="86">
        <f t="shared" ca="1" si="1218"/>
        <v>0</v>
      </c>
      <c r="DL398" s="86">
        <f t="shared" ca="1" si="1218"/>
        <v>0</v>
      </c>
      <c r="DM398" s="86">
        <f t="shared" ca="1" si="1218"/>
        <v>0</v>
      </c>
      <c r="DN398" s="86">
        <f t="shared" ca="1" si="1218"/>
        <v>0</v>
      </c>
      <c r="DO398" s="86">
        <f t="shared" ca="1" si="1218"/>
        <v>0</v>
      </c>
      <c r="DP398" s="86">
        <f t="shared" ca="1" si="1218"/>
        <v>0</v>
      </c>
      <c r="DQ398" s="86">
        <f t="shared" ca="1" si="1218"/>
        <v>0</v>
      </c>
      <c r="DR398" s="86">
        <f t="shared" ca="1" si="1218"/>
        <v>-2.9999999999999997E-4</v>
      </c>
      <c r="DS398" s="86">
        <f t="shared" ca="1" si="1218"/>
        <v>-5.3E-3</v>
      </c>
    </row>
    <row r="399" spans="3:123" x14ac:dyDescent="0.3">
      <c r="D399" s="12" t="str">
        <f t="shared" si="1200"/>
        <v>Overdraft closing balance</v>
      </c>
      <c r="F399" s="86">
        <f t="shared" si="1215"/>
        <v>0</v>
      </c>
      <c r="H399" s="86">
        <f t="shared" ref="H399:I399" si="1219">ROUND(H362-H381,4)</f>
        <v>0</v>
      </c>
      <c r="I399" s="86">
        <f t="shared" si="1219"/>
        <v>0</v>
      </c>
      <c r="J399" s="86">
        <f t="shared" ref="J399:BS399" si="1220">ROUND(J362-J381,4)</f>
        <v>0</v>
      </c>
      <c r="K399" s="86">
        <f t="shared" si="1220"/>
        <v>0</v>
      </c>
      <c r="L399" s="86">
        <f t="shared" si="1220"/>
        <v>0</v>
      </c>
      <c r="M399" s="86">
        <f t="shared" si="1220"/>
        <v>0</v>
      </c>
      <c r="N399" s="86">
        <f t="shared" si="1220"/>
        <v>0</v>
      </c>
      <c r="O399" s="86">
        <f t="shared" si="1220"/>
        <v>0</v>
      </c>
      <c r="P399" s="86">
        <f t="shared" si="1220"/>
        <v>0</v>
      </c>
      <c r="Q399" s="86">
        <f t="shared" si="1220"/>
        <v>0</v>
      </c>
      <c r="R399" s="86">
        <f t="shared" si="1220"/>
        <v>0</v>
      </c>
      <c r="S399" s="86">
        <f t="shared" si="1220"/>
        <v>0</v>
      </c>
      <c r="T399" s="86">
        <f t="shared" si="1220"/>
        <v>0</v>
      </c>
      <c r="U399" s="86">
        <f t="shared" si="1220"/>
        <v>0</v>
      </c>
      <c r="V399" s="86">
        <f t="shared" si="1220"/>
        <v>0</v>
      </c>
      <c r="W399" s="86">
        <f t="shared" si="1220"/>
        <v>0</v>
      </c>
      <c r="X399" s="86">
        <f t="shared" si="1220"/>
        <v>0</v>
      </c>
      <c r="Y399" s="86">
        <f t="shared" si="1220"/>
        <v>0</v>
      </c>
      <c r="Z399" s="86">
        <f t="shared" si="1220"/>
        <v>0</v>
      </c>
      <c r="AA399" s="86">
        <f t="shared" si="1220"/>
        <v>0</v>
      </c>
      <c r="AB399" s="86">
        <f t="shared" si="1220"/>
        <v>0</v>
      </c>
      <c r="AC399" s="86">
        <f t="shared" si="1220"/>
        <v>0</v>
      </c>
      <c r="AD399" s="86">
        <f t="shared" si="1220"/>
        <v>0</v>
      </c>
      <c r="AE399" s="86">
        <f t="shared" si="1220"/>
        <v>0</v>
      </c>
      <c r="AF399" s="86">
        <f t="shared" si="1220"/>
        <v>0</v>
      </c>
      <c r="AG399" s="86">
        <f t="shared" si="1220"/>
        <v>0</v>
      </c>
      <c r="AH399" s="86">
        <f t="shared" si="1220"/>
        <v>0</v>
      </c>
      <c r="AI399" s="86">
        <f t="shared" si="1220"/>
        <v>0</v>
      </c>
      <c r="AJ399" s="86">
        <f t="shared" si="1220"/>
        <v>0</v>
      </c>
      <c r="AK399" s="86">
        <f t="shared" si="1220"/>
        <v>0</v>
      </c>
      <c r="AL399" s="86">
        <f t="shared" si="1220"/>
        <v>0</v>
      </c>
      <c r="AM399" s="86">
        <f t="shared" si="1220"/>
        <v>0</v>
      </c>
      <c r="AN399" s="86">
        <f t="shared" si="1220"/>
        <v>0</v>
      </c>
      <c r="AO399" s="86">
        <f t="shared" si="1220"/>
        <v>0</v>
      </c>
      <c r="AP399" s="86">
        <f t="shared" si="1220"/>
        <v>0</v>
      </c>
      <c r="AQ399" s="86">
        <f t="shared" si="1220"/>
        <v>0</v>
      </c>
      <c r="AR399" s="86">
        <f t="shared" si="1220"/>
        <v>0</v>
      </c>
      <c r="AS399" s="86">
        <f t="shared" si="1220"/>
        <v>0</v>
      </c>
      <c r="AT399" s="86">
        <f t="shared" si="1220"/>
        <v>0</v>
      </c>
      <c r="AU399" s="86">
        <f t="shared" si="1220"/>
        <v>0</v>
      </c>
      <c r="AV399" s="86">
        <f t="shared" si="1220"/>
        <v>0</v>
      </c>
      <c r="AW399" s="86">
        <f t="shared" si="1220"/>
        <v>0</v>
      </c>
      <c r="AX399" s="86">
        <f t="shared" si="1220"/>
        <v>0</v>
      </c>
      <c r="AY399" s="86">
        <f t="shared" si="1220"/>
        <v>0</v>
      </c>
      <c r="AZ399" s="86">
        <f t="shared" si="1220"/>
        <v>0</v>
      </c>
      <c r="BA399" s="86">
        <f t="shared" si="1220"/>
        <v>0</v>
      </c>
      <c r="BB399" s="86">
        <f t="shared" si="1220"/>
        <v>0</v>
      </c>
      <c r="BC399" s="86">
        <f t="shared" si="1220"/>
        <v>0</v>
      </c>
      <c r="BD399" s="86">
        <f t="shared" si="1220"/>
        <v>0</v>
      </c>
      <c r="BE399" s="86">
        <f t="shared" si="1220"/>
        <v>0</v>
      </c>
      <c r="BF399" s="86">
        <f t="shared" si="1220"/>
        <v>0</v>
      </c>
      <c r="BG399" s="86">
        <f t="shared" si="1220"/>
        <v>0</v>
      </c>
      <c r="BH399" s="86">
        <f t="shared" si="1220"/>
        <v>0</v>
      </c>
      <c r="BI399" s="86">
        <f t="shared" si="1220"/>
        <v>0</v>
      </c>
      <c r="BJ399" s="86">
        <f t="shared" si="1220"/>
        <v>0</v>
      </c>
      <c r="BK399" s="86">
        <f t="shared" si="1220"/>
        <v>0</v>
      </c>
      <c r="BL399" s="86">
        <f t="shared" si="1220"/>
        <v>0</v>
      </c>
      <c r="BM399" s="86">
        <f t="shared" si="1220"/>
        <v>0</v>
      </c>
      <c r="BN399" s="86">
        <f t="shared" si="1220"/>
        <v>0</v>
      </c>
      <c r="BO399" s="86">
        <f t="shared" si="1220"/>
        <v>0</v>
      </c>
      <c r="BP399" s="86">
        <f t="shared" si="1220"/>
        <v>0</v>
      </c>
      <c r="BQ399" s="86">
        <f t="shared" si="1220"/>
        <v>0</v>
      </c>
      <c r="BR399" s="86">
        <f t="shared" si="1220"/>
        <v>0</v>
      </c>
      <c r="BS399" s="86">
        <f t="shared" si="1220"/>
        <v>0</v>
      </c>
      <c r="BT399" s="86">
        <f t="shared" ref="BT399:DS399" si="1221">ROUND(BT362-BT381,4)</f>
        <v>0</v>
      </c>
      <c r="BU399" s="86">
        <f t="shared" si="1221"/>
        <v>0</v>
      </c>
      <c r="BV399" s="86">
        <f t="shared" si="1221"/>
        <v>0</v>
      </c>
      <c r="BW399" s="86">
        <f t="shared" si="1221"/>
        <v>0</v>
      </c>
      <c r="BX399" s="86">
        <f t="shared" si="1221"/>
        <v>0</v>
      </c>
      <c r="BY399" s="86">
        <f t="shared" si="1221"/>
        <v>0</v>
      </c>
      <c r="BZ399" s="86">
        <f t="shared" si="1221"/>
        <v>0</v>
      </c>
      <c r="CA399" s="86">
        <f t="shared" si="1221"/>
        <v>0</v>
      </c>
      <c r="CB399" s="86">
        <f t="shared" si="1221"/>
        <v>0</v>
      </c>
      <c r="CC399" s="86">
        <f t="shared" si="1221"/>
        <v>0</v>
      </c>
      <c r="CD399" s="86">
        <f t="shared" si="1221"/>
        <v>0</v>
      </c>
      <c r="CE399" s="86">
        <f t="shared" si="1221"/>
        <v>0</v>
      </c>
      <c r="CF399" s="86">
        <f t="shared" si="1221"/>
        <v>0</v>
      </c>
      <c r="CG399" s="86">
        <f t="shared" si="1221"/>
        <v>0</v>
      </c>
      <c r="CH399" s="86">
        <f t="shared" si="1221"/>
        <v>0</v>
      </c>
      <c r="CI399" s="86">
        <f t="shared" si="1221"/>
        <v>0</v>
      </c>
      <c r="CJ399" s="86">
        <f t="shared" si="1221"/>
        <v>0</v>
      </c>
      <c r="CK399" s="86">
        <f t="shared" si="1221"/>
        <v>0</v>
      </c>
      <c r="CL399" s="86">
        <f t="shared" si="1221"/>
        <v>0</v>
      </c>
      <c r="CM399" s="86">
        <f t="shared" si="1221"/>
        <v>0</v>
      </c>
      <c r="CN399" s="86">
        <f t="shared" si="1221"/>
        <v>0</v>
      </c>
      <c r="CO399" s="86">
        <f t="shared" si="1221"/>
        <v>0</v>
      </c>
      <c r="CP399" s="86">
        <f t="shared" si="1221"/>
        <v>0</v>
      </c>
      <c r="CQ399" s="86">
        <f t="shared" si="1221"/>
        <v>0</v>
      </c>
      <c r="CR399" s="86">
        <f t="shared" si="1221"/>
        <v>0</v>
      </c>
      <c r="CS399" s="86">
        <f t="shared" si="1221"/>
        <v>0</v>
      </c>
      <c r="CT399" s="86">
        <f t="shared" si="1221"/>
        <v>0</v>
      </c>
      <c r="CU399" s="86">
        <f t="shared" si="1221"/>
        <v>0</v>
      </c>
      <c r="CV399" s="86">
        <f t="shared" si="1221"/>
        <v>0</v>
      </c>
      <c r="CW399" s="86">
        <f t="shared" si="1221"/>
        <v>0</v>
      </c>
      <c r="CX399" s="86">
        <f t="shared" si="1221"/>
        <v>0</v>
      </c>
      <c r="CY399" s="86">
        <f t="shared" si="1221"/>
        <v>0</v>
      </c>
      <c r="CZ399" s="86">
        <f t="shared" si="1221"/>
        <v>0</v>
      </c>
      <c r="DA399" s="86">
        <f t="shared" si="1221"/>
        <v>0</v>
      </c>
      <c r="DB399" s="86">
        <f t="shared" si="1221"/>
        <v>0</v>
      </c>
      <c r="DC399" s="86">
        <f t="shared" si="1221"/>
        <v>0</v>
      </c>
      <c r="DD399" s="86">
        <f t="shared" si="1221"/>
        <v>0</v>
      </c>
      <c r="DE399" s="86">
        <f t="shared" si="1221"/>
        <v>0</v>
      </c>
      <c r="DF399" s="86">
        <f t="shared" si="1221"/>
        <v>0</v>
      </c>
      <c r="DG399" s="86">
        <f t="shared" si="1221"/>
        <v>0</v>
      </c>
      <c r="DH399" s="86">
        <f t="shared" si="1221"/>
        <v>0</v>
      </c>
      <c r="DI399" s="86">
        <f t="shared" si="1221"/>
        <v>0</v>
      </c>
      <c r="DJ399" s="86">
        <f t="shared" si="1221"/>
        <v>0</v>
      </c>
      <c r="DK399" s="86">
        <f t="shared" si="1221"/>
        <v>0</v>
      </c>
      <c r="DL399" s="86">
        <f t="shared" si="1221"/>
        <v>0</v>
      </c>
      <c r="DM399" s="86">
        <f t="shared" si="1221"/>
        <v>0</v>
      </c>
      <c r="DN399" s="86">
        <f t="shared" si="1221"/>
        <v>0</v>
      </c>
      <c r="DO399" s="86">
        <f t="shared" si="1221"/>
        <v>0</v>
      </c>
      <c r="DP399" s="86">
        <f t="shared" si="1221"/>
        <v>0</v>
      </c>
      <c r="DQ399" s="86">
        <f t="shared" si="1221"/>
        <v>0</v>
      </c>
      <c r="DR399" s="86">
        <f t="shared" si="1221"/>
        <v>0</v>
      </c>
      <c r="DS399" s="86">
        <f t="shared" si="1221"/>
        <v>0</v>
      </c>
    </row>
    <row r="400" spans="3:123" x14ac:dyDescent="0.3">
      <c r="D400" s="12" t="str">
        <f t="shared" ref="D400:D406" si="1222">D382</f>
        <v>Arrangement fee</v>
      </c>
      <c r="F400" s="86">
        <f t="shared" si="1203"/>
        <v>0</v>
      </c>
      <c r="H400" s="86">
        <f t="shared" ref="H400:BS400" si="1223">ROUND(H363-H382,4)</f>
        <v>0</v>
      </c>
      <c r="I400" s="86">
        <f t="shared" si="1223"/>
        <v>0</v>
      </c>
      <c r="J400" s="86">
        <f t="shared" si="1223"/>
        <v>0</v>
      </c>
      <c r="K400" s="86">
        <f t="shared" si="1223"/>
        <v>0</v>
      </c>
      <c r="L400" s="86">
        <f t="shared" si="1223"/>
        <v>0</v>
      </c>
      <c r="M400" s="86">
        <f t="shared" si="1223"/>
        <v>0</v>
      </c>
      <c r="N400" s="86">
        <f t="shared" si="1223"/>
        <v>0</v>
      </c>
      <c r="O400" s="86">
        <f t="shared" si="1223"/>
        <v>0</v>
      </c>
      <c r="P400" s="86">
        <f t="shared" si="1223"/>
        <v>0</v>
      </c>
      <c r="Q400" s="86">
        <f t="shared" si="1223"/>
        <v>0</v>
      </c>
      <c r="R400" s="86">
        <f t="shared" si="1223"/>
        <v>0</v>
      </c>
      <c r="S400" s="86">
        <f t="shared" si="1223"/>
        <v>0</v>
      </c>
      <c r="T400" s="86">
        <f t="shared" si="1223"/>
        <v>0</v>
      </c>
      <c r="U400" s="86">
        <f t="shared" si="1223"/>
        <v>0</v>
      </c>
      <c r="V400" s="86">
        <f t="shared" si="1223"/>
        <v>0</v>
      </c>
      <c r="W400" s="86">
        <f t="shared" si="1223"/>
        <v>0</v>
      </c>
      <c r="X400" s="86">
        <f t="shared" si="1223"/>
        <v>0</v>
      </c>
      <c r="Y400" s="86">
        <f t="shared" si="1223"/>
        <v>0</v>
      </c>
      <c r="Z400" s="86">
        <f t="shared" si="1223"/>
        <v>0</v>
      </c>
      <c r="AA400" s="86">
        <f t="shared" si="1223"/>
        <v>0</v>
      </c>
      <c r="AB400" s="86">
        <f t="shared" si="1223"/>
        <v>0</v>
      </c>
      <c r="AC400" s="86">
        <f t="shared" si="1223"/>
        <v>0</v>
      </c>
      <c r="AD400" s="86">
        <f t="shared" si="1223"/>
        <v>0</v>
      </c>
      <c r="AE400" s="86">
        <f t="shared" si="1223"/>
        <v>0</v>
      </c>
      <c r="AF400" s="86">
        <f t="shared" si="1223"/>
        <v>0</v>
      </c>
      <c r="AG400" s="86">
        <f t="shared" si="1223"/>
        <v>0</v>
      </c>
      <c r="AH400" s="86">
        <f t="shared" si="1223"/>
        <v>0</v>
      </c>
      <c r="AI400" s="86">
        <f t="shared" si="1223"/>
        <v>0</v>
      </c>
      <c r="AJ400" s="86">
        <f t="shared" si="1223"/>
        <v>0</v>
      </c>
      <c r="AK400" s="86">
        <f t="shared" si="1223"/>
        <v>0</v>
      </c>
      <c r="AL400" s="86">
        <f t="shared" si="1223"/>
        <v>0</v>
      </c>
      <c r="AM400" s="86">
        <f t="shared" si="1223"/>
        <v>0</v>
      </c>
      <c r="AN400" s="86">
        <f t="shared" si="1223"/>
        <v>0</v>
      </c>
      <c r="AO400" s="86">
        <f t="shared" si="1223"/>
        <v>0</v>
      </c>
      <c r="AP400" s="86">
        <f t="shared" si="1223"/>
        <v>0</v>
      </c>
      <c r="AQ400" s="86">
        <f t="shared" si="1223"/>
        <v>0</v>
      </c>
      <c r="AR400" s="86">
        <f t="shared" si="1223"/>
        <v>0</v>
      </c>
      <c r="AS400" s="86">
        <f t="shared" si="1223"/>
        <v>0</v>
      </c>
      <c r="AT400" s="86">
        <f t="shared" si="1223"/>
        <v>0</v>
      </c>
      <c r="AU400" s="86">
        <f t="shared" si="1223"/>
        <v>0</v>
      </c>
      <c r="AV400" s="86">
        <f t="shared" si="1223"/>
        <v>0</v>
      </c>
      <c r="AW400" s="86">
        <f t="shared" si="1223"/>
        <v>0</v>
      </c>
      <c r="AX400" s="86">
        <f t="shared" si="1223"/>
        <v>0</v>
      </c>
      <c r="AY400" s="86">
        <f t="shared" si="1223"/>
        <v>0</v>
      </c>
      <c r="AZ400" s="86">
        <f t="shared" si="1223"/>
        <v>0</v>
      </c>
      <c r="BA400" s="86">
        <f t="shared" si="1223"/>
        <v>0</v>
      </c>
      <c r="BB400" s="86">
        <f t="shared" si="1223"/>
        <v>0</v>
      </c>
      <c r="BC400" s="86">
        <f t="shared" si="1223"/>
        <v>0</v>
      </c>
      <c r="BD400" s="86">
        <f t="shared" si="1223"/>
        <v>0</v>
      </c>
      <c r="BE400" s="86">
        <f t="shared" si="1223"/>
        <v>0</v>
      </c>
      <c r="BF400" s="86">
        <f t="shared" si="1223"/>
        <v>0</v>
      </c>
      <c r="BG400" s="86">
        <f t="shared" si="1223"/>
        <v>0</v>
      </c>
      <c r="BH400" s="86">
        <f t="shared" si="1223"/>
        <v>0</v>
      </c>
      <c r="BI400" s="86">
        <f t="shared" si="1223"/>
        <v>0</v>
      </c>
      <c r="BJ400" s="86">
        <f t="shared" si="1223"/>
        <v>0</v>
      </c>
      <c r="BK400" s="86">
        <f t="shared" si="1223"/>
        <v>0</v>
      </c>
      <c r="BL400" s="86">
        <f t="shared" si="1223"/>
        <v>0</v>
      </c>
      <c r="BM400" s="86">
        <f t="shared" si="1223"/>
        <v>0</v>
      </c>
      <c r="BN400" s="86">
        <f t="shared" si="1223"/>
        <v>0</v>
      </c>
      <c r="BO400" s="86">
        <f t="shared" si="1223"/>
        <v>0</v>
      </c>
      <c r="BP400" s="86">
        <f t="shared" si="1223"/>
        <v>0</v>
      </c>
      <c r="BQ400" s="86">
        <f t="shared" si="1223"/>
        <v>0</v>
      </c>
      <c r="BR400" s="86">
        <f t="shared" si="1223"/>
        <v>0</v>
      </c>
      <c r="BS400" s="86">
        <f t="shared" si="1223"/>
        <v>0</v>
      </c>
      <c r="BT400" s="86">
        <f t="shared" ref="BT400:DS400" si="1224">ROUND(BT363-BT382,4)</f>
        <v>0</v>
      </c>
      <c r="BU400" s="86">
        <f t="shared" si="1224"/>
        <v>0</v>
      </c>
      <c r="BV400" s="86">
        <f t="shared" si="1224"/>
        <v>0</v>
      </c>
      <c r="BW400" s="86">
        <f t="shared" si="1224"/>
        <v>0</v>
      </c>
      <c r="BX400" s="86">
        <f t="shared" si="1224"/>
        <v>0</v>
      </c>
      <c r="BY400" s="86">
        <f t="shared" si="1224"/>
        <v>0</v>
      </c>
      <c r="BZ400" s="86">
        <f t="shared" si="1224"/>
        <v>0</v>
      </c>
      <c r="CA400" s="86">
        <f t="shared" si="1224"/>
        <v>0</v>
      </c>
      <c r="CB400" s="86">
        <f t="shared" si="1224"/>
        <v>0</v>
      </c>
      <c r="CC400" s="86">
        <f t="shared" si="1224"/>
        <v>0</v>
      </c>
      <c r="CD400" s="86">
        <f t="shared" si="1224"/>
        <v>0</v>
      </c>
      <c r="CE400" s="86">
        <f t="shared" si="1224"/>
        <v>0</v>
      </c>
      <c r="CF400" s="86">
        <f t="shared" si="1224"/>
        <v>0</v>
      </c>
      <c r="CG400" s="86">
        <f t="shared" si="1224"/>
        <v>0</v>
      </c>
      <c r="CH400" s="86">
        <f t="shared" si="1224"/>
        <v>0</v>
      </c>
      <c r="CI400" s="86">
        <f t="shared" si="1224"/>
        <v>0</v>
      </c>
      <c r="CJ400" s="86">
        <f t="shared" si="1224"/>
        <v>0</v>
      </c>
      <c r="CK400" s="86">
        <f t="shared" si="1224"/>
        <v>0</v>
      </c>
      <c r="CL400" s="86">
        <f t="shared" si="1224"/>
        <v>0</v>
      </c>
      <c r="CM400" s="86">
        <f t="shared" si="1224"/>
        <v>0</v>
      </c>
      <c r="CN400" s="86">
        <f t="shared" si="1224"/>
        <v>0</v>
      </c>
      <c r="CO400" s="86">
        <f t="shared" si="1224"/>
        <v>0</v>
      </c>
      <c r="CP400" s="86">
        <f t="shared" si="1224"/>
        <v>0</v>
      </c>
      <c r="CQ400" s="86">
        <f t="shared" si="1224"/>
        <v>0</v>
      </c>
      <c r="CR400" s="86">
        <f t="shared" si="1224"/>
        <v>0</v>
      </c>
      <c r="CS400" s="86">
        <f t="shared" si="1224"/>
        <v>0</v>
      </c>
      <c r="CT400" s="86">
        <f t="shared" si="1224"/>
        <v>0</v>
      </c>
      <c r="CU400" s="86">
        <f t="shared" si="1224"/>
        <v>0</v>
      </c>
      <c r="CV400" s="86">
        <f t="shared" si="1224"/>
        <v>0</v>
      </c>
      <c r="CW400" s="86">
        <f t="shared" si="1224"/>
        <v>0</v>
      </c>
      <c r="CX400" s="86">
        <f t="shared" si="1224"/>
        <v>0</v>
      </c>
      <c r="CY400" s="86">
        <f t="shared" si="1224"/>
        <v>0</v>
      </c>
      <c r="CZ400" s="86">
        <f t="shared" si="1224"/>
        <v>0</v>
      </c>
      <c r="DA400" s="86">
        <f t="shared" si="1224"/>
        <v>0</v>
      </c>
      <c r="DB400" s="86">
        <f t="shared" si="1224"/>
        <v>0</v>
      </c>
      <c r="DC400" s="86">
        <f t="shared" si="1224"/>
        <v>0</v>
      </c>
      <c r="DD400" s="86">
        <f t="shared" si="1224"/>
        <v>0</v>
      </c>
      <c r="DE400" s="86">
        <f t="shared" si="1224"/>
        <v>0</v>
      </c>
      <c r="DF400" s="86">
        <f t="shared" si="1224"/>
        <v>0</v>
      </c>
      <c r="DG400" s="86">
        <f t="shared" si="1224"/>
        <v>0</v>
      </c>
      <c r="DH400" s="86">
        <f t="shared" si="1224"/>
        <v>0</v>
      </c>
      <c r="DI400" s="86">
        <f t="shared" si="1224"/>
        <v>0</v>
      </c>
      <c r="DJ400" s="86">
        <f t="shared" si="1224"/>
        <v>0</v>
      </c>
      <c r="DK400" s="86">
        <f t="shared" si="1224"/>
        <v>0</v>
      </c>
      <c r="DL400" s="86">
        <f t="shared" si="1224"/>
        <v>0</v>
      </c>
      <c r="DM400" s="86">
        <f t="shared" si="1224"/>
        <v>0</v>
      </c>
      <c r="DN400" s="86">
        <f t="shared" si="1224"/>
        <v>0</v>
      </c>
      <c r="DO400" s="86">
        <f t="shared" si="1224"/>
        <v>0</v>
      </c>
      <c r="DP400" s="86">
        <f t="shared" si="1224"/>
        <v>0</v>
      </c>
      <c r="DQ400" s="86">
        <f t="shared" si="1224"/>
        <v>0</v>
      </c>
      <c r="DR400" s="86">
        <f t="shared" si="1224"/>
        <v>0</v>
      </c>
      <c r="DS400" s="86">
        <f t="shared" si="1224"/>
        <v>0</v>
      </c>
    </row>
    <row r="401" spans="1:123" x14ac:dyDescent="0.3">
      <c r="D401" s="12" t="str">
        <f t="shared" si="1222"/>
        <v>Phase I</v>
      </c>
      <c r="F401" s="86">
        <f t="shared" si="1203"/>
        <v>0</v>
      </c>
      <c r="H401" s="86">
        <f t="shared" ref="H401:BS401" si="1225">ROUND(H364-H383,4)</f>
        <v>0</v>
      </c>
      <c r="I401" s="86">
        <f t="shared" si="1225"/>
        <v>0</v>
      </c>
      <c r="J401" s="86">
        <f t="shared" si="1225"/>
        <v>0</v>
      </c>
      <c r="K401" s="86">
        <f t="shared" si="1225"/>
        <v>0</v>
      </c>
      <c r="L401" s="86">
        <f t="shared" si="1225"/>
        <v>0</v>
      </c>
      <c r="M401" s="86">
        <f t="shared" si="1225"/>
        <v>0</v>
      </c>
      <c r="N401" s="86">
        <f t="shared" si="1225"/>
        <v>0</v>
      </c>
      <c r="O401" s="86">
        <f t="shared" si="1225"/>
        <v>0</v>
      </c>
      <c r="P401" s="86">
        <f t="shared" si="1225"/>
        <v>0</v>
      </c>
      <c r="Q401" s="86">
        <f t="shared" si="1225"/>
        <v>0</v>
      </c>
      <c r="R401" s="86">
        <f t="shared" si="1225"/>
        <v>0</v>
      </c>
      <c r="S401" s="86">
        <f t="shared" si="1225"/>
        <v>0</v>
      </c>
      <c r="T401" s="86">
        <f t="shared" si="1225"/>
        <v>0</v>
      </c>
      <c r="U401" s="86">
        <f t="shared" si="1225"/>
        <v>0</v>
      </c>
      <c r="V401" s="86">
        <f t="shared" si="1225"/>
        <v>0</v>
      </c>
      <c r="W401" s="86">
        <f t="shared" si="1225"/>
        <v>0</v>
      </c>
      <c r="X401" s="86">
        <f t="shared" si="1225"/>
        <v>0</v>
      </c>
      <c r="Y401" s="86">
        <f t="shared" si="1225"/>
        <v>0</v>
      </c>
      <c r="Z401" s="86">
        <f t="shared" si="1225"/>
        <v>0</v>
      </c>
      <c r="AA401" s="86">
        <f t="shared" si="1225"/>
        <v>0</v>
      </c>
      <c r="AB401" s="86">
        <f t="shared" si="1225"/>
        <v>0</v>
      </c>
      <c r="AC401" s="86">
        <f t="shared" si="1225"/>
        <v>0</v>
      </c>
      <c r="AD401" s="86">
        <f t="shared" si="1225"/>
        <v>0</v>
      </c>
      <c r="AE401" s="86">
        <f t="shared" si="1225"/>
        <v>0</v>
      </c>
      <c r="AF401" s="86">
        <f t="shared" si="1225"/>
        <v>0</v>
      </c>
      <c r="AG401" s="86">
        <f t="shared" si="1225"/>
        <v>0</v>
      </c>
      <c r="AH401" s="86">
        <f t="shared" si="1225"/>
        <v>0</v>
      </c>
      <c r="AI401" s="86">
        <f t="shared" si="1225"/>
        <v>0</v>
      </c>
      <c r="AJ401" s="86">
        <f t="shared" si="1225"/>
        <v>0</v>
      </c>
      <c r="AK401" s="86">
        <f t="shared" si="1225"/>
        <v>0</v>
      </c>
      <c r="AL401" s="86">
        <f t="shared" si="1225"/>
        <v>0</v>
      </c>
      <c r="AM401" s="86">
        <f t="shared" si="1225"/>
        <v>0</v>
      </c>
      <c r="AN401" s="86">
        <f t="shared" si="1225"/>
        <v>0</v>
      </c>
      <c r="AO401" s="86">
        <f t="shared" si="1225"/>
        <v>0</v>
      </c>
      <c r="AP401" s="86">
        <f t="shared" si="1225"/>
        <v>0</v>
      </c>
      <c r="AQ401" s="86">
        <f t="shared" si="1225"/>
        <v>0</v>
      </c>
      <c r="AR401" s="86">
        <f t="shared" si="1225"/>
        <v>0</v>
      </c>
      <c r="AS401" s="86">
        <f t="shared" si="1225"/>
        <v>0</v>
      </c>
      <c r="AT401" s="86">
        <f t="shared" si="1225"/>
        <v>0</v>
      </c>
      <c r="AU401" s="86">
        <f t="shared" si="1225"/>
        <v>0</v>
      </c>
      <c r="AV401" s="86">
        <f t="shared" si="1225"/>
        <v>0</v>
      </c>
      <c r="AW401" s="86">
        <f t="shared" si="1225"/>
        <v>0</v>
      </c>
      <c r="AX401" s="86">
        <f t="shared" si="1225"/>
        <v>0</v>
      </c>
      <c r="AY401" s="86">
        <f t="shared" si="1225"/>
        <v>0</v>
      </c>
      <c r="AZ401" s="86">
        <f t="shared" si="1225"/>
        <v>0</v>
      </c>
      <c r="BA401" s="86">
        <f t="shared" si="1225"/>
        <v>0</v>
      </c>
      <c r="BB401" s="86">
        <f t="shared" si="1225"/>
        <v>0</v>
      </c>
      <c r="BC401" s="86">
        <f t="shared" si="1225"/>
        <v>0</v>
      </c>
      <c r="BD401" s="86">
        <f t="shared" si="1225"/>
        <v>0</v>
      </c>
      <c r="BE401" s="86">
        <f t="shared" si="1225"/>
        <v>0</v>
      </c>
      <c r="BF401" s="86">
        <f t="shared" si="1225"/>
        <v>0</v>
      </c>
      <c r="BG401" s="86">
        <f t="shared" si="1225"/>
        <v>0</v>
      </c>
      <c r="BH401" s="86">
        <f t="shared" si="1225"/>
        <v>0</v>
      </c>
      <c r="BI401" s="86">
        <f t="shared" si="1225"/>
        <v>0</v>
      </c>
      <c r="BJ401" s="86">
        <f t="shared" si="1225"/>
        <v>0</v>
      </c>
      <c r="BK401" s="86">
        <f t="shared" si="1225"/>
        <v>0</v>
      </c>
      <c r="BL401" s="86">
        <f t="shared" si="1225"/>
        <v>0</v>
      </c>
      <c r="BM401" s="86">
        <f t="shared" si="1225"/>
        <v>0</v>
      </c>
      <c r="BN401" s="86">
        <f t="shared" si="1225"/>
        <v>0</v>
      </c>
      <c r="BO401" s="86">
        <f t="shared" si="1225"/>
        <v>0</v>
      </c>
      <c r="BP401" s="86">
        <f t="shared" si="1225"/>
        <v>0</v>
      </c>
      <c r="BQ401" s="86">
        <f t="shared" si="1225"/>
        <v>0</v>
      </c>
      <c r="BR401" s="86">
        <f t="shared" si="1225"/>
        <v>0</v>
      </c>
      <c r="BS401" s="86">
        <f t="shared" si="1225"/>
        <v>0</v>
      </c>
      <c r="BT401" s="86">
        <f t="shared" ref="BT401:DS401" si="1226">ROUND(BT364-BT383,4)</f>
        <v>0</v>
      </c>
      <c r="BU401" s="86">
        <f t="shared" si="1226"/>
        <v>0</v>
      </c>
      <c r="BV401" s="86">
        <f t="shared" si="1226"/>
        <v>0</v>
      </c>
      <c r="BW401" s="86">
        <f t="shared" si="1226"/>
        <v>0</v>
      </c>
      <c r="BX401" s="86">
        <f t="shared" si="1226"/>
        <v>0</v>
      </c>
      <c r="BY401" s="86">
        <f t="shared" si="1226"/>
        <v>0</v>
      </c>
      <c r="BZ401" s="86">
        <f t="shared" si="1226"/>
        <v>0</v>
      </c>
      <c r="CA401" s="86">
        <f t="shared" si="1226"/>
        <v>0</v>
      </c>
      <c r="CB401" s="86">
        <f t="shared" si="1226"/>
        <v>0</v>
      </c>
      <c r="CC401" s="86">
        <f t="shared" si="1226"/>
        <v>0</v>
      </c>
      <c r="CD401" s="86">
        <f t="shared" si="1226"/>
        <v>0</v>
      </c>
      <c r="CE401" s="86">
        <f t="shared" si="1226"/>
        <v>0</v>
      </c>
      <c r="CF401" s="86">
        <f t="shared" si="1226"/>
        <v>0</v>
      </c>
      <c r="CG401" s="86">
        <f t="shared" si="1226"/>
        <v>0</v>
      </c>
      <c r="CH401" s="86">
        <f t="shared" si="1226"/>
        <v>0</v>
      </c>
      <c r="CI401" s="86">
        <f t="shared" si="1226"/>
        <v>0</v>
      </c>
      <c r="CJ401" s="86">
        <f t="shared" si="1226"/>
        <v>0</v>
      </c>
      <c r="CK401" s="86">
        <f t="shared" si="1226"/>
        <v>0</v>
      </c>
      <c r="CL401" s="86">
        <f t="shared" si="1226"/>
        <v>0</v>
      </c>
      <c r="CM401" s="86">
        <f t="shared" si="1226"/>
        <v>0</v>
      </c>
      <c r="CN401" s="86">
        <f t="shared" si="1226"/>
        <v>0</v>
      </c>
      <c r="CO401" s="86">
        <f t="shared" si="1226"/>
        <v>0</v>
      </c>
      <c r="CP401" s="86">
        <f t="shared" si="1226"/>
        <v>0</v>
      </c>
      <c r="CQ401" s="86">
        <f t="shared" si="1226"/>
        <v>0</v>
      </c>
      <c r="CR401" s="86">
        <f t="shared" si="1226"/>
        <v>0</v>
      </c>
      <c r="CS401" s="86">
        <f t="shared" si="1226"/>
        <v>0</v>
      </c>
      <c r="CT401" s="86">
        <f t="shared" si="1226"/>
        <v>0</v>
      </c>
      <c r="CU401" s="86">
        <f t="shared" si="1226"/>
        <v>0</v>
      </c>
      <c r="CV401" s="86">
        <f t="shared" si="1226"/>
        <v>0</v>
      </c>
      <c r="CW401" s="86">
        <f t="shared" si="1226"/>
        <v>0</v>
      </c>
      <c r="CX401" s="86">
        <f t="shared" si="1226"/>
        <v>0</v>
      </c>
      <c r="CY401" s="86">
        <f t="shared" si="1226"/>
        <v>0</v>
      </c>
      <c r="CZ401" s="86">
        <f t="shared" si="1226"/>
        <v>0</v>
      </c>
      <c r="DA401" s="86">
        <f t="shared" si="1226"/>
        <v>0</v>
      </c>
      <c r="DB401" s="86">
        <f t="shared" si="1226"/>
        <v>0</v>
      </c>
      <c r="DC401" s="86">
        <f t="shared" si="1226"/>
        <v>0</v>
      </c>
      <c r="DD401" s="86">
        <f t="shared" si="1226"/>
        <v>0</v>
      </c>
      <c r="DE401" s="86">
        <f t="shared" si="1226"/>
        <v>0</v>
      </c>
      <c r="DF401" s="86">
        <f t="shared" si="1226"/>
        <v>0</v>
      </c>
      <c r="DG401" s="86">
        <f t="shared" si="1226"/>
        <v>0</v>
      </c>
      <c r="DH401" s="86">
        <f t="shared" si="1226"/>
        <v>0</v>
      </c>
      <c r="DI401" s="86">
        <f t="shared" si="1226"/>
        <v>0</v>
      </c>
      <c r="DJ401" s="86">
        <f t="shared" si="1226"/>
        <v>0</v>
      </c>
      <c r="DK401" s="86">
        <f t="shared" si="1226"/>
        <v>0</v>
      </c>
      <c r="DL401" s="86">
        <f t="shared" si="1226"/>
        <v>0</v>
      </c>
      <c r="DM401" s="86">
        <f t="shared" si="1226"/>
        <v>0</v>
      </c>
      <c r="DN401" s="86">
        <f t="shared" si="1226"/>
        <v>0</v>
      </c>
      <c r="DO401" s="86">
        <f t="shared" si="1226"/>
        <v>0</v>
      </c>
      <c r="DP401" s="86">
        <f t="shared" si="1226"/>
        <v>0</v>
      </c>
      <c r="DQ401" s="86">
        <f t="shared" si="1226"/>
        <v>0</v>
      </c>
      <c r="DR401" s="86">
        <f t="shared" si="1226"/>
        <v>0</v>
      </c>
      <c r="DS401" s="86">
        <f t="shared" si="1226"/>
        <v>0</v>
      </c>
    </row>
    <row r="402" spans="1:123" x14ac:dyDescent="0.3">
      <c r="D402" s="12" t="str">
        <f t="shared" si="1222"/>
        <v>Phase II</v>
      </c>
      <c r="F402" s="86">
        <f t="shared" si="1203"/>
        <v>0</v>
      </c>
      <c r="H402" s="86">
        <f t="shared" ref="H402:BS402" si="1227">ROUND(H365-H384,4)</f>
        <v>0</v>
      </c>
      <c r="I402" s="86">
        <f t="shared" si="1227"/>
        <v>0</v>
      </c>
      <c r="J402" s="86">
        <f t="shared" si="1227"/>
        <v>0</v>
      </c>
      <c r="K402" s="86">
        <f t="shared" si="1227"/>
        <v>0</v>
      </c>
      <c r="L402" s="86">
        <f t="shared" si="1227"/>
        <v>0</v>
      </c>
      <c r="M402" s="86">
        <f t="shared" si="1227"/>
        <v>0</v>
      </c>
      <c r="N402" s="86">
        <f t="shared" si="1227"/>
        <v>0</v>
      </c>
      <c r="O402" s="86">
        <f t="shared" si="1227"/>
        <v>0</v>
      </c>
      <c r="P402" s="86">
        <f t="shared" si="1227"/>
        <v>0</v>
      </c>
      <c r="Q402" s="86">
        <f t="shared" si="1227"/>
        <v>0</v>
      </c>
      <c r="R402" s="86">
        <f t="shared" si="1227"/>
        <v>0</v>
      </c>
      <c r="S402" s="86">
        <f t="shared" si="1227"/>
        <v>0</v>
      </c>
      <c r="T402" s="86">
        <f t="shared" si="1227"/>
        <v>0</v>
      </c>
      <c r="U402" s="86">
        <f t="shared" si="1227"/>
        <v>0</v>
      </c>
      <c r="V402" s="86">
        <f t="shared" si="1227"/>
        <v>0</v>
      </c>
      <c r="W402" s="86">
        <f t="shared" si="1227"/>
        <v>0</v>
      </c>
      <c r="X402" s="86">
        <f t="shared" si="1227"/>
        <v>0</v>
      </c>
      <c r="Y402" s="86">
        <f t="shared" si="1227"/>
        <v>0</v>
      </c>
      <c r="Z402" s="86">
        <f t="shared" si="1227"/>
        <v>0</v>
      </c>
      <c r="AA402" s="86">
        <f t="shared" si="1227"/>
        <v>0</v>
      </c>
      <c r="AB402" s="86">
        <f t="shared" si="1227"/>
        <v>0</v>
      </c>
      <c r="AC402" s="86">
        <f t="shared" si="1227"/>
        <v>0</v>
      </c>
      <c r="AD402" s="86">
        <f t="shared" si="1227"/>
        <v>0</v>
      </c>
      <c r="AE402" s="86">
        <f t="shared" si="1227"/>
        <v>0</v>
      </c>
      <c r="AF402" s="86">
        <f t="shared" si="1227"/>
        <v>0</v>
      </c>
      <c r="AG402" s="86">
        <f t="shared" si="1227"/>
        <v>0</v>
      </c>
      <c r="AH402" s="86">
        <f t="shared" si="1227"/>
        <v>0</v>
      </c>
      <c r="AI402" s="86">
        <f t="shared" si="1227"/>
        <v>0</v>
      </c>
      <c r="AJ402" s="86">
        <f t="shared" si="1227"/>
        <v>0</v>
      </c>
      <c r="AK402" s="86">
        <f t="shared" si="1227"/>
        <v>0</v>
      </c>
      <c r="AL402" s="86">
        <f t="shared" si="1227"/>
        <v>0</v>
      </c>
      <c r="AM402" s="86">
        <f t="shared" si="1227"/>
        <v>0</v>
      </c>
      <c r="AN402" s="86">
        <f t="shared" si="1227"/>
        <v>0</v>
      </c>
      <c r="AO402" s="86">
        <f t="shared" si="1227"/>
        <v>0</v>
      </c>
      <c r="AP402" s="86">
        <f t="shared" si="1227"/>
        <v>0</v>
      </c>
      <c r="AQ402" s="86">
        <f t="shared" si="1227"/>
        <v>0</v>
      </c>
      <c r="AR402" s="86">
        <f t="shared" si="1227"/>
        <v>0</v>
      </c>
      <c r="AS402" s="86">
        <f t="shared" si="1227"/>
        <v>0</v>
      </c>
      <c r="AT402" s="86">
        <f t="shared" si="1227"/>
        <v>0</v>
      </c>
      <c r="AU402" s="86">
        <f t="shared" si="1227"/>
        <v>0</v>
      </c>
      <c r="AV402" s="86">
        <f t="shared" si="1227"/>
        <v>0</v>
      </c>
      <c r="AW402" s="86">
        <f t="shared" si="1227"/>
        <v>0</v>
      </c>
      <c r="AX402" s="86">
        <f t="shared" si="1227"/>
        <v>0</v>
      </c>
      <c r="AY402" s="86">
        <f t="shared" si="1227"/>
        <v>0</v>
      </c>
      <c r="AZ402" s="86">
        <f t="shared" si="1227"/>
        <v>0</v>
      </c>
      <c r="BA402" s="86">
        <f t="shared" si="1227"/>
        <v>0</v>
      </c>
      <c r="BB402" s="86">
        <f t="shared" si="1227"/>
        <v>0</v>
      </c>
      <c r="BC402" s="86">
        <f t="shared" si="1227"/>
        <v>0</v>
      </c>
      <c r="BD402" s="86">
        <f t="shared" si="1227"/>
        <v>0</v>
      </c>
      <c r="BE402" s="86">
        <f t="shared" si="1227"/>
        <v>0</v>
      </c>
      <c r="BF402" s="86">
        <f t="shared" si="1227"/>
        <v>0</v>
      </c>
      <c r="BG402" s="86">
        <f t="shared" si="1227"/>
        <v>0</v>
      </c>
      <c r="BH402" s="86">
        <f t="shared" si="1227"/>
        <v>0</v>
      </c>
      <c r="BI402" s="86">
        <f t="shared" si="1227"/>
        <v>0</v>
      </c>
      <c r="BJ402" s="86">
        <f t="shared" si="1227"/>
        <v>0</v>
      </c>
      <c r="BK402" s="86">
        <f t="shared" si="1227"/>
        <v>0</v>
      </c>
      <c r="BL402" s="86">
        <f t="shared" si="1227"/>
        <v>0</v>
      </c>
      <c r="BM402" s="86">
        <f t="shared" si="1227"/>
        <v>0</v>
      </c>
      <c r="BN402" s="86">
        <f t="shared" si="1227"/>
        <v>0</v>
      </c>
      <c r="BO402" s="86">
        <f t="shared" si="1227"/>
        <v>0</v>
      </c>
      <c r="BP402" s="86">
        <f t="shared" si="1227"/>
        <v>0</v>
      </c>
      <c r="BQ402" s="86">
        <f t="shared" si="1227"/>
        <v>0</v>
      </c>
      <c r="BR402" s="86">
        <f t="shared" si="1227"/>
        <v>0</v>
      </c>
      <c r="BS402" s="86">
        <f t="shared" si="1227"/>
        <v>0</v>
      </c>
      <c r="BT402" s="86">
        <f t="shared" ref="BT402:DS402" si="1228">ROUND(BT365-BT384,4)</f>
        <v>0</v>
      </c>
      <c r="BU402" s="86">
        <f t="shared" si="1228"/>
        <v>0</v>
      </c>
      <c r="BV402" s="86">
        <f t="shared" si="1228"/>
        <v>0</v>
      </c>
      <c r="BW402" s="86">
        <f t="shared" si="1228"/>
        <v>0</v>
      </c>
      <c r="BX402" s="86">
        <f t="shared" si="1228"/>
        <v>0</v>
      </c>
      <c r="BY402" s="86">
        <f t="shared" si="1228"/>
        <v>0</v>
      </c>
      <c r="BZ402" s="86">
        <f t="shared" si="1228"/>
        <v>0</v>
      </c>
      <c r="CA402" s="86">
        <f t="shared" si="1228"/>
        <v>0</v>
      </c>
      <c r="CB402" s="86">
        <f t="shared" si="1228"/>
        <v>0</v>
      </c>
      <c r="CC402" s="86">
        <f t="shared" si="1228"/>
        <v>0</v>
      </c>
      <c r="CD402" s="86">
        <f t="shared" si="1228"/>
        <v>0</v>
      </c>
      <c r="CE402" s="86">
        <f t="shared" si="1228"/>
        <v>0</v>
      </c>
      <c r="CF402" s="86">
        <f t="shared" si="1228"/>
        <v>0</v>
      </c>
      <c r="CG402" s="86">
        <f t="shared" si="1228"/>
        <v>0</v>
      </c>
      <c r="CH402" s="86">
        <f t="shared" si="1228"/>
        <v>0</v>
      </c>
      <c r="CI402" s="86">
        <f t="shared" si="1228"/>
        <v>0</v>
      </c>
      <c r="CJ402" s="86">
        <f t="shared" si="1228"/>
        <v>0</v>
      </c>
      <c r="CK402" s="86">
        <f t="shared" si="1228"/>
        <v>0</v>
      </c>
      <c r="CL402" s="86">
        <f t="shared" si="1228"/>
        <v>0</v>
      </c>
      <c r="CM402" s="86">
        <f t="shared" si="1228"/>
        <v>0</v>
      </c>
      <c r="CN402" s="86">
        <f t="shared" si="1228"/>
        <v>0</v>
      </c>
      <c r="CO402" s="86">
        <f t="shared" si="1228"/>
        <v>0</v>
      </c>
      <c r="CP402" s="86">
        <f t="shared" si="1228"/>
        <v>0</v>
      </c>
      <c r="CQ402" s="86">
        <f t="shared" si="1228"/>
        <v>0</v>
      </c>
      <c r="CR402" s="86">
        <f t="shared" si="1228"/>
        <v>0</v>
      </c>
      <c r="CS402" s="86">
        <f t="shared" si="1228"/>
        <v>0</v>
      </c>
      <c r="CT402" s="86">
        <f t="shared" si="1228"/>
        <v>0</v>
      </c>
      <c r="CU402" s="86">
        <f t="shared" si="1228"/>
        <v>0</v>
      </c>
      <c r="CV402" s="86">
        <f t="shared" si="1228"/>
        <v>0</v>
      </c>
      <c r="CW402" s="86">
        <f t="shared" si="1228"/>
        <v>0</v>
      </c>
      <c r="CX402" s="86">
        <f t="shared" si="1228"/>
        <v>0</v>
      </c>
      <c r="CY402" s="86">
        <f t="shared" si="1228"/>
        <v>0</v>
      </c>
      <c r="CZ402" s="86">
        <f t="shared" si="1228"/>
        <v>0</v>
      </c>
      <c r="DA402" s="86">
        <f t="shared" si="1228"/>
        <v>0</v>
      </c>
      <c r="DB402" s="86">
        <f t="shared" si="1228"/>
        <v>0</v>
      </c>
      <c r="DC402" s="86">
        <f t="shared" si="1228"/>
        <v>0</v>
      </c>
      <c r="DD402" s="86">
        <f t="shared" si="1228"/>
        <v>0</v>
      </c>
      <c r="DE402" s="86">
        <f t="shared" si="1228"/>
        <v>0</v>
      </c>
      <c r="DF402" s="86">
        <f t="shared" si="1228"/>
        <v>0</v>
      </c>
      <c r="DG402" s="86">
        <f t="shared" si="1228"/>
        <v>0</v>
      </c>
      <c r="DH402" s="86">
        <f t="shared" si="1228"/>
        <v>0</v>
      </c>
      <c r="DI402" s="86">
        <f t="shared" si="1228"/>
        <v>0</v>
      </c>
      <c r="DJ402" s="86">
        <f t="shared" si="1228"/>
        <v>0</v>
      </c>
      <c r="DK402" s="86">
        <f t="shared" si="1228"/>
        <v>0</v>
      </c>
      <c r="DL402" s="86">
        <f t="shared" si="1228"/>
        <v>0</v>
      </c>
      <c r="DM402" s="86">
        <f t="shared" si="1228"/>
        <v>0</v>
      </c>
      <c r="DN402" s="86">
        <f t="shared" si="1228"/>
        <v>0</v>
      </c>
      <c r="DO402" s="86">
        <f t="shared" si="1228"/>
        <v>0</v>
      </c>
      <c r="DP402" s="86">
        <f t="shared" si="1228"/>
        <v>0</v>
      </c>
      <c r="DQ402" s="86">
        <f t="shared" si="1228"/>
        <v>0</v>
      </c>
      <c r="DR402" s="86">
        <f t="shared" si="1228"/>
        <v>0</v>
      </c>
      <c r="DS402" s="86">
        <f t="shared" si="1228"/>
        <v>0</v>
      </c>
    </row>
    <row r="403" spans="1:123" x14ac:dyDescent="0.3">
      <c r="D403" s="12" t="str">
        <f t="shared" si="1222"/>
        <v>Phase III</v>
      </c>
      <c r="F403" s="86">
        <f t="shared" si="1203"/>
        <v>0</v>
      </c>
      <c r="H403" s="86">
        <f t="shared" ref="H403:BS403" si="1229">ROUND(H366-H385,4)</f>
        <v>0</v>
      </c>
      <c r="I403" s="86">
        <f t="shared" si="1229"/>
        <v>0</v>
      </c>
      <c r="J403" s="86">
        <f t="shared" si="1229"/>
        <v>0</v>
      </c>
      <c r="K403" s="86">
        <f t="shared" si="1229"/>
        <v>0</v>
      </c>
      <c r="L403" s="86">
        <f t="shared" si="1229"/>
        <v>0</v>
      </c>
      <c r="M403" s="86">
        <f t="shared" si="1229"/>
        <v>0</v>
      </c>
      <c r="N403" s="86">
        <f t="shared" si="1229"/>
        <v>0</v>
      </c>
      <c r="O403" s="86">
        <f t="shared" si="1229"/>
        <v>0</v>
      </c>
      <c r="P403" s="86">
        <f t="shared" si="1229"/>
        <v>0</v>
      </c>
      <c r="Q403" s="86">
        <f t="shared" si="1229"/>
        <v>0</v>
      </c>
      <c r="R403" s="86">
        <f t="shared" si="1229"/>
        <v>0</v>
      </c>
      <c r="S403" s="86">
        <f t="shared" si="1229"/>
        <v>0</v>
      </c>
      <c r="T403" s="86">
        <f t="shared" si="1229"/>
        <v>0</v>
      </c>
      <c r="U403" s="86">
        <f t="shared" si="1229"/>
        <v>0</v>
      </c>
      <c r="V403" s="86">
        <f t="shared" si="1229"/>
        <v>0</v>
      </c>
      <c r="W403" s="86">
        <f t="shared" si="1229"/>
        <v>0</v>
      </c>
      <c r="X403" s="86">
        <f t="shared" si="1229"/>
        <v>0</v>
      </c>
      <c r="Y403" s="86">
        <f t="shared" si="1229"/>
        <v>0</v>
      </c>
      <c r="Z403" s="86">
        <f t="shared" si="1229"/>
        <v>0</v>
      </c>
      <c r="AA403" s="86">
        <f t="shared" si="1229"/>
        <v>0</v>
      </c>
      <c r="AB403" s="86">
        <f t="shared" si="1229"/>
        <v>0</v>
      </c>
      <c r="AC403" s="86">
        <f t="shared" si="1229"/>
        <v>0</v>
      </c>
      <c r="AD403" s="86">
        <f t="shared" si="1229"/>
        <v>0</v>
      </c>
      <c r="AE403" s="86">
        <f t="shared" si="1229"/>
        <v>0</v>
      </c>
      <c r="AF403" s="86">
        <f t="shared" si="1229"/>
        <v>0</v>
      </c>
      <c r="AG403" s="86">
        <f t="shared" si="1229"/>
        <v>0</v>
      </c>
      <c r="AH403" s="86">
        <f t="shared" si="1229"/>
        <v>0</v>
      </c>
      <c r="AI403" s="86">
        <f t="shared" si="1229"/>
        <v>0</v>
      </c>
      <c r="AJ403" s="86">
        <f t="shared" si="1229"/>
        <v>0</v>
      </c>
      <c r="AK403" s="86">
        <f t="shared" si="1229"/>
        <v>0</v>
      </c>
      <c r="AL403" s="86">
        <f t="shared" si="1229"/>
        <v>0</v>
      </c>
      <c r="AM403" s="86">
        <f t="shared" si="1229"/>
        <v>0</v>
      </c>
      <c r="AN403" s="86">
        <f t="shared" si="1229"/>
        <v>0</v>
      </c>
      <c r="AO403" s="86">
        <f t="shared" si="1229"/>
        <v>0</v>
      </c>
      <c r="AP403" s="86">
        <f t="shared" si="1229"/>
        <v>0</v>
      </c>
      <c r="AQ403" s="86">
        <f t="shared" si="1229"/>
        <v>0</v>
      </c>
      <c r="AR403" s="86">
        <f t="shared" si="1229"/>
        <v>0</v>
      </c>
      <c r="AS403" s="86">
        <f t="shared" si="1229"/>
        <v>0</v>
      </c>
      <c r="AT403" s="86">
        <f t="shared" si="1229"/>
        <v>0</v>
      </c>
      <c r="AU403" s="86">
        <f t="shared" si="1229"/>
        <v>0</v>
      </c>
      <c r="AV403" s="86">
        <f t="shared" si="1229"/>
        <v>0</v>
      </c>
      <c r="AW403" s="86">
        <f t="shared" si="1229"/>
        <v>0</v>
      </c>
      <c r="AX403" s="86">
        <f t="shared" si="1229"/>
        <v>0</v>
      </c>
      <c r="AY403" s="86">
        <f t="shared" si="1229"/>
        <v>0</v>
      </c>
      <c r="AZ403" s="86">
        <f t="shared" si="1229"/>
        <v>0</v>
      </c>
      <c r="BA403" s="86">
        <f t="shared" si="1229"/>
        <v>0</v>
      </c>
      <c r="BB403" s="86">
        <f t="shared" si="1229"/>
        <v>0</v>
      </c>
      <c r="BC403" s="86">
        <f t="shared" si="1229"/>
        <v>0</v>
      </c>
      <c r="BD403" s="86">
        <f t="shared" si="1229"/>
        <v>0</v>
      </c>
      <c r="BE403" s="86">
        <f t="shared" si="1229"/>
        <v>0</v>
      </c>
      <c r="BF403" s="86">
        <f t="shared" si="1229"/>
        <v>0</v>
      </c>
      <c r="BG403" s="86">
        <f t="shared" si="1229"/>
        <v>0</v>
      </c>
      <c r="BH403" s="86">
        <f t="shared" si="1229"/>
        <v>0</v>
      </c>
      <c r="BI403" s="86">
        <f t="shared" si="1229"/>
        <v>0</v>
      </c>
      <c r="BJ403" s="86">
        <f t="shared" si="1229"/>
        <v>0</v>
      </c>
      <c r="BK403" s="86">
        <f t="shared" si="1229"/>
        <v>0</v>
      </c>
      <c r="BL403" s="86">
        <f t="shared" si="1229"/>
        <v>0</v>
      </c>
      <c r="BM403" s="86">
        <f t="shared" si="1229"/>
        <v>0</v>
      </c>
      <c r="BN403" s="86">
        <f t="shared" si="1229"/>
        <v>0</v>
      </c>
      <c r="BO403" s="86">
        <f t="shared" si="1229"/>
        <v>0</v>
      </c>
      <c r="BP403" s="86">
        <f t="shared" si="1229"/>
        <v>0</v>
      </c>
      <c r="BQ403" s="86">
        <f t="shared" si="1229"/>
        <v>0</v>
      </c>
      <c r="BR403" s="86">
        <f t="shared" si="1229"/>
        <v>0</v>
      </c>
      <c r="BS403" s="86">
        <f t="shared" si="1229"/>
        <v>0</v>
      </c>
      <c r="BT403" s="86">
        <f t="shared" ref="BT403:DS403" si="1230">ROUND(BT366-BT385,4)</f>
        <v>0</v>
      </c>
      <c r="BU403" s="86">
        <f t="shared" si="1230"/>
        <v>0</v>
      </c>
      <c r="BV403" s="86">
        <f t="shared" si="1230"/>
        <v>0</v>
      </c>
      <c r="BW403" s="86">
        <f t="shared" si="1230"/>
        <v>0</v>
      </c>
      <c r="BX403" s="86">
        <f t="shared" si="1230"/>
        <v>0</v>
      </c>
      <c r="BY403" s="86">
        <f t="shared" si="1230"/>
        <v>0</v>
      </c>
      <c r="BZ403" s="86">
        <f t="shared" si="1230"/>
        <v>0</v>
      </c>
      <c r="CA403" s="86">
        <f t="shared" si="1230"/>
        <v>0</v>
      </c>
      <c r="CB403" s="86">
        <f t="shared" si="1230"/>
        <v>0</v>
      </c>
      <c r="CC403" s="86">
        <f t="shared" si="1230"/>
        <v>0</v>
      </c>
      <c r="CD403" s="86">
        <f t="shared" si="1230"/>
        <v>0</v>
      </c>
      <c r="CE403" s="86">
        <f t="shared" si="1230"/>
        <v>0</v>
      </c>
      <c r="CF403" s="86">
        <f t="shared" si="1230"/>
        <v>0</v>
      </c>
      <c r="CG403" s="86">
        <f t="shared" si="1230"/>
        <v>0</v>
      </c>
      <c r="CH403" s="86">
        <f t="shared" si="1230"/>
        <v>0</v>
      </c>
      <c r="CI403" s="86">
        <f t="shared" si="1230"/>
        <v>0</v>
      </c>
      <c r="CJ403" s="86">
        <f t="shared" si="1230"/>
        <v>0</v>
      </c>
      <c r="CK403" s="86">
        <f t="shared" si="1230"/>
        <v>0</v>
      </c>
      <c r="CL403" s="86">
        <f t="shared" si="1230"/>
        <v>0</v>
      </c>
      <c r="CM403" s="86">
        <f t="shared" si="1230"/>
        <v>0</v>
      </c>
      <c r="CN403" s="86">
        <f t="shared" si="1230"/>
        <v>0</v>
      </c>
      <c r="CO403" s="86">
        <f t="shared" si="1230"/>
        <v>0</v>
      </c>
      <c r="CP403" s="86">
        <f t="shared" si="1230"/>
        <v>0</v>
      </c>
      <c r="CQ403" s="86">
        <f t="shared" si="1230"/>
        <v>0</v>
      </c>
      <c r="CR403" s="86">
        <f t="shared" si="1230"/>
        <v>0</v>
      </c>
      <c r="CS403" s="86">
        <f t="shared" si="1230"/>
        <v>0</v>
      </c>
      <c r="CT403" s="86">
        <f t="shared" si="1230"/>
        <v>0</v>
      </c>
      <c r="CU403" s="86">
        <f t="shared" si="1230"/>
        <v>0</v>
      </c>
      <c r="CV403" s="86">
        <f t="shared" si="1230"/>
        <v>0</v>
      </c>
      <c r="CW403" s="86">
        <f t="shared" si="1230"/>
        <v>0</v>
      </c>
      <c r="CX403" s="86">
        <f t="shared" si="1230"/>
        <v>0</v>
      </c>
      <c r="CY403" s="86">
        <f t="shared" si="1230"/>
        <v>0</v>
      </c>
      <c r="CZ403" s="86">
        <f t="shared" si="1230"/>
        <v>0</v>
      </c>
      <c r="DA403" s="86">
        <f t="shared" si="1230"/>
        <v>0</v>
      </c>
      <c r="DB403" s="86">
        <f t="shared" si="1230"/>
        <v>0</v>
      </c>
      <c r="DC403" s="86">
        <f t="shared" si="1230"/>
        <v>0</v>
      </c>
      <c r="DD403" s="86">
        <f t="shared" si="1230"/>
        <v>0</v>
      </c>
      <c r="DE403" s="86">
        <f t="shared" si="1230"/>
        <v>0</v>
      </c>
      <c r="DF403" s="86">
        <f t="shared" si="1230"/>
        <v>0</v>
      </c>
      <c r="DG403" s="86">
        <f t="shared" si="1230"/>
        <v>0</v>
      </c>
      <c r="DH403" s="86">
        <f t="shared" si="1230"/>
        <v>0</v>
      </c>
      <c r="DI403" s="86">
        <f t="shared" si="1230"/>
        <v>0</v>
      </c>
      <c r="DJ403" s="86">
        <f t="shared" si="1230"/>
        <v>0</v>
      </c>
      <c r="DK403" s="86">
        <f t="shared" si="1230"/>
        <v>0</v>
      </c>
      <c r="DL403" s="86">
        <f t="shared" si="1230"/>
        <v>0</v>
      </c>
      <c r="DM403" s="86">
        <f t="shared" si="1230"/>
        <v>0</v>
      </c>
      <c r="DN403" s="86">
        <f t="shared" si="1230"/>
        <v>0</v>
      </c>
      <c r="DO403" s="86">
        <f t="shared" si="1230"/>
        <v>0</v>
      </c>
      <c r="DP403" s="86">
        <f t="shared" si="1230"/>
        <v>0</v>
      </c>
      <c r="DQ403" s="86">
        <f t="shared" si="1230"/>
        <v>0</v>
      </c>
      <c r="DR403" s="86">
        <f t="shared" si="1230"/>
        <v>0</v>
      </c>
      <c r="DS403" s="86">
        <f t="shared" si="1230"/>
        <v>0</v>
      </c>
    </row>
    <row r="404" spans="1:123" x14ac:dyDescent="0.3">
      <c r="D404" s="12" t="str">
        <f t="shared" si="1222"/>
        <v>Phase IV</v>
      </c>
      <c r="F404" s="86">
        <f t="shared" ref="F404:F406" si="1231">IF(ABS(SUM(H404:DS404))&lt;0.01,0,1)</f>
        <v>0</v>
      </c>
      <c r="H404" s="86">
        <f t="shared" ref="H404:I404" si="1232">ROUND(H367-H386,4)</f>
        <v>0</v>
      </c>
      <c r="I404" s="86">
        <f t="shared" si="1232"/>
        <v>0</v>
      </c>
      <c r="J404" s="86">
        <f t="shared" ref="J404:BS404" si="1233">ROUND(J367-J386,4)</f>
        <v>0</v>
      </c>
      <c r="K404" s="86">
        <f t="shared" si="1233"/>
        <v>0</v>
      </c>
      <c r="L404" s="86">
        <f t="shared" si="1233"/>
        <v>0</v>
      </c>
      <c r="M404" s="86">
        <f t="shared" si="1233"/>
        <v>0</v>
      </c>
      <c r="N404" s="86">
        <f t="shared" si="1233"/>
        <v>0</v>
      </c>
      <c r="O404" s="86">
        <f t="shared" si="1233"/>
        <v>0</v>
      </c>
      <c r="P404" s="86">
        <f t="shared" si="1233"/>
        <v>0</v>
      </c>
      <c r="Q404" s="86">
        <f t="shared" si="1233"/>
        <v>0</v>
      </c>
      <c r="R404" s="86">
        <f t="shared" si="1233"/>
        <v>0</v>
      </c>
      <c r="S404" s="86">
        <f t="shared" si="1233"/>
        <v>0</v>
      </c>
      <c r="T404" s="86">
        <f t="shared" si="1233"/>
        <v>0</v>
      </c>
      <c r="U404" s="86">
        <f t="shared" si="1233"/>
        <v>0</v>
      </c>
      <c r="V404" s="86">
        <f t="shared" si="1233"/>
        <v>0</v>
      </c>
      <c r="W404" s="86">
        <f t="shared" si="1233"/>
        <v>0</v>
      </c>
      <c r="X404" s="86">
        <f t="shared" si="1233"/>
        <v>0</v>
      </c>
      <c r="Y404" s="86">
        <f t="shared" si="1233"/>
        <v>0</v>
      </c>
      <c r="Z404" s="86">
        <f t="shared" si="1233"/>
        <v>0</v>
      </c>
      <c r="AA404" s="86">
        <f t="shared" si="1233"/>
        <v>0</v>
      </c>
      <c r="AB404" s="86">
        <f t="shared" si="1233"/>
        <v>0</v>
      </c>
      <c r="AC404" s="86">
        <f t="shared" si="1233"/>
        <v>0</v>
      </c>
      <c r="AD404" s="86">
        <f t="shared" si="1233"/>
        <v>0</v>
      </c>
      <c r="AE404" s="86">
        <f t="shared" si="1233"/>
        <v>0</v>
      </c>
      <c r="AF404" s="86">
        <f t="shared" si="1233"/>
        <v>0</v>
      </c>
      <c r="AG404" s="86">
        <f t="shared" si="1233"/>
        <v>0</v>
      </c>
      <c r="AH404" s="86">
        <f t="shared" si="1233"/>
        <v>0</v>
      </c>
      <c r="AI404" s="86">
        <f t="shared" si="1233"/>
        <v>0</v>
      </c>
      <c r="AJ404" s="86">
        <f t="shared" si="1233"/>
        <v>0</v>
      </c>
      <c r="AK404" s="86">
        <f t="shared" si="1233"/>
        <v>0</v>
      </c>
      <c r="AL404" s="86">
        <f t="shared" si="1233"/>
        <v>0</v>
      </c>
      <c r="AM404" s="86">
        <f t="shared" si="1233"/>
        <v>0</v>
      </c>
      <c r="AN404" s="86">
        <f t="shared" si="1233"/>
        <v>0</v>
      </c>
      <c r="AO404" s="86">
        <f t="shared" si="1233"/>
        <v>0</v>
      </c>
      <c r="AP404" s="86">
        <f t="shared" si="1233"/>
        <v>0</v>
      </c>
      <c r="AQ404" s="86">
        <f t="shared" si="1233"/>
        <v>0</v>
      </c>
      <c r="AR404" s="86">
        <f t="shared" si="1233"/>
        <v>0</v>
      </c>
      <c r="AS404" s="86">
        <f t="shared" si="1233"/>
        <v>0</v>
      </c>
      <c r="AT404" s="86">
        <f t="shared" si="1233"/>
        <v>0</v>
      </c>
      <c r="AU404" s="86">
        <f t="shared" si="1233"/>
        <v>0</v>
      </c>
      <c r="AV404" s="86">
        <f t="shared" si="1233"/>
        <v>0</v>
      </c>
      <c r="AW404" s="86">
        <f t="shared" si="1233"/>
        <v>0</v>
      </c>
      <c r="AX404" s="86">
        <f t="shared" si="1233"/>
        <v>0</v>
      </c>
      <c r="AY404" s="86">
        <f t="shared" si="1233"/>
        <v>0</v>
      </c>
      <c r="AZ404" s="86">
        <f t="shared" si="1233"/>
        <v>0</v>
      </c>
      <c r="BA404" s="86">
        <f t="shared" si="1233"/>
        <v>0</v>
      </c>
      <c r="BB404" s="86">
        <f t="shared" si="1233"/>
        <v>0</v>
      </c>
      <c r="BC404" s="86">
        <f t="shared" si="1233"/>
        <v>0</v>
      </c>
      <c r="BD404" s="86">
        <f t="shared" si="1233"/>
        <v>0</v>
      </c>
      <c r="BE404" s="86">
        <f t="shared" si="1233"/>
        <v>0</v>
      </c>
      <c r="BF404" s="86">
        <f t="shared" si="1233"/>
        <v>0</v>
      </c>
      <c r="BG404" s="86">
        <f t="shared" si="1233"/>
        <v>0</v>
      </c>
      <c r="BH404" s="86">
        <f t="shared" si="1233"/>
        <v>0</v>
      </c>
      <c r="BI404" s="86">
        <f t="shared" si="1233"/>
        <v>0</v>
      </c>
      <c r="BJ404" s="86">
        <f t="shared" si="1233"/>
        <v>0</v>
      </c>
      <c r="BK404" s="86">
        <f t="shared" si="1233"/>
        <v>0</v>
      </c>
      <c r="BL404" s="86">
        <f t="shared" si="1233"/>
        <v>0</v>
      </c>
      <c r="BM404" s="86">
        <f t="shared" si="1233"/>
        <v>0</v>
      </c>
      <c r="BN404" s="86">
        <f t="shared" si="1233"/>
        <v>0</v>
      </c>
      <c r="BO404" s="86">
        <f t="shared" si="1233"/>
        <v>0</v>
      </c>
      <c r="BP404" s="86">
        <f t="shared" si="1233"/>
        <v>0</v>
      </c>
      <c r="BQ404" s="86">
        <f t="shared" si="1233"/>
        <v>0</v>
      </c>
      <c r="BR404" s="86">
        <f t="shared" si="1233"/>
        <v>0</v>
      </c>
      <c r="BS404" s="86">
        <f t="shared" si="1233"/>
        <v>0</v>
      </c>
      <c r="BT404" s="86">
        <f t="shared" ref="BT404:DS404" si="1234">ROUND(BT367-BT386,4)</f>
        <v>0</v>
      </c>
      <c r="BU404" s="86">
        <f t="shared" si="1234"/>
        <v>0</v>
      </c>
      <c r="BV404" s="86">
        <f t="shared" si="1234"/>
        <v>0</v>
      </c>
      <c r="BW404" s="86">
        <f t="shared" si="1234"/>
        <v>0</v>
      </c>
      <c r="BX404" s="86">
        <f t="shared" si="1234"/>
        <v>0</v>
      </c>
      <c r="BY404" s="86">
        <f t="shared" si="1234"/>
        <v>0</v>
      </c>
      <c r="BZ404" s="86">
        <f t="shared" si="1234"/>
        <v>0</v>
      </c>
      <c r="CA404" s="86">
        <f t="shared" si="1234"/>
        <v>0</v>
      </c>
      <c r="CB404" s="86">
        <f t="shared" si="1234"/>
        <v>0</v>
      </c>
      <c r="CC404" s="86">
        <f t="shared" si="1234"/>
        <v>0</v>
      </c>
      <c r="CD404" s="86">
        <f t="shared" si="1234"/>
        <v>0</v>
      </c>
      <c r="CE404" s="86">
        <f t="shared" si="1234"/>
        <v>0</v>
      </c>
      <c r="CF404" s="86">
        <f t="shared" si="1234"/>
        <v>0</v>
      </c>
      <c r="CG404" s="86">
        <f t="shared" si="1234"/>
        <v>0</v>
      </c>
      <c r="CH404" s="86">
        <f t="shared" si="1234"/>
        <v>0</v>
      </c>
      <c r="CI404" s="86">
        <f t="shared" si="1234"/>
        <v>0</v>
      </c>
      <c r="CJ404" s="86">
        <f t="shared" si="1234"/>
        <v>0</v>
      </c>
      <c r="CK404" s="86">
        <f t="shared" si="1234"/>
        <v>0</v>
      </c>
      <c r="CL404" s="86">
        <f t="shared" si="1234"/>
        <v>0</v>
      </c>
      <c r="CM404" s="86">
        <f t="shared" si="1234"/>
        <v>0</v>
      </c>
      <c r="CN404" s="86">
        <f t="shared" si="1234"/>
        <v>0</v>
      </c>
      <c r="CO404" s="86">
        <f t="shared" si="1234"/>
        <v>0</v>
      </c>
      <c r="CP404" s="86">
        <f t="shared" si="1234"/>
        <v>0</v>
      </c>
      <c r="CQ404" s="86">
        <f t="shared" si="1234"/>
        <v>0</v>
      </c>
      <c r="CR404" s="86">
        <f t="shared" si="1234"/>
        <v>0</v>
      </c>
      <c r="CS404" s="86">
        <f t="shared" si="1234"/>
        <v>0</v>
      </c>
      <c r="CT404" s="86">
        <f t="shared" si="1234"/>
        <v>0</v>
      </c>
      <c r="CU404" s="86">
        <f t="shared" si="1234"/>
        <v>0</v>
      </c>
      <c r="CV404" s="86">
        <f t="shared" si="1234"/>
        <v>0</v>
      </c>
      <c r="CW404" s="86">
        <f t="shared" si="1234"/>
        <v>0</v>
      </c>
      <c r="CX404" s="86">
        <f t="shared" si="1234"/>
        <v>0</v>
      </c>
      <c r="CY404" s="86">
        <f t="shared" si="1234"/>
        <v>0</v>
      </c>
      <c r="CZ404" s="86">
        <f t="shared" si="1234"/>
        <v>0</v>
      </c>
      <c r="DA404" s="86">
        <f t="shared" si="1234"/>
        <v>0</v>
      </c>
      <c r="DB404" s="86">
        <f t="shared" si="1234"/>
        <v>0</v>
      </c>
      <c r="DC404" s="86">
        <f t="shared" si="1234"/>
        <v>0</v>
      </c>
      <c r="DD404" s="86">
        <f t="shared" si="1234"/>
        <v>0</v>
      </c>
      <c r="DE404" s="86">
        <f t="shared" si="1234"/>
        <v>0</v>
      </c>
      <c r="DF404" s="86">
        <f t="shared" si="1234"/>
        <v>0</v>
      </c>
      <c r="DG404" s="86">
        <f t="shared" si="1234"/>
        <v>0</v>
      </c>
      <c r="DH404" s="86">
        <f t="shared" si="1234"/>
        <v>0</v>
      </c>
      <c r="DI404" s="86">
        <f t="shared" si="1234"/>
        <v>0</v>
      </c>
      <c r="DJ404" s="86">
        <f t="shared" si="1234"/>
        <v>0</v>
      </c>
      <c r="DK404" s="86">
        <f t="shared" si="1234"/>
        <v>0</v>
      </c>
      <c r="DL404" s="86">
        <f t="shared" si="1234"/>
        <v>0</v>
      </c>
      <c r="DM404" s="86">
        <f t="shared" si="1234"/>
        <v>0</v>
      </c>
      <c r="DN404" s="86">
        <f t="shared" si="1234"/>
        <v>0</v>
      </c>
      <c r="DO404" s="86">
        <f t="shared" si="1234"/>
        <v>0</v>
      </c>
      <c r="DP404" s="86">
        <f t="shared" si="1234"/>
        <v>0</v>
      </c>
      <c r="DQ404" s="86">
        <f t="shared" si="1234"/>
        <v>0</v>
      </c>
      <c r="DR404" s="86">
        <f t="shared" si="1234"/>
        <v>0</v>
      </c>
      <c r="DS404" s="86">
        <f t="shared" si="1234"/>
        <v>0</v>
      </c>
    </row>
    <row r="405" spans="1:123" x14ac:dyDescent="0.3">
      <c r="D405" s="12" t="str">
        <f t="shared" si="1222"/>
        <v>Phase V</v>
      </c>
      <c r="F405" s="86">
        <f t="shared" si="1231"/>
        <v>0</v>
      </c>
      <c r="H405" s="86">
        <f t="shared" ref="H405:I405" si="1235">ROUND(H368-H387,4)</f>
        <v>0</v>
      </c>
      <c r="I405" s="86">
        <f t="shared" si="1235"/>
        <v>0</v>
      </c>
      <c r="J405" s="86">
        <f t="shared" ref="J405:BS405" si="1236">ROUND(J368-J387,4)</f>
        <v>0</v>
      </c>
      <c r="K405" s="86">
        <f t="shared" si="1236"/>
        <v>0</v>
      </c>
      <c r="L405" s="86">
        <f t="shared" si="1236"/>
        <v>0</v>
      </c>
      <c r="M405" s="86">
        <f t="shared" si="1236"/>
        <v>0</v>
      </c>
      <c r="N405" s="86">
        <f t="shared" si="1236"/>
        <v>0</v>
      </c>
      <c r="O405" s="86">
        <f t="shared" si="1236"/>
        <v>0</v>
      </c>
      <c r="P405" s="86">
        <f t="shared" si="1236"/>
        <v>0</v>
      </c>
      <c r="Q405" s="86">
        <f t="shared" si="1236"/>
        <v>0</v>
      </c>
      <c r="R405" s="86">
        <f t="shared" si="1236"/>
        <v>0</v>
      </c>
      <c r="S405" s="86">
        <f t="shared" si="1236"/>
        <v>0</v>
      </c>
      <c r="T405" s="86">
        <f t="shared" si="1236"/>
        <v>0</v>
      </c>
      <c r="U405" s="86">
        <f t="shared" si="1236"/>
        <v>0</v>
      </c>
      <c r="V405" s="86">
        <f t="shared" si="1236"/>
        <v>0</v>
      </c>
      <c r="W405" s="86">
        <f t="shared" si="1236"/>
        <v>0</v>
      </c>
      <c r="X405" s="86">
        <f t="shared" si="1236"/>
        <v>0</v>
      </c>
      <c r="Y405" s="86">
        <f t="shared" si="1236"/>
        <v>0</v>
      </c>
      <c r="Z405" s="86">
        <f t="shared" si="1236"/>
        <v>0</v>
      </c>
      <c r="AA405" s="86">
        <f t="shared" si="1236"/>
        <v>0</v>
      </c>
      <c r="AB405" s="86">
        <f t="shared" si="1236"/>
        <v>0</v>
      </c>
      <c r="AC405" s="86">
        <f t="shared" si="1236"/>
        <v>0</v>
      </c>
      <c r="AD405" s="86">
        <f t="shared" si="1236"/>
        <v>0</v>
      </c>
      <c r="AE405" s="86">
        <f t="shared" si="1236"/>
        <v>0</v>
      </c>
      <c r="AF405" s="86">
        <f t="shared" si="1236"/>
        <v>0</v>
      </c>
      <c r="AG405" s="86">
        <f t="shared" si="1236"/>
        <v>0</v>
      </c>
      <c r="AH405" s="86">
        <f t="shared" si="1236"/>
        <v>0</v>
      </c>
      <c r="AI405" s="86">
        <f t="shared" si="1236"/>
        <v>0</v>
      </c>
      <c r="AJ405" s="86">
        <f t="shared" si="1236"/>
        <v>0</v>
      </c>
      <c r="AK405" s="86">
        <f t="shared" si="1236"/>
        <v>0</v>
      </c>
      <c r="AL405" s="86">
        <f t="shared" si="1236"/>
        <v>0</v>
      </c>
      <c r="AM405" s="86">
        <f t="shared" si="1236"/>
        <v>0</v>
      </c>
      <c r="AN405" s="86">
        <f t="shared" si="1236"/>
        <v>0</v>
      </c>
      <c r="AO405" s="86">
        <f t="shared" si="1236"/>
        <v>0</v>
      </c>
      <c r="AP405" s="86">
        <f t="shared" si="1236"/>
        <v>0</v>
      </c>
      <c r="AQ405" s="86">
        <f t="shared" si="1236"/>
        <v>0</v>
      </c>
      <c r="AR405" s="86">
        <f t="shared" si="1236"/>
        <v>0</v>
      </c>
      <c r="AS405" s="86">
        <f t="shared" si="1236"/>
        <v>0</v>
      </c>
      <c r="AT405" s="86">
        <f t="shared" si="1236"/>
        <v>0</v>
      </c>
      <c r="AU405" s="86">
        <f t="shared" si="1236"/>
        <v>0</v>
      </c>
      <c r="AV405" s="86">
        <f t="shared" si="1236"/>
        <v>0</v>
      </c>
      <c r="AW405" s="86">
        <f t="shared" si="1236"/>
        <v>0</v>
      </c>
      <c r="AX405" s="86">
        <f t="shared" si="1236"/>
        <v>0</v>
      </c>
      <c r="AY405" s="86">
        <f t="shared" si="1236"/>
        <v>0</v>
      </c>
      <c r="AZ405" s="86">
        <f t="shared" si="1236"/>
        <v>0</v>
      </c>
      <c r="BA405" s="86">
        <f t="shared" si="1236"/>
        <v>0</v>
      </c>
      <c r="BB405" s="86">
        <f t="shared" si="1236"/>
        <v>0</v>
      </c>
      <c r="BC405" s="86">
        <f t="shared" si="1236"/>
        <v>0</v>
      </c>
      <c r="BD405" s="86">
        <f t="shared" si="1236"/>
        <v>0</v>
      </c>
      <c r="BE405" s="86">
        <f t="shared" si="1236"/>
        <v>0</v>
      </c>
      <c r="BF405" s="86">
        <f t="shared" si="1236"/>
        <v>0</v>
      </c>
      <c r="BG405" s="86">
        <f t="shared" si="1236"/>
        <v>0</v>
      </c>
      <c r="BH405" s="86">
        <f t="shared" si="1236"/>
        <v>0</v>
      </c>
      <c r="BI405" s="86">
        <f t="shared" si="1236"/>
        <v>0</v>
      </c>
      <c r="BJ405" s="86">
        <f t="shared" si="1236"/>
        <v>0</v>
      </c>
      <c r="BK405" s="86">
        <f t="shared" si="1236"/>
        <v>0</v>
      </c>
      <c r="BL405" s="86">
        <f t="shared" si="1236"/>
        <v>0</v>
      </c>
      <c r="BM405" s="86">
        <f t="shared" si="1236"/>
        <v>0</v>
      </c>
      <c r="BN405" s="86">
        <f t="shared" si="1236"/>
        <v>0</v>
      </c>
      <c r="BO405" s="86">
        <f t="shared" si="1236"/>
        <v>0</v>
      </c>
      <c r="BP405" s="86">
        <f t="shared" si="1236"/>
        <v>0</v>
      </c>
      <c r="BQ405" s="86">
        <f t="shared" si="1236"/>
        <v>0</v>
      </c>
      <c r="BR405" s="86">
        <f t="shared" si="1236"/>
        <v>0</v>
      </c>
      <c r="BS405" s="86">
        <f t="shared" si="1236"/>
        <v>0</v>
      </c>
      <c r="BT405" s="86">
        <f t="shared" ref="BT405:DS405" si="1237">ROUND(BT368-BT387,4)</f>
        <v>0</v>
      </c>
      <c r="BU405" s="86">
        <f t="shared" si="1237"/>
        <v>0</v>
      </c>
      <c r="BV405" s="86">
        <f t="shared" si="1237"/>
        <v>0</v>
      </c>
      <c r="BW405" s="86">
        <f t="shared" si="1237"/>
        <v>0</v>
      </c>
      <c r="BX405" s="86">
        <f t="shared" si="1237"/>
        <v>0</v>
      </c>
      <c r="BY405" s="86">
        <f t="shared" si="1237"/>
        <v>0</v>
      </c>
      <c r="BZ405" s="86">
        <f t="shared" si="1237"/>
        <v>0</v>
      </c>
      <c r="CA405" s="86">
        <f t="shared" si="1237"/>
        <v>0</v>
      </c>
      <c r="CB405" s="86">
        <f t="shared" si="1237"/>
        <v>0</v>
      </c>
      <c r="CC405" s="86">
        <f t="shared" si="1237"/>
        <v>0</v>
      </c>
      <c r="CD405" s="86">
        <f t="shared" si="1237"/>
        <v>0</v>
      </c>
      <c r="CE405" s="86">
        <f t="shared" si="1237"/>
        <v>0</v>
      </c>
      <c r="CF405" s="86">
        <f t="shared" si="1237"/>
        <v>0</v>
      </c>
      <c r="CG405" s="86">
        <f t="shared" si="1237"/>
        <v>0</v>
      </c>
      <c r="CH405" s="86">
        <f t="shared" si="1237"/>
        <v>0</v>
      </c>
      <c r="CI405" s="86">
        <f t="shared" si="1237"/>
        <v>0</v>
      </c>
      <c r="CJ405" s="86">
        <f t="shared" si="1237"/>
        <v>0</v>
      </c>
      <c r="CK405" s="86">
        <f t="shared" si="1237"/>
        <v>0</v>
      </c>
      <c r="CL405" s="86">
        <f t="shared" si="1237"/>
        <v>0</v>
      </c>
      <c r="CM405" s="86">
        <f t="shared" si="1237"/>
        <v>0</v>
      </c>
      <c r="CN405" s="86">
        <f t="shared" si="1237"/>
        <v>0</v>
      </c>
      <c r="CO405" s="86">
        <f t="shared" si="1237"/>
        <v>0</v>
      </c>
      <c r="CP405" s="86">
        <f t="shared" si="1237"/>
        <v>0</v>
      </c>
      <c r="CQ405" s="86">
        <f t="shared" si="1237"/>
        <v>0</v>
      </c>
      <c r="CR405" s="86">
        <f t="shared" si="1237"/>
        <v>0</v>
      </c>
      <c r="CS405" s="86">
        <f t="shared" si="1237"/>
        <v>0</v>
      </c>
      <c r="CT405" s="86">
        <f t="shared" si="1237"/>
        <v>0</v>
      </c>
      <c r="CU405" s="86">
        <f t="shared" si="1237"/>
        <v>0</v>
      </c>
      <c r="CV405" s="86">
        <f t="shared" si="1237"/>
        <v>0</v>
      </c>
      <c r="CW405" s="86">
        <f t="shared" si="1237"/>
        <v>0</v>
      </c>
      <c r="CX405" s="86">
        <f t="shared" si="1237"/>
        <v>0</v>
      </c>
      <c r="CY405" s="86">
        <f t="shared" si="1237"/>
        <v>0</v>
      </c>
      <c r="CZ405" s="86">
        <f t="shared" si="1237"/>
        <v>0</v>
      </c>
      <c r="DA405" s="86">
        <f t="shared" si="1237"/>
        <v>0</v>
      </c>
      <c r="DB405" s="86">
        <f t="shared" si="1237"/>
        <v>0</v>
      </c>
      <c r="DC405" s="86">
        <f t="shared" si="1237"/>
        <v>0</v>
      </c>
      <c r="DD405" s="86">
        <f t="shared" si="1237"/>
        <v>0</v>
      </c>
      <c r="DE405" s="86">
        <f t="shared" si="1237"/>
        <v>0</v>
      </c>
      <c r="DF405" s="86">
        <f t="shared" si="1237"/>
        <v>0</v>
      </c>
      <c r="DG405" s="86">
        <f t="shared" si="1237"/>
        <v>0</v>
      </c>
      <c r="DH405" s="86">
        <f t="shared" si="1237"/>
        <v>0</v>
      </c>
      <c r="DI405" s="86">
        <f t="shared" si="1237"/>
        <v>0</v>
      </c>
      <c r="DJ405" s="86">
        <f t="shared" si="1237"/>
        <v>0</v>
      </c>
      <c r="DK405" s="86">
        <f t="shared" si="1237"/>
        <v>0</v>
      </c>
      <c r="DL405" s="86">
        <f t="shared" si="1237"/>
        <v>0</v>
      </c>
      <c r="DM405" s="86">
        <f t="shared" si="1237"/>
        <v>0</v>
      </c>
      <c r="DN405" s="86">
        <f t="shared" si="1237"/>
        <v>0</v>
      </c>
      <c r="DO405" s="86">
        <f t="shared" si="1237"/>
        <v>0</v>
      </c>
      <c r="DP405" s="86">
        <f t="shared" si="1237"/>
        <v>0</v>
      </c>
      <c r="DQ405" s="86">
        <f t="shared" si="1237"/>
        <v>0</v>
      </c>
      <c r="DR405" s="86">
        <f t="shared" si="1237"/>
        <v>0</v>
      </c>
      <c r="DS405" s="86">
        <f t="shared" si="1237"/>
        <v>0</v>
      </c>
    </row>
    <row r="406" spans="1:123" x14ac:dyDescent="0.3">
      <c r="D406" s="12" t="str">
        <f t="shared" si="1222"/>
        <v>Interest on Overdraft</v>
      </c>
      <c r="F406" s="86">
        <f t="shared" si="1231"/>
        <v>0</v>
      </c>
      <c r="H406" s="86">
        <f t="shared" ref="H406:I406" si="1238">ROUND(H369-H388,4)</f>
        <v>0</v>
      </c>
      <c r="I406" s="86">
        <f t="shared" si="1238"/>
        <v>0</v>
      </c>
      <c r="J406" s="86">
        <f t="shared" ref="J406:BS406" si="1239">ROUND(J369-J388,4)</f>
        <v>0</v>
      </c>
      <c r="K406" s="86">
        <f t="shared" si="1239"/>
        <v>0</v>
      </c>
      <c r="L406" s="86">
        <f t="shared" si="1239"/>
        <v>0</v>
      </c>
      <c r="M406" s="86">
        <f t="shared" si="1239"/>
        <v>0</v>
      </c>
      <c r="N406" s="86">
        <f t="shared" si="1239"/>
        <v>0</v>
      </c>
      <c r="O406" s="86">
        <f t="shared" si="1239"/>
        <v>0</v>
      </c>
      <c r="P406" s="86">
        <f t="shared" si="1239"/>
        <v>0</v>
      </c>
      <c r="Q406" s="86">
        <f t="shared" si="1239"/>
        <v>0</v>
      </c>
      <c r="R406" s="86">
        <f t="shared" si="1239"/>
        <v>0</v>
      </c>
      <c r="S406" s="86">
        <f t="shared" si="1239"/>
        <v>0</v>
      </c>
      <c r="T406" s="86">
        <f t="shared" si="1239"/>
        <v>0</v>
      </c>
      <c r="U406" s="86">
        <f t="shared" si="1239"/>
        <v>0</v>
      </c>
      <c r="V406" s="86">
        <f t="shared" si="1239"/>
        <v>0</v>
      </c>
      <c r="W406" s="86">
        <f t="shared" si="1239"/>
        <v>0</v>
      </c>
      <c r="X406" s="86">
        <f t="shared" si="1239"/>
        <v>0</v>
      </c>
      <c r="Y406" s="86">
        <f t="shared" si="1239"/>
        <v>0</v>
      </c>
      <c r="Z406" s="86">
        <f t="shared" si="1239"/>
        <v>0</v>
      </c>
      <c r="AA406" s="86">
        <f t="shared" si="1239"/>
        <v>0</v>
      </c>
      <c r="AB406" s="86">
        <f t="shared" si="1239"/>
        <v>0</v>
      </c>
      <c r="AC406" s="86">
        <f t="shared" si="1239"/>
        <v>0</v>
      </c>
      <c r="AD406" s="86">
        <f t="shared" si="1239"/>
        <v>0</v>
      </c>
      <c r="AE406" s="86">
        <f t="shared" si="1239"/>
        <v>0</v>
      </c>
      <c r="AF406" s="86">
        <f t="shared" si="1239"/>
        <v>0</v>
      </c>
      <c r="AG406" s="86">
        <f t="shared" si="1239"/>
        <v>0</v>
      </c>
      <c r="AH406" s="86">
        <f t="shared" si="1239"/>
        <v>0</v>
      </c>
      <c r="AI406" s="86">
        <f t="shared" si="1239"/>
        <v>0</v>
      </c>
      <c r="AJ406" s="86">
        <f t="shared" si="1239"/>
        <v>0</v>
      </c>
      <c r="AK406" s="86">
        <f t="shared" si="1239"/>
        <v>0</v>
      </c>
      <c r="AL406" s="86">
        <f t="shared" si="1239"/>
        <v>0</v>
      </c>
      <c r="AM406" s="86">
        <f t="shared" si="1239"/>
        <v>0</v>
      </c>
      <c r="AN406" s="86">
        <f t="shared" si="1239"/>
        <v>0</v>
      </c>
      <c r="AO406" s="86">
        <f t="shared" si="1239"/>
        <v>0</v>
      </c>
      <c r="AP406" s="86">
        <f t="shared" si="1239"/>
        <v>0</v>
      </c>
      <c r="AQ406" s="86">
        <f t="shared" si="1239"/>
        <v>0</v>
      </c>
      <c r="AR406" s="86">
        <f t="shared" si="1239"/>
        <v>0</v>
      </c>
      <c r="AS406" s="86">
        <f t="shared" si="1239"/>
        <v>0</v>
      </c>
      <c r="AT406" s="86">
        <f t="shared" si="1239"/>
        <v>0</v>
      </c>
      <c r="AU406" s="86">
        <f t="shared" si="1239"/>
        <v>0</v>
      </c>
      <c r="AV406" s="86">
        <f t="shared" si="1239"/>
        <v>0</v>
      </c>
      <c r="AW406" s="86">
        <f t="shared" si="1239"/>
        <v>0</v>
      </c>
      <c r="AX406" s="86">
        <f t="shared" si="1239"/>
        <v>0</v>
      </c>
      <c r="AY406" s="86">
        <f t="shared" si="1239"/>
        <v>0</v>
      </c>
      <c r="AZ406" s="86">
        <f t="shared" si="1239"/>
        <v>0</v>
      </c>
      <c r="BA406" s="86">
        <f t="shared" si="1239"/>
        <v>0</v>
      </c>
      <c r="BB406" s="86">
        <f t="shared" si="1239"/>
        <v>0</v>
      </c>
      <c r="BC406" s="86">
        <f t="shared" si="1239"/>
        <v>0</v>
      </c>
      <c r="BD406" s="86">
        <f t="shared" si="1239"/>
        <v>0</v>
      </c>
      <c r="BE406" s="86">
        <f t="shared" si="1239"/>
        <v>0</v>
      </c>
      <c r="BF406" s="86">
        <f t="shared" si="1239"/>
        <v>0</v>
      </c>
      <c r="BG406" s="86">
        <f t="shared" si="1239"/>
        <v>0</v>
      </c>
      <c r="BH406" s="86">
        <f t="shared" si="1239"/>
        <v>0</v>
      </c>
      <c r="BI406" s="86">
        <f t="shared" si="1239"/>
        <v>0</v>
      </c>
      <c r="BJ406" s="86">
        <f t="shared" si="1239"/>
        <v>0</v>
      </c>
      <c r="BK406" s="86">
        <f t="shared" si="1239"/>
        <v>0</v>
      </c>
      <c r="BL406" s="86">
        <f t="shared" si="1239"/>
        <v>0</v>
      </c>
      <c r="BM406" s="86">
        <f t="shared" si="1239"/>
        <v>0</v>
      </c>
      <c r="BN406" s="86">
        <f t="shared" si="1239"/>
        <v>0</v>
      </c>
      <c r="BO406" s="86">
        <f t="shared" si="1239"/>
        <v>0</v>
      </c>
      <c r="BP406" s="86">
        <f t="shared" si="1239"/>
        <v>0</v>
      </c>
      <c r="BQ406" s="86">
        <f t="shared" si="1239"/>
        <v>0</v>
      </c>
      <c r="BR406" s="86">
        <f t="shared" si="1239"/>
        <v>0</v>
      </c>
      <c r="BS406" s="86">
        <f t="shared" si="1239"/>
        <v>0</v>
      </c>
      <c r="BT406" s="86">
        <f t="shared" ref="BT406:DS406" si="1240">ROUND(BT369-BT388,4)</f>
        <v>0</v>
      </c>
      <c r="BU406" s="86">
        <f t="shared" si="1240"/>
        <v>0</v>
      </c>
      <c r="BV406" s="86">
        <f t="shared" si="1240"/>
        <v>0</v>
      </c>
      <c r="BW406" s="86">
        <f t="shared" si="1240"/>
        <v>0</v>
      </c>
      <c r="BX406" s="86">
        <f t="shared" si="1240"/>
        <v>0</v>
      </c>
      <c r="BY406" s="86">
        <f t="shared" si="1240"/>
        <v>0</v>
      </c>
      <c r="BZ406" s="86">
        <f t="shared" si="1240"/>
        <v>0</v>
      </c>
      <c r="CA406" s="86">
        <f t="shared" si="1240"/>
        <v>0</v>
      </c>
      <c r="CB406" s="86">
        <f t="shared" si="1240"/>
        <v>0</v>
      </c>
      <c r="CC406" s="86">
        <f t="shared" si="1240"/>
        <v>0</v>
      </c>
      <c r="CD406" s="86">
        <f t="shared" si="1240"/>
        <v>0</v>
      </c>
      <c r="CE406" s="86">
        <f t="shared" si="1240"/>
        <v>0</v>
      </c>
      <c r="CF406" s="86">
        <f t="shared" si="1240"/>
        <v>0</v>
      </c>
      <c r="CG406" s="86">
        <f t="shared" si="1240"/>
        <v>0</v>
      </c>
      <c r="CH406" s="86">
        <f t="shared" si="1240"/>
        <v>0</v>
      </c>
      <c r="CI406" s="86">
        <f t="shared" si="1240"/>
        <v>0</v>
      </c>
      <c r="CJ406" s="86">
        <f t="shared" si="1240"/>
        <v>0</v>
      </c>
      <c r="CK406" s="86">
        <f t="shared" si="1240"/>
        <v>0</v>
      </c>
      <c r="CL406" s="86">
        <f t="shared" si="1240"/>
        <v>0</v>
      </c>
      <c r="CM406" s="86">
        <f t="shared" si="1240"/>
        <v>0</v>
      </c>
      <c r="CN406" s="86">
        <f t="shared" si="1240"/>
        <v>0</v>
      </c>
      <c r="CO406" s="86">
        <f t="shared" si="1240"/>
        <v>0</v>
      </c>
      <c r="CP406" s="86">
        <f t="shared" si="1240"/>
        <v>0</v>
      </c>
      <c r="CQ406" s="86">
        <f t="shared" si="1240"/>
        <v>0</v>
      </c>
      <c r="CR406" s="86">
        <f t="shared" si="1240"/>
        <v>0</v>
      </c>
      <c r="CS406" s="86">
        <f t="shared" si="1240"/>
        <v>0</v>
      </c>
      <c r="CT406" s="86">
        <f t="shared" si="1240"/>
        <v>0</v>
      </c>
      <c r="CU406" s="86">
        <f t="shared" si="1240"/>
        <v>0</v>
      </c>
      <c r="CV406" s="86">
        <f t="shared" si="1240"/>
        <v>0</v>
      </c>
      <c r="CW406" s="86">
        <f t="shared" si="1240"/>
        <v>0</v>
      </c>
      <c r="CX406" s="86">
        <f t="shared" si="1240"/>
        <v>0</v>
      </c>
      <c r="CY406" s="86">
        <f t="shared" si="1240"/>
        <v>0</v>
      </c>
      <c r="CZ406" s="86">
        <f t="shared" si="1240"/>
        <v>0</v>
      </c>
      <c r="DA406" s="86">
        <f t="shared" si="1240"/>
        <v>0</v>
      </c>
      <c r="DB406" s="86">
        <f t="shared" si="1240"/>
        <v>0</v>
      </c>
      <c r="DC406" s="86">
        <f t="shared" si="1240"/>
        <v>0</v>
      </c>
      <c r="DD406" s="86">
        <f t="shared" si="1240"/>
        <v>0</v>
      </c>
      <c r="DE406" s="86">
        <f t="shared" si="1240"/>
        <v>0</v>
      </c>
      <c r="DF406" s="86">
        <f t="shared" si="1240"/>
        <v>0</v>
      </c>
      <c r="DG406" s="86">
        <f t="shared" si="1240"/>
        <v>0</v>
      </c>
      <c r="DH406" s="86">
        <f t="shared" si="1240"/>
        <v>0</v>
      </c>
      <c r="DI406" s="86">
        <f t="shared" si="1240"/>
        <v>0</v>
      </c>
      <c r="DJ406" s="86">
        <f t="shared" si="1240"/>
        <v>0</v>
      </c>
      <c r="DK406" s="86">
        <f t="shared" si="1240"/>
        <v>0</v>
      </c>
      <c r="DL406" s="86">
        <f t="shared" si="1240"/>
        <v>0</v>
      </c>
      <c r="DM406" s="86">
        <f t="shared" si="1240"/>
        <v>0</v>
      </c>
      <c r="DN406" s="86">
        <f t="shared" si="1240"/>
        <v>0</v>
      </c>
      <c r="DO406" s="86">
        <f t="shared" si="1240"/>
        <v>0</v>
      </c>
      <c r="DP406" s="86">
        <f t="shared" si="1240"/>
        <v>0</v>
      </c>
      <c r="DQ406" s="86">
        <f t="shared" si="1240"/>
        <v>0</v>
      </c>
      <c r="DR406" s="86">
        <f t="shared" si="1240"/>
        <v>0</v>
      </c>
      <c r="DS406" s="86">
        <f t="shared" si="1240"/>
        <v>1E-4</v>
      </c>
    </row>
    <row r="407" spans="1:123" x14ac:dyDescent="0.3">
      <c r="D407" s="6"/>
      <c r="E407" s="6"/>
      <c r="F407" s="86">
        <f ca="1">IF(ABS(SUM(F391:F406))&lt;0.01,0,1)</f>
        <v>0</v>
      </c>
      <c r="G407" s="6"/>
      <c r="H407" s="86"/>
      <c r="I407" s="86"/>
      <c r="J407" s="86"/>
      <c r="K407" s="86"/>
      <c r="L407" s="86"/>
      <c r="M407" s="86"/>
      <c r="N407" s="86"/>
      <c r="O407" s="86"/>
      <c r="P407" s="86"/>
      <c r="Q407" s="86"/>
      <c r="R407" s="86"/>
      <c r="S407" s="86"/>
      <c r="T407" s="86"/>
      <c r="U407" s="86"/>
      <c r="V407" s="86"/>
      <c r="W407" s="86"/>
      <c r="X407" s="86"/>
      <c r="Y407" s="86"/>
      <c r="Z407" s="86"/>
      <c r="AA407" s="86"/>
      <c r="AB407" s="86"/>
      <c r="AC407" s="86"/>
      <c r="AD407" s="86"/>
      <c r="AE407" s="86"/>
      <c r="AF407" s="86"/>
      <c r="AG407" s="86"/>
      <c r="AH407" s="86"/>
      <c r="AI407" s="86"/>
      <c r="AJ407" s="86"/>
      <c r="AK407" s="86"/>
      <c r="AL407" s="86"/>
      <c r="AM407" s="86"/>
      <c r="AN407" s="86"/>
      <c r="AO407" s="86"/>
      <c r="AP407" s="86"/>
      <c r="AQ407" s="86"/>
      <c r="AR407" s="86"/>
      <c r="AS407" s="86"/>
      <c r="AT407" s="86"/>
      <c r="AU407" s="86"/>
      <c r="AV407" s="86"/>
      <c r="AW407" s="86"/>
      <c r="AX407" s="86"/>
      <c r="AY407" s="86"/>
      <c r="AZ407" s="86"/>
      <c r="BA407" s="86"/>
      <c r="BB407" s="86"/>
      <c r="BC407" s="86"/>
      <c r="BD407" s="86"/>
      <c r="BE407" s="86"/>
      <c r="BF407" s="86"/>
      <c r="BG407" s="86"/>
      <c r="BH407" s="86"/>
      <c r="BI407" s="86"/>
      <c r="BJ407" s="86"/>
      <c r="BK407" s="86"/>
      <c r="BL407" s="86"/>
      <c r="BM407" s="86"/>
      <c r="BN407" s="86"/>
      <c r="BO407" s="86"/>
      <c r="BP407" s="86"/>
      <c r="BQ407" s="86"/>
      <c r="BR407" s="86"/>
      <c r="BS407" s="86"/>
      <c r="BT407" s="86"/>
      <c r="BU407" s="86"/>
      <c r="BV407" s="86"/>
      <c r="BW407" s="86"/>
      <c r="BX407" s="86"/>
      <c r="BY407" s="86"/>
      <c r="BZ407" s="86"/>
      <c r="CA407" s="86"/>
      <c r="CB407" s="86"/>
      <c r="CC407" s="86"/>
      <c r="CD407" s="86"/>
      <c r="CE407" s="86"/>
      <c r="CF407" s="86"/>
      <c r="CG407" s="86"/>
      <c r="CH407" s="86"/>
      <c r="CI407" s="86"/>
      <c r="CJ407" s="86"/>
      <c r="CK407" s="86"/>
      <c r="CL407" s="86"/>
      <c r="CM407" s="86"/>
      <c r="CN407" s="86"/>
      <c r="CO407" s="86"/>
      <c r="CP407" s="86"/>
      <c r="CQ407" s="86"/>
      <c r="CR407" s="86"/>
      <c r="CS407" s="86"/>
      <c r="CT407" s="86"/>
      <c r="CU407" s="86"/>
      <c r="CV407" s="86"/>
      <c r="CW407" s="86"/>
      <c r="CX407" s="86"/>
      <c r="CY407" s="86"/>
      <c r="CZ407" s="86"/>
      <c r="DA407" s="86"/>
      <c r="DB407" s="86"/>
      <c r="DC407" s="86"/>
      <c r="DD407" s="86"/>
      <c r="DE407" s="86"/>
      <c r="DF407" s="86"/>
      <c r="DG407" s="86"/>
      <c r="DH407" s="86"/>
      <c r="DI407" s="86"/>
      <c r="DJ407" s="86"/>
      <c r="DK407" s="86"/>
      <c r="DL407" s="86"/>
      <c r="DM407" s="86"/>
      <c r="DN407" s="86"/>
      <c r="DO407" s="86"/>
      <c r="DP407" s="86"/>
      <c r="DQ407" s="86"/>
      <c r="DR407" s="86"/>
      <c r="DS407" s="86"/>
    </row>
    <row r="408" spans="1:123" s="7" customFormat="1" ht="15.5" x14ac:dyDescent="0.35">
      <c r="A408" s="7" t="s">
        <v>8</v>
      </c>
      <c r="D408" s="21"/>
      <c r="E408" s="21"/>
      <c r="F408" s="48"/>
      <c r="G408" s="48"/>
    </row>
    <row r="409" spans="1:123" x14ac:dyDescent="0.3"/>
    <row r="410" spans="1:123" x14ac:dyDescent="0.3"/>
    <row r="411" spans="1:123" x14ac:dyDescent="0.3"/>
    <row r="412" spans="1:123" x14ac:dyDescent="0.3"/>
    <row r="413" spans="1:123" x14ac:dyDescent="0.3"/>
    <row r="414" spans="1:123" x14ac:dyDescent="0.3"/>
    <row r="415" spans="1:123" x14ac:dyDescent="0.3"/>
    <row r="416" spans="1:123" x14ac:dyDescent="0.3"/>
    <row r="417" x14ac:dyDescent="0.3"/>
    <row r="418" x14ac:dyDescent="0.3"/>
    <row r="419" x14ac:dyDescent="0.3"/>
    <row r="420" x14ac:dyDescent="0.3"/>
    <row r="421" x14ac:dyDescent="0.3"/>
    <row r="422" x14ac:dyDescent="0.3"/>
    <row r="423" x14ac:dyDescent="0.3"/>
    <row r="424" x14ac:dyDescent="0.3"/>
    <row r="425" x14ac:dyDescent="0.3"/>
    <row r="426" x14ac:dyDescent="0.3"/>
    <row r="427" x14ac:dyDescent="0.3"/>
    <row r="428" x14ac:dyDescent="0.3"/>
    <row r="429"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Calc">
                <anchor moveWithCells="1" sizeWithCells="1">
                  <from>
                    <xdr:col>4</xdr:col>
                    <xdr:colOff>558800</xdr:colOff>
                    <xdr:row>0</xdr:row>
                    <xdr:rowOff>82550</xdr:rowOff>
                  </from>
                  <to>
                    <xdr:col>6</xdr:col>
                    <xdr:colOff>444500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EX138"/>
  <sheetViews>
    <sheetView showGridLines="0" tabSelected="1" zoomScale="76" zoomScaleNormal="76" zoomScaleSheetLayoutView="50" workbookViewId="0">
      <pane xSplit="7" ySplit="6" topLeftCell="H7" activePane="bottomRight" state="frozen"/>
      <selection activeCell="O12" sqref="O12"/>
      <selection pane="topRight" activeCell="O12" sqref="O12"/>
      <selection pane="bottomLeft" activeCell="O12" sqref="O12"/>
      <selection pane="bottomRight" activeCell="K84" sqref="K84"/>
    </sheetView>
  </sheetViews>
  <sheetFormatPr defaultColWidth="0" defaultRowHeight="14" x14ac:dyDescent="0.3"/>
  <cols>
    <col min="1" max="3" width="3.81640625" style="6" customWidth="1"/>
    <col min="4" max="4" width="26.6328125" style="12" customWidth="1"/>
    <col min="5" max="5" width="11.1796875" style="12" customWidth="1"/>
    <col min="6" max="6" width="9.81640625" style="51" customWidth="1"/>
    <col min="7" max="7" width="13.6328125" style="51" customWidth="1"/>
    <col min="8" max="8" width="12.36328125" style="6" bestFit="1" customWidth="1"/>
    <col min="9" max="9" width="12.81640625" style="6" bestFit="1" customWidth="1"/>
    <col min="10" max="10" width="12.36328125" style="6" bestFit="1" customWidth="1"/>
    <col min="11" max="11" width="12.08984375" style="6" bestFit="1" customWidth="1"/>
    <col min="12" max="12" width="11.90625" style="6" bestFit="1" customWidth="1"/>
    <col min="13" max="13" width="12.36328125" style="6" bestFit="1" customWidth="1"/>
    <col min="14" max="14" width="11.90625" style="6" bestFit="1" customWidth="1"/>
    <col min="15" max="15" width="12.54296875" style="6" bestFit="1" customWidth="1"/>
    <col min="16" max="16" width="12.36328125" style="6" bestFit="1" customWidth="1"/>
    <col min="17" max="17" width="12.81640625" style="6" bestFit="1" customWidth="1"/>
    <col min="18" max="18" width="12.36328125" style="6" bestFit="1" customWidth="1"/>
    <col min="19" max="19" width="12.54296875" style="6" bestFit="1" customWidth="1"/>
    <col min="20" max="20" width="12.36328125" style="6" bestFit="1" customWidth="1"/>
    <col min="21" max="21" width="12.81640625" style="6" bestFit="1" customWidth="1"/>
    <col min="22" max="22" width="12.36328125" style="6" bestFit="1" customWidth="1"/>
    <col min="23" max="23" width="12.54296875" style="6" bestFit="1" customWidth="1"/>
    <col min="24" max="24" width="12.36328125" style="6" bestFit="1" customWidth="1"/>
    <col min="25" max="25" width="12.81640625" style="6" bestFit="1" customWidth="1"/>
    <col min="26" max="27" width="12.36328125" style="6" bestFit="1" customWidth="1"/>
    <col min="28" max="28" width="12.08984375" style="6" bestFit="1" customWidth="1"/>
    <col min="29" max="29" width="12.54296875" style="6" bestFit="1" customWidth="1"/>
    <col min="30" max="30" width="12.08984375" style="6" bestFit="1" customWidth="1"/>
    <col min="31" max="31" width="12.54296875" style="6" bestFit="1" customWidth="1"/>
    <col min="32" max="32" width="12.36328125" style="6" bestFit="1" customWidth="1"/>
    <col min="33" max="33" width="12.81640625" style="6" bestFit="1" customWidth="1"/>
    <col min="34" max="35" width="12.36328125" style="6" bestFit="1" customWidth="1"/>
    <col min="36" max="36" width="12.08984375" style="6" bestFit="1" customWidth="1"/>
    <col min="37" max="37" width="12.54296875" style="6" bestFit="1" customWidth="1"/>
    <col min="38" max="38" width="12.08984375" style="6" bestFit="1" customWidth="1"/>
    <col min="39" max="39" width="12.54296875" style="6" bestFit="1" customWidth="1"/>
    <col min="40" max="40" width="12.36328125" style="6" bestFit="1" customWidth="1"/>
    <col min="41" max="41" width="12.81640625" style="6" bestFit="1" customWidth="1"/>
    <col min="42" max="42" width="12.36328125" style="6" bestFit="1" customWidth="1"/>
    <col min="43" max="43" width="12.54296875" style="6" bestFit="1" customWidth="1"/>
    <col min="44" max="44" width="12.36328125" style="6" bestFit="1" customWidth="1"/>
    <col min="45" max="45" width="12.81640625" style="6" bestFit="1" customWidth="1"/>
    <col min="46" max="46" width="12.36328125" style="6" bestFit="1" customWidth="1"/>
    <col min="47" max="47" width="12.54296875" style="6" bestFit="1" customWidth="1"/>
    <col min="48" max="48" width="12.36328125" style="6" bestFit="1" customWidth="1"/>
    <col min="49" max="49" width="12.81640625" style="6" bestFit="1" customWidth="1"/>
    <col min="50" max="50" width="12.36328125" style="6" bestFit="1" customWidth="1"/>
    <col min="51" max="51" width="12.08984375" style="6" bestFit="1" customWidth="1"/>
    <col min="52" max="52" width="11.90625" style="6" bestFit="1" customWidth="1"/>
    <col min="53" max="53" width="12.36328125" style="6" bestFit="1" customWidth="1"/>
    <col min="54" max="54" width="11.90625" style="6" bestFit="1" customWidth="1"/>
    <col min="55" max="55" width="12.54296875" style="6" bestFit="1" customWidth="1"/>
    <col min="56" max="56" width="12.36328125" style="6" bestFit="1" customWidth="1"/>
    <col min="57" max="57" width="13.08984375" style="6" bestFit="1" customWidth="1"/>
    <col min="58" max="58" width="12.6328125" style="6" bestFit="1" customWidth="1"/>
    <col min="59" max="59" width="12.36328125" style="6" bestFit="1" customWidth="1"/>
    <col min="60" max="60" width="12.6328125" style="6" bestFit="1" customWidth="1"/>
    <col min="61" max="61" width="13.08984375" style="6" bestFit="1" customWidth="1"/>
    <col min="62" max="62" width="12.6328125" style="6" bestFit="1" customWidth="1"/>
    <col min="63" max="63" width="12.36328125" style="6" bestFit="1" customWidth="1"/>
    <col min="64" max="64" width="12.6328125" style="6" bestFit="1" customWidth="1"/>
    <col min="65" max="65" width="13.08984375" style="6" bestFit="1" customWidth="1"/>
    <col min="66" max="66" width="12.6328125" style="6" bestFit="1" customWidth="1"/>
    <col min="67" max="67" width="12.36328125" style="6" bestFit="1" customWidth="1"/>
    <col min="68" max="68" width="12.6328125" style="6" bestFit="1" customWidth="1"/>
    <col min="69" max="69" width="13.08984375" style="6" bestFit="1" customWidth="1"/>
    <col min="70" max="70" width="12.6328125" style="6" bestFit="1" customWidth="1"/>
    <col min="71" max="71" width="12.36328125" style="6" bestFit="1" customWidth="1"/>
    <col min="72" max="72" width="12.6328125" style="6" bestFit="1" customWidth="1"/>
    <col min="73" max="73" width="13.08984375" style="6" bestFit="1" customWidth="1"/>
    <col min="74" max="74" width="12.6328125" style="6" bestFit="1" customWidth="1"/>
    <col min="75" max="75" width="12.36328125" style="6" bestFit="1" customWidth="1"/>
    <col min="76" max="76" width="12.6328125" style="6" bestFit="1" customWidth="1"/>
    <col min="77" max="77" width="13.08984375" style="6" bestFit="1" customWidth="1"/>
    <col min="78" max="78" width="12.6328125" style="6" bestFit="1" customWidth="1"/>
    <col min="79" max="79" width="12.36328125" style="6" bestFit="1" customWidth="1"/>
    <col min="80" max="80" width="12.6328125" style="6" bestFit="1" customWidth="1"/>
    <col min="81" max="81" width="13.08984375" style="6" bestFit="1" customWidth="1"/>
    <col min="82" max="82" width="12.6328125" style="6" bestFit="1" customWidth="1"/>
    <col min="83" max="83" width="12.36328125" style="6" bestFit="1" customWidth="1"/>
    <col min="84" max="84" width="12.6328125" style="6" bestFit="1" customWidth="1"/>
    <col min="85" max="85" width="13.08984375" style="6" bestFit="1" customWidth="1"/>
    <col min="86" max="86" width="12.6328125" style="6" bestFit="1" customWidth="1"/>
    <col min="87" max="87" width="12.36328125" style="6" bestFit="1" customWidth="1"/>
    <col min="88" max="88" width="12.6328125" style="6" bestFit="1" customWidth="1"/>
    <col min="89" max="89" width="13.08984375" style="6" bestFit="1" customWidth="1"/>
    <col min="90" max="90" width="12.6328125" style="6" bestFit="1" customWidth="1"/>
    <col min="91" max="91" width="12" style="6" bestFit="1" customWidth="1"/>
    <col min="92" max="92" width="12.36328125" style="6" bestFit="1" customWidth="1"/>
    <col min="93" max="93" width="12.6328125" style="6" bestFit="1" customWidth="1"/>
    <col min="94" max="95" width="12.36328125" style="6" bestFit="1" customWidth="1"/>
    <col min="96" max="96" width="12.6328125" style="6" bestFit="1" customWidth="1"/>
    <col min="97" max="97" width="13.08984375" style="6" bestFit="1" customWidth="1"/>
    <col min="98" max="98" width="12.6328125" style="6" bestFit="1" customWidth="1"/>
    <col min="99" max="99" width="12.36328125" style="6" bestFit="1" customWidth="1"/>
    <col min="100" max="100" width="12.6328125" style="6" bestFit="1" customWidth="1"/>
    <col min="101" max="101" width="13.08984375" style="6" bestFit="1" customWidth="1"/>
    <col min="102" max="102" width="12.6328125" style="6" bestFit="1" customWidth="1"/>
    <col min="103" max="103" width="12.36328125" style="6" bestFit="1" customWidth="1"/>
    <col min="104" max="104" width="12.6328125" style="6" bestFit="1" customWidth="1"/>
    <col min="105" max="105" width="13.08984375" style="6" bestFit="1" customWidth="1"/>
    <col min="106" max="106" width="12.6328125" style="6" bestFit="1" customWidth="1"/>
    <col min="107" max="107" width="12.36328125" style="6" bestFit="1" customWidth="1"/>
    <col min="108" max="108" width="12.6328125" style="6" bestFit="1" customWidth="1"/>
    <col min="109" max="109" width="13.08984375" style="6" bestFit="1" customWidth="1"/>
    <col min="110" max="110" width="12.6328125" style="6" bestFit="1" customWidth="1"/>
    <col min="111" max="111" width="12.36328125" style="6" bestFit="1" customWidth="1"/>
    <col min="112" max="112" width="12.6328125" style="6" bestFit="1" customWidth="1"/>
    <col min="113" max="113" width="13.08984375" style="6" bestFit="1" customWidth="1"/>
    <col min="114" max="114" width="12.6328125" style="6" bestFit="1" customWidth="1"/>
    <col min="115" max="115" width="12.36328125" style="6" bestFit="1" customWidth="1"/>
    <col min="116" max="116" width="12.6328125" style="6" bestFit="1" customWidth="1"/>
    <col min="117" max="117" width="13.08984375" style="6" bestFit="1" customWidth="1"/>
    <col min="118" max="118" width="12.6328125" style="6" bestFit="1" customWidth="1"/>
    <col min="119" max="119" width="12.36328125" style="6" bestFit="1" customWidth="1"/>
    <col min="120" max="120" width="12.6328125" style="6" bestFit="1" customWidth="1"/>
    <col min="121" max="121" width="13.08984375" style="6" bestFit="1" customWidth="1"/>
    <col min="122" max="122" width="12.6328125" style="6" bestFit="1" customWidth="1"/>
    <col min="123" max="123" width="12.36328125" style="6" bestFit="1" customWidth="1"/>
    <col min="124" max="124" width="10.08984375" style="6" customWidth="1"/>
    <col min="125" max="127" width="9.81640625" style="6" bestFit="1" customWidth="1"/>
    <col min="128" max="150" width="10.36328125" style="6" bestFit="1" customWidth="1"/>
    <col min="151" max="153" width="14" style="6" bestFit="1" customWidth="1"/>
    <col min="154" max="154" width="5.36328125" style="6" customWidth="1"/>
    <col min="155" max="16384" width="8.81640625" style="6" hidden="1"/>
  </cols>
  <sheetData>
    <row r="1" spans="1:153" s="12" customFormat="1" ht="20" x14ac:dyDescent="0.4">
      <c r="A1" s="17" t="str">
        <f ca="1">UPPER(MID(CELL("filename",A1),FIND("[",CELL("filename",A1))+1,FIND("]",CELL("filename",A1))-FIND("[",CELL("filename",A1))-5))</f>
        <v>CXO_MODEL_V3_26NOV.</v>
      </c>
      <c r="B1" s="13"/>
      <c r="C1" s="13"/>
      <c r="D1" s="13"/>
      <c r="E1" s="13"/>
      <c r="F1" s="46"/>
      <c r="G1" s="46"/>
      <c r="H1" s="13">
        <f>'Timings&amp;Flags'!H1</f>
        <v>43922</v>
      </c>
      <c r="I1" s="13">
        <f>'Timings&amp;Flags'!I1</f>
        <v>44013</v>
      </c>
      <c r="J1" s="13">
        <f>'Timings&amp;Flags'!J1</f>
        <v>44105</v>
      </c>
      <c r="K1" s="13">
        <f>'Timings&amp;Flags'!K1</f>
        <v>44197</v>
      </c>
      <c r="L1" s="13">
        <f>'Timings&amp;Flags'!L1</f>
        <v>44287</v>
      </c>
      <c r="M1" s="13">
        <f>'Timings&amp;Flags'!M1</f>
        <v>44378</v>
      </c>
      <c r="N1" s="13">
        <f>'Timings&amp;Flags'!N1</f>
        <v>44470</v>
      </c>
      <c r="O1" s="13">
        <f>'Timings&amp;Flags'!O1</f>
        <v>44562</v>
      </c>
      <c r="P1" s="13">
        <f>'Timings&amp;Flags'!P1</f>
        <v>44652</v>
      </c>
      <c r="Q1" s="13">
        <f>'Timings&amp;Flags'!Q1</f>
        <v>44743</v>
      </c>
      <c r="R1" s="13">
        <f>'Timings&amp;Flags'!R1</f>
        <v>44835</v>
      </c>
      <c r="S1" s="13">
        <f>'Timings&amp;Flags'!S1</f>
        <v>44927</v>
      </c>
      <c r="T1" s="13">
        <f>'Timings&amp;Flags'!T1</f>
        <v>45017</v>
      </c>
      <c r="U1" s="13">
        <f>'Timings&amp;Flags'!U1</f>
        <v>45108</v>
      </c>
      <c r="V1" s="13">
        <f>'Timings&amp;Flags'!V1</f>
        <v>45200</v>
      </c>
      <c r="W1" s="13">
        <f>'Timings&amp;Flags'!W1</f>
        <v>45292</v>
      </c>
      <c r="X1" s="13">
        <f>'Timings&amp;Flags'!X1</f>
        <v>45383</v>
      </c>
      <c r="Y1" s="13">
        <f>'Timings&amp;Flags'!Y1</f>
        <v>45474</v>
      </c>
      <c r="Z1" s="13">
        <f>'Timings&amp;Flags'!Z1</f>
        <v>45566</v>
      </c>
      <c r="AA1" s="13">
        <f>'Timings&amp;Flags'!AA1</f>
        <v>45658</v>
      </c>
      <c r="AB1" s="13">
        <f>'Timings&amp;Flags'!AB1</f>
        <v>45748</v>
      </c>
      <c r="AC1" s="13">
        <f>'Timings&amp;Flags'!AC1</f>
        <v>45839</v>
      </c>
      <c r="AD1" s="13">
        <f>'Timings&amp;Flags'!AD1</f>
        <v>45931</v>
      </c>
      <c r="AE1" s="13">
        <f>'Timings&amp;Flags'!AE1</f>
        <v>46023</v>
      </c>
      <c r="AF1" s="13">
        <f>'Timings&amp;Flags'!AF1</f>
        <v>46113</v>
      </c>
      <c r="AG1" s="13">
        <f>'Timings&amp;Flags'!AG1</f>
        <v>46204</v>
      </c>
      <c r="AH1" s="13">
        <f>'Timings&amp;Flags'!AH1</f>
        <v>46296</v>
      </c>
      <c r="AI1" s="13">
        <f>'Timings&amp;Flags'!AI1</f>
        <v>46388</v>
      </c>
      <c r="AJ1" s="13">
        <f>'Timings&amp;Flags'!AJ1</f>
        <v>46478</v>
      </c>
      <c r="AK1" s="13">
        <f>'Timings&amp;Flags'!AK1</f>
        <v>46569</v>
      </c>
      <c r="AL1" s="13">
        <f>'Timings&amp;Flags'!AL1</f>
        <v>46661</v>
      </c>
      <c r="AM1" s="13">
        <f>'Timings&amp;Flags'!AM1</f>
        <v>46753</v>
      </c>
      <c r="AN1" s="13">
        <f>'Timings&amp;Flags'!AN1</f>
        <v>46844</v>
      </c>
      <c r="AO1" s="13">
        <f>'Timings&amp;Flags'!AO1</f>
        <v>46935</v>
      </c>
      <c r="AP1" s="13">
        <f>'Timings&amp;Flags'!AP1</f>
        <v>47027</v>
      </c>
      <c r="AQ1" s="13">
        <f>'Timings&amp;Flags'!AQ1</f>
        <v>47119</v>
      </c>
      <c r="AR1" s="13">
        <f>'Timings&amp;Flags'!AR1</f>
        <v>47209</v>
      </c>
      <c r="AS1" s="13">
        <f>'Timings&amp;Flags'!AS1</f>
        <v>47300</v>
      </c>
      <c r="AT1" s="13">
        <f>'Timings&amp;Flags'!AT1</f>
        <v>47392</v>
      </c>
      <c r="AU1" s="13">
        <f>'Timings&amp;Flags'!AU1</f>
        <v>47484</v>
      </c>
      <c r="AV1" s="13">
        <f>'Timings&amp;Flags'!AV1</f>
        <v>47574</v>
      </c>
      <c r="AW1" s="13">
        <f>'Timings&amp;Flags'!AW1</f>
        <v>47665</v>
      </c>
      <c r="AX1" s="13">
        <f>'Timings&amp;Flags'!AX1</f>
        <v>47757</v>
      </c>
      <c r="AY1" s="13">
        <f>'Timings&amp;Flags'!AY1</f>
        <v>47849</v>
      </c>
      <c r="AZ1" s="13">
        <f>'Timings&amp;Flags'!AZ1</f>
        <v>47939</v>
      </c>
      <c r="BA1" s="13">
        <f>'Timings&amp;Flags'!BA1</f>
        <v>48030</v>
      </c>
      <c r="BB1" s="13">
        <f>'Timings&amp;Flags'!BB1</f>
        <v>48122</v>
      </c>
      <c r="BC1" s="13">
        <f>'Timings&amp;Flags'!BC1</f>
        <v>48214</v>
      </c>
      <c r="BD1" s="13">
        <f>'Timings&amp;Flags'!BD1</f>
        <v>48305</v>
      </c>
      <c r="BE1" s="13">
        <f>'Timings&amp;Flags'!BE1</f>
        <v>48396</v>
      </c>
      <c r="BF1" s="13">
        <f>'Timings&amp;Flags'!BF1</f>
        <v>48488</v>
      </c>
      <c r="BG1" s="13">
        <f>'Timings&amp;Flags'!BG1</f>
        <v>48580</v>
      </c>
      <c r="BH1" s="13">
        <f>'Timings&amp;Flags'!BH1</f>
        <v>48670</v>
      </c>
      <c r="BI1" s="13">
        <f>'Timings&amp;Flags'!BI1</f>
        <v>48761</v>
      </c>
      <c r="BJ1" s="13">
        <f>'Timings&amp;Flags'!BJ1</f>
        <v>48853</v>
      </c>
      <c r="BK1" s="13">
        <f>'Timings&amp;Flags'!BK1</f>
        <v>48945</v>
      </c>
      <c r="BL1" s="13">
        <f>'Timings&amp;Flags'!BL1</f>
        <v>49035</v>
      </c>
      <c r="BM1" s="13">
        <f>'Timings&amp;Flags'!BM1</f>
        <v>49126</v>
      </c>
      <c r="BN1" s="13">
        <f>'Timings&amp;Flags'!BN1</f>
        <v>49218</v>
      </c>
      <c r="BO1" s="13">
        <f>'Timings&amp;Flags'!BO1</f>
        <v>49310</v>
      </c>
      <c r="BP1" s="13">
        <f>'Timings&amp;Flags'!BP1</f>
        <v>49400</v>
      </c>
      <c r="BQ1" s="13">
        <f>'Timings&amp;Flags'!BQ1</f>
        <v>49491</v>
      </c>
      <c r="BR1" s="13">
        <f>'Timings&amp;Flags'!BR1</f>
        <v>49583</v>
      </c>
      <c r="BS1" s="13">
        <f>'Timings&amp;Flags'!BS1</f>
        <v>49675</v>
      </c>
      <c r="BT1" s="13">
        <f>'Timings&amp;Flags'!BT1</f>
        <v>49766</v>
      </c>
      <c r="BU1" s="13">
        <f>'Timings&amp;Flags'!BU1</f>
        <v>49857</v>
      </c>
      <c r="BV1" s="13">
        <f>'Timings&amp;Flags'!BV1</f>
        <v>49949</v>
      </c>
      <c r="BW1" s="13">
        <f>'Timings&amp;Flags'!BW1</f>
        <v>50041</v>
      </c>
      <c r="BX1" s="13">
        <f>'Timings&amp;Flags'!BX1</f>
        <v>50131</v>
      </c>
      <c r="BY1" s="13">
        <f>'Timings&amp;Flags'!BY1</f>
        <v>50222</v>
      </c>
      <c r="BZ1" s="13">
        <f>'Timings&amp;Flags'!BZ1</f>
        <v>50314</v>
      </c>
      <c r="CA1" s="13">
        <f>'Timings&amp;Flags'!CA1</f>
        <v>50406</v>
      </c>
      <c r="CB1" s="13">
        <f>'Timings&amp;Flags'!CB1</f>
        <v>50496</v>
      </c>
      <c r="CC1" s="13">
        <f>'Timings&amp;Flags'!CC1</f>
        <v>50587</v>
      </c>
      <c r="CD1" s="13">
        <f>'Timings&amp;Flags'!CD1</f>
        <v>50679</v>
      </c>
      <c r="CE1" s="13">
        <f>'Timings&amp;Flags'!CE1</f>
        <v>50771</v>
      </c>
      <c r="CF1" s="13">
        <f>'Timings&amp;Flags'!CF1</f>
        <v>50861</v>
      </c>
      <c r="CG1" s="13">
        <f>'Timings&amp;Flags'!CG1</f>
        <v>50952</v>
      </c>
      <c r="CH1" s="13">
        <f>'Timings&amp;Flags'!CH1</f>
        <v>51044</v>
      </c>
      <c r="CI1" s="13">
        <f>'Timings&amp;Flags'!CI1</f>
        <v>51136</v>
      </c>
      <c r="CJ1" s="13">
        <f>'Timings&amp;Flags'!CJ1</f>
        <v>51227</v>
      </c>
      <c r="CK1" s="13">
        <f>'Timings&amp;Flags'!CK1</f>
        <v>51318</v>
      </c>
      <c r="CL1" s="13">
        <f>'Timings&amp;Flags'!CL1</f>
        <v>51410</v>
      </c>
      <c r="CM1" s="13">
        <f>'Timings&amp;Flags'!CM1</f>
        <v>51502</v>
      </c>
      <c r="CN1" s="13">
        <f>'Timings&amp;Flags'!CN1</f>
        <v>51592</v>
      </c>
      <c r="CO1" s="13">
        <f>'Timings&amp;Flags'!CO1</f>
        <v>51683</v>
      </c>
      <c r="CP1" s="13">
        <f>'Timings&amp;Flags'!CP1</f>
        <v>51775</v>
      </c>
      <c r="CQ1" s="13">
        <f>'Timings&amp;Flags'!CQ1</f>
        <v>51867</v>
      </c>
      <c r="CR1" s="13">
        <f>'Timings&amp;Flags'!CR1</f>
        <v>51957</v>
      </c>
      <c r="CS1" s="13">
        <f>'Timings&amp;Flags'!CS1</f>
        <v>52048</v>
      </c>
      <c r="CT1" s="13">
        <f>'Timings&amp;Flags'!CT1</f>
        <v>52140</v>
      </c>
      <c r="CU1" s="13">
        <f>'Timings&amp;Flags'!CU1</f>
        <v>52232</v>
      </c>
      <c r="CV1" s="13">
        <f>'Timings&amp;Flags'!CV1</f>
        <v>52322</v>
      </c>
      <c r="CW1" s="13">
        <f>'Timings&amp;Flags'!CW1</f>
        <v>52413</v>
      </c>
      <c r="CX1" s="13">
        <f>'Timings&amp;Flags'!CX1</f>
        <v>52505</v>
      </c>
      <c r="CY1" s="13">
        <f>'Timings&amp;Flags'!CY1</f>
        <v>52597</v>
      </c>
      <c r="CZ1" s="13">
        <f>'Timings&amp;Flags'!CZ1</f>
        <v>52688</v>
      </c>
      <c r="DA1" s="13">
        <f>'Timings&amp;Flags'!DA1</f>
        <v>52779</v>
      </c>
      <c r="DB1" s="13">
        <f>'Timings&amp;Flags'!DB1</f>
        <v>52871</v>
      </c>
      <c r="DC1" s="13">
        <f>'Timings&amp;Flags'!DC1</f>
        <v>52963</v>
      </c>
      <c r="DD1" s="13">
        <f>'Timings&amp;Flags'!DD1</f>
        <v>53053</v>
      </c>
      <c r="DE1" s="13">
        <f>'Timings&amp;Flags'!DE1</f>
        <v>53144</v>
      </c>
      <c r="DF1" s="13">
        <f>'Timings&amp;Flags'!DF1</f>
        <v>53236</v>
      </c>
      <c r="DG1" s="13">
        <f>'Timings&amp;Flags'!DG1</f>
        <v>53328</v>
      </c>
      <c r="DH1" s="13">
        <f>'Timings&amp;Flags'!DH1</f>
        <v>53418</v>
      </c>
      <c r="DI1" s="13">
        <f>'Timings&amp;Flags'!DI1</f>
        <v>53509</v>
      </c>
      <c r="DJ1" s="13">
        <f>'Timings&amp;Flags'!DJ1</f>
        <v>53601</v>
      </c>
      <c r="DK1" s="13">
        <f>'Timings&amp;Flags'!DK1</f>
        <v>53693</v>
      </c>
      <c r="DL1" s="13">
        <f>'Timings&amp;Flags'!DL1</f>
        <v>53783</v>
      </c>
      <c r="DM1" s="13">
        <f>'Timings&amp;Flags'!DM1</f>
        <v>53874</v>
      </c>
      <c r="DN1" s="13">
        <f>'Timings&amp;Flags'!DN1</f>
        <v>53966</v>
      </c>
      <c r="DO1" s="13">
        <f>'Timings&amp;Flags'!DO1</f>
        <v>54058</v>
      </c>
      <c r="DP1" s="13">
        <f>'Timings&amp;Flags'!DP1</f>
        <v>54149</v>
      </c>
      <c r="DQ1" s="13">
        <f>'Timings&amp;Flags'!DQ1</f>
        <v>54240</v>
      </c>
      <c r="DR1" s="13">
        <f>'Timings&amp;Flags'!DR1</f>
        <v>54332</v>
      </c>
      <c r="DS1" s="13">
        <f>'Timings&amp;Flags'!DS1</f>
        <v>54424</v>
      </c>
      <c r="DU1" s="13">
        <f>H1</f>
        <v>43922</v>
      </c>
      <c r="DV1" s="13">
        <f>DU2+1</f>
        <v>44287</v>
      </c>
      <c r="DW1" s="13">
        <f t="shared" ref="DW1:ES1" si="0">DV2+1</f>
        <v>44652</v>
      </c>
      <c r="DX1" s="13">
        <f t="shared" si="0"/>
        <v>45017</v>
      </c>
      <c r="DY1" s="13">
        <f t="shared" si="0"/>
        <v>45383</v>
      </c>
      <c r="DZ1" s="13">
        <f t="shared" si="0"/>
        <v>45748</v>
      </c>
      <c r="EA1" s="13">
        <f t="shared" si="0"/>
        <v>46113</v>
      </c>
      <c r="EB1" s="13">
        <f t="shared" si="0"/>
        <v>46478</v>
      </c>
      <c r="EC1" s="13">
        <f t="shared" si="0"/>
        <v>46844</v>
      </c>
      <c r="ED1" s="13">
        <f t="shared" si="0"/>
        <v>47209</v>
      </c>
      <c r="EE1" s="13">
        <f t="shared" si="0"/>
        <v>47574</v>
      </c>
      <c r="EF1" s="13">
        <f t="shared" si="0"/>
        <v>47939</v>
      </c>
      <c r="EG1" s="13">
        <f t="shared" si="0"/>
        <v>48305</v>
      </c>
      <c r="EH1" s="13">
        <f t="shared" si="0"/>
        <v>48670</v>
      </c>
      <c r="EI1" s="13">
        <f t="shared" si="0"/>
        <v>49035</v>
      </c>
      <c r="EJ1" s="13">
        <f t="shared" si="0"/>
        <v>49400</v>
      </c>
      <c r="EK1" s="13">
        <f t="shared" si="0"/>
        <v>49766</v>
      </c>
      <c r="EL1" s="13">
        <f t="shared" si="0"/>
        <v>50131</v>
      </c>
      <c r="EM1" s="13">
        <f t="shared" si="0"/>
        <v>50496</v>
      </c>
      <c r="EN1" s="13">
        <f t="shared" si="0"/>
        <v>50861</v>
      </c>
      <c r="EO1" s="13">
        <f t="shared" si="0"/>
        <v>51227</v>
      </c>
      <c r="EP1" s="13">
        <f t="shared" si="0"/>
        <v>51592</v>
      </c>
      <c r="EQ1" s="13">
        <f t="shared" si="0"/>
        <v>51957</v>
      </c>
      <c r="ER1" s="13">
        <f t="shared" si="0"/>
        <v>52322</v>
      </c>
      <c r="ES1" s="13">
        <f t="shared" si="0"/>
        <v>52688</v>
      </c>
      <c r="ET1" s="13">
        <f t="shared" ref="ET1:EW1" si="1">ES2+1</f>
        <v>53053</v>
      </c>
      <c r="EU1" s="13">
        <f t="shared" si="1"/>
        <v>53418</v>
      </c>
      <c r="EV1" s="13">
        <f t="shared" si="1"/>
        <v>53783</v>
      </c>
      <c r="EW1" s="13">
        <f t="shared" si="1"/>
        <v>54149</v>
      </c>
    </row>
    <row r="2" spans="1:153" s="12" customFormat="1" ht="18" x14ac:dyDescent="0.4">
      <c r="A2" s="16" t="str">
        <f ca="1">UPPER(MID(CELL("filename",A2),FIND("]",CELL("filename",A2))+1,LEN(CELL("filename",A2))))</f>
        <v>FS</v>
      </c>
      <c r="B2" s="13"/>
      <c r="C2" s="13"/>
      <c r="D2" s="13"/>
      <c r="E2" s="13"/>
      <c r="F2" s="46"/>
      <c r="G2" s="46"/>
      <c r="H2" s="13">
        <f>'Timings&amp;Flags'!H2</f>
        <v>44012</v>
      </c>
      <c r="I2" s="13">
        <f>'Timings&amp;Flags'!I2</f>
        <v>44104</v>
      </c>
      <c r="J2" s="13">
        <f>'Timings&amp;Flags'!J2</f>
        <v>44196</v>
      </c>
      <c r="K2" s="13">
        <f>'Timings&amp;Flags'!K2</f>
        <v>44286</v>
      </c>
      <c r="L2" s="13">
        <f>'Timings&amp;Flags'!L2</f>
        <v>44377</v>
      </c>
      <c r="M2" s="13">
        <f>'Timings&amp;Flags'!M2</f>
        <v>44469</v>
      </c>
      <c r="N2" s="13">
        <f>'Timings&amp;Flags'!N2</f>
        <v>44561</v>
      </c>
      <c r="O2" s="13">
        <f>'Timings&amp;Flags'!O2</f>
        <v>44651</v>
      </c>
      <c r="P2" s="13">
        <f>'Timings&amp;Flags'!P2</f>
        <v>44742</v>
      </c>
      <c r="Q2" s="13">
        <f>'Timings&amp;Flags'!Q2</f>
        <v>44834</v>
      </c>
      <c r="R2" s="13">
        <f>'Timings&amp;Flags'!R2</f>
        <v>44926</v>
      </c>
      <c r="S2" s="13">
        <f>'Timings&amp;Flags'!S2</f>
        <v>45016</v>
      </c>
      <c r="T2" s="13">
        <f>'Timings&amp;Flags'!T2</f>
        <v>45107</v>
      </c>
      <c r="U2" s="13">
        <f>'Timings&amp;Flags'!U2</f>
        <v>45199</v>
      </c>
      <c r="V2" s="13">
        <f>'Timings&amp;Flags'!V2</f>
        <v>45291</v>
      </c>
      <c r="W2" s="13">
        <f>'Timings&amp;Flags'!W2</f>
        <v>45382</v>
      </c>
      <c r="X2" s="13">
        <f>'Timings&amp;Flags'!X2</f>
        <v>45473</v>
      </c>
      <c r="Y2" s="13">
        <f>'Timings&amp;Flags'!Y2</f>
        <v>45565</v>
      </c>
      <c r="Z2" s="13">
        <f>'Timings&amp;Flags'!Z2</f>
        <v>45657</v>
      </c>
      <c r="AA2" s="13">
        <f>'Timings&amp;Flags'!AA2</f>
        <v>45747</v>
      </c>
      <c r="AB2" s="13">
        <f>'Timings&amp;Flags'!AB2</f>
        <v>45838</v>
      </c>
      <c r="AC2" s="13">
        <f>'Timings&amp;Flags'!AC2</f>
        <v>45930</v>
      </c>
      <c r="AD2" s="13">
        <f>'Timings&amp;Flags'!AD2</f>
        <v>46022</v>
      </c>
      <c r="AE2" s="13">
        <f>'Timings&amp;Flags'!AE2</f>
        <v>46112</v>
      </c>
      <c r="AF2" s="13">
        <f>'Timings&amp;Flags'!AF2</f>
        <v>46203</v>
      </c>
      <c r="AG2" s="13">
        <f>'Timings&amp;Flags'!AG2</f>
        <v>46295</v>
      </c>
      <c r="AH2" s="13">
        <f>'Timings&amp;Flags'!AH2</f>
        <v>46387</v>
      </c>
      <c r="AI2" s="13">
        <f>'Timings&amp;Flags'!AI2</f>
        <v>46477</v>
      </c>
      <c r="AJ2" s="13">
        <f>'Timings&amp;Flags'!AJ2</f>
        <v>46568</v>
      </c>
      <c r="AK2" s="13">
        <f>'Timings&amp;Flags'!AK2</f>
        <v>46660</v>
      </c>
      <c r="AL2" s="13">
        <f>'Timings&amp;Flags'!AL2</f>
        <v>46752</v>
      </c>
      <c r="AM2" s="13">
        <f>'Timings&amp;Flags'!AM2</f>
        <v>46843</v>
      </c>
      <c r="AN2" s="13">
        <f>'Timings&amp;Flags'!AN2</f>
        <v>46934</v>
      </c>
      <c r="AO2" s="13">
        <f>'Timings&amp;Flags'!AO2</f>
        <v>47026</v>
      </c>
      <c r="AP2" s="13">
        <f>'Timings&amp;Flags'!AP2</f>
        <v>47118</v>
      </c>
      <c r="AQ2" s="13">
        <f>'Timings&amp;Flags'!AQ2</f>
        <v>47208</v>
      </c>
      <c r="AR2" s="13">
        <f>'Timings&amp;Flags'!AR2</f>
        <v>47299</v>
      </c>
      <c r="AS2" s="13">
        <f>'Timings&amp;Flags'!AS2</f>
        <v>47391</v>
      </c>
      <c r="AT2" s="13">
        <f>'Timings&amp;Flags'!AT2</f>
        <v>47483</v>
      </c>
      <c r="AU2" s="13">
        <f>'Timings&amp;Flags'!AU2</f>
        <v>47573</v>
      </c>
      <c r="AV2" s="13">
        <f>'Timings&amp;Flags'!AV2</f>
        <v>47664</v>
      </c>
      <c r="AW2" s="13">
        <f>'Timings&amp;Flags'!AW2</f>
        <v>47756</v>
      </c>
      <c r="AX2" s="13">
        <f>'Timings&amp;Flags'!AX2</f>
        <v>47848</v>
      </c>
      <c r="AY2" s="13">
        <f>'Timings&amp;Flags'!AY2</f>
        <v>47938</v>
      </c>
      <c r="AZ2" s="13">
        <f>'Timings&amp;Flags'!AZ2</f>
        <v>48029</v>
      </c>
      <c r="BA2" s="13">
        <f>'Timings&amp;Flags'!BA2</f>
        <v>48121</v>
      </c>
      <c r="BB2" s="13">
        <f>'Timings&amp;Flags'!BB2</f>
        <v>48213</v>
      </c>
      <c r="BC2" s="13">
        <f>'Timings&amp;Flags'!BC2</f>
        <v>48304</v>
      </c>
      <c r="BD2" s="13">
        <f>'Timings&amp;Flags'!BD2</f>
        <v>48395</v>
      </c>
      <c r="BE2" s="13">
        <f>'Timings&amp;Flags'!BE2</f>
        <v>48487</v>
      </c>
      <c r="BF2" s="13">
        <f>'Timings&amp;Flags'!BF2</f>
        <v>48579</v>
      </c>
      <c r="BG2" s="13">
        <f>'Timings&amp;Flags'!BG2</f>
        <v>48669</v>
      </c>
      <c r="BH2" s="13">
        <f>'Timings&amp;Flags'!BH2</f>
        <v>48760</v>
      </c>
      <c r="BI2" s="13">
        <f>'Timings&amp;Flags'!BI2</f>
        <v>48852</v>
      </c>
      <c r="BJ2" s="13">
        <f>'Timings&amp;Flags'!BJ2</f>
        <v>48944</v>
      </c>
      <c r="BK2" s="13">
        <f>'Timings&amp;Flags'!BK2</f>
        <v>49034</v>
      </c>
      <c r="BL2" s="13">
        <f>'Timings&amp;Flags'!BL2</f>
        <v>49125</v>
      </c>
      <c r="BM2" s="13">
        <f>'Timings&amp;Flags'!BM2</f>
        <v>49217</v>
      </c>
      <c r="BN2" s="13">
        <f>'Timings&amp;Flags'!BN2</f>
        <v>49309</v>
      </c>
      <c r="BO2" s="13">
        <f>'Timings&amp;Flags'!BO2</f>
        <v>49399</v>
      </c>
      <c r="BP2" s="13">
        <f>'Timings&amp;Flags'!BP2</f>
        <v>49490</v>
      </c>
      <c r="BQ2" s="13">
        <f>'Timings&amp;Flags'!BQ2</f>
        <v>49582</v>
      </c>
      <c r="BR2" s="13">
        <f>'Timings&amp;Flags'!BR2</f>
        <v>49674</v>
      </c>
      <c r="BS2" s="13">
        <f>'Timings&amp;Flags'!BS2</f>
        <v>49765</v>
      </c>
      <c r="BT2" s="13">
        <f>'Timings&amp;Flags'!BT2</f>
        <v>49856</v>
      </c>
      <c r="BU2" s="13">
        <f>'Timings&amp;Flags'!BU2</f>
        <v>49948</v>
      </c>
      <c r="BV2" s="13">
        <f>'Timings&amp;Flags'!BV2</f>
        <v>50040</v>
      </c>
      <c r="BW2" s="13">
        <f>'Timings&amp;Flags'!BW2</f>
        <v>50130</v>
      </c>
      <c r="BX2" s="13">
        <f>'Timings&amp;Flags'!BX2</f>
        <v>50221</v>
      </c>
      <c r="BY2" s="13">
        <f>'Timings&amp;Flags'!BY2</f>
        <v>50313</v>
      </c>
      <c r="BZ2" s="13">
        <f>'Timings&amp;Flags'!BZ2</f>
        <v>50405</v>
      </c>
      <c r="CA2" s="13">
        <f>'Timings&amp;Flags'!CA2</f>
        <v>50495</v>
      </c>
      <c r="CB2" s="13">
        <f>'Timings&amp;Flags'!CB2</f>
        <v>50586</v>
      </c>
      <c r="CC2" s="13">
        <f>'Timings&amp;Flags'!CC2</f>
        <v>50678</v>
      </c>
      <c r="CD2" s="13">
        <f>'Timings&amp;Flags'!CD2</f>
        <v>50770</v>
      </c>
      <c r="CE2" s="13">
        <f>'Timings&amp;Flags'!CE2</f>
        <v>50860</v>
      </c>
      <c r="CF2" s="13">
        <f>'Timings&amp;Flags'!CF2</f>
        <v>50951</v>
      </c>
      <c r="CG2" s="13">
        <f>'Timings&amp;Flags'!CG2</f>
        <v>51043</v>
      </c>
      <c r="CH2" s="13">
        <f>'Timings&amp;Flags'!CH2</f>
        <v>51135</v>
      </c>
      <c r="CI2" s="13">
        <f>'Timings&amp;Flags'!CI2</f>
        <v>51226</v>
      </c>
      <c r="CJ2" s="13">
        <f>'Timings&amp;Flags'!CJ2</f>
        <v>51317</v>
      </c>
      <c r="CK2" s="13">
        <f>'Timings&amp;Flags'!CK2</f>
        <v>51409</v>
      </c>
      <c r="CL2" s="13">
        <f>'Timings&amp;Flags'!CL2</f>
        <v>51501</v>
      </c>
      <c r="CM2" s="13">
        <f>'Timings&amp;Flags'!CM2</f>
        <v>51591</v>
      </c>
      <c r="CN2" s="13">
        <f>'Timings&amp;Flags'!CN2</f>
        <v>51682</v>
      </c>
      <c r="CO2" s="13">
        <f>'Timings&amp;Flags'!CO2</f>
        <v>51774</v>
      </c>
      <c r="CP2" s="13">
        <f>'Timings&amp;Flags'!CP2</f>
        <v>51866</v>
      </c>
      <c r="CQ2" s="13">
        <f>'Timings&amp;Flags'!CQ2</f>
        <v>51956</v>
      </c>
      <c r="CR2" s="13">
        <f>'Timings&amp;Flags'!CR2</f>
        <v>52047</v>
      </c>
      <c r="CS2" s="13">
        <f>'Timings&amp;Flags'!CS2</f>
        <v>52139</v>
      </c>
      <c r="CT2" s="13">
        <f>'Timings&amp;Flags'!CT2</f>
        <v>52231</v>
      </c>
      <c r="CU2" s="13">
        <f>'Timings&amp;Flags'!CU2</f>
        <v>52321</v>
      </c>
      <c r="CV2" s="13">
        <f>'Timings&amp;Flags'!CV2</f>
        <v>52412</v>
      </c>
      <c r="CW2" s="13">
        <f>'Timings&amp;Flags'!CW2</f>
        <v>52504</v>
      </c>
      <c r="CX2" s="13">
        <f>'Timings&amp;Flags'!CX2</f>
        <v>52596</v>
      </c>
      <c r="CY2" s="13">
        <f>'Timings&amp;Flags'!CY2</f>
        <v>52687</v>
      </c>
      <c r="CZ2" s="13">
        <f>'Timings&amp;Flags'!CZ2</f>
        <v>52778</v>
      </c>
      <c r="DA2" s="13">
        <f>'Timings&amp;Flags'!DA2</f>
        <v>52870</v>
      </c>
      <c r="DB2" s="13">
        <f>'Timings&amp;Flags'!DB2</f>
        <v>52962</v>
      </c>
      <c r="DC2" s="13">
        <f>'Timings&amp;Flags'!DC2</f>
        <v>53052</v>
      </c>
      <c r="DD2" s="13">
        <f>'Timings&amp;Flags'!DD2</f>
        <v>53143</v>
      </c>
      <c r="DE2" s="13">
        <f>'Timings&amp;Flags'!DE2</f>
        <v>53235</v>
      </c>
      <c r="DF2" s="13">
        <f>'Timings&amp;Flags'!DF2</f>
        <v>53327</v>
      </c>
      <c r="DG2" s="13">
        <f>'Timings&amp;Flags'!DG2</f>
        <v>53417</v>
      </c>
      <c r="DH2" s="13">
        <f>'Timings&amp;Flags'!DH2</f>
        <v>53508</v>
      </c>
      <c r="DI2" s="13">
        <f>'Timings&amp;Flags'!DI2</f>
        <v>53600</v>
      </c>
      <c r="DJ2" s="13">
        <f>'Timings&amp;Flags'!DJ2</f>
        <v>53692</v>
      </c>
      <c r="DK2" s="13">
        <f>'Timings&amp;Flags'!DK2</f>
        <v>53782</v>
      </c>
      <c r="DL2" s="13">
        <f>'Timings&amp;Flags'!DL2</f>
        <v>53873</v>
      </c>
      <c r="DM2" s="13">
        <f>'Timings&amp;Flags'!DM2</f>
        <v>53965</v>
      </c>
      <c r="DN2" s="13">
        <f>'Timings&amp;Flags'!DN2</f>
        <v>54057</v>
      </c>
      <c r="DO2" s="13">
        <f>'Timings&amp;Flags'!DO2</f>
        <v>54148</v>
      </c>
      <c r="DP2" s="13">
        <f>'Timings&amp;Flags'!DP2</f>
        <v>54239</v>
      </c>
      <c r="DQ2" s="13">
        <f>'Timings&amp;Flags'!DQ2</f>
        <v>54331</v>
      </c>
      <c r="DR2" s="13">
        <f>'Timings&amp;Flags'!DR2</f>
        <v>54423</v>
      </c>
      <c r="DS2" s="13">
        <f>'Timings&amp;Flags'!DS2</f>
        <v>54513</v>
      </c>
      <c r="DU2" s="13">
        <f>EOMONTH(DU1,11)</f>
        <v>44286</v>
      </c>
      <c r="DV2" s="13">
        <f>EOMONTH(DV1,11)</f>
        <v>44651</v>
      </c>
      <c r="DW2" s="13">
        <f t="shared" ref="DW2:EA2" si="2">EOMONTH(DW1,11)</f>
        <v>45016</v>
      </c>
      <c r="DX2" s="13">
        <f t="shared" si="2"/>
        <v>45382</v>
      </c>
      <c r="DY2" s="13">
        <f t="shared" si="2"/>
        <v>45747</v>
      </c>
      <c r="DZ2" s="13">
        <f t="shared" si="2"/>
        <v>46112</v>
      </c>
      <c r="EA2" s="13">
        <f t="shared" si="2"/>
        <v>46477</v>
      </c>
      <c r="EB2" s="13">
        <f t="shared" ref="EB2" si="3">EOMONTH(EB1,11)</f>
        <v>46843</v>
      </c>
      <c r="EC2" s="13">
        <f t="shared" ref="EC2" si="4">EOMONTH(EC1,11)</f>
        <v>47208</v>
      </c>
      <c r="ED2" s="13">
        <f t="shared" ref="ED2" si="5">EOMONTH(ED1,11)</f>
        <v>47573</v>
      </c>
      <c r="EE2" s="13">
        <f t="shared" ref="EE2" si="6">EOMONTH(EE1,11)</f>
        <v>47938</v>
      </c>
      <c r="EF2" s="13">
        <f t="shared" ref="EF2" si="7">EOMONTH(EF1,11)</f>
        <v>48304</v>
      </c>
      <c r="EG2" s="13">
        <f t="shared" ref="EG2" si="8">EOMONTH(EG1,11)</f>
        <v>48669</v>
      </c>
      <c r="EH2" s="13">
        <f t="shared" ref="EH2" si="9">EOMONTH(EH1,11)</f>
        <v>49034</v>
      </c>
      <c r="EI2" s="13">
        <f t="shared" ref="EI2" si="10">EOMONTH(EI1,11)</f>
        <v>49399</v>
      </c>
      <c r="EJ2" s="13">
        <f t="shared" ref="EJ2" si="11">EOMONTH(EJ1,11)</f>
        <v>49765</v>
      </c>
      <c r="EK2" s="13">
        <f t="shared" ref="EK2" si="12">EOMONTH(EK1,11)</f>
        <v>50130</v>
      </c>
      <c r="EL2" s="13">
        <f t="shared" ref="EL2" si="13">EOMONTH(EL1,11)</f>
        <v>50495</v>
      </c>
      <c r="EM2" s="13">
        <f t="shared" ref="EM2" si="14">EOMONTH(EM1,11)</f>
        <v>50860</v>
      </c>
      <c r="EN2" s="13">
        <f t="shared" ref="EN2" si="15">EOMONTH(EN1,11)</f>
        <v>51226</v>
      </c>
      <c r="EO2" s="13">
        <f t="shared" ref="EO2" si="16">EOMONTH(EO1,11)</f>
        <v>51591</v>
      </c>
      <c r="EP2" s="13">
        <f t="shared" ref="EP2" si="17">EOMONTH(EP1,11)</f>
        <v>51956</v>
      </c>
      <c r="EQ2" s="13">
        <f t="shared" ref="EQ2" si="18">EOMONTH(EQ1,11)</f>
        <v>52321</v>
      </c>
      <c r="ER2" s="13">
        <f t="shared" ref="ER2" si="19">EOMONTH(ER1,11)</f>
        <v>52687</v>
      </c>
      <c r="ES2" s="13">
        <f t="shared" ref="ES2" si="20">EOMONTH(ES1,11)</f>
        <v>53052</v>
      </c>
      <c r="ET2" s="13">
        <f t="shared" ref="ET2:EW2" si="21">EOMONTH(ET1,11)</f>
        <v>53417</v>
      </c>
      <c r="EU2" s="13">
        <f t="shared" si="21"/>
        <v>53782</v>
      </c>
      <c r="EV2" s="13">
        <f t="shared" si="21"/>
        <v>54148</v>
      </c>
      <c r="EW2" s="13">
        <f t="shared" si="21"/>
        <v>54513</v>
      </c>
    </row>
    <row r="3" spans="1:153" s="12" customFormat="1" ht="13" x14ac:dyDescent="0.3">
      <c r="A3" s="160" t="str">
        <f ca="1">'Timings&amp;Flags'!A3</f>
        <v>All checks are OK</v>
      </c>
      <c r="B3" s="14"/>
      <c r="C3" s="14"/>
      <c r="D3" s="14"/>
      <c r="E3" s="14"/>
      <c r="F3" s="47"/>
      <c r="G3" s="47"/>
      <c r="H3" s="14">
        <f>'Timings&amp;Flags'!H3</f>
        <v>2021</v>
      </c>
      <c r="I3" s="14">
        <f>'Timings&amp;Flags'!I3</f>
        <v>2021</v>
      </c>
      <c r="J3" s="14">
        <f>'Timings&amp;Flags'!J3</f>
        <v>2021</v>
      </c>
      <c r="K3" s="14">
        <f>'Timings&amp;Flags'!K3</f>
        <v>2021</v>
      </c>
      <c r="L3" s="14">
        <f>'Timings&amp;Flags'!L3</f>
        <v>2022</v>
      </c>
      <c r="M3" s="14">
        <f>'Timings&amp;Flags'!M3</f>
        <v>2022</v>
      </c>
      <c r="N3" s="14">
        <f>'Timings&amp;Flags'!N3</f>
        <v>2022</v>
      </c>
      <c r="O3" s="14">
        <f>'Timings&amp;Flags'!O3</f>
        <v>2022</v>
      </c>
      <c r="P3" s="14">
        <f>'Timings&amp;Flags'!P3</f>
        <v>2023</v>
      </c>
      <c r="Q3" s="14">
        <f>'Timings&amp;Flags'!Q3</f>
        <v>2023</v>
      </c>
      <c r="R3" s="14">
        <f>'Timings&amp;Flags'!R3</f>
        <v>2023</v>
      </c>
      <c r="S3" s="14">
        <f>'Timings&amp;Flags'!S3</f>
        <v>2023</v>
      </c>
      <c r="T3" s="14">
        <f>'Timings&amp;Flags'!T3</f>
        <v>2024</v>
      </c>
      <c r="U3" s="14">
        <f>'Timings&amp;Flags'!U3</f>
        <v>2024</v>
      </c>
      <c r="V3" s="14">
        <f>'Timings&amp;Flags'!V3</f>
        <v>2024</v>
      </c>
      <c r="W3" s="14">
        <f>'Timings&amp;Flags'!W3</f>
        <v>2024</v>
      </c>
      <c r="X3" s="14">
        <f>'Timings&amp;Flags'!X3</f>
        <v>2025</v>
      </c>
      <c r="Y3" s="14">
        <f>'Timings&amp;Flags'!Y3</f>
        <v>2025</v>
      </c>
      <c r="Z3" s="14">
        <f>'Timings&amp;Flags'!Z3</f>
        <v>2025</v>
      </c>
      <c r="AA3" s="14">
        <f>'Timings&amp;Flags'!AA3</f>
        <v>2025</v>
      </c>
      <c r="AB3" s="14">
        <f>'Timings&amp;Flags'!AB3</f>
        <v>2026</v>
      </c>
      <c r="AC3" s="14">
        <f>'Timings&amp;Flags'!AC3</f>
        <v>2026</v>
      </c>
      <c r="AD3" s="14">
        <f>'Timings&amp;Flags'!AD3</f>
        <v>2026</v>
      </c>
      <c r="AE3" s="14">
        <f>'Timings&amp;Flags'!AE3</f>
        <v>2026</v>
      </c>
      <c r="AF3" s="14">
        <f>'Timings&amp;Flags'!AF3</f>
        <v>2027</v>
      </c>
      <c r="AG3" s="14">
        <f>'Timings&amp;Flags'!AG3</f>
        <v>2027</v>
      </c>
      <c r="AH3" s="14">
        <f>'Timings&amp;Flags'!AH3</f>
        <v>2027</v>
      </c>
      <c r="AI3" s="14">
        <f>'Timings&amp;Flags'!AI3</f>
        <v>2027</v>
      </c>
      <c r="AJ3" s="14">
        <f>'Timings&amp;Flags'!AJ3</f>
        <v>2028</v>
      </c>
      <c r="AK3" s="14">
        <f>'Timings&amp;Flags'!AK3</f>
        <v>2028</v>
      </c>
      <c r="AL3" s="14">
        <f>'Timings&amp;Flags'!AL3</f>
        <v>2028</v>
      </c>
      <c r="AM3" s="14">
        <f>'Timings&amp;Flags'!AM3</f>
        <v>2028</v>
      </c>
      <c r="AN3" s="14">
        <f>'Timings&amp;Flags'!AN3</f>
        <v>2029</v>
      </c>
      <c r="AO3" s="14">
        <f>'Timings&amp;Flags'!AO3</f>
        <v>2029</v>
      </c>
      <c r="AP3" s="14">
        <f>'Timings&amp;Flags'!AP3</f>
        <v>2029</v>
      </c>
      <c r="AQ3" s="14">
        <f>'Timings&amp;Flags'!AQ3</f>
        <v>2029</v>
      </c>
      <c r="AR3" s="14">
        <f>'Timings&amp;Flags'!AR3</f>
        <v>2030</v>
      </c>
      <c r="AS3" s="14">
        <f>'Timings&amp;Flags'!AS3</f>
        <v>2030</v>
      </c>
      <c r="AT3" s="14">
        <f>'Timings&amp;Flags'!AT3</f>
        <v>2030</v>
      </c>
      <c r="AU3" s="14">
        <f>'Timings&amp;Flags'!AU3</f>
        <v>2030</v>
      </c>
      <c r="AV3" s="14">
        <f>'Timings&amp;Flags'!AV3</f>
        <v>2031</v>
      </c>
      <c r="AW3" s="14">
        <f>'Timings&amp;Flags'!AW3</f>
        <v>2031</v>
      </c>
      <c r="AX3" s="14">
        <f>'Timings&amp;Flags'!AX3</f>
        <v>2031</v>
      </c>
      <c r="AY3" s="14">
        <f>'Timings&amp;Flags'!AY3</f>
        <v>2031</v>
      </c>
      <c r="AZ3" s="14">
        <f>'Timings&amp;Flags'!AZ3</f>
        <v>2032</v>
      </c>
      <c r="BA3" s="14">
        <f>'Timings&amp;Flags'!BA3</f>
        <v>2032</v>
      </c>
      <c r="BB3" s="14">
        <f>'Timings&amp;Flags'!BB3</f>
        <v>2032</v>
      </c>
      <c r="BC3" s="14">
        <f>'Timings&amp;Flags'!BC3</f>
        <v>2032</v>
      </c>
      <c r="BD3" s="14">
        <f>'Timings&amp;Flags'!BD3</f>
        <v>2033</v>
      </c>
      <c r="BE3" s="14">
        <f>'Timings&amp;Flags'!BE3</f>
        <v>2033</v>
      </c>
      <c r="BF3" s="14">
        <f>'Timings&amp;Flags'!BF3</f>
        <v>2033</v>
      </c>
      <c r="BG3" s="14">
        <f>'Timings&amp;Flags'!BG3</f>
        <v>2033</v>
      </c>
      <c r="BH3" s="14">
        <f>'Timings&amp;Flags'!BH3</f>
        <v>2034</v>
      </c>
      <c r="BI3" s="14">
        <f>'Timings&amp;Flags'!BI3</f>
        <v>2034</v>
      </c>
      <c r="BJ3" s="14">
        <f>'Timings&amp;Flags'!BJ3</f>
        <v>2034</v>
      </c>
      <c r="BK3" s="14">
        <f>'Timings&amp;Flags'!BK3</f>
        <v>2034</v>
      </c>
      <c r="BL3" s="14">
        <f>'Timings&amp;Flags'!BL3</f>
        <v>2035</v>
      </c>
      <c r="BM3" s="14">
        <f>'Timings&amp;Flags'!BM3</f>
        <v>2035</v>
      </c>
      <c r="BN3" s="14">
        <f>'Timings&amp;Flags'!BN3</f>
        <v>2035</v>
      </c>
      <c r="BO3" s="14">
        <f>'Timings&amp;Flags'!BO3</f>
        <v>2035</v>
      </c>
      <c r="BP3" s="14">
        <f>'Timings&amp;Flags'!BP3</f>
        <v>2036</v>
      </c>
      <c r="BQ3" s="14">
        <f>'Timings&amp;Flags'!BQ3</f>
        <v>2036</v>
      </c>
      <c r="BR3" s="14">
        <f>'Timings&amp;Flags'!BR3</f>
        <v>2036</v>
      </c>
      <c r="BS3" s="14">
        <f>'Timings&amp;Flags'!BS3</f>
        <v>2036</v>
      </c>
      <c r="BT3" s="14">
        <f>'Timings&amp;Flags'!BT3</f>
        <v>2037</v>
      </c>
      <c r="BU3" s="14">
        <f>'Timings&amp;Flags'!BU3</f>
        <v>2037</v>
      </c>
      <c r="BV3" s="14">
        <f>'Timings&amp;Flags'!BV3</f>
        <v>2037</v>
      </c>
      <c r="BW3" s="14">
        <f>'Timings&amp;Flags'!BW3</f>
        <v>2037</v>
      </c>
      <c r="BX3" s="14">
        <f>'Timings&amp;Flags'!BX3</f>
        <v>2038</v>
      </c>
      <c r="BY3" s="14">
        <f>'Timings&amp;Flags'!BY3</f>
        <v>2038</v>
      </c>
      <c r="BZ3" s="14">
        <f>'Timings&amp;Flags'!BZ3</f>
        <v>2038</v>
      </c>
      <c r="CA3" s="14">
        <f>'Timings&amp;Flags'!CA3</f>
        <v>2038</v>
      </c>
      <c r="CB3" s="14">
        <f>'Timings&amp;Flags'!CB3</f>
        <v>2039</v>
      </c>
      <c r="CC3" s="14">
        <f>'Timings&amp;Flags'!CC3</f>
        <v>2039</v>
      </c>
      <c r="CD3" s="14">
        <f>'Timings&amp;Flags'!CD3</f>
        <v>2039</v>
      </c>
      <c r="CE3" s="14">
        <f>'Timings&amp;Flags'!CE3</f>
        <v>2039</v>
      </c>
      <c r="CF3" s="14">
        <f>'Timings&amp;Flags'!CF3</f>
        <v>2040</v>
      </c>
      <c r="CG3" s="14">
        <f>'Timings&amp;Flags'!CG3</f>
        <v>2040</v>
      </c>
      <c r="CH3" s="14">
        <f>'Timings&amp;Flags'!CH3</f>
        <v>2040</v>
      </c>
      <c r="CI3" s="14">
        <f>'Timings&amp;Flags'!CI3</f>
        <v>2040</v>
      </c>
      <c r="CJ3" s="14">
        <f>'Timings&amp;Flags'!CJ3</f>
        <v>2041</v>
      </c>
      <c r="CK3" s="14">
        <f>'Timings&amp;Flags'!CK3</f>
        <v>2041</v>
      </c>
      <c r="CL3" s="14">
        <f>'Timings&amp;Flags'!CL3</f>
        <v>2041</v>
      </c>
      <c r="CM3" s="14">
        <f>'Timings&amp;Flags'!CM3</f>
        <v>2041</v>
      </c>
      <c r="CN3" s="14">
        <f>'Timings&amp;Flags'!CN3</f>
        <v>2042</v>
      </c>
      <c r="CO3" s="14">
        <f>'Timings&amp;Flags'!CO3</f>
        <v>2042</v>
      </c>
      <c r="CP3" s="14">
        <f>'Timings&amp;Flags'!CP3</f>
        <v>2042</v>
      </c>
      <c r="CQ3" s="14">
        <f>'Timings&amp;Flags'!CQ3</f>
        <v>2042</v>
      </c>
      <c r="CR3" s="14">
        <f>'Timings&amp;Flags'!CR3</f>
        <v>2043</v>
      </c>
      <c r="CS3" s="14">
        <f>'Timings&amp;Flags'!CS3</f>
        <v>2043</v>
      </c>
      <c r="CT3" s="14">
        <f>'Timings&amp;Flags'!CT3</f>
        <v>2043</v>
      </c>
      <c r="CU3" s="14">
        <f>'Timings&amp;Flags'!CU3</f>
        <v>2043</v>
      </c>
      <c r="CV3" s="14">
        <f>'Timings&amp;Flags'!CV3</f>
        <v>2044</v>
      </c>
      <c r="CW3" s="14">
        <f>'Timings&amp;Flags'!CW3</f>
        <v>2044</v>
      </c>
      <c r="CX3" s="14">
        <f>'Timings&amp;Flags'!CX3</f>
        <v>2044</v>
      </c>
      <c r="CY3" s="14">
        <f>'Timings&amp;Flags'!CY3</f>
        <v>2044</v>
      </c>
      <c r="CZ3" s="14">
        <f>'Timings&amp;Flags'!CZ3</f>
        <v>2045</v>
      </c>
      <c r="DA3" s="14">
        <f>'Timings&amp;Flags'!DA3</f>
        <v>2045</v>
      </c>
      <c r="DB3" s="14">
        <f>'Timings&amp;Flags'!DB3</f>
        <v>2045</v>
      </c>
      <c r="DC3" s="14">
        <f>'Timings&amp;Flags'!DC3</f>
        <v>2045</v>
      </c>
      <c r="DD3" s="14">
        <f>'Timings&amp;Flags'!DD3</f>
        <v>2046</v>
      </c>
      <c r="DE3" s="14">
        <f>'Timings&amp;Flags'!DE3</f>
        <v>2046</v>
      </c>
      <c r="DF3" s="14">
        <f>'Timings&amp;Flags'!DF3</f>
        <v>2046</v>
      </c>
      <c r="DG3" s="14">
        <f>'Timings&amp;Flags'!DG3</f>
        <v>2046</v>
      </c>
      <c r="DH3" s="14">
        <f>'Timings&amp;Flags'!DH3</f>
        <v>2047</v>
      </c>
      <c r="DI3" s="14">
        <f>'Timings&amp;Flags'!DI3</f>
        <v>2047</v>
      </c>
      <c r="DJ3" s="14">
        <f>'Timings&amp;Flags'!DJ3</f>
        <v>2047</v>
      </c>
      <c r="DK3" s="14">
        <f>'Timings&amp;Flags'!DK3</f>
        <v>2047</v>
      </c>
      <c r="DL3" s="14">
        <f>'Timings&amp;Flags'!DL3</f>
        <v>2048</v>
      </c>
      <c r="DM3" s="14">
        <f>'Timings&amp;Flags'!DM3</f>
        <v>2048</v>
      </c>
      <c r="DN3" s="14">
        <f>'Timings&amp;Flags'!DN3</f>
        <v>2048</v>
      </c>
      <c r="DO3" s="14">
        <f>'Timings&amp;Flags'!DO3</f>
        <v>2048</v>
      </c>
      <c r="DP3" s="14">
        <f>'Timings&amp;Flags'!DP3</f>
        <v>2049</v>
      </c>
      <c r="DQ3" s="14">
        <f>'Timings&amp;Flags'!DQ3</f>
        <v>2049</v>
      </c>
      <c r="DR3" s="14">
        <f>'Timings&amp;Flags'!DR3</f>
        <v>2049</v>
      </c>
      <c r="DS3" s="14">
        <f>'Timings&amp;Flags'!DS3</f>
        <v>2049</v>
      </c>
      <c r="DU3" s="14">
        <f>H3</f>
        <v>2021</v>
      </c>
      <c r="DV3" s="14">
        <f>DU3+1</f>
        <v>2022</v>
      </c>
      <c r="DW3" s="14">
        <f t="shared" ref="DW3:EG3" si="22">DV3+1</f>
        <v>2023</v>
      </c>
      <c r="DX3" s="14">
        <f t="shared" si="22"/>
        <v>2024</v>
      </c>
      <c r="DY3" s="14">
        <f t="shared" si="22"/>
        <v>2025</v>
      </c>
      <c r="DZ3" s="14">
        <f t="shared" si="22"/>
        <v>2026</v>
      </c>
      <c r="EA3" s="14">
        <f t="shared" si="22"/>
        <v>2027</v>
      </c>
      <c r="EB3" s="14">
        <f t="shared" si="22"/>
        <v>2028</v>
      </c>
      <c r="EC3" s="14">
        <f t="shared" si="22"/>
        <v>2029</v>
      </c>
      <c r="ED3" s="14">
        <f t="shared" si="22"/>
        <v>2030</v>
      </c>
      <c r="EE3" s="14">
        <f t="shared" si="22"/>
        <v>2031</v>
      </c>
      <c r="EF3" s="14">
        <f t="shared" si="22"/>
        <v>2032</v>
      </c>
      <c r="EG3" s="14">
        <f t="shared" si="22"/>
        <v>2033</v>
      </c>
      <c r="EH3" s="14">
        <f t="shared" ref="EH3:ER3" si="23">EG3+1</f>
        <v>2034</v>
      </c>
      <c r="EI3" s="14">
        <f t="shared" si="23"/>
        <v>2035</v>
      </c>
      <c r="EJ3" s="14">
        <f t="shared" si="23"/>
        <v>2036</v>
      </c>
      <c r="EK3" s="14">
        <f t="shared" si="23"/>
        <v>2037</v>
      </c>
      <c r="EL3" s="14">
        <f t="shared" si="23"/>
        <v>2038</v>
      </c>
      <c r="EM3" s="14">
        <f t="shared" si="23"/>
        <v>2039</v>
      </c>
      <c r="EN3" s="14">
        <f t="shared" si="23"/>
        <v>2040</v>
      </c>
      <c r="EO3" s="14">
        <f t="shared" si="23"/>
        <v>2041</v>
      </c>
      <c r="EP3" s="14">
        <f t="shared" si="23"/>
        <v>2042</v>
      </c>
      <c r="EQ3" s="14">
        <f t="shared" si="23"/>
        <v>2043</v>
      </c>
      <c r="ER3" s="14">
        <f t="shared" si="23"/>
        <v>2044</v>
      </c>
      <c r="ES3" s="14">
        <f t="shared" ref="ES3" si="24">ER3+1</f>
        <v>2045</v>
      </c>
      <c r="ET3" s="14">
        <f t="shared" ref="ET3:EW3" si="25">ES3+1</f>
        <v>2046</v>
      </c>
      <c r="EU3" s="14">
        <f t="shared" si="25"/>
        <v>2047</v>
      </c>
      <c r="EV3" s="14">
        <f t="shared" si="25"/>
        <v>2048</v>
      </c>
      <c r="EW3" s="14">
        <f t="shared" si="25"/>
        <v>2049</v>
      </c>
    </row>
    <row r="4" spans="1:153" s="12" customFormat="1" ht="13" x14ac:dyDescent="0.3">
      <c r="A4" s="160" t="str">
        <f>Returns!A4</f>
        <v>Project IRR</v>
      </c>
      <c r="B4" s="14"/>
      <c r="C4" s="14"/>
      <c r="D4" s="14"/>
      <c r="E4" s="163">
        <f ca="1">Returns!E4</f>
        <v>0.19151682257652283</v>
      </c>
      <c r="F4" s="47"/>
      <c r="G4" s="47"/>
      <c r="H4" s="14">
        <f>'Timings&amp;Flags'!H4</f>
        <v>2.9666666666666668</v>
      </c>
      <c r="I4" s="14">
        <f>'Timings&amp;Flags'!I4</f>
        <v>2.9666666666666668</v>
      </c>
      <c r="J4" s="14">
        <f>'Timings&amp;Flags'!J4</f>
        <v>3</v>
      </c>
      <c r="K4" s="14">
        <f>'Timings&amp;Flags'!K4</f>
        <v>3</v>
      </c>
      <c r="L4" s="14">
        <f>'Timings&amp;Flags'!L4</f>
        <v>2.9666666666666668</v>
      </c>
      <c r="M4" s="14">
        <f>'Timings&amp;Flags'!M4</f>
        <v>2.9666666666666668</v>
      </c>
      <c r="N4" s="14">
        <f>'Timings&amp;Flags'!N4</f>
        <v>3</v>
      </c>
      <c r="O4" s="14">
        <f>'Timings&amp;Flags'!O4</f>
        <v>3</v>
      </c>
      <c r="P4" s="14">
        <f>'Timings&amp;Flags'!P4</f>
        <v>2.9666666666666668</v>
      </c>
      <c r="Q4" s="14">
        <f>'Timings&amp;Flags'!Q4</f>
        <v>2.9666666666666668</v>
      </c>
      <c r="R4" s="14">
        <f>'Timings&amp;Flags'!R4</f>
        <v>3</v>
      </c>
      <c r="S4" s="14">
        <f>'Timings&amp;Flags'!S4</f>
        <v>3</v>
      </c>
      <c r="T4" s="14">
        <f>'Timings&amp;Flags'!T4</f>
        <v>2.9666666666666668</v>
      </c>
      <c r="U4" s="14">
        <f>'Timings&amp;Flags'!U4</f>
        <v>2.9666666666666668</v>
      </c>
      <c r="V4" s="14">
        <f>'Timings&amp;Flags'!V4</f>
        <v>3</v>
      </c>
      <c r="W4" s="14">
        <f>'Timings&amp;Flags'!W4</f>
        <v>3</v>
      </c>
      <c r="X4" s="14">
        <f>'Timings&amp;Flags'!X4</f>
        <v>2.9666666666666668</v>
      </c>
      <c r="Y4" s="14">
        <f>'Timings&amp;Flags'!Y4</f>
        <v>2.9666666666666668</v>
      </c>
      <c r="Z4" s="14">
        <f>'Timings&amp;Flags'!Z4</f>
        <v>3</v>
      </c>
      <c r="AA4" s="14">
        <f>'Timings&amp;Flags'!AA4</f>
        <v>3</v>
      </c>
      <c r="AB4" s="14">
        <f>'Timings&amp;Flags'!AB4</f>
        <v>2.9666666666666668</v>
      </c>
      <c r="AC4" s="14">
        <f>'Timings&amp;Flags'!AC4</f>
        <v>2.9666666666666668</v>
      </c>
      <c r="AD4" s="14">
        <f>'Timings&amp;Flags'!AD4</f>
        <v>3</v>
      </c>
      <c r="AE4" s="14">
        <f>'Timings&amp;Flags'!AE4</f>
        <v>3</v>
      </c>
      <c r="AF4" s="14">
        <f>'Timings&amp;Flags'!AF4</f>
        <v>2.9666666666666668</v>
      </c>
      <c r="AG4" s="14">
        <f>'Timings&amp;Flags'!AG4</f>
        <v>2.9666666666666668</v>
      </c>
      <c r="AH4" s="14">
        <f>'Timings&amp;Flags'!AH4</f>
        <v>3</v>
      </c>
      <c r="AI4" s="14">
        <f>'Timings&amp;Flags'!AI4</f>
        <v>3</v>
      </c>
      <c r="AJ4" s="14">
        <f>'Timings&amp;Flags'!AJ4</f>
        <v>2.9666666666666668</v>
      </c>
      <c r="AK4" s="14">
        <f>'Timings&amp;Flags'!AK4</f>
        <v>2.9666666666666668</v>
      </c>
      <c r="AL4" s="14">
        <f>'Timings&amp;Flags'!AL4</f>
        <v>3</v>
      </c>
      <c r="AM4" s="14">
        <f>'Timings&amp;Flags'!AM4</f>
        <v>3</v>
      </c>
      <c r="AN4" s="14">
        <f>'Timings&amp;Flags'!AN4</f>
        <v>2.9666666666666668</v>
      </c>
      <c r="AO4" s="14">
        <f>'Timings&amp;Flags'!AO4</f>
        <v>2.9666666666666668</v>
      </c>
      <c r="AP4" s="14">
        <f>'Timings&amp;Flags'!AP4</f>
        <v>3</v>
      </c>
      <c r="AQ4" s="14">
        <f>'Timings&amp;Flags'!AQ4</f>
        <v>3</v>
      </c>
      <c r="AR4" s="14">
        <f>'Timings&amp;Flags'!AR4</f>
        <v>2.9666666666666668</v>
      </c>
      <c r="AS4" s="14">
        <f>'Timings&amp;Flags'!AS4</f>
        <v>2.9666666666666668</v>
      </c>
      <c r="AT4" s="14">
        <f>'Timings&amp;Flags'!AT4</f>
        <v>3</v>
      </c>
      <c r="AU4" s="14">
        <f>'Timings&amp;Flags'!AU4</f>
        <v>3</v>
      </c>
      <c r="AV4" s="14">
        <f>'Timings&amp;Flags'!AV4</f>
        <v>2.9666666666666668</v>
      </c>
      <c r="AW4" s="14">
        <f>'Timings&amp;Flags'!AW4</f>
        <v>2.9666666666666668</v>
      </c>
      <c r="AX4" s="14">
        <f>'Timings&amp;Flags'!AX4</f>
        <v>3</v>
      </c>
      <c r="AY4" s="14">
        <f>'Timings&amp;Flags'!AY4</f>
        <v>3</v>
      </c>
      <c r="AZ4" s="14">
        <f>'Timings&amp;Flags'!AZ4</f>
        <v>2.9666666666666668</v>
      </c>
      <c r="BA4" s="14">
        <f>'Timings&amp;Flags'!BA4</f>
        <v>2.9666666666666668</v>
      </c>
      <c r="BB4" s="14">
        <f>'Timings&amp;Flags'!BB4</f>
        <v>3</v>
      </c>
      <c r="BC4" s="14">
        <f>'Timings&amp;Flags'!BC4</f>
        <v>3</v>
      </c>
      <c r="BD4" s="14">
        <f>'Timings&amp;Flags'!BD4</f>
        <v>2.9666666666666668</v>
      </c>
      <c r="BE4" s="14">
        <f>'Timings&amp;Flags'!BE4</f>
        <v>2.9666666666666668</v>
      </c>
      <c r="BF4" s="14">
        <f>'Timings&amp;Flags'!BF4</f>
        <v>3</v>
      </c>
      <c r="BG4" s="14">
        <f>'Timings&amp;Flags'!BG4</f>
        <v>3</v>
      </c>
      <c r="BH4" s="14">
        <f>'Timings&amp;Flags'!BH4</f>
        <v>2.9666666666666668</v>
      </c>
      <c r="BI4" s="14">
        <f>'Timings&amp;Flags'!BI4</f>
        <v>2.9666666666666668</v>
      </c>
      <c r="BJ4" s="14">
        <f>'Timings&amp;Flags'!BJ4</f>
        <v>3</v>
      </c>
      <c r="BK4" s="14">
        <f>'Timings&amp;Flags'!BK4</f>
        <v>3</v>
      </c>
      <c r="BL4" s="14">
        <f>'Timings&amp;Flags'!BL4</f>
        <v>2.9666666666666668</v>
      </c>
      <c r="BM4" s="14">
        <f>'Timings&amp;Flags'!BM4</f>
        <v>2.9666666666666668</v>
      </c>
      <c r="BN4" s="14">
        <f>'Timings&amp;Flags'!BN4</f>
        <v>3</v>
      </c>
      <c r="BO4" s="14">
        <f>'Timings&amp;Flags'!BO4</f>
        <v>3</v>
      </c>
      <c r="BP4" s="14">
        <f>'Timings&amp;Flags'!BP4</f>
        <v>2.9666666666666668</v>
      </c>
      <c r="BQ4" s="14">
        <f>'Timings&amp;Flags'!BQ4</f>
        <v>2.9666666666666668</v>
      </c>
      <c r="BR4" s="14">
        <f>'Timings&amp;Flags'!BR4</f>
        <v>3</v>
      </c>
      <c r="BS4" s="14">
        <f>'Timings&amp;Flags'!BS4</f>
        <v>3</v>
      </c>
      <c r="BT4" s="14">
        <f>'Timings&amp;Flags'!BT4</f>
        <v>2.9666666666666668</v>
      </c>
      <c r="BU4" s="14">
        <f>'Timings&amp;Flags'!BU4</f>
        <v>2.9666666666666668</v>
      </c>
      <c r="BV4" s="14">
        <f>'Timings&amp;Flags'!BV4</f>
        <v>3</v>
      </c>
      <c r="BW4" s="14">
        <f>'Timings&amp;Flags'!BW4</f>
        <v>3</v>
      </c>
      <c r="BX4" s="14">
        <f>'Timings&amp;Flags'!BX4</f>
        <v>2.9666666666666668</v>
      </c>
      <c r="BY4" s="14">
        <f>'Timings&amp;Flags'!BY4</f>
        <v>2.9666666666666668</v>
      </c>
      <c r="BZ4" s="14">
        <f>'Timings&amp;Flags'!BZ4</f>
        <v>3</v>
      </c>
      <c r="CA4" s="14">
        <f>'Timings&amp;Flags'!CA4</f>
        <v>3</v>
      </c>
      <c r="CB4" s="14">
        <f>'Timings&amp;Flags'!CB4</f>
        <v>2.9666666666666668</v>
      </c>
      <c r="CC4" s="14">
        <f>'Timings&amp;Flags'!CC4</f>
        <v>2.9666666666666668</v>
      </c>
      <c r="CD4" s="14">
        <f>'Timings&amp;Flags'!CD4</f>
        <v>3</v>
      </c>
      <c r="CE4" s="14">
        <f>'Timings&amp;Flags'!CE4</f>
        <v>3</v>
      </c>
      <c r="CF4" s="14">
        <f>'Timings&amp;Flags'!CF4</f>
        <v>2.9666666666666668</v>
      </c>
      <c r="CG4" s="14">
        <f>'Timings&amp;Flags'!CG4</f>
        <v>2.9666666666666668</v>
      </c>
      <c r="CH4" s="14">
        <f>'Timings&amp;Flags'!CH4</f>
        <v>3</v>
      </c>
      <c r="CI4" s="14">
        <f>'Timings&amp;Flags'!CI4</f>
        <v>3</v>
      </c>
      <c r="CJ4" s="14">
        <f>'Timings&amp;Flags'!CJ4</f>
        <v>2.9666666666666668</v>
      </c>
      <c r="CK4" s="14">
        <f>'Timings&amp;Flags'!CK4</f>
        <v>2.9666666666666668</v>
      </c>
      <c r="CL4" s="14">
        <f>'Timings&amp;Flags'!CL4</f>
        <v>3</v>
      </c>
      <c r="CM4" s="14">
        <f>'Timings&amp;Flags'!CM4</f>
        <v>3</v>
      </c>
      <c r="CN4" s="14">
        <f>'Timings&amp;Flags'!CN4</f>
        <v>2.9666666666666668</v>
      </c>
      <c r="CO4" s="14">
        <f>'Timings&amp;Flags'!CO4</f>
        <v>2.9666666666666668</v>
      </c>
      <c r="CP4" s="14">
        <f>'Timings&amp;Flags'!CP4</f>
        <v>3</v>
      </c>
      <c r="CQ4" s="14">
        <f>'Timings&amp;Flags'!CQ4</f>
        <v>3</v>
      </c>
      <c r="CR4" s="14">
        <f>'Timings&amp;Flags'!CR4</f>
        <v>2.9666666666666668</v>
      </c>
      <c r="CS4" s="14">
        <f>'Timings&amp;Flags'!CS4</f>
        <v>2.9666666666666668</v>
      </c>
      <c r="CT4" s="14">
        <f>'Timings&amp;Flags'!CT4</f>
        <v>3</v>
      </c>
      <c r="CU4" s="14">
        <f>'Timings&amp;Flags'!CU4</f>
        <v>3</v>
      </c>
      <c r="CV4" s="14">
        <f>'Timings&amp;Flags'!CV4</f>
        <v>2.9666666666666668</v>
      </c>
      <c r="CW4" s="14">
        <f>'Timings&amp;Flags'!CW4</f>
        <v>2.9666666666666668</v>
      </c>
      <c r="CX4" s="14">
        <f>'Timings&amp;Flags'!CX4</f>
        <v>3</v>
      </c>
      <c r="CY4" s="14">
        <f>'Timings&amp;Flags'!CY4</f>
        <v>3</v>
      </c>
      <c r="CZ4" s="14">
        <f>'Timings&amp;Flags'!CZ4</f>
        <v>2.9666666666666668</v>
      </c>
      <c r="DA4" s="14">
        <f>'Timings&amp;Flags'!DA4</f>
        <v>2.9666666666666668</v>
      </c>
      <c r="DB4" s="14">
        <f>'Timings&amp;Flags'!DB4</f>
        <v>3</v>
      </c>
      <c r="DC4" s="14">
        <f>'Timings&amp;Flags'!DC4</f>
        <v>3</v>
      </c>
      <c r="DD4" s="14">
        <f>'Timings&amp;Flags'!DD4</f>
        <v>2.9666666666666668</v>
      </c>
      <c r="DE4" s="14">
        <f>'Timings&amp;Flags'!DE4</f>
        <v>2.9666666666666668</v>
      </c>
      <c r="DF4" s="14">
        <f>'Timings&amp;Flags'!DF4</f>
        <v>3</v>
      </c>
      <c r="DG4" s="14">
        <f>'Timings&amp;Flags'!DG4</f>
        <v>3</v>
      </c>
      <c r="DH4" s="14">
        <f>'Timings&amp;Flags'!DH4</f>
        <v>2.9666666666666668</v>
      </c>
      <c r="DI4" s="14">
        <f>'Timings&amp;Flags'!DI4</f>
        <v>2.9666666666666668</v>
      </c>
      <c r="DJ4" s="14">
        <f>'Timings&amp;Flags'!DJ4</f>
        <v>3</v>
      </c>
      <c r="DK4" s="14">
        <f>'Timings&amp;Flags'!DK4</f>
        <v>3</v>
      </c>
      <c r="DL4" s="14">
        <f>'Timings&amp;Flags'!DL4</f>
        <v>2.9666666666666668</v>
      </c>
      <c r="DM4" s="14">
        <f>'Timings&amp;Flags'!DM4</f>
        <v>2.9666666666666668</v>
      </c>
      <c r="DN4" s="14">
        <f>'Timings&amp;Flags'!DN4</f>
        <v>3</v>
      </c>
      <c r="DO4" s="14">
        <f>'Timings&amp;Flags'!DO4</f>
        <v>3</v>
      </c>
      <c r="DP4" s="14">
        <f>'Timings&amp;Flags'!DP4</f>
        <v>2.9666666666666668</v>
      </c>
      <c r="DQ4" s="14">
        <f>'Timings&amp;Flags'!DQ4</f>
        <v>2.9666666666666668</v>
      </c>
      <c r="DR4" s="14">
        <f>'Timings&amp;Flags'!DR4</f>
        <v>3</v>
      </c>
      <c r="DS4" s="14">
        <f>'Timings&amp;Flags'!DS4</f>
        <v>3</v>
      </c>
      <c r="DU4" s="14"/>
      <c r="DV4" s="14"/>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row>
    <row r="5" spans="1:153" s="12" customFormat="1" ht="13" x14ac:dyDescent="0.3">
      <c r="A5" s="160" t="str">
        <f>Returns!A5</f>
        <v>Pre WHT Equity IRR</v>
      </c>
      <c r="B5" s="14"/>
      <c r="C5" s="14"/>
      <c r="D5" s="14"/>
      <c r="E5" s="163">
        <f ca="1">Returns!E5</f>
        <v>0.44146253466606133</v>
      </c>
      <c r="F5" s="47"/>
      <c r="G5" s="47"/>
      <c r="H5" s="14">
        <f>'Timings&amp;Flags'!H5</f>
        <v>91</v>
      </c>
      <c r="I5" s="14">
        <f>'Timings&amp;Flags'!I5</f>
        <v>92</v>
      </c>
      <c r="J5" s="14">
        <f>'Timings&amp;Flags'!J5</f>
        <v>92</v>
      </c>
      <c r="K5" s="14">
        <f>'Timings&amp;Flags'!K5</f>
        <v>90</v>
      </c>
      <c r="L5" s="14">
        <f>'Timings&amp;Flags'!L5</f>
        <v>91</v>
      </c>
      <c r="M5" s="14">
        <f>'Timings&amp;Flags'!M5</f>
        <v>92</v>
      </c>
      <c r="N5" s="14">
        <f>'Timings&amp;Flags'!N5</f>
        <v>92</v>
      </c>
      <c r="O5" s="14">
        <f>'Timings&amp;Flags'!O5</f>
        <v>90</v>
      </c>
      <c r="P5" s="14">
        <f>'Timings&amp;Flags'!P5</f>
        <v>91</v>
      </c>
      <c r="Q5" s="14">
        <f>'Timings&amp;Flags'!Q5</f>
        <v>92</v>
      </c>
      <c r="R5" s="14">
        <f>'Timings&amp;Flags'!R5</f>
        <v>92</v>
      </c>
      <c r="S5" s="14">
        <f>'Timings&amp;Flags'!S5</f>
        <v>90</v>
      </c>
      <c r="T5" s="14">
        <f>'Timings&amp;Flags'!T5</f>
        <v>91</v>
      </c>
      <c r="U5" s="14">
        <f>'Timings&amp;Flags'!U5</f>
        <v>92</v>
      </c>
      <c r="V5" s="14">
        <f>'Timings&amp;Flags'!V5</f>
        <v>92</v>
      </c>
      <c r="W5" s="14">
        <f>'Timings&amp;Flags'!W5</f>
        <v>91</v>
      </c>
      <c r="X5" s="14">
        <f>'Timings&amp;Flags'!X5</f>
        <v>91</v>
      </c>
      <c r="Y5" s="14">
        <f>'Timings&amp;Flags'!Y5</f>
        <v>92</v>
      </c>
      <c r="Z5" s="14">
        <f>'Timings&amp;Flags'!Z5</f>
        <v>92</v>
      </c>
      <c r="AA5" s="14">
        <f>'Timings&amp;Flags'!AA5</f>
        <v>90</v>
      </c>
      <c r="AB5" s="14">
        <f>'Timings&amp;Flags'!AB5</f>
        <v>91</v>
      </c>
      <c r="AC5" s="14">
        <f>'Timings&amp;Flags'!AC5</f>
        <v>92</v>
      </c>
      <c r="AD5" s="14">
        <f>'Timings&amp;Flags'!AD5</f>
        <v>92</v>
      </c>
      <c r="AE5" s="14">
        <f>'Timings&amp;Flags'!AE5</f>
        <v>90</v>
      </c>
      <c r="AF5" s="14">
        <f>'Timings&amp;Flags'!AF5</f>
        <v>91</v>
      </c>
      <c r="AG5" s="14">
        <f>'Timings&amp;Flags'!AG5</f>
        <v>92</v>
      </c>
      <c r="AH5" s="14">
        <f>'Timings&amp;Flags'!AH5</f>
        <v>92</v>
      </c>
      <c r="AI5" s="14">
        <f>'Timings&amp;Flags'!AI5</f>
        <v>90</v>
      </c>
      <c r="AJ5" s="14">
        <f>'Timings&amp;Flags'!AJ5</f>
        <v>91</v>
      </c>
      <c r="AK5" s="14">
        <f>'Timings&amp;Flags'!AK5</f>
        <v>92</v>
      </c>
      <c r="AL5" s="14">
        <f>'Timings&amp;Flags'!AL5</f>
        <v>92</v>
      </c>
      <c r="AM5" s="14">
        <f>'Timings&amp;Flags'!AM5</f>
        <v>91</v>
      </c>
      <c r="AN5" s="14">
        <f>'Timings&amp;Flags'!AN5</f>
        <v>91</v>
      </c>
      <c r="AO5" s="14">
        <f>'Timings&amp;Flags'!AO5</f>
        <v>92</v>
      </c>
      <c r="AP5" s="14">
        <f>'Timings&amp;Flags'!AP5</f>
        <v>92</v>
      </c>
      <c r="AQ5" s="14">
        <f>'Timings&amp;Flags'!AQ5</f>
        <v>90</v>
      </c>
      <c r="AR5" s="14">
        <f>'Timings&amp;Flags'!AR5</f>
        <v>91</v>
      </c>
      <c r="AS5" s="14">
        <f>'Timings&amp;Flags'!AS5</f>
        <v>92</v>
      </c>
      <c r="AT5" s="14">
        <f>'Timings&amp;Flags'!AT5</f>
        <v>92</v>
      </c>
      <c r="AU5" s="14">
        <f>'Timings&amp;Flags'!AU5</f>
        <v>90</v>
      </c>
      <c r="AV5" s="14">
        <f>'Timings&amp;Flags'!AV5</f>
        <v>91</v>
      </c>
      <c r="AW5" s="14">
        <f>'Timings&amp;Flags'!AW5</f>
        <v>92</v>
      </c>
      <c r="AX5" s="14">
        <f>'Timings&amp;Flags'!AX5</f>
        <v>92</v>
      </c>
      <c r="AY5" s="14">
        <f>'Timings&amp;Flags'!AY5</f>
        <v>90</v>
      </c>
      <c r="AZ5" s="14">
        <f>'Timings&amp;Flags'!AZ5</f>
        <v>91</v>
      </c>
      <c r="BA5" s="14">
        <f>'Timings&amp;Flags'!BA5</f>
        <v>92</v>
      </c>
      <c r="BB5" s="14">
        <f>'Timings&amp;Flags'!BB5</f>
        <v>92</v>
      </c>
      <c r="BC5" s="14">
        <f>'Timings&amp;Flags'!BC5</f>
        <v>91</v>
      </c>
      <c r="BD5" s="14">
        <f>'Timings&amp;Flags'!BD5</f>
        <v>91</v>
      </c>
      <c r="BE5" s="14">
        <f>'Timings&amp;Flags'!BE5</f>
        <v>92</v>
      </c>
      <c r="BF5" s="14">
        <f>'Timings&amp;Flags'!BF5</f>
        <v>92</v>
      </c>
      <c r="BG5" s="14">
        <f>'Timings&amp;Flags'!BG5</f>
        <v>90</v>
      </c>
      <c r="BH5" s="14">
        <f>'Timings&amp;Flags'!BH5</f>
        <v>91</v>
      </c>
      <c r="BI5" s="14">
        <f>'Timings&amp;Flags'!BI5</f>
        <v>92</v>
      </c>
      <c r="BJ5" s="14">
        <f>'Timings&amp;Flags'!BJ5</f>
        <v>92</v>
      </c>
      <c r="BK5" s="14">
        <f>'Timings&amp;Flags'!BK5</f>
        <v>90</v>
      </c>
      <c r="BL5" s="14">
        <f>'Timings&amp;Flags'!BL5</f>
        <v>91</v>
      </c>
      <c r="BM5" s="14">
        <f>'Timings&amp;Flags'!BM5</f>
        <v>92</v>
      </c>
      <c r="BN5" s="14">
        <f>'Timings&amp;Flags'!BN5</f>
        <v>92</v>
      </c>
      <c r="BO5" s="14">
        <f>'Timings&amp;Flags'!BO5</f>
        <v>90</v>
      </c>
      <c r="BP5" s="14">
        <f>'Timings&amp;Flags'!BP5</f>
        <v>91</v>
      </c>
      <c r="BQ5" s="14">
        <f>'Timings&amp;Flags'!BQ5</f>
        <v>92</v>
      </c>
      <c r="BR5" s="14">
        <f>'Timings&amp;Flags'!BR5</f>
        <v>92</v>
      </c>
      <c r="BS5" s="14">
        <f>'Timings&amp;Flags'!BS5</f>
        <v>91</v>
      </c>
      <c r="BT5" s="14">
        <f>'Timings&amp;Flags'!BT5</f>
        <v>91</v>
      </c>
      <c r="BU5" s="14">
        <f>'Timings&amp;Flags'!BU5</f>
        <v>92</v>
      </c>
      <c r="BV5" s="14">
        <f>'Timings&amp;Flags'!BV5</f>
        <v>92</v>
      </c>
      <c r="BW5" s="14">
        <f>'Timings&amp;Flags'!BW5</f>
        <v>90</v>
      </c>
      <c r="BX5" s="14">
        <f>'Timings&amp;Flags'!BX5</f>
        <v>91</v>
      </c>
      <c r="BY5" s="14">
        <f>'Timings&amp;Flags'!BY5</f>
        <v>92</v>
      </c>
      <c r="BZ5" s="14">
        <f>'Timings&amp;Flags'!BZ5</f>
        <v>92</v>
      </c>
      <c r="CA5" s="14">
        <f>'Timings&amp;Flags'!CA5</f>
        <v>90</v>
      </c>
      <c r="CB5" s="14">
        <f>'Timings&amp;Flags'!CB5</f>
        <v>91</v>
      </c>
      <c r="CC5" s="14">
        <f>'Timings&amp;Flags'!CC5</f>
        <v>92</v>
      </c>
      <c r="CD5" s="14">
        <f>'Timings&amp;Flags'!CD5</f>
        <v>92</v>
      </c>
      <c r="CE5" s="14">
        <f>'Timings&amp;Flags'!CE5</f>
        <v>90</v>
      </c>
      <c r="CF5" s="14">
        <f>'Timings&amp;Flags'!CF5</f>
        <v>91</v>
      </c>
      <c r="CG5" s="14">
        <f>'Timings&amp;Flags'!CG5</f>
        <v>92</v>
      </c>
      <c r="CH5" s="14">
        <f>'Timings&amp;Flags'!CH5</f>
        <v>92</v>
      </c>
      <c r="CI5" s="14">
        <f>'Timings&amp;Flags'!CI5</f>
        <v>91</v>
      </c>
      <c r="CJ5" s="14">
        <f>'Timings&amp;Flags'!CJ5</f>
        <v>91</v>
      </c>
      <c r="CK5" s="14">
        <f>'Timings&amp;Flags'!CK5</f>
        <v>92</v>
      </c>
      <c r="CL5" s="14">
        <f>'Timings&amp;Flags'!CL5</f>
        <v>92</v>
      </c>
      <c r="CM5" s="14">
        <f>'Timings&amp;Flags'!CM5</f>
        <v>90</v>
      </c>
      <c r="CN5" s="14">
        <f>'Timings&amp;Flags'!CN5</f>
        <v>91</v>
      </c>
      <c r="CO5" s="14">
        <f>'Timings&amp;Flags'!CO5</f>
        <v>92</v>
      </c>
      <c r="CP5" s="14">
        <f>'Timings&amp;Flags'!CP5</f>
        <v>92</v>
      </c>
      <c r="CQ5" s="14">
        <f>'Timings&amp;Flags'!CQ5</f>
        <v>90</v>
      </c>
      <c r="CR5" s="14">
        <f>'Timings&amp;Flags'!CR5</f>
        <v>91</v>
      </c>
      <c r="CS5" s="14">
        <f>'Timings&amp;Flags'!CS5</f>
        <v>92</v>
      </c>
      <c r="CT5" s="14">
        <f>'Timings&amp;Flags'!CT5</f>
        <v>92</v>
      </c>
      <c r="CU5" s="14">
        <f>'Timings&amp;Flags'!CU5</f>
        <v>90</v>
      </c>
      <c r="CV5" s="14">
        <f>'Timings&amp;Flags'!CV5</f>
        <v>91</v>
      </c>
      <c r="CW5" s="14">
        <f>'Timings&amp;Flags'!CW5</f>
        <v>92</v>
      </c>
      <c r="CX5" s="14">
        <f>'Timings&amp;Flags'!CX5</f>
        <v>92</v>
      </c>
      <c r="CY5" s="14">
        <f>'Timings&amp;Flags'!CY5</f>
        <v>91</v>
      </c>
      <c r="CZ5" s="14">
        <f>'Timings&amp;Flags'!CZ5</f>
        <v>91</v>
      </c>
      <c r="DA5" s="14">
        <f>'Timings&amp;Flags'!DA5</f>
        <v>92</v>
      </c>
      <c r="DB5" s="14">
        <f>'Timings&amp;Flags'!DB5</f>
        <v>92</v>
      </c>
      <c r="DC5" s="14">
        <f>'Timings&amp;Flags'!DC5</f>
        <v>90</v>
      </c>
      <c r="DD5" s="14">
        <f>'Timings&amp;Flags'!DD5</f>
        <v>91</v>
      </c>
      <c r="DE5" s="14">
        <f>'Timings&amp;Flags'!DE5</f>
        <v>92</v>
      </c>
      <c r="DF5" s="14">
        <f>'Timings&amp;Flags'!DF5</f>
        <v>92</v>
      </c>
      <c r="DG5" s="14">
        <f>'Timings&amp;Flags'!DG5</f>
        <v>90</v>
      </c>
      <c r="DH5" s="14">
        <f>'Timings&amp;Flags'!DH5</f>
        <v>91</v>
      </c>
      <c r="DI5" s="14">
        <f>'Timings&amp;Flags'!DI5</f>
        <v>92</v>
      </c>
      <c r="DJ5" s="14">
        <f>'Timings&amp;Flags'!DJ5</f>
        <v>92</v>
      </c>
      <c r="DK5" s="14">
        <f>'Timings&amp;Flags'!DK5</f>
        <v>90</v>
      </c>
      <c r="DL5" s="14">
        <f>'Timings&amp;Flags'!DL5</f>
        <v>91</v>
      </c>
      <c r="DM5" s="14">
        <f>'Timings&amp;Flags'!DM5</f>
        <v>92</v>
      </c>
      <c r="DN5" s="14">
        <f>'Timings&amp;Flags'!DN5</f>
        <v>92</v>
      </c>
      <c r="DO5" s="14">
        <f>'Timings&amp;Flags'!DO5</f>
        <v>91</v>
      </c>
      <c r="DP5" s="14">
        <f>'Timings&amp;Flags'!DP5</f>
        <v>91</v>
      </c>
      <c r="DQ5" s="14">
        <f>'Timings&amp;Flags'!DQ5</f>
        <v>92</v>
      </c>
      <c r="DR5" s="14">
        <f>'Timings&amp;Flags'!DR5</f>
        <v>92</v>
      </c>
      <c r="DS5" s="14">
        <f>'Timings&amp;Flags'!DS5</f>
        <v>90</v>
      </c>
      <c r="DU5" s="14"/>
      <c r="DV5" s="14"/>
      <c r="DW5" s="14"/>
      <c r="DX5" s="14"/>
      <c r="DY5" s="14"/>
      <c r="DZ5" s="14"/>
      <c r="EA5" s="14"/>
      <c r="EB5" s="14"/>
      <c r="EC5" s="14"/>
      <c r="ED5" s="14"/>
      <c r="EE5" s="14"/>
      <c r="EF5" s="14"/>
      <c r="EG5" s="14"/>
      <c r="EH5" s="14"/>
      <c r="EI5" s="14"/>
      <c r="EJ5" s="14"/>
      <c r="EK5" s="14"/>
      <c r="EL5" s="14"/>
      <c r="EM5" s="14"/>
      <c r="EN5" s="14"/>
      <c r="EO5" s="14"/>
      <c r="EP5" s="14"/>
      <c r="EQ5" s="14"/>
      <c r="ER5" s="14"/>
      <c r="ES5" s="14"/>
      <c r="ET5" s="14"/>
      <c r="EU5" s="14"/>
      <c r="EV5" s="14"/>
      <c r="EW5" s="14"/>
    </row>
    <row r="6" spans="1:153" s="12" customFormat="1" ht="13" x14ac:dyDescent="0.3">
      <c r="A6" s="160" t="str">
        <f>Returns!A6</f>
        <v>Post WHT Equity IRR</v>
      </c>
      <c r="B6" s="14"/>
      <c r="C6" s="14"/>
      <c r="D6" s="14"/>
      <c r="E6" s="163">
        <f ca="1">Returns!E6</f>
        <v>0.44146253466606133</v>
      </c>
      <c r="F6" s="47"/>
      <c r="G6" s="47"/>
      <c r="H6" s="14">
        <f>'Timings&amp;Flags'!H6</f>
        <v>1</v>
      </c>
      <c r="I6" s="14">
        <f>'Timings&amp;Flags'!I6</f>
        <v>2</v>
      </c>
      <c r="J6" s="14">
        <f>'Timings&amp;Flags'!J6</f>
        <v>3</v>
      </c>
      <c r="K6" s="14">
        <f>'Timings&amp;Flags'!K6</f>
        <v>4</v>
      </c>
      <c r="L6" s="14">
        <f>'Timings&amp;Flags'!L6</f>
        <v>5</v>
      </c>
      <c r="M6" s="14">
        <f>'Timings&amp;Flags'!M6</f>
        <v>6</v>
      </c>
      <c r="N6" s="14">
        <f>'Timings&amp;Flags'!N6</f>
        <v>7</v>
      </c>
      <c r="O6" s="14">
        <f>'Timings&amp;Flags'!O6</f>
        <v>8</v>
      </c>
      <c r="P6" s="14">
        <f>'Timings&amp;Flags'!P6</f>
        <v>9</v>
      </c>
      <c r="Q6" s="14">
        <f>'Timings&amp;Flags'!Q6</f>
        <v>10</v>
      </c>
      <c r="R6" s="14">
        <f>'Timings&amp;Flags'!R6</f>
        <v>11</v>
      </c>
      <c r="S6" s="14">
        <f>'Timings&amp;Flags'!S6</f>
        <v>12</v>
      </c>
      <c r="T6" s="14">
        <f>'Timings&amp;Flags'!T6</f>
        <v>13</v>
      </c>
      <c r="U6" s="14">
        <f>'Timings&amp;Flags'!U6</f>
        <v>14</v>
      </c>
      <c r="V6" s="14">
        <f>'Timings&amp;Flags'!V6</f>
        <v>15</v>
      </c>
      <c r="W6" s="14">
        <f>'Timings&amp;Flags'!W6</f>
        <v>16</v>
      </c>
      <c r="X6" s="14">
        <f>'Timings&amp;Flags'!X6</f>
        <v>17</v>
      </c>
      <c r="Y6" s="14">
        <f>'Timings&amp;Flags'!Y6</f>
        <v>18</v>
      </c>
      <c r="Z6" s="14">
        <f>'Timings&amp;Flags'!Z6</f>
        <v>19</v>
      </c>
      <c r="AA6" s="14">
        <f>'Timings&amp;Flags'!AA6</f>
        <v>20</v>
      </c>
      <c r="AB6" s="14">
        <f>'Timings&amp;Flags'!AB6</f>
        <v>21</v>
      </c>
      <c r="AC6" s="14">
        <f>'Timings&amp;Flags'!AC6</f>
        <v>22</v>
      </c>
      <c r="AD6" s="14">
        <f>'Timings&amp;Flags'!AD6</f>
        <v>23</v>
      </c>
      <c r="AE6" s="14">
        <f>'Timings&amp;Flags'!AE6</f>
        <v>24</v>
      </c>
      <c r="AF6" s="14">
        <f>'Timings&amp;Flags'!AF6</f>
        <v>25</v>
      </c>
      <c r="AG6" s="14">
        <f>'Timings&amp;Flags'!AG6</f>
        <v>26</v>
      </c>
      <c r="AH6" s="14">
        <f>'Timings&amp;Flags'!AH6</f>
        <v>27</v>
      </c>
      <c r="AI6" s="14">
        <f>'Timings&amp;Flags'!AI6</f>
        <v>28</v>
      </c>
      <c r="AJ6" s="14">
        <f>'Timings&amp;Flags'!AJ6</f>
        <v>29</v>
      </c>
      <c r="AK6" s="14">
        <f>'Timings&amp;Flags'!AK6</f>
        <v>30</v>
      </c>
      <c r="AL6" s="14">
        <f>'Timings&amp;Flags'!AL6</f>
        <v>31</v>
      </c>
      <c r="AM6" s="14">
        <f>'Timings&amp;Flags'!AM6</f>
        <v>32</v>
      </c>
      <c r="AN6" s="14">
        <f>'Timings&amp;Flags'!AN6</f>
        <v>33</v>
      </c>
      <c r="AO6" s="14">
        <f>'Timings&amp;Flags'!AO6</f>
        <v>34</v>
      </c>
      <c r="AP6" s="14">
        <f>'Timings&amp;Flags'!AP6</f>
        <v>35</v>
      </c>
      <c r="AQ6" s="14">
        <f>'Timings&amp;Flags'!AQ6</f>
        <v>36</v>
      </c>
      <c r="AR6" s="14">
        <f>'Timings&amp;Flags'!AR6</f>
        <v>37</v>
      </c>
      <c r="AS6" s="14">
        <f>'Timings&amp;Flags'!AS6</f>
        <v>38</v>
      </c>
      <c r="AT6" s="14">
        <f>'Timings&amp;Flags'!AT6</f>
        <v>39</v>
      </c>
      <c r="AU6" s="14">
        <f>'Timings&amp;Flags'!AU6</f>
        <v>40</v>
      </c>
      <c r="AV6" s="14">
        <f>'Timings&amp;Flags'!AV6</f>
        <v>41</v>
      </c>
      <c r="AW6" s="14">
        <f>'Timings&amp;Flags'!AW6</f>
        <v>42</v>
      </c>
      <c r="AX6" s="14">
        <f>'Timings&amp;Flags'!AX6</f>
        <v>43</v>
      </c>
      <c r="AY6" s="14">
        <f>'Timings&amp;Flags'!AY6</f>
        <v>44</v>
      </c>
      <c r="AZ6" s="14">
        <f>'Timings&amp;Flags'!AZ6</f>
        <v>45</v>
      </c>
      <c r="BA6" s="14">
        <f>'Timings&amp;Flags'!BA6</f>
        <v>46</v>
      </c>
      <c r="BB6" s="14">
        <f>'Timings&amp;Flags'!BB6</f>
        <v>47</v>
      </c>
      <c r="BC6" s="14">
        <f>'Timings&amp;Flags'!BC6</f>
        <v>48</v>
      </c>
      <c r="BD6" s="14">
        <f>'Timings&amp;Flags'!BD6</f>
        <v>49</v>
      </c>
      <c r="BE6" s="14">
        <f>'Timings&amp;Flags'!BE6</f>
        <v>50</v>
      </c>
      <c r="BF6" s="14">
        <f>'Timings&amp;Flags'!BF6</f>
        <v>51</v>
      </c>
      <c r="BG6" s="14">
        <f>'Timings&amp;Flags'!BG6</f>
        <v>52</v>
      </c>
      <c r="BH6" s="14">
        <f>'Timings&amp;Flags'!BH6</f>
        <v>53</v>
      </c>
      <c r="BI6" s="14">
        <f>'Timings&amp;Flags'!BI6</f>
        <v>54</v>
      </c>
      <c r="BJ6" s="14">
        <f>'Timings&amp;Flags'!BJ6</f>
        <v>55</v>
      </c>
      <c r="BK6" s="14">
        <f>'Timings&amp;Flags'!BK6</f>
        <v>56</v>
      </c>
      <c r="BL6" s="14">
        <f>'Timings&amp;Flags'!BL6</f>
        <v>57</v>
      </c>
      <c r="BM6" s="14">
        <f>'Timings&amp;Flags'!BM6</f>
        <v>58</v>
      </c>
      <c r="BN6" s="14">
        <f>'Timings&amp;Flags'!BN6</f>
        <v>59</v>
      </c>
      <c r="BO6" s="14">
        <f>'Timings&amp;Flags'!BO6</f>
        <v>60</v>
      </c>
      <c r="BP6" s="14">
        <f>'Timings&amp;Flags'!BP6</f>
        <v>61</v>
      </c>
      <c r="BQ6" s="14">
        <f>'Timings&amp;Flags'!BQ6</f>
        <v>62</v>
      </c>
      <c r="BR6" s="14">
        <f>'Timings&amp;Flags'!BR6</f>
        <v>63</v>
      </c>
      <c r="BS6" s="14">
        <f>'Timings&amp;Flags'!BS6</f>
        <v>64</v>
      </c>
      <c r="BT6" s="14">
        <f>'Timings&amp;Flags'!BT6</f>
        <v>65</v>
      </c>
      <c r="BU6" s="14">
        <f>'Timings&amp;Flags'!BU6</f>
        <v>66</v>
      </c>
      <c r="BV6" s="14">
        <f>'Timings&amp;Flags'!BV6</f>
        <v>67</v>
      </c>
      <c r="BW6" s="14">
        <f>'Timings&amp;Flags'!BW6</f>
        <v>68</v>
      </c>
      <c r="BX6" s="14">
        <f>'Timings&amp;Flags'!BX6</f>
        <v>69</v>
      </c>
      <c r="BY6" s="14">
        <f>'Timings&amp;Flags'!BY6</f>
        <v>70</v>
      </c>
      <c r="BZ6" s="14">
        <f>'Timings&amp;Flags'!BZ6</f>
        <v>71</v>
      </c>
      <c r="CA6" s="14">
        <f>'Timings&amp;Flags'!CA6</f>
        <v>72</v>
      </c>
      <c r="CB6" s="14">
        <f>'Timings&amp;Flags'!CB6</f>
        <v>73</v>
      </c>
      <c r="CC6" s="14">
        <f>'Timings&amp;Flags'!CC6</f>
        <v>74</v>
      </c>
      <c r="CD6" s="14">
        <f>'Timings&amp;Flags'!CD6</f>
        <v>75</v>
      </c>
      <c r="CE6" s="14">
        <f>'Timings&amp;Flags'!CE6</f>
        <v>76</v>
      </c>
      <c r="CF6" s="14">
        <f>'Timings&amp;Flags'!CF6</f>
        <v>77</v>
      </c>
      <c r="CG6" s="14">
        <f>'Timings&amp;Flags'!CG6</f>
        <v>78</v>
      </c>
      <c r="CH6" s="14">
        <f>'Timings&amp;Flags'!CH6</f>
        <v>79</v>
      </c>
      <c r="CI6" s="14">
        <f>'Timings&amp;Flags'!CI6</f>
        <v>80</v>
      </c>
      <c r="CJ6" s="14">
        <f>'Timings&amp;Flags'!CJ6</f>
        <v>81</v>
      </c>
      <c r="CK6" s="14">
        <f>'Timings&amp;Flags'!CK6</f>
        <v>82</v>
      </c>
      <c r="CL6" s="14">
        <f>'Timings&amp;Flags'!CL6</f>
        <v>83</v>
      </c>
      <c r="CM6" s="14">
        <f>'Timings&amp;Flags'!CM6</f>
        <v>84</v>
      </c>
      <c r="CN6" s="14">
        <f>'Timings&amp;Flags'!CN6</f>
        <v>85</v>
      </c>
      <c r="CO6" s="14">
        <f>'Timings&amp;Flags'!CO6</f>
        <v>86</v>
      </c>
      <c r="CP6" s="14">
        <f>'Timings&amp;Flags'!CP6</f>
        <v>87</v>
      </c>
      <c r="CQ6" s="14">
        <f>'Timings&amp;Flags'!CQ6</f>
        <v>88</v>
      </c>
      <c r="CR6" s="14">
        <f>'Timings&amp;Flags'!CR6</f>
        <v>89</v>
      </c>
      <c r="CS6" s="14">
        <f>'Timings&amp;Flags'!CS6</f>
        <v>90</v>
      </c>
      <c r="CT6" s="14">
        <f>'Timings&amp;Flags'!CT6</f>
        <v>91</v>
      </c>
      <c r="CU6" s="14">
        <f>'Timings&amp;Flags'!CU6</f>
        <v>92</v>
      </c>
      <c r="CV6" s="14">
        <f>'Timings&amp;Flags'!CV6</f>
        <v>93</v>
      </c>
      <c r="CW6" s="14">
        <f>'Timings&amp;Flags'!CW6</f>
        <v>94</v>
      </c>
      <c r="CX6" s="14">
        <f>'Timings&amp;Flags'!CX6</f>
        <v>95</v>
      </c>
      <c r="CY6" s="14">
        <f>'Timings&amp;Flags'!CY6</f>
        <v>96</v>
      </c>
      <c r="CZ6" s="14">
        <f>'Timings&amp;Flags'!CZ6</f>
        <v>97</v>
      </c>
      <c r="DA6" s="14">
        <f>'Timings&amp;Flags'!DA6</f>
        <v>98</v>
      </c>
      <c r="DB6" s="14">
        <f>'Timings&amp;Flags'!DB6</f>
        <v>99</v>
      </c>
      <c r="DC6" s="14">
        <f>'Timings&amp;Flags'!DC6</f>
        <v>100</v>
      </c>
      <c r="DD6" s="14">
        <f>'Timings&amp;Flags'!DD6</f>
        <v>101</v>
      </c>
      <c r="DE6" s="14">
        <f>'Timings&amp;Flags'!DE6</f>
        <v>102</v>
      </c>
      <c r="DF6" s="14">
        <f>'Timings&amp;Flags'!DF6</f>
        <v>103</v>
      </c>
      <c r="DG6" s="14">
        <f>'Timings&amp;Flags'!DG6</f>
        <v>104</v>
      </c>
      <c r="DH6" s="14">
        <f>'Timings&amp;Flags'!DH6</f>
        <v>105</v>
      </c>
      <c r="DI6" s="14">
        <f>'Timings&amp;Flags'!DI6</f>
        <v>106</v>
      </c>
      <c r="DJ6" s="14">
        <f>'Timings&amp;Flags'!DJ6</f>
        <v>107</v>
      </c>
      <c r="DK6" s="14">
        <f>'Timings&amp;Flags'!DK6</f>
        <v>108</v>
      </c>
      <c r="DL6" s="14">
        <f>'Timings&amp;Flags'!DL6</f>
        <v>109</v>
      </c>
      <c r="DM6" s="14">
        <f>'Timings&amp;Flags'!DM6</f>
        <v>110</v>
      </c>
      <c r="DN6" s="14">
        <f>'Timings&amp;Flags'!DN6</f>
        <v>111</v>
      </c>
      <c r="DO6" s="14">
        <f>'Timings&amp;Flags'!DO6</f>
        <v>112</v>
      </c>
      <c r="DP6" s="14">
        <f>'Timings&amp;Flags'!DP6</f>
        <v>113</v>
      </c>
      <c r="DQ6" s="14">
        <f>'Timings&amp;Flags'!DQ6</f>
        <v>114</v>
      </c>
      <c r="DR6" s="14">
        <f>'Timings&amp;Flags'!DR6</f>
        <v>115</v>
      </c>
      <c r="DS6" s="14">
        <f>'Timings&amp;Flags'!DS6</f>
        <v>116</v>
      </c>
      <c r="DU6" s="14">
        <v>1</v>
      </c>
      <c r="DV6" s="14">
        <f t="shared" ref="DV6:EW6" si="26">DU6+1</f>
        <v>2</v>
      </c>
      <c r="DW6" s="14">
        <f t="shared" si="26"/>
        <v>3</v>
      </c>
      <c r="DX6" s="14">
        <f t="shared" si="26"/>
        <v>4</v>
      </c>
      <c r="DY6" s="14">
        <f t="shared" si="26"/>
        <v>5</v>
      </c>
      <c r="DZ6" s="14">
        <f t="shared" si="26"/>
        <v>6</v>
      </c>
      <c r="EA6" s="14">
        <f t="shared" si="26"/>
        <v>7</v>
      </c>
      <c r="EB6" s="14">
        <f t="shared" si="26"/>
        <v>8</v>
      </c>
      <c r="EC6" s="14">
        <f t="shared" si="26"/>
        <v>9</v>
      </c>
      <c r="ED6" s="14">
        <f t="shared" si="26"/>
        <v>10</v>
      </c>
      <c r="EE6" s="14">
        <f t="shared" si="26"/>
        <v>11</v>
      </c>
      <c r="EF6" s="14">
        <f t="shared" si="26"/>
        <v>12</v>
      </c>
      <c r="EG6" s="14">
        <f t="shared" si="26"/>
        <v>13</v>
      </c>
      <c r="EH6" s="14">
        <f t="shared" si="26"/>
        <v>14</v>
      </c>
      <c r="EI6" s="14">
        <f t="shared" si="26"/>
        <v>15</v>
      </c>
      <c r="EJ6" s="14">
        <f t="shared" si="26"/>
        <v>16</v>
      </c>
      <c r="EK6" s="14">
        <f t="shared" si="26"/>
        <v>17</v>
      </c>
      <c r="EL6" s="14">
        <f t="shared" si="26"/>
        <v>18</v>
      </c>
      <c r="EM6" s="14">
        <f t="shared" si="26"/>
        <v>19</v>
      </c>
      <c r="EN6" s="14">
        <f t="shared" si="26"/>
        <v>20</v>
      </c>
      <c r="EO6" s="14">
        <f t="shared" si="26"/>
        <v>21</v>
      </c>
      <c r="EP6" s="14">
        <f t="shared" si="26"/>
        <v>22</v>
      </c>
      <c r="EQ6" s="14">
        <f t="shared" si="26"/>
        <v>23</v>
      </c>
      <c r="ER6" s="14">
        <f t="shared" si="26"/>
        <v>24</v>
      </c>
      <c r="ES6" s="14">
        <f t="shared" si="26"/>
        <v>25</v>
      </c>
      <c r="ET6" s="14">
        <f t="shared" si="26"/>
        <v>26</v>
      </c>
      <c r="EU6" s="14">
        <f t="shared" si="26"/>
        <v>27</v>
      </c>
      <c r="EV6" s="14">
        <f t="shared" si="26"/>
        <v>28</v>
      </c>
      <c r="EW6" s="14">
        <f t="shared" si="26"/>
        <v>29</v>
      </c>
    </row>
    <row r="8" spans="1:153" s="7" customFormat="1" ht="15.5" x14ac:dyDescent="0.35">
      <c r="A8" s="7" t="s">
        <v>87</v>
      </c>
      <c r="D8" s="21"/>
      <c r="E8" s="21"/>
      <c r="F8" s="48"/>
      <c r="G8" s="48"/>
    </row>
    <row r="10" spans="1:153" x14ac:dyDescent="0.3">
      <c r="B10" s="12" t="s">
        <v>57</v>
      </c>
    </row>
    <row r="11" spans="1:153" x14ac:dyDescent="0.3">
      <c r="D11" s="12" t="str">
        <f>'Revenue&amp;exepenses'!D71</f>
        <v>LFP</v>
      </c>
      <c r="F11" s="51" t="str">
        <f>'Revenue&amp;exepenses'!F36</f>
        <v>INR Mn</v>
      </c>
      <c r="G11" s="60">
        <f t="shared" ref="G11:G41" si="27">SUM(H11:DS11)</f>
        <v>2186920.4637937564</v>
      </c>
      <c r="H11" s="57">
        <f>'Revenue&amp;exepenses'!H71</f>
        <v>0</v>
      </c>
      <c r="I11" s="57">
        <f>'Revenue&amp;exepenses'!I71</f>
        <v>0</v>
      </c>
      <c r="J11" s="57">
        <f>'Revenue&amp;exepenses'!J71</f>
        <v>0</v>
      </c>
      <c r="K11" s="57">
        <f>'Revenue&amp;exepenses'!K71</f>
        <v>1776.4820507812501</v>
      </c>
      <c r="L11" s="57">
        <f>'Revenue&amp;exepenses'!L71</f>
        <v>1776.4820507812501</v>
      </c>
      <c r="M11" s="57">
        <f>'Revenue&amp;exepenses'!M71</f>
        <v>1776.4820507812501</v>
      </c>
      <c r="N11" s="57">
        <f>'Revenue&amp;exepenses'!N71</f>
        <v>1776.4820507812501</v>
      </c>
      <c r="O11" s="57">
        <f>'Revenue&amp;exepenses'!O71</f>
        <v>3789.8283750000001</v>
      </c>
      <c r="P11" s="57">
        <f>'Revenue&amp;exepenses'!P71</f>
        <v>3789.8283750000001</v>
      </c>
      <c r="Q11" s="57">
        <f>'Revenue&amp;exepenses'!Q71</f>
        <v>3789.8283750000001</v>
      </c>
      <c r="R11" s="57">
        <f>'Revenue&amp;exepenses'!R71</f>
        <v>3789.8283750000001</v>
      </c>
      <c r="S11" s="57">
        <f>'Revenue&amp;exepenses'!S71</f>
        <v>5968.9796906250003</v>
      </c>
      <c r="T11" s="57">
        <f>'Revenue&amp;exepenses'!T71</f>
        <v>5968.9796906250003</v>
      </c>
      <c r="U11" s="57">
        <f>'Revenue&amp;exepenses'!U71</f>
        <v>5968.9796906250003</v>
      </c>
      <c r="V11" s="57">
        <f>'Revenue&amp;exepenses'!V71</f>
        <v>5968.9796906250003</v>
      </c>
      <c r="W11" s="57">
        <f>'Revenue&amp;exepenses'!W71</f>
        <v>9924.6130570312507</v>
      </c>
      <c r="X11" s="57">
        <f>'Revenue&amp;exepenses'!X71</f>
        <v>9924.6130570312507</v>
      </c>
      <c r="Y11" s="57">
        <f>'Revenue&amp;exepenses'!Y71</f>
        <v>9924.6130570312507</v>
      </c>
      <c r="Z11" s="57">
        <f>'Revenue&amp;exepenses'!Z71</f>
        <v>9924.6130570312507</v>
      </c>
      <c r="AA11" s="57">
        <f>'Revenue&amp;exepenses'!AA71</f>
        <v>19446.556849218752</v>
      </c>
      <c r="AB11" s="57">
        <f>'Revenue&amp;exepenses'!AB71</f>
        <v>19446.556849218752</v>
      </c>
      <c r="AC11" s="57">
        <f>'Revenue&amp;exepenses'!AC71</f>
        <v>19446.556849218752</v>
      </c>
      <c r="AD11" s="57">
        <f>'Revenue&amp;exepenses'!AD71</f>
        <v>19446.556849218752</v>
      </c>
      <c r="AE11" s="57">
        <f>'Revenue&amp;exepenses'!AE71</f>
        <v>20962.488199218751</v>
      </c>
      <c r="AF11" s="57">
        <f>'Revenue&amp;exepenses'!AF71</f>
        <v>20962.488199218751</v>
      </c>
      <c r="AG11" s="57">
        <f>'Revenue&amp;exepenses'!AG71</f>
        <v>20962.488199218751</v>
      </c>
      <c r="AH11" s="57">
        <f>'Revenue&amp;exepenses'!AH71</f>
        <v>20962.488199218751</v>
      </c>
      <c r="AI11" s="57">
        <f>'Revenue&amp;exepenses'!AI71</f>
        <v>21791.513156250003</v>
      </c>
      <c r="AJ11" s="57">
        <f>'Revenue&amp;exepenses'!AJ71</f>
        <v>21791.513156250003</v>
      </c>
      <c r="AK11" s="57">
        <f>'Revenue&amp;exepenses'!AK71</f>
        <v>21791.513156250003</v>
      </c>
      <c r="AL11" s="57">
        <f>'Revenue&amp;exepenses'!AL71</f>
        <v>21791.513156250003</v>
      </c>
      <c r="AM11" s="57">
        <f>'Revenue&amp;exepenses'!AM71</f>
        <v>21791.513156250003</v>
      </c>
      <c r="AN11" s="57">
        <f>'Revenue&amp;exepenses'!AN71</f>
        <v>21791.513156250003</v>
      </c>
      <c r="AO11" s="57">
        <f>'Revenue&amp;exepenses'!AO71</f>
        <v>21791.513156250003</v>
      </c>
      <c r="AP11" s="57">
        <f>'Revenue&amp;exepenses'!AP71</f>
        <v>21791.513156250003</v>
      </c>
      <c r="AQ11" s="57">
        <f>'Revenue&amp;exepenses'!AQ71</f>
        <v>21791.513156250003</v>
      </c>
      <c r="AR11" s="57">
        <f>'Revenue&amp;exepenses'!AR71</f>
        <v>21791.513156250003</v>
      </c>
      <c r="AS11" s="57">
        <f>'Revenue&amp;exepenses'!AS71</f>
        <v>21791.513156250003</v>
      </c>
      <c r="AT11" s="57">
        <f>'Revenue&amp;exepenses'!AT71</f>
        <v>21791.513156250003</v>
      </c>
      <c r="AU11" s="57">
        <f>'Revenue&amp;exepenses'!AU71</f>
        <v>21791.513156250003</v>
      </c>
      <c r="AV11" s="57">
        <f>'Revenue&amp;exepenses'!AV71</f>
        <v>21791.513156250003</v>
      </c>
      <c r="AW11" s="57">
        <f>'Revenue&amp;exepenses'!AW71</f>
        <v>21791.513156250003</v>
      </c>
      <c r="AX11" s="57">
        <f>'Revenue&amp;exepenses'!AX71</f>
        <v>21791.513156250003</v>
      </c>
      <c r="AY11" s="57">
        <f>'Revenue&amp;exepenses'!AY71</f>
        <v>21791.513156250003</v>
      </c>
      <c r="AZ11" s="57">
        <f>'Revenue&amp;exepenses'!AZ71</f>
        <v>21791.513156250003</v>
      </c>
      <c r="BA11" s="57">
        <f>'Revenue&amp;exepenses'!BA71</f>
        <v>21791.513156250003</v>
      </c>
      <c r="BB11" s="57">
        <f>'Revenue&amp;exepenses'!BB71</f>
        <v>21791.513156250003</v>
      </c>
      <c r="BC11" s="57">
        <f>'Revenue&amp;exepenses'!BC71</f>
        <v>21791.513156250003</v>
      </c>
      <c r="BD11" s="57">
        <f>'Revenue&amp;exepenses'!BD71</f>
        <v>21791.513156250003</v>
      </c>
      <c r="BE11" s="57">
        <f>'Revenue&amp;exepenses'!BE71</f>
        <v>21791.513156250003</v>
      </c>
      <c r="BF11" s="57">
        <f>'Revenue&amp;exepenses'!BF71</f>
        <v>21791.513156250003</v>
      </c>
      <c r="BG11" s="57">
        <f>'Revenue&amp;exepenses'!BG71</f>
        <v>21791.513156250003</v>
      </c>
      <c r="BH11" s="57">
        <f>'Revenue&amp;exepenses'!BH71</f>
        <v>21791.513156250003</v>
      </c>
      <c r="BI11" s="57">
        <f>'Revenue&amp;exepenses'!BI71</f>
        <v>21791.513156250003</v>
      </c>
      <c r="BJ11" s="57">
        <f>'Revenue&amp;exepenses'!BJ71</f>
        <v>21791.513156250003</v>
      </c>
      <c r="BK11" s="57">
        <f>'Revenue&amp;exepenses'!BK71</f>
        <v>21791.513156250003</v>
      </c>
      <c r="BL11" s="57">
        <f>'Revenue&amp;exepenses'!BL71</f>
        <v>21791.513156250003</v>
      </c>
      <c r="BM11" s="57">
        <f>'Revenue&amp;exepenses'!BM71</f>
        <v>21791.513156250003</v>
      </c>
      <c r="BN11" s="57">
        <f>'Revenue&amp;exepenses'!BN71</f>
        <v>21791.513156250003</v>
      </c>
      <c r="BO11" s="57">
        <f>'Revenue&amp;exepenses'!BO71</f>
        <v>21791.513156250003</v>
      </c>
      <c r="BP11" s="57">
        <f>'Revenue&amp;exepenses'!BP71</f>
        <v>21791.513156250003</v>
      </c>
      <c r="BQ11" s="57">
        <f>'Revenue&amp;exepenses'!BQ71</f>
        <v>21791.513156250003</v>
      </c>
      <c r="BR11" s="57">
        <f>'Revenue&amp;exepenses'!BR71</f>
        <v>21791.513156250003</v>
      </c>
      <c r="BS11" s="57">
        <f>'Revenue&amp;exepenses'!BS71</f>
        <v>21791.513156250003</v>
      </c>
      <c r="BT11" s="57">
        <f>'Revenue&amp;exepenses'!BT71</f>
        <v>21791.513156250003</v>
      </c>
      <c r="BU11" s="57">
        <f>'Revenue&amp;exepenses'!BU71</f>
        <v>21791.513156250003</v>
      </c>
      <c r="BV11" s="57">
        <f>'Revenue&amp;exepenses'!BV71</f>
        <v>21791.513156250003</v>
      </c>
      <c r="BW11" s="57">
        <f>'Revenue&amp;exepenses'!BW71</f>
        <v>21791.513156250003</v>
      </c>
      <c r="BX11" s="57">
        <f>'Revenue&amp;exepenses'!BX71</f>
        <v>21791.513156250003</v>
      </c>
      <c r="BY11" s="57">
        <f>'Revenue&amp;exepenses'!BY71</f>
        <v>21791.513156250003</v>
      </c>
      <c r="BZ11" s="57">
        <f>'Revenue&amp;exepenses'!BZ71</f>
        <v>21791.513156250003</v>
      </c>
      <c r="CA11" s="57">
        <f>'Revenue&amp;exepenses'!CA71</f>
        <v>21791.513156250003</v>
      </c>
      <c r="CB11" s="57">
        <f>'Revenue&amp;exepenses'!CB71</f>
        <v>21791.513156250003</v>
      </c>
      <c r="CC11" s="57">
        <f>'Revenue&amp;exepenses'!CC71</f>
        <v>21791.513156250003</v>
      </c>
      <c r="CD11" s="57">
        <f>'Revenue&amp;exepenses'!CD71</f>
        <v>21791.513156250003</v>
      </c>
      <c r="CE11" s="57">
        <f>'Revenue&amp;exepenses'!CE71</f>
        <v>21791.513156250003</v>
      </c>
      <c r="CF11" s="57">
        <f>'Revenue&amp;exepenses'!CF71</f>
        <v>21791.513156250003</v>
      </c>
      <c r="CG11" s="57">
        <f>'Revenue&amp;exepenses'!CG71</f>
        <v>21791.513156250003</v>
      </c>
      <c r="CH11" s="57">
        <f>'Revenue&amp;exepenses'!CH71</f>
        <v>21791.513156250003</v>
      </c>
      <c r="CI11" s="57">
        <f>'Revenue&amp;exepenses'!CI71</f>
        <v>21791.513156250003</v>
      </c>
      <c r="CJ11" s="57">
        <f>'Revenue&amp;exepenses'!CJ71</f>
        <v>21791.513156250003</v>
      </c>
      <c r="CK11" s="57">
        <f>'Revenue&amp;exepenses'!CK71</f>
        <v>21791.513156250003</v>
      </c>
      <c r="CL11" s="57">
        <f>'Revenue&amp;exepenses'!CL71</f>
        <v>21791.513156250003</v>
      </c>
      <c r="CM11" s="57">
        <f>'Revenue&amp;exepenses'!CM71</f>
        <v>21791.513156250003</v>
      </c>
      <c r="CN11" s="57">
        <f>'Revenue&amp;exepenses'!CN71</f>
        <v>21791.513156250003</v>
      </c>
      <c r="CO11" s="57">
        <f>'Revenue&amp;exepenses'!CO71</f>
        <v>21791.513156250003</v>
      </c>
      <c r="CP11" s="57">
        <f>'Revenue&amp;exepenses'!CP71</f>
        <v>21791.513156250003</v>
      </c>
      <c r="CQ11" s="57">
        <f>'Revenue&amp;exepenses'!CQ71</f>
        <v>21791.513156250003</v>
      </c>
      <c r="CR11" s="57">
        <f>'Revenue&amp;exepenses'!CR71</f>
        <v>21791.513156250003</v>
      </c>
      <c r="CS11" s="57">
        <f>'Revenue&amp;exepenses'!CS71</f>
        <v>21791.513156250003</v>
      </c>
      <c r="CT11" s="57">
        <f>'Revenue&amp;exepenses'!CT71</f>
        <v>21791.513156250003</v>
      </c>
      <c r="CU11" s="57">
        <f>'Revenue&amp;exepenses'!CU71</f>
        <v>21791.513156250003</v>
      </c>
      <c r="CV11" s="57">
        <f>'Revenue&amp;exepenses'!CV71</f>
        <v>21791.513156250003</v>
      </c>
      <c r="CW11" s="57">
        <f>'Revenue&amp;exepenses'!CW71</f>
        <v>21791.513156250003</v>
      </c>
      <c r="CX11" s="57">
        <f>'Revenue&amp;exepenses'!CX71</f>
        <v>21791.513156250003</v>
      </c>
      <c r="CY11" s="57">
        <f>'Revenue&amp;exepenses'!CY71</f>
        <v>21791.513156250003</v>
      </c>
      <c r="CZ11" s="57">
        <f>'Revenue&amp;exepenses'!CZ71</f>
        <v>21791.513156250003</v>
      </c>
      <c r="DA11" s="57">
        <f>'Revenue&amp;exepenses'!DA71</f>
        <v>21791.513156250003</v>
      </c>
      <c r="DB11" s="57">
        <f>'Revenue&amp;exepenses'!DB71</f>
        <v>21791.513156250003</v>
      </c>
      <c r="DC11" s="57">
        <f>'Revenue&amp;exepenses'!DC71</f>
        <v>21791.513156250003</v>
      </c>
      <c r="DD11" s="57">
        <f>'Revenue&amp;exepenses'!DD71</f>
        <v>21791.513156250003</v>
      </c>
      <c r="DE11" s="57">
        <f>'Revenue&amp;exepenses'!DE71</f>
        <v>21791.513156250003</v>
      </c>
      <c r="DF11" s="57">
        <f>'Revenue&amp;exepenses'!DF71</f>
        <v>21791.513156250003</v>
      </c>
      <c r="DG11" s="57">
        <f>'Revenue&amp;exepenses'!DG71</f>
        <v>21791.513156250003</v>
      </c>
      <c r="DH11" s="57">
        <f>'Revenue&amp;exepenses'!DH71</f>
        <v>21791.513156250003</v>
      </c>
      <c r="DI11" s="57">
        <f>'Revenue&amp;exepenses'!DI71</f>
        <v>21791.513156250003</v>
      </c>
      <c r="DJ11" s="57">
        <f>'Revenue&amp;exepenses'!DJ71</f>
        <v>21791.513156250003</v>
      </c>
      <c r="DK11" s="57">
        <f>'Revenue&amp;exepenses'!DK71</f>
        <v>21791.513156250003</v>
      </c>
      <c r="DL11" s="57">
        <f>'Revenue&amp;exepenses'!DL71</f>
        <v>21791.513156250003</v>
      </c>
      <c r="DM11" s="57">
        <f>'Revenue&amp;exepenses'!DM71</f>
        <v>21791.513156250003</v>
      </c>
      <c r="DN11" s="57">
        <f>'Revenue&amp;exepenses'!DN71</f>
        <v>21791.513156250003</v>
      </c>
      <c r="DO11" s="57">
        <f>'Revenue&amp;exepenses'!DO71</f>
        <v>21791.513156250003</v>
      </c>
      <c r="DP11" s="57">
        <f>'Revenue&amp;exepenses'!DP71</f>
        <v>21791.513156250003</v>
      </c>
      <c r="DQ11" s="57">
        <f>'Revenue&amp;exepenses'!DQ71</f>
        <v>21791.513156250003</v>
      </c>
      <c r="DR11" s="57">
        <f>'Revenue&amp;exepenses'!DR71</f>
        <v>21791.513156250003</v>
      </c>
      <c r="DS11" s="57">
        <f>'Revenue&amp;exepenses'!DS71</f>
        <v>21791.513156250003</v>
      </c>
      <c r="DU11" s="57">
        <f t="shared" ref="DU11:ES11" si="28">SUMIF($H$3:$DS$3,DU$3,$H11:$DS11)</f>
        <v>1776.4820507812501</v>
      </c>
      <c r="DV11" s="57">
        <f t="shared" si="28"/>
        <v>9119.2745273437504</v>
      </c>
      <c r="DW11" s="57">
        <f t="shared" si="28"/>
        <v>17338.464815625</v>
      </c>
      <c r="DX11" s="57">
        <f t="shared" si="28"/>
        <v>27831.552128906253</v>
      </c>
      <c r="DY11" s="57">
        <f t="shared" si="28"/>
        <v>49220.396020312503</v>
      </c>
      <c r="DZ11" s="57">
        <f t="shared" si="28"/>
        <v>79302.158746875008</v>
      </c>
      <c r="EA11" s="57">
        <f t="shared" si="28"/>
        <v>84678.977753906249</v>
      </c>
      <c r="EB11" s="57">
        <f t="shared" si="28"/>
        <v>87166.052625000011</v>
      </c>
      <c r="EC11" s="57">
        <f t="shared" si="28"/>
        <v>87166.052625000011</v>
      </c>
      <c r="ED11" s="57">
        <f t="shared" si="28"/>
        <v>87166.052625000011</v>
      </c>
      <c r="EE11" s="57">
        <f t="shared" si="28"/>
        <v>87166.052625000011</v>
      </c>
      <c r="EF11" s="57">
        <f t="shared" si="28"/>
        <v>87166.052625000011</v>
      </c>
      <c r="EG11" s="57">
        <f t="shared" si="28"/>
        <v>87166.052625000011</v>
      </c>
      <c r="EH11" s="57">
        <f t="shared" si="28"/>
        <v>87166.052625000011</v>
      </c>
      <c r="EI11" s="57">
        <f t="shared" si="28"/>
        <v>87166.052625000011</v>
      </c>
      <c r="EJ11" s="57">
        <f t="shared" si="28"/>
        <v>87166.052625000011</v>
      </c>
      <c r="EK11" s="57">
        <f t="shared" si="28"/>
        <v>87166.052625000011</v>
      </c>
      <c r="EL11" s="57">
        <f t="shared" si="28"/>
        <v>87166.052625000011</v>
      </c>
      <c r="EM11" s="57">
        <f t="shared" si="28"/>
        <v>87166.052625000011</v>
      </c>
      <c r="EN11" s="57">
        <f t="shared" si="28"/>
        <v>87166.052625000011</v>
      </c>
      <c r="EO11" s="57">
        <f t="shared" si="28"/>
        <v>87166.052625000011</v>
      </c>
      <c r="EP11" s="57">
        <f t="shared" si="28"/>
        <v>87166.052625000011</v>
      </c>
      <c r="EQ11" s="57">
        <f t="shared" si="28"/>
        <v>87166.052625000011</v>
      </c>
      <c r="ER11" s="57">
        <f t="shared" si="28"/>
        <v>87166.052625000011</v>
      </c>
      <c r="ES11" s="57">
        <f t="shared" si="28"/>
        <v>87166.052625000011</v>
      </c>
      <c r="ET11" s="57">
        <f t="shared" ref="ET11:EW11" si="29">SUMIF($H$3:$DS$3,ET$3,$H11:$DS11)</f>
        <v>87166.052625000011</v>
      </c>
      <c r="EU11" s="57">
        <f t="shared" si="29"/>
        <v>87166.052625000011</v>
      </c>
      <c r="EV11" s="57">
        <f t="shared" si="29"/>
        <v>87166.052625000011</v>
      </c>
      <c r="EW11" s="57">
        <f t="shared" si="29"/>
        <v>87166.052625000011</v>
      </c>
    </row>
    <row r="12" spans="1:153" x14ac:dyDescent="0.3">
      <c r="D12" s="12" t="str">
        <f>'Revenue&amp;exepenses'!D72</f>
        <v>LCO</v>
      </c>
      <c r="F12" s="51" t="str">
        <f>F11</f>
        <v>INR Mn</v>
      </c>
      <c r="G12" s="60">
        <f t="shared" si="27"/>
        <v>1119703.2774623982</v>
      </c>
      <c r="H12" s="57">
        <f>'Revenue&amp;exepenses'!H72</f>
        <v>0</v>
      </c>
      <c r="I12" s="57">
        <f>'Revenue&amp;exepenses'!I72</f>
        <v>0</v>
      </c>
      <c r="J12" s="57">
        <f>'Revenue&amp;exepenses'!J72</f>
        <v>0</v>
      </c>
      <c r="K12" s="57">
        <f>'Revenue&amp;exepenses'!K72</f>
        <v>909.55880999999999</v>
      </c>
      <c r="L12" s="57">
        <f>'Revenue&amp;exepenses'!L72</f>
        <v>909.55880999999999</v>
      </c>
      <c r="M12" s="57">
        <f>'Revenue&amp;exepenses'!M72</f>
        <v>909.55880999999999</v>
      </c>
      <c r="N12" s="57">
        <f>'Revenue&amp;exepenses'!N72</f>
        <v>909.55880999999999</v>
      </c>
      <c r="O12" s="57">
        <f>'Revenue&amp;exepenses'!O72</f>
        <v>1940.392128</v>
      </c>
      <c r="P12" s="57">
        <f>'Revenue&amp;exepenses'!P72</f>
        <v>1940.392128</v>
      </c>
      <c r="Q12" s="57">
        <f>'Revenue&amp;exepenses'!Q72</f>
        <v>1940.392128</v>
      </c>
      <c r="R12" s="57">
        <f>'Revenue&amp;exepenses'!R72</f>
        <v>1940.392128</v>
      </c>
      <c r="S12" s="57">
        <f>'Revenue&amp;exepenses'!S72</f>
        <v>3056.1176015999999</v>
      </c>
      <c r="T12" s="57">
        <f>'Revenue&amp;exepenses'!T72</f>
        <v>3056.1176015999999</v>
      </c>
      <c r="U12" s="57">
        <f>'Revenue&amp;exepenses'!U72</f>
        <v>3056.1176015999999</v>
      </c>
      <c r="V12" s="57">
        <f>'Revenue&amp;exepenses'!V72</f>
        <v>3056.1176015999999</v>
      </c>
      <c r="W12" s="57">
        <f>'Revenue&amp;exepenses'!W72</f>
        <v>5081.4018851999999</v>
      </c>
      <c r="X12" s="57">
        <f>'Revenue&amp;exepenses'!X72</f>
        <v>5081.4018851999999</v>
      </c>
      <c r="Y12" s="57">
        <f>'Revenue&amp;exepenses'!Y72</f>
        <v>5081.4018851999999</v>
      </c>
      <c r="Z12" s="57">
        <f>'Revenue&amp;exepenses'!Z72</f>
        <v>5081.4018851999999</v>
      </c>
      <c r="AA12" s="57">
        <f>'Revenue&amp;exepenses'!AA72</f>
        <v>9956.6371068000008</v>
      </c>
      <c r="AB12" s="57">
        <f>'Revenue&amp;exepenses'!AB72</f>
        <v>9956.6371068000008</v>
      </c>
      <c r="AC12" s="57">
        <f>'Revenue&amp;exepenses'!AC72</f>
        <v>9956.6371068000008</v>
      </c>
      <c r="AD12" s="57">
        <f>'Revenue&amp;exepenses'!AD72</f>
        <v>9956.6371068000008</v>
      </c>
      <c r="AE12" s="57">
        <f>'Revenue&amp;exepenses'!AE72</f>
        <v>10732.793957999998</v>
      </c>
      <c r="AF12" s="57">
        <f>'Revenue&amp;exepenses'!AF72</f>
        <v>10732.793957999998</v>
      </c>
      <c r="AG12" s="57">
        <f>'Revenue&amp;exepenses'!AG72</f>
        <v>10732.793957999998</v>
      </c>
      <c r="AH12" s="57">
        <f>'Revenue&amp;exepenses'!AH72</f>
        <v>10732.793957999998</v>
      </c>
      <c r="AI12" s="57">
        <f>'Revenue&amp;exepenses'!AI72</f>
        <v>11157.254735999999</v>
      </c>
      <c r="AJ12" s="57">
        <f>'Revenue&amp;exepenses'!AJ72</f>
        <v>11157.254735999999</v>
      </c>
      <c r="AK12" s="57">
        <f>'Revenue&amp;exepenses'!AK72</f>
        <v>11157.254735999999</v>
      </c>
      <c r="AL12" s="57">
        <f>'Revenue&amp;exepenses'!AL72</f>
        <v>11157.254735999999</v>
      </c>
      <c r="AM12" s="57">
        <f>'Revenue&amp;exepenses'!AM72</f>
        <v>11157.254735999999</v>
      </c>
      <c r="AN12" s="57">
        <f>'Revenue&amp;exepenses'!AN72</f>
        <v>11157.254735999999</v>
      </c>
      <c r="AO12" s="57">
        <f>'Revenue&amp;exepenses'!AO72</f>
        <v>11157.254735999999</v>
      </c>
      <c r="AP12" s="57">
        <f>'Revenue&amp;exepenses'!AP72</f>
        <v>11157.254735999999</v>
      </c>
      <c r="AQ12" s="57">
        <f>'Revenue&amp;exepenses'!AQ72</f>
        <v>11157.254735999999</v>
      </c>
      <c r="AR12" s="57">
        <f>'Revenue&amp;exepenses'!AR72</f>
        <v>11157.254735999999</v>
      </c>
      <c r="AS12" s="57">
        <f>'Revenue&amp;exepenses'!AS72</f>
        <v>11157.254735999999</v>
      </c>
      <c r="AT12" s="57">
        <f>'Revenue&amp;exepenses'!AT72</f>
        <v>11157.254735999999</v>
      </c>
      <c r="AU12" s="57">
        <f>'Revenue&amp;exepenses'!AU72</f>
        <v>11157.254735999999</v>
      </c>
      <c r="AV12" s="57">
        <f>'Revenue&amp;exepenses'!AV72</f>
        <v>11157.254735999999</v>
      </c>
      <c r="AW12" s="57">
        <f>'Revenue&amp;exepenses'!AW72</f>
        <v>11157.254735999999</v>
      </c>
      <c r="AX12" s="57">
        <f>'Revenue&amp;exepenses'!AX72</f>
        <v>11157.254735999999</v>
      </c>
      <c r="AY12" s="57">
        <f>'Revenue&amp;exepenses'!AY72</f>
        <v>11157.254735999999</v>
      </c>
      <c r="AZ12" s="57">
        <f>'Revenue&amp;exepenses'!AZ72</f>
        <v>11157.254735999999</v>
      </c>
      <c r="BA12" s="57">
        <f>'Revenue&amp;exepenses'!BA72</f>
        <v>11157.254735999999</v>
      </c>
      <c r="BB12" s="57">
        <f>'Revenue&amp;exepenses'!BB72</f>
        <v>11157.254735999999</v>
      </c>
      <c r="BC12" s="57">
        <f>'Revenue&amp;exepenses'!BC72</f>
        <v>11157.254735999999</v>
      </c>
      <c r="BD12" s="57">
        <f>'Revenue&amp;exepenses'!BD72</f>
        <v>11157.254735999999</v>
      </c>
      <c r="BE12" s="57">
        <f>'Revenue&amp;exepenses'!BE72</f>
        <v>11157.254735999999</v>
      </c>
      <c r="BF12" s="57">
        <f>'Revenue&amp;exepenses'!BF72</f>
        <v>11157.254735999999</v>
      </c>
      <c r="BG12" s="57">
        <f>'Revenue&amp;exepenses'!BG72</f>
        <v>11157.254735999999</v>
      </c>
      <c r="BH12" s="57">
        <f>'Revenue&amp;exepenses'!BH72</f>
        <v>11157.254735999999</v>
      </c>
      <c r="BI12" s="57">
        <f>'Revenue&amp;exepenses'!BI72</f>
        <v>11157.254735999999</v>
      </c>
      <c r="BJ12" s="57">
        <f>'Revenue&amp;exepenses'!BJ72</f>
        <v>11157.254735999999</v>
      </c>
      <c r="BK12" s="57">
        <f>'Revenue&amp;exepenses'!BK72</f>
        <v>11157.254735999999</v>
      </c>
      <c r="BL12" s="57">
        <f>'Revenue&amp;exepenses'!BL72</f>
        <v>11157.254735999999</v>
      </c>
      <c r="BM12" s="57">
        <f>'Revenue&amp;exepenses'!BM72</f>
        <v>11157.254735999999</v>
      </c>
      <c r="BN12" s="57">
        <f>'Revenue&amp;exepenses'!BN72</f>
        <v>11157.254735999999</v>
      </c>
      <c r="BO12" s="57">
        <f>'Revenue&amp;exepenses'!BO72</f>
        <v>11157.254735999999</v>
      </c>
      <c r="BP12" s="57">
        <f>'Revenue&amp;exepenses'!BP72</f>
        <v>11157.254735999999</v>
      </c>
      <c r="BQ12" s="57">
        <f>'Revenue&amp;exepenses'!BQ72</f>
        <v>11157.254735999999</v>
      </c>
      <c r="BR12" s="57">
        <f>'Revenue&amp;exepenses'!BR72</f>
        <v>11157.254735999999</v>
      </c>
      <c r="BS12" s="57">
        <f>'Revenue&amp;exepenses'!BS72</f>
        <v>11157.254735999999</v>
      </c>
      <c r="BT12" s="57">
        <f>'Revenue&amp;exepenses'!BT72</f>
        <v>11157.254735999999</v>
      </c>
      <c r="BU12" s="57">
        <f>'Revenue&amp;exepenses'!BU72</f>
        <v>11157.254735999999</v>
      </c>
      <c r="BV12" s="57">
        <f>'Revenue&amp;exepenses'!BV72</f>
        <v>11157.254735999999</v>
      </c>
      <c r="BW12" s="57">
        <f>'Revenue&amp;exepenses'!BW72</f>
        <v>11157.254735999999</v>
      </c>
      <c r="BX12" s="57">
        <f>'Revenue&amp;exepenses'!BX72</f>
        <v>11157.254735999999</v>
      </c>
      <c r="BY12" s="57">
        <f>'Revenue&amp;exepenses'!BY72</f>
        <v>11157.254735999999</v>
      </c>
      <c r="BZ12" s="57">
        <f>'Revenue&amp;exepenses'!BZ72</f>
        <v>11157.254735999999</v>
      </c>
      <c r="CA12" s="57">
        <f>'Revenue&amp;exepenses'!CA72</f>
        <v>11157.254735999999</v>
      </c>
      <c r="CB12" s="57">
        <f>'Revenue&amp;exepenses'!CB72</f>
        <v>11157.254735999999</v>
      </c>
      <c r="CC12" s="57">
        <f>'Revenue&amp;exepenses'!CC72</f>
        <v>11157.254735999999</v>
      </c>
      <c r="CD12" s="57">
        <f>'Revenue&amp;exepenses'!CD72</f>
        <v>11157.254735999999</v>
      </c>
      <c r="CE12" s="57">
        <f>'Revenue&amp;exepenses'!CE72</f>
        <v>11157.254735999999</v>
      </c>
      <c r="CF12" s="57">
        <f>'Revenue&amp;exepenses'!CF72</f>
        <v>11157.254735999999</v>
      </c>
      <c r="CG12" s="57">
        <f>'Revenue&amp;exepenses'!CG72</f>
        <v>11157.254735999999</v>
      </c>
      <c r="CH12" s="57">
        <f>'Revenue&amp;exepenses'!CH72</f>
        <v>11157.254735999999</v>
      </c>
      <c r="CI12" s="57">
        <f>'Revenue&amp;exepenses'!CI72</f>
        <v>11157.254735999999</v>
      </c>
      <c r="CJ12" s="57">
        <f>'Revenue&amp;exepenses'!CJ72</f>
        <v>11157.254735999999</v>
      </c>
      <c r="CK12" s="57">
        <f>'Revenue&amp;exepenses'!CK72</f>
        <v>11157.254735999999</v>
      </c>
      <c r="CL12" s="57">
        <f>'Revenue&amp;exepenses'!CL72</f>
        <v>11157.254735999999</v>
      </c>
      <c r="CM12" s="57">
        <f>'Revenue&amp;exepenses'!CM72</f>
        <v>11157.254735999999</v>
      </c>
      <c r="CN12" s="57">
        <f>'Revenue&amp;exepenses'!CN72</f>
        <v>11157.254735999999</v>
      </c>
      <c r="CO12" s="57">
        <f>'Revenue&amp;exepenses'!CO72</f>
        <v>11157.254735999999</v>
      </c>
      <c r="CP12" s="57">
        <f>'Revenue&amp;exepenses'!CP72</f>
        <v>11157.254735999999</v>
      </c>
      <c r="CQ12" s="57">
        <f>'Revenue&amp;exepenses'!CQ72</f>
        <v>11157.254735999999</v>
      </c>
      <c r="CR12" s="57">
        <f>'Revenue&amp;exepenses'!CR72</f>
        <v>11157.254735999999</v>
      </c>
      <c r="CS12" s="57">
        <f>'Revenue&amp;exepenses'!CS72</f>
        <v>11157.254735999999</v>
      </c>
      <c r="CT12" s="57">
        <f>'Revenue&amp;exepenses'!CT72</f>
        <v>11157.254735999999</v>
      </c>
      <c r="CU12" s="57">
        <f>'Revenue&amp;exepenses'!CU72</f>
        <v>11157.254735999999</v>
      </c>
      <c r="CV12" s="57">
        <f>'Revenue&amp;exepenses'!CV72</f>
        <v>11157.254735999999</v>
      </c>
      <c r="CW12" s="57">
        <f>'Revenue&amp;exepenses'!CW72</f>
        <v>11157.254735999999</v>
      </c>
      <c r="CX12" s="57">
        <f>'Revenue&amp;exepenses'!CX72</f>
        <v>11157.254735999999</v>
      </c>
      <c r="CY12" s="57">
        <f>'Revenue&amp;exepenses'!CY72</f>
        <v>11157.254735999999</v>
      </c>
      <c r="CZ12" s="57">
        <f>'Revenue&amp;exepenses'!CZ72</f>
        <v>11157.254735999999</v>
      </c>
      <c r="DA12" s="57">
        <f>'Revenue&amp;exepenses'!DA72</f>
        <v>11157.254735999999</v>
      </c>
      <c r="DB12" s="57">
        <f>'Revenue&amp;exepenses'!DB72</f>
        <v>11157.254735999999</v>
      </c>
      <c r="DC12" s="57">
        <f>'Revenue&amp;exepenses'!DC72</f>
        <v>11157.254735999999</v>
      </c>
      <c r="DD12" s="57">
        <f>'Revenue&amp;exepenses'!DD72</f>
        <v>11157.254735999999</v>
      </c>
      <c r="DE12" s="57">
        <f>'Revenue&amp;exepenses'!DE72</f>
        <v>11157.254735999999</v>
      </c>
      <c r="DF12" s="57">
        <f>'Revenue&amp;exepenses'!DF72</f>
        <v>11157.254735999999</v>
      </c>
      <c r="DG12" s="57">
        <f>'Revenue&amp;exepenses'!DG72</f>
        <v>11157.254735999999</v>
      </c>
      <c r="DH12" s="57">
        <f>'Revenue&amp;exepenses'!DH72</f>
        <v>11157.254735999999</v>
      </c>
      <c r="DI12" s="57">
        <f>'Revenue&amp;exepenses'!DI72</f>
        <v>11157.254735999999</v>
      </c>
      <c r="DJ12" s="57">
        <f>'Revenue&amp;exepenses'!DJ72</f>
        <v>11157.254735999999</v>
      </c>
      <c r="DK12" s="57">
        <f>'Revenue&amp;exepenses'!DK72</f>
        <v>11157.254735999999</v>
      </c>
      <c r="DL12" s="57">
        <f>'Revenue&amp;exepenses'!DL72</f>
        <v>11157.254735999999</v>
      </c>
      <c r="DM12" s="57">
        <f>'Revenue&amp;exepenses'!DM72</f>
        <v>11157.254735999999</v>
      </c>
      <c r="DN12" s="57">
        <f>'Revenue&amp;exepenses'!DN72</f>
        <v>11157.254735999999</v>
      </c>
      <c r="DO12" s="57">
        <f>'Revenue&amp;exepenses'!DO72</f>
        <v>11157.254735999999</v>
      </c>
      <c r="DP12" s="57">
        <f>'Revenue&amp;exepenses'!DP72</f>
        <v>11157.254735999999</v>
      </c>
      <c r="DQ12" s="57">
        <f>'Revenue&amp;exepenses'!DQ72</f>
        <v>11157.254735999999</v>
      </c>
      <c r="DR12" s="57">
        <f>'Revenue&amp;exepenses'!DR72</f>
        <v>11157.254735999999</v>
      </c>
      <c r="DS12" s="57">
        <f>'Revenue&amp;exepenses'!DS72</f>
        <v>11157.254735999999</v>
      </c>
      <c r="DU12" s="57">
        <f t="shared" ref="DU12:DU13" si="30">SUMIF($H$3:$DS$3,DU$3,$H12:$DS12)</f>
        <v>909.55880999999999</v>
      </c>
      <c r="DV12" s="57">
        <f t="shared" ref="DV12:ES13" si="31">SUMIF($H$3:$DS$3,DV$3,$H12:$DS12)</f>
        <v>4669.0685579999999</v>
      </c>
      <c r="DW12" s="57">
        <f t="shared" si="31"/>
        <v>8877.2939856000012</v>
      </c>
      <c r="DX12" s="57">
        <f t="shared" si="31"/>
        <v>14249.754690000002</v>
      </c>
      <c r="DY12" s="57">
        <f t="shared" si="31"/>
        <v>25200.8427624</v>
      </c>
      <c r="DZ12" s="57">
        <f t="shared" si="31"/>
        <v>40602.705278399997</v>
      </c>
      <c r="EA12" s="57">
        <f t="shared" si="31"/>
        <v>43355.636609999994</v>
      </c>
      <c r="EB12" s="57">
        <f t="shared" si="31"/>
        <v>44629.018943999996</v>
      </c>
      <c r="EC12" s="57">
        <f t="shared" si="31"/>
        <v>44629.018943999996</v>
      </c>
      <c r="ED12" s="57">
        <f t="shared" si="31"/>
        <v>44629.018943999996</v>
      </c>
      <c r="EE12" s="57">
        <f t="shared" si="31"/>
        <v>44629.018943999996</v>
      </c>
      <c r="EF12" s="57">
        <f t="shared" si="31"/>
        <v>44629.018943999996</v>
      </c>
      <c r="EG12" s="57">
        <f t="shared" si="31"/>
        <v>44629.018943999996</v>
      </c>
      <c r="EH12" s="57">
        <f t="shared" si="31"/>
        <v>44629.018943999996</v>
      </c>
      <c r="EI12" s="57">
        <f t="shared" si="31"/>
        <v>44629.018943999996</v>
      </c>
      <c r="EJ12" s="57">
        <f t="shared" si="31"/>
        <v>44629.018943999996</v>
      </c>
      <c r="EK12" s="57">
        <f t="shared" si="31"/>
        <v>44629.018943999996</v>
      </c>
      <c r="EL12" s="57">
        <f t="shared" si="31"/>
        <v>44629.018943999996</v>
      </c>
      <c r="EM12" s="57">
        <f t="shared" si="31"/>
        <v>44629.018943999996</v>
      </c>
      <c r="EN12" s="57">
        <f t="shared" si="31"/>
        <v>44629.018943999996</v>
      </c>
      <c r="EO12" s="57">
        <f t="shared" si="31"/>
        <v>44629.018943999996</v>
      </c>
      <c r="EP12" s="57">
        <f t="shared" si="31"/>
        <v>44629.018943999996</v>
      </c>
      <c r="EQ12" s="57">
        <f t="shared" si="31"/>
        <v>44629.018943999996</v>
      </c>
      <c r="ER12" s="57">
        <f t="shared" si="31"/>
        <v>44629.018943999996</v>
      </c>
      <c r="ES12" s="57">
        <f t="shared" si="31"/>
        <v>44629.018943999996</v>
      </c>
      <c r="ET12" s="57">
        <f t="shared" ref="ET12:EW12" si="32">SUMIF($H$3:$DS$3,ET$3,$H12:$DS12)</f>
        <v>44629.018943999996</v>
      </c>
      <c r="EU12" s="57">
        <f t="shared" si="32"/>
        <v>44629.018943999996</v>
      </c>
      <c r="EV12" s="57">
        <f t="shared" si="32"/>
        <v>44629.018943999996</v>
      </c>
      <c r="EW12" s="57">
        <f t="shared" si="32"/>
        <v>44629.018943999996</v>
      </c>
    </row>
    <row r="13" spans="1:153" x14ac:dyDescent="0.3">
      <c r="D13" s="12" t="str">
        <f>'Revenue&amp;exepenses'!D73</f>
        <v>NMC</v>
      </c>
      <c r="F13" s="51" t="str">
        <f>F12</f>
        <v>INR Mn</v>
      </c>
      <c r="G13" s="60">
        <f t="shared" si="27"/>
        <v>0</v>
      </c>
      <c r="H13" s="57">
        <f>'Revenue&amp;exepenses'!H73</f>
        <v>0</v>
      </c>
      <c r="I13" s="57">
        <f>'Revenue&amp;exepenses'!I73</f>
        <v>0</v>
      </c>
      <c r="J13" s="57">
        <f>'Revenue&amp;exepenses'!J73</f>
        <v>0</v>
      </c>
      <c r="K13" s="57">
        <f>'Revenue&amp;exepenses'!K73</f>
        <v>0</v>
      </c>
      <c r="L13" s="57">
        <f>'Revenue&amp;exepenses'!L73</f>
        <v>0</v>
      </c>
      <c r="M13" s="57">
        <f>'Revenue&amp;exepenses'!M73</f>
        <v>0</v>
      </c>
      <c r="N13" s="57">
        <f>'Revenue&amp;exepenses'!N73</f>
        <v>0</v>
      </c>
      <c r="O13" s="57">
        <f>'Revenue&amp;exepenses'!O73</f>
        <v>0</v>
      </c>
      <c r="P13" s="57">
        <f>'Revenue&amp;exepenses'!P73</f>
        <v>0</v>
      </c>
      <c r="Q13" s="57">
        <f>'Revenue&amp;exepenses'!Q73</f>
        <v>0</v>
      </c>
      <c r="R13" s="57">
        <f>'Revenue&amp;exepenses'!R73</f>
        <v>0</v>
      </c>
      <c r="S13" s="57">
        <f>'Revenue&amp;exepenses'!S73</f>
        <v>0</v>
      </c>
      <c r="T13" s="57">
        <f>'Revenue&amp;exepenses'!T73</f>
        <v>0</v>
      </c>
      <c r="U13" s="57">
        <f>'Revenue&amp;exepenses'!U73</f>
        <v>0</v>
      </c>
      <c r="V13" s="57">
        <f>'Revenue&amp;exepenses'!V73</f>
        <v>0</v>
      </c>
      <c r="W13" s="57">
        <f>'Revenue&amp;exepenses'!W73</f>
        <v>0</v>
      </c>
      <c r="X13" s="57">
        <f>'Revenue&amp;exepenses'!X73</f>
        <v>0</v>
      </c>
      <c r="Y13" s="57">
        <f>'Revenue&amp;exepenses'!Y73</f>
        <v>0</v>
      </c>
      <c r="Z13" s="57">
        <f>'Revenue&amp;exepenses'!Z73</f>
        <v>0</v>
      </c>
      <c r="AA13" s="57">
        <f>'Revenue&amp;exepenses'!AA73</f>
        <v>0</v>
      </c>
      <c r="AB13" s="57">
        <f>'Revenue&amp;exepenses'!AB73</f>
        <v>0</v>
      </c>
      <c r="AC13" s="57">
        <f>'Revenue&amp;exepenses'!AC73</f>
        <v>0</v>
      </c>
      <c r="AD13" s="57">
        <f>'Revenue&amp;exepenses'!AD73</f>
        <v>0</v>
      </c>
      <c r="AE13" s="57">
        <f>'Revenue&amp;exepenses'!AE73</f>
        <v>0</v>
      </c>
      <c r="AF13" s="57">
        <f>'Revenue&amp;exepenses'!AF73</f>
        <v>0</v>
      </c>
      <c r="AG13" s="57">
        <f>'Revenue&amp;exepenses'!AG73</f>
        <v>0</v>
      </c>
      <c r="AH13" s="57">
        <f>'Revenue&amp;exepenses'!AH73</f>
        <v>0</v>
      </c>
      <c r="AI13" s="57">
        <f>'Revenue&amp;exepenses'!AI73</f>
        <v>0</v>
      </c>
      <c r="AJ13" s="57">
        <f>'Revenue&amp;exepenses'!AJ73</f>
        <v>0</v>
      </c>
      <c r="AK13" s="57">
        <f>'Revenue&amp;exepenses'!AK73</f>
        <v>0</v>
      </c>
      <c r="AL13" s="57">
        <f>'Revenue&amp;exepenses'!AL73</f>
        <v>0</v>
      </c>
      <c r="AM13" s="57">
        <f>'Revenue&amp;exepenses'!AM73</f>
        <v>0</v>
      </c>
      <c r="AN13" s="57">
        <f>'Revenue&amp;exepenses'!AN73</f>
        <v>0</v>
      </c>
      <c r="AO13" s="57">
        <f>'Revenue&amp;exepenses'!AO73</f>
        <v>0</v>
      </c>
      <c r="AP13" s="57">
        <f>'Revenue&amp;exepenses'!AP73</f>
        <v>0</v>
      </c>
      <c r="AQ13" s="57">
        <f>'Revenue&amp;exepenses'!AQ73</f>
        <v>0</v>
      </c>
      <c r="AR13" s="57">
        <f>'Revenue&amp;exepenses'!AR73</f>
        <v>0</v>
      </c>
      <c r="AS13" s="57">
        <f>'Revenue&amp;exepenses'!AS73</f>
        <v>0</v>
      </c>
      <c r="AT13" s="57">
        <f>'Revenue&amp;exepenses'!AT73</f>
        <v>0</v>
      </c>
      <c r="AU13" s="57">
        <f>'Revenue&amp;exepenses'!AU73</f>
        <v>0</v>
      </c>
      <c r="AV13" s="57">
        <f>'Revenue&amp;exepenses'!AV73</f>
        <v>0</v>
      </c>
      <c r="AW13" s="57">
        <f>'Revenue&amp;exepenses'!AW73</f>
        <v>0</v>
      </c>
      <c r="AX13" s="57">
        <f>'Revenue&amp;exepenses'!AX73</f>
        <v>0</v>
      </c>
      <c r="AY13" s="57">
        <f>'Revenue&amp;exepenses'!AY73</f>
        <v>0</v>
      </c>
      <c r="AZ13" s="57">
        <f>'Revenue&amp;exepenses'!AZ73</f>
        <v>0</v>
      </c>
      <c r="BA13" s="57">
        <f>'Revenue&amp;exepenses'!BA73</f>
        <v>0</v>
      </c>
      <c r="BB13" s="57">
        <f>'Revenue&amp;exepenses'!BB73</f>
        <v>0</v>
      </c>
      <c r="BC13" s="57">
        <f>'Revenue&amp;exepenses'!BC73</f>
        <v>0</v>
      </c>
      <c r="BD13" s="57">
        <f>'Revenue&amp;exepenses'!BD73</f>
        <v>0</v>
      </c>
      <c r="BE13" s="57">
        <f>'Revenue&amp;exepenses'!BE73</f>
        <v>0</v>
      </c>
      <c r="BF13" s="57">
        <f>'Revenue&amp;exepenses'!BF73</f>
        <v>0</v>
      </c>
      <c r="BG13" s="57">
        <f>'Revenue&amp;exepenses'!BG73</f>
        <v>0</v>
      </c>
      <c r="BH13" s="57">
        <f>'Revenue&amp;exepenses'!BH73</f>
        <v>0</v>
      </c>
      <c r="BI13" s="57">
        <f>'Revenue&amp;exepenses'!BI73</f>
        <v>0</v>
      </c>
      <c r="BJ13" s="57">
        <f>'Revenue&amp;exepenses'!BJ73</f>
        <v>0</v>
      </c>
      <c r="BK13" s="57">
        <f>'Revenue&amp;exepenses'!BK73</f>
        <v>0</v>
      </c>
      <c r="BL13" s="57">
        <f>'Revenue&amp;exepenses'!BL73</f>
        <v>0</v>
      </c>
      <c r="BM13" s="57">
        <f>'Revenue&amp;exepenses'!BM73</f>
        <v>0</v>
      </c>
      <c r="BN13" s="57">
        <f>'Revenue&amp;exepenses'!BN73</f>
        <v>0</v>
      </c>
      <c r="BO13" s="57">
        <f>'Revenue&amp;exepenses'!BO73</f>
        <v>0</v>
      </c>
      <c r="BP13" s="57">
        <f>'Revenue&amp;exepenses'!BP73</f>
        <v>0</v>
      </c>
      <c r="BQ13" s="57">
        <f>'Revenue&amp;exepenses'!BQ73</f>
        <v>0</v>
      </c>
      <c r="BR13" s="57">
        <f>'Revenue&amp;exepenses'!BR73</f>
        <v>0</v>
      </c>
      <c r="BS13" s="57">
        <f>'Revenue&amp;exepenses'!BS73</f>
        <v>0</v>
      </c>
      <c r="BT13" s="57">
        <f>'Revenue&amp;exepenses'!BT73</f>
        <v>0</v>
      </c>
      <c r="BU13" s="57">
        <f>'Revenue&amp;exepenses'!BU73</f>
        <v>0</v>
      </c>
      <c r="BV13" s="57">
        <f>'Revenue&amp;exepenses'!BV73</f>
        <v>0</v>
      </c>
      <c r="BW13" s="57">
        <f>'Revenue&amp;exepenses'!BW73</f>
        <v>0</v>
      </c>
      <c r="BX13" s="57">
        <f>'Revenue&amp;exepenses'!BX73</f>
        <v>0</v>
      </c>
      <c r="BY13" s="57">
        <f>'Revenue&amp;exepenses'!BY73</f>
        <v>0</v>
      </c>
      <c r="BZ13" s="57">
        <f>'Revenue&amp;exepenses'!BZ73</f>
        <v>0</v>
      </c>
      <c r="CA13" s="57">
        <f>'Revenue&amp;exepenses'!CA73</f>
        <v>0</v>
      </c>
      <c r="CB13" s="57">
        <f>'Revenue&amp;exepenses'!CB73</f>
        <v>0</v>
      </c>
      <c r="CC13" s="57">
        <f>'Revenue&amp;exepenses'!CC73</f>
        <v>0</v>
      </c>
      <c r="CD13" s="57">
        <f>'Revenue&amp;exepenses'!CD73</f>
        <v>0</v>
      </c>
      <c r="CE13" s="57">
        <f>'Revenue&amp;exepenses'!CE73</f>
        <v>0</v>
      </c>
      <c r="CF13" s="57">
        <f>'Revenue&amp;exepenses'!CF73</f>
        <v>0</v>
      </c>
      <c r="CG13" s="57">
        <f>'Revenue&amp;exepenses'!CG73</f>
        <v>0</v>
      </c>
      <c r="CH13" s="57">
        <f>'Revenue&amp;exepenses'!CH73</f>
        <v>0</v>
      </c>
      <c r="CI13" s="57">
        <f>'Revenue&amp;exepenses'!CI73</f>
        <v>0</v>
      </c>
      <c r="CJ13" s="57">
        <f>'Revenue&amp;exepenses'!CJ73</f>
        <v>0</v>
      </c>
      <c r="CK13" s="57">
        <f>'Revenue&amp;exepenses'!CK73</f>
        <v>0</v>
      </c>
      <c r="CL13" s="57">
        <f>'Revenue&amp;exepenses'!CL73</f>
        <v>0</v>
      </c>
      <c r="CM13" s="57">
        <f>'Revenue&amp;exepenses'!CM73</f>
        <v>0</v>
      </c>
      <c r="CN13" s="57">
        <f>'Revenue&amp;exepenses'!CN73</f>
        <v>0</v>
      </c>
      <c r="CO13" s="57">
        <f>'Revenue&amp;exepenses'!CO73</f>
        <v>0</v>
      </c>
      <c r="CP13" s="57">
        <f>'Revenue&amp;exepenses'!CP73</f>
        <v>0</v>
      </c>
      <c r="CQ13" s="57">
        <f>'Revenue&amp;exepenses'!CQ73</f>
        <v>0</v>
      </c>
      <c r="CR13" s="57">
        <f>'Revenue&amp;exepenses'!CR73</f>
        <v>0</v>
      </c>
      <c r="CS13" s="57">
        <f>'Revenue&amp;exepenses'!CS73</f>
        <v>0</v>
      </c>
      <c r="CT13" s="57">
        <f>'Revenue&amp;exepenses'!CT73</f>
        <v>0</v>
      </c>
      <c r="CU13" s="57">
        <f>'Revenue&amp;exepenses'!CU73</f>
        <v>0</v>
      </c>
      <c r="CV13" s="57">
        <f>'Revenue&amp;exepenses'!CV73</f>
        <v>0</v>
      </c>
      <c r="CW13" s="57">
        <f>'Revenue&amp;exepenses'!CW73</f>
        <v>0</v>
      </c>
      <c r="CX13" s="57">
        <f>'Revenue&amp;exepenses'!CX73</f>
        <v>0</v>
      </c>
      <c r="CY13" s="57">
        <f>'Revenue&amp;exepenses'!CY73</f>
        <v>0</v>
      </c>
      <c r="CZ13" s="57">
        <f>'Revenue&amp;exepenses'!CZ73</f>
        <v>0</v>
      </c>
      <c r="DA13" s="57">
        <f>'Revenue&amp;exepenses'!DA73</f>
        <v>0</v>
      </c>
      <c r="DB13" s="57">
        <f>'Revenue&amp;exepenses'!DB73</f>
        <v>0</v>
      </c>
      <c r="DC13" s="57">
        <f>'Revenue&amp;exepenses'!DC73</f>
        <v>0</v>
      </c>
      <c r="DD13" s="57">
        <f>'Revenue&amp;exepenses'!DD73</f>
        <v>0</v>
      </c>
      <c r="DE13" s="57">
        <f>'Revenue&amp;exepenses'!DE73</f>
        <v>0</v>
      </c>
      <c r="DF13" s="57">
        <f>'Revenue&amp;exepenses'!DF73</f>
        <v>0</v>
      </c>
      <c r="DG13" s="57">
        <f>'Revenue&amp;exepenses'!DG73</f>
        <v>0</v>
      </c>
      <c r="DH13" s="57">
        <f>'Revenue&amp;exepenses'!DH73</f>
        <v>0</v>
      </c>
      <c r="DI13" s="57">
        <f>'Revenue&amp;exepenses'!DI73</f>
        <v>0</v>
      </c>
      <c r="DJ13" s="57">
        <f>'Revenue&amp;exepenses'!DJ73</f>
        <v>0</v>
      </c>
      <c r="DK13" s="57">
        <f>'Revenue&amp;exepenses'!DK73</f>
        <v>0</v>
      </c>
      <c r="DL13" s="57">
        <f>'Revenue&amp;exepenses'!DL73</f>
        <v>0</v>
      </c>
      <c r="DM13" s="57">
        <f>'Revenue&amp;exepenses'!DM73</f>
        <v>0</v>
      </c>
      <c r="DN13" s="57">
        <f>'Revenue&amp;exepenses'!DN73</f>
        <v>0</v>
      </c>
      <c r="DO13" s="57">
        <f>'Revenue&amp;exepenses'!DO73</f>
        <v>0</v>
      </c>
      <c r="DP13" s="57">
        <f>'Revenue&amp;exepenses'!DP73</f>
        <v>0</v>
      </c>
      <c r="DQ13" s="57">
        <f>'Revenue&amp;exepenses'!DQ73</f>
        <v>0</v>
      </c>
      <c r="DR13" s="57">
        <f>'Revenue&amp;exepenses'!DR73</f>
        <v>0</v>
      </c>
      <c r="DS13" s="57">
        <f>'Revenue&amp;exepenses'!DS73</f>
        <v>0</v>
      </c>
      <c r="DU13" s="57">
        <f t="shared" si="30"/>
        <v>0</v>
      </c>
      <c r="DV13" s="57">
        <f t="shared" si="31"/>
        <v>0</v>
      </c>
      <c r="DW13" s="57">
        <f t="shared" si="31"/>
        <v>0</v>
      </c>
      <c r="DX13" s="57">
        <f t="shared" si="31"/>
        <v>0</v>
      </c>
      <c r="DY13" s="57">
        <f t="shared" si="31"/>
        <v>0</v>
      </c>
      <c r="DZ13" s="57">
        <f t="shared" si="31"/>
        <v>0</v>
      </c>
      <c r="EA13" s="57">
        <f t="shared" si="31"/>
        <v>0</v>
      </c>
      <c r="EB13" s="57">
        <f t="shared" si="31"/>
        <v>0</v>
      </c>
      <c r="EC13" s="57">
        <f t="shared" si="31"/>
        <v>0</v>
      </c>
      <c r="ED13" s="57">
        <f t="shared" si="31"/>
        <v>0</v>
      </c>
      <c r="EE13" s="57">
        <f t="shared" si="31"/>
        <v>0</v>
      </c>
      <c r="EF13" s="57">
        <f t="shared" si="31"/>
        <v>0</v>
      </c>
      <c r="EG13" s="57">
        <f t="shared" si="31"/>
        <v>0</v>
      </c>
      <c r="EH13" s="57">
        <f t="shared" si="31"/>
        <v>0</v>
      </c>
      <c r="EI13" s="57">
        <f t="shared" si="31"/>
        <v>0</v>
      </c>
      <c r="EJ13" s="57">
        <f t="shared" si="31"/>
        <v>0</v>
      </c>
      <c r="EK13" s="57">
        <f t="shared" si="31"/>
        <v>0</v>
      </c>
      <c r="EL13" s="57">
        <f t="shared" si="31"/>
        <v>0</v>
      </c>
      <c r="EM13" s="57">
        <f t="shared" si="31"/>
        <v>0</v>
      </c>
      <c r="EN13" s="57">
        <f t="shared" si="31"/>
        <v>0</v>
      </c>
      <c r="EO13" s="57">
        <f t="shared" si="31"/>
        <v>0</v>
      </c>
      <c r="EP13" s="57">
        <f t="shared" si="31"/>
        <v>0</v>
      </c>
      <c r="EQ13" s="57">
        <f t="shared" si="31"/>
        <v>0</v>
      </c>
      <c r="ER13" s="57">
        <f t="shared" si="31"/>
        <v>0</v>
      </c>
      <c r="ES13" s="57">
        <f t="shared" si="31"/>
        <v>0</v>
      </c>
      <c r="ET13" s="57">
        <f t="shared" ref="ET13:EW13" si="33">SUMIF($H$3:$DS$3,ET$3,$H13:$DS13)</f>
        <v>0</v>
      </c>
      <c r="EU13" s="57">
        <f t="shared" si="33"/>
        <v>0</v>
      </c>
      <c r="EV13" s="57">
        <f t="shared" si="33"/>
        <v>0</v>
      </c>
      <c r="EW13" s="57">
        <f t="shared" si="33"/>
        <v>0</v>
      </c>
    </row>
    <row r="14" spans="1:153" x14ac:dyDescent="0.3">
      <c r="G14" s="60">
        <f t="shared" si="27"/>
        <v>0</v>
      </c>
      <c r="EU14" s="57"/>
      <c r="EV14" s="57"/>
      <c r="EW14" s="57"/>
    </row>
    <row r="15" spans="1:153" x14ac:dyDescent="0.3">
      <c r="A15" s="90"/>
      <c r="B15" s="88" t="s">
        <v>111</v>
      </c>
      <c r="C15" s="88"/>
      <c r="D15" s="88"/>
      <c r="E15" s="88"/>
      <c r="F15" s="94" t="str">
        <f>F13</f>
        <v>INR Mn</v>
      </c>
      <c r="G15" s="88">
        <f t="shared" si="27"/>
        <v>3306623.7412561472</v>
      </c>
      <c r="H15" s="92">
        <f>'Revenue&amp;exepenses'!H75</f>
        <v>0</v>
      </c>
      <c r="I15" s="92">
        <f>'Revenue&amp;exepenses'!I75</f>
        <v>0</v>
      </c>
      <c r="J15" s="92">
        <f>'Revenue&amp;exepenses'!J75</f>
        <v>0</v>
      </c>
      <c r="K15" s="92">
        <f>'Revenue&amp;exepenses'!K75</f>
        <v>2686.0408607812501</v>
      </c>
      <c r="L15" s="92">
        <f>'Revenue&amp;exepenses'!L75</f>
        <v>2686.0408607812501</v>
      </c>
      <c r="M15" s="92">
        <f>'Revenue&amp;exepenses'!M75</f>
        <v>2686.0408607812501</v>
      </c>
      <c r="N15" s="92">
        <f>'Revenue&amp;exepenses'!N75</f>
        <v>2686.0408607812501</v>
      </c>
      <c r="O15" s="92">
        <f>'Revenue&amp;exepenses'!O75</f>
        <v>5730.2205030000005</v>
      </c>
      <c r="P15" s="92">
        <f>'Revenue&amp;exepenses'!P75</f>
        <v>5730.2205030000005</v>
      </c>
      <c r="Q15" s="92">
        <f>'Revenue&amp;exepenses'!Q75</f>
        <v>5730.2205030000005</v>
      </c>
      <c r="R15" s="92">
        <f>'Revenue&amp;exepenses'!R75</f>
        <v>5730.2205030000005</v>
      </c>
      <c r="S15" s="92">
        <f>'Revenue&amp;exepenses'!S75</f>
        <v>9025.0972922250003</v>
      </c>
      <c r="T15" s="92">
        <f>'Revenue&amp;exepenses'!T75</f>
        <v>9025.0972922250003</v>
      </c>
      <c r="U15" s="92">
        <f>'Revenue&amp;exepenses'!U75</f>
        <v>9025.0972922250003</v>
      </c>
      <c r="V15" s="92">
        <f>'Revenue&amp;exepenses'!V75</f>
        <v>9025.0972922250003</v>
      </c>
      <c r="W15" s="92">
        <f>'Revenue&amp;exepenses'!W75</f>
        <v>15006.01494223125</v>
      </c>
      <c r="X15" s="92">
        <f>'Revenue&amp;exepenses'!X75</f>
        <v>15006.01494223125</v>
      </c>
      <c r="Y15" s="92">
        <f>'Revenue&amp;exepenses'!Y75</f>
        <v>15006.01494223125</v>
      </c>
      <c r="Z15" s="92">
        <f>'Revenue&amp;exepenses'!Z75</f>
        <v>15006.01494223125</v>
      </c>
      <c r="AA15" s="92">
        <f>'Revenue&amp;exepenses'!AA75</f>
        <v>29403.193956018753</v>
      </c>
      <c r="AB15" s="92">
        <f>'Revenue&amp;exepenses'!AB75</f>
        <v>29403.193956018753</v>
      </c>
      <c r="AC15" s="92">
        <f>'Revenue&amp;exepenses'!AC75</f>
        <v>29403.193956018753</v>
      </c>
      <c r="AD15" s="92">
        <f>'Revenue&amp;exepenses'!AD75</f>
        <v>29403.193956018753</v>
      </c>
      <c r="AE15" s="92">
        <f>'Revenue&amp;exepenses'!AE75</f>
        <v>31695.282157218749</v>
      </c>
      <c r="AF15" s="92">
        <f>'Revenue&amp;exepenses'!AF75</f>
        <v>31695.282157218749</v>
      </c>
      <c r="AG15" s="92">
        <f>'Revenue&amp;exepenses'!AG75</f>
        <v>31695.282157218749</v>
      </c>
      <c r="AH15" s="92">
        <f>'Revenue&amp;exepenses'!AH75</f>
        <v>31695.282157218749</v>
      </c>
      <c r="AI15" s="92">
        <f>'Revenue&amp;exepenses'!AI75</f>
        <v>32948.767892250005</v>
      </c>
      <c r="AJ15" s="92">
        <f>'Revenue&amp;exepenses'!AJ75</f>
        <v>32948.767892250005</v>
      </c>
      <c r="AK15" s="92">
        <f>'Revenue&amp;exepenses'!AK75</f>
        <v>32948.767892250005</v>
      </c>
      <c r="AL15" s="92">
        <f>'Revenue&amp;exepenses'!AL75</f>
        <v>32948.767892250005</v>
      </c>
      <c r="AM15" s="92">
        <f>'Revenue&amp;exepenses'!AM75</f>
        <v>32948.767892250005</v>
      </c>
      <c r="AN15" s="92">
        <f>'Revenue&amp;exepenses'!AN75</f>
        <v>32948.767892250005</v>
      </c>
      <c r="AO15" s="92">
        <f>'Revenue&amp;exepenses'!AO75</f>
        <v>32948.767892250005</v>
      </c>
      <c r="AP15" s="92">
        <f>'Revenue&amp;exepenses'!AP75</f>
        <v>32948.767892250005</v>
      </c>
      <c r="AQ15" s="92">
        <f>'Revenue&amp;exepenses'!AQ75</f>
        <v>32948.767892250005</v>
      </c>
      <c r="AR15" s="92">
        <f>'Revenue&amp;exepenses'!AR75</f>
        <v>32948.767892250005</v>
      </c>
      <c r="AS15" s="92">
        <f>'Revenue&amp;exepenses'!AS75</f>
        <v>32948.767892250005</v>
      </c>
      <c r="AT15" s="92">
        <f>'Revenue&amp;exepenses'!AT75</f>
        <v>32948.767892250005</v>
      </c>
      <c r="AU15" s="92">
        <f>'Revenue&amp;exepenses'!AU75</f>
        <v>32948.767892250005</v>
      </c>
      <c r="AV15" s="92">
        <f>'Revenue&amp;exepenses'!AV75</f>
        <v>32948.767892250005</v>
      </c>
      <c r="AW15" s="92">
        <f>'Revenue&amp;exepenses'!AW75</f>
        <v>32948.767892250005</v>
      </c>
      <c r="AX15" s="92">
        <f>'Revenue&amp;exepenses'!AX75</f>
        <v>32948.767892250005</v>
      </c>
      <c r="AY15" s="92">
        <f>'Revenue&amp;exepenses'!AY75</f>
        <v>32948.767892250005</v>
      </c>
      <c r="AZ15" s="92">
        <f>'Revenue&amp;exepenses'!AZ75</f>
        <v>32948.767892250005</v>
      </c>
      <c r="BA15" s="92">
        <f>'Revenue&amp;exepenses'!BA75</f>
        <v>32948.767892250005</v>
      </c>
      <c r="BB15" s="92">
        <f>'Revenue&amp;exepenses'!BB75</f>
        <v>32948.767892250005</v>
      </c>
      <c r="BC15" s="92">
        <f>'Revenue&amp;exepenses'!BC75</f>
        <v>32948.767892250005</v>
      </c>
      <c r="BD15" s="92">
        <f>'Revenue&amp;exepenses'!BD75</f>
        <v>32948.767892250005</v>
      </c>
      <c r="BE15" s="92">
        <f>'Revenue&amp;exepenses'!BE75</f>
        <v>32948.767892250005</v>
      </c>
      <c r="BF15" s="92">
        <f>'Revenue&amp;exepenses'!BF75</f>
        <v>32948.767892250005</v>
      </c>
      <c r="BG15" s="92">
        <f>'Revenue&amp;exepenses'!BG75</f>
        <v>32948.767892250005</v>
      </c>
      <c r="BH15" s="92">
        <f>'Revenue&amp;exepenses'!BH75</f>
        <v>32948.767892250005</v>
      </c>
      <c r="BI15" s="92">
        <f>'Revenue&amp;exepenses'!BI75</f>
        <v>32948.767892250005</v>
      </c>
      <c r="BJ15" s="92">
        <f>'Revenue&amp;exepenses'!BJ75</f>
        <v>32948.767892250005</v>
      </c>
      <c r="BK15" s="92">
        <f>'Revenue&amp;exepenses'!BK75</f>
        <v>32948.767892250005</v>
      </c>
      <c r="BL15" s="92">
        <f>'Revenue&amp;exepenses'!BL75</f>
        <v>32948.767892250005</v>
      </c>
      <c r="BM15" s="92">
        <f>'Revenue&amp;exepenses'!BM75</f>
        <v>32948.767892250005</v>
      </c>
      <c r="BN15" s="92">
        <f>'Revenue&amp;exepenses'!BN75</f>
        <v>32948.767892250005</v>
      </c>
      <c r="BO15" s="92">
        <f>'Revenue&amp;exepenses'!BO75</f>
        <v>32948.767892250005</v>
      </c>
      <c r="BP15" s="92">
        <f>'Revenue&amp;exepenses'!BP75</f>
        <v>32948.767892250005</v>
      </c>
      <c r="BQ15" s="92">
        <f>'Revenue&amp;exepenses'!BQ75</f>
        <v>32948.767892250005</v>
      </c>
      <c r="BR15" s="92">
        <f>'Revenue&amp;exepenses'!BR75</f>
        <v>32948.767892250005</v>
      </c>
      <c r="BS15" s="92">
        <f>'Revenue&amp;exepenses'!BS75</f>
        <v>32948.767892250005</v>
      </c>
      <c r="BT15" s="92">
        <f>'Revenue&amp;exepenses'!BT75</f>
        <v>32948.767892250005</v>
      </c>
      <c r="BU15" s="92">
        <f>'Revenue&amp;exepenses'!BU75</f>
        <v>32948.767892250005</v>
      </c>
      <c r="BV15" s="92">
        <f>'Revenue&amp;exepenses'!BV75</f>
        <v>32948.767892250005</v>
      </c>
      <c r="BW15" s="92">
        <f>'Revenue&amp;exepenses'!BW75</f>
        <v>32948.767892250005</v>
      </c>
      <c r="BX15" s="92">
        <f>'Revenue&amp;exepenses'!BX75</f>
        <v>32948.767892250005</v>
      </c>
      <c r="BY15" s="92">
        <f>'Revenue&amp;exepenses'!BY75</f>
        <v>32948.767892250005</v>
      </c>
      <c r="BZ15" s="92">
        <f>'Revenue&amp;exepenses'!BZ75</f>
        <v>32948.767892250005</v>
      </c>
      <c r="CA15" s="92">
        <f>'Revenue&amp;exepenses'!CA75</f>
        <v>32948.767892250005</v>
      </c>
      <c r="CB15" s="92">
        <f>'Revenue&amp;exepenses'!CB75</f>
        <v>32948.767892250005</v>
      </c>
      <c r="CC15" s="92">
        <f>'Revenue&amp;exepenses'!CC75</f>
        <v>32948.767892250005</v>
      </c>
      <c r="CD15" s="92">
        <f>'Revenue&amp;exepenses'!CD75</f>
        <v>32948.767892250005</v>
      </c>
      <c r="CE15" s="92">
        <f>'Revenue&amp;exepenses'!CE75</f>
        <v>32948.767892250005</v>
      </c>
      <c r="CF15" s="92">
        <f>'Revenue&amp;exepenses'!CF75</f>
        <v>32948.767892250005</v>
      </c>
      <c r="CG15" s="92">
        <f>'Revenue&amp;exepenses'!CG75</f>
        <v>32948.767892250005</v>
      </c>
      <c r="CH15" s="92">
        <f>'Revenue&amp;exepenses'!CH75</f>
        <v>32948.767892250005</v>
      </c>
      <c r="CI15" s="92">
        <f>'Revenue&amp;exepenses'!CI75</f>
        <v>32948.767892250005</v>
      </c>
      <c r="CJ15" s="92">
        <f>'Revenue&amp;exepenses'!CJ75</f>
        <v>32948.767892250005</v>
      </c>
      <c r="CK15" s="92">
        <f>'Revenue&amp;exepenses'!CK75</f>
        <v>32948.767892250005</v>
      </c>
      <c r="CL15" s="92">
        <f>'Revenue&amp;exepenses'!CL75</f>
        <v>32948.767892250005</v>
      </c>
      <c r="CM15" s="92">
        <f>'Revenue&amp;exepenses'!CM75</f>
        <v>32948.767892250005</v>
      </c>
      <c r="CN15" s="92">
        <f>'Revenue&amp;exepenses'!CN75</f>
        <v>32948.767892250005</v>
      </c>
      <c r="CO15" s="92">
        <f>'Revenue&amp;exepenses'!CO75</f>
        <v>32948.767892250005</v>
      </c>
      <c r="CP15" s="92">
        <f>'Revenue&amp;exepenses'!CP75</f>
        <v>32948.767892250005</v>
      </c>
      <c r="CQ15" s="92">
        <f>'Revenue&amp;exepenses'!CQ75</f>
        <v>32948.767892250005</v>
      </c>
      <c r="CR15" s="92">
        <f>'Revenue&amp;exepenses'!CR75</f>
        <v>32948.767892250005</v>
      </c>
      <c r="CS15" s="92">
        <f>'Revenue&amp;exepenses'!CS75</f>
        <v>32948.767892250005</v>
      </c>
      <c r="CT15" s="92">
        <f>'Revenue&amp;exepenses'!CT75</f>
        <v>32948.767892250005</v>
      </c>
      <c r="CU15" s="92">
        <f>'Revenue&amp;exepenses'!CU75</f>
        <v>32948.767892250005</v>
      </c>
      <c r="CV15" s="92">
        <f>'Revenue&amp;exepenses'!CV75</f>
        <v>32948.767892250005</v>
      </c>
      <c r="CW15" s="92">
        <f>'Revenue&amp;exepenses'!CW75</f>
        <v>32948.767892250005</v>
      </c>
      <c r="CX15" s="92">
        <f>'Revenue&amp;exepenses'!CX75</f>
        <v>32948.767892250005</v>
      </c>
      <c r="CY15" s="92">
        <f>'Revenue&amp;exepenses'!CY75</f>
        <v>32948.767892250005</v>
      </c>
      <c r="CZ15" s="92">
        <f>'Revenue&amp;exepenses'!CZ75</f>
        <v>32948.767892250005</v>
      </c>
      <c r="DA15" s="92">
        <f>'Revenue&amp;exepenses'!DA75</f>
        <v>32948.767892250005</v>
      </c>
      <c r="DB15" s="92">
        <f>'Revenue&amp;exepenses'!DB75</f>
        <v>32948.767892250005</v>
      </c>
      <c r="DC15" s="92">
        <f>'Revenue&amp;exepenses'!DC75</f>
        <v>32948.767892250005</v>
      </c>
      <c r="DD15" s="92">
        <f>'Revenue&amp;exepenses'!DD75</f>
        <v>32948.767892250005</v>
      </c>
      <c r="DE15" s="92">
        <f>'Revenue&amp;exepenses'!DE75</f>
        <v>32948.767892250005</v>
      </c>
      <c r="DF15" s="92">
        <f>'Revenue&amp;exepenses'!DF75</f>
        <v>32948.767892250005</v>
      </c>
      <c r="DG15" s="92">
        <f>'Revenue&amp;exepenses'!DG75</f>
        <v>32948.767892250005</v>
      </c>
      <c r="DH15" s="92">
        <f>'Revenue&amp;exepenses'!DH75</f>
        <v>32948.767892250005</v>
      </c>
      <c r="DI15" s="92">
        <f>'Revenue&amp;exepenses'!DI75</f>
        <v>32948.767892250005</v>
      </c>
      <c r="DJ15" s="92">
        <f>'Revenue&amp;exepenses'!DJ75</f>
        <v>32948.767892250005</v>
      </c>
      <c r="DK15" s="92">
        <f>'Revenue&amp;exepenses'!DK75</f>
        <v>32948.767892250005</v>
      </c>
      <c r="DL15" s="92">
        <f>'Revenue&amp;exepenses'!DL75</f>
        <v>32948.767892250005</v>
      </c>
      <c r="DM15" s="92">
        <f>'Revenue&amp;exepenses'!DM75</f>
        <v>32948.767892250005</v>
      </c>
      <c r="DN15" s="92">
        <f>'Revenue&amp;exepenses'!DN75</f>
        <v>32948.767892250005</v>
      </c>
      <c r="DO15" s="92">
        <f>'Revenue&amp;exepenses'!DO75</f>
        <v>32948.767892250005</v>
      </c>
      <c r="DP15" s="92">
        <f>'Revenue&amp;exepenses'!DP75</f>
        <v>32948.767892250005</v>
      </c>
      <c r="DQ15" s="92">
        <f>'Revenue&amp;exepenses'!DQ75</f>
        <v>32948.767892250005</v>
      </c>
      <c r="DR15" s="92">
        <f>'Revenue&amp;exepenses'!DR75</f>
        <v>32948.767892250005</v>
      </c>
      <c r="DS15" s="92">
        <f>'Revenue&amp;exepenses'!DS75</f>
        <v>32948.767892250005</v>
      </c>
      <c r="DU15" s="92">
        <f t="shared" ref="DU15" si="34">SUM(DU11:DU14)</f>
        <v>2686.0408607812501</v>
      </c>
      <c r="DV15" s="92">
        <f t="shared" ref="DV15" si="35">SUM(DV11:DV14)</f>
        <v>13788.343085343749</v>
      </c>
      <c r="DW15" s="92">
        <f t="shared" ref="DW15" si="36">SUM(DW11:DW14)</f>
        <v>26215.758801225002</v>
      </c>
      <c r="DX15" s="92">
        <f t="shared" ref="DX15" si="37">SUM(DX11:DX14)</f>
        <v>42081.306818906254</v>
      </c>
      <c r="DY15" s="92">
        <f t="shared" ref="DY15" si="38">SUM(DY11:DY14)</f>
        <v>74421.238782712506</v>
      </c>
      <c r="DZ15" s="92">
        <f t="shared" ref="DZ15" si="39">SUM(DZ11:DZ14)</f>
        <v>119904.864025275</v>
      </c>
      <c r="EA15" s="92">
        <f t="shared" ref="EA15" si="40">SUM(EA11:EA14)</f>
        <v>128034.61436390624</v>
      </c>
      <c r="EB15" s="92">
        <f t="shared" ref="EB15" si="41">SUM(EB11:EB14)</f>
        <v>131795.07156900002</v>
      </c>
      <c r="EC15" s="92">
        <f t="shared" ref="EC15" si="42">SUM(EC11:EC14)</f>
        <v>131795.07156900002</v>
      </c>
      <c r="ED15" s="92">
        <f t="shared" ref="ED15" si="43">SUM(ED11:ED14)</f>
        <v>131795.07156900002</v>
      </c>
      <c r="EE15" s="92">
        <f t="shared" ref="EE15" si="44">SUM(EE11:EE14)</f>
        <v>131795.07156900002</v>
      </c>
      <c r="EF15" s="92">
        <f t="shared" ref="EF15" si="45">SUM(EF11:EF14)</f>
        <v>131795.07156900002</v>
      </c>
      <c r="EG15" s="92">
        <f t="shared" ref="EG15" si="46">SUM(EG11:EG14)</f>
        <v>131795.07156900002</v>
      </c>
      <c r="EH15" s="92">
        <f t="shared" ref="EH15" si="47">SUM(EH11:EH14)</f>
        <v>131795.07156900002</v>
      </c>
      <c r="EI15" s="92">
        <f t="shared" ref="EI15" si="48">SUM(EI11:EI14)</f>
        <v>131795.07156900002</v>
      </c>
      <c r="EJ15" s="92">
        <f t="shared" ref="EJ15" si="49">SUM(EJ11:EJ14)</f>
        <v>131795.07156900002</v>
      </c>
      <c r="EK15" s="92">
        <f t="shared" ref="EK15" si="50">SUM(EK11:EK14)</f>
        <v>131795.07156900002</v>
      </c>
      <c r="EL15" s="92">
        <f t="shared" ref="EL15" si="51">SUM(EL11:EL14)</f>
        <v>131795.07156900002</v>
      </c>
      <c r="EM15" s="92">
        <f t="shared" ref="EM15" si="52">SUM(EM11:EM14)</f>
        <v>131795.07156900002</v>
      </c>
      <c r="EN15" s="92">
        <f t="shared" ref="EN15" si="53">SUM(EN11:EN14)</f>
        <v>131795.07156900002</v>
      </c>
      <c r="EO15" s="92">
        <f t="shared" ref="EO15" si="54">SUM(EO11:EO14)</f>
        <v>131795.07156900002</v>
      </c>
      <c r="EP15" s="92">
        <f t="shared" ref="EP15" si="55">SUM(EP11:EP14)</f>
        <v>131795.07156900002</v>
      </c>
      <c r="EQ15" s="92">
        <f t="shared" ref="EQ15" si="56">SUM(EQ11:EQ14)</f>
        <v>131795.07156900002</v>
      </c>
      <c r="ER15" s="92">
        <f t="shared" ref="ER15" si="57">SUM(ER11:ER14)</f>
        <v>131795.07156900002</v>
      </c>
      <c r="ES15" s="92">
        <f t="shared" ref="ES15" si="58">SUM(ES11:ES14)</f>
        <v>131795.07156900002</v>
      </c>
      <c r="ET15" s="92">
        <f t="shared" ref="ET15:EW15" si="59">SUM(ET11:ET14)</f>
        <v>131795.07156900002</v>
      </c>
      <c r="EU15" s="92">
        <f t="shared" si="59"/>
        <v>131795.07156900002</v>
      </c>
      <c r="EV15" s="92">
        <f t="shared" si="59"/>
        <v>131795.07156900002</v>
      </c>
      <c r="EW15" s="92">
        <f t="shared" si="59"/>
        <v>131795.07156900002</v>
      </c>
    </row>
    <row r="16" spans="1:153" x14ac:dyDescent="0.3">
      <c r="G16" s="60">
        <f t="shared" si="27"/>
        <v>0</v>
      </c>
    </row>
    <row r="17" spans="1:153" x14ac:dyDescent="0.3">
      <c r="B17" s="6" t="s">
        <v>56</v>
      </c>
      <c r="G17" s="60">
        <f t="shared" si="27"/>
        <v>0</v>
      </c>
    </row>
    <row r="18" spans="1:153" x14ac:dyDescent="0.3">
      <c r="C18" s="12" t="s">
        <v>148</v>
      </c>
      <c r="G18" s="60">
        <f t="shared" si="27"/>
        <v>0</v>
      </c>
    </row>
    <row r="19" spans="1:153" x14ac:dyDescent="0.3">
      <c r="D19" s="12" t="str">
        <f>'Revenue&amp;exepenses'!D116</f>
        <v>LFP</v>
      </c>
      <c r="F19" s="51" t="str">
        <f>F15</f>
        <v>INR Mn</v>
      </c>
      <c r="G19" s="60">
        <f t="shared" si="27"/>
        <v>1097309.2119131538</v>
      </c>
      <c r="H19" s="57">
        <f>'Revenue&amp;exepenses'!H116</f>
        <v>0</v>
      </c>
      <c r="I19" s="57">
        <f>'Revenue&amp;exepenses'!I116</f>
        <v>0</v>
      </c>
      <c r="J19" s="57">
        <f>'Revenue&amp;exepenses'!J116</f>
        <v>0</v>
      </c>
      <c r="K19" s="57">
        <f>'Revenue&amp;exepenses'!K116</f>
        <v>891.36763380000002</v>
      </c>
      <c r="L19" s="57">
        <f>'Revenue&amp;exepenses'!L116</f>
        <v>891.36763380000002</v>
      </c>
      <c r="M19" s="57">
        <f>'Revenue&amp;exepenses'!M116</f>
        <v>891.36763380000002</v>
      </c>
      <c r="N19" s="57">
        <f>'Revenue&amp;exepenses'!N116</f>
        <v>891.36763380000002</v>
      </c>
      <c r="O19" s="57">
        <f>'Revenue&amp;exepenses'!O116</f>
        <v>1901.58428544</v>
      </c>
      <c r="P19" s="57">
        <f>'Revenue&amp;exepenses'!P116</f>
        <v>1901.58428544</v>
      </c>
      <c r="Q19" s="57">
        <f>'Revenue&amp;exepenses'!Q116</f>
        <v>1901.58428544</v>
      </c>
      <c r="R19" s="57">
        <f>'Revenue&amp;exepenses'!R116</f>
        <v>1901.58428544</v>
      </c>
      <c r="S19" s="57">
        <f>'Revenue&amp;exepenses'!S116</f>
        <v>2994.9952495680004</v>
      </c>
      <c r="T19" s="57">
        <f>'Revenue&amp;exepenses'!T116</f>
        <v>2994.9952495680004</v>
      </c>
      <c r="U19" s="57">
        <f>'Revenue&amp;exepenses'!U116</f>
        <v>2994.9952495680004</v>
      </c>
      <c r="V19" s="57">
        <f>'Revenue&amp;exepenses'!V116</f>
        <v>2994.9952495680004</v>
      </c>
      <c r="W19" s="57">
        <f>'Revenue&amp;exepenses'!W116</f>
        <v>4979.7738474960006</v>
      </c>
      <c r="X19" s="57">
        <f>'Revenue&amp;exepenses'!X116</f>
        <v>4979.7738474960006</v>
      </c>
      <c r="Y19" s="57">
        <f>'Revenue&amp;exepenses'!Y116</f>
        <v>4979.7738474960006</v>
      </c>
      <c r="Z19" s="57">
        <f>'Revenue&amp;exepenses'!Z116</f>
        <v>4979.7738474960006</v>
      </c>
      <c r="AA19" s="57">
        <f>'Revenue&amp;exepenses'!AA116</f>
        <v>9757.5043646640006</v>
      </c>
      <c r="AB19" s="57">
        <f>'Revenue&amp;exepenses'!AB116</f>
        <v>9757.5043646640006</v>
      </c>
      <c r="AC19" s="57">
        <f>'Revenue&amp;exepenses'!AC116</f>
        <v>9757.5043646640006</v>
      </c>
      <c r="AD19" s="57">
        <f>'Revenue&amp;exepenses'!AD116</f>
        <v>9757.5043646640006</v>
      </c>
      <c r="AE19" s="57">
        <f>'Revenue&amp;exepenses'!AE116</f>
        <v>10518.138078840002</v>
      </c>
      <c r="AF19" s="57">
        <f>'Revenue&amp;exepenses'!AF116</f>
        <v>10518.138078840002</v>
      </c>
      <c r="AG19" s="57">
        <f>'Revenue&amp;exepenses'!AG116</f>
        <v>10518.138078840002</v>
      </c>
      <c r="AH19" s="57">
        <f>'Revenue&amp;exepenses'!AH116</f>
        <v>10518.138078840002</v>
      </c>
      <c r="AI19" s="57">
        <f>'Revenue&amp;exepenses'!AI116</f>
        <v>10934.109641280002</v>
      </c>
      <c r="AJ19" s="57">
        <f>'Revenue&amp;exepenses'!AJ116</f>
        <v>10934.109641280002</v>
      </c>
      <c r="AK19" s="57">
        <f>'Revenue&amp;exepenses'!AK116</f>
        <v>10934.109641280002</v>
      </c>
      <c r="AL19" s="57">
        <f>'Revenue&amp;exepenses'!AL116</f>
        <v>10934.109641280002</v>
      </c>
      <c r="AM19" s="57">
        <f>'Revenue&amp;exepenses'!AM116</f>
        <v>10934.109641280002</v>
      </c>
      <c r="AN19" s="57">
        <f>'Revenue&amp;exepenses'!AN116</f>
        <v>10934.109641280002</v>
      </c>
      <c r="AO19" s="57">
        <f>'Revenue&amp;exepenses'!AO116</f>
        <v>10934.109641280002</v>
      </c>
      <c r="AP19" s="57">
        <f>'Revenue&amp;exepenses'!AP116</f>
        <v>10934.109641280002</v>
      </c>
      <c r="AQ19" s="57">
        <f>'Revenue&amp;exepenses'!AQ116</f>
        <v>10934.109641280002</v>
      </c>
      <c r="AR19" s="57">
        <f>'Revenue&amp;exepenses'!AR116</f>
        <v>10934.109641280002</v>
      </c>
      <c r="AS19" s="57">
        <f>'Revenue&amp;exepenses'!AS116</f>
        <v>10934.109641280002</v>
      </c>
      <c r="AT19" s="57">
        <f>'Revenue&amp;exepenses'!AT116</f>
        <v>10934.109641280002</v>
      </c>
      <c r="AU19" s="57">
        <f>'Revenue&amp;exepenses'!AU116</f>
        <v>10934.109641280002</v>
      </c>
      <c r="AV19" s="57">
        <f>'Revenue&amp;exepenses'!AV116</f>
        <v>10934.109641280002</v>
      </c>
      <c r="AW19" s="57">
        <f>'Revenue&amp;exepenses'!AW116</f>
        <v>10934.109641280002</v>
      </c>
      <c r="AX19" s="57">
        <f>'Revenue&amp;exepenses'!AX116</f>
        <v>10934.109641280002</v>
      </c>
      <c r="AY19" s="57">
        <f>'Revenue&amp;exepenses'!AY116</f>
        <v>10934.109641280002</v>
      </c>
      <c r="AZ19" s="57">
        <f>'Revenue&amp;exepenses'!AZ116</f>
        <v>10934.109641280002</v>
      </c>
      <c r="BA19" s="57">
        <f>'Revenue&amp;exepenses'!BA116</f>
        <v>10934.109641280002</v>
      </c>
      <c r="BB19" s="57">
        <f>'Revenue&amp;exepenses'!BB116</f>
        <v>10934.109641280002</v>
      </c>
      <c r="BC19" s="57">
        <f>'Revenue&amp;exepenses'!BC116</f>
        <v>10934.109641280002</v>
      </c>
      <c r="BD19" s="57">
        <f>'Revenue&amp;exepenses'!BD116</f>
        <v>10934.109641280002</v>
      </c>
      <c r="BE19" s="57">
        <f>'Revenue&amp;exepenses'!BE116</f>
        <v>10934.109641280002</v>
      </c>
      <c r="BF19" s="57">
        <f>'Revenue&amp;exepenses'!BF116</f>
        <v>10934.109641280002</v>
      </c>
      <c r="BG19" s="57">
        <f>'Revenue&amp;exepenses'!BG116</f>
        <v>10934.109641280002</v>
      </c>
      <c r="BH19" s="57">
        <f>'Revenue&amp;exepenses'!BH116</f>
        <v>10934.109641280002</v>
      </c>
      <c r="BI19" s="57">
        <f>'Revenue&amp;exepenses'!BI116</f>
        <v>10934.109641280002</v>
      </c>
      <c r="BJ19" s="57">
        <f>'Revenue&amp;exepenses'!BJ116</f>
        <v>10934.109641280002</v>
      </c>
      <c r="BK19" s="57">
        <f>'Revenue&amp;exepenses'!BK116</f>
        <v>10934.109641280002</v>
      </c>
      <c r="BL19" s="57">
        <f>'Revenue&amp;exepenses'!BL116</f>
        <v>10934.109641280002</v>
      </c>
      <c r="BM19" s="57">
        <f>'Revenue&amp;exepenses'!BM116</f>
        <v>10934.109641280002</v>
      </c>
      <c r="BN19" s="57">
        <f>'Revenue&amp;exepenses'!BN116</f>
        <v>10934.109641280002</v>
      </c>
      <c r="BO19" s="57">
        <f>'Revenue&amp;exepenses'!BO116</f>
        <v>10934.109641280002</v>
      </c>
      <c r="BP19" s="57">
        <f>'Revenue&amp;exepenses'!BP116</f>
        <v>10934.109641280002</v>
      </c>
      <c r="BQ19" s="57">
        <f>'Revenue&amp;exepenses'!BQ116</f>
        <v>10934.109641280002</v>
      </c>
      <c r="BR19" s="57">
        <f>'Revenue&amp;exepenses'!BR116</f>
        <v>10934.109641280002</v>
      </c>
      <c r="BS19" s="57">
        <f>'Revenue&amp;exepenses'!BS116</f>
        <v>10934.109641280002</v>
      </c>
      <c r="BT19" s="57">
        <f>'Revenue&amp;exepenses'!BT116</f>
        <v>10934.109641280002</v>
      </c>
      <c r="BU19" s="57">
        <f>'Revenue&amp;exepenses'!BU116</f>
        <v>10934.109641280002</v>
      </c>
      <c r="BV19" s="57">
        <f>'Revenue&amp;exepenses'!BV116</f>
        <v>10934.109641280002</v>
      </c>
      <c r="BW19" s="57">
        <f>'Revenue&amp;exepenses'!BW116</f>
        <v>10934.109641280002</v>
      </c>
      <c r="BX19" s="57">
        <f>'Revenue&amp;exepenses'!BX116</f>
        <v>10934.109641280002</v>
      </c>
      <c r="BY19" s="57">
        <f>'Revenue&amp;exepenses'!BY116</f>
        <v>10934.109641280002</v>
      </c>
      <c r="BZ19" s="57">
        <f>'Revenue&amp;exepenses'!BZ116</f>
        <v>10934.109641280002</v>
      </c>
      <c r="CA19" s="57">
        <f>'Revenue&amp;exepenses'!CA116</f>
        <v>10934.109641280002</v>
      </c>
      <c r="CB19" s="57">
        <f>'Revenue&amp;exepenses'!CB116</f>
        <v>10934.109641280002</v>
      </c>
      <c r="CC19" s="57">
        <f>'Revenue&amp;exepenses'!CC116</f>
        <v>10934.109641280002</v>
      </c>
      <c r="CD19" s="57">
        <f>'Revenue&amp;exepenses'!CD116</f>
        <v>10934.109641280002</v>
      </c>
      <c r="CE19" s="57">
        <f>'Revenue&amp;exepenses'!CE116</f>
        <v>10934.109641280002</v>
      </c>
      <c r="CF19" s="57">
        <f>'Revenue&amp;exepenses'!CF116</f>
        <v>10934.109641280002</v>
      </c>
      <c r="CG19" s="57">
        <f>'Revenue&amp;exepenses'!CG116</f>
        <v>10934.109641280002</v>
      </c>
      <c r="CH19" s="57">
        <f>'Revenue&amp;exepenses'!CH116</f>
        <v>10934.109641280002</v>
      </c>
      <c r="CI19" s="57">
        <f>'Revenue&amp;exepenses'!CI116</f>
        <v>10934.109641280002</v>
      </c>
      <c r="CJ19" s="57">
        <f>'Revenue&amp;exepenses'!CJ116</f>
        <v>10934.109641280002</v>
      </c>
      <c r="CK19" s="57">
        <f>'Revenue&amp;exepenses'!CK116</f>
        <v>10934.109641280002</v>
      </c>
      <c r="CL19" s="57">
        <f>'Revenue&amp;exepenses'!CL116</f>
        <v>10934.109641280002</v>
      </c>
      <c r="CM19" s="57">
        <f>'Revenue&amp;exepenses'!CM116</f>
        <v>10934.109641280002</v>
      </c>
      <c r="CN19" s="57">
        <f>'Revenue&amp;exepenses'!CN116</f>
        <v>10934.109641280002</v>
      </c>
      <c r="CO19" s="57">
        <f>'Revenue&amp;exepenses'!CO116</f>
        <v>10934.109641280002</v>
      </c>
      <c r="CP19" s="57">
        <f>'Revenue&amp;exepenses'!CP116</f>
        <v>10934.109641280002</v>
      </c>
      <c r="CQ19" s="57">
        <f>'Revenue&amp;exepenses'!CQ116</f>
        <v>10934.109641280002</v>
      </c>
      <c r="CR19" s="57">
        <f>'Revenue&amp;exepenses'!CR116</f>
        <v>10934.109641280002</v>
      </c>
      <c r="CS19" s="57">
        <f>'Revenue&amp;exepenses'!CS116</f>
        <v>10934.109641280002</v>
      </c>
      <c r="CT19" s="57">
        <f>'Revenue&amp;exepenses'!CT116</f>
        <v>10934.109641280002</v>
      </c>
      <c r="CU19" s="57">
        <f>'Revenue&amp;exepenses'!CU116</f>
        <v>10934.109641280002</v>
      </c>
      <c r="CV19" s="57">
        <f>'Revenue&amp;exepenses'!CV116</f>
        <v>10934.109641280002</v>
      </c>
      <c r="CW19" s="57">
        <f>'Revenue&amp;exepenses'!CW116</f>
        <v>10934.109641280002</v>
      </c>
      <c r="CX19" s="57">
        <f>'Revenue&amp;exepenses'!CX116</f>
        <v>10934.109641280002</v>
      </c>
      <c r="CY19" s="57">
        <f>'Revenue&amp;exepenses'!CY116</f>
        <v>10934.109641280002</v>
      </c>
      <c r="CZ19" s="57">
        <f>'Revenue&amp;exepenses'!CZ116</f>
        <v>10934.109641280002</v>
      </c>
      <c r="DA19" s="57">
        <f>'Revenue&amp;exepenses'!DA116</f>
        <v>10934.109641280002</v>
      </c>
      <c r="DB19" s="57">
        <f>'Revenue&amp;exepenses'!DB116</f>
        <v>10934.109641280002</v>
      </c>
      <c r="DC19" s="57">
        <f>'Revenue&amp;exepenses'!DC116</f>
        <v>10934.109641280002</v>
      </c>
      <c r="DD19" s="57">
        <f>'Revenue&amp;exepenses'!DD116</f>
        <v>10934.109641280002</v>
      </c>
      <c r="DE19" s="57">
        <f>'Revenue&amp;exepenses'!DE116</f>
        <v>10934.109641280002</v>
      </c>
      <c r="DF19" s="57">
        <f>'Revenue&amp;exepenses'!DF116</f>
        <v>10934.109641280002</v>
      </c>
      <c r="DG19" s="57">
        <f>'Revenue&amp;exepenses'!DG116</f>
        <v>10934.109641280002</v>
      </c>
      <c r="DH19" s="57">
        <f>'Revenue&amp;exepenses'!DH116</f>
        <v>10934.109641280002</v>
      </c>
      <c r="DI19" s="57">
        <f>'Revenue&amp;exepenses'!DI116</f>
        <v>10934.109641280002</v>
      </c>
      <c r="DJ19" s="57">
        <f>'Revenue&amp;exepenses'!DJ116</f>
        <v>10934.109641280002</v>
      </c>
      <c r="DK19" s="57">
        <f>'Revenue&amp;exepenses'!DK116</f>
        <v>10934.109641280002</v>
      </c>
      <c r="DL19" s="57">
        <f>'Revenue&amp;exepenses'!DL116</f>
        <v>10934.109641280002</v>
      </c>
      <c r="DM19" s="57">
        <f>'Revenue&amp;exepenses'!DM116</f>
        <v>10934.109641280002</v>
      </c>
      <c r="DN19" s="57">
        <f>'Revenue&amp;exepenses'!DN116</f>
        <v>10934.109641280002</v>
      </c>
      <c r="DO19" s="57">
        <f>'Revenue&amp;exepenses'!DO116</f>
        <v>10934.109641280002</v>
      </c>
      <c r="DP19" s="57">
        <f>'Revenue&amp;exepenses'!DP116</f>
        <v>10934.109641280002</v>
      </c>
      <c r="DQ19" s="57">
        <f>'Revenue&amp;exepenses'!DQ116</f>
        <v>10934.109641280002</v>
      </c>
      <c r="DR19" s="57">
        <f>'Revenue&amp;exepenses'!DR116</f>
        <v>10934.109641280002</v>
      </c>
      <c r="DS19" s="57">
        <f>'Revenue&amp;exepenses'!DS116</f>
        <v>10934.109641280002</v>
      </c>
      <c r="DT19" s="57"/>
      <c r="DU19" s="57">
        <f t="shared" ref="DU19:EJ21" si="60">SUMIF($H$3:$DS$3,DU$3,$H19:$DS19)</f>
        <v>891.36763380000002</v>
      </c>
      <c r="DV19" s="57">
        <f t="shared" si="60"/>
        <v>4575.6871868400003</v>
      </c>
      <c r="DW19" s="57">
        <f t="shared" si="60"/>
        <v>8699.7481058880003</v>
      </c>
      <c r="DX19" s="57">
        <f t="shared" si="60"/>
        <v>13964.759596200001</v>
      </c>
      <c r="DY19" s="57">
        <f t="shared" si="60"/>
        <v>24696.825907152001</v>
      </c>
      <c r="DZ19" s="57">
        <f t="shared" si="60"/>
        <v>39790.651172832004</v>
      </c>
      <c r="EA19" s="57">
        <f t="shared" si="60"/>
        <v>42488.523877800006</v>
      </c>
      <c r="EB19" s="57">
        <f t="shared" si="60"/>
        <v>43736.438565120006</v>
      </c>
      <c r="EC19" s="57">
        <f t="shared" si="60"/>
        <v>43736.438565120006</v>
      </c>
      <c r="ED19" s="57">
        <f t="shared" si="60"/>
        <v>43736.438565120006</v>
      </c>
      <c r="EE19" s="57">
        <f t="shared" si="60"/>
        <v>43736.438565120006</v>
      </c>
      <c r="EF19" s="57">
        <f t="shared" si="60"/>
        <v>43736.438565120006</v>
      </c>
      <c r="EG19" s="57">
        <f t="shared" si="60"/>
        <v>43736.438565120006</v>
      </c>
      <c r="EH19" s="57">
        <f t="shared" si="60"/>
        <v>43736.438565120006</v>
      </c>
      <c r="EI19" s="57">
        <f t="shared" si="60"/>
        <v>43736.438565120006</v>
      </c>
      <c r="EJ19" s="57">
        <f t="shared" si="60"/>
        <v>43736.438565120006</v>
      </c>
      <c r="EK19" s="57">
        <f t="shared" ref="EK19:ES21" si="61">SUMIF($H$3:$DS$3,EK$3,$H19:$DS19)</f>
        <v>43736.438565120006</v>
      </c>
      <c r="EL19" s="57">
        <f t="shared" si="61"/>
        <v>43736.438565120006</v>
      </c>
      <c r="EM19" s="57">
        <f t="shared" si="61"/>
        <v>43736.438565120006</v>
      </c>
      <c r="EN19" s="57">
        <f t="shared" si="61"/>
        <v>43736.438565120006</v>
      </c>
      <c r="EO19" s="57">
        <f t="shared" si="61"/>
        <v>43736.438565120006</v>
      </c>
      <c r="EP19" s="57">
        <f t="shared" si="61"/>
        <v>43736.438565120006</v>
      </c>
      <c r="EQ19" s="57">
        <f t="shared" si="61"/>
        <v>43736.438565120006</v>
      </c>
      <c r="ER19" s="57">
        <f t="shared" si="61"/>
        <v>43736.438565120006</v>
      </c>
      <c r="ES19" s="57">
        <f t="shared" si="61"/>
        <v>43736.438565120006</v>
      </c>
      <c r="ET19" s="57">
        <f t="shared" ref="ET19:EW19" si="62">SUMIF($H$3:$DS$3,ET$3,$H19:$DS19)</f>
        <v>43736.438565120006</v>
      </c>
      <c r="EU19" s="6">
        <f t="shared" si="62"/>
        <v>43736.438565120006</v>
      </c>
      <c r="EV19" s="6">
        <f t="shared" si="62"/>
        <v>43736.438565120006</v>
      </c>
      <c r="EW19" s="6">
        <f t="shared" si="62"/>
        <v>43736.438565120006</v>
      </c>
    </row>
    <row r="20" spans="1:153" x14ac:dyDescent="0.3">
      <c r="D20" s="12" t="str">
        <f>'Revenue&amp;exepenses'!D117</f>
        <v>LCO</v>
      </c>
      <c r="F20" s="51" t="str">
        <f>F19</f>
        <v>INR Mn</v>
      </c>
      <c r="G20" s="60">
        <f t="shared" si="27"/>
        <v>693982.76051055046</v>
      </c>
      <c r="H20" s="57">
        <f>'Revenue&amp;exepenses'!H117</f>
        <v>0</v>
      </c>
      <c r="I20" s="57">
        <f>'Revenue&amp;exepenses'!I117</f>
        <v>0</v>
      </c>
      <c r="J20" s="57">
        <f>'Revenue&amp;exepenses'!J117</f>
        <v>0</v>
      </c>
      <c r="K20" s="57">
        <f>'Revenue&amp;exepenses'!K117</f>
        <v>563.73697078125008</v>
      </c>
      <c r="L20" s="57">
        <f>'Revenue&amp;exepenses'!L117</f>
        <v>563.73697078125008</v>
      </c>
      <c r="M20" s="57">
        <f>'Revenue&amp;exepenses'!M117</f>
        <v>563.73697078125008</v>
      </c>
      <c r="N20" s="57">
        <f>'Revenue&amp;exepenses'!N117</f>
        <v>563.73697078125008</v>
      </c>
      <c r="O20" s="57">
        <f>'Revenue&amp;exepenses'!O117</f>
        <v>1202.6388710000001</v>
      </c>
      <c r="P20" s="57">
        <f>'Revenue&amp;exepenses'!P117</f>
        <v>1202.6388710000001</v>
      </c>
      <c r="Q20" s="57">
        <f>'Revenue&amp;exepenses'!Q117</f>
        <v>1202.6388710000001</v>
      </c>
      <c r="R20" s="57">
        <f>'Revenue&amp;exepenses'!R117</f>
        <v>1202.6388710000001</v>
      </c>
      <c r="S20" s="57">
        <f>'Revenue&amp;exepenses'!S117</f>
        <v>1894.1562218250001</v>
      </c>
      <c r="T20" s="57">
        <f>'Revenue&amp;exepenses'!T117</f>
        <v>1894.1562218250001</v>
      </c>
      <c r="U20" s="57">
        <f>'Revenue&amp;exepenses'!U117</f>
        <v>1894.1562218250001</v>
      </c>
      <c r="V20" s="57">
        <f>'Revenue&amp;exepenses'!V117</f>
        <v>1894.1562218250001</v>
      </c>
      <c r="W20" s="57">
        <f>'Revenue&amp;exepenses'!W117</f>
        <v>3149.4105434312505</v>
      </c>
      <c r="X20" s="57">
        <f>'Revenue&amp;exepenses'!X117</f>
        <v>3149.4105434312505</v>
      </c>
      <c r="Y20" s="57">
        <f>'Revenue&amp;exepenses'!Y117</f>
        <v>3149.4105434312505</v>
      </c>
      <c r="Z20" s="57">
        <f>'Revenue&amp;exepenses'!Z117</f>
        <v>3149.4105434312505</v>
      </c>
      <c r="AA20" s="57">
        <f>'Revenue&amp;exepenses'!AA117</f>
        <v>6171.0407068187506</v>
      </c>
      <c r="AB20" s="57">
        <f>'Revenue&amp;exepenses'!AB117</f>
        <v>6171.0407068187506</v>
      </c>
      <c r="AC20" s="57">
        <f>'Revenue&amp;exepenses'!AC117</f>
        <v>6171.0407068187506</v>
      </c>
      <c r="AD20" s="57">
        <f>'Revenue&amp;exepenses'!AD117</f>
        <v>6171.0407068187506</v>
      </c>
      <c r="AE20" s="57">
        <f>'Revenue&amp;exepenses'!AE117</f>
        <v>6652.0962552187511</v>
      </c>
      <c r="AF20" s="57">
        <f>'Revenue&amp;exepenses'!AF117</f>
        <v>6652.0962552187511</v>
      </c>
      <c r="AG20" s="57">
        <f>'Revenue&amp;exepenses'!AG117</f>
        <v>6652.0962552187511</v>
      </c>
      <c r="AH20" s="57">
        <f>'Revenue&amp;exepenses'!AH117</f>
        <v>6652.0962552187511</v>
      </c>
      <c r="AI20" s="57">
        <f>'Revenue&amp;exepenses'!AI117</f>
        <v>6915.1735082500018</v>
      </c>
      <c r="AJ20" s="57">
        <f>'Revenue&amp;exepenses'!AJ117</f>
        <v>6915.1735082500018</v>
      </c>
      <c r="AK20" s="57">
        <f>'Revenue&amp;exepenses'!AK117</f>
        <v>6915.1735082500018</v>
      </c>
      <c r="AL20" s="57">
        <f>'Revenue&amp;exepenses'!AL117</f>
        <v>6915.1735082500018</v>
      </c>
      <c r="AM20" s="57">
        <f>'Revenue&amp;exepenses'!AM117</f>
        <v>6915.1735082500018</v>
      </c>
      <c r="AN20" s="57">
        <f>'Revenue&amp;exepenses'!AN117</f>
        <v>6915.1735082500018</v>
      </c>
      <c r="AO20" s="57">
        <f>'Revenue&amp;exepenses'!AO117</f>
        <v>6915.1735082500018</v>
      </c>
      <c r="AP20" s="57">
        <f>'Revenue&amp;exepenses'!AP117</f>
        <v>6915.1735082500018</v>
      </c>
      <c r="AQ20" s="57">
        <f>'Revenue&amp;exepenses'!AQ117</f>
        <v>6915.1735082500018</v>
      </c>
      <c r="AR20" s="57">
        <f>'Revenue&amp;exepenses'!AR117</f>
        <v>6915.1735082500018</v>
      </c>
      <c r="AS20" s="57">
        <f>'Revenue&amp;exepenses'!AS117</f>
        <v>6915.1735082500018</v>
      </c>
      <c r="AT20" s="57">
        <f>'Revenue&amp;exepenses'!AT117</f>
        <v>6915.1735082500018</v>
      </c>
      <c r="AU20" s="57">
        <f>'Revenue&amp;exepenses'!AU117</f>
        <v>6915.1735082500018</v>
      </c>
      <c r="AV20" s="57">
        <f>'Revenue&amp;exepenses'!AV117</f>
        <v>6915.1735082500018</v>
      </c>
      <c r="AW20" s="57">
        <f>'Revenue&amp;exepenses'!AW117</f>
        <v>6915.1735082500018</v>
      </c>
      <c r="AX20" s="57">
        <f>'Revenue&amp;exepenses'!AX117</f>
        <v>6915.1735082500018</v>
      </c>
      <c r="AY20" s="57">
        <f>'Revenue&amp;exepenses'!AY117</f>
        <v>6915.1735082500018</v>
      </c>
      <c r="AZ20" s="57">
        <f>'Revenue&amp;exepenses'!AZ117</f>
        <v>6915.1735082500018</v>
      </c>
      <c r="BA20" s="57">
        <f>'Revenue&amp;exepenses'!BA117</f>
        <v>6915.1735082500018</v>
      </c>
      <c r="BB20" s="57">
        <f>'Revenue&amp;exepenses'!BB117</f>
        <v>6915.1735082500018</v>
      </c>
      <c r="BC20" s="57">
        <f>'Revenue&amp;exepenses'!BC117</f>
        <v>6915.1735082500018</v>
      </c>
      <c r="BD20" s="57">
        <f>'Revenue&amp;exepenses'!BD117</f>
        <v>6915.1735082500018</v>
      </c>
      <c r="BE20" s="57">
        <f>'Revenue&amp;exepenses'!BE117</f>
        <v>6915.1735082500018</v>
      </c>
      <c r="BF20" s="57">
        <f>'Revenue&amp;exepenses'!BF117</f>
        <v>6915.1735082500018</v>
      </c>
      <c r="BG20" s="57">
        <f>'Revenue&amp;exepenses'!BG117</f>
        <v>6915.1735082500018</v>
      </c>
      <c r="BH20" s="57">
        <f>'Revenue&amp;exepenses'!BH117</f>
        <v>6915.1735082500018</v>
      </c>
      <c r="BI20" s="57">
        <f>'Revenue&amp;exepenses'!BI117</f>
        <v>6915.1735082500018</v>
      </c>
      <c r="BJ20" s="57">
        <f>'Revenue&amp;exepenses'!BJ117</f>
        <v>6915.1735082500018</v>
      </c>
      <c r="BK20" s="57">
        <f>'Revenue&amp;exepenses'!BK117</f>
        <v>6915.1735082500018</v>
      </c>
      <c r="BL20" s="57">
        <f>'Revenue&amp;exepenses'!BL117</f>
        <v>6915.1735082500018</v>
      </c>
      <c r="BM20" s="57">
        <f>'Revenue&amp;exepenses'!BM117</f>
        <v>6915.1735082500018</v>
      </c>
      <c r="BN20" s="57">
        <f>'Revenue&amp;exepenses'!BN117</f>
        <v>6915.1735082500018</v>
      </c>
      <c r="BO20" s="57">
        <f>'Revenue&amp;exepenses'!BO117</f>
        <v>6915.1735082500018</v>
      </c>
      <c r="BP20" s="57">
        <f>'Revenue&amp;exepenses'!BP117</f>
        <v>6915.1735082500018</v>
      </c>
      <c r="BQ20" s="57">
        <f>'Revenue&amp;exepenses'!BQ117</f>
        <v>6915.1735082500018</v>
      </c>
      <c r="BR20" s="57">
        <f>'Revenue&amp;exepenses'!BR117</f>
        <v>6915.1735082500018</v>
      </c>
      <c r="BS20" s="57">
        <f>'Revenue&amp;exepenses'!BS117</f>
        <v>6915.1735082500018</v>
      </c>
      <c r="BT20" s="57">
        <f>'Revenue&amp;exepenses'!BT117</f>
        <v>6915.1735082500018</v>
      </c>
      <c r="BU20" s="57">
        <f>'Revenue&amp;exepenses'!BU117</f>
        <v>6915.1735082500018</v>
      </c>
      <c r="BV20" s="57">
        <f>'Revenue&amp;exepenses'!BV117</f>
        <v>6915.1735082500018</v>
      </c>
      <c r="BW20" s="57">
        <f>'Revenue&amp;exepenses'!BW117</f>
        <v>6915.1735082500018</v>
      </c>
      <c r="BX20" s="57">
        <f>'Revenue&amp;exepenses'!BX117</f>
        <v>6915.1735082500018</v>
      </c>
      <c r="BY20" s="57">
        <f>'Revenue&amp;exepenses'!BY117</f>
        <v>6915.1735082500018</v>
      </c>
      <c r="BZ20" s="57">
        <f>'Revenue&amp;exepenses'!BZ117</f>
        <v>6915.1735082500018</v>
      </c>
      <c r="CA20" s="57">
        <f>'Revenue&amp;exepenses'!CA117</f>
        <v>6915.1735082500018</v>
      </c>
      <c r="CB20" s="57">
        <f>'Revenue&amp;exepenses'!CB117</f>
        <v>6915.1735082500018</v>
      </c>
      <c r="CC20" s="57">
        <f>'Revenue&amp;exepenses'!CC117</f>
        <v>6915.1735082500018</v>
      </c>
      <c r="CD20" s="57">
        <f>'Revenue&amp;exepenses'!CD117</f>
        <v>6915.1735082500018</v>
      </c>
      <c r="CE20" s="57">
        <f>'Revenue&amp;exepenses'!CE117</f>
        <v>6915.1735082500018</v>
      </c>
      <c r="CF20" s="57">
        <f>'Revenue&amp;exepenses'!CF117</f>
        <v>6915.1735082500018</v>
      </c>
      <c r="CG20" s="57">
        <f>'Revenue&amp;exepenses'!CG117</f>
        <v>6915.1735082500018</v>
      </c>
      <c r="CH20" s="57">
        <f>'Revenue&amp;exepenses'!CH117</f>
        <v>6915.1735082500018</v>
      </c>
      <c r="CI20" s="57">
        <f>'Revenue&amp;exepenses'!CI117</f>
        <v>6915.1735082500018</v>
      </c>
      <c r="CJ20" s="57">
        <f>'Revenue&amp;exepenses'!CJ117</f>
        <v>6915.1735082500018</v>
      </c>
      <c r="CK20" s="57">
        <f>'Revenue&amp;exepenses'!CK117</f>
        <v>6915.1735082500018</v>
      </c>
      <c r="CL20" s="57">
        <f>'Revenue&amp;exepenses'!CL117</f>
        <v>6915.1735082500018</v>
      </c>
      <c r="CM20" s="57">
        <f>'Revenue&amp;exepenses'!CM117</f>
        <v>6915.1735082500018</v>
      </c>
      <c r="CN20" s="57">
        <f>'Revenue&amp;exepenses'!CN117</f>
        <v>6915.1735082500018</v>
      </c>
      <c r="CO20" s="57">
        <f>'Revenue&amp;exepenses'!CO117</f>
        <v>6915.1735082500018</v>
      </c>
      <c r="CP20" s="57">
        <f>'Revenue&amp;exepenses'!CP117</f>
        <v>6915.1735082500018</v>
      </c>
      <c r="CQ20" s="57">
        <f>'Revenue&amp;exepenses'!CQ117</f>
        <v>6915.1735082500018</v>
      </c>
      <c r="CR20" s="57">
        <f>'Revenue&amp;exepenses'!CR117</f>
        <v>6915.1735082500018</v>
      </c>
      <c r="CS20" s="57">
        <f>'Revenue&amp;exepenses'!CS117</f>
        <v>6915.1735082500018</v>
      </c>
      <c r="CT20" s="57">
        <f>'Revenue&amp;exepenses'!CT117</f>
        <v>6915.1735082500018</v>
      </c>
      <c r="CU20" s="57">
        <f>'Revenue&amp;exepenses'!CU117</f>
        <v>6915.1735082500018</v>
      </c>
      <c r="CV20" s="57">
        <f>'Revenue&amp;exepenses'!CV117</f>
        <v>6915.1735082500018</v>
      </c>
      <c r="CW20" s="57">
        <f>'Revenue&amp;exepenses'!CW117</f>
        <v>6915.1735082500018</v>
      </c>
      <c r="CX20" s="57">
        <f>'Revenue&amp;exepenses'!CX117</f>
        <v>6915.1735082500018</v>
      </c>
      <c r="CY20" s="57">
        <f>'Revenue&amp;exepenses'!CY117</f>
        <v>6915.1735082500018</v>
      </c>
      <c r="CZ20" s="57">
        <f>'Revenue&amp;exepenses'!CZ117</f>
        <v>6915.1735082500018</v>
      </c>
      <c r="DA20" s="57">
        <f>'Revenue&amp;exepenses'!DA117</f>
        <v>6915.1735082500018</v>
      </c>
      <c r="DB20" s="57">
        <f>'Revenue&amp;exepenses'!DB117</f>
        <v>6915.1735082500018</v>
      </c>
      <c r="DC20" s="57">
        <f>'Revenue&amp;exepenses'!DC117</f>
        <v>6915.1735082500018</v>
      </c>
      <c r="DD20" s="57">
        <f>'Revenue&amp;exepenses'!DD117</f>
        <v>6915.1735082500018</v>
      </c>
      <c r="DE20" s="57">
        <f>'Revenue&amp;exepenses'!DE117</f>
        <v>6915.1735082500018</v>
      </c>
      <c r="DF20" s="57">
        <f>'Revenue&amp;exepenses'!DF117</f>
        <v>6915.1735082500018</v>
      </c>
      <c r="DG20" s="57">
        <f>'Revenue&amp;exepenses'!DG117</f>
        <v>6915.1735082500018</v>
      </c>
      <c r="DH20" s="57">
        <f>'Revenue&amp;exepenses'!DH117</f>
        <v>6915.1735082500018</v>
      </c>
      <c r="DI20" s="57">
        <f>'Revenue&amp;exepenses'!DI117</f>
        <v>6915.1735082500018</v>
      </c>
      <c r="DJ20" s="57">
        <f>'Revenue&amp;exepenses'!DJ117</f>
        <v>6915.1735082500018</v>
      </c>
      <c r="DK20" s="57">
        <f>'Revenue&amp;exepenses'!DK117</f>
        <v>6915.1735082500018</v>
      </c>
      <c r="DL20" s="57">
        <f>'Revenue&amp;exepenses'!DL117</f>
        <v>6915.1735082500018</v>
      </c>
      <c r="DM20" s="57">
        <f>'Revenue&amp;exepenses'!DM117</f>
        <v>6915.1735082500018</v>
      </c>
      <c r="DN20" s="57">
        <f>'Revenue&amp;exepenses'!DN117</f>
        <v>6915.1735082500018</v>
      </c>
      <c r="DO20" s="57">
        <f>'Revenue&amp;exepenses'!DO117</f>
        <v>6915.1735082500018</v>
      </c>
      <c r="DP20" s="57">
        <f>'Revenue&amp;exepenses'!DP117</f>
        <v>6915.1735082500018</v>
      </c>
      <c r="DQ20" s="57">
        <f>'Revenue&amp;exepenses'!DQ117</f>
        <v>6915.1735082500018</v>
      </c>
      <c r="DR20" s="57">
        <f>'Revenue&amp;exepenses'!DR117</f>
        <v>6915.1735082500018</v>
      </c>
      <c r="DS20" s="57">
        <f>'Revenue&amp;exepenses'!DS117</f>
        <v>6915.1735082500018</v>
      </c>
      <c r="DT20" s="57"/>
      <c r="DU20" s="57">
        <f t="shared" si="60"/>
        <v>563.73697078125008</v>
      </c>
      <c r="DV20" s="57">
        <f t="shared" si="60"/>
        <v>2893.8497833437505</v>
      </c>
      <c r="DW20" s="57">
        <f t="shared" si="60"/>
        <v>5502.0728348250004</v>
      </c>
      <c r="DX20" s="57">
        <f t="shared" si="60"/>
        <v>8831.8792089062517</v>
      </c>
      <c r="DY20" s="57">
        <f t="shared" si="60"/>
        <v>15619.272337112501</v>
      </c>
      <c r="DZ20" s="57">
        <f t="shared" si="60"/>
        <v>25165.218375675006</v>
      </c>
      <c r="EA20" s="57">
        <f t="shared" si="60"/>
        <v>26871.462273906254</v>
      </c>
      <c r="EB20" s="57">
        <f t="shared" si="60"/>
        <v>27660.694033000007</v>
      </c>
      <c r="EC20" s="57">
        <f t="shared" si="60"/>
        <v>27660.694033000007</v>
      </c>
      <c r="ED20" s="57">
        <f t="shared" si="60"/>
        <v>27660.694033000007</v>
      </c>
      <c r="EE20" s="57">
        <f t="shared" si="60"/>
        <v>27660.694033000007</v>
      </c>
      <c r="EF20" s="57">
        <f t="shared" si="60"/>
        <v>27660.694033000007</v>
      </c>
      <c r="EG20" s="57">
        <f t="shared" si="60"/>
        <v>27660.694033000007</v>
      </c>
      <c r="EH20" s="57">
        <f t="shared" si="60"/>
        <v>27660.694033000007</v>
      </c>
      <c r="EI20" s="57">
        <f t="shared" si="60"/>
        <v>27660.694033000007</v>
      </c>
      <c r="EJ20" s="57">
        <f t="shared" si="60"/>
        <v>27660.694033000007</v>
      </c>
      <c r="EK20" s="57">
        <f t="shared" si="61"/>
        <v>27660.694033000007</v>
      </c>
      <c r="EL20" s="57">
        <f t="shared" si="61"/>
        <v>27660.694033000007</v>
      </c>
      <c r="EM20" s="57">
        <f t="shared" si="61"/>
        <v>27660.694033000007</v>
      </c>
      <c r="EN20" s="57">
        <f t="shared" si="61"/>
        <v>27660.694033000007</v>
      </c>
      <c r="EO20" s="57">
        <f t="shared" si="61"/>
        <v>27660.694033000007</v>
      </c>
      <c r="EP20" s="57">
        <f t="shared" si="61"/>
        <v>27660.694033000007</v>
      </c>
      <c r="EQ20" s="57">
        <f t="shared" si="61"/>
        <v>27660.694033000007</v>
      </c>
      <c r="ER20" s="57">
        <f t="shared" si="61"/>
        <v>27660.694033000007</v>
      </c>
      <c r="ES20" s="57">
        <f t="shared" si="61"/>
        <v>27660.694033000007</v>
      </c>
      <c r="ET20" s="57">
        <f t="shared" ref="ET20:EW20" si="63">SUMIF($H$3:$DS$3,ET$3,$H20:$DS20)</f>
        <v>27660.694033000007</v>
      </c>
      <c r="EU20" s="6">
        <f t="shared" si="63"/>
        <v>27660.694033000007</v>
      </c>
      <c r="EV20" s="6">
        <f t="shared" si="63"/>
        <v>27660.694033000007</v>
      </c>
      <c r="EW20" s="6">
        <f t="shared" si="63"/>
        <v>27660.694033000007</v>
      </c>
    </row>
    <row r="21" spans="1:153" x14ac:dyDescent="0.3">
      <c r="D21" s="12" t="str">
        <f>'Revenue&amp;exepenses'!D118</f>
        <v>NMC</v>
      </c>
      <c r="F21" s="51" t="str">
        <f>F20</f>
        <v>INR Mn</v>
      </c>
      <c r="G21" s="60">
        <f t="shared" si="27"/>
        <v>0</v>
      </c>
      <c r="H21" s="57">
        <f>'Revenue&amp;exepenses'!H118</f>
        <v>0</v>
      </c>
      <c r="I21" s="57">
        <f>'Revenue&amp;exepenses'!I118</f>
        <v>0</v>
      </c>
      <c r="J21" s="57">
        <f>'Revenue&amp;exepenses'!J118</f>
        <v>0</v>
      </c>
      <c r="K21" s="57">
        <f>'Revenue&amp;exepenses'!K118</f>
        <v>0</v>
      </c>
      <c r="L21" s="57">
        <f>'Revenue&amp;exepenses'!L118</f>
        <v>0</v>
      </c>
      <c r="M21" s="57">
        <f>'Revenue&amp;exepenses'!M118</f>
        <v>0</v>
      </c>
      <c r="N21" s="57">
        <f>'Revenue&amp;exepenses'!N118</f>
        <v>0</v>
      </c>
      <c r="O21" s="57">
        <f>'Revenue&amp;exepenses'!O118</f>
        <v>0</v>
      </c>
      <c r="P21" s="57">
        <f>'Revenue&amp;exepenses'!P118</f>
        <v>0</v>
      </c>
      <c r="Q21" s="57">
        <f>'Revenue&amp;exepenses'!Q118</f>
        <v>0</v>
      </c>
      <c r="R21" s="57">
        <f>'Revenue&amp;exepenses'!R118</f>
        <v>0</v>
      </c>
      <c r="S21" s="57">
        <f>'Revenue&amp;exepenses'!S118</f>
        <v>0</v>
      </c>
      <c r="T21" s="57">
        <f>'Revenue&amp;exepenses'!T118</f>
        <v>0</v>
      </c>
      <c r="U21" s="57">
        <f>'Revenue&amp;exepenses'!U118</f>
        <v>0</v>
      </c>
      <c r="V21" s="57">
        <f>'Revenue&amp;exepenses'!V118</f>
        <v>0</v>
      </c>
      <c r="W21" s="57">
        <f>'Revenue&amp;exepenses'!W118</f>
        <v>0</v>
      </c>
      <c r="X21" s="57">
        <f>'Revenue&amp;exepenses'!X118</f>
        <v>0</v>
      </c>
      <c r="Y21" s="57">
        <f>'Revenue&amp;exepenses'!Y118</f>
        <v>0</v>
      </c>
      <c r="Z21" s="57">
        <f>'Revenue&amp;exepenses'!Z118</f>
        <v>0</v>
      </c>
      <c r="AA21" s="57">
        <f>'Revenue&amp;exepenses'!AA118</f>
        <v>0</v>
      </c>
      <c r="AB21" s="57">
        <f>'Revenue&amp;exepenses'!AB118</f>
        <v>0</v>
      </c>
      <c r="AC21" s="57">
        <f>'Revenue&amp;exepenses'!AC118</f>
        <v>0</v>
      </c>
      <c r="AD21" s="57">
        <f>'Revenue&amp;exepenses'!AD118</f>
        <v>0</v>
      </c>
      <c r="AE21" s="57">
        <f>'Revenue&amp;exepenses'!AE118</f>
        <v>0</v>
      </c>
      <c r="AF21" s="57">
        <f>'Revenue&amp;exepenses'!AF118</f>
        <v>0</v>
      </c>
      <c r="AG21" s="57">
        <f>'Revenue&amp;exepenses'!AG118</f>
        <v>0</v>
      </c>
      <c r="AH21" s="57">
        <f>'Revenue&amp;exepenses'!AH118</f>
        <v>0</v>
      </c>
      <c r="AI21" s="57">
        <f>'Revenue&amp;exepenses'!AI118</f>
        <v>0</v>
      </c>
      <c r="AJ21" s="57">
        <f>'Revenue&amp;exepenses'!AJ118</f>
        <v>0</v>
      </c>
      <c r="AK21" s="57">
        <f>'Revenue&amp;exepenses'!AK118</f>
        <v>0</v>
      </c>
      <c r="AL21" s="57">
        <f>'Revenue&amp;exepenses'!AL118</f>
        <v>0</v>
      </c>
      <c r="AM21" s="57">
        <f>'Revenue&amp;exepenses'!AM118</f>
        <v>0</v>
      </c>
      <c r="AN21" s="57">
        <f>'Revenue&amp;exepenses'!AN118</f>
        <v>0</v>
      </c>
      <c r="AO21" s="57">
        <f>'Revenue&amp;exepenses'!AO118</f>
        <v>0</v>
      </c>
      <c r="AP21" s="57">
        <f>'Revenue&amp;exepenses'!AP118</f>
        <v>0</v>
      </c>
      <c r="AQ21" s="57">
        <f>'Revenue&amp;exepenses'!AQ118</f>
        <v>0</v>
      </c>
      <c r="AR21" s="57">
        <f>'Revenue&amp;exepenses'!AR118</f>
        <v>0</v>
      </c>
      <c r="AS21" s="57">
        <f>'Revenue&amp;exepenses'!AS118</f>
        <v>0</v>
      </c>
      <c r="AT21" s="57">
        <f>'Revenue&amp;exepenses'!AT118</f>
        <v>0</v>
      </c>
      <c r="AU21" s="57">
        <f>'Revenue&amp;exepenses'!AU118</f>
        <v>0</v>
      </c>
      <c r="AV21" s="57">
        <f>'Revenue&amp;exepenses'!AV118</f>
        <v>0</v>
      </c>
      <c r="AW21" s="57">
        <f>'Revenue&amp;exepenses'!AW118</f>
        <v>0</v>
      </c>
      <c r="AX21" s="57">
        <f>'Revenue&amp;exepenses'!AX118</f>
        <v>0</v>
      </c>
      <c r="AY21" s="57">
        <f>'Revenue&amp;exepenses'!AY118</f>
        <v>0</v>
      </c>
      <c r="AZ21" s="57">
        <f>'Revenue&amp;exepenses'!AZ118</f>
        <v>0</v>
      </c>
      <c r="BA21" s="57">
        <f>'Revenue&amp;exepenses'!BA118</f>
        <v>0</v>
      </c>
      <c r="BB21" s="57">
        <f>'Revenue&amp;exepenses'!BB118</f>
        <v>0</v>
      </c>
      <c r="BC21" s="57">
        <f>'Revenue&amp;exepenses'!BC118</f>
        <v>0</v>
      </c>
      <c r="BD21" s="57">
        <f>'Revenue&amp;exepenses'!BD118</f>
        <v>0</v>
      </c>
      <c r="BE21" s="57">
        <f>'Revenue&amp;exepenses'!BE118</f>
        <v>0</v>
      </c>
      <c r="BF21" s="57">
        <f>'Revenue&amp;exepenses'!BF118</f>
        <v>0</v>
      </c>
      <c r="BG21" s="57">
        <f>'Revenue&amp;exepenses'!BG118</f>
        <v>0</v>
      </c>
      <c r="BH21" s="57">
        <f>'Revenue&amp;exepenses'!BH118</f>
        <v>0</v>
      </c>
      <c r="BI21" s="57">
        <f>'Revenue&amp;exepenses'!BI118</f>
        <v>0</v>
      </c>
      <c r="BJ21" s="57">
        <f>'Revenue&amp;exepenses'!BJ118</f>
        <v>0</v>
      </c>
      <c r="BK21" s="57">
        <f>'Revenue&amp;exepenses'!BK118</f>
        <v>0</v>
      </c>
      <c r="BL21" s="57">
        <f>'Revenue&amp;exepenses'!BL118</f>
        <v>0</v>
      </c>
      <c r="BM21" s="57">
        <f>'Revenue&amp;exepenses'!BM118</f>
        <v>0</v>
      </c>
      <c r="BN21" s="57">
        <f>'Revenue&amp;exepenses'!BN118</f>
        <v>0</v>
      </c>
      <c r="BO21" s="57">
        <f>'Revenue&amp;exepenses'!BO118</f>
        <v>0</v>
      </c>
      <c r="BP21" s="57">
        <f>'Revenue&amp;exepenses'!BP118</f>
        <v>0</v>
      </c>
      <c r="BQ21" s="57">
        <f>'Revenue&amp;exepenses'!BQ118</f>
        <v>0</v>
      </c>
      <c r="BR21" s="57">
        <f>'Revenue&amp;exepenses'!BR118</f>
        <v>0</v>
      </c>
      <c r="BS21" s="57">
        <f>'Revenue&amp;exepenses'!BS118</f>
        <v>0</v>
      </c>
      <c r="BT21" s="57">
        <f>'Revenue&amp;exepenses'!BT118</f>
        <v>0</v>
      </c>
      <c r="BU21" s="57">
        <f>'Revenue&amp;exepenses'!BU118</f>
        <v>0</v>
      </c>
      <c r="BV21" s="57">
        <f>'Revenue&amp;exepenses'!BV118</f>
        <v>0</v>
      </c>
      <c r="BW21" s="57">
        <f>'Revenue&amp;exepenses'!BW118</f>
        <v>0</v>
      </c>
      <c r="BX21" s="57">
        <f>'Revenue&amp;exepenses'!BX118</f>
        <v>0</v>
      </c>
      <c r="BY21" s="57">
        <f>'Revenue&amp;exepenses'!BY118</f>
        <v>0</v>
      </c>
      <c r="BZ21" s="57">
        <f>'Revenue&amp;exepenses'!BZ118</f>
        <v>0</v>
      </c>
      <c r="CA21" s="57">
        <f>'Revenue&amp;exepenses'!CA118</f>
        <v>0</v>
      </c>
      <c r="CB21" s="57">
        <f>'Revenue&amp;exepenses'!CB118</f>
        <v>0</v>
      </c>
      <c r="CC21" s="57">
        <f>'Revenue&amp;exepenses'!CC118</f>
        <v>0</v>
      </c>
      <c r="CD21" s="57">
        <f>'Revenue&amp;exepenses'!CD118</f>
        <v>0</v>
      </c>
      <c r="CE21" s="57">
        <f>'Revenue&amp;exepenses'!CE118</f>
        <v>0</v>
      </c>
      <c r="CF21" s="57">
        <f>'Revenue&amp;exepenses'!CF118</f>
        <v>0</v>
      </c>
      <c r="CG21" s="57">
        <f>'Revenue&amp;exepenses'!CG118</f>
        <v>0</v>
      </c>
      <c r="CH21" s="57">
        <f>'Revenue&amp;exepenses'!CH118</f>
        <v>0</v>
      </c>
      <c r="CI21" s="57">
        <f>'Revenue&amp;exepenses'!CI118</f>
        <v>0</v>
      </c>
      <c r="CJ21" s="57">
        <f>'Revenue&amp;exepenses'!CJ118</f>
        <v>0</v>
      </c>
      <c r="CK21" s="57">
        <f>'Revenue&amp;exepenses'!CK118</f>
        <v>0</v>
      </c>
      <c r="CL21" s="57">
        <f>'Revenue&amp;exepenses'!CL118</f>
        <v>0</v>
      </c>
      <c r="CM21" s="57">
        <f>'Revenue&amp;exepenses'!CM118</f>
        <v>0</v>
      </c>
      <c r="CN21" s="57">
        <f>'Revenue&amp;exepenses'!CN118</f>
        <v>0</v>
      </c>
      <c r="CO21" s="57">
        <f>'Revenue&amp;exepenses'!CO118</f>
        <v>0</v>
      </c>
      <c r="CP21" s="57">
        <f>'Revenue&amp;exepenses'!CP118</f>
        <v>0</v>
      </c>
      <c r="CQ21" s="57">
        <f>'Revenue&amp;exepenses'!CQ118</f>
        <v>0</v>
      </c>
      <c r="CR21" s="57">
        <f>'Revenue&amp;exepenses'!CR118</f>
        <v>0</v>
      </c>
      <c r="CS21" s="57">
        <f>'Revenue&amp;exepenses'!CS118</f>
        <v>0</v>
      </c>
      <c r="CT21" s="57">
        <f>'Revenue&amp;exepenses'!CT118</f>
        <v>0</v>
      </c>
      <c r="CU21" s="57">
        <f>'Revenue&amp;exepenses'!CU118</f>
        <v>0</v>
      </c>
      <c r="CV21" s="57">
        <f>'Revenue&amp;exepenses'!CV118</f>
        <v>0</v>
      </c>
      <c r="CW21" s="57">
        <f>'Revenue&amp;exepenses'!CW118</f>
        <v>0</v>
      </c>
      <c r="CX21" s="57">
        <f>'Revenue&amp;exepenses'!CX118</f>
        <v>0</v>
      </c>
      <c r="CY21" s="57">
        <f>'Revenue&amp;exepenses'!CY118</f>
        <v>0</v>
      </c>
      <c r="CZ21" s="57">
        <f>'Revenue&amp;exepenses'!CZ118</f>
        <v>0</v>
      </c>
      <c r="DA21" s="57">
        <f>'Revenue&amp;exepenses'!DA118</f>
        <v>0</v>
      </c>
      <c r="DB21" s="57">
        <f>'Revenue&amp;exepenses'!DB118</f>
        <v>0</v>
      </c>
      <c r="DC21" s="57">
        <f>'Revenue&amp;exepenses'!DC118</f>
        <v>0</v>
      </c>
      <c r="DD21" s="57">
        <f>'Revenue&amp;exepenses'!DD118</f>
        <v>0</v>
      </c>
      <c r="DE21" s="57">
        <f>'Revenue&amp;exepenses'!DE118</f>
        <v>0</v>
      </c>
      <c r="DF21" s="57">
        <f>'Revenue&amp;exepenses'!DF118</f>
        <v>0</v>
      </c>
      <c r="DG21" s="57">
        <f>'Revenue&amp;exepenses'!DG118</f>
        <v>0</v>
      </c>
      <c r="DH21" s="57">
        <f>'Revenue&amp;exepenses'!DH118</f>
        <v>0</v>
      </c>
      <c r="DI21" s="57">
        <f>'Revenue&amp;exepenses'!DI118</f>
        <v>0</v>
      </c>
      <c r="DJ21" s="57">
        <f>'Revenue&amp;exepenses'!DJ118</f>
        <v>0</v>
      </c>
      <c r="DK21" s="57">
        <f>'Revenue&amp;exepenses'!DK118</f>
        <v>0</v>
      </c>
      <c r="DL21" s="57">
        <f>'Revenue&amp;exepenses'!DL118</f>
        <v>0</v>
      </c>
      <c r="DM21" s="57">
        <f>'Revenue&amp;exepenses'!DM118</f>
        <v>0</v>
      </c>
      <c r="DN21" s="57">
        <f>'Revenue&amp;exepenses'!DN118</f>
        <v>0</v>
      </c>
      <c r="DO21" s="57">
        <f>'Revenue&amp;exepenses'!DO118</f>
        <v>0</v>
      </c>
      <c r="DP21" s="57">
        <f>'Revenue&amp;exepenses'!DP118</f>
        <v>0</v>
      </c>
      <c r="DQ21" s="57">
        <f>'Revenue&amp;exepenses'!DQ118</f>
        <v>0</v>
      </c>
      <c r="DR21" s="57">
        <f>'Revenue&amp;exepenses'!DR118</f>
        <v>0</v>
      </c>
      <c r="DS21" s="57">
        <f>'Revenue&amp;exepenses'!DS118</f>
        <v>0</v>
      </c>
      <c r="DT21" s="57"/>
      <c r="DU21" s="57">
        <f t="shared" si="60"/>
        <v>0</v>
      </c>
      <c r="DV21" s="57">
        <f t="shared" si="60"/>
        <v>0</v>
      </c>
      <c r="DW21" s="57">
        <f t="shared" si="60"/>
        <v>0</v>
      </c>
      <c r="DX21" s="57">
        <f t="shared" si="60"/>
        <v>0</v>
      </c>
      <c r="DY21" s="57">
        <f t="shared" si="60"/>
        <v>0</v>
      </c>
      <c r="DZ21" s="57">
        <f t="shared" si="60"/>
        <v>0</v>
      </c>
      <c r="EA21" s="57">
        <f t="shared" si="60"/>
        <v>0</v>
      </c>
      <c r="EB21" s="57">
        <f t="shared" si="60"/>
        <v>0</v>
      </c>
      <c r="EC21" s="57">
        <f t="shared" si="60"/>
        <v>0</v>
      </c>
      <c r="ED21" s="57">
        <f t="shared" si="60"/>
        <v>0</v>
      </c>
      <c r="EE21" s="57">
        <f t="shared" si="60"/>
        <v>0</v>
      </c>
      <c r="EF21" s="57">
        <f t="shared" si="60"/>
        <v>0</v>
      </c>
      <c r="EG21" s="57">
        <f t="shared" si="60"/>
        <v>0</v>
      </c>
      <c r="EH21" s="57">
        <f t="shared" si="60"/>
        <v>0</v>
      </c>
      <c r="EI21" s="57">
        <f t="shared" si="60"/>
        <v>0</v>
      </c>
      <c r="EJ21" s="57">
        <f t="shared" si="60"/>
        <v>0</v>
      </c>
      <c r="EK21" s="57">
        <f t="shared" si="61"/>
        <v>0</v>
      </c>
      <c r="EL21" s="57">
        <f t="shared" si="61"/>
        <v>0</v>
      </c>
      <c r="EM21" s="57">
        <f t="shared" si="61"/>
        <v>0</v>
      </c>
      <c r="EN21" s="57">
        <f t="shared" si="61"/>
        <v>0</v>
      </c>
      <c r="EO21" s="57">
        <f t="shared" si="61"/>
        <v>0</v>
      </c>
      <c r="EP21" s="57">
        <f t="shared" si="61"/>
        <v>0</v>
      </c>
      <c r="EQ21" s="57">
        <f t="shared" si="61"/>
        <v>0</v>
      </c>
      <c r="ER21" s="57">
        <f t="shared" si="61"/>
        <v>0</v>
      </c>
      <c r="ES21" s="57">
        <f t="shared" si="61"/>
        <v>0</v>
      </c>
      <c r="ET21" s="57">
        <f t="shared" ref="ET21:EW21" si="64">SUMIF($H$3:$DS$3,ET$3,$H21:$DS21)</f>
        <v>0</v>
      </c>
      <c r="EU21" s="6">
        <f t="shared" si="64"/>
        <v>0</v>
      </c>
      <c r="EV21" s="6">
        <f t="shared" si="64"/>
        <v>0</v>
      </c>
      <c r="EW21" s="6">
        <f t="shared" si="64"/>
        <v>0</v>
      </c>
    </row>
    <row r="22" spans="1:153" x14ac:dyDescent="0.3">
      <c r="G22" s="60">
        <f t="shared" si="27"/>
        <v>0</v>
      </c>
      <c r="H22" s="57">
        <f>'Revenue&amp;exepenses'!H119</f>
        <v>0</v>
      </c>
      <c r="I22" s="57">
        <f>'Revenue&amp;exepenses'!I119</f>
        <v>0</v>
      </c>
      <c r="J22" s="57">
        <f>'Revenue&amp;exepenses'!J119</f>
        <v>0</v>
      </c>
      <c r="K22" s="57">
        <f>'Revenue&amp;exepenses'!K119</f>
        <v>0</v>
      </c>
      <c r="L22" s="57">
        <f>'Revenue&amp;exepenses'!L119</f>
        <v>0</v>
      </c>
      <c r="M22" s="57">
        <f>'Revenue&amp;exepenses'!M119</f>
        <v>0</v>
      </c>
      <c r="N22" s="57">
        <f>'Revenue&amp;exepenses'!N119</f>
        <v>0</v>
      </c>
      <c r="O22" s="57">
        <f>'Revenue&amp;exepenses'!O119</f>
        <v>0</v>
      </c>
      <c r="P22" s="57">
        <f>'Revenue&amp;exepenses'!P119</f>
        <v>0</v>
      </c>
      <c r="Q22" s="57">
        <f>'Revenue&amp;exepenses'!Q119</f>
        <v>0</v>
      </c>
      <c r="R22" s="57">
        <f>'Revenue&amp;exepenses'!R119</f>
        <v>0</v>
      </c>
      <c r="S22" s="57">
        <f>'Revenue&amp;exepenses'!S119</f>
        <v>0</v>
      </c>
      <c r="T22" s="57">
        <f>'Revenue&amp;exepenses'!T119</f>
        <v>0</v>
      </c>
      <c r="U22" s="57">
        <f>'Revenue&amp;exepenses'!U119</f>
        <v>0</v>
      </c>
      <c r="V22" s="57">
        <f>'Revenue&amp;exepenses'!V119</f>
        <v>0</v>
      </c>
      <c r="W22" s="57">
        <f>'Revenue&amp;exepenses'!W119</f>
        <v>0</v>
      </c>
      <c r="X22" s="57">
        <f>'Revenue&amp;exepenses'!X119</f>
        <v>0</v>
      </c>
      <c r="Y22" s="57">
        <f>'Revenue&amp;exepenses'!Y119</f>
        <v>0</v>
      </c>
      <c r="Z22" s="57">
        <f>'Revenue&amp;exepenses'!Z119</f>
        <v>0</v>
      </c>
      <c r="AA22" s="57">
        <f>'Revenue&amp;exepenses'!AA119</f>
        <v>0</v>
      </c>
      <c r="AB22" s="57">
        <f>'Revenue&amp;exepenses'!AB119</f>
        <v>0</v>
      </c>
      <c r="AC22" s="57">
        <f>'Revenue&amp;exepenses'!AC119</f>
        <v>0</v>
      </c>
      <c r="AD22" s="57">
        <f>'Revenue&amp;exepenses'!AD119</f>
        <v>0</v>
      </c>
      <c r="AE22" s="57">
        <f>'Revenue&amp;exepenses'!AE119</f>
        <v>0</v>
      </c>
      <c r="AF22" s="57">
        <f>'Revenue&amp;exepenses'!AF119</f>
        <v>0</v>
      </c>
      <c r="AG22" s="57">
        <f>'Revenue&amp;exepenses'!AG119</f>
        <v>0</v>
      </c>
      <c r="AH22" s="57">
        <f>'Revenue&amp;exepenses'!AH119</f>
        <v>0</v>
      </c>
      <c r="AI22" s="57">
        <f>'Revenue&amp;exepenses'!AI119</f>
        <v>0</v>
      </c>
      <c r="AJ22" s="57">
        <f>'Revenue&amp;exepenses'!AJ119</f>
        <v>0</v>
      </c>
      <c r="AK22" s="57">
        <f>'Revenue&amp;exepenses'!AK119</f>
        <v>0</v>
      </c>
      <c r="AL22" s="57">
        <f>'Revenue&amp;exepenses'!AL119</f>
        <v>0</v>
      </c>
      <c r="AM22" s="57">
        <f>'Revenue&amp;exepenses'!AM119</f>
        <v>0</v>
      </c>
      <c r="AN22" s="57">
        <f>'Revenue&amp;exepenses'!AN119</f>
        <v>0</v>
      </c>
      <c r="AO22" s="57">
        <f>'Revenue&amp;exepenses'!AO119</f>
        <v>0</v>
      </c>
      <c r="AP22" s="57">
        <f>'Revenue&amp;exepenses'!AP119</f>
        <v>0</v>
      </c>
      <c r="AQ22" s="57">
        <f>'Revenue&amp;exepenses'!AQ119</f>
        <v>0</v>
      </c>
      <c r="AR22" s="57">
        <f>'Revenue&amp;exepenses'!AR119</f>
        <v>0</v>
      </c>
      <c r="AS22" s="57">
        <f>'Revenue&amp;exepenses'!AS119</f>
        <v>0</v>
      </c>
      <c r="AT22" s="57">
        <f>'Revenue&amp;exepenses'!AT119</f>
        <v>0</v>
      </c>
      <c r="AU22" s="57">
        <f>'Revenue&amp;exepenses'!AU119</f>
        <v>0</v>
      </c>
      <c r="AV22" s="57">
        <f>'Revenue&amp;exepenses'!AV119</f>
        <v>0</v>
      </c>
      <c r="AW22" s="57">
        <f>'Revenue&amp;exepenses'!AW119</f>
        <v>0</v>
      </c>
      <c r="AX22" s="57">
        <f>'Revenue&amp;exepenses'!AX119</f>
        <v>0</v>
      </c>
      <c r="AY22" s="57">
        <f>'Revenue&amp;exepenses'!AY119</f>
        <v>0</v>
      </c>
      <c r="AZ22" s="57">
        <f>'Revenue&amp;exepenses'!AZ119</f>
        <v>0</v>
      </c>
      <c r="BA22" s="57">
        <f>'Revenue&amp;exepenses'!BA119</f>
        <v>0</v>
      </c>
      <c r="BB22" s="57">
        <f>'Revenue&amp;exepenses'!BB119</f>
        <v>0</v>
      </c>
      <c r="BC22" s="57">
        <f>'Revenue&amp;exepenses'!BC119</f>
        <v>0</v>
      </c>
      <c r="BD22" s="57">
        <f>'Revenue&amp;exepenses'!BD119</f>
        <v>0</v>
      </c>
      <c r="BE22" s="57">
        <f>'Revenue&amp;exepenses'!BE119</f>
        <v>0</v>
      </c>
      <c r="BF22" s="57">
        <f>'Revenue&amp;exepenses'!BF119</f>
        <v>0</v>
      </c>
      <c r="BG22" s="57">
        <f>'Revenue&amp;exepenses'!BG119</f>
        <v>0</v>
      </c>
      <c r="BH22" s="57">
        <f>'Revenue&amp;exepenses'!BH119</f>
        <v>0</v>
      </c>
      <c r="BI22" s="57">
        <f>'Revenue&amp;exepenses'!BI119</f>
        <v>0</v>
      </c>
      <c r="BJ22" s="57">
        <f>'Revenue&amp;exepenses'!BJ119</f>
        <v>0</v>
      </c>
      <c r="BK22" s="57">
        <f>'Revenue&amp;exepenses'!BK119</f>
        <v>0</v>
      </c>
      <c r="BL22" s="57">
        <f>'Revenue&amp;exepenses'!BL119</f>
        <v>0</v>
      </c>
      <c r="BM22" s="57">
        <f>'Revenue&amp;exepenses'!BM119</f>
        <v>0</v>
      </c>
      <c r="BN22" s="57">
        <f>'Revenue&amp;exepenses'!BN119</f>
        <v>0</v>
      </c>
      <c r="BO22" s="57">
        <f>'Revenue&amp;exepenses'!BO119</f>
        <v>0</v>
      </c>
      <c r="BP22" s="57">
        <f>'Revenue&amp;exepenses'!BP119</f>
        <v>0</v>
      </c>
      <c r="BQ22" s="57">
        <f>'Revenue&amp;exepenses'!BQ119</f>
        <v>0</v>
      </c>
      <c r="BR22" s="57">
        <f>'Revenue&amp;exepenses'!BR119</f>
        <v>0</v>
      </c>
      <c r="BS22" s="57">
        <f>'Revenue&amp;exepenses'!BS119</f>
        <v>0</v>
      </c>
      <c r="BT22" s="57">
        <f>'Revenue&amp;exepenses'!BT119</f>
        <v>0</v>
      </c>
      <c r="BU22" s="57">
        <f>'Revenue&amp;exepenses'!BU119</f>
        <v>0</v>
      </c>
      <c r="BV22" s="57">
        <f>'Revenue&amp;exepenses'!BV119</f>
        <v>0</v>
      </c>
      <c r="BW22" s="57">
        <f>'Revenue&amp;exepenses'!BW119</f>
        <v>0</v>
      </c>
      <c r="BX22" s="57">
        <f>'Revenue&amp;exepenses'!BX119</f>
        <v>0</v>
      </c>
      <c r="BY22" s="57">
        <f>'Revenue&amp;exepenses'!BY119</f>
        <v>0</v>
      </c>
      <c r="BZ22" s="57">
        <f>'Revenue&amp;exepenses'!BZ119</f>
        <v>0</v>
      </c>
      <c r="CA22" s="57">
        <f>'Revenue&amp;exepenses'!CA119</f>
        <v>0</v>
      </c>
      <c r="CB22" s="57">
        <f>'Revenue&amp;exepenses'!CB119</f>
        <v>0</v>
      </c>
      <c r="CC22" s="57">
        <f>'Revenue&amp;exepenses'!CC119</f>
        <v>0</v>
      </c>
      <c r="CD22" s="57">
        <f>'Revenue&amp;exepenses'!CD119</f>
        <v>0</v>
      </c>
      <c r="CE22" s="57">
        <f>'Revenue&amp;exepenses'!CE119</f>
        <v>0</v>
      </c>
      <c r="CF22" s="57">
        <f>'Revenue&amp;exepenses'!CF119</f>
        <v>0</v>
      </c>
      <c r="CG22" s="57">
        <f>'Revenue&amp;exepenses'!CG119</f>
        <v>0</v>
      </c>
      <c r="CH22" s="57">
        <f>'Revenue&amp;exepenses'!CH119</f>
        <v>0</v>
      </c>
      <c r="CI22" s="57">
        <f>'Revenue&amp;exepenses'!CI119</f>
        <v>0</v>
      </c>
      <c r="CJ22" s="57">
        <f>'Revenue&amp;exepenses'!CJ119</f>
        <v>0</v>
      </c>
      <c r="CK22" s="57">
        <f>'Revenue&amp;exepenses'!CK119</f>
        <v>0</v>
      </c>
      <c r="CL22" s="57">
        <f>'Revenue&amp;exepenses'!CL119</f>
        <v>0</v>
      </c>
      <c r="CM22" s="57">
        <f>'Revenue&amp;exepenses'!CM119</f>
        <v>0</v>
      </c>
      <c r="CN22" s="57">
        <f>'Revenue&amp;exepenses'!CN119</f>
        <v>0</v>
      </c>
      <c r="CO22" s="57">
        <f>'Revenue&amp;exepenses'!CO119</f>
        <v>0</v>
      </c>
      <c r="CP22" s="57">
        <f>'Revenue&amp;exepenses'!CP119</f>
        <v>0</v>
      </c>
      <c r="CQ22" s="57">
        <f>'Revenue&amp;exepenses'!CQ119</f>
        <v>0</v>
      </c>
      <c r="CR22" s="57">
        <f>'Revenue&amp;exepenses'!CR119</f>
        <v>0</v>
      </c>
      <c r="CS22" s="57">
        <f>'Revenue&amp;exepenses'!CS119</f>
        <v>0</v>
      </c>
      <c r="CT22" s="57">
        <f>'Revenue&amp;exepenses'!CT119</f>
        <v>0</v>
      </c>
      <c r="CU22" s="57">
        <f>'Revenue&amp;exepenses'!CU119</f>
        <v>0</v>
      </c>
      <c r="CV22" s="57">
        <f>'Revenue&amp;exepenses'!CV119</f>
        <v>0</v>
      </c>
      <c r="CW22" s="57">
        <f>'Revenue&amp;exepenses'!CW119</f>
        <v>0</v>
      </c>
      <c r="CX22" s="57">
        <f>'Revenue&amp;exepenses'!CX119</f>
        <v>0</v>
      </c>
      <c r="CY22" s="57">
        <f>'Revenue&amp;exepenses'!CY119</f>
        <v>0</v>
      </c>
      <c r="CZ22" s="57">
        <f>'Revenue&amp;exepenses'!CZ119</f>
        <v>0</v>
      </c>
      <c r="DA22" s="57">
        <f>'Revenue&amp;exepenses'!DA119</f>
        <v>0</v>
      </c>
      <c r="DB22" s="57">
        <f>'Revenue&amp;exepenses'!DB119</f>
        <v>0</v>
      </c>
      <c r="DC22" s="57">
        <f>'Revenue&amp;exepenses'!DC119</f>
        <v>0</v>
      </c>
      <c r="DD22" s="57">
        <f>'Revenue&amp;exepenses'!DD119</f>
        <v>0</v>
      </c>
      <c r="DE22" s="57">
        <f>'Revenue&amp;exepenses'!DE119</f>
        <v>0</v>
      </c>
      <c r="DF22" s="57">
        <f>'Revenue&amp;exepenses'!DF119</f>
        <v>0</v>
      </c>
      <c r="DG22" s="57">
        <f>'Revenue&amp;exepenses'!DG119</f>
        <v>0</v>
      </c>
      <c r="DH22" s="57">
        <f>'Revenue&amp;exepenses'!DH119</f>
        <v>0</v>
      </c>
      <c r="DI22" s="57">
        <f>'Revenue&amp;exepenses'!DI119</f>
        <v>0</v>
      </c>
      <c r="DJ22" s="57">
        <f>'Revenue&amp;exepenses'!DJ119</f>
        <v>0</v>
      </c>
      <c r="DK22" s="57">
        <f>'Revenue&amp;exepenses'!DK119</f>
        <v>0</v>
      </c>
      <c r="DL22" s="57">
        <f>'Revenue&amp;exepenses'!DL119</f>
        <v>0</v>
      </c>
      <c r="DM22" s="57">
        <f>'Revenue&amp;exepenses'!DM119</f>
        <v>0</v>
      </c>
      <c r="DN22" s="57">
        <f>'Revenue&amp;exepenses'!DN119</f>
        <v>0</v>
      </c>
      <c r="DO22" s="57">
        <f>'Revenue&amp;exepenses'!DO119</f>
        <v>0</v>
      </c>
      <c r="DP22" s="57">
        <f>'Revenue&amp;exepenses'!DP119</f>
        <v>0</v>
      </c>
      <c r="DQ22" s="57">
        <f>'Revenue&amp;exepenses'!DQ119</f>
        <v>0</v>
      </c>
      <c r="DR22" s="57">
        <f>'Revenue&amp;exepenses'!DR119</f>
        <v>0</v>
      </c>
      <c r="DS22" s="57">
        <f>'Revenue&amp;exepenses'!DS119</f>
        <v>0</v>
      </c>
      <c r="DT22" s="57"/>
      <c r="DU22" s="57"/>
      <c r="DV22" s="57"/>
      <c r="DW22" s="57"/>
      <c r="DX22" s="57"/>
      <c r="DY22" s="57"/>
      <c r="DZ22" s="57"/>
      <c r="EA22" s="57"/>
      <c r="EB22" s="57"/>
      <c r="EC22" s="57"/>
      <c r="ED22" s="57"/>
      <c r="EE22" s="57"/>
      <c r="EF22" s="57"/>
      <c r="EG22" s="57"/>
      <c r="EH22" s="57"/>
      <c r="EI22" s="57"/>
      <c r="EJ22" s="57"/>
      <c r="EK22" s="57"/>
      <c r="EL22" s="57"/>
      <c r="EM22" s="57"/>
      <c r="EN22" s="57"/>
      <c r="EO22" s="57"/>
      <c r="EP22" s="57"/>
      <c r="EQ22" s="57"/>
      <c r="ER22" s="57"/>
      <c r="ES22" s="57"/>
      <c r="ET22" s="57"/>
    </row>
    <row r="23" spans="1:153" x14ac:dyDescent="0.3">
      <c r="A23" s="304"/>
      <c r="B23" s="88"/>
      <c r="C23" s="88"/>
      <c r="D23" s="88" t="s">
        <v>190</v>
      </c>
      <c r="E23" s="88"/>
      <c r="F23" s="94" t="str">
        <f>F21</f>
        <v>INR Mn</v>
      </c>
      <c r="G23" s="88">
        <f t="shared" si="27"/>
        <v>1791291.9724236985</v>
      </c>
      <c r="H23" s="92">
        <f>SUM(H19:H22)</f>
        <v>0</v>
      </c>
      <c r="I23" s="92">
        <f t="shared" ref="I23:BT23" si="65">SUM(I19:I22)</f>
        <v>0</v>
      </c>
      <c r="J23" s="92">
        <f t="shared" si="65"/>
        <v>0</v>
      </c>
      <c r="K23" s="92">
        <f t="shared" si="65"/>
        <v>1455.10460458125</v>
      </c>
      <c r="L23" s="92">
        <f t="shared" si="65"/>
        <v>1455.10460458125</v>
      </c>
      <c r="M23" s="92">
        <f t="shared" si="65"/>
        <v>1455.10460458125</v>
      </c>
      <c r="N23" s="92">
        <f t="shared" si="65"/>
        <v>1455.10460458125</v>
      </c>
      <c r="O23" s="92">
        <f t="shared" si="65"/>
        <v>3104.2231564399999</v>
      </c>
      <c r="P23" s="92">
        <f t="shared" si="65"/>
        <v>3104.2231564399999</v>
      </c>
      <c r="Q23" s="92">
        <f t="shared" si="65"/>
        <v>3104.2231564399999</v>
      </c>
      <c r="R23" s="92">
        <f t="shared" si="65"/>
        <v>3104.2231564399999</v>
      </c>
      <c r="S23" s="92">
        <f t="shared" si="65"/>
        <v>4889.151471393001</v>
      </c>
      <c r="T23" s="92">
        <f t="shared" si="65"/>
        <v>4889.151471393001</v>
      </c>
      <c r="U23" s="92">
        <f t="shared" si="65"/>
        <v>4889.151471393001</v>
      </c>
      <c r="V23" s="92">
        <f t="shared" si="65"/>
        <v>4889.151471393001</v>
      </c>
      <c r="W23" s="92">
        <f t="shared" si="65"/>
        <v>8129.1843909272511</v>
      </c>
      <c r="X23" s="92">
        <f t="shared" si="65"/>
        <v>8129.1843909272511</v>
      </c>
      <c r="Y23" s="92">
        <f t="shared" si="65"/>
        <v>8129.1843909272511</v>
      </c>
      <c r="Z23" s="92">
        <f t="shared" si="65"/>
        <v>8129.1843909272511</v>
      </c>
      <c r="AA23" s="92">
        <f t="shared" si="65"/>
        <v>15928.545071482751</v>
      </c>
      <c r="AB23" s="92">
        <f t="shared" si="65"/>
        <v>15928.545071482751</v>
      </c>
      <c r="AC23" s="92">
        <f t="shared" si="65"/>
        <v>15928.545071482751</v>
      </c>
      <c r="AD23" s="92">
        <f t="shared" si="65"/>
        <v>15928.545071482751</v>
      </c>
      <c r="AE23" s="92">
        <f t="shared" si="65"/>
        <v>17170.234334058754</v>
      </c>
      <c r="AF23" s="92">
        <f t="shared" si="65"/>
        <v>17170.234334058754</v>
      </c>
      <c r="AG23" s="92">
        <f t="shared" si="65"/>
        <v>17170.234334058754</v>
      </c>
      <c r="AH23" s="92">
        <f t="shared" si="65"/>
        <v>17170.234334058754</v>
      </c>
      <c r="AI23" s="92">
        <f t="shared" si="65"/>
        <v>17849.283149530005</v>
      </c>
      <c r="AJ23" s="92">
        <f t="shared" si="65"/>
        <v>17849.283149530005</v>
      </c>
      <c r="AK23" s="92">
        <f t="shared" si="65"/>
        <v>17849.283149530005</v>
      </c>
      <c r="AL23" s="92">
        <f t="shared" si="65"/>
        <v>17849.283149530005</v>
      </c>
      <c r="AM23" s="92">
        <f t="shared" si="65"/>
        <v>17849.283149530005</v>
      </c>
      <c r="AN23" s="92">
        <f t="shared" si="65"/>
        <v>17849.283149530005</v>
      </c>
      <c r="AO23" s="92">
        <f t="shared" si="65"/>
        <v>17849.283149530005</v>
      </c>
      <c r="AP23" s="92">
        <f t="shared" si="65"/>
        <v>17849.283149530005</v>
      </c>
      <c r="AQ23" s="92">
        <f t="shared" si="65"/>
        <v>17849.283149530005</v>
      </c>
      <c r="AR23" s="92">
        <f t="shared" si="65"/>
        <v>17849.283149530005</v>
      </c>
      <c r="AS23" s="92">
        <f t="shared" si="65"/>
        <v>17849.283149530005</v>
      </c>
      <c r="AT23" s="92">
        <f t="shared" si="65"/>
        <v>17849.283149530005</v>
      </c>
      <c r="AU23" s="92">
        <f t="shared" si="65"/>
        <v>17849.283149530005</v>
      </c>
      <c r="AV23" s="92">
        <f t="shared" si="65"/>
        <v>17849.283149530005</v>
      </c>
      <c r="AW23" s="92">
        <f t="shared" si="65"/>
        <v>17849.283149530005</v>
      </c>
      <c r="AX23" s="92">
        <f t="shared" si="65"/>
        <v>17849.283149530005</v>
      </c>
      <c r="AY23" s="92">
        <f t="shared" si="65"/>
        <v>17849.283149530005</v>
      </c>
      <c r="AZ23" s="92">
        <f t="shared" si="65"/>
        <v>17849.283149530005</v>
      </c>
      <c r="BA23" s="92">
        <f t="shared" si="65"/>
        <v>17849.283149530005</v>
      </c>
      <c r="BB23" s="92">
        <f t="shared" si="65"/>
        <v>17849.283149530005</v>
      </c>
      <c r="BC23" s="92">
        <f t="shared" si="65"/>
        <v>17849.283149530005</v>
      </c>
      <c r="BD23" s="92">
        <f t="shared" si="65"/>
        <v>17849.283149530005</v>
      </c>
      <c r="BE23" s="92">
        <f t="shared" si="65"/>
        <v>17849.283149530005</v>
      </c>
      <c r="BF23" s="92">
        <f t="shared" si="65"/>
        <v>17849.283149530005</v>
      </c>
      <c r="BG23" s="92">
        <f t="shared" si="65"/>
        <v>17849.283149530005</v>
      </c>
      <c r="BH23" s="92">
        <f t="shared" si="65"/>
        <v>17849.283149530005</v>
      </c>
      <c r="BI23" s="92">
        <f t="shared" si="65"/>
        <v>17849.283149530005</v>
      </c>
      <c r="BJ23" s="92">
        <f t="shared" si="65"/>
        <v>17849.283149530005</v>
      </c>
      <c r="BK23" s="92">
        <f t="shared" si="65"/>
        <v>17849.283149530005</v>
      </c>
      <c r="BL23" s="92">
        <f t="shared" si="65"/>
        <v>17849.283149530005</v>
      </c>
      <c r="BM23" s="92">
        <f t="shared" si="65"/>
        <v>17849.283149530005</v>
      </c>
      <c r="BN23" s="92">
        <f t="shared" si="65"/>
        <v>17849.283149530005</v>
      </c>
      <c r="BO23" s="92">
        <f t="shared" si="65"/>
        <v>17849.283149530005</v>
      </c>
      <c r="BP23" s="92">
        <f t="shared" si="65"/>
        <v>17849.283149530005</v>
      </c>
      <c r="BQ23" s="92">
        <f t="shared" si="65"/>
        <v>17849.283149530005</v>
      </c>
      <c r="BR23" s="92">
        <f t="shared" si="65"/>
        <v>17849.283149530005</v>
      </c>
      <c r="BS23" s="92">
        <f t="shared" si="65"/>
        <v>17849.283149530005</v>
      </c>
      <c r="BT23" s="92">
        <f t="shared" si="65"/>
        <v>17849.283149530005</v>
      </c>
      <c r="BU23" s="92">
        <f t="shared" ref="BU23:DS23" si="66">SUM(BU19:BU22)</f>
        <v>17849.283149530005</v>
      </c>
      <c r="BV23" s="92">
        <f t="shared" si="66"/>
        <v>17849.283149530005</v>
      </c>
      <c r="BW23" s="92">
        <f t="shared" si="66"/>
        <v>17849.283149530005</v>
      </c>
      <c r="BX23" s="92">
        <f t="shared" si="66"/>
        <v>17849.283149530005</v>
      </c>
      <c r="BY23" s="92">
        <f t="shared" si="66"/>
        <v>17849.283149530005</v>
      </c>
      <c r="BZ23" s="92">
        <f t="shared" si="66"/>
        <v>17849.283149530005</v>
      </c>
      <c r="CA23" s="92">
        <f t="shared" si="66"/>
        <v>17849.283149530005</v>
      </c>
      <c r="CB23" s="92">
        <f t="shared" si="66"/>
        <v>17849.283149530005</v>
      </c>
      <c r="CC23" s="92">
        <f t="shared" si="66"/>
        <v>17849.283149530005</v>
      </c>
      <c r="CD23" s="92">
        <f t="shared" si="66"/>
        <v>17849.283149530005</v>
      </c>
      <c r="CE23" s="92">
        <f t="shared" si="66"/>
        <v>17849.283149530005</v>
      </c>
      <c r="CF23" s="92">
        <f t="shared" si="66"/>
        <v>17849.283149530005</v>
      </c>
      <c r="CG23" s="92">
        <f t="shared" si="66"/>
        <v>17849.283149530005</v>
      </c>
      <c r="CH23" s="92">
        <f t="shared" si="66"/>
        <v>17849.283149530005</v>
      </c>
      <c r="CI23" s="92">
        <f t="shared" si="66"/>
        <v>17849.283149530005</v>
      </c>
      <c r="CJ23" s="92">
        <f t="shared" si="66"/>
        <v>17849.283149530005</v>
      </c>
      <c r="CK23" s="92">
        <f t="shared" si="66"/>
        <v>17849.283149530005</v>
      </c>
      <c r="CL23" s="92">
        <f t="shared" si="66"/>
        <v>17849.283149530005</v>
      </c>
      <c r="CM23" s="92">
        <f t="shared" si="66"/>
        <v>17849.283149530005</v>
      </c>
      <c r="CN23" s="92">
        <f t="shared" si="66"/>
        <v>17849.283149530005</v>
      </c>
      <c r="CO23" s="92">
        <f t="shared" si="66"/>
        <v>17849.283149530005</v>
      </c>
      <c r="CP23" s="92">
        <f t="shared" si="66"/>
        <v>17849.283149530005</v>
      </c>
      <c r="CQ23" s="92">
        <f t="shared" si="66"/>
        <v>17849.283149530005</v>
      </c>
      <c r="CR23" s="92">
        <f t="shared" si="66"/>
        <v>17849.283149530005</v>
      </c>
      <c r="CS23" s="92">
        <f t="shared" si="66"/>
        <v>17849.283149530005</v>
      </c>
      <c r="CT23" s="92">
        <f t="shared" si="66"/>
        <v>17849.283149530005</v>
      </c>
      <c r="CU23" s="92">
        <f t="shared" si="66"/>
        <v>17849.283149530005</v>
      </c>
      <c r="CV23" s="92">
        <f t="shared" si="66"/>
        <v>17849.283149530005</v>
      </c>
      <c r="CW23" s="92">
        <f t="shared" si="66"/>
        <v>17849.283149530005</v>
      </c>
      <c r="CX23" s="92">
        <f t="shared" si="66"/>
        <v>17849.283149530005</v>
      </c>
      <c r="CY23" s="92">
        <f t="shared" si="66"/>
        <v>17849.283149530005</v>
      </c>
      <c r="CZ23" s="92">
        <f t="shared" si="66"/>
        <v>17849.283149530005</v>
      </c>
      <c r="DA23" s="92">
        <f t="shared" si="66"/>
        <v>17849.283149530005</v>
      </c>
      <c r="DB23" s="92">
        <f t="shared" si="66"/>
        <v>17849.283149530005</v>
      </c>
      <c r="DC23" s="92">
        <f t="shared" si="66"/>
        <v>17849.283149530005</v>
      </c>
      <c r="DD23" s="92">
        <f t="shared" si="66"/>
        <v>17849.283149530005</v>
      </c>
      <c r="DE23" s="92">
        <f t="shared" si="66"/>
        <v>17849.283149530005</v>
      </c>
      <c r="DF23" s="92">
        <f t="shared" si="66"/>
        <v>17849.283149530005</v>
      </c>
      <c r="DG23" s="92">
        <f t="shared" si="66"/>
        <v>17849.283149530005</v>
      </c>
      <c r="DH23" s="92">
        <f t="shared" si="66"/>
        <v>17849.283149530005</v>
      </c>
      <c r="DI23" s="92">
        <f t="shared" si="66"/>
        <v>17849.283149530005</v>
      </c>
      <c r="DJ23" s="92">
        <f t="shared" si="66"/>
        <v>17849.283149530005</v>
      </c>
      <c r="DK23" s="92">
        <f t="shared" si="66"/>
        <v>17849.283149530005</v>
      </c>
      <c r="DL23" s="92">
        <f t="shared" si="66"/>
        <v>17849.283149530005</v>
      </c>
      <c r="DM23" s="92">
        <f t="shared" si="66"/>
        <v>17849.283149530005</v>
      </c>
      <c r="DN23" s="92">
        <f t="shared" si="66"/>
        <v>17849.283149530005</v>
      </c>
      <c r="DO23" s="92">
        <f t="shared" si="66"/>
        <v>17849.283149530005</v>
      </c>
      <c r="DP23" s="92">
        <f t="shared" si="66"/>
        <v>17849.283149530005</v>
      </c>
      <c r="DQ23" s="92">
        <f t="shared" si="66"/>
        <v>17849.283149530005</v>
      </c>
      <c r="DR23" s="92">
        <f t="shared" si="66"/>
        <v>17849.283149530005</v>
      </c>
      <c r="DS23" s="92">
        <f t="shared" si="66"/>
        <v>17849.283149530005</v>
      </c>
      <c r="DU23" s="92">
        <f t="shared" ref="DU23:ES23" si="67">SUM(DU19:DU22)</f>
        <v>1455.10460458125</v>
      </c>
      <c r="DV23" s="92">
        <f t="shared" si="67"/>
        <v>7469.5369701837508</v>
      </c>
      <c r="DW23" s="92">
        <f t="shared" si="67"/>
        <v>14201.820940713002</v>
      </c>
      <c r="DX23" s="92">
        <f t="shared" si="67"/>
        <v>22796.638805106253</v>
      </c>
      <c r="DY23" s="92">
        <f t="shared" si="67"/>
        <v>40316.098244264504</v>
      </c>
      <c r="DZ23" s="92">
        <f t="shared" si="67"/>
        <v>64955.869548507006</v>
      </c>
      <c r="EA23" s="92">
        <f t="shared" si="67"/>
        <v>69359.986151706253</v>
      </c>
      <c r="EB23" s="92">
        <f t="shared" si="67"/>
        <v>71397.132598120021</v>
      </c>
      <c r="EC23" s="92">
        <f t="shared" si="67"/>
        <v>71397.132598120021</v>
      </c>
      <c r="ED23" s="92">
        <f t="shared" si="67"/>
        <v>71397.132598120021</v>
      </c>
      <c r="EE23" s="92">
        <f t="shared" si="67"/>
        <v>71397.132598120021</v>
      </c>
      <c r="EF23" s="92">
        <f t="shared" si="67"/>
        <v>71397.132598120021</v>
      </c>
      <c r="EG23" s="92">
        <f t="shared" si="67"/>
        <v>71397.132598120021</v>
      </c>
      <c r="EH23" s="92">
        <f t="shared" si="67"/>
        <v>71397.132598120021</v>
      </c>
      <c r="EI23" s="92">
        <f t="shared" si="67"/>
        <v>71397.132598120021</v>
      </c>
      <c r="EJ23" s="92">
        <f t="shared" si="67"/>
        <v>71397.132598120021</v>
      </c>
      <c r="EK23" s="92">
        <f t="shared" si="67"/>
        <v>71397.132598120021</v>
      </c>
      <c r="EL23" s="92">
        <f t="shared" si="67"/>
        <v>71397.132598120021</v>
      </c>
      <c r="EM23" s="92">
        <f t="shared" si="67"/>
        <v>71397.132598120021</v>
      </c>
      <c r="EN23" s="92">
        <f t="shared" si="67"/>
        <v>71397.132598120021</v>
      </c>
      <c r="EO23" s="92">
        <f t="shared" si="67"/>
        <v>71397.132598120021</v>
      </c>
      <c r="EP23" s="92">
        <f t="shared" si="67"/>
        <v>71397.132598120021</v>
      </c>
      <c r="EQ23" s="92">
        <f t="shared" si="67"/>
        <v>71397.132598120021</v>
      </c>
      <c r="ER23" s="92">
        <f t="shared" si="67"/>
        <v>71397.132598120021</v>
      </c>
      <c r="ES23" s="92">
        <f t="shared" si="67"/>
        <v>71397.132598120021</v>
      </c>
      <c r="ET23" s="92">
        <f t="shared" ref="ET23:EW23" si="68">SUM(ET19:ET22)</f>
        <v>71397.132598120021</v>
      </c>
      <c r="EU23" s="92">
        <f t="shared" si="68"/>
        <v>71397.132598120021</v>
      </c>
      <c r="EV23" s="92">
        <f t="shared" si="68"/>
        <v>71397.132598120021</v>
      </c>
      <c r="EW23" s="92">
        <f t="shared" si="68"/>
        <v>71397.132598120021</v>
      </c>
    </row>
    <row r="24" spans="1:153" x14ac:dyDescent="0.3">
      <c r="G24" s="60">
        <f t="shared" si="27"/>
        <v>0</v>
      </c>
    </row>
    <row r="25" spans="1:153" x14ac:dyDescent="0.3">
      <c r="C25" s="6" t="s">
        <v>315</v>
      </c>
      <c r="F25" s="93" t="str">
        <f>F23</f>
        <v>INR Mn</v>
      </c>
      <c r="G25" s="60">
        <f t="shared" si="27"/>
        <v>2206.1348936550003</v>
      </c>
      <c r="H25" s="64">
        <f>Inputs!H102*H15</f>
        <v>0</v>
      </c>
      <c r="I25" s="64">
        <f>Inputs!I102*I15</f>
        <v>0</v>
      </c>
      <c r="J25" s="64">
        <f>Inputs!J102*J15</f>
        <v>0</v>
      </c>
      <c r="K25" s="64">
        <f>Inputs!K102*K15</f>
        <v>402.9061291171875</v>
      </c>
      <c r="L25" s="64">
        <f>Inputs!L102*L15</f>
        <v>349.1853119015625</v>
      </c>
      <c r="M25" s="64">
        <f>Inputs!M102*M15</f>
        <v>295.4644946859375</v>
      </c>
      <c r="N25" s="64">
        <f>Inputs!N102*N15</f>
        <v>241.74367747031249</v>
      </c>
      <c r="O25" s="64">
        <f>Inputs!O102*O15</f>
        <v>401.11543520999999</v>
      </c>
      <c r="P25" s="64">
        <f>Inputs!P102*P15</f>
        <v>286.51102514999997</v>
      </c>
      <c r="Q25" s="64">
        <f>Inputs!Q102*Q15</f>
        <v>171.90661508999995</v>
      </c>
      <c r="R25" s="64">
        <f>Inputs!R102*R15</f>
        <v>57.302205029999939</v>
      </c>
      <c r="S25" s="64">
        <f>Inputs!S102*S15</f>
        <v>0</v>
      </c>
      <c r="T25" s="64">
        <f>Inputs!T102*T15</f>
        <v>0</v>
      </c>
      <c r="U25" s="64">
        <f>Inputs!U102*U15</f>
        <v>0</v>
      </c>
      <c r="V25" s="64">
        <f>Inputs!V102*V15</f>
        <v>0</v>
      </c>
      <c r="W25" s="64">
        <f>Inputs!W102*W15</f>
        <v>0</v>
      </c>
      <c r="X25" s="64">
        <f>Inputs!X102*X15</f>
        <v>0</v>
      </c>
      <c r="Y25" s="64">
        <f>Inputs!Y102*Y15</f>
        <v>0</v>
      </c>
      <c r="Z25" s="64">
        <f>Inputs!Z102*Z15</f>
        <v>0</v>
      </c>
      <c r="AA25" s="64">
        <f>Inputs!AA102*AA15</f>
        <v>0</v>
      </c>
      <c r="AB25" s="64">
        <f>Inputs!AB102*AB15</f>
        <v>0</v>
      </c>
      <c r="AC25" s="64">
        <f>Inputs!AC102*AC15</f>
        <v>0</v>
      </c>
      <c r="AD25" s="64">
        <f>Inputs!AD102*AD15</f>
        <v>0</v>
      </c>
      <c r="AE25" s="64">
        <f>Inputs!AE102*AE15</f>
        <v>0</v>
      </c>
      <c r="AF25" s="64">
        <f>Inputs!AF102*AF15</f>
        <v>0</v>
      </c>
      <c r="AG25" s="64">
        <f>Inputs!AG102*AG15</f>
        <v>0</v>
      </c>
      <c r="AH25" s="64">
        <f>Inputs!AH102*AH15</f>
        <v>0</v>
      </c>
      <c r="AI25" s="64">
        <f>Inputs!AI102*AI15</f>
        <v>0</v>
      </c>
      <c r="AJ25" s="64">
        <f>Inputs!AJ102*AJ15</f>
        <v>0</v>
      </c>
      <c r="AK25" s="64">
        <f>Inputs!AK102*AK15</f>
        <v>0</v>
      </c>
      <c r="AL25" s="64">
        <f>Inputs!AL102*AL15</f>
        <v>0</v>
      </c>
      <c r="AM25" s="64">
        <f>Inputs!AM102*AM15</f>
        <v>0</v>
      </c>
      <c r="AN25" s="64">
        <f>Inputs!AN102*AN15</f>
        <v>0</v>
      </c>
      <c r="AO25" s="64">
        <f>Inputs!AO102*AO15</f>
        <v>0</v>
      </c>
      <c r="AP25" s="64">
        <f>Inputs!AP102*AP15</f>
        <v>0</v>
      </c>
      <c r="AQ25" s="64">
        <f>Inputs!AQ102*AQ15</f>
        <v>0</v>
      </c>
      <c r="AR25" s="64">
        <f>Inputs!AR102*AR15</f>
        <v>0</v>
      </c>
      <c r="AS25" s="64">
        <f>Inputs!AS102*AS15</f>
        <v>0</v>
      </c>
      <c r="AT25" s="64">
        <f>Inputs!AT102*AT15</f>
        <v>0</v>
      </c>
      <c r="AU25" s="64">
        <f>Inputs!AU102*AU15</f>
        <v>0</v>
      </c>
      <c r="AV25" s="64">
        <f>Inputs!AV102*AV15</f>
        <v>0</v>
      </c>
      <c r="AW25" s="64">
        <f>Inputs!AW102*AW15</f>
        <v>0</v>
      </c>
      <c r="AX25" s="64">
        <f>Inputs!AX102*AX15</f>
        <v>0</v>
      </c>
      <c r="AY25" s="64">
        <f>Inputs!AY102*AY15</f>
        <v>0</v>
      </c>
      <c r="AZ25" s="64">
        <f>Inputs!AZ102*AZ15</f>
        <v>0</v>
      </c>
      <c r="BA25" s="64">
        <f>Inputs!BA102*BA15</f>
        <v>0</v>
      </c>
      <c r="BB25" s="64">
        <f>Inputs!BB102*BB15</f>
        <v>0</v>
      </c>
      <c r="BC25" s="64">
        <f>Inputs!BC102*BC15</f>
        <v>0</v>
      </c>
      <c r="BD25" s="64">
        <f>Inputs!BD102*BD15</f>
        <v>0</v>
      </c>
      <c r="BE25" s="64">
        <f>Inputs!BE102*BE15</f>
        <v>0</v>
      </c>
      <c r="BF25" s="64">
        <f>Inputs!BF102*BF15</f>
        <v>0</v>
      </c>
      <c r="BG25" s="64">
        <f>Inputs!BG102*BG15</f>
        <v>0</v>
      </c>
      <c r="BH25" s="64">
        <f>Inputs!BH102*BH15</f>
        <v>0</v>
      </c>
      <c r="BI25" s="64">
        <f>Inputs!BI102*BI15</f>
        <v>0</v>
      </c>
      <c r="BJ25" s="64">
        <f>Inputs!BJ102*BJ15</f>
        <v>0</v>
      </c>
      <c r="BK25" s="64">
        <f>Inputs!BK102*BK15</f>
        <v>0</v>
      </c>
      <c r="BL25" s="64">
        <f>Inputs!BL102*BL15</f>
        <v>0</v>
      </c>
      <c r="BM25" s="64">
        <f>Inputs!BM102*BM15</f>
        <v>0</v>
      </c>
      <c r="BN25" s="64">
        <f>Inputs!BN102*BN15</f>
        <v>0</v>
      </c>
      <c r="BO25" s="64">
        <f>Inputs!BO102*BO15</f>
        <v>0</v>
      </c>
      <c r="BP25" s="64">
        <f>Inputs!BP102*BP15</f>
        <v>0</v>
      </c>
      <c r="BQ25" s="64">
        <f>Inputs!BQ102*BQ15</f>
        <v>0</v>
      </c>
      <c r="BR25" s="64">
        <f>Inputs!BR102*BR15</f>
        <v>0</v>
      </c>
      <c r="BS25" s="64">
        <f>Inputs!BS102*BS15</f>
        <v>0</v>
      </c>
      <c r="BT25" s="64">
        <f>Inputs!BT102*BT15</f>
        <v>0</v>
      </c>
      <c r="BU25" s="64">
        <f>Inputs!BU102*BU15</f>
        <v>0</v>
      </c>
      <c r="BV25" s="64">
        <f>Inputs!BV102*BV15</f>
        <v>0</v>
      </c>
      <c r="BW25" s="64">
        <f>Inputs!BW102*BW15</f>
        <v>0</v>
      </c>
      <c r="BX25" s="64">
        <f>Inputs!BX102*BX15</f>
        <v>0</v>
      </c>
      <c r="BY25" s="64">
        <f>Inputs!BY102*BY15</f>
        <v>0</v>
      </c>
      <c r="BZ25" s="64">
        <f>Inputs!BZ102*BZ15</f>
        <v>0</v>
      </c>
      <c r="CA25" s="64">
        <f>Inputs!CA102*CA15</f>
        <v>0</v>
      </c>
      <c r="CB25" s="64">
        <f>Inputs!CB102*CB15</f>
        <v>0</v>
      </c>
      <c r="CC25" s="64">
        <f>Inputs!CC102*CC15</f>
        <v>0</v>
      </c>
      <c r="CD25" s="64">
        <f>Inputs!CD102*CD15</f>
        <v>0</v>
      </c>
      <c r="CE25" s="64">
        <f>Inputs!CE102*CE15</f>
        <v>0</v>
      </c>
      <c r="CF25" s="64">
        <f>Inputs!CF102*CF15</f>
        <v>0</v>
      </c>
      <c r="CG25" s="64">
        <f>Inputs!CG102*CG15</f>
        <v>0</v>
      </c>
      <c r="CH25" s="64">
        <f>Inputs!CH102*CH15</f>
        <v>0</v>
      </c>
      <c r="CI25" s="64">
        <f>Inputs!CI102*CI15</f>
        <v>0</v>
      </c>
      <c r="CJ25" s="64">
        <f>Inputs!CJ102*CJ15</f>
        <v>0</v>
      </c>
      <c r="CK25" s="64">
        <f>Inputs!CK102*CK15</f>
        <v>0</v>
      </c>
      <c r="CL25" s="64">
        <f>Inputs!CL102*CL15</f>
        <v>0</v>
      </c>
      <c r="CM25" s="64">
        <f>Inputs!CM102*CM15</f>
        <v>0</v>
      </c>
      <c r="CN25" s="64">
        <f>Inputs!CN102*CN15</f>
        <v>0</v>
      </c>
      <c r="CO25" s="64">
        <f>Inputs!CO102*CO15</f>
        <v>0</v>
      </c>
      <c r="CP25" s="64">
        <f>Inputs!CP102*CP15</f>
        <v>0</v>
      </c>
      <c r="CQ25" s="64">
        <f>Inputs!CQ102*CQ15</f>
        <v>0</v>
      </c>
      <c r="CR25" s="64">
        <f>Inputs!CR102*CR15</f>
        <v>0</v>
      </c>
      <c r="CS25" s="64">
        <f>Inputs!CS102*CS15</f>
        <v>0</v>
      </c>
      <c r="CT25" s="64">
        <f>Inputs!CT102*CT15</f>
        <v>0</v>
      </c>
      <c r="CU25" s="64">
        <f>Inputs!CU102*CU15</f>
        <v>0</v>
      </c>
      <c r="CV25" s="64">
        <f>Inputs!CV102*CV15</f>
        <v>0</v>
      </c>
      <c r="CW25" s="64">
        <f>Inputs!CW102*CW15</f>
        <v>0</v>
      </c>
      <c r="CX25" s="64">
        <f>Inputs!CX102*CX15</f>
        <v>0</v>
      </c>
      <c r="CY25" s="64">
        <f>Inputs!CY102*CY15</f>
        <v>0</v>
      </c>
      <c r="CZ25" s="64">
        <f>Inputs!CZ102*CZ15</f>
        <v>0</v>
      </c>
      <c r="DA25" s="64">
        <f>Inputs!DA102*DA15</f>
        <v>0</v>
      </c>
      <c r="DB25" s="64">
        <f>Inputs!DB102*DB15</f>
        <v>0</v>
      </c>
      <c r="DC25" s="64">
        <f>Inputs!DC102*DC15</f>
        <v>0</v>
      </c>
      <c r="DD25" s="64">
        <f>Inputs!DD102*DD15</f>
        <v>0</v>
      </c>
      <c r="DE25" s="64">
        <f>Inputs!DE102*DE15</f>
        <v>0</v>
      </c>
      <c r="DF25" s="64">
        <f>Inputs!DF102*DF15</f>
        <v>0</v>
      </c>
      <c r="DG25" s="64">
        <f>Inputs!DG102*DG15</f>
        <v>0</v>
      </c>
      <c r="DH25" s="64">
        <f>Inputs!DH102*DH15</f>
        <v>0</v>
      </c>
      <c r="DI25" s="64">
        <f>Inputs!DI102*DI15</f>
        <v>0</v>
      </c>
      <c r="DJ25" s="64">
        <f>Inputs!DJ102*DJ15</f>
        <v>0</v>
      </c>
      <c r="DK25" s="64">
        <f>Inputs!DK102*DK15</f>
        <v>0</v>
      </c>
      <c r="DL25" s="64">
        <f>Inputs!DL102*DL15</f>
        <v>0</v>
      </c>
      <c r="DM25" s="64">
        <f>Inputs!DM102*DM15</f>
        <v>0</v>
      </c>
      <c r="DN25" s="64">
        <f>Inputs!DN102*DN15</f>
        <v>0</v>
      </c>
      <c r="DO25" s="64">
        <f>Inputs!DO102*DO15</f>
        <v>0</v>
      </c>
      <c r="DP25" s="64">
        <f>Inputs!DP102*DP15</f>
        <v>0</v>
      </c>
      <c r="DQ25" s="64">
        <f>Inputs!DQ102*DQ15</f>
        <v>0</v>
      </c>
      <c r="DR25" s="64">
        <f>Inputs!DR102*DR15</f>
        <v>0</v>
      </c>
      <c r="DS25" s="64">
        <f>Inputs!DS102*DS15</f>
        <v>0</v>
      </c>
      <c r="DU25" s="57">
        <f t="shared" ref="DU25:ES25" si="69">SUMIF($H$3:$DS$3,DU$3,$H25:$DS25)</f>
        <v>402.9061291171875</v>
      </c>
      <c r="DV25" s="57">
        <f t="shared" si="69"/>
        <v>1287.5089192678124</v>
      </c>
      <c r="DW25" s="57">
        <f t="shared" si="69"/>
        <v>515.71984526999984</v>
      </c>
      <c r="DX25" s="57">
        <f t="shared" si="69"/>
        <v>0</v>
      </c>
      <c r="DY25" s="57">
        <f t="shared" si="69"/>
        <v>0</v>
      </c>
      <c r="DZ25" s="57">
        <f t="shared" si="69"/>
        <v>0</v>
      </c>
      <c r="EA25" s="57">
        <f t="shared" si="69"/>
        <v>0</v>
      </c>
      <c r="EB25" s="57">
        <f t="shared" si="69"/>
        <v>0</v>
      </c>
      <c r="EC25" s="57">
        <f t="shared" si="69"/>
        <v>0</v>
      </c>
      <c r="ED25" s="57">
        <f t="shared" si="69"/>
        <v>0</v>
      </c>
      <c r="EE25" s="57">
        <f t="shared" si="69"/>
        <v>0</v>
      </c>
      <c r="EF25" s="57">
        <f t="shared" si="69"/>
        <v>0</v>
      </c>
      <c r="EG25" s="57">
        <f t="shared" si="69"/>
        <v>0</v>
      </c>
      <c r="EH25" s="57">
        <f t="shared" si="69"/>
        <v>0</v>
      </c>
      <c r="EI25" s="57">
        <f t="shared" si="69"/>
        <v>0</v>
      </c>
      <c r="EJ25" s="57">
        <f t="shared" si="69"/>
        <v>0</v>
      </c>
      <c r="EK25" s="57">
        <f t="shared" si="69"/>
        <v>0</v>
      </c>
      <c r="EL25" s="57">
        <f t="shared" si="69"/>
        <v>0</v>
      </c>
      <c r="EM25" s="57">
        <f t="shared" si="69"/>
        <v>0</v>
      </c>
      <c r="EN25" s="57">
        <f t="shared" si="69"/>
        <v>0</v>
      </c>
      <c r="EO25" s="57">
        <f t="shared" si="69"/>
        <v>0</v>
      </c>
      <c r="EP25" s="57">
        <f t="shared" si="69"/>
        <v>0</v>
      </c>
      <c r="EQ25" s="57">
        <f t="shared" si="69"/>
        <v>0</v>
      </c>
      <c r="ER25" s="57">
        <f t="shared" si="69"/>
        <v>0</v>
      </c>
      <c r="ES25" s="57">
        <f t="shared" si="69"/>
        <v>0</v>
      </c>
      <c r="ET25" s="57">
        <f t="shared" ref="ET25:EW25" si="70">SUMIF($H$3:$DS$3,ET$3,$H25:$DS25)</f>
        <v>0</v>
      </c>
      <c r="EU25" s="6">
        <f t="shared" si="70"/>
        <v>0</v>
      </c>
      <c r="EV25" s="6">
        <f t="shared" si="70"/>
        <v>0</v>
      </c>
      <c r="EW25" s="6">
        <f t="shared" si="70"/>
        <v>0</v>
      </c>
    </row>
    <row r="26" spans="1:153" x14ac:dyDescent="0.3">
      <c r="C26" s="6" t="str">
        <f>'Revenue&amp;exepenses'!D266</f>
        <v>Total Power Costs</v>
      </c>
      <c r="F26" s="93" t="str">
        <f>'Revenue&amp;exepenses'!F266</f>
        <v>INR Mn</v>
      </c>
      <c r="G26" s="60">
        <f t="shared" si="27"/>
        <v>68550</v>
      </c>
      <c r="H26" s="64">
        <f>'Revenue&amp;exepenses'!H266</f>
        <v>0</v>
      </c>
      <c r="I26" s="64">
        <f>'Revenue&amp;exepenses'!I266</f>
        <v>0</v>
      </c>
      <c r="J26" s="64">
        <f>'Revenue&amp;exepenses'!J266</f>
        <v>0</v>
      </c>
      <c r="K26" s="64">
        <f>'Revenue&amp;exepenses'!K266</f>
        <v>37.5</v>
      </c>
      <c r="L26" s="64">
        <f>'Revenue&amp;exepenses'!L266</f>
        <v>37.5</v>
      </c>
      <c r="M26" s="64">
        <f>'Revenue&amp;exepenses'!M266</f>
        <v>37.5</v>
      </c>
      <c r="N26" s="64">
        <f>'Revenue&amp;exepenses'!N266</f>
        <v>37.5</v>
      </c>
      <c r="O26" s="64">
        <f>'Revenue&amp;exepenses'!O266</f>
        <v>75</v>
      </c>
      <c r="P26" s="64">
        <f>'Revenue&amp;exepenses'!P266</f>
        <v>75</v>
      </c>
      <c r="Q26" s="64">
        <f>'Revenue&amp;exepenses'!Q266</f>
        <v>75</v>
      </c>
      <c r="R26" s="64">
        <f>'Revenue&amp;exepenses'!R266</f>
        <v>75</v>
      </c>
      <c r="S26" s="64">
        <f>'Revenue&amp;exepenses'!S266</f>
        <v>112.5</v>
      </c>
      <c r="T26" s="64">
        <f>'Revenue&amp;exepenses'!T266</f>
        <v>112.5</v>
      </c>
      <c r="U26" s="64">
        <f>'Revenue&amp;exepenses'!U266</f>
        <v>112.5</v>
      </c>
      <c r="V26" s="64">
        <f>'Revenue&amp;exepenses'!V266</f>
        <v>112.5</v>
      </c>
      <c r="W26" s="64">
        <f>'Revenue&amp;exepenses'!W266</f>
        <v>187.5</v>
      </c>
      <c r="X26" s="64">
        <f>'Revenue&amp;exepenses'!X266</f>
        <v>187.5</v>
      </c>
      <c r="Y26" s="64">
        <f>'Revenue&amp;exepenses'!Y266</f>
        <v>187.5</v>
      </c>
      <c r="Z26" s="64">
        <f>'Revenue&amp;exepenses'!Z266</f>
        <v>187.5</v>
      </c>
      <c r="AA26" s="64">
        <f>'Revenue&amp;exepenses'!AA266</f>
        <v>375</v>
      </c>
      <c r="AB26" s="64">
        <f>'Revenue&amp;exepenses'!AB266</f>
        <v>375</v>
      </c>
      <c r="AC26" s="64">
        <f>'Revenue&amp;exepenses'!AC266</f>
        <v>375</v>
      </c>
      <c r="AD26" s="64">
        <f>'Revenue&amp;exepenses'!AD266</f>
        <v>375</v>
      </c>
      <c r="AE26" s="64">
        <f>'Revenue&amp;exepenses'!AE266</f>
        <v>412.5</v>
      </c>
      <c r="AF26" s="64">
        <f>'Revenue&amp;exepenses'!AF266</f>
        <v>412.5</v>
      </c>
      <c r="AG26" s="64">
        <f>'Revenue&amp;exepenses'!AG266</f>
        <v>412.5</v>
      </c>
      <c r="AH26" s="64">
        <f>'Revenue&amp;exepenses'!AH266</f>
        <v>412.5</v>
      </c>
      <c r="AI26" s="64">
        <f>'Revenue&amp;exepenses'!AI266</f>
        <v>450</v>
      </c>
      <c r="AJ26" s="64">
        <f>'Revenue&amp;exepenses'!AJ266</f>
        <v>450</v>
      </c>
      <c r="AK26" s="64">
        <f>'Revenue&amp;exepenses'!AK266</f>
        <v>450</v>
      </c>
      <c r="AL26" s="64">
        <f>'Revenue&amp;exepenses'!AL266</f>
        <v>450</v>
      </c>
      <c r="AM26" s="64">
        <f>'Revenue&amp;exepenses'!AM266</f>
        <v>487.5</v>
      </c>
      <c r="AN26" s="64">
        <f>'Revenue&amp;exepenses'!AN266</f>
        <v>487.5</v>
      </c>
      <c r="AO26" s="64">
        <f>'Revenue&amp;exepenses'!AO266</f>
        <v>487.5</v>
      </c>
      <c r="AP26" s="64">
        <f>'Revenue&amp;exepenses'!AP266</f>
        <v>487.5</v>
      </c>
      <c r="AQ26" s="64">
        <f>'Revenue&amp;exepenses'!AQ266</f>
        <v>562.5</v>
      </c>
      <c r="AR26" s="64">
        <f>'Revenue&amp;exepenses'!AR266</f>
        <v>562.5</v>
      </c>
      <c r="AS26" s="64">
        <f>'Revenue&amp;exepenses'!AS266</f>
        <v>562.5</v>
      </c>
      <c r="AT26" s="64">
        <f>'Revenue&amp;exepenses'!AT266</f>
        <v>562.5</v>
      </c>
      <c r="AU26" s="64">
        <f>'Revenue&amp;exepenses'!AU266</f>
        <v>750</v>
      </c>
      <c r="AV26" s="64">
        <f>'Revenue&amp;exepenses'!AV266</f>
        <v>750</v>
      </c>
      <c r="AW26" s="64">
        <f>'Revenue&amp;exepenses'!AW266</f>
        <v>750</v>
      </c>
      <c r="AX26" s="64">
        <f>'Revenue&amp;exepenses'!AX266</f>
        <v>750</v>
      </c>
      <c r="AY26" s="64">
        <f>'Revenue&amp;exepenses'!AY266</f>
        <v>750</v>
      </c>
      <c r="AZ26" s="64">
        <f>'Revenue&amp;exepenses'!AZ266</f>
        <v>750</v>
      </c>
      <c r="BA26" s="64">
        <f>'Revenue&amp;exepenses'!BA266</f>
        <v>750</v>
      </c>
      <c r="BB26" s="64">
        <f>'Revenue&amp;exepenses'!BB266</f>
        <v>750</v>
      </c>
      <c r="BC26" s="64">
        <f>'Revenue&amp;exepenses'!BC266</f>
        <v>750</v>
      </c>
      <c r="BD26" s="64">
        <f>'Revenue&amp;exepenses'!BD266</f>
        <v>750</v>
      </c>
      <c r="BE26" s="64">
        <f>'Revenue&amp;exepenses'!BE266</f>
        <v>750</v>
      </c>
      <c r="BF26" s="64">
        <f>'Revenue&amp;exepenses'!BF266</f>
        <v>750</v>
      </c>
      <c r="BG26" s="64">
        <f>'Revenue&amp;exepenses'!BG266</f>
        <v>750</v>
      </c>
      <c r="BH26" s="64">
        <f>'Revenue&amp;exepenses'!BH266</f>
        <v>750</v>
      </c>
      <c r="BI26" s="64">
        <f>'Revenue&amp;exepenses'!BI266</f>
        <v>750</v>
      </c>
      <c r="BJ26" s="64">
        <f>'Revenue&amp;exepenses'!BJ266</f>
        <v>750</v>
      </c>
      <c r="BK26" s="64">
        <f>'Revenue&amp;exepenses'!BK266</f>
        <v>750</v>
      </c>
      <c r="BL26" s="64">
        <f>'Revenue&amp;exepenses'!BL266</f>
        <v>750</v>
      </c>
      <c r="BM26" s="64">
        <f>'Revenue&amp;exepenses'!BM266</f>
        <v>750</v>
      </c>
      <c r="BN26" s="64">
        <f>'Revenue&amp;exepenses'!BN266</f>
        <v>750</v>
      </c>
      <c r="BO26" s="64">
        <f>'Revenue&amp;exepenses'!BO266</f>
        <v>750</v>
      </c>
      <c r="BP26" s="64">
        <f>'Revenue&amp;exepenses'!BP266</f>
        <v>750</v>
      </c>
      <c r="BQ26" s="64">
        <f>'Revenue&amp;exepenses'!BQ266</f>
        <v>750</v>
      </c>
      <c r="BR26" s="64">
        <f>'Revenue&amp;exepenses'!BR266</f>
        <v>750</v>
      </c>
      <c r="BS26" s="64">
        <f>'Revenue&amp;exepenses'!BS266</f>
        <v>750</v>
      </c>
      <c r="BT26" s="64">
        <f>'Revenue&amp;exepenses'!BT266</f>
        <v>750</v>
      </c>
      <c r="BU26" s="64">
        <f>'Revenue&amp;exepenses'!BU266</f>
        <v>750</v>
      </c>
      <c r="BV26" s="64">
        <f>'Revenue&amp;exepenses'!BV266</f>
        <v>750</v>
      </c>
      <c r="BW26" s="64">
        <f>'Revenue&amp;exepenses'!BW266</f>
        <v>750</v>
      </c>
      <c r="BX26" s="64">
        <f>'Revenue&amp;exepenses'!BX266</f>
        <v>750</v>
      </c>
      <c r="BY26" s="64">
        <f>'Revenue&amp;exepenses'!BY266</f>
        <v>750</v>
      </c>
      <c r="BZ26" s="64">
        <f>'Revenue&amp;exepenses'!BZ266</f>
        <v>750</v>
      </c>
      <c r="CA26" s="64">
        <f>'Revenue&amp;exepenses'!CA266</f>
        <v>750</v>
      </c>
      <c r="CB26" s="64">
        <f>'Revenue&amp;exepenses'!CB266</f>
        <v>750</v>
      </c>
      <c r="CC26" s="64">
        <f>'Revenue&amp;exepenses'!CC266</f>
        <v>750</v>
      </c>
      <c r="CD26" s="64">
        <f>'Revenue&amp;exepenses'!CD266</f>
        <v>750</v>
      </c>
      <c r="CE26" s="64">
        <f>'Revenue&amp;exepenses'!CE266</f>
        <v>750</v>
      </c>
      <c r="CF26" s="64">
        <f>'Revenue&amp;exepenses'!CF266</f>
        <v>750</v>
      </c>
      <c r="CG26" s="64">
        <f>'Revenue&amp;exepenses'!CG266</f>
        <v>750</v>
      </c>
      <c r="CH26" s="64">
        <f>'Revenue&amp;exepenses'!CH266</f>
        <v>750</v>
      </c>
      <c r="CI26" s="64">
        <f>'Revenue&amp;exepenses'!CI266</f>
        <v>750</v>
      </c>
      <c r="CJ26" s="64">
        <f>'Revenue&amp;exepenses'!CJ266</f>
        <v>750</v>
      </c>
      <c r="CK26" s="64">
        <f>'Revenue&amp;exepenses'!CK266</f>
        <v>750</v>
      </c>
      <c r="CL26" s="64">
        <f>'Revenue&amp;exepenses'!CL266</f>
        <v>750</v>
      </c>
      <c r="CM26" s="64">
        <f>'Revenue&amp;exepenses'!CM266</f>
        <v>750</v>
      </c>
      <c r="CN26" s="64">
        <f>'Revenue&amp;exepenses'!CN266</f>
        <v>750</v>
      </c>
      <c r="CO26" s="64">
        <f>'Revenue&amp;exepenses'!CO266</f>
        <v>750</v>
      </c>
      <c r="CP26" s="64">
        <f>'Revenue&amp;exepenses'!CP266</f>
        <v>750</v>
      </c>
      <c r="CQ26" s="64">
        <f>'Revenue&amp;exepenses'!CQ266</f>
        <v>750</v>
      </c>
      <c r="CR26" s="64">
        <f>'Revenue&amp;exepenses'!CR266</f>
        <v>750</v>
      </c>
      <c r="CS26" s="64">
        <f>'Revenue&amp;exepenses'!CS266</f>
        <v>750</v>
      </c>
      <c r="CT26" s="64">
        <f>'Revenue&amp;exepenses'!CT266</f>
        <v>750</v>
      </c>
      <c r="CU26" s="64">
        <f>'Revenue&amp;exepenses'!CU266</f>
        <v>750</v>
      </c>
      <c r="CV26" s="64">
        <f>'Revenue&amp;exepenses'!CV266</f>
        <v>750</v>
      </c>
      <c r="CW26" s="64">
        <f>'Revenue&amp;exepenses'!CW266</f>
        <v>750</v>
      </c>
      <c r="CX26" s="64">
        <f>'Revenue&amp;exepenses'!CX266</f>
        <v>750</v>
      </c>
      <c r="CY26" s="64">
        <f>'Revenue&amp;exepenses'!CY266</f>
        <v>750</v>
      </c>
      <c r="CZ26" s="64">
        <f>'Revenue&amp;exepenses'!CZ266</f>
        <v>750</v>
      </c>
      <c r="DA26" s="64">
        <f>'Revenue&amp;exepenses'!DA266</f>
        <v>750</v>
      </c>
      <c r="DB26" s="64">
        <f>'Revenue&amp;exepenses'!DB266</f>
        <v>750</v>
      </c>
      <c r="DC26" s="64">
        <f>'Revenue&amp;exepenses'!DC266</f>
        <v>750</v>
      </c>
      <c r="DD26" s="64">
        <f>'Revenue&amp;exepenses'!DD266</f>
        <v>750</v>
      </c>
      <c r="DE26" s="64">
        <f>'Revenue&amp;exepenses'!DE266</f>
        <v>750</v>
      </c>
      <c r="DF26" s="64">
        <f>'Revenue&amp;exepenses'!DF266</f>
        <v>750</v>
      </c>
      <c r="DG26" s="64">
        <f>'Revenue&amp;exepenses'!DG266</f>
        <v>750</v>
      </c>
      <c r="DH26" s="64">
        <f>'Revenue&amp;exepenses'!DH266</f>
        <v>750</v>
      </c>
      <c r="DI26" s="64">
        <f>'Revenue&amp;exepenses'!DI266</f>
        <v>750</v>
      </c>
      <c r="DJ26" s="64">
        <f>'Revenue&amp;exepenses'!DJ266</f>
        <v>750</v>
      </c>
      <c r="DK26" s="64">
        <f>'Revenue&amp;exepenses'!DK266</f>
        <v>750</v>
      </c>
      <c r="DL26" s="64">
        <f>'Revenue&amp;exepenses'!DL266</f>
        <v>750</v>
      </c>
      <c r="DM26" s="64">
        <f>'Revenue&amp;exepenses'!DM266</f>
        <v>750</v>
      </c>
      <c r="DN26" s="64">
        <f>'Revenue&amp;exepenses'!DN266</f>
        <v>750</v>
      </c>
      <c r="DO26" s="64">
        <f>'Revenue&amp;exepenses'!DO266</f>
        <v>750</v>
      </c>
      <c r="DP26" s="64">
        <f>'Revenue&amp;exepenses'!DP266</f>
        <v>750</v>
      </c>
      <c r="DQ26" s="64">
        <f>'Revenue&amp;exepenses'!DQ266</f>
        <v>750</v>
      </c>
      <c r="DR26" s="64">
        <f>'Revenue&amp;exepenses'!DR266</f>
        <v>750</v>
      </c>
      <c r="DS26" s="64">
        <f>'Revenue&amp;exepenses'!DS266</f>
        <v>750</v>
      </c>
      <c r="DU26" s="57">
        <f t="shared" ref="DU26:EW26" si="71">SUMIF($H$3:$DS$3,DU$3,$H26:$DS26)</f>
        <v>37.5</v>
      </c>
      <c r="DV26" s="57">
        <f t="shared" si="71"/>
        <v>187.5</v>
      </c>
      <c r="DW26" s="57">
        <f t="shared" si="71"/>
        <v>337.5</v>
      </c>
      <c r="DX26" s="57">
        <f t="shared" si="71"/>
        <v>525</v>
      </c>
      <c r="DY26" s="57">
        <f t="shared" si="71"/>
        <v>937.5</v>
      </c>
      <c r="DZ26" s="57">
        <f t="shared" si="71"/>
        <v>1537.5</v>
      </c>
      <c r="EA26" s="57">
        <f t="shared" si="71"/>
        <v>1687.5</v>
      </c>
      <c r="EB26" s="57">
        <f t="shared" si="71"/>
        <v>1837.5</v>
      </c>
      <c r="EC26" s="57">
        <f t="shared" si="71"/>
        <v>2025</v>
      </c>
      <c r="ED26" s="57">
        <f t="shared" si="71"/>
        <v>2437.5</v>
      </c>
      <c r="EE26" s="57">
        <f t="shared" si="71"/>
        <v>3000</v>
      </c>
      <c r="EF26" s="57">
        <f t="shared" si="71"/>
        <v>3000</v>
      </c>
      <c r="EG26" s="57">
        <f t="shared" si="71"/>
        <v>3000</v>
      </c>
      <c r="EH26" s="57">
        <f t="shared" si="71"/>
        <v>3000</v>
      </c>
      <c r="EI26" s="57">
        <f t="shared" si="71"/>
        <v>3000</v>
      </c>
      <c r="EJ26" s="57">
        <f t="shared" si="71"/>
        <v>3000</v>
      </c>
      <c r="EK26" s="57">
        <f t="shared" si="71"/>
        <v>3000</v>
      </c>
      <c r="EL26" s="57">
        <f t="shared" si="71"/>
        <v>3000</v>
      </c>
      <c r="EM26" s="57">
        <f t="shared" si="71"/>
        <v>3000</v>
      </c>
      <c r="EN26" s="57">
        <f t="shared" si="71"/>
        <v>3000</v>
      </c>
      <c r="EO26" s="57">
        <f t="shared" si="71"/>
        <v>3000</v>
      </c>
      <c r="EP26" s="57">
        <f t="shared" si="71"/>
        <v>3000</v>
      </c>
      <c r="EQ26" s="57">
        <f t="shared" si="71"/>
        <v>3000</v>
      </c>
      <c r="ER26" s="57">
        <f t="shared" si="71"/>
        <v>3000</v>
      </c>
      <c r="ES26" s="57">
        <f t="shared" si="71"/>
        <v>3000</v>
      </c>
      <c r="ET26" s="57">
        <f t="shared" si="71"/>
        <v>3000</v>
      </c>
      <c r="EU26" s="6">
        <f t="shared" si="71"/>
        <v>3000</v>
      </c>
      <c r="EV26" s="6">
        <f t="shared" si="71"/>
        <v>3000</v>
      </c>
      <c r="EW26" s="6">
        <f t="shared" si="71"/>
        <v>3000</v>
      </c>
    </row>
    <row r="27" spans="1:153" x14ac:dyDescent="0.3">
      <c r="C27" s="6" t="str">
        <f>'Revenue&amp;exepenses'!D291</f>
        <v>Total Water Costs</v>
      </c>
      <c r="F27" s="93" t="str">
        <f>F25</f>
        <v>INR Mn</v>
      </c>
      <c r="G27" s="60">
        <f t="shared" si="27"/>
        <v>0</v>
      </c>
      <c r="H27" s="64">
        <f>'Revenue&amp;exepenses'!H267</f>
        <v>0</v>
      </c>
      <c r="I27" s="64">
        <f>'Revenue&amp;exepenses'!I267</f>
        <v>0</v>
      </c>
      <c r="J27" s="64">
        <f>'Revenue&amp;exepenses'!J267</f>
        <v>0</v>
      </c>
      <c r="K27" s="64">
        <f>'Revenue&amp;exepenses'!K267</f>
        <v>0</v>
      </c>
      <c r="L27" s="64">
        <f>'Revenue&amp;exepenses'!L267</f>
        <v>0</v>
      </c>
      <c r="M27" s="64">
        <f>'Revenue&amp;exepenses'!M267</f>
        <v>0</v>
      </c>
      <c r="N27" s="64">
        <f>'Revenue&amp;exepenses'!N267</f>
        <v>0</v>
      </c>
      <c r="O27" s="64">
        <f>'Revenue&amp;exepenses'!O267</f>
        <v>0</v>
      </c>
      <c r="P27" s="64">
        <f>'Revenue&amp;exepenses'!P267</f>
        <v>0</v>
      </c>
      <c r="Q27" s="64">
        <f>'Revenue&amp;exepenses'!Q267</f>
        <v>0</v>
      </c>
      <c r="R27" s="64">
        <f>'Revenue&amp;exepenses'!R267</f>
        <v>0</v>
      </c>
      <c r="S27" s="64">
        <f>'Revenue&amp;exepenses'!S267</f>
        <v>0</v>
      </c>
      <c r="T27" s="64">
        <f>'Revenue&amp;exepenses'!T267</f>
        <v>0</v>
      </c>
      <c r="U27" s="64">
        <f>'Revenue&amp;exepenses'!U267</f>
        <v>0</v>
      </c>
      <c r="V27" s="64">
        <f>'Revenue&amp;exepenses'!V267</f>
        <v>0</v>
      </c>
      <c r="W27" s="64">
        <f>'Revenue&amp;exepenses'!W267</f>
        <v>0</v>
      </c>
      <c r="X27" s="64">
        <f>'Revenue&amp;exepenses'!X267</f>
        <v>0</v>
      </c>
      <c r="Y27" s="64">
        <f>'Revenue&amp;exepenses'!Y267</f>
        <v>0</v>
      </c>
      <c r="Z27" s="64">
        <f>'Revenue&amp;exepenses'!Z267</f>
        <v>0</v>
      </c>
      <c r="AA27" s="64">
        <f>'Revenue&amp;exepenses'!AA267</f>
        <v>0</v>
      </c>
      <c r="AB27" s="64">
        <f>'Revenue&amp;exepenses'!AB267</f>
        <v>0</v>
      </c>
      <c r="AC27" s="64">
        <f>'Revenue&amp;exepenses'!AC267</f>
        <v>0</v>
      </c>
      <c r="AD27" s="64">
        <f>'Revenue&amp;exepenses'!AD267</f>
        <v>0</v>
      </c>
      <c r="AE27" s="64">
        <f>'Revenue&amp;exepenses'!AE267</f>
        <v>0</v>
      </c>
      <c r="AF27" s="64">
        <f>'Revenue&amp;exepenses'!AF267</f>
        <v>0</v>
      </c>
      <c r="AG27" s="64">
        <f>'Revenue&amp;exepenses'!AG267</f>
        <v>0</v>
      </c>
      <c r="AH27" s="64">
        <f>'Revenue&amp;exepenses'!AH267</f>
        <v>0</v>
      </c>
      <c r="AI27" s="64">
        <f>'Revenue&amp;exepenses'!AI267</f>
        <v>0</v>
      </c>
      <c r="AJ27" s="64">
        <f>'Revenue&amp;exepenses'!AJ267</f>
        <v>0</v>
      </c>
      <c r="AK27" s="64">
        <f>'Revenue&amp;exepenses'!AK267</f>
        <v>0</v>
      </c>
      <c r="AL27" s="64">
        <f>'Revenue&amp;exepenses'!AL267</f>
        <v>0</v>
      </c>
      <c r="AM27" s="64">
        <f>'Revenue&amp;exepenses'!AM267</f>
        <v>0</v>
      </c>
      <c r="AN27" s="64">
        <f>'Revenue&amp;exepenses'!AN267</f>
        <v>0</v>
      </c>
      <c r="AO27" s="64">
        <f>'Revenue&amp;exepenses'!AO267</f>
        <v>0</v>
      </c>
      <c r="AP27" s="64">
        <f>'Revenue&amp;exepenses'!AP267</f>
        <v>0</v>
      </c>
      <c r="AQ27" s="64">
        <f>'Revenue&amp;exepenses'!AQ267</f>
        <v>0</v>
      </c>
      <c r="AR27" s="64">
        <f>'Revenue&amp;exepenses'!AR267</f>
        <v>0</v>
      </c>
      <c r="AS27" s="64">
        <f>'Revenue&amp;exepenses'!AS267</f>
        <v>0</v>
      </c>
      <c r="AT27" s="64">
        <f>'Revenue&amp;exepenses'!AT267</f>
        <v>0</v>
      </c>
      <c r="AU27" s="64">
        <f>'Revenue&amp;exepenses'!AU267</f>
        <v>0</v>
      </c>
      <c r="AV27" s="64">
        <f>'Revenue&amp;exepenses'!AV267</f>
        <v>0</v>
      </c>
      <c r="AW27" s="64">
        <f>'Revenue&amp;exepenses'!AW267</f>
        <v>0</v>
      </c>
      <c r="AX27" s="64">
        <f>'Revenue&amp;exepenses'!AX267</f>
        <v>0</v>
      </c>
      <c r="AY27" s="64">
        <f>'Revenue&amp;exepenses'!AY267</f>
        <v>0</v>
      </c>
      <c r="AZ27" s="64">
        <f>'Revenue&amp;exepenses'!AZ267</f>
        <v>0</v>
      </c>
      <c r="BA27" s="64">
        <f>'Revenue&amp;exepenses'!BA267</f>
        <v>0</v>
      </c>
      <c r="BB27" s="64">
        <f>'Revenue&amp;exepenses'!BB267</f>
        <v>0</v>
      </c>
      <c r="BC27" s="64">
        <f>'Revenue&amp;exepenses'!BC267</f>
        <v>0</v>
      </c>
      <c r="BD27" s="64">
        <f>'Revenue&amp;exepenses'!BD267</f>
        <v>0</v>
      </c>
      <c r="BE27" s="64">
        <f>'Revenue&amp;exepenses'!BE267</f>
        <v>0</v>
      </c>
      <c r="BF27" s="64">
        <f>'Revenue&amp;exepenses'!BF267</f>
        <v>0</v>
      </c>
      <c r="BG27" s="64">
        <f>'Revenue&amp;exepenses'!BG267</f>
        <v>0</v>
      </c>
      <c r="BH27" s="64">
        <f>'Revenue&amp;exepenses'!BH267</f>
        <v>0</v>
      </c>
      <c r="BI27" s="64">
        <f>'Revenue&amp;exepenses'!BI267</f>
        <v>0</v>
      </c>
      <c r="BJ27" s="64">
        <f>'Revenue&amp;exepenses'!BJ267</f>
        <v>0</v>
      </c>
      <c r="BK27" s="64">
        <f>'Revenue&amp;exepenses'!BK267</f>
        <v>0</v>
      </c>
      <c r="BL27" s="64">
        <f>'Revenue&amp;exepenses'!BL267</f>
        <v>0</v>
      </c>
      <c r="BM27" s="64">
        <f>'Revenue&amp;exepenses'!BM267</f>
        <v>0</v>
      </c>
      <c r="BN27" s="64">
        <f>'Revenue&amp;exepenses'!BN267</f>
        <v>0</v>
      </c>
      <c r="BO27" s="64">
        <f>'Revenue&amp;exepenses'!BO267</f>
        <v>0</v>
      </c>
      <c r="BP27" s="64">
        <f>'Revenue&amp;exepenses'!BP267</f>
        <v>0</v>
      </c>
      <c r="BQ27" s="64">
        <f>'Revenue&amp;exepenses'!BQ267</f>
        <v>0</v>
      </c>
      <c r="BR27" s="64">
        <f>'Revenue&amp;exepenses'!BR267</f>
        <v>0</v>
      </c>
      <c r="BS27" s="64">
        <f>'Revenue&amp;exepenses'!BS267</f>
        <v>0</v>
      </c>
      <c r="BT27" s="64">
        <f>'Revenue&amp;exepenses'!BT267</f>
        <v>0</v>
      </c>
      <c r="BU27" s="64">
        <f>'Revenue&amp;exepenses'!BU267</f>
        <v>0</v>
      </c>
      <c r="BV27" s="64">
        <f>'Revenue&amp;exepenses'!BV267</f>
        <v>0</v>
      </c>
      <c r="BW27" s="64">
        <f>'Revenue&amp;exepenses'!BW267</f>
        <v>0</v>
      </c>
      <c r="BX27" s="64">
        <f>'Revenue&amp;exepenses'!BX267</f>
        <v>0</v>
      </c>
      <c r="BY27" s="64">
        <f>'Revenue&amp;exepenses'!BY267</f>
        <v>0</v>
      </c>
      <c r="BZ27" s="64">
        <f>'Revenue&amp;exepenses'!BZ267</f>
        <v>0</v>
      </c>
      <c r="CA27" s="64">
        <f>'Revenue&amp;exepenses'!CA267</f>
        <v>0</v>
      </c>
      <c r="CB27" s="64">
        <f>'Revenue&amp;exepenses'!CB267</f>
        <v>0</v>
      </c>
      <c r="CC27" s="64">
        <f>'Revenue&amp;exepenses'!CC267</f>
        <v>0</v>
      </c>
      <c r="CD27" s="64">
        <f>'Revenue&amp;exepenses'!CD267</f>
        <v>0</v>
      </c>
      <c r="CE27" s="64">
        <f>'Revenue&amp;exepenses'!CE267</f>
        <v>0</v>
      </c>
      <c r="CF27" s="64">
        <f>'Revenue&amp;exepenses'!CF267</f>
        <v>0</v>
      </c>
      <c r="CG27" s="64">
        <f>'Revenue&amp;exepenses'!CG267</f>
        <v>0</v>
      </c>
      <c r="CH27" s="64">
        <f>'Revenue&amp;exepenses'!CH267</f>
        <v>0</v>
      </c>
      <c r="CI27" s="64">
        <f>'Revenue&amp;exepenses'!CI267</f>
        <v>0</v>
      </c>
      <c r="CJ27" s="64">
        <f>'Revenue&amp;exepenses'!CJ267</f>
        <v>0</v>
      </c>
      <c r="CK27" s="64">
        <f>'Revenue&amp;exepenses'!CK267</f>
        <v>0</v>
      </c>
      <c r="CL27" s="64">
        <f>'Revenue&amp;exepenses'!CL267</f>
        <v>0</v>
      </c>
      <c r="CM27" s="64">
        <f>'Revenue&amp;exepenses'!CM267</f>
        <v>0</v>
      </c>
      <c r="CN27" s="64">
        <f>'Revenue&amp;exepenses'!CN267</f>
        <v>0</v>
      </c>
      <c r="CO27" s="64">
        <f>'Revenue&amp;exepenses'!CO267</f>
        <v>0</v>
      </c>
      <c r="CP27" s="64">
        <f>'Revenue&amp;exepenses'!CP267</f>
        <v>0</v>
      </c>
      <c r="CQ27" s="64">
        <f>'Revenue&amp;exepenses'!CQ267</f>
        <v>0</v>
      </c>
      <c r="CR27" s="64">
        <f>'Revenue&amp;exepenses'!CR267</f>
        <v>0</v>
      </c>
      <c r="CS27" s="64">
        <f>'Revenue&amp;exepenses'!CS267</f>
        <v>0</v>
      </c>
      <c r="CT27" s="64">
        <f>'Revenue&amp;exepenses'!CT267</f>
        <v>0</v>
      </c>
      <c r="CU27" s="64">
        <f>'Revenue&amp;exepenses'!CU267</f>
        <v>0</v>
      </c>
      <c r="CV27" s="64">
        <f>'Revenue&amp;exepenses'!CV267</f>
        <v>0</v>
      </c>
      <c r="CW27" s="64">
        <f>'Revenue&amp;exepenses'!CW267</f>
        <v>0</v>
      </c>
      <c r="CX27" s="64">
        <f>'Revenue&amp;exepenses'!CX267</f>
        <v>0</v>
      </c>
      <c r="CY27" s="64">
        <f>'Revenue&amp;exepenses'!CY267</f>
        <v>0</v>
      </c>
      <c r="CZ27" s="64">
        <f>'Revenue&amp;exepenses'!CZ267</f>
        <v>0</v>
      </c>
      <c r="DA27" s="64">
        <f>'Revenue&amp;exepenses'!DA267</f>
        <v>0</v>
      </c>
      <c r="DB27" s="64">
        <f>'Revenue&amp;exepenses'!DB267</f>
        <v>0</v>
      </c>
      <c r="DC27" s="64">
        <f>'Revenue&amp;exepenses'!DC267</f>
        <v>0</v>
      </c>
      <c r="DD27" s="64">
        <f>'Revenue&amp;exepenses'!DD267</f>
        <v>0</v>
      </c>
      <c r="DE27" s="64">
        <f>'Revenue&amp;exepenses'!DE267</f>
        <v>0</v>
      </c>
      <c r="DF27" s="64">
        <f>'Revenue&amp;exepenses'!DF267</f>
        <v>0</v>
      </c>
      <c r="DG27" s="64">
        <f>'Revenue&amp;exepenses'!DG267</f>
        <v>0</v>
      </c>
      <c r="DH27" s="64">
        <f>'Revenue&amp;exepenses'!DH267</f>
        <v>0</v>
      </c>
      <c r="DI27" s="64">
        <f>'Revenue&amp;exepenses'!DI267</f>
        <v>0</v>
      </c>
      <c r="DJ27" s="64">
        <f>'Revenue&amp;exepenses'!DJ267</f>
        <v>0</v>
      </c>
      <c r="DK27" s="64">
        <f>'Revenue&amp;exepenses'!DK267</f>
        <v>0</v>
      </c>
      <c r="DL27" s="64">
        <f>'Revenue&amp;exepenses'!DL267</f>
        <v>0</v>
      </c>
      <c r="DM27" s="64">
        <f>'Revenue&amp;exepenses'!DM267</f>
        <v>0</v>
      </c>
      <c r="DN27" s="64">
        <f>'Revenue&amp;exepenses'!DN267</f>
        <v>0</v>
      </c>
      <c r="DO27" s="64">
        <f>'Revenue&amp;exepenses'!DO267</f>
        <v>0</v>
      </c>
      <c r="DP27" s="64">
        <f>'Revenue&amp;exepenses'!DP267</f>
        <v>0</v>
      </c>
      <c r="DQ27" s="64">
        <f>'Revenue&amp;exepenses'!DQ267</f>
        <v>0</v>
      </c>
      <c r="DR27" s="64">
        <f>'Revenue&amp;exepenses'!DR267</f>
        <v>0</v>
      </c>
      <c r="DS27" s="64">
        <f>'Revenue&amp;exepenses'!DS267</f>
        <v>0</v>
      </c>
      <c r="DU27" s="57">
        <f t="shared" ref="DU27:EW27" si="72">SUMIF($H$3:$DS$3,DU$3,$H27:$DS27)</f>
        <v>0</v>
      </c>
      <c r="DV27" s="57">
        <f t="shared" si="72"/>
        <v>0</v>
      </c>
      <c r="DW27" s="57">
        <f t="shared" si="72"/>
        <v>0</v>
      </c>
      <c r="DX27" s="57">
        <f t="shared" si="72"/>
        <v>0</v>
      </c>
      <c r="DY27" s="57">
        <f t="shared" si="72"/>
        <v>0</v>
      </c>
      <c r="DZ27" s="57">
        <f t="shared" si="72"/>
        <v>0</v>
      </c>
      <c r="EA27" s="57">
        <f t="shared" si="72"/>
        <v>0</v>
      </c>
      <c r="EB27" s="57">
        <f t="shared" si="72"/>
        <v>0</v>
      </c>
      <c r="EC27" s="57">
        <f t="shared" si="72"/>
        <v>0</v>
      </c>
      <c r="ED27" s="57">
        <f t="shared" si="72"/>
        <v>0</v>
      </c>
      <c r="EE27" s="57">
        <f t="shared" si="72"/>
        <v>0</v>
      </c>
      <c r="EF27" s="57">
        <f t="shared" si="72"/>
        <v>0</v>
      </c>
      <c r="EG27" s="57">
        <f t="shared" si="72"/>
        <v>0</v>
      </c>
      <c r="EH27" s="57">
        <f t="shared" si="72"/>
        <v>0</v>
      </c>
      <c r="EI27" s="57">
        <f t="shared" si="72"/>
        <v>0</v>
      </c>
      <c r="EJ27" s="57">
        <f t="shared" si="72"/>
        <v>0</v>
      </c>
      <c r="EK27" s="57">
        <f t="shared" si="72"/>
        <v>0</v>
      </c>
      <c r="EL27" s="57">
        <f t="shared" si="72"/>
        <v>0</v>
      </c>
      <c r="EM27" s="57">
        <f t="shared" si="72"/>
        <v>0</v>
      </c>
      <c r="EN27" s="57">
        <f t="shared" si="72"/>
        <v>0</v>
      </c>
      <c r="EO27" s="57">
        <f t="shared" si="72"/>
        <v>0</v>
      </c>
      <c r="EP27" s="57">
        <f t="shared" si="72"/>
        <v>0</v>
      </c>
      <c r="EQ27" s="57">
        <f t="shared" si="72"/>
        <v>0</v>
      </c>
      <c r="ER27" s="57">
        <f t="shared" si="72"/>
        <v>0</v>
      </c>
      <c r="ES27" s="57">
        <f t="shared" si="72"/>
        <v>0</v>
      </c>
      <c r="ET27" s="57">
        <f t="shared" si="72"/>
        <v>0</v>
      </c>
      <c r="EU27" s="57">
        <f t="shared" si="72"/>
        <v>0</v>
      </c>
      <c r="EV27" s="57">
        <f t="shared" si="72"/>
        <v>0</v>
      </c>
      <c r="EW27" s="57">
        <f t="shared" si="72"/>
        <v>0</v>
      </c>
    </row>
    <row r="28" spans="1:153" x14ac:dyDescent="0.3">
      <c r="C28" s="6" t="s">
        <v>456</v>
      </c>
      <c r="F28" s="93" t="str">
        <f>F26</f>
        <v>INR Mn</v>
      </c>
      <c r="G28" s="60">
        <f t="shared" ca="1" si="27"/>
        <v>80733.583333333328</v>
      </c>
      <c r="H28" s="57">
        <f ca="1">'Revenue&amp;exepenses'!H233</f>
        <v>0</v>
      </c>
      <c r="I28" s="57">
        <f ca="1">'Revenue&amp;exepenses'!I233</f>
        <v>0</v>
      </c>
      <c r="J28" s="57">
        <f ca="1">'Revenue&amp;exepenses'!J233</f>
        <v>0</v>
      </c>
      <c r="K28" s="57">
        <f ca="1">'Revenue&amp;exepenses'!K233</f>
        <v>82.5</v>
      </c>
      <c r="L28" s="57">
        <f ca="1">'Revenue&amp;exepenses'!L233</f>
        <v>81.583333333333343</v>
      </c>
      <c r="M28" s="57">
        <f ca="1">'Revenue&amp;exepenses'!M233</f>
        <v>69.208333333333343</v>
      </c>
      <c r="N28" s="57">
        <f ca="1">'Revenue&amp;exepenses'!N233</f>
        <v>70.262500000000003</v>
      </c>
      <c r="O28" s="57">
        <f ca="1">'Revenue&amp;exepenses'!O233</f>
        <v>152.76249999999999</v>
      </c>
      <c r="P28" s="57">
        <f ca="1">'Revenue&amp;exepenses'!P233</f>
        <v>150.79166666666669</v>
      </c>
      <c r="Q28" s="57">
        <f ca="1">'Revenue&amp;exepenses'!Q233</f>
        <v>138.41666666666669</v>
      </c>
      <c r="R28" s="57">
        <f ca="1">'Revenue&amp;exepenses'!R233</f>
        <v>140.52500000000001</v>
      </c>
      <c r="S28" s="57">
        <f ca="1">'Revenue&amp;exepenses'!S233</f>
        <v>223.02500000000001</v>
      </c>
      <c r="T28" s="57">
        <f ca="1">'Revenue&amp;exepenses'!T233</f>
        <v>220</v>
      </c>
      <c r="U28" s="57">
        <f ca="1">'Revenue&amp;exepenses'!U233</f>
        <v>207.625</v>
      </c>
      <c r="V28" s="57">
        <f ca="1">'Revenue&amp;exepenses'!V233</f>
        <v>210.78749999999999</v>
      </c>
      <c r="W28" s="57">
        <f ca="1">'Revenue&amp;exepenses'!W233</f>
        <v>375.78750000000002</v>
      </c>
      <c r="X28" s="57">
        <f ca="1">'Revenue&amp;exepenses'!X233</f>
        <v>370.79166666666674</v>
      </c>
      <c r="Y28" s="57">
        <f ca="1">'Revenue&amp;exepenses'!Y233</f>
        <v>346.04166666666674</v>
      </c>
      <c r="Z28" s="57">
        <f ca="1">'Revenue&amp;exepenses'!Z233</f>
        <v>351.3125</v>
      </c>
      <c r="AA28" s="57">
        <f ca="1">'Revenue&amp;exepenses'!AA233</f>
        <v>763.8125</v>
      </c>
      <c r="AB28" s="57">
        <f ca="1">'Revenue&amp;exepenses'!AB233</f>
        <v>753.95833333333348</v>
      </c>
      <c r="AC28" s="57">
        <f ca="1">'Revenue&amp;exepenses'!AC233</f>
        <v>692.08333333333348</v>
      </c>
      <c r="AD28" s="57">
        <f ca="1">'Revenue&amp;exepenses'!AD233</f>
        <v>702.625</v>
      </c>
      <c r="AE28" s="57">
        <f ca="1">'Revenue&amp;exepenses'!AE233</f>
        <v>702.625</v>
      </c>
      <c r="AF28" s="57">
        <f ca="1">'Revenue&amp;exepenses'!AF233</f>
        <v>692.08333333333348</v>
      </c>
      <c r="AG28" s="57">
        <f ca="1">'Revenue&amp;exepenses'!AG233</f>
        <v>704.45833333333348</v>
      </c>
      <c r="AH28" s="57">
        <f ca="1">'Revenue&amp;exepenses'!AH233</f>
        <v>714.86249999999995</v>
      </c>
      <c r="AI28" s="57">
        <f ca="1">'Revenue&amp;exepenses'!AI233</f>
        <v>714.86249999999995</v>
      </c>
      <c r="AJ28" s="57">
        <f ca="1">'Revenue&amp;exepenses'!AJ233</f>
        <v>704.45833333333348</v>
      </c>
      <c r="AK28" s="57">
        <f ca="1">'Revenue&amp;exepenses'!AK233</f>
        <v>716.83333333333348</v>
      </c>
      <c r="AL28" s="57">
        <f ca="1">'Revenue&amp;exepenses'!AL233</f>
        <v>727.1</v>
      </c>
      <c r="AM28" s="57">
        <f ca="1">'Revenue&amp;exepenses'!AM233</f>
        <v>727.1</v>
      </c>
      <c r="AN28" s="57">
        <f ca="1">'Revenue&amp;exepenses'!AN233</f>
        <v>716.83333333333348</v>
      </c>
      <c r="AO28" s="57">
        <f ca="1">'Revenue&amp;exepenses'!AO233</f>
        <v>729.20833333333348</v>
      </c>
      <c r="AP28" s="57">
        <f ca="1">'Revenue&amp;exepenses'!AP233</f>
        <v>739.33749999999998</v>
      </c>
      <c r="AQ28" s="57">
        <f ca="1">'Revenue&amp;exepenses'!AQ233</f>
        <v>739.33749999999998</v>
      </c>
      <c r="AR28" s="57">
        <f ca="1">'Revenue&amp;exepenses'!AR233</f>
        <v>729.20833333333348</v>
      </c>
      <c r="AS28" s="57">
        <f ca="1">'Revenue&amp;exepenses'!AS233</f>
        <v>753.95833333333348</v>
      </c>
      <c r="AT28" s="57">
        <f ca="1">'Revenue&amp;exepenses'!AT233</f>
        <v>763.8125</v>
      </c>
      <c r="AU28" s="57">
        <f ca="1">'Revenue&amp;exepenses'!AU233</f>
        <v>763.8125</v>
      </c>
      <c r="AV28" s="57">
        <f ca="1">'Revenue&amp;exepenses'!AV233</f>
        <v>753.95833333333348</v>
      </c>
      <c r="AW28" s="57">
        <f ca="1">'Revenue&amp;exepenses'!AW233</f>
        <v>815.83333333333348</v>
      </c>
      <c r="AX28" s="57">
        <f ca="1">'Revenue&amp;exepenses'!AX233</f>
        <v>825</v>
      </c>
      <c r="AY28" s="57">
        <f ca="1">'Revenue&amp;exepenses'!AY233</f>
        <v>825</v>
      </c>
      <c r="AZ28" s="57">
        <f ca="1">'Revenue&amp;exepenses'!AZ233</f>
        <v>815.83333333333348</v>
      </c>
      <c r="BA28" s="57">
        <f ca="1">'Revenue&amp;exepenses'!BA233</f>
        <v>815.83333333333348</v>
      </c>
      <c r="BB28" s="57">
        <f ca="1">'Revenue&amp;exepenses'!BB233</f>
        <v>825</v>
      </c>
      <c r="BC28" s="57">
        <f ca="1">'Revenue&amp;exepenses'!BC233</f>
        <v>825</v>
      </c>
      <c r="BD28" s="57">
        <f ca="1">'Revenue&amp;exepenses'!BD233</f>
        <v>815.83333333333348</v>
      </c>
      <c r="BE28" s="57">
        <f ca="1">'Revenue&amp;exepenses'!BE233</f>
        <v>815.83333333333348</v>
      </c>
      <c r="BF28" s="57">
        <f ca="1">'Revenue&amp;exepenses'!BF233</f>
        <v>825</v>
      </c>
      <c r="BG28" s="57">
        <f ca="1">'Revenue&amp;exepenses'!BG233</f>
        <v>825</v>
      </c>
      <c r="BH28" s="57">
        <f ca="1">'Revenue&amp;exepenses'!BH233</f>
        <v>815.83333333333348</v>
      </c>
      <c r="BI28" s="57">
        <f ca="1">'Revenue&amp;exepenses'!BI233</f>
        <v>815.83333333333348</v>
      </c>
      <c r="BJ28" s="57">
        <f ca="1">'Revenue&amp;exepenses'!BJ233</f>
        <v>825</v>
      </c>
      <c r="BK28" s="57">
        <f ca="1">'Revenue&amp;exepenses'!BK233</f>
        <v>825</v>
      </c>
      <c r="BL28" s="57">
        <f ca="1">'Revenue&amp;exepenses'!BL233</f>
        <v>815.83333333333348</v>
      </c>
      <c r="BM28" s="57">
        <f ca="1">'Revenue&amp;exepenses'!BM233</f>
        <v>815.83333333333348</v>
      </c>
      <c r="BN28" s="57">
        <f ca="1">'Revenue&amp;exepenses'!BN233</f>
        <v>825</v>
      </c>
      <c r="BO28" s="57">
        <f ca="1">'Revenue&amp;exepenses'!BO233</f>
        <v>825</v>
      </c>
      <c r="BP28" s="57">
        <f ca="1">'Revenue&amp;exepenses'!BP233</f>
        <v>815.83333333333348</v>
      </c>
      <c r="BQ28" s="57">
        <f ca="1">'Revenue&amp;exepenses'!BQ233</f>
        <v>815.83333333333348</v>
      </c>
      <c r="BR28" s="57">
        <f ca="1">'Revenue&amp;exepenses'!BR233</f>
        <v>825</v>
      </c>
      <c r="BS28" s="57">
        <f ca="1">'Revenue&amp;exepenses'!BS233</f>
        <v>825</v>
      </c>
      <c r="BT28" s="57">
        <f ca="1">'Revenue&amp;exepenses'!BT233</f>
        <v>815.83333333333348</v>
      </c>
      <c r="BU28" s="57">
        <f ca="1">'Revenue&amp;exepenses'!BU233</f>
        <v>815.83333333333348</v>
      </c>
      <c r="BV28" s="57">
        <f ca="1">'Revenue&amp;exepenses'!BV233</f>
        <v>825</v>
      </c>
      <c r="BW28" s="57">
        <f ca="1">'Revenue&amp;exepenses'!BW233</f>
        <v>825</v>
      </c>
      <c r="BX28" s="57">
        <f ca="1">'Revenue&amp;exepenses'!BX233</f>
        <v>815.83333333333348</v>
      </c>
      <c r="BY28" s="57">
        <f ca="1">'Revenue&amp;exepenses'!BY233</f>
        <v>815.83333333333348</v>
      </c>
      <c r="BZ28" s="57">
        <f ca="1">'Revenue&amp;exepenses'!BZ233</f>
        <v>825</v>
      </c>
      <c r="CA28" s="57">
        <f ca="1">'Revenue&amp;exepenses'!CA233</f>
        <v>825</v>
      </c>
      <c r="CB28" s="57">
        <f ca="1">'Revenue&amp;exepenses'!CB233</f>
        <v>815.83333333333348</v>
      </c>
      <c r="CC28" s="57">
        <f ca="1">'Revenue&amp;exepenses'!CC233</f>
        <v>815.83333333333348</v>
      </c>
      <c r="CD28" s="57">
        <f ca="1">'Revenue&amp;exepenses'!CD233</f>
        <v>825</v>
      </c>
      <c r="CE28" s="57">
        <f ca="1">'Revenue&amp;exepenses'!CE233</f>
        <v>825</v>
      </c>
      <c r="CF28" s="57">
        <f ca="1">'Revenue&amp;exepenses'!CF233</f>
        <v>815.83333333333348</v>
      </c>
      <c r="CG28" s="57">
        <f ca="1">'Revenue&amp;exepenses'!CG233</f>
        <v>815.83333333333348</v>
      </c>
      <c r="CH28" s="57">
        <f ca="1">'Revenue&amp;exepenses'!CH233</f>
        <v>825</v>
      </c>
      <c r="CI28" s="57">
        <f ca="1">'Revenue&amp;exepenses'!CI233</f>
        <v>825</v>
      </c>
      <c r="CJ28" s="57">
        <f ca="1">'Revenue&amp;exepenses'!CJ233</f>
        <v>815.83333333333348</v>
      </c>
      <c r="CK28" s="57">
        <f ca="1">'Revenue&amp;exepenses'!CK233</f>
        <v>815.83333333333348</v>
      </c>
      <c r="CL28" s="57">
        <f ca="1">'Revenue&amp;exepenses'!CL233</f>
        <v>825</v>
      </c>
      <c r="CM28" s="57">
        <f ca="1">'Revenue&amp;exepenses'!CM233</f>
        <v>825</v>
      </c>
      <c r="CN28" s="57">
        <f ca="1">'Revenue&amp;exepenses'!CN233</f>
        <v>815.83333333333348</v>
      </c>
      <c r="CO28" s="57">
        <f ca="1">'Revenue&amp;exepenses'!CO233</f>
        <v>815.83333333333348</v>
      </c>
      <c r="CP28" s="57">
        <f ca="1">'Revenue&amp;exepenses'!CP233</f>
        <v>825</v>
      </c>
      <c r="CQ28" s="57">
        <f ca="1">'Revenue&amp;exepenses'!CQ233</f>
        <v>825</v>
      </c>
      <c r="CR28" s="57">
        <f ca="1">'Revenue&amp;exepenses'!CR233</f>
        <v>815.83333333333348</v>
      </c>
      <c r="CS28" s="57">
        <f ca="1">'Revenue&amp;exepenses'!CS233</f>
        <v>815.83333333333348</v>
      </c>
      <c r="CT28" s="57">
        <f ca="1">'Revenue&amp;exepenses'!CT233</f>
        <v>825</v>
      </c>
      <c r="CU28" s="57">
        <f ca="1">'Revenue&amp;exepenses'!CU233</f>
        <v>825</v>
      </c>
      <c r="CV28" s="57">
        <f ca="1">'Revenue&amp;exepenses'!CV233</f>
        <v>815.83333333333348</v>
      </c>
      <c r="CW28" s="57">
        <f ca="1">'Revenue&amp;exepenses'!CW233</f>
        <v>815.83333333333348</v>
      </c>
      <c r="CX28" s="57">
        <f ca="1">'Revenue&amp;exepenses'!CX233</f>
        <v>825</v>
      </c>
      <c r="CY28" s="57">
        <f ca="1">'Revenue&amp;exepenses'!CY233</f>
        <v>825</v>
      </c>
      <c r="CZ28" s="57">
        <f ca="1">'Revenue&amp;exepenses'!CZ233</f>
        <v>815.83333333333348</v>
      </c>
      <c r="DA28" s="57">
        <f ca="1">'Revenue&amp;exepenses'!DA233</f>
        <v>815.83333333333348</v>
      </c>
      <c r="DB28" s="57">
        <f ca="1">'Revenue&amp;exepenses'!DB233</f>
        <v>825</v>
      </c>
      <c r="DC28" s="57">
        <f ca="1">'Revenue&amp;exepenses'!DC233</f>
        <v>825</v>
      </c>
      <c r="DD28" s="57">
        <f ca="1">'Revenue&amp;exepenses'!DD233</f>
        <v>815.83333333333348</v>
      </c>
      <c r="DE28" s="57">
        <f ca="1">'Revenue&amp;exepenses'!DE233</f>
        <v>815.83333333333348</v>
      </c>
      <c r="DF28" s="57">
        <f ca="1">'Revenue&amp;exepenses'!DF233</f>
        <v>825</v>
      </c>
      <c r="DG28" s="57">
        <f ca="1">'Revenue&amp;exepenses'!DG233</f>
        <v>825</v>
      </c>
      <c r="DH28" s="57">
        <f ca="1">'Revenue&amp;exepenses'!DH233</f>
        <v>815.83333333333348</v>
      </c>
      <c r="DI28" s="57">
        <f ca="1">'Revenue&amp;exepenses'!DI233</f>
        <v>815.83333333333348</v>
      </c>
      <c r="DJ28" s="57">
        <f ca="1">'Revenue&amp;exepenses'!DJ233</f>
        <v>825</v>
      </c>
      <c r="DK28" s="57">
        <f ca="1">'Revenue&amp;exepenses'!DK233</f>
        <v>825</v>
      </c>
      <c r="DL28" s="57">
        <f ca="1">'Revenue&amp;exepenses'!DL233</f>
        <v>815.83333333333348</v>
      </c>
      <c r="DM28" s="57">
        <f ca="1">'Revenue&amp;exepenses'!DM233</f>
        <v>815.83333333333348</v>
      </c>
      <c r="DN28" s="57">
        <f ca="1">'Revenue&amp;exepenses'!DN233</f>
        <v>825</v>
      </c>
      <c r="DO28" s="57">
        <f ca="1">'Revenue&amp;exepenses'!DO233</f>
        <v>825</v>
      </c>
      <c r="DP28" s="57">
        <f ca="1">'Revenue&amp;exepenses'!DP233</f>
        <v>815.83333333333348</v>
      </c>
      <c r="DQ28" s="57">
        <f ca="1">'Revenue&amp;exepenses'!DQ233</f>
        <v>815.83333333333348</v>
      </c>
      <c r="DR28" s="57">
        <f ca="1">'Revenue&amp;exepenses'!DR233</f>
        <v>825</v>
      </c>
      <c r="DS28" s="57">
        <f ca="1">'Revenue&amp;exepenses'!DS233</f>
        <v>825</v>
      </c>
      <c r="DU28" s="57">
        <f t="shared" ref="DU28:EW28" ca="1" si="73">SUMIF($H$3:$DS$3,DU$3,$H28:$DS28)</f>
        <v>82.5</v>
      </c>
      <c r="DV28" s="57">
        <f t="shared" ca="1" si="73"/>
        <v>373.81666666666666</v>
      </c>
      <c r="DW28" s="57">
        <f t="shared" ca="1" si="73"/>
        <v>652.75833333333333</v>
      </c>
      <c r="DX28" s="57">
        <f t="shared" ca="1" si="73"/>
        <v>1014.2</v>
      </c>
      <c r="DY28" s="57">
        <f t="shared" ca="1" si="73"/>
        <v>1831.9583333333335</v>
      </c>
      <c r="DZ28" s="57">
        <f t="shared" ca="1" si="73"/>
        <v>2851.291666666667</v>
      </c>
      <c r="EA28" s="57">
        <f t="shared" ca="1" si="73"/>
        <v>2826.2666666666673</v>
      </c>
      <c r="EB28" s="57">
        <f t="shared" ca="1" si="73"/>
        <v>2875.4916666666668</v>
      </c>
      <c r="EC28" s="57">
        <f t="shared" ca="1" si="73"/>
        <v>2924.7166666666672</v>
      </c>
      <c r="ED28" s="57">
        <f t="shared" ca="1" si="73"/>
        <v>3010.791666666667</v>
      </c>
      <c r="EE28" s="57">
        <f t="shared" ca="1" si="73"/>
        <v>3219.791666666667</v>
      </c>
      <c r="EF28" s="57">
        <f t="shared" ca="1" si="73"/>
        <v>3281.666666666667</v>
      </c>
      <c r="EG28" s="57">
        <f t="shared" ca="1" si="73"/>
        <v>3281.666666666667</v>
      </c>
      <c r="EH28" s="57">
        <f t="shared" ca="1" si="73"/>
        <v>3281.666666666667</v>
      </c>
      <c r="EI28" s="57">
        <f t="shared" ca="1" si="73"/>
        <v>3281.666666666667</v>
      </c>
      <c r="EJ28" s="57">
        <f t="shared" ca="1" si="73"/>
        <v>3281.666666666667</v>
      </c>
      <c r="EK28" s="57">
        <f t="shared" ca="1" si="73"/>
        <v>3281.666666666667</v>
      </c>
      <c r="EL28" s="57">
        <f t="shared" ca="1" si="73"/>
        <v>3281.666666666667</v>
      </c>
      <c r="EM28" s="57">
        <f t="shared" ca="1" si="73"/>
        <v>3281.666666666667</v>
      </c>
      <c r="EN28" s="57">
        <f t="shared" ca="1" si="73"/>
        <v>3281.666666666667</v>
      </c>
      <c r="EO28" s="57">
        <f t="shared" ca="1" si="73"/>
        <v>3281.666666666667</v>
      </c>
      <c r="EP28" s="57">
        <f t="shared" ca="1" si="73"/>
        <v>3281.666666666667</v>
      </c>
      <c r="EQ28" s="57">
        <f t="shared" ca="1" si="73"/>
        <v>3281.666666666667</v>
      </c>
      <c r="ER28" s="57">
        <f t="shared" ca="1" si="73"/>
        <v>3281.666666666667</v>
      </c>
      <c r="ES28" s="57">
        <f t="shared" ca="1" si="73"/>
        <v>3281.666666666667</v>
      </c>
      <c r="ET28" s="57">
        <f t="shared" ca="1" si="73"/>
        <v>3281.666666666667</v>
      </c>
      <c r="EU28" s="57">
        <f t="shared" ca="1" si="73"/>
        <v>3281.666666666667</v>
      </c>
      <c r="EV28" s="57">
        <f t="shared" ca="1" si="73"/>
        <v>3281.666666666667</v>
      </c>
      <c r="EW28" s="57">
        <f t="shared" ca="1" si="73"/>
        <v>3281.666666666667</v>
      </c>
    </row>
    <row r="29" spans="1:153" x14ac:dyDescent="0.3">
      <c r="G29" s="60">
        <f t="shared" si="27"/>
        <v>0</v>
      </c>
      <c r="H29" s="57"/>
      <c r="I29" s="57"/>
      <c r="J29" s="57"/>
      <c r="K29" s="57"/>
      <c r="L29" s="57"/>
      <c r="M29" s="57"/>
      <c r="N29" s="57"/>
      <c r="O29" s="57"/>
      <c r="P29" s="57"/>
      <c r="Q29" s="57"/>
      <c r="R29" s="57"/>
      <c r="S29" s="57"/>
      <c r="T29" s="57"/>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7"/>
      <c r="AZ29" s="57"/>
      <c r="BA29" s="57"/>
      <c r="BB29" s="57"/>
      <c r="BC29" s="57"/>
      <c r="BD29" s="57"/>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7"/>
      <c r="CJ29" s="57"/>
      <c r="CK29" s="57"/>
      <c r="CL29" s="57"/>
      <c r="CM29" s="57"/>
      <c r="CN29" s="57"/>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7"/>
      <c r="DT29" s="57"/>
      <c r="DU29" s="57"/>
      <c r="DV29" s="57"/>
      <c r="DW29" s="57"/>
      <c r="DX29" s="57"/>
      <c r="DY29" s="57"/>
      <c r="DZ29" s="57"/>
      <c r="EA29" s="57"/>
      <c r="EB29" s="57"/>
      <c r="EC29" s="57"/>
      <c r="ED29" s="57"/>
      <c r="EE29" s="57"/>
      <c r="EF29" s="57"/>
      <c r="EG29" s="57"/>
      <c r="EH29" s="57"/>
      <c r="EI29" s="57"/>
      <c r="EJ29" s="57"/>
      <c r="EK29" s="57"/>
      <c r="EL29" s="57"/>
      <c r="EM29" s="57"/>
      <c r="EN29" s="57"/>
      <c r="EO29" s="57"/>
      <c r="EP29" s="57"/>
      <c r="EQ29" s="57"/>
      <c r="ER29" s="57"/>
      <c r="ES29" s="57"/>
      <c r="ET29" s="57"/>
      <c r="EU29" s="57"/>
      <c r="EV29" s="57"/>
      <c r="EW29" s="57"/>
    </row>
    <row r="30" spans="1:153" x14ac:dyDescent="0.3">
      <c r="C30" s="6" t="str">
        <f>'Revenue&amp;exepenses'!C235</f>
        <v>O&amp;M Costs</v>
      </c>
      <c r="G30" s="60">
        <f t="shared" si="27"/>
        <v>0</v>
      </c>
      <c r="EU30" s="57"/>
      <c r="EV30" s="57"/>
      <c r="EW30" s="57"/>
    </row>
    <row r="31" spans="1:153" x14ac:dyDescent="0.3">
      <c r="D31" s="6" t="str">
        <f>'Revenue&amp;exepenses'!D236</f>
        <v>O&amp;M</v>
      </c>
      <c r="F31" s="93" t="str">
        <f t="shared" ref="F31:F34" si="74">F25</f>
        <v>INR Mn</v>
      </c>
      <c r="G31" s="60">
        <f t="shared" si="27"/>
        <v>20456.962992277506</v>
      </c>
      <c r="H31" s="57">
        <f>'Revenue&amp;exepenses'!H236</f>
        <v>0</v>
      </c>
      <c r="I31" s="57">
        <f>'Revenue&amp;exepenses'!I236</f>
        <v>0</v>
      </c>
      <c r="J31" s="57">
        <f>'Revenue&amp;exepenses'!J236</f>
        <v>0</v>
      </c>
      <c r="K31" s="57">
        <f>'Revenue&amp;exepenses'!K236</f>
        <v>20.17451971625</v>
      </c>
      <c r="L31" s="57">
        <f>'Revenue&amp;exepenses'!L236</f>
        <v>20.17451971625</v>
      </c>
      <c r="M31" s="57">
        <f>'Revenue&amp;exepenses'!M236</f>
        <v>20.17451971625</v>
      </c>
      <c r="N31" s="57">
        <f>'Revenue&amp;exepenses'!N236</f>
        <v>20.17451971625</v>
      </c>
      <c r="O31" s="57">
        <f>'Revenue&amp;exepenses'!O236</f>
        <v>40.3490394325</v>
      </c>
      <c r="P31" s="57">
        <f>'Revenue&amp;exepenses'!P236</f>
        <v>40.3490394325</v>
      </c>
      <c r="Q31" s="57">
        <f>'Revenue&amp;exepenses'!Q236</f>
        <v>40.3490394325</v>
      </c>
      <c r="R31" s="57">
        <f>'Revenue&amp;exepenses'!R236</f>
        <v>40.3490394325</v>
      </c>
      <c r="S31" s="57">
        <f>'Revenue&amp;exepenses'!S236</f>
        <v>60.523559148749996</v>
      </c>
      <c r="T31" s="57">
        <f>'Revenue&amp;exepenses'!T236</f>
        <v>60.523559148749996</v>
      </c>
      <c r="U31" s="57">
        <f>'Revenue&amp;exepenses'!U236</f>
        <v>60.523559148749996</v>
      </c>
      <c r="V31" s="57">
        <f>'Revenue&amp;exepenses'!V236</f>
        <v>60.523559148749996</v>
      </c>
      <c r="W31" s="57">
        <f>'Revenue&amp;exepenses'!W236</f>
        <v>100.87259858125</v>
      </c>
      <c r="X31" s="57">
        <f>'Revenue&amp;exepenses'!X236</f>
        <v>100.87259858125</v>
      </c>
      <c r="Y31" s="57">
        <f>'Revenue&amp;exepenses'!Y236</f>
        <v>100.87259858125</v>
      </c>
      <c r="Z31" s="57">
        <f>'Revenue&amp;exepenses'!Z236</f>
        <v>100.87259858125</v>
      </c>
      <c r="AA31" s="57">
        <f>'Revenue&amp;exepenses'!AA236</f>
        <v>201.74519716250001</v>
      </c>
      <c r="AB31" s="57">
        <f>'Revenue&amp;exepenses'!AB236</f>
        <v>201.74519716250001</v>
      </c>
      <c r="AC31" s="57">
        <f>'Revenue&amp;exepenses'!AC236</f>
        <v>201.74519716250001</v>
      </c>
      <c r="AD31" s="57">
        <f>'Revenue&amp;exepenses'!AD236</f>
        <v>201.74519716250001</v>
      </c>
      <c r="AE31" s="57">
        <f>'Revenue&amp;exepenses'!AE236</f>
        <v>201.74519716250001</v>
      </c>
      <c r="AF31" s="57">
        <f>'Revenue&amp;exepenses'!AF236</f>
        <v>201.74519716250001</v>
      </c>
      <c r="AG31" s="57">
        <f>'Revenue&amp;exepenses'!AG236</f>
        <v>201.74519716250001</v>
      </c>
      <c r="AH31" s="57">
        <f>'Revenue&amp;exepenses'!AH236</f>
        <v>201.74519716250001</v>
      </c>
      <c r="AI31" s="57">
        <f>'Revenue&amp;exepenses'!AI236</f>
        <v>201.74519716250001</v>
      </c>
      <c r="AJ31" s="57">
        <f>'Revenue&amp;exepenses'!AJ236</f>
        <v>201.74519716250001</v>
      </c>
      <c r="AK31" s="57">
        <f>'Revenue&amp;exepenses'!AK236</f>
        <v>201.74519716250001</v>
      </c>
      <c r="AL31" s="57">
        <f>'Revenue&amp;exepenses'!AL236</f>
        <v>201.74519716250001</v>
      </c>
      <c r="AM31" s="57">
        <f>'Revenue&amp;exepenses'!AM236</f>
        <v>201.74519716250001</v>
      </c>
      <c r="AN31" s="57">
        <f>'Revenue&amp;exepenses'!AN236</f>
        <v>201.74519716250001</v>
      </c>
      <c r="AO31" s="57">
        <f>'Revenue&amp;exepenses'!AO236</f>
        <v>201.74519716250001</v>
      </c>
      <c r="AP31" s="57">
        <f>'Revenue&amp;exepenses'!AP236</f>
        <v>201.74519716250001</v>
      </c>
      <c r="AQ31" s="57">
        <f>'Revenue&amp;exepenses'!AQ236</f>
        <v>201.74519716250001</v>
      </c>
      <c r="AR31" s="57">
        <f>'Revenue&amp;exepenses'!AR236</f>
        <v>201.74519716250001</v>
      </c>
      <c r="AS31" s="57">
        <f>'Revenue&amp;exepenses'!AS236</f>
        <v>201.74519716250001</v>
      </c>
      <c r="AT31" s="57">
        <f>'Revenue&amp;exepenses'!AT236</f>
        <v>201.74519716250001</v>
      </c>
      <c r="AU31" s="57">
        <f>'Revenue&amp;exepenses'!AU236</f>
        <v>201.74519716250001</v>
      </c>
      <c r="AV31" s="57">
        <f>'Revenue&amp;exepenses'!AV236</f>
        <v>201.74519716250001</v>
      </c>
      <c r="AW31" s="57">
        <f>'Revenue&amp;exepenses'!AW236</f>
        <v>201.74519716250001</v>
      </c>
      <c r="AX31" s="57">
        <f>'Revenue&amp;exepenses'!AX236</f>
        <v>201.74519716250001</v>
      </c>
      <c r="AY31" s="57">
        <f>'Revenue&amp;exepenses'!AY236</f>
        <v>201.74519716250001</v>
      </c>
      <c r="AZ31" s="57">
        <f>'Revenue&amp;exepenses'!AZ236</f>
        <v>201.74519716250001</v>
      </c>
      <c r="BA31" s="57">
        <f>'Revenue&amp;exepenses'!BA236</f>
        <v>201.74519716250001</v>
      </c>
      <c r="BB31" s="57">
        <f>'Revenue&amp;exepenses'!BB236</f>
        <v>201.74519716250001</v>
      </c>
      <c r="BC31" s="57">
        <f>'Revenue&amp;exepenses'!BC236</f>
        <v>201.74519716250001</v>
      </c>
      <c r="BD31" s="57">
        <f>'Revenue&amp;exepenses'!BD236</f>
        <v>201.74519716250001</v>
      </c>
      <c r="BE31" s="57">
        <f>'Revenue&amp;exepenses'!BE236</f>
        <v>201.74519716250001</v>
      </c>
      <c r="BF31" s="57">
        <f>'Revenue&amp;exepenses'!BF236</f>
        <v>201.74519716250001</v>
      </c>
      <c r="BG31" s="57">
        <f>'Revenue&amp;exepenses'!BG236</f>
        <v>201.74519716250001</v>
      </c>
      <c r="BH31" s="57">
        <f>'Revenue&amp;exepenses'!BH236</f>
        <v>201.74519716250001</v>
      </c>
      <c r="BI31" s="57">
        <f>'Revenue&amp;exepenses'!BI236</f>
        <v>201.74519716250001</v>
      </c>
      <c r="BJ31" s="57">
        <f>'Revenue&amp;exepenses'!BJ236</f>
        <v>201.74519716250001</v>
      </c>
      <c r="BK31" s="57">
        <f>'Revenue&amp;exepenses'!BK236</f>
        <v>201.74519716250001</v>
      </c>
      <c r="BL31" s="57">
        <f>'Revenue&amp;exepenses'!BL236</f>
        <v>201.74519716250001</v>
      </c>
      <c r="BM31" s="57">
        <f>'Revenue&amp;exepenses'!BM236</f>
        <v>201.74519716250001</v>
      </c>
      <c r="BN31" s="57">
        <f>'Revenue&amp;exepenses'!BN236</f>
        <v>201.74519716250001</v>
      </c>
      <c r="BO31" s="57">
        <f>'Revenue&amp;exepenses'!BO236</f>
        <v>201.74519716250001</v>
      </c>
      <c r="BP31" s="57">
        <f>'Revenue&amp;exepenses'!BP236</f>
        <v>201.74519716250001</v>
      </c>
      <c r="BQ31" s="57">
        <f>'Revenue&amp;exepenses'!BQ236</f>
        <v>201.74519716250001</v>
      </c>
      <c r="BR31" s="57">
        <f>'Revenue&amp;exepenses'!BR236</f>
        <v>201.74519716250001</v>
      </c>
      <c r="BS31" s="57">
        <f>'Revenue&amp;exepenses'!BS236</f>
        <v>201.74519716250001</v>
      </c>
      <c r="BT31" s="57">
        <f>'Revenue&amp;exepenses'!BT236</f>
        <v>201.74519716250001</v>
      </c>
      <c r="BU31" s="57">
        <f>'Revenue&amp;exepenses'!BU236</f>
        <v>201.74519716250001</v>
      </c>
      <c r="BV31" s="57">
        <f>'Revenue&amp;exepenses'!BV236</f>
        <v>201.74519716250001</v>
      </c>
      <c r="BW31" s="57">
        <f>'Revenue&amp;exepenses'!BW236</f>
        <v>201.74519716250001</v>
      </c>
      <c r="BX31" s="57">
        <f>'Revenue&amp;exepenses'!BX236</f>
        <v>201.74519716250001</v>
      </c>
      <c r="BY31" s="57">
        <f>'Revenue&amp;exepenses'!BY236</f>
        <v>201.74519716250001</v>
      </c>
      <c r="BZ31" s="57">
        <f>'Revenue&amp;exepenses'!BZ236</f>
        <v>201.74519716250001</v>
      </c>
      <c r="CA31" s="57">
        <f>'Revenue&amp;exepenses'!CA236</f>
        <v>201.74519716250001</v>
      </c>
      <c r="CB31" s="57">
        <f>'Revenue&amp;exepenses'!CB236</f>
        <v>201.74519716250001</v>
      </c>
      <c r="CC31" s="57">
        <f>'Revenue&amp;exepenses'!CC236</f>
        <v>201.74519716250001</v>
      </c>
      <c r="CD31" s="57">
        <f>'Revenue&amp;exepenses'!CD236</f>
        <v>201.74519716250001</v>
      </c>
      <c r="CE31" s="57">
        <f>'Revenue&amp;exepenses'!CE236</f>
        <v>201.74519716250001</v>
      </c>
      <c r="CF31" s="57">
        <f>'Revenue&amp;exepenses'!CF236</f>
        <v>201.74519716250001</v>
      </c>
      <c r="CG31" s="57">
        <f>'Revenue&amp;exepenses'!CG236</f>
        <v>201.74519716250001</v>
      </c>
      <c r="CH31" s="57">
        <f>'Revenue&amp;exepenses'!CH236</f>
        <v>201.74519716250001</v>
      </c>
      <c r="CI31" s="57">
        <f>'Revenue&amp;exepenses'!CI236</f>
        <v>201.74519716250001</v>
      </c>
      <c r="CJ31" s="57">
        <f>'Revenue&amp;exepenses'!CJ236</f>
        <v>201.74519716250001</v>
      </c>
      <c r="CK31" s="57">
        <f>'Revenue&amp;exepenses'!CK236</f>
        <v>201.74519716250001</v>
      </c>
      <c r="CL31" s="57">
        <f>'Revenue&amp;exepenses'!CL236</f>
        <v>201.74519716250001</v>
      </c>
      <c r="CM31" s="57">
        <f>'Revenue&amp;exepenses'!CM236</f>
        <v>201.74519716250001</v>
      </c>
      <c r="CN31" s="57">
        <f>'Revenue&amp;exepenses'!CN236</f>
        <v>201.74519716250001</v>
      </c>
      <c r="CO31" s="57">
        <f>'Revenue&amp;exepenses'!CO236</f>
        <v>201.74519716250001</v>
      </c>
      <c r="CP31" s="57">
        <f>'Revenue&amp;exepenses'!CP236</f>
        <v>201.74519716250001</v>
      </c>
      <c r="CQ31" s="57">
        <f>'Revenue&amp;exepenses'!CQ236</f>
        <v>201.74519716250001</v>
      </c>
      <c r="CR31" s="57">
        <f>'Revenue&amp;exepenses'!CR236</f>
        <v>201.74519716250001</v>
      </c>
      <c r="CS31" s="57">
        <f>'Revenue&amp;exepenses'!CS236</f>
        <v>201.74519716250001</v>
      </c>
      <c r="CT31" s="57">
        <f>'Revenue&amp;exepenses'!CT236</f>
        <v>201.74519716250001</v>
      </c>
      <c r="CU31" s="57">
        <f>'Revenue&amp;exepenses'!CU236</f>
        <v>201.74519716250001</v>
      </c>
      <c r="CV31" s="57">
        <f>'Revenue&amp;exepenses'!CV236</f>
        <v>201.74519716250001</v>
      </c>
      <c r="CW31" s="57">
        <f>'Revenue&amp;exepenses'!CW236</f>
        <v>201.74519716250001</v>
      </c>
      <c r="CX31" s="57">
        <f>'Revenue&amp;exepenses'!CX236</f>
        <v>201.74519716250001</v>
      </c>
      <c r="CY31" s="57">
        <f>'Revenue&amp;exepenses'!CY236</f>
        <v>201.74519716250001</v>
      </c>
      <c r="CZ31" s="57">
        <f>'Revenue&amp;exepenses'!CZ236</f>
        <v>201.74519716250001</v>
      </c>
      <c r="DA31" s="57">
        <f>'Revenue&amp;exepenses'!DA236</f>
        <v>201.74519716250001</v>
      </c>
      <c r="DB31" s="57">
        <f>'Revenue&amp;exepenses'!DB236</f>
        <v>201.74519716250001</v>
      </c>
      <c r="DC31" s="57">
        <f>'Revenue&amp;exepenses'!DC236</f>
        <v>201.74519716250001</v>
      </c>
      <c r="DD31" s="57">
        <f>'Revenue&amp;exepenses'!DD236</f>
        <v>201.74519716250001</v>
      </c>
      <c r="DE31" s="57">
        <f>'Revenue&amp;exepenses'!DE236</f>
        <v>201.74519716250001</v>
      </c>
      <c r="DF31" s="57">
        <f>'Revenue&amp;exepenses'!DF236</f>
        <v>201.74519716250001</v>
      </c>
      <c r="DG31" s="57">
        <f>'Revenue&amp;exepenses'!DG236</f>
        <v>201.74519716250001</v>
      </c>
      <c r="DH31" s="57">
        <f>'Revenue&amp;exepenses'!DH236</f>
        <v>201.74519716250001</v>
      </c>
      <c r="DI31" s="57">
        <f>'Revenue&amp;exepenses'!DI236</f>
        <v>201.74519716250001</v>
      </c>
      <c r="DJ31" s="57">
        <f>'Revenue&amp;exepenses'!DJ236</f>
        <v>201.74519716250001</v>
      </c>
      <c r="DK31" s="57">
        <f>'Revenue&amp;exepenses'!DK236</f>
        <v>201.74519716250001</v>
      </c>
      <c r="DL31" s="57">
        <f>'Revenue&amp;exepenses'!DL236</f>
        <v>201.74519716250001</v>
      </c>
      <c r="DM31" s="57">
        <f>'Revenue&amp;exepenses'!DM236</f>
        <v>201.74519716250001</v>
      </c>
      <c r="DN31" s="57">
        <f>'Revenue&amp;exepenses'!DN236</f>
        <v>201.74519716250001</v>
      </c>
      <c r="DO31" s="57">
        <f>'Revenue&amp;exepenses'!DO236</f>
        <v>201.74519716250001</v>
      </c>
      <c r="DP31" s="57">
        <f>'Revenue&amp;exepenses'!DP236</f>
        <v>201.74519716250001</v>
      </c>
      <c r="DQ31" s="57">
        <f>'Revenue&amp;exepenses'!DQ236</f>
        <v>201.74519716250001</v>
      </c>
      <c r="DR31" s="57">
        <f>'Revenue&amp;exepenses'!DR236</f>
        <v>201.74519716250001</v>
      </c>
      <c r="DS31" s="57">
        <f>'Revenue&amp;exepenses'!DS236</f>
        <v>201.74519716250001</v>
      </c>
      <c r="DT31" s="57"/>
      <c r="DU31" s="57">
        <f t="shared" ref="DU31:EW31" si="75">SUMIF($H$3:$DS$3,DU$3,$H31:$DS31)</f>
        <v>20.17451971625</v>
      </c>
      <c r="DV31" s="57">
        <f t="shared" si="75"/>
        <v>100.87259858125</v>
      </c>
      <c r="DW31" s="57">
        <f t="shared" si="75"/>
        <v>181.57067744624999</v>
      </c>
      <c r="DX31" s="57">
        <f t="shared" si="75"/>
        <v>282.44327602750002</v>
      </c>
      <c r="DY31" s="57">
        <f t="shared" si="75"/>
        <v>504.36299290624999</v>
      </c>
      <c r="DZ31" s="57">
        <f t="shared" si="75"/>
        <v>806.98078865000002</v>
      </c>
      <c r="EA31" s="57">
        <f t="shared" si="75"/>
        <v>806.98078865000002</v>
      </c>
      <c r="EB31" s="57">
        <f t="shared" si="75"/>
        <v>806.98078865000002</v>
      </c>
      <c r="EC31" s="57">
        <f t="shared" si="75"/>
        <v>806.98078865000002</v>
      </c>
      <c r="ED31" s="57">
        <f t="shared" si="75"/>
        <v>806.98078865000002</v>
      </c>
      <c r="EE31" s="57">
        <f t="shared" si="75"/>
        <v>806.98078865000002</v>
      </c>
      <c r="EF31" s="57">
        <f t="shared" si="75"/>
        <v>806.98078865000002</v>
      </c>
      <c r="EG31" s="57">
        <f t="shared" si="75"/>
        <v>806.98078865000002</v>
      </c>
      <c r="EH31" s="57">
        <f t="shared" si="75"/>
        <v>806.98078865000002</v>
      </c>
      <c r="EI31" s="57">
        <f t="shared" si="75"/>
        <v>806.98078865000002</v>
      </c>
      <c r="EJ31" s="57">
        <f t="shared" si="75"/>
        <v>806.98078865000002</v>
      </c>
      <c r="EK31" s="57">
        <f t="shared" si="75"/>
        <v>806.98078865000002</v>
      </c>
      <c r="EL31" s="57">
        <f t="shared" si="75"/>
        <v>806.98078865000002</v>
      </c>
      <c r="EM31" s="57">
        <f t="shared" si="75"/>
        <v>806.98078865000002</v>
      </c>
      <c r="EN31" s="57">
        <f t="shared" si="75"/>
        <v>806.98078865000002</v>
      </c>
      <c r="EO31" s="57">
        <f t="shared" si="75"/>
        <v>806.98078865000002</v>
      </c>
      <c r="EP31" s="57">
        <f t="shared" si="75"/>
        <v>806.98078865000002</v>
      </c>
      <c r="EQ31" s="57">
        <f t="shared" si="75"/>
        <v>806.98078865000002</v>
      </c>
      <c r="ER31" s="57">
        <f t="shared" si="75"/>
        <v>806.98078865000002</v>
      </c>
      <c r="ES31" s="57">
        <f t="shared" si="75"/>
        <v>806.98078865000002</v>
      </c>
      <c r="ET31" s="57">
        <f t="shared" si="75"/>
        <v>806.98078865000002</v>
      </c>
      <c r="EU31" s="57">
        <f t="shared" si="75"/>
        <v>806.98078865000002</v>
      </c>
      <c r="EV31" s="57">
        <f t="shared" si="75"/>
        <v>806.98078865000002</v>
      </c>
      <c r="EW31" s="57">
        <f t="shared" si="75"/>
        <v>806.98078865000002</v>
      </c>
    </row>
    <row r="32" spans="1:153" x14ac:dyDescent="0.3">
      <c r="D32" s="6" t="str">
        <f>'Revenue&amp;exepenses'!D237</f>
        <v>Other management fees</v>
      </c>
      <c r="F32" s="93" t="str">
        <f t="shared" si="74"/>
        <v>INR Mn</v>
      </c>
      <c r="G32" s="60">
        <f t="shared" si="27"/>
        <v>51238.479629999936</v>
      </c>
      <c r="H32" s="57">
        <f>'Revenue&amp;exepenses'!H237</f>
        <v>0</v>
      </c>
      <c r="I32" s="57">
        <f>'Revenue&amp;exepenses'!I237</f>
        <v>0</v>
      </c>
      <c r="J32" s="57">
        <f>'Revenue&amp;exepenses'!J237</f>
        <v>0</v>
      </c>
      <c r="K32" s="57">
        <f>'Revenue&amp;exepenses'!K237</f>
        <v>50.531044999999999</v>
      </c>
      <c r="L32" s="57">
        <f>'Revenue&amp;exepenses'!L237</f>
        <v>50.531044999999999</v>
      </c>
      <c r="M32" s="57">
        <f>'Revenue&amp;exepenses'!M237</f>
        <v>50.531044999999999</v>
      </c>
      <c r="N32" s="57">
        <f>'Revenue&amp;exepenses'!N237</f>
        <v>50.531044999999999</v>
      </c>
      <c r="O32" s="57">
        <f>'Revenue&amp;exepenses'!O237</f>
        <v>101.06209</v>
      </c>
      <c r="P32" s="57">
        <f>'Revenue&amp;exepenses'!P237</f>
        <v>101.06209</v>
      </c>
      <c r="Q32" s="57">
        <f>'Revenue&amp;exepenses'!Q237</f>
        <v>101.06209</v>
      </c>
      <c r="R32" s="57">
        <f>'Revenue&amp;exepenses'!R237</f>
        <v>101.06209</v>
      </c>
      <c r="S32" s="57">
        <f>'Revenue&amp;exepenses'!S237</f>
        <v>151.59313499999999</v>
      </c>
      <c r="T32" s="57">
        <f>'Revenue&amp;exepenses'!T237</f>
        <v>151.59313499999999</v>
      </c>
      <c r="U32" s="57">
        <f>'Revenue&amp;exepenses'!U237</f>
        <v>151.59313499999999</v>
      </c>
      <c r="V32" s="57">
        <f>'Revenue&amp;exepenses'!V237</f>
        <v>151.59313499999999</v>
      </c>
      <c r="W32" s="57">
        <f>'Revenue&amp;exepenses'!W237</f>
        <v>252.65522499999997</v>
      </c>
      <c r="X32" s="57">
        <f>'Revenue&amp;exepenses'!X237</f>
        <v>252.65522499999997</v>
      </c>
      <c r="Y32" s="57">
        <f>'Revenue&amp;exepenses'!Y237</f>
        <v>252.65522499999997</v>
      </c>
      <c r="Z32" s="57">
        <f>'Revenue&amp;exepenses'!Z237</f>
        <v>252.65522499999997</v>
      </c>
      <c r="AA32" s="57">
        <f>'Revenue&amp;exepenses'!AA237</f>
        <v>505.31044999999995</v>
      </c>
      <c r="AB32" s="57">
        <f>'Revenue&amp;exepenses'!AB237</f>
        <v>505.31044999999995</v>
      </c>
      <c r="AC32" s="57">
        <f>'Revenue&amp;exepenses'!AC237</f>
        <v>505.31044999999995</v>
      </c>
      <c r="AD32" s="57">
        <f>'Revenue&amp;exepenses'!AD237</f>
        <v>505.31044999999995</v>
      </c>
      <c r="AE32" s="57">
        <f>'Revenue&amp;exepenses'!AE237</f>
        <v>505.31044999999995</v>
      </c>
      <c r="AF32" s="57">
        <f>'Revenue&amp;exepenses'!AF237</f>
        <v>505.31044999999995</v>
      </c>
      <c r="AG32" s="57">
        <f>'Revenue&amp;exepenses'!AG237</f>
        <v>505.31044999999995</v>
      </c>
      <c r="AH32" s="57">
        <f>'Revenue&amp;exepenses'!AH237</f>
        <v>505.31044999999995</v>
      </c>
      <c r="AI32" s="57">
        <f>'Revenue&amp;exepenses'!AI237</f>
        <v>505.31044999999995</v>
      </c>
      <c r="AJ32" s="57">
        <f>'Revenue&amp;exepenses'!AJ237</f>
        <v>505.31044999999995</v>
      </c>
      <c r="AK32" s="57">
        <f>'Revenue&amp;exepenses'!AK237</f>
        <v>505.31044999999995</v>
      </c>
      <c r="AL32" s="57">
        <f>'Revenue&amp;exepenses'!AL237</f>
        <v>505.31044999999995</v>
      </c>
      <c r="AM32" s="57">
        <f>'Revenue&amp;exepenses'!AM237</f>
        <v>505.31044999999995</v>
      </c>
      <c r="AN32" s="57">
        <f>'Revenue&amp;exepenses'!AN237</f>
        <v>505.31044999999995</v>
      </c>
      <c r="AO32" s="57">
        <f>'Revenue&amp;exepenses'!AO237</f>
        <v>505.31044999999995</v>
      </c>
      <c r="AP32" s="57">
        <f>'Revenue&amp;exepenses'!AP237</f>
        <v>505.31044999999995</v>
      </c>
      <c r="AQ32" s="57">
        <f>'Revenue&amp;exepenses'!AQ237</f>
        <v>505.31044999999995</v>
      </c>
      <c r="AR32" s="57">
        <f>'Revenue&amp;exepenses'!AR237</f>
        <v>505.31044999999995</v>
      </c>
      <c r="AS32" s="57">
        <f>'Revenue&amp;exepenses'!AS237</f>
        <v>505.31044999999995</v>
      </c>
      <c r="AT32" s="57">
        <f>'Revenue&amp;exepenses'!AT237</f>
        <v>505.31044999999995</v>
      </c>
      <c r="AU32" s="57">
        <f>'Revenue&amp;exepenses'!AU237</f>
        <v>505.31044999999995</v>
      </c>
      <c r="AV32" s="57">
        <f>'Revenue&amp;exepenses'!AV237</f>
        <v>505.31044999999995</v>
      </c>
      <c r="AW32" s="57">
        <f>'Revenue&amp;exepenses'!AW237</f>
        <v>505.31044999999995</v>
      </c>
      <c r="AX32" s="57">
        <f>'Revenue&amp;exepenses'!AX237</f>
        <v>505.31044999999995</v>
      </c>
      <c r="AY32" s="57">
        <f>'Revenue&amp;exepenses'!AY237</f>
        <v>505.31044999999995</v>
      </c>
      <c r="AZ32" s="57">
        <f>'Revenue&amp;exepenses'!AZ237</f>
        <v>505.31044999999995</v>
      </c>
      <c r="BA32" s="57">
        <f>'Revenue&amp;exepenses'!BA237</f>
        <v>505.31044999999995</v>
      </c>
      <c r="BB32" s="57">
        <f>'Revenue&amp;exepenses'!BB237</f>
        <v>505.31044999999995</v>
      </c>
      <c r="BC32" s="57">
        <f>'Revenue&amp;exepenses'!BC237</f>
        <v>505.31044999999995</v>
      </c>
      <c r="BD32" s="57">
        <f>'Revenue&amp;exepenses'!BD237</f>
        <v>505.31044999999995</v>
      </c>
      <c r="BE32" s="57">
        <f>'Revenue&amp;exepenses'!BE237</f>
        <v>505.31044999999995</v>
      </c>
      <c r="BF32" s="57">
        <f>'Revenue&amp;exepenses'!BF237</f>
        <v>505.31044999999995</v>
      </c>
      <c r="BG32" s="57">
        <f>'Revenue&amp;exepenses'!BG237</f>
        <v>505.31044999999995</v>
      </c>
      <c r="BH32" s="57">
        <f>'Revenue&amp;exepenses'!BH237</f>
        <v>505.31044999999995</v>
      </c>
      <c r="BI32" s="57">
        <f>'Revenue&amp;exepenses'!BI237</f>
        <v>505.31044999999995</v>
      </c>
      <c r="BJ32" s="57">
        <f>'Revenue&amp;exepenses'!BJ237</f>
        <v>505.31044999999995</v>
      </c>
      <c r="BK32" s="57">
        <f>'Revenue&amp;exepenses'!BK237</f>
        <v>505.31044999999995</v>
      </c>
      <c r="BL32" s="57">
        <f>'Revenue&amp;exepenses'!BL237</f>
        <v>505.31044999999995</v>
      </c>
      <c r="BM32" s="57">
        <f>'Revenue&amp;exepenses'!BM237</f>
        <v>505.31044999999995</v>
      </c>
      <c r="BN32" s="57">
        <f>'Revenue&amp;exepenses'!BN237</f>
        <v>505.31044999999995</v>
      </c>
      <c r="BO32" s="57">
        <f>'Revenue&amp;exepenses'!BO237</f>
        <v>505.31044999999995</v>
      </c>
      <c r="BP32" s="57">
        <f>'Revenue&amp;exepenses'!BP237</f>
        <v>505.31044999999995</v>
      </c>
      <c r="BQ32" s="57">
        <f>'Revenue&amp;exepenses'!BQ237</f>
        <v>505.31044999999995</v>
      </c>
      <c r="BR32" s="57">
        <f>'Revenue&amp;exepenses'!BR237</f>
        <v>505.31044999999995</v>
      </c>
      <c r="BS32" s="57">
        <f>'Revenue&amp;exepenses'!BS237</f>
        <v>505.31044999999995</v>
      </c>
      <c r="BT32" s="57">
        <f>'Revenue&amp;exepenses'!BT237</f>
        <v>505.31044999999995</v>
      </c>
      <c r="BU32" s="57">
        <f>'Revenue&amp;exepenses'!BU237</f>
        <v>505.31044999999995</v>
      </c>
      <c r="BV32" s="57">
        <f>'Revenue&amp;exepenses'!BV237</f>
        <v>505.31044999999995</v>
      </c>
      <c r="BW32" s="57">
        <f>'Revenue&amp;exepenses'!BW237</f>
        <v>505.31044999999995</v>
      </c>
      <c r="BX32" s="57">
        <f>'Revenue&amp;exepenses'!BX237</f>
        <v>505.31044999999995</v>
      </c>
      <c r="BY32" s="57">
        <f>'Revenue&amp;exepenses'!BY237</f>
        <v>505.31044999999995</v>
      </c>
      <c r="BZ32" s="57">
        <f>'Revenue&amp;exepenses'!BZ237</f>
        <v>505.31044999999995</v>
      </c>
      <c r="CA32" s="57">
        <f>'Revenue&amp;exepenses'!CA237</f>
        <v>505.31044999999995</v>
      </c>
      <c r="CB32" s="57">
        <f>'Revenue&amp;exepenses'!CB237</f>
        <v>505.31044999999995</v>
      </c>
      <c r="CC32" s="57">
        <f>'Revenue&amp;exepenses'!CC237</f>
        <v>505.31044999999995</v>
      </c>
      <c r="CD32" s="57">
        <f>'Revenue&amp;exepenses'!CD237</f>
        <v>505.31044999999995</v>
      </c>
      <c r="CE32" s="57">
        <f>'Revenue&amp;exepenses'!CE237</f>
        <v>505.31044999999995</v>
      </c>
      <c r="CF32" s="57">
        <f>'Revenue&amp;exepenses'!CF237</f>
        <v>505.31044999999995</v>
      </c>
      <c r="CG32" s="57">
        <f>'Revenue&amp;exepenses'!CG237</f>
        <v>505.31044999999995</v>
      </c>
      <c r="CH32" s="57">
        <f>'Revenue&amp;exepenses'!CH237</f>
        <v>505.31044999999995</v>
      </c>
      <c r="CI32" s="57">
        <f>'Revenue&amp;exepenses'!CI237</f>
        <v>505.31044999999995</v>
      </c>
      <c r="CJ32" s="57">
        <f>'Revenue&amp;exepenses'!CJ237</f>
        <v>505.31044999999995</v>
      </c>
      <c r="CK32" s="57">
        <f>'Revenue&amp;exepenses'!CK237</f>
        <v>505.31044999999995</v>
      </c>
      <c r="CL32" s="57">
        <f>'Revenue&amp;exepenses'!CL237</f>
        <v>505.31044999999995</v>
      </c>
      <c r="CM32" s="57">
        <f>'Revenue&amp;exepenses'!CM237</f>
        <v>505.31044999999995</v>
      </c>
      <c r="CN32" s="57">
        <f>'Revenue&amp;exepenses'!CN237</f>
        <v>505.31044999999995</v>
      </c>
      <c r="CO32" s="57">
        <f>'Revenue&amp;exepenses'!CO237</f>
        <v>505.31044999999995</v>
      </c>
      <c r="CP32" s="57">
        <f>'Revenue&amp;exepenses'!CP237</f>
        <v>505.31044999999995</v>
      </c>
      <c r="CQ32" s="57">
        <f>'Revenue&amp;exepenses'!CQ237</f>
        <v>505.31044999999995</v>
      </c>
      <c r="CR32" s="57">
        <f>'Revenue&amp;exepenses'!CR237</f>
        <v>505.31044999999995</v>
      </c>
      <c r="CS32" s="57">
        <f>'Revenue&amp;exepenses'!CS237</f>
        <v>505.31044999999995</v>
      </c>
      <c r="CT32" s="57">
        <f>'Revenue&amp;exepenses'!CT237</f>
        <v>505.31044999999995</v>
      </c>
      <c r="CU32" s="57">
        <f>'Revenue&amp;exepenses'!CU237</f>
        <v>505.31044999999995</v>
      </c>
      <c r="CV32" s="57">
        <f>'Revenue&amp;exepenses'!CV237</f>
        <v>505.31044999999995</v>
      </c>
      <c r="CW32" s="57">
        <f>'Revenue&amp;exepenses'!CW237</f>
        <v>505.31044999999995</v>
      </c>
      <c r="CX32" s="57">
        <f>'Revenue&amp;exepenses'!CX237</f>
        <v>505.31044999999995</v>
      </c>
      <c r="CY32" s="57">
        <f>'Revenue&amp;exepenses'!CY237</f>
        <v>505.31044999999995</v>
      </c>
      <c r="CZ32" s="57">
        <f>'Revenue&amp;exepenses'!CZ237</f>
        <v>505.31044999999995</v>
      </c>
      <c r="DA32" s="57">
        <f>'Revenue&amp;exepenses'!DA237</f>
        <v>505.31044999999995</v>
      </c>
      <c r="DB32" s="57">
        <f>'Revenue&amp;exepenses'!DB237</f>
        <v>505.31044999999995</v>
      </c>
      <c r="DC32" s="57">
        <f>'Revenue&amp;exepenses'!DC237</f>
        <v>505.31044999999995</v>
      </c>
      <c r="DD32" s="57">
        <f>'Revenue&amp;exepenses'!DD237</f>
        <v>505.31044999999995</v>
      </c>
      <c r="DE32" s="57">
        <f>'Revenue&amp;exepenses'!DE237</f>
        <v>505.31044999999995</v>
      </c>
      <c r="DF32" s="57">
        <f>'Revenue&amp;exepenses'!DF237</f>
        <v>505.31044999999995</v>
      </c>
      <c r="DG32" s="57">
        <f>'Revenue&amp;exepenses'!DG237</f>
        <v>505.31044999999995</v>
      </c>
      <c r="DH32" s="57">
        <f>'Revenue&amp;exepenses'!DH237</f>
        <v>505.31044999999995</v>
      </c>
      <c r="DI32" s="57">
        <f>'Revenue&amp;exepenses'!DI237</f>
        <v>505.31044999999995</v>
      </c>
      <c r="DJ32" s="57">
        <f>'Revenue&amp;exepenses'!DJ237</f>
        <v>505.31044999999995</v>
      </c>
      <c r="DK32" s="57">
        <f>'Revenue&amp;exepenses'!DK237</f>
        <v>505.31044999999995</v>
      </c>
      <c r="DL32" s="57">
        <f>'Revenue&amp;exepenses'!DL237</f>
        <v>505.31044999999995</v>
      </c>
      <c r="DM32" s="57">
        <f>'Revenue&amp;exepenses'!DM237</f>
        <v>505.31044999999995</v>
      </c>
      <c r="DN32" s="57">
        <f>'Revenue&amp;exepenses'!DN237</f>
        <v>505.31044999999995</v>
      </c>
      <c r="DO32" s="57">
        <f>'Revenue&amp;exepenses'!DO237</f>
        <v>505.31044999999995</v>
      </c>
      <c r="DP32" s="57">
        <f>'Revenue&amp;exepenses'!DP237</f>
        <v>505.31044999999995</v>
      </c>
      <c r="DQ32" s="57">
        <f>'Revenue&amp;exepenses'!DQ237</f>
        <v>505.31044999999995</v>
      </c>
      <c r="DR32" s="57">
        <f>'Revenue&amp;exepenses'!DR237</f>
        <v>505.31044999999995</v>
      </c>
      <c r="DS32" s="57">
        <f>'Revenue&amp;exepenses'!DS237</f>
        <v>505.31044999999995</v>
      </c>
      <c r="DT32" s="57"/>
      <c r="DU32" s="57">
        <f t="shared" ref="DU32:EW32" si="76">SUMIF($H$3:$DS$3,DU$3,$H32:$DS32)</f>
        <v>50.531044999999999</v>
      </c>
      <c r="DV32" s="57">
        <f t="shared" si="76"/>
        <v>252.65522499999997</v>
      </c>
      <c r="DW32" s="57">
        <f t="shared" si="76"/>
        <v>454.779405</v>
      </c>
      <c r="DX32" s="57">
        <f t="shared" si="76"/>
        <v>707.43462999999997</v>
      </c>
      <c r="DY32" s="57">
        <f t="shared" si="76"/>
        <v>1263.2761249999999</v>
      </c>
      <c r="DZ32" s="57">
        <f t="shared" si="76"/>
        <v>2021.2417999999998</v>
      </c>
      <c r="EA32" s="57">
        <f t="shared" si="76"/>
        <v>2021.2417999999998</v>
      </c>
      <c r="EB32" s="57">
        <f t="shared" si="76"/>
        <v>2021.2417999999998</v>
      </c>
      <c r="EC32" s="57">
        <f t="shared" si="76"/>
        <v>2021.2417999999998</v>
      </c>
      <c r="ED32" s="57">
        <f t="shared" si="76"/>
        <v>2021.2417999999998</v>
      </c>
      <c r="EE32" s="57">
        <f t="shared" si="76"/>
        <v>2021.2417999999998</v>
      </c>
      <c r="EF32" s="57">
        <f t="shared" si="76"/>
        <v>2021.2417999999998</v>
      </c>
      <c r="EG32" s="57">
        <f t="shared" si="76"/>
        <v>2021.2417999999998</v>
      </c>
      <c r="EH32" s="57">
        <f t="shared" si="76"/>
        <v>2021.2417999999998</v>
      </c>
      <c r="EI32" s="57">
        <f t="shared" si="76"/>
        <v>2021.2417999999998</v>
      </c>
      <c r="EJ32" s="57">
        <f t="shared" si="76"/>
        <v>2021.2417999999998</v>
      </c>
      <c r="EK32" s="57">
        <f t="shared" si="76"/>
        <v>2021.2417999999998</v>
      </c>
      <c r="EL32" s="57">
        <f t="shared" si="76"/>
        <v>2021.2417999999998</v>
      </c>
      <c r="EM32" s="57">
        <f t="shared" si="76"/>
        <v>2021.2417999999998</v>
      </c>
      <c r="EN32" s="57">
        <f t="shared" si="76"/>
        <v>2021.2417999999998</v>
      </c>
      <c r="EO32" s="57">
        <f t="shared" si="76"/>
        <v>2021.2417999999998</v>
      </c>
      <c r="EP32" s="57">
        <f t="shared" si="76"/>
        <v>2021.2417999999998</v>
      </c>
      <c r="EQ32" s="57">
        <f t="shared" si="76"/>
        <v>2021.2417999999998</v>
      </c>
      <c r="ER32" s="57">
        <f t="shared" si="76"/>
        <v>2021.2417999999998</v>
      </c>
      <c r="ES32" s="57">
        <f t="shared" si="76"/>
        <v>2021.2417999999998</v>
      </c>
      <c r="ET32" s="57">
        <f t="shared" si="76"/>
        <v>2021.2417999999998</v>
      </c>
      <c r="EU32" s="57">
        <f t="shared" si="76"/>
        <v>2021.2417999999998</v>
      </c>
      <c r="EV32" s="57">
        <f t="shared" si="76"/>
        <v>2021.2417999999998</v>
      </c>
      <c r="EW32" s="57">
        <f t="shared" si="76"/>
        <v>2021.2417999999998</v>
      </c>
    </row>
    <row r="33" spans="1:153" x14ac:dyDescent="0.3">
      <c r="D33" s="6" t="str">
        <f>'Revenue&amp;exepenses'!D238</f>
        <v>Other manufacturing fees</v>
      </c>
      <c r="F33" s="93" t="str">
        <f t="shared" si="74"/>
        <v>INR Mn</v>
      </c>
      <c r="G33" s="60">
        <f t="shared" si="27"/>
        <v>102476.95925999987</v>
      </c>
      <c r="H33" s="57">
        <f>'Revenue&amp;exepenses'!H238</f>
        <v>0</v>
      </c>
      <c r="I33" s="57">
        <f>'Revenue&amp;exepenses'!I238</f>
        <v>0</v>
      </c>
      <c r="J33" s="57">
        <f>'Revenue&amp;exepenses'!J238</f>
        <v>0</v>
      </c>
      <c r="K33" s="57">
        <f>'Revenue&amp;exepenses'!K238</f>
        <v>101.06209</v>
      </c>
      <c r="L33" s="57">
        <f>'Revenue&amp;exepenses'!L238</f>
        <v>101.06209</v>
      </c>
      <c r="M33" s="57">
        <f>'Revenue&amp;exepenses'!M238</f>
        <v>101.06209</v>
      </c>
      <c r="N33" s="57">
        <f>'Revenue&amp;exepenses'!N238</f>
        <v>101.06209</v>
      </c>
      <c r="O33" s="57">
        <f>'Revenue&amp;exepenses'!O238</f>
        <v>202.12418</v>
      </c>
      <c r="P33" s="57">
        <f>'Revenue&amp;exepenses'!P238</f>
        <v>202.12418</v>
      </c>
      <c r="Q33" s="57">
        <f>'Revenue&amp;exepenses'!Q238</f>
        <v>202.12418</v>
      </c>
      <c r="R33" s="57">
        <f>'Revenue&amp;exepenses'!R238</f>
        <v>202.12418</v>
      </c>
      <c r="S33" s="57">
        <f>'Revenue&amp;exepenses'!S238</f>
        <v>303.18626999999998</v>
      </c>
      <c r="T33" s="57">
        <f>'Revenue&amp;exepenses'!T238</f>
        <v>303.18626999999998</v>
      </c>
      <c r="U33" s="57">
        <f>'Revenue&amp;exepenses'!U238</f>
        <v>303.18626999999998</v>
      </c>
      <c r="V33" s="57">
        <f>'Revenue&amp;exepenses'!V238</f>
        <v>303.18626999999998</v>
      </c>
      <c r="W33" s="57">
        <f>'Revenue&amp;exepenses'!W238</f>
        <v>505.31044999999995</v>
      </c>
      <c r="X33" s="57">
        <f>'Revenue&amp;exepenses'!X238</f>
        <v>505.31044999999995</v>
      </c>
      <c r="Y33" s="57">
        <f>'Revenue&amp;exepenses'!Y238</f>
        <v>505.31044999999995</v>
      </c>
      <c r="Z33" s="57">
        <f>'Revenue&amp;exepenses'!Z238</f>
        <v>505.31044999999995</v>
      </c>
      <c r="AA33" s="57">
        <f>'Revenue&amp;exepenses'!AA238</f>
        <v>1010.6208999999999</v>
      </c>
      <c r="AB33" s="57">
        <f>'Revenue&amp;exepenses'!AB238</f>
        <v>1010.6208999999999</v>
      </c>
      <c r="AC33" s="57">
        <f>'Revenue&amp;exepenses'!AC238</f>
        <v>1010.6208999999999</v>
      </c>
      <c r="AD33" s="57">
        <f>'Revenue&amp;exepenses'!AD238</f>
        <v>1010.6208999999999</v>
      </c>
      <c r="AE33" s="57">
        <f>'Revenue&amp;exepenses'!AE238</f>
        <v>1010.6208999999999</v>
      </c>
      <c r="AF33" s="57">
        <f>'Revenue&amp;exepenses'!AF238</f>
        <v>1010.6208999999999</v>
      </c>
      <c r="AG33" s="57">
        <f>'Revenue&amp;exepenses'!AG238</f>
        <v>1010.6208999999999</v>
      </c>
      <c r="AH33" s="57">
        <f>'Revenue&amp;exepenses'!AH238</f>
        <v>1010.6208999999999</v>
      </c>
      <c r="AI33" s="57">
        <f>'Revenue&amp;exepenses'!AI238</f>
        <v>1010.6208999999999</v>
      </c>
      <c r="AJ33" s="57">
        <f>'Revenue&amp;exepenses'!AJ238</f>
        <v>1010.6208999999999</v>
      </c>
      <c r="AK33" s="57">
        <f>'Revenue&amp;exepenses'!AK238</f>
        <v>1010.6208999999999</v>
      </c>
      <c r="AL33" s="57">
        <f>'Revenue&amp;exepenses'!AL238</f>
        <v>1010.6208999999999</v>
      </c>
      <c r="AM33" s="57">
        <f>'Revenue&amp;exepenses'!AM238</f>
        <v>1010.6208999999999</v>
      </c>
      <c r="AN33" s="57">
        <f>'Revenue&amp;exepenses'!AN238</f>
        <v>1010.6208999999999</v>
      </c>
      <c r="AO33" s="57">
        <f>'Revenue&amp;exepenses'!AO238</f>
        <v>1010.6208999999999</v>
      </c>
      <c r="AP33" s="57">
        <f>'Revenue&amp;exepenses'!AP238</f>
        <v>1010.6208999999999</v>
      </c>
      <c r="AQ33" s="57">
        <f>'Revenue&amp;exepenses'!AQ238</f>
        <v>1010.6208999999999</v>
      </c>
      <c r="AR33" s="57">
        <f>'Revenue&amp;exepenses'!AR238</f>
        <v>1010.6208999999999</v>
      </c>
      <c r="AS33" s="57">
        <f>'Revenue&amp;exepenses'!AS238</f>
        <v>1010.6208999999999</v>
      </c>
      <c r="AT33" s="57">
        <f>'Revenue&amp;exepenses'!AT238</f>
        <v>1010.6208999999999</v>
      </c>
      <c r="AU33" s="57">
        <f>'Revenue&amp;exepenses'!AU238</f>
        <v>1010.6208999999999</v>
      </c>
      <c r="AV33" s="57">
        <f>'Revenue&amp;exepenses'!AV238</f>
        <v>1010.6208999999999</v>
      </c>
      <c r="AW33" s="57">
        <f>'Revenue&amp;exepenses'!AW238</f>
        <v>1010.6208999999999</v>
      </c>
      <c r="AX33" s="57">
        <f>'Revenue&amp;exepenses'!AX238</f>
        <v>1010.6208999999999</v>
      </c>
      <c r="AY33" s="57">
        <f>'Revenue&amp;exepenses'!AY238</f>
        <v>1010.6208999999999</v>
      </c>
      <c r="AZ33" s="57">
        <f>'Revenue&amp;exepenses'!AZ238</f>
        <v>1010.6208999999999</v>
      </c>
      <c r="BA33" s="57">
        <f>'Revenue&amp;exepenses'!BA238</f>
        <v>1010.6208999999999</v>
      </c>
      <c r="BB33" s="57">
        <f>'Revenue&amp;exepenses'!BB238</f>
        <v>1010.6208999999999</v>
      </c>
      <c r="BC33" s="57">
        <f>'Revenue&amp;exepenses'!BC238</f>
        <v>1010.6208999999999</v>
      </c>
      <c r="BD33" s="57">
        <f>'Revenue&amp;exepenses'!BD238</f>
        <v>1010.6208999999999</v>
      </c>
      <c r="BE33" s="57">
        <f>'Revenue&amp;exepenses'!BE238</f>
        <v>1010.6208999999999</v>
      </c>
      <c r="BF33" s="57">
        <f>'Revenue&amp;exepenses'!BF238</f>
        <v>1010.6208999999999</v>
      </c>
      <c r="BG33" s="57">
        <f>'Revenue&amp;exepenses'!BG238</f>
        <v>1010.6208999999999</v>
      </c>
      <c r="BH33" s="57">
        <f>'Revenue&amp;exepenses'!BH238</f>
        <v>1010.6208999999999</v>
      </c>
      <c r="BI33" s="57">
        <f>'Revenue&amp;exepenses'!BI238</f>
        <v>1010.6208999999999</v>
      </c>
      <c r="BJ33" s="57">
        <f>'Revenue&amp;exepenses'!BJ238</f>
        <v>1010.6208999999999</v>
      </c>
      <c r="BK33" s="57">
        <f>'Revenue&amp;exepenses'!BK238</f>
        <v>1010.6208999999999</v>
      </c>
      <c r="BL33" s="57">
        <f>'Revenue&amp;exepenses'!BL238</f>
        <v>1010.6208999999999</v>
      </c>
      <c r="BM33" s="57">
        <f>'Revenue&amp;exepenses'!BM238</f>
        <v>1010.6208999999999</v>
      </c>
      <c r="BN33" s="57">
        <f>'Revenue&amp;exepenses'!BN238</f>
        <v>1010.6208999999999</v>
      </c>
      <c r="BO33" s="57">
        <f>'Revenue&amp;exepenses'!BO238</f>
        <v>1010.6208999999999</v>
      </c>
      <c r="BP33" s="57">
        <f>'Revenue&amp;exepenses'!BP238</f>
        <v>1010.6208999999999</v>
      </c>
      <c r="BQ33" s="57">
        <f>'Revenue&amp;exepenses'!BQ238</f>
        <v>1010.6208999999999</v>
      </c>
      <c r="BR33" s="57">
        <f>'Revenue&amp;exepenses'!BR238</f>
        <v>1010.6208999999999</v>
      </c>
      <c r="BS33" s="57">
        <f>'Revenue&amp;exepenses'!BS238</f>
        <v>1010.6208999999999</v>
      </c>
      <c r="BT33" s="57">
        <f>'Revenue&amp;exepenses'!BT238</f>
        <v>1010.6208999999999</v>
      </c>
      <c r="BU33" s="57">
        <f>'Revenue&amp;exepenses'!BU238</f>
        <v>1010.6208999999999</v>
      </c>
      <c r="BV33" s="57">
        <f>'Revenue&amp;exepenses'!BV238</f>
        <v>1010.6208999999999</v>
      </c>
      <c r="BW33" s="57">
        <f>'Revenue&amp;exepenses'!BW238</f>
        <v>1010.6208999999999</v>
      </c>
      <c r="BX33" s="57">
        <f>'Revenue&amp;exepenses'!BX238</f>
        <v>1010.6208999999999</v>
      </c>
      <c r="BY33" s="57">
        <f>'Revenue&amp;exepenses'!BY238</f>
        <v>1010.6208999999999</v>
      </c>
      <c r="BZ33" s="57">
        <f>'Revenue&amp;exepenses'!BZ238</f>
        <v>1010.6208999999999</v>
      </c>
      <c r="CA33" s="57">
        <f>'Revenue&amp;exepenses'!CA238</f>
        <v>1010.6208999999999</v>
      </c>
      <c r="CB33" s="57">
        <f>'Revenue&amp;exepenses'!CB238</f>
        <v>1010.6208999999999</v>
      </c>
      <c r="CC33" s="57">
        <f>'Revenue&amp;exepenses'!CC238</f>
        <v>1010.6208999999999</v>
      </c>
      <c r="CD33" s="57">
        <f>'Revenue&amp;exepenses'!CD238</f>
        <v>1010.6208999999999</v>
      </c>
      <c r="CE33" s="57">
        <f>'Revenue&amp;exepenses'!CE238</f>
        <v>1010.6208999999999</v>
      </c>
      <c r="CF33" s="57">
        <f>'Revenue&amp;exepenses'!CF238</f>
        <v>1010.6208999999999</v>
      </c>
      <c r="CG33" s="57">
        <f>'Revenue&amp;exepenses'!CG238</f>
        <v>1010.6208999999999</v>
      </c>
      <c r="CH33" s="57">
        <f>'Revenue&amp;exepenses'!CH238</f>
        <v>1010.6208999999999</v>
      </c>
      <c r="CI33" s="57">
        <f>'Revenue&amp;exepenses'!CI238</f>
        <v>1010.6208999999999</v>
      </c>
      <c r="CJ33" s="57">
        <f>'Revenue&amp;exepenses'!CJ238</f>
        <v>1010.6208999999999</v>
      </c>
      <c r="CK33" s="57">
        <f>'Revenue&amp;exepenses'!CK238</f>
        <v>1010.6208999999999</v>
      </c>
      <c r="CL33" s="57">
        <f>'Revenue&amp;exepenses'!CL238</f>
        <v>1010.6208999999999</v>
      </c>
      <c r="CM33" s="57">
        <f>'Revenue&amp;exepenses'!CM238</f>
        <v>1010.6208999999999</v>
      </c>
      <c r="CN33" s="57">
        <f>'Revenue&amp;exepenses'!CN238</f>
        <v>1010.6208999999999</v>
      </c>
      <c r="CO33" s="57">
        <f>'Revenue&amp;exepenses'!CO238</f>
        <v>1010.6208999999999</v>
      </c>
      <c r="CP33" s="57">
        <f>'Revenue&amp;exepenses'!CP238</f>
        <v>1010.6208999999999</v>
      </c>
      <c r="CQ33" s="57">
        <f>'Revenue&amp;exepenses'!CQ238</f>
        <v>1010.6208999999999</v>
      </c>
      <c r="CR33" s="57">
        <f>'Revenue&amp;exepenses'!CR238</f>
        <v>1010.6208999999999</v>
      </c>
      <c r="CS33" s="57">
        <f>'Revenue&amp;exepenses'!CS238</f>
        <v>1010.6208999999999</v>
      </c>
      <c r="CT33" s="57">
        <f>'Revenue&amp;exepenses'!CT238</f>
        <v>1010.6208999999999</v>
      </c>
      <c r="CU33" s="57">
        <f>'Revenue&amp;exepenses'!CU238</f>
        <v>1010.6208999999999</v>
      </c>
      <c r="CV33" s="57">
        <f>'Revenue&amp;exepenses'!CV238</f>
        <v>1010.6208999999999</v>
      </c>
      <c r="CW33" s="57">
        <f>'Revenue&amp;exepenses'!CW238</f>
        <v>1010.6208999999999</v>
      </c>
      <c r="CX33" s="57">
        <f>'Revenue&amp;exepenses'!CX238</f>
        <v>1010.6208999999999</v>
      </c>
      <c r="CY33" s="57">
        <f>'Revenue&amp;exepenses'!CY238</f>
        <v>1010.6208999999999</v>
      </c>
      <c r="CZ33" s="57">
        <f>'Revenue&amp;exepenses'!CZ238</f>
        <v>1010.6208999999999</v>
      </c>
      <c r="DA33" s="57">
        <f>'Revenue&amp;exepenses'!DA238</f>
        <v>1010.6208999999999</v>
      </c>
      <c r="DB33" s="57">
        <f>'Revenue&amp;exepenses'!DB238</f>
        <v>1010.6208999999999</v>
      </c>
      <c r="DC33" s="57">
        <f>'Revenue&amp;exepenses'!DC238</f>
        <v>1010.6208999999999</v>
      </c>
      <c r="DD33" s="57">
        <f>'Revenue&amp;exepenses'!DD238</f>
        <v>1010.6208999999999</v>
      </c>
      <c r="DE33" s="57">
        <f>'Revenue&amp;exepenses'!DE238</f>
        <v>1010.6208999999999</v>
      </c>
      <c r="DF33" s="57">
        <f>'Revenue&amp;exepenses'!DF238</f>
        <v>1010.6208999999999</v>
      </c>
      <c r="DG33" s="57">
        <f>'Revenue&amp;exepenses'!DG238</f>
        <v>1010.6208999999999</v>
      </c>
      <c r="DH33" s="57">
        <f>'Revenue&amp;exepenses'!DH238</f>
        <v>1010.6208999999999</v>
      </c>
      <c r="DI33" s="57">
        <f>'Revenue&amp;exepenses'!DI238</f>
        <v>1010.6208999999999</v>
      </c>
      <c r="DJ33" s="57">
        <f>'Revenue&amp;exepenses'!DJ238</f>
        <v>1010.6208999999999</v>
      </c>
      <c r="DK33" s="57">
        <f>'Revenue&amp;exepenses'!DK238</f>
        <v>1010.6208999999999</v>
      </c>
      <c r="DL33" s="57">
        <f>'Revenue&amp;exepenses'!DL238</f>
        <v>1010.6208999999999</v>
      </c>
      <c r="DM33" s="57">
        <f>'Revenue&amp;exepenses'!DM238</f>
        <v>1010.6208999999999</v>
      </c>
      <c r="DN33" s="57">
        <f>'Revenue&amp;exepenses'!DN238</f>
        <v>1010.6208999999999</v>
      </c>
      <c r="DO33" s="57">
        <f>'Revenue&amp;exepenses'!DO238</f>
        <v>1010.6208999999999</v>
      </c>
      <c r="DP33" s="57">
        <f>'Revenue&amp;exepenses'!DP238</f>
        <v>1010.6208999999999</v>
      </c>
      <c r="DQ33" s="57">
        <f>'Revenue&amp;exepenses'!DQ238</f>
        <v>1010.6208999999999</v>
      </c>
      <c r="DR33" s="57">
        <f>'Revenue&amp;exepenses'!DR238</f>
        <v>1010.6208999999999</v>
      </c>
      <c r="DS33" s="57">
        <f>'Revenue&amp;exepenses'!DS238</f>
        <v>1010.6208999999999</v>
      </c>
      <c r="DT33" s="57"/>
      <c r="DU33" s="57">
        <f t="shared" ref="DU33:EW33" si="77">SUMIF($H$3:$DS$3,DU$3,$H33:$DS33)</f>
        <v>101.06209</v>
      </c>
      <c r="DV33" s="57">
        <f t="shared" si="77"/>
        <v>505.31044999999995</v>
      </c>
      <c r="DW33" s="57">
        <f t="shared" si="77"/>
        <v>909.55880999999999</v>
      </c>
      <c r="DX33" s="57">
        <f t="shared" si="77"/>
        <v>1414.8692599999999</v>
      </c>
      <c r="DY33" s="57">
        <f t="shared" si="77"/>
        <v>2526.5522499999997</v>
      </c>
      <c r="DZ33" s="57">
        <f t="shared" si="77"/>
        <v>4042.4835999999996</v>
      </c>
      <c r="EA33" s="57">
        <f t="shared" si="77"/>
        <v>4042.4835999999996</v>
      </c>
      <c r="EB33" s="57">
        <f t="shared" si="77"/>
        <v>4042.4835999999996</v>
      </c>
      <c r="EC33" s="57">
        <f t="shared" si="77"/>
        <v>4042.4835999999996</v>
      </c>
      <c r="ED33" s="57">
        <f t="shared" si="77"/>
        <v>4042.4835999999996</v>
      </c>
      <c r="EE33" s="57">
        <f t="shared" si="77"/>
        <v>4042.4835999999996</v>
      </c>
      <c r="EF33" s="57">
        <f t="shared" si="77"/>
        <v>4042.4835999999996</v>
      </c>
      <c r="EG33" s="57">
        <f t="shared" si="77"/>
        <v>4042.4835999999996</v>
      </c>
      <c r="EH33" s="57">
        <f t="shared" si="77"/>
        <v>4042.4835999999996</v>
      </c>
      <c r="EI33" s="57">
        <f t="shared" si="77"/>
        <v>4042.4835999999996</v>
      </c>
      <c r="EJ33" s="57">
        <f t="shared" si="77"/>
        <v>4042.4835999999996</v>
      </c>
      <c r="EK33" s="57">
        <f t="shared" si="77"/>
        <v>4042.4835999999996</v>
      </c>
      <c r="EL33" s="57">
        <f t="shared" si="77"/>
        <v>4042.4835999999996</v>
      </c>
      <c r="EM33" s="57">
        <f t="shared" si="77"/>
        <v>4042.4835999999996</v>
      </c>
      <c r="EN33" s="57">
        <f t="shared" si="77"/>
        <v>4042.4835999999996</v>
      </c>
      <c r="EO33" s="57">
        <f t="shared" si="77"/>
        <v>4042.4835999999996</v>
      </c>
      <c r="EP33" s="57">
        <f t="shared" si="77"/>
        <v>4042.4835999999996</v>
      </c>
      <c r="EQ33" s="57">
        <f t="shared" si="77"/>
        <v>4042.4835999999996</v>
      </c>
      <c r="ER33" s="57">
        <f t="shared" si="77"/>
        <v>4042.4835999999996</v>
      </c>
      <c r="ES33" s="57">
        <f t="shared" si="77"/>
        <v>4042.4835999999996</v>
      </c>
      <c r="ET33" s="57">
        <f t="shared" si="77"/>
        <v>4042.4835999999996</v>
      </c>
      <c r="EU33" s="57">
        <f t="shared" si="77"/>
        <v>4042.4835999999996</v>
      </c>
      <c r="EV33" s="57">
        <f t="shared" si="77"/>
        <v>4042.4835999999996</v>
      </c>
      <c r="EW33" s="57">
        <f t="shared" si="77"/>
        <v>4042.4835999999996</v>
      </c>
    </row>
    <row r="34" spans="1:153" x14ac:dyDescent="0.3">
      <c r="D34" s="6" t="str">
        <f>'Revenue&amp;exepenses'!D239</f>
        <v>Marketing unit fees</v>
      </c>
      <c r="F34" s="93" t="str">
        <f t="shared" si="74"/>
        <v>INR Mn</v>
      </c>
      <c r="G34" s="60">
        <f t="shared" si="27"/>
        <v>16533.118706280795</v>
      </c>
      <c r="H34" s="57">
        <f>'Revenue&amp;exepenses'!H239</f>
        <v>0</v>
      </c>
      <c r="I34" s="57">
        <f>'Revenue&amp;exepenses'!I239</f>
        <v>0</v>
      </c>
      <c r="J34" s="57">
        <f>'Revenue&amp;exepenses'!J239</f>
        <v>0</v>
      </c>
      <c r="K34" s="57">
        <f>'Revenue&amp;exepenses'!K239</f>
        <v>13.430204303906251</v>
      </c>
      <c r="L34" s="57">
        <f>'Revenue&amp;exepenses'!L239</f>
        <v>13.430204303906251</v>
      </c>
      <c r="M34" s="57">
        <f>'Revenue&amp;exepenses'!M239</f>
        <v>13.430204303906251</v>
      </c>
      <c r="N34" s="57">
        <f>'Revenue&amp;exepenses'!N239</f>
        <v>13.430204303906251</v>
      </c>
      <c r="O34" s="57">
        <f>'Revenue&amp;exepenses'!O239</f>
        <v>28.651102515000002</v>
      </c>
      <c r="P34" s="57">
        <f>'Revenue&amp;exepenses'!P239</f>
        <v>28.651102515000002</v>
      </c>
      <c r="Q34" s="57">
        <f>'Revenue&amp;exepenses'!Q239</f>
        <v>28.651102515000002</v>
      </c>
      <c r="R34" s="57">
        <f>'Revenue&amp;exepenses'!R239</f>
        <v>28.651102515000002</v>
      </c>
      <c r="S34" s="57">
        <f>'Revenue&amp;exepenses'!S239</f>
        <v>45.125486461125007</v>
      </c>
      <c r="T34" s="57">
        <f>'Revenue&amp;exepenses'!T239</f>
        <v>45.125486461125007</v>
      </c>
      <c r="U34" s="57">
        <f>'Revenue&amp;exepenses'!U239</f>
        <v>45.125486461125007</v>
      </c>
      <c r="V34" s="57">
        <f>'Revenue&amp;exepenses'!V239</f>
        <v>45.125486461125007</v>
      </c>
      <c r="W34" s="57">
        <f>'Revenue&amp;exepenses'!W239</f>
        <v>75.03007471115626</v>
      </c>
      <c r="X34" s="57">
        <f>'Revenue&amp;exepenses'!X239</f>
        <v>75.03007471115626</v>
      </c>
      <c r="Y34" s="57">
        <f>'Revenue&amp;exepenses'!Y239</f>
        <v>75.03007471115626</v>
      </c>
      <c r="Z34" s="57">
        <f>'Revenue&amp;exepenses'!Z239</f>
        <v>75.03007471115626</v>
      </c>
      <c r="AA34" s="57">
        <f>'Revenue&amp;exepenses'!AA239</f>
        <v>147.01596978009374</v>
      </c>
      <c r="AB34" s="57">
        <f>'Revenue&amp;exepenses'!AB239</f>
        <v>147.01596978009374</v>
      </c>
      <c r="AC34" s="57">
        <f>'Revenue&amp;exepenses'!AC239</f>
        <v>147.01596978009374</v>
      </c>
      <c r="AD34" s="57">
        <f>'Revenue&amp;exepenses'!AD239</f>
        <v>147.01596978009374</v>
      </c>
      <c r="AE34" s="57">
        <f>'Revenue&amp;exepenses'!AE239</f>
        <v>158.47641078609377</v>
      </c>
      <c r="AF34" s="57">
        <f>'Revenue&amp;exepenses'!AF239</f>
        <v>158.47641078609377</v>
      </c>
      <c r="AG34" s="57">
        <f>'Revenue&amp;exepenses'!AG239</f>
        <v>158.47641078609377</v>
      </c>
      <c r="AH34" s="57">
        <f>'Revenue&amp;exepenses'!AH239</f>
        <v>158.47641078609377</v>
      </c>
      <c r="AI34" s="57">
        <f>'Revenue&amp;exepenses'!AI239</f>
        <v>164.74383946124999</v>
      </c>
      <c r="AJ34" s="57">
        <f>'Revenue&amp;exepenses'!AJ239</f>
        <v>164.74383946124999</v>
      </c>
      <c r="AK34" s="57">
        <f>'Revenue&amp;exepenses'!AK239</f>
        <v>164.74383946124999</v>
      </c>
      <c r="AL34" s="57">
        <f>'Revenue&amp;exepenses'!AL239</f>
        <v>164.74383946124999</v>
      </c>
      <c r="AM34" s="57">
        <f>'Revenue&amp;exepenses'!AM239</f>
        <v>164.74383946124999</v>
      </c>
      <c r="AN34" s="57">
        <f>'Revenue&amp;exepenses'!AN239</f>
        <v>164.74383946124999</v>
      </c>
      <c r="AO34" s="57">
        <f>'Revenue&amp;exepenses'!AO239</f>
        <v>164.74383946124999</v>
      </c>
      <c r="AP34" s="57">
        <f>'Revenue&amp;exepenses'!AP239</f>
        <v>164.74383946124999</v>
      </c>
      <c r="AQ34" s="57">
        <f>'Revenue&amp;exepenses'!AQ239</f>
        <v>164.74383946124999</v>
      </c>
      <c r="AR34" s="57">
        <f>'Revenue&amp;exepenses'!AR239</f>
        <v>164.74383946124999</v>
      </c>
      <c r="AS34" s="57">
        <f>'Revenue&amp;exepenses'!AS239</f>
        <v>164.74383946124999</v>
      </c>
      <c r="AT34" s="57">
        <f>'Revenue&amp;exepenses'!AT239</f>
        <v>164.74383946124999</v>
      </c>
      <c r="AU34" s="57">
        <f>'Revenue&amp;exepenses'!AU239</f>
        <v>164.74383946124999</v>
      </c>
      <c r="AV34" s="57">
        <f>'Revenue&amp;exepenses'!AV239</f>
        <v>164.74383946124999</v>
      </c>
      <c r="AW34" s="57">
        <f>'Revenue&amp;exepenses'!AW239</f>
        <v>164.74383946124999</v>
      </c>
      <c r="AX34" s="57">
        <f>'Revenue&amp;exepenses'!AX239</f>
        <v>164.74383946124999</v>
      </c>
      <c r="AY34" s="57">
        <f>'Revenue&amp;exepenses'!AY239</f>
        <v>164.74383946124999</v>
      </c>
      <c r="AZ34" s="57">
        <f>'Revenue&amp;exepenses'!AZ239</f>
        <v>164.74383946124999</v>
      </c>
      <c r="BA34" s="57">
        <f>'Revenue&amp;exepenses'!BA239</f>
        <v>164.74383946124999</v>
      </c>
      <c r="BB34" s="57">
        <f>'Revenue&amp;exepenses'!BB239</f>
        <v>164.74383946124999</v>
      </c>
      <c r="BC34" s="57">
        <f>'Revenue&amp;exepenses'!BC239</f>
        <v>164.74383946124999</v>
      </c>
      <c r="BD34" s="57">
        <f>'Revenue&amp;exepenses'!BD239</f>
        <v>164.74383946124999</v>
      </c>
      <c r="BE34" s="57">
        <f>'Revenue&amp;exepenses'!BE239</f>
        <v>164.74383946124999</v>
      </c>
      <c r="BF34" s="57">
        <f>'Revenue&amp;exepenses'!BF239</f>
        <v>164.74383946124999</v>
      </c>
      <c r="BG34" s="57">
        <f>'Revenue&amp;exepenses'!BG239</f>
        <v>164.74383946124999</v>
      </c>
      <c r="BH34" s="57">
        <f>'Revenue&amp;exepenses'!BH239</f>
        <v>164.74383946124999</v>
      </c>
      <c r="BI34" s="57">
        <f>'Revenue&amp;exepenses'!BI239</f>
        <v>164.74383946124999</v>
      </c>
      <c r="BJ34" s="57">
        <f>'Revenue&amp;exepenses'!BJ239</f>
        <v>164.74383946124999</v>
      </c>
      <c r="BK34" s="57">
        <f>'Revenue&amp;exepenses'!BK239</f>
        <v>164.74383946124999</v>
      </c>
      <c r="BL34" s="57">
        <f>'Revenue&amp;exepenses'!BL239</f>
        <v>164.74383946124999</v>
      </c>
      <c r="BM34" s="57">
        <f>'Revenue&amp;exepenses'!BM239</f>
        <v>164.74383946124999</v>
      </c>
      <c r="BN34" s="57">
        <f>'Revenue&amp;exepenses'!BN239</f>
        <v>164.74383946124999</v>
      </c>
      <c r="BO34" s="57">
        <f>'Revenue&amp;exepenses'!BO239</f>
        <v>164.74383946124999</v>
      </c>
      <c r="BP34" s="57">
        <f>'Revenue&amp;exepenses'!BP239</f>
        <v>164.74383946124999</v>
      </c>
      <c r="BQ34" s="57">
        <f>'Revenue&amp;exepenses'!BQ239</f>
        <v>164.74383946124999</v>
      </c>
      <c r="BR34" s="57">
        <f>'Revenue&amp;exepenses'!BR239</f>
        <v>164.74383946124999</v>
      </c>
      <c r="BS34" s="57">
        <f>'Revenue&amp;exepenses'!BS239</f>
        <v>164.74383946124999</v>
      </c>
      <c r="BT34" s="57">
        <f>'Revenue&amp;exepenses'!BT239</f>
        <v>164.74383946124999</v>
      </c>
      <c r="BU34" s="57">
        <f>'Revenue&amp;exepenses'!BU239</f>
        <v>164.74383946124999</v>
      </c>
      <c r="BV34" s="57">
        <f>'Revenue&amp;exepenses'!BV239</f>
        <v>164.74383946124999</v>
      </c>
      <c r="BW34" s="57">
        <f>'Revenue&amp;exepenses'!BW239</f>
        <v>164.74383946124999</v>
      </c>
      <c r="BX34" s="57">
        <f>'Revenue&amp;exepenses'!BX239</f>
        <v>164.74383946124999</v>
      </c>
      <c r="BY34" s="57">
        <f>'Revenue&amp;exepenses'!BY239</f>
        <v>164.74383946124999</v>
      </c>
      <c r="BZ34" s="57">
        <f>'Revenue&amp;exepenses'!BZ239</f>
        <v>164.74383946124999</v>
      </c>
      <c r="CA34" s="57">
        <f>'Revenue&amp;exepenses'!CA239</f>
        <v>164.74383946124999</v>
      </c>
      <c r="CB34" s="57">
        <f>'Revenue&amp;exepenses'!CB239</f>
        <v>164.74383946124999</v>
      </c>
      <c r="CC34" s="57">
        <f>'Revenue&amp;exepenses'!CC239</f>
        <v>164.74383946124999</v>
      </c>
      <c r="CD34" s="57">
        <f>'Revenue&amp;exepenses'!CD239</f>
        <v>164.74383946124999</v>
      </c>
      <c r="CE34" s="57">
        <f>'Revenue&amp;exepenses'!CE239</f>
        <v>164.74383946124999</v>
      </c>
      <c r="CF34" s="57">
        <f>'Revenue&amp;exepenses'!CF239</f>
        <v>164.74383946124999</v>
      </c>
      <c r="CG34" s="57">
        <f>'Revenue&amp;exepenses'!CG239</f>
        <v>164.74383946124999</v>
      </c>
      <c r="CH34" s="57">
        <f>'Revenue&amp;exepenses'!CH239</f>
        <v>164.74383946124999</v>
      </c>
      <c r="CI34" s="57">
        <f>'Revenue&amp;exepenses'!CI239</f>
        <v>164.74383946124999</v>
      </c>
      <c r="CJ34" s="57">
        <f>'Revenue&amp;exepenses'!CJ239</f>
        <v>164.74383946124999</v>
      </c>
      <c r="CK34" s="57">
        <f>'Revenue&amp;exepenses'!CK239</f>
        <v>164.74383946124999</v>
      </c>
      <c r="CL34" s="57">
        <f>'Revenue&amp;exepenses'!CL239</f>
        <v>164.74383946124999</v>
      </c>
      <c r="CM34" s="57">
        <f>'Revenue&amp;exepenses'!CM239</f>
        <v>164.74383946124999</v>
      </c>
      <c r="CN34" s="57">
        <f>'Revenue&amp;exepenses'!CN239</f>
        <v>164.74383946124999</v>
      </c>
      <c r="CO34" s="57">
        <f>'Revenue&amp;exepenses'!CO239</f>
        <v>164.74383946124999</v>
      </c>
      <c r="CP34" s="57">
        <f>'Revenue&amp;exepenses'!CP239</f>
        <v>164.74383946124999</v>
      </c>
      <c r="CQ34" s="57">
        <f>'Revenue&amp;exepenses'!CQ239</f>
        <v>164.74383946124999</v>
      </c>
      <c r="CR34" s="57">
        <f>'Revenue&amp;exepenses'!CR239</f>
        <v>164.74383946124999</v>
      </c>
      <c r="CS34" s="57">
        <f>'Revenue&amp;exepenses'!CS239</f>
        <v>164.74383946124999</v>
      </c>
      <c r="CT34" s="57">
        <f>'Revenue&amp;exepenses'!CT239</f>
        <v>164.74383946124999</v>
      </c>
      <c r="CU34" s="57">
        <f>'Revenue&amp;exepenses'!CU239</f>
        <v>164.74383946124999</v>
      </c>
      <c r="CV34" s="57">
        <f>'Revenue&amp;exepenses'!CV239</f>
        <v>164.74383946124999</v>
      </c>
      <c r="CW34" s="57">
        <f>'Revenue&amp;exepenses'!CW239</f>
        <v>164.74383946124999</v>
      </c>
      <c r="CX34" s="57">
        <f>'Revenue&amp;exepenses'!CX239</f>
        <v>164.74383946124999</v>
      </c>
      <c r="CY34" s="57">
        <f>'Revenue&amp;exepenses'!CY239</f>
        <v>164.74383946124999</v>
      </c>
      <c r="CZ34" s="57">
        <f>'Revenue&amp;exepenses'!CZ239</f>
        <v>164.74383946124999</v>
      </c>
      <c r="DA34" s="57">
        <f>'Revenue&amp;exepenses'!DA239</f>
        <v>164.74383946124999</v>
      </c>
      <c r="DB34" s="57">
        <f>'Revenue&amp;exepenses'!DB239</f>
        <v>164.74383946124999</v>
      </c>
      <c r="DC34" s="57">
        <f>'Revenue&amp;exepenses'!DC239</f>
        <v>164.74383946124999</v>
      </c>
      <c r="DD34" s="57">
        <f>'Revenue&amp;exepenses'!DD239</f>
        <v>164.74383946124999</v>
      </c>
      <c r="DE34" s="57">
        <f>'Revenue&amp;exepenses'!DE239</f>
        <v>164.74383946124999</v>
      </c>
      <c r="DF34" s="57">
        <f>'Revenue&amp;exepenses'!DF239</f>
        <v>164.74383946124999</v>
      </c>
      <c r="DG34" s="57">
        <f>'Revenue&amp;exepenses'!DG239</f>
        <v>164.74383946124999</v>
      </c>
      <c r="DH34" s="57">
        <f>'Revenue&amp;exepenses'!DH239</f>
        <v>164.74383946124999</v>
      </c>
      <c r="DI34" s="57">
        <f>'Revenue&amp;exepenses'!DI239</f>
        <v>164.74383946124999</v>
      </c>
      <c r="DJ34" s="57">
        <f>'Revenue&amp;exepenses'!DJ239</f>
        <v>164.74383946124999</v>
      </c>
      <c r="DK34" s="57">
        <f>'Revenue&amp;exepenses'!DK239</f>
        <v>164.74383946124999</v>
      </c>
      <c r="DL34" s="57">
        <f>'Revenue&amp;exepenses'!DL239</f>
        <v>164.74383946124999</v>
      </c>
      <c r="DM34" s="57">
        <f>'Revenue&amp;exepenses'!DM239</f>
        <v>164.74383946124999</v>
      </c>
      <c r="DN34" s="57">
        <f>'Revenue&amp;exepenses'!DN239</f>
        <v>164.74383946124999</v>
      </c>
      <c r="DO34" s="57">
        <f>'Revenue&amp;exepenses'!DO239</f>
        <v>164.74383946124999</v>
      </c>
      <c r="DP34" s="57">
        <f>'Revenue&amp;exepenses'!DP239</f>
        <v>164.74383946124999</v>
      </c>
      <c r="DQ34" s="57">
        <f>'Revenue&amp;exepenses'!DQ239</f>
        <v>164.74383946124999</v>
      </c>
      <c r="DR34" s="57">
        <f>'Revenue&amp;exepenses'!DR239</f>
        <v>164.74383946124999</v>
      </c>
      <c r="DS34" s="57">
        <f>'Revenue&amp;exepenses'!DS239</f>
        <v>164.74383946124999</v>
      </c>
      <c r="DT34" s="57"/>
      <c r="DU34" s="57">
        <f t="shared" ref="DU34:EW34" si="78">SUMIF($H$3:$DS$3,DU$3,$H34:$DS34)</f>
        <v>13.430204303906251</v>
      </c>
      <c r="DV34" s="57">
        <f t="shared" si="78"/>
        <v>68.941715426718758</v>
      </c>
      <c r="DW34" s="57">
        <f t="shared" si="78"/>
        <v>131.07879400612501</v>
      </c>
      <c r="DX34" s="57">
        <f t="shared" si="78"/>
        <v>210.40653409453128</v>
      </c>
      <c r="DY34" s="57">
        <f t="shared" si="78"/>
        <v>372.10619391356249</v>
      </c>
      <c r="DZ34" s="57">
        <f t="shared" si="78"/>
        <v>599.52432012637496</v>
      </c>
      <c r="EA34" s="57">
        <f t="shared" si="78"/>
        <v>640.17307181953129</v>
      </c>
      <c r="EB34" s="57">
        <f t="shared" si="78"/>
        <v>658.97535784499996</v>
      </c>
      <c r="EC34" s="57">
        <f t="shared" si="78"/>
        <v>658.97535784499996</v>
      </c>
      <c r="ED34" s="57">
        <f t="shared" si="78"/>
        <v>658.97535784499996</v>
      </c>
      <c r="EE34" s="57">
        <f t="shared" si="78"/>
        <v>658.97535784499996</v>
      </c>
      <c r="EF34" s="57">
        <f t="shared" si="78"/>
        <v>658.97535784499996</v>
      </c>
      <c r="EG34" s="57">
        <f t="shared" si="78"/>
        <v>658.97535784499996</v>
      </c>
      <c r="EH34" s="57">
        <f t="shared" si="78"/>
        <v>658.97535784499996</v>
      </c>
      <c r="EI34" s="57">
        <f t="shared" si="78"/>
        <v>658.97535784499996</v>
      </c>
      <c r="EJ34" s="57">
        <f t="shared" si="78"/>
        <v>658.97535784499996</v>
      </c>
      <c r="EK34" s="57">
        <f t="shared" si="78"/>
        <v>658.97535784499996</v>
      </c>
      <c r="EL34" s="57">
        <f t="shared" si="78"/>
        <v>658.97535784499996</v>
      </c>
      <c r="EM34" s="57">
        <f t="shared" si="78"/>
        <v>658.97535784499996</v>
      </c>
      <c r="EN34" s="57">
        <f t="shared" si="78"/>
        <v>658.97535784499996</v>
      </c>
      <c r="EO34" s="57">
        <f t="shared" si="78"/>
        <v>658.97535784499996</v>
      </c>
      <c r="EP34" s="57">
        <f t="shared" si="78"/>
        <v>658.97535784499996</v>
      </c>
      <c r="EQ34" s="57">
        <f t="shared" si="78"/>
        <v>658.97535784499996</v>
      </c>
      <c r="ER34" s="57">
        <f t="shared" si="78"/>
        <v>658.97535784499996</v>
      </c>
      <c r="ES34" s="57">
        <f t="shared" si="78"/>
        <v>658.97535784499996</v>
      </c>
      <c r="ET34" s="57">
        <f t="shared" si="78"/>
        <v>658.97535784499996</v>
      </c>
      <c r="EU34" s="57">
        <f t="shared" si="78"/>
        <v>658.97535784499996</v>
      </c>
      <c r="EV34" s="57">
        <f t="shared" si="78"/>
        <v>658.97535784499996</v>
      </c>
      <c r="EW34" s="57">
        <f t="shared" si="78"/>
        <v>658.97535784499996</v>
      </c>
    </row>
    <row r="35" spans="1:153" x14ac:dyDescent="0.3">
      <c r="D35" s="6" t="s">
        <v>192</v>
      </c>
      <c r="F35" s="51" t="str">
        <f>F34</f>
        <v>INR Mn</v>
      </c>
      <c r="G35" s="60">
        <f t="shared" ca="1" si="27"/>
        <v>134533.30653232173</v>
      </c>
      <c r="H35" s="57">
        <f ca="1">'Revenue&amp;exepenses'!H349</f>
        <v>0</v>
      </c>
      <c r="I35" s="57">
        <f ca="1">'Revenue&amp;exepenses'!I349</f>
        <v>0</v>
      </c>
      <c r="J35" s="57">
        <f ca="1">'Revenue&amp;exepenses'!J349</f>
        <v>0</v>
      </c>
      <c r="K35" s="57">
        <f ca="1">'Revenue&amp;exepenses'!K349</f>
        <v>116.4083683665</v>
      </c>
      <c r="L35" s="57">
        <f ca="1">'Revenue&amp;exepenses'!L349</f>
        <v>116.4083683665</v>
      </c>
      <c r="M35" s="57">
        <f ca="1">'Revenue&amp;exepenses'!M349</f>
        <v>46.563347346599997</v>
      </c>
      <c r="N35" s="57">
        <f ca="1">'Revenue&amp;exepenses'!N349</f>
        <v>46.563347346599997</v>
      </c>
      <c r="O35" s="57">
        <f ca="1">'Revenue&amp;exepenses'!O349</f>
        <v>178.49283149529998</v>
      </c>
      <c r="P35" s="57">
        <f ca="1">'Revenue&amp;exepenses'!P349</f>
        <v>178.49283149529998</v>
      </c>
      <c r="Q35" s="57">
        <f ca="1">'Revenue&amp;exepenses'!Q349</f>
        <v>112.52808942095</v>
      </c>
      <c r="R35" s="57">
        <f ca="1">'Revenue&amp;exepenses'!R349</f>
        <v>112.52808942095</v>
      </c>
      <c r="S35" s="57">
        <f ca="1">'Revenue&amp;exepenses'!S349</f>
        <v>255.32235461719</v>
      </c>
      <c r="T35" s="57">
        <f ca="1">'Revenue&amp;exepenses'!T349</f>
        <v>255.32235461719</v>
      </c>
      <c r="U35" s="57">
        <f ca="1">'Revenue&amp;exepenses'!U349</f>
        <v>198.20464853869402</v>
      </c>
      <c r="V35" s="57">
        <f ca="1">'Revenue&amp;exepenses'!V349</f>
        <v>198.20464853869402</v>
      </c>
      <c r="W35" s="57">
        <f ca="1">'Revenue&amp;exepenses'!W349</f>
        <v>457.40728210143402</v>
      </c>
      <c r="X35" s="57">
        <f ca="1">'Revenue&amp;exepenses'!X349</f>
        <v>457.40728210143402</v>
      </c>
      <c r="Y35" s="57">
        <f ca="1">'Revenue&amp;exepenses'!Y349</f>
        <v>344.72398152266203</v>
      </c>
      <c r="Z35" s="57">
        <f ca="1">'Revenue&amp;exepenses'!Z349</f>
        <v>344.72398152266203</v>
      </c>
      <c r="AA35" s="57">
        <f ca="1">'Revenue&amp;exepenses'!AA349</f>
        <v>968.67283596710206</v>
      </c>
      <c r="AB35" s="57">
        <f ca="1">'Revenue&amp;exepenses'!AB349</f>
        <v>991.95450964040208</v>
      </c>
      <c r="AC35" s="57">
        <f ca="1">'Revenue&amp;exepenses'!AC349</f>
        <v>722.81836197705411</v>
      </c>
      <c r="AD35" s="57">
        <f ca="1">'Revenue&amp;exepenses'!AD349</f>
        <v>722.81836197705411</v>
      </c>
      <c r="AE35" s="57">
        <f ca="1">'Revenue&amp;exepenses'!AE349</f>
        <v>822.1535029831341</v>
      </c>
      <c r="AF35" s="57">
        <f ca="1">'Revenue&amp;exepenses'!AF349</f>
        <v>848.53939981287408</v>
      </c>
      <c r="AG35" s="57">
        <f ca="1">'Revenue&amp;exepenses'!AG349</f>
        <v>924.12723367218814</v>
      </c>
      <c r="AH35" s="57">
        <f ca="1">'Revenue&amp;exepenses'!AH349</f>
        <v>924.12723367218814</v>
      </c>
      <c r="AI35" s="57">
        <f ca="1">'Revenue&amp;exepenses'!AI349</f>
        <v>978.45113890988796</v>
      </c>
      <c r="AJ35" s="57">
        <f ca="1">'Revenue&amp;exepenses'!AJ349</f>
        <v>1007.0099919491361</v>
      </c>
      <c r="AK35" s="57">
        <f ca="1">'Revenue&amp;exepenses'!AK349</f>
        <v>1099.5158420110481</v>
      </c>
      <c r="AL35" s="57">
        <f ca="1">'Revenue&amp;exepenses'!AL349</f>
        <v>1099.5158420110481</v>
      </c>
      <c r="AM35" s="57">
        <f ca="1">'Revenue&amp;exepenses'!AM349</f>
        <v>1099.5158420110481</v>
      </c>
      <c r="AN35" s="57">
        <f ca="1">'Revenue&amp;exepenses'!AN349</f>
        <v>1128.0746950502962</v>
      </c>
      <c r="AO35" s="57">
        <f ca="1">'Revenue&amp;exepenses'!AO349</f>
        <v>1228.0306806876642</v>
      </c>
      <c r="AP35" s="57">
        <f ca="1">'Revenue&amp;exepenses'!AP349</f>
        <v>1228.0306806876642</v>
      </c>
      <c r="AQ35" s="57">
        <f ca="1">'Revenue&amp;exepenses'!AQ349</f>
        <v>1228.0306806876642</v>
      </c>
      <c r="AR35" s="57">
        <f ca="1">'Revenue&amp;exepenses'!AR349</f>
        <v>1285.1483867661602</v>
      </c>
      <c r="AS35" s="57">
        <f ca="1">'Revenue&amp;exepenses'!AS349</f>
        <v>1427.9426519624003</v>
      </c>
      <c r="AT35" s="57">
        <f ca="1">'Revenue&amp;exepenses'!AT349</f>
        <v>1427.9426519624003</v>
      </c>
      <c r="AU35" s="57">
        <f ca="1">'Revenue&amp;exepenses'!AU349</f>
        <v>1427.9426519624003</v>
      </c>
      <c r="AV35" s="57">
        <f ca="1">'Revenue&amp;exepenses'!AV349</f>
        <v>1427.9426519624003</v>
      </c>
      <c r="AW35" s="57">
        <f ca="1">'Revenue&amp;exepenses'!AW349</f>
        <v>1427.9426519624003</v>
      </c>
      <c r="AX35" s="57">
        <f ca="1">'Revenue&amp;exepenses'!AX349</f>
        <v>1427.9426519624003</v>
      </c>
      <c r="AY35" s="57">
        <f ca="1">'Revenue&amp;exepenses'!AY349</f>
        <v>1427.9426519624003</v>
      </c>
      <c r="AZ35" s="57">
        <f ca="1">'Revenue&amp;exepenses'!AZ349</f>
        <v>1427.9426519624003</v>
      </c>
      <c r="BA35" s="57">
        <f ca="1">'Revenue&amp;exepenses'!BA349</f>
        <v>1427.9426519624003</v>
      </c>
      <c r="BB35" s="57">
        <f ca="1">'Revenue&amp;exepenses'!BB349</f>
        <v>1427.9426519624003</v>
      </c>
      <c r="BC35" s="57">
        <f ca="1">'Revenue&amp;exepenses'!BC349</f>
        <v>1427.9426519624003</v>
      </c>
      <c r="BD35" s="57">
        <f ca="1">'Revenue&amp;exepenses'!BD349</f>
        <v>1427.9426519624003</v>
      </c>
      <c r="BE35" s="57">
        <f ca="1">'Revenue&amp;exepenses'!BE349</f>
        <v>1427.9426519624003</v>
      </c>
      <c r="BF35" s="57">
        <f ca="1">'Revenue&amp;exepenses'!BF349</f>
        <v>1427.9426519624003</v>
      </c>
      <c r="BG35" s="57">
        <f ca="1">'Revenue&amp;exepenses'!BG349</f>
        <v>1427.9426519624003</v>
      </c>
      <c r="BH35" s="57">
        <f ca="1">'Revenue&amp;exepenses'!BH349</f>
        <v>1427.9426519624003</v>
      </c>
      <c r="BI35" s="57">
        <f ca="1">'Revenue&amp;exepenses'!BI349</f>
        <v>1427.9426519624003</v>
      </c>
      <c r="BJ35" s="57">
        <f ca="1">'Revenue&amp;exepenses'!BJ349</f>
        <v>1427.9426519624003</v>
      </c>
      <c r="BK35" s="57">
        <f ca="1">'Revenue&amp;exepenses'!BK349</f>
        <v>1427.9426519624003</v>
      </c>
      <c r="BL35" s="57">
        <f ca="1">'Revenue&amp;exepenses'!BL349</f>
        <v>1427.9426519624003</v>
      </c>
      <c r="BM35" s="57">
        <f ca="1">'Revenue&amp;exepenses'!BM349</f>
        <v>1427.9426519624003</v>
      </c>
      <c r="BN35" s="57">
        <f ca="1">'Revenue&amp;exepenses'!BN349</f>
        <v>1427.9426519624003</v>
      </c>
      <c r="BO35" s="57">
        <f ca="1">'Revenue&amp;exepenses'!BO349</f>
        <v>1427.9426519624003</v>
      </c>
      <c r="BP35" s="57">
        <f ca="1">'Revenue&amp;exepenses'!BP349</f>
        <v>1427.9426519624003</v>
      </c>
      <c r="BQ35" s="57">
        <f ca="1">'Revenue&amp;exepenses'!BQ349</f>
        <v>1427.9426519624003</v>
      </c>
      <c r="BR35" s="57">
        <f ca="1">'Revenue&amp;exepenses'!BR349</f>
        <v>1427.9426519624003</v>
      </c>
      <c r="BS35" s="57">
        <f ca="1">'Revenue&amp;exepenses'!BS349</f>
        <v>1427.9426519624003</v>
      </c>
      <c r="BT35" s="57">
        <f ca="1">'Revenue&amp;exepenses'!BT349</f>
        <v>1427.9426519624003</v>
      </c>
      <c r="BU35" s="57">
        <f ca="1">'Revenue&amp;exepenses'!BU349</f>
        <v>1427.9426519624003</v>
      </c>
      <c r="BV35" s="57">
        <f ca="1">'Revenue&amp;exepenses'!BV349</f>
        <v>1427.9426519624003</v>
      </c>
      <c r="BW35" s="57">
        <f ca="1">'Revenue&amp;exepenses'!BW349</f>
        <v>1427.9426519624003</v>
      </c>
      <c r="BX35" s="57">
        <f ca="1">'Revenue&amp;exepenses'!BX349</f>
        <v>1427.9426519624003</v>
      </c>
      <c r="BY35" s="57">
        <f ca="1">'Revenue&amp;exepenses'!BY349</f>
        <v>1427.9426519624003</v>
      </c>
      <c r="BZ35" s="57">
        <f ca="1">'Revenue&amp;exepenses'!BZ349</f>
        <v>1427.9426519624003</v>
      </c>
      <c r="CA35" s="57">
        <f ca="1">'Revenue&amp;exepenses'!CA349</f>
        <v>1427.9426519624003</v>
      </c>
      <c r="CB35" s="57">
        <f ca="1">'Revenue&amp;exepenses'!CB349</f>
        <v>1427.9426519624003</v>
      </c>
      <c r="CC35" s="57">
        <f ca="1">'Revenue&amp;exepenses'!CC349</f>
        <v>1427.9426519624003</v>
      </c>
      <c r="CD35" s="57">
        <f ca="1">'Revenue&amp;exepenses'!CD349</f>
        <v>1427.9426519624003</v>
      </c>
      <c r="CE35" s="57">
        <f ca="1">'Revenue&amp;exepenses'!CE349</f>
        <v>1427.9426519624003</v>
      </c>
      <c r="CF35" s="57">
        <f ca="1">'Revenue&amp;exepenses'!CF349</f>
        <v>1427.9426519624003</v>
      </c>
      <c r="CG35" s="57">
        <f ca="1">'Revenue&amp;exepenses'!CG349</f>
        <v>1427.9426519624003</v>
      </c>
      <c r="CH35" s="57">
        <f ca="1">'Revenue&amp;exepenses'!CH349</f>
        <v>1427.9426519624003</v>
      </c>
      <c r="CI35" s="57">
        <f ca="1">'Revenue&amp;exepenses'!CI349</f>
        <v>1427.9426519624003</v>
      </c>
      <c r="CJ35" s="57">
        <f ca="1">'Revenue&amp;exepenses'!CJ349</f>
        <v>1427.9426519624003</v>
      </c>
      <c r="CK35" s="57">
        <f ca="1">'Revenue&amp;exepenses'!CK349</f>
        <v>1427.9426519624003</v>
      </c>
      <c r="CL35" s="57">
        <f ca="1">'Revenue&amp;exepenses'!CL349</f>
        <v>1427.9426519624003</v>
      </c>
      <c r="CM35" s="57">
        <f ca="1">'Revenue&amp;exepenses'!CM349</f>
        <v>1427.9426519624003</v>
      </c>
      <c r="CN35" s="57">
        <f ca="1">'Revenue&amp;exepenses'!CN349</f>
        <v>1427.9426519624003</v>
      </c>
      <c r="CO35" s="57">
        <f ca="1">'Revenue&amp;exepenses'!CO349</f>
        <v>1427.9426519624003</v>
      </c>
      <c r="CP35" s="57">
        <f ca="1">'Revenue&amp;exepenses'!CP349</f>
        <v>1427.9426519624003</v>
      </c>
      <c r="CQ35" s="57">
        <f ca="1">'Revenue&amp;exepenses'!CQ349</f>
        <v>1427.9426519624003</v>
      </c>
      <c r="CR35" s="57">
        <f ca="1">'Revenue&amp;exepenses'!CR349</f>
        <v>1427.9426519624003</v>
      </c>
      <c r="CS35" s="57">
        <f ca="1">'Revenue&amp;exepenses'!CS349</f>
        <v>1427.9426519624003</v>
      </c>
      <c r="CT35" s="57">
        <f ca="1">'Revenue&amp;exepenses'!CT349</f>
        <v>1427.9426519624003</v>
      </c>
      <c r="CU35" s="57">
        <f ca="1">'Revenue&amp;exepenses'!CU349</f>
        <v>1427.9426519624003</v>
      </c>
      <c r="CV35" s="57">
        <f ca="1">'Revenue&amp;exepenses'!CV349</f>
        <v>1427.9426519624003</v>
      </c>
      <c r="CW35" s="57">
        <f ca="1">'Revenue&amp;exepenses'!CW349</f>
        <v>1427.9426519624003</v>
      </c>
      <c r="CX35" s="57">
        <f ca="1">'Revenue&amp;exepenses'!CX349</f>
        <v>1427.9426519624003</v>
      </c>
      <c r="CY35" s="57">
        <f ca="1">'Revenue&amp;exepenses'!CY349</f>
        <v>1427.9426519624003</v>
      </c>
      <c r="CZ35" s="57">
        <f ca="1">'Revenue&amp;exepenses'!CZ349</f>
        <v>1427.9426519624003</v>
      </c>
      <c r="DA35" s="57">
        <f ca="1">'Revenue&amp;exepenses'!DA349</f>
        <v>1427.9426519624003</v>
      </c>
      <c r="DB35" s="57">
        <f ca="1">'Revenue&amp;exepenses'!DB349</f>
        <v>1427.9426519624003</v>
      </c>
      <c r="DC35" s="57">
        <f ca="1">'Revenue&amp;exepenses'!DC349</f>
        <v>1427.9426519624003</v>
      </c>
      <c r="DD35" s="57">
        <f ca="1">'Revenue&amp;exepenses'!DD349</f>
        <v>1427.9426519624003</v>
      </c>
      <c r="DE35" s="57">
        <f ca="1">'Revenue&amp;exepenses'!DE349</f>
        <v>1427.9426519624003</v>
      </c>
      <c r="DF35" s="57">
        <f ca="1">'Revenue&amp;exepenses'!DF349</f>
        <v>1427.9426519624003</v>
      </c>
      <c r="DG35" s="57">
        <f ca="1">'Revenue&amp;exepenses'!DG349</f>
        <v>1427.9426519624003</v>
      </c>
      <c r="DH35" s="57">
        <f ca="1">'Revenue&amp;exepenses'!DH349</f>
        <v>1427.9426519624003</v>
      </c>
      <c r="DI35" s="57">
        <f ca="1">'Revenue&amp;exepenses'!DI349</f>
        <v>1427.9426519624003</v>
      </c>
      <c r="DJ35" s="57">
        <f ca="1">'Revenue&amp;exepenses'!DJ349</f>
        <v>1427.9426519624003</v>
      </c>
      <c r="DK35" s="57">
        <f ca="1">'Revenue&amp;exepenses'!DK349</f>
        <v>1427.9426519624003</v>
      </c>
      <c r="DL35" s="57">
        <f ca="1">'Revenue&amp;exepenses'!DL349</f>
        <v>1427.9426519624003</v>
      </c>
      <c r="DM35" s="57">
        <f ca="1">'Revenue&amp;exepenses'!DM349</f>
        <v>1427.9426519624003</v>
      </c>
      <c r="DN35" s="57">
        <f ca="1">'Revenue&amp;exepenses'!DN349</f>
        <v>1427.9426519624003</v>
      </c>
      <c r="DO35" s="57">
        <f ca="1">'Revenue&amp;exepenses'!DO349</f>
        <v>1427.9426519624003</v>
      </c>
      <c r="DP35" s="57">
        <f ca="1">'Revenue&amp;exepenses'!DP349</f>
        <v>1427.9426519624003</v>
      </c>
      <c r="DQ35" s="57">
        <f ca="1">'Revenue&amp;exepenses'!DQ349</f>
        <v>1427.9426519624003</v>
      </c>
      <c r="DR35" s="57">
        <f ca="1">'Revenue&amp;exepenses'!DR349</f>
        <v>1427.9426519624003</v>
      </c>
      <c r="DS35" s="57">
        <f ca="1">'Revenue&amp;exepenses'!DS349</f>
        <v>1427.9426519624003</v>
      </c>
      <c r="DT35" s="57"/>
      <c r="DU35" s="57">
        <f t="shared" ref="DU35:EW35" ca="1" si="79">SUMIF($H$3:$DS$3,DU$3,$H35:$DS35)</f>
        <v>116.4083683665</v>
      </c>
      <c r="DV35" s="57">
        <f t="shared" ca="1" si="79"/>
        <v>388.02789455499999</v>
      </c>
      <c r="DW35" s="57">
        <f t="shared" ca="1" si="79"/>
        <v>658.87136495438995</v>
      </c>
      <c r="DX35" s="57">
        <f t="shared" ca="1" si="79"/>
        <v>1109.138933796012</v>
      </c>
      <c r="DY35" s="57">
        <f t="shared" ca="1" si="79"/>
        <v>2115.52808111386</v>
      </c>
      <c r="DZ35" s="57">
        <f t="shared" ca="1" si="79"/>
        <v>3259.7447365776443</v>
      </c>
      <c r="EA35" s="57">
        <f t="shared" ca="1" si="79"/>
        <v>3675.2450060671381</v>
      </c>
      <c r="EB35" s="57">
        <f t="shared" ca="1" si="79"/>
        <v>4305.5575179822808</v>
      </c>
      <c r="EC35" s="57">
        <f t="shared" ca="1" si="79"/>
        <v>4812.1667371132889</v>
      </c>
      <c r="ED35" s="57">
        <f t="shared" ca="1" si="79"/>
        <v>5568.9763426533609</v>
      </c>
      <c r="EE35" s="57">
        <f t="shared" ca="1" si="79"/>
        <v>5711.7706078496012</v>
      </c>
      <c r="EF35" s="57">
        <f t="shared" ca="1" si="79"/>
        <v>5711.7706078496012</v>
      </c>
      <c r="EG35" s="57">
        <f t="shared" ca="1" si="79"/>
        <v>5711.7706078496012</v>
      </c>
      <c r="EH35" s="57">
        <f t="shared" ca="1" si="79"/>
        <v>5711.7706078496012</v>
      </c>
      <c r="EI35" s="57">
        <f t="shared" ca="1" si="79"/>
        <v>5711.7706078496012</v>
      </c>
      <c r="EJ35" s="57">
        <f t="shared" ca="1" si="79"/>
        <v>5711.7706078496012</v>
      </c>
      <c r="EK35" s="57">
        <f t="shared" ca="1" si="79"/>
        <v>5711.7706078496012</v>
      </c>
      <c r="EL35" s="57">
        <f t="shared" ca="1" si="79"/>
        <v>5711.7706078496012</v>
      </c>
      <c r="EM35" s="57">
        <f t="shared" ca="1" si="79"/>
        <v>5711.7706078496012</v>
      </c>
      <c r="EN35" s="57">
        <f t="shared" ca="1" si="79"/>
        <v>5711.7706078496012</v>
      </c>
      <c r="EO35" s="57">
        <f t="shared" ca="1" si="79"/>
        <v>5711.7706078496012</v>
      </c>
      <c r="EP35" s="57">
        <f t="shared" ca="1" si="79"/>
        <v>5711.7706078496012</v>
      </c>
      <c r="EQ35" s="57">
        <f t="shared" ca="1" si="79"/>
        <v>5711.7706078496012</v>
      </c>
      <c r="ER35" s="57">
        <f t="shared" ca="1" si="79"/>
        <v>5711.7706078496012</v>
      </c>
      <c r="ES35" s="57">
        <f t="shared" ca="1" si="79"/>
        <v>5711.7706078496012</v>
      </c>
      <c r="ET35" s="57">
        <f t="shared" ca="1" si="79"/>
        <v>5711.7706078496012</v>
      </c>
      <c r="EU35" s="57">
        <f t="shared" ca="1" si="79"/>
        <v>5711.7706078496012</v>
      </c>
      <c r="EV35" s="57">
        <f t="shared" ca="1" si="79"/>
        <v>5711.7706078496012</v>
      </c>
      <c r="EW35" s="57">
        <f t="shared" ca="1" si="79"/>
        <v>5711.7706078496012</v>
      </c>
    </row>
    <row r="36" spans="1:153" x14ac:dyDescent="0.3">
      <c r="G36" s="60">
        <f t="shared" si="27"/>
        <v>0</v>
      </c>
    </row>
    <row r="37" spans="1:153" ht="14.5" thickBot="1" x14ac:dyDescent="0.35">
      <c r="D37" s="61" t="s">
        <v>189</v>
      </c>
      <c r="E37" s="61"/>
      <c r="F37" s="62" t="str">
        <f>F34</f>
        <v>INR Mn</v>
      </c>
      <c r="G37" s="303">
        <f t="shared" ca="1" si="27"/>
        <v>476728.54534786864</v>
      </c>
      <c r="H37" s="63">
        <f t="shared" ref="H37" ca="1" si="80">SUM(H25:H36)</f>
        <v>0</v>
      </c>
      <c r="I37" s="63">
        <f t="shared" ref="I37:BT37" ca="1" si="81">SUM(I25:I36)</f>
        <v>0</v>
      </c>
      <c r="J37" s="63">
        <f t="shared" ca="1" si="81"/>
        <v>0</v>
      </c>
      <c r="K37" s="63">
        <f t="shared" ca="1" si="81"/>
        <v>824.51235650384365</v>
      </c>
      <c r="L37" s="63">
        <f t="shared" ca="1" si="81"/>
        <v>769.87487262155219</v>
      </c>
      <c r="M37" s="63">
        <f t="shared" ca="1" si="81"/>
        <v>633.93403438602718</v>
      </c>
      <c r="N37" s="63">
        <f t="shared" ca="1" si="81"/>
        <v>581.26738383706879</v>
      </c>
      <c r="O37" s="63">
        <f t="shared" ca="1" si="81"/>
        <v>1179.5571786528001</v>
      </c>
      <c r="P37" s="63">
        <f t="shared" ca="1" si="81"/>
        <v>1062.9819352594668</v>
      </c>
      <c r="Q37" s="63">
        <f t="shared" ca="1" si="81"/>
        <v>870.03778312511668</v>
      </c>
      <c r="R37" s="63">
        <f t="shared" ca="1" si="81"/>
        <v>757.54170639844995</v>
      </c>
      <c r="S37" s="63">
        <f t="shared" ca="1" si="81"/>
        <v>1151.2758052270649</v>
      </c>
      <c r="T37" s="63">
        <f t="shared" ca="1" si="81"/>
        <v>1148.2508052270648</v>
      </c>
      <c r="U37" s="63">
        <f t="shared" ca="1" si="81"/>
        <v>1078.7580991485688</v>
      </c>
      <c r="V37" s="63">
        <f t="shared" ca="1" si="81"/>
        <v>1081.920599148569</v>
      </c>
      <c r="W37" s="63">
        <f t="shared" ca="1" si="81"/>
        <v>1954.5631303938403</v>
      </c>
      <c r="X37" s="63">
        <f t="shared" ca="1" si="81"/>
        <v>1949.5672970605069</v>
      </c>
      <c r="Y37" s="63">
        <f t="shared" ca="1" si="81"/>
        <v>1812.1339964817348</v>
      </c>
      <c r="Z37" s="63">
        <f t="shared" ca="1" si="81"/>
        <v>1817.4048298150683</v>
      </c>
      <c r="AA37" s="63">
        <f t="shared" ca="1" si="81"/>
        <v>3972.1778529096955</v>
      </c>
      <c r="AB37" s="63">
        <f t="shared" ca="1" si="81"/>
        <v>3985.6053599163292</v>
      </c>
      <c r="AC37" s="63">
        <f t="shared" ca="1" si="81"/>
        <v>3654.5942122529814</v>
      </c>
      <c r="AD37" s="63">
        <f t="shared" ca="1" si="81"/>
        <v>3665.1358789196474</v>
      </c>
      <c r="AE37" s="63">
        <f t="shared" ca="1" si="81"/>
        <v>3813.431460931728</v>
      </c>
      <c r="AF37" s="63">
        <f t="shared" ca="1" si="81"/>
        <v>3829.275691094801</v>
      </c>
      <c r="AG37" s="63">
        <f t="shared" ca="1" si="81"/>
        <v>3917.2385249541153</v>
      </c>
      <c r="AH37" s="63">
        <f t="shared" ca="1" si="81"/>
        <v>3927.6426916207815</v>
      </c>
      <c r="AI37" s="63">
        <f t="shared" ca="1" si="81"/>
        <v>4025.7340255336376</v>
      </c>
      <c r="AJ37" s="63">
        <f t="shared" ca="1" si="81"/>
        <v>4043.8887119062192</v>
      </c>
      <c r="AK37" s="63">
        <f t="shared" ca="1" si="81"/>
        <v>4148.7695619681317</v>
      </c>
      <c r="AL37" s="63">
        <f t="shared" ca="1" si="81"/>
        <v>4159.0362286347981</v>
      </c>
      <c r="AM37" s="63">
        <f t="shared" ca="1" si="81"/>
        <v>4196.5362286347981</v>
      </c>
      <c r="AN37" s="63">
        <f t="shared" ca="1" si="81"/>
        <v>4214.8284150073796</v>
      </c>
      <c r="AO37" s="63">
        <f t="shared" ca="1" si="81"/>
        <v>4327.1594006447476</v>
      </c>
      <c r="AP37" s="63">
        <f t="shared" ca="1" si="81"/>
        <v>4337.2885673114142</v>
      </c>
      <c r="AQ37" s="63">
        <f t="shared" ca="1" si="81"/>
        <v>4412.2885673114142</v>
      </c>
      <c r="AR37" s="63">
        <f t="shared" ca="1" si="81"/>
        <v>4459.2771067232434</v>
      </c>
      <c r="AS37" s="63">
        <f t="shared" ca="1" si="81"/>
        <v>4626.8213719194837</v>
      </c>
      <c r="AT37" s="63">
        <f t="shared" ca="1" si="81"/>
        <v>4636.6755385861507</v>
      </c>
      <c r="AU37" s="63">
        <f t="shared" ca="1" si="81"/>
        <v>4824.1755385861507</v>
      </c>
      <c r="AV37" s="63">
        <f t="shared" ca="1" si="81"/>
        <v>4814.3213719194837</v>
      </c>
      <c r="AW37" s="63">
        <f t="shared" ca="1" si="81"/>
        <v>4876.1963719194837</v>
      </c>
      <c r="AX37" s="63">
        <f t="shared" ca="1" si="81"/>
        <v>4885.3630385861507</v>
      </c>
      <c r="AY37" s="63">
        <f t="shared" ca="1" si="81"/>
        <v>4885.3630385861507</v>
      </c>
      <c r="AZ37" s="63">
        <f t="shared" ca="1" si="81"/>
        <v>4876.1963719194837</v>
      </c>
      <c r="BA37" s="63">
        <f t="shared" ca="1" si="81"/>
        <v>4876.1963719194837</v>
      </c>
      <c r="BB37" s="63">
        <f t="shared" ca="1" si="81"/>
        <v>4885.3630385861507</v>
      </c>
      <c r="BC37" s="63">
        <f t="shared" ca="1" si="81"/>
        <v>4885.3630385861507</v>
      </c>
      <c r="BD37" s="63">
        <f t="shared" ca="1" si="81"/>
        <v>4876.1963719194837</v>
      </c>
      <c r="BE37" s="63">
        <f t="shared" ca="1" si="81"/>
        <v>4876.1963719194837</v>
      </c>
      <c r="BF37" s="63">
        <f t="shared" ca="1" si="81"/>
        <v>4885.3630385861507</v>
      </c>
      <c r="BG37" s="63">
        <f t="shared" ca="1" si="81"/>
        <v>4885.3630385861507</v>
      </c>
      <c r="BH37" s="63">
        <f t="shared" ca="1" si="81"/>
        <v>4876.1963719194837</v>
      </c>
      <c r="BI37" s="63">
        <f t="shared" ca="1" si="81"/>
        <v>4876.1963719194837</v>
      </c>
      <c r="BJ37" s="63">
        <f t="shared" ca="1" si="81"/>
        <v>4885.3630385861507</v>
      </c>
      <c r="BK37" s="63">
        <f t="shared" ca="1" si="81"/>
        <v>4885.3630385861507</v>
      </c>
      <c r="BL37" s="63">
        <f t="shared" ca="1" si="81"/>
        <v>4876.1963719194837</v>
      </c>
      <c r="BM37" s="63">
        <f t="shared" ca="1" si="81"/>
        <v>4876.1963719194837</v>
      </c>
      <c r="BN37" s="63">
        <f t="shared" ca="1" si="81"/>
        <v>4885.3630385861507</v>
      </c>
      <c r="BO37" s="63">
        <f t="shared" ca="1" si="81"/>
        <v>4885.3630385861507</v>
      </c>
      <c r="BP37" s="63">
        <f t="shared" ca="1" si="81"/>
        <v>4876.1963719194837</v>
      </c>
      <c r="BQ37" s="63">
        <f t="shared" ca="1" si="81"/>
        <v>4876.1963719194837</v>
      </c>
      <c r="BR37" s="63">
        <f t="shared" ca="1" si="81"/>
        <v>4885.3630385861507</v>
      </c>
      <c r="BS37" s="63">
        <f t="shared" ca="1" si="81"/>
        <v>4885.3630385861507</v>
      </c>
      <c r="BT37" s="63">
        <f t="shared" ca="1" si="81"/>
        <v>4876.1963719194837</v>
      </c>
      <c r="BU37" s="63">
        <f t="shared" ref="BU37:DS37" ca="1" si="82">SUM(BU25:BU36)</f>
        <v>4876.1963719194837</v>
      </c>
      <c r="BV37" s="63">
        <f t="shared" ca="1" si="82"/>
        <v>4885.3630385861507</v>
      </c>
      <c r="BW37" s="63">
        <f t="shared" ca="1" si="82"/>
        <v>4885.3630385861507</v>
      </c>
      <c r="BX37" s="63">
        <f t="shared" ca="1" si="82"/>
        <v>4876.1963719194837</v>
      </c>
      <c r="BY37" s="63">
        <f t="shared" ca="1" si="82"/>
        <v>4876.1963719194837</v>
      </c>
      <c r="BZ37" s="63">
        <f t="shared" ca="1" si="82"/>
        <v>4885.3630385861507</v>
      </c>
      <c r="CA37" s="63">
        <f t="shared" ca="1" si="82"/>
        <v>4885.3630385861507</v>
      </c>
      <c r="CB37" s="63">
        <f t="shared" ca="1" si="82"/>
        <v>4876.1963719194837</v>
      </c>
      <c r="CC37" s="63">
        <f t="shared" ca="1" si="82"/>
        <v>4876.1963719194837</v>
      </c>
      <c r="CD37" s="63">
        <f t="shared" ca="1" si="82"/>
        <v>4885.3630385861507</v>
      </c>
      <c r="CE37" s="63">
        <f t="shared" ca="1" si="82"/>
        <v>4885.3630385861507</v>
      </c>
      <c r="CF37" s="63">
        <f t="shared" ca="1" si="82"/>
        <v>4876.1963719194837</v>
      </c>
      <c r="CG37" s="63">
        <f t="shared" ca="1" si="82"/>
        <v>4876.1963719194837</v>
      </c>
      <c r="CH37" s="63">
        <f t="shared" ca="1" si="82"/>
        <v>4885.3630385861507</v>
      </c>
      <c r="CI37" s="63">
        <f t="shared" ca="1" si="82"/>
        <v>4885.3630385861507</v>
      </c>
      <c r="CJ37" s="63">
        <f t="shared" ca="1" si="82"/>
        <v>4876.1963719194837</v>
      </c>
      <c r="CK37" s="63">
        <f t="shared" ca="1" si="82"/>
        <v>4876.1963719194837</v>
      </c>
      <c r="CL37" s="63">
        <f t="shared" ca="1" si="82"/>
        <v>4885.3630385861507</v>
      </c>
      <c r="CM37" s="63">
        <f t="shared" ca="1" si="82"/>
        <v>4885.3630385861507</v>
      </c>
      <c r="CN37" s="63">
        <f t="shared" ca="1" si="82"/>
        <v>4876.1963719194837</v>
      </c>
      <c r="CO37" s="63">
        <f t="shared" ca="1" si="82"/>
        <v>4876.1963719194837</v>
      </c>
      <c r="CP37" s="63">
        <f t="shared" ca="1" si="82"/>
        <v>4885.3630385861507</v>
      </c>
      <c r="CQ37" s="63">
        <f t="shared" ca="1" si="82"/>
        <v>4885.3630385861507</v>
      </c>
      <c r="CR37" s="63">
        <f t="shared" ca="1" si="82"/>
        <v>4876.1963719194837</v>
      </c>
      <c r="CS37" s="63">
        <f t="shared" ca="1" si="82"/>
        <v>4876.1963719194837</v>
      </c>
      <c r="CT37" s="63">
        <f t="shared" ca="1" si="82"/>
        <v>4885.3630385861507</v>
      </c>
      <c r="CU37" s="63">
        <f t="shared" ca="1" si="82"/>
        <v>4885.3630385861507</v>
      </c>
      <c r="CV37" s="63">
        <f t="shared" ca="1" si="82"/>
        <v>4876.1963719194837</v>
      </c>
      <c r="CW37" s="63">
        <f t="shared" ca="1" si="82"/>
        <v>4876.1963719194837</v>
      </c>
      <c r="CX37" s="63">
        <f t="shared" ca="1" si="82"/>
        <v>4885.3630385861507</v>
      </c>
      <c r="CY37" s="63">
        <f t="shared" ca="1" si="82"/>
        <v>4885.3630385861507</v>
      </c>
      <c r="CZ37" s="63">
        <f t="shared" ca="1" si="82"/>
        <v>4876.1963719194837</v>
      </c>
      <c r="DA37" s="63">
        <f t="shared" ca="1" si="82"/>
        <v>4876.1963719194837</v>
      </c>
      <c r="DB37" s="63">
        <f t="shared" ca="1" si="82"/>
        <v>4885.3630385861507</v>
      </c>
      <c r="DC37" s="63">
        <f t="shared" ca="1" si="82"/>
        <v>4885.3630385861507</v>
      </c>
      <c r="DD37" s="63">
        <f t="shared" ca="1" si="82"/>
        <v>4876.1963719194837</v>
      </c>
      <c r="DE37" s="63">
        <f t="shared" ca="1" si="82"/>
        <v>4876.1963719194837</v>
      </c>
      <c r="DF37" s="63">
        <f t="shared" ca="1" si="82"/>
        <v>4885.3630385861507</v>
      </c>
      <c r="DG37" s="63">
        <f t="shared" ca="1" si="82"/>
        <v>4885.3630385861507</v>
      </c>
      <c r="DH37" s="63">
        <f t="shared" ca="1" si="82"/>
        <v>4876.1963719194837</v>
      </c>
      <c r="DI37" s="63">
        <f t="shared" ca="1" si="82"/>
        <v>4876.1963719194837</v>
      </c>
      <c r="DJ37" s="63">
        <f t="shared" ca="1" si="82"/>
        <v>4885.3630385861507</v>
      </c>
      <c r="DK37" s="63">
        <f t="shared" ca="1" si="82"/>
        <v>4885.3630385861507</v>
      </c>
      <c r="DL37" s="63">
        <f t="shared" ca="1" si="82"/>
        <v>4876.1963719194837</v>
      </c>
      <c r="DM37" s="63">
        <f t="shared" ca="1" si="82"/>
        <v>4876.1963719194837</v>
      </c>
      <c r="DN37" s="63">
        <f t="shared" ca="1" si="82"/>
        <v>4885.3630385861507</v>
      </c>
      <c r="DO37" s="63">
        <f t="shared" ca="1" si="82"/>
        <v>4885.3630385861507</v>
      </c>
      <c r="DP37" s="63">
        <f t="shared" ca="1" si="82"/>
        <v>4876.1963719194837</v>
      </c>
      <c r="DQ37" s="63">
        <f t="shared" ca="1" si="82"/>
        <v>4876.1963719194837</v>
      </c>
      <c r="DR37" s="63">
        <f t="shared" ca="1" si="82"/>
        <v>4885.3630385861507</v>
      </c>
      <c r="DS37" s="63">
        <f t="shared" ca="1" si="82"/>
        <v>4885.3630385861507</v>
      </c>
      <c r="DU37" s="63">
        <f t="shared" ref="DU37:EW37" ca="1" si="83">SUM(DU25:DU36)</f>
        <v>824.51235650384365</v>
      </c>
      <c r="DV37" s="63">
        <f t="shared" ca="1" si="83"/>
        <v>3164.633469497448</v>
      </c>
      <c r="DW37" s="63">
        <f t="shared" ca="1" si="83"/>
        <v>3841.8372300100982</v>
      </c>
      <c r="DX37" s="63">
        <f t="shared" ca="1" si="83"/>
        <v>5263.4926339180429</v>
      </c>
      <c r="DY37" s="63">
        <f t="shared" ca="1" si="83"/>
        <v>9551.2839762670046</v>
      </c>
      <c r="DZ37" s="63">
        <f t="shared" ca="1" si="83"/>
        <v>15118.766912020685</v>
      </c>
      <c r="EA37" s="63">
        <f t="shared" ca="1" si="83"/>
        <v>15699.890933203338</v>
      </c>
      <c r="EB37" s="63">
        <f t="shared" ca="1" si="83"/>
        <v>16548.230731143947</v>
      </c>
      <c r="EC37" s="63">
        <f t="shared" ca="1" si="83"/>
        <v>17291.564950274955</v>
      </c>
      <c r="ED37" s="63">
        <f t="shared" ca="1" si="83"/>
        <v>18546.949555815027</v>
      </c>
      <c r="EE37" s="63">
        <f t="shared" ca="1" si="83"/>
        <v>19461.243821011267</v>
      </c>
      <c r="EF37" s="63">
        <f t="shared" ca="1" si="83"/>
        <v>19523.118821011267</v>
      </c>
      <c r="EG37" s="63">
        <f t="shared" ca="1" si="83"/>
        <v>19523.118821011267</v>
      </c>
      <c r="EH37" s="63">
        <f t="shared" ca="1" si="83"/>
        <v>19523.118821011267</v>
      </c>
      <c r="EI37" s="63">
        <f t="shared" ca="1" si="83"/>
        <v>19523.118821011267</v>
      </c>
      <c r="EJ37" s="63">
        <f t="shared" ca="1" si="83"/>
        <v>19523.118821011267</v>
      </c>
      <c r="EK37" s="63">
        <f t="shared" ca="1" si="83"/>
        <v>19523.118821011267</v>
      </c>
      <c r="EL37" s="63">
        <f t="shared" ca="1" si="83"/>
        <v>19523.118821011267</v>
      </c>
      <c r="EM37" s="63">
        <f t="shared" ca="1" si="83"/>
        <v>19523.118821011267</v>
      </c>
      <c r="EN37" s="63">
        <f t="shared" ca="1" si="83"/>
        <v>19523.118821011267</v>
      </c>
      <c r="EO37" s="63">
        <f t="shared" ca="1" si="83"/>
        <v>19523.118821011267</v>
      </c>
      <c r="EP37" s="63">
        <f t="shared" ca="1" si="83"/>
        <v>19523.118821011267</v>
      </c>
      <c r="EQ37" s="63">
        <f t="shared" ca="1" si="83"/>
        <v>19523.118821011267</v>
      </c>
      <c r="ER37" s="63">
        <f t="shared" ca="1" si="83"/>
        <v>19523.118821011267</v>
      </c>
      <c r="ES37" s="63">
        <f t="shared" ca="1" si="83"/>
        <v>19523.118821011267</v>
      </c>
      <c r="ET37" s="63">
        <f t="shared" ca="1" si="83"/>
        <v>19523.118821011267</v>
      </c>
      <c r="EU37" s="63">
        <f t="shared" ca="1" si="83"/>
        <v>19523.118821011267</v>
      </c>
      <c r="EV37" s="63">
        <f t="shared" ca="1" si="83"/>
        <v>19523.118821011267</v>
      </c>
      <c r="EW37" s="63">
        <f t="shared" ca="1" si="83"/>
        <v>19523.118821011267</v>
      </c>
    </row>
    <row r="38" spans="1:153" ht="14.5" thickTop="1" x14ac:dyDescent="0.3">
      <c r="G38" s="60">
        <f t="shared" si="27"/>
        <v>0</v>
      </c>
    </row>
    <row r="39" spans="1:153" x14ac:dyDescent="0.3">
      <c r="A39" s="90"/>
      <c r="B39" s="88" t="s">
        <v>191</v>
      </c>
      <c r="C39" s="88"/>
      <c r="D39" s="88"/>
      <c r="E39" s="88"/>
      <c r="F39" s="94" t="str">
        <f>F37</f>
        <v>INR Mn</v>
      </c>
      <c r="G39" s="88">
        <f t="shared" ca="1" si="27"/>
        <v>2268020.5177715709</v>
      </c>
      <c r="H39" s="92">
        <f t="shared" ref="H39:AM39" ca="1" si="84">H23+H37</f>
        <v>0</v>
      </c>
      <c r="I39" s="92">
        <f t="shared" ca="1" si="84"/>
        <v>0</v>
      </c>
      <c r="J39" s="92">
        <f t="shared" ca="1" si="84"/>
        <v>0</v>
      </c>
      <c r="K39" s="92">
        <f t="shared" ca="1" si="84"/>
        <v>2279.6169610850939</v>
      </c>
      <c r="L39" s="92">
        <f t="shared" ca="1" si="84"/>
        <v>2224.9794772028022</v>
      </c>
      <c r="M39" s="92">
        <f t="shared" ca="1" si="84"/>
        <v>2089.0386389672772</v>
      </c>
      <c r="N39" s="92">
        <f t="shared" ca="1" si="84"/>
        <v>2036.3719884183188</v>
      </c>
      <c r="O39" s="92">
        <f t="shared" ca="1" si="84"/>
        <v>4283.7803350927998</v>
      </c>
      <c r="P39" s="92">
        <f t="shared" ca="1" si="84"/>
        <v>4167.2050916994667</v>
      </c>
      <c r="Q39" s="92">
        <f t="shared" ca="1" si="84"/>
        <v>3974.2609395651166</v>
      </c>
      <c r="R39" s="92">
        <f t="shared" ca="1" si="84"/>
        <v>3861.76486283845</v>
      </c>
      <c r="S39" s="92">
        <f t="shared" ca="1" si="84"/>
        <v>6040.4272766200656</v>
      </c>
      <c r="T39" s="92">
        <f t="shared" ca="1" si="84"/>
        <v>6037.402276620066</v>
      </c>
      <c r="U39" s="92">
        <f t="shared" ca="1" si="84"/>
        <v>5967.9095705415693</v>
      </c>
      <c r="V39" s="92">
        <f t="shared" ca="1" si="84"/>
        <v>5971.0720705415697</v>
      </c>
      <c r="W39" s="92">
        <f t="shared" ca="1" si="84"/>
        <v>10083.747521321091</v>
      </c>
      <c r="X39" s="92">
        <f t="shared" ca="1" si="84"/>
        <v>10078.751687987758</v>
      </c>
      <c r="Y39" s="92">
        <f t="shared" ca="1" si="84"/>
        <v>9941.3183874089864</v>
      </c>
      <c r="Z39" s="92">
        <f t="shared" ca="1" si="84"/>
        <v>9946.5892207423203</v>
      </c>
      <c r="AA39" s="92">
        <f t="shared" ca="1" si="84"/>
        <v>19900.722924392445</v>
      </c>
      <c r="AB39" s="92">
        <f t="shared" ca="1" si="84"/>
        <v>19914.150431399081</v>
      </c>
      <c r="AC39" s="92">
        <f t="shared" ca="1" si="84"/>
        <v>19583.139283735734</v>
      </c>
      <c r="AD39" s="92">
        <f t="shared" ca="1" si="84"/>
        <v>19593.680950402399</v>
      </c>
      <c r="AE39" s="92">
        <f t="shared" ca="1" si="84"/>
        <v>20983.665794990484</v>
      </c>
      <c r="AF39" s="92">
        <f t="shared" ca="1" si="84"/>
        <v>20999.510025153555</v>
      </c>
      <c r="AG39" s="92">
        <f t="shared" ca="1" si="84"/>
        <v>21087.472859012869</v>
      </c>
      <c r="AH39" s="92">
        <f t="shared" ca="1" si="84"/>
        <v>21097.877025679536</v>
      </c>
      <c r="AI39" s="92">
        <f t="shared" ca="1" si="84"/>
        <v>21875.017175063644</v>
      </c>
      <c r="AJ39" s="92">
        <f t="shared" ca="1" si="84"/>
        <v>21893.171861436225</v>
      </c>
      <c r="AK39" s="92">
        <f t="shared" ca="1" si="84"/>
        <v>21998.052711498138</v>
      </c>
      <c r="AL39" s="92">
        <f t="shared" ca="1" si="84"/>
        <v>22008.319378164804</v>
      </c>
      <c r="AM39" s="92">
        <f t="shared" ca="1" si="84"/>
        <v>22045.819378164804</v>
      </c>
      <c r="AN39" s="92">
        <f t="shared" ref="AN39:BS39" ca="1" si="85">AN23+AN37</f>
        <v>22064.111564537387</v>
      </c>
      <c r="AO39" s="92">
        <f t="shared" ca="1" si="85"/>
        <v>22176.442550174754</v>
      </c>
      <c r="AP39" s="92">
        <f t="shared" ca="1" si="85"/>
        <v>22186.571716841419</v>
      </c>
      <c r="AQ39" s="92">
        <f t="shared" ca="1" si="85"/>
        <v>22261.571716841419</v>
      </c>
      <c r="AR39" s="92">
        <f t="shared" ca="1" si="85"/>
        <v>22308.560256253248</v>
      </c>
      <c r="AS39" s="92">
        <f t="shared" ca="1" si="85"/>
        <v>22476.104521449488</v>
      </c>
      <c r="AT39" s="92">
        <f t="shared" ca="1" si="85"/>
        <v>22485.958688116156</v>
      </c>
      <c r="AU39" s="92">
        <f t="shared" ca="1" si="85"/>
        <v>22673.458688116156</v>
      </c>
      <c r="AV39" s="92">
        <f t="shared" ca="1" si="85"/>
        <v>22663.604521449488</v>
      </c>
      <c r="AW39" s="92">
        <f t="shared" ca="1" si="85"/>
        <v>22725.479521449488</v>
      </c>
      <c r="AX39" s="92">
        <f t="shared" ca="1" si="85"/>
        <v>22734.646188116156</v>
      </c>
      <c r="AY39" s="92">
        <f t="shared" ca="1" si="85"/>
        <v>22734.646188116156</v>
      </c>
      <c r="AZ39" s="92">
        <f t="shared" ca="1" si="85"/>
        <v>22725.479521449488</v>
      </c>
      <c r="BA39" s="92">
        <f t="shared" ca="1" si="85"/>
        <v>22725.479521449488</v>
      </c>
      <c r="BB39" s="92">
        <f t="shared" ca="1" si="85"/>
        <v>22734.646188116156</v>
      </c>
      <c r="BC39" s="92">
        <f t="shared" ca="1" si="85"/>
        <v>22734.646188116156</v>
      </c>
      <c r="BD39" s="92">
        <f t="shared" ca="1" si="85"/>
        <v>22725.479521449488</v>
      </c>
      <c r="BE39" s="92">
        <f t="shared" ca="1" si="85"/>
        <v>22725.479521449488</v>
      </c>
      <c r="BF39" s="92">
        <f t="shared" ca="1" si="85"/>
        <v>22734.646188116156</v>
      </c>
      <c r="BG39" s="92">
        <f t="shared" ca="1" si="85"/>
        <v>22734.646188116156</v>
      </c>
      <c r="BH39" s="92">
        <f t="shared" ca="1" si="85"/>
        <v>22725.479521449488</v>
      </c>
      <c r="BI39" s="92">
        <f t="shared" ca="1" si="85"/>
        <v>22725.479521449488</v>
      </c>
      <c r="BJ39" s="92">
        <f t="shared" ca="1" si="85"/>
        <v>22734.646188116156</v>
      </c>
      <c r="BK39" s="92">
        <f t="shared" ca="1" si="85"/>
        <v>22734.646188116156</v>
      </c>
      <c r="BL39" s="92">
        <f t="shared" ca="1" si="85"/>
        <v>22725.479521449488</v>
      </c>
      <c r="BM39" s="92">
        <f t="shared" ca="1" si="85"/>
        <v>22725.479521449488</v>
      </c>
      <c r="BN39" s="92">
        <f t="shared" ca="1" si="85"/>
        <v>22734.646188116156</v>
      </c>
      <c r="BO39" s="92">
        <f t="shared" ca="1" si="85"/>
        <v>22734.646188116156</v>
      </c>
      <c r="BP39" s="92">
        <f t="shared" ca="1" si="85"/>
        <v>22725.479521449488</v>
      </c>
      <c r="BQ39" s="92">
        <f t="shared" ca="1" si="85"/>
        <v>22725.479521449488</v>
      </c>
      <c r="BR39" s="92">
        <f t="shared" ca="1" si="85"/>
        <v>22734.646188116156</v>
      </c>
      <c r="BS39" s="92">
        <f t="shared" ca="1" si="85"/>
        <v>22734.646188116156</v>
      </c>
      <c r="BT39" s="92">
        <f t="shared" ref="BT39:CY39" ca="1" si="86">BT23+BT37</f>
        <v>22725.479521449488</v>
      </c>
      <c r="BU39" s="92">
        <f t="shared" ca="1" si="86"/>
        <v>22725.479521449488</v>
      </c>
      <c r="BV39" s="92">
        <f t="shared" ca="1" si="86"/>
        <v>22734.646188116156</v>
      </c>
      <c r="BW39" s="92">
        <f t="shared" ca="1" si="86"/>
        <v>22734.646188116156</v>
      </c>
      <c r="BX39" s="92">
        <f t="shared" ca="1" si="86"/>
        <v>22725.479521449488</v>
      </c>
      <c r="BY39" s="92">
        <f t="shared" ca="1" si="86"/>
        <v>22725.479521449488</v>
      </c>
      <c r="BZ39" s="92">
        <f t="shared" ca="1" si="86"/>
        <v>22734.646188116156</v>
      </c>
      <c r="CA39" s="92">
        <f t="shared" ca="1" si="86"/>
        <v>22734.646188116156</v>
      </c>
      <c r="CB39" s="92">
        <f t="shared" ca="1" si="86"/>
        <v>22725.479521449488</v>
      </c>
      <c r="CC39" s="92">
        <f t="shared" ca="1" si="86"/>
        <v>22725.479521449488</v>
      </c>
      <c r="CD39" s="92">
        <f t="shared" ca="1" si="86"/>
        <v>22734.646188116156</v>
      </c>
      <c r="CE39" s="92">
        <f t="shared" ca="1" si="86"/>
        <v>22734.646188116156</v>
      </c>
      <c r="CF39" s="92">
        <f t="shared" ca="1" si="86"/>
        <v>22725.479521449488</v>
      </c>
      <c r="CG39" s="92">
        <f t="shared" ca="1" si="86"/>
        <v>22725.479521449488</v>
      </c>
      <c r="CH39" s="92">
        <f t="shared" ca="1" si="86"/>
        <v>22734.646188116156</v>
      </c>
      <c r="CI39" s="92">
        <f t="shared" ca="1" si="86"/>
        <v>22734.646188116156</v>
      </c>
      <c r="CJ39" s="92">
        <f t="shared" ca="1" si="86"/>
        <v>22725.479521449488</v>
      </c>
      <c r="CK39" s="92">
        <f t="shared" ca="1" si="86"/>
        <v>22725.479521449488</v>
      </c>
      <c r="CL39" s="92">
        <f t="shared" ca="1" si="86"/>
        <v>22734.646188116156</v>
      </c>
      <c r="CM39" s="92">
        <f t="shared" ca="1" si="86"/>
        <v>22734.646188116156</v>
      </c>
      <c r="CN39" s="92">
        <f t="shared" ca="1" si="86"/>
        <v>22725.479521449488</v>
      </c>
      <c r="CO39" s="92">
        <f t="shared" ca="1" si="86"/>
        <v>22725.479521449488</v>
      </c>
      <c r="CP39" s="92">
        <f t="shared" ca="1" si="86"/>
        <v>22734.646188116156</v>
      </c>
      <c r="CQ39" s="92">
        <f t="shared" ca="1" si="86"/>
        <v>22734.646188116156</v>
      </c>
      <c r="CR39" s="92">
        <f t="shared" ca="1" si="86"/>
        <v>22725.479521449488</v>
      </c>
      <c r="CS39" s="92">
        <f t="shared" ca="1" si="86"/>
        <v>22725.479521449488</v>
      </c>
      <c r="CT39" s="92">
        <f t="shared" ca="1" si="86"/>
        <v>22734.646188116156</v>
      </c>
      <c r="CU39" s="92">
        <f t="shared" ca="1" si="86"/>
        <v>22734.646188116156</v>
      </c>
      <c r="CV39" s="92">
        <f t="shared" ca="1" si="86"/>
        <v>22725.479521449488</v>
      </c>
      <c r="CW39" s="92">
        <f t="shared" ca="1" si="86"/>
        <v>22725.479521449488</v>
      </c>
      <c r="CX39" s="92">
        <f t="shared" ca="1" si="86"/>
        <v>22734.646188116156</v>
      </c>
      <c r="CY39" s="92">
        <f t="shared" ca="1" si="86"/>
        <v>22734.646188116156</v>
      </c>
      <c r="CZ39" s="92">
        <f t="shared" ref="CZ39:DS39" ca="1" si="87">CZ23+CZ37</f>
        <v>22725.479521449488</v>
      </c>
      <c r="DA39" s="92">
        <f t="shared" ca="1" si="87"/>
        <v>22725.479521449488</v>
      </c>
      <c r="DB39" s="92">
        <f t="shared" ca="1" si="87"/>
        <v>22734.646188116156</v>
      </c>
      <c r="DC39" s="92">
        <f t="shared" ca="1" si="87"/>
        <v>22734.646188116156</v>
      </c>
      <c r="DD39" s="92">
        <f t="shared" ca="1" si="87"/>
        <v>22725.479521449488</v>
      </c>
      <c r="DE39" s="92">
        <f t="shared" ca="1" si="87"/>
        <v>22725.479521449488</v>
      </c>
      <c r="DF39" s="92">
        <f t="shared" ca="1" si="87"/>
        <v>22734.646188116156</v>
      </c>
      <c r="DG39" s="92">
        <f t="shared" ca="1" si="87"/>
        <v>22734.646188116156</v>
      </c>
      <c r="DH39" s="92">
        <f t="shared" ca="1" si="87"/>
        <v>22725.479521449488</v>
      </c>
      <c r="DI39" s="92">
        <f t="shared" ca="1" si="87"/>
        <v>22725.479521449488</v>
      </c>
      <c r="DJ39" s="92">
        <f t="shared" ca="1" si="87"/>
        <v>22734.646188116156</v>
      </c>
      <c r="DK39" s="92">
        <f t="shared" ca="1" si="87"/>
        <v>22734.646188116156</v>
      </c>
      <c r="DL39" s="92">
        <f t="shared" ca="1" si="87"/>
        <v>22725.479521449488</v>
      </c>
      <c r="DM39" s="92">
        <f t="shared" ca="1" si="87"/>
        <v>22725.479521449488</v>
      </c>
      <c r="DN39" s="92">
        <f t="shared" ca="1" si="87"/>
        <v>22734.646188116156</v>
      </c>
      <c r="DO39" s="92">
        <f t="shared" ca="1" si="87"/>
        <v>22734.646188116156</v>
      </c>
      <c r="DP39" s="92">
        <f t="shared" ca="1" si="87"/>
        <v>22725.479521449488</v>
      </c>
      <c r="DQ39" s="92">
        <f t="shared" ca="1" si="87"/>
        <v>22725.479521449488</v>
      </c>
      <c r="DR39" s="92">
        <f t="shared" ca="1" si="87"/>
        <v>22734.646188116156</v>
      </c>
      <c r="DS39" s="92">
        <f t="shared" ca="1" si="87"/>
        <v>22734.646188116156</v>
      </c>
      <c r="DU39" s="92">
        <f t="shared" ref="DU39:EW39" ca="1" si="88">DU23+DU37</f>
        <v>2279.6169610850939</v>
      </c>
      <c r="DV39" s="92">
        <f t="shared" ca="1" si="88"/>
        <v>10634.170439681198</v>
      </c>
      <c r="DW39" s="92">
        <f t="shared" ca="1" si="88"/>
        <v>18043.658170723102</v>
      </c>
      <c r="DX39" s="92">
        <f t="shared" ca="1" si="88"/>
        <v>28060.131439024295</v>
      </c>
      <c r="DY39" s="92">
        <f t="shared" ca="1" si="88"/>
        <v>49867.382220531508</v>
      </c>
      <c r="DZ39" s="92">
        <f t="shared" ca="1" si="88"/>
        <v>80074.63646052769</v>
      </c>
      <c r="EA39" s="92">
        <f t="shared" ca="1" si="88"/>
        <v>85059.877084909589</v>
      </c>
      <c r="EB39" s="92">
        <f t="shared" ca="1" si="88"/>
        <v>87945.363329263972</v>
      </c>
      <c r="EC39" s="92">
        <f t="shared" ca="1" si="88"/>
        <v>88688.697548394979</v>
      </c>
      <c r="ED39" s="92">
        <f t="shared" ca="1" si="88"/>
        <v>89944.082153935044</v>
      </c>
      <c r="EE39" s="92">
        <f t="shared" ca="1" si="88"/>
        <v>90858.376419131295</v>
      </c>
      <c r="EF39" s="92">
        <f t="shared" ca="1" si="88"/>
        <v>90920.251419131295</v>
      </c>
      <c r="EG39" s="92">
        <f t="shared" ca="1" si="88"/>
        <v>90920.251419131295</v>
      </c>
      <c r="EH39" s="92">
        <f t="shared" ca="1" si="88"/>
        <v>90920.251419131295</v>
      </c>
      <c r="EI39" s="92">
        <f t="shared" ca="1" si="88"/>
        <v>90920.251419131295</v>
      </c>
      <c r="EJ39" s="92">
        <f t="shared" ca="1" si="88"/>
        <v>90920.251419131295</v>
      </c>
      <c r="EK39" s="92">
        <f t="shared" ca="1" si="88"/>
        <v>90920.251419131295</v>
      </c>
      <c r="EL39" s="92">
        <f t="shared" ca="1" si="88"/>
        <v>90920.251419131295</v>
      </c>
      <c r="EM39" s="92">
        <f t="shared" ca="1" si="88"/>
        <v>90920.251419131295</v>
      </c>
      <c r="EN39" s="92">
        <f t="shared" ca="1" si="88"/>
        <v>90920.251419131295</v>
      </c>
      <c r="EO39" s="92">
        <f t="shared" ca="1" si="88"/>
        <v>90920.251419131295</v>
      </c>
      <c r="EP39" s="92">
        <f t="shared" ca="1" si="88"/>
        <v>90920.251419131295</v>
      </c>
      <c r="EQ39" s="92">
        <f t="shared" ca="1" si="88"/>
        <v>90920.251419131295</v>
      </c>
      <c r="ER39" s="92">
        <f t="shared" ca="1" si="88"/>
        <v>90920.251419131295</v>
      </c>
      <c r="ES39" s="92">
        <f t="shared" ca="1" si="88"/>
        <v>90920.251419131295</v>
      </c>
      <c r="ET39" s="92">
        <f t="shared" ca="1" si="88"/>
        <v>90920.251419131295</v>
      </c>
      <c r="EU39" s="92">
        <f t="shared" ca="1" si="88"/>
        <v>90920.251419131295</v>
      </c>
      <c r="EV39" s="92">
        <f t="shared" ca="1" si="88"/>
        <v>90920.251419131295</v>
      </c>
      <c r="EW39" s="92">
        <f t="shared" ca="1" si="88"/>
        <v>90920.251419131295</v>
      </c>
    </row>
    <row r="40" spans="1:153" x14ac:dyDescent="0.3">
      <c r="G40" s="60">
        <f t="shared" si="27"/>
        <v>0</v>
      </c>
    </row>
    <row r="41" spans="1:153" ht="14.5" thickBot="1" x14ac:dyDescent="0.35">
      <c r="B41" s="61" t="s">
        <v>194</v>
      </c>
      <c r="C41" s="61"/>
      <c r="D41" s="61"/>
      <c r="E41" s="61"/>
      <c r="F41" s="62" t="str">
        <f>F39</f>
        <v>INR Mn</v>
      </c>
      <c r="G41" s="303">
        <f t="shared" ca="1" si="27"/>
        <v>1038603.2234845792</v>
      </c>
      <c r="H41" s="63">
        <f t="shared" ref="H41:AM41" ca="1" si="89">H15-H39</f>
        <v>0</v>
      </c>
      <c r="I41" s="63">
        <f t="shared" ca="1" si="89"/>
        <v>0</v>
      </c>
      <c r="J41" s="63">
        <f t="shared" ca="1" si="89"/>
        <v>0</v>
      </c>
      <c r="K41" s="63">
        <f t="shared" ca="1" si="89"/>
        <v>406.42389969615624</v>
      </c>
      <c r="L41" s="63">
        <f t="shared" ca="1" si="89"/>
        <v>461.06138357844793</v>
      </c>
      <c r="M41" s="63">
        <f t="shared" ca="1" si="89"/>
        <v>597.00222181397294</v>
      </c>
      <c r="N41" s="63">
        <f t="shared" ca="1" si="89"/>
        <v>649.66887236293132</v>
      </c>
      <c r="O41" s="63">
        <f t="shared" ca="1" si="89"/>
        <v>1446.4401679072007</v>
      </c>
      <c r="P41" s="63">
        <f t="shared" ca="1" si="89"/>
        <v>1563.0154113005337</v>
      </c>
      <c r="Q41" s="63">
        <f t="shared" ca="1" si="89"/>
        <v>1755.9595634348839</v>
      </c>
      <c r="R41" s="63">
        <f t="shared" ca="1" si="89"/>
        <v>1868.4556401615505</v>
      </c>
      <c r="S41" s="63">
        <f t="shared" ca="1" si="89"/>
        <v>2984.6700156049346</v>
      </c>
      <c r="T41" s="63">
        <f t="shared" ca="1" si="89"/>
        <v>2987.6950156049343</v>
      </c>
      <c r="U41" s="63">
        <f t="shared" ca="1" si="89"/>
        <v>3057.1877216834309</v>
      </c>
      <c r="V41" s="63">
        <f t="shared" ca="1" si="89"/>
        <v>3054.0252216834306</v>
      </c>
      <c r="W41" s="63">
        <f t="shared" ca="1" si="89"/>
        <v>4922.2674209101588</v>
      </c>
      <c r="X41" s="63">
        <f t="shared" ca="1" si="89"/>
        <v>4927.2632542434912</v>
      </c>
      <c r="Y41" s="63">
        <f t="shared" ca="1" si="89"/>
        <v>5064.6965548222634</v>
      </c>
      <c r="Z41" s="63">
        <f t="shared" ca="1" si="89"/>
        <v>5059.4257214889294</v>
      </c>
      <c r="AA41" s="63">
        <f t="shared" ca="1" si="89"/>
        <v>9502.4710316263081</v>
      </c>
      <c r="AB41" s="63">
        <f t="shared" ca="1" si="89"/>
        <v>9489.0435246196721</v>
      </c>
      <c r="AC41" s="63">
        <f t="shared" ca="1" si="89"/>
        <v>9820.0546722830186</v>
      </c>
      <c r="AD41" s="63">
        <f t="shared" ca="1" si="89"/>
        <v>9809.5130056163543</v>
      </c>
      <c r="AE41" s="63">
        <f t="shared" ca="1" si="89"/>
        <v>10711.616362228266</v>
      </c>
      <c r="AF41" s="63">
        <f t="shared" ca="1" si="89"/>
        <v>10695.772132065194</v>
      </c>
      <c r="AG41" s="63">
        <f t="shared" ca="1" si="89"/>
        <v>10607.809298205881</v>
      </c>
      <c r="AH41" s="63">
        <f t="shared" ca="1" si="89"/>
        <v>10597.405131539213</v>
      </c>
      <c r="AI41" s="63">
        <f t="shared" ca="1" si="89"/>
        <v>11073.750717186362</v>
      </c>
      <c r="AJ41" s="63">
        <f t="shared" ca="1" si="89"/>
        <v>11055.59603081378</v>
      </c>
      <c r="AK41" s="63">
        <f t="shared" ca="1" si="89"/>
        <v>10950.715180751868</v>
      </c>
      <c r="AL41" s="63">
        <f t="shared" ca="1" si="89"/>
        <v>10940.448514085201</v>
      </c>
      <c r="AM41" s="63">
        <f t="shared" ca="1" si="89"/>
        <v>10902.948514085201</v>
      </c>
      <c r="AN41" s="63">
        <f t="shared" ref="AN41:BS41" ca="1" si="90">AN15-AN39</f>
        <v>10884.656327712619</v>
      </c>
      <c r="AO41" s="63">
        <f t="shared" ca="1" si="90"/>
        <v>10772.325342075252</v>
      </c>
      <c r="AP41" s="63">
        <f t="shared" ca="1" si="90"/>
        <v>10762.196175408586</v>
      </c>
      <c r="AQ41" s="63">
        <f t="shared" ca="1" si="90"/>
        <v>10687.196175408586</v>
      </c>
      <c r="AR41" s="63">
        <f t="shared" ca="1" si="90"/>
        <v>10640.207635996758</v>
      </c>
      <c r="AS41" s="63">
        <f t="shared" ca="1" si="90"/>
        <v>10472.663370800517</v>
      </c>
      <c r="AT41" s="63">
        <f t="shared" ca="1" si="90"/>
        <v>10462.80920413385</v>
      </c>
      <c r="AU41" s="63">
        <f t="shared" ca="1" si="90"/>
        <v>10275.30920413385</v>
      </c>
      <c r="AV41" s="63">
        <f t="shared" ca="1" si="90"/>
        <v>10285.163370800517</v>
      </c>
      <c r="AW41" s="63">
        <f t="shared" ca="1" si="90"/>
        <v>10223.288370800517</v>
      </c>
      <c r="AX41" s="63">
        <f t="shared" ca="1" si="90"/>
        <v>10214.12170413385</v>
      </c>
      <c r="AY41" s="63">
        <f t="shared" ca="1" si="90"/>
        <v>10214.12170413385</v>
      </c>
      <c r="AZ41" s="63">
        <f t="shared" ca="1" si="90"/>
        <v>10223.288370800517</v>
      </c>
      <c r="BA41" s="63">
        <f t="shared" ca="1" si="90"/>
        <v>10223.288370800517</v>
      </c>
      <c r="BB41" s="63">
        <f t="shared" ca="1" si="90"/>
        <v>10214.12170413385</v>
      </c>
      <c r="BC41" s="63">
        <f t="shared" ca="1" si="90"/>
        <v>10214.12170413385</v>
      </c>
      <c r="BD41" s="63">
        <f t="shared" ca="1" si="90"/>
        <v>10223.288370800517</v>
      </c>
      <c r="BE41" s="63">
        <f t="shared" ca="1" si="90"/>
        <v>10223.288370800517</v>
      </c>
      <c r="BF41" s="63">
        <f t="shared" ca="1" si="90"/>
        <v>10214.12170413385</v>
      </c>
      <c r="BG41" s="63">
        <f t="shared" ca="1" si="90"/>
        <v>10214.12170413385</v>
      </c>
      <c r="BH41" s="63">
        <f t="shared" ca="1" si="90"/>
        <v>10223.288370800517</v>
      </c>
      <c r="BI41" s="63">
        <f t="shared" ca="1" si="90"/>
        <v>10223.288370800517</v>
      </c>
      <c r="BJ41" s="63">
        <f t="shared" ca="1" si="90"/>
        <v>10214.12170413385</v>
      </c>
      <c r="BK41" s="63">
        <f t="shared" ca="1" si="90"/>
        <v>10214.12170413385</v>
      </c>
      <c r="BL41" s="63">
        <f t="shared" ca="1" si="90"/>
        <v>10223.288370800517</v>
      </c>
      <c r="BM41" s="63">
        <f t="shared" ca="1" si="90"/>
        <v>10223.288370800517</v>
      </c>
      <c r="BN41" s="63">
        <f t="shared" ca="1" si="90"/>
        <v>10214.12170413385</v>
      </c>
      <c r="BO41" s="63">
        <f t="shared" ca="1" si="90"/>
        <v>10214.12170413385</v>
      </c>
      <c r="BP41" s="63">
        <f t="shared" ca="1" si="90"/>
        <v>10223.288370800517</v>
      </c>
      <c r="BQ41" s="63">
        <f t="shared" ca="1" si="90"/>
        <v>10223.288370800517</v>
      </c>
      <c r="BR41" s="63">
        <f t="shared" ca="1" si="90"/>
        <v>10214.12170413385</v>
      </c>
      <c r="BS41" s="63">
        <f t="shared" ca="1" si="90"/>
        <v>10214.12170413385</v>
      </c>
      <c r="BT41" s="63">
        <f t="shared" ref="BT41:CY41" ca="1" si="91">BT15-BT39</f>
        <v>10223.288370800517</v>
      </c>
      <c r="BU41" s="63">
        <f t="shared" ca="1" si="91"/>
        <v>10223.288370800517</v>
      </c>
      <c r="BV41" s="63">
        <f t="shared" ca="1" si="91"/>
        <v>10214.12170413385</v>
      </c>
      <c r="BW41" s="63">
        <f t="shared" ca="1" si="91"/>
        <v>10214.12170413385</v>
      </c>
      <c r="BX41" s="63">
        <f t="shared" ca="1" si="91"/>
        <v>10223.288370800517</v>
      </c>
      <c r="BY41" s="63">
        <f t="shared" ca="1" si="91"/>
        <v>10223.288370800517</v>
      </c>
      <c r="BZ41" s="63">
        <f t="shared" ca="1" si="91"/>
        <v>10214.12170413385</v>
      </c>
      <c r="CA41" s="63">
        <f t="shared" ca="1" si="91"/>
        <v>10214.12170413385</v>
      </c>
      <c r="CB41" s="63">
        <f t="shared" ca="1" si="91"/>
        <v>10223.288370800517</v>
      </c>
      <c r="CC41" s="63">
        <f t="shared" ca="1" si="91"/>
        <v>10223.288370800517</v>
      </c>
      <c r="CD41" s="63">
        <f t="shared" ca="1" si="91"/>
        <v>10214.12170413385</v>
      </c>
      <c r="CE41" s="63">
        <f t="shared" ca="1" si="91"/>
        <v>10214.12170413385</v>
      </c>
      <c r="CF41" s="63">
        <f t="shared" ca="1" si="91"/>
        <v>10223.288370800517</v>
      </c>
      <c r="CG41" s="63">
        <f t="shared" ca="1" si="91"/>
        <v>10223.288370800517</v>
      </c>
      <c r="CH41" s="63">
        <f t="shared" ca="1" si="91"/>
        <v>10214.12170413385</v>
      </c>
      <c r="CI41" s="63">
        <f t="shared" ca="1" si="91"/>
        <v>10214.12170413385</v>
      </c>
      <c r="CJ41" s="63">
        <f t="shared" ca="1" si="91"/>
        <v>10223.288370800517</v>
      </c>
      <c r="CK41" s="63">
        <f t="shared" ca="1" si="91"/>
        <v>10223.288370800517</v>
      </c>
      <c r="CL41" s="63">
        <f t="shared" ca="1" si="91"/>
        <v>10214.12170413385</v>
      </c>
      <c r="CM41" s="63">
        <f t="shared" ca="1" si="91"/>
        <v>10214.12170413385</v>
      </c>
      <c r="CN41" s="63">
        <f t="shared" ca="1" si="91"/>
        <v>10223.288370800517</v>
      </c>
      <c r="CO41" s="63">
        <f t="shared" ca="1" si="91"/>
        <v>10223.288370800517</v>
      </c>
      <c r="CP41" s="63">
        <f t="shared" ca="1" si="91"/>
        <v>10214.12170413385</v>
      </c>
      <c r="CQ41" s="63">
        <f t="shared" ca="1" si="91"/>
        <v>10214.12170413385</v>
      </c>
      <c r="CR41" s="63">
        <f t="shared" ca="1" si="91"/>
        <v>10223.288370800517</v>
      </c>
      <c r="CS41" s="63">
        <f t="shared" ca="1" si="91"/>
        <v>10223.288370800517</v>
      </c>
      <c r="CT41" s="63">
        <f t="shared" ca="1" si="91"/>
        <v>10214.12170413385</v>
      </c>
      <c r="CU41" s="63">
        <f t="shared" ca="1" si="91"/>
        <v>10214.12170413385</v>
      </c>
      <c r="CV41" s="63">
        <f t="shared" ca="1" si="91"/>
        <v>10223.288370800517</v>
      </c>
      <c r="CW41" s="63">
        <f t="shared" ca="1" si="91"/>
        <v>10223.288370800517</v>
      </c>
      <c r="CX41" s="63">
        <f t="shared" ca="1" si="91"/>
        <v>10214.12170413385</v>
      </c>
      <c r="CY41" s="63">
        <f t="shared" ca="1" si="91"/>
        <v>10214.12170413385</v>
      </c>
      <c r="CZ41" s="63">
        <f t="shared" ref="CZ41:DS41" ca="1" si="92">CZ15-CZ39</f>
        <v>10223.288370800517</v>
      </c>
      <c r="DA41" s="63">
        <f t="shared" ca="1" si="92"/>
        <v>10223.288370800517</v>
      </c>
      <c r="DB41" s="63">
        <f t="shared" ca="1" si="92"/>
        <v>10214.12170413385</v>
      </c>
      <c r="DC41" s="63">
        <f t="shared" ca="1" si="92"/>
        <v>10214.12170413385</v>
      </c>
      <c r="DD41" s="63">
        <f t="shared" ca="1" si="92"/>
        <v>10223.288370800517</v>
      </c>
      <c r="DE41" s="63">
        <f t="shared" ca="1" si="92"/>
        <v>10223.288370800517</v>
      </c>
      <c r="DF41" s="63">
        <f t="shared" ca="1" si="92"/>
        <v>10214.12170413385</v>
      </c>
      <c r="DG41" s="63">
        <f t="shared" ca="1" si="92"/>
        <v>10214.12170413385</v>
      </c>
      <c r="DH41" s="63">
        <f t="shared" ca="1" si="92"/>
        <v>10223.288370800517</v>
      </c>
      <c r="DI41" s="63">
        <f t="shared" ca="1" si="92"/>
        <v>10223.288370800517</v>
      </c>
      <c r="DJ41" s="63">
        <f t="shared" ca="1" si="92"/>
        <v>10214.12170413385</v>
      </c>
      <c r="DK41" s="63">
        <f t="shared" ca="1" si="92"/>
        <v>10214.12170413385</v>
      </c>
      <c r="DL41" s="63">
        <f t="shared" ca="1" si="92"/>
        <v>10223.288370800517</v>
      </c>
      <c r="DM41" s="63">
        <f t="shared" ca="1" si="92"/>
        <v>10223.288370800517</v>
      </c>
      <c r="DN41" s="63">
        <f t="shared" ca="1" si="92"/>
        <v>10214.12170413385</v>
      </c>
      <c r="DO41" s="63">
        <f t="shared" ca="1" si="92"/>
        <v>10214.12170413385</v>
      </c>
      <c r="DP41" s="63">
        <f t="shared" ca="1" si="92"/>
        <v>10223.288370800517</v>
      </c>
      <c r="DQ41" s="63">
        <f t="shared" ca="1" si="92"/>
        <v>10223.288370800517</v>
      </c>
      <c r="DR41" s="63">
        <f t="shared" ca="1" si="92"/>
        <v>10214.12170413385</v>
      </c>
      <c r="DS41" s="63">
        <f t="shared" ca="1" si="92"/>
        <v>10214.12170413385</v>
      </c>
      <c r="DU41" s="63">
        <f t="shared" ref="DU41:ES41" ca="1" si="93">DU15-DU39</f>
        <v>406.42389969615624</v>
      </c>
      <c r="DV41" s="63">
        <f t="shared" ca="1" si="93"/>
        <v>3154.1726456625511</v>
      </c>
      <c r="DW41" s="63">
        <f t="shared" ca="1" si="93"/>
        <v>8172.1006305019</v>
      </c>
      <c r="DX41" s="63">
        <f t="shared" ca="1" si="93"/>
        <v>14021.175379881959</v>
      </c>
      <c r="DY41" s="63">
        <f t="shared" ca="1" si="93"/>
        <v>24553.856562180998</v>
      </c>
      <c r="DZ41" s="63">
        <f t="shared" ca="1" si="93"/>
        <v>39830.227564747314</v>
      </c>
      <c r="EA41" s="63">
        <f t="shared" ca="1" si="93"/>
        <v>42974.737278996647</v>
      </c>
      <c r="EB41" s="63">
        <f t="shared" ca="1" si="93"/>
        <v>43849.70823973605</v>
      </c>
      <c r="EC41" s="63">
        <f t="shared" ca="1" si="93"/>
        <v>43106.374020605042</v>
      </c>
      <c r="ED41" s="63">
        <f t="shared" ca="1" si="93"/>
        <v>41850.989415064978</v>
      </c>
      <c r="EE41" s="63">
        <f t="shared" ca="1" si="93"/>
        <v>40936.695149868727</v>
      </c>
      <c r="EF41" s="63">
        <f t="shared" ca="1" si="93"/>
        <v>40874.820149868727</v>
      </c>
      <c r="EG41" s="63">
        <f t="shared" ca="1" si="93"/>
        <v>40874.820149868727</v>
      </c>
      <c r="EH41" s="63">
        <f t="shared" ca="1" si="93"/>
        <v>40874.820149868727</v>
      </c>
      <c r="EI41" s="63">
        <f t="shared" ca="1" si="93"/>
        <v>40874.820149868727</v>
      </c>
      <c r="EJ41" s="63">
        <f t="shared" ca="1" si="93"/>
        <v>40874.820149868727</v>
      </c>
      <c r="EK41" s="63">
        <f t="shared" ca="1" si="93"/>
        <v>40874.820149868727</v>
      </c>
      <c r="EL41" s="63">
        <f t="shared" ca="1" si="93"/>
        <v>40874.820149868727</v>
      </c>
      <c r="EM41" s="63">
        <f t="shared" ca="1" si="93"/>
        <v>40874.820149868727</v>
      </c>
      <c r="EN41" s="63">
        <f t="shared" ca="1" si="93"/>
        <v>40874.820149868727</v>
      </c>
      <c r="EO41" s="63">
        <f t="shared" ca="1" si="93"/>
        <v>40874.820149868727</v>
      </c>
      <c r="EP41" s="63">
        <f t="shared" ca="1" si="93"/>
        <v>40874.820149868727</v>
      </c>
      <c r="EQ41" s="63">
        <f t="shared" ca="1" si="93"/>
        <v>40874.820149868727</v>
      </c>
      <c r="ER41" s="63">
        <f t="shared" ca="1" si="93"/>
        <v>40874.820149868727</v>
      </c>
      <c r="ES41" s="63">
        <f t="shared" ca="1" si="93"/>
        <v>40874.820149868727</v>
      </c>
      <c r="ET41" s="63">
        <f t="shared" ref="ET41:EW41" ca="1" si="94">ET15-ET39</f>
        <v>40874.820149868727</v>
      </c>
      <c r="EU41" s="63">
        <f t="shared" ca="1" si="94"/>
        <v>40874.820149868727</v>
      </c>
      <c r="EV41" s="63">
        <f t="shared" ca="1" si="94"/>
        <v>40874.820149868727</v>
      </c>
      <c r="EW41" s="63">
        <f t="shared" ca="1" si="94"/>
        <v>40874.820149868727</v>
      </c>
    </row>
    <row r="42" spans="1:153" s="83" customFormat="1" ht="12" thickTop="1" x14ac:dyDescent="0.25">
      <c r="D42" s="83" t="s">
        <v>195</v>
      </c>
      <c r="F42" s="84" t="s">
        <v>32</v>
      </c>
      <c r="G42" s="84"/>
      <c r="H42" s="85">
        <f t="shared" ref="H42:AM42" ca="1" si="95">IFERROR(H41/H$15,0)</f>
        <v>0</v>
      </c>
      <c r="I42" s="85">
        <f t="shared" ca="1" si="95"/>
        <v>0</v>
      </c>
      <c r="J42" s="85">
        <f t="shared" ca="1" si="95"/>
        <v>0</v>
      </c>
      <c r="K42" s="85">
        <f t="shared" ca="1" si="95"/>
        <v>0.15130964894478394</v>
      </c>
      <c r="L42" s="85">
        <f t="shared" ca="1" si="95"/>
        <v>0.17165091950401143</v>
      </c>
      <c r="M42" s="85">
        <f t="shared" ca="1" si="95"/>
        <v>0.22226103501654532</v>
      </c>
      <c r="N42" s="85">
        <f t="shared" ca="1" si="95"/>
        <v>0.24186857387343375</v>
      </c>
      <c r="O42" s="85">
        <f t="shared" ca="1" si="95"/>
        <v>0.252423125279373</v>
      </c>
      <c r="P42" s="85">
        <f t="shared" ca="1" si="95"/>
        <v>0.27276706201484435</v>
      </c>
      <c r="Q42" s="85">
        <f t="shared" ca="1" si="95"/>
        <v>0.30643839316751748</v>
      </c>
      <c r="R42" s="85">
        <f t="shared" ca="1" si="95"/>
        <v>0.32607046084585034</v>
      </c>
      <c r="S42" s="85">
        <f t="shared" ca="1" si="95"/>
        <v>0.33070779393992655</v>
      </c>
      <c r="T42" s="85">
        <f t="shared" ca="1" si="95"/>
        <v>0.33104297038202496</v>
      </c>
      <c r="U42" s="85">
        <f t="shared" ca="1" si="95"/>
        <v>0.33874291020853114</v>
      </c>
      <c r="V42" s="85">
        <f t="shared" ca="1" si="95"/>
        <v>0.33839249847361003</v>
      </c>
      <c r="W42" s="85">
        <f t="shared" ca="1" si="95"/>
        <v>0.32801962678695462</v>
      </c>
      <c r="X42" s="85">
        <f t="shared" ca="1" si="95"/>
        <v>0.32835254884204818</v>
      </c>
      <c r="Y42" s="85">
        <f t="shared" ca="1" si="95"/>
        <v>0.33751109633835885</v>
      </c>
      <c r="Z42" s="85">
        <f t="shared" ca="1" si="95"/>
        <v>0.33715984829858109</v>
      </c>
      <c r="AA42" s="85">
        <f t="shared" ca="1" si="95"/>
        <v>0.32317819097612621</v>
      </c>
      <c r="AB42" s="85">
        <f t="shared" ca="1" si="95"/>
        <v>0.32272152266224435</v>
      </c>
      <c r="AC42" s="85">
        <f t="shared" ca="1" si="95"/>
        <v>0.33397918222666012</v>
      </c>
      <c r="AD42" s="85">
        <f t="shared" ca="1" si="95"/>
        <v>0.33362066108496263</v>
      </c>
      <c r="AE42" s="85">
        <f t="shared" ca="1" si="95"/>
        <v>0.33795617622506774</v>
      </c>
      <c r="AF42" s="85">
        <f t="shared" ca="1" si="95"/>
        <v>0.33745628384094323</v>
      </c>
      <c r="AG42" s="85">
        <f t="shared" ca="1" si="95"/>
        <v>0.33468101800096778</v>
      </c>
      <c r="AH42" s="85">
        <f t="shared" ca="1" si="95"/>
        <v>0.33435276199696506</v>
      </c>
      <c r="AI42" s="85">
        <f t="shared" ca="1" si="95"/>
        <v>0.33608997924899819</v>
      </c>
      <c r="AJ42" s="85">
        <f t="shared" ca="1" si="95"/>
        <v>0.33553898182074982</v>
      </c>
      <c r="AK42" s="85">
        <f t="shared" ca="1" si="95"/>
        <v>0.33235583244154099</v>
      </c>
      <c r="AL42" s="85">
        <f t="shared" ca="1" si="95"/>
        <v>0.33204423758311591</v>
      </c>
      <c r="AM42" s="85">
        <f t="shared" ca="1" si="95"/>
        <v>0.33090610701256973</v>
      </c>
      <c r="AN42" s="85">
        <f t="shared" ref="AN42:BS42" ca="1" si="96">IFERROR(AN41/AN$15,0)</f>
        <v>0.33035093643889601</v>
      </c>
      <c r="AO42" s="85">
        <f t="shared" ca="1" si="96"/>
        <v>0.32694167433827009</v>
      </c>
      <c r="AP42" s="85">
        <f t="shared" ca="1" si="96"/>
        <v>0.3266342526252704</v>
      </c>
      <c r="AQ42" s="85">
        <f t="shared" ca="1" si="96"/>
        <v>0.32435799148417804</v>
      </c>
      <c r="AR42" s="85">
        <f t="shared" ca="1" si="96"/>
        <v>0.32293188233298031</v>
      </c>
      <c r="AS42" s="85">
        <f t="shared" ca="1" si="96"/>
        <v>0.317846888995926</v>
      </c>
      <c r="AT42" s="85">
        <f t="shared" ca="1" si="96"/>
        <v>0.31754781357377687</v>
      </c>
      <c r="AU42" s="85">
        <f t="shared" ca="1" si="96"/>
        <v>0.31185716072104597</v>
      </c>
      <c r="AV42" s="85">
        <f t="shared" ca="1" si="96"/>
        <v>0.3121562361431951</v>
      </c>
      <c r="AW42" s="85">
        <f t="shared" ca="1" si="96"/>
        <v>0.3102783207017939</v>
      </c>
      <c r="AX42" s="85">
        <f t="shared" ca="1" si="96"/>
        <v>0.31000011100677149</v>
      </c>
      <c r="AY42" s="85">
        <f t="shared" ca="1" si="96"/>
        <v>0.31000011100677149</v>
      </c>
      <c r="AZ42" s="85">
        <f t="shared" ca="1" si="96"/>
        <v>0.3102783207017939</v>
      </c>
      <c r="BA42" s="85">
        <f t="shared" ca="1" si="96"/>
        <v>0.3102783207017939</v>
      </c>
      <c r="BB42" s="85">
        <f t="shared" ca="1" si="96"/>
        <v>0.31000011100677149</v>
      </c>
      <c r="BC42" s="85">
        <f t="shared" ca="1" si="96"/>
        <v>0.31000011100677149</v>
      </c>
      <c r="BD42" s="85">
        <f t="shared" ca="1" si="96"/>
        <v>0.3102783207017939</v>
      </c>
      <c r="BE42" s="85">
        <f t="shared" ca="1" si="96"/>
        <v>0.3102783207017939</v>
      </c>
      <c r="BF42" s="85">
        <f t="shared" ca="1" si="96"/>
        <v>0.31000011100677149</v>
      </c>
      <c r="BG42" s="85">
        <f t="shared" ca="1" si="96"/>
        <v>0.31000011100677149</v>
      </c>
      <c r="BH42" s="85">
        <f t="shared" ca="1" si="96"/>
        <v>0.3102783207017939</v>
      </c>
      <c r="BI42" s="85">
        <f t="shared" ca="1" si="96"/>
        <v>0.3102783207017939</v>
      </c>
      <c r="BJ42" s="85">
        <f t="shared" ca="1" si="96"/>
        <v>0.31000011100677149</v>
      </c>
      <c r="BK42" s="85">
        <f t="shared" ca="1" si="96"/>
        <v>0.31000011100677149</v>
      </c>
      <c r="BL42" s="85">
        <f t="shared" ca="1" si="96"/>
        <v>0.3102783207017939</v>
      </c>
      <c r="BM42" s="85">
        <f t="shared" ca="1" si="96"/>
        <v>0.3102783207017939</v>
      </c>
      <c r="BN42" s="85">
        <f t="shared" ca="1" si="96"/>
        <v>0.31000011100677149</v>
      </c>
      <c r="BO42" s="85">
        <f t="shared" ca="1" si="96"/>
        <v>0.31000011100677149</v>
      </c>
      <c r="BP42" s="85">
        <f t="shared" ca="1" si="96"/>
        <v>0.3102783207017939</v>
      </c>
      <c r="BQ42" s="85">
        <f t="shared" ca="1" si="96"/>
        <v>0.3102783207017939</v>
      </c>
      <c r="BR42" s="85">
        <f t="shared" ca="1" si="96"/>
        <v>0.31000011100677149</v>
      </c>
      <c r="BS42" s="85">
        <f t="shared" ca="1" si="96"/>
        <v>0.31000011100677149</v>
      </c>
      <c r="BT42" s="85">
        <f t="shared" ref="BT42:CY42" ca="1" si="97">IFERROR(BT41/BT$15,0)</f>
        <v>0.3102783207017939</v>
      </c>
      <c r="BU42" s="85">
        <f t="shared" ca="1" si="97"/>
        <v>0.3102783207017939</v>
      </c>
      <c r="BV42" s="85">
        <f t="shared" ca="1" si="97"/>
        <v>0.31000011100677149</v>
      </c>
      <c r="BW42" s="85">
        <f t="shared" ca="1" si="97"/>
        <v>0.31000011100677149</v>
      </c>
      <c r="BX42" s="85">
        <f t="shared" ca="1" si="97"/>
        <v>0.3102783207017939</v>
      </c>
      <c r="BY42" s="85">
        <f t="shared" ca="1" si="97"/>
        <v>0.3102783207017939</v>
      </c>
      <c r="BZ42" s="85">
        <f t="shared" ca="1" si="97"/>
        <v>0.31000011100677149</v>
      </c>
      <c r="CA42" s="85">
        <f t="shared" ca="1" si="97"/>
        <v>0.31000011100677149</v>
      </c>
      <c r="CB42" s="85">
        <f t="shared" ca="1" si="97"/>
        <v>0.3102783207017939</v>
      </c>
      <c r="CC42" s="85">
        <f t="shared" ca="1" si="97"/>
        <v>0.3102783207017939</v>
      </c>
      <c r="CD42" s="85">
        <f t="shared" ca="1" si="97"/>
        <v>0.31000011100677149</v>
      </c>
      <c r="CE42" s="85">
        <f t="shared" ca="1" si="97"/>
        <v>0.31000011100677149</v>
      </c>
      <c r="CF42" s="85">
        <f t="shared" ca="1" si="97"/>
        <v>0.3102783207017939</v>
      </c>
      <c r="CG42" s="85">
        <f t="shared" ca="1" si="97"/>
        <v>0.3102783207017939</v>
      </c>
      <c r="CH42" s="85">
        <f t="shared" ca="1" si="97"/>
        <v>0.31000011100677149</v>
      </c>
      <c r="CI42" s="85">
        <f t="shared" ca="1" si="97"/>
        <v>0.31000011100677149</v>
      </c>
      <c r="CJ42" s="85">
        <f t="shared" ca="1" si="97"/>
        <v>0.3102783207017939</v>
      </c>
      <c r="CK42" s="85">
        <f t="shared" ca="1" si="97"/>
        <v>0.3102783207017939</v>
      </c>
      <c r="CL42" s="85">
        <f t="shared" ca="1" si="97"/>
        <v>0.31000011100677149</v>
      </c>
      <c r="CM42" s="85">
        <f t="shared" ca="1" si="97"/>
        <v>0.31000011100677149</v>
      </c>
      <c r="CN42" s="85">
        <f t="shared" ca="1" si="97"/>
        <v>0.3102783207017939</v>
      </c>
      <c r="CO42" s="85">
        <f t="shared" ca="1" si="97"/>
        <v>0.3102783207017939</v>
      </c>
      <c r="CP42" s="85">
        <f t="shared" ca="1" si="97"/>
        <v>0.31000011100677149</v>
      </c>
      <c r="CQ42" s="85">
        <f t="shared" ca="1" si="97"/>
        <v>0.31000011100677149</v>
      </c>
      <c r="CR42" s="85">
        <f t="shared" ca="1" si="97"/>
        <v>0.3102783207017939</v>
      </c>
      <c r="CS42" s="85">
        <f t="shared" ca="1" si="97"/>
        <v>0.3102783207017939</v>
      </c>
      <c r="CT42" s="85">
        <f t="shared" ca="1" si="97"/>
        <v>0.31000011100677149</v>
      </c>
      <c r="CU42" s="85">
        <f t="shared" ca="1" si="97"/>
        <v>0.31000011100677149</v>
      </c>
      <c r="CV42" s="85">
        <f t="shared" ca="1" si="97"/>
        <v>0.3102783207017939</v>
      </c>
      <c r="CW42" s="85">
        <f t="shared" ca="1" si="97"/>
        <v>0.3102783207017939</v>
      </c>
      <c r="CX42" s="85">
        <f t="shared" ca="1" si="97"/>
        <v>0.31000011100677149</v>
      </c>
      <c r="CY42" s="85">
        <f t="shared" ca="1" si="97"/>
        <v>0.31000011100677149</v>
      </c>
      <c r="CZ42" s="85">
        <f t="shared" ref="CZ42:DS42" ca="1" si="98">IFERROR(CZ41/CZ$15,0)</f>
        <v>0.3102783207017939</v>
      </c>
      <c r="DA42" s="85">
        <f t="shared" ca="1" si="98"/>
        <v>0.3102783207017939</v>
      </c>
      <c r="DB42" s="85">
        <f t="shared" ca="1" si="98"/>
        <v>0.31000011100677149</v>
      </c>
      <c r="DC42" s="85">
        <f t="shared" ca="1" si="98"/>
        <v>0.31000011100677149</v>
      </c>
      <c r="DD42" s="85">
        <f t="shared" ca="1" si="98"/>
        <v>0.3102783207017939</v>
      </c>
      <c r="DE42" s="85">
        <f t="shared" ca="1" si="98"/>
        <v>0.3102783207017939</v>
      </c>
      <c r="DF42" s="85">
        <f t="shared" ca="1" si="98"/>
        <v>0.31000011100677149</v>
      </c>
      <c r="DG42" s="85">
        <f t="shared" ca="1" si="98"/>
        <v>0.31000011100677149</v>
      </c>
      <c r="DH42" s="85">
        <f t="shared" ca="1" si="98"/>
        <v>0.3102783207017939</v>
      </c>
      <c r="DI42" s="85">
        <f t="shared" ca="1" si="98"/>
        <v>0.3102783207017939</v>
      </c>
      <c r="DJ42" s="85">
        <f t="shared" ca="1" si="98"/>
        <v>0.31000011100677149</v>
      </c>
      <c r="DK42" s="85">
        <f t="shared" ca="1" si="98"/>
        <v>0.31000011100677149</v>
      </c>
      <c r="DL42" s="85">
        <f t="shared" ca="1" si="98"/>
        <v>0.3102783207017939</v>
      </c>
      <c r="DM42" s="85">
        <f t="shared" ca="1" si="98"/>
        <v>0.3102783207017939</v>
      </c>
      <c r="DN42" s="85">
        <f t="shared" ca="1" si="98"/>
        <v>0.31000011100677149</v>
      </c>
      <c r="DO42" s="85">
        <f t="shared" ca="1" si="98"/>
        <v>0.31000011100677149</v>
      </c>
      <c r="DP42" s="85">
        <f t="shared" ca="1" si="98"/>
        <v>0.3102783207017939</v>
      </c>
      <c r="DQ42" s="85">
        <f t="shared" ca="1" si="98"/>
        <v>0.3102783207017939</v>
      </c>
      <c r="DR42" s="85">
        <f t="shared" ca="1" si="98"/>
        <v>0.31000011100677149</v>
      </c>
      <c r="DS42" s="85">
        <f t="shared" ca="1" si="98"/>
        <v>0.31000011100677149</v>
      </c>
      <c r="DU42" s="85">
        <f t="shared" ref="DU42" ca="1" si="99">IFERROR(DU41/DU$15,0)</f>
        <v>0.15130964894478394</v>
      </c>
      <c r="DV42" s="85">
        <f t="shared" ref="DV42" ca="1" si="100">IFERROR(DV41/DV$15,0)</f>
        <v>0.22875646668636082</v>
      </c>
      <c r="DW42" s="85">
        <f t="shared" ref="DW42" ca="1" si="101">IFERROR(DW41/DW$15,0)</f>
        <v>0.31172474130788985</v>
      </c>
      <c r="DX42" s="85">
        <f t="shared" ref="DX42" ca="1" si="102">IFERROR(DX41/DX$15,0)</f>
        <v>0.33319248948757785</v>
      </c>
      <c r="DY42" s="85">
        <f t="shared" ref="DY42" ca="1" si="103">IFERROR(DY41/DY$15,0)</f>
        <v>0.32993076927771692</v>
      </c>
      <c r="DZ42" s="85">
        <f t="shared" ref="DZ42" ca="1" si="104">IFERROR(DZ41/DZ$15,0)</f>
        <v>0.33218191679322878</v>
      </c>
      <c r="EA42" s="85">
        <f t="shared" ref="EA42" ca="1" si="105">IFERROR(EA41/EA$15,0)</f>
        <v>0.33564936710670873</v>
      </c>
      <c r="EB42" s="85">
        <f t="shared" ref="EB42" ca="1" si="106">IFERROR(EB41/EB$15,0)</f>
        <v>0.3327112897144941</v>
      </c>
      <c r="EC42" s="85">
        <f t="shared" ref="EC42" ca="1" si="107">IFERROR(EC41/EC$15,0)</f>
        <v>0.32707121372165365</v>
      </c>
      <c r="ED42" s="85">
        <f t="shared" ref="ED42" ca="1" si="108">IFERROR(ED41/ED$15,0)</f>
        <v>0.31754593640593232</v>
      </c>
      <c r="EE42" s="85">
        <f t="shared" ref="EE42" ca="1" si="109">IFERROR(EE41/EE$15,0)</f>
        <v>0.31060869471463293</v>
      </c>
      <c r="EF42" s="85">
        <f t="shared" ref="EF42" ca="1" si="110">IFERROR(EF41/EF$15,0)</f>
        <v>0.31013921585428261</v>
      </c>
      <c r="EG42" s="85">
        <f t="shared" ref="EG42" ca="1" si="111">IFERROR(EG41/EG$15,0)</f>
        <v>0.31013921585428261</v>
      </c>
      <c r="EH42" s="85">
        <f t="shared" ref="EH42" ca="1" si="112">IFERROR(EH41/EH$15,0)</f>
        <v>0.31013921585428261</v>
      </c>
      <c r="EI42" s="85">
        <f t="shared" ref="EI42" ca="1" si="113">IFERROR(EI41/EI$15,0)</f>
        <v>0.31013921585428261</v>
      </c>
      <c r="EJ42" s="85">
        <f t="shared" ref="EJ42" ca="1" si="114">IFERROR(EJ41/EJ$15,0)</f>
        <v>0.31013921585428261</v>
      </c>
      <c r="EK42" s="85">
        <f t="shared" ref="EK42" ca="1" si="115">IFERROR(EK41/EK$15,0)</f>
        <v>0.31013921585428261</v>
      </c>
      <c r="EL42" s="85">
        <f t="shared" ref="EL42" ca="1" si="116">IFERROR(EL41/EL$15,0)</f>
        <v>0.31013921585428261</v>
      </c>
      <c r="EM42" s="85">
        <f t="shared" ref="EM42" ca="1" si="117">IFERROR(EM41/EM$15,0)</f>
        <v>0.31013921585428261</v>
      </c>
      <c r="EN42" s="85">
        <f t="shared" ref="EN42" ca="1" si="118">IFERROR(EN41/EN$15,0)</f>
        <v>0.31013921585428261</v>
      </c>
      <c r="EO42" s="85">
        <f t="shared" ref="EO42" ca="1" si="119">IFERROR(EO41/EO$15,0)</f>
        <v>0.31013921585428261</v>
      </c>
      <c r="EP42" s="85">
        <f t="shared" ref="EP42" ca="1" si="120">IFERROR(EP41/EP$15,0)</f>
        <v>0.31013921585428261</v>
      </c>
      <c r="EQ42" s="85">
        <f t="shared" ref="EQ42" ca="1" si="121">IFERROR(EQ41/EQ$15,0)</f>
        <v>0.31013921585428261</v>
      </c>
      <c r="ER42" s="85">
        <f t="shared" ref="ER42" ca="1" si="122">IFERROR(ER41/ER$15,0)</f>
        <v>0.31013921585428261</v>
      </c>
      <c r="ES42" s="85">
        <f t="shared" ref="ES42" ca="1" si="123">IFERROR(ES41/ES$15,0)</f>
        <v>0.31013921585428261</v>
      </c>
      <c r="ET42" s="85">
        <f t="shared" ref="ET42:EW42" ca="1" si="124">IFERROR(ET41/ET$15,0)</f>
        <v>0.31013921585428261</v>
      </c>
      <c r="EU42" s="85">
        <f t="shared" ca="1" si="124"/>
        <v>0.31013921585428261</v>
      </c>
      <c r="EV42" s="85">
        <f t="shared" ca="1" si="124"/>
        <v>0.31013921585428261</v>
      </c>
      <c r="EW42" s="85">
        <f t="shared" ca="1" si="124"/>
        <v>0.31013921585428261</v>
      </c>
    </row>
    <row r="44" spans="1:153" x14ac:dyDescent="0.3">
      <c r="B44" s="6" t="s">
        <v>196</v>
      </c>
      <c r="F44" s="51" t="str">
        <f>F41</f>
        <v>INR Mn</v>
      </c>
      <c r="G44" s="57">
        <f t="shared" ref="G44" si="125">SUM(H44:DS44)</f>
        <v>126178.58028411782</v>
      </c>
      <c r="H44" s="57">
        <f>Capex!H256</f>
        <v>0</v>
      </c>
      <c r="I44" s="57">
        <f>Capex!I256</f>
        <v>0</v>
      </c>
      <c r="J44" s="57">
        <f>Capex!J256</f>
        <v>0</v>
      </c>
      <c r="K44" s="57">
        <f>Capex!K256</f>
        <v>155.4474727338966</v>
      </c>
      <c r="L44" s="57">
        <f>Capex!L256</f>
        <v>155.4474727338966</v>
      </c>
      <c r="M44" s="57">
        <f>Capex!M256</f>
        <v>155.4474727338966</v>
      </c>
      <c r="N44" s="57">
        <f>Capex!N256</f>
        <v>155.4474727338966</v>
      </c>
      <c r="O44" s="57">
        <f>Capex!O256</f>
        <v>310.89494546779321</v>
      </c>
      <c r="P44" s="57">
        <f>Capex!P256</f>
        <v>310.89494546779321</v>
      </c>
      <c r="Q44" s="57">
        <f>Capex!Q256</f>
        <v>310.89494546779321</v>
      </c>
      <c r="R44" s="57">
        <f>Capex!R256</f>
        <v>310.89494546779321</v>
      </c>
      <c r="S44" s="57">
        <f>Capex!S256</f>
        <v>466.34241820168972</v>
      </c>
      <c r="T44" s="57">
        <f>Capex!T256</f>
        <v>466.34241820168972</v>
      </c>
      <c r="U44" s="57">
        <f>Capex!U256</f>
        <v>466.34241820168972</v>
      </c>
      <c r="V44" s="57">
        <f>Capex!V256</f>
        <v>466.34241820168972</v>
      </c>
      <c r="W44" s="57">
        <f>Capex!W256</f>
        <v>777.23736366948287</v>
      </c>
      <c r="X44" s="57">
        <f>Capex!X256</f>
        <v>777.23736366948287</v>
      </c>
      <c r="Y44" s="57">
        <f>Capex!Y256</f>
        <v>777.23736366948287</v>
      </c>
      <c r="Z44" s="57">
        <f>Capex!Z256</f>
        <v>777.23736366948287</v>
      </c>
      <c r="AA44" s="57">
        <f>Capex!AA256</f>
        <v>1554.4747273389657</v>
      </c>
      <c r="AB44" s="57">
        <f>Capex!AB256</f>
        <v>1554.4747273389657</v>
      </c>
      <c r="AC44" s="57">
        <f>Capex!AC256</f>
        <v>1554.4747273389657</v>
      </c>
      <c r="AD44" s="57">
        <f>Capex!AD256</f>
        <v>1554.4747273389657</v>
      </c>
      <c r="AE44" s="57">
        <f>Capex!AE256</f>
        <v>1554.4747273389657</v>
      </c>
      <c r="AF44" s="57">
        <f>Capex!AF256</f>
        <v>1554.4747273389657</v>
      </c>
      <c r="AG44" s="57">
        <f>Capex!AG256</f>
        <v>1554.4747273389657</v>
      </c>
      <c r="AH44" s="57">
        <f>Capex!AH256</f>
        <v>1554.4747273389657</v>
      </c>
      <c r="AI44" s="57">
        <f>Capex!AI256</f>
        <v>1554.4747273389657</v>
      </c>
      <c r="AJ44" s="57">
        <f>Capex!AJ256</f>
        <v>1554.4747273389657</v>
      </c>
      <c r="AK44" s="57">
        <f>Capex!AK256</f>
        <v>1554.4747273389657</v>
      </c>
      <c r="AL44" s="57">
        <f>Capex!AL256</f>
        <v>1554.4747273389657</v>
      </c>
      <c r="AM44" s="57">
        <f>Capex!AM256</f>
        <v>1554.4747273389657</v>
      </c>
      <c r="AN44" s="57">
        <f>Capex!AN256</f>
        <v>1554.4747273389657</v>
      </c>
      <c r="AO44" s="57">
        <f>Capex!AO256</f>
        <v>1554.4747273389657</v>
      </c>
      <c r="AP44" s="57">
        <f>Capex!AP256</f>
        <v>1554.4747273389657</v>
      </c>
      <c r="AQ44" s="57">
        <f>Capex!AQ256</f>
        <v>1554.4747273389657</v>
      </c>
      <c r="AR44" s="57">
        <f>Capex!AR256</f>
        <v>1554.4747273389657</v>
      </c>
      <c r="AS44" s="57">
        <f>Capex!AS256</f>
        <v>1554.4747273389657</v>
      </c>
      <c r="AT44" s="57">
        <f>Capex!AT256</f>
        <v>1554.4747273389657</v>
      </c>
      <c r="AU44" s="57">
        <f>Capex!AU256</f>
        <v>1554.4747273389657</v>
      </c>
      <c r="AV44" s="57">
        <f>Capex!AV256</f>
        <v>1554.4747273389657</v>
      </c>
      <c r="AW44" s="57">
        <f>Capex!AW256</f>
        <v>1554.4747273389657</v>
      </c>
      <c r="AX44" s="57">
        <f>Capex!AX256</f>
        <v>1554.4747273389657</v>
      </c>
      <c r="AY44" s="57">
        <f>Capex!AY256</f>
        <v>1554.4747273389657</v>
      </c>
      <c r="AZ44" s="57">
        <f>Capex!AZ256</f>
        <v>1554.4747273389657</v>
      </c>
      <c r="BA44" s="57">
        <f>Capex!BA256</f>
        <v>1554.4747273389657</v>
      </c>
      <c r="BB44" s="57">
        <f>Capex!BB256</f>
        <v>1554.4747273389657</v>
      </c>
      <c r="BC44" s="57">
        <f>Capex!BC256</f>
        <v>1554.4747273389657</v>
      </c>
      <c r="BD44" s="57">
        <f>Capex!BD256</f>
        <v>1554.4747273389657</v>
      </c>
      <c r="BE44" s="57">
        <f>Capex!BE256</f>
        <v>1554.4747273389657</v>
      </c>
      <c r="BF44" s="57">
        <f>Capex!BF256</f>
        <v>1554.4747273389657</v>
      </c>
      <c r="BG44" s="57">
        <f>Capex!BG256</f>
        <v>1554.4747273389657</v>
      </c>
      <c r="BH44" s="57">
        <f>Capex!BH256</f>
        <v>1554.4747273389657</v>
      </c>
      <c r="BI44" s="57">
        <f>Capex!BI256</f>
        <v>1554.4747273389657</v>
      </c>
      <c r="BJ44" s="57">
        <f>Capex!BJ256</f>
        <v>1554.4747273389657</v>
      </c>
      <c r="BK44" s="57">
        <f>Capex!BK256</f>
        <v>1554.4747273389657</v>
      </c>
      <c r="BL44" s="57">
        <f>Capex!BL256</f>
        <v>1554.4747273389657</v>
      </c>
      <c r="BM44" s="57">
        <f>Capex!BM256</f>
        <v>1554.4747273389657</v>
      </c>
      <c r="BN44" s="57">
        <f>Capex!BN256</f>
        <v>1554.4747273389657</v>
      </c>
      <c r="BO44" s="57">
        <f>Capex!BO256</f>
        <v>1554.4747273389657</v>
      </c>
      <c r="BP44" s="57">
        <f>Capex!BP256</f>
        <v>1554.4747273389657</v>
      </c>
      <c r="BQ44" s="57">
        <f>Capex!BQ256</f>
        <v>1554.4747273389657</v>
      </c>
      <c r="BR44" s="57">
        <f>Capex!BR256</f>
        <v>1554.4747273389657</v>
      </c>
      <c r="BS44" s="57">
        <f>Capex!BS256</f>
        <v>1554.4747273389657</v>
      </c>
      <c r="BT44" s="57">
        <f>Capex!BT256</f>
        <v>1554.4747273389657</v>
      </c>
      <c r="BU44" s="57">
        <f>Capex!BU256</f>
        <v>1554.4747273389657</v>
      </c>
      <c r="BV44" s="57">
        <f>Capex!BV256</f>
        <v>1554.4747273389657</v>
      </c>
      <c r="BW44" s="57">
        <f>Capex!BW256</f>
        <v>1554.4747273389657</v>
      </c>
      <c r="BX44" s="57">
        <f>Capex!BX256</f>
        <v>1554.4747273389657</v>
      </c>
      <c r="BY44" s="57">
        <f>Capex!BY256</f>
        <v>1554.4747273389657</v>
      </c>
      <c r="BZ44" s="57">
        <f>Capex!BZ256</f>
        <v>1554.4747273389657</v>
      </c>
      <c r="CA44" s="57">
        <f>Capex!CA256</f>
        <v>1554.4747273389657</v>
      </c>
      <c r="CB44" s="57">
        <f>Capex!CB256</f>
        <v>1554.4747273389657</v>
      </c>
      <c r="CC44" s="57">
        <f>Capex!CC256</f>
        <v>1554.4747273389657</v>
      </c>
      <c r="CD44" s="57">
        <f>Capex!CD256</f>
        <v>1554.4747273389657</v>
      </c>
      <c r="CE44" s="57">
        <f>Capex!CE256</f>
        <v>1554.4747273389657</v>
      </c>
      <c r="CF44" s="57">
        <f>Capex!CF256</f>
        <v>1554.4747273389657</v>
      </c>
      <c r="CG44" s="57">
        <f>Capex!CG256</f>
        <v>1554.4747273389657</v>
      </c>
      <c r="CH44" s="57">
        <f>Capex!CH256</f>
        <v>1554.4747273389657</v>
      </c>
      <c r="CI44" s="57">
        <f>Capex!CI256</f>
        <v>1554.4747273389657</v>
      </c>
      <c r="CJ44" s="57">
        <f>Capex!CJ256</f>
        <v>1554.4747273389657</v>
      </c>
      <c r="CK44" s="57">
        <f>Capex!CK256</f>
        <v>1554.4747273389657</v>
      </c>
      <c r="CL44" s="57">
        <f>Capex!CL256</f>
        <v>1554.4747273389657</v>
      </c>
      <c r="CM44" s="57">
        <f>Capex!CM256</f>
        <v>1407.5347410396516</v>
      </c>
      <c r="CN44" s="57">
        <f>Capex!CN256</f>
        <v>1407.5347410396516</v>
      </c>
      <c r="CO44" s="57">
        <f>Capex!CO256</f>
        <v>1407.5347410396516</v>
      </c>
      <c r="CP44" s="57">
        <f>Capex!CP256</f>
        <v>1407.5347410396516</v>
      </c>
      <c r="CQ44" s="57">
        <f>Capex!CQ256</f>
        <v>1260.5947547403373</v>
      </c>
      <c r="CR44" s="57">
        <f>Capex!CR256</f>
        <v>1260.5947547403373</v>
      </c>
      <c r="CS44" s="57">
        <f>Capex!CS256</f>
        <v>1260.5947547403373</v>
      </c>
      <c r="CT44" s="57">
        <f>Capex!CT256</f>
        <v>1260.5947547403373</v>
      </c>
      <c r="CU44" s="57">
        <f>Capex!CU256</f>
        <v>1113.654768441023</v>
      </c>
      <c r="CV44" s="57">
        <f>Capex!CV256</f>
        <v>1113.654768441023</v>
      </c>
      <c r="CW44" s="57">
        <f>Capex!CW256</f>
        <v>1113.654768441023</v>
      </c>
      <c r="CX44" s="57">
        <f>Capex!CX256</f>
        <v>1113.654768441023</v>
      </c>
      <c r="CY44" s="57">
        <f>Capex!CY256</f>
        <v>819.77479584239438</v>
      </c>
      <c r="CZ44" s="57">
        <f>Capex!CZ256</f>
        <v>819.77479584239438</v>
      </c>
      <c r="DA44" s="57">
        <f>Capex!DA256</f>
        <v>819.77479584239438</v>
      </c>
      <c r="DB44" s="57">
        <f>Capex!DB256</f>
        <v>819.77479584239438</v>
      </c>
      <c r="DC44" s="57">
        <f>Capex!DC256</f>
        <v>85.074864345822789</v>
      </c>
      <c r="DD44" s="57">
        <f>Capex!DD256</f>
        <v>85.074864345822789</v>
      </c>
      <c r="DE44" s="57">
        <f>Capex!DE256</f>
        <v>85.074864345822789</v>
      </c>
      <c r="DF44" s="57">
        <f>Capex!DF256</f>
        <v>85.074864345822789</v>
      </c>
      <c r="DG44" s="57">
        <f>Capex!DG256</f>
        <v>85.074864345822789</v>
      </c>
      <c r="DH44" s="57">
        <f>Capex!DH256</f>
        <v>85.074864345822789</v>
      </c>
      <c r="DI44" s="57">
        <f>Capex!DI256</f>
        <v>85.074864345822789</v>
      </c>
      <c r="DJ44" s="57">
        <f>Capex!DJ256</f>
        <v>85.074864345822789</v>
      </c>
      <c r="DK44" s="57">
        <f>Capex!DK256</f>
        <v>85.074864345822789</v>
      </c>
      <c r="DL44" s="57">
        <f>Capex!DL256</f>
        <v>85.074864345822789</v>
      </c>
      <c r="DM44" s="57">
        <f>Capex!DM256</f>
        <v>85.074864345822789</v>
      </c>
      <c r="DN44" s="57">
        <f>Capex!DN256</f>
        <v>85.074864345822789</v>
      </c>
      <c r="DO44" s="57">
        <f>Capex!DO256</f>
        <v>85.074864345822789</v>
      </c>
      <c r="DP44" s="57">
        <f>Capex!DP256</f>
        <v>85.074864345822789</v>
      </c>
      <c r="DQ44" s="57">
        <f>Capex!DQ256</f>
        <v>85.074864345822789</v>
      </c>
      <c r="DR44" s="57">
        <f>Capex!DR256</f>
        <v>85.074864345822789</v>
      </c>
      <c r="DS44" s="57">
        <f>Capex!DS256</f>
        <v>85.074864345822789</v>
      </c>
      <c r="DU44" s="57">
        <f t="shared" ref="DU44:ES44" si="126">SUMIF($H$3:$DS$3,DU$3,$H44:$DS44)</f>
        <v>155.4474727338966</v>
      </c>
      <c r="DV44" s="57">
        <f t="shared" si="126"/>
        <v>777.2373636694831</v>
      </c>
      <c r="DW44" s="57">
        <f t="shared" si="126"/>
        <v>1399.0272546050694</v>
      </c>
      <c r="DX44" s="57">
        <f t="shared" si="126"/>
        <v>2176.264618274552</v>
      </c>
      <c r="DY44" s="57">
        <f t="shared" si="126"/>
        <v>3886.1868183474144</v>
      </c>
      <c r="DZ44" s="57">
        <f t="shared" si="126"/>
        <v>6217.898909355863</v>
      </c>
      <c r="EA44" s="57">
        <f t="shared" si="126"/>
        <v>6217.898909355863</v>
      </c>
      <c r="EB44" s="57">
        <f t="shared" si="126"/>
        <v>6217.898909355863</v>
      </c>
      <c r="EC44" s="57">
        <f t="shared" si="126"/>
        <v>6217.898909355863</v>
      </c>
      <c r="ED44" s="57">
        <f t="shared" si="126"/>
        <v>6217.898909355863</v>
      </c>
      <c r="EE44" s="57">
        <f t="shared" si="126"/>
        <v>6217.898909355863</v>
      </c>
      <c r="EF44" s="57">
        <f t="shared" si="126"/>
        <v>6217.898909355863</v>
      </c>
      <c r="EG44" s="57">
        <f t="shared" si="126"/>
        <v>6217.898909355863</v>
      </c>
      <c r="EH44" s="57">
        <f t="shared" si="126"/>
        <v>6217.898909355863</v>
      </c>
      <c r="EI44" s="57">
        <f t="shared" si="126"/>
        <v>6217.898909355863</v>
      </c>
      <c r="EJ44" s="57">
        <f t="shared" si="126"/>
        <v>6217.898909355863</v>
      </c>
      <c r="EK44" s="57">
        <f t="shared" si="126"/>
        <v>6217.898909355863</v>
      </c>
      <c r="EL44" s="57">
        <f t="shared" si="126"/>
        <v>6217.898909355863</v>
      </c>
      <c r="EM44" s="57">
        <f t="shared" si="126"/>
        <v>6217.898909355863</v>
      </c>
      <c r="EN44" s="57">
        <f t="shared" si="126"/>
        <v>6217.898909355863</v>
      </c>
      <c r="EO44" s="57">
        <f t="shared" si="126"/>
        <v>6070.9589230565489</v>
      </c>
      <c r="EP44" s="57">
        <f t="shared" si="126"/>
        <v>5483.1989778592924</v>
      </c>
      <c r="EQ44" s="57">
        <f t="shared" si="126"/>
        <v>4895.4390326620342</v>
      </c>
      <c r="ER44" s="57">
        <f t="shared" si="126"/>
        <v>4160.7391011654636</v>
      </c>
      <c r="ES44" s="57">
        <f t="shared" si="126"/>
        <v>2544.3992518730061</v>
      </c>
      <c r="ET44" s="57">
        <f t="shared" ref="ET44:EW44" si="127">SUMIF($H$3:$DS$3,ET$3,$H44:$DS44)</f>
        <v>340.29945738329116</v>
      </c>
      <c r="EU44" s="57">
        <f t="shared" si="127"/>
        <v>340.29945738329116</v>
      </c>
      <c r="EV44" s="57">
        <f t="shared" si="127"/>
        <v>340.29945738329116</v>
      </c>
      <c r="EW44" s="57">
        <f t="shared" si="127"/>
        <v>340.29945738329116</v>
      </c>
    </row>
    <row r="46" spans="1:153" x14ac:dyDescent="0.3">
      <c r="A46" s="90"/>
      <c r="B46" s="88" t="s">
        <v>197</v>
      </c>
      <c r="C46" s="88"/>
      <c r="D46" s="88"/>
      <c r="E46" s="88"/>
      <c r="F46" s="94" t="str">
        <f>F44</f>
        <v>INR Mn</v>
      </c>
      <c r="G46" s="88"/>
      <c r="H46" s="92">
        <f t="shared" ref="H46:AM46" ca="1" si="128">H41-H44</f>
        <v>0</v>
      </c>
      <c r="I46" s="92">
        <f t="shared" ca="1" si="128"/>
        <v>0</v>
      </c>
      <c r="J46" s="92">
        <f t="shared" ca="1" si="128"/>
        <v>0</v>
      </c>
      <c r="K46" s="92">
        <f t="shared" ca="1" si="128"/>
        <v>250.97642696225964</v>
      </c>
      <c r="L46" s="92">
        <f t="shared" ca="1" si="128"/>
        <v>305.61391084455136</v>
      </c>
      <c r="M46" s="92">
        <f t="shared" ca="1" si="128"/>
        <v>441.55474908007636</v>
      </c>
      <c r="N46" s="92">
        <f t="shared" ca="1" si="128"/>
        <v>494.22139962903475</v>
      </c>
      <c r="O46" s="92">
        <f t="shared" ca="1" si="128"/>
        <v>1135.5452224394076</v>
      </c>
      <c r="P46" s="92">
        <f t="shared" ca="1" si="128"/>
        <v>1252.1204658327406</v>
      </c>
      <c r="Q46" s="92">
        <f t="shared" ca="1" si="128"/>
        <v>1445.0646179670907</v>
      </c>
      <c r="R46" s="92">
        <f t="shared" ca="1" si="128"/>
        <v>1557.5606946937573</v>
      </c>
      <c r="S46" s="92">
        <f t="shared" ca="1" si="128"/>
        <v>2518.3275974032449</v>
      </c>
      <c r="T46" s="92">
        <f t="shared" ca="1" si="128"/>
        <v>2521.3525974032445</v>
      </c>
      <c r="U46" s="92">
        <f t="shared" ca="1" si="128"/>
        <v>2590.8453034817412</v>
      </c>
      <c r="V46" s="92">
        <f t="shared" ca="1" si="128"/>
        <v>2587.6828034817408</v>
      </c>
      <c r="W46" s="92">
        <f t="shared" ca="1" si="128"/>
        <v>4145.0300572406759</v>
      </c>
      <c r="X46" s="92">
        <f t="shared" ca="1" si="128"/>
        <v>4150.0258905740084</v>
      </c>
      <c r="Y46" s="92">
        <f t="shared" ca="1" si="128"/>
        <v>4287.4591911527805</v>
      </c>
      <c r="Z46" s="92">
        <f t="shared" ca="1" si="128"/>
        <v>4282.1883578194465</v>
      </c>
      <c r="AA46" s="92">
        <f t="shared" ca="1" si="128"/>
        <v>7947.9963042873424</v>
      </c>
      <c r="AB46" s="92">
        <f t="shared" ca="1" si="128"/>
        <v>7934.5687972807063</v>
      </c>
      <c r="AC46" s="92">
        <f t="shared" ca="1" si="128"/>
        <v>8265.5799449440528</v>
      </c>
      <c r="AD46" s="92">
        <f t="shared" ca="1" si="128"/>
        <v>8255.0382782773886</v>
      </c>
      <c r="AE46" s="92">
        <f t="shared" ca="1" si="128"/>
        <v>9157.1416348892999</v>
      </c>
      <c r="AF46" s="92">
        <f t="shared" ca="1" si="128"/>
        <v>9141.2974047262287</v>
      </c>
      <c r="AG46" s="92">
        <f t="shared" ca="1" si="128"/>
        <v>9053.3345708669149</v>
      </c>
      <c r="AH46" s="92">
        <f t="shared" ca="1" si="128"/>
        <v>9042.9304042002477</v>
      </c>
      <c r="AI46" s="92">
        <f t="shared" ca="1" si="128"/>
        <v>9519.275989847396</v>
      </c>
      <c r="AJ46" s="92">
        <f t="shared" ca="1" si="128"/>
        <v>9501.1213034748143</v>
      </c>
      <c r="AK46" s="92">
        <f t="shared" ca="1" si="128"/>
        <v>9396.2404534129018</v>
      </c>
      <c r="AL46" s="92">
        <f t="shared" ca="1" si="128"/>
        <v>9385.9737867462354</v>
      </c>
      <c r="AM46" s="92">
        <f t="shared" ca="1" si="128"/>
        <v>9348.4737867462354</v>
      </c>
      <c r="AN46" s="92">
        <f t="shared" ref="AN46:BS46" ca="1" si="129">AN41-AN44</f>
        <v>9330.1816003736531</v>
      </c>
      <c r="AO46" s="92">
        <f t="shared" ca="1" si="129"/>
        <v>9217.8506147362859</v>
      </c>
      <c r="AP46" s="92">
        <f t="shared" ca="1" si="129"/>
        <v>9207.7214480696202</v>
      </c>
      <c r="AQ46" s="92">
        <f t="shared" ca="1" si="129"/>
        <v>9132.7214480696202</v>
      </c>
      <c r="AR46" s="92">
        <f t="shared" ca="1" si="129"/>
        <v>9085.732908657792</v>
      </c>
      <c r="AS46" s="92">
        <f t="shared" ca="1" si="129"/>
        <v>8918.1886434615517</v>
      </c>
      <c r="AT46" s="92">
        <f t="shared" ca="1" si="129"/>
        <v>8908.3344767948838</v>
      </c>
      <c r="AU46" s="92">
        <f t="shared" ca="1" si="129"/>
        <v>8720.8344767948838</v>
      </c>
      <c r="AV46" s="92">
        <f t="shared" ca="1" si="129"/>
        <v>8730.6886434615517</v>
      </c>
      <c r="AW46" s="92">
        <f t="shared" ca="1" si="129"/>
        <v>8668.8136434615517</v>
      </c>
      <c r="AX46" s="92">
        <f t="shared" ca="1" si="129"/>
        <v>8659.6469767948838</v>
      </c>
      <c r="AY46" s="92">
        <f t="shared" ca="1" si="129"/>
        <v>8659.6469767948838</v>
      </c>
      <c r="AZ46" s="92">
        <f t="shared" ca="1" si="129"/>
        <v>8668.8136434615517</v>
      </c>
      <c r="BA46" s="92">
        <f t="shared" ca="1" si="129"/>
        <v>8668.8136434615517</v>
      </c>
      <c r="BB46" s="92">
        <f t="shared" ca="1" si="129"/>
        <v>8659.6469767948838</v>
      </c>
      <c r="BC46" s="92">
        <f t="shared" ca="1" si="129"/>
        <v>8659.6469767948838</v>
      </c>
      <c r="BD46" s="92">
        <f t="shared" ca="1" si="129"/>
        <v>8668.8136434615517</v>
      </c>
      <c r="BE46" s="92">
        <f t="shared" ca="1" si="129"/>
        <v>8668.8136434615517</v>
      </c>
      <c r="BF46" s="92">
        <f t="shared" ca="1" si="129"/>
        <v>8659.6469767948838</v>
      </c>
      <c r="BG46" s="92">
        <f t="shared" ca="1" si="129"/>
        <v>8659.6469767948838</v>
      </c>
      <c r="BH46" s="92">
        <f t="shared" ca="1" si="129"/>
        <v>8668.8136434615517</v>
      </c>
      <c r="BI46" s="92">
        <f t="shared" ca="1" si="129"/>
        <v>8668.8136434615517</v>
      </c>
      <c r="BJ46" s="92">
        <f t="shared" ca="1" si="129"/>
        <v>8659.6469767948838</v>
      </c>
      <c r="BK46" s="92">
        <f t="shared" ca="1" si="129"/>
        <v>8659.6469767948838</v>
      </c>
      <c r="BL46" s="92">
        <f t="shared" ca="1" si="129"/>
        <v>8668.8136434615517</v>
      </c>
      <c r="BM46" s="92">
        <f t="shared" ca="1" si="129"/>
        <v>8668.8136434615517</v>
      </c>
      <c r="BN46" s="92">
        <f t="shared" ca="1" si="129"/>
        <v>8659.6469767948838</v>
      </c>
      <c r="BO46" s="92">
        <f t="shared" ca="1" si="129"/>
        <v>8659.6469767948838</v>
      </c>
      <c r="BP46" s="92">
        <f t="shared" ca="1" si="129"/>
        <v>8668.8136434615517</v>
      </c>
      <c r="BQ46" s="92">
        <f t="shared" ca="1" si="129"/>
        <v>8668.8136434615517</v>
      </c>
      <c r="BR46" s="92">
        <f t="shared" ca="1" si="129"/>
        <v>8659.6469767948838</v>
      </c>
      <c r="BS46" s="92">
        <f t="shared" ca="1" si="129"/>
        <v>8659.6469767948838</v>
      </c>
      <c r="BT46" s="92">
        <f t="shared" ref="BT46:CY46" ca="1" si="130">BT41-BT44</f>
        <v>8668.8136434615517</v>
      </c>
      <c r="BU46" s="92">
        <f t="shared" ca="1" si="130"/>
        <v>8668.8136434615517</v>
      </c>
      <c r="BV46" s="92">
        <f t="shared" ca="1" si="130"/>
        <v>8659.6469767948838</v>
      </c>
      <c r="BW46" s="92">
        <f t="shared" ca="1" si="130"/>
        <v>8659.6469767948838</v>
      </c>
      <c r="BX46" s="92">
        <f t="shared" ca="1" si="130"/>
        <v>8668.8136434615517</v>
      </c>
      <c r="BY46" s="92">
        <f t="shared" ca="1" si="130"/>
        <v>8668.8136434615517</v>
      </c>
      <c r="BZ46" s="92">
        <f t="shared" ca="1" si="130"/>
        <v>8659.6469767948838</v>
      </c>
      <c r="CA46" s="92">
        <f t="shared" ca="1" si="130"/>
        <v>8659.6469767948838</v>
      </c>
      <c r="CB46" s="92">
        <f t="shared" ca="1" si="130"/>
        <v>8668.8136434615517</v>
      </c>
      <c r="CC46" s="92">
        <f t="shared" ca="1" si="130"/>
        <v>8668.8136434615517</v>
      </c>
      <c r="CD46" s="92">
        <f t="shared" ca="1" si="130"/>
        <v>8659.6469767948838</v>
      </c>
      <c r="CE46" s="92">
        <f t="shared" ca="1" si="130"/>
        <v>8659.6469767948838</v>
      </c>
      <c r="CF46" s="92">
        <f t="shared" ca="1" si="130"/>
        <v>8668.8136434615517</v>
      </c>
      <c r="CG46" s="92">
        <f t="shared" ca="1" si="130"/>
        <v>8668.8136434615517</v>
      </c>
      <c r="CH46" s="92">
        <f t="shared" ca="1" si="130"/>
        <v>8659.6469767948838</v>
      </c>
      <c r="CI46" s="92">
        <f t="shared" ca="1" si="130"/>
        <v>8659.6469767948838</v>
      </c>
      <c r="CJ46" s="92">
        <f t="shared" ca="1" si="130"/>
        <v>8668.8136434615517</v>
      </c>
      <c r="CK46" s="92">
        <f t="shared" ca="1" si="130"/>
        <v>8668.8136434615517</v>
      </c>
      <c r="CL46" s="92">
        <f t="shared" ca="1" si="130"/>
        <v>8659.6469767948838</v>
      </c>
      <c r="CM46" s="92">
        <f t="shared" ca="1" si="130"/>
        <v>8806.5869630941979</v>
      </c>
      <c r="CN46" s="92">
        <f t="shared" ca="1" si="130"/>
        <v>8815.7536297608658</v>
      </c>
      <c r="CO46" s="92">
        <f t="shared" ca="1" si="130"/>
        <v>8815.7536297608658</v>
      </c>
      <c r="CP46" s="92">
        <f t="shared" ca="1" si="130"/>
        <v>8806.5869630941979</v>
      </c>
      <c r="CQ46" s="92">
        <f t="shared" ca="1" si="130"/>
        <v>8953.526949393512</v>
      </c>
      <c r="CR46" s="92">
        <f t="shared" ca="1" si="130"/>
        <v>8962.6936160601799</v>
      </c>
      <c r="CS46" s="92">
        <f t="shared" ca="1" si="130"/>
        <v>8962.6936160601799</v>
      </c>
      <c r="CT46" s="92">
        <f t="shared" ca="1" si="130"/>
        <v>8953.526949393512</v>
      </c>
      <c r="CU46" s="92">
        <f t="shared" ca="1" si="130"/>
        <v>9100.4669356928262</v>
      </c>
      <c r="CV46" s="92">
        <f t="shared" ca="1" si="130"/>
        <v>9109.633602359494</v>
      </c>
      <c r="CW46" s="92">
        <f t="shared" ca="1" si="130"/>
        <v>9109.633602359494</v>
      </c>
      <c r="CX46" s="92">
        <f t="shared" ca="1" si="130"/>
        <v>9100.4669356928262</v>
      </c>
      <c r="CY46" s="92">
        <f t="shared" ca="1" si="130"/>
        <v>9394.3469082914544</v>
      </c>
      <c r="CZ46" s="92">
        <f t="shared" ref="CZ46:DS46" ca="1" si="131">CZ41-CZ44</f>
        <v>9403.5135749581223</v>
      </c>
      <c r="DA46" s="92">
        <f t="shared" ca="1" si="131"/>
        <v>9403.5135749581223</v>
      </c>
      <c r="DB46" s="92">
        <f t="shared" ca="1" si="131"/>
        <v>9394.3469082914544</v>
      </c>
      <c r="DC46" s="92">
        <f t="shared" ca="1" si="131"/>
        <v>10129.046839788027</v>
      </c>
      <c r="DD46" s="92">
        <f t="shared" ca="1" si="131"/>
        <v>10138.213506454695</v>
      </c>
      <c r="DE46" s="92">
        <f t="shared" ca="1" si="131"/>
        <v>10138.213506454695</v>
      </c>
      <c r="DF46" s="92">
        <f t="shared" ca="1" si="131"/>
        <v>10129.046839788027</v>
      </c>
      <c r="DG46" s="92">
        <f t="shared" ca="1" si="131"/>
        <v>10129.046839788027</v>
      </c>
      <c r="DH46" s="92">
        <f t="shared" ca="1" si="131"/>
        <v>10138.213506454695</v>
      </c>
      <c r="DI46" s="92">
        <f t="shared" ca="1" si="131"/>
        <v>10138.213506454695</v>
      </c>
      <c r="DJ46" s="92">
        <f t="shared" ca="1" si="131"/>
        <v>10129.046839788027</v>
      </c>
      <c r="DK46" s="92">
        <f t="shared" ca="1" si="131"/>
        <v>10129.046839788027</v>
      </c>
      <c r="DL46" s="92">
        <f t="shared" ca="1" si="131"/>
        <v>10138.213506454695</v>
      </c>
      <c r="DM46" s="92">
        <f t="shared" ca="1" si="131"/>
        <v>10138.213506454695</v>
      </c>
      <c r="DN46" s="92">
        <f t="shared" ca="1" si="131"/>
        <v>10129.046839788027</v>
      </c>
      <c r="DO46" s="92">
        <f t="shared" ca="1" si="131"/>
        <v>10129.046839788027</v>
      </c>
      <c r="DP46" s="92">
        <f t="shared" ca="1" si="131"/>
        <v>10138.213506454695</v>
      </c>
      <c r="DQ46" s="92">
        <f t="shared" ca="1" si="131"/>
        <v>10138.213506454695</v>
      </c>
      <c r="DR46" s="92">
        <f t="shared" ca="1" si="131"/>
        <v>10129.046839788027</v>
      </c>
      <c r="DS46" s="92">
        <f t="shared" ca="1" si="131"/>
        <v>10129.046839788027</v>
      </c>
      <c r="DU46" s="92">
        <f t="shared" ref="DU46:EF46" ca="1" si="132">DU41-DU44</f>
        <v>250.97642696225964</v>
      </c>
      <c r="DV46" s="92">
        <f t="shared" ca="1" si="132"/>
        <v>2376.9352819930682</v>
      </c>
      <c r="DW46" s="92">
        <f t="shared" ca="1" si="132"/>
        <v>6773.0733758968308</v>
      </c>
      <c r="DX46" s="92">
        <f t="shared" ca="1" si="132"/>
        <v>11844.910761607407</v>
      </c>
      <c r="DY46" s="92">
        <f t="shared" ca="1" si="132"/>
        <v>20667.669743833583</v>
      </c>
      <c r="DZ46" s="92">
        <f t="shared" ca="1" si="132"/>
        <v>33612.328655391451</v>
      </c>
      <c r="EA46" s="92">
        <f t="shared" ca="1" si="132"/>
        <v>36756.838369640784</v>
      </c>
      <c r="EB46" s="92">
        <f t="shared" ca="1" si="132"/>
        <v>37631.809330380187</v>
      </c>
      <c r="EC46" s="92">
        <f t="shared" ca="1" si="132"/>
        <v>36888.475111249179</v>
      </c>
      <c r="ED46" s="92">
        <f t="shared" ca="1" si="132"/>
        <v>35633.090505709115</v>
      </c>
      <c r="EE46" s="92">
        <f t="shared" ca="1" si="132"/>
        <v>34718.796240512864</v>
      </c>
      <c r="EF46" s="92">
        <f t="shared" ca="1" si="132"/>
        <v>34656.921240512864</v>
      </c>
      <c r="EG46" s="92">
        <f t="shared" ref="EG46:ES46" ca="1" si="133">EG41-EG44</f>
        <v>34656.921240512864</v>
      </c>
      <c r="EH46" s="92">
        <f t="shared" ca="1" si="133"/>
        <v>34656.921240512864</v>
      </c>
      <c r="EI46" s="92">
        <f t="shared" ca="1" si="133"/>
        <v>34656.921240512864</v>
      </c>
      <c r="EJ46" s="92">
        <f t="shared" ca="1" si="133"/>
        <v>34656.921240512864</v>
      </c>
      <c r="EK46" s="92">
        <f t="shared" ca="1" si="133"/>
        <v>34656.921240512864</v>
      </c>
      <c r="EL46" s="92">
        <f t="shared" ca="1" si="133"/>
        <v>34656.921240512864</v>
      </c>
      <c r="EM46" s="92">
        <f t="shared" ca="1" si="133"/>
        <v>34656.921240512864</v>
      </c>
      <c r="EN46" s="92">
        <f t="shared" ca="1" si="133"/>
        <v>34656.921240512864</v>
      </c>
      <c r="EO46" s="92">
        <f t="shared" ca="1" si="133"/>
        <v>34803.86122681218</v>
      </c>
      <c r="EP46" s="92">
        <f t="shared" ca="1" si="133"/>
        <v>35391.621172009436</v>
      </c>
      <c r="EQ46" s="92">
        <f t="shared" ca="1" si="133"/>
        <v>35979.381117206693</v>
      </c>
      <c r="ER46" s="92">
        <f t="shared" ca="1" si="133"/>
        <v>36714.081048703265</v>
      </c>
      <c r="ES46" s="92">
        <f t="shared" ca="1" si="133"/>
        <v>38330.420897995718</v>
      </c>
      <c r="ET46" s="92">
        <f t="shared" ref="ET46:EW46" ca="1" si="134">ET41-ET44</f>
        <v>40534.520692485436</v>
      </c>
      <c r="EU46" s="92">
        <f t="shared" ca="1" si="134"/>
        <v>40534.520692485436</v>
      </c>
      <c r="EV46" s="92">
        <f t="shared" ca="1" si="134"/>
        <v>40534.520692485436</v>
      </c>
      <c r="EW46" s="92">
        <f t="shared" ca="1" si="134"/>
        <v>40534.520692485436</v>
      </c>
    </row>
    <row r="47" spans="1:153" s="83" customFormat="1" ht="11.5" x14ac:dyDescent="0.25">
      <c r="D47" s="83" t="s">
        <v>199</v>
      </c>
      <c r="F47" s="84" t="s">
        <v>32</v>
      </c>
      <c r="G47" s="84"/>
      <c r="H47" s="85">
        <f t="shared" ref="H47:AM47" ca="1" si="135">IFERROR(H46/H$15,0)</f>
        <v>0</v>
      </c>
      <c r="I47" s="85">
        <f t="shared" ca="1" si="135"/>
        <v>0</v>
      </c>
      <c r="J47" s="85">
        <f t="shared" ca="1" si="135"/>
        <v>0</v>
      </c>
      <c r="K47" s="85">
        <f t="shared" ca="1" si="135"/>
        <v>9.3437307907989806E-2</v>
      </c>
      <c r="L47" s="85">
        <f t="shared" ca="1" si="135"/>
        <v>0.1137785784672173</v>
      </c>
      <c r="M47" s="85">
        <f t="shared" ca="1" si="135"/>
        <v>0.16438869397975117</v>
      </c>
      <c r="N47" s="85">
        <f t="shared" ca="1" si="135"/>
        <v>0.1839962328366396</v>
      </c>
      <c r="O47" s="85">
        <f t="shared" ca="1" si="135"/>
        <v>0.19816780555737848</v>
      </c>
      <c r="P47" s="85">
        <f t="shared" ca="1" si="135"/>
        <v>0.21851174229284986</v>
      </c>
      <c r="Q47" s="85">
        <f t="shared" ca="1" si="135"/>
        <v>0.25218307344552299</v>
      </c>
      <c r="R47" s="85">
        <f t="shared" ca="1" si="135"/>
        <v>0.27181514112385585</v>
      </c>
      <c r="S47" s="85">
        <f t="shared" ca="1" si="135"/>
        <v>0.2790360608713604</v>
      </c>
      <c r="T47" s="85">
        <f t="shared" ca="1" si="135"/>
        <v>0.27937123731345875</v>
      </c>
      <c r="U47" s="85">
        <f t="shared" ca="1" si="135"/>
        <v>0.28707117713996494</v>
      </c>
      <c r="V47" s="85">
        <f t="shared" ca="1" si="135"/>
        <v>0.28672076540504388</v>
      </c>
      <c r="W47" s="85">
        <f t="shared" ca="1" si="135"/>
        <v>0.27622457215975221</v>
      </c>
      <c r="X47" s="85">
        <f t="shared" ca="1" si="135"/>
        <v>0.27655749421484577</v>
      </c>
      <c r="Y47" s="85">
        <f t="shared" ca="1" si="135"/>
        <v>0.28571604171115644</v>
      </c>
      <c r="Z47" s="85">
        <f t="shared" ca="1" si="135"/>
        <v>0.28536479367137874</v>
      </c>
      <c r="AA47" s="85">
        <f t="shared" ca="1" si="135"/>
        <v>0.27031064435298907</v>
      </c>
      <c r="AB47" s="85">
        <f t="shared" ca="1" si="135"/>
        <v>0.26985397603910721</v>
      </c>
      <c r="AC47" s="85">
        <f t="shared" ca="1" si="135"/>
        <v>0.28111163560352298</v>
      </c>
      <c r="AD47" s="85">
        <f t="shared" ca="1" si="135"/>
        <v>0.28075311446182549</v>
      </c>
      <c r="AE47" s="85">
        <f t="shared" ca="1" si="135"/>
        <v>0.28891181941422528</v>
      </c>
      <c r="AF47" s="85">
        <f t="shared" ca="1" si="135"/>
        <v>0.28841192703010077</v>
      </c>
      <c r="AG47" s="85">
        <f t="shared" ca="1" si="135"/>
        <v>0.28563666119012526</v>
      </c>
      <c r="AH47" s="85">
        <f t="shared" ca="1" si="135"/>
        <v>0.28530840518612255</v>
      </c>
      <c r="AI47" s="85">
        <f t="shared" ca="1" si="135"/>
        <v>0.2889114403603073</v>
      </c>
      <c r="AJ47" s="85">
        <f t="shared" ca="1" si="135"/>
        <v>0.28836044293205898</v>
      </c>
      <c r="AK47" s="85">
        <f t="shared" ca="1" si="135"/>
        <v>0.2851772935528501</v>
      </c>
      <c r="AL47" s="85">
        <f t="shared" ca="1" si="135"/>
        <v>0.28486569869442502</v>
      </c>
      <c r="AM47" s="85">
        <f t="shared" ca="1" si="135"/>
        <v>0.28372756812387884</v>
      </c>
      <c r="AN47" s="85">
        <f t="shared" ref="AN47:BS47" ca="1" si="136">IFERROR(AN46/AN$15,0)</f>
        <v>0.28317239755020512</v>
      </c>
      <c r="AO47" s="85">
        <f t="shared" ca="1" si="136"/>
        <v>0.27976313544957926</v>
      </c>
      <c r="AP47" s="85">
        <f t="shared" ca="1" si="136"/>
        <v>0.27945571373657951</v>
      </c>
      <c r="AQ47" s="85">
        <f t="shared" ca="1" si="136"/>
        <v>0.27717945259548715</v>
      </c>
      <c r="AR47" s="85">
        <f t="shared" ca="1" si="136"/>
        <v>0.27575334344428942</v>
      </c>
      <c r="AS47" s="85">
        <f t="shared" ca="1" si="136"/>
        <v>0.27066835010723511</v>
      </c>
      <c r="AT47" s="85">
        <f t="shared" ca="1" si="136"/>
        <v>0.27036927468508598</v>
      </c>
      <c r="AU47" s="85">
        <f t="shared" ca="1" si="136"/>
        <v>0.26467862183235513</v>
      </c>
      <c r="AV47" s="85">
        <f t="shared" ca="1" si="136"/>
        <v>0.26497769725450426</v>
      </c>
      <c r="AW47" s="85">
        <f t="shared" ca="1" si="136"/>
        <v>0.26309978181310306</v>
      </c>
      <c r="AX47" s="85">
        <f t="shared" ca="1" si="136"/>
        <v>0.2628215721180806</v>
      </c>
      <c r="AY47" s="85">
        <f t="shared" ca="1" si="136"/>
        <v>0.2628215721180806</v>
      </c>
      <c r="AZ47" s="85">
        <f t="shared" ca="1" si="136"/>
        <v>0.26309978181310306</v>
      </c>
      <c r="BA47" s="85">
        <f t="shared" ca="1" si="136"/>
        <v>0.26309978181310306</v>
      </c>
      <c r="BB47" s="85">
        <f t="shared" ca="1" si="136"/>
        <v>0.2628215721180806</v>
      </c>
      <c r="BC47" s="85">
        <f t="shared" ca="1" si="136"/>
        <v>0.2628215721180806</v>
      </c>
      <c r="BD47" s="85">
        <f t="shared" ca="1" si="136"/>
        <v>0.26309978181310306</v>
      </c>
      <c r="BE47" s="85">
        <f t="shared" ca="1" si="136"/>
        <v>0.26309978181310306</v>
      </c>
      <c r="BF47" s="85">
        <f t="shared" ca="1" si="136"/>
        <v>0.2628215721180806</v>
      </c>
      <c r="BG47" s="85">
        <f t="shared" ca="1" si="136"/>
        <v>0.2628215721180806</v>
      </c>
      <c r="BH47" s="85">
        <f t="shared" ca="1" si="136"/>
        <v>0.26309978181310306</v>
      </c>
      <c r="BI47" s="85">
        <f t="shared" ca="1" si="136"/>
        <v>0.26309978181310306</v>
      </c>
      <c r="BJ47" s="85">
        <f t="shared" ca="1" si="136"/>
        <v>0.2628215721180806</v>
      </c>
      <c r="BK47" s="85">
        <f t="shared" ca="1" si="136"/>
        <v>0.2628215721180806</v>
      </c>
      <c r="BL47" s="85">
        <f t="shared" ca="1" si="136"/>
        <v>0.26309978181310306</v>
      </c>
      <c r="BM47" s="85">
        <f t="shared" ca="1" si="136"/>
        <v>0.26309978181310306</v>
      </c>
      <c r="BN47" s="85">
        <f t="shared" ca="1" si="136"/>
        <v>0.2628215721180806</v>
      </c>
      <c r="BO47" s="85">
        <f t="shared" ca="1" si="136"/>
        <v>0.2628215721180806</v>
      </c>
      <c r="BP47" s="85">
        <f t="shared" ca="1" si="136"/>
        <v>0.26309978181310306</v>
      </c>
      <c r="BQ47" s="85">
        <f t="shared" ca="1" si="136"/>
        <v>0.26309978181310306</v>
      </c>
      <c r="BR47" s="85">
        <f t="shared" ca="1" si="136"/>
        <v>0.2628215721180806</v>
      </c>
      <c r="BS47" s="85">
        <f t="shared" ca="1" si="136"/>
        <v>0.2628215721180806</v>
      </c>
      <c r="BT47" s="85">
        <f t="shared" ref="BT47:CY47" ca="1" si="137">IFERROR(BT46/BT$15,0)</f>
        <v>0.26309978181310306</v>
      </c>
      <c r="BU47" s="85">
        <f t="shared" ca="1" si="137"/>
        <v>0.26309978181310306</v>
      </c>
      <c r="BV47" s="85">
        <f t="shared" ca="1" si="137"/>
        <v>0.2628215721180806</v>
      </c>
      <c r="BW47" s="85">
        <f t="shared" ca="1" si="137"/>
        <v>0.2628215721180806</v>
      </c>
      <c r="BX47" s="85">
        <f t="shared" ca="1" si="137"/>
        <v>0.26309978181310306</v>
      </c>
      <c r="BY47" s="85">
        <f t="shared" ca="1" si="137"/>
        <v>0.26309978181310306</v>
      </c>
      <c r="BZ47" s="85">
        <f t="shared" ca="1" si="137"/>
        <v>0.2628215721180806</v>
      </c>
      <c r="CA47" s="85">
        <f t="shared" ca="1" si="137"/>
        <v>0.2628215721180806</v>
      </c>
      <c r="CB47" s="85">
        <f t="shared" ca="1" si="137"/>
        <v>0.26309978181310306</v>
      </c>
      <c r="CC47" s="85">
        <f t="shared" ca="1" si="137"/>
        <v>0.26309978181310306</v>
      </c>
      <c r="CD47" s="85">
        <f t="shared" ca="1" si="137"/>
        <v>0.2628215721180806</v>
      </c>
      <c r="CE47" s="85">
        <f t="shared" ca="1" si="137"/>
        <v>0.2628215721180806</v>
      </c>
      <c r="CF47" s="85">
        <f t="shared" ca="1" si="137"/>
        <v>0.26309978181310306</v>
      </c>
      <c r="CG47" s="85">
        <f t="shared" ca="1" si="137"/>
        <v>0.26309978181310306</v>
      </c>
      <c r="CH47" s="85">
        <f t="shared" ca="1" si="137"/>
        <v>0.2628215721180806</v>
      </c>
      <c r="CI47" s="85">
        <f t="shared" ca="1" si="137"/>
        <v>0.2628215721180806</v>
      </c>
      <c r="CJ47" s="85">
        <f t="shared" ca="1" si="137"/>
        <v>0.26309978181310306</v>
      </c>
      <c r="CK47" s="85">
        <f t="shared" ca="1" si="137"/>
        <v>0.26309978181310306</v>
      </c>
      <c r="CL47" s="85">
        <f t="shared" ca="1" si="137"/>
        <v>0.2628215721180806</v>
      </c>
      <c r="CM47" s="85">
        <f t="shared" ca="1" si="137"/>
        <v>0.26728122252989089</v>
      </c>
      <c r="CN47" s="85">
        <f t="shared" ca="1" si="137"/>
        <v>0.26755943222491335</v>
      </c>
      <c r="CO47" s="85">
        <f t="shared" ca="1" si="137"/>
        <v>0.26755943222491335</v>
      </c>
      <c r="CP47" s="85">
        <f t="shared" ca="1" si="137"/>
        <v>0.26728122252989089</v>
      </c>
      <c r="CQ47" s="85">
        <f t="shared" ca="1" si="137"/>
        <v>0.27174087294170118</v>
      </c>
      <c r="CR47" s="85">
        <f t="shared" ca="1" si="137"/>
        <v>0.27201908263672359</v>
      </c>
      <c r="CS47" s="85">
        <f t="shared" ca="1" si="137"/>
        <v>0.27201908263672359</v>
      </c>
      <c r="CT47" s="85">
        <f t="shared" ca="1" si="137"/>
        <v>0.27174087294170118</v>
      </c>
      <c r="CU47" s="85">
        <f t="shared" ca="1" si="137"/>
        <v>0.27620052335351147</v>
      </c>
      <c r="CV47" s="85">
        <f t="shared" ca="1" si="137"/>
        <v>0.27647873304853388</v>
      </c>
      <c r="CW47" s="85">
        <f t="shared" ca="1" si="137"/>
        <v>0.27647873304853388</v>
      </c>
      <c r="CX47" s="85">
        <f t="shared" ca="1" si="137"/>
        <v>0.27620052335351147</v>
      </c>
      <c r="CY47" s="85">
        <f t="shared" ca="1" si="137"/>
        <v>0.285119824177132</v>
      </c>
      <c r="CZ47" s="85">
        <f t="shared" ref="CZ47:DS47" ca="1" si="138">IFERROR(CZ46/CZ$15,0)</f>
        <v>0.28539803387215446</v>
      </c>
      <c r="DA47" s="85">
        <f t="shared" ca="1" si="138"/>
        <v>0.28539803387215446</v>
      </c>
      <c r="DB47" s="85">
        <f t="shared" ca="1" si="138"/>
        <v>0.285119824177132</v>
      </c>
      <c r="DC47" s="85">
        <f t="shared" ca="1" si="138"/>
        <v>0.3074180762361835</v>
      </c>
      <c r="DD47" s="85">
        <f t="shared" ca="1" si="138"/>
        <v>0.3076962859312059</v>
      </c>
      <c r="DE47" s="85">
        <f t="shared" ca="1" si="138"/>
        <v>0.3076962859312059</v>
      </c>
      <c r="DF47" s="85">
        <f t="shared" ca="1" si="138"/>
        <v>0.3074180762361835</v>
      </c>
      <c r="DG47" s="85">
        <f t="shared" ca="1" si="138"/>
        <v>0.3074180762361835</v>
      </c>
      <c r="DH47" s="85">
        <f t="shared" ca="1" si="138"/>
        <v>0.3076962859312059</v>
      </c>
      <c r="DI47" s="85">
        <f t="shared" ca="1" si="138"/>
        <v>0.3076962859312059</v>
      </c>
      <c r="DJ47" s="85">
        <f t="shared" ca="1" si="138"/>
        <v>0.3074180762361835</v>
      </c>
      <c r="DK47" s="85">
        <f t="shared" ca="1" si="138"/>
        <v>0.3074180762361835</v>
      </c>
      <c r="DL47" s="85">
        <f t="shared" ca="1" si="138"/>
        <v>0.3076962859312059</v>
      </c>
      <c r="DM47" s="85">
        <f t="shared" ca="1" si="138"/>
        <v>0.3076962859312059</v>
      </c>
      <c r="DN47" s="85">
        <f t="shared" ca="1" si="138"/>
        <v>0.3074180762361835</v>
      </c>
      <c r="DO47" s="85">
        <f t="shared" ca="1" si="138"/>
        <v>0.3074180762361835</v>
      </c>
      <c r="DP47" s="85">
        <f t="shared" ca="1" si="138"/>
        <v>0.3076962859312059</v>
      </c>
      <c r="DQ47" s="85">
        <f t="shared" ca="1" si="138"/>
        <v>0.3076962859312059</v>
      </c>
      <c r="DR47" s="85">
        <f t="shared" ca="1" si="138"/>
        <v>0.3074180762361835</v>
      </c>
      <c r="DS47" s="85">
        <f t="shared" ca="1" si="138"/>
        <v>0.3074180762361835</v>
      </c>
      <c r="DU47" s="85">
        <f t="shared" ref="DU47" ca="1" si="139">IFERROR(DU46/DU$15,0)</f>
        <v>9.3437307907989806E-2</v>
      </c>
      <c r="DV47" s="85">
        <f t="shared" ref="DV47" ca="1" si="140">IFERROR(DV46/DV$15,0)</f>
        <v>0.17238730333883406</v>
      </c>
      <c r="DW47" s="85">
        <f t="shared" ref="DW47" ca="1" si="141">IFERROR(DW46/DW$15,0)</f>
        <v>0.25835885305674772</v>
      </c>
      <c r="DX47" s="85">
        <f t="shared" ref="DX47" ca="1" si="142">IFERROR(DX46/DX$15,0)</f>
        <v>0.28147678047597458</v>
      </c>
      <c r="DY47" s="85">
        <f t="shared" ref="DY47" ca="1" si="143">IFERROR(DY46/DY$15,0)</f>
        <v>0.27771198224981075</v>
      </c>
      <c r="DZ47" s="85">
        <f t="shared" ref="DZ47" ca="1" si="144">IFERROR(DZ46/DZ$15,0)</f>
        <v>0.28032498038033082</v>
      </c>
      <c r="EA47" s="85">
        <f t="shared" ref="EA47" ca="1" si="145">IFERROR(EA46/EA$15,0)</f>
        <v>0.28708516483807028</v>
      </c>
      <c r="EB47" s="85">
        <f t="shared" ref="EB47" ca="1" si="146">IFERROR(EB46/EB$15,0)</f>
        <v>0.28553275082580321</v>
      </c>
      <c r="EC47" s="85">
        <f t="shared" ref="EC47" ca="1" si="147">IFERROR(EC46/EC$15,0)</f>
        <v>0.27989267483296276</v>
      </c>
      <c r="ED47" s="85">
        <f t="shared" ref="ED47" ca="1" si="148">IFERROR(ED46/ED$15,0)</f>
        <v>0.27036739751724143</v>
      </c>
      <c r="EE47" s="85">
        <f t="shared" ref="EE47" ca="1" si="149">IFERROR(EE46/EE$15,0)</f>
        <v>0.26343015582594209</v>
      </c>
      <c r="EF47" s="85">
        <f t="shared" ref="EF47" ca="1" si="150">IFERROR(EF46/EF$15,0)</f>
        <v>0.26296067696559178</v>
      </c>
      <c r="EG47" s="85">
        <f t="shared" ref="EG47" ca="1" si="151">IFERROR(EG46/EG$15,0)</f>
        <v>0.26296067696559178</v>
      </c>
      <c r="EH47" s="85">
        <f t="shared" ref="EH47" ca="1" si="152">IFERROR(EH46/EH$15,0)</f>
        <v>0.26296067696559178</v>
      </c>
      <c r="EI47" s="85">
        <f t="shared" ref="EI47" ca="1" si="153">IFERROR(EI46/EI$15,0)</f>
        <v>0.26296067696559178</v>
      </c>
      <c r="EJ47" s="85">
        <f t="shared" ref="EJ47" ca="1" si="154">IFERROR(EJ46/EJ$15,0)</f>
        <v>0.26296067696559178</v>
      </c>
      <c r="EK47" s="85">
        <f t="shared" ref="EK47" ca="1" si="155">IFERROR(EK46/EK$15,0)</f>
        <v>0.26296067696559178</v>
      </c>
      <c r="EL47" s="85">
        <f t="shared" ref="EL47" ca="1" si="156">IFERROR(EL46/EL$15,0)</f>
        <v>0.26296067696559178</v>
      </c>
      <c r="EM47" s="85">
        <f t="shared" ref="EM47" ca="1" si="157">IFERROR(EM46/EM$15,0)</f>
        <v>0.26296067696559178</v>
      </c>
      <c r="EN47" s="85">
        <f t="shared" ref="EN47" ca="1" si="158">IFERROR(EN46/EN$15,0)</f>
        <v>0.26296067696559178</v>
      </c>
      <c r="EO47" s="85">
        <f t="shared" ref="EO47" ca="1" si="159">IFERROR(EO46/EO$15,0)</f>
        <v>0.26407558956854438</v>
      </c>
      <c r="EP47" s="85">
        <f t="shared" ref="EP47" ca="1" si="160">IFERROR(EP46/EP$15,0)</f>
        <v>0.26853523998035467</v>
      </c>
      <c r="EQ47" s="85">
        <f t="shared" ref="EQ47" ca="1" si="161">IFERROR(EQ46/EQ$15,0)</f>
        <v>0.2729948903921649</v>
      </c>
      <c r="ER47" s="85">
        <f t="shared" ref="ER47" ca="1" si="162">IFERROR(ER46/ER$15,0)</f>
        <v>0.27856945340692779</v>
      </c>
      <c r="ES47" s="85">
        <f t="shared" ref="ES47" ca="1" si="163">IFERROR(ES46/ES$15,0)</f>
        <v>0.29083349203940606</v>
      </c>
      <c r="ET47" s="85">
        <f t="shared" ref="ET47:EW47" ca="1" si="164">IFERROR(ET46/ET$15,0)</f>
        <v>0.30755718108369462</v>
      </c>
      <c r="EU47" s="85">
        <f t="shared" ca="1" si="164"/>
        <v>0.30755718108369462</v>
      </c>
      <c r="EV47" s="85">
        <f t="shared" ca="1" si="164"/>
        <v>0.30755718108369462</v>
      </c>
      <c r="EW47" s="85">
        <f t="shared" ca="1" si="164"/>
        <v>0.30755718108369462</v>
      </c>
    </row>
    <row r="49" spans="1:153" x14ac:dyDescent="0.3">
      <c r="B49" s="6" t="s">
        <v>198</v>
      </c>
      <c r="F49" s="51" t="str">
        <f>F46</f>
        <v>INR Mn</v>
      </c>
      <c r="H49" s="57">
        <f>Capex!H416+H136+Capex!H437</f>
        <v>0</v>
      </c>
      <c r="I49" s="57">
        <f>Capex!I416+I136+Capex!I437</f>
        <v>0</v>
      </c>
      <c r="J49" s="57">
        <f>Capex!J416+J136+Capex!J437</f>
        <v>0</v>
      </c>
      <c r="K49" s="57">
        <f>Capex!K416+K136+Capex!K437</f>
        <v>215.35938811426783</v>
      </c>
      <c r="L49" s="57">
        <f>Capex!L416+L136+Capex!L437</f>
        <v>224.74938177646601</v>
      </c>
      <c r="M49" s="57">
        <f>Capex!M416+M136+Capex!M437</f>
        <v>231.99041715148289</v>
      </c>
      <c r="N49" s="57">
        <f>Capex!N416+N136+Capex!N437</f>
        <v>236.53099501248283</v>
      </c>
      <c r="O49" s="57">
        <f>Capex!O416+O136+Capex!O437</f>
        <v>375.19727058365589</v>
      </c>
      <c r="P49" s="57">
        <f>Capex!P416+P136+Capex!P437</f>
        <v>392.29482256250105</v>
      </c>
      <c r="Q49" s="57">
        <f>Capex!Q416+Q136+Capex!Q437</f>
        <v>400.58291772902885</v>
      </c>
      <c r="R49" s="57">
        <f>Capex!R416+R136+Capex!R437</f>
        <v>405.80435997031088</v>
      </c>
      <c r="S49" s="57">
        <f>Capex!S416+S136+Capex!S437</f>
        <v>552.68904227147118</v>
      </c>
      <c r="T49" s="57">
        <f>Capex!T416+T136+Capex!T437</f>
        <v>570.69397367824297</v>
      </c>
      <c r="U49" s="57">
        <f>Capex!U416+U136+Capex!U437</f>
        <v>578.29485499411885</v>
      </c>
      <c r="V49" s="57">
        <f>Capex!V416+V136+Capex!V437</f>
        <v>583.07869148403904</v>
      </c>
      <c r="W49" s="57">
        <f>Capex!W416+W136+Capex!W437</f>
        <v>937.97794359186389</v>
      </c>
      <c r="X49" s="57">
        <f>Capex!X416+X136+Capex!X437</f>
        <v>965.41207023912</v>
      </c>
      <c r="Y49" s="57">
        <f>Capex!Y416+Y136+Capex!Y437</f>
        <v>979.01937950622505</v>
      </c>
      <c r="Z49" s="57">
        <f>Capex!Z416+Z136+Capex!Z437</f>
        <v>987.56799995168865</v>
      </c>
      <c r="AA49" s="57">
        <f>Capex!AA416+AA136+Capex!AA437</f>
        <v>1910.0861289280606</v>
      </c>
      <c r="AB49" s="57">
        <f>Capex!AB416+AB136+Capex!AB437</f>
        <v>1977.8048000943104</v>
      </c>
      <c r="AC49" s="57">
        <f>Capex!AC416+AC136+Capex!AC437</f>
        <v>2011.5405483551899</v>
      </c>
      <c r="AD49" s="57">
        <f>Capex!AD416+AD136+Capex!AD437</f>
        <v>2032.6880076355296</v>
      </c>
      <c r="AE49" s="57">
        <f>Capex!AE416+AE136+Capex!AE437</f>
        <v>1692.0120792936873</v>
      </c>
      <c r="AF49" s="57">
        <f>Capex!AF416+AF136+Capex!AF437</f>
        <v>1700.0129110088369</v>
      </c>
      <c r="AG49" s="57">
        <f>Capex!AG416+AG136+Capex!AG437</f>
        <v>1697.418833261366</v>
      </c>
      <c r="AH49" s="57">
        <f>Capex!AH416+AH136+Capex!AH437</f>
        <v>1695.7951526632469</v>
      </c>
      <c r="AI49" s="57">
        <f>Capex!AI416+AI136+Capex!AI437</f>
        <v>1744.7851742393741</v>
      </c>
      <c r="AJ49" s="57">
        <f>Capex!AJ416+AJ136+Capex!AJ437</f>
        <v>1729.7092817863336</v>
      </c>
      <c r="AK49" s="57">
        <f>Capex!AK416+AK136+Capex!AK437</f>
        <v>1721.0597057907526</v>
      </c>
      <c r="AL49" s="57">
        <f>Capex!AL416+AL136+Capex!AL437</f>
        <v>1712.3301821645132</v>
      </c>
      <c r="AM49" s="57">
        <f>Capex!AM416+AM136+Capex!AM437</f>
        <v>1715.8972230236955</v>
      </c>
      <c r="AN49" s="57">
        <f>Capex!AN416+AN136+Capex!AN437</f>
        <v>1678.8702139290356</v>
      </c>
      <c r="AO49" s="57">
        <f>Capex!AO416+AO136+Capex!AO437</f>
        <v>1670.3197475944248</v>
      </c>
      <c r="AP49" s="57">
        <f>Capex!AP416+AP136+Capex!AP437</f>
        <v>1661.6952925281437</v>
      </c>
      <c r="AQ49" s="57">
        <f>Capex!AQ416+AQ136+Capex!AQ437</f>
        <v>1676.2604513968688</v>
      </c>
      <c r="AR49" s="57">
        <f>Capex!AR416+AR136+Capex!AR437</f>
        <v>1667.4860926135214</v>
      </c>
      <c r="AS49" s="57">
        <f>Capex!AS416+AS136+Capex!AS437</f>
        <v>1658.6358077166506</v>
      </c>
      <c r="AT49" s="57">
        <f>Capex!AT416+AT136+Capex!AT437</f>
        <v>1649.7089397038633</v>
      </c>
      <c r="AU49" s="57">
        <f>Capex!AU416+AU136+Capex!AU437</f>
        <v>1660.5265548940913</v>
      </c>
      <c r="AV49" s="57">
        <f>Capex!AV416+AV136+Capex!AV437</f>
        <v>1651.4445268524569</v>
      </c>
      <c r="AW49" s="57">
        <f>Capex!AW416+AW136+Capex!AW437</f>
        <v>1642.2839103795602</v>
      </c>
      <c r="AX49" s="57">
        <f>Capex!AX416+AX136+Capex!AX437</f>
        <v>1633.0440254354921</v>
      </c>
      <c r="AY49" s="57">
        <f>Capex!AY416+AY136+Capex!AY437</f>
        <v>1646.2510517777071</v>
      </c>
      <c r="AZ49" s="57">
        <f>Capex!AZ416+AZ136+Capex!AZ437</f>
        <v>1636.8505661826141</v>
      </c>
      <c r="BA49" s="57">
        <f>Capex!BA416+BA136+Capex!BA437</f>
        <v>1627.3687364854513</v>
      </c>
      <c r="BB49" s="57">
        <f>Capex!BB416+BB136+Capex!BB437</f>
        <v>1617.804858800991</v>
      </c>
      <c r="BC49" s="57">
        <f>Capex!BC416+BC136+Capex!BC437</f>
        <v>1617.739682548789</v>
      </c>
      <c r="BD49" s="57">
        <f>Capex!BD416+BD136+Capex!BD437</f>
        <v>1611.0663968657213</v>
      </c>
      <c r="BE49" s="57">
        <f>Capex!BE416+BE136+Capex!BE437</f>
        <v>1601.2520907355608</v>
      </c>
      <c r="BF49" s="57">
        <f>Capex!BF416+BF136+Capex!BF437</f>
        <v>1591.3528596393949</v>
      </c>
      <c r="BG49" s="57">
        <f>Capex!BG416+BG136+Capex!BG437</f>
        <v>1605.2799876564204</v>
      </c>
      <c r="BH49" s="57">
        <f>Capex!BH416+BH136+Capex!BH437</f>
        <v>1595.2086956559992</v>
      </c>
      <c r="BI49" s="57">
        <f>Capex!BI416+BI136+Capex!BI437</f>
        <v>1585.0502549443579</v>
      </c>
      <c r="BJ49" s="57">
        <f>Capex!BJ416+BJ136+Capex!BJ437</f>
        <v>1574.8039114079361</v>
      </c>
      <c r="BK49" s="57">
        <f>Capex!BK416+BK136+Capex!BK437</f>
        <v>1587.7604849671943</v>
      </c>
      <c r="BL49" s="57">
        <f>Capex!BL416+BL136+Capex!BL437</f>
        <v>1577.3360472821398</v>
      </c>
      <c r="BM49" s="57">
        <f>Capex!BM416+BM136+Capex!BM437</f>
        <v>1566.8214050523845</v>
      </c>
      <c r="BN49" s="57">
        <f>Capex!BN416+BN136+Capex!BN437</f>
        <v>1556.2157777216883</v>
      </c>
      <c r="BO49" s="57">
        <f>Capex!BO416+BO136+Capex!BO437</f>
        <v>1568.6939622466764</v>
      </c>
      <c r="BP49" s="57">
        <f>Capex!BP416+BP136+Capex!BP437</f>
        <v>1557.9039959697543</v>
      </c>
      <c r="BQ49" s="57">
        <f>Capex!BQ416+BQ136+Capex!BQ437</f>
        <v>1547.0206621631144</v>
      </c>
      <c r="BR49" s="57">
        <f>Capex!BR416+BR136+Capex!BR437</f>
        <v>1536.0431529006355</v>
      </c>
      <c r="BS49" s="57">
        <f>Capex!BS416+BS136+Capex!BS437</f>
        <v>1534.6760617504033</v>
      </c>
      <c r="BT49" s="57">
        <f>Capex!BT416+BT136+Capex!BT437</f>
        <v>1526.6462984951556</v>
      </c>
      <c r="BU49" s="57">
        <f>Capex!BU416+BU136+Capex!BU437</f>
        <v>1516.6248287489941</v>
      </c>
      <c r="BV49" s="57">
        <f>Capex!BV416+BV136+Capex!BV437</f>
        <v>1506.5166414125897</v>
      </c>
      <c r="BW49" s="57">
        <f>Capex!BW416+BW136+Capex!BW437</f>
        <v>1520.2554308740437</v>
      </c>
      <c r="BX49" s="57">
        <f>Capex!BX416+BX136+Capex!BX437</f>
        <v>1509.9715507149756</v>
      </c>
      <c r="BY49" s="57">
        <f>Capex!BY416+BY136+Capex!BY437</f>
        <v>1500.8421659357743</v>
      </c>
      <c r="BZ49" s="57">
        <f>Capex!BZ416+BZ136+Capex!BZ437</f>
        <v>1491.633782938896</v>
      </c>
      <c r="CA49" s="57">
        <f>Capex!CA416+CA136+Capex!CA437</f>
        <v>1505.6414913980173</v>
      </c>
      <c r="CB49" s="57">
        <f>Capex!CB416+CB136+Capex!CB437</f>
        <v>1496.2730552929952</v>
      </c>
      <c r="CC49" s="57">
        <f>Capex!CC416+CC136+Capex!CC437</f>
        <v>1488.0670360708114</v>
      </c>
      <c r="CD49" s="57">
        <f>Capex!CD416+CD136+Capex!CD437</f>
        <v>1479.7900086801192</v>
      </c>
      <c r="CE49" s="57">
        <f>Capex!CE416+CE136+Capex!CE437</f>
        <v>1494.6177268028798</v>
      </c>
      <c r="CF49" s="57">
        <f>Capex!CF416+CF136+Capex!CF437</f>
        <v>1486.1968344186791</v>
      </c>
      <c r="CG49" s="57">
        <f>Capex!CG416+CG136+Capex!CG437</f>
        <v>1480.1900418393836</v>
      </c>
      <c r="CH49" s="57">
        <f>Capex!CH416+CH136+Capex!CH437</f>
        <v>1474.131271397483</v>
      </c>
      <c r="CI49" s="57">
        <f>Capex!CI416+CI136+Capex!CI437</f>
        <v>1477.7256315749553</v>
      </c>
      <c r="CJ49" s="57">
        <f>Capex!CJ416+CJ136+Capex!CJ437</f>
        <v>1474.7001996663962</v>
      </c>
      <c r="CK49" s="57">
        <f>Capex!CK416+CK136+Capex!CK437</f>
        <v>1474.7001996663962</v>
      </c>
      <c r="CL49" s="57">
        <f>Capex!CL416+CL136+Capex!CL437</f>
        <v>1474.7001996663962</v>
      </c>
      <c r="CM49" s="57">
        <f>Capex!CM416+CM136+Capex!CM437</f>
        <v>1498.6346715351158</v>
      </c>
      <c r="CN49" s="57">
        <f>Capex!CN416+CN136+Capex!CN437</f>
        <v>1498.6346715351158</v>
      </c>
      <c r="CO49" s="57">
        <f>Capex!CO416+CO136+Capex!CO437</f>
        <v>1498.6346715351158</v>
      </c>
      <c r="CP49" s="57">
        <f>Capex!CP416+CP136+Capex!CP437</f>
        <v>1498.6346715351158</v>
      </c>
      <c r="CQ49" s="57">
        <f>Capex!CQ416+CQ136+Capex!CQ437</f>
        <v>1521.9304498607933</v>
      </c>
      <c r="CR49" s="57">
        <f>Capex!CR416+CR136+Capex!CR437</f>
        <v>1521.9304498607933</v>
      </c>
      <c r="CS49" s="57">
        <f>Capex!CS416+CS136+Capex!CS437</f>
        <v>1521.9304498607933</v>
      </c>
      <c r="CT49" s="57">
        <f>Capex!CT416+CT136+Capex!CT437</f>
        <v>1521.9304498607933</v>
      </c>
      <c r="CU49" s="57">
        <f>Capex!CU416+CU136+Capex!CU437</f>
        <v>1545.1068189364362</v>
      </c>
      <c r="CV49" s="57">
        <f>Capex!CV416+CV136+Capex!CV437</f>
        <v>1545.1068189364362</v>
      </c>
      <c r="CW49" s="57">
        <f>Capex!CW416+CW136+Capex!CW437</f>
        <v>1545.1068189364362</v>
      </c>
      <c r="CX49" s="57">
        <f>Capex!CX416+CX136+Capex!CX437</f>
        <v>1545.1068189364362</v>
      </c>
      <c r="CY49" s="57">
        <f>Capex!CY416+CY136+Capex!CY437</f>
        <v>1554.8123773732316</v>
      </c>
      <c r="CZ49" s="57">
        <f>Capex!CZ416+CZ136+Capex!CZ437</f>
        <v>1557.9510249646175</v>
      </c>
      <c r="DA49" s="57">
        <f>Capex!DA416+DA136+Capex!DA437</f>
        <v>1557.9510249646175</v>
      </c>
      <c r="DB49" s="57">
        <f>Capex!DB416+DB136+Capex!DB437</f>
        <v>1557.9510249646175</v>
      </c>
      <c r="DC49" s="57">
        <f>Capex!DC416+DC136+Capex!DC437</f>
        <v>1581.8854968660803</v>
      </c>
      <c r="DD49" s="57">
        <f>Capex!DD416+DD136+Capex!DD437</f>
        <v>1581.8854968660803</v>
      </c>
      <c r="DE49" s="57">
        <f>Capex!DE416+DE136+Capex!DE437</f>
        <v>1581.8854968660803</v>
      </c>
      <c r="DF49" s="57">
        <f>Capex!DF416+DF136+Capex!DF437</f>
        <v>1581.8854968660803</v>
      </c>
      <c r="DG49" s="57">
        <f>Capex!DG416+DG136+Capex!DG437</f>
        <v>1605.1812751978794</v>
      </c>
      <c r="DH49" s="57">
        <f>Capex!DH416+DH136+Capex!DH437</f>
        <v>1605.1812751978794</v>
      </c>
      <c r="DI49" s="57">
        <f>Capex!DI416+DI136+Capex!DI437</f>
        <v>1605.1812751978794</v>
      </c>
      <c r="DJ49" s="57">
        <f>Capex!DJ416+DJ136+Capex!DJ437</f>
        <v>1605.1812751978794</v>
      </c>
      <c r="DK49" s="57">
        <f>Capex!DK416+DK136+Capex!DK437</f>
        <v>1628.3576442746671</v>
      </c>
      <c r="DL49" s="57">
        <f>Capex!DL416+DL136+Capex!DL437</f>
        <v>1628.3576442746671</v>
      </c>
      <c r="DM49" s="57">
        <f>Capex!DM416+DM136+Capex!DM437</f>
        <v>1628.3576442746671</v>
      </c>
      <c r="DN49" s="57">
        <f>Capex!DN416+DN136+Capex!DN437</f>
        <v>1628.3576442746671</v>
      </c>
      <c r="DO49" s="57">
        <f>Capex!DO416+DO136+Capex!DO437</f>
        <v>1638.0632027116808</v>
      </c>
      <c r="DP49" s="57">
        <f>Capex!DP416+DP136+Capex!DP437</f>
        <v>1641.2018503032107</v>
      </c>
      <c r="DQ49" s="57">
        <f>Capex!DQ416+DQ136+Capex!DQ437</f>
        <v>1641.2018503032107</v>
      </c>
      <c r="DR49" s="57">
        <f>Capex!DR416+DR136+Capex!DR437</f>
        <v>1641.2018503032107</v>
      </c>
      <c r="DS49" s="57">
        <f>Capex!DS416+DS136+Capex!DS437</f>
        <v>1665.1362222047128</v>
      </c>
      <c r="DU49" s="57">
        <f t="shared" ref="DU49:ES49" si="165">SUMIF($H$3:$DS$3,DU$3,$H49:$DS49)</f>
        <v>215.35938811426783</v>
      </c>
      <c r="DV49" s="57">
        <f t="shared" si="165"/>
        <v>1068.4680645240876</v>
      </c>
      <c r="DW49" s="57">
        <f t="shared" si="165"/>
        <v>1751.371142533312</v>
      </c>
      <c r="DX49" s="57">
        <f t="shared" si="165"/>
        <v>2670.0454637482649</v>
      </c>
      <c r="DY49" s="57">
        <f t="shared" si="165"/>
        <v>4842.0855786250941</v>
      </c>
      <c r="DZ49" s="57">
        <f t="shared" si="165"/>
        <v>7714.0454353787172</v>
      </c>
      <c r="EA49" s="57">
        <f t="shared" si="165"/>
        <v>6838.0120711728241</v>
      </c>
      <c r="EB49" s="57">
        <f t="shared" si="165"/>
        <v>6878.9963927652952</v>
      </c>
      <c r="EC49" s="57">
        <f t="shared" si="165"/>
        <v>6687.1457054484736</v>
      </c>
      <c r="ED49" s="57">
        <f t="shared" si="165"/>
        <v>6636.3573949281272</v>
      </c>
      <c r="EE49" s="57">
        <f t="shared" si="165"/>
        <v>6573.0235144452172</v>
      </c>
      <c r="EF49" s="57">
        <f t="shared" si="165"/>
        <v>6499.7638440178453</v>
      </c>
      <c r="EG49" s="57">
        <f t="shared" si="165"/>
        <v>6408.9513348970977</v>
      </c>
      <c r="EH49" s="57">
        <f t="shared" si="165"/>
        <v>6342.8233469754878</v>
      </c>
      <c r="EI49" s="57">
        <f t="shared" si="165"/>
        <v>6269.0671923028885</v>
      </c>
      <c r="EJ49" s="57">
        <f t="shared" si="165"/>
        <v>6175.6438727839077</v>
      </c>
      <c r="EK49" s="57">
        <f t="shared" si="165"/>
        <v>6070.0431995307827</v>
      </c>
      <c r="EL49" s="57">
        <f t="shared" si="165"/>
        <v>6008.0889909876632</v>
      </c>
      <c r="EM49" s="57">
        <f t="shared" si="165"/>
        <v>5958.7478268468049</v>
      </c>
      <c r="EN49" s="57">
        <f t="shared" si="165"/>
        <v>5918.2437792305018</v>
      </c>
      <c r="EO49" s="57">
        <f t="shared" si="165"/>
        <v>5922.7352705343037</v>
      </c>
      <c r="EP49" s="57">
        <f t="shared" si="165"/>
        <v>6017.8344644661411</v>
      </c>
      <c r="EQ49" s="57">
        <f t="shared" si="165"/>
        <v>6110.8981685188155</v>
      </c>
      <c r="ER49" s="57">
        <f t="shared" si="165"/>
        <v>6190.1328341825401</v>
      </c>
      <c r="ES49" s="57">
        <f t="shared" si="165"/>
        <v>6255.7385717599336</v>
      </c>
      <c r="ET49" s="57">
        <f t="shared" ref="ET49:EW49" si="166">SUMIF($H$3:$DS$3,ET$3,$H49:$DS49)</f>
        <v>6350.8377657961209</v>
      </c>
      <c r="EU49" s="57">
        <f t="shared" si="166"/>
        <v>6443.901469868305</v>
      </c>
      <c r="EV49" s="57">
        <f t="shared" si="166"/>
        <v>6523.1361355356821</v>
      </c>
      <c r="EW49" s="57">
        <f t="shared" si="166"/>
        <v>6588.7417731143451</v>
      </c>
    </row>
    <row r="51" spans="1:153" x14ac:dyDescent="0.3">
      <c r="A51" s="90"/>
      <c r="B51" s="88" t="s">
        <v>201</v>
      </c>
      <c r="C51" s="88"/>
      <c r="D51" s="88"/>
      <c r="E51" s="88"/>
      <c r="F51" s="94" t="str">
        <f>F49</f>
        <v>INR Mn</v>
      </c>
      <c r="G51" s="88"/>
      <c r="H51" s="92">
        <f t="shared" ref="H51:AM51" ca="1" si="167">H46-H49</f>
        <v>0</v>
      </c>
      <c r="I51" s="92">
        <f t="shared" ca="1" si="167"/>
        <v>0</v>
      </c>
      <c r="J51" s="92">
        <f t="shared" ca="1" si="167"/>
        <v>0</v>
      </c>
      <c r="K51" s="92">
        <f t="shared" ca="1" si="167"/>
        <v>35.617038847991807</v>
      </c>
      <c r="L51" s="92">
        <f t="shared" ca="1" si="167"/>
        <v>80.864529068085346</v>
      </c>
      <c r="M51" s="92">
        <f t="shared" ca="1" si="167"/>
        <v>209.56433192859348</v>
      </c>
      <c r="N51" s="92">
        <f t="shared" ca="1" si="167"/>
        <v>257.69040461655192</v>
      </c>
      <c r="O51" s="92">
        <f t="shared" ca="1" si="167"/>
        <v>760.34795185575172</v>
      </c>
      <c r="P51" s="92">
        <f t="shared" ca="1" si="167"/>
        <v>859.82564327023954</v>
      </c>
      <c r="Q51" s="92">
        <f t="shared" ca="1" si="167"/>
        <v>1044.4817002380619</v>
      </c>
      <c r="R51" s="92">
        <f t="shared" ca="1" si="167"/>
        <v>1151.7563347234463</v>
      </c>
      <c r="S51" s="92">
        <f t="shared" ca="1" si="167"/>
        <v>1965.6385551317737</v>
      </c>
      <c r="T51" s="92">
        <f t="shared" ca="1" si="167"/>
        <v>1950.6586237250017</v>
      </c>
      <c r="U51" s="92">
        <f t="shared" ca="1" si="167"/>
        <v>2012.5504484876224</v>
      </c>
      <c r="V51" s="92">
        <f t="shared" ca="1" si="167"/>
        <v>2004.6041119977017</v>
      </c>
      <c r="W51" s="92">
        <f t="shared" ca="1" si="167"/>
        <v>3207.0521136488119</v>
      </c>
      <c r="X51" s="92">
        <f t="shared" ca="1" si="167"/>
        <v>3184.6138203348883</v>
      </c>
      <c r="Y51" s="92">
        <f t="shared" ca="1" si="167"/>
        <v>3308.4398116465554</v>
      </c>
      <c r="Z51" s="92">
        <f t="shared" ca="1" si="167"/>
        <v>3294.6203578677578</v>
      </c>
      <c r="AA51" s="92">
        <f t="shared" ca="1" si="167"/>
        <v>6037.9101753592822</v>
      </c>
      <c r="AB51" s="92">
        <f t="shared" ca="1" si="167"/>
        <v>5956.7639971863955</v>
      </c>
      <c r="AC51" s="92">
        <f t="shared" ca="1" si="167"/>
        <v>6254.0393965888634</v>
      </c>
      <c r="AD51" s="92">
        <f t="shared" ca="1" si="167"/>
        <v>6222.3502706418585</v>
      </c>
      <c r="AE51" s="92">
        <f t="shared" ca="1" si="167"/>
        <v>7465.1295555956131</v>
      </c>
      <c r="AF51" s="92">
        <f t="shared" ca="1" si="167"/>
        <v>7441.2844937173923</v>
      </c>
      <c r="AG51" s="92">
        <f t="shared" ca="1" si="167"/>
        <v>7355.9157376055491</v>
      </c>
      <c r="AH51" s="92">
        <f t="shared" ca="1" si="167"/>
        <v>7347.1352515370008</v>
      </c>
      <c r="AI51" s="92">
        <f t="shared" ca="1" si="167"/>
        <v>7774.4908156080219</v>
      </c>
      <c r="AJ51" s="92">
        <f t="shared" ca="1" si="167"/>
        <v>7771.4120216884803</v>
      </c>
      <c r="AK51" s="92">
        <f t="shared" ca="1" si="167"/>
        <v>7675.1807476221493</v>
      </c>
      <c r="AL51" s="92">
        <f t="shared" ca="1" si="167"/>
        <v>7673.6436045817227</v>
      </c>
      <c r="AM51" s="92">
        <f t="shared" ca="1" si="167"/>
        <v>7632.5765637225395</v>
      </c>
      <c r="AN51" s="92">
        <f t="shared" ref="AN51:BS51" ca="1" si="168">AN46-AN49</f>
        <v>7651.3113864446177</v>
      </c>
      <c r="AO51" s="92">
        <f t="shared" ca="1" si="168"/>
        <v>7547.5308671418607</v>
      </c>
      <c r="AP51" s="92">
        <f t="shared" ca="1" si="168"/>
        <v>7546.0261555414763</v>
      </c>
      <c r="AQ51" s="92">
        <f t="shared" ca="1" si="168"/>
        <v>7456.4609966727512</v>
      </c>
      <c r="AR51" s="92">
        <f t="shared" ca="1" si="168"/>
        <v>7418.2468160442704</v>
      </c>
      <c r="AS51" s="92">
        <f t="shared" ca="1" si="168"/>
        <v>7259.5528357449011</v>
      </c>
      <c r="AT51" s="92">
        <f t="shared" ca="1" si="168"/>
        <v>7258.6255370910203</v>
      </c>
      <c r="AU51" s="92">
        <f t="shared" ca="1" si="168"/>
        <v>7060.3079219007923</v>
      </c>
      <c r="AV51" s="92">
        <f t="shared" ca="1" si="168"/>
        <v>7079.2441166090948</v>
      </c>
      <c r="AW51" s="92">
        <f t="shared" ca="1" si="168"/>
        <v>7026.5297330819913</v>
      </c>
      <c r="AX51" s="92">
        <f t="shared" ca="1" si="168"/>
        <v>7026.6029513593912</v>
      </c>
      <c r="AY51" s="92">
        <f t="shared" ca="1" si="168"/>
        <v>7013.3959250171765</v>
      </c>
      <c r="AZ51" s="92">
        <f t="shared" ca="1" si="168"/>
        <v>7031.9630772789378</v>
      </c>
      <c r="BA51" s="92">
        <f t="shared" ca="1" si="168"/>
        <v>7041.4449069761004</v>
      </c>
      <c r="BB51" s="92">
        <f t="shared" ca="1" si="168"/>
        <v>7041.8421179938923</v>
      </c>
      <c r="BC51" s="92">
        <f t="shared" ca="1" si="168"/>
        <v>7041.9072942460953</v>
      </c>
      <c r="BD51" s="92">
        <f t="shared" ca="1" si="168"/>
        <v>7057.7472465958308</v>
      </c>
      <c r="BE51" s="92">
        <f t="shared" ca="1" si="168"/>
        <v>7067.5615527259906</v>
      </c>
      <c r="BF51" s="92">
        <f t="shared" ca="1" si="168"/>
        <v>7068.2941171554885</v>
      </c>
      <c r="BG51" s="92">
        <f t="shared" ca="1" si="168"/>
        <v>7054.3669891384634</v>
      </c>
      <c r="BH51" s="92">
        <f t="shared" ca="1" si="168"/>
        <v>7073.604947805552</v>
      </c>
      <c r="BI51" s="92">
        <f t="shared" ca="1" si="168"/>
        <v>7083.7633885171936</v>
      </c>
      <c r="BJ51" s="92">
        <f t="shared" ca="1" si="168"/>
        <v>7084.8430653869473</v>
      </c>
      <c r="BK51" s="92">
        <f t="shared" ca="1" si="168"/>
        <v>7071.8864918276895</v>
      </c>
      <c r="BL51" s="92">
        <f t="shared" ca="1" si="168"/>
        <v>7091.4775961794121</v>
      </c>
      <c r="BM51" s="92">
        <f t="shared" ca="1" si="168"/>
        <v>7101.9922384091669</v>
      </c>
      <c r="BN51" s="92">
        <f t="shared" ca="1" si="168"/>
        <v>7103.4311990731958</v>
      </c>
      <c r="BO51" s="92">
        <f t="shared" ca="1" si="168"/>
        <v>7090.9530145482076</v>
      </c>
      <c r="BP51" s="92">
        <f t="shared" ca="1" si="168"/>
        <v>7110.9096474917969</v>
      </c>
      <c r="BQ51" s="92">
        <f t="shared" ca="1" si="168"/>
        <v>7121.7929812984376</v>
      </c>
      <c r="BR51" s="92">
        <f t="shared" ca="1" si="168"/>
        <v>7123.6038238942483</v>
      </c>
      <c r="BS51" s="92">
        <f t="shared" ca="1" si="168"/>
        <v>7124.9709150444805</v>
      </c>
      <c r="BT51" s="92">
        <f t="shared" ref="BT51:CY51" ca="1" si="169">BT46-BT49</f>
        <v>7142.1673449663958</v>
      </c>
      <c r="BU51" s="92">
        <f t="shared" ca="1" si="169"/>
        <v>7152.1888147125574</v>
      </c>
      <c r="BV51" s="92">
        <f t="shared" ca="1" si="169"/>
        <v>7153.1303353822941</v>
      </c>
      <c r="BW51" s="92">
        <f t="shared" ca="1" si="169"/>
        <v>7139.3915459208401</v>
      </c>
      <c r="BX51" s="92">
        <f t="shared" ca="1" si="169"/>
        <v>7158.8420927465759</v>
      </c>
      <c r="BY51" s="92">
        <f t="shared" ca="1" si="169"/>
        <v>7167.9714775257771</v>
      </c>
      <c r="BZ51" s="92">
        <f t="shared" ca="1" si="169"/>
        <v>7168.013193855988</v>
      </c>
      <c r="CA51" s="92">
        <f t="shared" ca="1" si="169"/>
        <v>7154.0054853968668</v>
      </c>
      <c r="CB51" s="92">
        <f t="shared" ca="1" si="169"/>
        <v>7172.5405881685565</v>
      </c>
      <c r="CC51" s="92">
        <f t="shared" ca="1" si="169"/>
        <v>7180.7466073907399</v>
      </c>
      <c r="CD51" s="92">
        <f t="shared" ca="1" si="169"/>
        <v>7179.8569681147646</v>
      </c>
      <c r="CE51" s="92">
        <f t="shared" ca="1" si="169"/>
        <v>7165.0292499920042</v>
      </c>
      <c r="CF51" s="92">
        <f t="shared" ca="1" si="169"/>
        <v>7182.6168090428728</v>
      </c>
      <c r="CG51" s="92">
        <f t="shared" ca="1" si="169"/>
        <v>7188.6236016221683</v>
      </c>
      <c r="CH51" s="92">
        <f t="shared" ca="1" si="169"/>
        <v>7185.5157053974008</v>
      </c>
      <c r="CI51" s="92">
        <f t="shared" ca="1" si="169"/>
        <v>7181.9213452199283</v>
      </c>
      <c r="CJ51" s="92">
        <f t="shared" ca="1" si="169"/>
        <v>7194.113443795155</v>
      </c>
      <c r="CK51" s="92">
        <f t="shared" ca="1" si="169"/>
        <v>7194.113443795155</v>
      </c>
      <c r="CL51" s="92">
        <f t="shared" ca="1" si="169"/>
        <v>7184.9467771284872</v>
      </c>
      <c r="CM51" s="92">
        <f t="shared" ca="1" si="169"/>
        <v>7307.9522915590824</v>
      </c>
      <c r="CN51" s="92">
        <f t="shared" ca="1" si="169"/>
        <v>7317.1189582257502</v>
      </c>
      <c r="CO51" s="92">
        <f t="shared" ca="1" si="169"/>
        <v>7317.1189582257502</v>
      </c>
      <c r="CP51" s="92">
        <f t="shared" ca="1" si="169"/>
        <v>7307.9522915590824</v>
      </c>
      <c r="CQ51" s="92">
        <f t="shared" ca="1" si="169"/>
        <v>7431.5964995327186</v>
      </c>
      <c r="CR51" s="92">
        <f t="shared" ca="1" si="169"/>
        <v>7440.7631661993864</v>
      </c>
      <c r="CS51" s="92">
        <f t="shared" ca="1" si="169"/>
        <v>7440.7631661993864</v>
      </c>
      <c r="CT51" s="92">
        <f t="shared" ca="1" si="169"/>
        <v>7431.5964995327186</v>
      </c>
      <c r="CU51" s="92">
        <f t="shared" ca="1" si="169"/>
        <v>7555.3601167563902</v>
      </c>
      <c r="CV51" s="92">
        <f t="shared" ca="1" si="169"/>
        <v>7564.5267834230581</v>
      </c>
      <c r="CW51" s="92">
        <f t="shared" ca="1" si="169"/>
        <v>7564.5267834230581</v>
      </c>
      <c r="CX51" s="92">
        <f t="shared" ca="1" si="169"/>
        <v>7555.3601167563902</v>
      </c>
      <c r="CY51" s="92">
        <f t="shared" ca="1" si="169"/>
        <v>7839.534530918223</v>
      </c>
      <c r="CZ51" s="92">
        <f t="shared" ref="CZ51:DS51" ca="1" si="170">CZ46-CZ49</f>
        <v>7845.5625499935049</v>
      </c>
      <c r="DA51" s="92">
        <f t="shared" ca="1" si="170"/>
        <v>7845.5625499935049</v>
      </c>
      <c r="DB51" s="92">
        <f t="shared" ca="1" si="170"/>
        <v>7836.3958833268371</v>
      </c>
      <c r="DC51" s="92">
        <f t="shared" ca="1" si="170"/>
        <v>8547.1613429219469</v>
      </c>
      <c r="DD51" s="92">
        <f t="shared" ca="1" si="170"/>
        <v>8556.3280095886148</v>
      </c>
      <c r="DE51" s="92">
        <f t="shared" ca="1" si="170"/>
        <v>8556.3280095886148</v>
      </c>
      <c r="DF51" s="92">
        <f t="shared" ca="1" si="170"/>
        <v>8547.1613429219469</v>
      </c>
      <c r="DG51" s="92">
        <f t="shared" ca="1" si="170"/>
        <v>8523.8655645901472</v>
      </c>
      <c r="DH51" s="92">
        <f t="shared" ca="1" si="170"/>
        <v>8533.0322312568151</v>
      </c>
      <c r="DI51" s="92">
        <f t="shared" ca="1" si="170"/>
        <v>8533.0322312568151</v>
      </c>
      <c r="DJ51" s="92">
        <f t="shared" ca="1" si="170"/>
        <v>8523.8655645901472</v>
      </c>
      <c r="DK51" s="92">
        <f t="shared" ca="1" si="170"/>
        <v>8500.6891955133597</v>
      </c>
      <c r="DL51" s="92">
        <f t="shared" ca="1" si="170"/>
        <v>8509.8558621800275</v>
      </c>
      <c r="DM51" s="92">
        <f t="shared" ca="1" si="170"/>
        <v>8509.8558621800275</v>
      </c>
      <c r="DN51" s="92">
        <f t="shared" ca="1" si="170"/>
        <v>8500.6891955133597</v>
      </c>
      <c r="DO51" s="92">
        <f t="shared" ca="1" si="170"/>
        <v>8490.983637076346</v>
      </c>
      <c r="DP51" s="92">
        <f t="shared" ca="1" si="170"/>
        <v>8497.0116561514842</v>
      </c>
      <c r="DQ51" s="92">
        <f t="shared" ca="1" si="170"/>
        <v>8497.0116561514842</v>
      </c>
      <c r="DR51" s="92">
        <f t="shared" ca="1" si="170"/>
        <v>8487.8449894848163</v>
      </c>
      <c r="DS51" s="92">
        <f t="shared" ca="1" si="170"/>
        <v>8463.9106175833149</v>
      </c>
      <c r="DU51" s="92">
        <f t="shared" ref="DU51:ES51" ca="1" si="171">DU46-DU49</f>
        <v>35.617038847991807</v>
      </c>
      <c r="DV51" s="92">
        <f t="shared" ca="1" si="171"/>
        <v>1308.4672174689806</v>
      </c>
      <c r="DW51" s="92">
        <f t="shared" ca="1" si="171"/>
        <v>5021.7022333635186</v>
      </c>
      <c r="DX51" s="92">
        <f t="shared" ca="1" si="171"/>
        <v>9174.8652978591417</v>
      </c>
      <c r="DY51" s="92">
        <f t="shared" ca="1" si="171"/>
        <v>15825.584165208489</v>
      </c>
      <c r="DZ51" s="92">
        <f t="shared" ca="1" si="171"/>
        <v>25898.283220012734</v>
      </c>
      <c r="EA51" s="92">
        <f t="shared" ca="1" si="171"/>
        <v>29918.82629846796</v>
      </c>
      <c r="EB51" s="92">
        <f t="shared" ca="1" si="171"/>
        <v>30752.812937614894</v>
      </c>
      <c r="EC51" s="92">
        <f t="shared" ca="1" si="171"/>
        <v>30201.329405800705</v>
      </c>
      <c r="ED51" s="92">
        <f t="shared" ca="1" si="171"/>
        <v>28996.733110780988</v>
      </c>
      <c r="EE51" s="92">
        <f t="shared" ca="1" si="171"/>
        <v>28145.772726067647</v>
      </c>
      <c r="EF51" s="92">
        <f t="shared" ca="1" si="171"/>
        <v>28157.157396495018</v>
      </c>
      <c r="EG51" s="92">
        <f t="shared" ca="1" si="171"/>
        <v>28247.969905615766</v>
      </c>
      <c r="EH51" s="92">
        <f t="shared" ca="1" si="171"/>
        <v>28314.097893537375</v>
      </c>
      <c r="EI51" s="92">
        <f t="shared" ca="1" si="171"/>
        <v>28387.854048209974</v>
      </c>
      <c r="EJ51" s="92">
        <f t="shared" ca="1" si="171"/>
        <v>28481.277367728955</v>
      </c>
      <c r="EK51" s="92">
        <f t="shared" ca="1" si="171"/>
        <v>28586.878040982083</v>
      </c>
      <c r="EL51" s="92">
        <f t="shared" ca="1" si="171"/>
        <v>28648.8322495252</v>
      </c>
      <c r="EM51" s="92">
        <f t="shared" ca="1" si="171"/>
        <v>28698.17341366606</v>
      </c>
      <c r="EN51" s="92">
        <f t="shared" ca="1" si="171"/>
        <v>28738.677461282361</v>
      </c>
      <c r="EO51" s="92">
        <f t="shared" ca="1" si="171"/>
        <v>28881.125956277876</v>
      </c>
      <c r="EP51" s="92">
        <f t="shared" ca="1" si="171"/>
        <v>29373.786707543295</v>
      </c>
      <c r="EQ51" s="92">
        <f t="shared" ca="1" si="171"/>
        <v>29868.482948687877</v>
      </c>
      <c r="ER51" s="92">
        <f t="shared" ca="1" si="171"/>
        <v>30523.948214520726</v>
      </c>
      <c r="ES51" s="92">
        <f t="shared" ca="1" si="171"/>
        <v>32074.682326235787</v>
      </c>
      <c r="ET51" s="92">
        <f t="shared" ref="ET51:EW51" ca="1" si="172">ET46-ET49</f>
        <v>34183.682926689318</v>
      </c>
      <c r="EU51" s="92">
        <f t="shared" ca="1" si="172"/>
        <v>34090.619222617133</v>
      </c>
      <c r="EV51" s="92">
        <f t="shared" ca="1" si="172"/>
        <v>34011.38455694975</v>
      </c>
      <c r="EW51" s="92">
        <f t="shared" ca="1" si="172"/>
        <v>33945.778919371092</v>
      </c>
    </row>
    <row r="52" spans="1:153" s="83" customFormat="1" ht="11.5" x14ac:dyDescent="0.25">
      <c r="D52" s="83" t="s">
        <v>200</v>
      </c>
      <c r="F52" s="84" t="s">
        <v>32</v>
      </c>
      <c r="G52" s="84"/>
      <c r="H52" s="85">
        <f t="shared" ref="H52:AM52" ca="1" si="173">IFERROR(H51/H$15,0)</f>
        <v>0</v>
      </c>
      <c r="I52" s="85">
        <f t="shared" ca="1" si="173"/>
        <v>0</v>
      </c>
      <c r="J52" s="85">
        <f t="shared" ca="1" si="173"/>
        <v>0</v>
      </c>
      <c r="K52" s="85">
        <f t="shared" ca="1" si="173"/>
        <v>1.3260051017106415E-2</v>
      </c>
      <c r="L52" s="85">
        <f t="shared" ca="1" si="173"/>
        <v>3.0105472425525741E-2</v>
      </c>
      <c r="M52" s="85">
        <f t="shared" ca="1" si="173"/>
        <v>7.8019785546985507E-2</v>
      </c>
      <c r="N52" s="85">
        <f t="shared" ca="1" si="173"/>
        <v>9.5936889262958278E-2</v>
      </c>
      <c r="O52" s="85">
        <f t="shared" ca="1" si="173"/>
        <v>0.13269087139974439</v>
      </c>
      <c r="P52" s="85">
        <f t="shared" ca="1" si="173"/>
        <v>0.15005105699162646</v>
      </c>
      <c r="Q52" s="85">
        <f t="shared" ca="1" si="173"/>
        <v>0.182276004857271</v>
      </c>
      <c r="R52" s="85">
        <f t="shared" ca="1" si="173"/>
        <v>0.20099686113657506</v>
      </c>
      <c r="S52" s="85">
        <f t="shared" ca="1" si="173"/>
        <v>0.2177969379704244</v>
      </c>
      <c r="T52" s="85">
        <f t="shared" ca="1" si="173"/>
        <v>0.21613712966900289</v>
      </c>
      <c r="U52" s="85">
        <f t="shared" ca="1" si="173"/>
        <v>0.22299487565872642</v>
      </c>
      <c r="V52" s="85">
        <f t="shared" ca="1" si="173"/>
        <v>0.22211440465297158</v>
      </c>
      <c r="W52" s="85">
        <f t="shared" ca="1" si="173"/>
        <v>0.21371777423886493</v>
      </c>
      <c r="X52" s="85">
        <f t="shared" ca="1" si="173"/>
        <v>0.21222248762211127</v>
      </c>
      <c r="Y52" s="85">
        <f t="shared" ca="1" si="173"/>
        <v>0.22047424478671232</v>
      </c>
      <c r="Z52" s="85">
        <f t="shared" ca="1" si="173"/>
        <v>0.21955331715655879</v>
      </c>
      <c r="AA52" s="85">
        <f t="shared" ca="1" si="173"/>
        <v>0.2053487857268424</v>
      </c>
      <c r="AB52" s="85">
        <f t="shared" ca="1" si="173"/>
        <v>0.20258901145557565</v>
      </c>
      <c r="AC52" s="85">
        <f t="shared" ca="1" si="173"/>
        <v>0.21269932123508911</v>
      </c>
      <c r="AD52" s="85">
        <f t="shared" ca="1" si="173"/>
        <v>0.21162157689226685</v>
      </c>
      <c r="AE52" s="85">
        <f t="shared" ca="1" si="173"/>
        <v>0.23552809905796643</v>
      </c>
      <c r="AF52" s="85">
        <f t="shared" ca="1" si="173"/>
        <v>0.23477577693759716</v>
      </c>
      <c r="AG52" s="85">
        <f t="shared" ca="1" si="173"/>
        <v>0.2320823553839291</v>
      </c>
      <c r="AH52" s="85">
        <f t="shared" ca="1" si="173"/>
        <v>0.23180532721219699</v>
      </c>
      <c r="AI52" s="85">
        <f t="shared" ca="1" si="173"/>
        <v>0.23595695113797222</v>
      </c>
      <c r="AJ52" s="85">
        <f t="shared" ca="1" si="173"/>
        <v>0.23586350928516575</v>
      </c>
      <c r="AK52" s="85">
        <f t="shared" ca="1" si="173"/>
        <v>0.23294287582229911</v>
      </c>
      <c r="AL52" s="85">
        <f t="shared" ca="1" si="173"/>
        <v>0.23289622330268281</v>
      </c>
      <c r="AM52" s="85">
        <f t="shared" ca="1" si="173"/>
        <v>0.23164983251218399</v>
      </c>
      <c r="AN52" s="85">
        <f t="shared" ref="AN52:BS52" ca="1" si="174">IFERROR(AN51/AN$15,0)</f>
        <v>0.2322184371648176</v>
      </c>
      <c r="AO52" s="85">
        <f t="shared" ca="1" si="174"/>
        <v>0.22906868298760094</v>
      </c>
      <c r="AP52" s="85">
        <f t="shared" ca="1" si="174"/>
        <v>0.22902301476700751</v>
      </c>
      <c r="AQ52" s="85">
        <f t="shared" ca="1" si="174"/>
        <v>0.22630469889062563</v>
      </c>
      <c r="AR52" s="85">
        <f t="shared" ca="1" si="174"/>
        <v>0.22514489283191502</v>
      </c>
      <c r="AS52" s="85">
        <f t="shared" ca="1" si="174"/>
        <v>0.22032850695617198</v>
      </c>
      <c r="AT52" s="85">
        <f t="shared" ca="1" si="174"/>
        <v>0.22030036330427843</v>
      </c>
      <c r="AU52" s="85">
        <f t="shared" ca="1" si="174"/>
        <v>0.21428139422359013</v>
      </c>
      <c r="AV52" s="85">
        <f t="shared" ca="1" si="174"/>
        <v>0.21485611054591902</v>
      </c>
      <c r="AW52" s="85">
        <f t="shared" ca="1" si="174"/>
        <v>0.21325622117526058</v>
      </c>
      <c r="AX52" s="85">
        <f t="shared" ca="1" si="174"/>
        <v>0.21325844336085609</v>
      </c>
      <c r="AY52" s="85">
        <f t="shared" ca="1" si="174"/>
        <v>0.21285760814949387</v>
      </c>
      <c r="AZ52" s="85">
        <f t="shared" ca="1" si="174"/>
        <v>0.21342112397874977</v>
      </c>
      <c r="BA52" s="85">
        <f t="shared" ca="1" si="174"/>
        <v>0.21370889891856451</v>
      </c>
      <c r="BB52" s="85">
        <f t="shared" ca="1" si="174"/>
        <v>0.21372095433195937</v>
      </c>
      <c r="BC52" s="85">
        <f t="shared" ca="1" si="174"/>
        <v>0.21372293244089552</v>
      </c>
      <c r="BD52" s="85">
        <f t="shared" ca="1" si="174"/>
        <v>0.21420367734770163</v>
      </c>
      <c r="BE52" s="85">
        <f t="shared" ca="1" si="174"/>
        <v>0.2145015429966465</v>
      </c>
      <c r="BF52" s="85">
        <f t="shared" ca="1" si="174"/>
        <v>0.21452377643590267</v>
      </c>
      <c r="BG52" s="85">
        <f t="shared" ca="1" si="174"/>
        <v>0.21410108603174038</v>
      </c>
      <c r="BH52" s="85">
        <f t="shared" ca="1" si="174"/>
        <v>0.21468496093504483</v>
      </c>
      <c r="BI52" s="85">
        <f t="shared" ca="1" si="174"/>
        <v>0.21499327111965819</v>
      </c>
      <c r="BJ52" s="85">
        <f t="shared" ca="1" si="174"/>
        <v>0.21502603947303892</v>
      </c>
      <c r="BK52" s="85">
        <f t="shared" ca="1" si="174"/>
        <v>0.21463280554084369</v>
      </c>
      <c r="BL52" s="85">
        <f t="shared" ca="1" si="174"/>
        <v>0.21522739846813585</v>
      </c>
      <c r="BM52" s="85">
        <f t="shared" ca="1" si="174"/>
        <v>0.21554651942173689</v>
      </c>
      <c r="BN52" s="85">
        <f t="shared" ca="1" si="174"/>
        <v>0.21559019209164476</v>
      </c>
      <c r="BO52" s="85">
        <f t="shared" ca="1" si="174"/>
        <v>0.21521147733770329</v>
      </c>
      <c r="BP52" s="85">
        <f t="shared" ca="1" si="174"/>
        <v>0.21581716411205709</v>
      </c>
      <c r="BQ52" s="85">
        <f t="shared" ca="1" si="174"/>
        <v>0.216147474909785</v>
      </c>
      <c r="BR52" s="85">
        <f t="shared" ca="1" si="174"/>
        <v>0.21620243425156471</v>
      </c>
      <c r="BS52" s="85">
        <f t="shared" ca="1" si="174"/>
        <v>0.21624392567105277</v>
      </c>
      <c r="BT52" s="85">
        <f t="shared" ref="BT52:CY52" ca="1" si="175">IFERROR(BT51/BT$15,0)</f>
        <v>0.21676583987367642</v>
      </c>
      <c r="BU52" s="85">
        <f t="shared" ca="1" si="175"/>
        <v>0.2170699929691407</v>
      </c>
      <c r="BV52" s="85">
        <f t="shared" ca="1" si="175"/>
        <v>0.21709856826132812</v>
      </c>
      <c r="BW52" s="85">
        <f t="shared" ca="1" si="175"/>
        <v>0.2166815939603047</v>
      </c>
      <c r="BX52" s="85">
        <f t="shared" ca="1" si="175"/>
        <v>0.21727192094580364</v>
      </c>
      <c r="BY52" s="85">
        <f t="shared" ca="1" si="175"/>
        <v>0.21754899913000331</v>
      </c>
      <c r="BZ52" s="85">
        <f t="shared" ca="1" si="175"/>
        <v>0.21755026522682208</v>
      </c>
      <c r="CA52" s="85">
        <f t="shared" ca="1" si="175"/>
        <v>0.2171251291942721</v>
      </c>
      <c r="CB52" s="85">
        <f t="shared" ca="1" si="175"/>
        <v>0.21768767231674344</v>
      </c>
      <c r="CC52" s="85">
        <f t="shared" ca="1" si="175"/>
        <v>0.21793672621912361</v>
      </c>
      <c r="CD52" s="85">
        <f t="shared" ca="1" si="175"/>
        <v>0.21790972553494373</v>
      </c>
      <c r="CE52" s="85">
        <f t="shared" ca="1" si="175"/>
        <v>0.21745970208729157</v>
      </c>
      <c r="CF52" s="85">
        <f t="shared" ca="1" si="175"/>
        <v>0.21799348711708036</v>
      </c>
      <c r="CG52" s="85">
        <f t="shared" ca="1" si="175"/>
        <v>0.21817579416415839</v>
      </c>
      <c r="CH52" s="85">
        <f t="shared" ca="1" si="175"/>
        <v>0.21808146905206524</v>
      </c>
      <c r="CI52" s="85">
        <f t="shared" ca="1" si="175"/>
        <v>0.21797237968674432</v>
      </c>
      <c r="CJ52" s="85">
        <f t="shared" ca="1" si="175"/>
        <v>0.21834241168961305</v>
      </c>
      <c r="CK52" s="85">
        <f t="shared" ca="1" si="175"/>
        <v>0.21834241168961305</v>
      </c>
      <c r="CL52" s="85">
        <f t="shared" ca="1" si="175"/>
        <v>0.21806420199459062</v>
      </c>
      <c r="CM52" s="85">
        <f t="shared" ca="1" si="175"/>
        <v>0.22179743762976981</v>
      </c>
      <c r="CN52" s="85">
        <f t="shared" ca="1" si="175"/>
        <v>0.22207564732479224</v>
      </c>
      <c r="CO52" s="85">
        <f t="shared" ca="1" si="175"/>
        <v>0.22207564732479224</v>
      </c>
      <c r="CP52" s="85">
        <f t="shared" ca="1" si="175"/>
        <v>0.22179743762976981</v>
      </c>
      <c r="CQ52" s="85">
        <f t="shared" ca="1" si="175"/>
        <v>0.22555005770885686</v>
      </c>
      <c r="CR52" s="85">
        <f t="shared" ca="1" si="175"/>
        <v>0.22582826740387929</v>
      </c>
      <c r="CS52" s="85">
        <f t="shared" ca="1" si="175"/>
        <v>0.22582826740387929</v>
      </c>
      <c r="CT52" s="85">
        <f t="shared" ca="1" si="175"/>
        <v>0.22555005770885686</v>
      </c>
      <c r="CU52" s="85">
        <f t="shared" ca="1" si="175"/>
        <v>0.22930630187642048</v>
      </c>
      <c r="CV52" s="85">
        <f t="shared" ca="1" si="175"/>
        <v>0.22958451157144291</v>
      </c>
      <c r="CW52" s="85">
        <f t="shared" ca="1" si="175"/>
        <v>0.22958451157144291</v>
      </c>
      <c r="CX52" s="85">
        <f t="shared" ca="1" si="175"/>
        <v>0.22930630187642048</v>
      </c>
      <c r="CY52" s="85">
        <f t="shared" ca="1" si="175"/>
        <v>0.23793103755974399</v>
      </c>
      <c r="CZ52" s="85">
        <f t="shared" ref="CZ52:DS52" ca="1" si="176">IFERROR(CZ51/CZ$15,0)</f>
        <v>0.23811398883412838</v>
      </c>
      <c r="DA52" s="85">
        <f t="shared" ca="1" si="176"/>
        <v>0.23811398883412838</v>
      </c>
      <c r="DB52" s="85">
        <f t="shared" ca="1" si="176"/>
        <v>0.23783577913910592</v>
      </c>
      <c r="DC52" s="85">
        <f t="shared" ca="1" si="176"/>
        <v>0.25940761642053251</v>
      </c>
      <c r="DD52" s="85">
        <f t="shared" ca="1" si="176"/>
        <v>0.25968582611555496</v>
      </c>
      <c r="DE52" s="85">
        <f t="shared" ca="1" si="176"/>
        <v>0.25968582611555496</v>
      </c>
      <c r="DF52" s="85">
        <f t="shared" ca="1" si="176"/>
        <v>0.25940761642053251</v>
      </c>
      <c r="DG52" s="85">
        <f t="shared" ca="1" si="176"/>
        <v>0.25870058608762347</v>
      </c>
      <c r="DH52" s="85">
        <f t="shared" ca="1" si="176"/>
        <v>0.25897879578264593</v>
      </c>
      <c r="DI52" s="85">
        <f t="shared" ca="1" si="176"/>
        <v>0.25897879578264593</v>
      </c>
      <c r="DJ52" s="85">
        <f t="shared" ca="1" si="176"/>
        <v>0.25870058608762347</v>
      </c>
      <c r="DK52" s="85">
        <f t="shared" ca="1" si="176"/>
        <v>0.25799717984334208</v>
      </c>
      <c r="DL52" s="85">
        <f t="shared" ca="1" si="176"/>
        <v>0.25827538953836449</v>
      </c>
      <c r="DM52" s="85">
        <f t="shared" ca="1" si="176"/>
        <v>0.25827538953836449</v>
      </c>
      <c r="DN52" s="85">
        <f t="shared" ca="1" si="176"/>
        <v>0.25799717984334208</v>
      </c>
      <c r="DO52" s="85">
        <f t="shared" ca="1" si="176"/>
        <v>0.2577026147030384</v>
      </c>
      <c r="DP52" s="85">
        <f t="shared" ca="1" si="176"/>
        <v>0.25788556597741841</v>
      </c>
      <c r="DQ52" s="85">
        <f t="shared" ca="1" si="176"/>
        <v>0.25788556597741841</v>
      </c>
      <c r="DR52" s="85">
        <f t="shared" ca="1" si="176"/>
        <v>0.25760735628239601</v>
      </c>
      <c r="DS52" s="85">
        <f t="shared" ca="1" si="176"/>
        <v>0.25688094453978477</v>
      </c>
      <c r="DU52" s="85">
        <f t="shared" ref="DU52" ca="1" si="177">IFERROR(DU51/DU$15,0)</f>
        <v>1.3260051017106415E-2</v>
      </c>
      <c r="DV52" s="85">
        <f t="shared" ref="DV52" ca="1" si="178">IFERROR(DV51/DV$15,0)</f>
        <v>9.4896624588621484E-2</v>
      </c>
      <c r="DW52" s="85">
        <f t="shared" ref="DW52" ca="1" si="179">IFERROR(DW51/DW$15,0)</f>
        <v>0.19155280880631487</v>
      </c>
      <c r="DX52" s="85">
        <f t="shared" ref="DX52" ca="1" si="180">IFERROR(DX51/DX$15,0)</f>
        <v>0.21802710018827329</v>
      </c>
      <c r="DY52" s="85">
        <f t="shared" ref="DY52" ca="1" si="181">IFERROR(DY51/DY$15,0)</f>
        <v>0.21264876027412558</v>
      </c>
      <c r="DZ52" s="85">
        <f t="shared" ref="DZ52" ca="1" si="182">IFERROR(DZ51/DZ$15,0)</f>
        <v>0.21599026386914194</v>
      </c>
      <c r="EA52" s="85">
        <f t="shared" ref="EA52" ca="1" si="183">IFERROR(EA51/EA$15,0)</f>
        <v>0.23367763824735091</v>
      </c>
      <c r="EB52" s="85">
        <f t="shared" ref="EB52" ca="1" si="184">IFERROR(EB51/EB$15,0)</f>
        <v>0.23333811023058293</v>
      </c>
      <c r="EC52" s="85">
        <f t="shared" ref="EC52" ca="1" si="185">IFERROR(EC51/EC$15,0)</f>
        <v>0.22915370845251293</v>
      </c>
      <c r="ED52" s="85">
        <f t="shared" ref="ED52" ca="1" si="186">IFERROR(ED51/ED$15,0)</f>
        <v>0.22001378932898891</v>
      </c>
      <c r="EE52" s="85">
        <f t="shared" ref="EE52" ca="1" si="187">IFERROR(EE51/EE$15,0)</f>
        <v>0.21355709580788235</v>
      </c>
      <c r="EF52" s="85">
        <f t="shared" ref="EF52" ca="1" si="188">IFERROR(EF51/EF$15,0)</f>
        <v>0.21364347741754222</v>
      </c>
      <c r="EG52" s="85">
        <f t="shared" ref="EG52" ca="1" si="189">IFERROR(EG51/EG$15,0)</f>
        <v>0.21433252070299774</v>
      </c>
      <c r="EH52" s="85">
        <f t="shared" ref="EH52" ca="1" si="190">IFERROR(EH51/EH$15,0)</f>
        <v>0.21483426926714635</v>
      </c>
      <c r="EI52" s="85">
        <f t="shared" ref="EI52" ca="1" si="191">IFERROR(EI51/EI$15,0)</f>
        <v>0.21539389682980514</v>
      </c>
      <c r="EJ52" s="85">
        <f t="shared" ref="EJ52" ca="1" si="192">IFERROR(EJ51/EJ$15,0)</f>
        <v>0.21610274973611485</v>
      </c>
      <c r="EK52" s="85">
        <f t="shared" ref="EK52" ca="1" si="193">IFERROR(EK51/EK$15,0)</f>
        <v>0.21690399876611244</v>
      </c>
      <c r="EL52" s="85">
        <f t="shared" ref="EL52" ca="1" si="194">IFERROR(EL51/EL$15,0)</f>
        <v>0.21737407862422523</v>
      </c>
      <c r="EM52" s="85">
        <f t="shared" ref="EM52" ca="1" si="195">IFERROR(EM51/EM$15,0)</f>
        <v>0.21774845653952554</v>
      </c>
      <c r="EN52" s="85">
        <f t="shared" ref="EN52" ca="1" si="196">IFERROR(EN51/EN$15,0)</f>
        <v>0.21805578250501201</v>
      </c>
      <c r="EO52" s="85">
        <f t="shared" ref="EO52" ca="1" si="197">IFERROR(EO51/EO$15,0)</f>
        <v>0.2191366157508966</v>
      </c>
      <c r="EP52" s="85">
        <f t="shared" ref="EP52" ca="1" si="198">IFERROR(EP51/EP$15,0)</f>
        <v>0.22287469749705274</v>
      </c>
      <c r="EQ52" s="85">
        <f t="shared" ref="EQ52" ca="1" si="199">IFERROR(EQ51/EQ$15,0)</f>
        <v>0.22662822359825893</v>
      </c>
      <c r="ER52" s="85">
        <f t="shared" ref="ER52" ca="1" si="200">IFERROR(ER51/ER$15,0)</f>
        <v>0.23160159064476254</v>
      </c>
      <c r="ES52" s="85">
        <f t="shared" ref="ES52" ca="1" si="201">IFERROR(ES51/ES$15,0)</f>
        <v>0.24336784330697372</v>
      </c>
      <c r="ET52" s="85">
        <f t="shared" ref="ET52:EW52" ca="1" si="202">IFERROR(ET51/ET$15,0)</f>
        <v>0.25936996368481641</v>
      </c>
      <c r="EU52" s="85">
        <f t="shared" ca="1" si="202"/>
        <v>0.25866383937406434</v>
      </c>
      <c r="EV52" s="85">
        <f t="shared" ca="1" si="202"/>
        <v>0.25806264340577728</v>
      </c>
      <c r="EW52" s="85">
        <f t="shared" ca="1" si="202"/>
        <v>0.25756485819425434</v>
      </c>
    </row>
    <row r="54" spans="1:153" x14ac:dyDescent="0.3">
      <c r="B54" s="6" t="s">
        <v>202</v>
      </c>
      <c r="E54" s="65"/>
      <c r="F54" s="51" t="str">
        <f>F51</f>
        <v>INR Mn</v>
      </c>
      <c r="H54" s="57">
        <f ca="1">Tax!H82</f>
        <v>0</v>
      </c>
      <c r="I54" s="57">
        <f ca="1">Tax!I82</f>
        <v>0</v>
      </c>
      <c r="J54" s="57">
        <f ca="1">Tax!J82</f>
        <v>0</v>
      </c>
      <c r="K54" s="57">
        <f ca="1">Tax!K82</f>
        <v>6.0584583080434076</v>
      </c>
      <c r="L54" s="57">
        <f ca="1">Tax!L82</f>
        <v>13.75505639448132</v>
      </c>
      <c r="M54" s="57">
        <f ca="1">Tax!M82</f>
        <v>35.646892861053757</v>
      </c>
      <c r="N54" s="57">
        <f ca="1">Tax!N82</f>
        <v>43.8331378252755</v>
      </c>
      <c r="O54" s="57">
        <f ca="1">Tax!O82</f>
        <v>129.33518661066338</v>
      </c>
      <c r="P54" s="57">
        <f ca="1">Tax!P82</f>
        <v>146.2563419202678</v>
      </c>
      <c r="Q54" s="57">
        <f ca="1">Tax!Q82</f>
        <v>177.66633721049436</v>
      </c>
      <c r="R54" s="57">
        <f ca="1">Tax!R82</f>
        <v>195.91375253645825</v>
      </c>
      <c r="S54" s="57">
        <f ca="1">Tax!S82</f>
        <v>334.35511822791472</v>
      </c>
      <c r="T54" s="57">
        <f ca="1">Tax!T82</f>
        <v>331.80703189562286</v>
      </c>
      <c r="U54" s="57">
        <f ca="1">Tax!U82</f>
        <v>342.33483128774463</v>
      </c>
      <c r="V54" s="57">
        <f ca="1">Tax!V82</f>
        <v>340.98315945080913</v>
      </c>
      <c r="W54" s="57">
        <f ca="1">Tax!W82</f>
        <v>545.51956453166304</v>
      </c>
      <c r="X54" s="57">
        <f ca="1">Tax!X82</f>
        <v>541.70281083896464</v>
      </c>
      <c r="Y54" s="57">
        <f ca="1">Tax!Y82</f>
        <v>562.76561196107923</v>
      </c>
      <c r="Z54" s="57">
        <f ca="1">Tax!Z82</f>
        <v>560.41492287330573</v>
      </c>
      <c r="AA54" s="57">
        <f ca="1">Tax!AA82</f>
        <v>1027.0485208286141</v>
      </c>
      <c r="AB54" s="57">
        <f ca="1">Tax!AB82</f>
        <v>1013.2455559214061</v>
      </c>
      <c r="AC54" s="57">
        <f ca="1">Tax!AC82</f>
        <v>1063.8121013597658</v>
      </c>
      <c r="AD54" s="57">
        <f ca="1">Tax!AD82</f>
        <v>1058.4217810361804</v>
      </c>
      <c r="AE54" s="57">
        <f ca="1">Tax!AE82</f>
        <v>1269.8185374068139</v>
      </c>
      <c r="AF54" s="57">
        <f ca="1">Tax!AF82</f>
        <v>1265.7624923813287</v>
      </c>
      <c r="AG54" s="57">
        <f ca="1">Tax!AG82</f>
        <v>1251.241266966704</v>
      </c>
      <c r="AH54" s="57">
        <f ca="1">Tax!AH82</f>
        <v>1249.7477062864441</v>
      </c>
      <c r="AI54" s="57">
        <f ca="1">Tax!AI82</f>
        <v>1322.4408877349247</v>
      </c>
      <c r="AJ54" s="57">
        <f ca="1">Tax!AJ82</f>
        <v>1321.9171848892108</v>
      </c>
      <c r="AK54" s="57">
        <f ca="1">Tax!AK82</f>
        <v>1305.5482451705277</v>
      </c>
      <c r="AL54" s="57">
        <f ca="1">Tax!AL82</f>
        <v>1305.2867771393512</v>
      </c>
      <c r="AM54" s="57">
        <f ca="1">Tax!AM82</f>
        <v>1298.3012734892043</v>
      </c>
      <c r="AN54" s="57">
        <f ca="1">Tax!AN82</f>
        <v>1301.4880668342296</v>
      </c>
      <c r="AO54" s="57">
        <f ca="1">Tax!AO82</f>
        <v>1283.8350005008308</v>
      </c>
      <c r="AP54" s="57">
        <f ca="1">Tax!AP82</f>
        <v>1283.5790490576053</v>
      </c>
      <c r="AQ54" s="57">
        <f ca="1">Tax!AQ82</f>
        <v>1268.3440155340352</v>
      </c>
      <c r="AR54" s="57">
        <f ca="1">Tax!AR82</f>
        <v>1261.8437834091305</v>
      </c>
      <c r="AS54" s="57">
        <f ca="1">Tax!AS82</f>
        <v>1234.8499373602078</v>
      </c>
      <c r="AT54" s="57">
        <f ca="1">Tax!AT82</f>
        <v>1234.6922038591827</v>
      </c>
      <c r="AU54" s="57">
        <f ca="1">Tax!AU82</f>
        <v>1200.9583775153251</v>
      </c>
      <c r="AV54" s="57">
        <f ca="1">Tax!AV82</f>
        <v>1204.1794242352071</v>
      </c>
      <c r="AW54" s="57">
        <f ca="1">Tax!AW82</f>
        <v>1195.2127075972471</v>
      </c>
      <c r="AX54" s="57">
        <f ca="1">Tax!AX82</f>
        <v>1195.2251620262327</v>
      </c>
      <c r="AY54" s="57">
        <f ca="1">Tax!AY82</f>
        <v>1192.9786468454217</v>
      </c>
      <c r="AZ54" s="57">
        <f ca="1">Tax!AZ82</f>
        <v>1196.1369194451477</v>
      </c>
      <c r="BA54" s="57">
        <f ca="1">Tax!BA82</f>
        <v>1197.7497786766348</v>
      </c>
      <c r="BB54" s="57">
        <f ca="1">Tax!BB82</f>
        <v>1197.8173442707614</v>
      </c>
      <c r="BC54" s="57">
        <f ca="1">Tax!BC82</f>
        <v>1197.8284307512611</v>
      </c>
      <c r="BD54" s="57">
        <f ca="1">Tax!BD82</f>
        <v>1200.5228066459511</v>
      </c>
      <c r="BE54" s="57">
        <f ca="1">Tax!BE82</f>
        <v>1202.1922201186912</v>
      </c>
      <c r="BF54" s="57">
        <f ca="1">Tax!BF82</f>
        <v>1202.3168293281487</v>
      </c>
      <c r="BG54" s="57">
        <f ca="1">Tax!BG82</f>
        <v>1199.9478248524529</v>
      </c>
      <c r="BH54" s="57">
        <f ca="1">Tax!BH82</f>
        <v>1203.2202016217245</v>
      </c>
      <c r="BI54" s="57">
        <f ca="1">Tax!BI82</f>
        <v>1204.9481523867746</v>
      </c>
      <c r="BJ54" s="57">
        <f ca="1">Tax!BJ82</f>
        <v>1205.13180542232</v>
      </c>
      <c r="BK54" s="57">
        <f ca="1">Tax!BK82</f>
        <v>1202.9278922598901</v>
      </c>
      <c r="BL54" s="57">
        <f ca="1">Tax!BL82</f>
        <v>1206.2603391101181</v>
      </c>
      <c r="BM54" s="57">
        <f ca="1">Tax!BM82</f>
        <v>1208.0488797533994</v>
      </c>
      <c r="BN54" s="57">
        <f ca="1">Tax!BN82</f>
        <v>1208.2936469623507</v>
      </c>
      <c r="BO54" s="57">
        <f ca="1">Tax!BO82</f>
        <v>1206.1711077746504</v>
      </c>
      <c r="BP54" s="57">
        <f ca="1">Tax!BP82</f>
        <v>1209.5657310383549</v>
      </c>
      <c r="BQ54" s="57">
        <f ca="1">Tax!BQ82</f>
        <v>1211.4169861188643</v>
      </c>
      <c r="BR54" s="57">
        <f ca="1">Tax!BR82</f>
        <v>1211.725010444412</v>
      </c>
      <c r="BS54" s="57">
        <f ca="1">Tax!BS82</f>
        <v>1211.9575526490662</v>
      </c>
      <c r="BT54" s="57">
        <f ca="1">Tax!BT82</f>
        <v>1214.8826653787842</v>
      </c>
      <c r="BU54" s="57">
        <f ca="1">Tax!BU82</f>
        <v>1216.5873173826062</v>
      </c>
      <c r="BV54" s="57">
        <f ca="1">Tax!BV82</f>
        <v>1216.7474700485286</v>
      </c>
      <c r="BW54" s="57">
        <f ca="1">Tax!BW82</f>
        <v>1214.4105019611352</v>
      </c>
      <c r="BX54" s="57">
        <f ca="1">Tax!BX82</f>
        <v>1217.7190399761928</v>
      </c>
      <c r="BY54" s="57">
        <f ca="1">Tax!BY82</f>
        <v>1219.2719483271351</v>
      </c>
      <c r="BZ54" s="57">
        <f ca="1">Tax!BZ82</f>
        <v>1219.2790442749038</v>
      </c>
      <c r="CA54" s="57">
        <f ca="1">Tax!CA82</f>
        <v>1216.8963330660072</v>
      </c>
      <c r="CB54" s="57">
        <f ca="1">Tax!CB82</f>
        <v>1220.0491540474716</v>
      </c>
      <c r="CC54" s="57">
        <f ca="1">Tax!CC82</f>
        <v>1221.444997917165</v>
      </c>
      <c r="CD54" s="57">
        <f ca="1">Tax!CD82</f>
        <v>1221.2936702763216</v>
      </c>
      <c r="CE54" s="57">
        <f ca="1">Tax!CE82</f>
        <v>1218.7714754236399</v>
      </c>
      <c r="CF54" s="57">
        <f ca="1">Tax!CF82</f>
        <v>1221.763119218193</v>
      </c>
      <c r="CG54" s="57">
        <f ca="1">Tax!CG82</f>
        <v>1222.7848746359309</v>
      </c>
      <c r="CH54" s="57">
        <f ca="1">Tax!CH82</f>
        <v>1222.2562214880979</v>
      </c>
      <c r="CI54" s="57">
        <f ca="1">Tax!CI82</f>
        <v>1221.6448208219101</v>
      </c>
      <c r="CJ54" s="57">
        <f ca="1">Tax!CJ82</f>
        <v>1223.7186967895561</v>
      </c>
      <c r="CK54" s="57">
        <f ca="1">Tax!CK82</f>
        <v>1223.7186967895561</v>
      </c>
      <c r="CL54" s="57">
        <f ca="1">Tax!CL82</f>
        <v>1222.1594467895559</v>
      </c>
      <c r="CM54" s="57">
        <f ca="1">Tax!CM82</f>
        <v>1243.0826847942001</v>
      </c>
      <c r="CN54" s="57">
        <f ca="1">Tax!CN82</f>
        <v>1244.6419347942003</v>
      </c>
      <c r="CO54" s="57">
        <f ca="1">Tax!CO82</f>
        <v>1244.6419347942003</v>
      </c>
      <c r="CP54" s="57">
        <f ca="1">Tax!CP82</f>
        <v>1243.0826847942001</v>
      </c>
      <c r="CQ54" s="57">
        <f ca="1">Tax!CQ82</f>
        <v>1264.1145645705155</v>
      </c>
      <c r="CR54" s="57">
        <f ca="1">Tax!CR82</f>
        <v>1265.6738145705158</v>
      </c>
      <c r="CS54" s="57">
        <f ca="1">Tax!CS82</f>
        <v>1265.6738145705158</v>
      </c>
      <c r="CT54" s="57">
        <f ca="1">Tax!CT82</f>
        <v>1264.1145645705155</v>
      </c>
      <c r="CU54" s="57">
        <f ca="1">Tax!CU82</f>
        <v>1285.1667558602621</v>
      </c>
      <c r="CV54" s="57">
        <f ca="1">Tax!CV82</f>
        <v>1286.7260058602624</v>
      </c>
      <c r="CW54" s="57">
        <f ca="1">Tax!CW82</f>
        <v>1286.7260058602624</v>
      </c>
      <c r="CX54" s="57">
        <f ca="1">Tax!CX82</f>
        <v>1285.1667558602621</v>
      </c>
      <c r="CY54" s="57">
        <f ca="1">Tax!CY82</f>
        <v>1333.5048237091901</v>
      </c>
      <c r="CZ54" s="57">
        <f ca="1">Tax!CZ82</f>
        <v>1334.5301897538957</v>
      </c>
      <c r="DA54" s="57">
        <f ca="1">Tax!DA82</f>
        <v>1334.5301897538957</v>
      </c>
      <c r="DB54" s="57">
        <f ca="1">Tax!DB82</f>
        <v>1332.9709397538954</v>
      </c>
      <c r="DC54" s="57">
        <f ca="1">Tax!DC82</f>
        <v>1453.8721444310233</v>
      </c>
      <c r="DD54" s="57">
        <f ca="1">Tax!DD82</f>
        <v>1455.4313944310236</v>
      </c>
      <c r="DE54" s="57">
        <f ca="1">Tax!DE82</f>
        <v>1455.4313944310236</v>
      </c>
      <c r="DF54" s="57">
        <f ca="1">Tax!DF82</f>
        <v>1453.8721444310233</v>
      </c>
      <c r="DG54" s="57">
        <f ca="1">Tax!DG82</f>
        <v>1449.9095325367844</v>
      </c>
      <c r="DH54" s="57">
        <f ca="1">Tax!DH82</f>
        <v>1451.4687825367846</v>
      </c>
      <c r="DI54" s="57">
        <f ca="1">Tax!DI82</f>
        <v>1451.4687825367846</v>
      </c>
      <c r="DJ54" s="57">
        <f ca="1">Tax!DJ82</f>
        <v>1449.9095325367844</v>
      </c>
      <c r="DK54" s="57">
        <f ca="1">Tax!DK82</f>
        <v>1445.9672321568228</v>
      </c>
      <c r="DL54" s="57">
        <f ca="1">Tax!DL82</f>
        <v>1447.526482156823</v>
      </c>
      <c r="DM54" s="57">
        <f ca="1">Tax!DM82</f>
        <v>1447.526482156823</v>
      </c>
      <c r="DN54" s="57">
        <f ca="1">Tax!DN82</f>
        <v>1445.9672321568228</v>
      </c>
      <c r="DO54" s="57">
        <f ca="1">Tax!DO82</f>
        <v>1444.3163166666866</v>
      </c>
      <c r="DP54" s="57">
        <f ca="1">Tax!DP82</f>
        <v>1445.3416827113676</v>
      </c>
      <c r="DQ54" s="57">
        <f ca="1">Tax!DQ82</f>
        <v>1445.3416827113676</v>
      </c>
      <c r="DR54" s="57">
        <f ca="1">Tax!DR82</f>
        <v>1443.7824327113674</v>
      </c>
      <c r="DS54" s="57">
        <f ca="1">Tax!DS82</f>
        <v>1439.7111960509221</v>
      </c>
      <c r="DU54" s="57">
        <f t="shared" ref="DU54:EW54" ca="1" si="203">SUMIF($H$3:$DS$3,DU$3,$H54:$DS54)</f>
        <v>6.0584583080434076</v>
      </c>
      <c r="DV54" s="57">
        <f t="shared" ca="1" si="203"/>
        <v>222.57027369147397</v>
      </c>
      <c r="DW54" s="57">
        <f t="shared" ca="1" si="203"/>
        <v>854.19154989513504</v>
      </c>
      <c r="DX54" s="57">
        <f t="shared" ca="1" si="203"/>
        <v>1560.6445871658398</v>
      </c>
      <c r="DY54" s="57">
        <f t="shared" ca="1" si="203"/>
        <v>2691.9318665019637</v>
      </c>
      <c r="DZ54" s="57">
        <f t="shared" ca="1" si="203"/>
        <v>4405.2979757241665</v>
      </c>
      <c r="EA54" s="57">
        <f t="shared" ca="1" si="203"/>
        <v>5089.1923533694016</v>
      </c>
      <c r="EB54" s="57">
        <f t="shared" ca="1" si="203"/>
        <v>5231.0534806882943</v>
      </c>
      <c r="EC54" s="57">
        <f t="shared" ca="1" si="203"/>
        <v>5137.2461319267004</v>
      </c>
      <c r="ED54" s="57">
        <f t="shared" ca="1" si="203"/>
        <v>4932.3443021438461</v>
      </c>
      <c r="EE54" s="57">
        <f t="shared" ca="1" si="203"/>
        <v>4787.5959407041082</v>
      </c>
      <c r="EF54" s="57">
        <f t="shared" ca="1" si="203"/>
        <v>4789.532473143805</v>
      </c>
      <c r="EG54" s="57">
        <f t="shared" ca="1" si="203"/>
        <v>4804.9796809452437</v>
      </c>
      <c r="EH54" s="57">
        <f t="shared" ca="1" si="203"/>
        <v>4816.2280516907085</v>
      </c>
      <c r="EI54" s="57">
        <f t="shared" ca="1" si="203"/>
        <v>4828.7739736005187</v>
      </c>
      <c r="EJ54" s="57">
        <f t="shared" ca="1" si="203"/>
        <v>4844.6652802506978</v>
      </c>
      <c r="EK54" s="57">
        <f t="shared" ca="1" si="203"/>
        <v>4862.6279547710546</v>
      </c>
      <c r="EL54" s="57">
        <f t="shared" ca="1" si="203"/>
        <v>4873.1663656442388</v>
      </c>
      <c r="EM54" s="57">
        <f t="shared" ca="1" si="203"/>
        <v>4881.5592976645985</v>
      </c>
      <c r="EN54" s="57">
        <f t="shared" ca="1" si="203"/>
        <v>4888.4490361641319</v>
      </c>
      <c r="EO54" s="57">
        <f t="shared" ca="1" si="203"/>
        <v>4912.6795251628682</v>
      </c>
      <c r="EP54" s="57">
        <f t="shared" ca="1" si="203"/>
        <v>4996.4811189531165</v>
      </c>
      <c r="EQ54" s="57">
        <f t="shared" ca="1" si="203"/>
        <v>5080.6289495718092</v>
      </c>
      <c r="ER54" s="57">
        <f t="shared" ca="1" si="203"/>
        <v>5192.1235912899774</v>
      </c>
      <c r="ES54" s="57">
        <f t="shared" ca="1" si="203"/>
        <v>5455.9034636927099</v>
      </c>
      <c r="ET54" s="57">
        <f t="shared" ca="1" si="203"/>
        <v>5814.6444658298551</v>
      </c>
      <c r="EU54" s="255">
        <f t="shared" ca="1" si="203"/>
        <v>5798.8143297671759</v>
      </c>
      <c r="EV54" s="255">
        <f t="shared" ca="1" si="203"/>
        <v>5785.3365131371547</v>
      </c>
      <c r="EW54" s="255">
        <f t="shared" ca="1" si="203"/>
        <v>5774.1769941850243</v>
      </c>
    </row>
    <row r="56" spans="1:153" ht="14.5" thickBot="1" x14ac:dyDescent="0.35">
      <c r="B56" s="61" t="s">
        <v>203</v>
      </c>
      <c r="C56" s="61"/>
      <c r="D56" s="61"/>
      <c r="E56" s="61"/>
      <c r="F56" s="62" t="str">
        <f>F54</f>
        <v>INR Mn</v>
      </c>
      <c r="G56" s="62"/>
      <c r="H56" s="63">
        <f t="shared" ref="H56:AM56" ca="1" si="204">H51-H54</f>
        <v>0</v>
      </c>
      <c r="I56" s="63">
        <f t="shared" ca="1" si="204"/>
        <v>0</v>
      </c>
      <c r="J56" s="63">
        <f t="shared" ca="1" si="204"/>
        <v>0</v>
      </c>
      <c r="K56" s="63">
        <f t="shared" ca="1" si="204"/>
        <v>29.558580539948402</v>
      </c>
      <c r="L56" s="63">
        <f t="shared" ca="1" si="204"/>
        <v>67.109472673604031</v>
      </c>
      <c r="M56" s="63">
        <f t="shared" ca="1" si="204"/>
        <v>173.9174390675397</v>
      </c>
      <c r="N56" s="63">
        <f t="shared" ca="1" si="204"/>
        <v>213.8572667912764</v>
      </c>
      <c r="O56" s="63">
        <f t="shared" ca="1" si="204"/>
        <v>631.0127652450883</v>
      </c>
      <c r="P56" s="63">
        <f t="shared" ca="1" si="204"/>
        <v>713.56930134997174</v>
      </c>
      <c r="Q56" s="63">
        <f t="shared" ca="1" si="204"/>
        <v>866.81536302756751</v>
      </c>
      <c r="R56" s="63">
        <f t="shared" ca="1" si="204"/>
        <v>955.84258218698812</v>
      </c>
      <c r="S56" s="63">
        <f t="shared" ca="1" si="204"/>
        <v>1631.283436903859</v>
      </c>
      <c r="T56" s="63">
        <f t="shared" ca="1" si="204"/>
        <v>1618.8515918293788</v>
      </c>
      <c r="U56" s="63">
        <f t="shared" ca="1" si="204"/>
        <v>1670.2156171998777</v>
      </c>
      <c r="V56" s="63">
        <f t="shared" ca="1" si="204"/>
        <v>1663.6209525468926</v>
      </c>
      <c r="W56" s="63">
        <f t="shared" ca="1" si="204"/>
        <v>2661.5325491171488</v>
      </c>
      <c r="X56" s="63">
        <f t="shared" ca="1" si="204"/>
        <v>2642.9110094959237</v>
      </c>
      <c r="Y56" s="63">
        <f t="shared" ca="1" si="204"/>
        <v>2745.6741996854762</v>
      </c>
      <c r="Z56" s="63">
        <f t="shared" ca="1" si="204"/>
        <v>2734.2054349944519</v>
      </c>
      <c r="AA56" s="63">
        <f t="shared" ca="1" si="204"/>
        <v>5010.8616545306686</v>
      </c>
      <c r="AB56" s="63">
        <f t="shared" ca="1" si="204"/>
        <v>4943.5184412649896</v>
      </c>
      <c r="AC56" s="63">
        <f t="shared" ca="1" si="204"/>
        <v>5190.2272952290978</v>
      </c>
      <c r="AD56" s="63">
        <f t="shared" ca="1" si="204"/>
        <v>5163.9284896056779</v>
      </c>
      <c r="AE56" s="63">
        <f t="shared" ca="1" si="204"/>
        <v>6195.3110181887987</v>
      </c>
      <c r="AF56" s="63">
        <f t="shared" ca="1" si="204"/>
        <v>6175.5220013360631</v>
      </c>
      <c r="AG56" s="63">
        <f t="shared" ca="1" si="204"/>
        <v>6104.6744706388454</v>
      </c>
      <c r="AH56" s="63">
        <f t="shared" ca="1" si="204"/>
        <v>6097.3875452505563</v>
      </c>
      <c r="AI56" s="63">
        <f t="shared" ca="1" si="204"/>
        <v>6452.0499278730967</v>
      </c>
      <c r="AJ56" s="63">
        <f t="shared" ca="1" si="204"/>
        <v>6449.4948367992693</v>
      </c>
      <c r="AK56" s="63">
        <f t="shared" ca="1" si="204"/>
        <v>6369.6325024516218</v>
      </c>
      <c r="AL56" s="63">
        <f t="shared" ca="1" si="204"/>
        <v>6368.3568274423715</v>
      </c>
      <c r="AM56" s="63">
        <f t="shared" ca="1" si="204"/>
        <v>6334.275290233335</v>
      </c>
      <c r="AN56" s="63">
        <f t="shared" ref="AN56:BS56" ca="1" si="205">AN51-AN54</f>
        <v>6349.8233196103884</v>
      </c>
      <c r="AO56" s="63">
        <f t="shared" ca="1" si="205"/>
        <v>6263.6958666410301</v>
      </c>
      <c r="AP56" s="63">
        <f t="shared" ca="1" si="205"/>
        <v>6262.4471064838708</v>
      </c>
      <c r="AQ56" s="63">
        <f t="shared" ca="1" si="205"/>
        <v>6188.1169811387163</v>
      </c>
      <c r="AR56" s="63">
        <f t="shared" ca="1" si="205"/>
        <v>6156.4030326351403</v>
      </c>
      <c r="AS56" s="63">
        <f t="shared" ca="1" si="205"/>
        <v>6024.7028983846931</v>
      </c>
      <c r="AT56" s="63">
        <f t="shared" ca="1" si="205"/>
        <v>6023.9333332318374</v>
      </c>
      <c r="AU56" s="63">
        <f t="shared" ca="1" si="205"/>
        <v>5859.3495443854672</v>
      </c>
      <c r="AV56" s="63">
        <f t="shared" ca="1" si="205"/>
        <v>5875.0646923738877</v>
      </c>
      <c r="AW56" s="63">
        <f t="shared" ca="1" si="205"/>
        <v>5831.3170254847446</v>
      </c>
      <c r="AX56" s="63">
        <f t="shared" ca="1" si="205"/>
        <v>5831.3777893331589</v>
      </c>
      <c r="AY56" s="63">
        <f t="shared" ca="1" si="205"/>
        <v>5820.4172781717552</v>
      </c>
      <c r="AZ56" s="63">
        <f t="shared" ca="1" si="205"/>
        <v>5835.8261578337897</v>
      </c>
      <c r="BA56" s="63">
        <f t="shared" ca="1" si="205"/>
        <v>5843.6951282994651</v>
      </c>
      <c r="BB56" s="63">
        <f t="shared" ca="1" si="205"/>
        <v>5844.0247737231311</v>
      </c>
      <c r="BC56" s="63">
        <f t="shared" ca="1" si="205"/>
        <v>5844.078863494834</v>
      </c>
      <c r="BD56" s="63">
        <f t="shared" ca="1" si="205"/>
        <v>5857.2244399498795</v>
      </c>
      <c r="BE56" s="63">
        <f t="shared" ca="1" si="205"/>
        <v>5865.3693326072989</v>
      </c>
      <c r="BF56" s="63">
        <f t="shared" ca="1" si="205"/>
        <v>5865.9772878273398</v>
      </c>
      <c r="BG56" s="63">
        <f t="shared" ca="1" si="205"/>
        <v>5854.4191642860105</v>
      </c>
      <c r="BH56" s="63">
        <f t="shared" ca="1" si="205"/>
        <v>5870.3847461838277</v>
      </c>
      <c r="BI56" s="63">
        <f t="shared" ca="1" si="205"/>
        <v>5878.8152361304192</v>
      </c>
      <c r="BJ56" s="63">
        <f t="shared" ca="1" si="205"/>
        <v>5879.7112599646271</v>
      </c>
      <c r="BK56" s="63">
        <f t="shared" ca="1" si="205"/>
        <v>5868.958599567799</v>
      </c>
      <c r="BL56" s="63">
        <f t="shared" ca="1" si="205"/>
        <v>5885.2172570692937</v>
      </c>
      <c r="BM56" s="63">
        <f t="shared" ca="1" si="205"/>
        <v>5893.943358655768</v>
      </c>
      <c r="BN56" s="63">
        <f t="shared" ca="1" si="205"/>
        <v>5895.1375521108448</v>
      </c>
      <c r="BO56" s="63">
        <f t="shared" ca="1" si="205"/>
        <v>5884.7819067735572</v>
      </c>
      <c r="BP56" s="63">
        <f t="shared" ca="1" si="205"/>
        <v>5901.343916453442</v>
      </c>
      <c r="BQ56" s="63">
        <f t="shared" ca="1" si="205"/>
        <v>5910.3759951795728</v>
      </c>
      <c r="BR56" s="63">
        <f t="shared" ca="1" si="205"/>
        <v>5911.8788134498363</v>
      </c>
      <c r="BS56" s="63">
        <f t="shared" ca="1" si="205"/>
        <v>5913.0133623954143</v>
      </c>
      <c r="BT56" s="63">
        <f t="shared" ref="BT56:CY56" ca="1" si="206">BT51-BT54</f>
        <v>5927.2846795876121</v>
      </c>
      <c r="BU56" s="63">
        <f t="shared" ca="1" si="206"/>
        <v>5935.6014973299516</v>
      </c>
      <c r="BV56" s="63">
        <f t="shared" ca="1" si="206"/>
        <v>5936.3828653337659</v>
      </c>
      <c r="BW56" s="63">
        <f t="shared" ca="1" si="206"/>
        <v>5924.9810439597049</v>
      </c>
      <c r="BX56" s="63">
        <f t="shared" ca="1" si="206"/>
        <v>5941.1230527703829</v>
      </c>
      <c r="BY56" s="63">
        <f t="shared" ca="1" si="206"/>
        <v>5948.6995291986423</v>
      </c>
      <c r="BZ56" s="63">
        <f t="shared" ca="1" si="206"/>
        <v>5948.7341495810842</v>
      </c>
      <c r="CA56" s="63">
        <f t="shared" ca="1" si="206"/>
        <v>5937.1091523308596</v>
      </c>
      <c r="CB56" s="63">
        <f t="shared" ca="1" si="206"/>
        <v>5952.4914341210851</v>
      </c>
      <c r="CC56" s="63">
        <f t="shared" ca="1" si="206"/>
        <v>5959.3016094735749</v>
      </c>
      <c r="CD56" s="63">
        <f t="shared" ca="1" si="206"/>
        <v>5958.5632978384428</v>
      </c>
      <c r="CE56" s="63">
        <f t="shared" ca="1" si="206"/>
        <v>5946.2577745683648</v>
      </c>
      <c r="CF56" s="63">
        <f t="shared" ca="1" si="206"/>
        <v>5960.8536898246803</v>
      </c>
      <c r="CG56" s="63">
        <f t="shared" ca="1" si="206"/>
        <v>5965.8387269862378</v>
      </c>
      <c r="CH56" s="63">
        <f t="shared" ca="1" si="206"/>
        <v>5963.2594839093026</v>
      </c>
      <c r="CI56" s="63">
        <f t="shared" ca="1" si="206"/>
        <v>5960.2765243980184</v>
      </c>
      <c r="CJ56" s="63">
        <f t="shared" ca="1" si="206"/>
        <v>5970.3947470055991</v>
      </c>
      <c r="CK56" s="63">
        <f t="shared" ca="1" si="206"/>
        <v>5970.3947470055991</v>
      </c>
      <c r="CL56" s="63">
        <f t="shared" ca="1" si="206"/>
        <v>5962.7873303389315</v>
      </c>
      <c r="CM56" s="63">
        <f t="shared" ca="1" si="206"/>
        <v>6064.8696067648825</v>
      </c>
      <c r="CN56" s="63">
        <f t="shared" ca="1" si="206"/>
        <v>6072.4770234315502</v>
      </c>
      <c r="CO56" s="63">
        <f t="shared" ca="1" si="206"/>
        <v>6072.4770234315502</v>
      </c>
      <c r="CP56" s="63">
        <f t="shared" ca="1" si="206"/>
        <v>6064.8696067648825</v>
      </c>
      <c r="CQ56" s="63">
        <f t="shared" ca="1" si="206"/>
        <v>6167.481934962203</v>
      </c>
      <c r="CR56" s="63">
        <f t="shared" ca="1" si="206"/>
        <v>6175.0893516288706</v>
      </c>
      <c r="CS56" s="63">
        <f t="shared" ca="1" si="206"/>
        <v>6175.0893516288706</v>
      </c>
      <c r="CT56" s="63">
        <f t="shared" ca="1" si="206"/>
        <v>6167.481934962203</v>
      </c>
      <c r="CU56" s="63">
        <f t="shared" ca="1" si="206"/>
        <v>6270.1933608961281</v>
      </c>
      <c r="CV56" s="63">
        <f t="shared" ca="1" si="206"/>
        <v>6277.8007775627957</v>
      </c>
      <c r="CW56" s="63">
        <f t="shared" ca="1" si="206"/>
        <v>6277.8007775627957</v>
      </c>
      <c r="CX56" s="63">
        <f t="shared" ca="1" si="206"/>
        <v>6270.1933608961281</v>
      </c>
      <c r="CY56" s="63">
        <f t="shared" ca="1" si="206"/>
        <v>6506.0297072090325</v>
      </c>
      <c r="CZ56" s="63">
        <f t="shared" ref="CZ56:DS56" ca="1" si="207">CZ51-CZ54</f>
        <v>6511.0323602396093</v>
      </c>
      <c r="DA56" s="63">
        <f t="shared" ca="1" si="207"/>
        <v>6511.0323602396093</v>
      </c>
      <c r="DB56" s="63">
        <f t="shared" ca="1" si="207"/>
        <v>6503.4249435729416</v>
      </c>
      <c r="DC56" s="63">
        <f t="shared" ca="1" si="207"/>
        <v>7093.2891984909238</v>
      </c>
      <c r="DD56" s="63">
        <f t="shared" ca="1" si="207"/>
        <v>7100.8966151575914</v>
      </c>
      <c r="DE56" s="63">
        <f t="shared" ca="1" si="207"/>
        <v>7100.8966151575914</v>
      </c>
      <c r="DF56" s="63">
        <f t="shared" ca="1" si="207"/>
        <v>7093.2891984909238</v>
      </c>
      <c r="DG56" s="63">
        <f t="shared" ca="1" si="207"/>
        <v>7073.9560320533628</v>
      </c>
      <c r="DH56" s="63">
        <f t="shared" ca="1" si="207"/>
        <v>7081.5634487200305</v>
      </c>
      <c r="DI56" s="63">
        <f t="shared" ca="1" si="207"/>
        <v>7081.5634487200305</v>
      </c>
      <c r="DJ56" s="63">
        <f t="shared" ca="1" si="207"/>
        <v>7073.9560320533628</v>
      </c>
      <c r="DK56" s="63">
        <f t="shared" ca="1" si="207"/>
        <v>7054.7219633565364</v>
      </c>
      <c r="DL56" s="63">
        <f t="shared" ca="1" si="207"/>
        <v>7062.3293800232041</v>
      </c>
      <c r="DM56" s="63">
        <f t="shared" ca="1" si="207"/>
        <v>7062.3293800232041</v>
      </c>
      <c r="DN56" s="63">
        <f t="shared" ca="1" si="207"/>
        <v>7054.7219633565364</v>
      </c>
      <c r="DO56" s="63">
        <f t="shared" ca="1" si="207"/>
        <v>7046.6673204096596</v>
      </c>
      <c r="DP56" s="63">
        <f t="shared" ca="1" si="207"/>
        <v>7051.6699734401163</v>
      </c>
      <c r="DQ56" s="63">
        <f t="shared" ca="1" si="207"/>
        <v>7051.6699734401163</v>
      </c>
      <c r="DR56" s="63">
        <f t="shared" ca="1" si="207"/>
        <v>7044.0625567734487</v>
      </c>
      <c r="DS56" s="63">
        <f t="shared" ca="1" si="207"/>
        <v>7024.199421532393</v>
      </c>
      <c r="DU56" s="63">
        <f t="shared" ref="DU56:ES56" ca="1" si="208">DU51-DU54</f>
        <v>29.558580539948402</v>
      </c>
      <c r="DV56" s="63">
        <f t="shared" ca="1" si="208"/>
        <v>1085.8969437775067</v>
      </c>
      <c r="DW56" s="63">
        <f t="shared" ca="1" si="208"/>
        <v>4167.5106834683838</v>
      </c>
      <c r="DX56" s="63">
        <f t="shared" ca="1" si="208"/>
        <v>7614.220710693302</v>
      </c>
      <c r="DY56" s="63">
        <f t="shared" ca="1" si="208"/>
        <v>13133.652298706525</v>
      </c>
      <c r="DZ56" s="63">
        <f t="shared" ca="1" si="208"/>
        <v>21492.985244288568</v>
      </c>
      <c r="EA56" s="63">
        <f t="shared" ca="1" si="208"/>
        <v>24829.633945098558</v>
      </c>
      <c r="EB56" s="63">
        <f t="shared" ca="1" si="208"/>
        <v>25521.7594569266</v>
      </c>
      <c r="EC56" s="63">
        <f t="shared" ca="1" si="208"/>
        <v>25064.083273874006</v>
      </c>
      <c r="ED56" s="63">
        <f t="shared" ca="1" si="208"/>
        <v>24064.388808637141</v>
      </c>
      <c r="EE56" s="63">
        <f t="shared" ca="1" si="208"/>
        <v>23358.176785363539</v>
      </c>
      <c r="EF56" s="63">
        <f t="shared" ca="1" si="208"/>
        <v>23367.624923351214</v>
      </c>
      <c r="EG56" s="63">
        <f t="shared" ca="1" si="208"/>
        <v>23442.990224670524</v>
      </c>
      <c r="EH56" s="63">
        <f t="shared" ca="1" si="208"/>
        <v>23497.869841846667</v>
      </c>
      <c r="EI56" s="63">
        <f t="shared" ca="1" si="208"/>
        <v>23559.080074609454</v>
      </c>
      <c r="EJ56" s="63">
        <f t="shared" ca="1" si="208"/>
        <v>23636.612087478257</v>
      </c>
      <c r="EK56" s="63">
        <f t="shared" ca="1" si="208"/>
        <v>23724.250086211028</v>
      </c>
      <c r="EL56" s="63">
        <f t="shared" ca="1" si="208"/>
        <v>23775.66588388096</v>
      </c>
      <c r="EM56" s="63">
        <f t="shared" ca="1" si="208"/>
        <v>23816.614116001459</v>
      </c>
      <c r="EN56" s="63">
        <f t="shared" ca="1" si="208"/>
        <v>23850.228425118228</v>
      </c>
      <c r="EO56" s="63">
        <f t="shared" ca="1" si="208"/>
        <v>23968.446431115008</v>
      </c>
      <c r="EP56" s="63">
        <f t="shared" ca="1" si="208"/>
        <v>24377.305588590178</v>
      </c>
      <c r="EQ56" s="63">
        <f t="shared" ca="1" si="208"/>
        <v>24787.853999116069</v>
      </c>
      <c r="ER56" s="63">
        <f t="shared" ca="1" si="208"/>
        <v>25331.82462323075</v>
      </c>
      <c r="ES56" s="63">
        <f t="shared" ca="1" si="208"/>
        <v>26618.778862543077</v>
      </c>
      <c r="ET56" s="63">
        <f t="shared" ref="ET56:EW56" ca="1" si="209">ET51-ET54</f>
        <v>28369.038460859461</v>
      </c>
      <c r="EU56" s="63">
        <f t="shared" ca="1" si="209"/>
        <v>28291.804892849956</v>
      </c>
      <c r="EV56" s="63">
        <f t="shared" ca="1" si="209"/>
        <v>28226.048043812596</v>
      </c>
      <c r="EW56" s="63">
        <f t="shared" ca="1" si="209"/>
        <v>28171.601925186067</v>
      </c>
    </row>
    <row r="57" spans="1:153" s="83" customFormat="1" ht="13.25" customHeight="1" thickTop="1" x14ac:dyDescent="0.25">
      <c r="D57" s="83" t="s">
        <v>204</v>
      </c>
      <c r="F57" s="84" t="s">
        <v>32</v>
      </c>
      <c r="G57" s="84"/>
      <c r="H57" s="85">
        <f t="shared" ref="H57:AM57" ca="1" si="210">IFERROR(H56/H$15,0)</f>
        <v>0</v>
      </c>
      <c r="I57" s="85">
        <f t="shared" ca="1" si="210"/>
        <v>0</v>
      </c>
      <c r="J57" s="85">
        <f t="shared" ca="1" si="210"/>
        <v>0</v>
      </c>
      <c r="K57" s="85">
        <f t="shared" ca="1" si="210"/>
        <v>1.1004516339096614E-2</v>
      </c>
      <c r="L57" s="85">
        <f t="shared" ca="1" si="210"/>
        <v>2.4984531565943813E-2</v>
      </c>
      <c r="M57" s="85">
        <f t="shared" ca="1" si="210"/>
        <v>6.4748620025443265E-2</v>
      </c>
      <c r="N57" s="85">
        <f t="shared" ca="1" si="210"/>
        <v>7.9618024399329065E-2</v>
      </c>
      <c r="O57" s="85">
        <f t="shared" ca="1" si="210"/>
        <v>0.11012015417464786</v>
      </c>
      <c r="P57" s="85">
        <f t="shared" ca="1" si="210"/>
        <v>0.1245273721973508</v>
      </c>
      <c r="Q57" s="85">
        <f t="shared" ca="1" si="210"/>
        <v>0.15127085643104918</v>
      </c>
      <c r="R57" s="85">
        <f t="shared" ca="1" si="210"/>
        <v>0.16680729505724365</v>
      </c>
      <c r="S57" s="85">
        <f t="shared" ca="1" si="210"/>
        <v>0.18074967882165521</v>
      </c>
      <c r="T57" s="85">
        <f t="shared" ca="1" si="210"/>
        <v>0.17937220391230549</v>
      </c>
      <c r="U57" s="85">
        <f t="shared" ca="1" si="210"/>
        <v>0.18506344730917704</v>
      </c>
      <c r="V57" s="85">
        <f t="shared" ca="1" si="210"/>
        <v>0.1843327444215011</v>
      </c>
      <c r="W57" s="85">
        <f t="shared" ca="1" si="210"/>
        <v>0.177364380840834</v>
      </c>
      <c r="X57" s="85">
        <f t="shared" ca="1" si="210"/>
        <v>0.17612344247759015</v>
      </c>
      <c r="Y57" s="85">
        <f t="shared" ca="1" si="210"/>
        <v>0.18297157574849254</v>
      </c>
      <c r="Z57" s="85">
        <f t="shared" ca="1" si="210"/>
        <v>0.18220729790822812</v>
      </c>
      <c r="AA57" s="85">
        <f t="shared" ca="1" si="210"/>
        <v>0.17041895727470652</v>
      </c>
      <c r="AB57" s="85">
        <f t="shared" ca="1" si="210"/>
        <v>0.16812862060698222</v>
      </c>
      <c r="AC57" s="85">
        <f t="shared" ca="1" si="210"/>
        <v>0.17651916669300047</v>
      </c>
      <c r="AD57" s="85">
        <f t="shared" ca="1" si="210"/>
        <v>0.17562474666289224</v>
      </c>
      <c r="AE57" s="85">
        <f t="shared" ca="1" si="210"/>
        <v>0.19546476940820631</v>
      </c>
      <c r="AF57" s="85">
        <f t="shared" ca="1" si="210"/>
        <v>0.19484041728051185</v>
      </c>
      <c r="AG57" s="85">
        <f t="shared" ca="1" si="210"/>
        <v>0.19260514673312276</v>
      </c>
      <c r="AH57" s="85">
        <f t="shared" ca="1" si="210"/>
        <v>0.19237524105340226</v>
      </c>
      <c r="AI57" s="85">
        <f t="shared" ca="1" si="210"/>
        <v>0.19582067374940312</v>
      </c>
      <c r="AJ57" s="85">
        <f t="shared" ca="1" si="210"/>
        <v>0.19574312635575905</v>
      </c>
      <c r="AK57" s="85">
        <f t="shared" ca="1" si="210"/>
        <v>0.19331929264492603</v>
      </c>
      <c r="AL57" s="85">
        <f t="shared" ca="1" si="210"/>
        <v>0.19328057571889645</v>
      </c>
      <c r="AM57" s="85">
        <f t="shared" ca="1" si="210"/>
        <v>0.19224619600186149</v>
      </c>
      <c r="AN57" s="85">
        <f t="shared" ref="AN57:BS57" ca="1" si="211">IFERROR(AN56/AN$15,0)</f>
        <v>0.19271808100308213</v>
      </c>
      <c r="AO57" s="85">
        <f t="shared" ca="1" si="211"/>
        <v>0.19010410001141001</v>
      </c>
      <c r="AP57" s="85">
        <f t="shared" ca="1" si="211"/>
        <v>0.19006619995513954</v>
      </c>
      <c r="AQ57" s="85">
        <f t="shared" ca="1" si="211"/>
        <v>0.1878102696093302</v>
      </c>
      <c r="AR57" s="85">
        <f t="shared" ca="1" si="211"/>
        <v>0.18684774656120628</v>
      </c>
      <c r="AS57" s="85">
        <f t="shared" ca="1" si="211"/>
        <v>0.18285062792292711</v>
      </c>
      <c r="AT57" s="85">
        <f t="shared" ca="1" si="211"/>
        <v>0.18282727150622066</v>
      </c>
      <c r="AU57" s="85">
        <f t="shared" ca="1" si="211"/>
        <v>0.17783212906615745</v>
      </c>
      <c r="AV57" s="85">
        <f t="shared" ca="1" si="211"/>
        <v>0.1783090861420582</v>
      </c>
      <c r="AW57" s="85">
        <f t="shared" ca="1" si="211"/>
        <v>0.17698133795334875</v>
      </c>
      <c r="AX57" s="85">
        <f t="shared" ca="1" si="211"/>
        <v>0.17698318214517447</v>
      </c>
      <c r="AY57" s="85">
        <f t="shared" ca="1" si="211"/>
        <v>0.17665052900326497</v>
      </c>
      <c r="AZ57" s="85">
        <f t="shared" ca="1" si="211"/>
        <v>0.17711819078996441</v>
      </c>
      <c r="BA57" s="85">
        <f t="shared" ca="1" si="211"/>
        <v>0.17735701521251668</v>
      </c>
      <c r="BB57" s="85">
        <f t="shared" ca="1" si="211"/>
        <v>0.17736702000009308</v>
      </c>
      <c r="BC57" s="85">
        <f t="shared" ca="1" si="211"/>
        <v>0.17736866163269918</v>
      </c>
      <c r="BD57" s="85">
        <f t="shared" ca="1" si="211"/>
        <v>0.17776763183085756</v>
      </c>
      <c r="BE57" s="85">
        <f t="shared" ca="1" si="211"/>
        <v>0.17801483053291692</v>
      </c>
      <c r="BF57" s="85">
        <f t="shared" ca="1" si="211"/>
        <v>0.17803328206415564</v>
      </c>
      <c r="BG57" s="85">
        <f t="shared" ca="1" si="211"/>
        <v>0.17768249129774133</v>
      </c>
      <c r="BH57" s="85">
        <f t="shared" ca="1" si="211"/>
        <v>0.1781670490799937</v>
      </c>
      <c r="BI57" s="85">
        <f t="shared" ca="1" si="211"/>
        <v>0.17842291570220434</v>
      </c>
      <c r="BJ57" s="85">
        <f t="shared" ca="1" si="211"/>
        <v>0.17845011015867498</v>
      </c>
      <c r="BK57" s="85">
        <f t="shared" ca="1" si="211"/>
        <v>0.17812376531834614</v>
      </c>
      <c r="BL57" s="85">
        <f t="shared" ca="1" si="211"/>
        <v>0.17861721798870592</v>
      </c>
      <c r="BM57" s="85">
        <f t="shared" ca="1" si="211"/>
        <v>0.17888205646809946</v>
      </c>
      <c r="BN57" s="85">
        <f t="shared" ca="1" si="211"/>
        <v>0.17891830041685597</v>
      </c>
      <c r="BO57" s="85">
        <f t="shared" ca="1" si="211"/>
        <v>0.17860400504255994</v>
      </c>
      <c r="BP57" s="85">
        <f t="shared" ca="1" si="211"/>
        <v>0.17910666449659618</v>
      </c>
      <c r="BQ57" s="85">
        <f t="shared" ca="1" si="211"/>
        <v>0.17938078942763055</v>
      </c>
      <c r="BR57" s="85">
        <f t="shared" ca="1" si="211"/>
        <v>0.17942640018537354</v>
      </c>
      <c r="BS57" s="85">
        <f t="shared" ca="1" si="211"/>
        <v>0.1794608339144067</v>
      </c>
      <c r="BT57" s="85">
        <f t="shared" ref="BT57:CY57" ca="1" si="212">IFERROR(BT56/BT$15,0)</f>
        <v>0.17989397051116407</v>
      </c>
      <c r="BU57" s="85">
        <f t="shared" ca="1" si="212"/>
        <v>0.18014638716508988</v>
      </c>
      <c r="BV57" s="85">
        <f t="shared" ca="1" si="212"/>
        <v>0.1801701018000762</v>
      </c>
      <c r="BW57" s="85">
        <f t="shared" ca="1" si="212"/>
        <v>0.17982405482765687</v>
      </c>
      <c r="BX57" s="85">
        <f t="shared" ca="1" si="212"/>
        <v>0.18031396719292242</v>
      </c>
      <c r="BY57" s="85">
        <f t="shared" ca="1" si="212"/>
        <v>0.18054391437798972</v>
      </c>
      <c r="BZ57" s="85">
        <f t="shared" ca="1" si="212"/>
        <v>0.18054496511173965</v>
      </c>
      <c r="CA57" s="85">
        <f t="shared" ca="1" si="212"/>
        <v>0.1801921447183264</v>
      </c>
      <c r="CB57" s="85">
        <f t="shared" ca="1" si="212"/>
        <v>0.18065899925566539</v>
      </c>
      <c r="CC57" s="85">
        <f t="shared" ca="1" si="212"/>
        <v>0.18086568908925069</v>
      </c>
      <c r="CD57" s="85">
        <f t="shared" ca="1" si="212"/>
        <v>0.18084328122144977</v>
      </c>
      <c r="CE57" s="85">
        <f t="shared" ca="1" si="212"/>
        <v>0.18046980676224331</v>
      </c>
      <c r="CF57" s="85">
        <f t="shared" ca="1" si="212"/>
        <v>0.18091279495846499</v>
      </c>
      <c r="CG57" s="85">
        <f t="shared" ca="1" si="212"/>
        <v>0.18106409157683506</v>
      </c>
      <c r="CH57" s="85">
        <f t="shared" ca="1" si="212"/>
        <v>0.18098581116630894</v>
      </c>
      <c r="CI57" s="85">
        <f t="shared" ca="1" si="212"/>
        <v>0.18089527790202911</v>
      </c>
      <c r="CJ57" s="85">
        <f t="shared" ca="1" si="212"/>
        <v>0.18120236746120988</v>
      </c>
      <c r="CK57" s="85">
        <f t="shared" ca="1" si="212"/>
        <v>0.18120236746120988</v>
      </c>
      <c r="CL57" s="85">
        <f t="shared" ca="1" si="212"/>
        <v>0.18097148123531076</v>
      </c>
      <c r="CM57" s="85">
        <f t="shared" ca="1" si="212"/>
        <v>0.18406969348894597</v>
      </c>
      <c r="CN57" s="85">
        <f t="shared" ca="1" si="212"/>
        <v>0.18430057971484506</v>
      </c>
      <c r="CO57" s="85">
        <f t="shared" ca="1" si="212"/>
        <v>0.18430057971484506</v>
      </c>
      <c r="CP57" s="85">
        <f t="shared" ca="1" si="212"/>
        <v>0.18406969348894597</v>
      </c>
      <c r="CQ57" s="85">
        <f t="shared" ca="1" si="212"/>
        <v>0.18718399289258031</v>
      </c>
      <c r="CR57" s="85">
        <f t="shared" ca="1" si="212"/>
        <v>0.18741487911847943</v>
      </c>
      <c r="CS57" s="85">
        <f t="shared" ca="1" si="212"/>
        <v>0.18741487911847943</v>
      </c>
      <c r="CT57" s="85">
        <f t="shared" ca="1" si="212"/>
        <v>0.18718399289258031</v>
      </c>
      <c r="CU57" s="85">
        <f t="shared" ca="1" si="212"/>
        <v>0.19030129992724135</v>
      </c>
      <c r="CV57" s="85">
        <f t="shared" ca="1" si="212"/>
        <v>0.19053218615314046</v>
      </c>
      <c r="CW57" s="85">
        <f t="shared" ca="1" si="212"/>
        <v>0.19053218615314046</v>
      </c>
      <c r="CX57" s="85">
        <f t="shared" ca="1" si="212"/>
        <v>0.19030129992724135</v>
      </c>
      <c r="CY57" s="85">
        <f t="shared" ca="1" si="212"/>
        <v>0.19745896807083152</v>
      </c>
      <c r="CZ57" s="85">
        <f t="shared" ref="CZ57:DS57" ca="1" si="213">IFERROR(CZ56/CZ$15,0)</f>
        <v>0.19761079933344311</v>
      </c>
      <c r="DA57" s="85">
        <f t="shared" ca="1" si="213"/>
        <v>0.19761079933344311</v>
      </c>
      <c r="DB57" s="85">
        <f t="shared" ca="1" si="213"/>
        <v>0.19737991310754399</v>
      </c>
      <c r="DC57" s="85">
        <f t="shared" ca="1" si="213"/>
        <v>0.21528238086739993</v>
      </c>
      <c r="DD57" s="85">
        <f t="shared" ca="1" si="213"/>
        <v>0.21551326709329904</v>
      </c>
      <c r="DE57" s="85">
        <f t="shared" ca="1" si="213"/>
        <v>0.21551326709329904</v>
      </c>
      <c r="DF57" s="85">
        <f t="shared" ca="1" si="213"/>
        <v>0.21528238086739993</v>
      </c>
      <c r="DG57" s="85">
        <f t="shared" ca="1" si="213"/>
        <v>0.21469561639411872</v>
      </c>
      <c r="DH57" s="85">
        <f t="shared" ca="1" si="213"/>
        <v>0.21492650262001783</v>
      </c>
      <c r="DI57" s="85">
        <f t="shared" ca="1" si="213"/>
        <v>0.21492650262001783</v>
      </c>
      <c r="DJ57" s="85">
        <f t="shared" ca="1" si="213"/>
        <v>0.21469561639411872</v>
      </c>
      <c r="DK57" s="85">
        <f t="shared" ca="1" si="213"/>
        <v>0.21411185955198955</v>
      </c>
      <c r="DL57" s="85">
        <f t="shared" ca="1" si="213"/>
        <v>0.21434274577788867</v>
      </c>
      <c r="DM57" s="85">
        <f t="shared" ca="1" si="213"/>
        <v>0.21434274577788867</v>
      </c>
      <c r="DN57" s="85">
        <f t="shared" ca="1" si="213"/>
        <v>0.21411185955198955</v>
      </c>
      <c r="DO57" s="85">
        <f t="shared" ca="1" si="213"/>
        <v>0.21386739994205159</v>
      </c>
      <c r="DP57" s="85">
        <f t="shared" ca="1" si="213"/>
        <v>0.21401923120465952</v>
      </c>
      <c r="DQ57" s="85">
        <f t="shared" ca="1" si="213"/>
        <v>0.21401923120465952</v>
      </c>
      <c r="DR57" s="85">
        <f t="shared" ca="1" si="213"/>
        <v>0.21378834497876043</v>
      </c>
      <c r="DS57" s="85">
        <f t="shared" ca="1" si="213"/>
        <v>0.21318549587356739</v>
      </c>
      <c r="DU57" s="85">
        <f t="shared" ref="DU57" ca="1" si="214">IFERROR(DU56/DU$15,0)</f>
        <v>1.1004516339096614E-2</v>
      </c>
      <c r="DV57" s="85">
        <f t="shared" ref="DV57" ca="1" si="215">IFERROR(DV56/DV$15,0)</f>
        <v>7.8754708746096941E-2</v>
      </c>
      <c r="DW57" s="85">
        <f t="shared" ref="DW57" ca="1" si="216">IFERROR(DW56/DW$15,0)</f>
        <v>0.15896967602836068</v>
      </c>
      <c r="DX57" s="85">
        <f t="shared" ref="DX57" ca="1" si="217">IFERROR(DX56/DX$15,0)</f>
        <v>0.180940690446248</v>
      </c>
      <c r="DY57" s="85">
        <f t="shared" ref="DY57" ca="1" si="218">IFERROR(DY56/DY$15,0)</f>
        <v>0.17647720615149681</v>
      </c>
      <c r="DZ57" s="85">
        <f t="shared" ref="DZ57" ca="1" si="219">IFERROR(DZ56/DZ$15,0)</f>
        <v>0.17925031998500091</v>
      </c>
      <c r="EA57" s="85">
        <f t="shared" ref="EA57" ca="1" si="220">IFERROR(EA56/EA$15,0)</f>
        <v>0.19392907198147649</v>
      </c>
      <c r="EB57" s="85">
        <f t="shared" ref="EB57" ca="1" si="221">IFERROR(EB56/EB$15,0)</f>
        <v>0.19364729768036076</v>
      </c>
      <c r="EC57" s="85">
        <f t="shared" ref="EC57" ca="1" si="222">IFERROR(EC56/EC$15,0)</f>
        <v>0.19017466264474048</v>
      </c>
      <c r="ED57" s="85">
        <f t="shared" ref="ED57" ca="1" si="223">IFERROR(ED56/ED$15,0)</f>
        <v>0.18258944376412789</v>
      </c>
      <c r="EE57" s="85">
        <f t="shared" ref="EE57" ca="1" si="224">IFERROR(EE56/EE$15,0)</f>
        <v>0.17723103381096153</v>
      </c>
      <c r="EF57" s="85">
        <f t="shared" ref="EF57" ca="1" si="225">IFERROR(EF56/EF$15,0)</f>
        <v>0.17730272190881829</v>
      </c>
      <c r="EG57" s="85">
        <f t="shared" ref="EG57" ca="1" si="226">IFERROR(EG56/EG$15,0)</f>
        <v>0.17787455893141782</v>
      </c>
      <c r="EH57" s="85">
        <f t="shared" ref="EH57" ca="1" si="227">IFERROR(EH56/EH$15,0)</f>
        <v>0.17829096006480474</v>
      </c>
      <c r="EI57" s="85">
        <f t="shared" ref="EI57" ca="1" si="228">IFERROR(EI56/EI$15,0)</f>
        <v>0.17875539497905524</v>
      </c>
      <c r="EJ57" s="85">
        <f t="shared" ref="EJ57" ca="1" si="229">IFERROR(EJ56/EJ$15,0)</f>
        <v>0.17934367200600168</v>
      </c>
      <c r="EK57" s="85">
        <f t="shared" ref="EK57" ca="1" si="230">IFERROR(EK56/EK$15,0)</f>
        <v>0.1800086285759967</v>
      </c>
      <c r="EL57" s="85">
        <f t="shared" ref="EL57" ca="1" si="231">IFERROR(EL56/EL$15,0)</f>
        <v>0.18039874785024448</v>
      </c>
      <c r="EM57" s="85">
        <f t="shared" ref="EM57" ca="1" si="232">IFERROR(EM56/EM$15,0)</f>
        <v>0.18070944408215223</v>
      </c>
      <c r="EN57" s="85">
        <f t="shared" ref="EN57" ca="1" si="233">IFERROR(EN56/EN$15,0)</f>
        <v>0.18096449390090943</v>
      </c>
      <c r="EO57" s="85">
        <f t="shared" ref="EO57" ca="1" si="234">IFERROR(EO56/EO$15,0)</f>
        <v>0.18186147741166908</v>
      </c>
      <c r="EP57" s="85">
        <f t="shared" ref="EP57" ca="1" si="235">IFERROR(EP56/EP$15,0)</f>
        <v>0.18496371145280405</v>
      </c>
      <c r="EQ57" s="85">
        <f t="shared" ref="EQ57" ca="1" si="236">IFERROR(EQ56/EQ$15,0)</f>
        <v>0.18807876276419511</v>
      </c>
      <c r="ER57" s="85">
        <f t="shared" ref="ER57" ca="1" si="237">IFERROR(ER56/ER$15,0)</f>
        <v>0.19220616007608843</v>
      </c>
      <c r="ES57" s="85">
        <f t="shared" ref="ES57" ca="1" si="238">IFERROR(ES56/ES$15,0)</f>
        <v>0.20197097316045748</v>
      </c>
      <c r="ET57" s="85">
        <f t="shared" ref="ET57:EW57" ca="1" si="239">IFERROR(ET56/ET$15,0)</f>
        <v>0.21525113286202913</v>
      </c>
      <c r="EU57" s="85">
        <f t="shared" ca="1" si="239"/>
        <v>0.21466512029653595</v>
      </c>
      <c r="EV57" s="85">
        <f t="shared" ca="1" si="239"/>
        <v>0.21416618776245455</v>
      </c>
      <c r="EW57" s="85">
        <f t="shared" ca="1" si="239"/>
        <v>0.21375307581541167</v>
      </c>
    </row>
    <row r="58" spans="1:153" x14ac:dyDescent="0.3">
      <c r="H58" s="176"/>
      <c r="I58" s="176"/>
      <c r="J58" s="176"/>
      <c r="K58" s="176"/>
      <c r="L58" s="176"/>
      <c r="M58" s="176"/>
      <c r="N58" s="176"/>
      <c r="O58" s="176"/>
      <c r="P58" s="176"/>
      <c r="Q58" s="176"/>
      <c r="R58" s="176"/>
      <c r="S58" s="176"/>
      <c r="T58" s="176"/>
      <c r="U58" s="176"/>
      <c r="V58" s="176"/>
      <c r="W58" s="176"/>
      <c r="X58" s="176"/>
      <c r="Y58" s="176"/>
      <c r="Z58" s="176"/>
      <c r="AA58" s="176"/>
      <c r="AB58" s="176"/>
      <c r="AC58" s="176"/>
      <c r="AD58" s="176"/>
      <c r="AE58" s="176"/>
      <c r="AF58" s="176"/>
      <c r="AG58" s="176"/>
      <c r="AH58" s="176"/>
      <c r="AI58" s="176"/>
      <c r="AJ58" s="176"/>
      <c r="AK58" s="176"/>
      <c r="AL58" s="176"/>
      <c r="AM58" s="176"/>
      <c r="AN58" s="176"/>
      <c r="AO58" s="176"/>
      <c r="AP58" s="176"/>
      <c r="AQ58" s="176"/>
      <c r="AR58" s="176"/>
    </row>
    <row r="59" spans="1:153" s="7" customFormat="1" ht="15.5" x14ac:dyDescent="0.35">
      <c r="A59" s="7" t="s">
        <v>112</v>
      </c>
      <c r="D59" s="21"/>
      <c r="E59" s="21"/>
      <c r="F59" s="48"/>
      <c r="G59" s="48"/>
    </row>
    <row r="61" spans="1:153" x14ac:dyDescent="0.3">
      <c r="B61" s="6" t="s">
        <v>205</v>
      </c>
      <c r="H61" s="57"/>
      <c r="I61" s="100"/>
      <c r="J61" s="100"/>
      <c r="K61" s="100"/>
      <c r="L61" s="100"/>
      <c r="M61" s="100"/>
      <c r="N61" s="100"/>
      <c r="O61" s="100"/>
      <c r="P61" s="100"/>
      <c r="Q61" s="100"/>
      <c r="R61" s="100"/>
      <c r="S61" s="100"/>
      <c r="T61" s="100"/>
      <c r="U61" s="100"/>
      <c r="V61" s="100"/>
      <c r="W61" s="100"/>
      <c r="X61" s="100"/>
      <c r="Y61" s="100"/>
      <c r="Z61" s="100"/>
      <c r="AA61" s="100"/>
      <c r="AB61" s="100"/>
      <c r="AC61" s="100"/>
      <c r="AD61" s="100"/>
      <c r="AE61" s="100"/>
      <c r="AF61" s="100"/>
      <c r="AG61" s="100"/>
      <c r="AH61" s="100"/>
      <c r="AI61" s="100"/>
      <c r="AJ61" s="100"/>
      <c r="AK61" s="100"/>
      <c r="AL61" s="100"/>
      <c r="AM61" s="100"/>
      <c r="AN61" s="100"/>
      <c r="AO61" s="100"/>
      <c r="AP61" s="100"/>
      <c r="AQ61" s="100"/>
      <c r="AR61" s="100"/>
      <c r="AS61" s="100"/>
      <c r="AT61" s="100"/>
      <c r="AU61" s="100"/>
      <c r="AV61" s="100"/>
      <c r="AW61" s="100"/>
      <c r="AX61" s="100"/>
      <c r="AY61" s="100"/>
      <c r="AZ61" s="100"/>
      <c r="BA61" s="100"/>
      <c r="BB61" s="100"/>
      <c r="BC61" s="100"/>
      <c r="BD61" s="100"/>
      <c r="BE61" s="100"/>
      <c r="BF61" s="100"/>
      <c r="BG61" s="100"/>
      <c r="BH61" s="100"/>
      <c r="BI61" s="100"/>
      <c r="BJ61" s="100"/>
      <c r="BK61" s="100"/>
      <c r="BL61" s="100"/>
      <c r="BM61" s="100"/>
      <c r="BN61" s="100"/>
      <c r="BO61" s="100"/>
      <c r="BP61" s="100"/>
      <c r="BQ61" s="100"/>
      <c r="BR61" s="100"/>
      <c r="BS61" s="100"/>
      <c r="BT61" s="100"/>
      <c r="BU61" s="100"/>
      <c r="BV61" s="100"/>
      <c r="BW61" s="100"/>
      <c r="BX61" s="100"/>
      <c r="BY61" s="100"/>
      <c r="BZ61" s="100"/>
      <c r="CA61" s="100"/>
      <c r="CB61" s="100"/>
      <c r="CC61" s="100"/>
      <c r="CD61" s="100"/>
      <c r="CE61" s="100"/>
      <c r="CF61" s="100"/>
      <c r="CG61" s="100"/>
      <c r="CH61" s="100"/>
      <c r="CI61" s="100"/>
      <c r="CJ61" s="100"/>
      <c r="CK61" s="100"/>
      <c r="CL61" s="100"/>
      <c r="CM61" s="100"/>
      <c r="CN61" s="100"/>
      <c r="CO61" s="100"/>
      <c r="CP61" s="100"/>
      <c r="CQ61" s="100"/>
      <c r="CR61" s="100"/>
      <c r="CS61" s="100"/>
      <c r="CT61" s="100"/>
      <c r="CU61" s="100"/>
      <c r="CV61" s="100"/>
      <c r="CW61" s="100"/>
      <c r="CX61" s="100"/>
      <c r="CY61" s="100"/>
      <c r="CZ61" s="100"/>
      <c r="DA61" s="100"/>
      <c r="DB61" s="100"/>
      <c r="DC61" s="100"/>
      <c r="DD61" s="100"/>
      <c r="DE61" s="100"/>
      <c r="DF61" s="100"/>
      <c r="DG61" s="100"/>
      <c r="DH61" s="100"/>
      <c r="DI61" s="100"/>
      <c r="DJ61" s="100"/>
      <c r="DK61" s="100"/>
      <c r="DL61" s="100"/>
      <c r="DM61" s="100"/>
      <c r="DN61" s="100"/>
      <c r="DO61" s="100"/>
      <c r="DP61" s="100"/>
      <c r="DQ61" s="100"/>
      <c r="DR61" s="100"/>
      <c r="DS61" s="100"/>
      <c r="DU61" s="57"/>
      <c r="DV61" s="57"/>
      <c r="DW61" s="57"/>
      <c r="DX61" s="57"/>
      <c r="DY61" s="57"/>
      <c r="DZ61" s="57"/>
      <c r="EA61" s="57"/>
      <c r="EB61" s="57"/>
      <c r="EC61" s="57"/>
      <c r="ED61" s="57"/>
      <c r="EE61" s="57"/>
      <c r="EF61" s="57"/>
      <c r="EG61" s="57"/>
      <c r="EH61" s="57"/>
      <c r="EI61" s="57"/>
      <c r="EJ61" s="57"/>
      <c r="EK61" s="57"/>
      <c r="EL61" s="57"/>
      <c r="EM61" s="57"/>
      <c r="EN61" s="57"/>
      <c r="EO61" s="57"/>
      <c r="EP61" s="57"/>
      <c r="EQ61" s="57"/>
      <c r="ER61" s="57"/>
      <c r="ES61" s="57"/>
      <c r="ET61" s="57"/>
    </row>
    <row r="62" spans="1:153" x14ac:dyDescent="0.3">
      <c r="D62" s="6" t="str">
        <f>Capex!D187</f>
        <v>Plant &amp; Equipment</v>
      </c>
      <c r="F62" s="51" t="str">
        <f>Capex!F187</f>
        <v>INR Mn</v>
      </c>
      <c r="H62" s="57">
        <f>Capex!H187</f>
        <v>1354.2320060000002</v>
      </c>
      <c r="I62" s="57">
        <f>Capex!I187</f>
        <v>8125.3920360000002</v>
      </c>
      <c r="J62" s="57">
        <f>Capex!J187</f>
        <v>13542.320060000002</v>
      </c>
      <c r="K62" s="57">
        <f>Capex!K187</f>
        <v>11608.258917645831</v>
      </c>
      <c r="L62" s="57">
        <f>Capex!L187</f>
        <v>12815.550937346517</v>
      </c>
      <c r="M62" s="57">
        <f>Capex!M187</f>
        <v>19439.770981047201</v>
      </c>
      <c r="N62" s="57">
        <f>Capex!N187</f>
        <v>24709.759018747889</v>
      </c>
      <c r="O62" s="57">
        <f>Capex!O187</f>
        <v>22628.757890094406</v>
      </c>
      <c r="P62" s="57">
        <f>Capex!P187</f>
        <v>23689.10992349578</v>
      </c>
      <c r="Q62" s="57">
        <f>Capex!Q187</f>
        <v>30166.389980897147</v>
      </c>
      <c r="R62" s="57">
        <f>Capex!R187</f>
        <v>35289.438032298523</v>
      </c>
      <c r="S62" s="57">
        <f>Capex!S187</f>
        <v>33061.496917345721</v>
      </c>
      <c r="T62" s="57">
        <f>Capex!T187</f>
        <v>35329.140970447785</v>
      </c>
      <c r="U62" s="57">
        <f>Capex!U187</f>
        <v>48430.641071549842</v>
      </c>
      <c r="V62" s="57">
        <f>Capex!V187</f>
        <v>58823.677160651896</v>
      </c>
      <c r="W62" s="57">
        <f>Capex!W187</f>
        <v>54514.734917045615</v>
      </c>
      <c r="X62" s="57">
        <f>Capex!X187</f>
        <v>60551.195015549049</v>
      </c>
      <c r="Y62" s="57">
        <f>Capex!Y187</f>
        <v>93672.295234052464</v>
      </c>
      <c r="Z62" s="57">
        <f>Capex!Z187</f>
        <v>120022.2354225559</v>
      </c>
      <c r="AA62" s="57">
        <f>Capex!AA187</f>
        <v>109617.22977928848</v>
      </c>
      <c r="AB62" s="57">
        <f>Capex!AB187</f>
        <v>108147.82991629533</v>
      </c>
      <c r="AC62" s="57">
        <f>Capex!AC187</f>
        <v>106678.43005330219</v>
      </c>
      <c r="AD62" s="57">
        <f>Capex!AD187</f>
        <v>105209.03019030904</v>
      </c>
      <c r="AE62" s="57">
        <f>Capex!AE187</f>
        <v>103739.63032731591</v>
      </c>
      <c r="AF62" s="57">
        <f>Capex!AF187</f>
        <v>102270.23046432277</v>
      </c>
      <c r="AG62" s="57">
        <f>Capex!AG187</f>
        <v>100800.83060132962</v>
      </c>
      <c r="AH62" s="57">
        <f>Capex!AH187</f>
        <v>99331.430738336479</v>
      </c>
      <c r="AI62" s="57">
        <f>Capex!AI187</f>
        <v>97862.030875343335</v>
      </c>
      <c r="AJ62" s="57">
        <f>Capex!AJ187</f>
        <v>96392.63101235019</v>
      </c>
      <c r="AK62" s="57">
        <f>Capex!AK187</f>
        <v>94923.231149357045</v>
      </c>
      <c r="AL62" s="57">
        <f>Capex!AL187</f>
        <v>93453.8312863639</v>
      </c>
      <c r="AM62" s="57">
        <f>Capex!AM187</f>
        <v>91984.431423370756</v>
      </c>
      <c r="AN62" s="57">
        <f>Capex!AN187</f>
        <v>90515.031560377611</v>
      </c>
      <c r="AO62" s="57">
        <f>Capex!AO187</f>
        <v>89045.631697384466</v>
      </c>
      <c r="AP62" s="57">
        <f>Capex!AP187</f>
        <v>87576.231834391321</v>
      </c>
      <c r="AQ62" s="57">
        <f>Capex!AQ187</f>
        <v>86106.831971398176</v>
      </c>
      <c r="AR62" s="57">
        <f>Capex!AR187</f>
        <v>84637.432108405032</v>
      </c>
      <c r="AS62" s="57">
        <f>Capex!AS187</f>
        <v>83168.032245411887</v>
      </c>
      <c r="AT62" s="57">
        <f>Capex!AT187</f>
        <v>81698.632382418742</v>
      </c>
      <c r="AU62" s="57">
        <f>Capex!AU187</f>
        <v>80229.232519425597</v>
      </c>
      <c r="AV62" s="57">
        <f>Capex!AV187</f>
        <v>78759.832656432452</v>
      </c>
      <c r="AW62" s="57">
        <f>Capex!AW187</f>
        <v>77290.432793439308</v>
      </c>
      <c r="AX62" s="57">
        <f>Capex!AX187</f>
        <v>75821.032930446163</v>
      </c>
      <c r="AY62" s="57">
        <f>Capex!AY187</f>
        <v>74351.633067453018</v>
      </c>
      <c r="AZ62" s="57">
        <f>Capex!AZ187</f>
        <v>72882.233204459873</v>
      </c>
      <c r="BA62" s="57">
        <f>Capex!BA187</f>
        <v>71412.833341466729</v>
      </c>
      <c r="BB62" s="57">
        <f>Capex!BB187</f>
        <v>69943.433478473584</v>
      </c>
      <c r="BC62" s="57">
        <f>Capex!BC187</f>
        <v>68474.033615480439</v>
      </c>
      <c r="BD62" s="57">
        <f>Capex!BD187</f>
        <v>67004.633752487294</v>
      </c>
      <c r="BE62" s="57">
        <f>Capex!BE187</f>
        <v>65535.233889494149</v>
      </c>
      <c r="BF62" s="57">
        <f>Capex!BF187</f>
        <v>64065.834026501005</v>
      </c>
      <c r="BG62" s="57">
        <f>Capex!BG187</f>
        <v>62596.43416350786</v>
      </c>
      <c r="BH62" s="57">
        <f>Capex!BH187</f>
        <v>61127.034300514715</v>
      </c>
      <c r="BI62" s="57">
        <f>Capex!BI187</f>
        <v>59657.63443752157</v>
      </c>
      <c r="BJ62" s="57">
        <f>Capex!BJ187</f>
        <v>58188.234574528426</v>
      </c>
      <c r="BK62" s="57">
        <f>Capex!BK187</f>
        <v>56718.834711535281</v>
      </c>
      <c r="BL62" s="57">
        <f>Capex!BL187</f>
        <v>55249.434848542136</v>
      </c>
      <c r="BM62" s="57">
        <f>Capex!BM187</f>
        <v>53780.034985548991</v>
      </c>
      <c r="BN62" s="57">
        <f>Capex!BN187</f>
        <v>52310.635122555846</v>
      </c>
      <c r="BO62" s="57">
        <f>Capex!BO187</f>
        <v>50841.235259562702</v>
      </c>
      <c r="BP62" s="57">
        <f>Capex!BP187</f>
        <v>49371.835396569557</v>
      </c>
      <c r="BQ62" s="57">
        <f>Capex!BQ187</f>
        <v>47902.435533576412</v>
      </c>
      <c r="BR62" s="57">
        <f>Capex!BR187</f>
        <v>46433.035670583267</v>
      </c>
      <c r="BS62" s="57">
        <f>Capex!BS187</f>
        <v>44963.635807590123</v>
      </c>
      <c r="BT62" s="57">
        <f>Capex!BT187</f>
        <v>43494.235944596978</v>
      </c>
      <c r="BU62" s="57">
        <f>Capex!BU187</f>
        <v>42024.836081603833</v>
      </c>
      <c r="BV62" s="57">
        <f>Capex!BV187</f>
        <v>40555.436218610688</v>
      </c>
      <c r="BW62" s="57">
        <f>Capex!BW187</f>
        <v>39086.036355617543</v>
      </c>
      <c r="BX62" s="57">
        <f>Capex!BX187</f>
        <v>37616.636492624399</v>
      </c>
      <c r="BY62" s="57">
        <f>Capex!BY187</f>
        <v>36147.236629631254</v>
      </c>
      <c r="BZ62" s="57">
        <f>Capex!BZ187</f>
        <v>34677.836766638109</v>
      </c>
      <c r="CA62" s="57">
        <f>Capex!CA187</f>
        <v>33208.436903644964</v>
      </c>
      <c r="CB62" s="57">
        <f>Capex!CB187</f>
        <v>31739.03704065182</v>
      </c>
      <c r="CC62" s="57">
        <f>Capex!CC187</f>
        <v>30269.637177658675</v>
      </c>
      <c r="CD62" s="57">
        <f>Capex!CD187</f>
        <v>28800.23731466553</v>
      </c>
      <c r="CE62" s="57">
        <f>Capex!CE187</f>
        <v>27330.837451672385</v>
      </c>
      <c r="CF62" s="57">
        <f>Capex!CF187</f>
        <v>25861.43758867924</v>
      </c>
      <c r="CG62" s="57">
        <f>Capex!CG187</f>
        <v>24392.037725686096</v>
      </c>
      <c r="CH62" s="57">
        <f>Capex!CH187</f>
        <v>22922.637862692951</v>
      </c>
      <c r="CI62" s="57">
        <f>Capex!CI187</f>
        <v>21453.237999699806</v>
      </c>
      <c r="CJ62" s="57">
        <f>Capex!CJ187</f>
        <v>19983.838136706661</v>
      </c>
      <c r="CK62" s="57">
        <f>Capex!CK187</f>
        <v>18514.438273713517</v>
      </c>
      <c r="CL62" s="57">
        <f>Capex!CL187</f>
        <v>17045.038410720372</v>
      </c>
      <c r="CM62" s="57">
        <f>Capex!CM187</f>
        <v>15722.578534026543</v>
      </c>
      <c r="CN62" s="57">
        <f>Capex!CN187</f>
        <v>14400.118657332714</v>
      </c>
      <c r="CO62" s="57">
        <f>Capex!CO187</f>
        <v>13077.658780638885</v>
      </c>
      <c r="CP62" s="57">
        <f>Capex!CP187</f>
        <v>11755.198903945056</v>
      </c>
      <c r="CQ62" s="57">
        <f>Capex!CQ187</f>
        <v>10579.679013550543</v>
      </c>
      <c r="CR62" s="57">
        <f>Capex!CR187</f>
        <v>9404.1591231560305</v>
      </c>
      <c r="CS62" s="57">
        <f>Capex!CS187</f>
        <v>8228.6392327615176</v>
      </c>
      <c r="CT62" s="57">
        <f>Capex!CT187</f>
        <v>7053.1193423670047</v>
      </c>
      <c r="CU62" s="57">
        <f>Capex!CU187</f>
        <v>6024.5394382718077</v>
      </c>
      <c r="CV62" s="57">
        <f>Capex!CV187</f>
        <v>4995.9595341766108</v>
      </c>
      <c r="CW62" s="57">
        <f>Capex!CW187</f>
        <v>3967.3796300814138</v>
      </c>
      <c r="CX62" s="57">
        <f>Capex!CX187</f>
        <v>2938.7997259862168</v>
      </c>
      <c r="CY62" s="57">
        <f>Capex!CY187</f>
        <v>2204.0997944896517</v>
      </c>
      <c r="CZ62" s="57">
        <f>Capex!CZ187</f>
        <v>1469.3998629930866</v>
      </c>
      <c r="DA62" s="57">
        <f>Capex!DA187</f>
        <v>734.69993149652146</v>
      </c>
      <c r="DB62" s="57">
        <f>Capex!DB187</f>
        <v>0</v>
      </c>
      <c r="DC62" s="57">
        <f>Capex!DC187</f>
        <v>0</v>
      </c>
      <c r="DD62" s="57">
        <f>Capex!DD187</f>
        <v>0</v>
      </c>
      <c r="DE62" s="57">
        <f>Capex!DE187</f>
        <v>0</v>
      </c>
      <c r="DF62" s="57">
        <f>Capex!DF187</f>
        <v>0</v>
      </c>
      <c r="DG62" s="57">
        <f>Capex!DG187</f>
        <v>0</v>
      </c>
      <c r="DH62" s="57">
        <f>Capex!DH187</f>
        <v>0</v>
      </c>
      <c r="DI62" s="57">
        <f>Capex!DI187</f>
        <v>0</v>
      </c>
      <c r="DJ62" s="57">
        <f>Capex!DJ187</f>
        <v>0</v>
      </c>
      <c r="DK62" s="57">
        <f>Capex!DK187</f>
        <v>0</v>
      </c>
      <c r="DL62" s="57">
        <f>Capex!DL187</f>
        <v>0</v>
      </c>
      <c r="DM62" s="57">
        <f>Capex!DM187</f>
        <v>0</v>
      </c>
      <c r="DN62" s="57">
        <f>Capex!DN187</f>
        <v>0</v>
      </c>
      <c r="DO62" s="57">
        <f>Capex!DO187</f>
        <v>0</v>
      </c>
      <c r="DP62" s="57">
        <f>Capex!DP187</f>
        <v>0</v>
      </c>
      <c r="DQ62" s="57">
        <f>Capex!DQ187</f>
        <v>0</v>
      </c>
      <c r="DR62" s="57">
        <f>Capex!DR187</f>
        <v>0</v>
      </c>
      <c r="DS62" s="57">
        <f>Capex!DS187</f>
        <v>0</v>
      </c>
      <c r="DT62" s="57"/>
      <c r="DU62" s="57">
        <f t="shared" ref="DU62:DU63" si="240">INDEX($H62:$DS62,1,MATCH(DU$2,$H$2:$DS$2,0))</f>
        <v>11608.258917645831</v>
      </c>
      <c r="DV62" s="57">
        <f t="shared" ref="DV62:ET67" si="241">INDEX($H62:$DS62,1,MATCH(DV$2,$H$2:$DS$2,0))</f>
        <v>22628.757890094406</v>
      </c>
      <c r="DW62" s="57">
        <f t="shared" si="241"/>
        <v>33061.496917345721</v>
      </c>
      <c r="DX62" s="57">
        <f t="shared" si="241"/>
        <v>54514.734917045615</v>
      </c>
      <c r="DY62" s="57">
        <f t="shared" si="241"/>
        <v>109617.22977928848</v>
      </c>
      <c r="DZ62" s="57">
        <f t="shared" si="241"/>
        <v>103739.63032731591</v>
      </c>
      <c r="EA62" s="57">
        <f t="shared" si="241"/>
        <v>97862.030875343335</v>
      </c>
      <c r="EB62" s="57">
        <f t="shared" si="241"/>
        <v>91984.431423370756</v>
      </c>
      <c r="EC62" s="57">
        <f t="shared" si="241"/>
        <v>86106.831971398176</v>
      </c>
      <c r="ED62" s="57">
        <f t="shared" si="241"/>
        <v>80229.232519425597</v>
      </c>
      <c r="EE62" s="57">
        <f t="shared" si="241"/>
        <v>74351.633067453018</v>
      </c>
      <c r="EF62" s="57">
        <f t="shared" si="241"/>
        <v>68474.033615480439</v>
      </c>
      <c r="EG62" s="57">
        <f t="shared" si="241"/>
        <v>62596.43416350786</v>
      </c>
      <c r="EH62" s="57">
        <f t="shared" si="241"/>
        <v>56718.834711535281</v>
      </c>
      <c r="EI62" s="57">
        <f t="shared" si="241"/>
        <v>50841.235259562702</v>
      </c>
      <c r="EJ62" s="57">
        <f t="shared" si="241"/>
        <v>44963.635807590123</v>
      </c>
      <c r="EK62" s="57">
        <f t="shared" si="241"/>
        <v>39086.036355617543</v>
      </c>
      <c r="EL62" s="57">
        <f t="shared" si="241"/>
        <v>33208.436903644964</v>
      </c>
      <c r="EM62" s="57">
        <f t="shared" si="241"/>
        <v>27330.837451672385</v>
      </c>
      <c r="EN62" s="57">
        <f t="shared" si="241"/>
        <v>21453.237999699806</v>
      </c>
      <c r="EO62" s="57">
        <f t="shared" si="241"/>
        <v>15722.578534026543</v>
      </c>
      <c r="EP62" s="57">
        <f t="shared" si="241"/>
        <v>10579.679013550543</v>
      </c>
      <c r="EQ62" s="57">
        <f t="shared" si="241"/>
        <v>6024.5394382718077</v>
      </c>
      <c r="ER62" s="57">
        <f t="shared" ref="ER62:EW67" si="242">INDEX($H62:$DS62,1,MATCH(ER$2,$H$2:$DS$2,0))</f>
        <v>2204.0997944896517</v>
      </c>
      <c r="ES62" s="57">
        <f t="shared" si="242"/>
        <v>0</v>
      </c>
      <c r="ET62" s="57">
        <f t="shared" si="242"/>
        <v>0</v>
      </c>
      <c r="EU62" s="57">
        <f t="shared" si="242"/>
        <v>0</v>
      </c>
      <c r="EV62" s="57">
        <f t="shared" si="242"/>
        <v>0</v>
      </c>
      <c r="EW62" s="57">
        <f t="shared" si="242"/>
        <v>0</v>
      </c>
    </row>
    <row r="63" spans="1:153" x14ac:dyDescent="0.3">
      <c r="D63" s="6" t="str">
        <f>Capex!D188</f>
        <v>Technological &amp; Service Fee</v>
      </c>
      <c r="F63" s="51" t="str">
        <f>Capex!F188</f>
        <v>INR Mn</v>
      </c>
      <c r="H63" s="57">
        <f>Capex!H188</f>
        <v>0</v>
      </c>
      <c r="I63" s="57">
        <f>Capex!I188</f>
        <v>0</v>
      </c>
      <c r="J63" s="57">
        <f>Capex!J188</f>
        <v>0</v>
      </c>
      <c r="K63" s="57">
        <f>Capex!K188</f>
        <v>0</v>
      </c>
      <c r="L63" s="57">
        <f>Capex!L188</f>
        <v>0</v>
      </c>
      <c r="M63" s="57">
        <f>Capex!M188</f>
        <v>0</v>
      </c>
      <c r="N63" s="57">
        <f>Capex!N188</f>
        <v>0</v>
      </c>
      <c r="O63" s="57">
        <f>Capex!O188</f>
        <v>0</v>
      </c>
      <c r="P63" s="57">
        <f>Capex!P188</f>
        <v>0</v>
      </c>
      <c r="Q63" s="57">
        <f>Capex!Q188</f>
        <v>0</v>
      </c>
      <c r="R63" s="57">
        <f>Capex!R188</f>
        <v>0</v>
      </c>
      <c r="S63" s="57">
        <f>Capex!S188</f>
        <v>0</v>
      </c>
      <c r="T63" s="57">
        <f>Capex!T188</f>
        <v>0</v>
      </c>
      <c r="U63" s="57">
        <f>Capex!U188</f>
        <v>0</v>
      </c>
      <c r="V63" s="57">
        <f>Capex!V188</f>
        <v>0</v>
      </c>
      <c r="W63" s="57">
        <f>Capex!W188</f>
        <v>0</v>
      </c>
      <c r="X63" s="57">
        <f>Capex!X188</f>
        <v>0</v>
      </c>
      <c r="Y63" s="57">
        <f>Capex!Y188</f>
        <v>0</v>
      </c>
      <c r="Z63" s="57">
        <f>Capex!Z188</f>
        <v>0</v>
      </c>
      <c r="AA63" s="57">
        <f>Capex!AA188</f>
        <v>0</v>
      </c>
      <c r="AB63" s="57">
        <f>Capex!AB188</f>
        <v>0</v>
      </c>
      <c r="AC63" s="57">
        <f>Capex!AC188</f>
        <v>0</v>
      </c>
      <c r="AD63" s="57">
        <f>Capex!AD188</f>
        <v>0</v>
      </c>
      <c r="AE63" s="57">
        <f>Capex!AE188</f>
        <v>0</v>
      </c>
      <c r="AF63" s="57">
        <f>Capex!AF188</f>
        <v>0</v>
      </c>
      <c r="AG63" s="57">
        <f>Capex!AG188</f>
        <v>0</v>
      </c>
      <c r="AH63" s="57">
        <f>Capex!AH188</f>
        <v>0</v>
      </c>
      <c r="AI63" s="57">
        <f>Capex!AI188</f>
        <v>0</v>
      </c>
      <c r="AJ63" s="57">
        <f>Capex!AJ188</f>
        <v>0</v>
      </c>
      <c r="AK63" s="57">
        <f>Capex!AK188</f>
        <v>0</v>
      </c>
      <c r="AL63" s="57">
        <f>Capex!AL188</f>
        <v>0</v>
      </c>
      <c r="AM63" s="57">
        <f>Capex!AM188</f>
        <v>0</v>
      </c>
      <c r="AN63" s="57">
        <f>Capex!AN188</f>
        <v>0</v>
      </c>
      <c r="AO63" s="57">
        <f>Capex!AO188</f>
        <v>0</v>
      </c>
      <c r="AP63" s="57">
        <f>Capex!AP188</f>
        <v>0</v>
      </c>
      <c r="AQ63" s="57">
        <f>Capex!AQ188</f>
        <v>0</v>
      </c>
      <c r="AR63" s="57">
        <f>Capex!AR188</f>
        <v>0</v>
      </c>
      <c r="AS63" s="57">
        <f>Capex!AS188</f>
        <v>0</v>
      </c>
      <c r="AT63" s="57">
        <f>Capex!AT188</f>
        <v>0</v>
      </c>
      <c r="AU63" s="57">
        <f>Capex!AU188</f>
        <v>0</v>
      </c>
      <c r="AV63" s="57">
        <f>Capex!AV188</f>
        <v>0</v>
      </c>
      <c r="AW63" s="57">
        <f>Capex!AW188</f>
        <v>0</v>
      </c>
      <c r="AX63" s="57">
        <f>Capex!AX188</f>
        <v>0</v>
      </c>
      <c r="AY63" s="57">
        <f>Capex!AY188</f>
        <v>0</v>
      </c>
      <c r="AZ63" s="57">
        <f>Capex!AZ188</f>
        <v>0</v>
      </c>
      <c r="BA63" s="57">
        <f>Capex!BA188</f>
        <v>0</v>
      </c>
      <c r="BB63" s="57">
        <f>Capex!BB188</f>
        <v>0</v>
      </c>
      <c r="BC63" s="57">
        <f>Capex!BC188</f>
        <v>0</v>
      </c>
      <c r="BD63" s="57">
        <f>Capex!BD188</f>
        <v>0</v>
      </c>
      <c r="BE63" s="57">
        <f>Capex!BE188</f>
        <v>0</v>
      </c>
      <c r="BF63" s="57">
        <f>Capex!BF188</f>
        <v>0</v>
      </c>
      <c r="BG63" s="57">
        <f>Capex!BG188</f>
        <v>0</v>
      </c>
      <c r="BH63" s="57">
        <f>Capex!BH188</f>
        <v>0</v>
      </c>
      <c r="BI63" s="57">
        <f>Capex!BI188</f>
        <v>0</v>
      </c>
      <c r="BJ63" s="57">
        <f>Capex!BJ188</f>
        <v>0</v>
      </c>
      <c r="BK63" s="57">
        <f>Capex!BK188</f>
        <v>0</v>
      </c>
      <c r="BL63" s="57">
        <f>Capex!BL188</f>
        <v>0</v>
      </c>
      <c r="BM63" s="57">
        <f>Capex!BM188</f>
        <v>0</v>
      </c>
      <c r="BN63" s="57">
        <f>Capex!BN188</f>
        <v>0</v>
      </c>
      <c r="BO63" s="57">
        <f>Capex!BO188</f>
        <v>0</v>
      </c>
      <c r="BP63" s="57">
        <f>Capex!BP188</f>
        <v>0</v>
      </c>
      <c r="BQ63" s="57">
        <f>Capex!BQ188</f>
        <v>0</v>
      </c>
      <c r="BR63" s="57">
        <f>Capex!BR188</f>
        <v>0</v>
      </c>
      <c r="BS63" s="57">
        <f>Capex!BS188</f>
        <v>0</v>
      </c>
      <c r="BT63" s="57">
        <f>Capex!BT188</f>
        <v>0</v>
      </c>
      <c r="BU63" s="57">
        <f>Capex!BU188</f>
        <v>0</v>
      </c>
      <c r="BV63" s="57">
        <f>Capex!BV188</f>
        <v>0</v>
      </c>
      <c r="BW63" s="57">
        <f>Capex!BW188</f>
        <v>0</v>
      </c>
      <c r="BX63" s="57">
        <f>Capex!BX188</f>
        <v>0</v>
      </c>
      <c r="BY63" s="57">
        <f>Capex!BY188</f>
        <v>0</v>
      </c>
      <c r="BZ63" s="57">
        <f>Capex!BZ188</f>
        <v>0</v>
      </c>
      <c r="CA63" s="57">
        <f>Capex!CA188</f>
        <v>0</v>
      </c>
      <c r="CB63" s="57">
        <f>Capex!CB188</f>
        <v>0</v>
      </c>
      <c r="CC63" s="57">
        <f>Capex!CC188</f>
        <v>0</v>
      </c>
      <c r="CD63" s="57">
        <f>Capex!CD188</f>
        <v>0</v>
      </c>
      <c r="CE63" s="57">
        <f>Capex!CE188</f>
        <v>0</v>
      </c>
      <c r="CF63" s="57">
        <f>Capex!CF188</f>
        <v>0</v>
      </c>
      <c r="CG63" s="57">
        <f>Capex!CG188</f>
        <v>0</v>
      </c>
      <c r="CH63" s="57">
        <f>Capex!CH188</f>
        <v>0</v>
      </c>
      <c r="CI63" s="57">
        <f>Capex!CI188</f>
        <v>0</v>
      </c>
      <c r="CJ63" s="57">
        <f>Capex!CJ188</f>
        <v>0</v>
      </c>
      <c r="CK63" s="57">
        <f>Capex!CK188</f>
        <v>0</v>
      </c>
      <c r="CL63" s="57">
        <f>Capex!CL188</f>
        <v>0</v>
      </c>
      <c r="CM63" s="57">
        <f>Capex!CM188</f>
        <v>0</v>
      </c>
      <c r="CN63" s="57">
        <f>Capex!CN188</f>
        <v>0</v>
      </c>
      <c r="CO63" s="57">
        <f>Capex!CO188</f>
        <v>0</v>
      </c>
      <c r="CP63" s="57">
        <f>Capex!CP188</f>
        <v>0</v>
      </c>
      <c r="CQ63" s="57">
        <f>Capex!CQ188</f>
        <v>0</v>
      </c>
      <c r="CR63" s="57">
        <f>Capex!CR188</f>
        <v>0</v>
      </c>
      <c r="CS63" s="57">
        <f>Capex!CS188</f>
        <v>0</v>
      </c>
      <c r="CT63" s="57">
        <f>Capex!CT188</f>
        <v>0</v>
      </c>
      <c r="CU63" s="57">
        <f>Capex!CU188</f>
        <v>0</v>
      </c>
      <c r="CV63" s="57">
        <f>Capex!CV188</f>
        <v>0</v>
      </c>
      <c r="CW63" s="57">
        <f>Capex!CW188</f>
        <v>0</v>
      </c>
      <c r="CX63" s="57">
        <f>Capex!CX188</f>
        <v>0</v>
      </c>
      <c r="CY63" s="57">
        <f>Capex!CY188</f>
        <v>0</v>
      </c>
      <c r="CZ63" s="57">
        <f>Capex!CZ188</f>
        <v>0</v>
      </c>
      <c r="DA63" s="57">
        <f>Capex!DA188</f>
        <v>0</v>
      </c>
      <c r="DB63" s="57">
        <f>Capex!DB188</f>
        <v>0</v>
      </c>
      <c r="DC63" s="57">
        <f>Capex!DC188</f>
        <v>0</v>
      </c>
      <c r="DD63" s="57">
        <f>Capex!DD188</f>
        <v>0</v>
      </c>
      <c r="DE63" s="57">
        <f>Capex!DE188</f>
        <v>0</v>
      </c>
      <c r="DF63" s="57">
        <f>Capex!DF188</f>
        <v>0</v>
      </c>
      <c r="DG63" s="57">
        <f>Capex!DG188</f>
        <v>0</v>
      </c>
      <c r="DH63" s="57">
        <f>Capex!DH188</f>
        <v>0</v>
      </c>
      <c r="DI63" s="57">
        <f>Capex!DI188</f>
        <v>0</v>
      </c>
      <c r="DJ63" s="57">
        <f>Capex!DJ188</f>
        <v>0</v>
      </c>
      <c r="DK63" s="57">
        <f>Capex!DK188</f>
        <v>0</v>
      </c>
      <c r="DL63" s="57">
        <f>Capex!DL188</f>
        <v>0</v>
      </c>
      <c r="DM63" s="57">
        <f>Capex!DM188</f>
        <v>0</v>
      </c>
      <c r="DN63" s="57">
        <f>Capex!DN188</f>
        <v>0</v>
      </c>
      <c r="DO63" s="57">
        <f>Capex!DO188</f>
        <v>0</v>
      </c>
      <c r="DP63" s="57">
        <f>Capex!DP188</f>
        <v>0</v>
      </c>
      <c r="DQ63" s="57">
        <f>Capex!DQ188</f>
        <v>0</v>
      </c>
      <c r="DR63" s="57">
        <f>Capex!DR188</f>
        <v>0</v>
      </c>
      <c r="DS63" s="57">
        <f>Capex!DS188</f>
        <v>0</v>
      </c>
      <c r="DT63" s="57"/>
      <c r="DU63" s="57">
        <f t="shared" si="240"/>
        <v>0</v>
      </c>
      <c r="DV63" s="57">
        <f t="shared" si="241"/>
        <v>0</v>
      </c>
      <c r="DW63" s="57">
        <f t="shared" si="241"/>
        <v>0</v>
      </c>
      <c r="DX63" s="57">
        <f t="shared" si="241"/>
        <v>0</v>
      </c>
      <c r="DY63" s="57">
        <f t="shared" si="241"/>
        <v>0</v>
      </c>
      <c r="DZ63" s="57">
        <f t="shared" si="241"/>
        <v>0</v>
      </c>
      <c r="EA63" s="57">
        <f t="shared" si="241"/>
        <v>0</v>
      </c>
      <c r="EB63" s="57">
        <f t="shared" si="241"/>
        <v>0</v>
      </c>
      <c r="EC63" s="57">
        <f t="shared" si="241"/>
        <v>0</v>
      </c>
      <c r="ED63" s="57">
        <f t="shared" si="241"/>
        <v>0</v>
      </c>
      <c r="EE63" s="57">
        <f t="shared" si="241"/>
        <v>0</v>
      </c>
      <c r="EF63" s="57">
        <f t="shared" si="241"/>
        <v>0</v>
      </c>
      <c r="EG63" s="57">
        <f t="shared" si="241"/>
        <v>0</v>
      </c>
      <c r="EH63" s="57">
        <f t="shared" si="241"/>
        <v>0</v>
      </c>
      <c r="EI63" s="57">
        <f t="shared" si="241"/>
        <v>0</v>
      </c>
      <c r="EJ63" s="57">
        <f t="shared" si="241"/>
        <v>0</v>
      </c>
      <c r="EK63" s="57">
        <f t="shared" si="241"/>
        <v>0</v>
      </c>
      <c r="EL63" s="57">
        <f t="shared" si="241"/>
        <v>0</v>
      </c>
      <c r="EM63" s="57">
        <f t="shared" si="241"/>
        <v>0</v>
      </c>
      <c r="EN63" s="57">
        <f t="shared" si="241"/>
        <v>0</v>
      </c>
      <c r="EO63" s="57">
        <f t="shared" si="241"/>
        <v>0</v>
      </c>
      <c r="EP63" s="57">
        <f t="shared" si="241"/>
        <v>0</v>
      </c>
      <c r="EQ63" s="57">
        <f t="shared" si="241"/>
        <v>0</v>
      </c>
      <c r="ER63" s="57">
        <f t="shared" si="241"/>
        <v>0</v>
      </c>
      <c r="ES63" s="57">
        <f t="shared" si="241"/>
        <v>0</v>
      </c>
      <c r="ET63" s="57">
        <f t="shared" si="241"/>
        <v>0</v>
      </c>
      <c r="EU63" s="57">
        <f t="shared" si="242"/>
        <v>0</v>
      </c>
      <c r="EV63" s="57">
        <f t="shared" si="242"/>
        <v>0</v>
      </c>
      <c r="EW63" s="57">
        <f t="shared" si="242"/>
        <v>0</v>
      </c>
    </row>
    <row r="64" spans="1:153" x14ac:dyDescent="0.3">
      <c r="D64" s="6" t="str">
        <f>Capex!D189</f>
        <v>Building</v>
      </c>
      <c r="F64" s="51" t="str">
        <f>Capex!F189</f>
        <v>INR Mn</v>
      </c>
      <c r="H64" s="57">
        <f>Capex!H189</f>
        <v>505.31045</v>
      </c>
      <c r="I64" s="57">
        <f>Capex!I189</f>
        <v>909.55880999999999</v>
      </c>
      <c r="J64" s="57">
        <f>Capex!J189</f>
        <v>1010.6209</v>
      </c>
      <c r="K64" s="57">
        <f>Capex!K189</f>
        <v>871.77081423846914</v>
      </c>
      <c r="L64" s="57">
        <f>Capex!L189</f>
        <v>1371.5984289287933</v>
      </c>
      <c r="M64" s="57">
        <f>Capex!M189</f>
        <v>1770.3639536191174</v>
      </c>
      <c r="N64" s="57">
        <f>Capex!N189</f>
        <v>1865.9432083094416</v>
      </c>
      <c r="O64" s="57">
        <f>Capex!O189</f>
        <v>1721.6102872382348</v>
      </c>
      <c r="P64" s="57">
        <f>Capex!P189</f>
        <v>2215.9550666188829</v>
      </c>
      <c r="Q64" s="57">
        <f>Capex!Q189</f>
        <v>2609.2377559995311</v>
      </c>
      <c r="R64" s="57">
        <f>Capex!R189</f>
        <v>2699.3341753801792</v>
      </c>
      <c r="S64" s="57">
        <f>Capex!S189</f>
        <v>2549.5184189992965</v>
      </c>
      <c r="T64" s="57">
        <f>Capex!T189</f>
        <v>3543.6908130702691</v>
      </c>
      <c r="U64" s="57">
        <f>Capex!U189</f>
        <v>4335.7390271412414</v>
      </c>
      <c r="V64" s="57">
        <f>Capex!V189</f>
        <v>4521.414701212213</v>
      </c>
      <c r="W64" s="57">
        <f>Capex!W189</f>
        <v>4227.266023760124</v>
      </c>
      <c r="X64" s="57">
        <f>Capex!X189</f>
        <v>6726.4040972117446</v>
      </c>
      <c r="Y64" s="57">
        <f>Capex!Y189</f>
        <v>8720.2317206633652</v>
      </c>
      <c r="Z64" s="57">
        <f>Capex!Z189</f>
        <v>9198.127994114986</v>
      </c>
      <c r="AA64" s="57">
        <f>Capex!AA189</f>
        <v>8476.4633887589534</v>
      </c>
      <c r="AB64" s="57">
        <f>Capex!AB189</f>
        <v>8421.6350356621933</v>
      </c>
      <c r="AC64" s="57">
        <f>Capex!AC189</f>
        <v>8366.806682565435</v>
      </c>
      <c r="AD64" s="57">
        <f>Capex!AD189</f>
        <v>8311.9783294686767</v>
      </c>
      <c r="AE64" s="57">
        <f>Capex!AE189</f>
        <v>8257.1499763719166</v>
      </c>
      <c r="AF64" s="57">
        <f>Capex!AF189</f>
        <v>8202.3216232751583</v>
      </c>
      <c r="AG64" s="57">
        <f>Capex!AG189</f>
        <v>8147.4932701783982</v>
      </c>
      <c r="AH64" s="57">
        <f>Capex!AH189</f>
        <v>8092.6649170816399</v>
      </c>
      <c r="AI64" s="57">
        <f>Capex!AI189</f>
        <v>8037.8365639848807</v>
      </c>
      <c r="AJ64" s="57">
        <f>Capex!AJ189</f>
        <v>7983.0082108881215</v>
      </c>
      <c r="AK64" s="57">
        <f>Capex!AK189</f>
        <v>7928.1798577913623</v>
      </c>
      <c r="AL64" s="57">
        <f>Capex!AL189</f>
        <v>7873.3515046946031</v>
      </c>
      <c r="AM64" s="57">
        <f>Capex!AM189</f>
        <v>7818.5231515978439</v>
      </c>
      <c r="AN64" s="57">
        <f>Capex!AN189</f>
        <v>7763.6947985010847</v>
      </c>
      <c r="AO64" s="57">
        <f>Capex!AO189</f>
        <v>7708.8664454043264</v>
      </c>
      <c r="AP64" s="57">
        <f>Capex!AP189</f>
        <v>7654.0380923075672</v>
      </c>
      <c r="AQ64" s="57">
        <f>Capex!AQ189</f>
        <v>7599.209739210808</v>
      </c>
      <c r="AR64" s="57">
        <f>Capex!AR189</f>
        <v>7544.3813861140488</v>
      </c>
      <c r="AS64" s="57">
        <f>Capex!AS189</f>
        <v>7489.5530330172896</v>
      </c>
      <c r="AT64" s="57">
        <f>Capex!AT189</f>
        <v>7434.7246799205313</v>
      </c>
      <c r="AU64" s="57">
        <f>Capex!AU189</f>
        <v>7379.8963268237721</v>
      </c>
      <c r="AV64" s="57">
        <f>Capex!AV189</f>
        <v>7325.0679737270129</v>
      </c>
      <c r="AW64" s="57">
        <f>Capex!AW189</f>
        <v>7270.2396206302546</v>
      </c>
      <c r="AX64" s="57">
        <f>Capex!AX189</f>
        <v>7215.4112675334954</v>
      </c>
      <c r="AY64" s="57">
        <f>Capex!AY189</f>
        <v>7160.5829144367362</v>
      </c>
      <c r="AZ64" s="57">
        <f>Capex!AZ189</f>
        <v>7105.754561339977</v>
      </c>
      <c r="BA64" s="57">
        <f>Capex!BA189</f>
        <v>7050.9262082432178</v>
      </c>
      <c r="BB64" s="57">
        <f>Capex!BB189</f>
        <v>6996.0978551464596</v>
      </c>
      <c r="BC64" s="57">
        <f>Capex!BC189</f>
        <v>6941.2695020497003</v>
      </c>
      <c r="BD64" s="57">
        <f>Capex!BD189</f>
        <v>6886.4411489529411</v>
      </c>
      <c r="BE64" s="57">
        <f>Capex!BE189</f>
        <v>6831.6127958561829</v>
      </c>
      <c r="BF64" s="57">
        <f>Capex!BF189</f>
        <v>6776.7844427594237</v>
      </c>
      <c r="BG64" s="57">
        <f>Capex!BG189</f>
        <v>6721.9560896626645</v>
      </c>
      <c r="BH64" s="57">
        <f>Capex!BH189</f>
        <v>6667.1277365659053</v>
      </c>
      <c r="BI64" s="57">
        <f>Capex!BI189</f>
        <v>6612.2993834691461</v>
      </c>
      <c r="BJ64" s="57">
        <f>Capex!BJ189</f>
        <v>6557.4710303723868</v>
      </c>
      <c r="BK64" s="57">
        <f>Capex!BK189</f>
        <v>6502.6426772756276</v>
      </c>
      <c r="BL64" s="57">
        <f>Capex!BL189</f>
        <v>6447.8143241788684</v>
      </c>
      <c r="BM64" s="57">
        <f>Capex!BM189</f>
        <v>6392.9859710821092</v>
      </c>
      <c r="BN64" s="57">
        <f>Capex!BN189</f>
        <v>6338.15761798535</v>
      </c>
      <c r="BO64" s="57">
        <f>Capex!BO189</f>
        <v>6283.3292648885908</v>
      </c>
      <c r="BP64" s="57">
        <f>Capex!BP189</f>
        <v>6228.5009117918316</v>
      </c>
      <c r="BQ64" s="57">
        <f>Capex!BQ189</f>
        <v>6173.6725586950724</v>
      </c>
      <c r="BR64" s="57">
        <f>Capex!BR189</f>
        <v>6118.8442055983132</v>
      </c>
      <c r="BS64" s="57">
        <f>Capex!BS189</f>
        <v>6064.015852501554</v>
      </c>
      <c r="BT64" s="57">
        <f>Capex!BT189</f>
        <v>6009.1874994047948</v>
      </c>
      <c r="BU64" s="57">
        <f>Capex!BU189</f>
        <v>5954.3591463080356</v>
      </c>
      <c r="BV64" s="57">
        <f>Capex!BV189</f>
        <v>5899.5307932112764</v>
      </c>
      <c r="BW64" s="57">
        <f>Capex!BW189</f>
        <v>5844.7024401145172</v>
      </c>
      <c r="BX64" s="57">
        <f>Capex!BX189</f>
        <v>5789.874087017758</v>
      </c>
      <c r="BY64" s="57">
        <f>Capex!BY189</f>
        <v>5735.0457339209988</v>
      </c>
      <c r="BZ64" s="57">
        <f>Capex!BZ189</f>
        <v>5680.2173808242396</v>
      </c>
      <c r="CA64" s="57">
        <f>Capex!CA189</f>
        <v>5625.3890277274804</v>
      </c>
      <c r="CB64" s="57">
        <f>Capex!CB189</f>
        <v>5570.5606746307212</v>
      </c>
      <c r="CC64" s="57">
        <f>Capex!CC189</f>
        <v>5515.732321533962</v>
      </c>
      <c r="CD64" s="57">
        <f>Capex!CD189</f>
        <v>5460.9039684372028</v>
      </c>
      <c r="CE64" s="57">
        <f>Capex!CE189</f>
        <v>5406.0756153404436</v>
      </c>
      <c r="CF64" s="57">
        <f>Capex!CF189</f>
        <v>5351.2472622436844</v>
      </c>
      <c r="CG64" s="57">
        <f>Capex!CG189</f>
        <v>5296.4189091469252</v>
      </c>
      <c r="CH64" s="57">
        <f>Capex!CH189</f>
        <v>5241.590556050166</v>
      </c>
      <c r="CI64" s="57">
        <f>Capex!CI189</f>
        <v>5186.7622029534068</v>
      </c>
      <c r="CJ64" s="57">
        <f>Capex!CJ189</f>
        <v>5131.9338498566476</v>
      </c>
      <c r="CK64" s="57">
        <f>Capex!CK189</f>
        <v>5077.1054967598884</v>
      </c>
      <c r="CL64" s="57">
        <f>Capex!CL189</f>
        <v>5022.2771436631292</v>
      </c>
      <c r="CM64" s="57">
        <f>Capex!CM189</f>
        <v>4967.44879056637</v>
      </c>
      <c r="CN64" s="57">
        <f>Capex!CN189</f>
        <v>4912.6204374696108</v>
      </c>
      <c r="CO64" s="57">
        <f>Capex!CO189</f>
        <v>4857.7920843728516</v>
      </c>
      <c r="CP64" s="57">
        <f>Capex!CP189</f>
        <v>4802.9637312760924</v>
      </c>
      <c r="CQ64" s="57">
        <f>Capex!CQ189</f>
        <v>4748.1353781793332</v>
      </c>
      <c r="CR64" s="57">
        <f>Capex!CR189</f>
        <v>4693.307025082574</v>
      </c>
      <c r="CS64" s="57">
        <f>Capex!CS189</f>
        <v>4638.4786719858148</v>
      </c>
      <c r="CT64" s="57">
        <f>Capex!CT189</f>
        <v>4583.6503188890556</v>
      </c>
      <c r="CU64" s="57">
        <f>Capex!CU189</f>
        <v>4528.8219657922964</v>
      </c>
      <c r="CV64" s="57">
        <f>Capex!CV189</f>
        <v>4473.9936126955372</v>
      </c>
      <c r="CW64" s="57">
        <f>Capex!CW189</f>
        <v>4419.165259598778</v>
      </c>
      <c r="CX64" s="57">
        <f>Capex!CX189</f>
        <v>4364.3369065020188</v>
      </c>
      <c r="CY64" s="57">
        <f>Capex!CY189</f>
        <v>4309.5085534052596</v>
      </c>
      <c r="CZ64" s="57">
        <f>Capex!CZ189</f>
        <v>4254.6802003085004</v>
      </c>
      <c r="DA64" s="57">
        <f>Capex!DA189</f>
        <v>4199.8518472117412</v>
      </c>
      <c r="DB64" s="57">
        <f>Capex!DB189</f>
        <v>4145.023494114982</v>
      </c>
      <c r="DC64" s="57">
        <f>Capex!DC189</f>
        <v>4090.1951410182228</v>
      </c>
      <c r="DD64" s="57">
        <f>Capex!DD189</f>
        <v>4035.3667879214636</v>
      </c>
      <c r="DE64" s="57">
        <f>Capex!DE189</f>
        <v>3980.5384348247044</v>
      </c>
      <c r="DF64" s="57">
        <f>Capex!DF189</f>
        <v>3925.7100817279452</v>
      </c>
      <c r="DG64" s="57">
        <f>Capex!DG189</f>
        <v>3870.881728631186</v>
      </c>
      <c r="DH64" s="57">
        <f>Capex!DH189</f>
        <v>3816.0533755344268</v>
      </c>
      <c r="DI64" s="57">
        <f>Capex!DI189</f>
        <v>3761.2250224376676</v>
      </c>
      <c r="DJ64" s="57">
        <f>Capex!DJ189</f>
        <v>3706.3966693409084</v>
      </c>
      <c r="DK64" s="57">
        <f>Capex!DK189</f>
        <v>3651.5683162441492</v>
      </c>
      <c r="DL64" s="57">
        <f>Capex!DL189</f>
        <v>3596.73996314739</v>
      </c>
      <c r="DM64" s="57">
        <f>Capex!DM189</f>
        <v>3541.9116100506308</v>
      </c>
      <c r="DN64" s="57">
        <f>Capex!DN189</f>
        <v>3487.0832569538716</v>
      </c>
      <c r="DO64" s="57">
        <f>Capex!DO189</f>
        <v>3432.2549038571124</v>
      </c>
      <c r="DP64" s="57">
        <f>Capex!DP189</f>
        <v>3377.4265507603532</v>
      </c>
      <c r="DQ64" s="57">
        <f>Capex!DQ189</f>
        <v>3322.598197663594</v>
      </c>
      <c r="DR64" s="57">
        <f>Capex!DR189</f>
        <v>3267.7698445668348</v>
      </c>
      <c r="DS64" s="57">
        <f>Capex!DS189</f>
        <v>3212.9414914700756</v>
      </c>
      <c r="DT64" s="57"/>
      <c r="DU64" s="57">
        <f>INDEX($H64:$DS64,1,MATCH(DU$2,$H$2:$DS$2,0))</f>
        <v>871.77081423846914</v>
      </c>
      <c r="DV64" s="57">
        <f t="shared" si="241"/>
        <v>1721.6102872382348</v>
      </c>
      <c r="DW64" s="57">
        <f t="shared" si="241"/>
        <v>2549.5184189992965</v>
      </c>
      <c r="DX64" s="57">
        <f t="shared" si="241"/>
        <v>4227.266023760124</v>
      </c>
      <c r="DY64" s="57">
        <f t="shared" si="241"/>
        <v>8476.4633887589534</v>
      </c>
      <c r="DZ64" s="57">
        <f t="shared" si="241"/>
        <v>8257.1499763719166</v>
      </c>
      <c r="EA64" s="57">
        <f t="shared" si="241"/>
        <v>8037.8365639848807</v>
      </c>
      <c r="EB64" s="57">
        <f t="shared" si="241"/>
        <v>7818.5231515978439</v>
      </c>
      <c r="EC64" s="57">
        <f t="shared" si="241"/>
        <v>7599.209739210808</v>
      </c>
      <c r="ED64" s="57">
        <f t="shared" si="241"/>
        <v>7379.8963268237721</v>
      </c>
      <c r="EE64" s="57">
        <f t="shared" si="241"/>
        <v>7160.5829144367362</v>
      </c>
      <c r="EF64" s="57">
        <f t="shared" si="241"/>
        <v>6941.2695020497003</v>
      </c>
      <c r="EG64" s="57">
        <f t="shared" si="241"/>
        <v>6721.9560896626645</v>
      </c>
      <c r="EH64" s="57">
        <f t="shared" si="241"/>
        <v>6502.6426772756276</v>
      </c>
      <c r="EI64" s="57">
        <f t="shared" si="241"/>
        <v>6283.3292648885908</v>
      </c>
      <c r="EJ64" s="57">
        <f t="shared" si="241"/>
        <v>6064.015852501554</v>
      </c>
      <c r="EK64" s="57">
        <f t="shared" si="241"/>
        <v>5844.7024401145172</v>
      </c>
      <c r="EL64" s="57">
        <f t="shared" si="241"/>
        <v>5625.3890277274804</v>
      </c>
      <c r="EM64" s="57">
        <f t="shared" si="241"/>
        <v>5406.0756153404436</v>
      </c>
      <c r="EN64" s="57">
        <f t="shared" si="241"/>
        <v>5186.7622029534068</v>
      </c>
      <c r="EO64" s="57">
        <f t="shared" si="241"/>
        <v>4967.44879056637</v>
      </c>
      <c r="EP64" s="57">
        <f t="shared" si="241"/>
        <v>4748.1353781793332</v>
      </c>
      <c r="EQ64" s="57">
        <f t="shared" si="241"/>
        <v>4528.8219657922964</v>
      </c>
      <c r="ER64" s="57">
        <f t="shared" si="241"/>
        <v>4309.5085534052596</v>
      </c>
      <c r="ES64" s="57">
        <f t="shared" si="242"/>
        <v>4090.1951410182228</v>
      </c>
      <c r="ET64" s="57">
        <f t="shared" si="242"/>
        <v>3870.881728631186</v>
      </c>
      <c r="EU64" s="57">
        <f t="shared" si="242"/>
        <v>3651.5683162441492</v>
      </c>
      <c r="EV64" s="57">
        <f t="shared" si="242"/>
        <v>3432.2549038571124</v>
      </c>
      <c r="EW64" s="57">
        <f t="shared" si="242"/>
        <v>3212.9414914700756</v>
      </c>
    </row>
    <row r="65" spans="1:153" x14ac:dyDescent="0.3">
      <c r="D65" s="6" t="str">
        <f>Capex!D190</f>
        <v>Effective Land cost</v>
      </c>
      <c r="F65" s="51" t="str">
        <f>Capex!F190</f>
        <v>INR Mn</v>
      </c>
      <c r="H65" s="57">
        <f>Capex!H190</f>
        <v>45</v>
      </c>
      <c r="I65" s="57">
        <f>Capex!I190</f>
        <v>45</v>
      </c>
      <c r="J65" s="57">
        <f>Capex!J190</f>
        <v>45</v>
      </c>
      <c r="K65" s="57">
        <f>Capex!K190</f>
        <v>39.061545461474751</v>
      </c>
      <c r="L65" s="57">
        <f>Capex!L190</f>
        <v>84.061545461474751</v>
      </c>
      <c r="M65" s="57">
        <f>Capex!M190</f>
        <v>84.061545461474751</v>
      </c>
      <c r="N65" s="57">
        <f>Capex!N190</f>
        <v>84.061545461474751</v>
      </c>
      <c r="O65" s="57">
        <f>Capex!O190</f>
        <v>78.123090922949501</v>
      </c>
      <c r="P65" s="57">
        <f>Capex!P190</f>
        <v>123.1230909229495</v>
      </c>
      <c r="Q65" s="57">
        <f>Capex!Q190</f>
        <v>123.1230909229495</v>
      </c>
      <c r="R65" s="57">
        <f>Capex!R190</f>
        <v>123.1230909229495</v>
      </c>
      <c r="S65" s="57">
        <f>Capex!S190</f>
        <v>117.18463638442425</v>
      </c>
      <c r="T65" s="57">
        <f>Capex!T190</f>
        <v>207.18463638442427</v>
      </c>
      <c r="U65" s="57">
        <f>Capex!U190</f>
        <v>207.18463638442427</v>
      </c>
      <c r="V65" s="57">
        <f>Capex!V190</f>
        <v>207.18463638442427</v>
      </c>
      <c r="W65" s="57">
        <f>Capex!W190</f>
        <v>195.30772730737377</v>
      </c>
      <c r="X65" s="57">
        <f>Capex!X190</f>
        <v>420.30772730737374</v>
      </c>
      <c r="Y65" s="57">
        <f>Capex!Y190</f>
        <v>420.30772730737374</v>
      </c>
      <c r="Z65" s="57">
        <f>Capex!Z190</f>
        <v>420.30772730737374</v>
      </c>
      <c r="AA65" s="57">
        <f>Capex!AA190</f>
        <v>390.61545461474748</v>
      </c>
      <c r="AB65" s="57">
        <f>Capex!AB190</f>
        <v>390.61545461474748</v>
      </c>
      <c r="AC65" s="57">
        <f>Capex!AC190</f>
        <v>390.61545461474748</v>
      </c>
      <c r="AD65" s="57">
        <f>Capex!AD190</f>
        <v>390.61545461474748</v>
      </c>
      <c r="AE65" s="57">
        <f>Capex!AE190</f>
        <v>390.61545461474748</v>
      </c>
      <c r="AF65" s="57">
        <f>Capex!AF190</f>
        <v>390.61545461474748</v>
      </c>
      <c r="AG65" s="57">
        <f>Capex!AG190</f>
        <v>390.61545461474748</v>
      </c>
      <c r="AH65" s="57">
        <f>Capex!AH190</f>
        <v>390.61545461474748</v>
      </c>
      <c r="AI65" s="57">
        <f>Capex!AI190</f>
        <v>390.61545461474748</v>
      </c>
      <c r="AJ65" s="57">
        <f>Capex!AJ190</f>
        <v>390.61545461474748</v>
      </c>
      <c r="AK65" s="57">
        <f>Capex!AK190</f>
        <v>390.61545461474748</v>
      </c>
      <c r="AL65" s="57">
        <f>Capex!AL190</f>
        <v>390.61545461474748</v>
      </c>
      <c r="AM65" s="57">
        <f>Capex!AM190</f>
        <v>390.61545461474748</v>
      </c>
      <c r="AN65" s="57">
        <f>Capex!AN190</f>
        <v>390.61545461474748</v>
      </c>
      <c r="AO65" s="57">
        <f>Capex!AO190</f>
        <v>390.61545461474748</v>
      </c>
      <c r="AP65" s="57">
        <f>Capex!AP190</f>
        <v>390.61545461474748</v>
      </c>
      <c r="AQ65" s="57">
        <f>Capex!AQ190</f>
        <v>390.61545461474748</v>
      </c>
      <c r="AR65" s="57">
        <f>Capex!AR190</f>
        <v>390.61545461474748</v>
      </c>
      <c r="AS65" s="57">
        <f>Capex!AS190</f>
        <v>390.61545461474748</v>
      </c>
      <c r="AT65" s="57">
        <f>Capex!AT190</f>
        <v>390.61545461474748</v>
      </c>
      <c r="AU65" s="57">
        <f>Capex!AU190</f>
        <v>390.61545461474748</v>
      </c>
      <c r="AV65" s="57">
        <f>Capex!AV190</f>
        <v>390.61545461474748</v>
      </c>
      <c r="AW65" s="57">
        <f>Capex!AW190</f>
        <v>390.61545461474748</v>
      </c>
      <c r="AX65" s="57">
        <f>Capex!AX190</f>
        <v>390.61545461474748</v>
      </c>
      <c r="AY65" s="57">
        <f>Capex!AY190</f>
        <v>390.61545461474748</v>
      </c>
      <c r="AZ65" s="57">
        <f>Capex!AZ190</f>
        <v>390.61545461474748</v>
      </c>
      <c r="BA65" s="57">
        <f>Capex!BA190</f>
        <v>390.61545461474748</v>
      </c>
      <c r="BB65" s="57">
        <f>Capex!BB190</f>
        <v>390.61545461474748</v>
      </c>
      <c r="BC65" s="57">
        <f>Capex!BC190</f>
        <v>390.61545461474748</v>
      </c>
      <c r="BD65" s="57">
        <f>Capex!BD190</f>
        <v>390.61545461474748</v>
      </c>
      <c r="BE65" s="57">
        <f>Capex!BE190</f>
        <v>390.61545461474748</v>
      </c>
      <c r="BF65" s="57">
        <f>Capex!BF190</f>
        <v>390.61545461474748</v>
      </c>
      <c r="BG65" s="57">
        <f>Capex!BG190</f>
        <v>390.61545461474748</v>
      </c>
      <c r="BH65" s="57">
        <f>Capex!BH190</f>
        <v>390.61545461474748</v>
      </c>
      <c r="BI65" s="57">
        <f>Capex!BI190</f>
        <v>390.61545461474748</v>
      </c>
      <c r="BJ65" s="57">
        <f>Capex!BJ190</f>
        <v>390.61545461474748</v>
      </c>
      <c r="BK65" s="57">
        <f>Capex!BK190</f>
        <v>390.61545461474748</v>
      </c>
      <c r="BL65" s="57">
        <f>Capex!BL190</f>
        <v>390.61545461474748</v>
      </c>
      <c r="BM65" s="57">
        <f>Capex!BM190</f>
        <v>390.61545461474748</v>
      </c>
      <c r="BN65" s="57">
        <f>Capex!BN190</f>
        <v>390.61545461474748</v>
      </c>
      <c r="BO65" s="57">
        <f>Capex!BO190</f>
        <v>390.61545461474748</v>
      </c>
      <c r="BP65" s="57">
        <f>Capex!BP190</f>
        <v>390.61545461474748</v>
      </c>
      <c r="BQ65" s="57">
        <f>Capex!BQ190</f>
        <v>390.61545461474748</v>
      </c>
      <c r="BR65" s="57">
        <f>Capex!BR190</f>
        <v>390.61545461474748</v>
      </c>
      <c r="BS65" s="57">
        <f>Capex!BS190</f>
        <v>390.61545461474748</v>
      </c>
      <c r="BT65" s="57">
        <f>Capex!BT190</f>
        <v>390.61545461474748</v>
      </c>
      <c r="BU65" s="57">
        <f>Capex!BU190</f>
        <v>390.61545461474748</v>
      </c>
      <c r="BV65" s="57">
        <f>Capex!BV190</f>
        <v>390.61545461474748</v>
      </c>
      <c r="BW65" s="57">
        <f>Capex!BW190</f>
        <v>390.61545461474748</v>
      </c>
      <c r="BX65" s="57">
        <f>Capex!BX190</f>
        <v>390.61545461474748</v>
      </c>
      <c r="BY65" s="57">
        <f>Capex!BY190</f>
        <v>390.61545461474748</v>
      </c>
      <c r="BZ65" s="57">
        <f>Capex!BZ190</f>
        <v>390.61545461474748</v>
      </c>
      <c r="CA65" s="57">
        <f>Capex!CA190</f>
        <v>390.61545461474748</v>
      </c>
      <c r="CB65" s="57">
        <f>Capex!CB190</f>
        <v>390.61545461474748</v>
      </c>
      <c r="CC65" s="57">
        <f>Capex!CC190</f>
        <v>390.61545461474748</v>
      </c>
      <c r="CD65" s="57">
        <f>Capex!CD190</f>
        <v>390.61545461474748</v>
      </c>
      <c r="CE65" s="57">
        <f>Capex!CE190</f>
        <v>390.61545461474748</v>
      </c>
      <c r="CF65" s="57">
        <f>Capex!CF190</f>
        <v>390.61545461474748</v>
      </c>
      <c r="CG65" s="57">
        <f>Capex!CG190</f>
        <v>390.61545461474748</v>
      </c>
      <c r="CH65" s="57">
        <f>Capex!CH190</f>
        <v>390.61545461474748</v>
      </c>
      <c r="CI65" s="57">
        <f>Capex!CI190</f>
        <v>390.61545461474748</v>
      </c>
      <c r="CJ65" s="57">
        <f>Capex!CJ190</f>
        <v>390.61545461474748</v>
      </c>
      <c r="CK65" s="57">
        <f>Capex!CK190</f>
        <v>390.61545461474748</v>
      </c>
      <c r="CL65" s="57">
        <f>Capex!CL190</f>
        <v>390.61545461474748</v>
      </c>
      <c r="CM65" s="57">
        <f>Capex!CM190</f>
        <v>390.61545461474748</v>
      </c>
      <c r="CN65" s="57">
        <f>Capex!CN190</f>
        <v>390.61545461474748</v>
      </c>
      <c r="CO65" s="57">
        <f>Capex!CO190</f>
        <v>390.61545461474748</v>
      </c>
      <c r="CP65" s="57">
        <f>Capex!CP190</f>
        <v>390.61545461474748</v>
      </c>
      <c r="CQ65" s="57">
        <f>Capex!CQ190</f>
        <v>390.61545461474748</v>
      </c>
      <c r="CR65" s="57">
        <f>Capex!CR190</f>
        <v>390.61545461474748</v>
      </c>
      <c r="CS65" s="57">
        <f>Capex!CS190</f>
        <v>390.61545461474748</v>
      </c>
      <c r="CT65" s="57">
        <f>Capex!CT190</f>
        <v>390.61545461474748</v>
      </c>
      <c r="CU65" s="57">
        <f>Capex!CU190</f>
        <v>390.61545461474748</v>
      </c>
      <c r="CV65" s="57">
        <f>Capex!CV190</f>
        <v>390.61545461474748</v>
      </c>
      <c r="CW65" s="57">
        <f>Capex!CW190</f>
        <v>390.61545461474748</v>
      </c>
      <c r="CX65" s="57">
        <f>Capex!CX190</f>
        <v>390.61545461474748</v>
      </c>
      <c r="CY65" s="57">
        <f>Capex!CY190</f>
        <v>390.61545461474748</v>
      </c>
      <c r="CZ65" s="57">
        <f>Capex!CZ190</f>
        <v>390.61545461474748</v>
      </c>
      <c r="DA65" s="57">
        <f>Capex!DA190</f>
        <v>390.61545461474748</v>
      </c>
      <c r="DB65" s="57">
        <f>Capex!DB190</f>
        <v>390.61545461474748</v>
      </c>
      <c r="DC65" s="57">
        <f>Capex!DC190</f>
        <v>390.61545461474748</v>
      </c>
      <c r="DD65" s="57">
        <f>Capex!DD190</f>
        <v>390.61545461474748</v>
      </c>
      <c r="DE65" s="57">
        <f>Capex!DE190</f>
        <v>390.61545461474748</v>
      </c>
      <c r="DF65" s="57">
        <f>Capex!DF190</f>
        <v>390.61545461474748</v>
      </c>
      <c r="DG65" s="57">
        <f>Capex!DG190</f>
        <v>390.61545461474748</v>
      </c>
      <c r="DH65" s="57">
        <f>Capex!DH190</f>
        <v>390.61545461474748</v>
      </c>
      <c r="DI65" s="57">
        <f>Capex!DI190</f>
        <v>390.61545461474748</v>
      </c>
      <c r="DJ65" s="57">
        <f>Capex!DJ190</f>
        <v>390.61545461474748</v>
      </c>
      <c r="DK65" s="57">
        <f>Capex!DK190</f>
        <v>390.61545461474748</v>
      </c>
      <c r="DL65" s="57">
        <f>Capex!DL190</f>
        <v>390.61545461474748</v>
      </c>
      <c r="DM65" s="57">
        <f>Capex!DM190</f>
        <v>390.61545461474748</v>
      </c>
      <c r="DN65" s="57">
        <f>Capex!DN190</f>
        <v>390.61545461474748</v>
      </c>
      <c r="DO65" s="57">
        <f>Capex!DO190</f>
        <v>390.61545461474748</v>
      </c>
      <c r="DP65" s="57">
        <f>Capex!DP190</f>
        <v>390.61545461474748</v>
      </c>
      <c r="DQ65" s="57">
        <f>Capex!DQ190</f>
        <v>390.61545461474748</v>
      </c>
      <c r="DR65" s="57">
        <f>Capex!DR190</f>
        <v>390.61545461474748</v>
      </c>
      <c r="DS65" s="57">
        <f>Capex!DS190</f>
        <v>390.61545461474748</v>
      </c>
      <c r="DT65" s="57"/>
      <c r="DU65" s="57">
        <f t="shared" ref="DU65:DU67" si="243">INDEX($H65:$DS65,1,MATCH(DU$2,$H$2:$DS$2,0))</f>
        <v>39.061545461474751</v>
      </c>
      <c r="DV65" s="57">
        <f t="shared" si="241"/>
        <v>78.123090922949501</v>
      </c>
      <c r="DW65" s="57">
        <f t="shared" si="241"/>
        <v>117.18463638442425</v>
      </c>
      <c r="DX65" s="57">
        <f t="shared" si="241"/>
        <v>195.30772730737377</v>
      </c>
      <c r="DY65" s="57">
        <f t="shared" si="241"/>
        <v>390.61545461474748</v>
      </c>
      <c r="DZ65" s="57">
        <f t="shared" si="241"/>
        <v>390.61545461474748</v>
      </c>
      <c r="EA65" s="57">
        <f t="shared" si="241"/>
        <v>390.61545461474748</v>
      </c>
      <c r="EB65" s="57">
        <f t="shared" si="241"/>
        <v>390.61545461474748</v>
      </c>
      <c r="EC65" s="57">
        <f t="shared" si="241"/>
        <v>390.61545461474748</v>
      </c>
      <c r="ED65" s="57">
        <f t="shared" si="241"/>
        <v>390.61545461474748</v>
      </c>
      <c r="EE65" s="57">
        <f t="shared" si="241"/>
        <v>390.61545461474748</v>
      </c>
      <c r="EF65" s="57">
        <f t="shared" si="241"/>
        <v>390.61545461474748</v>
      </c>
      <c r="EG65" s="57">
        <f t="shared" si="241"/>
        <v>390.61545461474748</v>
      </c>
      <c r="EH65" s="57">
        <f t="shared" si="241"/>
        <v>390.61545461474748</v>
      </c>
      <c r="EI65" s="57">
        <f t="shared" si="241"/>
        <v>390.61545461474748</v>
      </c>
      <c r="EJ65" s="57">
        <f t="shared" si="241"/>
        <v>390.61545461474748</v>
      </c>
      <c r="EK65" s="57">
        <f t="shared" si="241"/>
        <v>390.61545461474748</v>
      </c>
      <c r="EL65" s="57">
        <f t="shared" si="241"/>
        <v>390.61545461474748</v>
      </c>
      <c r="EM65" s="57">
        <f t="shared" si="241"/>
        <v>390.61545461474748</v>
      </c>
      <c r="EN65" s="57">
        <f t="shared" si="241"/>
        <v>390.61545461474748</v>
      </c>
      <c r="EO65" s="57">
        <f t="shared" si="241"/>
        <v>390.61545461474748</v>
      </c>
      <c r="EP65" s="57">
        <f t="shared" si="241"/>
        <v>390.61545461474748</v>
      </c>
      <c r="EQ65" s="57">
        <f t="shared" si="241"/>
        <v>390.61545461474748</v>
      </c>
      <c r="ER65" s="57">
        <f t="shared" si="241"/>
        <v>390.61545461474748</v>
      </c>
      <c r="ES65" s="57">
        <f t="shared" si="242"/>
        <v>390.61545461474748</v>
      </c>
      <c r="ET65" s="57">
        <f t="shared" si="242"/>
        <v>390.61545461474748</v>
      </c>
      <c r="EU65" s="57">
        <f t="shared" si="242"/>
        <v>390.61545461474748</v>
      </c>
      <c r="EV65" s="57">
        <f t="shared" si="242"/>
        <v>390.61545461474748</v>
      </c>
      <c r="EW65" s="57">
        <f t="shared" si="242"/>
        <v>390.61545461474748</v>
      </c>
    </row>
    <row r="66" spans="1:153" x14ac:dyDescent="0.3">
      <c r="D66" s="6" t="s">
        <v>258</v>
      </c>
      <c r="F66" s="51" t="str">
        <f>F65</f>
        <v>INR Mn</v>
      </c>
      <c r="G66" s="103"/>
      <c r="H66" s="57">
        <f>Capex!H191</f>
        <v>31.372176147363042</v>
      </c>
      <c r="I66" s="57">
        <f>Capex!I191</f>
        <v>181.45653361906187</v>
      </c>
      <c r="J66" s="57">
        <f>Capex!J191</f>
        <v>424.90705899906055</v>
      </c>
      <c r="K66" s="57">
        <f>Capex!K191</f>
        <v>366.52870804401954</v>
      </c>
      <c r="L66" s="57">
        <f>Capex!L191</f>
        <v>395.59567219110579</v>
      </c>
      <c r="M66" s="57">
        <f>Capex!M191</f>
        <v>543.37481766252779</v>
      </c>
      <c r="N66" s="57">
        <f>Capex!N191</f>
        <v>784.52013104224966</v>
      </c>
      <c r="O66" s="57">
        <f>Capex!O191</f>
        <v>723.83656808693183</v>
      </c>
      <c r="P66" s="57">
        <f>Capex!P191</f>
        <v>750.59832023374111</v>
      </c>
      <c r="Q66" s="57">
        <f>Capex!Q191</f>
        <v>896.07225370488618</v>
      </c>
      <c r="R66" s="57">
        <f>Capex!R191</f>
        <v>1134.9123550843312</v>
      </c>
      <c r="S66" s="57">
        <f>Capex!S191</f>
        <v>1071.9235801287366</v>
      </c>
      <c r="T66" s="57">
        <f>Capex!T191</f>
        <v>1127.7522964226321</v>
      </c>
      <c r="U66" s="57">
        <f>Capex!U191</f>
        <v>1421.0053753651991</v>
      </c>
      <c r="V66" s="57">
        <f>Capex!V191</f>
        <v>1900.990790124366</v>
      </c>
      <c r="W66" s="57">
        <f>Capex!W191</f>
        <v>1777.3184522134534</v>
      </c>
      <c r="X66" s="57">
        <f>Capex!X191</f>
        <v>1922.6532729488845</v>
      </c>
      <c r="Y66" s="57">
        <f>Capex!Y191</f>
        <v>2661.5490003059945</v>
      </c>
      <c r="Z66" s="57">
        <f>Capex!Z191</f>
        <v>3867.2755672046037</v>
      </c>
      <c r="AA66" s="57">
        <f>Capex!AA191</f>
        <v>3563.8577524280145</v>
      </c>
      <c r="AB66" s="57">
        <f>Capex!AB191</f>
        <v>3540.8056324252457</v>
      </c>
      <c r="AC66" s="57">
        <f>Capex!AC191</f>
        <v>3517.7535124224773</v>
      </c>
      <c r="AD66" s="57">
        <f>Capex!AD191</f>
        <v>3494.7013924197086</v>
      </c>
      <c r="AE66" s="57">
        <f>Capex!AE191</f>
        <v>3471.6492724169402</v>
      </c>
      <c r="AF66" s="57">
        <f>Capex!AF191</f>
        <v>3448.5971524141714</v>
      </c>
      <c r="AG66" s="57">
        <f>Capex!AG191</f>
        <v>3425.5450324114031</v>
      </c>
      <c r="AH66" s="57">
        <f>Capex!AH191</f>
        <v>3402.4929124086348</v>
      </c>
      <c r="AI66" s="57">
        <f>Capex!AI191</f>
        <v>3379.440792405866</v>
      </c>
      <c r="AJ66" s="57">
        <f>Capex!AJ191</f>
        <v>3356.3886724030976</v>
      </c>
      <c r="AK66" s="57">
        <f>Capex!AK191</f>
        <v>3333.3365524003289</v>
      </c>
      <c r="AL66" s="57">
        <f>Capex!AL191</f>
        <v>3310.2844323975605</v>
      </c>
      <c r="AM66" s="57">
        <f>Capex!AM191</f>
        <v>3287.2323123947922</v>
      </c>
      <c r="AN66" s="57">
        <f>Capex!AN191</f>
        <v>3264.1801923920234</v>
      </c>
      <c r="AO66" s="57">
        <f>Capex!AO191</f>
        <v>3241.1280723892551</v>
      </c>
      <c r="AP66" s="57">
        <f>Capex!AP191</f>
        <v>3218.0759523864863</v>
      </c>
      <c r="AQ66" s="57">
        <f>Capex!AQ191</f>
        <v>3195.0238323837179</v>
      </c>
      <c r="AR66" s="57">
        <f>Capex!AR191</f>
        <v>3171.9717123809496</v>
      </c>
      <c r="AS66" s="57">
        <f>Capex!AS191</f>
        <v>3148.9195923781808</v>
      </c>
      <c r="AT66" s="57">
        <f>Capex!AT191</f>
        <v>3125.8674723754125</v>
      </c>
      <c r="AU66" s="57">
        <f>Capex!AU191</f>
        <v>3102.8153523726437</v>
      </c>
      <c r="AV66" s="57">
        <f>Capex!AV191</f>
        <v>3079.7632323698754</v>
      </c>
      <c r="AW66" s="57">
        <f>Capex!AW191</f>
        <v>3056.7111123671066</v>
      </c>
      <c r="AX66" s="57">
        <f>Capex!AX191</f>
        <v>3033.6589923643382</v>
      </c>
      <c r="AY66" s="57">
        <f>Capex!AY191</f>
        <v>3010.6068723615695</v>
      </c>
      <c r="AZ66" s="57">
        <f>Capex!AZ191</f>
        <v>2987.5547523588011</v>
      </c>
      <c r="BA66" s="57">
        <f>Capex!BA191</f>
        <v>2964.5026323560323</v>
      </c>
      <c r="BB66" s="57">
        <f>Capex!BB191</f>
        <v>2941.450512353264</v>
      </c>
      <c r="BC66" s="57">
        <f>Capex!BC191</f>
        <v>2918.3983923504952</v>
      </c>
      <c r="BD66" s="57">
        <f>Capex!BD191</f>
        <v>2895.3462723477269</v>
      </c>
      <c r="BE66" s="57">
        <f>Capex!BE191</f>
        <v>2872.2941523449581</v>
      </c>
      <c r="BF66" s="57">
        <f>Capex!BF191</f>
        <v>2849.2420323421898</v>
      </c>
      <c r="BG66" s="57">
        <f>Capex!BG191</f>
        <v>2826.189912339421</v>
      </c>
      <c r="BH66" s="57">
        <f>Capex!BH191</f>
        <v>2803.1377923366526</v>
      </c>
      <c r="BI66" s="57">
        <f>Capex!BI191</f>
        <v>2780.0856723338838</v>
      </c>
      <c r="BJ66" s="57">
        <f>Capex!BJ191</f>
        <v>2757.0335523311155</v>
      </c>
      <c r="BK66" s="57">
        <f>Capex!BK191</f>
        <v>2733.9814323283467</v>
      </c>
      <c r="BL66" s="57">
        <f>Capex!BL191</f>
        <v>2710.9293123255784</v>
      </c>
      <c r="BM66" s="57">
        <f>Capex!BM191</f>
        <v>2687.8771923228096</v>
      </c>
      <c r="BN66" s="57">
        <f>Capex!BN191</f>
        <v>2664.8250723200413</v>
      </c>
      <c r="BO66" s="57">
        <f>Capex!BO191</f>
        <v>2641.7729523172729</v>
      </c>
      <c r="BP66" s="57">
        <f>Capex!BP191</f>
        <v>2618.7208323145042</v>
      </c>
      <c r="BQ66" s="57">
        <f>Capex!BQ191</f>
        <v>2595.6687123117354</v>
      </c>
      <c r="BR66" s="57">
        <f>Capex!BR191</f>
        <v>2572.616592308967</v>
      </c>
      <c r="BS66" s="57">
        <f>Capex!BS191</f>
        <v>2549.5644723061987</v>
      </c>
      <c r="BT66" s="57">
        <f>Capex!BT191</f>
        <v>2526.5123523034299</v>
      </c>
      <c r="BU66" s="57">
        <f>Capex!BU191</f>
        <v>2503.4602323006611</v>
      </c>
      <c r="BV66" s="57">
        <f>Capex!BV191</f>
        <v>2480.4081122978928</v>
      </c>
      <c r="BW66" s="57">
        <f>Capex!BW191</f>
        <v>2457.3559922951245</v>
      </c>
      <c r="BX66" s="57">
        <f>Capex!BX191</f>
        <v>2434.3038722923557</v>
      </c>
      <c r="BY66" s="57">
        <f>Capex!BY191</f>
        <v>2411.2517522895869</v>
      </c>
      <c r="BZ66" s="57">
        <f>Capex!BZ191</f>
        <v>2388.1996322868185</v>
      </c>
      <c r="CA66" s="57">
        <f>Capex!CA191</f>
        <v>2365.1475122840502</v>
      </c>
      <c r="CB66" s="57">
        <f>Capex!CB191</f>
        <v>2342.0953922812814</v>
      </c>
      <c r="CC66" s="57">
        <f>Capex!CC191</f>
        <v>2319.0432722785126</v>
      </c>
      <c r="CD66" s="57">
        <f>Capex!CD191</f>
        <v>2295.9911522757443</v>
      </c>
      <c r="CE66" s="57">
        <f>Capex!CE191</f>
        <v>2272.939032272976</v>
      </c>
      <c r="CF66" s="57">
        <f>Capex!CF191</f>
        <v>2249.8869122702072</v>
      </c>
      <c r="CG66" s="57">
        <f>Capex!CG191</f>
        <v>2226.8347922674384</v>
      </c>
      <c r="CH66" s="57">
        <f>Capex!CH191</f>
        <v>2203.7826722646701</v>
      </c>
      <c r="CI66" s="57">
        <f>Capex!CI191</f>
        <v>2180.7305522619017</v>
      </c>
      <c r="CJ66" s="57">
        <f>Capex!CJ191</f>
        <v>2157.6784322591329</v>
      </c>
      <c r="CK66" s="57">
        <f>Capex!CK191</f>
        <v>2134.6263122563641</v>
      </c>
      <c r="CL66" s="57">
        <f>Capex!CL191</f>
        <v>2111.5741922535958</v>
      </c>
      <c r="CM66" s="57">
        <f>Capex!CM191</f>
        <v>2088.5220722508275</v>
      </c>
      <c r="CN66" s="57">
        <f>Capex!CN191</f>
        <v>2065.4699522480587</v>
      </c>
      <c r="CO66" s="57">
        <f>Capex!CO191</f>
        <v>2042.4178322452901</v>
      </c>
      <c r="CP66" s="57">
        <f>Capex!CP191</f>
        <v>2019.3657122425216</v>
      </c>
      <c r="CQ66" s="57">
        <f>Capex!CQ191</f>
        <v>1996.313592239753</v>
      </c>
      <c r="CR66" s="57">
        <f>Capex!CR191</f>
        <v>1973.2614722369844</v>
      </c>
      <c r="CS66" s="57">
        <f>Capex!CS191</f>
        <v>1950.2093522342159</v>
      </c>
      <c r="CT66" s="57">
        <f>Capex!CT191</f>
        <v>1927.1572322314473</v>
      </c>
      <c r="CU66" s="57">
        <f>Capex!CU191</f>
        <v>1904.1051122286788</v>
      </c>
      <c r="CV66" s="57">
        <f>Capex!CV191</f>
        <v>1881.0529922259102</v>
      </c>
      <c r="CW66" s="57">
        <f>Capex!CW191</f>
        <v>1858.0008722231416</v>
      </c>
      <c r="CX66" s="57">
        <f>Capex!CX191</f>
        <v>1834.9487522203731</v>
      </c>
      <c r="CY66" s="57">
        <f>Capex!CY191</f>
        <v>1811.8966322176045</v>
      </c>
      <c r="CZ66" s="57">
        <f>Capex!CZ191</f>
        <v>1788.844512214836</v>
      </c>
      <c r="DA66" s="57">
        <f>Capex!DA191</f>
        <v>1765.7923922120674</v>
      </c>
      <c r="DB66" s="57">
        <f>Capex!DB191</f>
        <v>1742.7402722092988</v>
      </c>
      <c r="DC66" s="57">
        <f>Capex!DC191</f>
        <v>1719.6881522065303</v>
      </c>
      <c r="DD66" s="57">
        <f>Capex!DD191</f>
        <v>1696.6360322037617</v>
      </c>
      <c r="DE66" s="57">
        <f>Capex!DE191</f>
        <v>1673.5839122009932</v>
      </c>
      <c r="DF66" s="57">
        <f>Capex!DF191</f>
        <v>1650.5317921982246</v>
      </c>
      <c r="DG66" s="57">
        <f>Capex!DG191</f>
        <v>1627.4796721954563</v>
      </c>
      <c r="DH66" s="57">
        <f>Capex!DH191</f>
        <v>1604.4275521926879</v>
      </c>
      <c r="DI66" s="57">
        <f>Capex!DI191</f>
        <v>1581.3754321899196</v>
      </c>
      <c r="DJ66" s="57">
        <f>Capex!DJ191</f>
        <v>1558.3233121871513</v>
      </c>
      <c r="DK66" s="57">
        <f>Capex!DK191</f>
        <v>1535.2711921843829</v>
      </c>
      <c r="DL66" s="57">
        <f>Capex!DL191</f>
        <v>1512.2190721816146</v>
      </c>
      <c r="DM66" s="57">
        <f>Capex!DM191</f>
        <v>1489.1669521788463</v>
      </c>
      <c r="DN66" s="57">
        <f>Capex!DN191</f>
        <v>1466.1148321760779</v>
      </c>
      <c r="DO66" s="57">
        <f>Capex!DO191</f>
        <v>1443.0627121733096</v>
      </c>
      <c r="DP66" s="57">
        <f>Capex!DP191</f>
        <v>1420.0105921705413</v>
      </c>
      <c r="DQ66" s="57">
        <f>Capex!DQ191</f>
        <v>1396.9584721677729</v>
      </c>
      <c r="DR66" s="57">
        <f>Capex!DR191</f>
        <v>1373.9063521650046</v>
      </c>
      <c r="DS66" s="57">
        <f>Capex!DS191</f>
        <v>1350.8542321622363</v>
      </c>
      <c r="DT66" s="57"/>
      <c r="DU66" s="57">
        <f t="shared" si="243"/>
        <v>366.52870804401954</v>
      </c>
      <c r="DV66" s="57">
        <f t="shared" si="241"/>
        <v>723.83656808693183</v>
      </c>
      <c r="DW66" s="57">
        <f t="shared" si="241"/>
        <v>1071.9235801287366</v>
      </c>
      <c r="DX66" s="57">
        <f t="shared" si="241"/>
        <v>1777.3184522134534</v>
      </c>
      <c r="DY66" s="57">
        <f t="shared" si="241"/>
        <v>3563.8577524280145</v>
      </c>
      <c r="DZ66" s="57">
        <f t="shared" si="241"/>
        <v>3471.6492724169402</v>
      </c>
      <c r="EA66" s="57">
        <f t="shared" si="241"/>
        <v>3379.440792405866</v>
      </c>
      <c r="EB66" s="57">
        <f t="shared" si="241"/>
        <v>3287.2323123947922</v>
      </c>
      <c r="EC66" s="57">
        <f t="shared" si="241"/>
        <v>3195.0238323837179</v>
      </c>
      <c r="ED66" s="57">
        <f t="shared" si="241"/>
        <v>3102.8153523726437</v>
      </c>
      <c r="EE66" s="57">
        <f t="shared" si="241"/>
        <v>3010.6068723615695</v>
      </c>
      <c r="EF66" s="57">
        <f t="shared" si="241"/>
        <v>2918.3983923504952</v>
      </c>
      <c r="EG66" s="57">
        <f t="shared" si="241"/>
        <v>2826.189912339421</v>
      </c>
      <c r="EH66" s="57">
        <f t="shared" si="241"/>
        <v>2733.9814323283467</v>
      </c>
      <c r="EI66" s="57">
        <f t="shared" si="241"/>
        <v>2641.7729523172729</v>
      </c>
      <c r="EJ66" s="57">
        <f t="shared" si="241"/>
        <v>2549.5644723061987</v>
      </c>
      <c r="EK66" s="57">
        <f t="shared" si="241"/>
        <v>2457.3559922951245</v>
      </c>
      <c r="EL66" s="57">
        <f t="shared" si="241"/>
        <v>2365.1475122840502</v>
      </c>
      <c r="EM66" s="57">
        <f t="shared" si="241"/>
        <v>2272.939032272976</v>
      </c>
      <c r="EN66" s="57">
        <f t="shared" si="241"/>
        <v>2180.7305522619017</v>
      </c>
      <c r="EO66" s="57">
        <f t="shared" si="241"/>
        <v>2088.5220722508275</v>
      </c>
      <c r="EP66" s="57">
        <f t="shared" si="241"/>
        <v>1996.313592239753</v>
      </c>
      <c r="EQ66" s="57">
        <f t="shared" si="241"/>
        <v>1904.1051122286788</v>
      </c>
      <c r="ER66" s="57">
        <f t="shared" si="241"/>
        <v>1811.8966322176045</v>
      </c>
      <c r="ES66" s="57">
        <f t="shared" si="242"/>
        <v>1719.6881522065303</v>
      </c>
      <c r="ET66" s="57">
        <f t="shared" si="242"/>
        <v>1627.4796721954563</v>
      </c>
      <c r="EU66" s="57">
        <f t="shared" si="242"/>
        <v>1535.2711921843829</v>
      </c>
      <c r="EV66" s="57">
        <f t="shared" si="242"/>
        <v>1443.0627121733096</v>
      </c>
      <c r="EW66" s="57">
        <f t="shared" si="242"/>
        <v>1350.8542321622363</v>
      </c>
    </row>
    <row r="67" spans="1:153" x14ac:dyDescent="0.3">
      <c r="D67" s="6" t="s">
        <v>259</v>
      </c>
      <c r="F67" s="51" t="str">
        <f>F66</f>
        <v>INR Mn</v>
      </c>
      <c r="G67" s="103"/>
      <c r="H67" s="57">
        <f>Capex!H192</f>
        <v>17.08877985502086</v>
      </c>
      <c r="I67" s="57">
        <f>Capex!I192</f>
        <v>81.752650261454519</v>
      </c>
      <c r="J67" s="57">
        <f>Capex!J192</f>
        <v>132.61025994072313</v>
      </c>
      <c r="K67" s="57">
        <f>Capex!K192</f>
        <v>114.39082081609361</v>
      </c>
      <c r="L67" s="57">
        <f>Capex!L192</f>
        <v>130.76016154648497</v>
      </c>
      <c r="M67" s="57">
        <f>Capex!M192</f>
        <v>194.70459282828909</v>
      </c>
      <c r="N67" s="57">
        <f>Capex!N192</f>
        <v>244.84276338292818</v>
      </c>
      <c r="O67" s="57">
        <f>Capex!O192</f>
        <v>225.90388513366912</v>
      </c>
      <c r="P67" s="57">
        <f>Capex!P192</f>
        <v>241.55378673943093</v>
      </c>
      <c r="Q67" s="57">
        <f>Capex!Q192</f>
        <v>304.77877889660556</v>
      </c>
      <c r="R67" s="57">
        <f>Capex!R192</f>
        <v>354.19751032661509</v>
      </c>
      <c r="S67" s="57">
        <f>Capex!S192</f>
        <v>334.53919295272658</v>
      </c>
      <c r="T67" s="57">
        <f>Capex!T192</f>
        <v>366.55843528887971</v>
      </c>
      <c r="U67" s="57">
        <f>Capex!U192</f>
        <v>493.72785872785846</v>
      </c>
      <c r="V67" s="57">
        <f>Capex!V192</f>
        <v>593.28476071250702</v>
      </c>
      <c r="W67" s="57">
        <f>Capex!W192</f>
        <v>554.68756508935951</v>
      </c>
      <c r="X67" s="57">
        <f>Capex!X192</f>
        <v>636.53426874131617</v>
      </c>
      <c r="Y67" s="57">
        <f>Capex!Y192</f>
        <v>956.2564251503369</v>
      </c>
      <c r="Z67" s="57">
        <f>Capex!Z192</f>
        <v>1206.9472779235323</v>
      </c>
      <c r="AA67" s="57">
        <f>Capex!AA192</f>
        <v>1112.252886677237</v>
      </c>
      <c r="AB67" s="57">
        <f>Capex!AB192</f>
        <v>1105.0584954309418</v>
      </c>
      <c r="AC67" s="57">
        <f>Capex!AC192</f>
        <v>1097.8641041846467</v>
      </c>
      <c r="AD67" s="57">
        <f>Capex!AD192</f>
        <v>1090.6697129383515</v>
      </c>
      <c r="AE67" s="57">
        <f>Capex!AE192</f>
        <v>1083.4753216920562</v>
      </c>
      <c r="AF67" s="57">
        <f>Capex!AF192</f>
        <v>1076.280930445761</v>
      </c>
      <c r="AG67" s="57">
        <f>Capex!AG192</f>
        <v>1069.0865391994657</v>
      </c>
      <c r="AH67" s="57">
        <f>Capex!AH192</f>
        <v>1061.8921479531707</v>
      </c>
      <c r="AI67" s="57">
        <f>Capex!AI192</f>
        <v>1054.6977567068755</v>
      </c>
      <c r="AJ67" s="57">
        <f>Capex!AJ192</f>
        <v>1047.5033654605802</v>
      </c>
      <c r="AK67" s="57">
        <f>Capex!AK192</f>
        <v>1040.3089742142852</v>
      </c>
      <c r="AL67" s="57">
        <f>Capex!AL192</f>
        <v>1033.1145829679899</v>
      </c>
      <c r="AM67" s="57">
        <f>Capex!AM192</f>
        <v>1025.9201917216947</v>
      </c>
      <c r="AN67" s="57">
        <f>Capex!AN192</f>
        <v>1018.7258004753994</v>
      </c>
      <c r="AO67" s="57">
        <f>Capex!AO192</f>
        <v>1011.5314092291043</v>
      </c>
      <c r="AP67" s="57">
        <f>Capex!AP192</f>
        <v>1004.3370179828091</v>
      </c>
      <c r="AQ67" s="57">
        <f>Capex!AQ192</f>
        <v>997.14262673651388</v>
      </c>
      <c r="AR67" s="57">
        <f>Capex!AR192</f>
        <v>989.94823549021862</v>
      </c>
      <c r="AS67" s="57">
        <f>Capex!AS192</f>
        <v>982.75384424392348</v>
      </c>
      <c r="AT67" s="57">
        <f>Capex!AT192</f>
        <v>975.55945299762834</v>
      </c>
      <c r="AU67" s="57">
        <f>Capex!AU192</f>
        <v>968.36506175133309</v>
      </c>
      <c r="AV67" s="57">
        <f>Capex!AV192</f>
        <v>961.17067050503783</v>
      </c>
      <c r="AW67" s="57">
        <f>Capex!AW192</f>
        <v>953.97627925874269</v>
      </c>
      <c r="AX67" s="57">
        <f>Capex!AX192</f>
        <v>946.78188801244755</v>
      </c>
      <c r="AY67" s="57">
        <f>Capex!AY192</f>
        <v>939.5874967661523</v>
      </c>
      <c r="AZ67" s="57">
        <f>Capex!AZ192</f>
        <v>932.39310551985704</v>
      </c>
      <c r="BA67" s="57">
        <f>Capex!BA192</f>
        <v>925.1987142735619</v>
      </c>
      <c r="BB67" s="57">
        <f>Capex!BB192</f>
        <v>918.00432302726676</v>
      </c>
      <c r="BC67" s="57">
        <f>Capex!BC192</f>
        <v>910.80993178097151</v>
      </c>
      <c r="BD67" s="57">
        <f>Capex!BD192</f>
        <v>903.61554053467626</v>
      </c>
      <c r="BE67" s="57">
        <f>Capex!BE192</f>
        <v>896.42114928838112</v>
      </c>
      <c r="BF67" s="57">
        <f>Capex!BF192</f>
        <v>889.22675804208598</v>
      </c>
      <c r="BG67" s="57">
        <f>Capex!BG192</f>
        <v>882.03236679579072</v>
      </c>
      <c r="BH67" s="57">
        <f>Capex!BH192</f>
        <v>874.83797554949547</v>
      </c>
      <c r="BI67" s="57">
        <f>Capex!BI192</f>
        <v>867.64358430320033</v>
      </c>
      <c r="BJ67" s="57">
        <f>Capex!BJ192</f>
        <v>860.44919305690519</v>
      </c>
      <c r="BK67" s="57">
        <f>Capex!BK192</f>
        <v>853.25480181060993</v>
      </c>
      <c r="BL67" s="57">
        <f>Capex!BL192</f>
        <v>846.06041056431468</v>
      </c>
      <c r="BM67" s="57">
        <f>Capex!BM192</f>
        <v>838.86601931801954</v>
      </c>
      <c r="BN67" s="57">
        <f>Capex!BN192</f>
        <v>831.6716280717244</v>
      </c>
      <c r="BO67" s="57">
        <f>Capex!BO192</f>
        <v>824.47723682542915</v>
      </c>
      <c r="BP67" s="57">
        <f>Capex!BP192</f>
        <v>817.28284557913389</v>
      </c>
      <c r="BQ67" s="57">
        <f>Capex!BQ192</f>
        <v>810.08845433283875</v>
      </c>
      <c r="BR67" s="57">
        <f>Capex!BR192</f>
        <v>802.89406308654361</v>
      </c>
      <c r="BS67" s="57">
        <f>Capex!BS192</f>
        <v>795.69967184024836</v>
      </c>
      <c r="BT67" s="57">
        <f>Capex!BT192</f>
        <v>788.5052805939531</v>
      </c>
      <c r="BU67" s="57">
        <f>Capex!BU192</f>
        <v>781.31088934765796</v>
      </c>
      <c r="BV67" s="57">
        <f>Capex!BV192</f>
        <v>774.11649810136282</v>
      </c>
      <c r="BW67" s="57">
        <f>Capex!BW192</f>
        <v>766.92210685506757</v>
      </c>
      <c r="BX67" s="57">
        <f>Capex!BX192</f>
        <v>759.72771560877231</v>
      </c>
      <c r="BY67" s="57">
        <f>Capex!BY192</f>
        <v>752.53332436247717</v>
      </c>
      <c r="BZ67" s="57">
        <f>Capex!BZ192</f>
        <v>745.33893311618203</v>
      </c>
      <c r="CA67" s="57">
        <f>Capex!CA192</f>
        <v>738.14454186988678</v>
      </c>
      <c r="CB67" s="57">
        <f>Capex!CB192</f>
        <v>730.95015062359153</v>
      </c>
      <c r="CC67" s="57">
        <f>Capex!CC192</f>
        <v>723.75575937729639</v>
      </c>
      <c r="CD67" s="57">
        <f>Capex!CD192</f>
        <v>716.56136813100125</v>
      </c>
      <c r="CE67" s="57">
        <f>Capex!CE192</f>
        <v>709.36697688470599</v>
      </c>
      <c r="CF67" s="57">
        <f>Capex!CF192</f>
        <v>702.17258563841074</v>
      </c>
      <c r="CG67" s="57">
        <f>Capex!CG192</f>
        <v>694.9781943921156</v>
      </c>
      <c r="CH67" s="57">
        <f>Capex!CH192</f>
        <v>687.78380314582046</v>
      </c>
      <c r="CI67" s="57">
        <f>Capex!CI192</f>
        <v>680.5894118995252</v>
      </c>
      <c r="CJ67" s="57">
        <f>Capex!CJ192</f>
        <v>673.39502065322995</v>
      </c>
      <c r="CK67" s="57">
        <f>Capex!CK192</f>
        <v>666.20062940693481</v>
      </c>
      <c r="CL67" s="57">
        <f>Capex!CL192</f>
        <v>659.00623816063967</v>
      </c>
      <c r="CM67" s="57">
        <f>Capex!CM192</f>
        <v>651.81184691434441</v>
      </c>
      <c r="CN67" s="57">
        <f>Capex!CN192</f>
        <v>644.61745566804916</v>
      </c>
      <c r="CO67" s="57">
        <f>Capex!CO192</f>
        <v>637.42306442175402</v>
      </c>
      <c r="CP67" s="57">
        <f>Capex!CP192</f>
        <v>630.22867317545888</v>
      </c>
      <c r="CQ67" s="57">
        <f>Capex!CQ192</f>
        <v>623.03428192916374</v>
      </c>
      <c r="CR67" s="57">
        <f>Capex!CR192</f>
        <v>615.8398906828686</v>
      </c>
      <c r="CS67" s="57">
        <f>Capex!CS192</f>
        <v>608.64549943657346</v>
      </c>
      <c r="CT67" s="57">
        <f>Capex!CT192</f>
        <v>601.45110819027832</v>
      </c>
      <c r="CU67" s="57">
        <f>Capex!CU192</f>
        <v>594.25671694398318</v>
      </c>
      <c r="CV67" s="57">
        <f>Capex!CV192</f>
        <v>587.06232569768804</v>
      </c>
      <c r="CW67" s="57">
        <f>Capex!CW192</f>
        <v>579.8679344513929</v>
      </c>
      <c r="CX67" s="57">
        <f>Capex!CX192</f>
        <v>572.67354320509776</v>
      </c>
      <c r="CY67" s="57">
        <f>Capex!CY192</f>
        <v>565.47915195880262</v>
      </c>
      <c r="CZ67" s="57">
        <f>Capex!CZ192</f>
        <v>558.28476071250748</v>
      </c>
      <c r="DA67" s="57">
        <f>Capex!DA192</f>
        <v>551.09036946621234</v>
      </c>
      <c r="DB67" s="57">
        <f>Capex!DB192</f>
        <v>543.8959782199172</v>
      </c>
      <c r="DC67" s="57">
        <f>Capex!DC192</f>
        <v>536.70158697362206</v>
      </c>
      <c r="DD67" s="57">
        <f>Capex!DD192</f>
        <v>529.50719572732692</v>
      </c>
      <c r="DE67" s="57">
        <f>Capex!DE192</f>
        <v>522.31280448103178</v>
      </c>
      <c r="DF67" s="57">
        <f>Capex!DF192</f>
        <v>515.11841323473664</v>
      </c>
      <c r="DG67" s="57">
        <f>Capex!DG192</f>
        <v>507.9240219884415</v>
      </c>
      <c r="DH67" s="57">
        <f>Capex!DH192</f>
        <v>500.72963074214636</v>
      </c>
      <c r="DI67" s="57">
        <f>Capex!DI192</f>
        <v>493.53523949585121</v>
      </c>
      <c r="DJ67" s="57">
        <f>Capex!DJ192</f>
        <v>486.34084824955607</v>
      </c>
      <c r="DK67" s="57">
        <f>Capex!DK192</f>
        <v>479.14645700326093</v>
      </c>
      <c r="DL67" s="57">
        <f>Capex!DL192</f>
        <v>471.95206575696579</v>
      </c>
      <c r="DM67" s="57">
        <f>Capex!DM192</f>
        <v>464.75767451067065</v>
      </c>
      <c r="DN67" s="57">
        <f>Capex!DN192</f>
        <v>457.56328326437551</v>
      </c>
      <c r="DO67" s="57">
        <f>Capex!DO192</f>
        <v>450.36889201808037</v>
      </c>
      <c r="DP67" s="57">
        <f>Capex!DP192</f>
        <v>443.17450077178523</v>
      </c>
      <c r="DQ67" s="57">
        <f>Capex!DQ192</f>
        <v>435.98010952549009</v>
      </c>
      <c r="DR67" s="57">
        <f>Capex!DR192</f>
        <v>428.78571827919495</v>
      </c>
      <c r="DS67" s="57">
        <f>Capex!DS192</f>
        <v>421.59132703289981</v>
      </c>
      <c r="DT67" s="101"/>
      <c r="DU67" s="57">
        <f t="shared" si="243"/>
        <v>114.39082081609361</v>
      </c>
      <c r="DV67" s="57">
        <f t="shared" si="241"/>
        <v>225.90388513366912</v>
      </c>
      <c r="DW67" s="57">
        <f t="shared" si="241"/>
        <v>334.53919295272658</v>
      </c>
      <c r="DX67" s="57">
        <f t="shared" si="241"/>
        <v>554.68756508935951</v>
      </c>
      <c r="DY67" s="57">
        <f t="shared" si="241"/>
        <v>1112.252886677237</v>
      </c>
      <c r="DZ67" s="57">
        <f t="shared" si="241"/>
        <v>1083.4753216920562</v>
      </c>
      <c r="EA67" s="57">
        <f t="shared" si="241"/>
        <v>1054.6977567068755</v>
      </c>
      <c r="EB67" s="57">
        <f t="shared" si="241"/>
        <v>1025.9201917216947</v>
      </c>
      <c r="EC67" s="57">
        <f t="shared" si="241"/>
        <v>997.14262673651388</v>
      </c>
      <c r="ED67" s="57">
        <f t="shared" si="241"/>
        <v>968.36506175133309</v>
      </c>
      <c r="EE67" s="57">
        <f t="shared" si="241"/>
        <v>939.5874967661523</v>
      </c>
      <c r="EF67" s="57">
        <f t="shared" si="241"/>
        <v>910.80993178097151</v>
      </c>
      <c r="EG67" s="57">
        <f t="shared" si="241"/>
        <v>882.03236679579072</v>
      </c>
      <c r="EH67" s="57">
        <f t="shared" si="241"/>
        <v>853.25480181060993</v>
      </c>
      <c r="EI67" s="57">
        <f t="shared" si="241"/>
        <v>824.47723682542915</v>
      </c>
      <c r="EJ67" s="57">
        <f t="shared" si="241"/>
        <v>795.69967184024836</v>
      </c>
      <c r="EK67" s="57">
        <f t="shared" si="241"/>
        <v>766.92210685506757</v>
      </c>
      <c r="EL67" s="57">
        <f t="shared" si="241"/>
        <v>738.14454186988678</v>
      </c>
      <c r="EM67" s="57">
        <f t="shared" si="241"/>
        <v>709.36697688470599</v>
      </c>
      <c r="EN67" s="57">
        <f t="shared" si="241"/>
        <v>680.5894118995252</v>
      </c>
      <c r="EO67" s="57">
        <f t="shared" si="241"/>
        <v>651.81184691434441</v>
      </c>
      <c r="EP67" s="57">
        <f t="shared" si="241"/>
        <v>623.03428192916374</v>
      </c>
      <c r="EQ67" s="57">
        <f t="shared" si="241"/>
        <v>594.25671694398318</v>
      </c>
      <c r="ER67" s="57">
        <f t="shared" si="241"/>
        <v>565.47915195880262</v>
      </c>
      <c r="ES67" s="57">
        <f t="shared" si="242"/>
        <v>536.70158697362206</v>
      </c>
      <c r="ET67" s="57">
        <f t="shared" si="242"/>
        <v>507.9240219884415</v>
      </c>
      <c r="EU67" s="57">
        <f t="shared" si="242"/>
        <v>479.14645700326093</v>
      </c>
      <c r="EV67" s="57">
        <f t="shared" si="242"/>
        <v>450.36889201808037</v>
      </c>
      <c r="EW67" s="57">
        <f t="shared" si="242"/>
        <v>421.59132703289981</v>
      </c>
    </row>
    <row r="68" spans="1:153" x14ac:dyDescent="0.3">
      <c r="H68" s="57"/>
      <c r="I68" s="57"/>
      <c r="J68" s="57"/>
      <c r="K68" s="57"/>
      <c r="L68" s="57"/>
      <c r="M68" s="57"/>
      <c r="N68" s="57"/>
      <c r="O68" s="57"/>
      <c r="P68" s="57"/>
      <c r="Q68" s="57"/>
      <c r="R68" s="57"/>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7"/>
      <c r="AZ68" s="57"/>
      <c r="BA68" s="57"/>
      <c r="BB68" s="57"/>
      <c r="BC68" s="57"/>
      <c r="BD68" s="57"/>
      <c r="BE68" s="57"/>
      <c r="BF68" s="57"/>
      <c r="BG68" s="57"/>
      <c r="BH68" s="57"/>
      <c r="BI68" s="57"/>
      <c r="BJ68" s="57"/>
      <c r="BK68" s="57"/>
      <c r="BL68" s="57"/>
      <c r="BM68" s="57"/>
      <c r="BN68" s="57"/>
      <c r="BO68" s="57"/>
      <c r="BP68" s="57"/>
      <c r="BQ68" s="57"/>
      <c r="BR68" s="57"/>
      <c r="BS68" s="57"/>
      <c r="BT68" s="57"/>
      <c r="BU68" s="57"/>
      <c r="BV68" s="57"/>
      <c r="BW68" s="57"/>
      <c r="BX68" s="57"/>
      <c r="BY68" s="57"/>
      <c r="BZ68" s="57"/>
      <c r="CA68" s="57"/>
      <c r="CB68" s="57"/>
      <c r="CC68" s="57"/>
      <c r="CD68" s="57"/>
      <c r="CE68" s="57"/>
      <c r="CF68" s="57"/>
      <c r="CG68" s="57"/>
      <c r="CH68" s="57"/>
      <c r="CI68" s="57"/>
      <c r="CJ68" s="57"/>
      <c r="CK68" s="57"/>
      <c r="CL68" s="57"/>
      <c r="CM68" s="57"/>
      <c r="CN68" s="57"/>
      <c r="CO68" s="57"/>
      <c r="CP68" s="57"/>
      <c r="CQ68" s="57"/>
      <c r="CR68" s="57"/>
      <c r="CS68" s="57"/>
      <c r="CT68" s="57"/>
      <c r="CU68" s="57"/>
      <c r="CV68" s="57"/>
      <c r="CW68" s="57"/>
      <c r="CX68" s="57"/>
      <c r="CY68" s="57"/>
      <c r="CZ68" s="57"/>
      <c r="DA68" s="57"/>
      <c r="DB68" s="57"/>
      <c r="DC68" s="57"/>
      <c r="DD68" s="57"/>
      <c r="DE68" s="57"/>
      <c r="DF68" s="57"/>
      <c r="DG68" s="57"/>
      <c r="DH68" s="57"/>
      <c r="DI68" s="57"/>
      <c r="DJ68" s="57"/>
      <c r="DK68" s="57"/>
      <c r="DL68" s="57"/>
      <c r="DM68" s="57"/>
      <c r="DN68" s="57"/>
      <c r="DO68" s="57"/>
      <c r="DP68" s="57"/>
      <c r="DQ68" s="57"/>
      <c r="DR68" s="57"/>
      <c r="DS68" s="57"/>
      <c r="DT68" s="57"/>
      <c r="DU68" s="57"/>
      <c r="DV68" s="57"/>
      <c r="DW68" s="57"/>
      <c r="DX68" s="57"/>
      <c r="DY68" s="57"/>
      <c r="DZ68" s="57"/>
      <c r="EA68" s="57"/>
      <c r="EB68" s="57"/>
      <c r="EC68" s="57"/>
      <c r="ED68" s="57"/>
      <c r="EE68" s="57"/>
      <c r="EF68" s="57"/>
      <c r="EG68" s="57"/>
      <c r="EH68" s="57"/>
      <c r="EI68" s="57"/>
      <c r="EJ68" s="57"/>
      <c r="EK68" s="57"/>
      <c r="EL68" s="57"/>
      <c r="EM68" s="57"/>
      <c r="EN68" s="57"/>
      <c r="EO68" s="57"/>
      <c r="EP68" s="57"/>
      <c r="EQ68" s="57"/>
      <c r="ER68" s="57"/>
      <c r="ES68" s="57"/>
      <c r="ET68" s="57"/>
    </row>
    <row r="69" spans="1:153" x14ac:dyDescent="0.3">
      <c r="A69" s="90"/>
      <c r="B69" s="88" t="s">
        <v>209</v>
      </c>
      <c r="C69" s="88"/>
      <c r="D69" s="88"/>
      <c r="E69" s="88"/>
      <c r="F69" s="94" t="str">
        <f>F65</f>
        <v>INR Mn</v>
      </c>
      <c r="G69" s="88"/>
      <c r="H69" s="92">
        <f>SUM(H62:H68)</f>
        <v>1953.003412002384</v>
      </c>
      <c r="I69" s="92">
        <f t="shared" ref="I69:BT69" si="244">SUM(I62:I68)</f>
        <v>9343.160029880517</v>
      </c>
      <c r="J69" s="92">
        <f t="shared" si="244"/>
        <v>15155.458278939785</v>
      </c>
      <c r="K69" s="92">
        <f t="shared" si="244"/>
        <v>13000.010806205888</v>
      </c>
      <c r="L69" s="92">
        <f t="shared" si="244"/>
        <v>14797.566745474376</v>
      </c>
      <c r="M69" s="92">
        <f t="shared" si="244"/>
        <v>22032.27589061861</v>
      </c>
      <c r="N69" s="92">
        <f t="shared" si="244"/>
        <v>27689.126666943979</v>
      </c>
      <c r="O69" s="92">
        <f t="shared" si="244"/>
        <v>25378.231721476193</v>
      </c>
      <c r="P69" s="92">
        <f t="shared" si="244"/>
        <v>27020.340188010785</v>
      </c>
      <c r="Q69" s="92">
        <f t="shared" si="244"/>
        <v>34099.60186042112</v>
      </c>
      <c r="R69" s="92">
        <f t="shared" si="244"/>
        <v>39601.005164012597</v>
      </c>
      <c r="S69" s="92">
        <f t="shared" si="244"/>
        <v>37134.6627458109</v>
      </c>
      <c r="T69" s="92">
        <f t="shared" si="244"/>
        <v>40574.327151613987</v>
      </c>
      <c r="U69" s="92">
        <f t="shared" si="244"/>
        <v>54888.297969168561</v>
      </c>
      <c r="V69" s="92">
        <f t="shared" si="244"/>
        <v>66046.552049085396</v>
      </c>
      <c r="W69" s="92">
        <f t="shared" si="244"/>
        <v>61269.31468541592</v>
      </c>
      <c r="X69" s="92">
        <f t="shared" si="244"/>
        <v>70257.094381758376</v>
      </c>
      <c r="Y69" s="92">
        <f t="shared" si="244"/>
        <v>106430.64010747953</v>
      </c>
      <c r="Z69" s="92">
        <f t="shared" si="244"/>
        <v>134714.89398910638</v>
      </c>
      <c r="AA69" s="92">
        <f t="shared" si="244"/>
        <v>123160.41926176743</v>
      </c>
      <c r="AB69" s="92">
        <f t="shared" si="244"/>
        <v>121605.94453442846</v>
      </c>
      <c r="AC69" s="92">
        <f t="shared" si="244"/>
        <v>120051.4698070895</v>
      </c>
      <c r="AD69" s="92">
        <f t="shared" si="244"/>
        <v>118496.99507975053</v>
      </c>
      <c r="AE69" s="92">
        <f t="shared" si="244"/>
        <v>116942.52035241156</v>
      </c>
      <c r="AF69" s="92">
        <f t="shared" si="244"/>
        <v>115388.04562507261</v>
      </c>
      <c r="AG69" s="92">
        <f t="shared" si="244"/>
        <v>113833.57089773363</v>
      </c>
      <c r="AH69" s="92">
        <f t="shared" si="244"/>
        <v>112279.09617039467</v>
      </c>
      <c r="AI69" s="92">
        <f t="shared" si="244"/>
        <v>110724.6214430557</v>
      </c>
      <c r="AJ69" s="92">
        <f t="shared" si="244"/>
        <v>109170.14671571674</v>
      </c>
      <c r="AK69" s="92">
        <f t="shared" si="244"/>
        <v>107615.67198837777</v>
      </c>
      <c r="AL69" s="92">
        <f t="shared" si="244"/>
        <v>106061.19726103879</v>
      </c>
      <c r="AM69" s="92">
        <f t="shared" si="244"/>
        <v>104506.72253369982</v>
      </c>
      <c r="AN69" s="92">
        <f t="shared" si="244"/>
        <v>102952.24780636086</v>
      </c>
      <c r="AO69" s="92">
        <f t="shared" si="244"/>
        <v>101397.77307902191</v>
      </c>
      <c r="AP69" s="92">
        <f t="shared" si="244"/>
        <v>99843.298351682926</v>
      </c>
      <c r="AQ69" s="92">
        <f t="shared" si="244"/>
        <v>98288.823624343961</v>
      </c>
      <c r="AR69" s="92">
        <f t="shared" si="244"/>
        <v>96734.348897004995</v>
      </c>
      <c r="AS69" s="92">
        <f t="shared" si="244"/>
        <v>95179.874169666029</v>
      </c>
      <c r="AT69" s="92">
        <f t="shared" si="244"/>
        <v>93625.399442327049</v>
      </c>
      <c r="AU69" s="92">
        <f t="shared" si="244"/>
        <v>92070.924714988098</v>
      </c>
      <c r="AV69" s="92">
        <f t="shared" si="244"/>
        <v>90516.449987649117</v>
      </c>
      <c r="AW69" s="92">
        <f t="shared" si="244"/>
        <v>88961.975260310151</v>
      </c>
      <c r="AX69" s="92">
        <f t="shared" si="244"/>
        <v>87407.500532971186</v>
      </c>
      <c r="AY69" s="92">
        <f t="shared" si="244"/>
        <v>85853.02580563222</v>
      </c>
      <c r="AZ69" s="92">
        <f t="shared" si="244"/>
        <v>84298.551078293254</v>
      </c>
      <c r="BA69" s="92">
        <f t="shared" si="244"/>
        <v>82744.076350954274</v>
      </c>
      <c r="BB69" s="92">
        <f t="shared" si="244"/>
        <v>81189.601623615323</v>
      </c>
      <c r="BC69" s="92">
        <f t="shared" si="244"/>
        <v>79635.126896276357</v>
      </c>
      <c r="BD69" s="92">
        <f t="shared" si="244"/>
        <v>78080.652168937391</v>
      </c>
      <c r="BE69" s="92">
        <f t="shared" si="244"/>
        <v>76526.177441598411</v>
      </c>
      <c r="BF69" s="92">
        <f t="shared" si="244"/>
        <v>74971.702714259445</v>
      </c>
      <c r="BG69" s="92">
        <f t="shared" si="244"/>
        <v>73417.227986920479</v>
      </c>
      <c r="BH69" s="92">
        <f t="shared" si="244"/>
        <v>71862.753259581514</v>
      </c>
      <c r="BI69" s="92">
        <f t="shared" si="244"/>
        <v>70308.278532242533</v>
      </c>
      <c r="BJ69" s="92">
        <f t="shared" si="244"/>
        <v>68753.803804903582</v>
      </c>
      <c r="BK69" s="92">
        <f t="shared" si="244"/>
        <v>67199.329077564616</v>
      </c>
      <c r="BL69" s="92">
        <f t="shared" si="244"/>
        <v>65644.854350225651</v>
      </c>
      <c r="BM69" s="92">
        <f t="shared" si="244"/>
        <v>64090.379622886678</v>
      </c>
      <c r="BN69" s="92">
        <f t="shared" si="244"/>
        <v>62535.904895547705</v>
      </c>
      <c r="BO69" s="92">
        <f t="shared" si="244"/>
        <v>60981.430168208739</v>
      </c>
      <c r="BP69" s="92">
        <f t="shared" si="244"/>
        <v>59426.955440869766</v>
      </c>
      <c r="BQ69" s="92">
        <f t="shared" si="244"/>
        <v>57872.4807135308</v>
      </c>
      <c r="BR69" s="92">
        <f t="shared" si="244"/>
        <v>56318.005986191827</v>
      </c>
      <c r="BS69" s="92">
        <f t="shared" si="244"/>
        <v>54763.531258852876</v>
      </c>
      <c r="BT69" s="92">
        <f t="shared" si="244"/>
        <v>53209.056531513903</v>
      </c>
      <c r="BU69" s="92">
        <f t="shared" ref="BU69:DS69" si="245">SUM(BU62:BU68)</f>
        <v>51654.581804174937</v>
      </c>
      <c r="BV69" s="92">
        <f t="shared" si="245"/>
        <v>50100.107076835964</v>
      </c>
      <c r="BW69" s="92">
        <f t="shared" si="245"/>
        <v>48545.632349496998</v>
      </c>
      <c r="BX69" s="92">
        <f t="shared" si="245"/>
        <v>46991.157622158025</v>
      </c>
      <c r="BY69" s="92">
        <f t="shared" si="245"/>
        <v>45436.68289481906</v>
      </c>
      <c r="BZ69" s="92">
        <f t="shared" si="245"/>
        <v>43882.208167480094</v>
      </c>
      <c r="CA69" s="92">
        <f t="shared" si="245"/>
        <v>42327.733440141121</v>
      </c>
      <c r="CB69" s="92">
        <f t="shared" si="245"/>
        <v>40773.258712802162</v>
      </c>
      <c r="CC69" s="92">
        <f t="shared" si="245"/>
        <v>39218.783985463189</v>
      </c>
      <c r="CD69" s="92">
        <f t="shared" si="245"/>
        <v>37664.309258124224</v>
      </c>
      <c r="CE69" s="92">
        <f t="shared" si="245"/>
        <v>36109.834530785251</v>
      </c>
      <c r="CF69" s="92">
        <f t="shared" si="245"/>
        <v>34555.359803446285</v>
      </c>
      <c r="CG69" s="92">
        <f t="shared" si="245"/>
        <v>33000.885076107326</v>
      </c>
      <c r="CH69" s="92">
        <f t="shared" si="245"/>
        <v>31446.410348768357</v>
      </c>
      <c r="CI69" s="92">
        <f t="shared" si="245"/>
        <v>29891.935621429388</v>
      </c>
      <c r="CJ69" s="92">
        <f t="shared" si="245"/>
        <v>28337.460894090422</v>
      </c>
      <c r="CK69" s="92">
        <f t="shared" si="245"/>
        <v>26782.986166751456</v>
      </c>
      <c r="CL69" s="92">
        <f t="shared" si="245"/>
        <v>25228.511439412487</v>
      </c>
      <c r="CM69" s="92">
        <f t="shared" si="245"/>
        <v>23820.976698372833</v>
      </c>
      <c r="CN69" s="92">
        <f t="shared" si="245"/>
        <v>22413.44195733318</v>
      </c>
      <c r="CO69" s="92">
        <f t="shared" si="245"/>
        <v>21005.907216293526</v>
      </c>
      <c r="CP69" s="92">
        <f t="shared" si="245"/>
        <v>19598.372475253876</v>
      </c>
      <c r="CQ69" s="92">
        <f t="shared" si="245"/>
        <v>18337.777720513543</v>
      </c>
      <c r="CR69" s="92">
        <f t="shared" si="245"/>
        <v>17077.182965773205</v>
      </c>
      <c r="CS69" s="92">
        <f t="shared" si="245"/>
        <v>15816.588211032871</v>
      </c>
      <c r="CT69" s="92">
        <f t="shared" si="245"/>
        <v>14555.993456292535</v>
      </c>
      <c r="CU69" s="92">
        <f t="shared" si="245"/>
        <v>13442.338687851514</v>
      </c>
      <c r="CV69" s="92">
        <f t="shared" si="245"/>
        <v>12328.683919410494</v>
      </c>
      <c r="CW69" s="92">
        <f t="shared" si="245"/>
        <v>11215.029150969474</v>
      </c>
      <c r="CX69" s="92">
        <f t="shared" si="245"/>
        <v>10101.374382528453</v>
      </c>
      <c r="CY69" s="92">
        <f t="shared" si="245"/>
        <v>9281.5995866860667</v>
      </c>
      <c r="CZ69" s="92">
        <f t="shared" si="245"/>
        <v>8461.824790843677</v>
      </c>
      <c r="DA69" s="92">
        <f t="shared" si="245"/>
        <v>7642.0499950012891</v>
      </c>
      <c r="DB69" s="92">
        <f t="shared" si="245"/>
        <v>6822.2751991589457</v>
      </c>
      <c r="DC69" s="92">
        <f t="shared" si="245"/>
        <v>6737.2003348131229</v>
      </c>
      <c r="DD69" s="92">
        <f t="shared" si="245"/>
        <v>6652.1254704672992</v>
      </c>
      <c r="DE69" s="92">
        <f t="shared" si="245"/>
        <v>6567.0506061214764</v>
      </c>
      <c r="DF69" s="92">
        <f t="shared" si="245"/>
        <v>6481.9757417756537</v>
      </c>
      <c r="DG69" s="92">
        <f t="shared" si="245"/>
        <v>6396.9008774298309</v>
      </c>
      <c r="DH69" s="92">
        <f t="shared" si="245"/>
        <v>6311.826013084009</v>
      </c>
      <c r="DI69" s="92">
        <f t="shared" si="245"/>
        <v>6226.7511487381853</v>
      </c>
      <c r="DJ69" s="92">
        <f t="shared" si="245"/>
        <v>6141.6762843923625</v>
      </c>
      <c r="DK69" s="92">
        <f t="shared" si="245"/>
        <v>6056.6014200465406</v>
      </c>
      <c r="DL69" s="92">
        <f t="shared" si="245"/>
        <v>5971.5265557007178</v>
      </c>
      <c r="DM69" s="92">
        <f t="shared" si="245"/>
        <v>5886.451691354895</v>
      </c>
      <c r="DN69" s="92">
        <f t="shared" si="245"/>
        <v>5801.3768270090713</v>
      </c>
      <c r="DO69" s="92">
        <f t="shared" si="245"/>
        <v>5716.3019626632495</v>
      </c>
      <c r="DP69" s="92">
        <f t="shared" si="245"/>
        <v>5631.2270983174276</v>
      </c>
      <c r="DQ69" s="92">
        <f t="shared" si="245"/>
        <v>5546.1522339716039</v>
      </c>
      <c r="DR69" s="92">
        <f t="shared" si="245"/>
        <v>5461.0773696257811</v>
      </c>
      <c r="DS69" s="92">
        <f t="shared" si="245"/>
        <v>5376.0025052799592</v>
      </c>
      <c r="DU69" s="92">
        <f t="shared" ref="DU69" si="246">SUM(DU62:DU68)</f>
        <v>13000.010806205888</v>
      </c>
      <c r="DV69" s="92">
        <f t="shared" ref="DV69" si="247">SUM(DV62:DV68)</f>
        <v>25378.231721476193</v>
      </c>
      <c r="DW69" s="92">
        <f t="shared" ref="DW69" si="248">SUM(DW62:DW68)</f>
        <v>37134.6627458109</v>
      </c>
      <c r="DX69" s="92">
        <f t="shared" ref="DX69" si="249">SUM(DX62:DX68)</f>
        <v>61269.31468541592</v>
      </c>
      <c r="DY69" s="92">
        <f t="shared" ref="DY69" si="250">SUM(DY62:DY68)</f>
        <v>123160.41926176743</v>
      </c>
      <c r="DZ69" s="92">
        <f t="shared" ref="DZ69" si="251">SUM(DZ62:DZ68)</f>
        <v>116942.52035241156</v>
      </c>
      <c r="EA69" s="92">
        <f t="shared" ref="EA69" si="252">SUM(EA62:EA68)</f>
        <v>110724.6214430557</v>
      </c>
      <c r="EB69" s="92">
        <f t="shared" ref="EB69" si="253">SUM(EB62:EB68)</f>
        <v>104506.72253369982</v>
      </c>
      <c r="EC69" s="92">
        <f t="shared" ref="EC69" si="254">SUM(EC62:EC68)</f>
        <v>98288.823624343961</v>
      </c>
      <c r="ED69" s="92">
        <f t="shared" ref="ED69" si="255">SUM(ED62:ED68)</f>
        <v>92070.924714988098</v>
      </c>
      <c r="EE69" s="92">
        <f t="shared" ref="EE69" si="256">SUM(EE62:EE68)</f>
        <v>85853.02580563222</v>
      </c>
      <c r="EF69" s="92">
        <f t="shared" ref="EF69" si="257">SUM(EF62:EF68)</f>
        <v>79635.126896276357</v>
      </c>
      <c r="EG69" s="92">
        <f t="shared" ref="EG69" si="258">SUM(EG62:EG68)</f>
        <v>73417.227986920479</v>
      </c>
      <c r="EH69" s="92">
        <f t="shared" ref="EH69" si="259">SUM(EH62:EH68)</f>
        <v>67199.329077564616</v>
      </c>
      <c r="EI69" s="92">
        <f t="shared" ref="EI69" si="260">SUM(EI62:EI68)</f>
        <v>60981.430168208739</v>
      </c>
      <c r="EJ69" s="92">
        <f t="shared" ref="EJ69" si="261">SUM(EJ62:EJ68)</f>
        <v>54763.531258852876</v>
      </c>
      <c r="EK69" s="92">
        <f t="shared" ref="EK69" si="262">SUM(EK62:EK68)</f>
        <v>48545.632349496998</v>
      </c>
      <c r="EL69" s="92">
        <f t="shared" ref="EL69" si="263">SUM(EL62:EL68)</f>
        <v>42327.733440141121</v>
      </c>
      <c r="EM69" s="92">
        <f t="shared" ref="EM69" si="264">SUM(EM62:EM68)</f>
        <v>36109.834530785251</v>
      </c>
      <c r="EN69" s="92">
        <f t="shared" ref="EN69" si="265">SUM(EN62:EN68)</f>
        <v>29891.935621429388</v>
      </c>
      <c r="EO69" s="92">
        <f t="shared" ref="EO69" si="266">SUM(EO62:EO68)</f>
        <v>23820.976698372833</v>
      </c>
      <c r="EP69" s="92">
        <f t="shared" ref="EP69" si="267">SUM(EP62:EP68)</f>
        <v>18337.777720513543</v>
      </c>
      <c r="EQ69" s="92">
        <f t="shared" ref="EQ69" si="268">SUM(EQ62:EQ68)</f>
        <v>13442.338687851514</v>
      </c>
      <c r="ER69" s="92">
        <f t="shared" ref="ER69:EW69" si="269">SUM(ER62:ER68)</f>
        <v>9281.5995866860667</v>
      </c>
      <c r="ES69" s="92">
        <f t="shared" si="269"/>
        <v>6737.2003348131229</v>
      </c>
      <c r="ET69" s="92">
        <f t="shared" si="269"/>
        <v>6396.9008774298309</v>
      </c>
      <c r="EU69" s="92">
        <f t="shared" si="269"/>
        <v>6056.6014200465406</v>
      </c>
      <c r="EV69" s="92">
        <f t="shared" si="269"/>
        <v>5716.3019626632495</v>
      </c>
      <c r="EW69" s="92">
        <f t="shared" si="269"/>
        <v>5376.0025052799592</v>
      </c>
    </row>
    <row r="70" spans="1:153" x14ac:dyDescent="0.3">
      <c r="H70" s="57"/>
      <c r="I70" s="57"/>
      <c r="J70" s="57"/>
      <c r="K70" s="57"/>
      <c r="L70" s="57"/>
      <c r="M70" s="57"/>
      <c r="N70" s="57"/>
      <c r="O70" s="57"/>
      <c r="P70" s="57"/>
      <c r="Q70" s="57"/>
      <c r="R70" s="57"/>
      <c r="S70" s="57"/>
      <c r="T70" s="57"/>
      <c r="U70" s="57"/>
      <c r="V70" s="57"/>
      <c r="W70" s="57"/>
      <c r="X70" s="57"/>
      <c r="Y70" s="57"/>
      <c r="Z70" s="57"/>
      <c r="AA70" s="57"/>
      <c r="AB70" s="57"/>
      <c r="AC70" s="57"/>
      <c r="AD70" s="57"/>
      <c r="AE70" s="57"/>
      <c r="AF70" s="57"/>
      <c r="AG70" s="57"/>
      <c r="AH70" s="57"/>
      <c r="AI70" s="57"/>
      <c r="AJ70" s="57"/>
      <c r="AK70" s="57"/>
      <c r="AL70" s="57"/>
      <c r="AM70" s="57"/>
      <c r="AN70" s="57"/>
      <c r="AO70" s="57"/>
      <c r="AP70" s="57"/>
      <c r="AQ70" s="57"/>
      <c r="AR70" s="57"/>
      <c r="AS70" s="57"/>
      <c r="AT70" s="57"/>
      <c r="AU70" s="57"/>
      <c r="AV70" s="57"/>
      <c r="AW70" s="57"/>
      <c r="AX70" s="57"/>
      <c r="AY70" s="57"/>
      <c r="AZ70" s="57"/>
      <c r="BA70" s="57"/>
      <c r="BB70" s="57"/>
      <c r="BC70" s="57"/>
      <c r="BD70" s="57"/>
      <c r="BE70" s="57"/>
      <c r="BF70" s="57"/>
      <c r="BG70" s="57"/>
      <c r="BH70" s="57"/>
      <c r="BI70" s="57"/>
      <c r="BJ70" s="57"/>
      <c r="BK70" s="57"/>
      <c r="BL70" s="57"/>
      <c r="BM70" s="57"/>
      <c r="BN70" s="57"/>
      <c r="BO70" s="57"/>
      <c r="BP70" s="57"/>
      <c r="BQ70" s="57"/>
      <c r="BR70" s="57"/>
      <c r="BS70" s="57"/>
      <c r="BT70" s="57"/>
      <c r="BU70" s="57"/>
      <c r="BV70" s="57"/>
      <c r="BW70" s="57"/>
      <c r="BX70" s="57"/>
      <c r="BY70" s="57"/>
      <c r="BZ70" s="57"/>
      <c r="CA70" s="57"/>
      <c r="CB70" s="57"/>
      <c r="CC70" s="57"/>
      <c r="CD70" s="57"/>
      <c r="CE70" s="57"/>
      <c r="CF70" s="57"/>
      <c r="CG70" s="57"/>
      <c r="CH70" s="57"/>
      <c r="CI70" s="57"/>
      <c r="CJ70" s="57"/>
      <c r="CK70" s="57"/>
      <c r="CL70" s="57"/>
      <c r="CM70" s="57"/>
      <c r="CN70" s="57"/>
      <c r="CO70" s="57"/>
      <c r="CP70" s="57"/>
      <c r="CQ70" s="57"/>
      <c r="CR70" s="57"/>
      <c r="CS70" s="57"/>
      <c r="CT70" s="57"/>
      <c r="CU70" s="57"/>
      <c r="CV70" s="57"/>
      <c r="CW70" s="57"/>
      <c r="CX70" s="57"/>
      <c r="CY70" s="57"/>
      <c r="CZ70" s="57"/>
      <c r="DA70" s="57"/>
      <c r="DB70" s="57"/>
      <c r="DC70" s="57"/>
      <c r="DD70" s="57"/>
      <c r="DE70" s="57"/>
      <c r="DF70" s="57"/>
      <c r="DG70" s="57"/>
      <c r="DH70" s="57"/>
      <c r="DI70" s="57"/>
      <c r="DJ70" s="57"/>
      <c r="DK70" s="57"/>
      <c r="DL70" s="57"/>
      <c r="DM70" s="57"/>
      <c r="DN70" s="57"/>
      <c r="DO70" s="57"/>
      <c r="DP70" s="57"/>
      <c r="DQ70" s="57"/>
      <c r="DR70" s="57"/>
      <c r="DS70" s="57"/>
      <c r="DT70" s="57"/>
      <c r="DU70" s="57"/>
      <c r="DV70" s="57"/>
      <c r="DW70" s="57"/>
      <c r="DX70" s="57"/>
      <c r="DY70" s="57"/>
      <c r="DZ70" s="57"/>
      <c r="EA70" s="57"/>
      <c r="EB70" s="57"/>
      <c r="EC70" s="57"/>
      <c r="ED70" s="57"/>
      <c r="EE70" s="57"/>
      <c r="EF70" s="57"/>
      <c r="EG70" s="57"/>
      <c r="EH70" s="57"/>
      <c r="EI70" s="57"/>
      <c r="EJ70" s="57"/>
      <c r="EK70" s="57"/>
      <c r="EL70" s="57"/>
      <c r="EM70" s="57"/>
      <c r="EN70" s="57"/>
      <c r="EO70" s="57"/>
      <c r="EP70" s="57"/>
      <c r="EQ70" s="57"/>
      <c r="ER70" s="57"/>
      <c r="ES70" s="57"/>
      <c r="ET70" s="57"/>
    </row>
    <row r="71" spans="1:153" x14ac:dyDescent="0.3">
      <c r="B71" s="6" t="s">
        <v>210</v>
      </c>
      <c r="H71" s="57"/>
      <c r="I71" s="57"/>
      <c r="J71" s="57"/>
      <c r="K71" s="57"/>
      <c r="L71" s="57"/>
      <c r="M71" s="57"/>
      <c r="N71" s="57"/>
      <c r="O71" s="57"/>
      <c r="P71" s="57"/>
      <c r="Q71" s="57"/>
      <c r="R71" s="57"/>
      <c r="S71" s="57"/>
      <c r="T71" s="57"/>
      <c r="U71" s="57"/>
      <c r="V71" s="57"/>
      <c r="W71" s="57"/>
      <c r="X71" s="57"/>
      <c r="Y71" s="57"/>
      <c r="Z71" s="57"/>
      <c r="AA71" s="57"/>
      <c r="AB71" s="57"/>
      <c r="AC71" s="57"/>
      <c r="AD71" s="57"/>
      <c r="AE71" s="57"/>
      <c r="AF71" s="57"/>
      <c r="AG71" s="57"/>
      <c r="AH71" s="57"/>
      <c r="AI71" s="57"/>
      <c r="AJ71" s="57"/>
      <c r="AK71" s="57"/>
      <c r="AL71" s="57"/>
      <c r="AM71" s="57"/>
      <c r="AN71" s="57"/>
      <c r="AO71" s="57"/>
      <c r="AP71" s="57"/>
      <c r="AQ71" s="57"/>
      <c r="AR71" s="57"/>
      <c r="AS71" s="57"/>
      <c r="AT71" s="57"/>
      <c r="AU71" s="57"/>
      <c r="AV71" s="57"/>
      <c r="AW71" s="57"/>
      <c r="AX71" s="57"/>
      <c r="AY71" s="57"/>
      <c r="AZ71" s="57"/>
      <c r="BA71" s="57"/>
      <c r="BB71" s="57"/>
      <c r="BC71" s="57"/>
      <c r="BD71" s="57"/>
      <c r="BE71" s="57"/>
      <c r="BF71" s="57"/>
      <c r="BG71" s="57"/>
      <c r="BH71" s="57"/>
      <c r="BI71" s="57"/>
      <c r="BJ71" s="57"/>
      <c r="BK71" s="57"/>
      <c r="BL71" s="57"/>
      <c r="BM71" s="57"/>
      <c r="BN71" s="57"/>
      <c r="BO71" s="57"/>
      <c r="BP71" s="57"/>
      <c r="BQ71" s="57"/>
      <c r="BR71" s="57"/>
      <c r="BS71" s="57"/>
      <c r="BT71" s="57"/>
      <c r="BU71" s="57"/>
      <c r="BV71" s="57"/>
      <c r="BW71" s="57"/>
      <c r="BX71" s="57"/>
      <c r="BY71" s="57"/>
      <c r="BZ71" s="57"/>
      <c r="CA71" s="57"/>
      <c r="CB71" s="57"/>
      <c r="CC71" s="57"/>
      <c r="CD71" s="57"/>
      <c r="CE71" s="57"/>
      <c r="CF71" s="57"/>
      <c r="CG71" s="57"/>
      <c r="CH71" s="57"/>
      <c r="CI71" s="57"/>
      <c r="CJ71" s="57"/>
      <c r="CK71" s="57"/>
      <c r="CL71" s="57"/>
      <c r="CM71" s="57"/>
      <c r="CN71" s="57"/>
      <c r="CO71" s="57"/>
      <c r="CP71" s="57"/>
      <c r="CQ71" s="57"/>
      <c r="CR71" s="57"/>
      <c r="CS71" s="57"/>
      <c r="CT71" s="57"/>
      <c r="CU71" s="57"/>
      <c r="CV71" s="57"/>
      <c r="CW71" s="57"/>
      <c r="CX71" s="57"/>
      <c r="CY71" s="57"/>
      <c r="CZ71" s="57"/>
      <c r="DA71" s="57"/>
      <c r="DB71" s="57"/>
      <c r="DC71" s="57"/>
      <c r="DD71" s="57"/>
      <c r="DE71" s="57"/>
      <c r="DF71" s="57"/>
      <c r="DG71" s="57"/>
      <c r="DH71" s="57"/>
      <c r="DI71" s="57"/>
      <c r="DJ71" s="57"/>
      <c r="DK71" s="57"/>
      <c r="DL71" s="57"/>
      <c r="DM71" s="57"/>
      <c r="DN71" s="57"/>
      <c r="DO71" s="57"/>
      <c r="DP71" s="57"/>
      <c r="DQ71" s="57"/>
      <c r="DR71" s="57"/>
      <c r="DS71" s="57"/>
      <c r="DT71" s="57"/>
      <c r="DU71" s="57"/>
      <c r="DV71" s="57"/>
      <c r="DW71" s="57"/>
      <c r="DX71" s="57"/>
      <c r="DY71" s="57"/>
      <c r="DZ71" s="57"/>
      <c r="EA71" s="57"/>
      <c r="EB71" s="57"/>
      <c r="EC71" s="57"/>
      <c r="ED71" s="57"/>
      <c r="EE71" s="57"/>
      <c r="EF71" s="57"/>
      <c r="EG71" s="57"/>
      <c r="EH71" s="57"/>
      <c r="EI71" s="57"/>
      <c r="EJ71" s="57"/>
      <c r="EK71" s="57"/>
      <c r="EL71" s="57"/>
      <c r="EM71" s="57"/>
      <c r="EN71" s="57"/>
      <c r="EO71" s="57"/>
      <c r="EP71" s="57"/>
      <c r="EQ71" s="57"/>
      <c r="ER71" s="57"/>
      <c r="ES71" s="57"/>
      <c r="ET71" s="57"/>
    </row>
    <row r="72" spans="1:153" x14ac:dyDescent="0.3">
      <c r="D72" s="12" t="s">
        <v>211</v>
      </c>
      <c r="F72" s="51" t="str">
        <f>F69</f>
        <v>INR Mn</v>
      </c>
      <c r="H72" s="57">
        <f t="shared" ref="H72" ca="1" si="270">H129</f>
        <v>0</v>
      </c>
      <c r="I72" s="57">
        <f t="shared" ref="I72:BT72" ca="1" si="271">I129</f>
        <v>0</v>
      </c>
      <c r="J72" s="57">
        <f t="shared" ca="1" si="271"/>
        <v>0</v>
      </c>
      <c r="K72" s="57">
        <f t="shared" ca="1" si="271"/>
        <v>2033.3472661382411</v>
      </c>
      <c r="L72" s="57">
        <f t="shared" ca="1" si="271"/>
        <v>2104.8314469912343</v>
      </c>
      <c r="M72" s="57">
        <f t="shared" ca="1" si="271"/>
        <v>2281.9515797793115</v>
      </c>
      <c r="N72" s="57">
        <f t="shared" ca="1" si="271"/>
        <v>2402.0387925826885</v>
      </c>
      <c r="O72" s="57">
        <f t="shared" ca="1" si="271"/>
        <v>5160.2204473634556</v>
      </c>
      <c r="P72" s="57">
        <f t="shared" ca="1" si="271"/>
        <v>5849.063438126117</v>
      </c>
      <c r="Q72" s="57">
        <f t="shared" ca="1" si="271"/>
        <v>6689.1499618082726</v>
      </c>
      <c r="R72" s="57">
        <f t="shared" ca="1" si="271"/>
        <v>7520.4522845545498</v>
      </c>
      <c r="S72" s="57">
        <f t="shared" ca="1" si="271"/>
        <v>11247.287494930435</v>
      </c>
      <c r="T72" s="57">
        <f t="shared" ca="1" si="271"/>
        <v>12808.940430350507</v>
      </c>
      <c r="U72" s="57">
        <f t="shared" ca="1" si="271"/>
        <v>14419.091231758679</v>
      </c>
      <c r="V72" s="57">
        <f t="shared" ca="1" si="271"/>
        <v>15772.305047271553</v>
      </c>
      <c r="W72" s="57">
        <f t="shared" ca="1" si="271"/>
        <v>22653.576103206513</v>
      </c>
      <c r="X72" s="57">
        <f t="shared" ca="1" si="271"/>
        <v>25204.904212912224</v>
      </c>
      <c r="Y72" s="57">
        <f t="shared" ca="1" si="271"/>
        <v>27854.142153738205</v>
      </c>
      <c r="Z72" s="57">
        <f t="shared" ca="1" si="271"/>
        <v>29840.456447477965</v>
      </c>
      <c r="AA72" s="57">
        <f t="shared" ca="1" si="271"/>
        <v>45467.894713710819</v>
      </c>
      <c r="AB72" s="57">
        <f t="shared" ca="1" si="271"/>
        <v>50261.791100128918</v>
      </c>
      <c r="AC72" s="57">
        <f t="shared" ca="1" si="271"/>
        <v>55292.352654405462</v>
      </c>
      <c r="AD72" s="57">
        <f t="shared" ca="1" si="271"/>
        <v>60565.822831586593</v>
      </c>
      <c r="AE72" s="57">
        <f t="shared" ca="1" si="271"/>
        <v>66439.404696193888</v>
      </c>
      <c r="AF72" s="57">
        <f t="shared" ca="1" si="271"/>
        <v>72278.174300396058</v>
      </c>
      <c r="AG72" s="57">
        <f t="shared" ca="1" si="271"/>
        <v>78037.684230783663</v>
      </c>
      <c r="AH72" s="57">
        <f t="shared" ca="1" si="271"/>
        <v>83781.415422913706</v>
      </c>
      <c r="AI72" s="57">
        <f t="shared" ca="1" si="271"/>
        <v>89878.892821686284</v>
      </c>
      <c r="AJ72" s="57">
        <f t="shared" ca="1" si="271"/>
        <v>95951.943937777192</v>
      </c>
      <c r="AK72" s="57">
        <f t="shared" ca="1" si="271"/>
        <v>102110.65281944248</v>
      </c>
      <c r="AL72" s="57">
        <f t="shared" ca="1" si="271"/>
        <v>108094.93330672181</v>
      </c>
      <c r="AM72" s="57">
        <f t="shared" ca="1" si="271"/>
        <v>114045.95779799324</v>
      </c>
      <c r="AN72" s="57">
        <f t="shared" ca="1" si="271"/>
        <v>119970.67645841005</v>
      </c>
      <c r="AO72" s="57">
        <f t="shared" ca="1" si="271"/>
        <v>126126.698757048</v>
      </c>
      <c r="AP72" s="57">
        <f t="shared" ca="1" si="271"/>
        <v>132055.61237874647</v>
      </c>
      <c r="AQ72" s="57">
        <f t="shared" ca="1" si="271"/>
        <v>137792.97458770362</v>
      </c>
      <c r="AR72" s="57">
        <f t="shared" ca="1" si="271"/>
        <v>143645.14183934205</v>
      </c>
      <c r="AS72" s="57">
        <f t="shared" ca="1" si="271"/>
        <v>149627.23703664567</v>
      </c>
      <c r="AT72" s="57">
        <f t="shared" ca="1" si="271"/>
        <v>155347.72064746404</v>
      </c>
      <c r="AU72" s="57">
        <f t="shared" ca="1" si="271"/>
        <v>160721.06746341696</v>
      </c>
      <c r="AV72" s="57">
        <f t="shared" ca="1" si="271"/>
        <v>166328.23090031042</v>
      </c>
      <c r="AW72" s="57">
        <f t="shared" ca="1" si="271"/>
        <v>172125.92497936878</v>
      </c>
      <c r="AX72" s="57">
        <f t="shared" ca="1" si="271"/>
        <v>177646.92910510243</v>
      </c>
      <c r="AY72" s="57">
        <f t="shared" ca="1" si="271"/>
        <v>182944.85974359684</v>
      </c>
      <c r="AZ72" s="57">
        <f t="shared" ca="1" si="271"/>
        <v>188516.58127284376</v>
      </c>
      <c r="BA72" s="57">
        <f t="shared" ca="1" si="271"/>
        <v>194349.54409681546</v>
      </c>
      <c r="BB72" s="57">
        <f t="shared" ca="1" si="271"/>
        <v>199919.67468110536</v>
      </c>
      <c r="BC72" s="57">
        <f t="shared" ca="1" si="271"/>
        <v>205303.50370043403</v>
      </c>
      <c r="BD72" s="57">
        <f t="shared" ca="1" si="271"/>
        <v>210790.83238288626</v>
      </c>
      <c r="BE72" s="57">
        <f t="shared" ca="1" si="271"/>
        <v>216637.5122238312</v>
      </c>
      <c r="BF72" s="57">
        <f t="shared" ca="1" si="271"/>
        <v>222245.49267867554</v>
      </c>
      <c r="BG72" s="57">
        <f t="shared" ca="1" si="271"/>
        <v>227700.57464317456</v>
      </c>
      <c r="BH72" s="57">
        <f t="shared" ca="1" si="271"/>
        <v>233398.92176634195</v>
      </c>
      <c r="BI72" s="57">
        <f t="shared" ca="1" si="271"/>
        <v>239368.34100613274</v>
      </c>
      <c r="BJ72" s="57">
        <f t="shared" ca="1" si="271"/>
        <v>245081.94038914566</v>
      </c>
      <c r="BK72" s="57">
        <f t="shared" ca="1" si="271"/>
        <v>250611.10385136239</v>
      </c>
      <c r="BL72" s="57">
        <f t="shared" ca="1" si="271"/>
        <v>256497.10004620781</v>
      </c>
      <c r="BM72" s="57">
        <f t="shared" ca="1" si="271"/>
        <v>262649.65849516232</v>
      </c>
      <c r="BN72" s="57">
        <f t="shared" ca="1" si="271"/>
        <v>268543.14874009736</v>
      </c>
      <c r="BO72" s="57">
        <f t="shared" ca="1" si="271"/>
        <v>274246.258931124</v>
      </c>
      <c r="BP72" s="57">
        <f t="shared" ca="1" si="271"/>
        <v>280608.69007527496</v>
      </c>
      <c r="BQ72" s="57">
        <f t="shared" ca="1" si="271"/>
        <v>287236.79154341581</v>
      </c>
      <c r="BR72" s="57">
        <f t="shared" ca="1" si="271"/>
        <v>293605.16830650839</v>
      </c>
      <c r="BS72" s="57">
        <f t="shared" ca="1" si="271"/>
        <v>299793.16498987592</v>
      </c>
      <c r="BT72" s="57">
        <f t="shared" ca="1" si="271"/>
        <v>306126.8203283305</v>
      </c>
      <c r="BU72" s="57">
        <f t="shared" ref="BU72:DS72" ca="1" si="272">BU129</f>
        <v>312818.02009113797</v>
      </c>
      <c r="BV72" s="57">
        <f t="shared" ca="1" si="272"/>
        <v>319271.10352843162</v>
      </c>
      <c r="BW72" s="57">
        <f t="shared" ca="1" si="272"/>
        <v>325572.39232927898</v>
      </c>
      <c r="BX72" s="57">
        <f t="shared" ca="1" si="272"/>
        <v>332158.87851317012</v>
      </c>
      <c r="BY72" s="57">
        <f t="shared" ca="1" si="272"/>
        <v>339016.76388239942</v>
      </c>
      <c r="BZ72" s="57">
        <f t="shared" ca="1" si="272"/>
        <v>345619.11228557705</v>
      </c>
      <c r="CA72" s="57">
        <f t="shared" ca="1" si="272"/>
        <v>352037.40653010976</v>
      </c>
      <c r="CB72" s="57">
        <f t="shared" ca="1" si="272"/>
        <v>358755.07093373733</v>
      </c>
      <c r="CC72" s="57">
        <f t="shared" ca="1" si="272"/>
        <v>365739.70039873221</v>
      </c>
      <c r="CD72" s="57">
        <f t="shared" ca="1" si="272"/>
        <v>372465.65916394768</v>
      </c>
      <c r="CE72" s="57">
        <f t="shared" ca="1" si="272"/>
        <v>379001.65684637718</v>
      </c>
      <c r="CF72" s="57">
        <f t="shared" ca="1" si="272"/>
        <v>385982.25876498013</v>
      </c>
      <c r="CG72" s="57">
        <f t="shared" ca="1" si="272"/>
        <v>393229.32393474382</v>
      </c>
      <c r="CH72" s="57">
        <f t="shared" ca="1" si="272"/>
        <v>400217.46254487132</v>
      </c>
      <c r="CI72" s="57">
        <f t="shared" ca="1" si="272"/>
        <v>407026.02949485072</v>
      </c>
      <c r="CJ72" s="57">
        <f t="shared" ca="1" si="272"/>
        <v>414550.89896919532</v>
      </c>
      <c r="CK72" s="57">
        <f t="shared" ca="1" si="272"/>
        <v>422434.92865960213</v>
      </c>
      <c r="CL72" s="57">
        <f t="shared" ca="1" si="272"/>
        <v>430082.47470447625</v>
      </c>
      <c r="CM72" s="57">
        <f t="shared" ca="1" si="272"/>
        <v>437554.8790522808</v>
      </c>
      <c r="CN72" s="57">
        <f t="shared" ca="1" si="272"/>
        <v>445171.68147936679</v>
      </c>
      <c r="CO72" s="57">
        <f t="shared" ca="1" si="272"/>
        <v>453061.35719638068</v>
      </c>
      <c r="CP72" s="57">
        <f t="shared" ca="1" si="272"/>
        <v>460696.98275082518</v>
      </c>
      <c r="CQ72" s="57">
        <f t="shared" ca="1" si="272"/>
        <v>468125.05944052769</v>
      </c>
      <c r="CR72" s="57">
        <f t="shared" ca="1" si="272"/>
        <v>475711.55967383529</v>
      </c>
      <c r="CS72" s="57">
        <f t="shared" ca="1" si="272"/>
        <v>483566.34984056669</v>
      </c>
      <c r="CT72" s="57">
        <f t="shared" ca="1" si="272"/>
        <v>491163.80563331326</v>
      </c>
      <c r="CU72" s="57">
        <f t="shared" ca="1" si="272"/>
        <v>498547.65376265039</v>
      </c>
      <c r="CV72" s="57">
        <f t="shared" ca="1" si="272"/>
        <v>506092.54761675367</v>
      </c>
      <c r="CW72" s="57">
        <f t="shared" ca="1" si="272"/>
        <v>513904.87450636976</v>
      </c>
      <c r="CX72" s="57">
        <f t="shared" ca="1" si="272"/>
        <v>521459.25301043573</v>
      </c>
      <c r="CY72" s="57">
        <f t="shared" ca="1" si="272"/>
        <v>528785.05751348718</v>
      </c>
      <c r="CZ72" s="57">
        <f t="shared" ca="1" si="272"/>
        <v>536115.86466956919</v>
      </c>
      <c r="DA72" s="57">
        <f t="shared" ca="1" si="272"/>
        <v>543805.83203912433</v>
      </c>
      <c r="DB72" s="57">
        <f t="shared" ca="1" si="272"/>
        <v>551259.31576404732</v>
      </c>
      <c r="DC72" s="57">
        <f t="shared" ca="1" si="272"/>
        <v>558437.67982688406</v>
      </c>
      <c r="DD72" s="57">
        <f t="shared" ca="1" si="272"/>
        <v>565760.44196828327</v>
      </c>
      <c r="DE72" s="57">
        <f t="shared" ca="1" si="272"/>
        <v>573356.07739984535</v>
      </c>
      <c r="DF72" s="57">
        <f t="shared" ca="1" si="272"/>
        <v>580697.66266900639</v>
      </c>
      <c r="DG72" s="57">
        <f t="shared" ca="1" si="272"/>
        <v>587856.69356540556</v>
      </c>
      <c r="DH72" s="57">
        <f t="shared" ca="1" si="272"/>
        <v>595174.14800527541</v>
      </c>
      <c r="DI72" s="57">
        <f t="shared" ca="1" si="272"/>
        <v>602759.892378613</v>
      </c>
      <c r="DJ72" s="57">
        <f t="shared" ca="1" si="272"/>
        <v>610088.3023779972</v>
      </c>
      <c r="DK72" s="57">
        <f t="shared" ca="1" si="272"/>
        <v>617228.09920569952</v>
      </c>
      <c r="DL72" s="57">
        <f t="shared" ca="1" si="272"/>
        <v>624528.9417581429</v>
      </c>
      <c r="DM72" s="57">
        <f t="shared" ca="1" si="272"/>
        <v>632097.21734610724</v>
      </c>
      <c r="DN72" s="57">
        <f t="shared" ca="1" si="272"/>
        <v>639407.54454852792</v>
      </c>
      <c r="DO72" s="57">
        <f t="shared" ca="1" si="272"/>
        <v>646539.28673330392</v>
      </c>
      <c r="DP72" s="57">
        <f t="shared" ca="1" si="272"/>
        <v>653676.03157169453</v>
      </c>
      <c r="DQ72" s="57">
        <f t="shared" ca="1" si="272"/>
        <v>661171.93663784652</v>
      </c>
      <c r="DR72" s="57">
        <f t="shared" ca="1" si="272"/>
        <v>668431.35832189536</v>
      </c>
      <c r="DS72" s="57">
        <f t="shared" ca="1" si="272"/>
        <v>621871.54911930475</v>
      </c>
      <c r="DT72" s="57"/>
      <c r="DU72" s="57">
        <f t="shared" ref="DU72:ED73" ca="1" si="273">INDEX($H72:$DS72,1,MATCH(DU$2,$H$2:$DS$2,0))</f>
        <v>2033.3472661382411</v>
      </c>
      <c r="DV72" s="57">
        <f t="shared" ca="1" si="273"/>
        <v>5160.2204473634556</v>
      </c>
      <c r="DW72" s="57">
        <f t="shared" ca="1" si="273"/>
        <v>11247.287494930435</v>
      </c>
      <c r="DX72" s="57">
        <f t="shared" ca="1" si="273"/>
        <v>22653.576103206513</v>
      </c>
      <c r="DY72" s="57">
        <f t="shared" ca="1" si="273"/>
        <v>45467.894713710819</v>
      </c>
      <c r="DZ72" s="57">
        <f t="shared" ca="1" si="273"/>
        <v>66439.404696193888</v>
      </c>
      <c r="EA72" s="57">
        <f t="shared" ca="1" si="273"/>
        <v>89878.892821686284</v>
      </c>
      <c r="EB72" s="57">
        <f t="shared" ca="1" si="273"/>
        <v>114045.95779799324</v>
      </c>
      <c r="EC72" s="57">
        <f t="shared" ca="1" si="273"/>
        <v>137792.97458770362</v>
      </c>
      <c r="ED72" s="57">
        <f t="shared" ca="1" si="273"/>
        <v>160721.06746341696</v>
      </c>
      <c r="EE72" s="57">
        <f t="shared" ref="EE72:EN73" ca="1" si="274">INDEX($H72:$DS72,1,MATCH(EE$2,$H$2:$DS$2,0))</f>
        <v>182944.85974359684</v>
      </c>
      <c r="EF72" s="57">
        <f t="shared" ca="1" si="274"/>
        <v>205303.50370043403</v>
      </c>
      <c r="EG72" s="57">
        <f t="shared" ca="1" si="274"/>
        <v>227700.57464317456</v>
      </c>
      <c r="EH72" s="57">
        <f t="shared" ca="1" si="274"/>
        <v>250611.10385136239</v>
      </c>
      <c r="EI72" s="57">
        <f t="shared" ca="1" si="274"/>
        <v>274246.258931124</v>
      </c>
      <c r="EJ72" s="57">
        <f t="shared" ca="1" si="274"/>
        <v>299793.16498987592</v>
      </c>
      <c r="EK72" s="57">
        <f t="shared" ca="1" si="274"/>
        <v>325572.39232927898</v>
      </c>
      <c r="EL72" s="57">
        <f t="shared" ca="1" si="274"/>
        <v>352037.40653010976</v>
      </c>
      <c r="EM72" s="57">
        <f t="shared" ca="1" si="274"/>
        <v>379001.65684637718</v>
      </c>
      <c r="EN72" s="57">
        <f t="shared" ca="1" si="274"/>
        <v>407026.02949485072</v>
      </c>
      <c r="EO72" s="57">
        <f t="shared" ref="EO72:EW75" ca="1" si="275">INDEX($H72:$DS72,1,MATCH(EO$2,$H$2:$DS$2,0))</f>
        <v>437554.8790522808</v>
      </c>
      <c r="EP72" s="57">
        <f t="shared" ca="1" si="275"/>
        <v>468125.05944052769</v>
      </c>
      <c r="EQ72" s="57">
        <f t="shared" ca="1" si="275"/>
        <v>498547.65376265039</v>
      </c>
      <c r="ER72" s="57">
        <f t="shared" ca="1" si="275"/>
        <v>528785.05751348718</v>
      </c>
      <c r="ES72" s="57">
        <f t="shared" ca="1" si="275"/>
        <v>558437.67982688406</v>
      </c>
      <c r="ET72" s="57">
        <f t="shared" ca="1" si="275"/>
        <v>587856.69356540556</v>
      </c>
      <c r="EU72" s="57">
        <f t="shared" ca="1" si="275"/>
        <v>617228.09920569952</v>
      </c>
      <c r="EV72" s="57">
        <f t="shared" ca="1" si="275"/>
        <v>646539.28673330392</v>
      </c>
      <c r="EW72" s="57">
        <f t="shared" ca="1" si="275"/>
        <v>621871.54911930475</v>
      </c>
    </row>
    <row r="73" spans="1:153" x14ac:dyDescent="0.3">
      <c r="D73" s="12" t="s">
        <v>308</v>
      </c>
      <c r="F73" s="51" t="str">
        <f>F72</f>
        <v>INR Mn</v>
      </c>
      <c r="H73" s="57">
        <f ca="1">Capex!H424</f>
        <v>0</v>
      </c>
      <c r="I73" s="57">
        <f ca="1">Capex!I424</f>
        <v>0</v>
      </c>
      <c r="J73" s="57">
        <f ca="1">Capex!J424</f>
        <v>151.65878713560446</v>
      </c>
      <c r="K73" s="57">
        <f ca="1">Capex!K424</f>
        <v>151.65878713560446</v>
      </c>
      <c r="L73" s="57">
        <f ca="1">Capex!L424</f>
        <v>302.73155169011204</v>
      </c>
      <c r="M73" s="57">
        <f ca="1">Capex!M424</f>
        <v>302.7040246912369</v>
      </c>
      <c r="N73" s="57">
        <f ca="1">Capex!N424</f>
        <v>398.44970394307137</v>
      </c>
      <c r="O73" s="57">
        <f ca="1">Capex!O424</f>
        <v>398.44162443270909</v>
      </c>
      <c r="P73" s="57">
        <f ca="1">Capex!P424</f>
        <v>549.50623011235302</v>
      </c>
      <c r="Q73" s="57">
        <f ca="1">Capex!Q424</f>
        <v>549.47046409452014</v>
      </c>
      <c r="R73" s="57">
        <f ca="1">Capex!R424</f>
        <v>645.20782339605285</v>
      </c>
      <c r="S73" s="57">
        <f ca="1">Capex!S424</f>
        <v>645.19134220906153</v>
      </c>
      <c r="T73" s="57">
        <f ca="1">Capex!T424</f>
        <v>796.24746368295678</v>
      </c>
      <c r="U73" s="57">
        <f ca="1">Capex!U424</f>
        <v>796.20313011957694</v>
      </c>
      <c r="V73" s="57">
        <f ca="1">Capex!V424</f>
        <v>1043.5906248527285</v>
      </c>
      <c r="W73" s="57">
        <f ca="1">Capex!W424</f>
        <v>1039.737375176772</v>
      </c>
      <c r="X73" s="57">
        <f ca="1">Capex!X424</f>
        <v>1341.8592067317365</v>
      </c>
      <c r="Y73" s="57">
        <f ca="1">Capex!Y424</f>
        <v>1341.780230652409</v>
      </c>
      <c r="Z73" s="57">
        <f ca="1">Capex!Z424</f>
        <v>1988.2238018196749</v>
      </c>
      <c r="AA73" s="57">
        <f ca="1">Capex!AA424</f>
        <v>1984.3552334397796</v>
      </c>
      <c r="AB73" s="57">
        <f ca="1">Capex!AB424</f>
        <v>2739.6798979477749</v>
      </c>
      <c r="AC73" s="57">
        <f ca="1">Capex!AC424</f>
        <v>2739.5027368331316</v>
      </c>
      <c r="AD73" s="57">
        <f ca="1">Capex!AD424</f>
        <v>2459.8972999701828</v>
      </c>
      <c r="AE73" s="57">
        <f ca="1">Capex!AE424</f>
        <v>2455.9885983496679</v>
      </c>
      <c r="AF73" s="57">
        <f ca="1">Capex!AF424</f>
        <v>2455.9089213833136</v>
      </c>
      <c r="AG73" s="57">
        <f ca="1">Capex!AG424</f>
        <v>2455.8284873895254</v>
      </c>
      <c r="AH73" s="57">
        <f ca="1">Capex!AH424</f>
        <v>2455.7472891538905</v>
      </c>
      <c r="AI73" s="57">
        <f ca="1">Capex!AI424</f>
        <v>2448.0092557933353</v>
      </c>
      <c r="AJ73" s="57">
        <f ca="1">Capex!AJ424</f>
        <v>2447.9300432255077</v>
      </c>
      <c r="AK73" s="57">
        <f ca="1">Capex!AK424</f>
        <v>2447.8500955948493</v>
      </c>
      <c r="AL73" s="57">
        <f ca="1">Capex!AL424</f>
        <v>2447.7694060532931</v>
      </c>
      <c r="AM73" s="57">
        <f ca="1">Capex!AM424</f>
        <v>2428.5478086894409</v>
      </c>
      <c r="AN73" s="57">
        <f ca="1">Capex!AN424</f>
        <v>2428.4744547030814</v>
      </c>
      <c r="AO73" s="57">
        <f ca="1">Capex!AO424</f>
        <v>2428.4004659714119</v>
      </c>
      <c r="AP73" s="57">
        <f ca="1">Capex!AP424</f>
        <v>2428.3258370018639</v>
      </c>
      <c r="AQ73" s="57">
        <f ca="1">Capex!AQ424</f>
        <v>2428.250562254344</v>
      </c>
      <c r="AR73" s="57">
        <f ca="1">Capex!AR424</f>
        <v>2428.1746361408213</v>
      </c>
      <c r="AS73" s="57">
        <f ca="1">Capex!AS424</f>
        <v>2428.0980530249053</v>
      </c>
      <c r="AT73" s="57">
        <f ca="1">Capex!AT424</f>
        <v>2428.0208072214364</v>
      </c>
      <c r="AU73" s="57">
        <f ca="1">Capex!AU424</f>
        <v>2427.9428929960582</v>
      </c>
      <c r="AV73" s="57">
        <f ca="1">Capex!AV424</f>
        <v>2427.8643045647959</v>
      </c>
      <c r="AW73" s="57">
        <f ca="1">Capex!AW424</f>
        <v>2427.7850360936245</v>
      </c>
      <c r="AX73" s="57">
        <f ca="1">Capex!AX424</f>
        <v>2427.7050816980345</v>
      </c>
      <c r="AY73" s="57">
        <f ca="1">Capex!AY424</f>
        <v>2427.6244354426003</v>
      </c>
      <c r="AZ73" s="57">
        <f ca="1">Capex!AZ424</f>
        <v>2327.5430913405298</v>
      </c>
      <c r="BA73" s="57">
        <f ca="1">Capex!BA424</f>
        <v>2327.4610433532321</v>
      </c>
      <c r="BB73" s="57">
        <f ca="1">Capex!BB424</f>
        <v>2327.3782853898615</v>
      </c>
      <c r="BC73" s="57">
        <f ca="1">Capex!BC424</f>
        <v>2327.2948113068646</v>
      </c>
      <c r="BD73" s="57">
        <f ca="1">Capex!BD424</f>
        <v>2227.2106149075312</v>
      </c>
      <c r="BE73" s="57">
        <f ca="1">Capex!BE424</f>
        <v>2227.1256899415266</v>
      </c>
      <c r="BF73" s="57">
        <f ca="1">Capex!BF424</f>
        <v>2227.0400301044301</v>
      </c>
      <c r="BG73" s="57">
        <f ca="1">Capex!BG424</f>
        <v>2226.9536290372716</v>
      </c>
      <c r="BH73" s="57">
        <f ca="1">Capex!BH424</f>
        <v>2126.8664803260504</v>
      </c>
      <c r="BI73" s="57">
        <f ca="1">Capex!BI424</f>
        <v>2126.7785775012699</v>
      </c>
      <c r="BJ73" s="57">
        <f ca="1">Capex!BJ424</f>
        <v>2126.6899140374485</v>
      </c>
      <c r="BK73" s="57">
        <f ca="1">Capex!BK424</f>
        <v>2126.6004833526381</v>
      </c>
      <c r="BL73" s="57">
        <f ca="1">Capex!BL424</f>
        <v>1926.5102788079366</v>
      </c>
      <c r="BM73" s="57">
        <f ca="1">Capex!BM424</f>
        <v>1926.4192937069954</v>
      </c>
      <c r="BN73" s="57">
        <f ca="1">Capex!BN424</f>
        <v>1926.32752129552</v>
      </c>
      <c r="BO73" s="57">
        <f ca="1">Capex!BO424</f>
        <v>1926.2349547607703</v>
      </c>
      <c r="BP73" s="57">
        <f ca="1">Capex!BP424</f>
        <v>1426.1415872310527</v>
      </c>
      <c r="BQ73" s="57">
        <f ca="1">Capex!BQ424</f>
        <v>1426.0474117752135</v>
      </c>
      <c r="BR73" s="57">
        <f ca="1">Capex!BR424</f>
        <v>1425.9524214021217</v>
      </c>
      <c r="BS73" s="57">
        <f ca="1">Capex!BS424</f>
        <v>1425.8566090601516</v>
      </c>
      <c r="BT73" s="57">
        <f ca="1">Capex!BT424</f>
        <v>1283.300959187761</v>
      </c>
      <c r="BU73" s="57">
        <f ca="1">Capex!BU424</f>
        <v>1283.2142415975179</v>
      </c>
      <c r="BV73" s="57">
        <f ca="1">Capex!BV424</f>
        <v>1283.1267736242826</v>
      </c>
      <c r="BW73" s="57">
        <f ca="1">Capex!BW424</f>
        <v>1283.0385487748547</v>
      </c>
      <c r="BX73" s="57">
        <f ca="1">Capex!BX424</f>
        <v>1140.4905520509526</v>
      </c>
      <c r="BY73" s="57">
        <f ca="1">Capex!BY424</f>
        <v>1140.4115538332751</v>
      </c>
      <c r="BZ73" s="57">
        <f ca="1">Capex!BZ424</f>
        <v>1140.3318720297323</v>
      </c>
      <c r="CA73" s="57">
        <f ca="1">Capex!CA424</f>
        <v>1140.2515007251318</v>
      </c>
      <c r="CB73" s="57">
        <f ca="1">Capex!CB424</f>
        <v>997.71142550420063</v>
      </c>
      <c r="CC73" s="57">
        <f ca="1">Capex!CC424</f>
        <v>997.64041733569206</v>
      </c>
      <c r="CD73" s="57">
        <f ca="1">Capex!CD424</f>
        <v>997.56879472065907</v>
      </c>
      <c r="CE73" s="57">
        <f ca="1">Capex!CE424</f>
        <v>997.49655234218403</v>
      </c>
      <c r="CF73" s="57">
        <f ca="1">Capex!CF424</f>
        <v>712.50566793955045</v>
      </c>
      <c r="CG73" s="57">
        <f ca="1">Capex!CG424</f>
        <v>712.45369007694546</v>
      </c>
      <c r="CH73" s="57">
        <f ca="1">Capex!CH424</f>
        <v>712.40126244049418</v>
      </c>
      <c r="CI73" s="57">
        <f ca="1">Capex!CI424</f>
        <v>712.34838113822252</v>
      </c>
      <c r="CJ73" s="57">
        <f ca="1">Capex!CJ424</f>
        <v>0</v>
      </c>
      <c r="CK73" s="57">
        <f ca="1">Capex!CK424</f>
        <v>0</v>
      </c>
      <c r="CL73" s="57">
        <f ca="1">Capex!CL424</f>
        <v>0</v>
      </c>
      <c r="CM73" s="57">
        <f ca="1">Capex!CM424</f>
        <v>0</v>
      </c>
      <c r="CN73" s="57">
        <f ca="1">Capex!CN424</f>
        <v>0</v>
      </c>
      <c r="CO73" s="57">
        <f ca="1">Capex!CO424</f>
        <v>0</v>
      </c>
      <c r="CP73" s="57">
        <f ca="1">Capex!CP424</f>
        <v>0</v>
      </c>
      <c r="CQ73" s="57">
        <f ca="1">Capex!CQ424</f>
        <v>0</v>
      </c>
      <c r="CR73" s="57">
        <f ca="1">Capex!CR424</f>
        <v>0</v>
      </c>
      <c r="CS73" s="57">
        <f ca="1">Capex!CS424</f>
        <v>0</v>
      </c>
      <c r="CT73" s="57">
        <f ca="1">Capex!CT424</f>
        <v>0</v>
      </c>
      <c r="CU73" s="57">
        <f ca="1">Capex!CU424</f>
        <v>0</v>
      </c>
      <c r="CV73" s="57">
        <f ca="1">Capex!CV424</f>
        <v>0</v>
      </c>
      <c r="CW73" s="57">
        <f ca="1">Capex!CW424</f>
        <v>0</v>
      </c>
      <c r="CX73" s="57">
        <f ca="1">Capex!CX424</f>
        <v>0</v>
      </c>
      <c r="CY73" s="57">
        <f ca="1">Capex!CY424</f>
        <v>0</v>
      </c>
      <c r="CZ73" s="57">
        <f ca="1">Capex!CZ424</f>
        <v>0</v>
      </c>
      <c r="DA73" s="57">
        <f ca="1">Capex!DA424</f>
        <v>0</v>
      </c>
      <c r="DB73" s="57">
        <f ca="1">Capex!DB424</f>
        <v>0</v>
      </c>
      <c r="DC73" s="57">
        <f ca="1">Capex!DC424</f>
        <v>0</v>
      </c>
      <c r="DD73" s="57">
        <f ca="1">Capex!DD424</f>
        <v>0</v>
      </c>
      <c r="DE73" s="57">
        <f ca="1">Capex!DE424</f>
        <v>0</v>
      </c>
      <c r="DF73" s="57">
        <f ca="1">Capex!DF424</f>
        <v>0</v>
      </c>
      <c r="DG73" s="57">
        <f ca="1">Capex!DG424</f>
        <v>0</v>
      </c>
      <c r="DH73" s="57">
        <f ca="1">Capex!DH424</f>
        <v>0</v>
      </c>
      <c r="DI73" s="57">
        <f ca="1">Capex!DI424</f>
        <v>0</v>
      </c>
      <c r="DJ73" s="57">
        <f ca="1">Capex!DJ424</f>
        <v>0</v>
      </c>
      <c r="DK73" s="57">
        <f ca="1">Capex!DK424</f>
        <v>0</v>
      </c>
      <c r="DL73" s="57">
        <f ca="1">Capex!DL424</f>
        <v>0</v>
      </c>
      <c r="DM73" s="57">
        <f ca="1">Capex!DM424</f>
        <v>0</v>
      </c>
      <c r="DN73" s="57">
        <f ca="1">Capex!DN424</f>
        <v>0</v>
      </c>
      <c r="DO73" s="57">
        <f ca="1">Capex!DO424</f>
        <v>0</v>
      </c>
      <c r="DP73" s="57">
        <f ca="1">Capex!DP424</f>
        <v>0</v>
      </c>
      <c r="DQ73" s="57">
        <f ca="1">Capex!DQ424</f>
        <v>0</v>
      </c>
      <c r="DR73" s="57">
        <f ca="1">Capex!DR424</f>
        <v>0</v>
      </c>
      <c r="DS73" s="57">
        <f ca="1">Capex!DS424</f>
        <v>0</v>
      </c>
      <c r="DT73" s="57"/>
      <c r="DU73" s="57">
        <f t="shared" ca="1" si="273"/>
        <v>151.65878713560446</v>
      </c>
      <c r="DV73" s="57">
        <f t="shared" ca="1" si="273"/>
        <v>398.44162443270909</v>
      </c>
      <c r="DW73" s="57">
        <f t="shared" ca="1" si="273"/>
        <v>645.19134220906153</v>
      </c>
      <c r="DX73" s="57">
        <f t="shared" ca="1" si="273"/>
        <v>1039.737375176772</v>
      </c>
      <c r="DY73" s="57">
        <f t="shared" ca="1" si="273"/>
        <v>1984.3552334397796</v>
      </c>
      <c r="DZ73" s="57">
        <f t="shared" ca="1" si="273"/>
        <v>2455.9885983496679</v>
      </c>
      <c r="EA73" s="57">
        <f t="shared" ca="1" si="273"/>
        <v>2448.0092557933353</v>
      </c>
      <c r="EB73" s="57">
        <f t="shared" ca="1" si="273"/>
        <v>2428.5478086894409</v>
      </c>
      <c r="EC73" s="57">
        <f t="shared" ca="1" si="273"/>
        <v>2428.250562254344</v>
      </c>
      <c r="ED73" s="57">
        <f t="shared" ca="1" si="273"/>
        <v>2427.9428929960582</v>
      </c>
      <c r="EE73" s="57">
        <f t="shared" ca="1" si="274"/>
        <v>2427.6244354426003</v>
      </c>
      <c r="EF73" s="57">
        <f t="shared" ca="1" si="274"/>
        <v>2327.2948113068646</v>
      </c>
      <c r="EG73" s="57">
        <f t="shared" ca="1" si="274"/>
        <v>2226.9536290372716</v>
      </c>
      <c r="EH73" s="57">
        <f t="shared" ca="1" si="274"/>
        <v>2126.6004833526381</v>
      </c>
      <c r="EI73" s="57">
        <f t="shared" ca="1" si="274"/>
        <v>1926.2349547607703</v>
      </c>
      <c r="EJ73" s="57">
        <f t="shared" ca="1" si="274"/>
        <v>1425.8566090601516</v>
      </c>
      <c r="EK73" s="57">
        <f t="shared" ca="1" si="274"/>
        <v>1283.0385487748547</v>
      </c>
      <c r="EL73" s="57">
        <f t="shared" ca="1" si="274"/>
        <v>1140.2515007251318</v>
      </c>
      <c r="EM73" s="57">
        <f t="shared" ca="1" si="274"/>
        <v>997.49655234218403</v>
      </c>
      <c r="EN73" s="57">
        <f t="shared" ca="1" si="274"/>
        <v>712.34838113822252</v>
      </c>
      <c r="EO73" s="57">
        <f t="shared" ca="1" si="275"/>
        <v>0</v>
      </c>
      <c r="EP73" s="57">
        <f t="shared" ca="1" si="275"/>
        <v>0</v>
      </c>
      <c r="EQ73" s="57">
        <f t="shared" ca="1" si="275"/>
        <v>0</v>
      </c>
      <c r="ER73" s="57">
        <f t="shared" ca="1" si="275"/>
        <v>0</v>
      </c>
      <c r="ES73" s="57">
        <f t="shared" ca="1" si="275"/>
        <v>0</v>
      </c>
      <c r="ET73" s="57">
        <f t="shared" ca="1" si="275"/>
        <v>0</v>
      </c>
      <c r="EU73" s="57">
        <f t="shared" ca="1" si="275"/>
        <v>0</v>
      </c>
      <c r="EV73" s="57">
        <f t="shared" ca="1" si="275"/>
        <v>0</v>
      </c>
      <c r="EW73" s="57">
        <f t="shared" ca="1" si="275"/>
        <v>0</v>
      </c>
    </row>
    <row r="74" spans="1:153" x14ac:dyDescent="0.3">
      <c r="D74" s="12" t="s">
        <v>212</v>
      </c>
      <c r="F74" s="51" t="str">
        <f>F73</f>
        <v>INR Mn</v>
      </c>
      <c r="H74" s="57">
        <f>'Revenue&amp;exepenses'!H309</f>
        <v>0</v>
      </c>
      <c r="I74" s="57">
        <f>'Revenue&amp;exepenses'!I309</f>
        <v>0</v>
      </c>
      <c r="J74" s="57">
        <f>'Revenue&amp;exepenses'!J309</f>
        <v>0</v>
      </c>
      <c r="K74" s="57">
        <f>'Revenue&amp;exepenses'!K309</f>
        <v>1343.0204303906251</v>
      </c>
      <c r="L74" s="57">
        <f>'Revenue&amp;exepenses'!L309</f>
        <v>1328.2619641225965</v>
      </c>
      <c r="M74" s="57">
        <f>'Revenue&amp;exepenses'!M309</f>
        <v>1313.8243340777854</v>
      </c>
      <c r="N74" s="57">
        <f>'Revenue&amp;exepenses'!N309</f>
        <v>1313.8243340777854</v>
      </c>
      <c r="O74" s="57">
        <f>'Revenue&amp;exepenses'!O309</f>
        <v>2865.1102515000002</v>
      </c>
      <c r="P74" s="57">
        <f>'Revenue&amp;exepenses'!P309</f>
        <v>2833.6255234615383</v>
      </c>
      <c r="Q74" s="57">
        <f>'Revenue&amp;exepenses'!Q309</f>
        <v>2802.8252460326094</v>
      </c>
      <c r="R74" s="57">
        <f>'Revenue&amp;exepenses'!R309</f>
        <v>2802.8252460326094</v>
      </c>
      <c r="S74" s="57">
        <f>'Revenue&amp;exepenses'!S309</f>
        <v>4512.5486461125001</v>
      </c>
      <c r="T74" s="57">
        <f>'Revenue&amp;exepenses'!T309</f>
        <v>4462.9601994519235</v>
      </c>
      <c r="U74" s="57">
        <f>'Revenue&amp;exepenses'!U309</f>
        <v>4414.4497625013591</v>
      </c>
      <c r="V74" s="57">
        <f>'Revenue&amp;exepenses'!V309</f>
        <v>4414.4497625013591</v>
      </c>
      <c r="W74" s="57">
        <f>'Revenue&amp;exepenses'!W309</f>
        <v>7420.5568395649025</v>
      </c>
      <c r="X74" s="57">
        <f>'Revenue&amp;exepenses'!X309</f>
        <v>7420.5568395649043</v>
      </c>
      <c r="Y74" s="57">
        <f>'Revenue&amp;exepenses'!Y309</f>
        <v>7339.8986130478952</v>
      </c>
      <c r="Z74" s="57">
        <f>'Revenue&amp;exepenses'!Z309</f>
        <v>7339.8986130478952</v>
      </c>
      <c r="AA74" s="57">
        <f>'Revenue&amp;exepenses'!AA309</f>
        <v>14701.596978009376</v>
      </c>
      <c r="AB74" s="57">
        <f>'Revenue&amp;exepenses'!AB309</f>
        <v>14540.040967262023</v>
      </c>
      <c r="AC74" s="57">
        <f>'Revenue&amp;exepenses'!AC309</f>
        <v>14381.997043704825</v>
      </c>
      <c r="AD74" s="57">
        <f>'Revenue&amp;exepenses'!AD309</f>
        <v>14381.997043704825</v>
      </c>
      <c r="AE74" s="57">
        <f>'Revenue&amp;exepenses'!AE309</f>
        <v>15847.641078609369</v>
      </c>
      <c r="AF74" s="57">
        <f>'Revenue&amp;exepenses'!AF309</f>
        <v>15673.491176646632</v>
      </c>
      <c r="AG74" s="57">
        <f>'Revenue&amp;exepenses'!AG309</f>
        <v>15503.127142117864</v>
      </c>
      <c r="AH74" s="57">
        <f>'Revenue&amp;exepenses'!AH309</f>
        <v>15503.127142117868</v>
      </c>
      <c r="AI74" s="57">
        <f>'Revenue&amp;exepenses'!AI309</f>
        <v>16474.383946125003</v>
      </c>
      <c r="AJ74" s="57">
        <f>'Revenue&amp;exepenses'!AJ309</f>
        <v>16293.346759903849</v>
      </c>
      <c r="AK74" s="57">
        <f>'Revenue&amp;exepenses'!AK309</f>
        <v>16116.245164687505</v>
      </c>
      <c r="AL74" s="57">
        <f>'Revenue&amp;exepenses'!AL309</f>
        <v>16116.245164687505</v>
      </c>
      <c r="AM74" s="57">
        <f>'Revenue&amp;exepenses'!AM309</f>
        <v>16293.346759903849</v>
      </c>
      <c r="AN74" s="57">
        <f>'Revenue&amp;exepenses'!AN309</f>
        <v>16293.346759903849</v>
      </c>
      <c r="AO74" s="57">
        <f>'Revenue&amp;exepenses'!AO309</f>
        <v>16116.245164687505</v>
      </c>
      <c r="AP74" s="57">
        <f>'Revenue&amp;exepenses'!AP309</f>
        <v>16116.245164687505</v>
      </c>
      <c r="AQ74" s="57">
        <f>'Revenue&amp;exepenses'!AQ309</f>
        <v>16474.383946125003</v>
      </c>
      <c r="AR74" s="57">
        <f>'Revenue&amp;exepenses'!AR309</f>
        <v>16293.346759903849</v>
      </c>
      <c r="AS74" s="57">
        <f>'Revenue&amp;exepenses'!AS309</f>
        <v>16116.245164687505</v>
      </c>
      <c r="AT74" s="57">
        <f>'Revenue&amp;exepenses'!AT309</f>
        <v>16116.245164687505</v>
      </c>
      <c r="AU74" s="57">
        <f>'Revenue&amp;exepenses'!AU309</f>
        <v>16474.383946125003</v>
      </c>
      <c r="AV74" s="57">
        <f>'Revenue&amp;exepenses'!AV309</f>
        <v>16293.346759903849</v>
      </c>
      <c r="AW74" s="57">
        <f>'Revenue&amp;exepenses'!AW309</f>
        <v>16116.245164687505</v>
      </c>
      <c r="AX74" s="57">
        <f>'Revenue&amp;exepenses'!AX309</f>
        <v>16116.245164687505</v>
      </c>
      <c r="AY74" s="57">
        <f>'Revenue&amp;exepenses'!AY309</f>
        <v>16474.383946125003</v>
      </c>
      <c r="AZ74" s="57">
        <f>'Revenue&amp;exepenses'!AZ309</f>
        <v>16293.346759903849</v>
      </c>
      <c r="BA74" s="57">
        <f>'Revenue&amp;exepenses'!BA309</f>
        <v>16116.245164687505</v>
      </c>
      <c r="BB74" s="57">
        <f>'Revenue&amp;exepenses'!BB309</f>
        <v>16116.245164687505</v>
      </c>
      <c r="BC74" s="57">
        <f>'Revenue&amp;exepenses'!BC309</f>
        <v>16293.346759903849</v>
      </c>
      <c r="BD74" s="57">
        <f>'Revenue&amp;exepenses'!BD309</f>
        <v>16293.346759903849</v>
      </c>
      <c r="BE74" s="57">
        <f>'Revenue&amp;exepenses'!BE309</f>
        <v>16116.245164687505</v>
      </c>
      <c r="BF74" s="57">
        <f>'Revenue&amp;exepenses'!BF309</f>
        <v>16116.245164687505</v>
      </c>
      <c r="BG74" s="57">
        <f>'Revenue&amp;exepenses'!BG309</f>
        <v>16474.383946125003</v>
      </c>
      <c r="BH74" s="57">
        <f>'Revenue&amp;exepenses'!BH309</f>
        <v>16293.346759903849</v>
      </c>
      <c r="BI74" s="57">
        <f>'Revenue&amp;exepenses'!BI309</f>
        <v>16116.245164687505</v>
      </c>
      <c r="BJ74" s="57">
        <f>'Revenue&amp;exepenses'!BJ309</f>
        <v>16116.245164687505</v>
      </c>
      <c r="BK74" s="57">
        <f>'Revenue&amp;exepenses'!BK309</f>
        <v>16474.383946125003</v>
      </c>
      <c r="BL74" s="57">
        <f>'Revenue&amp;exepenses'!BL309</f>
        <v>16293.346759903849</v>
      </c>
      <c r="BM74" s="57">
        <f>'Revenue&amp;exepenses'!BM309</f>
        <v>16116.245164687505</v>
      </c>
      <c r="BN74" s="57">
        <f>'Revenue&amp;exepenses'!BN309</f>
        <v>16116.245164687505</v>
      </c>
      <c r="BO74" s="57">
        <f>'Revenue&amp;exepenses'!BO309</f>
        <v>16474.383946125003</v>
      </c>
      <c r="BP74" s="57">
        <f>'Revenue&amp;exepenses'!BP309</f>
        <v>16293.346759903849</v>
      </c>
      <c r="BQ74" s="57">
        <f>'Revenue&amp;exepenses'!BQ309</f>
        <v>16116.245164687505</v>
      </c>
      <c r="BR74" s="57">
        <f>'Revenue&amp;exepenses'!BR309</f>
        <v>16116.245164687505</v>
      </c>
      <c r="BS74" s="57">
        <f>'Revenue&amp;exepenses'!BS309</f>
        <v>16293.346759903849</v>
      </c>
      <c r="BT74" s="57">
        <f>'Revenue&amp;exepenses'!BT309</f>
        <v>16293.346759903849</v>
      </c>
      <c r="BU74" s="57">
        <f>'Revenue&amp;exepenses'!BU309</f>
        <v>16116.245164687505</v>
      </c>
      <c r="BV74" s="57">
        <f>'Revenue&amp;exepenses'!BV309</f>
        <v>16116.245164687505</v>
      </c>
      <c r="BW74" s="57">
        <f>'Revenue&amp;exepenses'!BW309</f>
        <v>16474.383946125003</v>
      </c>
      <c r="BX74" s="57">
        <f>'Revenue&amp;exepenses'!BX309</f>
        <v>16293.346759903849</v>
      </c>
      <c r="BY74" s="57">
        <f>'Revenue&amp;exepenses'!BY309</f>
        <v>16116.245164687505</v>
      </c>
      <c r="BZ74" s="57">
        <f>'Revenue&amp;exepenses'!BZ309</f>
        <v>16116.245164687505</v>
      </c>
      <c r="CA74" s="57">
        <f>'Revenue&amp;exepenses'!CA309</f>
        <v>16474.383946125003</v>
      </c>
      <c r="CB74" s="57">
        <f>'Revenue&amp;exepenses'!CB309</f>
        <v>16293.346759903849</v>
      </c>
      <c r="CC74" s="57">
        <f>'Revenue&amp;exepenses'!CC309</f>
        <v>16116.245164687505</v>
      </c>
      <c r="CD74" s="57">
        <f>'Revenue&amp;exepenses'!CD309</f>
        <v>16116.245164687505</v>
      </c>
      <c r="CE74" s="57">
        <f>'Revenue&amp;exepenses'!CE309</f>
        <v>16474.383946125003</v>
      </c>
      <c r="CF74" s="57">
        <f>'Revenue&amp;exepenses'!CF309</f>
        <v>16293.346759903849</v>
      </c>
      <c r="CG74" s="57">
        <f>'Revenue&amp;exepenses'!CG309</f>
        <v>16116.245164687505</v>
      </c>
      <c r="CH74" s="57">
        <f>'Revenue&amp;exepenses'!CH309</f>
        <v>16116.245164687505</v>
      </c>
      <c r="CI74" s="57">
        <f>'Revenue&amp;exepenses'!CI309</f>
        <v>16293.346759903849</v>
      </c>
      <c r="CJ74" s="57">
        <f>'Revenue&amp;exepenses'!CJ309</f>
        <v>16293.346759903849</v>
      </c>
      <c r="CK74" s="57">
        <f>'Revenue&amp;exepenses'!CK309</f>
        <v>16116.245164687505</v>
      </c>
      <c r="CL74" s="57">
        <f>'Revenue&amp;exepenses'!CL309</f>
        <v>16116.245164687505</v>
      </c>
      <c r="CM74" s="57">
        <f>'Revenue&amp;exepenses'!CM309</f>
        <v>16474.383946125003</v>
      </c>
      <c r="CN74" s="57">
        <f>'Revenue&amp;exepenses'!CN309</f>
        <v>16293.346759903849</v>
      </c>
      <c r="CO74" s="57">
        <f>'Revenue&amp;exepenses'!CO309</f>
        <v>16116.245164687505</v>
      </c>
      <c r="CP74" s="57">
        <f>'Revenue&amp;exepenses'!CP309</f>
        <v>16116.245164687505</v>
      </c>
      <c r="CQ74" s="57">
        <f>'Revenue&amp;exepenses'!CQ309</f>
        <v>16474.383946125003</v>
      </c>
      <c r="CR74" s="57">
        <f>'Revenue&amp;exepenses'!CR309</f>
        <v>16293.346759903849</v>
      </c>
      <c r="CS74" s="57">
        <f>'Revenue&amp;exepenses'!CS309</f>
        <v>16116.245164687505</v>
      </c>
      <c r="CT74" s="57">
        <f>'Revenue&amp;exepenses'!CT309</f>
        <v>16116.245164687505</v>
      </c>
      <c r="CU74" s="57">
        <f>'Revenue&amp;exepenses'!CU309</f>
        <v>16474.383946125003</v>
      </c>
      <c r="CV74" s="57">
        <f>'Revenue&amp;exepenses'!CV309</f>
        <v>16293.346759903849</v>
      </c>
      <c r="CW74" s="57">
        <f>'Revenue&amp;exepenses'!CW309</f>
        <v>16116.245164687505</v>
      </c>
      <c r="CX74" s="57">
        <f>'Revenue&amp;exepenses'!CX309</f>
        <v>16116.245164687505</v>
      </c>
      <c r="CY74" s="57">
        <f>'Revenue&amp;exepenses'!CY309</f>
        <v>16293.346759903849</v>
      </c>
      <c r="CZ74" s="57">
        <f>'Revenue&amp;exepenses'!CZ309</f>
        <v>16293.346759903849</v>
      </c>
      <c r="DA74" s="57">
        <f>'Revenue&amp;exepenses'!DA309</f>
        <v>16116.245164687505</v>
      </c>
      <c r="DB74" s="57">
        <f>'Revenue&amp;exepenses'!DB309</f>
        <v>16116.245164687505</v>
      </c>
      <c r="DC74" s="57">
        <f>'Revenue&amp;exepenses'!DC309</f>
        <v>16474.383946125003</v>
      </c>
      <c r="DD74" s="57">
        <f>'Revenue&amp;exepenses'!DD309</f>
        <v>16293.346759903849</v>
      </c>
      <c r="DE74" s="57">
        <f>'Revenue&amp;exepenses'!DE309</f>
        <v>16116.245164687505</v>
      </c>
      <c r="DF74" s="57">
        <f>'Revenue&amp;exepenses'!DF309</f>
        <v>16116.245164687505</v>
      </c>
      <c r="DG74" s="57">
        <f>'Revenue&amp;exepenses'!DG309</f>
        <v>16474.383946125003</v>
      </c>
      <c r="DH74" s="57">
        <f>'Revenue&amp;exepenses'!DH309</f>
        <v>16293.346759903849</v>
      </c>
      <c r="DI74" s="57">
        <f>'Revenue&amp;exepenses'!DI309</f>
        <v>16116.245164687505</v>
      </c>
      <c r="DJ74" s="57">
        <f>'Revenue&amp;exepenses'!DJ309</f>
        <v>16116.245164687505</v>
      </c>
      <c r="DK74" s="57">
        <f>'Revenue&amp;exepenses'!DK309</f>
        <v>16474.383946125003</v>
      </c>
      <c r="DL74" s="57">
        <f>'Revenue&amp;exepenses'!DL309</f>
        <v>16293.346759903849</v>
      </c>
      <c r="DM74" s="57">
        <f>'Revenue&amp;exepenses'!DM309</f>
        <v>16116.245164687505</v>
      </c>
      <c r="DN74" s="57">
        <f>'Revenue&amp;exepenses'!DN309</f>
        <v>16116.245164687505</v>
      </c>
      <c r="DO74" s="57">
        <f>'Revenue&amp;exepenses'!DO309</f>
        <v>16293.346759903849</v>
      </c>
      <c r="DP74" s="57">
        <f>'Revenue&amp;exepenses'!DP309</f>
        <v>16293.346759903849</v>
      </c>
      <c r="DQ74" s="57">
        <f>'Revenue&amp;exepenses'!DQ309</f>
        <v>16116.245164687505</v>
      </c>
      <c r="DR74" s="57">
        <f>'Revenue&amp;exepenses'!DR309</f>
        <v>16116.245164687505</v>
      </c>
      <c r="DS74" s="57">
        <f>'Revenue&amp;exepenses'!DS309</f>
        <v>16474.383946125003</v>
      </c>
      <c r="DT74" s="57"/>
      <c r="DU74" s="57">
        <f t="shared" ref="DU74:ET75" si="276">INDEX($H74:$DS74,1,MATCH(DU$2,$H$2:$DS$2,0))</f>
        <v>1343.0204303906251</v>
      </c>
      <c r="DV74" s="57">
        <f t="shared" si="276"/>
        <v>2865.1102515000002</v>
      </c>
      <c r="DW74" s="57">
        <f t="shared" si="276"/>
        <v>4512.5486461125001</v>
      </c>
      <c r="DX74" s="57">
        <f t="shared" si="276"/>
        <v>7420.5568395649025</v>
      </c>
      <c r="DY74" s="57">
        <f t="shared" si="276"/>
        <v>14701.596978009376</v>
      </c>
      <c r="DZ74" s="57">
        <f t="shared" si="276"/>
        <v>15847.641078609369</v>
      </c>
      <c r="EA74" s="57">
        <f t="shared" si="276"/>
        <v>16474.383946125003</v>
      </c>
      <c r="EB74" s="57">
        <f t="shared" si="276"/>
        <v>16293.346759903849</v>
      </c>
      <c r="EC74" s="57">
        <f t="shared" si="276"/>
        <v>16474.383946125003</v>
      </c>
      <c r="ED74" s="57">
        <f t="shared" si="276"/>
        <v>16474.383946125003</v>
      </c>
      <c r="EE74" s="57">
        <f t="shared" si="276"/>
        <v>16474.383946125003</v>
      </c>
      <c r="EF74" s="57">
        <f t="shared" si="276"/>
        <v>16293.346759903849</v>
      </c>
      <c r="EG74" s="57">
        <f t="shared" si="276"/>
        <v>16474.383946125003</v>
      </c>
      <c r="EH74" s="57">
        <f t="shared" si="276"/>
        <v>16474.383946125003</v>
      </c>
      <c r="EI74" s="57">
        <f t="shared" si="276"/>
        <v>16474.383946125003</v>
      </c>
      <c r="EJ74" s="57">
        <f t="shared" si="276"/>
        <v>16293.346759903849</v>
      </c>
      <c r="EK74" s="57">
        <f t="shared" si="276"/>
        <v>16474.383946125003</v>
      </c>
      <c r="EL74" s="57">
        <f t="shared" si="276"/>
        <v>16474.383946125003</v>
      </c>
      <c r="EM74" s="57">
        <f t="shared" si="276"/>
        <v>16474.383946125003</v>
      </c>
      <c r="EN74" s="57">
        <f t="shared" si="276"/>
        <v>16293.346759903849</v>
      </c>
      <c r="EO74" s="57">
        <f t="shared" si="276"/>
        <v>16474.383946125003</v>
      </c>
      <c r="EP74" s="57">
        <f t="shared" si="276"/>
        <v>16474.383946125003</v>
      </c>
      <c r="EQ74" s="57">
        <f t="shared" si="276"/>
        <v>16474.383946125003</v>
      </c>
      <c r="ER74" s="57">
        <f t="shared" si="276"/>
        <v>16293.346759903849</v>
      </c>
      <c r="ES74" s="57">
        <f t="shared" si="276"/>
        <v>16474.383946125003</v>
      </c>
      <c r="ET74" s="57">
        <f t="shared" si="276"/>
        <v>16474.383946125003</v>
      </c>
      <c r="EU74" s="57">
        <f t="shared" si="275"/>
        <v>16474.383946125003</v>
      </c>
      <c r="EV74" s="57">
        <f t="shared" si="275"/>
        <v>16293.346759903849</v>
      </c>
      <c r="EW74" s="57">
        <f t="shared" si="275"/>
        <v>16474.383946125003</v>
      </c>
    </row>
    <row r="75" spans="1:153" x14ac:dyDescent="0.3">
      <c r="D75" s="12" t="s">
        <v>213</v>
      </c>
      <c r="F75" s="51" t="str">
        <f>F74</f>
        <v>INR Mn</v>
      </c>
      <c r="H75" s="57">
        <f>'Revenue&amp;exepenses'!H301</f>
        <v>0</v>
      </c>
      <c r="I75" s="57">
        <f>'Revenue&amp;exepenses'!I301</f>
        <v>0</v>
      </c>
      <c r="J75" s="57">
        <f>'Revenue&amp;exepenses'!J301</f>
        <v>0</v>
      </c>
      <c r="K75" s="57">
        <f>'Revenue&amp;exepenses'!K301</f>
        <v>1790.6939071874999</v>
      </c>
      <c r="L75" s="57">
        <f>'Revenue&amp;exepenses'!L301</f>
        <v>2951.6932536057693</v>
      </c>
      <c r="M75" s="57">
        <f>'Revenue&amp;exepenses'!M301</f>
        <v>3676.7831180784915</v>
      </c>
      <c r="N75" s="57">
        <f>'Revenue&amp;exepenses'!N301</f>
        <v>4149.6678122998319</v>
      </c>
      <c r="O75" s="57">
        <f>'Revenue&amp;exepenses'!O301</f>
        <v>6586.5922101998876</v>
      </c>
      <c r="P75" s="57">
        <f>'Revenue&amp;exepenses'!P301</f>
        <v>8120.9754152966298</v>
      </c>
      <c r="Q75" s="57">
        <f>'Revenue&amp;exepenses'!Q301</f>
        <v>9033.3886423673684</v>
      </c>
      <c r="R75" s="57">
        <f>'Revenue&amp;exepenses'!R301</f>
        <v>9628.4407469787184</v>
      </c>
      <c r="S75" s="57">
        <f>'Revenue&amp;exepenses'!S301</f>
        <v>12435.692026135814</v>
      </c>
      <c r="T75" s="57">
        <f>'Revenue&amp;exepenses'!T301</f>
        <v>14149.970979138998</v>
      </c>
      <c r="U75" s="57">
        <f>'Revenue&amp;exepenses'!U301</f>
        <v>15114.174959585216</v>
      </c>
      <c r="V75" s="57">
        <f>'Revenue&amp;exepenses'!V301</f>
        <v>15743.003642484924</v>
      </c>
      <c r="W75" s="57">
        <f>'Revenue&amp;exepenses'!W301</f>
        <v>20274.07818772495</v>
      </c>
      <c r="X75" s="57">
        <f>'Revenue&amp;exepenses'!X301</f>
        <v>23261.599865905184</v>
      </c>
      <c r="Y75" s="57">
        <f>'Revenue&amp;exepenses'!Y301</f>
        <v>24957.140092262896</v>
      </c>
      <c r="Z75" s="57">
        <f>'Revenue&amp;exepenses'!Z301</f>
        <v>26062.927196409226</v>
      </c>
      <c r="AA75" s="57">
        <f>'Revenue&amp;exepenses'!AA301</f>
        <v>36977.414101618648</v>
      </c>
      <c r="AB75" s="57">
        <f>'Revenue&amp;exepenses'!AB301</f>
        <v>43767.433884156533</v>
      </c>
      <c r="AC75" s="57">
        <f>'Revenue&amp;exepenses'!AC301</f>
        <v>47719.974678375191</v>
      </c>
      <c r="AD75" s="57">
        <f>'Revenue&amp;exepenses'!AD301</f>
        <v>50297.718674604752</v>
      </c>
      <c r="AE75" s="57">
        <f>'Revenue&amp;exepenses'!AE301</f>
        <v>54662.000554549006</v>
      </c>
      <c r="AF75" s="57">
        <f>'Revenue&amp;exepenses'!AF301</f>
        <v>56938.86772204467</v>
      </c>
      <c r="AG75" s="57">
        <f>'Revenue&amp;exepenses'!AG301</f>
        <v>57804.880356041365</v>
      </c>
      <c r="AH75" s="57">
        <f>'Revenue&amp;exepenses'!AH301</f>
        <v>58369.671204300073</v>
      </c>
      <c r="AI75" s="57">
        <f>'Revenue&amp;exepenses'!AI301</f>
        <v>60878.959397700048</v>
      </c>
      <c r="AJ75" s="57">
        <f>'Revenue&amp;exepenses'!AJ301</f>
        <v>61864.435575791242</v>
      </c>
      <c r="AK75" s="57">
        <f>'Revenue&amp;exepenses'!AK301</f>
        <v>61834.697913939941</v>
      </c>
      <c r="AL75" s="57">
        <f>'Revenue&amp;exepenses'!AL301</f>
        <v>61815.303786645622</v>
      </c>
      <c r="AM75" s="57">
        <f>'Revenue&amp;exepenses'!AM301</f>
        <v>62481.805502568539</v>
      </c>
      <c r="AN75" s="57">
        <f>'Revenue&amp;exepenses'!AN301</f>
        <v>62921.257183396854</v>
      </c>
      <c r="AO75" s="57">
        <f>'Revenue&amp;exepenses'!AO301</f>
        <v>62523.929397160995</v>
      </c>
      <c r="AP75" s="57">
        <f>'Revenue&amp;exepenses'!AP301</f>
        <v>62264.802580050658</v>
      </c>
      <c r="AQ75" s="57">
        <f>'Revenue&amp;exepenses'!AQ301</f>
        <v>63475.713648200443</v>
      </c>
      <c r="AR75" s="57">
        <f>'Revenue&amp;exepenses'!AR301</f>
        <v>63576.581235461832</v>
      </c>
      <c r="AS75" s="57">
        <f>'Revenue&amp;exepenses'!AS301</f>
        <v>62951.314648507723</v>
      </c>
      <c r="AT75" s="57">
        <f>'Revenue&amp;exepenses'!AT301</f>
        <v>62543.532091798515</v>
      </c>
      <c r="AU75" s="57">
        <f>'Revenue&amp;exepenses'!AU301</f>
        <v>63661.533322699019</v>
      </c>
      <c r="AV75" s="57">
        <f>'Revenue&amp;exepenses'!AV301</f>
        <v>63699.099702164196</v>
      </c>
      <c r="AW75" s="57">
        <f>'Revenue&amp;exepenses'!AW301</f>
        <v>63031.217996357089</v>
      </c>
      <c r="AX75" s="57">
        <f>'Revenue&amp;exepenses'!AX301</f>
        <v>62595.642970830719</v>
      </c>
      <c r="AY75" s="57">
        <f>'Revenue&amp;exepenses'!AY301</f>
        <v>63696.27390872049</v>
      </c>
      <c r="AZ75" s="57">
        <f>'Revenue&amp;exepenses'!AZ301</f>
        <v>63722.005583057478</v>
      </c>
      <c r="BA75" s="57">
        <f>'Revenue&amp;exepenses'!BA301</f>
        <v>63046.156614330961</v>
      </c>
      <c r="BB75" s="57">
        <f>'Revenue&amp;exepenses'!BB301</f>
        <v>62605.385547770195</v>
      </c>
      <c r="BC75" s="57">
        <f>'Revenue&amp;exepenses'!BC301</f>
        <v>63002.738531881449</v>
      </c>
      <c r="BD75" s="57">
        <f>'Revenue&amp;exepenses'!BD301</f>
        <v>63264.729510416342</v>
      </c>
      <c r="BE75" s="57">
        <f>'Revenue&amp;exepenses'!BE301</f>
        <v>62747.933088695441</v>
      </c>
      <c r="BF75" s="57">
        <f>'Revenue&amp;exepenses'!BF301</f>
        <v>62410.891944094859</v>
      </c>
      <c r="BG75" s="57">
        <f>'Revenue&amp;exepenses'!BG301</f>
        <v>63573.106557563238</v>
      </c>
      <c r="BH75" s="57">
        <f>'Revenue&amp;exepenses'!BH301</f>
        <v>63640.796340536202</v>
      </c>
      <c r="BI75" s="57">
        <f>'Revenue&amp;exepenses'!BI301</f>
        <v>62993.194064860574</v>
      </c>
      <c r="BJ75" s="57">
        <f>'Revenue&amp;exepenses'!BJ301</f>
        <v>62570.844754637343</v>
      </c>
      <c r="BK75" s="57">
        <f>'Revenue&amp;exepenses'!BK301</f>
        <v>63679.741764591556</v>
      </c>
      <c r="BL75" s="57">
        <f>'Revenue&amp;exepenses'!BL301</f>
        <v>63711.105268247178</v>
      </c>
      <c r="BM75" s="57">
        <f>'Revenue&amp;exepenses'!BM301</f>
        <v>63039.047713367727</v>
      </c>
      <c r="BN75" s="57">
        <f>'Revenue&amp;exepenses'!BN301</f>
        <v>62600.749308011567</v>
      </c>
      <c r="BO75" s="57">
        <f>'Revenue&amp;exepenses'!BO301</f>
        <v>63699.67813350771</v>
      </c>
      <c r="BP75" s="57">
        <f>'Revenue&amp;exepenses'!BP301</f>
        <v>63724.250126873216</v>
      </c>
      <c r="BQ75" s="57">
        <f>'Revenue&amp;exepenses'!BQ301</f>
        <v>63047.620447254274</v>
      </c>
      <c r="BR75" s="57">
        <f>'Revenue&amp;exepenses'!BR301</f>
        <v>62606.340221415834</v>
      </c>
      <c r="BS75" s="57">
        <f>'Revenue&amp;exepenses'!BS301</f>
        <v>63003.367987032419</v>
      </c>
      <c r="BT75" s="57">
        <f>'Revenue&amp;exepenses'!BT301</f>
        <v>63265.144535790612</v>
      </c>
      <c r="BU75" s="57">
        <f>'Revenue&amp;exepenses'!BU301</f>
        <v>62748.203757417788</v>
      </c>
      <c r="BV75" s="57">
        <f>'Revenue&amp;exepenses'!BV301</f>
        <v>62411.068467174649</v>
      </c>
      <c r="BW75" s="57">
        <f>'Revenue&amp;exepenses'!BW301</f>
        <v>63573.224239616444</v>
      </c>
      <c r="BX75" s="57">
        <f>'Revenue&amp;exepenses'!BX301</f>
        <v>63640.873933098766</v>
      </c>
      <c r="BY75" s="57">
        <f>'Revenue&amp;exepenses'!BY301</f>
        <v>62993.244668705724</v>
      </c>
      <c r="BZ75" s="57">
        <f>'Revenue&amp;exepenses'!BZ301</f>
        <v>62570.877757145041</v>
      </c>
      <c r="CA75" s="57">
        <f>'Revenue&amp;exepenses'!CA301</f>
        <v>63679.763766263357</v>
      </c>
      <c r="CB75" s="57">
        <f>'Revenue&amp;exepenses'!CB301</f>
        <v>63711.119774843974</v>
      </c>
      <c r="CC75" s="57">
        <f>'Revenue&amp;exepenses'!CC301</f>
        <v>63039.057174191723</v>
      </c>
      <c r="CD75" s="57">
        <f>'Revenue&amp;exepenses'!CD301</f>
        <v>62600.755478114173</v>
      </c>
      <c r="CE75" s="57">
        <f>'Revenue&amp;exepenses'!CE301</f>
        <v>63699.682246909462</v>
      </c>
      <c r="CF75" s="57">
        <f>'Revenue&amp;exepenses'!CF301</f>
        <v>63724.252839006243</v>
      </c>
      <c r="CG75" s="57">
        <f>'Revenue&amp;exepenses'!CG301</f>
        <v>63047.622216036689</v>
      </c>
      <c r="CH75" s="57">
        <f>'Revenue&amp;exepenses'!CH301</f>
        <v>62606.341374969583</v>
      </c>
      <c r="CI75" s="57">
        <f>'Revenue&amp;exepenses'!CI301</f>
        <v>63003.368747617307</v>
      </c>
      <c r="CJ75" s="57">
        <f>'Revenue&amp;exepenses'!CJ301</f>
        <v>63265.145037275157</v>
      </c>
      <c r="CK75" s="57">
        <f>'Revenue&amp;exepenses'!CK301</f>
        <v>62748.204084472934</v>
      </c>
      <c r="CL75" s="57">
        <f>'Revenue&amp;exepenses'!CL301</f>
        <v>62411.068680471486</v>
      </c>
      <c r="CM75" s="57">
        <f>'Revenue&amp;exepenses'!CM301</f>
        <v>63573.224381814325</v>
      </c>
      <c r="CN75" s="57">
        <f>'Revenue&amp;exepenses'!CN301</f>
        <v>63640.874026855607</v>
      </c>
      <c r="CO75" s="57">
        <f>'Revenue&amp;exepenses'!CO301</f>
        <v>62993.244729851482</v>
      </c>
      <c r="CP75" s="57">
        <f>'Revenue&amp;exepenses'!CP301</f>
        <v>62570.877797022717</v>
      </c>
      <c r="CQ75" s="57">
        <f>'Revenue&amp;exepenses'!CQ301</f>
        <v>63679.763792848491</v>
      </c>
      <c r="CR75" s="57">
        <f>'Revenue&amp;exepenses'!CR301</f>
        <v>63711.119792372636</v>
      </c>
      <c r="CS75" s="57">
        <f>'Revenue&amp;exepenses'!CS301</f>
        <v>63039.05718562346</v>
      </c>
      <c r="CT75" s="57">
        <f>'Revenue&amp;exepenses'!CT301</f>
        <v>62600.755485569651</v>
      </c>
      <c r="CU75" s="57">
        <f>'Revenue&amp;exepenses'!CU301</f>
        <v>63699.682251879771</v>
      </c>
      <c r="CV75" s="57">
        <f>'Revenue&amp;exepenses'!CV301</f>
        <v>63724.252842283371</v>
      </c>
      <c r="CW75" s="57">
        <f>'Revenue&amp;exepenses'!CW301</f>
        <v>63047.622218173943</v>
      </c>
      <c r="CX75" s="57">
        <f>'Revenue&amp;exepenses'!CX301</f>
        <v>62606.341376363445</v>
      </c>
      <c r="CY75" s="57">
        <f>'Revenue&amp;exepenses'!CY301</f>
        <v>63003.368748536348</v>
      </c>
      <c r="CZ75" s="57">
        <f>'Revenue&amp;exepenses'!CZ301</f>
        <v>63265.145037881113</v>
      </c>
      <c r="DA75" s="57">
        <f>'Revenue&amp;exepenses'!DA301</f>
        <v>62748.204084868121</v>
      </c>
      <c r="DB75" s="57">
        <f>'Revenue&amp;exepenses'!DB301</f>
        <v>62411.068680729215</v>
      </c>
      <c r="DC75" s="57">
        <f>'Revenue&amp;exepenses'!DC301</f>
        <v>63573.224381986147</v>
      </c>
      <c r="DD75" s="57">
        <f>'Revenue&amp;exepenses'!DD301</f>
        <v>63640.874026968886</v>
      </c>
      <c r="DE75" s="57">
        <f>'Revenue&amp;exepenses'!DE301</f>
        <v>62993.244729925362</v>
      </c>
      <c r="DF75" s="57">
        <f>'Revenue&amp;exepenses'!DF301</f>
        <v>62570.877797070883</v>
      </c>
      <c r="DG75" s="57">
        <f>'Revenue&amp;exepenses'!DG301</f>
        <v>63679.7637928806</v>
      </c>
      <c r="DH75" s="57">
        <f>'Revenue&amp;exepenses'!DH301</f>
        <v>63711.119792393809</v>
      </c>
      <c r="DI75" s="57">
        <f>'Revenue&amp;exepenses'!DI301</f>
        <v>63039.057185637277</v>
      </c>
      <c r="DJ75" s="57">
        <f>'Revenue&amp;exepenses'!DJ301</f>
        <v>62600.755485578658</v>
      </c>
      <c r="DK75" s="57">
        <f>'Revenue&amp;exepenses'!DK301</f>
        <v>63699.682251885781</v>
      </c>
      <c r="DL75" s="57">
        <f>'Revenue&amp;exepenses'!DL301</f>
        <v>63724.252842287329</v>
      </c>
      <c r="DM75" s="57">
        <f>'Revenue&amp;exepenses'!DM301</f>
        <v>63047.622218176526</v>
      </c>
      <c r="DN75" s="57">
        <f>'Revenue&amp;exepenses'!DN301</f>
        <v>62606.341376365126</v>
      </c>
      <c r="DO75" s="57">
        <f>'Revenue&amp;exepenses'!DO301</f>
        <v>63003.368748537454</v>
      </c>
      <c r="DP75" s="57">
        <f>'Revenue&amp;exepenses'!DP301</f>
        <v>63265.145037881841</v>
      </c>
      <c r="DQ75" s="57">
        <f>'Revenue&amp;exepenses'!DQ301</f>
        <v>62748.204084868594</v>
      </c>
      <c r="DR75" s="57">
        <f>'Revenue&amp;exepenses'!DR301</f>
        <v>62411.068680729528</v>
      </c>
      <c r="DS75" s="57">
        <f>'Revenue&amp;exepenses'!DS301</f>
        <v>63573.224381986358</v>
      </c>
      <c r="DT75" s="57"/>
      <c r="DU75" s="57">
        <f t="shared" si="276"/>
        <v>1790.6939071874999</v>
      </c>
      <c r="DV75" s="57">
        <f t="shared" si="276"/>
        <v>6586.5922101998876</v>
      </c>
      <c r="DW75" s="57">
        <f t="shared" si="276"/>
        <v>12435.692026135814</v>
      </c>
      <c r="DX75" s="57">
        <f t="shared" si="276"/>
        <v>20274.07818772495</v>
      </c>
      <c r="DY75" s="57">
        <f t="shared" si="276"/>
        <v>36977.414101618648</v>
      </c>
      <c r="DZ75" s="57">
        <f t="shared" si="276"/>
        <v>54662.000554549006</v>
      </c>
      <c r="EA75" s="57">
        <f t="shared" si="276"/>
        <v>60878.959397700048</v>
      </c>
      <c r="EB75" s="57">
        <f t="shared" si="276"/>
        <v>62481.805502568539</v>
      </c>
      <c r="EC75" s="57">
        <f t="shared" si="276"/>
        <v>63475.713648200443</v>
      </c>
      <c r="ED75" s="57">
        <f t="shared" si="276"/>
        <v>63661.533322699019</v>
      </c>
      <c r="EE75" s="57">
        <f t="shared" si="276"/>
        <v>63696.27390872049</v>
      </c>
      <c r="EF75" s="57">
        <f t="shared" si="276"/>
        <v>63002.738531881449</v>
      </c>
      <c r="EG75" s="57">
        <f t="shared" si="276"/>
        <v>63573.106557563238</v>
      </c>
      <c r="EH75" s="57">
        <f t="shared" si="276"/>
        <v>63679.741764591556</v>
      </c>
      <c r="EI75" s="57">
        <f t="shared" si="276"/>
        <v>63699.67813350771</v>
      </c>
      <c r="EJ75" s="57">
        <f t="shared" si="276"/>
        <v>63003.367987032419</v>
      </c>
      <c r="EK75" s="57">
        <f t="shared" si="276"/>
        <v>63573.224239616444</v>
      </c>
      <c r="EL75" s="57">
        <f t="shared" si="276"/>
        <v>63679.763766263357</v>
      </c>
      <c r="EM75" s="57">
        <f t="shared" si="276"/>
        <v>63699.682246909462</v>
      </c>
      <c r="EN75" s="57">
        <f t="shared" si="276"/>
        <v>63003.368747617307</v>
      </c>
      <c r="EO75" s="57">
        <f t="shared" si="276"/>
        <v>63573.224381814325</v>
      </c>
      <c r="EP75" s="57">
        <f t="shared" si="276"/>
        <v>63679.763792848491</v>
      </c>
      <c r="EQ75" s="57">
        <f t="shared" si="276"/>
        <v>63699.682251879771</v>
      </c>
      <c r="ER75" s="57">
        <f t="shared" si="276"/>
        <v>63003.368748536348</v>
      </c>
      <c r="ES75" s="57">
        <f t="shared" si="276"/>
        <v>63573.224381986147</v>
      </c>
      <c r="ET75" s="57">
        <f t="shared" si="275"/>
        <v>63679.7637928806</v>
      </c>
      <c r="EU75" s="57">
        <f t="shared" si="275"/>
        <v>63699.682251885781</v>
      </c>
      <c r="EV75" s="57">
        <f t="shared" si="275"/>
        <v>63003.368748537454</v>
      </c>
      <c r="EW75" s="57">
        <f t="shared" si="275"/>
        <v>63573.224381986358</v>
      </c>
    </row>
    <row r="76" spans="1:153" x14ac:dyDescent="0.3">
      <c r="H76" s="57"/>
      <c r="I76" s="57"/>
      <c r="J76" s="57"/>
      <c r="K76" s="57"/>
      <c r="L76" s="57"/>
      <c r="M76" s="57"/>
      <c r="N76" s="57"/>
      <c r="O76" s="57"/>
      <c r="P76" s="57"/>
      <c r="Q76" s="57"/>
      <c r="R76" s="57"/>
      <c r="S76" s="57"/>
      <c r="T76" s="57"/>
      <c r="U76" s="57"/>
      <c r="V76" s="57"/>
      <c r="W76" s="57"/>
      <c r="X76" s="57"/>
      <c r="Y76" s="57"/>
      <c r="Z76" s="57"/>
      <c r="AA76" s="57"/>
      <c r="AB76" s="57"/>
      <c r="AC76" s="57"/>
      <c r="AD76" s="57"/>
      <c r="AE76" s="57"/>
      <c r="AF76" s="57"/>
      <c r="AG76" s="57"/>
      <c r="AH76" s="57"/>
      <c r="AI76" s="57"/>
      <c r="AJ76" s="57"/>
      <c r="AK76" s="57"/>
      <c r="AL76" s="57"/>
      <c r="AM76" s="57"/>
      <c r="AN76" s="57"/>
      <c r="AO76" s="57"/>
      <c r="AP76" s="57"/>
      <c r="AQ76" s="57"/>
      <c r="AR76" s="57"/>
      <c r="AS76" s="57"/>
      <c r="AT76" s="57"/>
      <c r="AU76" s="57"/>
      <c r="AV76" s="57"/>
      <c r="AW76" s="57"/>
      <c r="AX76" s="57"/>
      <c r="AY76" s="57"/>
      <c r="AZ76" s="57"/>
      <c r="BA76" s="57"/>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c r="CD76" s="57"/>
      <c r="CE76" s="57"/>
      <c r="CF76" s="57"/>
      <c r="CG76" s="57"/>
      <c r="CH76" s="57"/>
      <c r="CI76" s="57"/>
      <c r="CJ76" s="57"/>
      <c r="CK76" s="57"/>
      <c r="CL76" s="57"/>
      <c r="CM76" s="57"/>
      <c r="CN76" s="57"/>
      <c r="CO76" s="57"/>
      <c r="CP76" s="57"/>
      <c r="CQ76" s="57"/>
      <c r="CR76" s="57"/>
      <c r="CS76" s="57"/>
      <c r="CT76" s="57"/>
      <c r="CU76" s="57"/>
      <c r="CV76" s="57"/>
      <c r="CW76" s="57"/>
      <c r="CX76" s="57"/>
      <c r="CY76" s="57"/>
      <c r="CZ76" s="57"/>
      <c r="DA76" s="57"/>
      <c r="DB76" s="57"/>
      <c r="DC76" s="57"/>
      <c r="DD76" s="57"/>
      <c r="DE76" s="57"/>
      <c r="DF76" s="57"/>
      <c r="DG76" s="57"/>
      <c r="DH76" s="57"/>
      <c r="DI76" s="57"/>
      <c r="DJ76" s="57"/>
      <c r="DK76" s="57"/>
      <c r="DL76" s="57"/>
      <c r="DM76" s="57"/>
      <c r="DN76" s="57"/>
      <c r="DO76" s="57"/>
      <c r="DP76" s="57"/>
      <c r="DQ76" s="57"/>
      <c r="DR76" s="57"/>
      <c r="DS76" s="57"/>
      <c r="DT76" s="57"/>
      <c r="DU76" s="57"/>
      <c r="DV76" s="57"/>
      <c r="DW76" s="57"/>
      <c r="DX76" s="57"/>
      <c r="DY76" s="57"/>
      <c r="DZ76" s="57"/>
      <c r="EA76" s="57"/>
      <c r="EB76" s="57"/>
      <c r="EC76" s="57"/>
      <c r="ED76" s="57"/>
      <c r="EE76" s="57"/>
      <c r="EF76" s="57"/>
      <c r="EG76" s="57"/>
      <c r="EH76" s="57"/>
      <c r="EI76" s="57"/>
      <c r="EJ76" s="57"/>
      <c r="EK76" s="57"/>
      <c r="EL76" s="57"/>
      <c r="EM76" s="57"/>
      <c r="EN76" s="57"/>
      <c r="EO76" s="57"/>
      <c r="EP76" s="57"/>
      <c r="EQ76" s="57"/>
      <c r="ER76" s="57"/>
      <c r="ES76" s="57"/>
      <c r="ET76" s="57"/>
    </row>
    <row r="77" spans="1:153" x14ac:dyDescent="0.3">
      <c r="A77" s="90"/>
      <c r="B77" s="88" t="s">
        <v>214</v>
      </c>
      <c r="C77" s="88"/>
      <c r="D77" s="88"/>
      <c r="E77" s="88"/>
      <c r="F77" s="94" t="str">
        <f>F75</f>
        <v>INR Mn</v>
      </c>
      <c r="G77" s="88"/>
      <c r="H77" s="92">
        <f t="shared" ref="H77" ca="1" si="277">SUM(H72:H76)</f>
        <v>0</v>
      </c>
      <c r="I77" s="92">
        <f t="shared" ref="I77:BT77" ca="1" si="278">SUM(I72:I76)</f>
        <v>0</v>
      </c>
      <c r="J77" s="92">
        <f t="shared" ca="1" si="278"/>
        <v>151.65878713560446</v>
      </c>
      <c r="K77" s="92">
        <f t="shared" ca="1" si="278"/>
        <v>5318.7203908519714</v>
      </c>
      <c r="L77" s="92">
        <f t="shared" ca="1" si="278"/>
        <v>6687.5182164097123</v>
      </c>
      <c r="M77" s="92">
        <f t="shared" ca="1" si="278"/>
        <v>7575.2630566268253</v>
      </c>
      <c r="N77" s="92">
        <f t="shared" ca="1" si="278"/>
        <v>8263.9806429033779</v>
      </c>
      <c r="O77" s="92">
        <f t="shared" ca="1" si="278"/>
        <v>15010.364533496053</v>
      </c>
      <c r="P77" s="92">
        <f t="shared" ca="1" si="278"/>
        <v>17353.170606996639</v>
      </c>
      <c r="Q77" s="92">
        <f t="shared" ca="1" si="278"/>
        <v>19074.834314302771</v>
      </c>
      <c r="R77" s="92">
        <f t="shared" ca="1" si="278"/>
        <v>20596.926100961929</v>
      </c>
      <c r="S77" s="92">
        <f t="shared" ca="1" si="278"/>
        <v>28840.719509387811</v>
      </c>
      <c r="T77" s="92">
        <f t="shared" ca="1" si="278"/>
        <v>32218.119072624388</v>
      </c>
      <c r="U77" s="92">
        <f t="shared" ca="1" si="278"/>
        <v>34743.919083964829</v>
      </c>
      <c r="V77" s="92">
        <f t="shared" ca="1" si="278"/>
        <v>36973.349077110564</v>
      </c>
      <c r="W77" s="92">
        <f t="shared" ca="1" si="278"/>
        <v>51387.948505673136</v>
      </c>
      <c r="X77" s="92">
        <f t="shared" ca="1" si="278"/>
        <v>57228.920125114048</v>
      </c>
      <c r="Y77" s="92">
        <f t="shared" ca="1" si="278"/>
        <v>61492.961089701406</v>
      </c>
      <c r="Z77" s="92">
        <f t="shared" ca="1" si="278"/>
        <v>65231.506058754763</v>
      </c>
      <c r="AA77" s="92">
        <f t="shared" ca="1" si="278"/>
        <v>99131.261026778622</v>
      </c>
      <c r="AB77" s="92">
        <f t="shared" ca="1" si="278"/>
        <v>111308.94584949526</v>
      </c>
      <c r="AC77" s="92">
        <f t="shared" ca="1" si="278"/>
        <v>120133.82711331861</v>
      </c>
      <c r="AD77" s="92">
        <f t="shared" ca="1" si="278"/>
        <v>127705.43584986635</v>
      </c>
      <c r="AE77" s="92">
        <f t="shared" ca="1" si="278"/>
        <v>139405.03492770193</v>
      </c>
      <c r="AF77" s="92">
        <f t="shared" ca="1" si="278"/>
        <v>147346.44212047066</v>
      </c>
      <c r="AG77" s="92">
        <f t="shared" ca="1" si="278"/>
        <v>153801.52021633243</v>
      </c>
      <c r="AH77" s="92">
        <f t="shared" ca="1" si="278"/>
        <v>160109.96105848555</v>
      </c>
      <c r="AI77" s="92">
        <f t="shared" ca="1" si="278"/>
        <v>169680.24542130466</v>
      </c>
      <c r="AJ77" s="92">
        <f t="shared" ca="1" si="278"/>
        <v>176557.65631669777</v>
      </c>
      <c r="AK77" s="92">
        <f t="shared" ca="1" si="278"/>
        <v>182509.44599366479</v>
      </c>
      <c r="AL77" s="92">
        <f t="shared" ca="1" si="278"/>
        <v>188474.25166410822</v>
      </c>
      <c r="AM77" s="92">
        <f t="shared" ca="1" si="278"/>
        <v>195249.65786915508</v>
      </c>
      <c r="AN77" s="92">
        <f t="shared" ca="1" si="278"/>
        <v>201613.75485641381</v>
      </c>
      <c r="AO77" s="92">
        <f t="shared" ca="1" si="278"/>
        <v>207195.27378486792</v>
      </c>
      <c r="AP77" s="92">
        <f t="shared" ca="1" si="278"/>
        <v>212864.98596048652</v>
      </c>
      <c r="AQ77" s="92">
        <f t="shared" ca="1" si="278"/>
        <v>220171.32274428342</v>
      </c>
      <c r="AR77" s="92">
        <f t="shared" ca="1" si="278"/>
        <v>225943.24447084856</v>
      </c>
      <c r="AS77" s="92">
        <f t="shared" ca="1" si="278"/>
        <v>231122.89490286581</v>
      </c>
      <c r="AT77" s="92">
        <f t="shared" ca="1" si="278"/>
        <v>236435.51871117152</v>
      </c>
      <c r="AU77" s="92">
        <f t="shared" ca="1" si="278"/>
        <v>243284.92762523703</v>
      </c>
      <c r="AV77" s="92">
        <f t="shared" ca="1" si="278"/>
        <v>248748.54166694329</v>
      </c>
      <c r="AW77" s="92">
        <f t="shared" ca="1" si="278"/>
        <v>253701.173176507</v>
      </c>
      <c r="AX77" s="92">
        <f t="shared" ca="1" si="278"/>
        <v>258786.52232231872</v>
      </c>
      <c r="AY77" s="92">
        <f t="shared" ca="1" si="278"/>
        <v>265543.14203388488</v>
      </c>
      <c r="AZ77" s="92">
        <f t="shared" ca="1" si="278"/>
        <v>270859.47670714563</v>
      </c>
      <c r="BA77" s="92">
        <f t="shared" ca="1" si="278"/>
        <v>275839.40691918717</v>
      </c>
      <c r="BB77" s="92">
        <f t="shared" ca="1" si="278"/>
        <v>280968.68367895292</v>
      </c>
      <c r="BC77" s="92">
        <f t="shared" ca="1" si="278"/>
        <v>286926.88380352617</v>
      </c>
      <c r="BD77" s="92">
        <f t="shared" ca="1" si="278"/>
        <v>292576.11926811398</v>
      </c>
      <c r="BE77" s="92">
        <f t="shared" ca="1" si="278"/>
        <v>297728.81616715569</v>
      </c>
      <c r="BF77" s="92">
        <f t="shared" ca="1" si="278"/>
        <v>302999.66981756233</v>
      </c>
      <c r="BG77" s="92">
        <f t="shared" ca="1" si="278"/>
        <v>309975.01877590007</v>
      </c>
      <c r="BH77" s="92">
        <f t="shared" ca="1" si="278"/>
        <v>315459.93134710804</v>
      </c>
      <c r="BI77" s="92">
        <f t="shared" ca="1" si="278"/>
        <v>320604.55881318211</v>
      </c>
      <c r="BJ77" s="92">
        <f t="shared" ca="1" si="278"/>
        <v>325895.72022250795</v>
      </c>
      <c r="BK77" s="92">
        <f t="shared" ca="1" si="278"/>
        <v>332891.83004543156</v>
      </c>
      <c r="BL77" s="92">
        <f t="shared" ca="1" si="278"/>
        <v>338428.06235316675</v>
      </c>
      <c r="BM77" s="92">
        <f t="shared" ca="1" si="278"/>
        <v>343731.37066692457</v>
      </c>
      <c r="BN77" s="92">
        <f t="shared" ca="1" si="278"/>
        <v>349186.47073409194</v>
      </c>
      <c r="BO77" s="92">
        <f t="shared" ca="1" si="278"/>
        <v>356346.55596551747</v>
      </c>
      <c r="BP77" s="92">
        <f t="shared" ca="1" si="278"/>
        <v>362052.42854928307</v>
      </c>
      <c r="BQ77" s="92">
        <f t="shared" ca="1" si="278"/>
        <v>367826.70456713281</v>
      </c>
      <c r="BR77" s="92">
        <f t="shared" ca="1" si="278"/>
        <v>373753.70611401385</v>
      </c>
      <c r="BS77" s="92">
        <f t="shared" ca="1" si="278"/>
        <v>380515.73634587228</v>
      </c>
      <c r="BT77" s="92">
        <f t="shared" ca="1" si="278"/>
        <v>386968.61258321267</v>
      </c>
      <c r="BU77" s="92">
        <f t="shared" ref="BU77:DS77" ca="1" si="279">SUM(BU72:BU76)</f>
        <v>392965.68325484078</v>
      </c>
      <c r="BV77" s="92">
        <f t="shared" ca="1" si="279"/>
        <v>399081.54393391806</v>
      </c>
      <c r="BW77" s="92">
        <f t="shared" ca="1" si="279"/>
        <v>406903.03906379524</v>
      </c>
      <c r="BX77" s="92">
        <f t="shared" ca="1" si="279"/>
        <v>413233.58975822362</v>
      </c>
      <c r="BY77" s="92">
        <f t="shared" ca="1" si="279"/>
        <v>419266.66526962596</v>
      </c>
      <c r="BZ77" s="92">
        <f t="shared" ca="1" si="279"/>
        <v>425446.56707943935</v>
      </c>
      <c r="CA77" s="92">
        <f t="shared" ca="1" si="279"/>
        <v>433331.80574322323</v>
      </c>
      <c r="CB77" s="92">
        <f t="shared" ca="1" si="279"/>
        <v>439757.24889398931</v>
      </c>
      <c r="CC77" s="92">
        <f t="shared" ca="1" si="279"/>
        <v>445892.64315494709</v>
      </c>
      <c r="CD77" s="92">
        <f t="shared" ca="1" si="279"/>
        <v>452180.22860147001</v>
      </c>
      <c r="CE77" s="92">
        <f t="shared" ca="1" si="279"/>
        <v>460173.21959175385</v>
      </c>
      <c r="CF77" s="92">
        <f t="shared" ca="1" si="279"/>
        <v>466712.36403182975</v>
      </c>
      <c r="CG77" s="92">
        <f t="shared" ca="1" si="279"/>
        <v>473105.645005545</v>
      </c>
      <c r="CH77" s="92">
        <f t="shared" ca="1" si="279"/>
        <v>479652.45034696889</v>
      </c>
      <c r="CI77" s="92">
        <f t="shared" ca="1" si="279"/>
        <v>487035.09338351007</v>
      </c>
      <c r="CJ77" s="92">
        <f t="shared" ca="1" si="279"/>
        <v>494109.3907663743</v>
      </c>
      <c r="CK77" s="92">
        <f t="shared" ca="1" si="279"/>
        <v>501299.37790876254</v>
      </c>
      <c r="CL77" s="92">
        <f t="shared" ca="1" si="279"/>
        <v>508609.78854963527</v>
      </c>
      <c r="CM77" s="92">
        <f t="shared" ca="1" si="279"/>
        <v>517602.48738022009</v>
      </c>
      <c r="CN77" s="92">
        <f t="shared" ca="1" si="279"/>
        <v>525105.90226612624</v>
      </c>
      <c r="CO77" s="92">
        <f t="shared" ca="1" si="279"/>
        <v>532170.84709091962</v>
      </c>
      <c r="CP77" s="92">
        <f t="shared" ca="1" si="279"/>
        <v>539384.10571253544</v>
      </c>
      <c r="CQ77" s="92">
        <f t="shared" ca="1" si="279"/>
        <v>548279.20717950119</v>
      </c>
      <c r="CR77" s="92">
        <f t="shared" ca="1" si="279"/>
        <v>555716.0262261118</v>
      </c>
      <c r="CS77" s="92">
        <f t="shared" ca="1" si="279"/>
        <v>562721.65219087771</v>
      </c>
      <c r="CT77" s="92">
        <f t="shared" ca="1" si="279"/>
        <v>569880.80628357036</v>
      </c>
      <c r="CU77" s="92">
        <f t="shared" ca="1" si="279"/>
        <v>578721.71996065509</v>
      </c>
      <c r="CV77" s="92">
        <f t="shared" ca="1" si="279"/>
        <v>586110.1472189409</v>
      </c>
      <c r="CW77" s="92">
        <f t="shared" ca="1" si="279"/>
        <v>593068.74188923114</v>
      </c>
      <c r="CX77" s="92">
        <f t="shared" ca="1" si="279"/>
        <v>600181.83955148666</v>
      </c>
      <c r="CY77" s="92">
        <f t="shared" ca="1" si="279"/>
        <v>608081.77302192734</v>
      </c>
      <c r="CZ77" s="92">
        <f t="shared" ca="1" si="279"/>
        <v>615674.35646735411</v>
      </c>
      <c r="DA77" s="92">
        <f t="shared" ca="1" si="279"/>
        <v>622670.28128867992</v>
      </c>
      <c r="DB77" s="92">
        <f t="shared" ca="1" si="279"/>
        <v>629786.62960946409</v>
      </c>
      <c r="DC77" s="92">
        <f t="shared" ca="1" si="279"/>
        <v>638485.2881549953</v>
      </c>
      <c r="DD77" s="92">
        <f t="shared" ca="1" si="279"/>
        <v>645694.66275515594</v>
      </c>
      <c r="DE77" s="92">
        <f t="shared" ca="1" si="279"/>
        <v>652465.56729445828</v>
      </c>
      <c r="DF77" s="92">
        <f t="shared" ca="1" si="279"/>
        <v>659384.78563076479</v>
      </c>
      <c r="DG77" s="92">
        <f t="shared" ca="1" si="279"/>
        <v>668010.84130441118</v>
      </c>
      <c r="DH77" s="92">
        <f t="shared" ca="1" si="279"/>
        <v>675178.61455757299</v>
      </c>
      <c r="DI77" s="92">
        <f t="shared" ca="1" si="279"/>
        <v>681915.19472893781</v>
      </c>
      <c r="DJ77" s="92">
        <f t="shared" ca="1" si="279"/>
        <v>688805.30302826338</v>
      </c>
      <c r="DK77" s="92">
        <f t="shared" ca="1" si="279"/>
        <v>697402.16540371033</v>
      </c>
      <c r="DL77" s="92">
        <f t="shared" ca="1" si="279"/>
        <v>704546.54136033403</v>
      </c>
      <c r="DM77" s="92">
        <f t="shared" ca="1" si="279"/>
        <v>711261.08472897124</v>
      </c>
      <c r="DN77" s="92">
        <f t="shared" ca="1" si="279"/>
        <v>718130.13108958059</v>
      </c>
      <c r="DO77" s="92">
        <f t="shared" ca="1" si="279"/>
        <v>725836.00224174524</v>
      </c>
      <c r="DP77" s="92">
        <f t="shared" ca="1" si="279"/>
        <v>733234.52336948016</v>
      </c>
      <c r="DQ77" s="92">
        <f t="shared" ca="1" si="279"/>
        <v>740036.38588740258</v>
      </c>
      <c r="DR77" s="92">
        <f t="shared" ca="1" si="279"/>
        <v>746958.67216731235</v>
      </c>
      <c r="DS77" s="92">
        <f t="shared" ca="1" si="279"/>
        <v>701919.1574474161</v>
      </c>
      <c r="DU77" s="92">
        <f t="shared" ref="DU77:EW77" ca="1" si="280">SUM(DU72:DU76)</f>
        <v>5318.7203908519714</v>
      </c>
      <c r="DV77" s="92">
        <f t="shared" ca="1" si="280"/>
        <v>15010.364533496053</v>
      </c>
      <c r="DW77" s="92">
        <f t="shared" ca="1" si="280"/>
        <v>28840.719509387811</v>
      </c>
      <c r="DX77" s="92">
        <f t="shared" ca="1" si="280"/>
        <v>51387.948505673136</v>
      </c>
      <c r="DY77" s="92">
        <f t="shared" ca="1" si="280"/>
        <v>99131.261026778622</v>
      </c>
      <c r="DZ77" s="92">
        <f t="shared" ca="1" si="280"/>
        <v>139405.03492770193</v>
      </c>
      <c r="EA77" s="92">
        <f t="shared" ca="1" si="280"/>
        <v>169680.24542130466</v>
      </c>
      <c r="EB77" s="92">
        <f t="shared" ca="1" si="280"/>
        <v>195249.65786915508</v>
      </c>
      <c r="EC77" s="92">
        <f t="shared" ca="1" si="280"/>
        <v>220171.32274428342</v>
      </c>
      <c r="ED77" s="92">
        <f t="shared" ca="1" si="280"/>
        <v>243284.92762523703</v>
      </c>
      <c r="EE77" s="92">
        <f t="shared" ca="1" si="280"/>
        <v>265543.14203388488</v>
      </c>
      <c r="EF77" s="92">
        <f t="shared" ca="1" si="280"/>
        <v>286926.88380352617</v>
      </c>
      <c r="EG77" s="92">
        <f t="shared" ca="1" si="280"/>
        <v>309975.01877590007</v>
      </c>
      <c r="EH77" s="92">
        <f t="shared" ca="1" si="280"/>
        <v>332891.83004543156</v>
      </c>
      <c r="EI77" s="92">
        <f t="shared" ca="1" si="280"/>
        <v>356346.55596551747</v>
      </c>
      <c r="EJ77" s="92">
        <f t="shared" ca="1" si="280"/>
        <v>380515.73634587228</v>
      </c>
      <c r="EK77" s="92">
        <f t="shared" ca="1" si="280"/>
        <v>406903.03906379524</v>
      </c>
      <c r="EL77" s="92">
        <f t="shared" ca="1" si="280"/>
        <v>433331.80574322323</v>
      </c>
      <c r="EM77" s="92">
        <f t="shared" ca="1" si="280"/>
        <v>460173.21959175385</v>
      </c>
      <c r="EN77" s="92">
        <f t="shared" ca="1" si="280"/>
        <v>487035.09338351007</v>
      </c>
      <c r="EO77" s="92">
        <f t="shared" ca="1" si="280"/>
        <v>517602.48738022009</v>
      </c>
      <c r="EP77" s="92">
        <f t="shared" ca="1" si="280"/>
        <v>548279.20717950119</v>
      </c>
      <c r="EQ77" s="92">
        <f t="shared" ca="1" si="280"/>
        <v>578721.71996065509</v>
      </c>
      <c r="ER77" s="92">
        <f t="shared" ca="1" si="280"/>
        <v>608081.77302192734</v>
      </c>
      <c r="ES77" s="92">
        <f t="shared" ca="1" si="280"/>
        <v>638485.2881549953</v>
      </c>
      <c r="ET77" s="92">
        <f t="shared" ca="1" si="280"/>
        <v>668010.84130441118</v>
      </c>
      <c r="EU77" s="92">
        <f t="shared" ca="1" si="280"/>
        <v>697402.16540371033</v>
      </c>
      <c r="EV77" s="92">
        <f t="shared" ca="1" si="280"/>
        <v>725836.00224174524</v>
      </c>
      <c r="EW77" s="92">
        <f t="shared" ca="1" si="280"/>
        <v>701919.1574474161</v>
      </c>
    </row>
    <row r="78" spans="1:153" x14ac:dyDescent="0.3">
      <c r="H78" s="57"/>
      <c r="I78" s="57"/>
      <c r="J78" s="57"/>
      <c r="K78" s="57"/>
      <c r="L78" s="57"/>
      <c r="M78" s="57"/>
      <c r="N78" s="57"/>
      <c r="O78" s="57"/>
      <c r="P78" s="57"/>
      <c r="Q78" s="57"/>
      <c r="R78" s="57"/>
      <c r="S78" s="57"/>
      <c r="T78" s="57"/>
      <c r="U78" s="57"/>
      <c r="V78" s="57"/>
      <c r="W78" s="57"/>
      <c r="X78" s="57"/>
      <c r="Y78" s="57"/>
      <c r="Z78" s="57"/>
      <c r="AA78" s="57"/>
      <c r="AB78" s="57"/>
      <c r="AC78" s="57"/>
      <c r="AD78" s="57"/>
      <c r="AE78" s="57"/>
      <c r="AF78" s="57"/>
      <c r="AG78" s="57"/>
      <c r="AH78" s="57"/>
      <c r="AI78" s="57"/>
      <c r="AJ78" s="57"/>
      <c r="AK78" s="57"/>
      <c r="AL78" s="57"/>
      <c r="AM78" s="57"/>
      <c r="AN78" s="57"/>
      <c r="AO78" s="57"/>
      <c r="AP78" s="57"/>
      <c r="AQ78" s="57"/>
      <c r="AR78" s="57"/>
      <c r="AS78" s="57"/>
      <c r="AT78" s="57"/>
      <c r="AU78" s="57"/>
      <c r="AV78" s="57"/>
      <c r="AW78" s="57"/>
      <c r="AX78" s="57"/>
      <c r="AY78" s="57"/>
      <c r="AZ78" s="57"/>
      <c r="BA78" s="57"/>
      <c r="BB78" s="57"/>
      <c r="BC78" s="57"/>
      <c r="BD78" s="57"/>
      <c r="BE78" s="57"/>
      <c r="BF78" s="57"/>
      <c r="BG78" s="57"/>
      <c r="BH78" s="57"/>
      <c r="BI78" s="57"/>
      <c r="BJ78" s="57"/>
      <c r="BK78" s="57"/>
      <c r="BL78" s="57"/>
      <c r="BM78" s="57"/>
      <c r="BN78" s="57"/>
      <c r="BO78" s="57"/>
      <c r="BP78" s="57"/>
      <c r="BQ78" s="57"/>
      <c r="BR78" s="57"/>
      <c r="BS78" s="57"/>
      <c r="BT78" s="57"/>
      <c r="BU78" s="57"/>
      <c r="BV78" s="57"/>
      <c r="BW78" s="57"/>
      <c r="BX78" s="57"/>
      <c r="BY78" s="57"/>
      <c r="BZ78" s="57"/>
      <c r="CA78" s="57"/>
      <c r="CB78" s="57"/>
      <c r="CC78" s="57"/>
      <c r="CD78" s="57"/>
      <c r="CE78" s="57"/>
      <c r="CF78" s="57"/>
      <c r="CG78" s="57"/>
      <c r="CH78" s="57"/>
      <c r="CI78" s="57"/>
      <c r="CJ78" s="57"/>
      <c r="CK78" s="57"/>
      <c r="CL78" s="57"/>
      <c r="CM78" s="57"/>
      <c r="CN78" s="57"/>
      <c r="CO78" s="57"/>
      <c r="CP78" s="57"/>
      <c r="CQ78" s="57"/>
      <c r="CR78" s="57"/>
      <c r="CS78" s="57"/>
      <c r="CT78" s="57"/>
      <c r="CU78" s="57"/>
      <c r="CV78" s="57"/>
      <c r="CW78" s="57"/>
      <c r="CX78" s="57"/>
      <c r="CY78" s="57"/>
      <c r="CZ78" s="57"/>
      <c r="DA78" s="57"/>
      <c r="DB78" s="57"/>
      <c r="DC78" s="57"/>
      <c r="DD78" s="57"/>
      <c r="DE78" s="57"/>
      <c r="DF78" s="57"/>
      <c r="DG78" s="57"/>
      <c r="DH78" s="57"/>
      <c r="DI78" s="57"/>
      <c r="DJ78" s="57"/>
      <c r="DK78" s="57"/>
      <c r="DL78" s="57"/>
      <c r="DM78" s="57"/>
      <c r="DN78" s="57"/>
      <c r="DO78" s="57"/>
      <c r="DP78" s="57"/>
      <c r="DQ78" s="57"/>
      <c r="DR78" s="57"/>
      <c r="DS78" s="57"/>
      <c r="DT78" s="57"/>
      <c r="DU78" s="57"/>
      <c r="DV78" s="57"/>
      <c r="DW78" s="57"/>
      <c r="DX78" s="57"/>
      <c r="DY78" s="57"/>
      <c r="DZ78" s="57"/>
      <c r="EA78" s="57"/>
      <c r="EB78" s="57"/>
      <c r="EC78" s="57"/>
      <c r="ED78" s="57"/>
      <c r="EE78" s="57"/>
      <c r="EF78" s="57"/>
      <c r="EG78" s="57"/>
      <c r="EH78" s="57"/>
      <c r="EI78" s="57"/>
      <c r="EJ78" s="57"/>
      <c r="EK78" s="57"/>
      <c r="EL78" s="57"/>
      <c r="EM78" s="57"/>
      <c r="EN78" s="57"/>
      <c r="EO78" s="57"/>
      <c r="EP78" s="57"/>
      <c r="EQ78" s="57"/>
      <c r="ER78" s="57"/>
      <c r="ES78" s="57"/>
      <c r="ET78" s="57"/>
    </row>
    <row r="79" spans="1:153" ht="14.5" thickBot="1" x14ac:dyDescent="0.35">
      <c r="B79" s="61" t="s">
        <v>215</v>
      </c>
      <c r="C79" s="61"/>
      <c r="D79" s="61"/>
      <c r="E79" s="61"/>
      <c r="F79" s="62" t="str">
        <f>F77</f>
        <v>INR Mn</v>
      </c>
      <c r="G79" s="62"/>
      <c r="H79" s="63">
        <f t="shared" ref="H79:AM79" ca="1" si="281">H77+H69</f>
        <v>1953.003412002384</v>
      </c>
      <c r="I79" s="63">
        <f t="shared" ca="1" si="281"/>
        <v>9343.160029880517</v>
      </c>
      <c r="J79" s="63">
        <f t="shared" ca="1" si="281"/>
        <v>15307.117066075389</v>
      </c>
      <c r="K79" s="63">
        <f t="shared" ca="1" si="281"/>
        <v>18318.731197057859</v>
      </c>
      <c r="L79" s="63">
        <f t="shared" ca="1" si="281"/>
        <v>21485.084961884088</v>
      </c>
      <c r="M79" s="63">
        <f t="shared" ca="1" si="281"/>
        <v>29607.538947245434</v>
      </c>
      <c r="N79" s="63">
        <f t="shared" ca="1" si="281"/>
        <v>35953.107309847357</v>
      </c>
      <c r="O79" s="63">
        <f t="shared" ca="1" si="281"/>
        <v>40388.596254972246</v>
      </c>
      <c r="P79" s="63">
        <f t="shared" ca="1" si="281"/>
        <v>44373.510795007423</v>
      </c>
      <c r="Q79" s="63">
        <f t="shared" ca="1" si="281"/>
        <v>53174.436174723887</v>
      </c>
      <c r="R79" s="63">
        <f t="shared" ca="1" si="281"/>
        <v>60197.931264974526</v>
      </c>
      <c r="S79" s="63">
        <f t="shared" ca="1" si="281"/>
        <v>65975.38225519871</v>
      </c>
      <c r="T79" s="63">
        <f t="shared" ca="1" si="281"/>
        <v>72792.446224238374</v>
      </c>
      <c r="U79" s="63">
        <f t="shared" ca="1" si="281"/>
        <v>89632.217053133383</v>
      </c>
      <c r="V79" s="63">
        <f t="shared" ca="1" si="281"/>
        <v>103019.90112619597</v>
      </c>
      <c r="W79" s="63">
        <f t="shared" ca="1" si="281"/>
        <v>112657.26319108906</v>
      </c>
      <c r="X79" s="63">
        <f t="shared" ca="1" si="281"/>
        <v>127486.01450687242</v>
      </c>
      <c r="Y79" s="63">
        <f t="shared" ca="1" si="281"/>
        <v>167923.60119718092</v>
      </c>
      <c r="Z79" s="63">
        <f t="shared" ca="1" si="281"/>
        <v>199946.40004786116</v>
      </c>
      <c r="AA79" s="63">
        <f t="shared" ca="1" si="281"/>
        <v>222291.68028854605</v>
      </c>
      <c r="AB79" s="63">
        <f t="shared" ca="1" si="281"/>
        <v>232914.89038392372</v>
      </c>
      <c r="AC79" s="63">
        <f t="shared" ca="1" si="281"/>
        <v>240185.29692040809</v>
      </c>
      <c r="AD79" s="63">
        <f t="shared" ca="1" si="281"/>
        <v>246202.43092961688</v>
      </c>
      <c r="AE79" s="63">
        <f t="shared" ca="1" si="281"/>
        <v>256347.55528011348</v>
      </c>
      <c r="AF79" s="63">
        <f t="shared" ca="1" si="281"/>
        <v>262734.48774554324</v>
      </c>
      <c r="AG79" s="63">
        <f t="shared" ca="1" si="281"/>
        <v>267635.09111406608</v>
      </c>
      <c r="AH79" s="63">
        <f t="shared" ca="1" si="281"/>
        <v>272389.05722888024</v>
      </c>
      <c r="AI79" s="63">
        <f t="shared" ca="1" si="281"/>
        <v>280404.86686436035</v>
      </c>
      <c r="AJ79" s="63">
        <f t="shared" ca="1" si="281"/>
        <v>285727.80303241452</v>
      </c>
      <c r="AK79" s="63">
        <f t="shared" ca="1" si="281"/>
        <v>290125.11798204255</v>
      </c>
      <c r="AL79" s="63">
        <f t="shared" ca="1" si="281"/>
        <v>294535.44892514701</v>
      </c>
      <c r="AM79" s="63">
        <f t="shared" ca="1" si="281"/>
        <v>299756.38040285488</v>
      </c>
      <c r="AN79" s="63">
        <f t="shared" ref="AN79:BS79" ca="1" si="282">AN77+AN69</f>
        <v>304566.00266277464</v>
      </c>
      <c r="AO79" s="63">
        <f t="shared" ca="1" si="282"/>
        <v>308593.04686388985</v>
      </c>
      <c r="AP79" s="63">
        <f t="shared" ca="1" si="282"/>
        <v>312708.28431216942</v>
      </c>
      <c r="AQ79" s="63">
        <f t="shared" ca="1" si="282"/>
        <v>318460.14636862738</v>
      </c>
      <c r="AR79" s="63">
        <f t="shared" ca="1" si="282"/>
        <v>322677.59336785355</v>
      </c>
      <c r="AS79" s="63">
        <f t="shared" ca="1" si="282"/>
        <v>326302.76907253184</v>
      </c>
      <c r="AT79" s="63">
        <f t="shared" ca="1" si="282"/>
        <v>330060.91815349855</v>
      </c>
      <c r="AU79" s="63">
        <f t="shared" ca="1" si="282"/>
        <v>335355.85234022513</v>
      </c>
      <c r="AV79" s="63">
        <f t="shared" ca="1" si="282"/>
        <v>339264.99165459239</v>
      </c>
      <c r="AW79" s="63">
        <f t="shared" ca="1" si="282"/>
        <v>342663.14843681717</v>
      </c>
      <c r="AX79" s="63">
        <f t="shared" ca="1" si="282"/>
        <v>346194.02285528992</v>
      </c>
      <c r="AY79" s="63">
        <f t="shared" ca="1" si="282"/>
        <v>351396.16783951712</v>
      </c>
      <c r="AZ79" s="63">
        <f t="shared" ca="1" si="282"/>
        <v>355158.02778543887</v>
      </c>
      <c r="BA79" s="63">
        <f t="shared" ca="1" si="282"/>
        <v>358583.48327014141</v>
      </c>
      <c r="BB79" s="63">
        <f t="shared" ca="1" si="282"/>
        <v>362158.28530256823</v>
      </c>
      <c r="BC79" s="63">
        <f t="shared" ca="1" si="282"/>
        <v>366562.01069980254</v>
      </c>
      <c r="BD79" s="63">
        <f t="shared" ca="1" si="282"/>
        <v>370656.77143705136</v>
      </c>
      <c r="BE79" s="63">
        <f t="shared" ca="1" si="282"/>
        <v>374254.99360875413</v>
      </c>
      <c r="BF79" s="63">
        <f t="shared" ca="1" si="282"/>
        <v>377971.37253182178</v>
      </c>
      <c r="BG79" s="63">
        <f t="shared" ca="1" si="282"/>
        <v>383392.24676282052</v>
      </c>
      <c r="BH79" s="63">
        <f t="shared" ca="1" si="282"/>
        <v>387322.68460668955</v>
      </c>
      <c r="BI79" s="63">
        <f t="shared" ca="1" si="282"/>
        <v>390912.83734542463</v>
      </c>
      <c r="BJ79" s="63">
        <f t="shared" ca="1" si="282"/>
        <v>394649.52402741153</v>
      </c>
      <c r="BK79" s="63">
        <f t="shared" ca="1" si="282"/>
        <v>400091.15912299615</v>
      </c>
      <c r="BL79" s="63">
        <f t="shared" ca="1" si="282"/>
        <v>404072.9167033924</v>
      </c>
      <c r="BM79" s="63">
        <f t="shared" ca="1" si="282"/>
        <v>407821.75028981123</v>
      </c>
      <c r="BN79" s="63">
        <f t="shared" ca="1" si="282"/>
        <v>411722.37562963966</v>
      </c>
      <c r="BO79" s="63">
        <f t="shared" ca="1" si="282"/>
        <v>417327.9861337262</v>
      </c>
      <c r="BP79" s="63">
        <f t="shared" ca="1" si="282"/>
        <v>421479.38399015286</v>
      </c>
      <c r="BQ79" s="63">
        <f t="shared" ca="1" si="282"/>
        <v>425699.1852806636</v>
      </c>
      <c r="BR79" s="63">
        <f t="shared" ca="1" si="282"/>
        <v>430071.71210020571</v>
      </c>
      <c r="BS79" s="63">
        <f t="shared" ca="1" si="282"/>
        <v>435279.26760472514</v>
      </c>
      <c r="BT79" s="63">
        <f t="shared" ref="BT79:CY79" ca="1" si="283">BT77+BT69</f>
        <v>440177.6691147266</v>
      </c>
      <c r="BU79" s="63">
        <f t="shared" ca="1" si="283"/>
        <v>444620.26505901571</v>
      </c>
      <c r="BV79" s="63">
        <f t="shared" ca="1" si="283"/>
        <v>449181.65101075405</v>
      </c>
      <c r="BW79" s="63">
        <f t="shared" ca="1" si="283"/>
        <v>455448.67141329224</v>
      </c>
      <c r="BX79" s="63">
        <f t="shared" ca="1" si="283"/>
        <v>460224.74738038162</v>
      </c>
      <c r="BY79" s="63">
        <f t="shared" ca="1" si="283"/>
        <v>464703.34816444502</v>
      </c>
      <c r="BZ79" s="63">
        <f t="shared" ca="1" si="283"/>
        <v>469328.77524691942</v>
      </c>
      <c r="CA79" s="63">
        <f t="shared" ca="1" si="283"/>
        <v>475659.53918336437</v>
      </c>
      <c r="CB79" s="63">
        <f t="shared" ca="1" si="283"/>
        <v>480530.50760679145</v>
      </c>
      <c r="CC79" s="63">
        <f t="shared" ca="1" si="283"/>
        <v>485111.42714041029</v>
      </c>
      <c r="CD79" s="63">
        <f t="shared" ca="1" si="283"/>
        <v>489844.53785959422</v>
      </c>
      <c r="CE79" s="63">
        <f t="shared" ca="1" si="283"/>
        <v>496283.05412253912</v>
      </c>
      <c r="CF79" s="63">
        <f t="shared" ca="1" si="283"/>
        <v>501267.72383527603</v>
      </c>
      <c r="CG79" s="63">
        <f t="shared" ca="1" si="283"/>
        <v>506106.53008165234</v>
      </c>
      <c r="CH79" s="63">
        <f t="shared" ca="1" si="283"/>
        <v>511098.86069573724</v>
      </c>
      <c r="CI79" s="63">
        <f t="shared" ca="1" si="283"/>
        <v>516927.02900493948</v>
      </c>
      <c r="CJ79" s="63">
        <f t="shared" ca="1" si="283"/>
        <v>522446.85166046472</v>
      </c>
      <c r="CK79" s="63">
        <f t="shared" ca="1" si="283"/>
        <v>528082.36407551402</v>
      </c>
      <c r="CL79" s="63">
        <f t="shared" ca="1" si="283"/>
        <v>533838.29998904781</v>
      </c>
      <c r="CM79" s="63">
        <f t="shared" ca="1" si="283"/>
        <v>541423.46407859295</v>
      </c>
      <c r="CN79" s="63">
        <f t="shared" ca="1" si="283"/>
        <v>547519.34422345937</v>
      </c>
      <c r="CO79" s="63">
        <f t="shared" ca="1" si="283"/>
        <v>553176.75430721312</v>
      </c>
      <c r="CP79" s="63">
        <f t="shared" ca="1" si="283"/>
        <v>558982.47818778933</v>
      </c>
      <c r="CQ79" s="63">
        <f t="shared" ca="1" si="283"/>
        <v>566616.98490001471</v>
      </c>
      <c r="CR79" s="63">
        <f t="shared" ca="1" si="283"/>
        <v>572793.20919188496</v>
      </c>
      <c r="CS79" s="63">
        <f t="shared" ca="1" si="283"/>
        <v>578538.24040191062</v>
      </c>
      <c r="CT79" s="63">
        <f t="shared" ca="1" si="283"/>
        <v>584436.79973986291</v>
      </c>
      <c r="CU79" s="63">
        <f t="shared" ca="1" si="283"/>
        <v>592164.05864850665</v>
      </c>
      <c r="CV79" s="63">
        <f t="shared" ca="1" si="283"/>
        <v>598438.83113835135</v>
      </c>
      <c r="CW79" s="63">
        <f t="shared" ca="1" si="283"/>
        <v>604283.77104020061</v>
      </c>
      <c r="CX79" s="63">
        <f t="shared" ca="1" si="283"/>
        <v>610283.21393401513</v>
      </c>
      <c r="CY79" s="63">
        <f t="shared" ca="1" si="283"/>
        <v>617363.37260861346</v>
      </c>
      <c r="CZ79" s="63">
        <f t="shared" ref="CZ79:DS79" ca="1" si="284">CZ77+CZ69</f>
        <v>624136.18125819776</v>
      </c>
      <c r="DA79" s="63">
        <f t="shared" ca="1" si="284"/>
        <v>630312.33128368121</v>
      </c>
      <c r="DB79" s="63">
        <f t="shared" ca="1" si="284"/>
        <v>636608.90480862302</v>
      </c>
      <c r="DC79" s="63">
        <f t="shared" ca="1" si="284"/>
        <v>645222.4884898084</v>
      </c>
      <c r="DD79" s="63">
        <f t="shared" ca="1" si="284"/>
        <v>652346.7882256232</v>
      </c>
      <c r="DE79" s="63">
        <f t="shared" ca="1" si="284"/>
        <v>659032.6179005797</v>
      </c>
      <c r="DF79" s="63">
        <f t="shared" ca="1" si="284"/>
        <v>665866.7613725405</v>
      </c>
      <c r="DG79" s="63">
        <f t="shared" ca="1" si="284"/>
        <v>674407.74218184105</v>
      </c>
      <c r="DH79" s="63">
        <f t="shared" ca="1" si="284"/>
        <v>681490.44057065703</v>
      </c>
      <c r="DI79" s="63">
        <f t="shared" ca="1" si="284"/>
        <v>688141.94587767601</v>
      </c>
      <c r="DJ79" s="63">
        <f t="shared" ca="1" si="284"/>
        <v>694946.97931265575</v>
      </c>
      <c r="DK79" s="63">
        <f t="shared" ca="1" si="284"/>
        <v>703458.76682375686</v>
      </c>
      <c r="DL79" s="63">
        <f t="shared" ca="1" si="284"/>
        <v>710518.06791603472</v>
      </c>
      <c r="DM79" s="63">
        <f t="shared" ca="1" si="284"/>
        <v>717147.5364203261</v>
      </c>
      <c r="DN79" s="63">
        <f t="shared" ca="1" si="284"/>
        <v>723931.50791658962</v>
      </c>
      <c r="DO79" s="63">
        <f t="shared" ca="1" si="284"/>
        <v>731552.30420440855</v>
      </c>
      <c r="DP79" s="63">
        <f t="shared" ca="1" si="284"/>
        <v>738865.75046779762</v>
      </c>
      <c r="DQ79" s="63">
        <f t="shared" ca="1" si="284"/>
        <v>745582.53812137421</v>
      </c>
      <c r="DR79" s="63">
        <f t="shared" ca="1" si="284"/>
        <v>752419.74953693815</v>
      </c>
      <c r="DS79" s="63">
        <f t="shared" ca="1" si="284"/>
        <v>707295.15995269606</v>
      </c>
      <c r="DU79" s="63">
        <f t="shared" ref="DU79:EW79" ca="1" si="285">DU77+DU69</f>
        <v>18318.731197057859</v>
      </c>
      <c r="DV79" s="63">
        <f t="shared" ca="1" si="285"/>
        <v>40388.596254972246</v>
      </c>
      <c r="DW79" s="63">
        <f t="shared" ca="1" si="285"/>
        <v>65975.38225519871</v>
      </c>
      <c r="DX79" s="63">
        <f t="shared" ca="1" si="285"/>
        <v>112657.26319108906</v>
      </c>
      <c r="DY79" s="63">
        <f t="shared" ca="1" si="285"/>
        <v>222291.68028854605</v>
      </c>
      <c r="DZ79" s="63">
        <f t="shared" ca="1" si="285"/>
        <v>256347.55528011348</v>
      </c>
      <c r="EA79" s="63">
        <f t="shared" ca="1" si="285"/>
        <v>280404.86686436035</v>
      </c>
      <c r="EB79" s="63">
        <f t="shared" ca="1" si="285"/>
        <v>299756.38040285488</v>
      </c>
      <c r="EC79" s="63">
        <f t="shared" ca="1" si="285"/>
        <v>318460.14636862738</v>
      </c>
      <c r="ED79" s="63">
        <f t="shared" ca="1" si="285"/>
        <v>335355.85234022513</v>
      </c>
      <c r="EE79" s="63">
        <f t="shared" ca="1" si="285"/>
        <v>351396.16783951712</v>
      </c>
      <c r="EF79" s="63">
        <f t="shared" ca="1" si="285"/>
        <v>366562.01069980254</v>
      </c>
      <c r="EG79" s="63">
        <f t="shared" ca="1" si="285"/>
        <v>383392.24676282052</v>
      </c>
      <c r="EH79" s="63">
        <f t="shared" ca="1" si="285"/>
        <v>400091.15912299615</v>
      </c>
      <c r="EI79" s="63">
        <f t="shared" ca="1" si="285"/>
        <v>417327.9861337262</v>
      </c>
      <c r="EJ79" s="63">
        <f t="shared" ca="1" si="285"/>
        <v>435279.26760472514</v>
      </c>
      <c r="EK79" s="63">
        <f t="shared" ca="1" si="285"/>
        <v>455448.67141329224</v>
      </c>
      <c r="EL79" s="63">
        <f t="shared" ca="1" si="285"/>
        <v>475659.53918336437</v>
      </c>
      <c r="EM79" s="63">
        <f t="shared" ca="1" si="285"/>
        <v>496283.05412253912</v>
      </c>
      <c r="EN79" s="63">
        <f t="shared" ca="1" si="285"/>
        <v>516927.02900493948</v>
      </c>
      <c r="EO79" s="63">
        <f t="shared" ca="1" si="285"/>
        <v>541423.46407859295</v>
      </c>
      <c r="EP79" s="63">
        <f t="shared" ca="1" si="285"/>
        <v>566616.98490001471</v>
      </c>
      <c r="EQ79" s="63">
        <f t="shared" ca="1" si="285"/>
        <v>592164.05864850665</v>
      </c>
      <c r="ER79" s="63">
        <f t="shared" ca="1" si="285"/>
        <v>617363.37260861346</v>
      </c>
      <c r="ES79" s="63">
        <f t="shared" ca="1" si="285"/>
        <v>645222.4884898084</v>
      </c>
      <c r="ET79" s="63">
        <f t="shared" ca="1" si="285"/>
        <v>674407.74218184105</v>
      </c>
      <c r="EU79" s="63">
        <f t="shared" ca="1" si="285"/>
        <v>703458.76682375686</v>
      </c>
      <c r="EV79" s="63">
        <f t="shared" ca="1" si="285"/>
        <v>731552.30420440855</v>
      </c>
      <c r="EW79" s="63">
        <f t="shared" ca="1" si="285"/>
        <v>707295.15995269606</v>
      </c>
    </row>
    <row r="80" spans="1:153" ht="14.5" thickTop="1" x14ac:dyDescent="0.3">
      <c r="H80" s="57"/>
      <c r="I80" s="57"/>
      <c r="J80" s="57"/>
      <c r="K80" s="57"/>
      <c r="L80" s="57"/>
      <c r="M80" s="57"/>
      <c r="N80" s="57"/>
      <c r="O80" s="57"/>
      <c r="P80" s="57"/>
      <c r="Q80" s="57"/>
      <c r="R80" s="57"/>
      <c r="S80" s="57"/>
      <c r="T80" s="57"/>
      <c r="U80" s="57"/>
      <c r="V80" s="57"/>
      <c r="W80" s="57"/>
      <c r="X80" s="57"/>
      <c r="Y80" s="57"/>
      <c r="Z80" s="57"/>
      <c r="AA80" s="57"/>
      <c r="AB80" s="57"/>
      <c r="AC80" s="57"/>
      <c r="AD80" s="57"/>
      <c r="AE80" s="57"/>
      <c r="AF80" s="57"/>
      <c r="AG80" s="57"/>
      <c r="AH80" s="57"/>
      <c r="AI80" s="57"/>
      <c r="AJ80" s="57"/>
      <c r="AK80" s="57"/>
      <c r="AL80" s="57"/>
      <c r="AM80" s="57"/>
      <c r="AN80" s="57"/>
      <c r="AO80" s="57"/>
      <c r="AP80" s="57"/>
      <c r="AQ80" s="57"/>
      <c r="AR80" s="57"/>
      <c r="AS80" s="57"/>
      <c r="AT80" s="57"/>
      <c r="AU80" s="57"/>
      <c r="AV80" s="57"/>
      <c r="AW80" s="57"/>
      <c r="AX80" s="57"/>
      <c r="AY80" s="57"/>
      <c r="AZ80" s="57"/>
      <c r="BA80" s="57"/>
      <c r="BB80" s="57"/>
      <c r="BC80" s="57"/>
      <c r="BD80" s="57"/>
      <c r="BE80" s="57"/>
      <c r="BF80" s="57"/>
      <c r="BG80" s="57"/>
      <c r="BH80" s="57"/>
      <c r="BI80" s="57"/>
      <c r="BJ80" s="57"/>
      <c r="BK80" s="57"/>
      <c r="BL80" s="57"/>
      <c r="BM80" s="57"/>
      <c r="BN80" s="57"/>
      <c r="BO80" s="57"/>
      <c r="BP80" s="57"/>
      <c r="BQ80" s="57"/>
      <c r="BR80" s="57"/>
      <c r="BS80" s="57"/>
      <c r="BT80" s="57"/>
      <c r="BU80" s="57"/>
      <c r="BV80" s="57"/>
      <c r="BW80" s="57"/>
      <c r="BX80" s="57"/>
      <c r="BY80" s="57"/>
      <c r="BZ80" s="57"/>
      <c r="CA80" s="57"/>
      <c r="CB80" s="57"/>
      <c r="CC80" s="57"/>
      <c r="CD80" s="57"/>
      <c r="CE80" s="57"/>
      <c r="CF80" s="57"/>
      <c r="CG80" s="57"/>
      <c r="CH80" s="57"/>
      <c r="CI80" s="57"/>
      <c r="CJ80" s="57"/>
      <c r="CK80" s="57"/>
      <c r="CL80" s="57"/>
      <c r="CM80" s="57"/>
      <c r="CN80" s="57"/>
      <c r="CO80" s="57"/>
      <c r="CP80" s="57"/>
      <c r="CQ80" s="57"/>
      <c r="CR80" s="57"/>
      <c r="CS80" s="57"/>
      <c r="CT80" s="57"/>
      <c r="CU80" s="57"/>
      <c r="CV80" s="57"/>
      <c r="CW80" s="57"/>
      <c r="CX80" s="57"/>
      <c r="CY80" s="57"/>
      <c r="CZ80" s="57"/>
      <c r="DA80" s="57"/>
      <c r="DB80" s="57"/>
      <c r="DC80" s="57"/>
      <c r="DD80" s="57"/>
      <c r="DE80" s="57"/>
      <c r="DF80" s="57"/>
      <c r="DG80" s="57"/>
      <c r="DH80" s="57"/>
      <c r="DI80" s="57"/>
      <c r="DJ80" s="57"/>
      <c r="DK80" s="57"/>
      <c r="DL80" s="57"/>
      <c r="DM80" s="57"/>
      <c r="DN80" s="57"/>
      <c r="DO80" s="57"/>
      <c r="DP80" s="57"/>
      <c r="DQ80" s="57"/>
      <c r="DR80" s="57"/>
      <c r="DS80" s="57"/>
      <c r="DT80" s="57"/>
      <c r="DU80" s="57"/>
      <c r="DV80" s="57"/>
      <c r="DW80" s="57"/>
      <c r="DX80" s="57"/>
      <c r="DY80" s="57"/>
      <c r="DZ80" s="57"/>
      <c r="EA80" s="57"/>
      <c r="EB80" s="57"/>
      <c r="EC80" s="57"/>
      <c r="ED80" s="57"/>
      <c r="EE80" s="57"/>
      <c r="EF80" s="57"/>
      <c r="EG80" s="57"/>
      <c r="EH80" s="57"/>
      <c r="EI80" s="57"/>
      <c r="EJ80" s="57"/>
      <c r="EK80" s="57"/>
      <c r="EL80" s="57"/>
      <c r="EM80" s="57"/>
      <c r="EN80" s="57"/>
      <c r="EO80" s="57"/>
      <c r="EP80" s="57"/>
      <c r="EQ80" s="57"/>
      <c r="ER80" s="57"/>
      <c r="ES80" s="57"/>
      <c r="ET80" s="57"/>
    </row>
    <row r="81" spans="1:153" x14ac:dyDescent="0.3">
      <c r="B81" s="12" t="s">
        <v>221</v>
      </c>
      <c r="D81" s="6"/>
      <c r="H81" s="57"/>
      <c r="I81" s="57"/>
      <c r="J81" s="57"/>
      <c r="K81" s="57"/>
      <c r="L81" s="57"/>
      <c r="M81" s="57"/>
      <c r="N81" s="57"/>
      <c r="O81" s="57"/>
      <c r="P81" s="57"/>
      <c r="Q81" s="57"/>
      <c r="R81" s="57"/>
      <c r="S81" s="57"/>
      <c r="T81" s="57"/>
      <c r="U81" s="57"/>
      <c r="V81" s="57"/>
      <c r="W81" s="57"/>
      <c r="X81" s="57"/>
      <c r="Y81" s="57"/>
      <c r="Z81" s="57"/>
      <c r="AA81" s="57"/>
      <c r="AB81" s="57"/>
      <c r="AC81" s="57"/>
      <c r="AD81" s="57"/>
      <c r="AE81" s="57"/>
      <c r="AF81" s="57"/>
      <c r="AG81" s="57"/>
      <c r="AH81" s="57"/>
      <c r="AI81" s="57"/>
      <c r="AJ81" s="57"/>
      <c r="AK81" s="57"/>
      <c r="AL81" s="57"/>
      <c r="AM81" s="57"/>
      <c r="AN81" s="57"/>
      <c r="AO81" s="57"/>
      <c r="AP81" s="57"/>
      <c r="AQ81" s="57"/>
      <c r="AR81" s="57"/>
      <c r="AS81" s="57"/>
      <c r="AT81" s="57"/>
      <c r="AU81" s="57"/>
      <c r="AV81" s="57"/>
      <c r="AW81" s="57"/>
      <c r="AX81" s="57"/>
      <c r="AY81" s="57"/>
      <c r="AZ81" s="57"/>
      <c r="BA81" s="57"/>
      <c r="BB81" s="57"/>
      <c r="BC81" s="57"/>
      <c r="BD81" s="57"/>
      <c r="BE81" s="57"/>
      <c r="BF81" s="57"/>
      <c r="BG81" s="57"/>
      <c r="BH81" s="57"/>
      <c r="BI81" s="57"/>
      <c r="BJ81" s="57"/>
      <c r="BK81" s="57"/>
      <c r="BL81" s="57"/>
      <c r="BM81" s="57"/>
      <c r="BN81" s="57"/>
      <c r="BO81" s="57"/>
      <c r="BP81" s="57"/>
      <c r="BQ81" s="57"/>
      <c r="BR81" s="57"/>
      <c r="BS81" s="57"/>
      <c r="BT81" s="57"/>
      <c r="BU81" s="57"/>
      <c r="BV81" s="57"/>
      <c r="BW81" s="57"/>
      <c r="BX81" s="57"/>
      <c r="BY81" s="57"/>
      <c r="BZ81" s="57"/>
      <c r="CA81" s="57"/>
      <c r="CB81" s="57"/>
      <c r="CC81" s="57"/>
      <c r="CD81" s="57"/>
      <c r="CE81" s="57"/>
      <c r="CF81" s="57"/>
      <c r="CG81" s="57"/>
      <c r="CH81" s="57"/>
      <c r="CI81" s="57"/>
      <c r="CJ81" s="57"/>
      <c r="CK81" s="57"/>
      <c r="CL81" s="57"/>
      <c r="CM81" s="57"/>
      <c r="CN81" s="57"/>
      <c r="CO81" s="57"/>
      <c r="CP81" s="57"/>
      <c r="CQ81" s="57"/>
      <c r="CR81" s="57"/>
      <c r="CS81" s="57"/>
      <c r="CT81" s="57"/>
      <c r="CU81" s="57"/>
      <c r="CV81" s="57"/>
      <c r="CW81" s="57"/>
      <c r="CX81" s="57"/>
      <c r="CY81" s="57"/>
      <c r="CZ81" s="57"/>
      <c r="DA81" s="57"/>
      <c r="DB81" s="57"/>
      <c r="DC81" s="57"/>
      <c r="DD81" s="57"/>
      <c r="DE81" s="57"/>
      <c r="DF81" s="57"/>
      <c r="DG81" s="57"/>
      <c r="DH81" s="57"/>
      <c r="DI81" s="57"/>
      <c r="DJ81" s="57"/>
      <c r="DK81" s="57"/>
      <c r="DL81" s="57"/>
      <c r="DM81" s="57"/>
      <c r="DN81" s="57"/>
      <c r="DO81" s="57"/>
      <c r="DP81" s="57"/>
      <c r="DQ81" s="57"/>
      <c r="DR81" s="57"/>
      <c r="DS81" s="57"/>
      <c r="DT81" s="57"/>
      <c r="DU81" s="57"/>
      <c r="DV81" s="57"/>
      <c r="DW81" s="57"/>
      <c r="DX81" s="57"/>
      <c r="DY81" s="57"/>
      <c r="DZ81" s="57"/>
      <c r="EA81" s="57"/>
      <c r="EB81" s="57"/>
      <c r="EC81" s="57"/>
      <c r="ED81" s="57"/>
      <c r="EE81" s="57"/>
      <c r="EF81" s="57"/>
      <c r="EG81" s="57"/>
      <c r="EH81" s="57"/>
      <c r="EI81" s="57"/>
      <c r="EJ81" s="57"/>
      <c r="EK81" s="57"/>
      <c r="EL81" s="57"/>
      <c r="EM81" s="57"/>
      <c r="EN81" s="57"/>
      <c r="EO81" s="57"/>
      <c r="EP81" s="57"/>
      <c r="EQ81" s="57"/>
      <c r="ER81" s="57"/>
      <c r="ES81" s="57"/>
      <c r="ET81" s="57"/>
    </row>
    <row r="82" spans="1:153" x14ac:dyDescent="0.3">
      <c r="D82" s="12" t="s">
        <v>216</v>
      </c>
      <c r="F82" s="51" t="str">
        <f>F79</f>
        <v>INR Mn</v>
      </c>
      <c r="H82" s="57">
        <f>Capex!H280</f>
        <v>585.90102360071535</v>
      </c>
      <c r="I82" s="57">
        <f>Capex!I280</f>
        <v>2802.9480089641556</v>
      </c>
      <c r="J82" s="57">
        <f>Capex!J280</f>
        <v>4546.6374836819359</v>
      </c>
      <c r="K82" s="57">
        <f>Capex!K280</f>
        <v>4759.1557662199148</v>
      </c>
      <c r="L82" s="57">
        <f>Capex!L280</f>
        <v>5394.2925577085098</v>
      </c>
      <c r="M82" s="57">
        <f>Capex!M280</f>
        <v>7641.5671692768965</v>
      </c>
      <c r="N82" s="57">
        <f>Capex!N280</f>
        <v>9405.9118978269125</v>
      </c>
      <c r="O82" s="57">
        <f>Capex!O280</f>
        <v>9667.9964584925474</v>
      </c>
      <c r="P82" s="57">
        <f>Capex!P280</f>
        <v>10318.102253797395</v>
      </c>
      <c r="Q82" s="57">
        <f>Capex!Q280</f>
        <v>12572.130391209161</v>
      </c>
      <c r="R82" s="57">
        <f>Capex!R280</f>
        <v>14341.946722312519</v>
      </c>
      <c r="S82" s="57">
        <f>Capex!S280</f>
        <v>14636.526335411576</v>
      </c>
      <c r="T82" s="57">
        <f>Capex!T280</f>
        <v>15878.875842748152</v>
      </c>
      <c r="U82" s="57">
        <f>Capex!U280</f>
        <v>20350.613436461677</v>
      </c>
      <c r="V82" s="57">
        <f>Capex!V280</f>
        <v>23865.706298950521</v>
      </c>
      <c r="W82" s="57">
        <f>Capex!W280</f>
        <v>24365.293999132969</v>
      </c>
      <c r="X82" s="57">
        <f>Capex!X280</f>
        <v>27425.992738549357</v>
      </c>
      <c r="Y82" s="57">
        <f>Capex!Y280</f>
        <v>38577.622350525606</v>
      </c>
      <c r="Z82" s="57">
        <f>Capex!Z280</f>
        <v>47344.630924860649</v>
      </c>
      <c r="AA82" s="57">
        <f>Capex!AA280</f>
        <v>48559.226835602865</v>
      </c>
      <c r="AB82" s="57">
        <f>Capex!AB280</f>
        <v>48840.685081316937</v>
      </c>
      <c r="AC82" s="57">
        <f>Capex!AC280</f>
        <v>48998.103651608573</v>
      </c>
      <c r="AD82" s="57">
        <f>Capex!AD280</f>
        <v>49111.075148987286</v>
      </c>
      <c r="AE82" s="57">
        <f>Capex!AE280</f>
        <v>49449.514095611761</v>
      </c>
      <c r="AF82" s="57">
        <f>Capex!AF280</f>
        <v>49532.253889383726</v>
      </c>
      <c r="AG82" s="57">
        <f>Capex!AG280</f>
        <v>49553.377757748181</v>
      </c>
      <c r="AH82" s="57">
        <f>Capex!AH280</f>
        <v>49578.264891542094</v>
      </c>
      <c r="AI82" s="57">
        <f>Capex!AI280</f>
        <v>49784.701998809658</v>
      </c>
      <c r="AJ82" s="57">
        <f>Capex!AJ280</f>
        <v>49809.321189513183</v>
      </c>
      <c r="AK82" s="57">
        <f>Capex!AK280</f>
        <v>49789.977886370187</v>
      </c>
      <c r="AL82" s="57">
        <f>Capex!AL280</f>
        <v>49788.912792704083</v>
      </c>
      <c r="AM82" s="57">
        <f>Capex!AM280</f>
        <v>49833.238555692194</v>
      </c>
      <c r="AN82" s="57">
        <f>Capex!AN280</f>
        <v>49850.787305230537</v>
      </c>
      <c r="AO82" s="57">
        <f>Capex!AO280</f>
        <v>49814.575353142376</v>
      </c>
      <c r="AP82" s="57">
        <f>Capex!AP280</f>
        <v>49802.508966685949</v>
      </c>
      <c r="AQ82" s="57">
        <f>Capex!AQ280</f>
        <v>49885.823514067582</v>
      </c>
      <c r="AR82" s="57">
        <f>Capex!AR280</f>
        <v>49868.577133639286</v>
      </c>
      <c r="AS82" s="57">
        <f>Capex!AS280</f>
        <v>49821.286110800254</v>
      </c>
      <c r="AT82" s="57">
        <f>Capex!AT280</f>
        <v>49801.994243419344</v>
      </c>
      <c r="AU82" s="57">
        <f>Capex!AU280</f>
        <v>49872.980365223179</v>
      </c>
      <c r="AV82" s="57">
        <f>Capex!AV280</f>
        <v>49847.746486049567</v>
      </c>
      <c r="AW82" s="57">
        <f>Capex!AW280</f>
        <v>49795.472644980873</v>
      </c>
      <c r="AX82" s="57">
        <f>Capex!AX280</f>
        <v>49772.931113537139</v>
      </c>
      <c r="AY82" s="57">
        <f>Capex!AY280</f>
        <v>49853.604945301711</v>
      </c>
      <c r="AZ82" s="57">
        <f>Capex!AZ280</f>
        <v>49834.971483903544</v>
      </c>
      <c r="BA82" s="57">
        <f>Capex!BA280</f>
        <v>49787.141121842164</v>
      </c>
      <c r="BB82" s="57">
        <f>Capex!BB280</f>
        <v>49767.497511490154</v>
      </c>
      <c r="BC82" s="57">
        <f>Capex!BC280</f>
        <v>49801.810897748946</v>
      </c>
      <c r="BD82" s="57">
        <f>Capex!BD280</f>
        <v>49812.758080213003</v>
      </c>
      <c r="BE82" s="57">
        <f>Capex!BE280</f>
        <v>49772.654119435283</v>
      </c>
      <c r="BF82" s="57">
        <f>Capex!BF280</f>
        <v>49758.049466442186</v>
      </c>
      <c r="BG82" s="57">
        <f>Capex!BG280</f>
        <v>49843.683847238404</v>
      </c>
      <c r="BH82" s="57">
        <f>Capex!BH280</f>
        <v>49828.4301005651</v>
      </c>
      <c r="BI82" s="57">
        <f>Capex!BI280</f>
        <v>49782.875002273613</v>
      </c>
      <c r="BJ82" s="57">
        <f>Capex!BJ280</f>
        <v>49764.715259597622</v>
      </c>
      <c r="BK82" s="57">
        <f>Capex!BK280</f>
        <v>49848.127709342029</v>
      </c>
      <c r="BL82" s="57">
        <f>Capex!BL280</f>
        <v>49831.360119534525</v>
      </c>
      <c r="BM82" s="57">
        <f>Capex!BM280</f>
        <v>49784.785884210192</v>
      </c>
      <c r="BN82" s="57">
        <f>Capex!BN280</f>
        <v>49765.961486947563</v>
      </c>
      <c r="BO82" s="57">
        <f>Capex!BO280</f>
        <v>49848.958527575327</v>
      </c>
      <c r="BP82" s="57">
        <f>Capex!BP280</f>
        <v>49831.907911776259</v>
      </c>
      <c r="BQ82" s="57">
        <f>Capex!BQ280</f>
        <v>49785.143140020024</v>
      </c>
      <c r="BR82" s="57">
        <f>Capex!BR280</f>
        <v>49766.194479867023</v>
      </c>
      <c r="BS82" s="57">
        <f>Capex!BS280</f>
        <v>49800.951756019414</v>
      </c>
      <c r="BT82" s="57">
        <f>Capex!BT280</f>
        <v>49812.191613138595</v>
      </c>
      <c r="BU82" s="57">
        <f>Capex!BU280</f>
        <v>49772.284684386766</v>
      </c>
      <c r="BV82" s="57">
        <f>Capex!BV280</f>
        <v>49757.808530540984</v>
      </c>
      <c r="BW82" s="57">
        <f>Capex!BW280</f>
        <v>49843.523223304277</v>
      </c>
      <c r="BX82" s="57">
        <f>Capex!BX280</f>
        <v>49828.324194674475</v>
      </c>
      <c r="BY82" s="57">
        <f>Capex!BY280</f>
        <v>49782.805933214513</v>
      </c>
      <c r="BZ82" s="57">
        <f>Capex!BZ280</f>
        <v>49764.670214559083</v>
      </c>
      <c r="CA82" s="57">
        <f>Capex!CA280</f>
        <v>49848.097679316343</v>
      </c>
      <c r="CB82" s="57">
        <f>Capex!CB280</f>
        <v>49831.340319517592</v>
      </c>
      <c r="CC82" s="57">
        <f>Capex!CC280</f>
        <v>49784.772971155675</v>
      </c>
      <c r="CD82" s="57">
        <f>Capex!CD280</f>
        <v>49765.953065390277</v>
      </c>
      <c r="CE82" s="57">
        <f>Capex!CE280</f>
        <v>49848.952913203808</v>
      </c>
      <c r="CF82" s="57">
        <f>Capex!CF280</f>
        <v>49831.904209992848</v>
      </c>
      <c r="CG82" s="57">
        <f>Capex!CG280</f>
        <v>49785.140725813457</v>
      </c>
      <c r="CH82" s="57">
        <f>Capex!CH280</f>
        <v>49766.19290538448</v>
      </c>
      <c r="CI82" s="57">
        <f>Capex!CI280</f>
        <v>49800.950717899061</v>
      </c>
      <c r="CJ82" s="57">
        <f>Capex!CJ280</f>
        <v>49812.190928663636</v>
      </c>
      <c r="CK82" s="57">
        <f>Capex!CK280</f>
        <v>49772.284237990054</v>
      </c>
      <c r="CL82" s="57">
        <f>Capex!CL280</f>
        <v>49757.808239412698</v>
      </c>
      <c r="CM82" s="57">
        <f>Capex!CM280</f>
        <v>49843.523029218755</v>
      </c>
      <c r="CN82" s="57">
        <f>Capex!CN280</f>
        <v>49828.324066706002</v>
      </c>
      <c r="CO82" s="57">
        <f>Capex!CO280</f>
        <v>49782.805849756813</v>
      </c>
      <c r="CP82" s="57">
        <f>Capex!CP280</f>
        <v>49764.670160130147</v>
      </c>
      <c r="CQ82" s="57">
        <f>Capex!CQ280</f>
        <v>49848.097643030385</v>
      </c>
      <c r="CR82" s="57">
        <f>Capex!CR280</f>
        <v>49831.340295592789</v>
      </c>
      <c r="CS82" s="57">
        <f>Capex!CS280</f>
        <v>49784.772955552544</v>
      </c>
      <c r="CT82" s="57">
        <f>Capex!CT280</f>
        <v>49765.953055214319</v>
      </c>
      <c r="CU82" s="57">
        <f>Capex!CU280</f>
        <v>49848.952906419836</v>
      </c>
      <c r="CV82" s="57">
        <f>Capex!CV280</f>
        <v>49831.904205519895</v>
      </c>
      <c r="CW82" s="57">
        <f>Capex!CW280</f>
        <v>49785.140722896307</v>
      </c>
      <c r="CX82" s="57">
        <f>Capex!CX280</f>
        <v>49766.192903481991</v>
      </c>
      <c r="CY82" s="57">
        <f>Capex!CY280</f>
        <v>49800.950716644671</v>
      </c>
      <c r="CZ82" s="57">
        <f>Capex!CZ280</f>
        <v>49812.190927836571</v>
      </c>
      <c r="DA82" s="57">
        <f>Capex!DA280</f>
        <v>49772.284237450665</v>
      </c>
      <c r="DB82" s="57">
        <f>Capex!DB280</f>
        <v>49757.80823906092</v>
      </c>
      <c r="DC82" s="57">
        <f>Capex!DC280</f>
        <v>49843.523028984237</v>
      </c>
      <c r="DD82" s="57">
        <f>Capex!DD280</f>
        <v>49828.324066551366</v>
      </c>
      <c r="DE82" s="57">
        <f>Capex!DE280</f>
        <v>49782.805849655961</v>
      </c>
      <c r="DF82" s="57">
        <f>Capex!DF280</f>
        <v>49764.670160064372</v>
      </c>
      <c r="DG82" s="57">
        <f>Capex!DG280</f>
        <v>49848.097642986533</v>
      </c>
      <c r="DH82" s="57">
        <f>Capex!DH280</f>
        <v>49831.340295563874</v>
      </c>
      <c r="DI82" s="57">
        <f>Capex!DI280</f>
        <v>49784.772955533685</v>
      </c>
      <c r="DJ82" s="57">
        <f>Capex!DJ280</f>
        <v>49765.953055202015</v>
      </c>
      <c r="DK82" s="57">
        <f>Capex!DK280</f>
        <v>49848.952906411629</v>
      </c>
      <c r="DL82" s="57">
        <f>Capex!DL280</f>
        <v>49831.904205514482</v>
      </c>
      <c r="DM82" s="57">
        <f>Capex!DM280</f>
        <v>49785.140722892778</v>
      </c>
      <c r="DN82" s="57">
        <f>Capex!DN280</f>
        <v>49766.192903479685</v>
      </c>
      <c r="DO82" s="57">
        <f>Capex!DO280</f>
        <v>49800.950716643143</v>
      </c>
      <c r="DP82" s="57">
        <f>Capex!DP280</f>
        <v>49812.190927835552</v>
      </c>
      <c r="DQ82" s="57">
        <f>Capex!DQ280</f>
        <v>49772.284237449996</v>
      </c>
      <c r="DR82" s="57">
        <f>Capex!DR280</f>
        <v>49757.808239060483</v>
      </c>
      <c r="DS82" s="57">
        <f>Capex!DS280</f>
        <v>49843.523028983938</v>
      </c>
      <c r="DT82" s="57"/>
      <c r="DU82" s="57">
        <f t="shared" ref="DU82:EJ84" si="286">INDEX($H82:$DS82,1,MATCH(DU$2,$H$2:$DS$2,0))</f>
        <v>4759.1557662199148</v>
      </c>
      <c r="DV82" s="57">
        <f t="shared" si="286"/>
        <v>9667.9964584925474</v>
      </c>
      <c r="DW82" s="57">
        <f t="shared" si="286"/>
        <v>14636.526335411576</v>
      </c>
      <c r="DX82" s="57">
        <f t="shared" si="286"/>
        <v>24365.293999132969</v>
      </c>
      <c r="DY82" s="57">
        <f t="shared" si="286"/>
        <v>48559.226835602865</v>
      </c>
      <c r="DZ82" s="57">
        <f t="shared" si="286"/>
        <v>49449.514095611761</v>
      </c>
      <c r="EA82" s="57">
        <f t="shared" si="286"/>
        <v>49784.701998809658</v>
      </c>
      <c r="EB82" s="57">
        <f t="shared" si="286"/>
        <v>49833.238555692194</v>
      </c>
      <c r="EC82" s="57">
        <f t="shared" si="286"/>
        <v>49885.823514067582</v>
      </c>
      <c r="ED82" s="57">
        <f t="shared" si="286"/>
        <v>49872.980365223179</v>
      </c>
      <c r="EE82" s="57">
        <f t="shared" si="286"/>
        <v>49853.604945301711</v>
      </c>
      <c r="EF82" s="57">
        <f t="shared" si="286"/>
        <v>49801.810897748946</v>
      </c>
      <c r="EG82" s="57">
        <f t="shared" si="286"/>
        <v>49843.683847238404</v>
      </c>
      <c r="EH82" s="57">
        <f t="shared" si="286"/>
        <v>49848.127709342029</v>
      </c>
      <c r="EI82" s="57">
        <f t="shared" si="286"/>
        <v>49848.958527575327</v>
      </c>
      <c r="EJ82" s="57">
        <f t="shared" si="286"/>
        <v>49800.951756019414</v>
      </c>
      <c r="EK82" s="57">
        <f t="shared" ref="EK82:EW84" si="287">INDEX($H82:$DS82,1,MATCH(EK$2,$H$2:$DS$2,0))</f>
        <v>49843.523223304277</v>
      </c>
      <c r="EL82" s="57">
        <f t="shared" si="287"/>
        <v>49848.097679316343</v>
      </c>
      <c r="EM82" s="57">
        <f t="shared" si="287"/>
        <v>49848.952913203808</v>
      </c>
      <c r="EN82" s="57">
        <f t="shared" si="287"/>
        <v>49800.950717899061</v>
      </c>
      <c r="EO82" s="57">
        <f t="shared" si="287"/>
        <v>49843.523029218755</v>
      </c>
      <c r="EP82" s="57">
        <f t="shared" si="287"/>
        <v>49848.097643030385</v>
      </c>
      <c r="EQ82" s="57">
        <f t="shared" si="287"/>
        <v>49848.952906419836</v>
      </c>
      <c r="ER82" s="57">
        <f t="shared" si="287"/>
        <v>49800.950716644671</v>
      </c>
      <c r="ES82" s="57">
        <f t="shared" si="287"/>
        <v>49843.523028984237</v>
      </c>
      <c r="ET82" s="57">
        <f t="shared" si="287"/>
        <v>49848.097642986533</v>
      </c>
      <c r="EU82" s="57">
        <f t="shared" si="287"/>
        <v>49848.952906411629</v>
      </c>
      <c r="EV82" s="57">
        <f t="shared" si="287"/>
        <v>49800.950716643143</v>
      </c>
      <c r="EW82" s="57">
        <f t="shared" si="287"/>
        <v>49843.523028983938</v>
      </c>
    </row>
    <row r="83" spans="1:153" x14ac:dyDescent="0.3">
      <c r="D83" s="12" t="s">
        <v>217</v>
      </c>
      <c r="F83" s="51" t="str">
        <f>F82</f>
        <v>INR Mn</v>
      </c>
      <c r="H83" s="57">
        <f ca="1">G83+H56</f>
        <v>0</v>
      </c>
      <c r="I83" s="57">
        <f t="shared" ref="I83:BT83" ca="1" si="288">H83+I56</f>
        <v>0</v>
      </c>
      <c r="J83" s="57">
        <f t="shared" ca="1" si="288"/>
        <v>0</v>
      </c>
      <c r="K83" s="57">
        <f t="shared" ca="1" si="288"/>
        <v>29.558580539948402</v>
      </c>
      <c r="L83" s="57">
        <f t="shared" ca="1" si="288"/>
        <v>96.66805321355244</v>
      </c>
      <c r="M83" s="57">
        <f t="shared" ca="1" si="288"/>
        <v>270.58549228109212</v>
      </c>
      <c r="N83" s="57">
        <f t="shared" ca="1" si="288"/>
        <v>484.44275907236852</v>
      </c>
      <c r="O83" s="57">
        <f t="shared" ca="1" si="288"/>
        <v>1115.4555243174568</v>
      </c>
      <c r="P83" s="57">
        <f t="shared" ca="1" si="288"/>
        <v>1829.0248256674286</v>
      </c>
      <c r="Q83" s="57">
        <f t="shared" ca="1" si="288"/>
        <v>2695.840188694996</v>
      </c>
      <c r="R83" s="57">
        <f t="shared" ca="1" si="288"/>
        <v>3651.6827708819842</v>
      </c>
      <c r="S83" s="57">
        <f t="shared" ca="1" si="288"/>
        <v>5282.9662077858429</v>
      </c>
      <c r="T83" s="57">
        <f t="shared" ca="1" si="288"/>
        <v>6901.8177996152217</v>
      </c>
      <c r="U83" s="57">
        <f t="shared" ca="1" si="288"/>
        <v>8572.0334168150985</v>
      </c>
      <c r="V83" s="57">
        <f t="shared" ca="1" si="288"/>
        <v>10235.654369361991</v>
      </c>
      <c r="W83" s="57">
        <f t="shared" ca="1" si="288"/>
        <v>12897.186918479139</v>
      </c>
      <c r="X83" s="57">
        <f t="shared" ca="1" si="288"/>
        <v>15540.097927975063</v>
      </c>
      <c r="Y83" s="57">
        <f t="shared" ca="1" si="288"/>
        <v>18285.772127660537</v>
      </c>
      <c r="Z83" s="57">
        <f t="shared" ca="1" si="288"/>
        <v>21019.977562654989</v>
      </c>
      <c r="AA83" s="57">
        <f t="shared" ca="1" si="288"/>
        <v>26030.839217185658</v>
      </c>
      <c r="AB83" s="57">
        <f t="shared" ca="1" si="288"/>
        <v>30974.357658450648</v>
      </c>
      <c r="AC83" s="57">
        <f t="shared" ca="1" si="288"/>
        <v>36164.584953679747</v>
      </c>
      <c r="AD83" s="57">
        <f t="shared" ca="1" si="288"/>
        <v>41328.513443285425</v>
      </c>
      <c r="AE83" s="57">
        <f t="shared" ca="1" si="288"/>
        <v>47523.824461474222</v>
      </c>
      <c r="AF83" s="57">
        <f t="shared" ca="1" si="288"/>
        <v>53699.346462810281</v>
      </c>
      <c r="AG83" s="57">
        <f t="shared" ca="1" si="288"/>
        <v>59804.020933449123</v>
      </c>
      <c r="AH83" s="57">
        <f t="shared" ca="1" si="288"/>
        <v>65901.408478699683</v>
      </c>
      <c r="AI83" s="57">
        <f t="shared" ca="1" si="288"/>
        <v>72353.458406572783</v>
      </c>
      <c r="AJ83" s="57">
        <f t="shared" ca="1" si="288"/>
        <v>78802.95324337206</v>
      </c>
      <c r="AK83" s="57">
        <f t="shared" ca="1" si="288"/>
        <v>85172.585745823686</v>
      </c>
      <c r="AL83" s="57">
        <f t="shared" ca="1" si="288"/>
        <v>91540.94257326606</v>
      </c>
      <c r="AM83" s="57">
        <f t="shared" ca="1" si="288"/>
        <v>97875.217863499391</v>
      </c>
      <c r="AN83" s="57">
        <f t="shared" ca="1" si="288"/>
        <v>104225.04118310977</v>
      </c>
      <c r="AO83" s="57">
        <f t="shared" ca="1" si="288"/>
        <v>110488.73704975081</v>
      </c>
      <c r="AP83" s="57">
        <f t="shared" ca="1" si="288"/>
        <v>116751.18415623468</v>
      </c>
      <c r="AQ83" s="57">
        <f t="shared" ca="1" si="288"/>
        <v>122939.3011373734</v>
      </c>
      <c r="AR83" s="57">
        <f t="shared" ca="1" si="288"/>
        <v>129095.70417000854</v>
      </c>
      <c r="AS83" s="57">
        <f t="shared" ca="1" si="288"/>
        <v>135120.40706839322</v>
      </c>
      <c r="AT83" s="57">
        <f t="shared" ca="1" si="288"/>
        <v>141144.34040162506</v>
      </c>
      <c r="AU83" s="57">
        <f t="shared" ca="1" si="288"/>
        <v>147003.68994601053</v>
      </c>
      <c r="AV83" s="57">
        <f t="shared" ca="1" si="288"/>
        <v>152878.75463838442</v>
      </c>
      <c r="AW83" s="57">
        <f t="shared" ca="1" si="288"/>
        <v>158710.07166386917</v>
      </c>
      <c r="AX83" s="57">
        <f t="shared" ca="1" si="288"/>
        <v>164541.44945320234</v>
      </c>
      <c r="AY83" s="57">
        <f t="shared" ca="1" si="288"/>
        <v>170361.86673137409</v>
      </c>
      <c r="AZ83" s="57">
        <f t="shared" ca="1" si="288"/>
        <v>176197.69288920789</v>
      </c>
      <c r="BA83" s="57">
        <f t="shared" ca="1" si="288"/>
        <v>182041.38801750736</v>
      </c>
      <c r="BB83" s="57">
        <f t="shared" ca="1" si="288"/>
        <v>187885.41279123048</v>
      </c>
      <c r="BC83" s="57">
        <f t="shared" ca="1" si="288"/>
        <v>193729.49165472531</v>
      </c>
      <c r="BD83" s="57">
        <f t="shared" ca="1" si="288"/>
        <v>199586.71609467518</v>
      </c>
      <c r="BE83" s="57">
        <f t="shared" ca="1" si="288"/>
        <v>205452.08542728249</v>
      </c>
      <c r="BF83" s="57">
        <f t="shared" ca="1" si="288"/>
        <v>211318.06271510985</v>
      </c>
      <c r="BG83" s="57">
        <f t="shared" ca="1" si="288"/>
        <v>217172.48187939587</v>
      </c>
      <c r="BH83" s="57">
        <f t="shared" ca="1" si="288"/>
        <v>223042.86662557969</v>
      </c>
      <c r="BI83" s="57">
        <f t="shared" ca="1" si="288"/>
        <v>228921.68186171009</v>
      </c>
      <c r="BJ83" s="57">
        <f t="shared" ca="1" si="288"/>
        <v>234801.39312167472</v>
      </c>
      <c r="BK83" s="57">
        <f t="shared" ca="1" si="288"/>
        <v>240670.35172124251</v>
      </c>
      <c r="BL83" s="57">
        <f t="shared" ca="1" si="288"/>
        <v>246555.56897831181</v>
      </c>
      <c r="BM83" s="57">
        <f t="shared" ca="1" si="288"/>
        <v>252449.51233696757</v>
      </c>
      <c r="BN83" s="57">
        <f t="shared" ca="1" si="288"/>
        <v>258344.64988907843</v>
      </c>
      <c r="BO83" s="57">
        <f t="shared" ca="1" si="288"/>
        <v>264229.43179585197</v>
      </c>
      <c r="BP83" s="57">
        <f t="shared" ca="1" si="288"/>
        <v>270130.77571230539</v>
      </c>
      <c r="BQ83" s="57">
        <f t="shared" ca="1" si="288"/>
        <v>276041.15170748497</v>
      </c>
      <c r="BR83" s="57">
        <f t="shared" ca="1" si="288"/>
        <v>281953.03052093479</v>
      </c>
      <c r="BS83" s="57">
        <f t="shared" ca="1" si="288"/>
        <v>287866.04388333019</v>
      </c>
      <c r="BT83" s="57">
        <f t="shared" ca="1" si="288"/>
        <v>293793.32856291783</v>
      </c>
      <c r="BU83" s="57">
        <f t="shared" ref="BU83:DS83" ca="1" si="289">BT83+BU56</f>
        <v>299728.93006024777</v>
      </c>
      <c r="BV83" s="57">
        <f t="shared" ca="1" si="289"/>
        <v>305665.31292558153</v>
      </c>
      <c r="BW83" s="57">
        <f t="shared" ca="1" si="289"/>
        <v>311590.29396954121</v>
      </c>
      <c r="BX83" s="57">
        <f t="shared" ca="1" si="289"/>
        <v>317531.41702231159</v>
      </c>
      <c r="BY83" s="57">
        <f t="shared" ca="1" si="289"/>
        <v>323480.11655151023</v>
      </c>
      <c r="BZ83" s="57">
        <f t="shared" ca="1" si="289"/>
        <v>329428.85070109135</v>
      </c>
      <c r="CA83" s="57">
        <f t="shared" ca="1" si="289"/>
        <v>335365.95985342219</v>
      </c>
      <c r="CB83" s="57">
        <f t="shared" ca="1" si="289"/>
        <v>341318.45128754328</v>
      </c>
      <c r="CC83" s="57">
        <f t="shared" ca="1" si="289"/>
        <v>347277.75289701688</v>
      </c>
      <c r="CD83" s="57">
        <f t="shared" ca="1" si="289"/>
        <v>353236.31619485532</v>
      </c>
      <c r="CE83" s="57">
        <f t="shared" ca="1" si="289"/>
        <v>359182.57396942365</v>
      </c>
      <c r="CF83" s="57">
        <f t="shared" ca="1" si="289"/>
        <v>365143.42765924835</v>
      </c>
      <c r="CG83" s="57">
        <f t="shared" ca="1" si="289"/>
        <v>371109.26638623461</v>
      </c>
      <c r="CH83" s="57">
        <f t="shared" ca="1" si="289"/>
        <v>377072.5258701439</v>
      </c>
      <c r="CI83" s="57">
        <f t="shared" ca="1" si="289"/>
        <v>383032.80239454191</v>
      </c>
      <c r="CJ83" s="57">
        <f t="shared" ca="1" si="289"/>
        <v>389003.19714154751</v>
      </c>
      <c r="CK83" s="57">
        <f t="shared" ca="1" si="289"/>
        <v>394973.59188855311</v>
      </c>
      <c r="CL83" s="57">
        <f t="shared" ca="1" si="289"/>
        <v>400936.37921889202</v>
      </c>
      <c r="CM83" s="57">
        <f t="shared" ca="1" si="289"/>
        <v>407001.24882565689</v>
      </c>
      <c r="CN83" s="57">
        <f t="shared" ca="1" si="289"/>
        <v>413073.72584908846</v>
      </c>
      <c r="CO83" s="57">
        <f t="shared" ca="1" si="289"/>
        <v>419146.20287252002</v>
      </c>
      <c r="CP83" s="57">
        <f t="shared" ca="1" si="289"/>
        <v>425211.07247928489</v>
      </c>
      <c r="CQ83" s="57">
        <f t="shared" ca="1" si="289"/>
        <v>431378.5544142471</v>
      </c>
      <c r="CR83" s="57">
        <f t="shared" ca="1" si="289"/>
        <v>437553.64376587595</v>
      </c>
      <c r="CS83" s="57">
        <f t="shared" ca="1" si="289"/>
        <v>443728.7331175048</v>
      </c>
      <c r="CT83" s="57">
        <f t="shared" ca="1" si="289"/>
        <v>449896.21505246701</v>
      </c>
      <c r="CU83" s="57">
        <f t="shared" ca="1" si="289"/>
        <v>456166.40841336315</v>
      </c>
      <c r="CV83" s="57">
        <f t="shared" ca="1" si="289"/>
        <v>462444.20919092593</v>
      </c>
      <c r="CW83" s="57">
        <f t="shared" ca="1" si="289"/>
        <v>468722.00996848871</v>
      </c>
      <c r="CX83" s="57">
        <f t="shared" ca="1" si="289"/>
        <v>474992.20332938485</v>
      </c>
      <c r="CY83" s="57">
        <f t="shared" ca="1" si="289"/>
        <v>481498.23303659388</v>
      </c>
      <c r="CZ83" s="57">
        <f t="shared" ca="1" si="289"/>
        <v>488009.26539683348</v>
      </c>
      <c r="DA83" s="57">
        <f t="shared" ca="1" si="289"/>
        <v>494520.29775707307</v>
      </c>
      <c r="DB83" s="57">
        <f t="shared" ca="1" si="289"/>
        <v>501023.72270064603</v>
      </c>
      <c r="DC83" s="57">
        <f t="shared" ca="1" si="289"/>
        <v>508117.01189913694</v>
      </c>
      <c r="DD83" s="57">
        <f t="shared" ca="1" si="289"/>
        <v>515217.90851429454</v>
      </c>
      <c r="DE83" s="57">
        <f t="shared" ca="1" si="289"/>
        <v>522318.80512945214</v>
      </c>
      <c r="DF83" s="57">
        <f t="shared" ca="1" si="289"/>
        <v>529412.09432794305</v>
      </c>
      <c r="DG83" s="57">
        <f t="shared" ca="1" si="289"/>
        <v>536486.05035999638</v>
      </c>
      <c r="DH83" s="57">
        <f t="shared" ca="1" si="289"/>
        <v>543567.61380871641</v>
      </c>
      <c r="DI83" s="57">
        <f t="shared" ca="1" si="289"/>
        <v>550649.17725743644</v>
      </c>
      <c r="DJ83" s="57">
        <f t="shared" ca="1" si="289"/>
        <v>557723.13328948978</v>
      </c>
      <c r="DK83" s="57">
        <f t="shared" ca="1" si="289"/>
        <v>564777.85525284626</v>
      </c>
      <c r="DL83" s="57">
        <f t="shared" ca="1" si="289"/>
        <v>571840.18463286944</v>
      </c>
      <c r="DM83" s="57">
        <f t="shared" ca="1" si="289"/>
        <v>578902.51401289261</v>
      </c>
      <c r="DN83" s="57">
        <f t="shared" ca="1" si="289"/>
        <v>585957.2359762491</v>
      </c>
      <c r="DO83" s="57">
        <f t="shared" ca="1" si="289"/>
        <v>593003.90329665877</v>
      </c>
      <c r="DP83" s="57">
        <f t="shared" ca="1" si="289"/>
        <v>600055.57327009889</v>
      </c>
      <c r="DQ83" s="57">
        <f t="shared" ca="1" si="289"/>
        <v>607107.24324353901</v>
      </c>
      <c r="DR83" s="57">
        <f t="shared" ca="1" si="289"/>
        <v>614151.30580031243</v>
      </c>
      <c r="DS83" s="57">
        <f t="shared" ca="1" si="289"/>
        <v>621175.50522184477</v>
      </c>
      <c r="DT83" s="57"/>
      <c r="DU83" s="57">
        <f t="shared" ca="1" si="286"/>
        <v>29.558580539948402</v>
      </c>
      <c r="DV83" s="57">
        <f t="shared" ca="1" si="286"/>
        <v>1115.4555243174568</v>
      </c>
      <c r="DW83" s="57">
        <f t="shared" ca="1" si="286"/>
        <v>5282.9662077858429</v>
      </c>
      <c r="DX83" s="57">
        <f t="shared" ca="1" si="286"/>
        <v>12897.186918479139</v>
      </c>
      <c r="DY83" s="57">
        <f t="shared" ca="1" si="286"/>
        <v>26030.839217185658</v>
      </c>
      <c r="DZ83" s="57">
        <f t="shared" ca="1" si="286"/>
        <v>47523.824461474222</v>
      </c>
      <c r="EA83" s="57">
        <f t="shared" ca="1" si="286"/>
        <v>72353.458406572783</v>
      </c>
      <c r="EB83" s="57">
        <f t="shared" ca="1" si="286"/>
        <v>97875.217863499391</v>
      </c>
      <c r="EC83" s="57">
        <f t="shared" ca="1" si="286"/>
        <v>122939.3011373734</v>
      </c>
      <c r="ED83" s="57">
        <f t="shared" ca="1" si="286"/>
        <v>147003.68994601053</v>
      </c>
      <c r="EE83" s="57">
        <f t="shared" ca="1" si="286"/>
        <v>170361.86673137409</v>
      </c>
      <c r="EF83" s="57">
        <f t="shared" ca="1" si="286"/>
        <v>193729.49165472531</v>
      </c>
      <c r="EG83" s="57">
        <f t="shared" ca="1" si="286"/>
        <v>217172.48187939587</v>
      </c>
      <c r="EH83" s="57">
        <f t="shared" ca="1" si="286"/>
        <v>240670.35172124251</v>
      </c>
      <c r="EI83" s="57">
        <f t="shared" ca="1" si="286"/>
        <v>264229.43179585197</v>
      </c>
      <c r="EJ83" s="57">
        <f t="shared" ca="1" si="286"/>
        <v>287866.04388333019</v>
      </c>
      <c r="EK83" s="57">
        <f t="shared" ca="1" si="287"/>
        <v>311590.29396954121</v>
      </c>
      <c r="EL83" s="57">
        <f t="shared" ca="1" si="287"/>
        <v>335365.95985342219</v>
      </c>
      <c r="EM83" s="57">
        <f t="shared" ca="1" si="287"/>
        <v>359182.57396942365</v>
      </c>
      <c r="EN83" s="57">
        <f t="shared" ca="1" si="287"/>
        <v>383032.80239454191</v>
      </c>
      <c r="EO83" s="57">
        <f t="shared" ca="1" si="287"/>
        <v>407001.24882565689</v>
      </c>
      <c r="EP83" s="57">
        <f t="shared" ca="1" si="287"/>
        <v>431378.5544142471</v>
      </c>
      <c r="EQ83" s="57">
        <f t="shared" ca="1" si="287"/>
        <v>456166.40841336315</v>
      </c>
      <c r="ER83" s="57">
        <f t="shared" ca="1" si="287"/>
        <v>481498.23303659388</v>
      </c>
      <c r="ES83" s="57">
        <f t="shared" ca="1" si="287"/>
        <v>508117.01189913694</v>
      </c>
      <c r="ET83" s="57">
        <f t="shared" ca="1" si="287"/>
        <v>536486.05035999638</v>
      </c>
      <c r="EU83" s="57">
        <f t="shared" ca="1" si="287"/>
        <v>564777.85525284626</v>
      </c>
      <c r="EV83" s="57">
        <f t="shared" ca="1" si="287"/>
        <v>593003.90329665877</v>
      </c>
      <c r="EW83" s="57">
        <f t="shared" ca="1" si="287"/>
        <v>621175.50522184477</v>
      </c>
    </row>
    <row r="84" spans="1:153" x14ac:dyDescent="0.3">
      <c r="D84" s="12" t="s">
        <v>73</v>
      </c>
      <c r="F84" s="51" t="str">
        <f t="shared" ref="F84" si="290">F83</f>
        <v>INR Mn</v>
      </c>
      <c r="H84" s="57">
        <f>Capex!H413</f>
        <v>1367.1023884016688</v>
      </c>
      <c r="I84" s="57">
        <f>Capex!I413</f>
        <v>6540.2120209163613</v>
      </c>
      <c r="J84" s="57">
        <f>Capex!J413</f>
        <v>10608.820795257849</v>
      </c>
      <c r="K84" s="57">
        <f>Capex!K413</f>
        <v>10608.820795257849</v>
      </c>
      <c r="L84" s="57">
        <f>Capex!L413</f>
        <v>11975.923183659517</v>
      </c>
      <c r="M84" s="57">
        <f>Capex!M413</f>
        <v>16996.760510161977</v>
      </c>
      <c r="N84" s="57">
        <f>Capex!N413</f>
        <v>20911.897437033502</v>
      </c>
      <c r="O84" s="57">
        <f>Capex!O413</f>
        <v>20728.163301591023</v>
      </c>
      <c r="P84" s="57">
        <f>Capex!P413</f>
        <v>21910.709039617235</v>
      </c>
      <c r="Q84" s="57">
        <f>Capex!Q413</f>
        <v>26746.159121300891</v>
      </c>
      <c r="R84" s="57">
        <f>Capex!R413</f>
        <v>30475.070050035407</v>
      </c>
      <c r="S84" s="57">
        <f>Capex!S413</f>
        <v>30104.262924118753</v>
      </c>
      <c r="T84" s="57">
        <f>Capex!T413</f>
        <v>32465.982747784987</v>
      </c>
      <c r="U84" s="57">
        <f>Capex!U413</f>
        <v>42285.750445257596</v>
      </c>
      <c r="V84" s="57">
        <f>Capex!V413</f>
        <v>49893.605933438012</v>
      </c>
      <c r="W84" s="57">
        <f>Capex!W413</f>
        <v>49332.253826910382</v>
      </c>
      <c r="X84" s="57">
        <f>Capex!X413</f>
        <v>55601.067337013999</v>
      </c>
      <c r="Y84" s="57">
        <f>Capex!Y413</f>
        <v>80592.862900979148</v>
      </c>
      <c r="Z84" s="57">
        <f>Capex!Z413</f>
        <v>100057.22183892969</v>
      </c>
      <c r="AA84" s="57">
        <f>Capex!AA413</f>
        <v>99115.455154913012</v>
      </c>
      <c r="AB84" s="57">
        <f>Capex!AB413</f>
        <v>98166.683037235154</v>
      </c>
      <c r="AC84" s="57">
        <f>Capex!AC413</f>
        <v>96452.365407828984</v>
      </c>
      <c r="AD84" s="57">
        <f>Capex!AD413</f>
        <v>94727.826931202537</v>
      </c>
      <c r="AE84" s="57">
        <f>Capex!AE413</f>
        <v>92847.714348661539</v>
      </c>
      <c r="AF84" s="57">
        <f>Capex!AF413</f>
        <v>90956.407547222334</v>
      </c>
      <c r="AG84" s="57">
        <f>Capex!AG413</f>
        <v>89056.687845638342</v>
      </c>
      <c r="AH84" s="57">
        <f>Capex!AH413</f>
        <v>87148.475566943234</v>
      </c>
      <c r="AI84" s="57">
        <f>Capex!AI413</f>
        <v>85231.690277143192</v>
      </c>
      <c r="AJ84" s="57">
        <f>Capex!AJ413</f>
        <v>83300.692616528046</v>
      </c>
      <c r="AK84" s="57">
        <f>Capex!AK413</f>
        <v>81361.124592485125</v>
      </c>
      <c r="AL84" s="57">
        <f>Capex!AL413</f>
        <v>79412.906992446631</v>
      </c>
      <c r="AM84" s="57">
        <f>Capex!AM413</f>
        <v>77455.959868781909</v>
      </c>
      <c r="AN84" s="57">
        <f>Capex!AN413</f>
        <v>75476.307128262997</v>
      </c>
      <c r="AO84" s="57">
        <f>Capex!AO413</f>
        <v>73488.177275395836</v>
      </c>
      <c r="AP84" s="57">
        <f>Capex!AP413</f>
        <v>71491.496956194067</v>
      </c>
      <c r="AQ84" s="57">
        <f>Capex!AQ413</f>
        <v>69486.192181926017</v>
      </c>
      <c r="AR84" s="57">
        <f>Capex!AR413</f>
        <v>67472.188323622133</v>
      </c>
      <c r="AS84" s="57">
        <f>Capex!AS413</f>
        <v>65449.410106534902</v>
      </c>
      <c r="AT84" s="57">
        <f>Capex!AT413</f>
        <v>63417.781604550801</v>
      </c>
      <c r="AU84" s="57">
        <f>Capex!AU413</f>
        <v>61377.226234553913</v>
      </c>
      <c r="AV84" s="57">
        <f>Capex!AV413</f>
        <v>59327.666750740776</v>
      </c>
      <c r="AW84" s="57">
        <f>Capex!AW413</f>
        <v>57269.025238885988</v>
      </c>
      <c r="AX84" s="57">
        <f>Capex!AX413</f>
        <v>55201.22311055832</v>
      </c>
      <c r="AY84" s="57">
        <f>Capex!AY413</f>
        <v>53124.181097286579</v>
      </c>
      <c r="AZ84" s="57">
        <f>Capex!AZ413</f>
        <v>51037.819244675171</v>
      </c>
      <c r="BA84" s="57">
        <f>Capex!BA413</f>
        <v>49042.056906468679</v>
      </c>
      <c r="BB84" s="57">
        <f>Capex!BB413</f>
        <v>47036.812738565022</v>
      </c>
      <c r="BC84" s="57">
        <f>Capex!BC413</f>
        <v>45022.004692976901</v>
      </c>
      <c r="BD84" s="57">
        <f>Capex!BD413</f>
        <v>42997.550011740954</v>
      </c>
      <c r="BE84" s="57">
        <f>Capex!BE413</f>
        <v>41063.365220774176</v>
      </c>
      <c r="BF84" s="57">
        <f>Capex!BF413</f>
        <v>39119.366123677246</v>
      </c>
      <c r="BG84" s="57">
        <f>Capex!BG413</f>
        <v>37165.467795484146</v>
      </c>
      <c r="BH84" s="57">
        <f>Capex!BH413</f>
        <v>35201.584576357782</v>
      </c>
      <c r="BI84" s="57">
        <f>Capex!BI413</f>
        <v>33327.630065230995</v>
      </c>
      <c r="BJ84" s="57">
        <f>Capex!BJ413</f>
        <v>31443.517113392569</v>
      </c>
      <c r="BK84" s="57">
        <f>Capex!BK413</f>
        <v>29549.15781801772</v>
      </c>
      <c r="BL84" s="57">
        <f>Capex!BL413</f>
        <v>27644.46351564263</v>
      </c>
      <c r="BM84" s="57">
        <f>Capex!BM413</f>
        <v>25929.344775582485</v>
      </c>
      <c r="BN84" s="57">
        <f>Capex!BN413</f>
        <v>24203.711393292582</v>
      </c>
      <c r="BO84" s="57">
        <f>Capex!BO413</f>
        <v>22467.472383671982</v>
      </c>
      <c r="BP84" s="57">
        <f>Capex!BP413</f>
        <v>20720.535974309212</v>
      </c>
      <c r="BQ84" s="57">
        <f>Capex!BQ413</f>
        <v>19462.809598669519</v>
      </c>
      <c r="BR84" s="57">
        <f>Capex!BR413</f>
        <v>18194.199889223186</v>
      </c>
      <c r="BS84" s="57">
        <f>Capex!BS413</f>
        <v>16914.612670514376</v>
      </c>
      <c r="BT84" s="57">
        <f>Capex!BT413</f>
        <v>15623.952952169995</v>
      </c>
      <c r="BU84" s="57">
        <f>Capex!BU413</f>
        <v>14465.827413951845</v>
      </c>
      <c r="BV84" s="57">
        <f>Capex!BV413</f>
        <v>13297.68040598753</v>
      </c>
      <c r="BW84" s="57">
        <f>Capex!BW413</f>
        <v>12119.425210686812</v>
      </c>
      <c r="BX84" s="57">
        <f>Capex!BX413</f>
        <v>10930.974360076452</v>
      </c>
      <c r="BY84" s="57">
        <f>Capex!BY413</f>
        <v>9875.942121410797</v>
      </c>
      <c r="BZ84" s="57">
        <f>Capex!BZ413</f>
        <v>8811.7804979659377</v>
      </c>
      <c r="CA84" s="57">
        <f>Capex!CA413</f>
        <v>7738.4104915242006</v>
      </c>
      <c r="CB84" s="57">
        <f>Capex!CB413</f>
        <v>6655.7524202820432</v>
      </c>
      <c r="CC84" s="57">
        <f>Capex!CC413</f>
        <v>5707.4284050386323</v>
      </c>
      <c r="CD84" s="57">
        <f>Capex!CD413</f>
        <v>4750.8983705730388</v>
      </c>
      <c r="CE84" s="57">
        <f>Capex!CE413</f>
        <v>3786.0913087167519</v>
      </c>
      <c r="CF84" s="57">
        <f>Capex!CF413</f>
        <v>2812.9355968547388</v>
      </c>
      <c r="CG84" s="57">
        <f>Capex!CG413</f>
        <v>2118.7639768160639</v>
      </c>
      <c r="CH84" s="57">
        <f>Capex!CH413</f>
        <v>1418.5855641980934</v>
      </c>
      <c r="CI84" s="57">
        <f>Capex!CI413</f>
        <v>712.34838113822241</v>
      </c>
      <c r="CJ84" s="57">
        <f>Capex!CJ413</f>
        <v>0</v>
      </c>
      <c r="CK84" s="57">
        <f>Capex!CK413</f>
        <v>0</v>
      </c>
      <c r="CL84" s="57">
        <f>Capex!CL413</f>
        <v>0</v>
      </c>
      <c r="CM84" s="57">
        <f>Capex!CM413</f>
        <v>0</v>
      </c>
      <c r="CN84" s="57">
        <f>Capex!CN413</f>
        <v>0</v>
      </c>
      <c r="CO84" s="57">
        <f>Capex!CO413</f>
        <v>0</v>
      </c>
      <c r="CP84" s="57">
        <f>Capex!CP413</f>
        <v>0</v>
      </c>
      <c r="CQ84" s="57">
        <f>Capex!CQ413</f>
        <v>0</v>
      </c>
      <c r="CR84" s="57">
        <f>Capex!CR413</f>
        <v>0</v>
      </c>
      <c r="CS84" s="57">
        <f>Capex!CS413</f>
        <v>0</v>
      </c>
      <c r="CT84" s="57">
        <f>Capex!CT413</f>
        <v>0</v>
      </c>
      <c r="CU84" s="57">
        <f>Capex!CU413</f>
        <v>0</v>
      </c>
      <c r="CV84" s="57">
        <f>Capex!CV413</f>
        <v>0</v>
      </c>
      <c r="CW84" s="57">
        <f>Capex!CW413</f>
        <v>0</v>
      </c>
      <c r="CX84" s="57">
        <f>Capex!CX413</f>
        <v>0</v>
      </c>
      <c r="CY84" s="57">
        <f>Capex!CY413</f>
        <v>0</v>
      </c>
      <c r="CZ84" s="57">
        <f>Capex!CZ413</f>
        <v>0</v>
      </c>
      <c r="DA84" s="57">
        <f>Capex!DA413</f>
        <v>0</v>
      </c>
      <c r="DB84" s="57">
        <f>Capex!DB413</f>
        <v>0</v>
      </c>
      <c r="DC84" s="57">
        <f>Capex!DC413</f>
        <v>0</v>
      </c>
      <c r="DD84" s="57">
        <f>Capex!DD413</f>
        <v>0</v>
      </c>
      <c r="DE84" s="57">
        <f>Capex!DE413</f>
        <v>0</v>
      </c>
      <c r="DF84" s="57">
        <f>Capex!DF413</f>
        <v>0</v>
      </c>
      <c r="DG84" s="57">
        <f>Capex!DG413</f>
        <v>0</v>
      </c>
      <c r="DH84" s="57">
        <f>Capex!DH413</f>
        <v>0</v>
      </c>
      <c r="DI84" s="57">
        <f>Capex!DI413</f>
        <v>0</v>
      </c>
      <c r="DJ84" s="57">
        <f>Capex!DJ413</f>
        <v>0</v>
      </c>
      <c r="DK84" s="57">
        <f>Capex!DK413</f>
        <v>0</v>
      </c>
      <c r="DL84" s="57">
        <f>Capex!DL413</f>
        <v>0</v>
      </c>
      <c r="DM84" s="57">
        <f>Capex!DM413</f>
        <v>0</v>
      </c>
      <c r="DN84" s="57">
        <f>Capex!DN413</f>
        <v>0</v>
      </c>
      <c r="DO84" s="57">
        <f>Capex!DO413</f>
        <v>0</v>
      </c>
      <c r="DP84" s="57">
        <f>Capex!DP413</f>
        <v>0</v>
      </c>
      <c r="DQ84" s="57">
        <f>Capex!DQ413</f>
        <v>0</v>
      </c>
      <c r="DR84" s="57">
        <f>Capex!DR413</f>
        <v>0</v>
      </c>
      <c r="DS84" s="57">
        <f>Capex!DS413</f>
        <v>0</v>
      </c>
      <c r="DT84" s="57"/>
      <c r="DU84" s="57">
        <f t="shared" si="286"/>
        <v>10608.820795257849</v>
      </c>
      <c r="DV84" s="57">
        <f t="shared" si="286"/>
        <v>20728.163301591023</v>
      </c>
      <c r="DW84" s="57">
        <f t="shared" si="286"/>
        <v>30104.262924118753</v>
      </c>
      <c r="DX84" s="57">
        <f t="shared" si="286"/>
        <v>49332.253826910382</v>
      </c>
      <c r="DY84" s="57">
        <f t="shared" si="286"/>
        <v>99115.455154913012</v>
      </c>
      <c r="DZ84" s="57">
        <f t="shared" si="286"/>
        <v>92847.714348661539</v>
      </c>
      <c r="EA84" s="57">
        <f t="shared" si="286"/>
        <v>85231.690277143192</v>
      </c>
      <c r="EB84" s="57">
        <f t="shared" si="286"/>
        <v>77455.959868781909</v>
      </c>
      <c r="EC84" s="57">
        <f t="shared" si="286"/>
        <v>69486.192181926017</v>
      </c>
      <c r="ED84" s="57">
        <f t="shared" si="286"/>
        <v>61377.226234553913</v>
      </c>
      <c r="EE84" s="57">
        <f t="shared" si="286"/>
        <v>53124.181097286579</v>
      </c>
      <c r="EF84" s="57">
        <f t="shared" si="286"/>
        <v>45022.004692976901</v>
      </c>
      <c r="EG84" s="57">
        <f t="shared" si="286"/>
        <v>37165.467795484146</v>
      </c>
      <c r="EH84" s="57">
        <f t="shared" si="286"/>
        <v>29549.15781801772</v>
      </c>
      <c r="EI84" s="57">
        <f t="shared" si="286"/>
        <v>22467.472383671982</v>
      </c>
      <c r="EJ84" s="57">
        <f t="shared" si="286"/>
        <v>16914.612670514376</v>
      </c>
      <c r="EK84" s="57">
        <f t="shared" si="287"/>
        <v>12119.425210686812</v>
      </c>
      <c r="EL84" s="57">
        <f t="shared" si="287"/>
        <v>7738.4104915242006</v>
      </c>
      <c r="EM84" s="57">
        <f t="shared" si="287"/>
        <v>3786.0913087167519</v>
      </c>
      <c r="EN84" s="57">
        <f t="shared" si="287"/>
        <v>712.34838113822241</v>
      </c>
      <c r="EO84" s="57">
        <f t="shared" si="287"/>
        <v>0</v>
      </c>
      <c r="EP84" s="57">
        <f t="shared" si="287"/>
        <v>0</v>
      </c>
      <c r="EQ84" s="57">
        <f t="shared" si="287"/>
        <v>0</v>
      </c>
      <c r="ER84" s="57">
        <f t="shared" si="287"/>
        <v>0</v>
      </c>
      <c r="ES84" s="57">
        <f t="shared" si="287"/>
        <v>0</v>
      </c>
      <c r="ET84" s="57">
        <f t="shared" si="287"/>
        <v>0</v>
      </c>
      <c r="EU84" s="57">
        <f t="shared" si="287"/>
        <v>0</v>
      </c>
      <c r="EV84" s="57">
        <f t="shared" si="287"/>
        <v>0</v>
      </c>
      <c r="EW84" s="57">
        <f t="shared" si="287"/>
        <v>0</v>
      </c>
    </row>
    <row r="85" spans="1:153" s="308" customFormat="1" x14ac:dyDescent="0.3">
      <c r="D85" s="24"/>
      <c r="E85" s="24"/>
      <c r="F85" s="309"/>
      <c r="G85" s="309"/>
      <c r="H85" s="310"/>
      <c r="I85" s="310"/>
      <c r="J85" s="310"/>
      <c r="K85" s="310"/>
      <c r="L85" s="310"/>
      <c r="M85" s="310"/>
      <c r="N85" s="310"/>
      <c r="O85" s="310"/>
      <c r="P85" s="310"/>
      <c r="Q85" s="310"/>
      <c r="R85" s="310"/>
      <c r="S85" s="310"/>
      <c r="T85" s="310"/>
      <c r="U85" s="310"/>
      <c r="V85" s="310"/>
      <c r="W85" s="310"/>
      <c r="X85" s="310"/>
      <c r="Y85" s="310"/>
      <c r="Z85" s="310"/>
      <c r="AA85" s="310"/>
      <c r="AB85" s="310"/>
      <c r="AC85" s="310"/>
      <c r="AD85" s="310"/>
      <c r="AE85" s="310"/>
      <c r="AF85" s="310"/>
      <c r="AG85" s="310"/>
      <c r="AH85" s="310"/>
      <c r="AI85" s="310"/>
      <c r="AJ85" s="310"/>
      <c r="AK85" s="310"/>
      <c r="AL85" s="310"/>
      <c r="AM85" s="310"/>
      <c r="AN85" s="310"/>
      <c r="AO85" s="310"/>
      <c r="AP85" s="310"/>
      <c r="AQ85" s="310"/>
      <c r="AR85" s="310"/>
      <c r="AS85" s="310"/>
      <c r="AT85" s="310"/>
      <c r="AU85" s="310"/>
      <c r="AV85" s="310"/>
      <c r="AW85" s="310"/>
      <c r="AX85" s="310"/>
      <c r="AY85" s="310"/>
      <c r="AZ85" s="310"/>
      <c r="BA85" s="310"/>
      <c r="BB85" s="310"/>
      <c r="BC85" s="310"/>
      <c r="BD85" s="310"/>
      <c r="BE85" s="310"/>
      <c r="BF85" s="310"/>
      <c r="BG85" s="310"/>
      <c r="BH85" s="310"/>
      <c r="BI85" s="310"/>
      <c r="BJ85" s="310"/>
      <c r="BK85" s="310"/>
      <c r="BL85" s="310"/>
      <c r="BM85" s="310"/>
      <c r="BN85" s="310"/>
      <c r="BO85" s="310"/>
      <c r="BP85" s="310"/>
      <c r="BQ85" s="310"/>
      <c r="BR85" s="310"/>
      <c r="BS85" s="310"/>
      <c r="BT85" s="310"/>
      <c r="BU85" s="310"/>
      <c r="BV85" s="310"/>
      <c r="BW85" s="310"/>
      <c r="BX85" s="310"/>
      <c r="BY85" s="310"/>
      <c r="BZ85" s="310"/>
      <c r="CA85" s="310"/>
      <c r="CB85" s="310"/>
      <c r="CC85" s="310"/>
      <c r="CD85" s="310"/>
      <c r="CE85" s="310"/>
      <c r="CF85" s="310"/>
      <c r="CG85" s="310"/>
      <c r="CH85" s="310"/>
      <c r="CI85" s="310"/>
      <c r="CJ85" s="310"/>
      <c r="CK85" s="310"/>
      <c r="CL85" s="310"/>
      <c r="CM85" s="310"/>
      <c r="CN85" s="310"/>
      <c r="CO85" s="310"/>
      <c r="CP85" s="310"/>
      <c r="CQ85" s="310"/>
      <c r="CR85" s="310"/>
      <c r="CS85" s="310"/>
      <c r="CT85" s="310"/>
      <c r="CU85" s="310"/>
      <c r="CV85" s="310"/>
      <c r="CW85" s="310"/>
      <c r="CX85" s="310"/>
      <c r="CY85" s="310"/>
      <c r="CZ85" s="310"/>
      <c r="DA85" s="310"/>
      <c r="DB85" s="310"/>
      <c r="DC85" s="310"/>
      <c r="DD85" s="310"/>
      <c r="DE85" s="310"/>
      <c r="DF85" s="310"/>
      <c r="DG85" s="310"/>
      <c r="DH85" s="310"/>
      <c r="DI85" s="310"/>
      <c r="DJ85" s="310"/>
      <c r="DK85" s="310"/>
      <c r="DL85" s="310"/>
      <c r="DM85" s="310"/>
      <c r="DN85" s="310"/>
      <c r="DO85" s="310"/>
      <c r="DP85" s="310"/>
      <c r="DQ85" s="310"/>
      <c r="DR85" s="310"/>
      <c r="DS85" s="310"/>
      <c r="DT85" s="310"/>
      <c r="DU85" s="310"/>
      <c r="DV85" s="310"/>
      <c r="DW85" s="310"/>
      <c r="DX85" s="310"/>
      <c r="DY85" s="310"/>
      <c r="DZ85" s="310"/>
      <c r="EA85" s="310"/>
      <c r="EB85" s="310"/>
      <c r="EC85" s="310"/>
      <c r="ED85" s="310"/>
      <c r="EE85" s="310"/>
      <c r="EF85" s="310"/>
      <c r="EG85" s="310"/>
      <c r="EH85" s="310"/>
      <c r="EI85" s="310"/>
      <c r="EJ85" s="310"/>
      <c r="EK85" s="310"/>
      <c r="EL85" s="310"/>
      <c r="EM85" s="310"/>
      <c r="EN85" s="310"/>
      <c r="EO85" s="310"/>
      <c r="EP85" s="310"/>
      <c r="EQ85" s="310"/>
      <c r="ER85" s="310"/>
      <c r="ES85" s="310"/>
      <c r="ET85" s="310"/>
    </row>
    <row r="86" spans="1:153" x14ac:dyDescent="0.3">
      <c r="A86" s="90"/>
      <c r="B86" s="88" t="s">
        <v>224</v>
      </c>
      <c r="C86" s="88"/>
      <c r="D86" s="88"/>
      <c r="E86" s="88"/>
      <c r="F86" s="94" t="str">
        <f>F84</f>
        <v>INR Mn</v>
      </c>
      <c r="G86" s="88"/>
      <c r="H86" s="92">
        <f t="shared" ref="H86:AM86" ca="1" si="291">SUM(H82:H84)</f>
        <v>1953.0034120023843</v>
      </c>
      <c r="I86" s="92">
        <f t="shared" ca="1" si="291"/>
        <v>9343.160029880517</v>
      </c>
      <c r="J86" s="92">
        <f t="shared" ca="1" si="291"/>
        <v>15155.458278939785</v>
      </c>
      <c r="K86" s="92">
        <f t="shared" ca="1" si="291"/>
        <v>15397.535142017712</v>
      </c>
      <c r="L86" s="92">
        <f t="shared" ca="1" si="291"/>
        <v>17466.883794581579</v>
      </c>
      <c r="M86" s="92">
        <f t="shared" ca="1" si="291"/>
        <v>24908.913171719967</v>
      </c>
      <c r="N86" s="92">
        <f t="shared" ca="1" si="291"/>
        <v>30802.252093932781</v>
      </c>
      <c r="O86" s="92">
        <f t="shared" ca="1" si="291"/>
        <v>31511.615284401028</v>
      </c>
      <c r="P86" s="92">
        <f t="shared" ca="1" si="291"/>
        <v>34057.836119082058</v>
      </c>
      <c r="Q86" s="92">
        <f t="shared" ca="1" si="291"/>
        <v>42014.129701205049</v>
      </c>
      <c r="R86" s="92">
        <f t="shared" ca="1" si="291"/>
        <v>48468.699543229915</v>
      </c>
      <c r="S86" s="92">
        <f t="shared" ca="1" si="291"/>
        <v>50023.755467316172</v>
      </c>
      <c r="T86" s="92">
        <f t="shared" ca="1" si="291"/>
        <v>55246.676390148365</v>
      </c>
      <c r="U86" s="92">
        <f t="shared" ca="1" si="291"/>
        <v>71208.397298534372</v>
      </c>
      <c r="V86" s="92">
        <f t="shared" ca="1" si="291"/>
        <v>83994.966601750522</v>
      </c>
      <c r="W86" s="92">
        <f t="shared" ca="1" si="291"/>
        <v>86594.734744522488</v>
      </c>
      <c r="X86" s="92">
        <f t="shared" ca="1" si="291"/>
        <v>98567.15800353841</v>
      </c>
      <c r="Y86" s="92">
        <f t="shared" ca="1" si="291"/>
        <v>137456.2573791653</v>
      </c>
      <c r="Z86" s="92">
        <f t="shared" ca="1" si="291"/>
        <v>168421.83032644534</v>
      </c>
      <c r="AA86" s="92">
        <f t="shared" ca="1" si="291"/>
        <v>173705.52120770153</v>
      </c>
      <c r="AB86" s="92">
        <f t="shared" ca="1" si="291"/>
        <v>177981.72577700275</v>
      </c>
      <c r="AC86" s="92">
        <f t="shared" ca="1" si="291"/>
        <v>181615.0540131173</v>
      </c>
      <c r="AD86" s="92">
        <f t="shared" ca="1" si="291"/>
        <v>185167.41552347527</v>
      </c>
      <c r="AE86" s="92">
        <f t="shared" ca="1" si="291"/>
        <v>189821.05290574752</v>
      </c>
      <c r="AF86" s="92">
        <f t="shared" ca="1" si="291"/>
        <v>194188.00789941635</v>
      </c>
      <c r="AG86" s="92">
        <f t="shared" ca="1" si="291"/>
        <v>198414.08653683565</v>
      </c>
      <c r="AH86" s="92">
        <f t="shared" ca="1" si="291"/>
        <v>202628.148937185</v>
      </c>
      <c r="AI86" s="92">
        <f t="shared" ca="1" si="291"/>
        <v>207369.85068252563</v>
      </c>
      <c r="AJ86" s="92">
        <f t="shared" ca="1" si="291"/>
        <v>211912.9670494133</v>
      </c>
      <c r="AK86" s="92">
        <f t="shared" ca="1" si="291"/>
        <v>216323.68822467898</v>
      </c>
      <c r="AL86" s="92">
        <f t="shared" ca="1" si="291"/>
        <v>220742.76235841677</v>
      </c>
      <c r="AM86" s="92">
        <f t="shared" ca="1" si="291"/>
        <v>225164.41628797349</v>
      </c>
      <c r="AN86" s="92">
        <f t="shared" ref="AN86:BS86" ca="1" si="292">SUM(AN82:AN84)</f>
        <v>229552.13561660331</v>
      </c>
      <c r="AO86" s="92">
        <f t="shared" ca="1" si="292"/>
        <v>233791.48967828901</v>
      </c>
      <c r="AP86" s="92">
        <f t="shared" ca="1" si="292"/>
        <v>238045.19007911469</v>
      </c>
      <c r="AQ86" s="92">
        <f t="shared" ca="1" si="292"/>
        <v>242311.31683336702</v>
      </c>
      <c r="AR86" s="92">
        <f t="shared" ca="1" si="292"/>
        <v>246436.46962726995</v>
      </c>
      <c r="AS86" s="92">
        <f t="shared" ca="1" si="292"/>
        <v>250391.10328572837</v>
      </c>
      <c r="AT86" s="92">
        <f t="shared" ca="1" si="292"/>
        <v>254364.11624959522</v>
      </c>
      <c r="AU86" s="92">
        <f t="shared" ca="1" si="292"/>
        <v>258253.89654578763</v>
      </c>
      <c r="AV86" s="92">
        <f t="shared" ca="1" si="292"/>
        <v>262054.16787517478</v>
      </c>
      <c r="AW86" s="92">
        <f t="shared" ca="1" si="292"/>
        <v>265774.56954773603</v>
      </c>
      <c r="AX86" s="92">
        <f t="shared" ca="1" si="292"/>
        <v>269515.60367729783</v>
      </c>
      <c r="AY86" s="92">
        <f t="shared" ca="1" si="292"/>
        <v>273339.65277396236</v>
      </c>
      <c r="AZ86" s="92">
        <f t="shared" ca="1" si="292"/>
        <v>277070.48361778661</v>
      </c>
      <c r="BA86" s="92">
        <f t="shared" ca="1" si="292"/>
        <v>280870.58604581823</v>
      </c>
      <c r="BB86" s="92">
        <f t="shared" ca="1" si="292"/>
        <v>284689.72304128564</v>
      </c>
      <c r="BC86" s="92">
        <f t="shared" ca="1" si="292"/>
        <v>288553.30724545114</v>
      </c>
      <c r="BD86" s="92">
        <f t="shared" ca="1" si="292"/>
        <v>292397.02418662916</v>
      </c>
      <c r="BE86" s="92">
        <f t="shared" ca="1" si="292"/>
        <v>296288.10476749198</v>
      </c>
      <c r="BF86" s="92">
        <f t="shared" ca="1" si="292"/>
        <v>300195.47830522928</v>
      </c>
      <c r="BG86" s="92">
        <f t="shared" ca="1" si="292"/>
        <v>304181.63352211844</v>
      </c>
      <c r="BH86" s="92">
        <f t="shared" ca="1" si="292"/>
        <v>308072.88130250259</v>
      </c>
      <c r="BI86" s="92">
        <f t="shared" ca="1" si="292"/>
        <v>312032.18692921469</v>
      </c>
      <c r="BJ86" s="92">
        <f t="shared" ca="1" si="292"/>
        <v>316009.62549466494</v>
      </c>
      <c r="BK86" s="92">
        <f t="shared" ca="1" si="292"/>
        <v>320067.63724860223</v>
      </c>
      <c r="BL86" s="92">
        <f t="shared" ca="1" si="292"/>
        <v>324031.39261348895</v>
      </c>
      <c r="BM86" s="92">
        <f t="shared" ca="1" si="292"/>
        <v>328163.64299676026</v>
      </c>
      <c r="BN86" s="92">
        <f t="shared" ca="1" si="292"/>
        <v>332314.32276931859</v>
      </c>
      <c r="BO86" s="92">
        <f t="shared" ca="1" si="292"/>
        <v>336545.86270709924</v>
      </c>
      <c r="BP86" s="92">
        <f t="shared" ca="1" si="292"/>
        <v>340683.21959839086</v>
      </c>
      <c r="BQ86" s="92">
        <f t="shared" ca="1" si="292"/>
        <v>345289.10444617452</v>
      </c>
      <c r="BR86" s="92">
        <f t="shared" ca="1" si="292"/>
        <v>349913.42489002499</v>
      </c>
      <c r="BS86" s="92">
        <f t="shared" ca="1" si="292"/>
        <v>354581.60830986401</v>
      </c>
      <c r="BT86" s="92">
        <f t="shared" ref="BT86:CY86" ca="1" si="293">SUM(BT82:BT84)</f>
        <v>359229.47312822641</v>
      </c>
      <c r="BU86" s="92">
        <f t="shared" ca="1" si="293"/>
        <v>363967.04215858638</v>
      </c>
      <c r="BV86" s="92">
        <f t="shared" ca="1" si="293"/>
        <v>368720.80186211003</v>
      </c>
      <c r="BW86" s="92">
        <f t="shared" ca="1" si="293"/>
        <v>373553.24240353232</v>
      </c>
      <c r="BX86" s="92">
        <f t="shared" ca="1" si="293"/>
        <v>378290.71557706257</v>
      </c>
      <c r="BY86" s="92">
        <f t="shared" ca="1" si="293"/>
        <v>383138.86460613552</v>
      </c>
      <c r="BZ86" s="92">
        <f t="shared" ca="1" si="293"/>
        <v>388005.30141361634</v>
      </c>
      <c r="CA86" s="92">
        <f t="shared" ca="1" si="293"/>
        <v>392952.46802426275</v>
      </c>
      <c r="CB86" s="92">
        <f t="shared" ca="1" si="293"/>
        <v>397805.54402734293</v>
      </c>
      <c r="CC86" s="92">
        <f t="shared" ca="1" si="293"/>
        <v>402769.95427321113</v>
      </c>
      <c r="CD86" s="92">
        <f t="shared" ca="1" si="293"/>
        <v>407753.16763081867</v>
      </c>
      <c r="CE86" s="92">
        <f t="shared" ca="1" si="293"/>
        <v>412817.6181913442</v>
      </c>
      <c r="CF86" s="92">
        <f t="shared" ca="1" si="293"/>
        <v>417788.26746609592</v>
      </c>
      <c r="CG86" s="92">
        <f t="shared" ca="1" si="293"/>
        <v>423013.17108886415</v>
      </c>
      <c r="CH86" s="92">
        <f t="shared" ca="1" si="293"/>
        <v>428257.30433972646</v>
      </c>
      <c r="CI86" s="92">
        <f t="shared" ca="1" si="293"/>
        <v>433546.10149357922</v>
      </c>
      <c r="CJ86" s="92">
        <f t="shared" ca="1" si="293"/>
        <v>438815.38807021116</v>
      </c>
      <c r="CK86" s="92">
        <f t="shared" ca="1" si="293"/>
        <v>444745.87612654315</v>
      </c>
      <c r="CL86" s="92">
        <f t="shared" ca="1" si="293"/>
        <v>450694.18745830469</v>
      </c>
      <c r="CM86" s="92">
        <f t="shared" ca="1" si="293"/>
        <v>456844.77185487567</v>
      </c>
      <c r="CN86" s="92">
        <f t="shared" ca="1" si="293"/>
        <v>462902.04991579446</v>
      </c>
      <c r="CO86" s="92">
        <f t="shared" ca="1" si="293"/>
        <v>468929.00872227683</v>
      </c>
      <c r="CP86" s="92">
        <f t="shared" ca="1" si="293"/>
        <v>474975.74263941502</v>
      </c>
      <c r="CQ86" s="92">
        <f t="shared" ca="1" si="293"/>
        <v>481226.6520572775</v>
      </c>
      <c r="CR86" s="92">
        <f t="shared" ca="1" si="293"/>
        <v>487384.98406146874</v>
      </c>
      <c r="CS86" s="92">
        <f t="shared" ca="1" si="293"/>
        <v>493513.50607305736</v>
      </c>
      <c r="CT86" s="92">
        <f t="shared" ca="1" si="293"/>
        <v>499662.16810768133</v>
      </c>
      <c r="CU86" s="92">
        <f t="shared" ca="1" si="293"/>
        <v>506015.36131978297</v>
      </c>
      <c r="CV86" s="92">
        <f t="shared" ca="1" si="293"/>
        <v>512276.11339644581</v>
      </c>
      <c r="CW86" s="92">
        <f t="shared" ca="1" si="293"/>
        <v>518507.15069138503</v>
      </c>
      <c r="CX86" s="92">
        <f t="shared" ca="1" si="293"/>
        <v>524758.3962328668</v>
      </c>
      <c r="CY86" s="92">
        <f t="shared" ca="1" si="293"/>
        <v>531299.18375323853</v>
      </c>
      <c r="CZ86" s="92">
        <f t="shared" ref="CZ86:DS86" ca="1" si="294">SUM(CZ82:CZ84)</f>
        <v>537821.45632467</v>
      </c>
      <c r="DA86" s="92">
        <f t="shared" ca="1" si="294"/>
        <v>544292.58199452376</v>
      </c>
      <c r="DB86" s="92">
        <f t="shared" ca="1" si="294"/>
        <v>550781.53093970695</v>
      </c>
      <c r="DC86" s="92">
        <f t="shared" ca="1" si="294"/>
        <v>557960.53492812114</v>
      </c>
      <c r="DD86" s="92">
        <f t="shared" ca="1" si="294"/>
        <v>565046.23258084594</v>
      </c>
      <c r="DE86" s="92">
        <f t="shared" ca="1" si="294"/>
        <v>572101.61097910814</v>
      </c>
      <c r="DF86" s="92">
        <f t="shared" ca="1" si="294"/>
        <v>579176.76448800741</v>
      </c>
      <c r="DG86" s="92">
        <f t="shared" ca="1" si="294"/>
        <v>586334.14800298295</v>
      </c>
      <c r="DH86" s="92">
        <f t="shared" ca="1" si="294"/>
        <v>593398.95410428033</v>
      </c>
      <c r="DI86" s="92">
        <f t="shared" ca="1" si="294"/>
        <v>600433.95021297014</v>
      </c>
      <c r="DJ86" s="92">
        <f t="shared" ca="1" si="294"/>
        <v>607489.08634469181</v>
      </c>
      <c r="DK86" s="92">
        <f t="shared" ca="1" si="294"/>
        <v>614626.80815925787</v>
      </c>
      <c r="DL86" s="92">
        <f t="shared" ca="1" si="294"/>
        <v>621672.0888383839</v>
      </c>
      <c r="DM86" s="92">
        <f t="shared" ca="1" si="294"/>
        <v>628687.65473578544</v>
      </c>
      <c r="DN86" s="92">
        <f t="shared" ca="1" si="294"/>
        <v>635723.42887972877</v>
      </c>
      <c r="DO86" s="92">
        <f t="shared" ca="1" si="294"/>
        <v>642804.8540133019</v>
      </c>
      <c r="DP86" s="92">
        <f t="shared" ca="1" si="294"/>
        <v>649867.76419793442</v>
      </c>
      <c r="DQ86" s="92">
        <f t="shared" ca="1" si="294"/>
        <v>656879.527480989</v>
      </c>
      <c r="DR86" s="92">
        <f t="shared" ca="1" si="294"/>
        <v>663909.11403937289</v>
      </c>
      <c r="DS86" s="92">
        <f t="shared" ca="1" si="294"/>
        <v>671019.02825082873</v>
      </c>
      <c r="DU86" s="92">
        <f t="shared" ref="DU86" ca="1" si="295">SUM(DU82:DU85)</f>
        <v>15397.535142017712</v>
      </c>
      <c r="DV86" s="92">
        <f t="shared" ref="DV86" ca="1" si="296">SUM(DV82:DV85)</f>
        <v>31511.615284401028</v>
      </c>
      <c r="DW86" s="92">
        <f t="shared" ref="DW86" ca="1" si="297">SUM(DW82:DW85)</f>
        <v>50023.755467316172</v>
      </c>
      <c r="DX86" s="92">
        <f t="shared" ref="DX86" ca="1" si="298">SUM(DX82:DX85)</f>
        <v>86594.734744522488</v>
      </c>
      <c r="DY86" s="92">
        <f t="shared" ref="DY86" ca="1" si="299">SUM(DY82:DY85)</f>
        <v>173705.52120770153</v>
      </c>
      <c r="DZ86" s="92">
        <f t="shared" ref="DZ86" ca="1" si="300">SUM(DZ82:DZ85)</f>
        <v>189821.05290574752</v>
      </c>
      <c r="EA86" s="92">
        <f t="shared" ref="EA86" ca="1" si="301">SUM(EA82:EA85)</f>
        <v>207369.85068252563</v>
      </c>
      <c r="EB86" s="92">
        <f t="shared" ref="EB86" ca="1" si="302">SUM(EB82:EB85)</f>
        <v>225164.41628797349</v>
      </c>
      <c r="EC86" s="92">
        <f t="shared" ref="EC86" ca="1" si="303">SUM(EC82:EC85)</f>
        <v>242311.31683336702</v>
      </c>
      <c r="ED86" s="92">
        <f t="shared" ref="ED86" ca="1" si="304">SUM(ED82:ED85)</f>
        <v>258253.89654578763</v>
      </c>
      <c r="EE86" s="92">
        <f t="shared" ref="EE86" ca="1" si="305">SUM(EE82:EE85)</f>
        <v>273339.65277396236</v>
      </c>
      <c r="EF86" s="92">
        <f t="shared" ref="EF86" ca="1" si="306">SUM(EF82:EF85)</f>
        <v>288553.30724545114</v>
      </c>
      <c r="EG86" s="92">
        <f t="shared" ref="EG86" ca="1" si="307">SUM(EG82:EG85)</f>
        <v>304181.63352211844</v>
      </c>
      <c r="EH86" s="92">
        <f t="shared" ref="EH86" ca="1" si="308">SUM(EH82:EH85)</f>
        <v>320067.63724860223</v>
      </c>
      <c r="EI86" s="92">
        <f t="shared" ref="EI86" ca="1" si="309">SUM(EI82:EI85)</f>
        <v>336545.86270709924</v>
      </c>
      <c r="EJ86" s="92">
        <f t="shared" ref="EJ86" ca="1" si="310">SUM(EJ82:EJ85)</f>
        <v>354581.60830986401</v>
      </c>
      <c r="EK86" s="92">
        <f t="shared" ref="EK86" ca="1" si="311">SUM(EK82:EK85)</f>
        <v>373553.24240353232</v>
      </c>
      <c r="EL86" s="92">
        <f t="shared" ref="EL86" ca="1" si="312">SUM(EL82:EL85)</f>
        <v>392952.46802426275</v>
      </c>
      <c r="EM86" s="92">
        <f t="shared" ref="EM86" ca="1" si="313">SUM(EM82:EM85)</f>
        <v>412817.6181913442</v>
      </c>
      <c r="EN86" s="92">
        <f t="shared" ref="EN86" ca="1" si="314">SUM(EN82:EN85)</f>
        <v>433546.10149357922</v>
      </c>
      <c r="EO86" s="92">
        <f t="shared" ref="EO86" ca="1" si="315">SUM(EO82:EO85)</f>
        <v>456844.77185487567</v>
      </c>
      <c r="EP86" s="92">
        <f t="shared" ref="EP86" ca="1" si="316">SUM(EP82:EP85)</f>
        <v>481226.6520572775</v>
      </c>
      <c r="EQ86" s="92">
        <f t="shared" ref="EQ86" ca="1" si="317">SUM(EQ82:EQ85)</f>
        <v>506015.36131978297</v>
      </c>
      <c r="ER86" s="92">
        <f t="shared" ref="ER86" ca="1" si="318">SUM(ER82:ER85)</f>
        <v>531299.18375323853</v>
      </c>
      <c r="ES86" s="92">
        <f t="shared" ref="ES86" ca="1" si="319">SUM(ES82:ES85)</f>
        <v>557960.53492812114</v>
      </c>
      <c r="ET86" s="92">
        <f t="shared" ref="ET86:EW86" ca="1" si="320">SUM(ET82:ET85)</f>
        <v>586334.14800298295</v>
      </c>
      <c r="EU86" s="92">
        <f t="shared" ca="1" si="320"/>
        <v>614626.80815925787</v>
      </c>
      <c r="EV86" s="92">
        <f t="shared" ca="1" si="320"/>
        <v>642804.8540133019</v>
      </c>
      <c r="EW86" s="92">
        <f t="shared" ca="1" si="320"/>
        <v>671019.02825082873</v>
      </c>
    </row>
    <row r="87" spans="1:153" x14ac:dyDescent="0.3">
      <c r="H87" s="57"/>
      <c r="I87" s="57"/>
      <c r="J87" s="57"/>
      <c r="K87" s="57"/>
      <c r="L87" s="57"/>
      <c r="M87" s="57"/>
      <c r="N87" s="57"/>
      <c r="O87" s="57"/>
      <c r="P87" s="57"/>
      <c r="Q87" s="57"/>
      <c r="R87" s="57"/>
      <c r="S87" s="57"/>
      <c r="T87" s="57"/>
      <c r="U87" s="57"/>
      <c r="V87" s="57"/>
      <c r="W87" s="57"/>
      <c r="X87" s="57"/>
      <c r="Y87" s="57"/>
      <c r="Z87" s="57"/>
      <c r="AA87" s="57"/>
      <c r="AB87" s="57"/>
      <c r="AC87" s="57"/>
      <c r="AD87" s="57"/>
      <c r="AE87" s="57"/>
      <c r="AF87" s="57"/>
      <c r="AG87" s="57"/>
      <c r="AH87" s="57"/>
      <c r="AI87" s="57"/>
      <c r="AJ87" s="57"/>
      <c r="AK87" s="57"/>
      <c r="AL87" s="57"/>
      <c r="AM87" s="57"/>
      <c r="AN87" s="57"/>
      <c r="AO87" s="57"/>
      <c r="AP87" s="57"/>
      <c r="AQ87" s="57"/>
      <c r="AR87" s="57"/>
      <c r="AS87" s="57"/>
      <c r="AT87" s="57"/>
      <c r="AU87" s="57"/>
      <c r="AV87" s="57"/>
      <c r="AW87" s="57"/>
      <c r="AX87" s="57"/>
      <c r="AY87" s="57"/>
      <c r="AZ87" s="57"/>
      <c r="BA87" s="57"/>
      <c r="BB87" s="57"/>
      <c r="BC87" s="57"/>
      <c r="BD87" s="57"/>
      <c r="BE87" s="57"/>
      <c r="BF87" s="57"/>
      <c r="BG87" s="57"/>
      <c r="BH87" s="57"/>
      <c r="BI87" s="57"/>
      <c r="BJ87" s="57"/>
      <c r="BK87" s="57"/>
      <c r="BL87" s="57"/>
      <c r="BM87" s="57"/>
      <c r="BN87" s="57"/>
      <c r="BO87" s="57"/>
      <c r="BP87" s="57"/>
      <c r="BQ87" s="57"/>
      <c r="BR87" s="57"/>
      <c r="BS87" s="57"/>
      <c r="BT87" s="57"/>
      <c r="BU87" s="57"/>
      <c r="BV87" s="57"/>
      <c r="BW87" s="57"/>
      <c r="BX87" s="57"/>
      <c r="BY87" s="57"/>
      <c r="BZ87" s="57"/>
      <c r="CA87" s="57"/>
      <c r="CB87" s="57"/>
      <c r="CC87" s="57"/>
      <c r="CD87" s="57"/>
      <c r="CE87" s="57"/>
      <c r="CF87" s="57"/>
      <c r="CG87" s="57"/>
      <c r="CH87" s="57"/>
      <c r="CI87" s="57"/>
      <c r="CJ87" s="57"/>
      <c r="CK87" s="57"/>
      <c r="CL87" s="57"/>
      <c r="CM87" s="57"/>
      <c r="CN87" s="57"/>
      <c r="CO87" s="57"/>
      <c r="CP87" s="57"/>
      <c r="CQ87" s="57"/>
      <c r="CR87" s="57"/>
      <c r="CS87" s="57"/>
      <c r="CT87" s="57"/>
      <c r="CU87" s="57"/>
      <c r="CV87" s="57"/>
      <c r="CW87" s="57"/>
      <c r="CX87" s="57"/>
      <c r="CY87" s="57"/>
      <c r="CZ87" s="57"/>
      <c r="DA87" s="57"/>
      <c r="DB87" s="57"/>
      <c r="DC87" s="57"/>
      <c r="DD87" s="57"/>
      <c r="DE87" s="57"/>
      <c r="DF87" s="57"/>
      <c r="DG87" s="57"/>
      <c r="DH87" s="57"/>
      <c r="DI87" s="57"/>
      <c r="DJ87" s="57"/>
      <c r="DK87" s="57"/>
      <c r="DL87" s="57"/>
      <c r="DM87" s="57"/>
      <c r="DN87" s="57"/>
      <c r="DO87" s="57"/>
      <c r="DP87" s="57"/>
      <c r="DQ87" s="57"/>
      <c r="DR87" s="57"/>
      <c r="DS87" s="57"/>
      <c r="DT87" s="57"/>
      <c r="DU87" s="57"/>
      <c r="DV87" s="57"/>
      <c r="DW87" s="57"/>
      <c r="DX87" s="57"/>
      <c r="DY87" s="57"/>
      <c r="DZ87" s="57"/>
      <c r="EA87" s="57"/>
      <c r="EB87" s="57"/>
      <c r="EC87" s="57"/>
      <c r="ED87" s="57"/>
      <c r="EE87" s="57"/>
      <c r="EF87" s="57"/>
      <c r="EG87" s="57"/>
      <c r="EH87" s="57"/>
      <c r="EI87" s="57"/>
      <c r="EJ87" s="57"/>
      <c r="EK87" s="57"/>
      <c r="EL87" s="57"/>
      <c r="EM87" s="57"/>
      <c r="EN87" s="57"/>
      <c r="EO87" s="57"/>
      <c r="EP87" s="57"/>
      <c r="EQ87" s="57"/>
      <c r="ER87" s="57"/>
      <c r="ES87" s="57"/>
      <c r="ET87" s="57"/>
    </row>
    <row r="88" spans="1:153" x14ac:dyDescent="0.3">
      <c r="B88" s="12" t="s">
        <v>222</v>
      </c>
      <c r="H88" s="57"/>
      <c r="I88" s="57"/>
      <c r="J88" s="57"/>
      <c r="K88" s="57"/>
      <c r="L88" s="57"/>
      <c r="M88" s="57"/>
      <c r="N88" s="57"/>
      <c r="O88" s="57"/>
      <c r="P88" s="57"/>
      <c r="Q88" s="57"/>
      <c r="R88" s="57"/>
      <c r="S88" s="57"/>
      <c r="T88" s="57"/>
      <c r="U88" s="57"/>
      <c r="V88" s="57"/>
      <c r="W88" s="57"/>
      <c r="X88" s="57"/>
      <c r="Y88" s="57"/>
      <c r="Z88" s="57"/>
      <c r="AA88" s="57"/>
      <c r="AB88" s="57"/>
      <c r="AC88" s="57"/>
      <c r="AD88" s="57"/>
      <c r="AE88" s="57"/>
      <c r="AF88" s="57"/>
      <c r="AG88" s="57"/>
      <c r="AH88" s="57"/>
      <c r="AI88" s="57"/>
      <c r="AJ88" s="57"/>
      <c r="AK88" s="57"/>
      <c r="AL88" s="57"/>
      <c r="AM88" s="57"/>
      <c r="AN88" s="57"/>
      <c r="AO88" s="57"/>
      <c r="AP88" s="57"/>
      <c r="AQ88" s="57"/>
      <c r="AR88" s="57"/>
      <c r="AS88" s="57"/>
      <c r="AT88" s="57"/>
      <c r="AU88" s="57"/>
      <c r="AV88" s="57"/>
      <c r="AW88" s="57"/>
      <c r="AX88" s="57"/>
      <c r="AY88" s="57"/>
      <c r="AZ88" s="57"/>
      <c r="BA88" s="57"/>
      <c r="BB88" s="57"/>
      <c r="BC88" s="57"/>
      <c r="BD88" s="57"/>
      <c r="BE88" s="57"/>
      <c r="BF88" s="57"/>
      <c r="BG88" s="57"/>
      <c r="BH88" s="57"/>
      <c r="BI88" s="57"/>
      <c r="BJ88" s="57"/>
      <c r="BK88" s="57"/>
      <c r="BL88" s="57"/>
      <c r="BM88" s="57"/>
      <c r="BN88" s="57"/>
      <c r="BO88" s="57"/>
      <c r="BP88" s="57"/>
      <c r="BQ88" s="57"/>
      <c r="BR88" s="57"/>
      <c r="BS88" s="57"/>
      <c r="BT88" s="57"/>
      <c r="BU88" s="57"/>
      <c r="BV88" s="57"/>
      <c r="BW88" s="57"/>
      <c r="BX88" s="57"/>
      <c r="BY88" s="57"/>
      <c r="BZ88" s="57"/>
      <c r="CA88" s="57"/>
      <c r="CB88" s="57"/>
      <c r="CC88" s="57"/>
      <c r="CD88" s="57"/>
      <c r="CE88" s="57"/>
      <c r="CF88" s="57"/>
      <c r="CG88" s="57"/>
      <c r="CH88" s="57"/>
      <c r="CI88" s="57"/>
      <c r="CJ88" s="57"/>
      <c r="CK88" s="57"/>
      <c r="CL88" s="57"/>
      <c r="CM88" s="57"/>
      <c r="CN88" s="57"/>
      <c r="CO88" s="57"/>
      <c r="CP88" s="57"/>
      <c r="CQ88" s="57"/>
      <c r="CR88" s="57"/>
      <c r="CS88" s="57"/>
      <c r="CT88" s="57"/>
      <c r="CU88" s="57"/>
      <c r="CV88" s="57"/>
      <c r="CW88" s="57"/>
      <c r="CX88" s="57"/>
      <c r="CY88" s="57"/>
      <c r="CZ88" s="57"/>
      <c r="DA88" s="57"/>
      <c r="DB88" s="57"/>
      <c r="DC88" s="57"/>
      <c r="DD88" s="57"/>
      <c r="DE88" s="57"/>
      <c r="DF88" s="57"/>
      <c r="DG88" s="57"/>
      <c r="DH88" s="57"/>
      <c r="DI88" s="57"/>
      <c r="DJ88" s="57"/>
      <c r="DK88" s="57"/>
      <c r="DL88" s="57"/>
      <c r="DM88" s="57"/>
      <c r="DN88" s="57"/>
      <c r="DO88" s="57"/>
      <c r="DP88" s="57"/>
      <c r="DQ88" s="57"/>
      <c r="DR88" s="57"/>
      <c r="DS88" s="57"/>
      <c r="DT88" s="57"/>
      <c r="DU88" s="57"/>
      <c r="DV88" s="57"/>
      <c r="DW88" s="57"/>
      <c r="DX88" s="57"/>
      <c r="DY88" s="57"/>
      <c r="DZ88" s="57"/>
      <c r="EA88" s="57"/>
      <c r="EB88" s="57"/>
      <c r="EC88" s="57"/>
      <c r="ED88" s="57"/>
      <c r="EE88" s="57"/>
      <c r="EF88" s="57"/>
      <c r="EG88" s="57"/>
      <c r="EH88" s="57"/>
      <c r="EI88" s="57"/>
      <c r="EJ88" s="57"/>
      <c r="EK88" s="57"/>
      <c r="EL88" s="57"/>
      <c r="EM88" s="57"/>
      <c r="EN88" s="57"/>
      <c r="EO88" s="57"/>
      <c r="EP88" s="57"/>
      <c r="EQ88" s="57"/>
      <c r="ER88" s="57"/>
      <c r="ES88" s="57"/>
      <c r="ET88" s="57"/>
    </row>
    <row r="89" spans="1:153" x14ac:dyDescent="0.3">
      <c r="D89" s="12" t="s">
        <v>218</v>
      </c>
      <c r="F89" s="51" t="str">
        <f>F86</f>
        <v>INR Mn</v>
      </c>
      <c r="H89" s="57">
        <f>Capex!H435</f>
        <v>0</v>
      </c>
      <c r="I89" s="57">
        <f>Capex!I435</f>
        <v>0</v>
      </c>
      <c r="J89" s="57">
        <f>Capex!J435</f>
        <v>0</v>
      </c>
      <c r="K89" s="57">
        <f>Capex!K435</f>
        <v>1912.6645428418126</v>
      </c>
      <c r="L89" s="57">
        <f>Capex!L435</f>
        <v>2355.7864538327271</v>
      </c>
      <c r="M89" s="57">
        <f>Capex!M435</f>
        <v>2627.8350896772458</v>
      </c>
      <c r="N89" s="57">
        <f>Capex!N435</f>
        <v>2813.7323741673645</v>
      </c>
      <c r="O89" s="57">
        <f>Capex!O435</f>
        <v>5172.4934201580727</v>
      </c>
      <c r="P89" s="57">
        <f>Capex!P435</f>
        <v>5750.3363654952682</v>
      </c>
      <c r="Q89" s="57">
        <f>Capex!Q435</f>
        <v>6083.1667339301985</v>
      </c>
      <c r="R89" s="57">
        <f>Capex!R435</f>
        <v>6318.3084414003924</v>
      </c>
      <c r="S89" s="57">
        <f>Capex!S435</f>
        <v>8969.5249592918972</v>
      </c>
      <c r="T89" s="57">
        <f>Capex!T435</f>
        <v>9604.4521005082079</v>
      </c>
      <c r="U89" s="57">
        <f>Capex!U435</f>
        <v>9943.2447073880085</v>
      </c>
      <c r="V89" s="57">
        <f>Capex!V435</f>
        <v>10192.669924867558</v>
      </c>
      <c r="W89" s="57">
        <f>Capex!W435</f>
        <v>14688.959226509607</v>
      </c>
      <c r="X89" s="57">
        <f>Capex!X435</f>
        <v>15869.701819224896</v>
      </c>
      <c r="Y89" s="57">
        <f>Capex!Y435</f>
        <v>16467.253985656342</v>
      </c>
      <c r="Z89" s="57">
        <f>Capex!Z435</f>
        <v>16904.304792371611</v>
      </c>
      <c r="AA89" s="57">
        <f>Capex!AA435</f>
        <v>27835.667989051537</v>
      </c>
      <c r="AB89" s="57">
        <f>Capex!AB435</f>
        <v>30368.792200478187</v>
      </c>
      <c r="AC89" s="57">
        <f>Capex!AC435</f>
        <v>31785.559333102949</v>
      </c>
      <c r="AD89" s="57">
        <f>Capex!AD435</f>
        <v>32802.302809511362</v>
      </c>
      <c r="AE89" s="57">
        <f>Capex!AE435</f>
        <v>35848.253329131614</v>
      </c>
      <c r="AF89" s="57">
        <f>Capex!AF435</f>
        <v>36592.911473079279</v>
      </c>
      <c r="AG89" s="57">
        <f>Capex!AG435</f>
        <v>36783.026288359375</v>
      </c>
      <c r="AH89" s="57">
        <f>Capex!AH435</f>
        <v>37007.010492504582</v>
      </c>
      <c r="AI89" s="57">
        <f>Capex!AI435</f>
        <v>38864.944457912658</v>
      </c>
      <c r="AJ89" s="57">
        <f>Capex!AJ435</f>
        <v>39086.517174244393</v>
      </c>
      <c r="AK89" s="57">
        <f>Capex!AK435</f>
        <v>39086.517174244393</v>
      </c>
      <c r="AL89" s="57">
        <f>Capex!AL435</f>
        <v>39086.517174244393</v>
      </c>
      <c r="AM89" s="57">
        <f>Capex!AM435</f>
        <v>39485.449041137428</v>
      </c>
      <c r="AN89" s="57">
        <f>Capex!AN435</f>
        <v>39643.387786982486</v>
      </c>
      <c r="AO89" s="57">
        <f>Capex!AO435</f>
        <v>39643.387786982486</v>
      </c>
      <c r="AP89" s="57">
        <f>Capex!AP435</f>
        <v>39643.387786982486</v>
      </c>
      <c r="AQ89" s="57">
        <f>Capex!AQ435</f>
        <v>40393.218713417213</v>
      </c>
      <c r="AR89" s="57">
        <f>Capex!AR435</f>
        <v>40393.218713417213</v>
      </c>
      <c r="AS89" s="57">
        <f>Capex!AS435</f>
        <v>40393.218713417213</v>
      </c>
      <c r="AT89" s="57">
        <f>Capex!AT435</f>
        <v>40393.218713417213</v>
      </c>
      <c r="AU89" s="57">
        <f>Capex!AU435</f>
        <v>41032.093809651749</v>
      </c>
      <c r="AV89" s="57">
        <f>Capex!AV435</f>
        <v>41032.093809651749</v>
      </c>
      <c r="AW89" s="57">
        <f>Capex!AW435</f>
        <v>41032.093809651749</v>
      </c>
      <c r="AX89" s="57">
        <f>Capex!AX435</f>
        <v>41032.093809651749</v>
      </c>
      <c r="AY89" s="57">
        <f>Capex!AY435</f>
        <v>41758.1582955329</v>
      </c>
      <c r="AZ89" s="57">
        <f>Capex!AZ435</f>
        <v>41758.1582955329</v>
      </c>
      <c r="BA89" s="57">
        <f>Capex!BA435</f>
        <v>41758.1582955329</v>
      </c>
      <c r="BB89" s="57">
        <f>Capex!BB435</f>
        <v>41758.1582955329</v>
      </c>
      <c r="BC89" s="57">
        <f>Capex!BC435</f>
        <v>42066.978771862043</v>
      </c>
      <c r="BD89" s="57">
        <f>Capex!BD435</f>
        <v>42165.503414038583</v>
      </c>
      <c r="BE89" s="57">
        <f>Capex!BE435</f>
        <v>42165.503414038583</v>
      </c>
      <c r="BF89" s="57">
        <f>Capex!BF435</f>
        <v>42165.503414038583</v>
      </c>
      <c r="BG89" s="57">
        <f>Capex!BG435</f>
        <v>42936.212841204564</v>
      </c>
      <c r="BH89" s="57">
        <f>Capex!BH435</f>
        <v>42936.212841204564</v>
      </c>
      <c r="BI89" s="57">
        <f>Capex!BI435</f>
        <v>42936.212841204564</v>
      </c>
      <c r="BJ89" s="57">
        <f>Capex!BJ435</f>
        <v>42936.212841204564</v>
      </c>
      <c r="BK89" s="57">
        <f>Capex!BK435</f>
        <v>43686.92488890425</v>
      </c>
      <c r="BL89" s="57">
        <f>Capex!BL435</f>
        <v>43686.92488890425</v>
      </c>
      <c r="BM89" s="57">
        <f>Capex!BM435</f>
        <v>43686.92488890425</v>
      </c>
      <c r="BN89" s="57">
        <f>Capex!BN435</f>
        <v>43686.92488890425</v>
      </c>
      <c r="BO89" s="57">
        <f>Capex!BO435</f>
        <v>44433.898254554115</v>
      </c>
      <c r="BP89" s="57">
        <f>Capex!BP435</f>
        <v>44433.898254554115</v>
      </c>
      <c r="BQ89" s="57">
        <f>Capex!BQ435</f>
        <v>44433.898254554115</v>
      </c>
      <c r="BR89" s="57">
        <f>Capex!BR435</f>
        <v>44433.898254554115</v>
      </c>
      <c r="BS89" s="57">
        <f>Capex!BS435</f>
        <v>44746.713739925617</v>
      </c>
      <c r="BT89" s="57">
        <f>Capex!BT435</f>
        <v>44847.872453998229</v>
      </c>
      <c r="BU89" s="57">
        <f>Capex!BU435</f>
        <v>44847.872453998229</v>
      </c>
      <c r="BV89" s="57">
        <f>Capex!BV435</f>
        <v>44847.872453998229</v>
      </c>
      <c r="BW89" s="57">
        <f>Capex!BW435</f>
        <v>45619.304688867873</v>
      </c>
      <c r="BX89" s="57">
        <f>Capex!BX435</f>
        <v>45619.304688867873</v>
      </c>
      <c r="BY89" s="57">
        <f>Capex!BY435</f>
        <v>45619.304688867873</v>
      </c>
      <c r="BZ89" s="57">
        <f>Capex!BZ435</f>
        <v>45619.304688867873</v>
      </c>
      <c r="CA89" s="57">
        <f>Capex!CA435</f>
        <v>46370.151871683214</v>
      </c>
      <c r="CB89" s="57">
        <f>Capex!CB435</f>
        <v>46370.151871683214</v>
      </c>
      <c r="CC89" s="57">
        <f>Capex!CC435</f>
        <v>46370.151871683214</v>
      </c>
      <c r="CD89" s="57">
        <f>Capex!CD435</f>
        <v>46370.151871683214</v>
      </c>
      <c r="CE89" s="57">
        <f>Capex!CE435</f>
        <v>47117.150502004995</v>
      </c>
      <c r="CF89" s="57">
        <f>Capex!CF435</f>
        <v>47117.150502004995</v>
      </c>
      <c r="CG89" s="57">
        <f>Capex!CG435</f>
        <v>47117.150502004995</v>
      </c>
      <c r="CH89" s="57">
        <f>Capex!CH435</f>
        <v>47117.150502004995</v>
      </c>
      <c r="CI89" s="57">
        <f>Capex!CI435</f>
        <v>47429.970814636195</v>
      </c>
      <c r="CJ89" s="57">
        <f>Capex!CJ435</f>
        <v>47531.132711517406</v>
      </c>
      <c r="CK89" s="57">
        <f>Capex!CK435</f>
        <v>47531.132711517406</v>
      </c>
      <c r="CL89" s="57">
        <f>Capex!CL435</f>
        <v>47531.132711517406</v>
      </c>
      <c r="CM89" s="57">
        <f>Capex!CM435</f>
        <v>48302.565819771917</v>
      </c>
      <c r="CN89" s="57">
        <f>Capex!CN435</f>
        <v>48302.565819771917</v>
      </c>
      <c r="CO89" s="57">
        <f>Capex!CO435</f>
        <v>48302.565819771917</v>
      </c>
      <c r="CP89" s="57">
        <f>Capex!CP435</f>
        <v>48302.565819771917</v>
      </c>
      <c r="CQ89" s="57">
        <f>Capex!CQ435</f>
        <v>49053.413165874095</v>
      </c>
      <c r="CR89" s="57">
        <f>Capex!CR435</f>
        <v>49053.413165874095</v>
      </c>
      <c r="CS89" s="57">
        <f>Capex!CS435</f>
        <v>49053.413165874095</v>
      </c>
      <c r="CT89" s="57">
        <f>Capex!CT435</f>
        <v>49053.413165874095</v>
      </c>
      <c r="CU89" s="57">
        <f>Capex!CU435</f>
        <v>49800.411826723735</v>
      </c>
      <c r="CV89" s="57">
        <f>Capex!CV435</f>
        <v>49800.411826723735</v>
      </c>
      <c r="CW89" s="57">
        <f>Capex!CW435</f>
        <v>49800.411826723735</v>
      </c>
      <c r="CX89" s="57">
        <f>Capex!CX435</f>
        <v>49800.411826723735</v>
      </c>
      <c r="CY89" s="57">
        <f>Capex!CY435</f>
        <v>50113.232145187831</v>
      </c>
      <c r="CZ89" s="57">
        <f>Capex!CZ435</f>
        <v>50214.394045914902</v>
      </c>
      <c r="DA89" s="57">
        <f>Capex!DA435</f>
        <v>50214.394045914902</v>
      </c>
      <c r="DB89" s="57">
        <f>Capex!DB435</f>
        <v>50214.394045914902</v>
      </c>
      <c r="DC89" s="57">
        <f>Capex!DC435</f>
        <v>50985.827155224761</v>
      </c>
      <c r="DD89" s="57">
        <f>Capex!DD435</f>
        <v>50985.827155224761</v>
      </c>
      <c r="DE89" s="57">
        <f>Capex!DE435</f>
        <v>50985.827155224761</v>
      </c>
      <c r="DF89" s="57">
        <f>Capex!DF435</f>
        <v>50985.827155224761</v>
      </c>
      <c r="DG89" s="57">
        <f>Capex!DG435</f>
        <v>51736.674501524241</v>
      </c>
      <c r="DH89" s="57">
        <f>Capex!DH435</f>
        <v>51736.674501524241</v>
      </c>
      <c r="DI89" s="57">
        <f>Capex!DI435</f>
        <v>51736.674501524241</v>
      </c>
      <c r="DJ89" s="57">
        <f>Capex!DJ435</f>
        <v>51736.674501524241</v>
      </c>
      <c r="DK89" s="57">
        <f>Capex!DK435</f>
        <v>52483.673162410778</v>
      </c>
      <c r="DL89" s="57">
        <f>Capex!DL435</f>
        <v>52483.673162410778</v>
      </c>
      <c r="DM89" s="57">
        <f>Capex!DM435</f>
        <v>52483.673162410778</v>
      </c>
      <c r="DN89" s="57">
        <f>Capex!DN435</f>
        <v>52483.673162410778</v>
      </c>
      <c r="DO89" s="57">
        <f>Capex!DO435</f>
        <v>52796.493480881916</v>
      </c>
      <c r="DP89" s="57">
        <f>Capex!DP435</f>
        <v>52897.655381613629</v>
      </c>
      <c r="DQ89" s="57">
        <f>Capex!DQ435</f>
        <v>52897.655381613629</v>
      </c>
      <c r="DR89" s="57">
        <f>Capex!DR435</f>
        <v>52897.655381613629</v>
      </c>
      <c r="DS89" s="57">
        <f ca="1">Capex!DS435</f>
        <v>0</v>
      </c>
      <c r="DT89" s="57"/>
      <c r="DU89" s="57">
        <f t="shared" ref="DU89:EJ91" si="321">INDEX($H89:$DS89,1,MATCH(DU$2,$H$2:$DS$2,0))</f>
        <v>1912.6645428418126</v>
      </c>
      <c r="DV89" s="57">
        <f t="shared" si="321"/>
        <v>5172.4934201580727</v>
      </c>
      <c r="DW89" s="57">
        <f t="shared" si="321"/>
        <v>8969.5249592918972</v>
      </c>
      <c r="DX89" s="57">
        <f t="shared" si="321"/>
        <v>14688.959226509607</v>
      </c>
      <c r="DY89" s="57">
        <f t="shared" si="321"/>
        <v>27835.667989051537</v>
      </c>
      <c r="DZ89" s="57">
        <f t="shared" si="321"/>
        <v>35848.253329131614</v>
      </c>
      <c r="EA89" s="57">
        <f t="shared" si="321"/>
        <v>38864.944457912658</v>
      </c>
      <c r="EB89" s="57">
        <f t="shared" si="321"/>
        <v>39485.449041137428</v>
      </c>
      <c r="EC89" s="57">
        <f t="shared" si="321"/>
        <v>40393.218713417213</v>
      </c>
      <c r="ED89" s="57">
        <f t="shared" si="321"/>
        <v>41032.093809651749</v>
      </c>
      <c r="EE89" s="57">
        <f t="shared" si="321"/>
        <v>41758.1582955329</v>
      </c>
      <c r="EF89" s="57">
        <f t="shared" si="321"/>
        <v>42066.978771862043</v>
      </c>
      <c r="EG89" s="57">
        <f t="shared" si="321"/>
        <v>42936.212841204564</v>
      </c>
      <c r="EH89" s="57">
        <f t="shared" si="321"/>
        <v>43686.92488890425</v>
      </c>
      <c r="EI89" s="57">
        <f t="shared" si="321"/>
        <v>44433.898254554115</v>
      </c>
      <c r="EJ89" s="57">
        <f t="shared" si="321"/>
        <v>44746.713739925617</v>
      </c>
      <c r="EK89" s="57">
        <f t="shared" ref="EK89:EW91" si="322">INDEX($H89:$DS89,1,MATCH(EK$2,$H$2:$DS$2,0))</f>
        <v>45619.304688867873</v>
      </c>
      <c r="EL89" s="57">
        <f t="shared" si="322"/>
        <v>46370.151871683214</v>
      </c>
      <c r="EM89" s="57">
        <f t="shared" si="322"/>
        <v>47117.150502004995</v>
      </c>
      <c r="EN89" s="57">
        <f t="shared" si="322"/>
        <v>47429.970814636195</v>
      </c>
      <c r="EO89" s="57">
        <f t="shared" si="322"/>
        <v>48302.565819771917</v>
      </c>
      <c r="EP89" s="57">
        <f t="shared" si="322"/>
        <v>49053.413165874095</v>
      </c>
      <c r="EQ89" s="57">
        <f t="shared" si="322"/>
        <v>49800.411826723735</v>
      </c>
      <c r="ER89" s="57">
        <f t="shared" si="322"/>
        <v>50113.232145187831</v>
      </c>
      <c r="ES89" s="57">
        <f t="shared" si="322"/>
        <v>50985.827155224761</v>
      </c>
      <c r="ET89" s="57">
        <f t="shared" si="322"/>
        <v>51736.674501524241</v>
      </c>
      <c r="EU89" s="57">
        <f t="shared" si="322"/>
        <v>52483.673162410778</v>
      </c>
      <c r="EV89" s="57">
        <f t="shared" si="322"/>
        <v>52796.493480881916</v>
      </c>
      <c r="EW89" s="57">
        <f t="shared" ca="1" si="322"/>
        <v>0</v>
      </c>
    </row>
    <row r="90" spans="1:153" x14ac:dyDescent="0.3">
      <c r="D90" s="12" t="s">
        <v>219</v>
      </c>
      <c r="F90" s="51" t="str">
        <f>F89</f>
        <v>INR Mn</v>
      </c>
      <c r="H90" s="57">
        <f>'Revenue&amp;exepenses'!H317+'Revenue&amp;exepenses'!H325</f>
        <v>0</v>
      </c>
      <c r="I90" s="57">
        <f>'Revenue&amp;exepenses'!I317+'Revenue&amp;exepenses'!I325</f>
        <v>0</v>
      </c>
      <c r="J90" s="57">
        <f>'Revenue&amp;exepenses'!J317+'Revenue&amp;exepenses'!J325</f>
        <v>0</v>
      </c>
      <c r="K90" s="57">
        <f>'Revenue&amp;exepenses'!K317+'Revenue&amp;exepenses'!K325</f>
        <v>1008.5315121983333</v>
      </c>
      <c r="L90" s="57">
        <f>'Revenue&amp;exepenses'!L317+'Revenue&amp;exepenses'!L325</f>
        <v>1662.4147134697803</v>
      </c>
      <c r="M90" s="57">
        <f>'Revenue&amp;exepenses'!M317+'Revenue&amp;exepenses'!M325</f>
        <v>2070.7906858482265</v>
      </c>
      <c r="N90" s="57">
        <f>'Revenue&amp;exepenses'!N317+'Revenue&amp;exepenses'!N325</f>
        <v>2337.1228417472125</v>
      </c>
      <c r="O90" s="57">
        <f>'Revenue&amp;exepenses'!O317+'Revenue&amp;exepenses'!O325</f>
        <v>3704.4875504131414</v>
      </c>
      <c r="P90" s="57">
        <f>'Revenue&amp;exepenses'!P317+'Revenue&amp;exepenses'!P325</f>
        <v>4565.3383104300938</v>
      </c>
      <c r="Q90" s="57">
        <f>'Revenue&amp;exepenses'!Q317+'Revenue&amp;exepenses'!Q325</f>
        <v>5077.1397395886479</v>
      </c>
      <c r="R90" s="57">
        <f>'Revenue&amp;exepenses'!R317+'Revenue&amp;exepenses'!R325</f>
        <v>5410.9232803442264</v>
      </c>
      <c r="S90" s="57">
        <f>'Revenue&amp;exepenses'!S317+'Revenue&amp;exepenses'!S325</f>
        <v>6982.1018285906521</v>
      </c>
      <c r="T90" s="57">
        <f>'Revenue&amp;exepenses'!T317+'Revenue&amp;exepenses'!T325</f>
        <v>7941.3177335818036</v>
      </c>
      <c r="U90" s="57">
        <f>'Revenue&amp;exepenses'!U317+'Revenue&amp;exepenses'!U325</f>
        <v>8480.575047211014</v>
      </c>
      <c r="V90" s="57">
        <f>'Revenue&amp;exepenses'!V317+'Revenue&amp;exepenses'!V325</f>
        <v>8832.2645995778894</v>
      </c>
      <c r="W90" s="57">
        <f>'Revenue&amp;exepenses'!W317+'Revenue&amp;exepenses'!W325</f>
        <v>11373.569220056959</v>
      </c>
      <c r="X90" s="57">
        <f>'Revenue&amp;exepenses'!X317+'Revenue&amp;exepenses'!X325</f>
        <v>13049.154684109093</v>
      </c>
      <c r="Y90" s="57">
        <f>'Revenue&amp;exepenses'!Y317+'Revenue&amp;exepenses'!Y325</f>
        <v>14000.089832359301</v>
      </c>
      <c r="Z90" s="57">
        <f>'Revenue&amp;exepenses'!Z317+'Revenue&amp;exepenses'!Z325</f>
        <v>14620.264929044219</v>
      </c>
      <c r="AA90" s="57">
        <f>'Revenue&amp;exepenses'!AA317+'Revenue&amp;exepenses'!AA325</f>
        <v>20750.491091792981</v>
      </c>
      <c r="AB90" s="57">
        <f>'Revenue&amp;exepenses'!AB317+'Revenue&amp;exepenses'!AB325</f>
        <v>24564.372406442792</v>
      </c>
      <c r="AC90" s="57">
        <f>'Revenue&amp;exepenses'!AC317+'Revenue&amp;exepenses'!AC325</f>
        <v>26784.683574187853</v>
      </c>
      <c r="AD90" s="57">
        <f>'Revenue&amp;exepenses'!AD317+'Revenue&amp;exepenses'!AD325</f>
        <v>28232.712596630285</v>
      </c>
      <c r="AE90" s="57">
        <f>'Revenue&amp;exepenses'!AE317+'Revenue&amp;exepenses'!AE325</f>
        <v>30678.249045234355</v>
      </c>
      <c r="AF90" s="57">
        <f>'Revenue&amp;exepenses'!AF317+'Revenue&amp;exepenses'!AF325</f>
        <v>31953.568373047652</v>
      </c>
      <c r="AG90" s="57">
        <f>'Revenue&amp;exepenses'!AG317+'Revenue&amp;exepenses'!AG325</f>
        <v>32437.978288871029</v>
      </c>
      <c r="AH90" s="57">
        <f>'Revenue&amp;exepenses'!AH317+'Revenue&amp;exepenses'!AH325</f>
        <v>32753.897799190621</v>
      </c>
      <c r="AI90" s="57">
        <f>'Revenue&amp;exepenses'!AI317+'Revenue&amp;exepenses'!AI325</f>
        <v>34170.071723922083</v>
      </c>
      <c r="AJ90" s="57">
        <f>'Revenue&amp;exepenses'!AJ317+'Revenue&amp;exepenses'!AJ325</f>
        <v>34728.318808756871</v>
      </c>
      <c r="AK90" s="57">
        <f>'Revenue&amp;exepenses'!AK317+'Revenue&amp;exepenses'!AK325</f>
        <v>34714.912583119163</v>
      </c>
      <c r="AL90" s="57">
        <f>'Revenue&amp;exepenses'!AL317+'Revenue&amp;exepenses'!AL325</f>
        <v>34706.16939248587</v>
      </c>
      <c r="AM90" s="57">
        <f>'Revenue&amp;exepenses'!AM317+'Revenue&amp;exepenses'!AM325</f>
        <v>35106.515073743976</v>
      </c>
      <c r="AN90" s="57">
        <f>'Revenue&amp;exepenses'!AN317+'Revenue&amp;exepenses'!AN325</f>
        <v>35370.479259188891</v>
      </c>
      <c r="AO90" s="57">
        <f>'Revenue&amp;exepenses'!AO317+'Revenue&amp;exepenses'!AO325</f>
        <v>35158.169398618302</v>
      </c>
      <c r="AP90" s="57">
        <f>'Revenue&amp;exepenses'!AP317+'Revenue&amp;exepenses'!AP325</f>
        <v>35019.706446072261</v>
      </c>
      <c r="AQ90" s="57">
        <f>'Revenue&amp;exepenses'!AQ317+'Revenue&amp;exepenses'!AQ325</f>
        <v>35755.610821843184</v>
      </c>
      <c r="AR90" s="57">
        <f>'Revenue&amp;exepenses'!AR317+'Revenue&amp;exepenses'!AR325</f>
        <v>35847.905027166387</v>
      </c>
      <c r="AS90" s="57">
        <f>'Revenue&amp;exepenses'!AS317+'Revenue&amp;exepenses'!AS325</f>
        <v>35518.44707338624</v>
      </c>
      <c r="AT90" s="57">
        <f>'Revenue&amp;exepenses'!AT317+'Revenue&amp;exepenses'!AT325</f>
        <v>35303.583190486141</v>
      </c>
      <c r="AU90" s="57">
        <f>'Revenue&amp;exepenses'!AU317+'Revenue&amp;exepenses'!AU325</f>
        <v>36069.86198478577</v>
      </c>
      <c r="AV90" s="57">
        <f>'Revenue&amp;exepenses'!AV317+'Revenue&amp;exepenses'!AV325</f>
        <v>36178.729969765896</v>
      </c>
      <c r="AW90" s="57">
        <f>'Revenue&amp;exepenses'!AW317+'Revenue&amp;exepenses'!AW325</f>
        <v>35856.485079429389</v>
      </c>
      <c r="AX90" s="57">
        <f>'Revenue&amp;exepenses'!AX317+'Revenue&amp;exepenses'!AX325</f>
        <v>35646.325368340367</v>
      </c>
      <c r="AY90" s="57">
        <f>'Revenue&amp;exepenses'!AY317+'Revenue&amp;exepenses'!AY325</f>
        <v>36298.356770021914</v>
      </c>
      <c r="AZ90" s="57">
        <f>'Revenue&amp;exepenses'!AZ317+'Revenue&amp;exepenses'!AZ325</f>
        <v>36329.385872119397</v>
      </c>
      <c r="BA90" s="57">
        <f>'Revenue&amp;exepenses'!BA317+'Revenue&amp;exepenses'!BA325</f>
        <v>35954.738928790364</v>
      </c>
      <c r="BB90" s="57">
        <f>'Revenue&amp;exepenses'!BB317+'Revenue&amp;exepenses'!BB325</f>
        <v>35710.403965749698</v>
      </c>
      <c r="BC90" s="57">
        <f>'Revenue&amp;exepenses'!BC317+'Revenue&amp;exepenses'!BC325</f>
        <v>35941.724682489359</v>
      </c>
      <c r="BD90" s="57">
        <f>'Revenue&amp;exepenses'!BD317+'Revenue&amp;exepenses'!BD325</f>
        <v>36094.243836383648</v>
      </c>
      <c r="BE90" s="57">
        <f>'Revenue&amp;exepenses'!BE317+'Revenue&amp;exepenses'!BE325</f>
        <v>35801.385427223584</v>
      </c>
      <c r="BF90" s="57">
        <f>'Revenue&amp;exepenses'!BF317+'Revenue&amp;exepenses'!BF325</f>
        <v>35610.390812553975</v>
      </c>
      <c r="BG90" s="57">
        <f>'Revenue&amp;exepenses'!BG317+'Revenue&amp;exepenses'!BG325</f>
        <v>36274.400399497652</v>
      </c>
      <c r="BH90" s="57">
        <f>'Revenue&amp;exepenses'!BH317+'Revenue&amp;exepenses'!BH325</f>
        <v>36313.590462982524</v>
      </c>
      <c r="BI90" s="57">
        <f>'Revenue&amp;exepenses'!BI317+'Revenue&amp;exepenses'!BI325</f>
        <v>35944.437575005446</v>
      </c>
      <c r="BJ90" s="57">
        <f>'Revenue&amp;exepenses'!BJ317+'Revenue&amp;exepenses'!BJ325</f>
        <v>35703.685691542145</v>
      </c>
      <c r="BK90" s="57">
        <f>'Revenue&amp;exepenses'!BK317+'Revenue&amp;exepenses'!BK325</f>
        <v>36336.596985489763</v>
      </c>
      <c r="BL90" s="57">
        <f>'Revenue&amp;exepenses'!BL317+'Revenue&amp;exepenses'!BL325</f>
        <v>36354.599200999299</v>
      </c>
      <c r="BM90" s="57">
        <f>'Revenue&amp;exepenses'!BM317+'Revenue&amp;exepenses'!BM325</f>
        <v>35971.182404146835</v>
      </c>
      <c r="BN90" s="57">
        <f>'Revenue&amp;exepenses'!BN317+'Revenue&amp;exepenses'!BN325</f>
        <v>35721.127971416958</v>
      </c>
      <c r="BO90" s="57">
        <f>'Revenue&amp;exepenses'!BO317+'Revenue&amp;exepenses'!BO325</f>
        <v>36348.225172072969</v>
      </c>
      <c r="BP90" s="57">
        <f>'Revenue&amp;exepenses'!BP317+'Revenue&amp;exepenses'!BP325</f>
        <v>36362.266137208004</v>
      </c>
      <c r="BQ90" s="57">
        <f>'Revenue&amp;exepenses'!BQ317+'Revenue&amp;exepenses'!BQ325</f>
        <v>35976.182579935114</v>
      </c>
      <c r="BR90" s="57">
        <f>'Revenue&amp;exepenses'!BR317+'Revenue&amp;exepenses'!BR325</f>
        <v>35724.388955626702</v>
      </c>
      <c r="BS90" s="57">
        <f>'Revenue&amp;exepenses'!BS317+'Revenue&amp;exepenses'!BS325</f>
        <v>35950.945554935744</v>
      </c>
      <c r="BT90" s="57">
        <f>'Revenue&amp;exepenses'!BT317+'Revenue&amp;exepenses'!BT325</f>
        <v>36100.323532502145</v>
      </c>
      <c r="BU90" s="57">
        <f>'Revenue&amp;exepenses'!BU317+'Revenue&amp;exepenses'!BU325</f>
        <v>35805.350446431286</v>
      </c>
      <c r="BV90" s="57">
        <f>'Revenue&amp;exepenses'!BV317+'Revenue&amp;exepenses'!BV325</f>
        <v>35612.976694645957</v>
      </c>
      <c r="BW90" s="57">
        <f>'Revenue&amp;exepenses'!BW317+'Revenue&amp;exepenses'!BW325</f>
        <v>36276.124320892312</v>
      </c>
      <c r="BX90" s="57">
        <f>'Revenue&amp;exepenses'!BX317+'Revenue&amp;exepenses'!BX325</f>
        <v>36314.727114451533</v>
      </c>
      <c r="BY90" s="57">
        <f>'Revenue&amp;exepenses'!BY317+'Revenue&amp;exepenses'!BY325</f>
        <v>35945.178869441763</v>
      </c>
      <c r="BZ90" s="57">
        <f>'Revenue&amp;exepenses'!BZ317+'Revenue&amp;exepenses'!BZ325</f>
        <v>35704.169144435393</v>
      </c>
      <c r="CA90" s="57">
        <f>'Revenue&amp;exepenses'!CA317+'Revenue&amp;exepenses'!CA325</f>
        <v>36336.919287418605</v>
      </c>
      <c r="CB90" s="57">
        <f>'Revenue&amp;exepenses'!CB317+'Revenue&amp;exepenses'!CB325</f>
        <v>36354.811707765562</v>
      </c>
      <c r="CC90" s="57">
        <f>'Revenue&amp;exepenses'!CC317+'Revenue&amp;exepenses'!CC325</f>
        <v>35971.320995516136</v>
      </c>
      <c r="CD90" s="57">
        <f>'Revenue&amp;exepenses'!CD317+'Revenue&amp;exepenses'!CD325</f>
        <v>35721.218357092599</v>
      </c>
      <c r="CE90" s="57">
        <f>'Revenue&amp;exepenses'!CE317+'Revenue&amp;exepenses'!CE325</f>
        <v>36348.285429190073</v>
      </c>
      <c r="CF90" s="57">
        <f>'Revenue&amp;exepenses'!CF317+'Revenue&amp;exepenses'!CF325</f>
        <v>36362.305867175324</v>
      </c>
      <c r="CG90" s="57">
        <f>'Revenue&amp;exepenses'!CG317+'Revenue&amp;exepenses'!CG325</f>
        <v>35976.208490783363</v>
      </c>
      <c r="CH90" s="57">
        <f>'Revenue&amp;exepenses'!CH317+'Revenue&amp;exepenses'!CH325</f>
        <v>35724.405854006</v>
      </c>
      <c r="CI90" s="57">
        <f>'Revenue&amp;exepenses'!CI317+'Revenue&amp;exepenses'!CI325</f>
        <v>35950.956696724286</v>
      </c>
      <c r="CJ90" s="57">
        <f>'Revenue&amp;exepenses'!CJ317+'Revenue&amp;exepenses'!CJ325</f>
        <v>36100.330878736349</v>
      </c>
      <c r="CK90" s="57">
        <f>'Revenue&amp;exepenses'!CK317+'Revenue&amp;exepenses'!CK325</f>
        <v>35805.355237453601</v>
      </c>
      <c r="CL90" s="57">
        <f>'Revenue&amp;exepenses'!CL317+'Revenue&amp;exepenses'!CL325</f>
        <v>35612.979819225722</v>
      </c>
      <c r="CM90" s="57">
        <f>'Revenue&amp;exepenses'!CM317+'Revenue&amp;exepenses'!CM325</f>
        <v>36276.126403945491</v>
      </c>
      <c r="CN90" s="57">
        <f>'Revenue&amp;exepenses'!CN317+'Revenue&amp;exepenses'!CN325</f>
        <v>36314.728487893175</v>
      </c>
      <c r="CO90" s="57">
        <f>'Revenue&amp;exepenses'!CO317+'Revenue&amp;exepenses'!CO325</f>
        <v>35945.179765164576</v>
      </c>
      <c r="CP90" s="57">
        <f>'Revenue&amp;exepenses'!CP317+'Revenue&amp;exepenses'!CP325</f>
        <v>35704.169728602443</v>
      </c>
      <c r="CQ90" s="57">
        <f>'Revenue&amp;exepenses'!CQ317+'Revenue&amp;exepenses'!CQ325</f>
        <v>36336.919676863297</v>
      </c>
      <c r="CR90" s="57">
        <f>'Revenue&amp;exepenses'!CR317+'Revenue&amp;exepenses'!CR325</f>
        <v>36354.811964542285</v>
      </c>
      <c r="CS90" s="57">
        <f>'Revenue&amp;exepenses'!CS317+'Revenue&amp;exepenses'!CS325</f>
        <v>35971.321162979213</v>
      </c>
      <c r="CT90" s="57">
        <f>'Revenue&amp;exepenses'!CT317+'Revenue&amp;exepenses'!CT325</f>
        <v>35721.21846630764</v>
      </c>
      <c r="CU90" s="57">
        <f>'Revenue&amp;exepenses'!CU317+'Revenue&amp;exepenses'!CU325</f>
        <v>36348.285502000101</v>
      </c>
      <c r="CV90" s="57">
        <f>'Revenue&amp;exepenses'!CV317+'Revenue&amp;exepenses'!CV325</f>
        <v>36362.30591518194</v>
      </c>
      <c r="CW90" s="57">
        <f>'Revenue&amp;exepenses'!CW317+'Revenue&amp;exepenses'!CW325</f>
        <v>35976.208522092027</v>
      </c>
      <c r="CX90" s="57">
        <f>'Revenue&amp;exepenses'!CX317+'Revenue&amp;exepenses'!CX325</f>
        <v>35724.405874424694</v>
      </c>
      <c r="CY90" s="57">
        <f>'Revenue&amp;exepenses'!CY317+'Revenue&amp;exepenses'!CY325</f>
        <v>35950.956710187173</v>
      </c>
      <c r="CZ90" s="57">
        <f>'Revenue&amp;exepenses'!CZ317+'Revenue&amp;exepenses'!CZ325</f>
        <v>36100.330887612967</v>
      </c>
      <c r="DA90" s="57">
        <f>'Revenue&amp;exepenses'!DA317+'Revenue&amp;exepenses'!DA325</f>
        <v>35805.355243242702</v>
      </c>
      <c r="DB90" s="57">
        <f>'Revenue&amp;exepenses'!DB317+'Revenue&amp;exepenses'!DB325</f>
        <v>35612.979823001224</v>
      </c>
      <c r="DC90" s="57">
        <f>'Revenue&amp;exepenses'!DC317+'Revenue&amp;exepenses'!DC325</f>
        <v>36276.126406462485</v>
      </c>
      <c r="DD90" s="57">
        <f>'Revenue&amp;exepenses'!DD317+'Revenue&amp;exepenses'!DD325</f>
        <v>36314.728489552741</v>
      </c>
      <c r="DE90" s="57">
        <f>'Revenue&amp;exepenses'!DE317+'Revenue&amp;exepenses'!DE325</f>
        <v>35945.179766246903</v>
      </c>
      <c r="DF90" s="57">
        <f>'Revenue&amp;exepenses'!DF317+'Revenue&amp;exepenses'!DF325</f>
        <v>35704.169729308313</v>
      </c>
      <c r="DG90" s="57">
        <f>'Revenue&amp;exepenses'!DG317+'Revenue&amp;exepenses'!DG325</f>
        <v>36336.919677333877</v>
      </c>
      <c r="DH90" s="57">
        <f>'Revenue&amp;exepenses'!DH317+'Revenue&amp;exepenses'!DH325</f>
        <v>36354.811964852561</v>
      </c>
      <c r="DI90" s="57">
        <f>'Revenue&amp;exepenses'!DI317+'Revenue&amp;exepenses'!DI325</f>
        <v>35971.321163181565</v>
      </c>
      <c r="DJ90" s="57">
        <f>'Revenue&amp;exepenses'!DJ317+'Revenue&amp;exepenses'!DJ325</f>
        <v>35721.218466439612</v>
      </c>
      <c r="DK90" s="57">
        <f>'Revenue&amp;exepenses'!DK317+'Revenue&amp;exepenses'!DK325</f>
        <v>36348.285502088082</v>
      </c>
      <c r="DL90" s="57">
        <f>'Revenue&amp;exepenses'!DL317+'Revenue&amp;exepenses'!DL325</f>
        <v>36362.305915239944</v>
      </c>
      <c r="DM90" s="57">
        <f>'Revenue&amp;exepenses'!DM317+'Revenue&amp;exepenses'!DM325</f>
        <v>35976.208522129848</v>
      </c>
      <c r="DN90" s="57">
        <f>'Revenue&amp;exepenses'!DN317+'Revenue&amp;exepenses'!DN325</f>
        <v>35724.40587444936</v>
      </c>
      <c r="DO90" s="57">
        <f>'Revenue&amp;exepenses'!DO317+'Revenue&amp;exepenses'!DO325</f>
        <v>35950.956710203434</v>
      </c>
      <c r="DP90" s="57">
        <f>'Revenue&amp;exepenses'!DP317+'Revenue&amp;exepenses'!DP325</f>
        <v>36100.330887623692</v>
      </c>
      <c r="DQ90" s="57">
        <f>'Revenue&amp;exepenses'!DQ317+'Revenue&amp;exepenses'!DQ325</f>
        <v>35805.355243249694</v>
      </c>
      <c r="DR90" s="57">
        <f>'Revenue&amp;exepenses'!DR317+'Revenue&amp;exepenses'!DR325</f>
        <v>35612.979823005779</v>
      </c>
      <c r="DS90" s="57">
        <f>'Revenue&amp;exepenses'!DS317+'Revenue&amp;exepenses'!DS325</f>
        <v>36276.126406465526</v>
      </c>
      <c r="DT90" s="57"/>
      <c r="DU90" s="57">
        <f t="shared" si="321"/>
        <v>1008.5315121983333</v>
      </c>
      <c r="DV90" s="57">
        <f t="shared" si="321"/>
        <v>3704.4875504131414</v>
      </c>
      <c r="DW90" s="57">
        <f t="shared" si="321"/>
        <v>6982.1018285906521</v>
      </c>
      <c r="DX90" s="57">
        <f t="shared" si="321"/>
        <v>11373.569220056959</v>
      </c>
      <c r="DY90" s="57">
        <f t="shared" si="321"/>
        <v>20750.491091792981</v>
      </c>
      <c r="DZ90" s="57">
        <f t="shared" si="321"/>
        <v>30678.249045234355</v>
      </c>
      <c r="EA90" s="57">
        <f t="shared" si="321"/>
        <v>34170.071723922083</v>
      </c>
      <c r="EB90" s="57">
        <f t="shared" si="321"/>
        <v>35106.515073743976</v>
      </c>
      <c r="EC90" s="57">
        <f t="shared" si="321"/>
        <v>35755.610821843184</v>
      </c>
      <c r="ED90" s="57">
        <f t="shared" si="321"/>
        <v>36069.86198478577</v>
      </c>
      <c r="EE90" s="57">
        <f t="shared" si="321"/>
        <v>36298.356770021914</v>
      </c>
      <c r="EF90" s="57">
        <f t="shared" si="321"/>
        <v>35941.724682489359</v>
      </c>
      <c r="EG90" s="57">
        <f t="shared" si="321"/>
        <v>36274.400399497652</v>
      </c>
      <c r="EH90" s="57">
        <f t="shared" si="321"/>
        <v>36336.596985489763</v>
      </c>
      <c r="EI90" s="57">
        <f t="shared" si="321"/>
        <v>36348.225172072969</v>
      </c>
      <c r="EJ90" s="57">
        <f t="shared" si="321"/>
        <v>35950.945554935744</v>
      </c>
      <c r="EK90" s="57">
        <f t="shared" si="322"/>
        <v>36276.124320892312</v>
      </c>
      <c r="EL90" s="57">
        <f t="shared" si="322"/>
        <v>36336.919287418605</v>
      </c>
      <c r="EM90" s="57">
        <f t="shared" si="322"/>
        <v>36348.285429190073</v>
      </c>
      <c r="EN90" s="57">
        <f t="shared" si="322"/>
        <v>35950.956696724286</v>
      </c>
      <c r="EO90" s="57">
        <f t="shared" si="322"/>
        <v>36276.126403945491</v>
      </c>
      <c r="EP90" s="57">
        <f t="shared" si="322"/>
        <v>36336.919676863297</v>
      </c>
      <c r="EQ90" s="57">
        <f t="shared" si="322"/>
        <v>36348.285502000101</v>
      </c>
      <c r="ER90" s="57">
        <f t="shared" si="322"/>
        <v>35950.956710187173</v>
      </c>
      <c r="ES90" s="57">
        <f t="shared" si="322"/>
        <v>36276.126406462485</v>
      </c>
      <c r="ET90" s="57">
        <f t="shared" si="322"/>
        <v>36336.919677333877</v>
      </c>
      <c r="EU90" s="57">
        <f t="shared" si="322"/>
        <v>36348.285502088082</v>
      </c>
      <c r="EV90" s="57">
        <f t="shared" si="322"/>
        <v>35950.956710203434</v>
      </c>
      <c r="EW90" s="57">
        <f t="shared" si="322"/>
        <v>36276.126406465526</v>
      </c>
    </row>
    <row r="91" spans="1:153" x14ac:dyDescent="0.3">
      <c r="D91" s="12" t="s">
        <v>220</v>
      </c>
      <c r="F91" s="51" t="str">
        <f>F90</f>
        <v>INR Mn</v>
      </c>
      <c r="H91" s="57">
        <f>H135</f>
        <v>0</v>
      </c>
      <c r="I91" s="57">
        <f t="shared" ref="I91:BT91" si="323">I135</f>
        <v>0</v>
      </c>
      <c r="J91" s="57">
        <f t="shared" si="323"/>
        <v>151.65878713560414</v>
      </c>
      <c r="K91" s="57">
        <f t="shared" si="323"/>
        <v>0</v>
      </c>
      <c r="L91" s="57">
        <f t="shared" si="323"/>
        <v>0</v>
      </c>
      <c r="M91" s="57">
        <f t="shared" si="323"/>
        <v>0</v>
      </c>
      <c r="N91" s="57">
        <f t="shared" si="323"/>
        <v>0</v>
      </c>
      <c r="O91" s="57">
        <f t="shared" si="323"/>
        <v>0</v>
      </c>
      <c r="P91" s="57">
        <f t="shared" si="323"/>
        <v>0</v>
      </c>
      <c r="Q91" s="57">
        <f t="shared" si="323"/>
        <v>0</v>
      </c>
      <c r="R91" s="57">
        <f t="shared" si="323"/>
        <v>0</v>
      </c>
      <c r="S91" s="57">
        <f t="shared" si="323"/>
        <v>0</v>
      </c>
      <c r="T91" s="57">
        <f t="shared" si="323"/>
        <v>0</v>
      </c>
      <c r="U91" s="57">
        <f t="shared" si="323"/>
        <v>0</v>
      </c>
      <c r="V91" s="57">
        <f t="shared" si="323"/>
        <v>0</v>
      </c>
      <c r="W91" s="57">
        <f t="shared" si="323"/>
        <v>0</v>
      </c>
      <c r="X91" s="57">
        <f t="shared" si="323"/>
        <v>0</v>
      </c>
      <c r="Y91" s="57">
        <f t="shared" si="323"/>
        <v>0</v>
      </c>
      <c r="Z91" s="57">
        <f t="shared" si="323"/>
        <v>0</v>
      </c>
      <c r="AA91" s="57">
        <f t="shared" si="323"/>
        <v>0</v>
      </c>
      <c r="AB91" s="57">
        <f t="shared" si="323"/>
        <v>0</v>
      </c>
      <c r="AC91" s="57">
        <f t="shared" si="323"/>
        <v>0</v>
      </c>
      <c r="AD91" s="57">
        <f t="shared" si="323"/>
        <v>0</v>
      </c>
      <c r="AE91" s="57">
        <f t="shared" si="323"/>
        <v>0</v>
      </c>
      <c r="AF91" s="57">
        <f t="shared" si="323"/>
        <v>0</v>
      </c>
      <c r="AG91" s="57">
        <f t="shared" si="323"/>
        <v>0</v>
      </c>
      <c r="AH91" s="57">
        <f t="shared" si="323"/>
        <v>0</v>
      </c>
      <c r="AI91" s="57">
        <f t="shared" si="323"/>
        <v>0</v>
      </c>
      <c r="AJ91" s="57">
        <f t="shared" si="323"/>
        <v>0</v>
      </c>
      <c r="AK91" s="57">
        <f t="shared" si="323"/>
        <v>0</v>
      </c>
      <c r="AL91" s="57">
        <f t="shared" si="323"/>
        <v>0</v>
      </c>
      <c r="AM91" s="57">
        <f t="shared" si="323"/>
        <v>0</v>
      </c>
      <c r="AN91" s="57">
        <f t="shared" si="323"/>
        <v>0</v>
      </c>
      <c r="AO91" s="57">
        <f t="shared" si="323"/>
        <v>0</v>
      </c>
      <c r="AP91" s="57">
        <f t="shared" si="323"/>
        <v>0</v>
      </c>
      <c r="AQ91" s="57">
        <f t="shared" si="323"/>
        <v>0</v>
      </c>
      <c r="AR91" s="57">
        <f t="shared" si="323"/>
        <v>0</v>
      </c>
      <c r="AS91" s="57">
        <f t="shared" si="323"/>
        <v>0</v>
      </c>
      <c r="AT91" s="57">
        <f t="shared" si="323"/>
        <v>0</v>
      </c>
      <c r="AU91" s="57">
        <f t="shared" si="323"/>
        <v>0</v>
      </c>
      <c r="AV91" s="57">
        <f t="shared" si="323"/>
        <v>0</v>
      </c>
      <c r="AW91" s="57">
        <f t="shared" si="323"/>
        <v>0</v>
      </c>
      <c r="AX91" s="57">
        <f t="shared" si="323"/>
        <v>0</v>
      </c>
      <c r="AY91" s="57">
        <f t="shared" si="323"/>
        <v>0</v>
      </c>
      <c r="AZ91" s="57">
        <f t="shared" si="323"/>
        <v>0</v>
      </c>
      <c r="BA91" s="57">
        <f t="shared" si="323"/>
        <v>0</v>
      </c>
      <c r="BB91" s="57">
        <f t="shared" si="323"/>
        <v>0</v>
      </c>
      <c r="BC91" s="57">
        <f t="shared" si="323"/>
        <v>0</v>
      </c>
      <c r="BD91" s="57">
        <f t="shared" si="323"/>
        <v>0</v>
      </c>
      <c r="BE91" s="57">
        <f t="shared" si="323"/>
        <v>0</v>
      </c>
      <c r="BF91" s="57">
        <f t="shared" si="323"/>
        <v>0</v>
      </c>
      <c r="BG91" s="57">
        <f t="shared" si="323"/>
        <v>0</v>
      </c>
      <c r="BH91" s="57">
        <f t="shared" si="323"/>
        <v>0</v>
      </c>
      <c r="BI91" s="57">
        <f t="shared" si="323"/>
        <v>0</v>
      </c>
      <c r="BJ91" s="57">
        <f t="shared" si="323"/>
        <v>0</v>
      </c>
      <c r="BK91" s="57">
        <f t="shared" si="323"/>
        <v>0</v>
      </c>
      <c r="BL91" s="57">
        <f t="shared" si="323"/>
        <v>0</v>
      </c>
      <c r="BM91" s="57">
        <f t="shared" si="323"/>
        <v>0</v>
      </c>
      <c r="BN91" s="57">
        <f t="shared" si="323"/>
        <v>0</v>
      </c>
      <c r="BO91" s="57">
        <f t="shared" si="323"/>
        <v>0</v>
      </c>
      <c r="BP91" s="57">
        <f t="shared" si="323"/>
        <v>0</v>
      </c>
      <c r="BQ91" s="57">
        <f t="shared" si="323"/>
        <v>0</v>
      </c>
      <c r="BR91" s="57">
        <f t="shared" si="323"/>
        <v>0</v>
      </c>
      <c r="BS91" s="57">
        <f t="shared" si="323"/>
        <v>0</v>
      </c>
      <c r="BT91" s="57">
        <f t="shared" si="323"/>
        <v>0</v>
      </c>
      <c r="BU91" s="57">
        <f t="shared" ref="BU91:DS91" si="324">BU135</f>
        <v>0</v>
      </c>
      <c r="BV91" s="57">
        <f t="shared" si="324"/>
        <v>0</v>
      </c>
      <c r="BW91" s="57">
        <f t="shared" si="324"/>
        <v>0</v>
      </c>
      <c r="BX91" s="57">
        <f t="shared" si="324"/>
        <v>0</v>
      </c>
      <c r="BY91" s="57">
        <f t="shared" si="324"/>
        <v>0</v>
      </c>
      <c r="BZ91" s="57">
        <f t="shared" si="324"/>
        <v>0</v>
      </c>
      <c r="CA91" s="57">
        <f t="shared" si="324"/>
        <v>0</v>
      </c>
      <c r="CB91" s="57">
        <f t="shared" si="324"/>
        <v>0</v>
      </c>
      <c r="CC91" s="57">
        <f t="shared" si="324"/>
        <v>0</v>
      </c>
      <c r="CD91" s="57">
        <f t="shared" si="324"/>
        <v>0</v>
      </c>
      <c r="CE91" s="57">
        <f t="shared" si="324"/>
        <v>0</v>
      </c>
      <c r="CF91" s="57">
        <f t="shared" si="324"/>
        <v>0</v>
      </c>
      <c r="CG91" s="57">
        <f t="shared" si="324"/>
        <v>0</v>
      </c>
      <c r="CH91" s="57">
        <f t="shared" si="324"/>
        <v>0</v>
      </c>
      <c r="CI91" s="57">
        <f t="shared" si="324"/>
        <v>0</v>
      </c>
      <c r="CJ91" s="57">
        <f t="shared" si="324"/>
        <v>0</v>
      </c>
      <c r="CK91" s="57">
        <f t="shared" si="324"/>
        <v>0</v>
      </c>
      <c r="CL91" s="57">
        <f t="shared" si="324"/>
        <v>0</v>
      </c>
      <c r="CM91" s="57">
        <f t="shared" si="324"/>
        <v>0</v>
      </c>
      <c r="CN91" s="57">
        <f t="shared" si="324"/>
        <v>0</v>
      </c>
      <c r="CO91" s="57">
        <f t="shared" si="324"/>
        <v>0</v>
      </c>
      <c r="CP91" s="57">
        <f t="shared" si="324"/>
        <v>0</v>
      </c>
      <c r="CQ91" s="57">
        <f t="shared" si="324"/>
        <v>0</v>
      </c>
      <c r="CR91" s="57">
        <f t="shared" si="324"/>
        <v>0</v>
      </c>
      <c r="CS91" s="57">
        <f t="shared" si="324"/>
        <v>0</v>
      </c>
      <c r="CT91" s="57">
        <f t="shared" si="324"/>
        <v>0</v>
      </c>
      <c r="CU91" s="57">
        <f t="shared" si="324"/>
        <v>0</v>
      </c>
      <c r="CV91" s="57">
        <f t="shared" si="324"/>
        <v>0</v>
      </c>
      <c r="CW91" s="57">
        <f t="shared" si="324"/>
        <v>0</v>
      </c>
      <c r="CX91" s="57">
        <f t="shared" si="324"/>
        <v>0</v>
      </c>
      <c r="CY91" s="57">
        <f t="shared" si="324"/>
        <v>0</v>
      </c>
      <c r="CZ91" s="57">
        <f t="shared" si="324"/>
        <v>0</v>
      </c>
      <c r="DA91" s="57">
        <f t="shared" si="324"/>
        <v>0</v>
      </c>
      <c r="DB91" s="57">
        <f t="shared" si="324"/>
        <v>0</v>
      </c>
      <c r="DC91" s="57">
        <f t="shared" si="324"/>
        <v>0</v>
      </c>
      <c r="DD91" s="57">
        <f t="shared" si="324"/>
        <v>0</v>
      </c>
      <c r="DE91" s="57">
        <f t="shared" si="324"/>
        <v>0</v>
      </c>
      <c r="DF91" s="57">
        <f t="shared" si="324"/>
        <v>0</v>
      </c>
      <c r="DG91" s="57">
        <f t="shared" si="324"/>
        <v>0</v>
      </c>
      <c r="DH91" s="57">
        <f t="shared" si="324"/>
        <v>0</v>
      </c>
      <c r="DI91" s="57">
        <f t="shared" si="324"/>
        <v>0</v>
      </c>
      <c r="DJ91" s="57">
        <f t="shared" si="324"/>
        <v>0</v>
      </c>
      <c r="DK91" s="57">
        <f t="shared" si="324"/>
        <v>0</v>
      </c>
      <c r="DL91" s="57">
        <f t="shared" si="324"/>
        <v>0</v>
      </c>
      <c r="DM91" s="57">
        <f t="shared" si="324"/>
        <v>6.3664629124104977E-12</v>
      </c>
      <c r="DN91" s="57">
        <f t="shared" si="324"/>
        <v>4.6475179260596633E-10</v>
      </c>
      <c r="DO91" s="57">
        <f t="shared" si="324"/>
        <v>2.0956576918251812E-8</v>
      </c>
      <c r="DP91" s="57">
        <f t="shared" si="324"/>
        <v>6.2567050918005407E-7</v>
      </c>
      <c r="DQ91" s="57">
        <f t="shared" si="324"/>
        <v>1.5521657587669324E-5</v>
      </c>
      <c r="DR91" s="57">
        <f t="shared" si="324"/>
        <v>2.9294553587533301E-4</v>
      </c>
      <c r="DS91" s="57">
        <f t="shared" si="324"/>
        <v>5.2954013899579877E-3</v>
      </c>
      <c r="DT91" s="57"/>
      <c r="DU91" s="57">
        <f t="shared" si="321"/>
        <v>0</v>
      </c>
      <c r="DV91" s="57">
        <f t="shared" si="321"/>
        <v>0</v>
      </c>
      <c r="DW91" s="57">
        <f t="shared" si="321"/>
        <v>0</v>
      </c>
      <c r="DX91" s="57">
        <f t="shared" si="321"/>
        <v>0</v>
      </c>
      <c r="DY91" s="57">
        <f t="shared" si="321"/>
        <v>0</v>
      </c>
      <c r="DZ91" s="57">
        <f t="shared" si="321"/>
        <v>0</v>
      </c>
      <c r="EA91" s="57">
        <f t="shared" si="321"/>
        <v>0</v>
      </c>
      <c r="EB91" s="57">
        <f t="shared" si="321"/>
        <v>0</v>
      </c>
      <c r="EC91" s="57">
        <f t="shared" si="321"/>
        <v>0</v>
      </c>
      <c r="ED91" s="57">
        <f t="shared" si="321"/>
        <v>0</v>
      </c>
      <c r="EE91" s="57">
        <f t="shared" si="321"/>
        <v>0</v>
      </c>
      <c r="EF91" s="57">
        <f t="shared" si="321"/>
        <v>0</v>
      </c>
      <c r="EG91" s="57">
        <f t="shared" si="321"/>
        <v>0</v>
      </c>
      <c r="EH91" s="57">
        <f t="shared" si="321"/>
        <v>0</v>
      </c>
      <c r="EI91" s="57">
        <f t="shared" si="321"/>
        <v>0</v>
      </c>
      <c r="EJ91" s="57">
        <f t="shared" si="321"/>
        <v>0</v>
      </c>
      <c r="EK91" s="57">
        <f t="shared" si="322"/>
        <v>0</v>
      </c>
      <c r="EL91" s="57">
        <f t="shared" si="322"/>
        <v>0</v>
      </c>
      <c r="EM91" s="57">
        <f t="shared" si="322"/>
        <v>0</v>
      </c>
      <c r="EN91" s="57">
        <f t="shared" si="322"/>
        <v>0</v>
      </c>
      <c r="EO91" s="57">
        <f t="shared" si="322"/>
        <v>0</v>
      </c>
      <c r="EP91" s="57">
        <f t="shared" si="322"/>
        <v>0</v>
      </c>
      <c r="EQ91" s="57">
        <f t="shared" si="322"/>
        <v>0</v>
      </c>
      <c r="ER91" s="57">
        <f t="shared" si="322"/>
        <v>0</v>
      </c>
      <c r="ES91" s="57">
        <f t="shared" si="322"/>
        <v>0</v>
      </c>
      <c r="ET91" s="57">
        <f t="shared" si="322"/>
        <v>0</v>
      </c>
      <c r="EU91" s="57">
        <f t="shared" si="322"/>
        <v>0</v>
      </c>
      <c r="EV91" s="57">
        <f t="shared" si="322"/>
        <v>2.0956576918251812E-8</v>
      </c>
      <c r="EW91" s="57">
        <f t="shared" si="322"/>
        <v>5.2954013899579877E-3</v>
      </c>
    </row>
    <row r="92" spans="1:153" x14ac:dyDescent="0.3">
      <c r="H92" s="57"/>
      <c r="I92" s="57"/>
      <c r="J92" s="57"/>
      <c r="K92" s="57"/>
      <c r="L92" s="57"/>
      <c r="M92" s="57"/>
      <c r="N92" s="57"/>
      <c r="O92" s="57"/>
      <c r="P92" s="57"/>
      <c r="Q92" s="57"/>
      <c r="R92" s="57"/>
      <c r="S92" s="57"/>
      <c r="T92" s="57"/>
      <c r="U92" s="57"/>
      <c r="V92" s="57"/>
      <c r="W92" s="57"/>
      <c r="X92" s="57"/>
      <c r="Y92" s="57"/>
      <c r="Z92" s="57"/>
      <c r="AA92" s="57"/>
      <c r="AB92" s="57"/>
      <c r="AC92" s="57"/>
      <c r="AD92" s="57"/>
      <c r="AE92" s="57"/>
      <c r="AF92" s="57"/>
      <c r="AG92" s="57"/>
      <c r="AH92" s="57"/>
      <c r="AI92" s="57"/>
      <c r="AJ92" s="57"/>
      <c r="AK92" s="57"/>
      <c r="AL92" s="57"/>
      <c r="AM92" s="57"/>
      <c r="AN92" s="57"/>
      <c r="AO92" s="57"/>
      <c r="AP92" s="57"/>
      <c r="AQ92" s="57"/>
      <c r="AR92" s="57"/>
      <c r="AS92" s="57"/>
      <c r="AT92" s="57"/>
      <c r="AU92" s="57"/>
      <c r="AV92" s="57"/>
      <c r="AW92" s="57"/>
      <c r="AX92" s="57"/>
      <c r="AY92" s="57"/>
      <c r="AZ92" s="57"/>
      <c r="BA92" s="57"/>
      <c r="BB92" s="57"/>
      <c r="BC92" s="57"/>
      <c r="BD92" s="57"/>
      <c r="BE92" s="57"/>
      <c r="BF92" s="57"/>
      <c r="BG92" s="57"/>
      <c r="BH92" s="57"/>
      <c r="BI92" s="57"/>
      <c r="BJ92" s="57"/>
      <c r="BK92" s="57"/>
      <c r="BL92" s="57"/>
      <c r="BM92" s="57"/>
      <c r="BN92" s="57"/>
      <c r="BO92" s="57"/>
      <c r="BP92" s="57"/>
      <c r="BQ92" s="57"/>
      <c r="BR92" s="57"/>
      <c r="BS92" s="57"/>
      <c r="BT92" s="57"/>
      <c r="BU92" s="57"/>
      <c r="BV92" s="57"/>
      <c r="BW92" s="57"/>
      <c r="BX92" s="57"/>
      <c r="BY92" s="57"/>
      <c r="BZ92" s="57"/>
      <c r="CA92" s="57"/>
      <c r="CB92" s="57"/>
      <c r="CC92" s="57"/>
      <c r="CD92" s="57"/>
      <c r="CE92" s="57"/>
      <c r="CF92" s="57"/>
      <c r="CG92" s="57"/>
      <c r="CH92" s="57"/>
      <c r="CI92" s="57"/>
      <c r="CJ92" s="57"/>
      <c r="CK92" s="57"/>
      <c r="CL92" s="57"/>
      <c r="CM92" s="57"/>
      <c r="CN92" s="57"/>
      <c r="CO92" s="57"/>
      <c r="CP92" s="57"/>
      <c r="CQ92" s="57"/>
      <c r="CR92" s="57"/>
      <c r="CS92" s="57"/>
      <c r="CT92" s="57"/>
      <c r="CU92" s="57"/>
      <c r="CV92" s="57"/>
      <c r="CW92" s="57"/>
      <c r="CX92" s="57"/>
      <c r="CY92" s="57"/>
      <c r="CZ92" s="57"/>
      <c r="DA92" s="57"/>
      <c r="DB92" s="57"/>
      <c r="DC92" s="57"/>
      <c r="DD92" s="57"/>
      <c r="DE92" s="57"/>
      <c r="DF92" s="57"/>
      <c r="DG92" s="57"/>
      <c r="DH92" s="57"/>
      <c r="DI92" s="57"/>
      <c r="DJ92" s="57"/>
      <c r="DK92" s="57"/>
      <c r="DL92" s="57"/>
      <c r="DM92" s="57"/>
      <c r="DN92" s="57"/>
      <c r="DO92" s="57"/>
      <c r="DP92" s="57"/>
      <c r="DQ92" s="57"/>
      <c r="DR92" s="57"/>
      <c r="DS92" s="57"/>
      <c r="DT92" s="57"/>
      <c r="DU92" s="57"/>
      <c r="DV92" s="57"/>
      <c r="DW92" s="57"/>
      <c r="DX92" s="57"/>
      <c r="DY92" s="57"/>
      <c r="DZ92" s="57"/>
      <c r="EA92" s="57"/>
      <c r="EB92" s="57"/>
      <c r="EC92" s="57"/>
      <c r="ED92" s="57"/>
      <c r="EE92" s="57"/>
      <c r="EF92" s="57"/>
      <c r="EG92" s="57"/>
      <c r="EH92" s="57"/>
      <c r="EI92" s="57"/>
      <c r="EJ92" s="57"/>
      <c r="EK92" s="57"/>
      <c r="EL92" s="57"/>
      <c r="EM92" s="57"/>
      <c r="EN92" s="57"/>
      <c r="EO92" s="57"/>
      <c r="EP92" s="57"/>
      <c r="EQ92" s="57"/>
      <c r="ER92" s="57"/>
      <c r="ES92" s="57"/>
      <c r="ET92" s="57"/>
    </row>
    <row r="93" spans="1:153" x14ac:dyDescent="0.3">
      <c r="A93" s="90"/>
      <c r="B93" s="88" t="s">
        <v>223</v>
      </c>
      <c r="C93" s="88"/>
      <c r="D93" s="88"/>
      <c r="E93" s="88"/>
      <c r="F93" s="94" t="str">
        <f>F91</f>
        <v>INR Mn</v>
      </c>
      <c r="G93" s="88"/>
      <c r="H93" s="92">
        <f>SUM(H89:H92)</f>
        <v>0</v>
      </c>
      <c r="I93" s="92">
        <f t="shared" ref="I93:BT93" si="325">SUM(I89:I92)</f>
        <v>0</v>
      </c>
      <c r="J93" s="92">
        <f t="shared" si="325"/>
        <v>151.65878713560414</v>
      </c>
      <c r="K93" s="92">
        <f t="shared" si="325"/>
        <v>2921.1960550401459</v>
      </c>
      <c r="L93" s="92">
        <f t="shared" si="325"/>
        <v>4018.2011673025072</v>
      </c>
      <c r="M93" s="92">
        <f t="shared" si="325"/>
        <v>4698.6257755254719</v>
      </c>
      <c r="N93" s="92">
        <f t="shared" si="325"/>
        <v>5150.8552159145765</v>
      </c>
      <c r="O93" s="92">
        <f t="shared" si="325"/>
        <v>8876.9809705712141</v>
      </c>
      <c r="P93" s="92">
        <f t="shared" si="325"/>
        <v>10315.674675925362</v>
      </c>
      <c r="Q93" s="92">
        <f t="shared" si="325"/>
        <v>11160.306473518845</v>
      </c>
      <c r="R93" s="92">
        <f t="shared" si="325"/>
        <v>11729.231721744618</v>
      </c>
      <c r="S93" s="92">
        <f t="shared" si="325"/>
        <v>15951.626787882549</v>
      </c>
      <c r="T93" s="92">
        <f t="shared" si="325"/>
        <v>17545.76983409001</v>
      </c>
      <c r="U93" s="92">
        <f t="shared" si="325"/>
        <v>18423.819754599022</v>
      </c>
      <c r="V93" s="92">
        <f t="shared" si="325"/>
        <v>19024.934524445445</v>
      </c>
      <c r="W93" s="92">
        <f t="shared" si="325"/>
        <v>26062.528446566568</v>
      </c>
      <c r="X93" s="92">
        <f t="shared" si="325"/>
        <v>28918.856503333991</v>
      </c>
      <c r="Y93" s="92">
        <f t="shared" si="325"/>
        <v>30467.343818015645</v>
      </c>
      <c r="Z93" s="92">
        <f t="shared" si="325"/>
        <v>31524.569721415828</v>
      </c>
      <c r="AA93" s="92">
        <f t="shared" si="325"/>
        <v>48586.159080844518</v>
      </c>
      <c r="AB93" s="92">
        <f t="shared" si="325"/>
        <v>54933.164606920982</v>
      </c>
      <c r="AC93" s="92">
        <f t="shared" si="325"/>
        <v>58570.242907290798</v>
      </c>
      <c r="AD93" s="92">
        <f t="shared" si="325"/>
        <v>61035.015406141647</v>
      </c>
      <c r="AE93" s="92">
        <f t="shared" si="325"/>
        <v>66526.502374365969</v>
      </c>
      <c r="AF93" s="92">
        <f t="shared" si="325"/>
        <v>68546.479846126924</v>
      </c>
      <c r="AG93" s="92">
        <f t="shared" si="325"/>
        <v>69221.0045772304</v>
      </c>
      <c r="AH93" s="92">
        <f t="shared" si="325"/>
        <v>69760.908291695203</v>
      </c>
      <c r="AI93" s="92">
        <f t="shared" si="325"/>
        <v>73035.016181834741</v>
      </c>
      <c r="AJ93" s="92">
        <f t="shared" si="325"/>
        <v>73814.835983001263</v>
      </c>
      <c r="AK93" s="92">
        <f t="shared" si="325"/>
        <v>73801.429757363556</v>
      </c>
      <c r="AL93" s="92">
        <f t="shared" si="325"/>
        <v>73792.686566730263</v>
      </c>
      <c r="AM93" s="92">
        <f t="shared" si="325"/>
        <v>74591.964114881412</v>
      </c>
      <c r="AN93" s="92">
        <f t="shared" si="325"/>
        <v>75013.867046171377</v>
      </c>
      <c r="AO93" s="92">
        <f t="shared" si="325"/>
        <v>74801.557185600788</v>
      </c>
      <c r="AP93" s="92">
        <f t="shared" si="325"/>
        <v>74663.094233054755</v>
      </c>
      <c r="AQ93" s="92">
        <f t="shared" si="325"/>
        <v>76148.829535260389</v>
      </c>
      <c r="AR93" s="92">
        <f t="shared" si="325"/>
        <v>76241.1237405836</v>
      </c>
      <c r="AS93" s="92">
        <f t="shared" si="325"/>
        <v>75911.665786803453</v>
      </c>
      <c r="AT93" s="92">
        <f t="shared" si="325"/>
        <v>75696.801903903353</v>
      </c>
      <c r="AU93" s="92">
        <f t="shared" si="325"/>
        <v>77101.955794437526</v>
      </c>
      <c r="AV93" s="92">
        <f t="shared" si="325"/>
        <v>77210.823779417638</v>
      </c>
      <c r="AW93" s="92">
        <f t="shared" si="325"/>
        <v>76888.578889081138</v>
      </c>
      <c r="AX93" s="92">
        <f t="shared" si="325"/>
        <v>76678.419177992124</v>
      </c>
      <c r="AY93" s="92">
        <f t="shared" si="325"/>
        <v>78056.51506555482</v>
      </c>
      <c r="AZ93" s="92">
        <f t="shared" si="325"/>
        <v>78087.54416765229</v>
      </c>
      <c r="BA93" s="92">
        <f t="shared" si="325"/>
        <v>77712.897224323271</v>
      </c>
      <c r="BB93" s="92">
        <f t="shared" si="325"/>
        <v>77468.562261282597</v>
      </c>
      <c r="BC93" s="92">
        <f t="shared" si="325"/>
        <v>78008.703454351402</v>
      </c>
      <c r="BD93" s="92">
        <f t="shared" si="325"/>
        <v>78259.747250422224</v>
      </c>
      <c r="BE93" s="92">
        <f t="shared" si="325"/>
        <v>77966.888841262175</v>
      </c>
      <c r="BF93" s="92">
        <f t="shared" si="325"/>
        <v>77775.894226592558</v>
      </c>
      <c r="BG93" s="92">
        <f t="shared" si="325"/>
        <v>79210.613240702223</v>
      </c>
      <c r="BH93" s="92">
        <f t="shared" si="325"/>
        <v>79249.80330418708</v>
      </c>
      <c r="BI93" s="92">
        <f t="shared" si="325"/>
        <v>78880.650416210003</v>
      </c>
      <c r="BJ93" s="92">
        <f t="shared" si="325"/>
        <v>78639.898532746709</v>
      </c>
      <c r="BK93" s="92">
        <f t="shared" si="325"/>
        <v>80023.521874394006</v>
      </c>
      <c r="BL93" s="92">
        <f t="shared" si="325"/>
        <v>80041.524089903542</v>
      </c>
      <c r="BM93" s="92">
        <f t="shared" si="325"/>
        <v>79658.107293051085</v>
      </c>
      <c r="BN93" s="92">
        <f t="shared" si="325"/>
        <v>79408.052860321215</v>
      </c>
      <c r="BO93" s="92">
        <f t="shared" si="325"/>
        <v>80782.123426627077</v>
      </c>
      <c r="BP93" s="92">
        <f t="shared" si="325"/>
        <v>80796.164391762111</v>
      </c>
      <c r="BQ93" s="92">
        <f t="shared" si="325"/>
        <v>80410.080834489228</v>
      </c>
      <c r="BR93" s="92">
        <f t="shared" si="325"/>
        <v>80158.287210180817</v>
      </c>
      <c r="BS93" s="92">
        <f t="shared" si="325"/>
        <v>80697.659294861369</v>
      </c>
      <c r="BT93" s="92">
        <f t="shared" si="325"/>
        <v>80948.195986500374</v>
      </c>
      <c r="BU93" s="92">
        <f t="shared" ref="BU93:DS93" si="326">SUM(BU89:BU92)</f>
        <v>80653.222900429508</v>
      </c>
      <c r="BV93" s="92">
        <f t="shared" si="326"/>
        <v>80460.849148644193</v>
      </c>
      <c r="BW93" s="92">
        <f t="shared" si="326"/>
        <v>81895.429009760177</v>
      </c>
      <c r="BX93" s="92">
        <f t="shared" si="326"/>
        <v>81934.031803319405</v>
      </c>
      <c r="BY93" s="92">
        <f t="shared" si="326"/>
        <v>81564.483558309643</v>
      </c>
      <c r="BZ93" s="92">
        <f t="shared" si="326"/>
        <v>81323.473833303258</v>
      </c>
      <c r="CA93" s="92">
        <f t="shared" si="326"/>
        <v>82707.071159101819</v>
      </c>
      <c r="CB93" s="92">
        <f t="shared" si="326"/>
        <v>82724.963579448784</v>
      </c>
      <c r="CC93" s="92">
        <f t="shared" si="326"/>
        <v>82341.472867199351</v>
      </c>
      <c r="CD93" s="92">
        <f t="shared" si="326"/>
        <v>82091.370228775806</v>
      </c>
      <c r="CE93" s="92">
        <f t="shared" si="326"/>
        <v>83465.435931195068</v>
      </c>
      <c r="CF93" s="92">
        <f t="shared" si="326"/>
        <v>83479.45636918032</v>
      </c>
      <c r="CG93" s="92">
        <f t="shared" si="326"/>
        <v>83093.358992788359</v>
      </c>
      <c r="CH93" s="92">
        <f t="shared" si="326"/>
        <v>82841.556356010988</v>
      </c>
      <c r="CI93" s="92">
        <f t="shared" si="326"/>
        <v>83380.927511360482</v>
      </c>
      <c r="CJ93" s="92">
        <f t="shared" si="326"/>
        <v>83631.463590253756</v>
      </c>
      <c r="CK93" s="92">
        <f t="shared" si="326"/>
        <v>83336.487948971015</v>
      </c>
      <c r="CL93" s="92">
        <f t="shared" si="326"/>
        <v>83144.112530743121</v>
      </c>
      <c r="CM93" s="92">
        <f t="shared" si="326"/>
        <v>84578.6922237174</v>
      </c>
      <c r="CN93" s="92">
        <f t="shared" si="326"/>
        <v>84617.294307665084</v>
      </c>
      <c r="CO93" s="92">
        <f t="shared" si="326"/>
        <v>84247.745584936492</v>
      </c>
      <c r="CP93" s="92">
        <f t="shared" si="326"/>
        <v>84006.735548374359</v>
      </c>
      <c r="CQ93" s="92">
        <f t="shared" si="326"/>
        <v>85390.332842737393</v>
      </c>
      <c r="CR93" s="92">
        <f t="shared" si="326"/>
        <v>85408.22513041638</v>
      </c>
      <c r="CS93" s="92">
        <f t="shared" si="326"/>
        <v>85024.734328853316</v>
      </c>
      <c r="CT93" s="92">
        <f t="shared" si="326"/>
        <v>84774.631632181728</v>
      </c>
      <c r="CU93" s="92">
        <f t="shared" si="326"/>
        <v>86148.697328723836</v>
      </c>
      <c r="CV93" s="92">
        <f t="shared" si="326"/>
        <v>86162.717741905682</v>
      </c>
      <c r="CW93" s="92">
        <f t="shared" si="326"/>
        <v>85776.620348815763</v>
      </c>
      <c r="CX93" s="92">
        <f t="shared" si="326"/>
        <v>85524.817701148422</v>
      </c>
      <c r="CY93" s="92">
        <f t="shared" si="326"/>
        <v>86064.188855375003</v>
      </c>
      <c r="CZ93" s="92">
        <f t="shared" si="326"/>
        <v>86314.724933527876</v>
      </c>
      <c r="DA93" s="92">
        <f t="shared" si="326"/>
        <v>86019.749289157597</v>
      </c>
      <c r="DB93" s="92">
        <f t="shared" si="326"/>
        <v>85827.373868916126</v>
      </c>
      <c r="DC93" s="92">
        <f t="shared" si="326"/>
        <v>87261.953561687245</v>
      </c>
      <c r="DD93" s="92">
        <f t="shared" si="326"/>
        <v>87300.555644777502</v>
      </c>
      <c r="DE93" s="92">
        <f t="shared" si="326"/>
        <v>86931.006921471664</v>
      </c>
      <c r="DF93" s="92">
        <f t="shared" si="326"/>
        <v>86689.996884533073</v>
      </c>
      <c r="DG93" s="92">
        <f t="shared" si="326"/>
        <v>88073.594178858126</v>
      </c>
      <c r="DH93" s="92">
        <f t="shared" si="326"/>
        <v>88091.486466376809</v>
      </c>
      <c r="DI93" s="92">
        <f t="shared" si="326"/>
        <v>87707.995664705813</v>
      </c>
      <c r="DJ93" s="92">
        <f t="shared" si="326"/>
        <v>87457.892967963853</v>
      </c>
      <c r="DK93" s="92">
        <f t="shared" si="326"/>
        <v>88831.958664498859</v>
      </c>
      <c r="DL93" s="92">
        <f t="shared" si="326"/>
        <v>88845.979077650729</v>
      </c>
      <c r="DM93" s="92">
        <f t="shared" si="326"/>
        <v>88459.881684540625</v>
      </c>
      <c r="DN93" s="92">
        <f t="shared" si="326"/>
        <v>88208.07903686061</v>
      </c>
      <c r="DO93" s="92">
        <f t="shared" si="326"/>
        <v>88747.450191106298</v>
      </c>
      <c r="DP93" s="92">
        <f t="shared" si="326"/>
        <v>88997.986269863002</v>
      </c>
      <c r="DQ93" s="92">
        <f t="shared" si="326"/>
        <v>88703.010640384979</v>
      </c>
      <c r="DR93" s="92">
        <f t="shared" si="326"/>
        <v>88510.635497564945</v>
      </c>
      <c r="DS93" s="92">
        <f t="shared" ca="1" si="326"/>
        <v>36276.131701866914</v>
      </c>
      <c r="DU93" s="92">
        <f t="shared" ref="DU93" si="327">SUM(DU89:DU92)</f>
        <v>2921.1960550401459</v>
      </c>
      <c r="DV93" s="92">
        <f t="shared" ref="DV93" si="328">SUM(DV89:DV92)</f>
        <v>8876.9809705712141</v>
      </c>
      <c r="DW93" s="92">
        <f t="shared" ref="DW93" si="329">SUM(DW89:DW92)</f>
        <v>15951.626787882549</v>
      </c>
      <c r="DX93" s="92">
        <f t="shared" ref="DX93" si="330">SUM(DX89:DX92)</f>
        <v>26062.528446566568</v>
      </c>
      <c r="DY93" s="92">
        <f t="shared" ref="DY93" si="331">SUM(DY89:DY92)</f>
        <v>48586.159080844518</v>
      </c>
      <c r="DZ93" s="92">
        <f t="shared" ref="DZ93" si="332">SUM(DZ89:DZ92)</f>
        <v>66526.502374365969</v>
      </c>
      <c r="EA93" s="92">
        <f t="shared" ref="EA93" si="333">SUM(EA89:EA92)</f>
        <v>73035.016181834741</v>
      </c>
      <c r="EB93" s="92">
        <f t="shared" ref="EB93" si="334">SUM(EB89:EB92)</f>
        <v>74591.964114881412</v>
      </c>
      <c r="EC93" s="92">
        <f t="shared" ref="EC93" si="335">SUM(EC89:EC92)</f>
        <v>76148.829535260389</v>
      </c>
      <c r="ED93" s="92">
        <f t="shared" ref="ED93" si="336">SUM(ED89:ED92)</f>
        <v>77101.955794437526</v>
      </c>
      <c r="EE93" s="92">
        <f t="shared" ref="EE93" si="337">SUM(EE89:EE92)</f>
        <v>78056.51506555482</v>
      </c>
      <c r="EF93" s="92">
        <f t="shared" ref="EF93" si="338">SUM(EF89:EF92)</f>
        <v>78008.703454351402</v>
      </c>
      <c r="EG93" s="92">
        <f t="shared" ref="EG93" si="339">SUM(EG89:EG92)</f>
        <v>79210.613240702223</v>
      </c>
      <c r="EH93" s="92">
        <f t="shared" ref="EH93" si="340">SUM(EH89:EH92)</f>
        <v>80023.521874394006</v>
      </c>
      <c r="EI93" s="92">
        <f t="shared" ref="EI93" si="341">SUM(EI89:EI92)</f>
        <v>80782.123426627077</v>
      </c>
      <c r="EJ93" s="92">
        <f t="shared" ref="EJ93" si="342">SUM(EJ89:EJ92)</f>
        <v>80697.659294861369</v>
      </c>
      <c r="EK93" s="92">
        <f t="shared" ref="EK93" si="343">SUM(EK89:EK92)</f>
        <v>81895.429009760177</v>
      </c>
      <c r="EL93" s="92">
        <f t="shared" ref="EL93" si="344">SUM(EL89:EL92)</f>
        <v>82707.071159101819</v>
      </c>
      <c r="EM93" s="92">
        <f t="shared" ref="EM93" si="345">SUM(EM89:EM92)</f>
        <v>83465.435931195068</v>
      </c>
      <c r="EN93" s="92">
        <f t="shared" ref="EN93" si="346">SUM(EN89:EN92)</f>
        <v>83380.927511360482</v>
      </c>
      <c r="EO93" s="92">
        <f t="shared" ref="EO93" si="347">SUM(EO89:EO92)</f>
        <v>84578.6922237174</v>
      </c>
      <c r="EP93" s="92">
        <f t="shared" ref="EP93" si="348">SUM(EP89:EP92)</f>
        <v>85390.332842737393</v>
      </c>
      <c r="EQ93" s="92">
        <f t="shared" ref="EQ93" si="349">SUM(EQ89:EQ92)</f>
        <v>86148.697328723836</v>
      </c>
      <c r="ER93" s="92">
        <f t="shared" ref="ER93" si="350">SUM(ER89:ER92)</f>
        <v>86064.188855375003</v>
      </c>
      <c r="ES93" s="92">
        <f t="shared" ref="ES93" si="351">SUM(ES89:ES92)</f>
        <v>87261.953561687245</v>
      </c>
      <c r="ET93" s="92">
        <f t="shared" ref="ET93:EW93" si="352">SUM(ET89:ET92)</f>
        <v>88073.594178858126</v>
      </c>
      <c r="EU93" s="92">
        <f t="shared" si="352"/>
        <v>88831.958664498859</v>
      </c>
      <c r="EV93" s="92">
        <f t="shared" si="352"/>
        <v>88747.450191106298</v>
      </c>
      <c r="EW93" s="92">
        <f t="shared" ca="1" si="352"/>
        <v>36276.131701866914</v>
      </c>
    </row>
    <row r="94" spans="1:153" x14ac:dyDescent="0.3">
      <c r="H94" s="57"/>
      <c r="I94" s="57"/>
      <c r="J94" s="57"/>
      <c r="K94" s="57"/>
      <c r="L94" s="57"/>
      <c r="M94" s="57"/>
      <c r="N94" s="57"/>
      <c r="O94" s="57"/>
      <c r="P94" s="57"/>
      <c r="Q94" s="57"/>
      <c r="R94" s="57"/>
      <c r="S94" s="57"/>
      <c r="T94" s="57"/>
      <c r="U94" s="57"/>
      <c r="V94" s="57"/>
      <c r="W94" s="57"/>
      <c r="X94" s="57"/>
      <c r="Y94" s="57"/>
      <c r="Z94" s="57"/>
      <c r="AA94" s="57"/>
      <c r="AB94" s="57"/>
      <c r="AC94" s="57"/>
      <c r="AD94" s="57"/>
      <c r="AE94" s="57"/>
      <c r="AF94" s="57"/>
      <c r="AG94" s="57"/>
      <c r="AH94" s="57"/>
      <c r="AI94" s="57"/>
      <c r="AJ94" s="57"/>
      <c r="AK94" s="57"/>
      <c r="AL94" s="57"/>
      <c r="AM94" s="57"/>
      <c r="AN94" s="57"/>
      <c r="AO94" s="57"/>
      <c r="AP94" s="57"/>
      <c r="AQ94" s="57"/>
      <c r="AR94" s="57"/>
      <c r="AS94" s="57"/>
      <c r="AT94" s="57"/>
      <c r="AU94" s="57"/>
      <c r="AV94" s="57"/>
      <c r="AW94" s="57"/>
      <c r="AX94" s="57"/>
      <c r="AY94" s="57"/>
      <c r="AZ94" s="57"/>
      <c r="BA94" s="57"/>
      <c r="BB94" s="57"/>
      <c r="BC94" s="57"/>
      <c r="BD94" s="57"/>
      <c r="BE94" s="57"/>
      <c r="BF94" s="57"/>
      <c r="BG94" s="57"/>
      <c r="BH94" s="57"/>
      <c r="BI94" s="57"/>
      <c r="BJ94" s="57"/>
      <c r="BK94" s="57"/>
      <c r="BL94" s="57"/>
      <c r="BM94" s="57"/>
      <c r="BN94" s="57"/>
      <c r="BO94" s="57"/>
      <c r="BP94" s="57"/>
      <c r="BQ94" s="57"/>
      <c r="BR94" s="57"/>
      <c r="BS94" s="57"/>
      <c r="BT94" s="57"/>
      <c r="BU94" s="57"/>
      <c r="BV94" s="57"/>
      <c r="BW94" s="57"/>
      <c r="BX94" s="57"/>
      <c r="BY94" s="57"/>
      <c r="BZ94" s="57"/>
      <c r="CA94" s="57"/>
      <c r="CB94" s="57"/>
      <c r="CC94" s="57"/>
      <c r="CD94" s="57"/>
      <c r="CE94" s="57"/>
      <c r="CF94" s="57"/>
      <c r="CG94" s="57"/>
      <c r="CH94" s="57"/>
      <c r="CI94" s="57"/>
      <c r="CJ94" s="57"/>
      <c r="CK94" s="57"/>
      <c r="CL94" s="57"/>
      <c r="CM94" s="57"/>
      <c r="CN94" s="57"/>
      <c r="CO94" s="57"/>
      <c r="CP94" s="57"/>
      <c r="CQ94" s="57"/>
      <c r="CR94" s="57"/>
      <c r="CS94" s="57"/>
      <c r="CT94" s="57"/>
      <c r="CU94" s="57"/>
      <c r="CV94" s="57"/>
      <c r="CW94" s="57"/>
      <c r="CX94" s="57"/>
      <c r="CY94" s="57"/>
      <c r="CZ94" s="57"/>
      <c r="DA94" s="57"/>
      <c r="DB94" s="57"/>
      <c r="DC94" s="57"/>
      <c r="DD94" s="57"/>
      <c r="DE94" s="57"/>
      <c r="DF94" s="57"/>
      <c r="DG94" s="57"/>
      <c r="DH94" s="57"/>
      <c r="DI94" s="57"/>
      <c r="DJ94" s="57"/>
      <c r="DK94" s="57"/>
      <c r="DL94" s="57"/>
      <c r="DM94" s="57"/>
      <c r="DN94" s="57"/>
      <c r="DO94" s="57"/>
      <c r="DP94" s="57"/>
      <c r="DQ94" s="57"/>
      <c r="DR94" s="57"/>
      <c r="DS94" s="57"/>
      <c r="DT94" s="57"/>
      <c r="DU94" s="57"/>
      <c r="DV94" s="57"/>
      <c r="DW94" s="57"/>
      <c r="DX94" s="57"/>
      <c r="DY94" s="57"/>
      <c r="DZ94" s="57"/>
      <c r="EA94" s="57"/>
      <c r="EB94" s="57"/>
      <c r="EC94" s="57"/>
      <c r="ED94" s="57"/>
      <c r="EE94" s="57"/>
      <c r="EF94" s="57"/>
      <c r="EG94" s="57"/>
      <c r="EH94" s="57"/>
      <c r="EI94" s="57"/>
      <c r="EJ94" s="57"/>
      <c r="EK94" s="57"/>
      <c r="EL94" s="57"/>
      <c r="EM94" s="57"/>
      <c r="EN94" s="57"/>
      <c r="EO94" s="57"/>
      <c r="EP94" s="57"/>
      <c r="EQ94" s="57"/>
      <c r="ER94" s="57"/>
      <c r="ES94" s="57"/>
      <c r="ET94" s="57"/>
    </row>
    <row r="95" spans="1:153" ht="14.5" thickBot="1" x14ac:dyDescent="0.35">
      <c r="B95" s="61" t="s">
        <v>225</v>
      </c>
      <c r="C95" s="61"/>
      <c r="D95" s="61"/>
      <c r="E95" s="61"/>
      <c r="F95" s="62" t="str">
        <f>F93</f>
        <v>INR Mn</v>
      </c>
      <c r="G95" s="62"/>
      <c r="H95" s="63">
        <f t="shared" ref="H95:AM95" ca="1" si="353">H93+H86</f>
        <v>1953.0034120023843</v>
      </c>
      <c r="I95" s="63">
        <f t="shared" ca="1" si="353"/>
        <v>9343.160029880517</v>
      </c>
      <c r="J95" s="63">
        <f t="shared" ca="1" si="353"/>
        <v>15307.117066075389</v>
      </c>
      <c r="K95" s="63">
        <f t="shared" ca="1" si="353"/>
        <v>18318.731197057859</v>
      </c>
      <c r="L95" s="63">
        <f t="shared" ca="1" si="353"/>
        <v>21485.084961884088</v>
      </c>
      <c r="M95" s="63">
        <f t="shared" ca="1" si="353"/>
        <v>29607.538947245441</v>
      </c>
      <c r="N95" s="63">
        <f t="shared" ca="1" si="353"/>
        <v>35953.107309847357</v>
      </c>
      <c r="O95" s="63">
        <f t="shared" ca="1" si="353"/>
        <v>40388.596254972246</v>
      </c>
      <c r="P95" s="63">
        <f t="shared" ca="1" si="353"/>
        <v>44373.510795007416</v>
      </c>
      <c r="Q95" s="63">
        <f t="shared" ca="1" si="353"/>
        <v>53174.436174723895</v>
      </c>
      <c r="R95" s="63">
        <f t="shared" ca="1" si="353"/>
        <v>60197.931264974533</v>
      </c>
      <c r="S95" s="63">
        <f t="shared" ca="1" si="353"/>
        <v>65975.382255198725</v>
      </c>
      <c r="T95" s="63">
        <f t="shared" ca="1" si="353"/>
        <v>72792.446224238374</v>
      </c>
      <c r="U95" s="63">
        <f t="shared" ca="1" si="353"/>
        <v>89632.217053133398</v>
      </c>
      <c r="V95" s="63">
        <f t="shared" ca="1" si="353"/>
        <v>103019.90112619597</v>
      </c>
      <c r="W95" s="63">
        <f t="shared" ca="1" si="353"/>
        <v>112657.26319108906</v>
      </c>
      <c r="X95" s="63">
        <f t="shared" ca="1" si="353"/>
        <v>127486.01450687239</v>
      </c>
      <c r="Y95" s="63">
        <f t="shared" ca="1" si="353"/>
        <v>167923.60119718095</v>
      </c>
      <c r="Z95" s="63">
        <f t="shared" ca="1" si="353"/>
        <v>199946.40004786116</v>
      </c>
      <c r="AA95" s="63">
        <f t="shared" ca="1" si="353"/>
        <v>222291.68028854605</v>
      </c>
      <c r="AB95" s="63">
        <f t="shared" ca="1" si="353"/>
        <v>232914.89038392372</v>
      </c>
      <c r="AC95" s="63">
        <f t="shared" ca="1" si="353"/>
        <v>240185.29692040809</v>
      </c>
      <c r="AD95" s="63">
        <f t="shared" ca="1" si="353"/>
        <v>246202.43092961691</v>
      </c>
      <c r="AE95" s="63">
        <f t="shared" ca="1" si="353"/>
        <v>256347.55528011348</v>
      </c>
      <c r="AF95" s="63">
        <f t="shared" ca="1" si="353"/>
        <v>262734.48774554324</v>
      </c>
      <c r="AG95" s="63">
        <f t="shared" ca="1" si="353"/>
        <v>267635.09111406608</v>
      </c>
      <c r="AH95" s="63">
        <f t="shared" ca="1" si="353"/>
        <v>272389.05722888024</v>
      </c>
      <c r="AI95" s="63">
        <f t="shared" ca="1" si="353"/>
        <v>280404.8668643604</v>
      </c>
      <c r="AJ95" s="63">
        <f t="shared" ca="1" si="353"/>
        <v>285727.80303241458</v>
      </c>
      <c r="AK95" s="63">
        <f t="shared" ca="1" si="353"/>
        <v>290125.11798204255</v>
      </c>
      <c r="AL95" s="63">
        <f t="shared" ca="1" si="353"/>
        <v>294535.44892514707</v>
      </c>
      <c r="AM95" s="63">
        <f t="shared" ca="1" si="353"/>
        <v>299756.38040285488</v>
      </c>
      <c r="AN95" s="63">
        <f t="shared" ref="AN95:BS95" ca="1" si="354">AN93+AN86</f>
        <v>304566.0026627747</v>
      </c>
      <c r="AO95" s="63">
        <f t="shared" ca="1" si="354"/>
        <v>308593.04686388979</v>
      </c>
      <c r="AP95" s="63">
        <f t="shared" ca="1" si="354"/>
        <v>312708.28431216942</v>
      </c>
      <c r="AQ95" s="63">
        <f t="shared" ca="1" si="354"/>
        <v>318460.14636862744</v>
      </c>
      <c r="AR95" s="63">
        <f t="shared" ca="1" si="354"/>
        <v>322677.59336785355</v>
      </c>
      <c r="AS95" s="63">
        <f t="shared" ca="1" si="354"/>
        <v>326302.76907253184</v>
      </c>
      <c r="AT95" s="63">
        <f t="shared" ca="1" si="354"/>
        <v>330060.91815349855</v>
      </c>
      <c r="AU95" s="63">
        <f t="shared" ca="1" si="354"/>
        <v>335355.85234022513</v>
      </c>
      <c r="AV95" s="63">
        <f t="shared" ca="1" si="354"/>
        <v>339264.99165459245</v>
      </c>
      <c r="AW95" s="63">
        <f t="shared" ca="1" si="354"/>
        <v>342663.14843681717</v>
      </c>
      <c r="AX95" s="63">
        <f t="shared" ca="1" si="354"/>
        <v>346194.02285528998</v>
      </c>
      <c r="AY95" s="63">
        <f t="shared" ca="1" si="354"/>
        <v>351396.16783951718</v>
      </c>
      <c r="AZ95" s="63">
        <f t="shared" ca="1" si="354"/>
        <v>355158.02778543893</v>
      </c>
      <c r="BA95" s="63">
        <f t="shared" ca="1" si="354"/>
        <v>358583.48327014153</v>
      </c>
      <c r="BB95" s="63">
        <f t="shared" ca="1" si="354"/>
        <v>362158.28530256823</v>
      </c>
      <c r="BC95" s="63">
        <f t="shared" ca="1" si="354"/>
        <v>366562.01069980254</v>
      </c>
      <c r="BD95" s="63">
        <f t="shared" ca="1" si="354"/>
        <v>370656.77143705136</v>
      </c>
      <c r="BE95" s="63">
        <f t="shared" ca="1" si="354"/>
        <v>374254.99360875413</v>
      </c>
      <c r="BF95" s="63">
        <f t="shared" ca="1" si="354"/>
        <v>377971.37253182183</v>
      </c>
      <c r="BG95" s="63">
        <f t="shared" ca="1" si="354"/>
        <v>383392.24676282064</v>
      </c>
      <c r="BH95" s="63">
        <f t="shared" ca="1" si="354"/>
        <v>387322.68460668967</v>
      </c>
      <c r="BI95" s="63">
        <f t="shared" ca="1" si="354"/>
        <v>390912.83734542469</v>
      </c>
      <c r="BJ95" s="63">
        <f t="shared" ca="1" si="354"/>
        <v>394649.52402741165</v>
      </c>
      <c r="BK95" s="63">
        <f t="shared" ca="1" si="354"/>
        <v>400091.15912299627</v>
      </c>
      <c r="BL95" s="63">
        <f t="shared" ca="1" si="354"/>
        <v>404072.91670339252</v>
      </c>
      <c r="BM95" s="63">
        <f t="shared" ca="1" si="354"/>
        <v>407821.75028981135</v>
      </c>
      <c r="BN95" s="63">
        <f t="shared" ca="1" si="354"/>
        <v>411722.37562963984</v>
      </c>
      <c r="BO95" s="63">
        <f t="shared" ca="1" si="354"/>
        <v>417327.98613372631</v>
      </c>
      <c r="BP95" s="63">
        <f t="shared" ca="1" si="354"/>
        <v>421479.38399015297</v>
      </c>
      <c r="BQ95" s="63">
        <f t="shared" ca="1" si="354"/>
        <v>425699.18528066378</v>
      </c>
      <c r="BR95" s="63">
        <f t="shared" ca="1" si="354"/>
        <v>430071.71210020583</v>
      </c>
      <c r="BS95" s="63">
        <f t="shared" ca="1" si="354"/>
        <v>435279.26760472538</v>
      </c>
      <c r="BT95" s="63">
        <f t="shared" ref="BT95:CY95" ca="1" si="355">BT93+BT86</f>
        <v>440177.66911472677</v>
      </c>
      <c r="BU95" s="63">
        <f t="shared" ca="1" si="355"/>
        <v>444620.26505901589</v>
      </c>
      <c r="BV95" s="63">
        <f t="shared" ca="1" si="355"/>
        <v>449181.65101075423</v>
      </c>
      <c r="BW95" s="63">
        <f t="shared" ca="1" si="355"/>
        <v>455448.67141329253</v>
      </c>
      <c r="BX95" s="63">
        <f t="shared" ca="1" si="355"/>
        <v>460224.74738038197</v>
      </c>
      <c r="BY95" s="63">
        <f t="shared" ca="1" si="355"/>
        <v>464703.34816444514</v>
      </c>
      <c r="BZ95" s="63">
        <f t="shared" ca="1" si="355"/>
        <v>469328.7752469196</v>
      </c>
      <c r="CA95" s="63">
        <f t="shared" ca="1" si="355"/>
        <v>475659.5391833646</v>
      </c>
      <c r="CB95" s="63">
        <f t="shared" ca="1" si="355"/>
        <v>480530.50760679168</v>
      </c>
      <c r="CC95" s="63">
        <f t="shared" ca="1" si="355"/>
        <v>485111.42714041047</v>
      </c>
      <c r="CD95" s="63">
        <f t="shared" ca="1" si="355"/>
        <v>489844.53785959445</v>
      </c>
      <c r="CE95" s="63">
        <f t="shared" ca="1" si="355"/>
        <v>496283.05412253924</v>
      </c>
      <c r="CF95" s="63">
        <f t="shared" ca="1" si="355"/>
        <v>501267.72383527621</v>
      </c>
      <c r="CG95" s="63">
        <f t="shared" ca="1" si="355"/>
        <v>506106.53008165251</v>
      </c>
      <c r="CH95" s="63">
        <f t="shared" ca="1" si="355"/>
        <v>511098.86069573741</v>
      </c>
      <c r="CI95" s="63">
        <f t="shared" ca="1" si="355"/>
        <v>516927.02900493972</v>
      </c>
      <c r="CJ95" s="63">
        <f t="shared" ca="1" si="355"/>
        <v>522446.85166046489</v>
      </c>
      <c r="CK95" s="63">
        <f t="shared" ca="1" si="355"/>
        <v>528082.36407551414</v>
      </c>
      <c r="CL95" s="63">
        <f t="shared" ca="1" si="355"/>
        <v>533838.29998904781</v>
      </c>
      <c r="CM95" s="63">
        <f t="shared" ca="1" si="355"/>
        <v>541423.46407859307</v>
      </c>
      <c r="CN95" s="63">
        <f t="shared" ca="1" si="355"/>
        <v>547519.34422345948</v>
      </c>
      <c r="CO95" s="63">
        <f t="shared" ca="1" si="355"/>
        <v>553176.75430721336</v>
      </c>
      <c r="CP95" s="63">
        <f t="shared" ca="1" si="355"/>
        <v>558982.47818778944</v>
      </c>
      <c r="CQ95" s="63">
        <f t="shared" ca="1" si="355"/>
        <v>566616.98490001494</v>
      </c>
      <c r="CR95" s="63">
        <f t="shared" ca="1" si="355"/>
        <v>572793.20919188508</v>
      </c>
      <c r="CS95" s="63">
        <f t="shared" ca="1" si="355"/>
        <v>578538.24040191062</v>
      </c>
      <c r="CT95" s="63">
        <f t="shared" ca="1" si="355"/>
        <v>584436.79973986303</v>
      </c>
      <c r="CU95" s="63">
        <f t="shared" ca="1" si="355"/>
        <v>592164.05864850676</v>
      </c>
      <c r="CV95" s="63">
        <f t="shared" ca="1" si="355"/>
        <v>598438.83113835147</v>
      </c>
      <c r="CW95" s="63">
        <f t="shared" ca="1" si="355"/>
        <v>604283.77104020084</v>
      </c>
      <c r="CX95" s="63">
        <f t="shared" ca="1" si="355"/>
        <v>610283.21393401525</v>
      </c>
      <c r="CY95" s="63">
        <f t="shared" ca="1" si="355"/>
        <v>617363.37260861357</v>
      </c>
      <c r="CZ95" s="63">
        <f t="shared" ref="CZ95:DS95" ca="1" si="356">CZ93+CZ86</f>
        <v>624136.18125819787</v>
      </c>
      <c r="DA95" s="63">
        <f t="shared" ca="1" si="356"/>
        <v>630312.33128368133</v>
      </c>
      <c r="DB95" s="63">
        <f t="shared" ca="1" si="356"/>
        <v>636608.90480862302</v>
      </c>
      <c r="DC95" s="63">
        <f t="shared" ca="1" si="356"/>
        <v>645222.4884898084</v>
      </c>
      <c r="DD95" s="63">
        <f t="shared" ca="1" si="356"/>
        <v>652346.78822562343</v>
      </c>
      <c r="DE95" s="63">
        <f t="shared" ca="1" si="356"/>
        <v>659032.61790057982</v>
      </c>
      <c r="DF95" s="63">
        <f t="shared" ca="1" si="356"/>
        <v>665866.7613725405</v>
      </c>
      <c r="DG95" s="63">
        <f t="shared" ca="1" si="356"/>
        <v>674407.74218184105</v>
      </c>
      <c r="DH95" s="63">
        <f t="shared" ca="1" si="356"/>
        <v>681490.44057065714</v>
      </c>
      <c r="DI95" s="63">
        <f t="shared" ca="1" si="356"/>
        <v>688141.9458776759</v>
      </c>
      <c r="DJ95" s="63">
        <f t="shared" ca="1" si="356"/>
        <v>694946.97931265563</v>
      </c>
      <c r="DK95" s="63">
        <f t="shared" ca="1" si="356"/>
        <v>703458.76682375674</v>
      </c>
      <c r="DL95" s="63">
        <f t="shared" ca="1" si="356"/>
        <v>710518.0679160346</v>
      </c>
      <c r="DM95" s="63">
        <f t="shared" ca="1" si="356"/>
        <v>717147.5364203261</v>
      </c>
      <c r="DN95" s="63">
        <f t="shared" ca="1" si="356"/>
        <v>723931.50791658938</v>
      </c>
      <c r="DO95" s="63">
        <f t="shared" ca="1" si="356"/>
        <v>731552.3042044082</v>
      </c>
      <c r="DP95" s="63">
        <f t="shared" ca="1" si="356"/>
        <v>738865.75046779739</v>
      </c>
      <c r="DQ95" s="63">
        <f t="shared" ca="1" si="356"/>
        <v>745582.53812137397</v>
      </c>
      <c r="DR95" s="63">
        <f t="shared" ca="1" si="356"/>
        <v>752419.7495369378</v>
      </c>
      <c r="DS95" s="63">
        <f t="shared" ca="1" si="356"/>
        <v>707295.1599526956</v>
      </c>
      <c r="DU95" s="63">
        <f t="shared" ref="DU95:EF95" ca="1" si="357">DU93+DU86</f>
        <v>18318.731197057859</v>
      </c>
      <c r="DV95" s="63">
        <f t="shared" ca="1" si="357"/>
        <v>40388.596254972246</v>
      </c>
      <c r="DW95" s="63">
        <f t="shared" ca="1" si="357"/>
        <v>65975.382255198725</v>
      </c>
      <c r="DX95" s="63">
        <f t="shared" ca="1" si="357"/>
        <v>112657.26319108906</v>
      </c>
      <c r="DY95" s="63">
        <f t="shared" ca="1" si="357"/>
        <v>222291.68028854605</v>
      </c>
      <c r="DZ95" s="63">
        <f t="shared" ca="1" si="357"/>
        <v>256347.55528011348</v>
      </c>
      <c r="EA95" s="63">
        <f t="shared" ca="1" si="357"/>
        <v>280404.8668643604</v>
      </c>
      <c r="EB95" s="63">
        <f t="shared" ca="1" si="357"/>
        <v>299756.38040285488</v>
      </c>
      <c r="EC95" s="63">
        <f t="shared" ca="1" si="357"/>
        <v>318460.14636862744</v>
      </c>
      <c r="ED95" s="63">
        <f t="shared" ca="1" si="357"/>
        <v>335355.85234022513</v>
      </c>
      <c r="EE95" s="63">
        <f t="shared" ca="1" si="357"/>
        <v>351396.16783951718</v>
      </c>
      <c r="EF95" s="63">
        <f t="shared" ca="1" si="357"/>
        <v>366562.01069980254</v>
      </c>
      <c r="EG95" s="63">
        <f t="shared" ref="EG95:ES95" ca="1" si="358">EG93+EG86</f>
        <v>383392.24676282064</v>
      </c>
      <c r="EH95" s="63">
        <f t="shared" ca="1" si="358"/>
        <v>400091.15912299627</v>
      </c>
      <c r="EI95" s="63">
        <f t="shared" ca="1" si="358"/>
        <v>417327.98613372631</v>
      </c>
      <c r="EJ95" s="63">
        <f t="shared" ca="1" si="358"/>
        <v>435279.26760472538</v>
      </c>
      <c r="EK95" s="63">
        <f t="shared" ca="1" si="358"/>
        <v>455448.67141329253</v>
      </c>
      <c r="EL95" s="63">
        <f t="shared" ca="1" si="358"/>
        <v>475659.5391833646</v>
      </c>
      <c r="EM95" s="63">
        <f t="shared" ca="1" si="358"/>
        <v>496283.05412253924</v>
      </c>
      <c r="EN95" s="63">
        <f t="shared" ca="1" si="358"/>
        <v>516927.02900493972</v>
      </c>
      <c r="EO95" s="63">
        <f t="shared" ca="1" si="358"/>
        <v>541423.46407859307</v>
      </c>
      <c r="EP95" s="63">
        <f t="shared" ca="1" si="358"/>
        <v>566616.98490001494</v>
      </c>
      <c r="EQ95" s="63">
        <f t="shared" ca="1" si="358"/>
        <v>592164.05864850676</v>
      </c>
      <c r="ER95" s="63">
        <f t="shared" ca="1" si="358"/>
        <v>617363.37260861357</v>
      </c>
      <c r="ES95" s="63">
        <f t="shared" ca="1" si="358"/>
        <v>645222.4884898084</v>
      </c>
      <c r="ET95" s="63">
        <f t="shared" ref="ET95:EW95" ca="1" si="359">ET93+ET86</f>
        <v>674407.74218184105</v>
      </c>
      <c r="EU95" s="63">
        <f t="shared" ca="1" si="359"/>
        <v>703458.76682375674</v>
      </c>
      <c r="EV95" s="63">
        <f t="shared" ca="1" si="359"/>
        <v>731552.3042044082</v>
      </c>
      <c r="EW95" s="63">
        <f t="shared" ca="1" si="359"/>
        <v>707295.1599526956</v>
      </c>
    </row>
    <row r="96" spans="1:153" ht="14.5" thickTop="1" x14ac:dyDescent="0.3">
      <c r="H96" s="57"/>
      <c r="I96" s="57"/>
      <c r="J96" s="57"/>
      <c r="K96" s="57"/>
      <c r="L96" s="57"/>
      <c r="M96" s="57"/>
      <c r="N96" s="57"/>
      <c r="O96" s="57"/>
      <c r="P96" s="57"/>
      <c r="Q96" s="57"/>
      <c r="R96" s="57"/>
      <c r="S96" s="57"/>
      <c r="T96" s="57"/>
      <c r="U96" s="57"/>
      <c r="V96" s="57"/>
      <c r="W96" s="57"/>
      <c r="X96" s="57"/>
      <c r="Y96" s="57"/>
      <c r="Z96" s="57"/>
      <c r="AA96" s="57"/>
      <c r="AB96" s="57"/>
      <c r="AC96" s="57"/>
      <c r="AD96" s="57"/>
      <c r="AE96" s="57"/>
      <c r="AF96" s="57"/>
      <c r="AG96" s="57"/>
      <c r="AH96" s="57"/>
      <c r="AI96" s="57"/>
      <c r="AJ96" s="57"/>
      <c r="AK96" s="57"/>
      <c r="AL96" s="57"/>
      <c r="AM96" s="57"/>
      <c r="AN96" s="57"/>
      <c r="AO96" s="57"/>
      <c r="AP96" s="57"/>
      <c r="AQ96" s="57"/>
      <c r="AR96" s="57"/>
      <c r="AS96" s="57"/>
      <c r="AT96" s="57"/>
      <c r="AU96" s="57"/>
      <c r="AV96" s="57"/>
      <c r="AW96" s="57"/>
      <c r="AX96" s="57"/>
      <c r="AY96" s="57"/>
      <c r="AZ96" s="57"/>
      <c r="BA96" s="57"/>
      <c r="BB96" s="57"/>
      <c r="BC96" s="57"/>
      <c r="BD96" s="57"/>
      <c r="BE96" s="57"/>
      <c r="BF96" s="57"/>
      <c r="BG96" s="57"/>
      <c r="BH96" s="57"/>
      <c r="BI96" s="57"/>
      <c r="BJ96" s="57"/>
      <c r="BK96" s="57"/>
      <c r="BL96" s="57"/>
      <c r="BM96" s="57"/>
      <c r="BN96" s="57"/>
      <c r="BO96" s="57"/>
      <c r="BP96" s="57"/>
      <c r="BQ96" s="57"/>
      <c r="BR96" s="57"/>
      <c r="BS96" s="57"/>
      <c r="BT96" s="57"/>
      <c r="BU96" s="57"/>
      <c r="BV96" s="57"/>
      <c r="BW96" s="57"/>
      <c r="BX96" s="57"/>
      <c r="BY96" s="57"/>
      <c r="BZ96" s="57"/>
      <c r="CA96" s="57"/>
      <c r="CB96" s="57"/>
      <c r="CC96" s="57"/>
      <c r="CD96" s="57"/>
      <c r="CE96" s="57"/>
      <c r="CF96" s="57"/>
      <c r="CG96" s="57"/>
      <c r="CH96" s="57"/>
      <c r="CI96" s="57"/>
      <c r="CJ96" s="57"/>
      <c r="CK96" s="57"/>
      <c r="CL96" s="57"/>
      <c r="CM96" s="57"/>
      <c r="CN96" s="57"/>
      <c r="CO96" s="57"/>
      <c r="CP96" s="57"/>
      <c r="CQ96" s="57"/>
      <c r="CR96" s="57"/>
      <c r="CS96" s="57"/>
      <c r="CT96" s="57"/>
      <c r="CU96" s="57"/>
      <c r="CV96" s="57"/>
      <c r="CW96" s="57"/>
      <c r="CX96" s="57"/>
      <c r="CY96" s="57"/>
      <c r="CZ96" s="57"/>
      <c r="DA96" s="57"/>
      <c r="DB96" s="57"/>
      <c r="DC96" s="57"/>
      <c r="DD96" s="57"/>
      <c r="DE96" s="57"/>
      <c r="DF96" s="57"/>
      <c r="DG96" s="57"/>
      <c r="DH96" s="57"/>
      <c r="DI96" s="57"/>
      <c r="DJ96" s="57"/>
      <c r="DK96" s="57"/>
      <c r="DL96" s="57"/>
      <c r="DM96" s="57"/>
      <c r="DN96" s="57"/>
      <c r="DO96" s="57"/>
      <c r="DP96" s="57"/>
      <c r="DQ96" s="57"/>
      <c r="DR96" s="57"/>
      <c r="DS96" s="57"/>
      <c r="DT96" s="57"/>
      <c r="DU96" s="57"/>
      <c r="DV96" s="57"/>
      <c r="DW96" s="57"/>
      <c r="DX96" s="57"/>
      <c r="DY96" s="57"/>
      <c r="DZ96" s="57"/>
      <c r="EA96" s="57"/>
      <c r="EB96" s="57"/>
      <c r="EC96" s="57"/>
      <c r="ED96" s="57"/>
      <c r="EE96" s="57"/>
      <c r="EF96" s="57"/>
      <c r="EG96" s="57"/>
      <c r="EH96" s="57"/>
      <c r="EI96" s="57"/>
      <c r="EJ96" s="57"/>
      <c r="EK96" s="57"/>
      <c r="EL96" s="57"/>
      <c r="EM96" s="57"/>
      <c r="EN96" s="57"/>
      <c r="EO96" s="57"/>
      <c r="EP96" s="57"/>
      <c r="EQ96" s="57"/>
      <c r="ER96" s="57"/>
      <c r="ES96" s="57"/>
      <c r="ET96" s="57"/>
    </row>
    <row r="97" spans="1:153" x14ac:dyDescent="0.3">
      <c r="B97" s="6" t="s">
        <v>226</v>
      </c>
      <c r="F97" s="104">
        <f ca="1">SUM(H97:ET97)</f>
        <v>0</v>
      </c>
      <c r="H97" s="86">
        <f t="shared" ref="H97:AM97" ca="1" si="360">IF(ABS(H79-H95)&lt;0.01,0,1)</f>
        <v>0</v>
      </c>
      <c r="I97" s="86">
        <f t="shared" ca="1" si="360"/>
        <v>0</v>
      </c>
      <c r="J97" s="86">
        <f t="shared" ca="1" si="360"/>
        <v>0</v>
      </c>
      <c r="K97" s="86">
        <f t="shared" ca="1" si="360"/>
        <v>0</v>
      </c>
      <c r="L97" s="86">
        <f t="shared" ca="1" si="360"/>
        <v>0</v>
      </c>
      <c r="M97" s="86">
        <f t="shared" ca="1" si="360"/>
        <v>0</v>
      </c>
      <c r="N97" s="86">
        <f t="shared" ca="1" si="360"/>
        <v>0</v>
      </c>
      <c r="O97" s="86">
        <f t="shared" ca="1" si="360"/>
        <v>0</v>
      </c>
      <c r="P97" s="86">
        <f t="shared" ca="1" si="360"/>
        <v>0</v>
      </c>
      <c r="Q97" s="86">
        <f t="shared" ca="1" si="360"/>
        <v>0</v>
      </c>
      <c r="R97" s="86">
        <f t="shared" ca="1" si="360"/>
        <v>0</v>
      </c>
      <c r="S97" s="86">
        <f t="shared" ca="1" si="360"/>
        <v>0</v>
      </c>
      <c r="T97" s="86">
        <f t="shared" ca="1" si="360"/>
        <v>0</v>
      </c>
      <c r="U97" s="86">
        <f t="shared" ca="1" si="360"/>
        <v>0</v>
      </c>
      <c r="V97" s="86">
        <f t="shared" ca="1" si="360"/>
        <v>0</v>
      </c>
      <c r="W97" s="86">
        <f t="shared" ca="1" si="360"/>
        <v>0</v>
      </c>
      <c r="X97" s="86">
        <f t="shared" ca="1" si="360"/>
        <v>0</v>
      </c>
      <c r="Y97" s="86">
        <f t="shared" ca="1" si="360"/>
        <v>0</v>
      </c>
      <c r="Z97" s="86">
        <f t="shared" ca="1" si="360"/>
        <v>0</v>
      </c>
      <c r="AA97" s="86">
        <f t="shared" ca="1" si="360"/>
        <v>0</v>
      </c>
      <c r="AB97" s="86">
        <f t="shared" ca="1" si="360"/>
        <v>0</v>
      </c>
      <c r="AC97" s="86">
        <f t="shared" ca="1" si="360"/>
        <v>0</v>
      </c>
      <c r="AD97" s="86">
        <f t="shared" ca="1" si="360"/>
        <v>0</v>
      </c>
      <c r="AE97" s="86">
        <f t="shared" ca="1" si="360"/>
        <v>0</v>
      </c>
      <c r="AF97" s="86">
        <f t="shared" ca="1" si="360"/>
        <v>0</v>
      </c>
      <c r="AG97" s="86">
        <f t="shared" ca="1" si="360"/>
        <v>0</v>
      </c>
      <c r="AH97" s="86">
        <f t="shared" ca="1" si="360"/>
        <v>0</v>
      </c>
      <c r="AI97" s="86">
        <f t="shared" ca="1" si="360"/>
        <v>0</v>
      </c>
      <c r="AJ97" s="86">
        <f t="shared" ca="1" si="360"/>
        <v>0</v>
      </c>
      <c r="AK97" s="86">
        <f t="shared" ca="1" si="360"/>
        <v>0</v>
      </c>
      <c r="AL97" s="86">
        <f t="shared" ca="1" si="360"/>
        <v>0</v>
      </c>
      <c r="AM97" s="86">
        <f t="shared" ca="1" si="360"/>
        <v>0</v>
      </c>
      <c r="AN97" s="86">
        <f t="shared" ref="AN97:BS97" ca="1" si="361">IF(ABS(AN79-AN95)&lt;0.01,0,1)</f>
        <v>0</v>
      </c>
      <c r="AO97" s="86">
        <f t="shared" ca="1" si="361"/>
        <v>0</v>
      </c>
      <c r="AP97" s="86">
        <f t="shared" ca="1" si="361"/>
        <v>0</v>
      </c>
      <c r="AQ97" s="86">
        <f t="shared" ca="1" si="361"/>
        <v>0</v>
      </c>
      <c r="AR97" s="86">
        <f t="shared" ca="1" si="361"/>
        <v>0</v>
      </c>
      <c r="AS97" s="86">
        <f t="shared" ca="1" si="361"/>
        <v>0</v>
      </c>
      <c r="AT97" s="86">
        <f t="shared" ca="1" si="361"/>
        <v>0</v>
      </c>
      <c r="AU97" s="86">
        <f t="shared" ca="1" si="361"/>
        <v>0</v>
      </c>
      <c r="AV97" s="86">
        <f t="shared" ca="1" si="361"/>
        <v>0</v>
      </c>
      <c r="AW97" s="86">
        <f t="shared" ca="1" si="361"/>
        <v>0</v>
      </c>
      <c r="AX97" s="86">
        <f t="shared" ca="1" si="361"/>
        <v>0</v>
      </c>
      <c r="AY97" s="86">
        <f t="shared" ca="1" si="361"/>
        <v>0</v>
      </c>
      <c r="AZ97" s="86">
        <f t="shared" ca="1" si="361"/>
        <v>0</v>
      </c>
      <c r="BA97" s="86">
        <f t="shared" ca="1" si="361"/>
        <v>0</v>
      </c>
      <c r="BB97" s="86">
        <f t="shared" ca="1" si="361"/>
        <v>0</v>
      </c>
      <c r="BC97" s="86">
        <f t="shared" ca="1" si="361"/>
        <v>0</v>
      </c>
      <c r="BD97" s="86">
        <f t="shared" ca="1" si="361"/>
        <v>0</v>
      </c>
      <c r="BE97" s="86">
        <f t="shared" ca="1" si="361"/>
        <v>0</v>
      </c>
      <c r="BF97" s="86">
        <f t="shared" ca="1" si="361"/>
        <v>0</v>
      </c>
      <c r="BG97" s="86">
        <f t="shared" ca="1" si="361"/>
        <v>0</v>
      </c>
      <c r="BH97" s="86">
        <f t="shared" ca="1" si="361"/>
        <v>0</v>
      </c>
      <c r="BI97" s="86">
        <f t="shared" ca="1" si="361"/>
        <v>0</v>
      </c>
      <c r="BJ97" s="86">
        <f t="shared" ca="1" si="361"/>
        <v>0</v>
      </c>
      <c r="BK97" s="86">
        <f t="shared" ca="1" si="361"/>
        <v>0</v>
      </c>
      <c r="BL97" s="86">
        <f t="shared" ca="1" si="361"/>
        <v>0</v>
      </c>
      <c r="BM97" s="86">
        <f t="shared" ca="1" si="361"/>
        <v>0</v>
      </c>
      <c r="BN97" s="86">
        <f t="shared" ca="1" si="361"/>
        <v>0</v>
      </c>
      <c r="BO97" s="86">
        <f t="shared" ca="1" si="361"/>
        <v>0</v>
      </c>
      <c r="BP97" s="86">
        <f t="shared" ca="1" si="361"/>
        <v>0</v>
      </c>
      <c r="BQ97" s="86">
        <f t="shared" ca="1" si="361"/>
        <v>0</v>
      </c>
      <c r="BR97" s="86">
        <f t="shared" ca="1" si="361"/>
        <v>0</v>
      </c>
      <c r="BS97" s="86">
        <f t="shared" ca="1" si="361"/>
        <v>0</v>
      </c>
      <c r="BT97" s="86">
        <f t="shared" ref="BT97:CY97" ca="1" si="362">IF(ABS(BT79-BT95)&lt;0.01,0,1)</f>
        <v>0</v>
      </c>
      <c r="BU97" s="86">
        <f t="shared" ca="1" si="362"/>
        <v>0</v>
      </c>
      <c r="BV97" s="86">
        <f t="shared" ca="1" si="362"/>
        <v>0</v>
      </c>
      <c r="BW97" s="86">
        <f t="shared" ca="1" si="362"/>
        <v>0</v>
      </c>
      <c r="BX97" s="86">
        <f t="shared" ca="1" si="362"/>
        <v>0</v>
      </c>
      <c r="BY97" s="86">
        <f t="shared" ca="1" si="362"/>
        <v>0</v>
      </c>
      <c r="BZ97" s="86">
        <f t="shared" ca="1" si="362"/>
        <v>0</v>
      </c>
      <c r="CA97" s="86">
        <f t="shared" ca="1" si="362"/>
        <v>0</v>
      </c>
      <c r="CB97" s="86">
        <f t="shared" ca="1" si="362"/>
        <v>0</v>
      </c>
      <c r="CC97" s="86">
        <f t="shared" ca="1" si="362"/>
        <v>0</v>
      </c>
      <c r="CD97" s="86">
        <f t="shared" ca="1" si="362"/>
        <v>0</v>
      </c>
      <c r="CE97" s="86">
        <f t="shared" ca="1" si="362"/>
        <v>0</v>
      </c>
      <c r="CF97" s="86">
        <f t="shared" ca="1" si="362"/>
        <v>0</v>
      </c>
      <c r="CG97" s="86">
        <f t="shared" ca="1" si="362"/>
        <v>0</v>
      </c>
      <c r="CH97" s="86">
        <f t="shared" ca="1" si="362"/>
        <v>0</v>
      </c>
      <c r="CI97" s="86">
        <f t="shared" ca="1" si="362"/>
        <v>0</v>
      </c>
      <c r="CJ97" s="86">
        <f t="shared" ca="1" si="362"/>
        <v>0</v>
      </c>
      <c r="CK97" s="86">
        <f t="shared" ca="1" si="362"/>
        <v>0</v>
      </c>
      <c r="CL97" s="86">
        <f t="shared" ca="1" si="362"/>
        <v>0</v>
      </c>
      <c r="CM97" s="86">
        <f t="shared" ca="1" si="362"/>
        <v>0</v>
      </c>
      <c r="CN97" s="86">
        <f t="shared" ca="1" si="362"/>
        <v>0</v>
      </c>
      <c r="CO97" s="86">
        <f t="shared" ca="1" si="362"/>
        <v>0</v>
      </c>
      <c r="CP97" s="86">
        <f t="shared" ca="1" si="362"/>
        <v>0</v>
      </c>
      <c r="CQ97" s="86">
        <f t="shared" ca="1" si="362"/>
        <v>0</v>
      </c>
      <c r="CR97" s="86">
        <f t="shared" ca="1" si="362"/>
        <v>0</v>
      </c>
      <c r="CS97" s="86">
        <f t="shared" ca="1" si="362"/>
        <v>0</v>
      </c>
      <c r="CT97" s="86">
        <f t="shared" ca="1" si="362"/>
        <v>0</v>
      </c>
      <c r="CU97" s="86">
        <f t="shared" ca="1" si="362"/>
        <v>0</v>
      </c>
      <c r="CV97" s="86">
        <f t="shared" ca="1" si="362"/>
        <v>0</v>
      </c>
      <c r="CW97" s="86">
        <f t="shared" ca="1" si="362"/>
        <v>0</v>
      </c>
      <c r="CX97" s="86">
        <f t="shared" ca="1" si="362"/>
        <v>0</v>
      </c>
      <c r="CY97" s="86">
        <f t="shared" ca="1" si="362"/>
        <v>0</v>
      </c>
      <c r="CZ97" s="86">
        <f t="shared" ref="CZ97:DS97" ca="1" si="363">IF(ABS(CZ79-CZ95)&lt;0.01,0,1)</f>
        <v>0</v>
      </c>
      <c r="DA97" s="86">
        <f t="shared" ca="1" si="363"/>
        <v>0</v>
      </c>
      <c r="DB97" s="86">
        <f t="shared" ca="1" si="363"/>
        <v>0</v>
      </c>
      <c r="DC97" s="86">
        <f t="shared" ca="1" si="363"/>
        <v>0</v>
      </c>
      <c r="DD97" s="86">
        <f t="shared" ca="1" si="363"/>
        <v>0</v>
      </c>
      <c r="DE97" s="86">
        <f t="shared" ca="1" si="363"/>
        <v>0</v>
      </c>
      <c r="DF97" s="86">
        <f t="shared" ca="1" si="363"/>
        <v>0</v>
      </c>
      <c r="DG97" s="86">
        <f t="shared" ca="1" si="363"/>
        <v>0</v>
      </c>
      <c r="DH97" s="86">
        <f t="shared" ca="1" si="363"/>
        <v>0</v>
      </c>
      <c r="DI97" s="86">
        <f t="shared" ca="1" si="363"/>
        <v>0</v>
      </c>
      <c r="DJ97" s="86">
        <f t="shared" ca="1" si="363"/>
        <v>0</v>
      </c>
      <c r="DK97" s="86">
        <f t="shared" ca="1" si="363"/>
        <v>0</v>
      </c>
      <c r="DL97" s="86">
        <f t="shared" ca="1" si="363"/>
        <v>0</v>
      </c>
      <c r="DM97" s="86">
        <f t="shared" ca="1" si="363"/>
        <v>0</v>
      </c>
      <c r="DN97" s="86">
        <f t="shared" ca="1" si="363"/>
        <v>0</v>
      </c>
      <c r="DO97" s="86">
        <f t="shared" ca="1" si="363"/>
        <v>0</v>
      </c>
      <c r="DP97" s="86">
        <f t="shared" ca="1" si="363"/>
        <v>0</v>
      </c>
      <c r="DQ97" s="86">
        <f t="shared" ca="1" si="363"/>
        <v>0</v>
      </c>
      <c r="DR97" s="86">
        <f t="shared" ca="1" si="363"/>
        <v>0</v>
      </c>
      <c r="DS97" s="86">
        <f t="shared" ca="1" si="363"/>
        <v>0</v>
      </c>
      <c r="DT97" s="86"/>
      <c r="DU97" s="86">
        <f t="shared" ref="DU97:ES97" ca="1" si="364">IF(ABS(DU79-DU95)&lt;0.01,0,1)</f>
        <v>0</v>
      </c>
      <c r="DV97" s="86">
        <f t="shared" ca="1" si="364"/>
        <v>0</v>
      </c>
      <c r="DW97" s="86">
        <f t="shared" ca="1" si="364"/>
        <v>0</v>
      </c>
      <c r="DX97" s="86">
        <f t="shared" ca="1" si="364"/>
        <v>0</v>
      </c>
      <c r="DY97" s="86">
        <f t="shared" ca="1" si="364"/>
        <v>0</v>
      </c>
      <c r="DZ97" s="86">
        <f t="shared" ca="1" si="364"/>
        <v>0</v>
      </c>
      <c r="EA97" s="86">
        <f t="shared" ca="1" si="364"/>
        <v>0</v>
      </c>
      <c r="EB97" s="86">
        <f t="shared" ca="1" si="364"/>
        <v>0</v>
      </c>
      <c r="EC97" s="86">
        <f t="shared" ca="1" si="364"/>
        <v>0</v>
      </c>
      <c r="ED97" s="86">
        <f t="shared" ca="1" si="364"/>
        <v>0</v>
      </c>
      <c r="EE97" s="86">
        <f t="shared" ca="1" si="364"/>
        <v>0</v>
      </c>
      <c r="EF97" s="86">
        <f t="shared" ca="1" si="364"/>
        <v>0</v>
      </c>
      <c r="EG97" s="86">
        <f t="shared" ca="1" si="364"/>
        <v>0</v>
      </c>
      <c r="EH97" s="86">
        <f t="shared" ca="1" si="364"/>
        <v>0</v>
      </c>
      <c r="EI97" s="86">
        <f t="shared" ca="1" si="364"/>
        <v>0</v>
      </c>
      <c r="EJ97" s="86">
        <f t="shared" ca="1" si="364"/>
        <v>0</v>
      </c>
      <c r="EK97" s="86">
        <f t="shared" ca="1" si="364"/>
        <v>0</v>
      </c>
      <c r="EL97" s="86">
        <f t="shared" ca="1" si="364"/>
        <v>0</v>
      </c>
      <c r="EM97" s="86">
        <f t="shared" ca="1" si="364"/>
        <v>0</v>
      </c>
      <c r="EN97" s="86">
        <f t="shared" ca="1" si="364"/>
        <v>0</v>
      </c>
      <c r="EO97" s="86">
        <f t="shared" ca="1" si="364"/>
        <v>0</v>
      </c>
      <c r="EP97" s="86">
        <f t="shared" ca="1" si="364"/>
        <v>0</v>
      </c>
      <c r="EQ97" s="86">
        <f t="shared" ca="1" si="364"/>
        <v>0</v>
      </c>
      <c r="ER97" s="86">
        <f t="shared" ca="1" si="364"/>
        <v>0</v>
      </c>
      <c r="ES97" s="86">
        <f t="shared" ca="1" si="364"/>
        <v>0</v>
      </c>
      <c r="ET97" s="86">
        <f t="shared" ref="ET97:EW97" ca="1" si="365">IF(ABS(ET79-ET95)&lt;0.01,0,1)</f>
        <v>0</v>
      </c>
      <c r="EU97" s="86">
        <f t="shared" ca="1" si="365"/>
        <v>0</v>
      </c>
      <c r="EV97" s="86">
        <f t="shared" ca="1" si="365"/>
        <v>0</v>
      </c>
      <c r="EW97" s="86">
        <f t="shared" ca="1" si="365"/>
        <v>0</v>
      </c>
    </row>
    <row r="98" spans="1:153" x14ac:dyDescent="0.3">
      <c r="H98" s="57">
        <f t="shared" ref="H98:AM98" ca="1" si="366">H79-H95</f>
        <v>0</v>
      </c>
      <c r="I98" s="57">
        <f t="shared" ca="1" si="366"/>
        <v>0</v>
      </c>
      <c r="J98" s="57">
        <f t="shared" ca="1" si="366"/>
        <v>0</v>
      </c>
      <c r="K98" s="57">
        <f t="shared" ca="1" si="366"/>
        <v>0</v>
      </c>
      <c r="L98" s="57">
        <f t="shared" ca="1" si="366"/>
        <v>0</v>
      </c>
      <c r="M98" s="57">
        <f t="shared" ca="1" si="366"/>
        <v>0</v>
      </c>
      <c r="N98" s="57">
        <f t="shared" ca="1" si="366"/>
        <v>0</v>
      </c>
      <c r="O98" s="57">
        <f t="shared" ca="1" si="366"/>
        <v>0</v>
      </c>
      <c r="P98" s="57">
        <f t="shared" ca="1" si="366"/>
        <v>0</v>
      </c>
      <c r="Q98" s="57">
        <f t="shared" ca="1" si="366"/>
        <v>0</v>
      </c>
      <c r="R98" s="57">
        <f t="shared" ca="1" si="366"/>
        <v>0</v>
      </c>
      <c r="S98" s="57">
        <f t="shared" ca="1" si="366"/>
        <v>0</v>
      </c>
      <c r="T98" s="57">
        <f t="shared" ca="1" si="366"/>
        <v>0</v>
      </c>
      <c r="U98" s="57">
        <f t="shared" ca="1" si="366"/>
        <v>0</v>
      </c>
      <c r="V98" s="57">
        <f t="shared" ca="1" si="366"/>
        <v>0</v>
      </c>
      <c r="W98" s="57">
        <f t="shared" ca="1" si="366"/>
        <v>0</v>
      </c>
      <c r="X98" s="57">
        <f t="shared" ca="1" si="366"/>
        <v>0</v>
      </c>
      <c r="Y98" s="57">
        <f t="shared" ca="1" si="366"/>
        <v>0</v>
      </c>
      <c r="Z98" s="57">
        <f t="shared" ca="1" si="366"/>
        <v>0</v>
      </c>
      <c r="AA98" s="57">
        <f t="shared" ca="1" si="366"/>
        <v>0</v>
      </c>
      <c r="AB98" s="57">
        <f t="shared" ca="1" si="366"/>
        <v>0</v>
      </c>
      <c r="AC98" s="57">
        <f t="shared" ca="1" si="366"/>
        <v>0</v>
      </c>
      <c r="AD98" s="57">
        <f t="shared" ca="1" si="366"/>
        <v>0</v>
      </c>
      <c r="AE98" s="57">
        <f t="shared" ca="1" si="366"/>
        <v>0</v>
      </c>
      <c r="AF98" s="57">
        <f t="shared" ca="1" si="366"/>
        <v>0</v>
      </c>
      <c r="AG98" s="57">
        <f t="shared" ca="1" si="366"/>
        <v>0</v>
      </c>
      <c r="AH98" s="57">
        <f t="shared" ca="1" si="366"/>
        <v>0</v>
      </c>
      <c r="AI98" s="57">
        <f t="shared" ca="1" si="366"/>
        <v>0</v>
      </c>
      <c r="AJ98" s="57">
        <f t="shared" ca="1" si="366"/>
        <v>0</v>
      </c>
      <c r="AK98" s="57">
        <f t="shared" ca="1" si="366"/>
        <v>0</v>
      </c>
      <c r="AL98" s="57">
        <f t="shared" ca="1" si="366"/>
        <v>0</v>
      </c>
      <c r="AM98" s="57">
        <f t="shared" ca="1" si="366"/>
        <v>0</v>
      </c>
      <c r="AN98" s="57">
        <f t="shared" ref="AN98:BS98" ca="1" si="367">AN79-AN95</f>
        <v>0</v>
      </c>
      <c r="AO98" s="57">
        <f t="shared" ca="1" si="367"/>
        <v>0</v>
      </c>
      <c r="AP98" s="57">
        <f t="shared" ca="1" si="367"/>
        <v>0</v>
      </c>
      <c r="AQ98" s="57">
        <f t="shared" ca="1" si="367"/>
        <v>0</v>
      </c>
      <c r="AR98" s="57">
        <f t="shared" ca="1" si="367"/>
        <v>0</v>
      </c>
      <c r="AS98" s="57">
        <f t="shared" ca="1" si="367"/>
        <v>0</v>
      </c>
      <c r="AT98" s="57">
        <f t="shared" ca="1" si="367"/>
        <v>0</v>
      </c>
      <c r="AU98" s="57">
        <f t="shared" ca="1" si="367"/>
        <v>0</v>
      </c>
      <c r="AV98" s="57">
        <f t="shared" ca="1" si="367"/>
        <v>0</v>
      </c>
      <c r="AW98" s="57">
        <f t="shared" ca="1" si="367"/>
        <v>0</v>
      </c>
      <c r="AX98" s="57">
        <f t="shared" ca="1" si="367"/>
        <v>0</v>
      </c>
      <c r="AY98" s="57">
        <f t="shared" ca="1" si="367"/>
        <v>0</v>
      </c>
      <c r="AZ98" s="57">
        <f t="shared" ca="1" si="367"/>
        <v>0</v>
      </c>
      <c r="BA98" s="57">
        <f t="shared" ca="1" si="367"/>
        <v>0</v>
      </c>
      <c r="BB98" s="57">
        <f t="shared" ca="1" si="367"/>
        <v>0</v>
      </c>
      <c r="BC98" s="57">
        <f t="shared" ca="1" si="367"/>
        <v>0</v>
      </c>
      <c r="BD98" s="57">
        <f t="shared" ca="1" si="367"/>
        <v>0</v>
      </c>
      <c r="BE98" s="57">
        <f t="shared" ca="1" si="367"/>
        <v>0</v>
      </c>
      <c r="BF98" s="57">
        <f t="shared" ca="1" si="367"/>
        <v>0</v>
      </c>
      <c r="BG98" s="57">
        <f t="shared" ca="1" si="367"/>
        <v>0</v>
      </c>
      <c r="BH98" s="57">
        <f t="shared" ca="1" si="367"/>
        <v>0</v>
      </c>
      <c r="BI98" s="57">
        <f t="shared" ca="1" si="367"/>
        <v>0</v>
      </c>
      <c r="BJ98" s="57">
        <f t="shared" ca="1" si="367"/>
        <v>0</v>
      </c>
      <c r="BK98" s="57">
        <f t="shared" ca="1" si="367"/>
        <v>0</v>
      </c>
      <c r="BL98" s="57">
        <f t="shared" ca="1" si="367"/>
        <v>0</v>
      </c>
      <c r="BM98" s="57">
        <f t="shared" ca="1" si="367"/>
        <v>0</v>
      </c>
      <c r="BN98" s="57">
        <f t="shared" ca="1" si="367"/>
        <v>0</v>
      </c>
      <c r="BO98" s="57">
        <f t="shared" ca="1" si="367"/>
        <v>0</v>
      </c>
      <c r="BP98" s="57">
        <f t="shared" ca="1" si="367"/>
        <v>0</v>
      </c>
      <c r="BQ98" s="57">
        <f t="shared" ca="1" si="367"/>
        <v>0</v>
      </c>
      <c r="BR98" s="57">
        <f t="shared" ca="1" si="367"/>
        <v>0</v>
      </c>
      <c r="BS98" s="57">
        <f t="shared" ca="1" si="367"/>
        <v>0</v>
      </c>
      <c r="BT98" s="102">
        <f t="shared" ref="BT98:CY98" ca="1" si="368">BT79-BT95</f>
        <v>0</v>
      </c>
      <c r="BU98" s="102">
        <f t="shared" ca="1" si="368"/>
        <v>0</v>
      </c>
      <c r="BV98" s="102">
        <f t="shared" ca="1" si="368"/>
        <v>0</v>
      </c>
      <c r="BW98" s="102">
        <f t="shared" ca="1" si="368"/>
        <v>0</v>
      </c>
      <c r="BX98" s="102">
        <f t="shared" ca="1" si="368"/>
        <v>0</v>
      </c>
      <c r="BY98" s="102">
        <f t="shared" ca="1" si="368"/>
        <v>0</v>
      </c>
      <c r="BZ98" s="102">
        <f t="shared" ca="1" si="368"/>
        <v>0</v>
      </c>
      <c r="CA98" s="102">
        <f t="shared" ca="1" si="368"/>
        <v>0</v>
      </c>
      <c r="CB98" s="102">
        <f t="shared" ca="1" si="368"/>
        <v>0</v>
      </c>
      <c r="CC98" s="102">
        <f t="shared" ca="1" si="368"/>
        <v>0</v>
      </c>
      <c r="CD98" s="102">
        <f t="shared" ca="1" si="368"/>
        <v>0</v>
      </c>
      <c r="CE98" s="102">
        <f t="shared" ca="1" si="368"/>
        <v>0</v>
      </c>
      <c r="CF98" s="102">
        <f t="shared" ca="1" si="368"/>
        <v>0</v>
      </c>
      <c r="CG98" s="102">
        <f t="shared" ca="1" si="368"/>
        <v>0</v>
      </c>
      <c r="CH98" s="102">
        <f t="shared" ca="1" si="368"/>
        <v>0</v>
      </c>
      <c r="CI98" s="102">
        <f t="shared" ca="1" si="368"/>
        <v>0</v>
      </c>
      <c r="CJ98" s="102">
        <f t="shared" ca="1" si="368"/>
        <v>0</v>
      </c>
      <c r="CK98" s="102">
        <f t="shared" ca="1" si="368"/>
        <v>0</v>
      </c>
      <c r="CL98" s="102">
        <f t="shared" ca="1" si="368"/>
        <v>0</v>
      </c>
      <c r="CM98" s="102">
        <f t="shared" ca="1" si="368"/>
        <v>0</v>
      </c>
      <c r="CN98" s="102">
        <f t="shared" ca="1" si="368"/>
        <v>0</v>
      </c>
      <c r="CO98" s="102">
        <f t="shared" ca="1" si="368"/>
        <v>0</v>
      </c>
      <c r="CP98" s="102">
        <f t="shared" ca="1" si="368"/>
        <v>0</v>
      </c>
      <c r="CQ98" s="102">
        <f t="shared" ca="1" si="368"/>
        <v>0</v>
      </c>
      <c r="CR98" s="102">
        <f t="shared" ca="1" si="368"/>
        <v>0</v>
      </c>
      <c r="CS98" s="102">
        <f t="shared" ca="1" si="368"/>
        <v>0</v>
      </c>
      <c r="CT98" s="102">
        <f t="shared" ca="1" si="368"/>
        <v>0</v>
      </c>
      <c r="CU98" s="102">
        <f t="shared" ca="1" si="368"/>
        <v>0</v>
      </c>
      <c r="CV98" s="102">
        <f t="shared" ca="1" si="368"/>
        <v>0</v>
      </c>
      <c r="CW98" s="102">
        <f t="shared" ca="1" si="368"/>
        <v>0</v>
      </c>
      <c r="CX98" s="102">
        <f t="shared" ca="1" si="368"/>
        <v>0</v>
      </c>
      <c r="CY98" s="102">
        <f t="shared" ca="1" si="368"/>
        <v>0</v>
      </c>
      <c r="CZ98" s="102">
        <f t="shared" ref="CZ98:DS98" ca="1" si="369">CZ79-CZ95</f>
        <v>0</v>
      </c>
      <c r="DA98" s="102">
        <f t="shared" ca="1" si="369"/>
        <v>0</v>
      </c>
      <c r="DB98" s="102">
        <f t="shared" ca="1" si="369"/>
        <v>0</v>
      </c>
      <c r="DC98" s="102">
        <f t="shared" ca="1" si="369"/>
        <v>0</v>
      </c>
      <c r="DD98" s="102">
        <f t="shared" ca="1" si="369"/>
        <v>0</v>
      </c>
      <c r="DE98" s="102">
        <f t="shared" ca="1" si="369"/>
        <v>0</v>
      </c>
      <c r="DF98" s="102">
        <f t="shared" ca="1" si="369"/>
        <v>0</v>
      </c>
      <c r="DG98" s="102">
        <f t="shared" ca="1" si="369"/>
        <v>0</v>
      </c>
      <c r="DH98" s="102">
        <f t="shared" ca="1" si="369"/>
        <v>0</v>
      </c>
      <c r="DI98" s="102">
        <f t="shared" ca="1" si="369"/>
        <v>0</v>
      </c>
      <c r="DJ98" s="102">
        <f t="shared" ca="1" si="369"/>
        <v>0</v>
      </c>
      <c r="DK98" s="102">
        <f t="shared" ca="1" si="369"/>
        <v>0</v>
      </c>
      <c r="DL98" s="102">
        <f t="shared" ca="1" si="369"/>
        <v>0</v>
      </c>
      <c r="DM98" s="102">
        <f t="shared" ca="1" si="369"/>
        <v>0</v>
      </c>
      <c r="DN98" s="102">
        <f t="shared" ca="1" si="369"/>
        <v>0</v>
      </c>
      <c r="DO98" s="102">
        <f t="shared" ca="1" si="369"/>
        <v>0</v>
      </c>
      <c r="DP98" s="102">
        <f t="shared" ca="1" si="369"/>
        <v>0</v>
      </c>
      <c r="DQ98" s="102">
        <f t="shared" ca="1" si="369"/>
        <v>0</v>
      </c>
      <c r="DR98" s="102">
        <f t="shared" ca="1" si="369"/>
        <v>0</v>
      </c>
      <c r="DS98" s="102">
        <f t="shared" ca="1" si="369"/>
        <v>0</v>
      </c>
      <c r="DT98" s="57"/>
      <c r="DU98" s="57"/>
      <c r="DV98" s="57"/>
      <c r="DW98" s="57"/>
      <c r="DX98" s="57"/>
      <c r="DY98" s="57"/>
      <c r="DZ98" s="57"/>
      <c r="EA98" s="57"/>
      <c r="EB98" s="57"/>
      <c r="EC98" s="57"/>
      <c r="ED98" s="57"/>
      <c r="EE98" s="57"/>
      <c r="EF98" s="57"/>
      <c r="EG98" s="57"/>
      <c r="EH98" s="57"/>
      <c r="EI98" s="57"/>
      <c r="EJ98" s="57"/>
      <c r="EK98" s="57"/>
      <c r="EL98" s="57"/>
      <c r="EM98" s="57"/>
      <c r="EN98" s="57"/>
      <c r="EO98" s="57"/>
      <c r="EP98" s="57"/>
      <c r="EQ98" s="57"/>
      <c r="ER98" s="57"/>
      <c r="ES98" s="57"/>
      <c r="ET98" s="57"/>
    </row>
    <row r="99" spans="1:153" ht="15.5" x14ac:dyDescent="0.35">
      <c r="A99" s="87" t="s">
        <v>227</v>
      </c>
      <c r="B99" s="87"/>
      <c r="C99" s="87"/>
      <c r="D99" s="87"/>
      <c r="E99" s="87"/>
      <c r="F99" s="95"/>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c r="CX99" s="87"/>
      <c r="CY99" s="87"/>
      <c r="CZ99" s="87"/>
      <c r="DA99" s="87"/>
      <c r="DB99" s="87"/>
      <c r="DC99" s="87"/>
      <c r="DD99" s="87"/>
      <c r="DE99" s="87"/>
      <c r="DF99" s="87"/>
      <c r="DG99" s="87"/>
      <c r="DH99" s="87"/>
      <c r="DI99" s="87"/>
      <c r="DJ99" s="87"/>
      <c r="DK99" s="87"/>
      <c r="DL99" s="87"/>
      <c r="DM99" s="87"/>
      <c r="DN99" s="87"/>
      <c r="DO99" s="87"/>
      <c r="DP99" s="87"/>
      <c r="DQ99" s="87"/>
      <c r="DR99" s="87"/>
      <c r="DS99" s="87"/>
      <c r="DT99" s="87"/>
      <c r="DU99" s="87"/>
      <c r="DV99" s="87"/>
      <c r="DW99" s="87"/>
      <c r="DX99" s="87"/>
      <c r="DY99" s="87"/>
      <c r="DZ99" s="87"/>
      <c r="EA99" s="87"/>
      <c r="EB99" s="87"/>
      <c r="EC99" s="87"/>
      <c r="ED99" s="87"/>
      <c r="EE99" s="87"/>
      <c r="EF99" s="87"/>
      <c r="EG99" s="87"/>
      <c r="EH99" s="87"/>
      <c r="EI99" s="87"/>
      <c r="EJ99" s="87"/>
      <c r="EK99" s="87"/>
      <c r="EL99" s="87"/>
      <c r="EM99" s="87"/>
      <c r="EN99" s="87"/>
      <c r="EO99" s="87"/>
      <c r="EP99" s="87"/>
      <c r="EQ99" s="87"/>
      <c r="ER99" s="87"/>
      <c r="ES99" s="87"/>
      <c r="ET99" s="87"/>
      <c r="EU99" s="87"/>
      <c r="EV99" s="87"/>
      <c r="EW99" s="87"/>
    </row>
    <row r="100" spans="1:153" x14ac:dyDescent="0.3">
      <c r="A100" s="2"/>
      <c r="B100" s="1"/>
      <c r="C100" s="1"/>
      <c r="D100" s="1"/>
      <c r="H100" s="57"/>
      <c r="I100" s="57"/>
      <c r="J100" s="57"/>
      <c r="K100" s="57"/>
      <c r="L100" s="57"/>
      <c r="M100" s="57"/>
      <c r="N100" s="57"/>
      <c r="O100" s="57"/>
      <c r="P100" s="57"/>
      <c r="Q100" s="57"/>
      <c r="R100" s="57"/>
      <c r="S100" s="57"/>
      <c r="T100" s="57"/>
      <c r="U100" s="57"/>
      <c r="V100" s="57"/>
      <c r="W100" s="57"/>
      <c r="X100" s="57"/>
      <c r="Y100" s="57"/>
      <c r="Z100" s="57"/>
      <c r="AA100" s="57"/>
      <c r="AB100" s="57"/>
      <c r="AC100" s="57"/>
      <c r="AD100" s="57"/>
      <c r="AE100" s="57"/>
      <c r="AF100" s="57"/>
      <c r="AG100" s="57"/>
      <c r="AH100" s="57"/>
      <c r="AI100" s="57"/>
      <c r="AJ100" s="57"/>
      <c r="AK100" s="57"/>
      <c r="AL100" s="57"/>
      <c r="AM100" s="57"/>
      <c r="AN100" s="57"/>
      <c r="AO100" s="57"/>
      <c r="AP100" s="57"/>
      <c r="AQ100" s="57"/>
      <c r="AR100" s="57"/>
      <c r="AS100" s="57"/>
      <c r="AT100" s="57"/>
      <c r="AU100" s="57"/>
      <c r="AV100" s="57"/>
      <c r="AW100" s="57"/>
      <c r="AX100" s="57"/>
      <c r="AY100" s="57"/>
      <c r="AZ100" s="57"/>
      <c r="BA100" s="57"/>
      <c r="BB100" s="57"/>
      <c r="BC100" s="57"/>
      <c r="BD100" s="57"/>
      <c r="BE100" s="57"/>
      <c r="BF100" s="57"/>
      <c r="BG100" s="57"/>
      <c r="BH100" s="57"/>
      <c r="BI100" s="57"/>
      <c r="BJ100" s="57"/>
      <c r="BK100" s="57"/>
      <c r="BL100" s="57"/>
      <c r="BM100" s="57"/>
      <c r="BN100" s="57"/>
      <c r="BO100" s="57"/>
      <c r="BP100" s="57"/>
      <c r="BQ100" s="57"/>
      <c r="BR100" s="57"/>
      <c r="BS100" s="57"/>
      <c r="BT100" s="57"/>
      <c r="BU100" s="57"/>
      <c r="BV100" s="57"/>
      <c r="BW100" s="57"/>
      <c r="BX100" s="57"/>
      <c r="BY100" s="57"/>
      <c r="BZ100" s="57"/>
      <c r="CA100" s="57"/>
      <c r="CB100" s="57"/>
      <c r="CC100" s="57"/>
      <c r="CD100" s="57"/>
      <c r="CE100" s="57"/>
      <c r="CF100" s="57"/>
      <c r="CG100" s="57"/>
      <c r="CH100" s="57"/>
      <c r="CI100" s="57"/>
      <c r="CJ100" s="57"/>
      <c r="CK100" s="57"/>
      <c r="CL100" s="57"/>
      <c r="CM100" s="57"/>
      <c r="CN100" s="57"/>
      <c r="CO100" s="57"/>
      <c r="CP100" s="57"/>
      <c r="CQ100" s="57"/>
      <c r="CR100" s="57"/>
      <c r="CS100" s="57"/>
      <c r="CT100" s="57"/>
      <c r="CU100" s="57"/>
      <c r="CV100" s="57"/>
      <c r="CW100" s="57"/>
      <c r="CX100" s="57"/>
      <c r="CY100" s="57"/>
      <c r="CZ100" s="57"/>
      <c r="DA100" s="57"/>
      <c r="DB100" s="57"/>
      <c r="DC100" s="57"/>
      <c r="DD100" s="57"/>
      <c r="DE100" s="57"/>
      <c r="DF100" s="57"/>
      <c r="DG100" s="57"/>
      <c r="DH100" s="57"/>
      <c r="DI100" s="57"/>
      <c r="DJ100" s="57"/>
      <c r="DK100" s="57"/>
      <c r="DL100" s="57"/>
      <c r="DM100" s="57"/>
      <c r="DN100" s="57"/>
      <c r="DO100" s="57"/>
      <c r="DP100" s="57"/>
      <c r="DQ100" s="57"/>
      <c r="DR100" s="57"/>
      <c r="DS100" s="57"/>
      <c r="DT100" s="57"/>
      <c r="DU100" s="57"/>
      <c r="DV100" s="57"/>
      <c r="DW100" s="57"/>
      <c r="DX100" s="57"/>
      <c r="DY100" s="57"/>
      <c r="DZ100" s="57"/>
      <c r="EA100" s="57"/>
      <c r="EB100" s="57"/>
      <c r="EC100" s="57"/>
      <c r="ED100" s="57"/>
      <c r="EE100" s="57"/>
      <c r="EF100" s="57"/>
      <c r="EG100" s="57"/>
      <c r="EH100" s="57"/>
      <c r="EI100" s="57"/>
      <c r="EJ100" s="57"/>
      <c r="EK100" s="57"/>
      <c r="EL100" s="57"/>
      <c r="EM100" s="57"/>
      <c r="EN100" s="57"/>
      <c r="EO100" s="57"/>
      <c r="EP100" s="57"/>
      <c r="EQ100" s="57"/>
      <c r="ER100" s="57"/>
      <c r="ES100" s="57"/>
      <c r="ET100" s="57"/>
    </row>
    <row r="101" spans="1:153" x14ac:dyDescent="0.3">
      <c r="A101" s="2"/>
      <c r="B101" s="1" t="s">
        <v>260</v>
      </c>
      <c r="C101" s="1"/>
      <c r="D101" s="1"/>
      <c r="H101" s="57"/>
      <c r="I101" s="57"/>
      <c r="J101" s="57"/>
      <c r="K101" s="57"/>
      <c r="L101" s="57"/>
      <c r="M101" s="57"/>
      <c r="N101" s="57"/>
      <c r="O101" s="57"/>
      <c r="P101" s="57"/>
      <c r="Q101" s="57"/>
      <c r="R101" s="57"/>
      <c r="S101" s="57"/>
      <c r="T101" s="57"/>
      <c r="U101" s="57"/>
      <c r="V101" s="57"/>
      <c r="W101" s="57"/>
      <c r="X101" s="57"/>
      <c r="Y101" s="57"/>
      <c r="Z101" s="57"/>
      <c r="AA101" s="57"/>
      <c r="AB101" s="57"/>
      <c r="AC101" s="57"/>
      <c r="AD101" s="57"/>
      <c r="AE101" s="57"/>
      <c r="AF101" s="57"/>
      <c r="AG101" s="57"/>
      <c r="AH101" s="57"/>
      <c r="AI101" s="57"/>
      <c r="AJ101" s="57"/>
      <c r="AK101" s="57"/>
      <c r="AL101" s="57"/>
      <c r="AM101" s="57"/>
      <c r="AN101" s="57"/>
      <c r="AO101" s="57"/>
      <c r="AP101" s="57"/>
      <c r="AQ101" s="57"/>
      <c r="AR101" s="57"/>
      <c r="AS101" s="57"/>
      <c r="AT101" s="57"/>
      <c r="AU101" s="57"/>
      <c r="AV101" s="57"/>
      <c r="AW101" s="57"/>
      <c r="AX101" s="57"/>
      <c r="AY101" s="57"/>
      <c r="AZ101" s="57"/>
      <c r="BA101" s="57"/>
      <c r="BB101" s="57"/>
      <c r="BC101" s="57"/>
      <c r="BD101" s="57"/>
      <c r="BE101" s="57"/>
      <c r="BF101" s="57"/>
      <c r="BG101" s="57"/>
      <c r="BH101" s="57"/>
      <c r="BI101" s="57"/>
      <c r="BJ101" s="57"/>
      <c r="BK101" s="57"/>
      <c r="BL101" s="57"/>
      <c r="BM101" s="57"/>
      <c r="BN101" s="57"/>
      <c r="BO101" s="57"/>
      <c r="BP101" s="57"/>
      <c r="BQ101" s="57"/>
      <c r="BR101" s="57"/>
      <c r="BS101" s="57"/>
      <c r="BT101" s="57"/>
      <c r="BU101" s="57"/>
      <c r="BV101" s="57"/>
      <c r="BW101" s="57"/>
      <c r="BX101" s="57"/>
      <c r="BY101" s="57"/>
      <c r="BZ101" s="57"/>
      <c r="CA101" s="57"/>
      <c r="CB101" s="57"/>
      <c r="CC101" s="57"/>
      <c r="CD101" s="57"/>
      <c r="CE101" s="57"/>
      <c r="CF101" s="57"/>
      <c r="CG101" s="57"/>
      <c r="CH101" s="57"/>
      <c r="CI101" s="57"/>
      <c r="CJ101" s="57"/>
      <c r="CK101" s="57"/>
      <c r="CL101" s="57"/>
      <c r="CM101" s="57"/>
      <c r="CN101" s="57"/>
      <c r="CO101" s="57"/>
      <c r="CP101" s="57"/>
      <c r="CQ101" s="57"/>
      <c r="CR101" s="57"/>
      <c r="CS101" s="57"/>
      <c r="CT101" s="57"/>
      <c r="CU101" s="57"/>
      <c r="CV101" s="57"/>
      <c r="CW101" s="57"/>
      <c r="CX101" s="57"/>
      <c r="CY101" s="57"/>
      <c r="CZ101" s="57"/>
      <c r="DA101" s="57"/>
      <c r="DB101" s="57"/>
      <c r="DC101" s="57"/>
      <c r="DD101" s="57"/>
      <c r="DE101" s="57"/>
      <c r="DF101" s="57"/>
      <c r="DG101" s="57"/>
      <c r="DH101" s="57"/>
      <c r="DI101" s="57"/>
      <c r="DJ101" s="57"/>
      <c r="DK101" s="57"/>
      <c r="DL101" s="57"/>
      <c r="DM101" s="57"/>
      <c r="DN101" s="57"/>
      <c r="DO101" s="57"/>
      <c r="DP101" s="57"/>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57"/>
      <c r="EM101" s="57"/>
      <c r="EN101" s="57"/>
      <c r="EO101" s="57"/>
      <c r="EP101" s="57"/>
      <c r="EQ101" s="57"/>
      <c r="ER101" s="57"/>
      <c r="ES101" s="57"/>
      <c r="ET101" s="57"/>
    </row>
    <row r="102" spans="1:153" x14ac:dyDescent="0.3">
      <c r="A102" s="90"/>
      <c r="B102" s="91"/>
      <c r="C102" s="91"/>
      <c r="D102" s="6" t="s">
        <v>194</v>
      </c>
      <c r="E102" s="6"/>
      <c r="F102" s="51" t="str">
        <f>F95</f>
        <v>INR Mn</v>
      </c>
      <c r="H102" s="57">
        <f t="shared" ref="H102:BS102" ca="1" si="370">H41</f>
        <v>0</v>
      </c>
      <c r="I102" s="57">
        <f t="shared" ca="1" si="370"/>
        <v>0</v>
      </c>
      <c r="J102" s="57">
        <f t="shared" ca="1" si="370"/>
        <v>0</v>
      </c>
      <c r="K102" s="57">
        <f t="shared" ca="1" si="370"/>
        <v>406.42389969615624</v>
      </c>
      <c r="L102" s="57">
        <f t="shared" ca="1" si="370"/>
        <v>461.06138357844793</v>
      </c>
      <c r="M102" s="57">
        <f t="shared" ca="1" si="370"/>
        <v>597.00222181397294</v>
      </c>
      <c r="N102" s="57">
        <f t="shared" ca="1" si="370"/>
        <v>649.66887236293132</v>
      </c>
      <c r="O102" s="57">
        <f t="shared" ca="1" si="370"/>
        <v>1446.4401679072007</v>
      </c>
      <c r="P102" s="57">
        <f t="shared" ca="1" si="370"/>
        <v>1563.0154113005337</v>
      </c>
      <c r="Q102" s="57">
        <f t="shared" ca="1" si="370"/>
        <v>1755.9595634348839</v>
      </c>
      <c r="R102" s="57">
        <f t="shared" ca="1" si="370"/>
        <v>1868.4556401615505</v>
      </c>
      <c r="S102" s="57">
        <f t="shared" ca="1" si="370"/>
        <v>2984.6700156049346</v>
      </c>
      <c r="T102" s="57">
        <f t="shared" ca="1" si="370"/>
        <v>2987.6950156049343</v>
      </c>
      <c r="U102" s="57">
        <f t="shared" ca="1" si="370"/>
        <v>3057.1877216834309</v>
      </c>
      <c r="V102" s="57">
        <f t="shared" ca="1" si="370"/>
        <v>3054.0252216834306</v>
      </c>
      <c r="W102" s="57">
        <f t="shared" ca="1" si="370"/>
        <v>4922.2674209101588</v>
      </c>
      <c r="X102" s="57">
        <f t="shared" ca="1" si="370"/>
        <v>4927.2632542434912</v>
      </c>
      <c r="Y102" s="57">
        <f t="shared" ca="1" si="370"/>
        <v>5064.6965548222634</v>
      </c>
      <c r="Z102" s="57">
        <f t="shared" ca="1" si="370"/>
        <v>5059.4257214889294</v>
      </c>
      <c r="AA102" s="57">
        <f t="shared" ca="1" si="370"/>
        <v>9502.4710316263081</v>
      </c>
      <c r="AB102" s="57">
        <f t="shared" ca="1" si="370"/>
        <v>9489.0435246196721</v>
      </c>
      <c r="AC102" s="57">
        <f t="shared" ca="1" si="370"/>
        <v>9820.0546722830186</v>
      </c>
      <c r="AD102" s="57">
        <f t="shared" ca="1" si="370"/>
        <v>9809.5130056163543</v>
      </c>
      <c r="AE102" s="57">
        <f t="shared" ca="1" si="370"/>
        <v>10711.616362228266</v>
      </c>
      <c r="AF102" s="57">
        <f t="shared" ca="1" si="370"/>
        <v>10695.772132065194</v>
      </c>
      <c r="AG102" s="57">
        <f t="shared" ca="1" si="370"/>
        <v>10607.809298205881</v>
      </c>
      <c r="AH102" s="57">
        <f t="shared" ca="1" si="370"/>
        <v>10597.405131539213</v>
      </c>
      <c r="AI102" s="57">
        <f t="shared" ca="1" si="370"/>
        <v>11073.750717186362</v>
      </c>
      <c r="AJ102" s="57">
        <f t="shared" ca="1" si="370"/>
        <v>11055.59603081378</v>
      </c>
      <c r="AK102" s="57">
        <f t="shared" ca="1" si="370"/>
        <v>10950.715180751868</v>
      </c>
      <c r="AL102" s="57">
        <f t="shared" ca="1" si="370"/>
        <v>10940.448514085201</v>
      </c>
      <c r="AM102" s="57">
        <f t="shared" ca="1" si="370"/>
        <v>10902.948514085201</v>
      </c>
      <c r="AN102" s="57">
        <f t="shared" ca="1" si="370"/>
        <v>10884.656327712619</v>
      </c>
      <c r="AO102" s="57">
        <f t="shared" ca="1" si="370"/>
        <v>10772.325342075252</v>
      </c>
      <c r="AP102" s="57">
        <f t="shared" ca="1" si="370"/>
        <v>10762.196175408586</v>
      </c>
      <c r="AQ102" s="57">
        <f t="shared" ca="1" si="370"/>
        <v>10687.196175408586</v>
      </c>
      <c r="AR102" s="57">
        <f t="shared" ca="1" si="370"/>
        <v>10640.207635996758</v>
      </c>
      <c r="AS102" s="57">
        <f t="shared" ca="1" si="370"/>
        <v>10472.663370800517</v>
      </c>
      <c r="AT102" s="57">
        <f t="shared" ca="1" si="370"/>
        <v>10462.80920413385</v>
      </c>
      <c r="AU102" s="57">
        <f t="shared" ca="1" si="370"/>
        <v>10275.30920413385</v>
      </c>
      <c r="AV102" s="57">
        <f t="shared" ca="1" si="370"/>
        <v>10285.163370800517</v>
      </c>
      <c r="AW102" s="57">
        <f t="shared" ca="1" si="370"/>
        <v>10223.288370800517</v>
      </c>
      <c r="AX102" s="57">
        <f t="shared" ca="1" si="370"/>
        <v>10214.12170413385</v>
      </c>
      <c r="AY102" s="57">
        <f t="shared" ca="1" si="370"/>
        <v>10214.12170413385</v>
      </c>
      <c r="AZ102" s="57">
        <f t="shared" ca="1" si="370"/>
        <v>10223.288370800517</v>
      </c>
      <c r="BA102" s="57">
        <f t="shared" ca="1" si="370"/>
        <v>10223.288370800517</v>
      </c>
      <c r="BB102" s="57">
        <f t="shared" ca="1" si="370"/>
        <v>10214.12170413385</v>
      </c>
      <c r="BC102" s="57">
        <f t="shared" ca="1" si="370"/>
        <v>10214.12170413385</v>
      </c>
      <c r="BD102" s="57">
        <f t="shared" ca="1" si="370"/>
        <v>10223.288370800517</v>
      </c>
      <c r="BE102" s="57">
        <f t="shared" ca="1" si="370"/>
        <v>10223.288370800517</v>
      </c>
      <c r="BF102" s="57">
        <f t="shared" ca="1" si="370"/>
        <v>10214.12170413385</v>
      </c>
      <c r="BG102" s="57">
        <f t="shared" ca="1" si="370"/>
        <v>10214.12170413385</v>
      </c>
      <c r="BH102" s="57">
        <f t="shared" ca="1" si="370"/>
        <v>10223.288370800517</v>
      </c>
      <c r="BI102" s="57">
        <f t="shared" ca="1" si="370"/>
        <v>10223.288370800517</v>
      </c>
      <c r="BJ102" s="57">
        <f t="shared" ca="1" si="370"/>
        <v>10214.12170413385</v>
      </c>
      <c r="BK102" s="57">
        <f t="shared" ca="1" si="370"/>
        <v>10214.12170413385</v>
      </c>
      <c r="BL102" s="57">
        <f t="shared" ca="1" si="370"/>
        <v>10223.288370800517</v>
      </c>
      <c r="BM102" s="57">
        <f t="shared" ca="1" si="370"/>
        <v>10223.288370800517</v>
      </c>
      <c r="BN102" s="57">
        <f t="shared" ca="1" si="370"/>
        <v>10214.12170413385</v>
      </c>
      <c r="BO102" s="57">
        <f t="shared" ca="1" si="370"/>
        <v>10214.12170413385</v>
      </c>
      <c r="BP102" s="57">
        <f t="shared" ca="1" si="370"/>
        <v>10223.288370800517</v>
      </c>
      <c r="BQ102" s="57">
        <f t="shared" ca="1" si="370"/>
        <v>10223.288370800517</v>
      </c>
      <c r="BR102" s="57">
        <f t="shared" ca="1" si="370"/>
        <v>10214.12170413385</v>
      </c>
      <c r="BS102" s="57">
        <f t="shared" ca="1" si="370"/>
        <v>10214.12170413385</v>
      </c>
      <c r="BT102" s="57">
        <f t="shared" ref="BT102:DS102" ca="1" si="371">BT41</f>
        <v>10223.288370800517</v>
      </c>
      <c r="BU102" s="57">
        <f t="shared" ca="1" si="371"/>
        <v>10223.288370800517</v>
      </c>
      <c r="BV102" s="57">
        <f t="shared" ca="1" si="371"/>
        <v>10214.12170413385</v>
      </c>
      <c r="BW102" s="57">
        <f t="shared" ca="1" si="371"/>
        <v>10214.12170413385</v>
      </c>
      <c r="BX102" s="57">
        <f t="shared" ca="1" si="371"/>
        <v>10223.288370800517</v>
      </c>
      <c r="BY102" s="57">
        <f t="shared" ca="1" si="371"/>
        <v>10223.288370800517</v>
      </c>
      <c r="BZ102" s="57">
        <f t="shared" ca="1" si="371"/>
        <v>10214.12170413385</v>
      </c>
      <c r="CA102" s="57">
        <f t="shared" ca="1" si="371"/>
        <v>10214.12170413385</v>
      </c>
      <c r="CB102" s="57">
        <f t="shared" ca="1" si="371"/>
        <v>10223.288370800517</v>
      </c>
      <c r="CC102" s="57">
        <f t="shared" ca="1" si="371"/>
        <v>10223.288370800517</v>
      </c>
      <c r="CD102" s="57">
        <f t="shared" ca="1" si="371"/>
        <v>10214.12170413385</v>
      </c>
      <c r="CE102" s="57">
        <f t="shared" ca="1" si="371"/>
        <v>10214.12170413385</v>
      </c>
      <c r="CF102" s="57">
        <f t="shared" ca="1" si="371"/>
        <v>10223.288370800517</v>
      </c>
      <c r="CG102" s="57">
        <f t="shared" ca="1" si="371"/>
        <v>10223.288370800517</v>
      </c>
      <c r="CH102" s="57">
        <f t="shared" ca="1" si="371"/>
        <v>10214.12170413385</v>
      </c>
      <c r="CI102" s="57">
        <f t="shared" ca="1" si="371"/>
        <v>10214.12170413385</v>
      </c>
      <c r="CJ102" s="57">
        <f t="shared" ca="1" si="371"/>
        <v>10223.288370800517</v>
      </c>
      <c r="CK102" s="57">
        <f t="shared" ca="1" si="371"/>
        <v>10223.288370800517</v>
      </c>
      <c r="CL102" s="57">
        <f t="shared" ca="1" si="371"/>
        <v>10214.12170413385</v>
      </c>
      <c r="CM102" s="57">
        <f t="shared" ca="1" si="371"/>
        <v>10214.12170413385</v>
      </c>
      <c r="CN102" s="57">
        <f t="shared" ca="1" si="371"/>
        <v>10223.288370800517</v>
      </c>
      <c r="CO102" s="57">
        <f t="shared" ca="1" si="371"/>
        <v>10223.288370800517</v>
      </c>
      <c r="CP102" s="57">
        <f t="shared" ca="1" si="371"/>
        <v>10214.12170413385</v>
      </c>
      <c r="CQ102" s="57">
        <f t="shared" ca="1" si="371"/>
        <v>10214.12170413385</v>
      </c>
      <c r="CR102" s="57">
        <f t="shared" ca="1" si="371"/>
        <v>10223.288370800517</v>
      </c>
      <c r="CS102" s="57">
        <f t="shared" ca="1" si="371"/>
        <v>10223.288370800517</v>
      </c>
      <c r="CT102" s="57">
        <f t="shared" ca="1" si="371"/>
        <v>10214.12170413385</v>
      </c>
      <c r="CU102" s="57">
        <f t="shared" ca="1" si="371"/>
        <v>10214.12170413385</v>
      </c>
      <c r="CV102" s="57">
        <f t="shared" ca="1" si="371"/>
        <v>10223.288370800517</v>
      </c>
      <c r="CW102" s="57">
        <f t="shared" ca="1" si="371"/>
        <v>10223.288370800517</v>
      </c>
      <c r="CX102" s="57">
        <f t="shared" ca="1" si="371"/>
        <v>10214.12170413385</v>
      </c>
      <c r="CY102" s="57">
        <f t="shared" ca="1" si="371"/>
        <v>10214.12170413385</v>
      </c>
      <c r="CZ102" s="57">
        <f t="shared" ca="1" si="371"/>
        <v>10223.288370800517</v>
      </c>
      <c r="DA102" s="57">
        <f t="shared" ca="1" si="371"/>
        <v>10223.288370800517</v>
      </c>
      <c r="DB102" s="57">
        <f t="shared" ca="1" si="371"/>
        <v>10214.12170413385</v>
      </c>
      <c r="DC102" s="57">
        <f t="shared" ca="1" si="371"/>
        <v>10214.12170413385</v>
      </c>
      <c r="DD102" s="57">
        <f t="shared" ca="1" si="371"/>
        <v>10223.288370800517</v>
      </c>
      <c r="DE102" s="57">
        <f t="shared" ca="1" si="371"/>
        <v>10223.288370800517</v>
      </c>
      <c r="DF102" s="57">
        <f t="shared" ca="1" si="371"/>
        <v>10214.12170413385</v>
      </c>
      <c r="DG102" s="57">
        <f t="shared" ca="1" si="371"/>
        <v>10214.12170413385</v>
      </c>
      <c r="DH102" s="57">
        <f t="shared" ca="1" si="371"/>
        <v>10223.288370800517</v>
      </c>
      <c r="DI102" s="57">
        <f t="shared" ca="1" si="371"/>
        <v>10223.288370800517</v>
      </c>
      <c r="DJ102" s="57">
        <f t="shared" ca="1" si="371"/>
        <v>10214.12170413385</v>
      </c>
      <c r="DK102" s="57">
        <f t="shared" ca="1" si="371"/>
        <v>10214.12170413385</v>
      </c>
      <c r="DL102" s="57">
        <f t="shared" ca="1" si="371"/>
        <v>10223.288370800517</v>
      </c>
      <c r="DM102" s="57">
        <f t="shared" ca="1" si="371"/>
        <v>10223.288370800517</v>
      </c>
      <c r="DN102" s="57">
        <f t="shared" ca="1" si="371"/>
        <v>10214.12170413385</v>
      </c>
      <c r="DO102" s="57">
        <f t="shared" ca="1" si="371"/>
        <v>10214.12170413385</v>
      </c>
      <c r="DP102" s="57">
        <f t="shared" ca="1" si="371"/>
        <v>10223.288370800517</v>
      </c>
      <c r="DQ102" s="57">
        <f t="shared" ca="1" si="371"/>
        <v>10223.288370800517</v>
      </c>
      <c r="DR102" s="57">
        <f t="shared" ca="1" si="371"/>
        <v>10214.12170413385</v>
      </c>
      <c r="DS102" s="57">
        <f t="shared" ca="1" si="371"/>
        <v>10214.12170413385</v>
      </c>
      <c r="DT102" s="57"/>
      <c r="DU102" s="57">
        <f t="shared" ref="DU102:EU104" ca="1" si="372">SUMIF($H$3:$DS$3,DU$3,$H102:$DS102)</f>
        <v>406.42389969615624</v>
      </c>
      <c r="DV102" s="57">
        <f t="shared" ca="1" si="372"/>
        <v>3154.1726456625529</v>
      </c>
      <c r="DW102" s="57">
        <f t="shared" ca="1" si="372"/>
        <v>8172.1006305019027</v>
      </c>
      <c r="DX102" s="57">
        <f t="shared" ca="1" si="372"/>
        <v>14021.175379881954</v>
      </c>
      <c r="DY102" s="57">
        <f t="shared" ca="1" si="372"/>
        <v>24553.85656218099</v>
      </c>
      <c r="DZ102" s="57">
        <f t="shared" ca="1" si="372"/>
        <v>39830.227564747314</v>
      </c>
      <c r="EA102" s="57">
        <f t="shared" ca="1" si="372"/>
        <v>42974.737278996647</v>
      </c>
      <c r="EB102" s="57">
        <f t="shared" ca="1" si="372"/>
        <v>43849.70823973605</v>
      </c>
      <c r="EC102" s="57">
        <f t="shared" ca="1" si="372"/>
        <v>43106.374020605042</v>
      </c>
      <c r="ED102" s="57">
        <f t="shared" ca="1" si="372"/>
        <v>41850.989415064978</v>
      </c>
      <c r="EE102" s="57">
        <f t="shared" ca="1" si="372"/>
        <v>40936.695149868734</v>
      </c>
      <c r="EF102" s="57">
        <f t="shared" ca="1" si="372"/>
        <v>40874.820149868734</v>
      </c>
      <c r="EG102" s="57">
        <f t="shared" ca="1" si="372"/>
        <v>40874.820149868734</v>
      </c>
      <c r="EH102" s="57">
        <f t="shared" ca="1" si="372"/>
        <v>40874.820149868734</v>
      </c>
      <c r="EI102" s="57">
        <f t="shared" ca="1" si="372"/>
        <v>40874.820149868734</v>
      </c>
      <c r="EJ102" s="57">
        <f t="shared" ca="1" si="372"/>
        <v>40874.820149868734</v>
      </c>
      <c r="EK102" s="57">
        <f t="shared" ca="1" si="372"/>
        <v>40874.820149868734</v>
      </c>
      <c r="EL102" s="57">
        <f t="shared" ca="1" si="372"/>
        <v>40874.820149868734</v>
      </c>
      <c r="EM102" s="57">
        <f t="shared" ca="1" si="372"/>
        <v>40874.820149868734</v>
      </c>
      <c r="EN102" s="57">
        <f t="shared" ca="1" si="372"/>
        <v>40874.820149868734</v>
      </c>
      <c r="EO102" s="57">
        <f t="shared" ca="1" si="372"/>
        <v>40874.820149868734</v>
      </c>
      <c r="EP102" s="57">
        <f t="shared" ca="1" si="372"/>
        <v>40874.820149868734</v>
      </c>
      <c r="EQ102" s="57">
        <f t="shared" ca="1" si="372"/>
        <v>40874.820149868734</v>
      </c>
      <c r="ER102" s="57">
        <f t="shared" ca="1" si="372"/>
        <v>40874.820149868734</v>
      </c>
      <c r="ES102" s="57">
        <f t="shared" ca="1" si="372"/>
        <v>40874.820149868734</v>
      </c>
      <c r="ET102" s="57">
        <f t="shared" ca="1" si="372"/>
        <v>40874.820149868734</v>
      </c>
      <c r="EU102" s="57">
        <f t="shared" ca="1" si="372"/>
        <v>40874.820149868734</v>
      </c>
      <c r="EV102" s="57">
        <f t="shared" ref="EU102:EW104" ca="1" si="373">SUMIF($H$3:$DS$3,EV$3,$H102:$DS102)</f>
        <v>40874.820149868734</v>
      </c>
      <c r="EW102" s="57">
        <f t="shared" ca="1" si="373"/>
        <v>40874.820149868734</v>
      </c>
    </row>
    <row r="103" spans="1:153" x14ac:dyDescent="0.3">
      <c r="A103" s="90"/>
      <c r="B103" s="91"/>
      <c r="C103" s="91"/>
      <c r="D103" s="6" t="s">
        <v>228</v>
      </c>
      <c r="E103" s="6"/>
      <c r="F103" s="51" t="str">
        <f>F102</f>
        <v>INR Mn</v>
      </c>
      <c r="H103" s="57">
        <f ca="1">-H54</f>
        <v>0</v>
      </c>
      <c r="I103" s="57">
        <f t="shared" ref="I103:BT103" ca="1" si="374">-I54</f>
        <v>0</v>
      </c>
      <c r="J103" s="57">
        <f t="shared" ca="1" si="374"/>
        <v>0</v>
      </c>
      <c r="K103" s="57">
        <f t="shared" ca="1" si="374"/>
        <v>-6.0584583080434076</v>
      </c>
      <c r="L103" s="57">
        <f t="shared" ca="1" si="374"/>
        <v>-13.75505639448132</v>
      </c>
      <c r="M103" s="57">
        <f t="shared" ca="1" si="374"/>
        <v>-35.646892861053757</v>
      </c>
      <c r="N103" s="57">
        <f t="shared" ca="1" si="374"/>
        <v>-43.8331378252755</v>
      </c>
      <c r="O103" s="57">
        <f t="shared" ca="1" si="374"/>
        <v>-129.33518661066338</v>
      </c>
      <c r="P103" s="57">
        <f t="shared" ca="1" si="374"/>
        <v>-146.2563419202678</v>
      </c>
      <c r="Q103" s="57">
        <f t="shared" ca="1" si="374"/>
        <v>-177.66633721049436</v>
      </c>
      <c r="R103" s="57">
        <f t="shared" ca="1" si="374"/>
        <v>-195.91375253645825</v>
      </c>
      <c r="S103" s="57">
        <f t="shared" ca="1" si="374"/>
        <v>-334.35511822791472</v>
      </c>
      <c r="T103" s="57">
        <f t="shared" ca="1" si="374"/>
        <v>-331.80703189562286</v>
      </c>
      <c r="U103" s="57">
        <f t="shared" ca="1" si="374"/>
        <v>-342.33483128774463</v>
      </c>
      <c r="V103" s="57">
        <f t="shared" ca="1" si="374"/>
        <v>-340.98315945080913</v>
      </c>
      <c r="W103" s="57">
        <f t="shared" ca="1" si="374"/>
        <v>-545.51956453166304</v>
      </c>
      <c r="X103" s="57">
        <f t="shared" ca="1" si="374"/>
        <v>-541.70281083896464</v>
      </c>
      <c r="Y103" s="57">
        <f t="shared" ca="1" si="374"/>
        <v>-562.76561196107923</v>
      </c>
      <c r="Z103" s="57">
        <f t="shared" ca="1" si="374"/>
        <v>-560.41492287330573</v>
      </c>
      <c r="AA103" s="57">
        <f t="shared" ca="1" si="374"/>
        <v>-1027.0485208286141</v>
      </c>
      <c r="AB103" s="57">
        <f t="shared" ca="1" si="374"/>
        <v>-1013.2455559214061</v>
      </c>
      <c r="AC103" s="57">
        <f t="shared" ca="1" si="374"/>
        <v>-1063.8121013597658</v>
      </c>
      <c r="AD103" s="57">
        <f t="shared" ca="1" si="374"/>
        <v>-1058.4217810361804</v>
      </c>
      <c r="AE103" s="57">
        <f t="shared" ca="1" si="374"/>
        <v>-1269.8185374068139</v>
      </c>
      <c r="AF103" s="57">
        <f t="shared" ca="1" si="374"/>
        <v>-1265.7624923813287</v>
      </c>
      <c r="AG103" s="57">
        <f t="shared" ca="1" si="374"/>
        <v>-1251.241266966704</v>
      </c>
      <c r="AH103" s="57">
        <f t="shared" ca="1" si="374"/>
        <v>-1249.7477062864441</v>
      </c>
      <c r="AI103" s="57">
        <f t="shared" ca="1" si="374"/>
        <v>-1322.4408877349247</v>
      </c>
      <c r="AJ103" s="57">
        <f t="shared" ca="1" si="374"/>
        <v>-1321.9171848892108</v>
      </c>
      <c r="AK103" s="57">
        <f t="shared" ca="1" si="374"/>
        <v>-1305.5482451705277</v>
      </c>
      <c r="AL103" s="57">
        <f t="shared" ca="1" si="374"/>
        <v>-1305.2867771393512</v>
      </c>
      <c r="AM103" s="57">
        <f t="shared" ca="1" si="374"/>
        <v>-1298.3012734892043</v>
      </c>
      <c r="AN103" s="57">
        <f t="shared" ca="1" si="374"/>
        <v>-1301.4880668342296</v>
      </c>
      <c r="AO103" s="57">
        <f t="shared" ca="1" si="374"/>
        <v>-1283.8350005008308</v>
      </c>
      <c r="AP103" s="57">
        <f t="shared" ca="1" si="374"/>
        <v>-1283.5790490576053</v>
      </c>
      <c r="AQ103" s="57">
        <f t="shared" ca="1" si="374"/>
        <v>-1268.3440155340352</v>
      </c>
      <c r="AR103" s="57">
        <f t="shared" ca="1" si="374"/>
        <v>-1261.8437834091305</v>
      </c>
      <c r="AS103" s="57">
        <f t="shared" ca="1" si="374"/>
        <v>-1234.8499373602078</v>
      </c>
      <c r="AT103" s="57">
        <f t="shared" ca="1" si="374"/>
        <v>-1234.6922038591827</v>
      </c>
      <c r="AU103" s="57">
        <f t="shared" ca="1" si="374"/>
        <v>-1200.9583775153251</v>
      </c>
      <c r="AV103" s="57">
        <f t="shared" ca="1" si="374"/>
        <v>-1204.1794242352071</v>
      </c>
      <c r="AW103" s="57">
        <f t="shared" ca="1" si="374"/>
        <v>-1195.2127075972471</v>
      </c>
      <c r="AX103" s="57">
        <f t="shared" ca="1" si="374"/>
        <v>-1195.2251620262327</v>
      </c>
      <c r="AY103" s="57">
        <f t="shared" ca="1" si="374"/>
        <v>-1192.9786468454217</v>
      </c>
      <c r="AZ103" s="57">
        <f t="shared" ca="1" si="374"/>
        <v>-1196.1369194451477</v>
      </c>
      <c r="BA103" s="57">
        <f t="shared" ca="1" si="374"/>
        <v>-1197.7497786766348</v>
      </c>
      <c r="BB103" s="57">
        <f t="shared" ca="1" si="374"/>
        <v>-1197.8173442707614</v>
      </c>
      <c r="BC103" s="57">
        <f t="shared" ca="1" si="374"/>
        <v>-1197.8284307512611</v>
      </c>
      <c r="BD103" s="57">
        <f t="shared" ca="1" si="374"/>
        <v>-1200.5228066459511</v>
      </c>
      <c r="BE103" s="57">
        <f t="shared" ca="1" si="374"/>
        <v>-1202.1922201186912</v>
      </c>
      <c r="BF103" s="57">
        <f t="shared" ca="1" si="374"/>
        <v>-1202.3168293281487</v>
      </c>
      <c r="BG103" s="57">
        <f t="shared" ca="1" si="374"/>
        <v>-1199.9478248524529</v>
      </c>
      <c r="BH103" s="57">
        <f t="shared" ca="1" si="374"/>
        <v>-1203.2202016217245</v>
      </c>
      <c r="BI103" s="57">
        <f t="shared" ca="1" si="374"/>
        <v>-1204.9481523867746</v>
      </c>
      <c r="BJ103" s="57">
        <f t="shared" ca="1" si="374"/>
        <v>-1205.13180542232</v>
      </c>
      <c r="BK103" s="57">
        <f t="shared" ca="1" si="374"/>
        <v>-1202.9278922598901</v>
      </c>
      <c r="BL103" s="57">
        <f t="shared" ca="1" si="374"/>
        <v>-1206.2603391101181</v>
      </c>
      <c r="BM103" s="57">
        <f t="shared" ca="1" si="374"/>
        <v>-1208.0488797533994</v>
      </c>
      <c r="BN103" s="57">
        <f t="shared" ca="1" si="374"/>
        <v>-1208.2936469623507</v>
      </c>
      <c r="BO103" s="57">
        <f t="shared" ca="1" si="374"/>
        <v>-1206.1711077746504</v>
      </c>
      <c r="BP103" s="57">
        <f t="shared" ca="1" si="374"/>
        <v>-1209.5657310383549</v>
      </c>
      <c r="BQ103" s="57">
        <f t="shared" ca="1" si="374"/>
        <v>-1211.4169861188643</v>
      </c>
      <c r="BR103" s="57">
        <f t="shared" ca="1" si="374"/>
        <v>-1211.725010444412</v>
      </c>
      <c r="BS103" s="57">
        <f t="shared" ca="1" si="374"/>
        <v>-1211.9575526490662</v>
      </c>
      <c r="BT103" s="57">
        <f t="shared" ca="1" si="374"/>
        <v>-1214.8826653787842</v>
      </c>
      <c r="BU103" s="57">
        <f t="shared" ref="BU103:DS103" ca="1" si="375">-BU54</f>
        <v>-1216.5873173826062</v>
      </c>
      <c r="BV103" s="57">
        <f t="shared" ca="1" si="375"/>
        <v>-1216.7474700485286</v>
      </c>
      <c r="BW103" s="57">
        <f t="shared" ca="1" si="375"/>
        <v>-1214.4105019611352</v>
      </c>
      <c r="BX103" s="57">
        <f t="shared" ca="1" si="375"/>
        <v>-1217.7190399761928</v>
      </c>
      <c r="BY103" s="57">
        <f t="shared" ca="1" si="375"/>
        <v>-1219.2719483271351</v>
      </c>
      <c r="BZ103" s="57">
        <f t="shared" ca="1" si="375"/>
        <v>-1219.2790442749038</v>
      </c>
      <c r="CA103" s="57">
        <f t="shared" ca="1" si="375"/>
        <v>-1216.8963330660072</v>
      </c>
      <c r="CB103" s="57">
        <f t="shared" ca="1" si="375"/>
        <v>-1220.0491540474716</v>
      </c>
      <c r="CC103" s="57">
        <f t="shared" ca="1" si="375"/>
        <v>-1221.444997917165</v>
      </c>
      <c r="CD103" s="57">
        <f t="shared" ca="1" si="375"/>
        <v>-1221.2936702763216</v>
      </c>
      <c r="CE103" s="57">
        <f t="shared" ca="1" si="375"/>
        <v>-1218.7714754236399</v>
      </c>
      <c r="CF103" s="57">
        <f t="shared" ca="1" si="375"/>
        <v>-1221.763119218193</v>
      </c>
      <c r="CG103" s="57">
        <f t="shared" ca="1" si="375"/>
        <v>-1222.7848746359309</v>
      </c>
      <c r="CH103" s="57">
        <f t="shared" ca="1" si="375"/>
        <v>-1222.2562214880979</v>
      </c>
      <c r="CI103" s="57">
        <f t="shared" ca="1" si="375"/>
        <v>-1221.6448208219101</v>
      </c>
      <c r="CJ103" s="57">
        <f t="shared" ca="1" si="375"/>
        <v>-1223.7186967895561</v>
      </c>
      <c r="CK103" s="57">
        <f t="shared" ca="1" si="375"/>
        <v>-1223.7186967895561</v>
      </c>
      <c r="CL103" s="57">
        <f t="shared" ca="1" si="375"/>
        <v>-1222.1594467895559</v>
      </c>
      <c r="CM103" s="57">
        <f t="shared" ca="1" si="375"/>
        <v>-1243.0826847942001</v>
      </c>
      <c r="CN103" s="57">
        <f t="shared" ca="1" si="375"/>
        <v>-1244.6419347942003</v>
      </c>
      <c r="CO103" s="57">
        <f t="shared" ca="1" si="375"/>
        <v>-1244.6419347942003</v>
      </c>
      <c r="CP103" s="57">
        <f t="shared" ca="1" si="375"/>
        <v>-1243.0826847942001</v>
      </c>
      <c r="CQ103" s="57">
        <f t="shared" ca="1" si="375"/>
        <v>-1264.1145645705155</v>
      </c>
      <c r="CR103" s="57">
        <f t="shared" ca="1" si="375"/>
        <v>-1265.6738145705158</v>
      </c>
      <c r="CS103" s="57">
        <f t="shared" ca="1" si="375"/>
        <v>-1265.6738145705158</v>
      </c>
      <c r="CT103" s="57">
        <f t="shared" ca="1" si="375"/>
        <v>-1264.1145645705155</v>
      </c>
      <c r="CU103" s="57">
        <f t="shared" ca="1" si="375"/>
        <v>-1285.1667558602621</v>
      </c>
      <c r="CV103" s="57">
        <f t="shared" ca="1" si="375"/>
        <v>-1286.7260058602624</v>
      </c>
      <c r="CW103" s="57">
        <f t="shared" ca="1" si="375"/>
        <v>-1286.7260058602624</v>
      </c>
      <c r="CX103" s="57">
        <f t="shared" ca="1" si="375"/>
        <v>-1285.1667558602621</v>
      </c>
      <c r="CY103" s="57">
        <f t="shared" ca="1" si="375"/>
        <v>-1333.5048237091901</v>
      </c>
      <c r="CZ103" s="57">
        <f t="shared" ca="1" si="375"/>
        <v>-1334.5301897538957</v>
      </c>
      <c r="DA103" s="57">
        <f t="shared" ca="1" si="375"/>
        <v>-1334.5301897538957</v>
      </c>
      <c r="DB103" s="57">
        <f t="shared" ca="1" si="375"/>
        <v>-1332.9709397538954</v>
      </c>
      <c r="DC103" s="57">
        <f t="shared" ca="1" si="375"/>
        <v>-1453.8721444310233</v>
      </c>
      <c r="DD103" s="57">
        <f t="shared" ca="1" si="375"/>
        <v>-1455.4313944310236</v>
      </c>
      <c r="DE103" s="57">
        <f t="shared" ca="1" si="375"/>
        <v>-1455.4313944310236</v>
      </c>
      <c r="DF103" s="57">
        <f t="shared" ca="1" si="375"/>
        <v>-1453.8721444310233</v>
      </c>
      <c r="DG103" s="57">
        <f t="shared" ca="1" si="375"/>
        <v>-1449.9095325367844</v>
      </c>
      <c r="DH103" s="57">
        <f t="shared" ca="1" si="375"/>
        <v>-1451.4687825367846</v>
      </c>
      <c r="DI103" s="57">
        <f t="shared" ca="1" si="375"/>
        <v>-1451.4687825367846</v>
      </c>
      <c r="DJ103" s="57">
        <f t="shared" ca="1" si="375"/>
        <v>-1449.9095325367844</v>
      </c>
      <c r="DK103" s="57">
        <f t="shared" ca="1" si="375"/>
        <v>-1445.9672321568228</v>
      </c>
      <c r="DL103" s="57">
        <f t="shared" ca="1" si="375"/>
        <v>-1447.526482156823</v>
      </c>
      <c r="DM103" s="57">
        <f t="shared" ca="1" si="375"/>
        <v>-1447.526482156823</v>
      </c>
      <c r="DN103" s="57">
        <f t="shared" ca="1" si="375"/>
        <v>-1445.9672321568228</v>
      </c>
      <c r="DO103" s="57">
        <f t="shared" ca="1" si="375"/>
        <v>-1444.3163166666866</v>
      </c>
      <c r="DP103" s="57">
        <f t="shared" ca="1" si="375"/>
        <v>-1445.3416827113676</v>
      </c>
      <c r="DQ103" s="57">
        <f t="shared" ca="1" si="375"/>
        <v>-1445.3416827113676</v>
      </c>
      <c r="DR103" s="57">
        <f t="shared" ca="1" si="375"/>
        <v>-1443.7824327113674</v>
      </c>
      <c r="DS103" s="57">
        <f t="shared" ca="1" si="375"/>
        <v>-1439.7111960509221</v>
      </c>
      <c r="DT103" s="57"/>
      <c r="DU103" s="57">
        <f t="shared" ca="1" si="372"/>
        <v>-6.0584583080434076</v>
      </c>
      <c r="DV103" s="57">
        <f t="shared" ca="1" si="372"/>
        <v>-222.57027369147397</v>
      </c>
      <c r="DW103" s="57">
        <f t="shared" ca="1" si="372"/>
        <v>-854.19154989513504</v>
      </c>
      <c r="DX103" s="57">
        <f t="shared" ca="1" si="372"/>
        <v>-1560.6445871658398</v>
      </c>
      <c r="DY103" s="57">
        <f t="shared" ca="1" si="372"/>
        <v>-2691.9318665019637</v>
      </c>
      <c r="DZ103" s="57">
        <f t="shared" ca="1" si="372"/>
        <v>-4405.2979757241665</v>
      </c>
      <c r="EA103" s="57">
        <f t="shared" ca="1" si="372"/>
        <v>-5089.1923533694016</v>
      </c>
      <c r="EB103" s="57">
        <f t="shared" ca="1" si="372"/>
        <v>-5231.0534806882943</v>
      </c>
      <c r="EC103" s="57">
        <f t="shared" ca="1" si="372"/>
        <v>-5137.2461319267004</v>
      </c>
      <c r="ED103" s="57">
        <f t="shared" ca="1" si="372"/>
        <v>-4932.3443021438461</v>
      </c>
      <c r="EE103" s="57">
        <f t="shared" ca="1" si="372"/>
        <v>-4787.5959407041082</v>
      </c>
      <c r="EF103" s="57">
        <f t="shared" ca="1" si="372"/>
        <v>-4789.532473143805</v>
      </c>
      <c r="EG103" s="57">
        <f t="shared" ca="1" si="372"/>
        <v>-4804.9796809452437</v>
      </c>
      <c r="EH103" s="57">
        <f t="shared" ca="1" si="372"/>
        <v>-4816.2280516907085</v>
      </c>
      <c r="EI103" s="57">
        <f t="shared" ca="1" si="372"/>
        <v>-4828.7739736005187</v>
      </c>
      <c r="EJ103" s="57">
        <f t="shared" ca="1" si="372"/>
        <v>-4844.6652802506978</v>
      </c>
      <c r="EK103" s="57">
        <f t="shared" ca="1" si="372"/>
        <v>-4862.6279547710546</v>
      </c>
      <c r="EL103" s="57">
        <f t="shared" ca="1" si="372"/>
        <v>-4873.1663656442388</v>
      </c>
      <c r="EM103" s="57">
        <f t="shared" ca="1" si="372"/>
        <v>-4881.5592976645985</v>
      </c>
      <c r="EN103" s="57">
        <f t="shared" ca="1" si="372"/>
        <v>-4888.4490361641319</v>
      </c>
      <c r="EO103" s="57">
        <f t="shared" ca="1" si="372"/>
        <v>-4912.6795251628682</v>
      </c>
      <c r="EP103" s="57">
        <f t="shared" ca="1" si="372"/>
        <v>-4996.4811189531165</v>
      </c>
      <c r="EQ103" s="57">
        <f t="shared" ca="1" si="372"/>
        <v>-5080.6289495718092</v>
      </c>
      <c r="ER103" s="57">
        <f t="shared" ca="1" si="372"/>
        <v>-5192.1235912899774</v>
      </c>
      <c r="ES103" s="57">
        <f t="shared" ca="1" si="372"/>
        <v>-5455.9034636927099</v>
      </c>
      <c r="ET103" s="57">
        <f t="shared" ca="1" si="372"/>
        <v>-5814.6444658298551</v>
      </c>
      <c r="EU103" s="57">
        <f t="shared" ca="1" si="373"/>
        <v>-5798.8143297671759</v>
      </c>
      <c r="EV103" s="57">
        <f t="shared" ca="1" si="373"/>
        <v>-5785.3365131371547</v>
      </c>
      <c r="EW103" s="57">
        <f t="shared" ca="1" si="373"/>
        <v>-5774.1769941850243</v>
      </c>
    </row>
    <row r="104" spans="1:153" x14ac:dyDescent="0.3">
      <c r="A104" s="90"/>
      <c r="B104" s="91"/>
      <c r="C104" s="91"/>
      <c r="D104" s="6" t="s">
        <v>229</v>
      </c>
      <c r="E104" s="6"/>
      <c r="F104" s="51" t="str">
        <f t="shared" ref="F104:F105" si="376">F103</f>
        <v>INR Mn</v>
      </c>
      <c r="H104" s="57">
        <f>'Revenue&amp;exepenses'!H302+'Revenue&amp;exepenses'!H310+'Revenue&amp;exepenses'!H318+'Revenue&amp;exepenses'!H326</f>
        <v>0</v>
      </c>
      <c r="I104" s="57">
        <f>'Revenue&amp;exepenses'!I302+'Revenue&amp;exepenses'!I310+'Revenue&amp;exepenses'!I318+'Revenue&amp;exepenses'!I326</f>
        <v>0</v>
      </c>
      <c r="J104" s="57">
        <f>'Revenue&amp;exepenses'!J302+'Revenue&amp;exepenses'!J310+'Revenue&amp;exepenses'!J318+'Revenue&amp;exepenses'!J326</f>
        <v>0</v>
      </c>
      <c r="K104" s="57">
        <f>'Revenue&amp;exepenses'!K302+'Revenue&amp;exepenses'!K310+'Revenue&amp;exepenses'!K318+'Revenue&amp;exepenses'!K326</f>
        <v>-2125.1828253797917</v>
      </c>
      <c r="L104" s="57">
        <f>'Revenue&amp;exepenses'!L302+'Revenue&amp;exepenses'!L310+'Revenue&amp;exepenses'!L318+'Revenue&amp;exepenses'!L326</f>
        <v>-492.35767887879393</v>
      </c>
      <c r="M104" s="57">
        <f>'Revenue&amp;exepenses'!M302+'Revenue&amp;exepenses'!M310+'Revenue&amp;exepenses'!M318+'Revenue&amp;exepenses'!M326</f>
        <v>-302.276262049465</v>
      </c>
      <c r="N104" s="57">
        <f>'Revenue&amp;exepenses'!N302+'Revenue&amp;exepenses'!N310+'Revenue&amp;exepenses'!N318+'Revenue&amp;exepenses'!N326</f>
        <v>-206.552538322354</v>
      </c>
      <c r="O104" s="57">
        <f>'Revenue&amp;exepenses'!O302+'Revenue&amp;exepenses'!O310+'Revenue&amp;exepenses'!O318+'Revenue&amp;exepenses'!O326</f>
        <v>-2620.8456066563417</v>
      </c>
      <c r="P104" s="57">
        <f>'Revenue&amp;exepenses'!P302+'Revenue&amp;exepenses'!P310+'Revenue&amp;exepenses'!P318+'Revenue&amp;exepenses'!P326</f>
        <v>-642.04771704132816</v>
      </c>
      <c r="Q104" s="57">
        <f>'Revenue&amp;exepenses'!Q302+'Revenue&amp;exepenses'!Q310+'Revenue&amp;exepenses'!Q318+'Revenue&amp;exepenses'!Q326</f>
        <v>-369.81152048325555</v>
      </c>
      <c r="R104" s="57">
        <f>'Revenue&amp;exepenses'!R302+'Revenue&amp;exepenses'!R310+'Revenue&amp;exepenses'!R318+'Revenue&amp;exepenses'!R326</f>
        <v>-261.26856385577128</v>
      </c>
      <c r="S104" s="57">
        <f>'Revenue&amp;exepenses'!S302+'Revenue&amp;exepenses'!S310+'Revenue&amp;exepenses'!S318+'Revenue&amp;exepenses'!S326</f>
        <v>-2945.7961309905604</v>
      </c>
      <c r="T104" s="57">
        <f>'Revenue&amp;exepenses'!T302+'Revenue&amp;exepenses'!T310+'Revenue&amp;exepenses'!T318+'Revenue&amp;exepenses'!T326</f>
        <v>-705.47460135145548</v>
      </c>
      <c r="U104" s="57">
        <f>'Revenue&amp;exepenses'!U302+'Revenue&amp;exepenses'!U310+'Revenue&amp;exepenses'!U318+'Revenue&amp;exepenses'!U326</f>
        <v>-376.43622986644436</v>
      </c>
      <c r="V104" s="57">
        <f>'Revenue&amp;exepenses'!V302+'Revenue&amp;exepenses'!V310+'Revenue&amp;exepenses'!V318+'Revenue&amp;exepenses'!V326</f>
        <v>-277.13913053283289</v>
      </c>
      <c r="W104" s="57">
        <f>'Revenue&amp;exepenses'!W302+'Revenue&amp;exepenses'!W310+'Revenue&amp;exepenses'!W318+'Revenue&amp;exepenses'!W326</f>
        <v>-4995.8770018244995</v>
      </c>
      <c r="X104" s="57">
        <f>'Revenue&amp;exepenses'!X302+'Revenue&amp;exepenses'!X310+'Revenue&amp;exepenses'!X318+'Revenue&amp;exepenses'!X326</f>
        <v>-1311.9362141280994</v>
      </c>
      <c r="Y104" s="57">
        <f>'Revenue&amp;exepenses'!Y302+'Revenue&amp;exepenses'!Y310+'Revenue&amp;exepenses'!Y318+'Revenue&amp;exepenses'!Y326</f>
        <v>-663.94685159049561</v>
      </c>
      <c r="Z104" s="57">
        <f>'Revenue&amp;exepenses'!Z302+'Revenue&amp;exepenses'!Z310+'Revenue&amp;exepenses'!Z318+'Revenue&amp;exepenses'!Z326</f>
        <v>-485.61200746141145</v>
      </c>
      <c r="AA104" s="57">
        <f>'Revenue&amp;exepenses'!AA302+'Revenue&amp;exepenses'!AA310+'Revenue&amp;exepenses'!AA318+'Revenue&amp;exepenses'!AA326</f>
        <v>-12145.959107422141</v>
      </c>
      <c r="AB104" s="57">
        <f>'Revenue&amp;exepenses'!AB302+'Revenue&amp;exepenses'!AB310+'Revenue&amp;exepenses'!AB318+'Revenue&amp;exepenses'!AB326</f>
        <v>-2814.5824571407202</v>
      </c>
      <c r="AC104" s="57">
        <f>'Revenue&amp;exepenses'!AC302+'Revenue&amp;exepenses'!AC310+'Revenue&amp;exepenses'!AC318+'Revenue&amp;exepenses'!AC326</f>
        <v>-1574.1857029164003</v>
      </c>
      <c r="AD104" s="57">
        <f>'Revenue&amp;exepenses'!AD302+'Revenue&amp;exepenses'!AD310+'Revenue&amp;exepenses'!AD318+'Revenue&amp;exepenses'!AD326</f>
        <v>-1129.7149737871282</v>
      </c>
      <c r="AE104" s="57">
        <f>'Revenue&amp;exepenses'!AE302+'Revenue&amp;exepenses'!AE310+'Revenue&amp;exepenses'!AE318+'Revenue&amp;exepenses'!AE326</f>
        <v>-3384.3894662447265</v>
      </c>
      <c r="AF104" s="57">
        <f>'Revenue&amp;exepenses'!AF302+'Revenue&amp;exepenses'!AF310+'Revenue&amp;exepenses'!AF318+'Revenue&amp;exepenses'!AF326</f>
        <v>-827.39793771963014</v>
      </c>
      <c r="AG104" s="57">
        <f>'Revenue&amp;exepenses'!AG302+'Revenue&amp;exepenses'!AG310+'Revenue&amp;exepenses'!AG318+'Revenue&amp;exepenses'!AG326</f>
        <v>-211.23868364455461</v>
      </c>
      <c r="AH104" s="57">
        <f>'Revenue&amp;exepenses'!AH302+'Revenue&amp;exepenses'!AH310+'Revenue&amp;exepenses'!AH318+'Revenue&amp;exepenses'!AH326</f>
        <v>-248.87133793911562</v>
      </c>
      <c r="AI104" s="57">
        <f>'Revenue&amp;exepenses'!AI302+'Revenue&amp;exepenses'!AI310+'Revenue&amp;exepenses'!AI318+'Revenue&amp;exepenses'!AI326</f>
        <v>-2064.3710726756426</v>
      </c>
      <c r="AJ104" s="57">
        <f>'Revenue&amp;exepenses'!AJ302+'Revenue&amp;exepenses'!AJ310+'Revenue&amp;exepenses'!AJ318+'Revenue&amp;exepenses'!AJ326</f>
        <v>-246.19190703525783</v>
      </c>
      <c r="AK104" s="57">
        <f>'Revenue&amp;exepenses'!AK302+'Revenue&amp;exepenses'!AK310+'Revenue&amp;exepenses'!AK318+'Revenue&amp;exepenses'!AK326</f>
        <v>193.43303142993727</v>
      </c>
      <c r="AL104" s="57">
        <f>'Revenue&amp;exepenses'!AL302+'Revenue&amp;exepenses'!AL310+'Revenue&amp;exepenses'!AL318+'Revenue&amp;exepenses'!AL326</f>
        <v>10.650936661028027</v>
      </c>
      <c r="AM104" s="57">
        <f>'Revenue&amp;exepenses'!AM302+'Revenue&amp;exepenses'!AM310+'Revenue&amp;exepenses'!AM318+'Revenue&amp;exepenses'!AM326</f>
        <v>-443.25762988115207</v>
      </c>
      <c r="AN104" s="57">
        <f>'Revenue&amp;exepenses'!AN302+'Revenue&amp;exepenses'!AN310+'Revenue&amp;exepenses'!AN318+'Revenue&amp;exepenses'!AN326</f>
        <v>-175.48749538340189</v>
      </c>
      <c r="AO104" s="57">
        <f>'Revenue&amp;exepenses'!AO302+'Revenue&amp;exepenses'!AO310+'Revenue&amp;exepenses'!AO318+'Revenue&amp;exepenses'!AO326</f>
        <v>362.11952088161138</v>
      </c>
      <c r="AP104" s="57">
        <f>'Revenue&amp;exepenses'!AP302+'Revenue&amp;exepenses'!AP310+'Revenue&amp;exepenses'!AP318+'Revenue&amp;exepenses'!AP326</f>
        <v>120.66386456430018</v>
      </c>
      <c r="AQ104" s="57">
        <f>'Revenue&amp;exepenses'!AQ302+'Revenue&amp;exepenses'!AQ310+'Revenue&amp;exepenses'!AQ318+'Revenue&amp;exepenses'!AQ326</f>
        <v>-833.14547381636157</v>
      </c>
      <c r="AR104" s="57">
        <f>'Revenue&amp;exepenses'!AR302+'Revenue&amp;exepenses'!AR310+'Revenue&amp;exepenses'!AR318+'Revenue&amp;exepenses'!AR326</f>
        <v>172.46380428296993</v>
      </c>
      <c r="AS104" s="57">
        <f>'Revenue&amp;exepenses'!AS302+'Revenue&amp;exepenses'!AS310+'Revenue&amp;exepenses'!AS318+'Revenue&amp;exepenses'!AS326</f>
        <v>472.9102283903037</v>
      </c>
      <c r="AT104" s="57">
        <f>'Revenue&amp;exepenses'!AT302+'Revenue&amp;exepenses'!AT310+'Revenue&amp;exepenses'!AT318+'Revenue&amp;exepenses'!AT326</f>
        <v>192.91867380910708</v>
      </c>
      <c r="AU104" s="57">
        <f>'Revenue&amp;exepenses'!AU302+'Revenue&amp;exepenses'!AU310+'Revenue&amp;exepenses'!AU318+'Revenue&amp;exepenses'!AU326</f>
        <v>-709.86121803837273</v>
      </c>
      <c r="AV104" s="57">
        <f>'Revenue&amp;exepenses'!AV302+'Revenue&amp;exepenses'!AV310+'Revenue&amp;exepenses'!AV318+'Revenue&amp;exepenses'!AV326</f>
        <v>252.33879173610399</v>
      </c>
      <c r="AW104" s="57">
        <f>'Revenue&amp;exepenses'!AW302+'Revenue&amp;exepenses'!AW310+'Revenue&amp;exepenses'!AW318+'Revenue&amp;exepenses'!AW326</f>
        <v>522.73841068694765</v>
      </c>
      <c r="AX104" s="57">
        <f>'Revenue&amp;exepenses'!AX302+'Revenue&amp;exepenses'!AX310+'Revenue&amp;exepenses'!AX318+'Revenue&amp;exepenses'!AX326</f>
        <v>225.41531443734539</v>
      </c>
      <c r="AY104" s="57">
        <f>'Revenue&amp;exepenses'!AY302+'Revenue&amp;exepenses'!AY310+'Revenue&amp;exepenses'!AY318+'Revenue&amp;exepenses'!AY326</f>
        <v>-806.73831764572628</v>
      </c>
      <c r="AZ104" s="57">
        <f>'Revenue&amp;exepenses'!AZ302+'Revenue&amp;exepenses'!AZ310+'Revenue&amp;exepenses'!AZ318+'Revenue&amp;exepenses'!AZ326</f>
        <v>186.3346139816515</v>
      </c>
      <c r="BA104" s="57">
        <f>'Revenue&amp;exepenses'!BA302+'Revenue&amp;exepenses'!BA310+'Revenue&amp;exepenses'!BA318+'Revenue&amp;exepenses'!BA326</f>
        <v>478.30362061383084</v>
      </c>
      <c r="BB104" s="57">
        <f>'Revenue&amp;exepenses'!BB302+'Revenue&amp;exepenses'!BB310+'Revenue&amp;exepenses'!BB318+'Revenue&amp;exepenses'!BB326</f>
        <v>196.43610352009659</v>
      </c>
      <c r="BC104" s="57">
        <f>'Revenue&amp;exepenses'!BC302+'Revenue&amp;exepenses'!BC310+'Revenue&amp;exepenses'!BC318+'Revenue&amp;exepenses'!BC326</f>
        <v>-343.13386258793548</v>
      </c>
      <c r="BD104" s="57">
        <f>'Revenue&amp;exepenses'!BD302+'Revenue&amp;exepenses'!BD310+'Revenue&amp;exepenses'!BD318+'Revenue&amp;exepenses'!BD326</f>
        <v>-109.47182464060188</v>
      </c>
      <c r="BE104" s="57">
        <f>'Revenue&amp;exepenses'!BE302+'Revenue&amp;exepenses'!BE310+'Revenue&amp;exepenses'!BE318+'Revenue&amp;exepenses'!BE326</f>
        <v>401.03960777717703</v>
      </c>
      <c r="BF104" s="57">
        <f>'Revenue&amp;exepenses'!BF302+'Revenue&amp;exepenses'!BF310+'Revenue&amp;exepenses'!BF318+'Revenue&amp;exepenses'!BF326</f>
        <v>146.04652993097352</v>
      </c>
      <c r="BG104" s="57">
        <f>'Revenue&amp;exepenses'!BG302+'Revenue&amp;exepenses'!BG310+'Revenue&amp;exepenses'!BG318+'Revenue&amp;exepenses'!BG326</f>
        <v>-856.34380796219784</v>
      </c>
      <c r="BH104" s="57">
        <f>'Revenue&amp;exepenses'!BH302+'Revenue&amp;exepenses'!BH310+'Revenue&amp;exepenses'!BH318+'Revenue&amp;exepenses'!BH326</f>
        <v>152.53746673305704</v>
      </c>
      <c r="BI104" s="57">
        <f>'Revenue&amp;exepenses'!BI302+'Revenue&amp;exepenses'!BI310+'Revenue&amp;exepenses'!BI318+'Revenue&amp;exepenses'!BI326</f>
        <v>455.55098291489912</v>
      </c>
      <c r="BJ104" s="57">
        <f>'Revenue&amp;exepenses'!BJ302+'Revenue&amp;exepenses'!BJ310+'Revenue&amp;exepenses'!BJ318+'Revenue&amp;exepenses'!BJ326</f>
        <v>181.59742675992879</v>
      </c>
      <c r="BK104" s="57">
        <f>'Revenue&amp;exepenses'!BK302+'Revenue&amp;exepenses'!BK310+'Revenue&amp;exepenses'!BK318+'Revenue&amp;exepenses'!BK326</f>
        <v>-834.12449744409355</v>
      </c>
      <c r="BL104" s="57">
        <f>'Revenue&amp;exepenses'!BL302+'Revenue&amp;exepenses'!BL310+'Revenue&amp;exepenses'!BL318+'Revenue&amp;exepenses'!BL326</f>
        <v>167.67589807506602</v>
      </c>
      <c r="BM104" s="57">
        <f>'Revenue&amp;exepenses'!BM302+'Revenue&amp;exepenses'!BM310+'Revenue&amp;exepenses'!BM318+'Revenue&amp;exepenses'!BM326</f>
        <v>465.7423532433304</v>
      </c>
      <c r="BN104" s="57">
        <f>'Revenue&amp;exepenses'!BN302+'Revenue&amp;exepenses'!BN310+'Revenue&amp;exepenses'!BN318+'Revenue&amp;exepenses'!BN326</f>
        <v>188.24397262628372</v>
      </c>
      <c r="BO104" s="57">
        <f>'Revenue&amp;exepenses'!BO302+'Revenue&amp;exepenses'!BO310+'Revenue&amp;exepenses'!BO318+'Revenue&amp;exepenses'!BO326</f>
        <v>-829.97040627762726</v>
      </c>
      <c r="BP104" s="57">
        <f>'Revenue&amp;exepenses'!BP302+'Revenue&amp;exepenses'!BP310+'Revenue&amp;exepenses'!BP318+'Revenue&amp;exepenses'!BP326</f>
        <v>170.50615799068373</v>
      </c>
      <c r="BQ104" s="57">
        <f>'Revenue&amp;exepenses'!BQ302+'Revenue&amp;exepenses'!BQ310+'Revenue&amp;exepenses'!BQ318+'Revenue&amp;exepenses'!BQ326</f>
        <v>467.64771756239429</v>
      </c>
      <c r="BR104" s="57">
        <f>'Revenue&amp;exepenses'!BR302+'Revenue&amp;exepenses'!BR310+'Revenue&amp;exepenses'!BR318+'Revenue&amp;exepenses'!BR326</f>
        <v>189.48660153003175</v>
      </c>
      <c r="BS104" s="57">
        <f>'Revenue&amp;exepenses'!BS302+'Revenue&amp;exepenses'!BS310+'Revenue&amp;exepenses'!BS318+'Revenue&amp;exepenses'!BS326</f>
        <v>-347.57276152389022</v>
      </c>
      <c r="BT104" s="57">
        <f>'Revenue&amp;exepenses'!BT302+'Revenue&amp;exepenses'!BT310+'Revenue&amp;exepenses'!BT318+'Revenue&amp;exepenses'!BT326</f>
        <v>-112.39857119178919</v>
      </c>
      <c r="BU104" s="57">
        <f>'Revenue&amp;exepenses'!BU302+'Revenue&amp;exepenses'!BU310+'Revenue&amp;exepenses'!BU318+'Revenue&amp;exepenses'!BU326</f>
        <v>399.06928751830992</v>
      </c>
      <c r="BV104" s="57">
        <f>'Revenue&amp;exepenses'!BV302+'Revenue&amp;exepenses'!BV310+'Revenue&amp;exepenses'!BV318+'Revenue&amp;exepenses'!BV326</f>
        <v>144.76153845780573</v>
      </c>
      <c r="BW104" s="57">
        <f>'Revenue&amp;exepenses'!BW302+'Revenue&amp;exepenses'!BW310+'Revenue&amp;exepenses'!BW318+'Revenue&amp;exepenses'!BW326</f>
        <v>-857.14692763293601</v>
      </c>
      <c r="BX104" s="57">
        <f>'Revenue&amp;exepenses'!BX302+'Revenue&amp;exepenses'!BX310+'Revenue&amp;exepenses'!BX318+'Revenue&amp;exepenses'!BX326</f>
        <v>151.99028629804866</v>
      </c>
      <c r="BY104" s="57">
        <f>'Revenue&amp;exepenses'!BY302+'Revenue&amp;exepenses'!BY310+'Revenue&amp;exepenses'!BY318+'Revenue&amp;exepenses'!BY326</f>
        <v>455.1826145996215</v>
      </c>
      <c r="BZ104" s="57">
        <f>'Revenue&amp;exepenses'!BZ302+'Revenue&amp;exepenses'!BZ310+'Revenue&amp;exepenses'!BZ318+'Revenue&amp;exepenses'!BZ326</f>
        <v>181.35718655431174</v>
      </c>
      <c r="CA104" s="57">
        <f>'Revenue&amp;exepenses'!CA302+'Revenue&amp;exepenses'!CA310+'Revenue&amp;exepenses'!CA318+'Revenue&amp;exepenses'!CA326</f>
        <v>-834.2746475726035</v>
      </c>
      <c r="CB104" s="57">
        <f>'Revenue&amp;exepenses'!CB302+'Revenue&amp;exepenses'!CB310+'Revenue&amp;exepenses'!CB318+'Revenue&amp;exepenses'!CB326</f>
        <v>167.5735979874994</v>
      </c>
      <c r="CC104" s="57">
        <f>'Revenue&amp;exepenses'!CC302+'Revenue&amp;exepenses'!CC310+'Revenue&amp;exepenses'!CC318+'Revenue&amp;exepenses'!CC326</f>
        <v>465.67348361916174</v>
      </c>
      <c r="CD104" s="57">
        <f>'Revenue&amp;exepenses'!CD302+'Revenue&amp;exepenses'!CD310+'Revenue&amp;exepenses'!CD318+'Revenue&amp;exepenses'!CD326</f>
        <v>188.19905765401154</v>
      </c>
      <c r="CE104" s="57">
        <f>'Revenue&amp;exepenses'!CE302+'Revenue&amp;exepenses'!CE310+'Revenue&amp;exepenses'!CE318+'Revenue&amp;exepenses'!CE326</f>
        <v>-829.99847813531005</v>
      </c>
      <c r="CF104" s="57">
        <f>'Revenue&amp;exepenses'!CF302+'Revenue&amp;exepenses'!CF310+'Revenue&amp;exepenses'!CF318+'Revenue&amp;exepenses'!CF326</f>
        <v>170.48703210962685</v>
      </c>
      <c r="CG104" s="57">
        <f>'Revenue&amp;exepenses'!CG302+'Revenue&amp;exepenses'!CG310+'Revenue&amp;exepenses'!CG318+'Revenue&amp;exepenses'!CG326</f>
        <v>467.63484179393686</v>
      </c>
      <c r="CH104" s="57">
        <f>'Revenue&amp;exepenses'!CH302+'Revenue&amp;exepenses'!CH310+'Revenue&amp;exepenses'!CH318+'Revenue&amp;exepenses'!CH326</f>
        <v>189.47820428974137</v>
      </c>
      <c r="CI104" s="57">
        <f>'Revenue&amp;exepenses'!CI302+'Revenue&amp;exepenses'!CI310+'Revenue&amp;exepenses'!CI318+'Revenue&amp;exepenses'!CI326</f>
        <v>-347.5781251457795</v>
      </c>
      <c r="CJ104" s="57">
        <f>'Revenue&amp;exepenses'!CJ302+'Revenue&amp;exepenses'!CJ310+'Revenue&amp;exepenses'!CJ318+'Revenue&amp;exepenses'!CJ326</f>
        <v>-112.40210764579024</v>
      </c>
      <c r="CK104" s="57">
        <f>'Revenue&amp;exepenses'!CK302+'Revenue&amp;exepenses'!CK310+'Revenue&amp;exepenses'!CK318+'Revenue&amp;exepenses'!CK326</f>
        <v>399.0669067358167</v>
      </c>
      <c r="CL104" s="57">
        <f>'Revenue&amp;exepenses'!CL302+'Revenue&amp;exepenses'!CL310+'Revenue&amp;exepenses'!CL318+'Revenue&amp;exepenses'!CL326</f>
        <v>144.75998577356904</v>
      </c>
      <c r="CM104" s="57">
        <f>'Revenue&amp;exepenses'!CM302+'Revenue&amp;exepenses'!CM310+'Revenue&amp;exepenses'!CM318+'Revenue&amp;exepenses'!CM326</f>
        <v>-857.1478980605682</v>
      </c>
      <c r="CN104" s="57">
        <f>'Revenue&amp;exepenses'!CN302+'Revenue&amp;exepenses'!CN310+'Revenue&amp;exepenses'!CN318+'Revenue&amp;exepenses'!CN326</f>
        <v>151.98962512756248</v>
      </c>
      <c r="CO104" s="57">
        <f>'Revenue&amp;exepenses'!CO302+'Revenue&amp;exepenses'!CO310+'Revenue&amp;exepenses'!CO318+'Revenue&amp;exepenses'!CO326</f>
        <v>455.18216949186854</v>
      </c>
      <c r="CP104" s="57">
        <f>'Revenue&amp;exepenses'!CP302+'Revenue&amp;exepenses'!CP310+'Revenue&amp;exepenses'!CP318+'Revenue&amp;exepenses'!CP326</f>
        <v>181.35689626663157</v>
      </c>
      <c r="CQ104" s="57">
        <f>'Revenue&amp;exepenses'!CQ302+'Revenue&amp;exepenses'!CQ310+'Revenue&amp;exepenses'!CQ318+'Revenue&amp;exepenses'!CQ326</f>
        <v>-834.27482900242148</v>
      </c>
      <c r="CR104" s="57">
        <f>'Revenue&amp;exepenses'!CR302+'Revenue&amp;exepenses'!CR310+'Revenue&amp;exepenses'!CR318+'Revenue&amp;exepenses'!CR326</f>
        <v>167.57347437599947</v>
      </c>
      <c r="CS104" s="57">
        <f>'Revenue&amp;exepenses'!CS302+'Revenue&amp;exepenses'!CS310+'Revenue&amp;exepenses'!CS318+'Revenue&amp;exepenses'!CS326</f>
        <v>465.67340040244767</v>
      </c>
      <c r="CT104" s="57">
        <f>'Revenue&amp;exepenses'!CT302+'Revenue&amp;exepenses'!CT310+'Revenue&amp;exepenses'!CT318+'Revenue&amp;exepenses'!CT326</f>
        <v>188.19900338223692</v>
      </c>
      <c r="CU104" s="57">
        <f>'Revenue&amp;exepenses'!CU302+'Revenue&amp;exepenses'!CU310+'Revenue&amp;exepenses'!CU318+'Revenue&amp;exepenses'!CU326</f>
        <v>-829.9985120551562</v>
      </c>
      <c r="CV104" s="57">
        <f>'Revenue&amp;exepenses'!CV302+'Revenue&amp;exepenses'!CV310+'Revenue&amp;exepenses'!CV318+'Revenue&amp;exepenses'!CV326</f>
        <v>170.48700899939126</v>
      </c>
      <c r="CW104" s="57">
        <f>'Revenue&amp;exepenses'!CW302+'Revenue&amp;exepenses'!CW310+'Revenue&amp;exepenses'!CW318+'Revenue&amp;exepenses'!CW326</f>
        <v>467.63482623586128</v>
      </c>
      <c r="CX104" s="57">
        <f>'Revenue&amp;exepenses'!CX302+'Revenue&amp;exepenses'!CX310+'Revenue&amp;exepenses'!CX318+'Revenue&amp;exepenses'!CX326</f>
        <v>189.4781941431645</v>
      </c>
      <c r="CY104" s="57">
        <f>'Revenue&amp;exepenses'!CY302+'Revenue&amp;exepenses'!CY310+'Revenue&amp;exepenses'!CY318+'Revenue&amp;exepenses'!CY326</f>
        <v>-347.5781316267728</v>
      </c>
      <c r="CZ104" s="57">
        <f>'Revenue&amp;exepenses'!CZ302+'Revenue&amp;exepenses'!CZ310+'Revenue&amp;exepenses'!CZ318+'Revenue&amp;exepenses'!CZ326</f>
        <v>-112.40211191896697</v>
      </c>
      <c r="DA104" s="57">
        <f>'Revenue&amp;exepenses'!DA302+'Revenue&amp;exepenses'!DA310+'Revenue&amp;exepenses'!DA318+'Revenue&amp;exepenses'!DA326</f>
        <v>399.06690385907041</v>
      </c>
      <c r="DB104" s="57">
        <f>'Revenue&amp;exepenses'!DB302+'Revenue&amp;exepenses'!DB310+'Revenue&amp;exepenses'!DB318+'Revenue&amp;exepenses'!DB326</f>
        <v>144.75998389742836</v>
      </c>
      <c r="DC104" s="57">
        <f>'Revenue&amp;exepenses'!DC302+'Revenue&amp;exepenses'!DC310+'Revenue&amp;exepenses'!DC318+'Revenue&amp;exepenses'!DC326</f>
        <v>-857.14789923317267</v>
      </c>
      <c r="DD104" s="57">
        <f>'Revenue&amp;exepenses'!DD302+'Revenue&amp;exepenses'!DD310+'Revenue&amp;exepenses'!DD318+'Revenue&amp;exepenses'!DD326</f>
        <v>151.98962432867256</v>
      </c>
      <c r="DE104" s="57">
        <f>'Revenue&amp;exepenses'!DE302+'Revenue&amp;exepenses'!DE310+'Revenue&amp;exepenses'!DE318+'Revenue&amp;exepenses'!DE326</f>
        <v>455.18216895402838</v>
      </c>
      <c r="DF104" s="57">
        <f>'Revenue&amp;exepenses'!DF302+'Revenue&amp;exepenses'!DF310+'Revenue&amp;exepenses'!DF318+'Revenue&amp;exepenses'!DF326</f>
        <v>181.35689591588766</v>
      </c>
      <c r="DG104" s="57">
        <f>'Revenue&amp;exepenses'!DG302+'Revenue&amp;exepenses'!DG310+'Revenue&amp;exepenses'!DG318+'Revenue&amp;exepenses'!DG326</f>
        <v>-834.2748292216445</v>
      </c>
      <c r="DH104" s="57">
        <f>'Revenue&amp;exepenses'!DH302+'Revenue&amp;exepenses'!DH310+'Revenue&amp;exepenses'!DH318+'Revenue&amp;exepenses'!DH326</f>
        <v>167.57347422662815</v>
      </c>
      <c r="DI104" s="57">
        <f>'Revenue&amp;exepenses'!DI302+'Revenue&amp;exepenses'!DI310+'Revenue&amp;exepenses'!DI318+'Revenue&amp;exepenses'!DI326</f>
        <v>465.67340030188052</v>
      </c>
      <c r="DJ104" s="57">
        <f>'Revenue&amp;exepenses'!DJ302+'Revenue&amp;exepenses'!DJ310+'Revenue&amp;exepenses'!DJ318+'Revenue&amp;exepenses'!DJ326</f>
        <v>188.19900331666167</v>
      </c>
      <c r="DK104" s="57">
        <f>'Revenue&amp;exepenses'!DK302+'Revenue&amp;exepenses'!DK310+'Revenue&amp;exepenses'!DK318+'Revenue&amp;exepenses'!DK326</f>
        <v>-829.99851209615099</v>
      </c>
      <c r="DL104" s="57">
        <f>'Revenue&amp;exepenses'!DL302+'Revenue&amp;exepenses'!DL310+'Revenue&amp;exepenses'!DL318+'Revenue&amp;exepenses'!DL326</f>
        <v>170.4870089714675</v>
      </c>
      <c r="DM104" s="57">
        <f>'Revenue&amp;exepenses'!DM302+'Revenue&amp;exepenses'!DM310+'Revenue&amp;exepenses'!DM318+'Revenue&amp;exepenses'!DM326</f>
        <v>467.63482621705657</v>
      </c>
      <c r="DN104" s="57">
        <f>'Revenue&amp;exepenses'!DN302+'Revenue&amp;exepenses'!DN310+'Revenue&amp;exepenses'!DN318+'Revenue&amp;exepenses'!DN326</f>
        <v>189.47819413090747</v>
      </c>
      <c r="DO104" s="57">
        <f>'Revenue&amp;exepenses'!DO302+'Revenue&amp;exepenses'!DO310+'Revenue&amp;exepenses'!DO318+'Revenue&amp;exepenses'!DO326</f>
        <v>-347.57813163459741</v>
      </c>
      <c r="DP104" s="57">
        <f>'Revenue&amp;exepenses'!DP302+'Revenue&amp;exepenses'!DP310+'Revenue&amp;exepenses'!DP318+'Revenue&amp;exepenses'!DP326</f>
        <v>-112.40211192412926</v>
      </c>
      <c r="DQ104" s="57">
        <f>'Revenue&amp;exepenses'!DQ302+'Revenue&amp;exepenses'!DQ310+'Revenue&amp;exepenses'!DQ318+'Revenue&amp;exepenses'!DQ326</f>
        <v>399.06690385559386</v>
      </c>
      <c r="DR104" s="57">
        <f>'Revenue&amp;exepenses'!DR302+'Revenue&amp;exepenses'!DR310+'Revenue&amp;exepenses'!DR318+'Revenue&amp;exepenses'!DR326</f>
        <v>144.75998389515075</v>
      </c>
      <c r="DS104" s="57">
        <f>'Revenue&amp;exepenses'!DS302+'Revenue&amp;exepenses'!DS310+'Revenue&amp;exepenses'!DS318+'Revenue&amp;exepenses'!DS326</f>
        <v>-857.14789923457874</v>
      </c>
      <c r="DT104" s="57"/>
      <c r="DU104" s="57">
        <f t="shared" si="372"/>
        <v>-2125.1828253797917</v>
      </c>
      <c r="DV104" s="57">
        <f t="shared" si="372"/>
        <v>-3622.0320859069543</v>
      </c>
      <c r="DW104" s="57">
        <f t="shared" si="372"/>
        <v>-4218.9239323709153</v>
      </c>
      <c r="DX104" s="57">
        <f t="shared" si="372"/>
        <v>-6354.9269635752325</v>
      </c>
      <c r="DY104" s="57">
        <f t="shared" si="372"/>
        <v>-14607.454180602148</v>
      </c>
      <c r="DZ104" s="57">
        <f t="shared" si="372"/>
        <v>-8902.8726000889765</v>
      </c>
      <c r="EA104" s="57">
        <f t="shared" si="372"/>
        <v>-3351.8790319789432</v>
      </c>
      <c r="EB104" s="57">
        <f t="shared" si="372"/>
        <v>-485.3655688254446</v>
      </c>
      <c r="EC104" s="57">
        <f t="shared" si="372"/>
        <v>-525.8495837538519</v>
      </c>
      <c r="ED104" s="57">
        <f t="shared" si="372"/>
        <v>128.43148844400798</v>
      </c>
      <c r="EE104" s="57">
        <f t="shared" si="372"/>
        <v>193.75419921467073</v>
      </c>
      <c r="EF104" s="57">
        <f t="shared" si="372"/>
        <v>517.94047552764346</v>
      </c>
      <c r="EG104" s="57">
        <f t="shared" si="372"/>
        <v>-418.72949489464918</v>
      </c>
      <c r="EH104" s="57">
        <f t="shared" si="372"/>
        <v>-44.438621036208588</v>
      </c>
      <c r="EI104" s="57">
        <f t="shared" si="372"/>
        <v>-8.3081823329471263</v>
      </c>
      <c r="EJ104" s="57">
        <f t="shared" si="372"/>
        <v>480.06771555921955</v>
      </c>
      <c r="EK104" s="57">
        <f t="shared" si="372"/>
        <v>-425.71467284860955</v>
      </c>
      <c r="EL104" s="57">
        <f t="shared" si="372"/>
        <v>-45.7445601206216</v>
      </c>
      <c r="EM104" s="57">
        <f t="shared" si="372"/>
        <v>-8.5523388746373712</v>
      </c>
      <c r="EN104" s="57">
        <f t="shared" si="372"/>
        <v>480.02195304752559</v>
      </c>
      <c r="EO104" s="57">
        <f t="shared" si="372"/>
        <v>-425.72311319697269</v>
      </c>
      <c r="EP104" s="57">
        <f t="shared" si="372"/>
        <v>-45.746138116358907</v>
      </c>
      <c r="EQ104" s="57">
        <f t="shared" si="372"/>
        <v>-8.5526338944721374</v>
      </c>
      <c r="ER104" s="57">
        <f t="shared" si="372"/>
        <v>480.02189775164425</v>
      </c>
      <c r="ES104" s="57">
        <f t="shared" si="372"/>
        <v>-425.72312339564087</v>
      </c>
      <c r="ET104" s="57">
        <f t="shared" si="372"/>
        <v>-45.746140023055887</v>
      </c>
      <c r="EU104" s="57">
        <f t="shared" si="373"/>
        <v>-8.5526342509806454</v>
      </c>
      <c r="EV104" s="57">
        <f t="shared" si="373"/>
        <v>480.02189768483413</v>
      </c>
      <c r="EW104" s="57">
        <f t="shared" si="373"/>
        <v>-425.72312340796339</v>
      </c>
    </row>
    <row r="105" spans="1:153" x14ac:dyDescent="0.3">
      <c r="A105" s="90"/>
      <c r="B105" s="91"/>
      <c r="C105" s="91"/>
      <c r="D105" s="6" t="s">
        <v>230</v>
      </c>
      <c r="E105" s="6"/>
      <c r="F105" s="51" t="str">
        <f t="shared" si="376"/>
        <v>INR Mn</v>
      </c>
      <c r="H105" s="57">
        <f ca="1">-SUM(Capex!H422:H423)</f>
        <v>0</v>
      </c>
      <c r="I105" s="57">
        <f ca="1">-SUM(Capex!I422:I423)</f>
        <v>0</v>
      </c>
      <c r="J105" s="57">
        <f ca="1">-SUM(Capex!J422:J423)</f>
        <v>-151.65878713560446</v>
      </c>
      <c r="K105" s="57">
        <f ca="1">-SUM(Capex!K422:K423)</f>
        <v>0</v>
      </c>
      <c r="L105" s="57">
        <f ca="1">-SUM(Capex!L422:L423)</f>
        <v>-151.07276455450759</v>
      </c>
      <c r="M105" s="57">
        <f ca="1">-SUM(Capex!M422:M423)</f>
        <v>2.7526998875146091E-2</v>
      </c>
      <c r="N105" s="57">
        <f ca="1">-SUM(Capex!N422:N423)</f>
        <v>-95.745679251834474</v>
      </c>
      <c r="O105" s="57">
        <f ca="1">-SUM(Capex!O422:O423)</f>
        <v>8.0795103622790521E-3</v>
      </c>
      <c r="P105" s="57">
        <f ca="1">-SUM(Capex!P422:P423)</f>
        <v>-151.06460567964388</v>
      </c>
      <c r="Q105" s="57">
        <f ca="1">-SUM(Capex!Q422:Q423)</f>
        <v>3.5766017832884245E-2</v>
      </c>
      <c r="R105" s="57">
        <f ca="1">-SUM(Capex!R422:R423)</f>
        <v>-95.737359301532706</v>
      </c>
      <c r="S105" s="57">
        <f ca="1">-SUM(Capex!S422:S423)</f>
        <v>1.6481186991313734E-2</v>
      </c>
      <c r="T105" s="57">
        <f ca="1">-SUM(Capex!T422:T423)</f>
        <v>-151.05612147389525</v>
      </c>
      <c r="U105" s="57">
        <f ca="1">-SUM(Capex!U422:U423)</f>
        <v>4.433356337983696E-2</v>
      </c>
      <c r="V105" s="57">
        <f ca="1">-SUM(Capex!V422:V423)</f>
        <v>-247.38749473315147</v>
      </c>
      <c r="W105" s="57">
        <f ca="1">-SUM(Capex!W422:W423)</f>
        <v>3.8532496759564765</v>
      </c>
      <c r="X105" s="57">
        <f ca="1">-SUM(Capex!X422:X423)</f>
        <v>-302.1218315549645</v>
      </c>
      <c r="Y105" s="57">
        <f ca="1">-SUM(Capex!Y422:Y423)</f>
        <v>7.8976079327503612E-2</v>
      </c>
      <c r="Z105" s="57">
        <f ca="1">-SUM(Capex!Z422:Z423)</f>
        <v>-646.44357116726587</v>
      </c>
      <c r="AA105" s="57">
        <f ca="1">-SUM(Capex!AA422:AA423)</f>
        <v>3.8685683798953505</v>
      </c>
      <c r="AB105" s="57">
        <f ca="1">-SUM(Capex!AB422:AB423)</f>
        <v>-755.32466450799529</v>
      </c>
      <c r="AC105" s="57">
        <f ca="1">-SUM(Capex!AC422:AC423)</f>
        <v>0.17716111464324058</v>
      </c>
      <c r="AD105" s="57">
        <f ca="1">-SUM(Capex!AD422:AD423)</f>
        <v>279.60543686294886</v>
      </c>
      <c r="AE105" s="57">
        <f ca="1">-SUM(Capex!AE422:AE423)</f>
        <v>3.9087016205148757</v>
      </c>
      <c r="AF105" s="57">
        <f ca="1">-SUM(Capex!AF422:AF423)</f>
        <v>7.9676966354327305E-2</v>
      </c>
      <c r="AG105" s="57">
        <f ca="1">-SUM(Capex!AG422:AG423)</f>
        <v>8.0433993788119551E-2</v>
      </c>
      <c r="AH105" s="57">
        <f ca="1">-SUM(Capex!AH422:AH423)</f>
        <v>8.1198235634929006E-2</v>
      </c>
      <c r="AI105" s="57">
        <f ca="1">-SUM(Capex!AI422:AI423)</f>
        <v>7.7380333605551641</v>
      </c>
      <c r="AJ105" s="57">
        <f ca="1">-SUM(Capex!AJ422:AJ423)</f>
        <v>7.9212567827653402E-2</v>
      </c>
      <c r="AK105" s="57">
        <f ca="1">-SUM(Capex!AK422:AK423)</f>
        <v>7.9947630658352864E-2</v>
      </c>
      <c r="AL105" s="57">
        <f ca="1">-SUM(Capex!AL422:AL423)</f>
        <v>8.0689541556239419E-2</v>
      </c>
      <c r="AM105" s="57">
        <f ca="1">-SUM(Capex!AM422:AM423)</f>
        <v>19.221597363852197</v>
      </c>
      <c r="AN105" s="57">
        <f ca="1">-SUM(Capex!AN422:AN423)</f>
        <v>7.3353986359506962E-2</v>
      </c>
      <c r="AO105" s="57">
        <f ca="1">-SUM(Capex!AO422:AO423)</f>
        <v>7.3988731669487606E-2</v>
      </c>
      <c r="AP105" s="57">
        <f ca="1">-SUM(Capex!AP422:AP423)</f>
        <v>7.462896954803E-2</v>
      </c>
      <c r="AQ105" s="57">
        <f ca="1">-SUM(Capex!AQ422:AQ423)</f>
        <v>7.5274747519870289E-2</v>
      </c>
      <c r="AR105" s="57">
        <f ca="1">-SUM(Capex!AR422:AR423)</f>
        <v>7.5926113522655214E-2</v>
      </c>
      <c r="AS105" s="57">
        <f ca="1">-SUM(Capex!AS422:AS423)</f>
        <v>7.6583115916037059E-2</v>
      </c>
      <c r="AT105" s="57">
        <f ca="1">-SUM(Capex!AT422:AT423)</f>
        <v>7.7245803468940721E-2</v>
      </c>
      <c r="AU105" s="57">
        <f ca="1">-SUM(Capex!AU422:AU423)</f>
        <v>7.7914225378208357E-2</v>
      </c>
      <c r="AV105" s="57">
        <f ca="1">-SUM(Capex!AV422:AV423)</f>
        <v>7.8588431262232916E-2</v>
      </c>
      <c r="AW105" s="57">
        <f ca="1">-SUM(Capex!AW422:AW423)</f>
        <v>7.9268471171417332E-2</v>
      </c>
      <c r="AX105" s="57">
        <f ca="1">-SUM(Capex!AX422:AX423)</f>
        <v>7.995439558999351E-2</v>
      </c>
      <c r="AY105" s="57">
        <f ca="1">-SUM(Capex!AY422:AY423)</f>
        <v>8.064625543420334E-2</v>
      </c>
      <c r="AZ105" s="57">
        <f ca="1">-SUM(Capex!AZ422:AZ423)</f>
        <v>100.08134410207049</v>
      </c>
      <c r="BA105" s="57">
        <f ca="1">-SUM(Capex!BA422:BA423)</f>
        <v>8.2047987297755753E-2</v>
      </c>
      <c r="BB105" s="57">
        <f ca="1">-SUM(Capex!BB422:BB423)</f>
        <v>8.2757963370568177E-2</v>
      </c>
      <c r="BC105" s="57">
        <f ca="1">-SUM(Capex!BC422:BC423)</f>
        <v>8.3474082996872312E-2</v>
      </c>
      <c r="BD105" s="57">
        <f ca="1">-SUM(Capex!BD422:BD423)</f>
        <v>100.08419639933345</v>
      </c>
      <c r="BE105" s="57">
        <f ca="1">-SUM(Capex!BE422:BE423)</f>
        <v>8.492496600456434E-2</v>
      </c>
      <c r="BF105" s="57">
        <f ca="1">-SUM(Capex!BF422:BF423)</f>
        <v>8.5659837096500269E-2</v>
      </c>
      <c r="BG105" s="57">
        <f ca="1">-SUM(Capex!BG422:BG423)</f>
        <v>8.6401067158476508E-2</v>
      </c>
      <c r="BH105" s="57">
        <f ca="1">-SUM(Capex!BH422:BH423)</f>
        <v>100.08714871122129</v>
      </c>
      <c r="BI105" s="57">
        <f ca="1">-SUM(Capex!BI422:BI423)</f>
        <v>8.7902824780485389E-2</v>
      </c>
      <c r="BJ105" s="57">
        <f ca="1">-SUM(Capex!BJ422:BJ423)</f>
        <v>8.8663463821376354E-2</v>
      </c>
      <c r="BK105" s="57">
        <f ca="1">-SUM(Capex!BK422:BK423)</f>
        <v>8.9430684810395178E-2</v>
      </c>
      <c r="BL105" s="57">
        <f ca="1">-SUM(Capex!BL422:BL423)</f>
        <v>200.09020454470146</v>
      </c>
      <c r="BM105" s="57">
        <f ca="1">-SUM(Capex!BM422:BM423)</f>
        <v>9.0985100941225028E-2</v>
      </c>
      <c r="BN105" s="57">
        <f ca="1">-SUM(Capex!BN422:BN423)</f>
        <v>9.1772411475403715E-2</v>
      </c>
      <c r="BO105" s="57">
        <f ca="1">-SUM(Capex!BO422:BO423)</f>
        <v>9.2566534749721541E-2</v>
      </c>
      <c r="BP105" s="57">
        <f ca="1">-SUM(Capex!BP422:BP423)</f>
        <v>500.09336752971763</v>
      </c>
      <c r="BQ105" s="57">
        <f ca="1">-SUM(Capex!BQ422:BQ423)</f>
        <v>9.4175455839149436E-2</v>
      </c>
      <c r="BR105" s="57">
        <f ca="1">-SUM(Capex!BR422:BR423)</f>
        <v>9.4990373091832225E-2</v>
      </c>
      <c r="BS105" s="57">
        <f ca="1">-SUM(Capex!BS422:BS423)</f>
        <v>9.5812341970031412E-2</v>
      </c>
      <c r="BT105" s="57">
        <f ca="1">-SUM(Capex!BT422:BT423)</f>
        <v>142.55564987239063</v>
      </c>
      <c r="BU105" s="57">
        <f ca="1">-SUM(Capex!BU422:BU423)</f>
        <v>8.671759024309722E-2</v>
      </c>
      <c r="BV105" s="57">
        <f ca="1">-SUM(Capex!BV422:BV423)</f>
        <v>8.7467973235334284E-2</v>
      </c>
      <c r="BW105" s="57">
        <f ca="1">-SUM(Capex!BW422:BW423)</f>
        <v>8.822484942788833E-2</v>
      </c>
      <c r="BX105" s="57">
        <f ca="1">-SUM(Capex!BX422:BX423)</f>
        <v>142.54799672390209</v>
      </c>
      <c r="BY105" s="57">
        <f ca="1">-SUM(Capex!BY422:BY423)</f>
        <v>7.8998217677508364E-2</v>
      </c>
      <c r="BZ105" s="57">
        <f ca="1">-SUM(Capex!BZ422:BZ423)</f>
        <v>7.9681803542825946E-2</v>
      </c>
      <c r="CA105" s="57">
        <f ca="1">-SUM(Capex!CA422:CA423)</f>
        <v>8.0371304600475924E-2</v>
      </c>
      <c r="CB105" s="57">
        <f ca="1">-SUM(Capex!CB422:CB423)</f>
        <v>142.54007522093116</v>
      </c>
      <c r="CC105" s="57">
        <f ca="1">-SUM(Capex!CC422:CC423)</f>
        <v>7.1008168508569725E-2</v>
      </c>
      <c r="CD105" s="57">
        <f ca="1">-SUM(Capex!CD422:CD423)</f>
        <v>7.1622615032993053E-2</v>
      </c>
      <c r="CE105" s="57">
        <f ca="1">-SUM(Capex!CE422:CE423)</f>
        <v>7.2242378475039004E-2</v>
      </c>
      <c r="CF105" s="57">
        <f ca="1">-SUM(Capex!CF422:CF423)</f>
        <v>284.99088440263358</v>
      </c>
      <c r="CG105" s="57">
        <f ca="1">-SUM(Capex!CG422:CG423)</f>
        <v>5.1977862604985603E-2</v>
      </c>
      <c r="CH105" s="57">
        <f ca="1">-SUM(Capex!CH422:CH423)</f>
        <v>5.2427636451284343E-2</v>
      </c>
      <c r="CI105" s="57">
        <f ca="1">-SUM(Capex!CI422:CI423)</f>
        <v>5.288130227165766E-2</v>
      </c>
      <c r="CJ105" s="57">
        <f ca="1">-SUM(Capex!CJ422:CJ423)</f>
        <v>712.34838113822229</v>
      </c>
      <c r="CK105" s="57">
        <f ca="1">-SUM(Capex!CK422:CK423)</f>
        <v>0</v>
      </c>
      <c r="CL105" s="57">
        <f ca="1">-SUM(Capex!CL422:CL423)</f>
        <v>0</v>
      </c>
      <c r="CM105" s="57">
        <f ca="1">-SUM(Capex!CM422:CM423)</f>
        <v>0</v>
      </c>
      <c r="CN105" s="57">
        <f ca="1">-SUM(Capex!CN422:CN423)</f>
        <v>0</v>
      </c>
      <c r="CO105" s="57">
        <f ca="1">-SUM(Capex!CO422:CO423)</f>
        <v>0</v>
      </c>
      <c r="CP105" s="57">
        <f ca="1">-SUM(Capex!CP422:CP423)</f>
        <v>0</v>
      </c>
      <c r="CQ105" s="57">
        <f ca="1">-SUM(Capex!CQ422:CQ423)</f>
        <v>0</v>
      </c>
      <c r="CR105" s="57">
        <f ca="1">-SUM(Capex!CR422:CR423)</f>
        <v>0</v>
      </c>
      <c r="CS105" s="57">
        <f ca="1">-SUM(Capex!CS422:CS423)</f>
        <v>0</v>
      </c>
      <c r="CT105" s="57">
        <f ca="1">-SUM(Capex!CT422:CT423)</f>
        <v>0</v>
      </c>
      <c r="CU105" s="57">
        <f ca="1">-SUM(Capex!CU422:CU423)</f>
        <v>0</v>
      </c>
      <c r="CV105" s="57">
        <f ca="1">-SUM(Capex!CV422:CV423)</f>
        <v>0</v>
      </c>
      <c r="CW105" s="57">
        <f ca="1">-SUM(Capex!CW422:CW423)</f>
        <v>0</v>
      </c>
      <c r="CX105" s="57">
        <f ca="1">-SUM(Capex!CX422:CX423)</f>
        <v>0</v>
      </c>
      <c r="CY105" s="57">
        <f ca="1">-SUM(Capex!CY422:CY423)</f>
        <v>0</v>
      </c>
      <c r="CZ105" s="57">
        <f ca="1">-SUM(Capex!CZ422:CZ423)</f>
        <v>0</v>
      </c>
      <c r="DA105" s="57">
        <f ca="1">-SUM(Capex!DA422:DA423)</f>
        <v>0</v>
      </c>
      <c r="DB105" s="57">
        <f ca="1">-SUM(Capex!DB422:DB423)</f>
        <v>0</v>
      </c>
      <c r="DC105" s="57">
        <f ca="1">-SUM(Capex!DC422:DC423)</f>
        <v>0</v>
      </c>
      <c r="DD105" s="57">
        <f ca="1">-SUM(Capex!DD422:DD423)</f>
        <v>0</v>
      </c>
      <c r="DE105" s="57">
        <f ca="1">-SUM(Capex!DE422:DE423)</f>
        <v>0</v>
      </c>
      <c r="DF105" s="57">
        <f ca="1">-SUM(Capex!DF422:DF423)</f>
        <v>0</v>
      </c>
      <c r="DG105" s="57">
        <f ca="1">-SUM(Capex!DG422:DG423)</f>
        <v>0</v>
      </c>
      <c r="DH105" s="57">
        <f ca="1">-SUM(Capex!DH422:DH423)</f>
        <v>0</v>
      </c>
      <c r="DI105" s="57">
        <f ca="1">-SUM(Capex!DI422:DI423)</f>
        <v>0</v>
      </c>
      <c r="DJ105" s="57">
        <f ca="1">-SUM(Capex!DJ422:DJ423)</f>
        <v>0</v>
      </c>
      <c r="DK105" s="57">
        <f ca="1">-SUM(Capex!DK422:DK423)</f>
        <v>0</v>
      </c>
      <c r="DL105" s="57">
        <f ca="1">-SUM(Capex!DL422:DL423)</f>
        <v>0</v>
      </c>
      <c r="DM105" s="57">
        <f ca="1">-SUM(Capex!DM422:DM423)</f>
        <v>0</v>
      </c>
      <c r="DN105" s="57">
        <f ca="1">-SUM(Capex!DN422:DN423)</f>
        <v>0</v>
      </c>
      <c r="DO105" s="57">
        <f ca="1">-SUM(Capex!DO422:DO423)</f>
        <v>0</v>
      </c>
      <c r="DP105" s="57">
        <f ca="1">-SUM(Capex!DP422:DP423)</f>
        <v>0</v>
      </c>
      <c r="DQ105" s="57">
        <f ca="1">-SUM(Capex!DQ422:DQ423)</f>
        <v>0</v>
      </c>
      <c r="DR105" s="57">
        <f ca="1">-SUM(Capex!DR422:DR423)</f>
        <v>0</v>
      </c>
      <c r="DS105" s="57">
        <f ca="1">-SUM(Capex!DS422:DS423)</f>
        <v>0</v>
      </c>
      <c r="DT105" s="57"/>
      <c r="DU105" s="57">
        <f t="shared" ref="DU105:EW105" ca="1" si="377">SUMIF($H$3:$DS$3,DU$3,$H105:$DS105)</f>
        <v>-151.65878713560446</v>
      </c>
      <c r="DV105" s="57">
        <f t="shared" ca="1" si="377"/>
        <v>-246.78283729710463</v>
      </c>
      <c r="DW105" s="57">
        <f t="shared" ca="1" si="377"/>
        <v>-246.74971777635238</v>
      </c>
      <c r="DX105" s="57">
        <f t="shared" ca="1" si="377"/>
        <v>-394.5460329677104</v>
      </c>
      <c r="DY105" s="57">
        <f t="shared" ca="1" si="377"/>
        <v>-944.61785826300752</v>
      </c>
      <c r="DZ105" s="57">
        <f t="shared" ca="1" si="377"/>
        <v>-471.63336490988831</v>
      </c>
      <c r="EA105" s="57">
        <f t="shared" ca="1" si="377"/>
        <v>7.97934255633254</v>
      </c>
      <c r="EB105" s="57">
        <f t="shared" ca="1" si="377"/>
        <v>19.461447103894443</v>
      </c>
      <c r="EC105" s="57">
        <f t="shared" ca="1" si="377"/>
        <v>0.29724643509689486</v>
      </c>
      <c r="ED105" s="57">
        <f t="shared" ca="1" si="377"/>
        <v>0.30766925828584135</v>
      </c>
      <c r="EE105" s="57">
        <f t="shared" ca="1" si="377"/>
        <v>0.3184575534578471</v>
      </c>
      <c r="EF105" s="57">
        <f t="shared" ca="1" si="377"/>
        <v>100.32962413573568</v>
      </c>
      <c r="EG105" s="57">
        <f t="shared" ca="1" si="377"/>
        <v>100.34118226959299</v>
      </c>
      <c r="EH105" s="57">
        <f t="shared" ca="1" si="377"/>
        <v>100.35314568463355</v>
      </c>
      <c r="EI105" s="57">
        <f t="shared" ca="1" si="377"/>
        <v>200.36552859186781</v>
      </c>
      <c r="EJ105" s="57">
        <f t="shared" ca="1" si="377"/>
        <v>500.37834570061864</v>
      </c>
      <c r="EK105" s="57">
        <f t="shared" ca="1" si="377"/>
        <v>142.81806028529695</v>
      </c>
      <c r="EL105" s="57">
        <f t="shared" ca="1" si="377"/>
        <v>142.7870480497229</v>
      </c>
      <c r="EM105" s="57">
        <f t="shared" ca="1" si="377"/>
        <v>142.75494838294776</v>
      </c>
      <c r="EN105" s="57">
        <f t="shared" ca="1" si="377"/>
        <v>285.14817120396151</v>
      </c>
      <c r="EO105" s="57">
        <f t="shared" ca="1" si="377"/>
        <v>712.34838113822229</v>
      </c>
      <c r="EP105" s="57">
        <f t="shared" ca="1" si="377"/>
        <v>0</v>
      </c>
      <c r="EQ105" s="57">
        <f t="shared" ca="1" si="377"/>
        <v>0</v>
      </c>
      <c r="ER105" s="57">
        <f t="shared" ca="1" si="377"/>
        <v>0</v>
      </c>
      <c r="ES105" s="57">
        <f t="shared" ca="1" si="377"/>
        <v>0</v>
      </c>
      <c r="ET105" s="57">
        <f t="shared" ca="1" si="377"/>
        <v>0</v>
      </c>
      <c r="EU105" s="57">
        <f t="shared" ca="1" si="377"/>
        <v>0</v>
      </c>
      <c r="EV105" s="57">
        <f t="shared" ca="1" si="377"/>
        <v>0</v>
      </c>
      <c r="EW105" s="57">
        <f t="shared" ca="1" si="377"/>
        <v>0</v>
      </c>
    </row>
    <row r="106" spans="1:153" x14ac:dyDescent="0.3">
      <c r="A106" s="90"/>
      <c r="B106" s="91"/>
      <c r="C106" s="91"/>
      <c r="D106" s="91"/>
      <c r="E106" s="6"/>
      <c r="H106" s="57"/>
      <c r="I106" s="57"/>
      <c r="J106" s="57"/>
      <c r="K106" s="57"/>
      <c r="L106" s="57"/>
      <c r="M106" s="57"/>
      <c r="N106" s="57"/>
      <c r="O106" s="57"/>
      <c r="P106" s="57"/>
      <c r="Q106" s="57"/>
      <c r="R106" s="57"/>
      <c r="S106" s="57"/>
      <c r="T106" s="57"/>
      <c r="U106" s="57"/>
      <c r="V106" s="57"/>
      <c r="W106" s="57"/>
      <c r="X106" s="57"/>
      <c r="Y106" s="57"/>
      <c r="Z106" s="57"/>
      <c r="AA106" s="57"/>
      <c r="AB106" s="57"/>
      <c r="AC106" s="57"/>
      <c r="AD106" s="57"/>
      <c r="AE106" s="57"/>
      <c r="AF106" s="57"/>
      <c r="AG106" s="57"/>
      <c r="AH106" s="57"/>
      <c r="AI106" s="57"/>
      <c r="AJ106" s="57"/>
      <c r="AK106" s="57"/>
      <c r="AL106" s="57"/>
      <c r="AM106" s="57"/>
      <c r="AN106" s="57"/>
      <c r="AO106" s="57"/>
      <c r="AP106" s="57"/>
      <c r="AQ106" s="57"/>
      <c r="AR106" s="57"/>
      <c r="AS106" s="57"/>
      <c r="AT106" s="57"/>
      <c r="AU106" s="57"/>
      <c r="AV106" s="57"/>
      <c r="AW106" s="57"/>
      <c r="AX106" s="57"/>
      <c r="AY106" s="57"/>
      <c r="AZ106" s="57"/>
      <c r="BA106" s="57"/>
      <c r="BB106" s="57"/>
      <c r="BC106" s="57"/>
      <c r="BD106" s="57"/>
      <c r="BE106" s="57"/>
      <c r="BF106" s="57"/>
      <c r="BG106" s="57"/>
      <c r="BH106" s="57"/>
      <c r="BI106" s="57"/>
      <c r="BJ106" s="57"/>
      <c r="BK106" s="57"/>
      <c r="BL106" s="57"/>
      <c r="BM106" s="57"/>
      <c r="BN106" s="57"/>
      <c r="BO106" s="57"/>
      <c r="BP106" s="57"/>
      <c r="BQ106" s="57"/>
      <c r="BR106" s="57"/>
      <c r="BS106" s="57"/>
      <c r="BT106" s="57"/>
      <c r="BU106" s="57"/>
      <c r="BV106" s="57"/>
      <c r="BW106" s="57"/>
      <c r="BX106" s="57"/>
      <c r="BY106" s="57"/>
      <c r="BZ106" s="57"/>
      <c r="CA106" s="57"/>
      <c r="CB106" s="57"/>
      <c r="CC106" s="57"/>
      <c r="CD106" s="57"/>
      <c r="CE106" s="57"/>
      <c r="CF106" s="57"/>
      <c r="CG106" s="57"/>
      <c r="CH106" s="57"/>
      <c r="CI106" s="57"/>
      <c r="CJ106" s="57"/>
      <c r="CK106" s="57"/>
      <c r="CL106" s="57"/>
      <c r="CM106" s="57"/>
      <c r="CN106" s="57"/>
      <c r="CO106" s="57"/>
      <c r="CP106" s="57"/>
      <c r="CQ106" s="57"/>
      <c r="CR106" s="57"/>
      <c r="CS106" s="57"/>
      <c r="CT106" s="57"/>
      <c r="CU106" s="57"/>
      <c r="CV106" s="57"/>
      <c r="CW106" s="57"/>
      <c r="CX106" s="57"/>
      <c r="CY106" s="57"/>
      <c r="CZ106" s="57"/>
      <c r="DA106" s="57"/>
      <c r="DB106" s="57"/>
      <c r="DC106" s="57"/>
      <c r="DD106" s="57"/>
      <c r="DE106" s="57"/>
      <c r="DF106" s="57"/>
      <c r="DG106" s="57"/>
      <c r="DH106" s="57"/>
      <c r="DI106" s="57"/>
      <c r="DJ106" s="57"/>
      <c r="DK106" s="57"/>
      <c r="DL106" s="57"/>
      <c r="DM106" s="57"/>
      <c r="DN106" s="57"/>
      <c r="DO106" s="57"/>
      <c r="DP106" s="57"/>
      <c r="DQ106" s="57"/>
      <c r="DR106" s="57"/>
      <c r="DS106" s="57"/>
      <c r="DT106" s="57"/>
      <c r="DU106" s="57"/>
      <c r="DV106" s="57"/>
      <c r="DW106" s="57"/>
      <c r="DX106" s="57"/>
      <c r="DY106" s="57"/>
      <c r="DZ106" s="57"/>
      <c r="EA106" s="57"/>
      <c r="EB106" s="57"/>
      <c r="EC106" s="57"/>
      <c r="ED106" s="57"/>
      <c r="EE106" s="57"/>
      <c r="EF106" s="57"/>
      <c r="EG106" s="57"/>
      <c r="EH106" s="57"/>
      <c r="EI106" s="57"/>
      <c r="EJ106" s="57"/>
      <c r="EK106" s="57"/>
      <c r="EL106" s="57"/>
      <c r="EM106" s="57"/>
      <c r="EN106" s="57"/>
      <c r="EO106" s="57"/>
      <c r="EP106" s="57"/>
      <c r="EQ106" s="57"/>
      <c r="ER106" s="57"/>
      <c r="ES106" s="57"/>
      <c r="ET106" s="57"/>
    </row>
    <row r="107" spans="1:153" x14ac:dyDescent="0.3">
      <c r="A107" s="90"/>
      <c r="B107" s="91"/>
      <c r="C107" s="91"/>
      <c r="D107" s="88" t="s">
        <v>231</v>
      </c>
      <c r="E107" s="88"/>
      <c r="F107" s="94" t="str">
        <f>F105</f>
        <v>INR Mn</v>
      </c>
      <c r="G107" s="88"/>
      <c r="H107" s="92">
        <f t="shared" ref="H107:AM107" ca="1" si="378">SUM(H102:H106)</f>
        <v>0</v>
      </c>
      <c r="I107" s="92">
        <f t="shared" ca="1" si="378"/>
        <v>0</v>
      </c>
      <c r="J107" s="92">
        <f t="shared" ca="1" si="378"/>
        <v>-151.65878713560446</v>
      </c>
      <c r="K107" s="92">
        <f t="shared" ca="1" si="378"/>
        <v>-1724.8173839916788</v>
      </c>
      <c r="L107" s="92">
        <f t="shared" ca="1" si="378"/>
        <v>-196.12411624933489</v>
      </c>
      <c r="M107" s="92">
        <f t="shared" ca="1" si="378"/>
        <v>259.10659390232934</v>
      </c>
      <c r="N107" s="92">
        <f t="shared" ca="1" si="378"/>
        <v>303.5375169634674</v>
      </c>
      <c r="O107" s="92">
        <f t="shared" ca="1" si="378"/>
        <v>-1303.7325458494422</v>
      </c>
      <c r="P107" s="92">
        <f t="shared" ca="1" si="378"/>
        <v>623.64674665929374</v>
      </c>
      <c r="Q107" s="92">
        <f t="shared" ca="1" si="378"/>
        <v>1208.5174717589666</v>
      </c>
      <c r="R107" s="92">
        <f t="shared" ca="1" si="378"/>
        <v>1315.5359644677883</v>
      </c>
      <c r="S107" s="92">
        <f t="shared" ca="1" si="378"/>
        <v>-295.46475242654924</v>
      </c>
      <c r="T107" s="92">
        <f t="shared" ca="1" si="378"/>
        <v>1799.3572608839606</v>
      </c>
      <c r="U107" s="92">
        <f t="shared" ca="1" si="378"/>
        <v>2338.4609940926221</v>
      </c>
      <c r="V107" s="92">
        <f t="shared" ca="1" si="378"/>
        <v>2188.515436966637</v>
      </c>
      <c r="W107" s="92">
        <f t="shared" ca="1" si="378"/>
        <v>-615.27589577004778</v>
      </c>
      <c r="X107" s="92">
        <f t="shared" ca="1" si="378"/>
        <v>2771.5023977214623</v>
      </c>
      <c r="Y107" s="92">
        <f t="shared" ca="1" si="378"/>
        <v>3838.0630673500164</v>
      </c>
      <c r="Z107" s="92">
        <f t="shared" ca="1" si="378"/>
        <v>3366.9552199869463</v>
      </c>
      <c r="AA107" s="92">
        <f t="shared" ca="1" si="378"/>
        <v>-3666.6680282445509</v>
      </c>
      <c r="AB107" s="92">
        <f t="shared" ca="1" si="378"/>
        <v>4905.8908470495498</v>
      </c>
      <c r="AC107" s="92">
        <f t="shared" ca="1" si="378"/>
        <v>7182.234029121495</v>
      </c>
      <c r="AD107" s="92">
        <f t="shared" ca="1" si="378"/>
        <v>7900.9816876559944</v>
      </c>
      <c r="AE107" s="92">
        <f t="shared" ca="1" si="378"/>
        <v>6061.3170601972397</v>
      </c>
      <c r="AF107" s="92">
        <f t="shared" ca="1" si="378"/>
        <v>8602.6913789305891</v>
      </c>
      <c r="AG107" s="92">
        <f t="shared" ca="1" si="378"/>
        <v>9145.4097815884088</v>
      </c>
      <c r="AH107" s="92">
        <f t="shared" ca="1" si="378"/>
        <v>9098.8672855492896</v>
      </c>
      <c r="AI107" s="92">
        <f t="shared" ca="1" si="378"/>
        <v>7694.6767901363492</v>
      </c>
      <c r="AJ107" s="92">
        <f t="shared" ca="1" si="378"/>
        <v>9487.5661514571384</v>
      </c>
      <c r="AK107" s="92">
        <f t="shared" ca="1" si="378"/>
        <v>9838.6799146419344</v>
      </c>
      <c r="AL107" s="92">
        <f t="shared" ca="1" si="378"/>
        <v>9645.893363148436</v>
      </c>
      <c r="AM107" s="92">
        <f t="shared" ca="1" si="378"/>
        <v>9180.611208078697</v>
      </c>
      <c r="AN107" s="92">
        <f t="shared" ref="AN107:BS107" ca="1" si="379">SUM(AN102:AN106)</f>
        <v>9407.7541194813457</v>
      </c>
      <c r="AO107" s="92">
        <f t="shared" ca="1" si="379"/>
        <v>9850.6838511877031</v>
      </c>
      <c r="AP107" s="92">
        <f t="shared" ca="1" si="379"/>
        <v>9599.3556198848273</v>
      </c>
      <c r="AQ107" s="92">
        <f t="shared" ca="1" si="379"/>
        <v>8585.7819608057089</v>
      </c>
      <c r="AR107" s="92">
        <f t="shared" ca="1" si="379"/>
        <v>9550.9035829841196</v>
      </c>
      <c r="AS107" s="92">
        <f t="shared" ca="1" si="379"/>
        <v>9710.8002449465275</v>
      </c>
      <c r="AT107" s="92">
        <f t="shared" ca="1" si="379"/>
        <v>9421.1129198872441</v>
      </c>
      <c r="AU107" s="92">
        <f t="shared" ca="1" si="379"/>
        <v>8364.5675228055279</v>
      </c>
      <c r="AV107" s="92">
        <f t="shared" ca="1" si="379"/>
        <v>9333.4013267326754</v>
      </c>
      <c r="AW107" s="92">
        <f t="shared" ca="1" si="379"/>
        <v>9550.8933423613889</v>
      </c>
      <c r="AX107" s="92">
        <f t="shared" ca="1" si="379"/>
        <v>9244.3918109405531</v>
      </c>
      <c r="AY107" s="92">
        <f t="shared" ca="1" si="379"/>
        <v>8214.4853858981351</v>
      </c>
      <c r="AZ107" s="92">
        <f t="shared" ca="1" si="379"/>
        <v>9313.5674094390924</v>
      </c>
      <c r="BA107" s="92">
        <f t="shared" ca="1" si="379"/>
        <v>9503.9242607250126</v>
      </c>
      <c r="BB107" s="92">
        <f t="shared" ca="1" si="379"/>
        <v>9212.8232213465562</v>
      </c>
      <c r="BC107" s="92">
        <f t="shared" ca="1" si="379"/>
        <v>8673.2428848776508</v>
      </c>
      <c r="BD107" s="92">
        <f t="shared" ca="1" si="379"/>
        <v>9013.3779359132968</v>
      </c>
      <c r="BE107" s="92">
        <f t="shared" ca="1" si="379"/>
        <v>9422.2206834250064</v>
      </c>
      <c r="BF107" s="92">
        <f t="shared" ca="1" si="379"/>
        <v>9157.937064573769</v>
      </c>
      <c r="BG107" s="92">
        <f t="shared" ca="1" si="379"/>
        <v>8157.9164723863569</v>
      </c>
      <c r="BH107" s="92">
        <f t="shared" ca="1" si="379"/>
        <v>9272.6927846230701</v>
      </c>
      <c r="BI107" s="92">
        <f t="shared" ca="1" si="379"/>
        <v>9473.9791041534227</v>
      </c>
      <c r="BJ107" s="92">
        <f t="shared" ca="1" si="379"/>
        <v>9190.6759889352797</v>
      </c>
      <c r="BK107" s="92">
        <f t="shared" ca="1" si="379"/>
        <v>8177.158745114677</v>
      </c>
      <c r="BL107" s="92">
        <f t="shared" ca="1" si="379"/>
        <v>9384.7941343101666</v>
      </c>
      <c r="BM107" s="92">
        <f t="shared" ca="1" si="379"/>
        <v>9481.072829391389</v>
      </c>
      <c r="BN107" s="92">
        <f t="shared" ca="1" si="379"/>
        <v>9194.1638022092575</v>
      </c>
      <c r="BO107" s="92">
        <f t="shared" ca="1" si="379"/>
        <v>8178.0727566163205</v>
      </c>
      <c r="BP107" s="92">
        <f t="shared" ca="1" si="379"/>
        <v>9684.322165282565</v>
      </c>
      <c r="BQ107" s="92">
        <f t="shared" ca="1" si="379"/>
        <v>9479.6132776998875</v>
      </c>
      <c r="BR107" s="92">
        <f t="shared" ca="1" si="379"/>
        <v>9191.9782855925623</v>
      </c>
      <c r="BS107" s="92">
        <f t="shared" ca="1" si="379"/>
        <v>8654.6872023028627</v>
      </c>
      <c r="BT107" s="92">
        <f t="shared" ref="BT107:CY107" ca="1" si="380">SUM(BT102:BT106)</f>
        <v>9038.5627841023361</v>
      </c>
      <c r="BU107" s="92">
        <f t="shared" ca="1" si="380"/>
        <v>9405.8570585264642</v>
      </c>
      <c r="BV107" s="92">
        <f t="shared" ca="1" si="380"/>
        <v>9142.2232405163613</v>
      </c>
      <c r="BW107" s="92">
        <f t="shared" ca="1" si="380"/>
        <v>8142.6524993892072</v>
      </c>
      <c r="BX107" s="92">
        <f t="shared" ca="1" si="380"/>
        <v>9300.1076138462759</v>
      </c>
      <c r="BY107" s="92">
        <f t="shared" ca="1" si="380"/>
        <v>9459.2780352906811</v>
      </c>
      <c r="BZ107" s="92">
        <f t="shared" ca="1" si="380"/>
        <v>9176.2795282168026</v>
      </c>
      <c r="CA107" s="92">
        <f t="shared" ca="1" si="380"/>
        <v>8163.0310947998387</v>
      </c>
      <c r="CB107" s="92">
        <f t="shared" ca="1" si="380"/>
        <v>9313.3528899614757</v>
      </c>
      <c r="CC107" s="92">
        <f t="shared" ca="1" si="380"/>
        <v>9467.5878646710207</v>
      </c>
      <c r="CD107" s="92">
        <f t="shared" ca="1" si="380"/>
        <v>9181.0987141265723</v>
      </c>
      <c r="CE107" s="92">
        <f t="shared" ca="1" si="380"/>
        <v>8165.4239929533742</v>
      </c>
      <c r="CF107" s="92">
        <f t="shared" ca="1" si="380"/>
        <v>9457.0031680945849</v>
      </c>
      <c r="CG107" s="92">
        <f t="shared" ca="1" si="380"/>
        <v>9468.1903158211298</v>
      </c>
      <c r="CH107" s="92">
        <f t="shared" ca="1" si="380"/>
        <v>9181.3961145719441</v>
      </c>
      <c r="CI107" s="92">
        <f t="shared" ca="1" si="380"/>
        <v>8644.9516394684324</v>
      </c>
      <c r="CJ107" s="92">
        <f t="shared" ca="1" si="380"/>
        <v>9599.5159475033943</v>
      </c>
      <c r="CK107" s="92">
        <f t="shared" ca="1" si="380"/>
        <v>9398.6365807467773</v>
      </c>
      <c r="CL107" s="92">
        <f t="shared" ca="1" si="380"/>
        <v>9136.7222431178634</v>
      </c>
      <c r="CM107" s="92">
        <f t="shared" ca="1" si="380"/>
        <v>8113.8911212790808</v>
      </c>
      <c r="CN107" s="92">
        <f t="shared" ca="1" si="380"/>
        <v>9130.6360611338787</v>
      </c>
      <c r="CO107" s="92">
        <f t="shared" ca="1" si="380"/>
        <v>9433.8286054981854</v>
      </c>
      <c r="CP107" s="92">
        <f t="shared" ca="1" si="380"/>
        <v>9152.3959156062811</v>
      </c>
      <c r="CQ107" s="92">
        <f t="shared" ca="1" si="380"/>
        <v>8115.7323105609139</v>
      </c>
      <c r="CR107" s="92">
        <f t="shared" ca="1" si="380"/>
        <v>9125.1880306060011</v>
      </c>
      <c r="CS107" s="92">
        <f t="shared" ca="1" si="380"/>
        <v>9423.2879566324482</v>
      </c>
      <c r="CT107" s="92">
        <f t="shared" ca="1" si="380"/>
        <v>9138.2061429455716</v>
      </c>
      <c r="CU107" s="92">
        <f t="shared" ca="1" si="380"/>
        <v>8098.956436218431</v>
      </c>
      <c r="CV107" s="92">
        <f t="shared" ca="1" si="380"/>
        <v>9107.0493739396461</v>
      </c>
      <c r="CW107" s="92">
        <f t="shared" ca="1" si="380"/>
        <v>9404.1971911761157</v>
      </c>
      <c r="CX107" s="92">
        <f t="shared" ca="1" si="380"/>
        <v>9118.4331424167522</v>
      </c>
      <c r="CY107" s="92">
        <f t="shared" ca="1" si="380"/>
        <v>8533.038748797886</v>
      </c>
      <c r="CZ107" s="92">
        <f t="shared" ref="CZ107:DS107" ca="1" si="381">SUM(CZ102:CZ106)</f>
        <v>8776.3560691276543</v>
      </c>
      <c r="DA107" s="92">
        <f t="shared" ca="1" si="381"/>
        <v>9287.8250849056931</v>
      </c>
      <c r="DB107" s="92">
        <f t="shared" ca="1" si="381"/>
        <v>9025.9107482773834</v>
      </c>
      <c r="DC107" s="92">
        <f t="shared" ca="1" si="381"/>
        <v>7903.1016604696542</v>
      </c>
      <c r="DD107" s="92">
        <f t="shared" ca="1" si="381"/>
        <v>8919.8466006981671</v>
      </c>
      <c r="DE107" s="92">
        <f t="shared" ca="1" si="381"/>
        <v>9223.0391453235225</v>
      </c>
      <c r="DF107" s="92">
        <f t="shared" ca="1" si="381"/>
        <v>8941.6064556187139</v>
      </c>
      <c r="DG107" s="92">
        <f t="shared" ca="1" si="381"/>
        <v>7929.9373423754196</v>
      </c>
      <c r="DH107" s="92">
        <f t="shared" ca="1" si="381"/>
        <v>8939.3930624903624</v>
      </c>
      <c r="DI107" s="92">
        <f t="shared" ca="1" si="381"/>
        <v>9237.4929885656147</v>
      </c>
      <c r="DJ107" s="92">
        <f t="shared" ca="1" si="381"/>
        <v>8952.4111749137264</v>
      </c>
      <c r="DK107" s="92">
        <f t="shared" ca="1" si="381"/>
        <v>7938.1559598808753</v>
      </c>
      <c r="DL107" s="92">
        <f t="shared" ca="1" si="381"/>
        <v>8946.2488976151617</v>
      </c>
      <c r="DM107" s="92">
        <f t="shared" ca="1" si="381"/>
        <v>9243.3967148607499</v>
      </c>
      <c r="DN107" s="92">
        <f t="shared" ca="1" si="381"/>
        <v>8957.6326661079329</v>
      </c>
      <c r="DO107" s="92">
        <f t="shared" ca="1" si="381"/>
        <v>8422.227255832564</v>
      </c>
      <c r="DP107" s="92">
        <f t="shared" ca="1" si="381"/>
        <v>8665.5445761650208</v>
      </c>
      <c r="DQ107" s="92">
        <f t="shared" ca="1" si="381"/>
        <v>9177.0135919447439</v>
      </c>
      <c r="DR107" s="92">
        <f t="shared" ca="1" si="381"/>
        <v>8915.0992553176329</v>
      </c>
      <c r="DS107" s="92">
        <f t="shared" ca="1" si="381"/>
        <v>7917.2626088483485</v>
      </c>
      <c r="DT107" s="57"/>
      <c r="DU107" s="88">
        <f t="shared" ref="DU107:EW107" ca="1" si="382">SUM(DU102:DU106)</f>
        <v>-1876.4761711272831</v>
      </c>
      <c r="DV107" s="88">
        <f t="shared" ca="1" si="382"/>
        <v>-937.2125512329801</v>
      </c>
      <c r="DW107" s="88">
        <f t="shared" ca="1" si="382"/>
        <v>2852.2354304595001</v>
      </c>
      <c r="DX107" s="88">
        <f t="shared" ca="1" si="382"/>
        <v>5711.0577961731706</v>
      </c>
      <c r="DY107" s="88">
        <f t="shared" ca="1" si="382"/>
        <v>6309.8526568138714</v>
      </c>
      <c r="DZ107" s="88">
        <f t="shared" ca="1" si="382"/>
        <v>26050.423624024279</v>
      </c>
      <c r="EA107" s="88">
        <f t="shared" ca="1" si="382"/>
        <v>34541.64523620464</v>
      </c>
      <c r="EB107" s="88">
        <f t="shared" ca="1" si="382"/>
        <v>38152.750637326208</v>
      </c>
      <c r="EC107" s="88">
        <f t="shared" ca="1" si="382"/>
        <v>37443.575551359587</v>
      </c>
      <c r="ED107" s="88">
        <f t="shared" ca="1" si="382"/>
        <v>37047.384270623428</v>
      </c>
      <c r="EE107" s="88">
        <f t="shared" ca="1" si="382"/>
        <v>36343.17186593276</v>
      </c>
      <c r="EF107" s="88">
        <f t="shared" ca="1" si="382"/>
        <v>36703.557776388305</v>
      </c>
      <c r="EG107" s="88">
        <f t="shared" ca="1" si="382"/>
        <v>35751.45215629843</v>
      </c>
      <c r="EH107" s="88">
        <f t="shared" ca="1" si="382"/>
        <v>36114.506622826448</v>
      </c>
      <c r="EI107" s="88">
        <f t="shared" ca="1" si="382"/>
        <v>36238.103522527133</v>
      </c>
      <c r="EJ107" s="88">
        <f t="shared" ca="1" si="382"/>
        <v>37010.600930877881</v>
      </c>
      <c r="EK107" s="88">
        <f t="shared" ca="1" si="382"/>
        <v>35729.295582534367</v>
      </c>
      <c r="EL107" s="88">
        <f t="shared" ca="1" si="382"/>
        <v>36098.696272153597</v>
      </c>
      <c r="EM107" s="88">
        <f t="shared" ca="1" si="382"/>
        <v>36127.463461712447</v>
      </c>
      <c r="EN107" s="88">
        <f t="shared" ca="1" si="382"/>
        <v>36751.541237956088</v>
      </c>
      <c r="EO107" s="88">
        <f t="shared" ca="1" si="382"/>
        <v>36248.765892647112</v>
      </c>
      <c r="EP107" s="88">
        <f t="shared" ca="1" si="382"/>
        <v>35832.592892799257</v>
      </c>
      <c r="EQ107" s="88">
        <f t="shared" ca="1" si="382"/>
        <v>35785.638566402456</v>
      </c>
      <c r="ER107" s="88">
        <f t="shared" ca="1" si="382"/>
        <v>36162.718456330396</v>
      </c>
      <c r="ES107" s="88">
        <f t="shared" ca="1" si="382"/>
        <v>34993.193562780383</v>
      </c>
      <c r="ET107" s="88">
        <f t="shared" ca="1" si="382"/>
        <v>35014.429544015824</v>
      </c>
      <c r="EU107" s="88">
        <f t="shared" ca="1" si="382"/>
        <v>35067.453185850572</v>
      </c>
      <c r="EV107" s="88">
        <f t="shared" ca="1" si="382"/>
        <v>35569.505534416414</v>
      </c>
      <c r="EW107" s="88">
        <f t="shared" ca="1" si="382"/>
        <v>34674.920032275746</v>
      </c>
    </row>
    <row r="108" spans="1:153" x14ac:dyDescent="0.3">
      <c r="A108" s="90"/>
      <c r="B108" s="91"/>
      <c r="C108" s="91"/>
      <c r="D108" s="91"/>
      <c r="E108" s="6"/>
      <c r="H108" s="57"/>
      <c r="I108" s="57"/>
      <c r="J108" s="57"/>
      <c r="K108" s="57"/>
      <c r="L108" s="57"/>
      <c r="M108" s="57"/>
      <c r="N108" s="57"/>
      <c r="O108" s="57"/>
      <c r="P108" s="57"/>
      <c r="Q108" s="57"/>
      <c r="R108" s="57"/>
      <c r="S108" s="57"/>
      <c r="T108" s="57"/>
      <c r="U108" s="57"/>
      <c r="V108" s="57"/>
      <c r="W108" s="57"/>
      <c r="X108" s="57"/>
      <c r="Y108" s="57"/>
      <c r="Z108" s="57"/>
      <c r="AA108" s="57"/>
      <c r="AB108" s="57"/>
      <c r="AC108" s="57"/>
      <c r="AD108" s="57"/>
      <c r="AE108" s="57"/>
      <c r="AF108" s="57"/>
      <c r="AG108" s="57"/>
      <c r="AH108" s="57"/>
      <c r="AI108" s="57"/>
      <c r="AJ108" s="57"/>
      <c r="AK108" s="57"/>
      <c r="AL108" s="57"/>
      <c r="AM108" s="57"/>
      <c r="AN108" s="57"/>
      <c r="AO108" s="57"/>
      <c r="AP108" s="57"/>
      <c r="AQ108" s="57"/>
      <c r="AR108" s="57"/>
      <c r="AS108" s="57"/>
      <c r="AT108" s="57"/>
      <c r="AU108" s="57"/>
      <c r="AV108" s="57"/>
      <c r="AW108" s="57"/>
      <c r="AX108" s="57"/>
      <c r="AY108" s="57"/>
      <c r="AZ108" s="57"/>
      <c r="BA108" s="57"/>
      <c r="BB108" s="57"/>
      <c r="BC108" s="57"/>
      <c r="BD108" s="57"/>
      <c r="BE108" s="57"/>
      <c r="BF108" s="57"/>
      <c r="BG108" s="57"/>
      <c r="BH108" s="57"/>
      <c r="BI108" s="57"/>
      <c r="BJ108" s="57"/>
      <c r="BK108" s="57"/>
      <c r="BL108" s="57"/>
      <c r="BM108" s="57"/>
      <c r="BN108" s="57"/>
      <c r="BO108" s="57"/>
      <c r="BP108" s="57"/>
      <c r="BQ108" s="57"/>
      <c r="BR108" s="57"/>
      <c r="BS108" s="57"/>
      <c r="BT108" s="57"/>
      <c r="BU108" s="57"/>
      <c r="BV108" s="57"/>
      <c r="BW108" s="57"/>
      <c r="BX108" s="57"/>
      <c r="BY108" s="57"/>
      <c r="BZ108" s="57"/>
      <c r="CA108" s="57"/>
      <c r="CB108" s="57"/>
      <c r="CC108" s="57"/>
      <c r="CD108" s="57"/>
      <c r="CE108" s="57"/>
      <c r="CF108" s="57"/>
      <c r="CG108" s="57"/>
      <c r="CH108" s="57"/>
      <c r="CI108" s="57"/>
      <c r="CJ108" s="57"/>
      <c r="CK108" s="57"/>
      <c r="CL108" s="57"/>
      <c r="CM108" s="57"/>
      <c r="CN108" s="57"/>
      <c r="CO108" s="57"/>
      <c r="CP108" s="57"/>
      <c r="CQ108" s="57"/>
      <c r="CR108" s="57"/>
      <c r="CS108" s="57"/>
      <c r="CT108" s="57"/>
      <c r="CU108" s="57"/>
      <c r="CV108" s="57"/>
      <c r="CW108" s="57"/>
      <c r="CX108" s="57"/>
      <c r="CY108" s="57"/>
      <c r="CZ108" s="57"/>
      <c r="DA108" s="57"/>
      <c r="DB108" s="57"/>
      <c r="DC108" s="57"/>
      <c r="DD108" s="57"/>
      <c r="DE108" s="57"/>
      <c r="DF108" s="57"/>
      <c r="DG108" s="57"/>
      <c r="DH108" s="57"/>
      <c r="DI108" s="57"/>
      <c r="DJ108" s="57"/>
      <c r="DK108" s="57"/>
      <c r="DL108" s="57"/>
      <c r="DM108" s="57"/>
      <c r="DN108" s="57"/>
      <c r="DO108" s="57"/>
      <c r="DP108" s="57"/>
      <c r="DQ108" s="57"/>
      <c r="DR108" s="57"/>
      <c r="DS108" s="57"/>
      <c r="DT108" s="57"/>
      <c r="DU108" s="57"/>
      <c r="DV108" s="57"/>
      <c r="DW108" s="57"/>
      <c r="DX108" s="57"/>
      <c r="DY108" s="57"/>
      <c r="DZ108" s="57"/>
      <c r="EA108" s="57"/>
      <c r="EB108" s="57"/>
      <c r="EC108" s="57"/>
      <c r="ED108" s="57"/>
      <c r="EE108" s="57"/>
      <c r="EF108" s="57"/>
      <c r="EG108" s="57"/>
      <c r="EH108" s="57"/>
      <c r="EI108" s="57"/>
      <c r="EJ108" s="57"/>
      <c r="EK108" s="57"/>
      <c r="EL108" s="57"/>
      <c r="EM108" s="57"/>
      <c r="EN108" s="57"/>
      <c r="EO108" s="57"/>
      <c r="EP108" s="57"/>
      <c r="EQ108" s="57"/>
      <c r="ER108" s="57"/>
      <c r="ES108" s="57"/>
      <c r="ET108" s="57"/>
    </row>
    <row r="109" spans="1:153" x14ac:dyDescent="0.3">
      <c r="A109" s="90"/>
      <c r="B109" s="6" t="s">
        <v>232</v>
      </c>
      <c r="C109" s="91"/>
      <c r="D109" s="6"/>
      <c r="E109" s="6"/>
      <c r="F109" s="93" t="str">
        <f>F107</f>
        <v>INR Mn</v>
      </c>
      <c r="H109" s="57"/>
      <c r="I109" s="57"/>
      <c r="J109" s="57"/>
      <c r="K109" s="57"/>
      <c r="L109" s="57"/>
      <c r="M109" s="57"/>
      <c r="N109" s="57"/>
      <c r="O109" s="57"/>
      <c r="P109" s="57"/>
      <c r="Q109" s="57"/>
      <c r="R109" s="57"/>
      <c r="S109" s="57"/>
      <c r="T109" s="57"/>
      <c r="U109" s="57"/>
      <c r="V109" s="57"/>
      <c r="W109" s="57"/>
      <c r="X109" s="57"/>
      <c r="Y109" s="57"/>
      <c r="Z109" s="57"/>
      <c r="AA109" s="57"/>
      <c r="AB109" s="57"/>
      <c r="AC109" s="57"/>
      <c r="AD109" s="57"/>
      <c r="AE109" s="57"/>
      <c r="AF109" s="57"/>
      <c r="AG109" s="57"/>
      <c r="AH109" s="57"/>
      <c r="AI109" s="57"/>
      <c r="AJ109" s="57"/>
      <c r="AK109" s="57"/>
      <c r="AL109" s="57"/>
      <c r="AM109" s="57"/>
      <c r="AN109" s="57"/>
      <c r="AO109" s="57"/>
      <c r="AP109" s="57"/>
      <c r="AQ109" s="57"/>
      <c r="AR109" s="57"/>
      <c r="AS109" s="57"/>
      <c r="AT109" s="57"/>
      <c r="AU109" s="57"/>
      <c r="AV109" s="57"/>
      <c r="AW109" s="57"/>
      <c r="AX109" s="57"/>
      <c r="AY109" s="57"/>
      <c r="AZ109" s="57"/>
      <c r="BA109" s="57"/>
      <c r="BB109" s="57"/>
      <c r="BC109" s="57"/>
      <c r="BD109" s="57"/>
      <c r="BE109" s="57"/>
      <c r="BF109" s="57"/>
      <c r="BG109" s="57"/>
      <c r="BH109" s="57"/>
      <c r="BI109" s="57"/>
      <c r="BJ109" s="57"/>
      <c r="BK109" s="57"/>
      <c r="BL109" s="57"/>
      <c r="BM109" s="57"/>
      <c r="BN109" s="57"/>
      <c r="BO109" s="57"/>
      <c r="BP109" s="57"/>
      <c r="BQ109" s="57"/>
      <c r="BR109" s="57"/>
      <c r="BS109" s="57"/>
      <c r="BT109" s="57"/>
      <c r="BU109" s="57"/>
      <c r="BV109" s="57"/>
      <c r="BW109" s="57"/>
      <c r="BX109" s="57"/>
      <c r="BY109" s="57"/>
      <c r="BZ109" s="57"/>
      <c r="CA109" s="57"/>
      <c r="CB109" s="57"/>
      <c r="CC109" s="57"/>
      <c r="CD109" s="57"/>
      <c r="CE109" s="57"/>
      <c r="CF109" s="57"/>
      <c r="CG109" s="57"/>
      <c r="CH109" s="57"/>
      <c r="CI109" s="57"/>
      <c r="CJ109" s="57"/>
      <c r="CK109" s="57"/>
      <c r="CL109" s="57"/>
      <c r="CM109" s="57"/>
      <c r="CN109" s="57"/>
      <c r="CO109" s="57"/>
      <c r="CP109" s="57"/>
      <c r="CQ109" s="57"/>
      <c r="CR109" s="57"/>
      <c r="CS109" s="57"/>
      <c r="CT109" s="57"/>
      <c r="CU109" s="57"/>
      <c r="CV109" s="57"/>
      <c r="CW109" s="57"/>
      <c r="CX109" s="57"/>
      <c r="CY109" s="57"/>
      <c r="CZ109" s="57"/>
      <c r="DA109" s="57"/>
      <c r="DB109" s="57"/>
      <c r="DC109" s="57"/>
      <c r="DD109" s="57"/>
      <c r="DE109" s="57"/>
      <c r="DF109" s="57"/>
      <c r="DG109" s="57"/>
      <c r="DH109" s="57"/>
      <c r="DI109" s="57"/>
      <c r="DJ109" s="57"/>
      <c r="DK109" s="57"/>
      <c r="DL109" s="57"/>
      <c r="DM109" s="57"/>
      <c r="DN109" s="57"/>
      <c r="DO109" s="57"/>
      <c r="DP109" s="57"/>
      <c r="DQ109" s="57"/>
      <c r="DR109" s="57"/>
      <c r="DS109" s="57"/>
      <c r="DT109" s="57"/>
      <c r="DU109" s="57">
        <f t="shared" ref="DU109:EJ110" si="383">SUMIF($H$3:$DS$3,DU$3,$H109:$DS109)</f>
        <v>0</v>
      </c>
      <c r="DV109" s="57">
        <f t="shared" si="383"/>
        <v>0</v>
      </c>
      <c r="DW109" s="57">
        <f t="shared" si="383"/>
        <v>0</v>
      </c>
      <c r="DX109" s="57">
        <f t="shared" si="383"/>
        <v>0</v>
      </c>
      <c r="DY109" s="57">
        <f t="shared" si="383"/>
        <v>0</v>
      </c>
      <c r="DZ109" s="57">
        <f t="shared" si="383"/>
        <v>0</v>
      </c>
      <c r="EA109" s="57">
        <f t="shared" si="383"/>
        <v>0</v>
      </c>
      <c r="EB109" s="57">
        <f t="shared" si="383"/>
        <v>0</v>
      </c>
      <c r="EC109" s="57">
        <f t="shared" si="383"/>
        <v>0</v>
      </c>
      <c r="ED109" s="57">
        <f t="shared" si="383"/>
        <v>0</v>
      </c>
      <c r="EE109" s="57">
        <f t="shared" si="383"/>
        <v>0</v>
      </c>
      <c r="EF109" s="57">
        <f t="shared" si="383"/>
        <v>0</v>
      </c>
      <c r="EG109" s="57">
        <f t="shared" si="383"/>
        <v>0</v>
      </c>
      <c r="EH109" s="57">
        <f t="shared" si="383"/>
        <v>0</v>
      </c>
      <c r="EI109" s="57">
        <f t="shared" si="383"/>
        <v>0</v>
      </c>
      <c r="EJ109" s="57">
        <f t="shared" si="383"/>
        <v>0</v>
      </c>
      <c r="EK109" s="57">
        <f t="shared" ref="EK109:EW110" si="384">SUMIF($H$3:$DS$3,EK$3,$H109:$DS109)</f>
        <v>0</v>
      </c>
      <c r="EL109" s="57">
        <f t="shared" si="384"/>
        <v>0</v>
      </c>
      <c r="EM109" s="57">
        <f t="shared" si="384"/>
        <v>0</v>
      </c>
      <c r="EN109" s="57">
        <f t="shared" si="384"/>
        <v>0</v>
      </c>
      <c r="EO109" s="57">
        <f t="shared" si="384"/>
        <v>0</v>
      </c>
      <c r="EP109" s="57">
        <f t="shared" si="384"/>
        <v>0</v>
      </c>
      <c r="EQ109" s="57">
        <f t="shared" si="384"/>
        <v>0</v>
      </c>
      <c r="ER109" s="57">
        <f t="shared" si="384"/>
        <v>0</v>
      </c>
      <c r="ES109" s="57">
        <f t="shared" si="384"/>
        <v>0</v>
      </c>
      <c r="ET109" s="57">
        <f t="shared" si="384"/>
        <v>0</v>
      </c>
      <c r="EU109" s="57">
        <f t="shared" si="384"/>
        <v>0</v>
      </c>
      <c r="EV109" s="57">
        <f t="shared" si="384"/>
        <v>0</v>
      </c>
      <c r="EW109" s="57">
        <f t="shared" si="384"/>
        <v>0</v>
      </c>
    </row>
    <row r="110" spans="1:153" x14ac:dyDescent="0.3">
      <c r="A110" s="90"/>
      <c r="B110" s="91"/>
      <c r="C110" s="91"/>
      <c r="D110" s="6" t="s">
        <v>81</v>
      </c>
      <c r="E110" s="6"/>
      <c r="F110" s="93" t="str">
        <f>F109</f>
        <v>INR Mn</v>
      </c>
      <c r="H110" s="57">
        <f>Capex!H154</f>
        <v>1953.003412002384</v>
      </c>
      <c r="I110" s="57">
        <f>Capex!I154</f>
        <v>7390.1566178781331</v>
      </c>
      <c r="J110" s="57">
        <f>Capex!J154</f>
        <v>5812.2982490592685</v>
      </c>
      <c r="K110" s="57">
        <f>Capex!K154</f>
        <v>0</v>
      </c>
      <c r="L110" s="57">
        <f>Capex!L154</f>
        <v>1953.003412002384</v>
      </c>
      <c r="M110" s="57">
        <f>Capex!M154</f>
        <v>7390.1566178781331</v>
      </c>
      <c r="N110" s="57">
        <f>Capex!N154</f>
        <v>5812.2982490592685</v>
      </c>
      <c r="O110" s="57">
        <f>Capex!O154</f>
        <v>0</v>
      </c>
      <c r="P110" s="57">
        <f>Capex!P154</f>
        <v>1953.003412002384</v>
      </c>
      <c r="Q110" s="57">
        <f>Capex!Q154</f>
        <v>7390.1566178781331</v>
      </c>
      <c r="R110" s="57">
        <f>Capex!R154</f>
        <v>5812.2982490592685</v>
      </c>
      <c r="S110" s="57">
        <f>Capex!S154</f>
        <v>0</v>
      </c>
      <c r="T110" s="57">
        <f>Capex!T154</f>
        <v>3906.0068240047681</v>
      </c>
      <c r="U110" s="57">
        <f>Capex!U154</f>
        <v>14780.313235756266</v>
      </c>
      <c r="V110" s="57">
        <f>Capex!V154</f>
        <v>11624.596498118537</v>
      </c>
      <c r="W110" s="57">
        <f>Capex!W154</f>
        <v>0</v>
      </c>
      <c r="X110" s="57">
        <f>Capex!X154</f>
        <v>9765.01706001192</v>
      </c>
      <c r="Y110" s="57">
        <f>Capex!Y154</f>
        <v>36950.783089390665</v>
      </c>
      <c r="Z110" s="57">
        <f>Capex!Z154</f>
        <v>29061.49124529634</v>
      </c>
      <c r="AA110" s="57">
        <f>Capex!AA154</f>
        <v>0</v>
      </c>
      <c r="AB110" s="57">
        <f>Capex!AB154</f>
        <v>0</v>
      </c>
      <c r="AC110" s="57">
        <f>Capex!AC154</f>
        <v>0</v>
      </c>
      <c r="AD110" s="57">
        <f>Capex!AD154</f>
        <v>0</v>
      </c>
      <c r="AE110" s="57">
        <f>Capex!AE154</f>
        <v>0</v>
      </c>
      <c r="AF110" s="57">
        <f>Capex!AF154</f>
        <v>0</v>
      </c>
      <c r="AG110" s="57">
        <f>Capex!AG154</f>
        <v>0</v>
      </c>
      <c r="AH110" s="57">
        <f>Capex!AH154</f>
        <v>0</v>
      </c>
      <c r="AI110" s="57">
        <f>Capex!AI154</f>
        <v>0</v>
      </c>
      <c r="AJ110" s="57">
        <f>Capex!AJ154</f>
        <v>0</v>
      </c>
      <c r="AK110" s="57">
        <f>Capex!AK154</f>
        <v>0</v>
      </c>
      <c r="AL110" s="57">
        <f>Capex!AL154</f>
        <v>0</v>
      </c>
      <c r="AM110" s="57">
        <f>Capex!AM154</f>
        <v>0</v>
      </c>
      <c r="AN110" s="57">
        <f>Capex!AN154</f>
        <v>0</v>
      </c>
      <c r="AO110" s="57">
        <f>Capex!AO154</f>
        <v>0</v>
      </c>
      <c r="AP110" s="57">
        <f>Capex!AP154</f>
        <v>0</v>
      </c>
      <c r="AQ110" s="57">
        <f>Capex!AQ154</f>
        <v>0</v>
      </c>
      <c r="AR110" s="57">
        <f>Capex!AR154</f>
        <v>0</v>
      </c>
      <c r="AS110" s="57">
        <f>Capex!AS154</f>
        <v>0</v>
      </c>
      <c r="AT110" s="57">
        <f>Capex!AT154</f>
        <v>0</v>
      </c>
      <c r="AU110" s="57">
        <f>Capex!AU154</f>
        <v>0</v>
      </c>
      <c r="AV110" s="57">
        <f>Capex!AV154</f>
        <v>0</v>
      </c>
      <c r="AW110" s="57">
        <f>Capex!AW154</f>
        <v>0</v>
      </c>
      <c r="AX110" s="57">
        <f>Capex!AX154</f>
        <v>0</v>
      </c>
      <c r="AY110" s="57">
        <f>Capex!AY154</f>
        <v>0</v>
      </c>
      <c r="AZ110" s="57">
        <f>Capex!AZ154</f>
        <v>0</v>
      </c>
      <c r="BA110" s="57">
        <f>Capex!BA154</f>
        <v>0</v>
      </c>
      <c r="BB110" s="57">
        <f>Capex!BB154</f>
        <v>0</v>
      </c>
      <c r="BC110" s="57">
        <f>Capex!BC154</f>
        <v>0</v>
      </c>
      <c r="BD110" s="57">
        <f>Capex!BD154</f>
        <v>0</v>
      </c>
      <c r="BE110" s="57">
        <f>Capex!BE154</f>
        <v>0</v>
      </c>
      <c r="BF110" s="57">
        <f>Capex!BF154</f>
        <v>0</v>
      </c>
      <c r="BG110" s="57">
        <f>Capex!BG154</f>
        <v>0</v>
      </c>
      <c r="BH110" s="57">
        <f>Capex!BH154</f>
        <v>0</v>
      </c>
      <c r="BI110" s="57">
        <f>Capex!BI154</f>
        <v>0</v>
      </c>
      <c r="BJ110" s="57">
        <f>Capex!BJ154</f>
        <v>0</v>
      </c>
      <c r="BK110" s="57">
        <f>Capex!BK154</f>
        <v>0</v>
      </c>
      <c r="BL110" s="57">
        <f>Capex!BL154</f>
        <v>0</v>
      </c>
      <c r="BM110" s="57">
        <f>Capex!BM154</f>
        <v>0</v>
      </c>
      <c r="BN110" s="57">
        <f>Capex!BN154</f>
        <v>0</v>
      </c>
      <c r="BO110" s="57">
        <f>Capex!BO154</f>
        <v>0</v>
      </c>
      <c r="BP110" s="57">
        <f>Capex!BP154</f>
        <v>0</v>
      </c>
      <c r="BQ110" s="57">
        <f>Capex!BQ154</f>
        <v>0</v>
      </c>
      <c r="BR110" s="57">
        <f>Capex!BR154</f>
        <v>0</v>
      </c>
      <c r="BS110" s="57">
        <f>Capex!BS154</f>
        <v>0</v>
      </c>
      <c r="BT110" s="57">
        <f>Capex!BT154</f>
        <v>0</v>
      </c>
      <c r="BU110" s="57">
        <f>Capex!BU154</f>
        <v>0</v>
      </c>
      <c r="BV110" s="57">
        <f>Capex!BV154</f>
        <v>0</v>
      </c>
      <c r="BW110" s="57">
        <f>Capex!BW154</f>
        <v>0</v>
      </c>
      <c r="BX110" s="57">
        <f>Capex!BX154</f>
        <v>0</v>
      </c>
      <c r="BY110" s="57">
        <f>Capex!BY154</f>
        <v>0</v>
      </c>
      <c r="BZ110" s="57">
        <f>Capex!BZ154</f>
        <v>0</v>
      </c>
      <c r="CA110" s="57">
        <f>Capex!CA154</f>
        <v>0</v>
      </c>
      <c r="CB110" s="57">
        <f>Capex!CB154</f>
        <v>0</v>
      </c>
      <c r="CC110" s="57">
        <f>Capex!CC154</f>
        <v>0</v>
      </c>
      <c r="CD110" s="57">
        <f>Capex!CD154</f>
        <v>0</v>
      </c>
      <c r="CE110" s="57">
        <f>Capex!CE154</f>
        <v>0</v>
      </c>
      <c r="CF110" s="57">
        <f>Capex!CF154</f>
        <v>0</v>
      </c>
      <c r="CG110" s="57">
        <f>Capex!CG154</f>
        <v>0</v>
      </c>
      <c r="CH110" s="57">
        <f>Capex!CH154</f>
        <v>0</v>
      </c>
      <c r="CI110" s="57">
        <f>Capex!CI154</f>
        <v>0</v>
      </c>
      <c r="CJ110" s="57">
        <f>Capex!CJ154</f>
        <v>0</v>
      </c>
      <c r="CK110" s="57">
        <f>Capex!CK154</f>
        <v>0</v>
      </c>
      <c r="CL110" s="57">
        <f>Capex!CL154</f>
        <v>0</v>
      </c>
      <c r="CM110" s="57">
        <f>Capex!CM154</f>
        <v>0</v>
      </c>
      <c r="CN110" s="57">
        <f>Capex!CN154</f>
        <v>0</v>
      </c>
      <c r="CO110" s="57">
        <f>Capex!CO154</f>
        <v>0</v>
      </c>
      <c r="CP110" s="57">
        <f>Capex!CP154</f>
        <v>0</v>
      </c>
      <c r="CQ110" s="57">
        <f>Capex!CQ154</f>
        <v>0</v>
      </c>
      <c r="CR110" s="57">
        <f>Capex!CR154</f>
        <v>0</v>
      </c>
      <c r="CS110" s="57">
        <f>Capex!CS154</f>
        <v>0</v>
      </c>
      <c r="CT110" s="57">
        <f>Capex!CT154</f>
        <v>0</v>
      </c>
      <c r="CU110" s="57">
        <f>Capex!CU154</f>
        <v>0</v>
      </c>
      <c r="CV110" s="57">
        <f>Capex!CV154</f>
        <v>0</v>
      </c>
      <c r="CW110" s="57">
        <f>Capex!CW154</f>
        <v>0</v>
      </c>
      <c r="CX110" s="57">
        <f>Capex!CX154</f>
        <v>0</v>
      </c>
      <c r="CY110" s="57">
        <f>Capex!CY154</f>
        <v>0</v>
      </c>
      <c r="CZ110" s="57">
        <f>Capex!CZ154</f>
        <v>0</v>
      </c>
      <c r="DA110" s="57">
        <f>Capex!DA154</f>
        <v>0</v>
      </c>
      <c r="DB110" s="57">
        <f>Capex!DB154</f>
        <v>0</v>
      </c>
      <c r="DC110" s="57">
        <f>Capex!DC154</f>
        <v>0</v>
      </c>
      <c r="DD110" s="57">
        <f>Capex!DD154</f>
        <v>0</v>
      </c>
      <c r="DE110" s="57">
        <f>Capex!DE154</f>
        <v>0</v>
      </c>
      <c r="DF110" s="57">
        <f>Capex!DF154</f>
        <v>0</v>
      </c>
      <c r="DG110" s="57">
        <f>Capex!DG154</f>
        <v>0</v>
      </c>
      <c r="DH110" s="57">
        <f>Capex!DH154</f>
        <v>0</v>
      </c>
      <c r="DI110" s="57">
        <f>Capex!DI154</f>
        <v>0</v>
      </c>
      <c r="DJ110" s="57">
        <f>Capex!DJ154</f>
        <v>0</v>
      </c>
      <c r="DK110" s="57">
        <f>Capex!DK154</f>
        <v>0</v>
      </c>
      <c r="DL110" s="57">
        <f>Capex!DL154</f>
        <v>0</v>
      </c>
      <c r="DM110" s="57">
        <f>Capex!DM154</f>
        <v>0</v>
      </c>
      <c r="DN110" s="57">
        <f>Capex!DN154</f>
        <v>0</v>
      </c>
      <c r="DO110" s="57">
        <f>Capex!DO154</f>
        <v>0</v>
      </c>
      <c r="DP110" s="57">
        <f>Capex!DP154</f>
        <v>0</v>
      </c>
      <c r="DQ110" s="57">
        <f>Capex!DQ154</f>
        <v>0</v>
      </c>
      <c r="DR110" s="57">
        <f>Capex!DR154</f>
        <v>0</v>
      </c>
      <c r="DS110" s="57">
        <f>Capex!DS154</f>
        <v>0</v>
      </c>
      <c r="DT110" s="57"/>
      <c r="DU110" s="57">
        <f t="shared" si="383"/>
        <v>15155.458278939786</v>
      </c>
      <c r="DV110" s="57">
        <f t="shared" si="383"/>
        <v>15155.458278939786</v>
      </c>
      <c r="DW110" s="57">
        <f t="shared" si="383"/>
        <v>15155.458278939786</v>
      </c>
      <c r="DX110" s="57">
        <f t="shared" si="383"/>
        <v>30310.916557879573</v>
      </c>
      <c r="DY110" s="57">
        <f t="shared" si="383"/>
        <v>75777.291394698928</v>
      </c>
      <c r="DZ110" s="57">
        <f t="shared" si="383"/>
        <v>0</v>
      </c>
      <c r="EA110" s="57">
        <f t="shared" si="383"/>
        <v>0</v>
      </c>
      <c r="EB110" s="57">
        <f t="shared" si="383"/>
        <v>0</v>
      </c>
      <c r="EC110" s="57">
        <f t="shared" si="383"/>
        <v>0</v>
      </c>
      <c r="ED110" s="57">
        <f t="shared" si="383"/>
        <v>0</v>
      </c>
      <c r="EE110" s="57">
        <f t="shared" si="383"/>
        <v>0</v>
      </c>
      <c r="EF110" s="57">
        <f t="shared" si="383"/>
        <v>0</v>
      </c>
      <c r="EG110" s="57">
        <f t="shared" si="383"/>
        <v>0</v>
      </c>
      <c r="EH110" s="57">
        <f t="shared" si="383"/>
        <v>0</v>
      </c>
      <c r="EI110" s="57">
        <f t="shared" si="383"/>
        <v>0</v>
      </c>
      <c r="EJ110" s="57">
        <f t="shared" si="383"/>
        <v>0</v>
      </c>
      <c r="EK110" s="57">
        <f t="shared" si="384"/>
        <v>0</v>
      </c>
      <c r="EL110" s="57">
        <f t="shared" si="384"/>
        <v>0</v>
      </c>
      <c r="EM110" s="57">
        <f t="shared" si="384"/>
        <v>0</v>
      </c>
      <c r="EN110" s="57">
        <f t="shared" si="384"/>
        <v>0</v>
      </c>
      <c r="EO110" s="57">
        <f t="shared" si="384"/>
        <v>0</v>
      </c>
      <c r="EP110" s="57">
        <f t="shared" si="384"/>
        <v>0</v>
      </c>
      <c r="EQ110" s="57">
        <f t="shared" si="384"/>
        <v>0</v>
      </c>
      <c r="ER110" s="57">
        <f t="shared" si="384"/>
        <v>0</v>
      </c>
      <c r="ES110" s="57">
        <f t="shared" si="384"/>
        <v>0</v>
      </c>
      <c r="ET110" s="57">
        <f t="shared" si="384"/>
        <v>0</v>
      </c>
      <c r="EU110" s="57">
        <f t="shared" si="384"/>
        <v>0</v>
      </c>
      <c r="EV110" s="57">
        <f t="shared" si="384"/>
        <v>0</v>
      </c>
      <c r="EW110" s="57">
        <f t="shared" si="384"/>
        <v>0</v>
      </c>
    </row>
    <row r="111" spans="1:153" x14ac:dyDescent="0.3">
      <c r="A111" s="90"/>
      <c r="B111" s="91"/>
      <c r="C111" s="91"/>
      <c r="D111" s="91"/>
      <c r="E111" s="6"/>
      <c r="H111" s="57"/>
      <c r="I111" s="57"/>
      <c r="J111" s="57"/>
      <c r="K111" s="57"/>
      <c r="L111" s="57"/>
      <c r="M111" s="57"/>
      <c r="N111" s="57"/>
      <c r="O111" s="57"/>
      <c r="P111" s="57"/>
      <c r="Q111" s="57"/>
      <c r="R111" s="57"/>
      <c r="S111" s="57"/>
      <c r="T111" s="57"/>
      <c r="U111" s="57"/>
      <c r="V111" s="57"/>
      <c r="W111" s="57"/>
      <c r="X111" s="57"/>
      <c r="Y111" s="57"/>
      <c r="Z111" s="57"/>
      <c r="AA111" s="57"/>
      <c r="AB111" s="57"/>
      <c r="AC111" s="57"/>
      <c r="AD111" s="57"/>
      <c r="AE111" s="57"/>
      <c r="AF111" s="57"/>
      <c r="AG111" s="57"/>
      <c r="AH111" s="57"/>
      <c r="AI111" s="57"/>
      <c r="AJ111" s="57"/>
      <c r="AK111" s="57"/>
      <c r="AL111" s="57"/>
      <c r="AM111" s="57"/>
      <c r="AN111" s="57"/>
      <c r="AO111" s="57"/>
      <c r="AP111" s="57"/>
      <c r="AQ111" s="57"/>
      <c r="AR111" s="57"/>
      <c r="AS111" s="57"/>
      <c r="AT111" s="57"/>
      <c r="AU111" s="57"/>
      <c r="AV111" s="57"/>
      <c r="AW111" s="57"/>
      <c r="AX111" s="57"/>
      <c r="AY111" s="57"/>
      <c r="AZ111" s="57"/>
      <c r="BA111" s="57"/>
      <c r="BB111" s="57"/>
      <c r="BC111" s="57"/>
      <c r="BD111" s="57"/>
      <c r="BE111" s="57"/>
      <c r="BF111" s="57"/>
      <c r="BG111" s="57"/>
      <c r="BH111" s="57"/>
      <c r="BI111" s="57"/>
      <c r="BJ111" s="57"/>
      <c r="BK111" s="57"/>
      <c r="BL111" s="57"/>
      <c r="BM111" s="57"/>
      <c r="BN111" s="57"/>
      <c r="BO111" s="57"/>
      <c r="BP111" s="57"/>
      <c r="BQ111" s="57"/>
      <c r="BR111" s="57"/>
      <c r="BS111" s="57"/>
      <c r="BT111" s="57"/>
      <c r="BU111" s="57"/>
      <c r="BV111" s="57"/>
      <c r="BW111" s="57"/>
      <c r="BX111" s="57"/>
      <c r="BY111" s="57"/>
      <c r="BZ111" s="57"/>
      <c r="CA111" s="57"/>
      <c r="CB111" s="57"/>
      <c r="CC111" s="57"/>
      <c r="CD111" s="57"/>
      <c r="CE111" s="57"/>
      <c r="CF111" s="57"/>
      <c r="CG111" s="57"/>
      <c r="CH111" s="57"/>
      <c r="CI111" s="57"/>
      <c r="CJ111" s="57"/>
      <c r="CK111" s="57"/>
      <c r="CL111" s="57"/>
      <c r="CM111" s="57"/>
      <c r="CN111" s="57"/>
      <c r="CO111" s="57"/>
      <c r="CP111" s="57"/>
      <c r="CQ111" s="57"/>
      <c r="CR111" s="57"/>
      <c r="CS111" s="57"/>
      <c r="CT111" s="57"/>
      <c r="CU111" s="57"/>
      <c r="CV111" s="57"/>
      <c r="CW111" s="57"/>
      <c r="CX111" s="57"/>
      <c r="CY111" s="57"/>
      <c r="CZ111" s="57"/>
      <c r="DA111" s="57"/>
      <c r="DB111" s="57"/>
      <c r="DC111" s="57"/>
      <c r="DD111" s="57"/>
      <c r="DE111" s="57"/>
      <c r="DF111" s="57"/>
      <c r="DG111" s="57"/>
      <c r="DH111" s="57"/>
      <c r="DI111" s="57"/>
      <c r="DJ111" s="57"/>
      <c r="DK111" s="57"/>
      <c r="DL111" s="57"/>
      <c r="DM111" s="57"/>
      <c r="DN111" s="57"/>
      <c r="DO111" s="57"/>
      <c r="DP111" s="57"/>
      <c r="DQ111" s="57"/>
      <c r="DR111" s="57"/>
      <c r="DS111" s="57"/>
      <c r="DT111" s="57"/>
      <c r="DU111" s="57"/>
      <c r="DV111" s="57"/>
      <c r="DW111" s="57"/>
      <c r="DX111" s="57"/>
      <c r="DY111" s="57"/>
      <c r="DZ111" s="57"/>
      <c r="EA111" s="57"/>
      <c r="EB111" s="57"/>
      <c r="EC111" s="57"/>
      <c r="ED111" s="57"/>
      <c r="EE111" s="57"/>
      <c r="EF111" s="57"/>
      <c r="EG111" s="57"/>
      <c r="EH111" s="57"/>
      <c r="EI111" s="57"/>
      <c r="EJ111" s="57"/>
      <c r="EK111" s="57"/>
      <c r="EL111" s="57"/>
      <c r="EM111" s="57"/>
      <c r="EN111" s="57"/>
      <c r="EO111" s="57"/>
      <c r="EP111" s="57"/>
      <c r="EQ111" s="57"/>
      <c r="ER111" s="57"/>
      <c r="ES111" s="57"/>
      <c r="ET111" s="57"/>
    </row>
    <row r="112" spans="1:153" x14ac:dyDescent="0.3">
      <c r="A112" s="90"/>
      <c r="B112" s="91"/>
      <c r="C112" s="91"/>
      <c r="D112" s="88" t="s">
        <v>233</v>
      </c>
      <c r="E112" s="88"/>
      <c r="F112" s="94" t="str">
        <f>F110</f>
        <v>INR Mn</v>
      </c>
      <c r="G112" s="88"/>
      <c r="H112" s="88">
        <f t="shared" ref="H112:AM112" si="385">SUM(H110:H111)</f>
        <v>1953.003412002384</v>
      </c>
      <c r="I112" s="88">
        <f t="shared" si="385"/>
        <v>7390.1566178781331</v>
      </c>
      <c r="J112" s="88">
        <f t="shared" si="385"/>
        <v>5812.2982490592685</v>
      </c>
      <c r="K112" s="88">
        <f t="shared" si="385"/>
        <v>0</v>
      </c>
      <c r="L112" s="88">
        <f t="shared" si="385"/>
        <v>1953.003412002384</v>
      </c>
      <c r="M112" s="88">
        <f t="shared" si="385"/>
        <v>7390.1566178781331</v>
      </c>
      <c r="N112" s="88">
        <f t="shared" si="385"/>
        <v>5812.2982490592685</v>
      </c>
      <c r="O112" s="88">
        <f t="shared" si="385"/>
        <v>0</v>
      </c>
      <c r="P112" s="88">
        <f t="shared" si="385"/>
        <v>1953.003412002384</v>
      </c>
      <c r="Q112" s="88">
        <f t="shared" si="385"/>
        <v>7390.1566178781331</v>
      </c>
      <c r="R112" s="88">
        <f t="shared" si="385"/>
        <v>5812.2982490592685</v>
      </c>
      <c r="S112" s="88">
        <f t="shared" si="385"/>
        <v>0</v>
      </c>
      <c r="T112" s="88">
        <f t="shared" si="385"/>
        <v>3906.0068240047681</v>
      </c>
      <c r="U112" s="88">
        <f t="shared" si="385"/>
        <v>14780.313235756266</v>
      </c>
      <c r="V112" s="88">
        <f t="shared" si="385"/>
        <v>11624.596498118537</v>
      </c>
      <c r="W112" s="88">
        <f t="shared" si="385"/>
        <v>0</v>
      </c>
      <c r="X112" s="88">
        <f t="shared" si="385"/>
        <v>9765.01706001192</v>
      </c>
      <c r="Y112" s="88">
        <f t="shared" si="385"/>
        <v>36950.783089390665</v>
      </c>
      <c r="Z112" s="88">
        <f t="shared" si="385"/>
        <v>29061.49124529634</v>
      </c>
      <c r="AA112" s="88">
        <f t="shared" si="385"/>
        <v>0</v>
      </c>
      <c r="AB112" s="88">
        <f t="shared" si="385"/>
        <v>0</v>
      </c>
      <c r="AC112" s="88">
        <f t="shared" si="385"/>
        <v>0</v>
      </c>
      <c r="AD112" s="88">
        <f t="shared" si="385"/>
        <v>0</v>
      </c>
      <c r="AE112" s="88">
        <f t="shared" si="385"/>
        <v>0</v>
      </c>
      <c r="AF112" s="88">
        <f t="shared" si="385"/>
        <v>0</v>
      </c>
      <c r="AG112" s="88">
        <f t="shared" si="385"/>
        <v>0</v>
      </c>
      <c r="AH112" s="88">
        <f t="shared" si="385"/>
        <v>0</v>
      </c>
      <c r="AI112" s="88">
        <f t="shared" si="385"/>
        <v>0</v>
      </c>
      <c r="AJ112" s="88">
        <f t="shared" si="385"/>
        <v>0</v>
      </c>
      <c r="AK112" s="88">
        <f t="shared" si="385"/>
        <v>0</v>
      </c>
      <c r="AL112" s="88">
        <f t="shared" si="385"/>
        <v>0</v>
      </c>
      <c r="AM112" s="88">
        <f t="shared" si="385"/>
        <v>0</v>
      </c>
      <c r="AN112" s="88">
        <f t="shared" ref="AN112:BS112" si="386">SUM(AN110:AN111)</f>
        <v>0</v>
      </c>
      <c r="AO112" s="88">
        <f t="shared" si="386"/>
        <v>0</v>
      </c>
      <c r="AP112" s="88">
        <f t="shared" si="386"/>
        <v>0</v>
      </c>
      <c r="AQ112" s="88">
        <f t="shared" si="386"/>
        <v>0</v>
      </c>
      <c r="AR112" s="88">
        <f t="shared" si="386"/>
        <v>0</v>
      </c>
      <c r="AS112" s="88">
        <f t="shared" si="386"/>
        <v>0</v>
      </c>
      <c r="AT112" s="88">
        <f t="shared" si="386"/>
        <v>0</v>
      </c>
      <c r="AU112" s="88">
        <f t="shared" si="386"/>
        <v>0</v>
      </c>
      <c r="AV112" s="88">
        <f t="shared" si="386"/>
        <v>0</v>
      </c>
      <c r="AW112" s="88">
        <f t="shared" si="386"/>
        <v>0</v>
      </c>
      <c r="AX112" s="88">
        <f t="shared" si="386"/>
        <v>0</v>
      </c>
      <c r="AY112" s="88">
        <f t="shared" si="386"/>
        <v>0</v>
      </c>
      <c r="AZ112" s="88">
        <f t="shared" si="386"/>
        <v>0</v>
      </c>
      <c r="BA112" s="88">
        <f t="shared" si="386"/>
        <v>0</v>
      </c>
      <c r="BB112" s="88">
        <f t="shared" si="386"/>
        <v>0</v>
      </c>
      <c r="BC112" s="88">
        <f t="shared" si="386"/>
        <v>0</v>
      </c>
      <c r="BD112" s="88">
        <f t="shared" si="386"/>
        <v>0</v>
      </c>
      <c r="BE112" s="88">
        <f t="shared" si="386"/>
        <v>0</v>
      </c>
      <c r="BF112" s="88">
        <f t="shared" si="386"/>
        <v>0</v>
      </c>
      <c r="BG112" s="88">
        <f t="shared" si="386"/>
        <v>0</v>
      </c>
      <c r="BH112" s="88">
        <f t="shared" si="386"/>
        <v>0</v>
      </c>
      <c r="BI112" s="88">
        <f t="shared" si="386"/>
        <v>0</v>
      </c>
      <c r="BJ112" s="88">
        <f t="shared" si="386"/>
        <v>0</v>
      </c>
      <c r="BK112" s="88">
        <f t="shared" si="386"/>
        <v>0</v>
      </c>
      <c r="BL112" s="88">
        <f t="shared" si="386"/>
        <v>0</v>
      </c>
      <c r="BM112" s="88">
        <f t="shared" si="386"/>
        <v>0</v>
      </c>
      <c r="BN112" s="88">
        <f t="shared" si="386"/>
        <v>0</v>
      </c>
      <c r="BO112" s="88">
        <f t="shared" si="386"/>
        <v>0</v>
      </c>
      <c r="BP112" s="88">
        <f t="shared" si="386"/>
        <v>0</v>
      </c>
      <c r="BQ112" s="88">
        <f t="shared" si="386"/>
        <v>0</v>
      </c>
      <c r="BR112" s="88">
        <f t="shared" si="386"/>
        <v>0</v>
      </c>
      <c r="BS112" s="88">
        <f t="shared" si="386"/>
        <v>0</v>
      </c>
      <c r="BT112" s="88">
        <f t="shared" ref="BT112:CY112" si="387">SUM(BT110:BT111)</f>
        <v>0</v>
      </c>
      <c r="BU112" s="88">
        <f t="shared" si="387"/>
        <v>0</v>
      </c>
      <c r="BV112" s="88">
        <f t="shared" si="387"/>
        <v>0</v>
      </c>
      <c r="BW112" s="88">
        <f t="shared" si="387"/>
        <v>0</v>
      </c>
      <c r="BX112" s="88">
        <f t="shared" si="387"/>
        <v>0</v>
      </c>
      <c r="BY112" s="88">
        <f t="shared" si="387"/>
        <v>0</v>
      </c>
      <c r="BZ112" s="88">
        <f t="shared" si="387"/>
        <v>0</v>
      </c>
      <c r="CA112" s="88">
        <f t="shared" si="387"/>
        <v>0</v>
      </c>
      <c r="CB112" s="88">
        <f t="shared" si="387"/>
        <v>0</v>
      </c>
      <c r="CC112" s="88">
        <f t="shared" si="387"/>
        <v>0</v>
      </c>
      <c r="CD112" s="88">
        <f t="shared" si="387"/>
        <v>0</v>
      </c>
      <c r="CE112" s="88">
        <f t="shared" si="387"/>
        <v>0</v>
      </c>
      <c r="CF112" s="88">
        <f t="shared" si="387"/>
        <v>0</v>
      </c>
      <c r="CG112" s="88">
        <f t="shared" si="387"/>
        <v>0</v>
      </c>
      <c r="CH112" s="88">
        <f t="shared" si="387"/>
        <v>0</v>
      </c>
      <c r="CI112" s="88">
        <f t="shared" si="387"/>
        <v>0</v>
      </c>
      <c r="CJ112" s="88">
        <f t="shared" si="387"/>
        <v>0</v>
      </c>
      <c r="CK112" s="88">
        <f t="shared" si="387"/>
        <v>0</v>
      </c>
      <c r="CL112" s="88">
        <f t="shared" si="387"/>
        <v>0</v>
      </c>
      <c r="CM112" s="88">
        <f t="shared" si="387"/>
        <v>0</v>
      </c>
      <c r="CN112" s="88">
        <f t="shared" si="387"/>
        <v>0</v>
      </c>
      <c r="CO112" s="88">
        <f t="shared" si="387"/>
        <v>0</v>
      </c>
      <c r="CP112" s="88">
        <f t="shared" si="387"/>
        <v>0</v>
      </c>
      <c r="CQ112" s="88">
        <f t="shared" si="387"/>
        <v>0</v>
      </c>
      <c r="CR112" s="88">
        <f t="shared" si="387"/>
        <v>0</v>
      </c>
      <c r="CS112" s="88">
        <f t="shared" si="387"/>
        <v>0</v>
      </c>
      <c r="CT112" s="88">
        <f t="shared" si="387"/>
        <v>0</v>
      </c>
      <c r="CU112" s="88">
        <f t="shared" si="387"/>
        <v>0</v>
      </c>
      <c r="CV112" s="88">
        <f t="shared" si="387"/>
        <v>0</v>
      </c>
      <c r="CW112" s="88">
        <f t="shared" si="387"/>
        <v>0</v>
      </c>
      <c r="CX112" s="88">
        <f t="shared" si="387"/>
        <v>0</v>
      </c>
      <c r="CY112" s="88">
        <f t="shared" si="387"/>
        <v>0</v>
      </c>
      <c r="CZ112" s="88">
        <f t="shared" ref="CZ112:DS112" si="388">SUM(CZ110:CZ111)</f>
        <v>0</v>
      </c>
      <c r="DA112" s="88">
        <f t="shared" si="388"/>
        <v>0</v>
      </c>
      <c r="DB112" s="88">
        <f t="shared" si="388"/>
        <v>0</v>
      </c>
      <c r="DC112" s="88">
        <f t="shared" si="388"/>
        <v>0</v>
      </c>
      <c r="DD112" s="88">
        <f t="shared" si="388"/>
        <v>0</v>
      </c>
      <c r="DE112" s="88">
        <f t="shared" si="388"/>
        <v>0</v>
      </c>
      <c r="DF112" s="88">
        <f t="shared" si="388"/>
        <v>0</v>
      </c>
      <c r="DG112" s="88">
        <f t="shared" si="388"/>
        <v>0</v>
      </c>
      <c r="DH112" s="88">
        <f t="shared" si="388"/>
        <v>0</v>
      </c>
      <c r="DI112" s="88">
        <f t="shared" si="388"/>
        <v>0</v>
      </c>
      <c r="DJ112" s="88">
        <f t="shared" si="388"/>
        <v>0</v>
      </c>
      <c r="DK112" s="88">
        <f t="shared" si="388"/>
        <v>0</v>
      </c>
      <c r="DL112" s="88">
        <f t="shared" si="388"/>
        <v>0</v>
      </c>
      <c r="DM112" s="88">
        <f t="shared" si="388"/>
        <v>0</v>
      </c>
      <c r="DN112" s="88">
        <f t="shared" si="388"/>
        <v>0</v>
      </c>
      <c r="DO112" s="88">
        <f t="shared" si="388"/>
        <v>0</v>
      </c>
      <c r="DP112" s="88">
        <f t="shared" si="388"/>
        <v>0</v>
      </c>
      <c r="DQ112" s="88">
        <f t="shared" si="388"/>
        <v>0</v>
      </c>
      <c r="DR112" s="88">
        <f t="shared" si="388"/>
        <v>0</v>
      </c>
      <c r="DS112" s="88">
        <f t="shared" si="388"/>
        <v>0</v>
      </c>
      <c r="DT112" s="57"/>
      <c r="DU112" s="88">
        <f t="shared" ref="DU112:EW112" si="389">SUM(DU109:DU111)</f>
        <v>15155.458278939786</v>
      </c>
      <c r="DV112" s="88">
        <f t="shared" si="389"/>
        <v>15155.458278939786</v>
      </c>
      <c r="DW112" s="88">
        <f t="shared" si="389"/>
        <v>15155.458278939786</v>
      </c>
      <c r="DX112" s="88">
        <f t="shared" si="389"/>
        <v>30310.916557879573</v>
      </c>
      <c r="DY112" s="88">
        <f t="shared" si="389"/>
        <v>75777.291394698928</v>
      </c>
      <c r="DZ112" s="88">
        <f t="shared" si="389"/>
        <v>0</v>
      </c>
      <c r="EA112" s="88">
        <f t="shared" si="389"/>
        <v>0</v>
      </c>
      <c r="EB112" s="88">
        <f t="shared" si="389"/>
        <v>0</v>
      </c>
      <c r="EC112" s="88">
        <f t="shared" si="389"/>
        <v>0</v>
      </c>
      <c r="ED112" s="88">
        <f t="shared" si="389"/>
        <v>0</v>
      </c>
      <c r="EE112" s="88">
        <f t="shared" si="389"/>
        <v>0</v>
      </c>
      <c r="EF112" s="88">
        <f t="shared" si="389"/>
        <v>0</v>
      </c>
      <c r="EG112" s="88">
        <f t="shared" si="389"/>
        <v>0</v>
      </c>
      <c r="EH112" s="88">
        <f t="shared" si="389"/>
        <v>0</v>
      </c>
      <c r="EI112" s="88">
        <f t="shared" si="389"/>
        <v>0</v>
      </c>
      <c r="EJ112" s="88">
        <f t="shared" si="389"/>
        <v>0</v>
      </c>
      <c r="EK112" s="88">
        <f t="shared" si="389"/>
        <v>0</v>
      </c>
      <c r="EL112" s="88">
        <f t="shared" si="389"/>
        <v>0</v>
      </c>
      <c r="EM112" s="88">
        <f t="shared" si="389"/>
        <v>0</v>
      </c>
      <c r="EN112" s="88">
        <f t="shared" si="389"/>
        <v>0</v>
      </c>
      <c r="EO112" s="88">
        <f t="shared" si="389"/>
        <v>0</v>
      </c>
      <c r="EP112" s="88">
        <f t="shared" si="389"/>
        <v>0</v>
      </c>
      <c r="EQ112" s="88">
        <f t="shared" si="389"/>
        <v>0</v>
      </c>
      <c r="ER112" s="88">
        <f t="shared" si="389"/>
        <v>0</v>
      </c>
      <c r="ES112" s="88">
        <f t="shared" si="389"/>
        <v>0</v>
      </c>
      <c r="ET112" s="88">
        <f t="shared" si="389"/>
        <v>0</v>
      </c>
      <c r="EU112" s="88">
        <f t="shared" si="389"/>
        <v>0</v>
      </c>
      <c r="EV112" s="88">
        <f t="shared" si="389"/>
        <v>0</v>
      </c>
      <c r="EW112" s="88">
        <f t="shared" si="389"/>
        <v>0</v>
      </c>
    </row>
    <row r="113" spans="1:153" x14ac:dyDescent="0.3">
      <c r="A113" s="90"/>
      <c r="B113" s="91"/>
      <c r="C113" s="91"/>
      <c r="D113" s="91"/>
      <c r="E113" s="6"/>
      <c r="H113" s="57"/>
      <c r="I113" s="57"/>
      <c r="J113" s="57"/>
      <c r="K113" s="57"/>
      <c r="L113" s="57"/>
      <c r="M113" s="57"/>
      <c r="N113" s="57"/>
      <c r="O113" s="57"/>
      <c r="P113" s="57"/>
      <c r="Q113" s="57"/>
      <c r="R113" s="57"/>
      <c r="S113" s="57"/>
      <c r="T113" s="57"/>
      <c r="U113" s="57"/>
      <c r="V113" s="57"/>
      <c r="W113" s="57"/>
      <c r="X113" s="57"/>
      <c r="Y113" s="57"/>
      <c r="Z113" s="57"/>
      <c r="AA113" s="57"/>
      <c r="AB113" s="57"/>
      <c r="AC113" s="57"/>
      <c r="AD113" s="57"/>
      <c r="AE113" s="57"/>
      <c r="AF113" s="57"/>
      <c r="AG113" s="57"/>
      <c r="AH113" s="57"/>
      <c r="AI113" s="57"/>
      <c r="AJ113" s="57"/>
      <c r="AK113" s="57"/>
      <c r="AL113" s="57"/>
      <c r="AM113" s="57"/>
      <c r="AN113" s="57"/>
      <c r="AO113" s="57"/>
      <c r="AP113" s="57"/>
      <c r="AQ113" s="57"/>
      <c r="AR113" s="57"/>
      <c r="AS113" s="57"/>
      <c r="AT113" s="57"/>
      <c r="AU113" s="57"/>
      <c r="AV113" s="57"/>
      <c r="AW113" s="57"/>
      <c r="AX113" s="57"/>
      <c r="AY113" s="57"/>
      <c r="AZ113" s="57"/>
      <c r="BA113" s="57"/>
      <c r="BB113" s="57"/>
      <c r="BC113" s="57"/>
      <c r="BD113" s="57"/>
      <c r="BE113" s="57"/>
      <c r="BF113" s="57"/>
      <c r="BG113" s="57"/>
      <c r="BH113" s="57"/>
      <c r="BI113" s="57"/>
      <c r="BJ113" s="57"/>
      <c r="BK113" s="57"/>
      <c r="BL113" s="57"/>
      <c r="BM113" s="57"/>
      <c r="BN113" s="57"/>
      <c r="BO113" s="57"/>
      <c r="BP113" s="57"/>
      <c r="BQ113" s="57"/>
      <c r="BR113" s="57"/>
      <c r="BS113" s="57"/>
      <c r="BT113" s="57"/>
      <c r="BU113" s="57"/>
      <c r="BV113" s="57"/>
      <c r="BW113" s="57"/>
      <c r="BX113" s="57"/>
      <c r="BY113" s="57"/>
      <c r="BZ113" s="57"/>
      <c r="CA113" s="57"/>
      <c r="CB113" s="57"/>
      <c r="CC113" s="57"/>
      <c r="CD113" s="57"/>
      <c r="CE113" s="57"/>
      <c r="CF113" s="57"/>
      <c r="CG113" s="57"/>
      <c r="CH113" s="57"/>
      <c r="CI113" s="57"/>
      <c r="CJ113" s="57"/>
      <c r="CK113" s="57"/>
      <c r="CL113" s="57"/>
      <c r="CM113" s="57"/>
      <c r="CN113" s="57"/>
      <c r="CO113" s="57"/>
      <c r="CP113" s="57"/>
      <c r="CQ113" s="57"/>
      <c r="CR113" s="57"/>
      <c r="CS113" s="57"/>
      <c r="CT113" s="57"/>
      <c r="CU113" s="57"/>
      <c r="CV113" s="57"/>
      <c r="CW113" s="57"/>
      <c r="CX113" s="57"/>
      <c r="CY113" s="57"/>
      <c r="CZ113" s="57"/>
      <c r="DA113" s="57"/>
      <c r="DB113" s="57"/>
      <c r="DC113" s="57"/>
      <c r="DD113" s="57"/>
      <c r="DE113" s="57"/>
      <c r="DF113" s="57"/>
      <c r="DG113" s="57"/>
      <c r="DH113" s="57"/>
      <c r="DI113" s="57"/>
      <c r="DJ113" s="57"/>
      <c r="DK113" s="57"/>
      <c r="DL113" s="57"/>
      <c r="DM113" s="57"/>
      <c r="DN113" s="57"/>
      <c r="DO113" s="57"/>
      <c r="DP113" s="57"/>
      <c r="DQ113" s="57"/>
      <c r="DR113" s="57"/>
      <c r="DS113" s="57"/>
      <c r="DT113" s="57"/>
      <c r="DU113" s="57"/>
      <c r="DV113" s="57"/>
      <c r="DW113" s="57"/>
      <c r="DX113" s="57"/>
      <c r="DY113" s="57"/>
      <c r="DZ113" s="57"/>
      <c r="EA113" s="57"/>
      <c r="EB113" s="57"/>
      <c r="EC113" s="57"/>
      <c r="ED113" s="57"/>
      <c r="EE113" s="57"/>
      <c r="EF113" s="57"/>
      <c r="EG113" s="57"/>
      <c r="EH113" s="57"/>
      <c r="EI113" s="57"/>
      <c r="EJ113" s="57"/>
      <c r="EK113" s="57"/>
      <c r="EL113" s="57"/>
      <c r="EM113" s="57"/>
      <c r="EN113" s="57"/>
      <c r="EO113" s="57"/>
      <c r="EP113" s="57"/>
      <c r="EQ113" s="57"/>
      <c r="ER113" s="57"/>
      <c r="ES113" s="57"/>
      <c r="ET113" s="57"/>
    </row>
    <row r="114" spans="1:153" x14ac:dyDescent="0.3">
      <c r="A114" s="90"/>
      <c r="B114" s="6" t="s">
        <v>234</v>
      </c>
      <c r="C114" s="91"/>
      <c r="D114" s="6"/>
      <c r="E114" s="6"/>
      <c r="F114" s="93"/>
      <c r="H114" s="57"/>
      <c r="I114" s="57"/>
      <c r="J114" s="57"/>
      <c r="K114" s="57"/>
      <c r="L114" s="57"/>
      <c r="M114" s="57"/>
      <c r="N114" s="57"/>
      <c r="O114" s="57"/>
      <c r="P114" s="57"/>
      <c r="Q114" s="57"/>
      <c r="R114" s="57"/>
      <c r="S114" s="57"/>
      <c r="T114" s="57"/>
      <c r="U114" s="57"/>
      <c r="V114" s="57"/>
      <c r="W114" s="57"/>
      <c r="X114" s="57"/>
      <c r="Y114" s="57"/>
      <c r="Z114" s="57"/>
      <c r="AA114" s="57"/>
      <c r="AB114" s="57"/>
      <c r="AC114" s="57"/>
      <c r="AD114" s="57"/>
      <c r="AE114" s="57"/>
      <c r="AF114" s="57"/>
      <c r="AG114" s="57"/>
      <c r="AH114" s="57"/>
      <c r="AI114" s="57"/>
      <c r="AJ114" s="57"/>
      <c r="AK114" s="57"/>
      <c r="AL114" s="57"/>
      <c r="AM114" s="57"/>
      <c r="AN114" s="57"/>
      <c r="AO114" s="57"/>
      <c r="AP114" s="57"/>
      <c r="AQ114" s="57"/>
      <c r="AR114" s="57"/>
      <c r="AS114" s="57"/>
      <c r="AT114" s="57"/>
      <c r="AU114" s="57"/>
      <c r="AV114" s="57"/>
      <c r="AW114" s="57"/>
      <c r="AX114" s="57"/>
      <c r="AY114" s="57"/>
      <c r="AZ114" s="57"/>
      <c r="BA114" s="57"/>
      <c r="BB114" s="57"/>
      <c r="BC114" s="57"/>
      <c r="BD114" s="57"/>
      <c r="BE114" s="57"/>
      <c r="BF114" s="57"/>
      <c r="BG114" s="57"/>
      <c r="BH114" s="57"/>
      <c r="BI114" s="57"/>
      <c r="BJ114" s="57"/>
      <c r="BK114" s="57"/>
      <c r="BL114" s="57"/>
      <c r="BM114" s="57"/>
      <c r="BN114" s="57"/>
      <c r="BO114" s="57"/>
      <c r="BP114" s="57"/>
      <c r="BQ114" s="57"/>
      <c r="BR114" s="57"/>
      <c r="BS114" s="57"/>
      <c r="BT114" s="57"/>
      <c r="BU114" s="57"/>
      <c r="BV114" s="57"/>
      <c r="BW114" s="57"/>
      <c r="BX114" s="57"/>
      <c r="BY114" s="57"/>
      <c r="BZ114" s="57"/>
      <c r="CA114" s="57"/>
      <c r="CB114" s="57"/>
      <c r="CC114" s="57"/>
      <c r="CD114" s="57"/>
      <c r="CE114" s="57"/>
      <c r="CF114" s="57"/>
      <c r="CG114" s="57"/>
      <c r="CH114" s="57"/>
      <c r="CI114" s="57"/>
      <c r="CJ114" s="57"/>
      <c r="CK114" s="57"/>
      <c r="CL114" s="57"/>
      <c r="CM114" s="57"/>
      <c r="CN114" s="57"/>
      <c r="CO114" s="57"/>
      <c r="CP114" s="57"/>
      <c r="CQ114" s="57"/>
      <c r="CR114" s="57"/>
      <c r="CS114" s="57"/>
      <c r="CT114" s="57"/>
      <c r="CU114" s="57"/>
      <c r="CV114" s="57"/>
      <c r="CW114" s="57"/>
      <c r="CX114" s="57"/>
      <c r="CY114" s="57"/>
      <c r="CZ114" s="57"/>
      <c r="DA114" s="57"/>
      <c r="DB114" s="57"/>
      <c r="DC114" s="57"/>
      <c r="DD114" s="57"/>
      <c r="DE114" s="57"/>
      <c r="DF114" s="57"/>
      <c r="DG114" s="57"/>
      <c r="DH114" s="57"/>
      <c r="DI114" s="57"/>
      <c r="DJ114" s="57"/>
      <c r="DK114" s="57"/>
      <c r="DL114" s="57"/>
      <c r="DM114" s="57"/>
      <c r="DN114" s="57"/>
      <c r="DO114" s="57"/>
      <c r="DP114" s="57"/>
      <c r="DQ114" s="57"/>
      <c r="DR114" s="57"/>
      <c r="DS114" s="57"/>
      <c r="DT114" s="57"/>
      <c r="DU114" s="57"/>
      <c r="DV114" s="57"/>
      <c r="DW114" s="57"/>
      <c r="DX114" s="57"/>
      <c r="DY114" s="57"/>
      <c r="DZ114" s="57"/>
      <c r="EA114" s="57"/>
      <c r="EB114" s="57"/>
      <c r="EC114" s="57"/>
      <c r="ED114" s="57"/>
      <c r="EE114" s="57"/>
      <c r="EF114" s="57"/>
      <c r="EG114" s="57"/>
      <c r="EH114" s="57"/>
      <c r="EI114" s="57"/>
      <c r="EJ114" s="57"/>
      <c r="EK114" s="57"/>
      <c r="EL114" s="57"/>
      <c r="EM114" s="57"/>
      <c r="EN114" s="57"/>
      <c r="EO114" s="57"/>
      <c r="EP114" s="57"/>
      <c r="EQ114" s="57"/>
      <c r="ER114" s="57"/>
      <c r="ES114" s="57"/>
      <c r="ET114" s="57"/>
    </row>
    <row r="115" spans="1:153" x14ac:dyDescent="0.3">
      <c r="A115" s="90"/>
      <c r="B115" s="91"/>
      <c r="C115" s="91"/>
      <c r="D115" s="6" t="s">
        <v>235</v>
      </c>
      <c r="E115" s="6"/>
      <c r="F115" s="93" t="str">
        <f>F112</f>
        <v>INR Mn</v>
      </c>
      <c r="H115" s="57">
        <f>SUM(Capex!H411:H412)</f>
        <v>1367.1023884016688</v>
      </c>
      <c r="I115" s="57">
        <f>SUM(Capex!I411:I412)</f>
        <v>5173.1096325146927</v>
      </c>
      <c r="J115" s="57">
        <f>SUM(Capex!J411:J412)</f>
        <v>4068.6087743414878</v>
      </c>
      <c r="K115" s="57">
        <f>SUM(Capex!K411:K412)</f>
        <v>0</v>
      </c>
      <c r="L115" s="57">
        <f>SUM(Capex!L411:L412)</f>
        <v>1367.1023884016688</v>
      </c>
      <c r="M115" s="57">
        <f>SUM(Capex!M411:M412)</f>
        <v>5020.8373265024584</v>
      </c>
      <c r="N115" s="57">
        <f>SUM(Capex!N411:N412)</f>
        <v>3915.1369268715271</v>
      </c>
      <c r="O115" s="57">
        <f>SUM(Capex!O411:O412)</f>
        <v>-183.73413544247768</v>
      </c>
      <c r="P115" s="57">
        <f>SUM(Capex!P411:P412)</f>
        <v>1182.5457380262096</v>
      </c>
      <c r="Q115" s="57">
        <f>SUM(Capex!Q411:Q412)</f>
        <v>4835.4500816836553</v>
      </c>
      <c r="R115" s="57">
        <f>SUM(Capex!R411:R412)</f>
        <v>3728.9109287345163</v>
      </c>
      <c r="S115" s="57">
        <f>SUM(Capex!S411:S412)</f>
        <v>-370.80712591665366</v>
      </c>
      <c r="T115" s="57">
        <f>SUM(Capex!T411:T412)</f>
        <v>2361.7198236662352</v>
      </c>
      <c r="U115" s="57">
        <f>SUM(Capex!U411:U412)</f>
        <v>9819.7676974726091</v>
      </c>
      <c r="V115" s="57">
        <f>SUM(Capex!V411:V412)</f>
        <v>7607.8554881804203</v>
      </c>
      <c r="W115" s="57">
        <f>SUM(Capex!W411:W412)</f>
        <v>-561.3521065276293</v>
      </c>
      <c r="X115" s="57">
        <f>SUM(Capex!X411:X412)</f>
        <v>6268.8135101036114</v>
      </c>
      <c r="Y115" s="57">
        <f>SUM(Capex!Y411:Y412)</f>
        <v>24991.795563965159</v>
      </c>
      <c r="Z115" s="57">
        <f>SUM(Capex!Z411:Z412)</f>
        <v>19464.358937950525</v>
      </c>
      <c r="AA115" s="57">
        <f>SUM(Capex!AA411:AA412)</f>
        <v>-941.76668401667564</v>
      </c>
      <c r="AB115" s="57">
        <f>SUM(Capex!AB411:AB412)</f>
        <v>-948.77211767786321</v>
      </c>
      <c r="AC115" s="57">
        <f>SUM(Capex!AC411:AC412)</f>
        <v>-1714.3176294061604</v>
      </c>
      <c r="AD115" s="57">
        <f>SUM(Capex!AD411:AD412)</f>
        <v>-1724.5384766264622</v>
      </c>
      <c r="AE115" s="57">
        <f>SUM(Capex!AE411:AE412)</f>
        <v>-1880.1125825409847</v>
      </c>
      <c r="AF115" s="57">
        <f>SUM(Capex!AF411:AF412)</f>
        <v>-1891.3068014392065</v>
      </c>
      <c r="AG115" s="57">
        <f>SUM(Capex!AG411:AG412)</f>
        <v>-1899.7197015839856</v>
      </c>
      <c r="AH115" s="57">
        <f>SUM(Capex!AH411:AH412)</f>
        <v>-1908.2122786951199</v>
      </c>
      <c r="AI115" s="57">
        <f>SUM(Capex!AI411:AI412)</f>
        <v>-1916.7852898000422</v>
      </c>
      <c r="AJ115" s="57">
        <f>SUM(Capex!AJ411:AJ412)</f>
        <v>-1930.9976606151536</v>
      </c>
      <c r="AK115" s="57">
        <f>SUM(Capex!AK411:AK412)</f>
        <v>-1939.5680240429076</v>
      </c>
      <c r="AL115" s="57">
        <f>SUM(Capex!AL411:AL412)</f>
        <v>-1948.2176000384884</v>
      </c>
      <c r="AM115" s="57">
        <f>SUM(Capex!AM411:AM412)</f>
        <v>-1956.9471236647278</v>
      </c>
      <c r="AN115" s="57">
        <f>SUM(Capex!AN411:AN412)</f>
        <v>-1979.6527405189099</v>
      </c>
      <c r="AO115" s="57">
        <f>SUM(Capex!AO411:AO412)</f>
        <v>-1988.1298528671614</v>
      </c>
      <c r="AP115" s="57">
        <f>SUM(Capex!AP411:AP412)</f>
        <v>-1996.6803192017721</v>
      </c>
      <c r="AQ115" s="57">
        <f>SUM(Capex!AQ411:AQ412)</f>
        <v>-2005.3047742680533</v>
      </c>
      <c r="AR115" s="57">
        <f>SUM(Capex!AR411:AR412)</f>
        <v>-2014.003858303882</v>
      </c>
      <c r="AS115" s="57">
        <f>SUM(Capex!AS411:AS412)</f>
        <v>-2022.7782170872292</v>
      </c>
      <c r="AT115" s="57">
        <f>SUM(Capex!AT411:AT412)</f>
        <v>-2031.6285019841005</v>
      </c>
      <c r="AU115" s="57">
        <f>SUM(Capex!AU411:AU412)</f>
        <v>-2040.5553699968877</v>
      </c>
      <c r="AV115" s="57">
        <f>SUM(Capex!AV411:AV412)</f>
        <v>-2049.5594838131442</v>
      </c>
      <c r="AW115" s="57">
        <f>SUM(Capex!AW411:AW412)</f>
        <v>-2058.6415118547789</v>
      </c>
      <c r="AX115" s="57">
        <f>SUM(Capex!AX411:AX412)</f>
        <v>-2067.8021283276753</v>
      </c>
      <c r="AY115" s="57">
        <f>SUM(Capex!AY411:AY412)</f>
        <v>-2077.0420132717436</v>
      </c>
      <c r="AZ115" s="57">
        <f>SUM(Capex!AZ411:AZ412)</f>
        <v>-2086.3618526114014</v>
      </c>
      <c r="BA115" s="57">
        <f>SUM(Capex!BA411:BA412)</f>
        <v>-1995.762338206494</v>
      </c>
      <c r="BB115" s="57">
        <f>SUM(Capex!BB411:BB412)</f>
        <v>-2005.2441679036567</v>
      </c>
      <c r="BC115" s="57">
        <f>SUM(Capex!BC411:BC412)</f>
        <v>-2014.808045588117</v>
      </c>
      <c r="BD115" s="57">
        <f>SUM(Capex!BD411:BD412)</f>
        <v>-2024.4546812359481</v>
      </c>
      <c r="BE115" s="57">
        <f>SUM(Capex!BE411:BE412)</f>
        <v>-1934.1847909667749</v>
      </c>
      <c r="BF115" s="57">
        <f>SUM(Capex!BF411:BF412)</f>
        <v>-1943.9990970969357</v>
      </c>
      <c r="BG115" s="57">
        <f>SUM(Capex!BG411:BG412)</f>
        <v>-1953.8983281931014</v>
      </c>
      <c r="BH115" s="57">
        <f>SUM(Capex!BH411:BH412)</f>
        <v>-1963.8832191263637</v>
      </c>
      <c r="BI115" s="57">
        <f>SUM(Capex!BI411:BI412)</f>
        <v>-1873.9545111267846</v>
      </c>
      <c r="BJ115" s="57">
        <f>SUM(Capex!BJ411:BJ412)</f>
        <v>-1884.1129518384259</v>
      </c>
      <c r="BK115" s="57">
        <f>SUM(Capex!BK411:BK412)</f>
        <v>-1894.359295374848</v>
      </c>
      <c r="BL115" s="57">
        <f>SUM(Capex!BL411:BL412)</f>
        <v>-1904.6943023750919</v>
      </c>
      <c r="BM115" s="57">
        <f>SUM(Capex!BM411:BM412)</f>
        <v>-1715.1187400601461</v>
      </c>
      <c r="BN115" s="57">
        <f>SUM(Capex!BN411:BN412)</f>
        <v>-1725.6333822899012</v>
      </c>
      <c r="BO115" s="57">
        <f>SUM(Capex!BO411:BO412)</f>
        <v>-1736.2390096205977</v>
      </c>
      <c r="BP115" s="57">
        <f>SUM(Capex!BP411:BP412)</f>
        <v>-1746.9364093627696</v>
      </c>
      <c r="BQ115" s="57">
        <f>SUM(Capex!BQ411:BQ412)</f>
        <v>-1257.7263756396919</v>
      </c>
      <c r="BR115" s="57">
        <f>SUM(Capex!BR411:BR412)</f>
        <v>-1268.6097094463316</v>
      </c>
      <c r="BS115" s="57">
        <f>SUM(Capex!BS411:BS412)</f>
        <v>-1279.5872187088105</v>
      </c>
      <c r="BT115" s="57">
        <f>SUM(Capex!BT411:BT412)</f>
        <v>-1290.659718344381</v>
      </c>
      <c r="BU115" s="57">
        <f>SUM(Capex!BU411:BU412)</f>
        <v>-1158.1255382181521</v>
      </c>
      <c r="BV115" s="57">
        <f>SUM(Capex!BV411:BV412)</f>
        <v>-1168.1470079643136</v>
      </c>
      <c r="BW115" s="57">
        <f>SUM(Capex!BW411:BW412)</f>
        <v>-1178.2551953007185</v>
      </c>
      <c r="BX115" s="57">
        <f>SUM(Capex!BX411:BX412)</f>
        <v>-1188.4508506103589</v>
      </c>
      <c r="BY115" s="57">
        <f>SUM(Capex!BY411:BY412)</f>
        <v>-1055.0322386656576</v>
      </c>
      <c r="BZ115" s="57">
        <f>SUM(Capex!BZ411:BZ412)</f>
        <v>-1064.1616234448584</v>
      </c>
      <c r="CA115" s="57">
        <f>SUM(Capex!CA411:CA412)</f>
        <v>-1073.3700064417371</v>
      </c>
      <c r="CB115" s="57">
        <f>SUM(Capex!CB411:CB412)</f>
        <v>-1082.6580712421585</v>
      </c>
      <c r="CC115" s="57">
        <f>SUM(Capex!CC411:CC412)</f>
        <v>-948.32401524341094</v>
      </c>
      <c r="CD115" s="57">
        <f>SUM(Capex!CD411:CD412)</f>
        <v>-956.53003446559478</v>
      </c>
      <c r="CE115" s="57">
        <f>SUM(Capex!CE411:CE412)</f>
        <v>-964.80706185628719</v>
      </c>
      <c r="CF115" s="57">
        <f>SUM(Capex!CF411:CF412)</f>
        <v>-973.15571186201271</v>
      </c>
      <c r="CG115" s="57">
        <f>SUM(Capex!CG411:CG412)</f>
        <v>-694.17162003867486</v>
      </c>
      <c r="CH115" s="57">
        <f>SUM(Capex!CH411:CH412)</f>
        <v>-700.17841261797037</v>
      </c>
      <c r="CI115" s="57">
        <f>SUM(Capex!CI411:CI412)</f>
        <v>-706.23718305987097</v>
      </c>
      <c r="CJ115" s="57">
        <f>SUM(Capex!CJ411:CJ412)</f>
        <v>-712.34838113822241</v>
      </c>
      <c r="CK115" s="57">
        <f>SUM(Capex!CK411:CK412)</f>
        <v>0</v>
      </c>
      <c r="CL115" s="57">
        <f>SUM(Capex!CL411:CL412)</f>
        <v>0</v>
      </c>
      <c r="CM115" s="57">
        <f>SUM(Capex!CM411:CM412)</f>
        <v>0</v>
      </c>
      <c r="CN115" s="57">
        <f>SUM(Capex!CN411:CN412)</f>
        <v>0</v>
      </c>
      <c r="CO115" s="57">
        <f>SUM(Capex!CO411:CO412)</f>
        <v>0</v>
      </c>
      <c r="CP115" s="57">
        <f>SUM(Capex!CP411:CP412)</f>
        <v>0</v>
      </c>
      <c r="CQ115" s="57">
        <f>SUM(Capex!CQ411:CQ412)</f>
        <v>0</v>
      </c>
      <c r="CR115" s="57">
        <f>SUM(Capex!CR411:CR412)</f>
        <v>0</v>
      </c>
      <c r="CS115" s="57">
        <f>SUM(Capex!CS411:CS412)</f>
        <v>0</v>
      </c>
      <c r="CT115" s="57">
        <f>SUM(Capex!CT411:CT412)</f>
        <v>0</v>
      </c>
      <c r="CU115" s="57">
        <f>SUM(Capex!CU411:CU412)</f>
        <v>0</v>
      </c>
      <c r="CV115" s="57">
        <f>SUM(Capex!CV411:CV412)</f>
        <v>0</v>
      </c>
      <c r="CW115" s="57">
        <f>SUM(Capex!CW411:CW412)</f>
        <v>0</v>
      </c>
      <c r="CX115" s="57">
        <f>SUM(Capex!CX411:CX412)</f>
        <v>0</v>
      </c>
      <c r="CY115" s="57">
        <f>SUM(Capex!CY411:CY412)</f>
        <v>0</v>
      </c>
      <c r="CZ115" s="57">
        <f>SUM(Capex!CZ411:CZ412)</f>
        <v>0</v>
      </c>
      <c r="DA115" s="57">
        <f>SUM(Capex!DA411:DA412)</f>
        <v>0</v>
      </c>
      <c r="DB115" s="57">
        <f>SUM(Capex!DB411:DB412)</f>
        <v>0</v>
      </c>
      <c r="DC115" s="57">
        <f>SUM(Capex!DC411:DC412)</f>
        <v>0</v>
      </c>
      <c r="DD115" s="57">
        <f>SUM(Capex!DD411:DD412)</f>
        <v>0</v>
      </c>
      <c r="DE115" s="57">
        <f>SUM(Capex!DE411:DE412)</f>
        <v>0</v>
      </c>
      <c r="DF115" s="57">
        <f>SUM(Capex!DF411:DF412)</f>
        <v>0</v>
      </c>
      <c r="DG115" s="57">
        <f>SUM(Capex!DG411:DG412)</f>
        <v>0</v>
      </c>
      <c r="DH115" s="57">
        <f>SUM(Capex!DH411:DH412)</f>
        <v>0</v>
      </c>
      <c r="DI115" s="57">
        <f>SUM(Capex!DI411:DI412)</f>
        <v>0</v>
      </c>
      <c r="DJ115" s="57">
        <f>SUM(Capex!DJ411:DJ412)</f>
        <v>0</v>
      </c>
      <c r="DK115" s="57">
        <f>SUM(Capex!DK411:DK412)</f>
        <v>0</v>
      </c>
      <c r="DL115" s="57">
        <f>SUM(Capex!DL411:DL412)</f>
        <v>0</v>
      </c>
      <c r="DM115" s="57">
        <f>SUM(Capex!DM411:DM412)</f>
        <v>0</v>
      </c>
      <c r="DN115" s="57">
        <f>SUM(Capex!DN411:DN412)</f>
        <v>0</v>
      </c>
      <c r="DO115" s="57">
        <f>SUM(Capex!DO411:DO412)</f>
        <v>0</v>
      </c>
      <c r="DP115" s="57">
        <f>SUM(Capex!DP411:DP412)</f>
        <v>0</v>
      </c>
      <c r="DQ115" s="57">
        <f>SUM(Capex!DQ411:DQ412)</f>
        <v>0</v>
      </c>
      <c r="DR115" s="57">
        <f>SUM(Capex!DR411:DR412)</f>
        <v>0</v>
      </c>
      <c r="DS115" s="57">
        <f>SUM(Capex!DS411:DS412)</f>
        <v>0</v>
      </c>
      <c r="DT115" s="57"/>
      <c r="DU115" s="57">
        <f t="shared" ref="DU115:EJ116" si="390">SUMIF($H$3:$DS$3,DU$3,$H115:$DS115)</f>
        <v>10608.820795257849</v>
      </c>
      <c r="DV115" s="57">
        <f t="shared" si="390"/>
        <v>10119.342506333176</v>
      </c>
      <c r="DW115" s="57">
        <f t="shared" si="390"/>
        <v>9376.0996225277268</v>
      </c>
      <c r="DX115" s="57">
        <f t="shared" si="390"/>
        <v>19227.990902791636</v>
      </c>
      <c r="DY115" s="57">
        <f t="shared" si="390"/>
        <v>49783.201328002615</v>
      </c>
      <c r="DZ115" s="57">
        <f t="shared" si="390"/>
        <v>-6267.7408062514705</v>
      </c>
      <c r="EA115" s="57">
        <f t="shared" si="390"/>
        <v>-7616.0240715183536</v>
      </c>
      <c r="EB115" s="57">
        <f t="shared" si="390"/>
        <v>-7775.730408361278</v>
      </c>
      <c r="EC115" s="57">
        <f t="shared" si="390"/>
        <v>-7969.7676868558974</v>
      </c>
      <c r="ED115" s="57">
        <f t="shared" si="390"/>
        <v>-8108.9659473720994</v>
      </c>
      <c r="EE115" s="57">
        <f t="shared" si="390"/>
        <v>-8253.0451372673415</v>
      </c>
      <c r="EF115" s="57">
        <f t="shared" si="390"/>
        <v>-8102.1764043096691</v>
      </c>
      <c r="EG115" s="57">
        <f t="shared" si="390"/>
        <v>-7856.5368974927605</v>
      </c>
      <c r="EH115" s="57">
        <f t="shared" si="390"/>
        <v>-7616.3099774664224</v>
      </c>
      <c r="EI115" s="57">
        <f t="shared" si="390"/>
        <v>-7081.6854343457362</v>
      </c>
      <c r="EJ115" s="57">
        <f t="shared" si="390"/>
        <v>-5552.8597131576034</v>
      </c>
      <c r="EK115" s="57">
        <f t="shared" ref="EK115:EW116" si="391">SUMIF($H$3:$DS$3,EK$3,$H115:$DS115)</f>
        <v>-4795.1874598275654</v>
      </c>
      <c r="EL115" s="57">
        <f t="shared" si="391"/>
        <v>-4381.014719162612</v>
      </c>
      <c r="EM115" s="57">
        <f t="shared" si="391"/>
        <v>-3952.3191828074514</v>
      </c>
      <c r="EN115" s="57">
        <f t="shared" si="391"/>
        <v>-3073.7429275785289</v>
      </c>
      <c r="EO115" s="57">
        <f t="shared" si="391"/>
        <v>-712.34838113822241</v>
      </c>
      <c r="EP115" s="57">
        <f t="shared" si="391"/>
        <v>0</v>
      </c>
      <c r="EQ115" s="57">
        <f t="shared" si="391"/>
        <v>0</v>
      </c>
      <c r="ER115" s="57">
        <f t="shared" si="391"/>
        <v>0</v>
      </c>
      <c r="ES115" s="57">
        <f t="shared" si="391"/>
        <v>0</v>
      </c>
      <c r="ET115" s="57">
        <f t="shared" si="391"/>
        <v>0</v>
      </c>
      <c r="EU115" s="57">
        <f t="shared" si="391"/>
        <v>0</v>
      </c>
      <c r="EV115" s="57">
        <f t="shared" si="391"/>
        <v>0</v>
      </c>
      <c r="EW115" s="57">
        <f t="shared" si="391"/>
        <v>0</v>
      </c>
    </row>
    <row r="116" spans="1:153" x14ac:dyDescent="0.3">
      <c r="A116" s="90"/>
      <c r="B116" s="91"/>
      <c r="C116" s="91"/>
      <c r="D116" s="6" t="s">
        <v>236</v>
      </c>
      <c r="E116" s="6"/>
      <c r="F116" s="93" t="str">
        <f>F115</f>
        <v>INR Mn</v>
      </c>
      <c r="H116" s="57">
        <f>Capex!H279</f>
        <v>585.90102360071535</v>
      </c>
      <c r="I116" s="57">
        <f>Capex!I279</f>
        <v>2217.0469853634404</v>
      </c>
      <c r="J116" s="57">
        <f>Capex!J279</f>
        <v>1743.6894747177807</v>
      </c>
      <c r="K116" s="57">
        <f>Capex!K279</f>
        <v>212.51828253797919</v>
      </c>
      <c r="L116" s="57">
        <f>Capex!L279</f>
        <v>635.13679148859478</v>
      </c>
      <c r="M116" s="57">
        <f>Capex!M279</f>
        <v>2247.2746115683867</v>
      </c>
      <c r="N116" s="57">
        <f>Capex!N279</f>
        <v>1764.344728550016</v>
      </c>
      <c r="O116" s="57">
        <f>Capex!O279</f>
        <v>262.08456066563417</v>
      </c>
      <c r="P116" s="57">
        <f>Capex!P279</f>
        <v>650.10579530484813</v>
      </c>
      <c r="Q116" s="57">
        <f>Capex!Q279</f>
        <v>2254.0281374117658</v>
      </c>
      <c r="R116" s="57">
        <f>Capex!R279</f>
        <v>1769.8163311033579</v>
      </c>
      <c r="S116" s="57">
        <f>Capex!S279</f>
        <v>294.57961309905608</v>
      </c>
      <c r="T116" s="57">
        <f>Capex!T279</f>
        <v>1242.3495073365762</v>
      </c>
      <c r="U116" s="57">
        <f>Capex!U279</f>
        <v>4471.7375937135248</v>
      </c>
      <c r="V116" s="57">
        <f>Capex!V279</f>
        <v>3515.0928624888447</v>
      </c>
      <c r="W116" s="57">
        <f>Capex!W279</f>
        <v>499.58770018244996</v>
      </c>
      <c r="X116" s="57">
        <f>Capex!X279</f>
        <v>3060.6987394163866</v>
      </c>
      <c r="Y116" s="57">
        <f>Capex!Y279</f>
        <v>11151.629611976252</v>
      </c>
      <c r="Z116" s="57">
        <f>Capex!Z279</f>
        <v>8767.0085743350446</v>
      </c>
      <c r="AA116" s="57">
        <f>Capex!AA279</f>
        <v>1214.5959107422141</v>
      </c>
      <c r="AB116" s="57">
        <f>Capex!AB279</f>
        <v>281.45824571407201</v>
      </c>
      <c r="AC116" s="57">
        <f>Capex!AC279</f>
        <v>157.41857029164004</v>
      </c>
      <c r="AD116" s="57">
        <f>Capex!AD279</f>
        <v>112.97149737871283</v>
      </c>
      <c r="AE116" s="57">
        <f>Capex!AE279</f>
        <v>338.43894662447269</v>
      </c>
      <c r="AF116" s="57">
        <f>Capex!AF279</f>
        <v>82.739793771963022</v>
      </c>
      <c r="AG116" s="57">
        <f>Capex!AG279</f>
        <v>21.123868364455461</v>
      </c>
      <c r="AH116" s="57">
        <f>Capex!AH279</f>
        <v>24.887133793911563</v>
      </c>
      <c r="AI116" s="57">
        <f>Capex!AI279</f>
        <v>206.43710726756427</v>
      </c>
      <c r="AJ116" s="57">
        <f>Capex!AJ279</f>
        <v>24.619190703525785</v>
      </c>
      <c r="AK116" s="57">
        <f>Capex!AK279</f>
        <v>-19.343303142993729</v>
      </c>
      <c r="AL116" s="57">
        <f>Capex!AL279</f>
        <v>-1.0650936661028028</v>
      </c>
      <c r="AM116" s="57">
        <f>Capex!AM279</f>
        <v>44.325762988115208</v>
      </c>
      <c r="AN116" s="57">
        <f>Capex!AN279</f>
        <v>17.548749538340189</v>
      </c>
      <c r="AO116" s="57">
        <f>Capex!AO279</f>
        <v>-36.211952088161141</v>
      </c>
      <c r="AP116" s="57">
        <f>Capex!AP279</f>
        <v>-12.066386456430019</v>
      </c>
      <c r="AQ116" s="57">
        <f>Capex!AQ279</f>
        <v>83.31454738163616</v>
      </c>
      <c r="AR116" s="57">
        <f>Capex!AR279</f>
        <v>-17.246380428296995</v>
      </c>
      <c r="AS116" s="57">
        <f>Capex!AS279</f>
        <v>-47.291022839030376</v>
      </c>
      <c r="AT116" s="57">
        <f>Capex!AT279</f>
        <v>-19.291867380910709</v>
      </c>
      <c r="AU116" s="57">
        <f>Capex!AU279</f>
        <v>70.986121803837278</v>
      </c>
      <c r="AV116" s="57">
        <f>Capex!AV279</f>
        <v>-25.233879173610401</v>
      </c>
      <c r="AW116" s="57">
        <f>Capex!AW279</f>
        <v>-52.273841068694765</v>
      </c>
      <c r="AX116" s="57">
        <f>Capex!AX279</f>
        <v>-22.541531443734542</v>
      </c>
      <c r="AY116" s="57">
        <f>Capex!AY279</f>
        <v>80.67383176457264</v>
      </c>
      <c r="AZ116" s="57">
        <f>Capex!AZ279</f>
        <v>-18.633461398165149</v>
      </c>
      <c r="BA116" s="57">
        <f>Capex!BA279</f>
        <v>-47.830362061383084</v>
      </c>
      <c r="BB116" s="57">
        <f>Capex!BB279</f>
        <v>-19.643610352009659</v>
      </c>
      <c r="BC116" s="57">
        <f>Capex!BC279</f>
        <v>34.31338625879355</v>
      </c>
      <c r="BD116" s="57">
        <f>Capex!BD279</f>
        <v>10.947182464060189</v>
      </c>
      <c r="BE116" s="57">
        <f>Capex!BE279</f>
        <v>-40.103960777717703</v>
      </c>
      <c r="BF116" s="57">
        <f>Capex!BF279</f>
        <v>-14.604652993097353</v>
      </c>
      <c r="BG116" s="57">
        <f>Capex!BG279</f>
        <v>85.634380796219787</v>
      </c>
      <c r="BH116" s="57">
        <f>Capex!BH279</f>
        <v>-15.253746673305706</v>
      </c>
      <c r="BI116" s="57">
        <f>Capex!BI279</f>
        <v>-45.555098291489912</v>
      </c>
      <c r="BJ116" s="57">
        <f>Capex!BJ279</f>
        <v>-18.159742675992881</v>
      </c>
      <c r="BK116" s="57">
        <f>Capex!BK279</f>
        <v>83.412449744409358</v>
      </c>
      <c r="BL116" s="57">
        <f>Capex!BL279</f>
        <v>-16.767589807506603</v>
      </c>
      <c r="BM116" s="57">
        <f>Capex!BM279</f>
        <v>-46.574235324333046</v>
      </c>
      <c r="BN116" s="57">
        <f>Capex!BN279</f>
        <v>-18.824397262628374</v>
      </c>
      <c r="BO116" s="57">
        <f>Capex!BO279</f>
        <v>82.997040627762729</v>
      </c>
      <c r="BP116" s="57">
        <f>Capex!BP279</f>
        <v>-17.050615799068375</v>
      </c>
      <c r="BQ116" s="57">
        <f>Capex!BQ279</f>
        <v>-46.764771756239433</v>
      </c>
      <c r="BR116" s="57">
        <f>Capex!BR279</f>
        <v>-18.948660153003175</v>
      </c>
      <c r="BS116" s="57">
        <f>Capex!BS279</f>
        <v>34.757276152389025</v>
      </c>
      <c r="BT116" s="57">
        <f>Capex!BT279</f>
        <v>11.23985711917892</v>
      </c>
      <c r="BU116" s="57">
        <f>Capex!BU279</f>
        <v>-39.906928751830996</v>
      </c>
      <c r="BV116" s="57">
        <f>Capex!BV279</f>
        <v>-14.476153845780573</v>
      </c>
      <c r="BW116" s="57">
        <f>Capex!BW279</f>
        <v>85.714692763293613</v>
      </c>
      <c r="BX116" s="57">
        <f>Capex!BX279</f>
        <v>-15.199028629804866</v>
      </c>
      <c r="BY116" s="57">
        <f>Capex!BY279</f>
        <v>-45.518261459962154</v>
      </c>
      <c r="BZ116" s="57">
        <f>Capex!BZ279</f>
        <v>-18.135718655431173</v>
      </c>
      <c r="CA116" s="57">
        <f>Capex!CA279</f>
        <v>83.427464757260353</v>
      </c>
      <c r="CB116" s="57">
        <f>Capex!CB279</f>
        <v>-16.757359798749942</v>
      </c>
      <c r="CC116" s="57">
        <f>Capex!CC279</f>
        <v>-46.567348361916174</v>
      </c>
      <c r="CD116" s="57">
        <f>Capex!CD279</f>
        <v>-18.819905765401156</v>
      </c>
      <c r="CE116" s="57">
        <f>Capex!CE279</f>
        <v>82.999847813531005</v>
      </c>
      <c r="CF116" s="57">
        <f>Capex!CF279</f>
        <v>-17.048703210962685</v>
      </c>
      <c r="CG116" s="57">
        <f>Capex!CG279</f>
        <v>-46.763484179393686</v>
      </c>
      <c r="CH116" s="57">
        <f>Capex!CH279</f>
        <v>-18.947820428974136</v>
      </c>
      <c r="CI116" s="57">
        <f>Capex!CI279</f>
        <v>34.75781251457795</v>
      </c>
      <c r="CJ116" s="57">
        <f>Capex!CJ279</f>
        <v>11.240210764579025</v>
      </c>
      <c r="CK116" s="57">
        <f>Capex!CK279</f>
        <v>-39.906690673581672</v>
      </c>
      <c r="CL116" s="57">
        <f>Capex!CL279</f>
        <v>-14.475998577356904</v>
      </c>
      <c r="CM116" s="57">
        <f>Capex!CM279</f>
        <v>85.714789806056828</v>
      </c>
      <c r="CN116" s="57">
        <f>Capex!CN279</f>
        <v>-15.198962512756248</v>
      </c>
      <c r="CO116" s="57">
        <f>Capex!CO279</f>
        <v>-45.518216949186858</v>
      </c>
      <c r="CP116" s="57">
        <f>Capex!CP279</f>
        <v>-18.135689626663158</v>
      </c>
      <c r="CQ116" s="57">
        <f>Capex!CQ279</f>
        <v>83.427482900242154</v>
      </c>
      <c r="CR116" s="57">
        <f>Capex!CR279</f>
        <v>-16.757347437599947</v>
      </c>
      <c r="CS116" s="57">
        <f>Capex!CS279</f>
        <v>-46.567340040244773</v>
      </c>
      <c r="CT116" s="57">
        <f>Capex!CT279</f>
        <v>-18.819900338223693</v>
      </c>
      <c r="CU116" s="57">
        <f>Capex!CU279</f>
        <v>82.999851205515625</v>
      </c>
      <c r="CV116" s="57">
        <f>Capex!CV279</f>
        <v>-17.048700899939128</v>
      </c>
      <c r="CW116" s="57">
        <f>Capex!CW279</f>
        <v>-46.763482623586128</v>
      </c>
      <c r="CX116" s="57">
        <f>Capex!CX279</f>
        <v>-18.947819414316452</v>
      </c>
      <c r="CY116" s="57">
        <f>Capex!CY279</f>
        <v>34.75781316267728</v>
      </c>
      <c r="CZ116" s="57">
        <f>Capex!CZ279</f>
        <v>11.240211191896698</v>
      </c>
      <c r="DA116" s="57">
        <f>Capex!DA279</f>
        <v>-39.906690385907041</v>
      </c>
      <c r="DB116" s="57">
        <f>Capex!DB279</f>
        <v>-14.475998389742836</v>
      </c>
      <c r="DC116" s="57">
        <f>Capex!DC279</f>
        <v>85.714789923317269</v>
      </c>
      <c r="DD116" s="57">
        <f>Capex!DD279</f>
        <v>-15.198962432867257</v>
      </c>
      <c r="DE116" s="57">
        <f>Capex!DE279</f>
        <v>-45.518216895402844</v>
      </c>
      <c r="DF116" s="57">
        <f>Capex!DF279</f>
        <v>-18.135689591588768</v>
      </c>
      <c r="DG116" s="57">
        <f>Capex!DG279</f>
        <v>83.427482922164458</v>
      </c>
      <c r="DH116" s="57">
        <f>Capex!DH279</f>
        <v>-16.757347422662814</v>
      </c>
      <c r="DI116" s="57">
        <f>Capex!DI279</f>
        <v>-46.567340030188056</v>
      </c>
      <c r="DJ116" s="57">
        <f>Capex!DJ279</f>
        <v>-18.819900331666169</v>
      </c>
      <c r="DK116" s="57">
        <f>Capex!DK279</f>
        <v>82.999851209615102</v>
      </c>
      <c r="DL116" s="57">
        <f>Capex!DL279</f>
        <v>-17.048700897146752</v>
      </c>
      <c r="DM116" s="57">
        <f>Capex!DM279</f>
        <v>-46.763482621705663</v>
      </c>
      <c r="DN116" s="57">
        <f>Capex!DN279</f>
        <v>-18.947819413090748</v>
      </c>
      <c r="DO116" s="57">
        <f>Capex!DO279</f>
        <v>34.757813163459744</v>
      </c>
      <c r="DP116" s="57">
        <f>Capex!DP279</f>
        <v>11.240211192412927</v>
      </c>
      <c r="DQ116" s="57">
        <f>Capex!DQ279</f>
        <v>-39.906690385559386</v>
      </c>
      <c r="DR116" s="57">
        <f>Capex!DR279</f>
        <v>-14.475998389515077</v>
      </c>
      <c r="DS116" s="57">
        <f>Capex!DS279</f>
        <v>85.714789923457886</v>
      </c>
      <c r="DT116" s="57"/>
      <c r="DU116" s="57">
        <f t="shared" si="390"/>
        <v>4759.1557662199148</v>
      </c>
      <c r="DV116" s="57">
        <f t="shared" si="390"/>
        <v>4908.8406922726317</v>
      </c>
      <c r="DW116" s="57">
        <f t="shared" si="390"/>
        <v>4968.5298769190276</v>
      </c>
      <c r="DX116" s="57">
        <f t="shared" si="390"/>
        <v>9728.7676637213972</v>
      </c>
      <c r="DY116" s="57">
        <f t="shared" si="390"/>
        <v>24193.932836469896</v>
      </c>
      <c r="DZ116" s="57">
        <f t="shared" si="390"/>
        <v>890.28726000889753</v>
      </c>
      <c r="EA116" s="57">
        <f t="shared" si="390"/>
        <v>335.18790319789434</v>
      </c>
      <c r="EB116" s="57">
        <f t="shared" si="390"/>
        <v>48.53655688254446</v>
      </c>
      <c r="EC116" s="57">
        <f t="shared" si="390"/>
        <v>52.584958375385192</v>
      </c>
      <c r="ED116" s="57">
        <f t="shared" si="390"/>
        <v>-12.843148844400787</v>
      </c>
      <c r="EE116" s="57">
        <f t="shared" si="390"/>
        <v>-19.375419921467071</v>
      </c>
      <c r="EF116" s="57">
        <f t="shared" si="390"/>
        <v>-51.794047552764347</v>
      </c>
      <c r="EG116" s="57">
        <f t="shared" si="390"/>
        <v>41.872949489464922</v>
      </c>
      <c r="EH116" s="57">
        <f t="shared" si="390"/>
        <v>4.4438621036208588</v>
      </c>
      <c r="EI116" s="57">
        <f t="shared" si="390"/>
        <v>0.83081823329470694</v>
      </c>
      <c r="EJ116" s="57">
        <f t="shared" si="390"/>
        <v>-48.006771555921958</v>
      </c>
      <c r="EK116" s="57">
        <f t="shared" si="391"/>
        <v>42.571467284860965</v>
      </c>
      <c r="EL116" s="57">
        <f t="shared" si="391"/>
        <v>4.5744560120621571</v>
      </c>
      <c r="EM116" s="57">
        <f t="shared" si="391"/>
        <v>0.85523388746372575</v>
      </c>
      <c r="EN116" s="57">
        <f t="shared" si="391"/>
        <v>-48.002195304752561</v>
      </c>
      <c r="EO116" s="57">
        <f t="shared" si="391"/>
        <v>42.572311319697278</v>
      </c>
      <c r="EP116" s="57">
        <f t="shared" si="391"/>
        <v>4.574613811635885</v>
      </c>
      <c r="EQ116" s="57">
        <f t="shared" si="391"/>
        <v>0.85526338944721658</v>
      </c>
      <c r="ER116" s="57">
        <f t="shared" si="391"/>
        <v>-48.002189775164425</v>
      </c>
      <c r="ES116" s="57">
        <f t="shared" si="391"/>
        <v>42.572312339564093</v>
      </c>
      <c r="ET116" s="57">
        <f t="shared" si="391"/>
        <v>4.5746140023055943</v>
      </c>
      <c r="EU116" s="57">
        <f t="shared" si="391"/>
        <v>0.85526342509807307</v>
      </c>
      <c r="EV116" s="57">
        <f t="shared" si="391"/>
        <v>-48.002189768483419</v>
      </c>
      <c r="EW116" s="57">
        <f t="shared" si="391"/>
        <v>42.572312340796351</v>
      </c>
    </row>
    <row r="117" spans="1:153" s="279" customFormat="1" x14ac:dyDescent="0.3">
      <c r="A117" s="90"/>
      <c r="B117" s="91"/>
      <c r="C117" s="91"/>
      <c r="D117" s="279" t="s">
        <v>75</v>
      </c>
      <c r="F117" s="302" t="str">
        <f>F116</f>
        <v>INR Mn</v>
      </c>
      <c r="G117" s="281"/>
      <c r="H117" s="283">
        <f>SUM(Capex!H64,Capex!H84,Capex!H104,Capex!H124,Capex!H144)</f>
        <v>0</v>
      </c>
      <c r="I117" s="283">
        <f>SUM(Capex!I64,Capex!I84,Capex!I104,Capex!I124,Capex!I144)</f>
        <v>0</v>
      </c>
      <c r="J117" s="283">
        <f>SUM(Capex!J64,Capex!J84,Capex!J104,Capex!J124,Capex!J144)</f>
        <v>0</v>
      </c>
      <c r="K117" s="283">
        <f>SUM(Capex!K64,Capex!K84,Capex!K104,Capex!K124,Capex!K144)</f>
        <v>2000.0000000000002</v>
      </c>
      <c r="L117" s="283">
        <f>SUM(Capex!L64,Capex!L84,Capex!L104,Capex!L124,Capex!L144)</f>
        <v>0</v>
      </c>
      <c r="M117" s="283">
        <f>SUM(Capex!M64,Capex!M84,Capex!M104,Capex!M124,Capex!M144)</f>
        <v>0</v>
      </c>
      <c r="N117" s="283">
        <f>SUM(Capex!N64,Capex!N84,Capex!N104,Capex!N124,Capex!N144)</f>
        <v>0</v>
      </c>
      <c r="O117" s="283">
        <f>SUM(Capex!O64,Capex!O84,Capex!O104,Capex!O124,Capex!O144)</f>
        <v>2000.0000000000002</v>
      </c>
      <c r="P117" s="283">
        <f>SUM(Capex!P64,Capex!P84,Capex!P104,Capex!P124,Capex!P144)</f>
        <v>0</v>
      </c>
      <c r="Q117" s="283">
        <f>SUM(Capex!Q64,Capex!Q84,Capex!Q104,Capex!Q124,Capex!Q144)</f>
        <v>0</v>
      </c>
      <c r="R117" s="283">
        <f>SUM(Capex!R64,Capex!R84,Capex!R104,Capex!R124,Capex!R144)</f>
        <v>0</v>
      </c>
      <c r="S117" s="283">
        <f>SUM(Capex!S64,Capex!S84,Capex!S104,Capex!S124,Capex!S144)</f>
        <v>2000.0000000000002</v>
      </c>
      <c r="T117" s="283">
        <f>SUM(Capex!T64,Capex!T84,Capex!T104,Capex!T124,Capex!T144)</f>
        <v>0</v>
      </c>
      <c r="U117" s="283">
        <f>SUM(Capex!U64,Capex!U84,Capex!U104,Capex!U124,Capex!U144)</f>
        <v>0</v>
      </c>
      <c r="V117" s="283">
        <f>SUM(Capex!V64,Capex!V84,Capex!V104,Capex!V124,Capex!V144)</f>
        <v>0</v>
      </c>
      <c r="W117" s="283">
        <f>SUM(Capex!W64,Capex!W84,Capex!W104,Capex!W124,Capex!W144)</f>
        <v>4000.0000000000005</v>
      </c>
      <c r="X117" s="283">
        <f>SUM(Capex!X64,Capex!X84,Capex!X104,Capex!X124,Capex!X144)</f>
        <v>0</v>
      </c>
      <c r="Y117" s="283">
        <f>SUM(Capex!Y64,Capex!Y84,Capex!Y104,Capex!Y124,Capex!Y144)</f>
        <v>0</v>
      </c>
      <c r="Z117" s="283">
        <f>SUM(Capex!Z64,Capex!Z84,Capex!Z104,Capex!Z124,Capex!Z144)</f>
        <v>0</v>
      </c>
      <c r="AA117" s="283">
        <f>SUM(Capex!AA64,Capex!AA84,Capex!AA104,Capex!AA124,Capex!AA144)</f>
        <v>9999.9999999999982</v>
      </c>
      <c r="AB117" s="283">
        <f>SUM(Capex!AB64,Capex!AB84,Capex!AB104,Capex!AB124,Capex!AB144)</f>
        <v>0</v>
      </c>
      <c r="AC117" s="283">
        <f>SUM(Capex!AC64,Capex!AC84,Capex!AC104,Capex!AC124,Capex!AC144)</f>
        <v>0</v>
      </c>
      <c r="AD117" s="283">
        <f>SUM(Capex!AD64,Capex!AD84,Capex!AD104,Capex!AD124,Capex!AD144)</f>
        <v>0</v>
      </c>
      <c r="AE117" s="283">
        <f>SUM(Capex!AE64,Capex!AE84,Capex!AE104,Capex!AE124,Capex!AE144)</f>
        <v>0</v>
      </c>
      <c r="AF117" s="283">
        <f>SUM(Capex!AF64,Capex!AF84,Capex!AF104,Capex!AF124,Capex!AF144)</f>
        <v>0</v>
      </c>
      <c r="AG117" s="283">
        <f>SUM(Capex!AG64,Capex!AG84,Capex!AG104,Capex!AG124,Capex!AG144)</f>
        <v>0</v>
      </c>
      <c r="AH117" s="283">
        <f>SUM(Capex!AH64,Capex!AH84,Capex!AH104,Capex!AH124,Capex!AH144)</f>
        <v>0</v>
      </c>
      <c r="AI117" s="283">
        <f>SUM(Capex!AI64,Capex!AI84,Capex!AI104,Capex!AI124,Capex!AI144)</f>
        <v>0</v>
      </c>
      <c r="AJ117" s="283">
        <f>SUM(Capex!AJ64,Capex!AJ84,Capex!AJ104,Capex!AJ124,Capex!AJ144)</f>
        <v>0</v>
      </c>
      <c r="AK117" s="283">
        <f>SUM(Capex!AK64,Capex!AK84,Capex!AK104,Capex!AK124,Capex!AK144)</f>
        <v>0</v>
      </c>
      <c r="AL117" s="283">
        <f>SUM(Capex!AL64,Capex!AL84,Capex!AL104,Capex!AL124,Capex!AL144)</f>
        <v>0</v>
      </c>
      <c r="AM117" s="283">
        <f>SUM(Capex!AM64,Capex!AM84,Capex!AM104,Capex!AM124,Capex!AM144)</f>
        <v>0</v>
      </c>
      <c r="AN117" s="283">
        <f>SUM(Capex!AN64,Capex!AN84,Capex!AN104,Capex!AN124,Capex!AN144)</f>
        <v>0</v>
      </c>
      <c r="AO117" s="283">
        <f>SUM(Capex!AO64,Capex!AO84,Capex!AO104,Capex!AO124,Capex!AO144)</f>
        <v>0</v>
      </c>
      <c r="AP117" s="283">
        <f>SUM(Capex!AP64,Capex!AP84,Capex!AP104,Capex!AP124,Capex!AP144)</f>
        <v>0</v>
      </c>
      <c r="AQ117" s="283">
        <f>SUM(Capex!AQ64,Capex!AQ84,Capex!AQ104,Capex!AQ124,Capex!AQ144)</f>
        <v>0</v>
      </c>
      <c r="AR117" s="283">
        <f>SUM(Capex!AR64,Capex!AR84,Capex!AR104,Capex!AR124,Capex!AR144)</f>
        <v>0</v>
      </c>
      <c r="AS117" s="283">
        <f>SUM(Capex!AS64,Capex!AS84,Capex!AS104,Capex!AS124,Capex!AS144)</f>
        <v>0</v>
      </c>
      <c r="AT117" s="283">
        <f>SUM(Capex!AT64,Capex!AT84,Capex!AT104,Capex!AT124,Capex!AT144)</f>
        <v>0</v>
      </c>
      <c r="AU117" s="283">
        <f>SUM(Capex!AU64,Capex!AU84,Capex!AU104,Capex!AU124,Capex!AU144)</f>
        <v>0</v>
      </c>
      <c r="AV117" s="283">
        <f>SUM(Capex!AV64,Capex!AV84,Capex!AV104,Capex!AV124,Capex!AV144)</f>
        <v>0</v>
      </c>
      <c r="AW117" s="283">
        <f>SUM(Capex!AW64,Capex!AW84,Capex!AW104,Capex!AW124,Capex!AW144)</f>
        <v>0</v>
      </c>
      <c r="AX117" s="283">
        <f>SUM(Capex!AX64,Capex!AX84,Capex!AX104,Capex!AX124,Capex!AX144)</f>
        <v>0</v>
      </c>
      <c r="AY117" s="283">
        <f>SUM(Capex!AY64,Capex!AY84,Capex!AY104,Capex!AY124,Capex!AY144)</f>
        <v>0</v>
      </c>
      <c r="AZ117" s="283">
        <f>SUM(Capex!AZ64,Capex!AZ84,Capex!AZ104,Capex!AZ124,Capex!AZ144)</f>
        <v>0</v>
      </c>
      <c r="BA117" s="283">
        <f>SUM(Capex!BA64,Capex!BA84,Capex!BA104,Capex!BA124,Capex!BA144)</f>
        <v>0</v>
      </c>
      <c r="BB117" s="283">
        <f>SUM(Capex!BB64,Capex!BB84,Capex!BB104,Capex!BB124,Capex!BB144)</f>
        <v>0</v>
      </c>
      <c r="BC117" s="283">
        <f>SUM(Capex!BC64,Capex!BC84,Capex!BC104,Capex!BC124,Capex!BC144)</f>
        <v>0</v>
      </c>
      <c r="BD117" s="283">
        <f>SUM(Capex!BD64,Capex!BD84,Capex!BD104,Capex!BD124,Capex!BD144)</f>
        <v>0</v>
      </c>
      <c r="BE117" s="283">
        <f>SUM(Capex!BE64,Capex!BE84,Capex!BE104,Capex!BE124,Capex!BE144)</f>
        <v>0</v>
      </c>
      <c r="BF117" s="283">
        <f>SUM(Capex!BF64,Capex!BF84,Capex!BF104,Capex!BF124,Capex!BF144)</f>
        <v>0</v>
      </c>
      <c r="BG117" s="283">
        <f>SUM(Capex!BG64,Capex!BG84,Capex!BG104,Capex!BG124,Capex!BG144)</f>
        <v>0</v>
      </c>
      <c r="BH117" s="283">
        <f>SUM(Capex!BH64,Capex!BH84,Capex!BH104,Capex!BH124,Capex!BH144)</f>
        <v>0</v>
      </c>
      <c r="BI117" s="283">
        <f>SUM(Capex!BI64,Capex!BI84,Capex!BI104,Capex!BI124,Capex!BI144)</f>
        <v>0</v>
      </c>
      <c r="BJ117" s="283">
        <f>SUM(Capex!BJ64,Capex!BJ84,Capex!BJ104,Capex!BJ124,Capex!BJ144)</f>
        <v>0</v>
      </c>
      <c r="BK117" s="283">
        <f>SUM(Capex!BK64,Capex!BK84,Capex!BK104,Capex!BK124,Capex!BK144)</f>
        <v>0</v>
      </c>
      <c r="BL117" s="283">
        <f>SUM(Capex!BL64,Capex!BL84,Capex!BL104,Capex!BL124,Capex!BL144)</f>
        <v>0</v>
      </c>
      <c r="BM117" s="283">
        <f>SUM(Capex!BM64,Capex!BM84,Capex!BM104,Capex!BM124,Capex!BM144)</f>
        <v>0</v>
      </c>
      <c r="BN117" s="283">
        <f>SUM(Capex!BN64,Capex!BN84,Capex!BN104,Capex!BN124,Capex!BN144)</f>
        <v>0</v>
      </c>
      <c r="BO117" s="283">
        <f>SUM(Capex!BO64,Capex!BO84,Capex!BO104,Capex!BO124,Capex!BO144)</f>
        <v>0</v>
      </c>
      <c r="BP117" s="283">
        <f>SUM(Capex!BP64,Capex!BP84,Capex!BP104,Capex!BP124,Capex!BP144)</f>
        <v>0</v>
      </c>
      <c r="BQ117" s="283">
        <f>SUM(Capex!BQ64,Capex!BQ84,Capex!BQ104,Capex!BQ124,Capex!BQ144)</f>
        <v>0</v>
      </c>
      <c r="BR117" s="283">
        <f>SUM(Capex!BR64,Capex!BR84,Capex!BR104,Capex!BR124,Capex!BR144)</f>
        <v>0</v>
      </c>
      <c r="BS117" s="283">
        <f>SUM(Capex!BS64,Capex!BS84,Capex!BS104,Capex!BS124,Capex!BS144)</f>
        <v>0</v>
      </c>
      <c r="BT117" s="283">
        <f>SUM(Capex!BT64,Capex!BT84,Capex!BT104,Capex!BT124,Capex!BT144)</f>
        <v>0</v>
      </c>
      <c r="BU117" s="283">
        <f>SUM(Capex!BU64,Capex!BU84,Capex!BU104,Capex!BU124,Capex!BU144)</f>
        <v>0</v>
      </c>
      <c r="BV117" s="283">
        <f>SUM(Capex!BV64,Capex!BV84,Capex!BV104,Capex!BV124,Capex!BV144)</f>
        <v>0</v>
      </c>
      <c r="BW117" s="283">
        <f>SUM(Capex!BW64,Capex!BW84,Capex!BW104,Capex!BW124,Capex!BW144)</f>
        <v>0</v>
      </c>
      <c r="BX117" s="283">
        <f>SUM(Capex!BX64,Capex!BX84,Capex!BX104,Capex!BX124,Capex!BX144)</f>
        <v>0</v>
      </c>
      <c r="BY117" s="283">
        <f>SUM(Capex!BY64,Capex!BY84,Capex!BY104,Capex!BY124,Capex!BY144)</f>
        <v>0</v>
      </c>
      <c r="BZ117" s="283">
        <f>SUM(Capex!BZ64,Capex!BZ84,Capex!BZ104,Capex!BZ124,Capex!BZ144)</f>
        <v>0</v>
      </c>
      <c r="CA117" s="283">
        <f>SUM(Capex!CA64,Capex!CA84,Capex!CA104,Capex!CA124,Capex!CA144)</f>
        <v>0</v>
      </c>
      <c r="CB117" s="283">
        <f>SUM(Capex!CB64,Capex!CB84,Capex!CB104,Capex!CB124,Capex!CB144)</f>
        <v>0</v>
      </c>
      <c r="CC117" s="283">
        <f>SUM(Capex!CC64,Capex!CC84,Capex!CC104,Capex!CC124,Capex!CC144)</f>
        <v>0</v>
      </c>
      <c r="CD117" s="283">
        <f>SUM(Capex!CD64,Capex!CD84,Capex!CD104,Capex!CD124,Capex!CD144)</f>
        <v>0</v>
      </c>
      <c r="CE117" s="283">
        <f>SUM(Capex!CE64,Capex!CE84,Capex!CE104,Capex!CE124,Capex!CE144)</f>
        <v>0</v>
      </c>
      <c r="CF117" s="283">
        <f>SUM(Capex!CF64,Capex!CF84,Capex!CF104,Capex!CF124,Capex!CF144)</f>
        <v>0</v>
      </c>
      <c r="CG117" s="283">
        <f>SUM(Capex!CG64,Capex!CG84,Capex!CG104,Capex!CG124,Capex!CG144)</f>
        <v>0</v>
      </c>
      <c r="CH117" s="283">
        <f>SUM(Capex!CH64,Capex!CH84,Capex!CH104,Capex!CH124,Capex!CH144)</f>
        <v>0</v>
      </c>
      <c r="CI117" s="283">
        <f>SUM(Capex!CI64,Capex!CI84,Capex!CI104,Capex!CI124,Capex!CI144)</f>
        <v>0</v>
      </c>
      <c r="CJ117" s="283">
        <f>SUM(Capex!CJ64,Capex!CJ84,Capex!CJ104,Capex!CJ124,Capex!CJ144)</f>
        <v>0</v>
      </c>
      <c r="CK117" s="283">
        <f>SUM(Capex!CK64,Capex!CK84,Capex!CK104,Capex!CK124,Capex!CK144)</f>
        <v>0</v>
      </c>
      <c r="CL117" s="283">
        <f>SUM(Capex!CL64,Capex!CL84,Capex!CL104,Capex!CL124,Capex!CL144)</f>
        <v>0</v>
      </c>
      <c r="CM117" s="283">
        <f>SUM(Capex!CM64,Capex!CM84,Capex!CM104,Capex!CM124,Capex!CM144)</f>
        <v>0</v>
      </c>
      <c r="CN117" s="283">
        <f>SUM(Capex!CN64,Capex!CN84,Capex!CN104,Capex!CN124,Capex!CN144)</f>
        <v>0</v>
      </c>
      <c r="CO117" s="283">
        <f>SUM(Capex!CO64,Capex!CO84,Capex!CO104,Capex!CO124,Capex!CO144)</f>
        <v>0</v>
      </c>
      <c r="CP117" s="283">
        <f>SUM(Capex!CP64,Capex!CP84,Capex!CP104,Capex!CP124,Capex!CP144)</f>
        <v>0</v>
      </c>
      <c r="CQ117" s="283">
        <f>SUM(Capex!CQ64,Capex!CQ84,Capex!CQ104,Capex!CQ124,Capex!CQ144)</f>
        <v>0</v>
      </c>
      <c r="CR117" s="283">
        <f>SUM(Capex!CR64,Capex!CR84,Capex!CR104,Capex!CR124,Capex!CR144)</f>
        <v>0</v>
      </c>
      <c r="CS117" s="283">
        <f>SUM(Capex!CS64,Capex!CS84,Capex!CS104,Capex!CS124,Capex!CS144)</f>
        <v>0</v>
      </c>
      <c r="CT117" s="283">
        <f>SUM(Capex!CT64,Capex!CT84,Capex!CT104,Capex!CT124,Capex!CT144)</f>
        <v>0</v>
      </c>
      <c r="CU117" s="283">
        <f>SUM(Capex!CU64,Capex!CU84,Capex!CU104,Capex!CU124,Capex!CU144)</f>
        <v>0</v>
      </c>
      <c r="CV117" s="283">
        <f>SUM(Capex!CV64,Capex!CV84,Capex!CV104,Capex!CV124,Capex!CV144)</f>
        <v>0</v>
      </c>
      <c r="CW117" s="283">
        <f>SUM(Capex!CW64,Capex!CW84,Capex!CW104,Capex!CW124,Capex!CW144)</f>
        <v>0</v>
      </c>
      <c r="CX117" s="283">
        <f>SUM(Capex!CX64,Capex!CX84,Capex!CX104,Capex!CX124,Capex!CX144)</f>
        <v>0</v>
      </c>
      <c r="CY117" s="283">
        <f>SUM(Capex!CY64,Capex!CY84,Capex!CY104,Capex!CY124,Capex!CY144)</f>
        <v>0</v>
      </c>
      <c r="CZ117" s="283">
        <f>SUM(Capex!CZ64,Capex!CZ84,Capex!CZ104,Capex!CZ124,Capex!CZ144)</f>
        <v>0</v>
      </c>
      <c r="DA117" s="283">
        <f>SUM(Capex!DA64,Capex!DA84,Capex!DA104,Capex!DA124,Capex!DA144)</f>
        <v>0</v>
      </c>
      <c r="DB117" s="283">
        <f>SUM(Capex!DB64,Capex!DB84,Capex!DB104,Capex!DB124,Capex!DB144)</f>
        <v>0</v>
      </c>
      <c r="DC117" s="283">
        <f>SUM(Capex!DC64,Capex!DC84,Capex!DC104,Capex!DC124,Capex!DC144)</f>
        <v>0</v>
      </c>
      <c r="DD117" s="283">
        <f>SUM(Capex!DD64,Capex!DD84,Capex!DD104,Capex!DD124,Capex!DD144)</f>
        <v>0</v>
      </c>
      <c r="DE117" s="283">
        <f>SUM(Capex!DE64,Capex!DE84,Capex!DE104,Capex!DE124,Capex!DE144)</f>
        <v>0</v>
      </c>
      <c r="DF117" s="283">
        <f>SUM(Capex!DF64,Capex!DF84,Capex!DF104,Capex!DF124,Capex!DF144)</f>
        <v>0</v>
      </c>
      <c r="DG117" s="283">
        <f>SUM(Capex!DG64,Capex!DG84,Capex!DG104,Capex!DG124,Capex!DG144)</f>
        <v>0</v>
      </c>
      <c r="DH117" s="283">
        <f>SUM(Capex!DH64,Capex!DH84,Capex!DH104,Capex!DH124,Capex!DH144)</f>
        <v>0</v>
      </c>
      <c r="DI117" s="283">
        <f>SUM(Capex!DI64,Capex!DI84,Capex!DI104,Capex!DI124,Capex!DI144)</f>
        <v>0</v>
      </c>
      <c r="DJ117" s="283">
        <f>SUM(Capex!DJ64,Capex!DJ84,Capex!DJ104,Capex!DJ124,Capex!DJ144)</f>
        <v>0</v>
      </c>
      <c r="DK117" s="283">
        <f>SUM(Capex!DK64,Capex!DK84,Capex!DK104,Capex!DK124,Capex!DK144)</f>
        <v>0</v>
      </c>
      <c r="DL117" s="283">
        <f>SUM(Capex!DL64,Capex!DL84,Capex!DL104,Capex!DL124,Capex!DL144)</f>
        <v>0</v>
      </c>
      <c r="DM117" s="283">
        <f>SUM(Capex!DM64,Capex!DM84,Capex!DM104,Capex!DM124,Capex!DM144)</f>
        <v>0</v>
      </c>
      <c r="DN117" s="283">
        <f>SUM(Capex!DN64,Capex!DN84,Capex!DN104,Capex!DN124,Capex!DN144)</f>
        <v>0</v>
      </c>
      <c r="DO117" s="283">
        <f>SUM(Capex!DO64,Capex!DO84,Capex!DO104,Capex!DO124,Capex!DO144)</f>
        <v>0</v>
      </c>
      <c r="DP117" s="283">
        <f>SUM(Capex!DP64,Capex!DP84,Capex!DP104,Capex!DP124,Capex!DP144)</f>
        <v>0</v>
      </c>
      <c r="DQ117" s="283">
        <f>SUM(Capex!DQ64,Capex!DQ84,Capex!DQ104,Capex!DQ124,Capex!DQ144)</f>
        <v>0</v>
      </c>
      <c r="DR117" s="283">
        <f>SUM(Capex!DR64,Capex!DR84,Capex!DR104,Capex!DR124,Capex!DR144)</f>
        <v>0</v>
      </c>
      <c r="DS117" s="283">
        <f>SUM(Capex!DS64,Capex!DS84,Capex!DS104,Capex!DS124,Capex!DS144)</f>
        <v>0</v>
      </c>
      <c r="DT117" s="283"/>
      <c r="DU117" s="283"/>
      <c r="DV117" s="283"/>
      <c r="DW117" s="283"/>
      <c r="DX117" s="283"/>
      <c r="DY117" s="283"/>
      <c r="DZ117" s="283"/>
      <c r="EA117" s="283"/>
      <c r="EB117" s="283"/>
      <c r="EC117" s="283"/>
      <c r="ED117" s="283"/>
      <c r="EE117" s="283"/>
      <c r="EF117" s="283"/>
      <c r="EG117" s="283"/>
      <c r="EH117" s="283"/>
      <c r="EI117" s="283"/>
      <c r="EJ117" s="283"/>
      <c r="EK117" s="283"/>
      <c r="EL117" s="283"/>
      <c r="EM117" s="283"/>
      <c r="EN117" s="283"/>
      <c r="EO117" s="283"/>
      <c r="EP117" s="283"/>
      <c r="EQ117" s="283"/>
      <c r="ER117" s="283"/>
      <c r="ES117" s="283"/>
      <c r="ET117" s="283"/>
      <c r="EU117" s="283"/>
      <c r="EV117" s="283"/>
      <c r="EW117" s="283"/>
    </row>
    <row r="118" spans="1:153" x14ac:dyDescent="0.3">
      <c r="A118" s="90"/>
      <c r="B118" s="91"/>
      <c r="C118" s="91"/>
      <c r="D118" s="6" t="s">
        <v>237</v>
      </c>
      <c r="E118" s="6"/>
      <c r="F118" s="93" t="str">
        <f>F116</f>
        <v>INR Mn</v>
      </c>
      <c r="H118" s="57"/>
      <c r="I118" s="57"/>
      <c r="J118" s="57"/>
      <c r="K118" s="57"/>
      <c r="L118" s="57"/>
      <c r="M118" s="57"/>
      <c r="N118" s="57"/>
      <c r="O118" s="57"/>
      <c r="P118" s="57"/>
      <c r="Q118" s="57"/>
      <c r="R118" s="57"/>
      <c r="S118" s="57"/>
      <c r="T118" s="57"/>
      <c r="U118" s="57"/>
      <c r="V118" s="57"/>
      <c r="W118" s="57"/>
      <c r="X118" s="57"/>
      <c r="Y118" s="57"/>
      <c r="Z118" s="57"/>
      <c r="AA118" s="57"/>
      <c r="AB118" s="57"/>
      <c r="AC118" s="57"/>
      <c r="AD118" s="57"/>
      <c r="AE118" s="57"/>
      <c r="AF118" s="57"/>
      <c r="AG118" s="57"/>
      <c r="AH118" s="57"/>
      <c r="AI118" s="57"/>
      <c r="AJ118" s="57"/>
      <c r="AK118" s="57"/>
      <c r="AL118" s="57"/>
      <c r="AM118" s="57"/>
      <c r="AN118" s="57"/>
      <c r="AO118" s="57"/>
      <c r="AP118" s="57"/>
      <c r="AQ118" s="57"/>
      <c r="AR118" s="57"/>
      <c r="AS118" s="57"/>
      <c r="AT118" s="57"/>
      <c r="AU118" s="57"/>
      <c r="AV118" s="57"/>
      <c r="AW118" s="57"/>
      <c r="AX118" s="57"/>
      <c r="AY118" s="57"/>
      <c r="AZ118" s="57"/>
      <c r="BA118" s="57"/>
      <c r="BB118" s="57"/>
      <c r="BC118" s="57"/>
      <c r="BD118" s="57"/>
      <c r="BE118" s="57"/>
      <c r="BF118" s="57"/>
      <c r="BG118" s="57"/>
      <c r="BH118" s="57"/>
      <c r="BI118" s="57"/>
      <c r="BJ118" s="57"/>
      <c r="BK118" s="57"/>
      <c r="BL118" s="57"/>
      <c r="BM118" s="57"/>
      <c r="BN118" s="57"/>
      <c r="BO118" s="57"/>
      <c r="BP118" s="57"/>
      <c r="BQ118" s="57"/>
      <c r="BR118" s="57"/>
      <c r="BS118" s="57"/>
      <c r="BT118" s="57"/>
      <c r="BU118" s="57"/>
      <c r="BV118" s="57"/>
      <c r="BW118" s="57"/>
      <c r="BX118" s="57"/>
      <c r="BY118" s="57"/>
      <c r="BZ118" s="57"/>
      <c r="CA118" s="57"/>
      <c r="CB118" s="57"/>
      <c r="CC118" s="57"/>
      <c r="CD118" s="57"/>
      <c r="CE118" s="57"/>
      <c r="CF118" s="57"/>
      <c r="CG118" s="57"/>
      <c r="CH118" s="57"/>
      <c r="CI118" s="57"/>
      <c r="CJ118" s="57"/>
      <c r="CK118" s="57"/>
      <c r="CL118" s="57"/>
      <c r="CM118" s="57"/>
      <c r="CN118" s="57"/>
      <c r="CO118" s="57"/>
      <c r="CP118" s="57"/>
      <c r="CQ118" s="57"/>
      <c r="CR118" s="57"/>
      <c r="CS118" s="57"/>
      <c r="CT118" s="57"/>
      <c r="CU118" s="57"/>
      <c r="CV118" s="57"/>
      <c r="CW118" s="57"/>
      <c r="CX118" s="57"/>
      <c r="CY118" s="57"/>
      <c r="CZ118" s="57"/>
      <c r="DA118" s="57"/>
      <c r="DB118" s="57"/>
      <c r="DC118" s="57"/>
      <c r="DD118" s="57"/>
      <c r="DE118" s="57"/>
      <c r="DF118" s="57"/>
      <c r="DG118" s="57"/>
      <c r="DH118" s="57"/>
      <c r="DI118" s="57"/>
      <c r="DJ118" s="57"/>
      <c r="DK118" s="57"/>
      <c r="DL118" s="57"/>
      <c r="DM118" s="57"/>
      <c r="DN118" s="57"/>
      <c r="DO118" s="57"/>
      <c r="DP118" s="57"/>
      <c r="DQ118" s="57"/>
      <c r="DR118" s="57"/>
      <c r="DS118" s="57"/>
      <c r="DT118" s="57"/>
      <c r="DU118" s="57">
        <f t="shared" ref="DU118:ED119" si="392">SUMIF($H$3:$DS$3,DU$3,$H118:$DS118)</f>
        <v>0</v>
      </c>
      <c r="DV118" s="57">
        <f t="shared" si="392"/>
        <v>0</v>
      </c>
      <c r="DW118" s="57">
        <f t="shared" si="392"/>
        <v>0</v>
      </c>
      <c r="DX118" s="57">
        <f t="shared" si="392"/>
        <v>0</v>
      </c>
      <c r="DY118" s="57">
        <f t="shared" si="392"/>
        <v>0</v>
      </c>
      <c r="DZ118" s="57">
        <f t="shared" si="392"/>
        <v>0</v>
      </c>
      <c r="EA118" s="57">
        <f t="shared" si="392"/>
        <v>0</v>
      </c>
      <c r="EB118" s="57">
        <f t="shared" si="392"/>
        <v>0</v>
      </c>
      <c r="EC118" s="57">
        <f t="shared" si="392"/>
        <v>0</v>
      </c>
      <c r="ED118" s="57">
        <f t="shared" si="392"/>
        <v>0</v>
      </c>
      <c r="EE118" s="57">
        <f t="shared" ref="EE118:EN119" si="393">SUMIF($H$3:$DS$3,EE$3,$H118:$DS118)</f>
        <v>0</v>
      </c>
      <c r="EF118" s="57">
        <f t="shared" si="393"/>
        <v>0</v>
      </c>
      <c r="EG118" s="57">
        <f t="shared" si="393"/>
        <v>0</v>
      </c>
      <c r="EH118" s="57">
        <f t="shared" si="393"/>
        <v>0</v>
      </c>
      <c r="EI118" s="57">
        <f t="shared" si="393"/>
        <v>0</v>
      </c>
      <c r="EJ118" s="57">
        <f t="shared" si="393"/>
        <v>0</v>
      </c>
      <c r="EK118" s="57">
        <f t="shared" si="393"/>
        <v>0</v>
      </c>
      <c r="EL118" s="57">
        <f t="shared" si="393"/>
        <v>0</v>
      </c>
      <c r="EM118" s="57">
        <f t="shared" si="393"/>
        <v>0</v>
      </c>
      <c r="EN118" s="57">
        <f t="shared" si="393"/>
        <v>0</v>
      </c>
      <c r="EO118" s="57">
        <f t="shared" ref="EO118:EW119" si="394">SUMIF($H$3:$DS$3,EO$3,$H118:$DS118)</f>
        <v>0</v>
      </c>
      <c r="EP118" s="57">
        <f t="shared" si="394"/>
        <v>0</v>
      </c>
      <c r="EQ118" s="57">
        <f t="shared" si="394"/>
        <v>0</v>
      </c>
      <c r="ER118" s="57">
        <f t="shared" si="394"/>
        <v>0</v>
      </c>
      <c r="ES118" s="57">
        <f t="shared" si="394"/>
        <v>0</v>
      </c>
      <c r="ET118" s="57">
        <f t="shared" si="394"/>
        <v>0</v>
      </c>
      <c r="EU118" s="57">
        <f t="shared" si="394"/>
        <v>0</v>
      </c>
      <c r="EV118" s="57">
        <f t="shared" si="394"/>
        <v>0</v>
      </c>
      <c r="EW118" s="57">
        <f t="shared" si="394"/>
        <v>0</v>
      </c>
    </row>
    <row r="119" spans="1:153" x14ac:dyDescent="0.3">
      <c r="A119" s="90"/>
      <c r="B119" s="91"/>
      <c r="C119" s="91"/>
      <c r="D119" s="6" t="s">
        <v>238</v>
      </c>
      <c r="E119" s="6"/>
      <c r="F119" s="93" t="str">
        <f>F118</f>
        <v>INR Mn</v>
      </c>
      <c r="H119" s="57">
        <f t="shared" ref="H119" si="395">-H49</f>
        <v>0</v>
      </c>
      <c r="I119" s="57">
        <f t="shared" ref="I119:BT119" si="396">-I49</f>
        <v>0</v>
      </c>
      <c r="J119" s="57">
        <f t="shared" si="396"/>
        <v>0</v>
      </c>
      <c r="K119" s="57">
        <f t="shared" si="396"/>
        <v>-215.35938811426783</v>
      </c>
      <c r="L119" s="57">
        <f t="shared" si="396"/>
        <v>-224.74938177646601</v>
      </c>
      <c r="M119" s="57">
        <f t="shared" si="396"/>
        <v>-231.99041715148289</v>
      </c>
      <c r="N119" s="57">
        <f t="shared" si="396"/>
        <v>-236.53099501248283</v>
      </c>
      <c r="O119" s="57">
        <f t="shared" si="396"/>
        <v>-375.19727058365589</v>
      </c>
      <c r="P119" s="57">
        <f t="shared" si="396"/>
        <v>-392.29482256250105</v>
      </c>
      <c r="Q119" s="57">
        <f t="shared" si="396"/>
        <v>-400.58291772902885</v>
      </c>
      <c r="R119" s="57">
        <f t="shared" si="396"/>
        <v>-405.80435997031088</v>
      </c>
      <c r="S119" s="57">
        <f t="shared" si="396"/>
        <v>-552.68904227147118</v>
      </c>
      <c r="T119" s="57">
        <f t="shared" si="396"/>
        <v>-570.69397367824297</v>
      </c>
      <c r="U119" s="57">
        <f t="shared" si="396"/>
        <v>-578.29485499411885</v>
      </c>
      <c r="V119" s="57">
        <f t="shared" si="396"/>
        <v>-583.07869148403904</v>
      </c>
      <c r="W119" s="57">
        <f t="shared" si="396"/>
        <v>-937.97794359186389</v>
      </c>
      <c r="X119" s="57">
        <f t="shared" si="396"/>
        <v>-965.41207023912</v>
      </c>
      <c r="Y119" s="57">
        <f t="shared" si="396"/>
        <v>-979.01937950622505</v>
      </c>
      <c r="Z119" s="57">
        <f t="shared" si="396"/>
        <v>-987.56799995168865</v>
      </c>
      <c r="AA119" s="57">
        <f t="shared" si="396"/>
        <v>-1910.0861289280606</v>
      </c>
      <c r="AB119" s="57">
        <f t="shared" si="396"/>
        <v>-1977.8048000943104</v>
      </c>
      <c r="AC119" s="57">
        <f t="shared" si="396"/>
        <v>-2011.5405483551899</v>
      </c>
      <c r="AD119" s="57">
        <f t="shared" si="396"/>
        <v>-2032.6880076355296</v>
      </c>
      <c r="AE119" s="57">
        <f t="shared" si="396"/>
        <v>-1692.0120792936873</v>
      </c>
      <c r="AF119" s="57">
        <f t="shared" si="396"/>
        <v>-1700.0129110088369</v>
      </c>
      <c r="AG119" s="57">
        <f t="shared" si="396"/>
        <v>-1697.418833261366</v>
      </c>
      <c r="AH119" s="57">
        <f t="shared" si="396"/>
        <v>-1695.7951526632469</v>
      </c>
      <c r="AI119" s="57">
        <f t="shared" si="396"/>
        <v>-1744.7851742393741</v>
      </c>
      <c r="AJ119" s="57">
        <f t="shared" si="396"/>
        <v>-1729.7092817863336</v>
      </c>
      <c r="AK119" s="57">
        <f t="shared" si="396"/>
        <v>-1721.0597057907526</v>
      </c>
      <c r="AL119" s="57">
        <f t="shared" si="396"/>
        <v>-1712.3301821645132</v>
      </c>
      <c r="AM119" s="57">
        <f t="shared" si="396"/>
        <v>-1715.8972230236955</v>
      </c>
      <c r="AN119" s="57">
        <f t="shared" si="396"/>
        <v>-1678.8702139290356</v>
      </c>
      <c r="AO119" s="57">
        <f t="shared" si="396"/>
        <v>-1670.3197475944248</v>
      </c>
      <c r="AP119" s="57">
        <f t="shared" si="396"/>
        <v>-1661.6952925281437</v>
      </c>
      <c r="AQ119" s="57">
        <f t="shared" si="396"/>
        <v>-1676.2604513968688</v>
      </c>
      <c r="AR119" s="57">
        <f t="shared" si="396"/>
        <v>-1667.4860926135214</v>
      </c>
      <c r="AS119" s="57">
        <f t="shared" si="396"/>
        <v>-1658.6358077166506</v>
      </c>
      <c r="AT119" s="57">
        <f t="shared" si="396"/>
        <v>-1649.7089397038633</v>
      </c>
      <c r="AU119" s="57">
        <f t="shared" si="396"/>
        <v>-1660.5265548940913</v>
      </c>
      <c r="AV119" s="57">
        <f t="shared" si="396"/>
        <v>-1651.4445268524569</v>
      </c>
      <c r="AW119" s="57">
        <f t="shared" si="396"/>
        <v>-1642.2839103795602</v>
      </c>
      <c r="AX119" s="57">
        <f t="shared" si="396"/>
        <v>-1633.0440254354921</v>
      </c>
      <c r="AY119" s="57">
        <f t="shared" si="396"/>
        <v>-1646.2510517777071</v>
      </c>
      <c r="AZ119" s="57">
        <f t="shared" si="396"/>
        <v>-1636.8505661826141</v>
      </c>
      <c r="BA119" s="57">
        <f t="shared" si="396"/>
        <v>-1627.3687364854513</v>
      </c>
      <c r="BB119" s="57">
        <f t="shared" si="396"/>
        <v>-1617.804858800991</v>
      </c>
      <c r="BC119" s="57">
        <f t="shared" si="396"/>
        <v>-1617.739682548789</v>
      </c>
      <c r="BD119" s="57">
        <f t="shared" si="396"/>
        <v>-1611.0663968657213</v>
      </c>
      <c r="BE119" s="57">
        <f t="shared" si="396"/>
        <v>-1601.2520907355608</v>
      </c>
      <c r="BF119" s="57">
        <f t="shared" si="396"/>
        <v>-1591.3528596393949</v>
      </c>
      <c r="BG119" s="57">
        <f t="shared" si="396"/>
        <v>-1605.2799876564204</v>
      </c>
      <c r="BH119" s="57">
        <f t="shared" si="396"/>
        <v>-1595.2086956559992</v>
      </c>
      <c r="BI119" s="57">
        <f t="shared" si="396"/>
        <v>-1585.0502549443579</v>
      </c>
      <c r="BJ119" s="57">
        <f t="shared" si="396"/>
        <v>-1574.8039114079361</v>
      </c>
      <c r="BK119" s="57">
        <f t="shared" si="396"/>
        <v>-1587.7604849671943</v>
      </c>
      <c r="BL119" s="57">
        <f t="shared" si="396"/>
        <v>-1577.3360472821398</v>
      </c>
      <c r="BM119" s="57">
        <f t="shared" si="396"/>
        <v>-1566.8214050523845</v>
      </c>
      <c r="BN119" s="57">
        <f t="shared" si="396"/>
        <v>-1556.2157777216883</v>
      </c>
      <c r="BO119" s="57">
        <f t="shared" si="396"/>
        <v>-1568.6939622466764</v>
      </c>
      <c r="BP119" s="57">
        <f t="shared" si="396"/>
        <v>-1557.9039959697543</v>
      </c>
      <c r="BQ119" s="57">
        <f t="shared" si="396"/>
        <v>-1547.0206621631144</v>
      </c>
      <c r="BR119" s="57">
        <f t="shared" si="396"/>
        <v>-1536.0431529006355</v>
      </c>
      <c r="BS119" s="57">
        <f t="shared" si="396"/>
        <v>-1534.6760617504033</v>
      </c>
      <c r="BT119" s="57">
        <f t="shared" si="396"/>
        <v>-1526.6462984951556</v>
      </c>
      <c r="BU119" s="57">
        <f t="shared" ref="BU119:DS119" si="397">-BU49</f>
        <v>-1516.6248287489941</v>
      </c>
      <c r="BV119" s="57">
        <f t="shared" si="397"/>
        <v>-1506.5166414125897</v>
      </c>
      <c r="BW119" s="57">
        <f t="shared" si="397"/>
        <v>-1520.2554308740437</v>
      </c>
      <c r="BX119" s="57">
        <f t="shared" si="397"/>
        <v>-1509.9715507149756</v>
      </c>
      <c r="BY119" s="57">
        <f t="shared" si="397"/>
        <v>-1500.8421659357743</v>
      </c>
      <c r="BZ119" s="57">
        <f t="shared" si="397"/>
        <v>-1491.633782938896</v>
      </c>
      <c r="CA119" s="57">
        <f t="shared" si="397"/>
        <v>-1505.6414913980173</v>
      </c>
      <c r="CB119" s="57">
        <f t="shared" si="397"/>
        <v>-1496.2730552929952</v>
      </c>
      <c r="CC119" s="57">
        <f t="shared" si="397"/>
        <v>-1488.0670360708114</v>
      </c>
      <c r="CD119" s="57">
        <f t="shared" si="397"/>
        <v>-1479.7900086801192</v>
      </c>
      <c r="CE119" s="57">
        <f t="shared" si="397"/>
        <v>-1494.6177268028798</v>
      </c>
      <c r="CF119" s="57">
        <f t="shared" si="397"/>
        <v>-1486.1968344186791</v>
      </c>
      <c r="CG119" s="57">
        <f t="shared" si="397"/>
        <v>-1480.1900418393836</v>
      </c>
      <c r="CH119" s="57">
        <f t="shared" si="397"/>
        <v>-1474.131271397483</v>
      </c>
      <c r="CI119" s="57">
        <f t="shared" si="397"/>
        <v>-1477.7256315749553</v>
      </c>
      <c r="CJ119" s="57">
        <f t="shared" si="397"/>
        <v>-1474.7001996663962</v>
      </c>
      <c r="CK119" s="57">
        <f t="shared" si="397"/>
        <v>-1474.7001996663962</v>
      </c>
      <c r="CL119" s="57">
        <f t="shared" si="397"/>
        <v>-1474.7001996663962</v>
      </c>
      <c r="CM119" s="57">
        <f t="shared" si="397"/>
        <v>-1498.6346715351158</v>
      </c>
      <c r="CN119" s="57">
        <f t="shared" si="397"/>
        <v>-1498.6346715351158</v>
      </c>
      <c r="CO119" s="57">
        <f t="shared" si="397"/>
        <v>-1498.6346715351158</v>
      </c>
      <c r="CP119" s="57">
        <f t="shared" si="397"/>
        <v>-1498.6346715351158</v>
      </c>
      <c r="CQ119" s="57">
        <f t="shared" si="397"/>
        <v>-1521.9304498607933</v>
      </c>
      <c r="CR119" s="57">
        <f t="shared" si="397"/>
        <v>-1521.9304498607933</v>
      </c>
      <c r="CS119" s="57">
        <f t="shared" si="397"/>
        <v>-1521.9304498607933</v>
      </c>
      <c r="CT119" s="57">
        <f t="shared" si="397"/>
        <v>-1521.9304498607933</v>
      </c>
      <c r="CU119" s="57">
        <f t="shared" si="397"/>
        <v>-1545.1068189364362</v>
      </c>
      <c r="CV119" s="57">
        <f t="shared" si="397"/>
        <v>-1545.1068189364362</v>
      </c>
      <c r="CW119" s="57">
        <f t="shared" si="397"/>
        <v>-1545.1068189364362</v>
      </c>
      <c r="CX119" s="57">
        <f t="shared" si="397"/>
        <v>-1545.1068189364362</v>
      </c>
      <c r="CY119" s="57">
        <f t="shared" si="397"/>
        <v>-1554.8123773732316</v>
      </c>
      <c r="CZ119" s="57">
        <f t="shared" si="397"/>
        <v>-1557.9510249646175</v>
      </c>
      <c r="DA119" s="57">
        <f t="shared" si="397"/>
        <v>-1557.9510249646175</v>
      </c>
      <c r="DB119" s="57">
        <f t="shared" si="397"/>
        <v>-1557.9510249646175</v>
      </c>
      <c r="DC119" s="57">
        <f t="shared" si="397"/>
        <v>-1581.8854968660803</v>
      </c>
      <c r="DD119" s="57">
        <f t="shared" si="397"/>
        <v>-1581.8854968660803</v>
      </c>
      <c r="DE119" s="57">
        <f t="shared" si="397"/>
        <v>-1581.8854968660803</v>
      </c>
      <c r="DF119" s="57">
        <f t="shared" si="397"/>
        <v>-1581.8854968660803</v>
      </c>
      <c r="DG119" s="57">
        <f t="shared" si="397"/>
        <v>-1605.1812751978794</v>
      </c>
      <c r="DH119" s="57">
        <f t="shared" si="397"/>
        <v>-1605.1812751978794</v>
      </c>
      <c r="DI119" s="57">
        <f t="shared" si="397"/>
        <v>-1605.1812751978794</v>
      </c>
      <c r="DJ119" s="57">
        <f t="shared" si="397"/>
        <v>-1605.1812751978794</v>
      </c>
      <c r="DK119" s="57">
        <f t="shared" si="397"/>
        <v>-1628.3576442746671</v>
      </c>
      <c r="DL119" s="57">
        <f t="shared" si="397"/>
        <v>-1628.3576442746671</v>
      </c>
      <c r="DM119" s="57">
        <f t="shared" si="397"/>
        <v>-1628.3576442746671</v>
      </c>
      <c r="DN119" s="57">
        <f t="shared" si="397"/>
        <v>-1628.3576442746671</v>
      </c>
      <c r="DO119" s="57">
        <f t="shared" si="397"/>
        <v>-1638.0632027116808</v>
      </c>
      <c r="DP119" s="57">
        <f t="shared" si="397"/>
        <v>-1641.2018503032107</v>
      </c>
      <c r="DQ119" s="57">
        <f t="shared" si="397"/>
        <v>-1641.2018503032107</v>
      </c>
      <c r="DR119" s="57">
        <f t="shared" si="397"/>
        <v>-1641.2018503032107</v>
      </c>
      <c r="DS119" s="57">
        <f t="shared" si="397"/>
        <v>-1665.1362222047128</v>
      </c>
      <c r="DT119" s="57"/>
      <c r="DU119" s="57">
        <f t="shared" si="392"/>
        <v>-215.35938811426783</v>
      </c>
      <c r="DV119" s="57">
        <f t="shared" si="392"/>
        <v>-1068.4680645240876</v>
      </c>
      <c r="DW119" s="57">
        <f t="shared" si="392"/>
        <v>-1751.371142533312</v>
      </c>
      <c r="DX119" s="57">
        <f t="shared" si="392"/>
        <v>-2670.0454637482649</v>
      </c>
      <c r="DY119" s="57">
        <f t="shared" si="392"/>
        <v>-4842.0855786250941</v>
      </c>
      <c r="DZ119" s="57">
        <f t="shared" si="392"/>
        <v>-7714.0454353787172</v>
      </c>
      <c r="EA119" s="57">
        <f t="shared" si="392"/>
        <v>-6838.0120711728241</v>
      </c>
      <c r="EB119" s="57">
        <f t="shared" si="392"/>
        <v>-6878.9963927652952</v>
      </c>
      <c r="EC119" s="57">
        <f t="shared" si="392"/>
        <v>-6687.1457054484736</v>
      </c>
      <c r="ED119" s="57">
        <f t="shared" si="392"/>
        <v>-6636.3573949281272</v>
      </c>
      <c r="EE119" s="57">
        <f t="shared" si="393"/>
        <v>-6573.0235144452172</v>
      </c>
      <c r="EF119" s="57">
        <f t="shared" si="393"/>
        <v>-6499.7638440178453</v>
      </c>
      <c r="EG119" s="57">
        <f t="shared" si="393"/>
        <v>-6408.9513348970977</v>
      </c>
      <c r="EH119" s="57">
        <f t="shared" si="393"/>
        <v>-6342.8233469754878</v>
      </c>
      <c r="EI119" s="57">
        <f t="shared" si="393"/>
        <v>-6269.0671923028885</v>
      </c>
      <c r="EJ119" s="57">
        <f t="shared" si="393"/>
        <v>-6175.6438727839077</v>
      </c>
      <c r="EK119" s="57">
        <f t="shared" si="393"/>
        <v>-6070.0431995307827</v>
      </c>
      <c r="EL119" s="57">
        <f t="shared" si="393"/>
        <v>-6008.0889909876632</v>
      </c>
      <c r="EM119" s="57">
        <f t="shared" si="393"/>
        <v>-5958.7478268468049</v>
      </c>
      <c r="EN119" s="57">
        <f t="shared" si="393"/>
        <v>-5918.2437792305018</v>
      </c>
      <c r="EO119" s="57">
        <f t="shared" si="394"/>
        <v>-5922.7352705343037</v>
      </c>
      <c r="EP119" s="57">
        <f t="shared" si="394"/>
        <v>-6017.8344644661411</v>
      </c>
      <c r="EQ119" s="57">
        <f t="shared" si="394"/>
        <v>-6110.8981685188155</v>
      </c>
      <c r="ER119" s="57">
        <f t="shared" si="394"/>
        <v>-6190.1328341825401</v>
      </c>
      <c r="ES119" s="57">
        <f t="shared" si="394"/>
        <v>-6255.7385717599336</v>
      </c>
      <c r="ET119" s="57">
        <f t="shared" si="394"/>
        <v>-6350.8377657961209</v>
      </c>
      <c r="EU119" s="57">
        <f t="shared" si="394"/>
        <v>-6443.901469868305</v>
      </c>
      <c r="EV119" s="57">
        <f t="shared" si="394"/>
        <v>-6523.1361355356821</v>
      </c>
      <c r="EW119" s="57">
        <f t="shared" si="394"/>
        <v>-6588.7417731143451</v>
      </c>
    </row>
    <row r="120" spans="1:153" x14ac:dyDescent="0.3">
      <c r="A120" s="90"/>
      <c r="B120" s="91"/>
      <c r="C120" s="91"/>
      <c r="D120" s="6" t="s">
        <v>356</v>
      </c>
      <c r="E120" s="6"/>
      <c r="F120" s="93" t="str">
        <f>F116</f>
        <v>INR Mn</v>
      </c>
      <c r="H120" s="57">
        <f>Capex!H433+Capex!H434</f>
        <v>0</v>
      </c>
      <c r="I120" s="57">
        <f>Capex!I433+Capex!I434</f>
        <v>0</v>
      </c>
      <c r="J120" s="57">
        <f>Capex!J433+Capex!J434</f>
        <v>0</v>
      </c>
      <c r="K120" s="57">
        <f>Capex!K433+Capex!K434</f>
        <v>1912.6645428418126</v>
      </c>
      <c r="L120" s="57">
        <f>Capex!L433+Capex!L434</f>
        <v>443.12191099091456</v>
      </c>
      <c r="M120" s="57">
        <f>Capex!M433+Capex!M434</f>
        <v>272.04863584451851</v>
      </c>
      <c r="N120" s="57">
        <f>Capex!N433+Capex!N434</f>
        <v>185.89728449011861</v>
      </c>
      <c r="O120" s="57">
        <f>Capex!O433+Capex!O434</f>
        <v>2358.7610459907078</v>
      </c>
      <c r="P120" s="57">
        <f>Capex!P433+Capex!P434</f>
        <v>577.84294533719537</v>
      </c>
      <c r="Q120" s="57">
        <f>Capex!Q433+Capex!Q434</f>
        <v>332.83036843492999</v>
      </c>
      <c r="R120" s="57">
        <f>Capex!R433+Capex!R434</f>
        <v>235.14170747019415</v>
      </c>
      <c r="S120" s="57">
        <f>Capex!S433+Capex!S434</f>
        <v>2651.2165178915043</v>
      </c>
      <c r="T120" s="57">
        <f>Capex!T433+Capex!T434</f>
        <v>634.92714121630991</v>
      </c>
      <c r="U120" s="57">
        <f>Capex!U433+Capex!U434</f>
        <v>338.79260687979996</v>
      </c>
      <c r="V120" s="57">
        <f>Capex!V433+Capex!V434</f>
        <v>249.42521747954962</v>
      </c>
      <c r="W120" s="57">
        <f>Capex!W433+Capex!W434</f>
        <v>4496.2893016420494</v>
      </c>
      <c r="X120" s="57">
        <f>Capex!X433+Capex!X434</f>
        <v>1180.7425927152894</v>
      </c>
      <c r="Y120" s="57">
        <f>Capex!Y433+Capex!Y434</f>
        <v>597.55216643144604</v>
      </c>
      <c r="Z120" s="57">
        <f>Capex!Z433+Capex!Z434</f>
        <v>437.05080671527031</v>
      </c>
      <c r="AA120" s="57">
        <f>Capex!AA433+Capex!AA434</f>
        <v>10931.363196679928</v>
      </c>
      <c r="AB120" s="57">
        <f>Capex!AB433+Capex!AB434</f>
        <v>2533.1242114266483</v>
      </c>
      <c r="AC120" s="57">
        <f>Capex!AC433+Capex!AC434</f>
        <v>1416.7671326247603</v>
      </c>
      <c r="AD120" s="57">
        <f>Capex!AD433+Capex!AD434</f>
        <v>1016.7434764084154</v>
      </c>
      <c r="AE120" s="57">
        <f>Capex!AE433+Capex!AE434</f>
        <v>3045.950519620254</v>
      </c>
      <c r="AF120" s="57">
        <f>Capex!AF433+Capex!AF434</f>
        <v>744.6581439476671</v>
      </c>
      <c r="AG120" s="57">
        <f>Capex!AG433+Capex!AG434</f>
        <v>190.11481528009915</v>
      </c>
      <c r="AH120" s="57">
        <f>Capex!AH433+Capex!AH434</f>
        <v>223.98420414520407</v>
      </c>
      <c r="AI120" s="57">
        <f>Capex!AI433+Capex!AI434</f>
        <v>1857.9339654080784</v>
      </c>
      <c r="AJ120" s="57">
        <f>Capex!AJ433+Capex!AJ434</f>
        <v>221.57271633173204</v>
      </c>
      <c r="AK120" s="57">
        <f>Capex!AK433+Capex!AK434</f>
        <v>0</v>
      </c>
      <c r="AL120" s="57">
        <f>Capex!AL433+Capex!AL434</f>
        <v>0</v>
      </c>
      <c r="AM120" s="57">
        <f>Capex!AM433+Capex!AM434</f>
        <v>398.9318668930369</v>
      </c>
      <c r="AN120" s="57">
        <f>Capex!AN433+Capex!AN434</f>
        <v>157.9387458450617</v>
      </c>
      <c r="AO120" s="57">
        <f>Capex!AO433+Capex!AO434</f>
        <v>0</v>
      </c>
      <c r="AP120" s="57">
        <f>Capex!AP433+Capex!AP434</f>
        <v>0</v>
      </c>
      <c r="AQ120" s="57">
        <f>Capex!AQ433+Capex!AQ434</f>
        <v>749.83092643472548</v>
      </c>
      <c r="AR120" s="57">
        <f>Capex!AR433+Capex!AR434</f>
        <v>0</v>
      </c>
      <c r="AS120" s="57">
        <f>Capex!AS433+Capex!AS434</f>
        <v>0</v>
      </c>
      <c r="AT120" s="57">
        <f>Capex!AT433+Capex!AT434</f>
        <v>0</v>
      </c>
      <c r="AU120" s="57">
        <f>Capex!AU433+Capex!AU434</f>
        <v>638.87509623453548</v>
      </c>
      <c r="AV120" s="57">
        <f>Capex!AV433+Capex!AV434</f>
        <v>0</v>
      </c>
      <c r="AW120" s="57">
        <f>Capex!AW433+Capex!AW434</f>
        <v>0</v>
      </c>
      <c r="AX120" s="57">
        <f>Capex!AX433+Capex!AX434</f>
        <v>0</v>
      </c>
      <c r="AY120" s="57">
        <f>Capex!AY433+Capex!AY434</f>
        <v>726.0644858811537</v>
      </c>
      <c r="AZ120" s="57">
        <f>Capex!AZ433+Capex!AZ434</f>
        <v>0</v>
      </c>
      <c r="BA120" s="57">
        <f>Capex!BA433+Capex!BA434</f>
        <v>0</v>
      </c>
      <c r="BB120" s="57">
        <f>Capex!BB433+Capex!BB434</f>
        <v>0</v>
      </c>
      <c r="BC120" s="57">
        <f>Capex!BC433+Capex!BC434</f>
        <v>308.82047632914197</v>
      </c>
      <c r="BD120" s="57">
        <f>Capex!BD433+Capex!BD434</f>
        <v>98.52464217654169</v>
      </c>
      <c r="BE120" s="57">
        <f>Capex!BE433+Capex!BE434</f>
        <v>0</v>
      </c>
      <c r="BF120" s="57">
        <f>Capex!BF433+Capex!BF434</f>
        <v>0</v>
      </c>
      <c r="BG120" s="57">
        <f>Capex!BG433+Capex!BG434</f>
        <v>770.70942716597813</v>
      </c>
      <c r="BH120" s="57">
        <f>Capex!BH433+Capex!BH434</f>
        <v>0</v>
      </c>
      <c r="BI120" s="57">
        <f>Capex!BI433+Capex!BI434</f>
        <v>0</v>
      </c>
      <c r="BJ120" s="57">
        <f>Capex!BJ433+Capex!BJ434</f>
        <v>0</v>
      </c>
      <c r="BK120" s="57">
        <f>Capex!BK433+Capex!BK434</f>
        <v>750.71204769968426</v>
      </c>
      <c r="BL120" s="57">
        <f>Capex!BL433+Capex!BL434</f>
        <v>0</v>
      </c>
      <c r="BM120" s="57">
        <f>Capex!BM433+Capex!BM434</f>
        <v>0</v>
      </c>
      <c r="BN120" s="57">
        <f>Capex!BN433+Capex!BN434</f>
        <v>0</v>
      </c>
      <c r="BO120" s="57">
        <f>Capex!BO433+Capex!BO434</f>
        <v>746.9733656498646</v>
      </c>
      <c r="BP120" s="57">
        <f>Capex!BP433+Capex!BP434</f>
        <v>0</v>
      </c>
      <c r="BQ120" s="57">
        <f>Capex!BQ433+Capex!BQ434</f>
        <v>0</v>
      </c>
      <c r="BR120" s="57">
        <f>Capex!BR433+Capex!BR434</f>
        <v>0</v>
      </c>
      <c r="BS120" s="57">
        <f>Capex!BS433+Capex!BS434</f>
        <v>312.81548537150121</v>
      </c>
      <c r="BT120" s="57">
        <f>Capex!BT433+Capex!BT434</f>
        <v>101.15871407261027</v>
      </c>
      <c r="BU120" s="57">
        <f>Capex!BU433+Capex!BU434</f>
        <v>0</v>
      </c>
      <c r="BV120" s="57">
        <f>Capex!BV433+Capex!BV434</f>
        <v>0</v>
      </c>
      <c r="BW120" s="57">
        <f>Capex!BW433+Capex!BW434</f>
        <v>771.43223486964246</v>
      </c>
      <c r="BX120" s="57">
        <f>Capex!BX433+Capex!BX434</f>
        <v>0</v>
      </c>
      <c r="BY120" s="57">
        <f>Capex!BY433+Capex!BY434</f>
        <v>0</v>
      </c>
      <c r="BZ120" s="57">
        <f>Capex!BZ433+Capex!BZ434</f>
        <v>0</v>
      </c>
      <c r="CA120" s="57">
        <f>Capex!CA433+Capex!CA434</f>
        <v>750.84718281534322</v>
      </c>
      <c r="CB120" s="57">
        <f>Capex!CB433+Capex!CB434</f>
        <v>0</v>
      </c>
      <c r="CC120" s="57">
        <f>Capex!CC433+Capex!CC434</f>
        <v>0</v>
      </c>
      <c r="CD120" s="57">
        <f>Capex!CD433+Capex!CD434</f>
        <v>0</v>
      </c>
      <c r="CE120" s="57">
        <f>Capex!CE433+Capex!CE434</f>
        <v>746.99863032177905</v>
      </c>
      <c r="CF120" s="57">
        <f>Capex!CF433+Capex!CF434</f>
        <v>0</v>
      </c>
      <c r="CG120" s="57">
        <f>Capex!CG433+Capex!CG434</f>
        <v>0</v>
      </c>
      <c r="CH120" s="57">
        <f>Capex!CH433+Capex!CH434</f>
        <v>0</v>
      </c>
      <c r="CI120" s="57">
        <f>Capex!CI433+Capex!CI434</f>
        <v>312.82031263120155</v>
      </c>
      <c r="CJ120" s="57">
        <f>Capex!CJ433+Capex!CJ434</f>
        <v>101.16189688121122</v>
      </c>
      <c r="CK120" s="57">
        <f>Capex!CK433+Capex!CK434</f>
        <v>0</v>
      </c>
      <c r="CL120" s="57">
        <f>Capex!CL433+Capex!CL434</f>
        <v>0</v>
      </c>
      <c r="CM120" s="57">
        <f>Capex!CM433+Capex!CM434</f>
        <v>771.43310825451135</v>
      </c>
      <c r="CN120" s="57">
        <f>Capex!CN433+Capex!CN434</f>
        <v>0</v>
      </c>
      <c r="CO120" s="57">
        <f>Capex!CO433+Capex!CO434</f>
        <v>0</v>
      </c>
      <c r="CP120" s="57">
        <f>Capex!CP433+Capex!CP434</f>
        <v>0</v>
      </c>
      <c r="CQ120" s="57">
        <f>Capex!CQ433+Capex!CQ434</f>
        <v>750.84734610217936</v>
      </c>
      <c r="CR120" s="57">
        <f>Capex!CR433+Capex!CR434</f>
        <v>0</v>
      </c>
      <c r="CS120" s="57">
        <f>Capex!CS433+Capex!CS434</f>
        <v>0</v>
      </c>
      <c r="CT120" s="57">
        <f>Capex!CT433+Capex!CT434</f>
        <v>0</v>
      </c>
      <c r="CU120" s="57">
        <f>Capex!CU433+Capex!CU434</f>
        <v>746.9986608496406</v>
      </c>
      <c r="CV120" s="57">
        <f>Capex!CV433+Capex!CV434</f>
        <v>0</v>
      </c>
      <c r="CW120" s="57">
        <f>Capex!CW433+Capex!CW434</f>
        <v>0</v>
      </c>
      <c r="CX120" s="57">
        <f>Capex!CX433+Capex!CX434</f>
        <v>0</v>
      </c>
      <c r="CY120" s="57">
        <f>Capex!CY433+Capex!CY434</f>
        <v>312.82031846409552</v>
      </c>
      <c r="CZ120" s="57">
        <f>Capex!CZ433+Capex!CZ434</f>
        <v>101.16190072707028</v>
      </c>
      <c r="DA120" s="57">
        <f>Capex!DA433+Capex!DA434</f>
        <v>0</v>
      </c>
      <c r="DB120" s="57">
        <f>Capex!DB433+Capex!DB434</f>
        <v>0</v>
      </c>
      <c r="DC120" s="57">
        <f>Capex!DC433+Capex!DC434</f>
        <v>771.43310930985547</v>
      </c>
      <c r="DD120" s="57">
        <f>Capex!DD433+Capex!DD434</f>
        <v>0</v>
      </c>
      <c r="DE120" s="57">
        <f>Capex!DE433+Capex!DE434</f>
        <v>0</v>
      </c>
      <c r="DF120" s="57">
        <f>Capex!DF433+Capex!DF434</f>
        <v>0</v>
      </c>
      <c r="DG120" s="57">
        <f>Capex!DG433+Capex!DG434</f>
        <v>750.84734629948002</v>
      </c>
      <c r="DH120" s="57">
        <f>Capex!DH433+Capex!DH434</f>
        <v>0</v>
      </c>
      <c r="DI120" s="57">
        <f>Capex!DI433+Capex!DI434</f>
        <v>0</v>
      </c>
      <c r="DJ120" s="57">
        <f>Capex!DJ433+Capex!DJ434</f>
        <v>0</v>
      </c>
      <c r="DK120" s="57">
        <f>Capex!DK433+Capex!DK434</f>
        <v>746.99866088653596</v>
      </c>
      <c r="DL120" s="57">
        <f>Capex!DL433+Capex!DL434</f>
        <v>0</v>
      </c>
      <c r="DM120" s="57">
        <f>Capex!DM433+Capex!DM434</f>
        <v>0</v>
      </c>
      <c r="DN120" s="57">
        <f>Capex!DN433+Capex!DN434</f>
        <v>0</v>
      </c>
      <c r="DO120" s="57">
        <f>Capex!DO433+Capex!DO434</f>
        <v>312.82031847113768</v>
      </c>
      <c r="DP120" s="57">
        <f>Capex!DP433+Capex!DP434</f>
        <v>101.16190073171633</v>
      </c>
      <c r="DQ120" s="57">
        <f>Capex!DQ433+Capex!DQ434</f>
        <v>0</v>
      </c>
      <c r="DR120" s="57">
        <f>Capex!DR433+Capex!DR434</f>
        <v>0</v>
      </c>
      <c r="DS120" s="57">
        <f ca="1">Capex!DS433+Capex!DS434</f>
        <v>-52897.655381613629</v>
      </c>
      <c r="DT120" s="57"/>
      <c r="DU120" s="57"/>
      <c r="DV120" s="57"/>
      <c r="DW120" s="57"/>
      <c r="DX120" s="57"/>
      <c r="DY120" s="57"/>
      <c r="DZ120" s="57"/>
      <c r="EA120" s="57"/>
      <c r="EB120" s="57"/>
      <c r="EC120" s="57"/>
      <c r="ED120" s="57"/>
      <c r="EE120" s="57"/>
      <c r="EF120" s="57"/>
      <c r="EG120" s="57"/>
      <c r="EH120" s="57"/>
      <c r="EI120" s="57"/>
      <c r="EJ120" s="57"/>
      <c r="EK120" s="57"/>
      <c r="EL120" s="57"/>
      <c r="EM120" s="57"/>
      <c r="EN120" s="57"/>
      <c r="EO120" s="57"/>
      <c r="EP120" s="57"/>
      <c r="EQ120" s="57"/>
      <c r="ER120" s="57"/>
      <c r="ES120" s="57"/>
      <c r="ET120" s="57"/>
    </row>
    <row r="121" spans="1:153" x14ac:dyDescent="0.3">
      <c r="A121" s="90"/>
      <c r="B121" s="91"/>
      <c r="C121" s="91"/>
      <c r="D121" s="6"/>
      <c r="E121" s="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c r="AE121" s="57"/>
      <c r="AF121" s="57"/>
      <c r="AG121" s="57"/>
      <c r="AH121" s="57"/>
      <c r="AI121" s="57"/>
      <c r="AJ121" s="57"/>
      <c r="AK121" s="57"/>
      <c r="AL121" s="57"/>
      <c r="AM121" s="57"/>
      <c r="AN121" s="57"/>
      <c r="AO121" s="57"/>
      <c r="AP121" s="57"/>
      <c r="AQ121" s="57"/>
      <c r="AR121" s="57"/>
      <c r="AS121" s="57"/>
      <c r="AT121" s="57"/>
      <c r="AU121" s="57"/>
      <c r="AV121" s="57"/>
      <c r="AW121" s="57"/>
      <c r="AX121" s="57"/>
      <c r="AY121" s="57"/>
      <c r="AZ121" s="57"/>
      <c r="BA121" s="57"/>
      <c r="BB121" s="57"/>
      <c r="BC121" s="57"/>
      <c r="BD121" s="57"/>
      <c r="BE121" s="57"/>
      <c r="BF121" s="57"/>
      <c r="BG121" s="57"/>
      <c r="BH121" s="57"/>
      <c r="BI121" s="57"/>
      <c r="BJ121" s="57"/>
      <c r="BK121" s="57"/>
      <c r="BL121" s="57"/>
      <c r="BM121" s="57"/>
      <c r="BN121" s="57"/>
      <c r="BO121" s="57"/>
      <c r="BP121" s="57"/>
      <c r="BQ121" s="57"/>
      <c r="BR121" s="57"/>
      <c r="BS121" s="57"/>
      <c r="BT121" s="57"/>
      <c r="BU121" s="57"/>
      <c r="BV121" s="57"/>
      <c r="BW121" s="57"/>
      <c r="BX121" s="57"/>
      <c r="BY121" s="57"/>
      <c r="BZ121" s="57"/>
      <c r="CA121" s="57"/>
      <c r="CB121" s="57"/>
      <c r="CC121" s="57"/>
      <c r="CD121" s="57"/>
      <c r="CE121" s="57"/>
      <c r="CF121" s="57"/>
      <c r="CG121" s="57"/>
      <c r="CH121" s="57"/>
      <c r="CI121" s="57"/>
      <c r="CJ121" s="57"/>
      <c r="CK121" s="57"/>
      <c r="CL121" s="57"/>
      <c r="CM121" s="57"/>
      <c r="CN121" s="57"/>
      <c r="CO121" s="57"/>
      <c r="CP121" s="57"/>
      <c r="CQ121" s="57"/>
      <c r="CR121" s="57"/>
      <c r="CS121" s="57"/>
      <c r="CT121" s="57"/>
      <c r="CU121" s="57"/>
      <c r="CV121" s="57"/>
      <c r="CW121" s="57"/>
      <c r="CX121" s="57"/>
      <c r="CY121" s="57"/>
      <c r="CZ121" s="57"/>
      <c r="DA121" s="57"/>
      <c r="DB121" s="57"/>
      <c r="DC121" s="57"/>
      <c r="DD121" s="57"/>
      <c r="DE121" s="57"/>
      <c r="DF121" s="57"/>
      <c r="DG121" s="57"/>
      <c r="DH121" s="57"/>
      <c r="DI121" s="57"/>
      <c r="DJ121" s="57"/>
      <c r="DK121" s="57"/>
      <c r="DL121" s="57"/>
      <c r="DM121" s="57"/>
      <c r="DN121" s="57"/>
      <c r="DO121" s="57"/>
      <c r="DP121" s="57"/>
      <c r="DQ121" s="57"/>
      <c r="DR121" s="57"/>
      <c r="DS121" s="57"/>
      <c r="DT121" s="57"/>
      <c r="DU121" s="57"/>
      <c r="DV121" s="57"/>
      <c r="DW121" s="57"/>
      <c r="DX121" s="57"/>
      <c r="DY121" s="57"/>
      <c r="DZ121" s="57"/>
      <c r="EA121" s="57"/>
      <c r="EB121" s="57"/>
      <c r="EC121" s="57"/>
      <c r="ED121" s="57"/>
      <c r="EE121" s="57"/>
      <c r="EF121" s="57"/>
      <c r="EG121" s="57"/>
      <c r="EH121" s="57"/>
      <c r="EI121" s="57"/>
      <c r="EJ121" s="57"/>
      <c r="EK121" s="57"/>
      <c r="EL121" s="57"/>
      <c r="EM121" s="57"/>
      <c r="EN121" s="57"/>
      <c r="EO121" s="57"/>
      <c r="EP121" s="57"/>
      <c r="EQ121" s="57"/>
      <c r="ER121" s="57"/>
      <c r="ES121" s="57"/>
      <c r="ET121" s="57"/>
    </row>
    <row r="122" spans="1:153" x14ac:dyDescent="0.3">
      <c r="A122" s="90"/>
      <c r="B122" s="91"/>
      <c r="C122" s="91"/>
      <c r="D122" s="88" t="s">
        <v>239</v>
      </c>
      <c r="E122" s="88"/>
      <c r="F122" s="94" t="str">
        <f>F119</f>
        <v>INR Mn</v>
      </c>
      <c r="G122" s="88"/>
      <c r="H122" s="88">
        <f t="shared" ref="H122:AM122" si="398">SUM(H115:H121)</f>
        <v>1953.0034120023843</v>
      </c>
      <c r="I122" s="88">
        <f t="shared" si="398"/>
        <v>7390.1566178781331</v>
      </c>
      <c r="J122" s="88">
        <f t="shared" si="398"/>
        <v>5812.2982490592685</v>
      </c>
      <c r="K122" s="88">
        <f t="shared" si="398"/>
        <v>3909.8234372655243</v>
      </c>
      <c r="L122" s="88">
        <f t="shared" si="398"/>
        <v>2220.6117091047122</v>
      </c>
      <c r="M122" s="88">
        <f t="shared" si="398"/>
        <v>7308.1701567638811</v>
      </c>
      <c r="N122" s="88">
        <f t="shared" si="398"/>
        <v>5628.8479448991784</v>
      </c>
      <c r="O122" s="88">
        <f t="shared" si="398"/>
        <v>4061.9142006302091</v>
      </c>
      <c r="P122" s="88">
        <f t="shared" si="398"/>
        <v>2018.1996561057522</v>
      </c>
      <c r="Q122" s="88">
        <f t="shared" si="398"/>
        <v>7021.7256698013225</v>
      </c>
      <c r="R122" s="88">
        <f t="shared" si="398"/>
        <v>5328.0646073377575</v>
      </c>
      <c r="S122" s="88">
        <f t="shared" si="398"/>
        <v>4022.2999628024354</v>
      </c>
      <c r="T122" s="88">
        <f t="shared" si="398"/>
        <v>3668.3024985408783</v>
      </c>
      <c r="U122" s="88">
        <f t="shared" si="398"/>
        <v>14052.003043071816</v>
      </c>
      <c r="V122" s="88">
        <f t="shared" si="398"/>
        <v>10789.294876664775</v>
      </c>
      <c r="W122" s="88">
        <f t="shared" si="398"/>
        <v>7496.546951705006</v>
      </c>
      <c r="X122" s="88">
        <f t="shared" si="398"/>
        <v>9544.8427719961674</v>
      </c>
      <c r="Y122" s="88">
        <f t="shared" si="398"/>
        <v>35761.957962866632</v>
      </c>
      <c r="Z122" s="88">
        <f t="shared" si="398"/>
        <v>27680.850319049154</v>
      </c>
      <c r="AA122" s="88">
        <f t="shared" si="398"/>
        <v>19294.106294477402</v>
      </c>
      <c r="AB122" s="88">
        <f t="shared" si="398"/>
        <v>-111.99446063145342</v>
      </c>
      <c r="AC122" s="88">
        <f t="shared" si="398"/>
        <v>-2151.6724748449506</v>
      </c>
      <c r="AD122" s="88">
        <f t="shared" si="398"/>
        <v>-2627.5115104748634</v>
      </c>
      <c r="AE122" s="88">
        <f t="shared" si="398"/>
        <v>-187.73519558994531</v>
      </c>
      <c r="AF122" s="88">
        <f t="shared" si="398"/>
        <v>-2763.9217747284133</v>
      </c>
      <c r="AG122" s="88">
        <f t="shared" si="398"/>
        <v>-3385.899851200797</v>
      </c>
      <c r="AH122" s="88">
        <f t="shared" si="398"/>
        <v>-3355.1360934192517</v>
      </c>
      <c r="AI122" s="88">
        <f t="shared" si="398"/>
        <v>-1597.1993913637737</v>
      </c>
      <c r="AJ122" s="88">
        <f t="shared" si="398"/>
        <v>-3414.5150353662293</v>
      </c>
      <c r="AK122" s="88">
        <f t="shared" si="398"/>
        <v>-3679.971032976654</v>
      </c>
      <c r="AL122" s="88">
        <f t="shared" si="398"/>
        <v>-3661.6128758691043</v>
      </c>
      <c r="AM122" s="88">
        <f t="shared" si="398"/>
        <v>-3229.5867168072714</v>
      </c>
      <c r="AN122" s="88">
        <f t="shared" ref="AN122:BS122" si="399">SUM(AN115:AN121)</f>
        <v>-3483.0354590645438</v>
      </c>
      <c r="AO122" s="88">
        <f t="shared" si="399"/>
        <v>-3694.6615525497473</v>
      </c>
      <c r="AP122" s="88">
        <f t="shared" si="399"/>
        <v>-3670.4419981863457</v>
      </c>
      <c r="AQ122" s="88">
        <f t="shared" si="399"/>
        <v>-2848.4197518485607</v>
      </c>
      <c r="AR122" s="88">
        <f t="shared" si="399"/>
        <v>-3698.7363313457004</v>
      </c>
      <c r="AS122" s="88">
        <f t="shared" si="399"/>
        <v>-3728.7050476429104</v>
      </c>
      <c r="AT122" s="88">
        <f t="shared" si="399"/>
        <v>-3700.6293090688741</v>
      </c>
      <c r="AU122" s="88">
        <f t="shared" si="399"/>
        <v>-2991.2207068526059</v>
      </c>
      <c r="AV122" s="88">
        <f t="shared" si="399"/>
        <v>-3726.2378898392117</v>
      </c>
      <c r="AW122" s="88">
        <f t="shared" si="399"/>
        <v>-3753.1992633030341</v>
      </c>
      <c r="AX122" s="88">
        <f t="shared" si="399"/>
        <v>-3723.387685206902</v>
      </c>
      <c r="AY122" s="88">
        <f t="shared" si="399"/>
        <v>-2916.5547474037239</v>
      </c>
      <c r="AZ122" s="88">
        <f t="shared" si="399"/>
        <v>-3741.8458801921806</v>
      </c>
      <c r="BA122" s="88">
        <f t="shared" si="399"/>
        <v>-3670.9614367533286</v>
      </c>
      <c r="BB122" s="88">
        <f t="shared" si="399"/>
        <v>-3642.6926370566575</v>
      </c>
      <c r="BC122" s="88">
        <f t="shared" si="399"/>
        <v>-3289.4138655489705</v>
      </c>
      <c r="BD122" s="88">
        <f t="shared" si="399"/>
        <v>-3526.0492534610671</v>
      </c>
      <c r="BE122" s="88">
        <f t="shared" si="399"/>
        <v>-3575.5408424800535</v>
      </c>
      <c r="BF122" s="88">
        <f t="shared" si="399"/>
        <v>-3549.9566097294278</v>
      </c>
      <c r="BG122" s="88">
        <f t="shared" si="399"/>
        <v>-2702.834507887324</v>
      </c>
      <c r="BH122" s="88">
        <f t="shared" si="399"/>
        <v>-3574.3456614556685</v>
      </c>
      <c r="BI122" s="88">
        <f t="shared" si="399"/>
        <v>-3504.5598643626327</v>
      </c>
      <c r="BJ122" s="88">
        <f t="shared" si="399"/>
        <v>-3477.0766059223552</v>
      </c>
      <c r="BK122" s="88">
        <f t="shared" si="399"/>
        <v>-2647.9952828979485</v>
      </c>
      <c r="BL122" s="88">
        <f t="shared" si="399"/>
        <v>-3498.7979394647382</v>
      </c>
      <c r="BM122" s="88">
        <f t="shared" si="399"/>
        <v>-3328.5143804368636</v>
      </c>
      <c r="BN122" s="88">
        <f t="shared" si="399"/>
        <v>-3300.6735572742177</v>
      </c>
      <c r="BO122" s="88">
        <f t="shared" si="399"/>
        <v>-2474.9625655896466</v>
      </c>
      <c r="BP122" s="88">
        <f t="shared" si="399"/>
        <v>-3321.8910211315924</v>
      </c>
      <c r="BQ122" s="88">
        <f t="shared" si="399"/>
        <v>-2851.511809559046</v>
      </c>
      <c r="BR122" s="88">
        <f t="shared" si="399"/>
        <v>-2823.6015224999701</v>
      </c>
      <c r="BS122" s="88">
        <f t="shared" si="399"/>
        <v>-2466.6905189353233</v>
      </c>
      <c r="BT122" s="88">
        <f t="shared" ref="BT122:CY122" si="400">SUM(BT115:BT121)</f>
        <v>-2704.9074456477479</v>
      </c>
      <c r="BU122" s="88">
        <f t="shared" si="400"/>
        <v>-2714.6572957189774</v>
      </c>
      <c r="BV122" s="88">
        <f t="shared" si="400"/>
        <v>-2689.1398032226839</v>
      </c>
      <c r="BW122" s="88">
        <f t="shared" si="400"/>
        <v>-1841.3636985418261</v>
      </c>
      <c r="BX122" s="88">
        <f t="shared" si="400"/>
        <v>-2713.6214299551393</v>
      </c>
      <c r="BY122" s="88">
        <f t="shared" si="400"/>
        <v>-2601.3926660613943</v>
      </c>
      <c r="BZ122" s="88">
        <f t="shared" si="400"/>
        <v>-2573.9311250391856</v>
      </c>
      <c r="CA122" s="88">
        <f t="shared" si="400"/>
        <v>-1744.7368502671507</v>
      </c>
      <c r="CB122" s="88">
        <f t="shared" si="400"/>
        <v>-2595.6884863339037</v>
      </c>
      <c r="CC122" s="88">
        <f t="shared" si="400"/>
        <v>-2482.9583996761385</v>
      </c>
      <c r="CD122" s="88">
        <f t="shared" si="400"/>
        <v>-2455.139948911115</v>
      </c>
      <c r="CE122" s="88">
        <f t="shared" si="400"/>
        <v>-1629.4263105238572</v>
      </c>
      <c r="CF122" s="88">
        <f t="shared" si="400"/>
        <v>-2476.4012494916547</v>
      </c>
      <c r="CG122" s="88">
        <f t="shared" si="400"/>
        <v>-2221.1251460574522</v>
      </c>
      <c r="CH122" s="88">
        <f t="shared" si="400"/>
        <v>-2193.2575044444275</v>
      </c>
      <c r="CI122" s="88">
        <f t="shared" si="400"/>
        <v>-1836.3846894890471</v>
      </c>
      <c r="CJ122" s="88">
        <f t="shared" si="400"/>
        <v>-2074.646473158828</v>
      </c>
      <c r="CK122" s="88">
        <f t="shared" si="400"/>
        <v>-1514.6068903399778</v>
      </c>
      <c r="CL122" s="88">
        <f t="shared" si="400"/>
        <v>-1489.1761982437531</v>
      </c>
      <c r="CM122" s="88">
        <f t="shared" si="400"/>
        <v>-641.48677347454759</v>
      </c>
      <c r="CN122" s="88">
        <f t="shared" si="400"/>
        <v>-1513.833634047872</v>
      </c>
      <c r="CO122" s="88">
        <f t="shared" si="400"/>
        <v>-1544.1528884843026</v>
      </c>
      <c r="CP122" s="88">
        <f t="shared" si="400"/>
        <v>-1516.770361161779</v>
      </c>
      <c r="CQ122" s="88">
        <f t="shared" si="400"/>
        <v>-687.65562085837166</v>
      </c>
      <c r="CR122" s="88">
        <f t="shared" si="400"/>
        <v>-1538.6877972983932</v>
      </c>
      <c r="CS122" s="88">
        <f t="shared" si="400"/>
        <v>-1568.497789901038</v>
      </c>
      <c r="CT122" s="88">
        <f t="shared" si="400"/>
        <v>-1540.750350199017</v>
      </c>
      <c r="CU122" s="88">
        <f t="shared" si="400"/>
        <v>-715.10830688127999</v>
      </c>
      <c r="CV122" s="88">
        <f t="shared" si="400"/>
        <v>-1562.1555198363753</v>
      </c>
      <c r="CW122" s="88">
        <f t="shared" si="400"/>
        <v>-1591.8703015600222</v>
      </c>
      <c r="CX122" s="88">
        <f t="shared" si="400"/>
        <v>-1564.0546383507526</v>
      </c>
      <c r="CY122" s="88">
        <f t="shared" si="400"/>
        <v>-1207.2342457464588</v>
      </c>
      <c r="CZ122" s="88">
        <f t="shared" ref="CZ122:DS122" si="401">SUM(CZ115:CZ121)</f>
        <v>-1445.5489130456506</v>
      </c>
      <c r="DA122" s="88">
        <f t="shared" si="401"/>
        <v>-1597.8577153505246</v>
      </c>
      <c r="DB122" s="88">
        <f t="shared" si="401"/>
        <v>-1572.4270233543605</v>
      </c>
      <c r="DC122" s="88">
        <f t="shared" si="401"/>
        <v>-724.73759763290752</v>
      </c>
      <c r="DD122" s="88">
        <f t="shared" si="401"/>
        <v>-1597.0844592989476</v>
      </c>
      <c r="DE122" s="88">
        <f t="shared" si="401"/>
        <v>-1627.4037137614832</v>
      </c>
      <c r="DF122" s="88">
        <f t="shared" si="401"/>
        <v>-1600.021186457669</v>
      </c>
      <c r="DG122" s="88">
        <f t="shared" si="401"/>
        <v>-770.90644597623486</v>
      </c>
      <c r="DH122" s="88">
        <f t="shared" si="401"/>
        <v>-1621.9386226205422</v>
      </c>
      <c r="DI122" s="88">
        <f t="shared" si="401"/>
        <v>-1651.7486152280674</v>
      </c>
      <c r="DJ122" s="88">
        <f t="shared" si="401"/>
        <v>-1624.0011755295454</v>
      </c>
      <c r="DK122" s="88">
        <f t="shared" si="401"/>
        <v>-798.35913217851601</v>
      </c>
      <c r="DL122" s="88">
        <f t="shared" si="401"/>
        <v>-1645.4063451718139</v>
      </c>
      <c r="DM122" s="88">
        <f t="shared" si="401"/>
        <v>-1675.1211268963727</v>
      </c>
      <c r="DN122" s="88">
        <f t="shared" si="401"/>
        <v>-1647.3054636877578</v>
      </c>
      <c r="DO122" s="88">
        <f t="shared" si="401"/>
        <v>-1290.4850710770834</v>
      </c>
      <c r="DP122" s="88">
        <f t="shared" si="401"/>
        <v>-1528.7997383790814</v>
      </c>
      <c r="DQ122" s="88">
        <f t="shared" si="401"/>
        <v>-1681.1085406887701</v>
      </c>
      <c r="DR122" s="88">
        <f t="shared" si="401"/>
        <v>-1655.6778486927258</v>
      </c>
      <c r="DS122" s="88">
        <f t="shared" ca="1" si="401"/>
        <v>-54477.076813894884</v>
      </c>
      <c r="DT122" s="57"/>
      <c r="DU122" s="88">
        <f t="shared" ref="DU122:EW122" si="402">SUM(DU115:DU121)</f>
        <v>15152.617173363496</v>
      </c>
      <c r="DV122" s="88">
        <f t="shared" si="402"/>
        <v>13959.71513408172</v>
      </c>
      <c r="DW122" s="88">
        <f t="shared" si="402"/>
        <v>12593.258356913442</v>
      </c>
      <c r="DX122" s="88">
        <f t="shared" si="402"/>
        <v>26286.713102764767</v>
      </c>
      <c r="DY122" s="88">
        <f t="shared" si="402"/>
        <v>69135.048585847428</v>
      </c>
      <c r="DZ122" s="88">
        <f t="shared" si="402"/>
        <v>-13091.498981621291</v>
      </c>
      <c r="EA122" s="88">
        <f t="shared" si="402"/>
        <v>-14118.848239493283</v>
      </c>
      <c r="EB122" s="88">
        <f t="shared" si="402"/>
        <v>-14606.19024424403</v>
      </c>
      <c r="EC122" s="88">
        <f t="shared" si="402"/>
        <v>-14604.328433928986</v>
      </c>
      <c r="ED122" s="88">
        <f t="shared" si="402"/>
        <v>-14758.166491144628</v>
      </c>
      <c r="EE122" s="88">
        <f t="shared" si="402"/>
        <v>-14845.444071634025</v>
      </c>
      <c r="EF122" s="88">
        <f t="shared" si="402"/>
        <v>-14653.734295880278</v>
      </c>
      <c r="EG122" s="88">
        <f t="shared" si="402"/>
        <v>-14223.615282900393</v>
      </c>
      <c r="EH122" s="88">
        <f t="shared" si="402"/>
        <v>-13954.68946233829</v>
      </c>
      <c r="EI122" s="88">
        <f t="shared" si="402"/>
        <v>-13349.921808415329</v>
      </c>
      <c r="EJ122" s="88">
        <f t="shared" si="402"/>
        <v>-11776.510357497433</v>
      </c>
      <c r="EK122" s="88">
        <f t="shared" si="402"/>
        <v>-10822.659192073486</v>
      </c>
      <c r="EL122" s="88">
        <f t="shared" si="402"/>
        <v>-10384.529254138213</v>
      </c>
      <c r="EM122" s="88">
        <f t="shared" si="402"/>
        <v>-9910.2117757667929</v>
      </c>
      <c r="EN122" s="88">
        <f t="shared" si="402"/>
        <v>-9039.9889021137824</v>
      </c>
      <c r="EO122" s="88">
        <f t="shared" si="402"/>
        <v>-6592.5113403528285</v>
      </c>
      <c r="EP122" s="88">
        <f t="shared" si="402"/>
        <v>-6013.2598506545055</v>
      </c>
      <c r="EQ122" s="88">
        <f t="shared" si="402"/>
        <v>-6110.0429051293686</v>
      </c>
      <c r="ER122" s="88">
        <f t="shared" si="402"/>
        <v>-6238.1350239577041</v>
      </c>
      <c r="ES122" s="88">
        <f t="shared" si="402"/>
        <v>-6213.1662594203699</v>
      </c>
      <c r="ET122" s="88">
        <f t="shared" si="402"/>
        <v>-6346.2631517938153</v>
      </c>
      <c r="EU122" s="88">
        <f t="shared" si="402"/>
        <v>-6443.0462064432068</v>
      </c>
      <c r="EV122" s="88">
        <f t="shared" si="402"/>
        <v>-6571.1383253041658</v>
      </c>
      <c r="EW122" s="88">
        <f t="shared" si="402"/>
        <v>-6546.169460773549</v>
      </c>
    </row>
    <row r="123" spans="1:153" x14ac:dyDescent="0.3">
      <c r="A123" s="90"/>
      <c r="B123" s="91"/>
      <c r="C123" s="91"/>
      <c r="D123" s="6"/>
      <c r="E123" s="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c r="AE123" s="57"/>
      <c r="AF123" s="57"/>
      <c r="AG123" s="57"/>
      <c r="AH123" s="57"/>
      <c r="AI123" s="57"/>
      <c r="AJ123" s="57"/>
      <c r="AK123" s="57"/>
      <c r="AL123" s="57"/>
      <c r="AM123" s="57"/>
      <c r="AN123" s="57"/>
      <c r="AO123" s="57"/>
      <c r="AP123" s="57"/>
      <c r="AQ123" s="57"/>
      <c r="AR123" s="57"/>
      <c r="AS123" s="57"/>
      <c r="AT123" s="57"/>
      <c r="AU123" s="57"/>
      <c r="AV123" s="57"/>
      <c r="AW123" s="57"/>
      <c r="AX123" s="57"/>
      <c r="AY123" s="57"/>
      <c r="AZ123" s="57"/>
      <c r="BA123" s="57"/>
      <c r="BB123" s="57"/>
      <c r="BC123" s="57"/>
      <c r="BD123" s="57"/>
      <c r="BE123" s="57"/>
      <c r="BF123" s="57"/>
      <c r="BG123" s="57"/>
      <c r="BH123" s="57"/>
      <c r="BI123" s="57"/>
      <c r="BJ123" s="57"/>
      <c r="BK123" s="57"/>
      <c r="BL123" s="57"/>
      <c r="BM123" s="57"/>
      <c r="BN123" s="57"/>
      <c r="BO123" s="57"/>
      <c r="BP123" s="57"/>
      <c r="BQ123" s="57"/>
      <c r="BR123" s="57"/>
      <c r="BS123" s="57"/>
      <c r="BT123" s="57"/>
      <c r="BU123" s="57"/>
      <c r="BV123" s="57"/>
      <c r="BW123" s="57"/>
      <c r="BX123" s="57"/>
      <c r="BY123" s="57"/>
      <c r="BZ123" s="57"/>
      <c r="CA123" s="57"/>
      <c r="CB123" s="57"/>
      <c r="CC123" s="57"/>
      <c r="CD123" s="57"/>
      <c r="CE123" s="57"/>
      <c r="CF123" s="57"/>
      <c r="CG123" s="57"/>
      <c r="CH123" s="57"/>
      <c r="CI123" s="57"/>
      <c r="CJ123" s="57"/>
      <c r="CK123" s="57"/>
      <c r="CL123" s="57"/>
      <c r="CM123" s="57"/>
      <c r="CN123" s="57"/>
      <c r="CO123" s="57"/>
      <c r="CP123" s="57"/>
      <c r="CQ123" s="57"/>
      <c r="CR123" s="57"/>
      <c r="CS123" s="57"/>
      <c r="CT123" s="57"/>
      <c r="CU123" s="57"/>
      <c r="CV123" s="57"/>
      <c r="CW123" s="57"/>
      <c r="CX123" s="57"/>
      <c r="CY123" s="57"/>
      <c r="CZ123" s="57"/>
      <c r="DA123" s="57"/>
      <c r="DB123" s="57"/>
      <c r="DC123" s="57"/>
      <c r="DD123" s="57"/>
      <c r="DE123" s="57"/>
      <c r="DF123" s="57"/>
      <c r="DG123" s="57"/>
      <c r="DH123" s="57"/>
      <c r="DI123" s="57"/>
      <c r="DJ123" s="57"/>
      <c r="DK123" s="57"/>
      <c r="DL123" s="57"/>
      <c r="DM123" s="57"/>
      <c r="DN123" s="57"/>
      <c r="DO123" s="57"/>
      <c r="DP123" s="57"/>
      <c r="DQ123" s="57"/>
      <c r="DR123" s="57"/>
      <c r="DS123" s="57"/>
      <c r="DT123" s="57"/>
      <c r="DU123" s="57"/>
      <c r="DV123" s="57"/>
      <c r="DW123" s="57"/>
      <c r="DX123" s="57"/>
      <c r="DY123" s="57"/>
      <c r="DZ123" s="57"/>
      <c r="EA123" s="57"/>
      <c r="EB123" s="57"/>
      <c r="EC123" s="57"/>
      <c r="ED123" s="57"/>
      <c r="EE123" s="57"/>
      <c r="EF123" s="57"/>
      <c r="EG123" s="57"/>
      <c r="EH123" s="57"/>
      <c r="EI123" s="57"/>
      <c r="EJ123" s="57"/>
      <c r="EK123" s="57"/>
      <c r="EL123" s="57"/>
      <c r="EM123" s="57"/>
      <c r="EN123" s="57"/>
      <c r="EO123" s="57"/>
      <c r="EP123" s="57"/>
      <c r="EQ123" s="57"/>
      <c r="ER123" s="57"/>
      <c r="ES123" s="57"/>
      <c r="ET123" s="57"/>
    </row>
    <row r="124" spans="1:153" x14ac:dyDescent="0.3">
      <c r="A124" s="90"/>
      <c r="B124" s="91"/>
      <c r="C124" s="91"/>
      <c r="D124" s="88" t="s">
        <v>240</v>
      </c>
      <c r="E124" s="88"/>
      <c r="F124" s="94" t="str">
        <f>F122</f>
        <v>INR Mn</v>
      </c>
      <c r="G124" s="88"/>
      <c r="H124" s="88">
        <f t="shared" ref="H124:AM124" ca="1" si="403">H107-H112+H122</f>
        <v>0</v>
      </c>
      <c r="I124" s="88">
        <f t="shared" ca="1" si="403"/>
        <v>0</v>
      </c>
      <c r="J124" s="88">
        <f t="shared" ca="1" si="403"/>
        <v>-151.65878713560414</v>
      </c>
      <c r="K124" s="88">
        <f t="shared" ca="1" si="403"/>
        <v>2185.0060532738453</v>
      </c>
      <c r="L124" s="88">
        <f t="shared" ca="1" si="403"/>
        <v>71.484180852993177</v>
      </c>
      <c r="M124" s="88">
        <f t="shared" ca="1" si="403"/>
        <v>177.12013278807717</v>
      </c>
      <c r="N124" s="88">
        <f t="shared" ca="1" si="403"/>
        <v>120.08721280337704</v>
      </c>
      <c r="O124" s="88">
        <f t="shared" ca="1" si="403"/>
        <v>2758.1816547807666</v>
      </c>
      <c r="P124" s="88">
        <f t="shared" ca="1" si="403"/>
        <v>688.84299076266188</v>
      </c>
      <c r="Q124" s="88">
        <f t="shared" ca="1" si="403"/>
        <v>840.08652368215553</v>
      </c>
      <c r="R124" s="88">
        <f t="shared" ca="1" si="403"/>
        <v>831.30232274627724</v>
      </c>
      <c r="S124" s="88">
        <f t="shared" ca="1" si="403"/>
        <v>3726.8352103758862</v>
      </c>
      <c r="T124" s="88">
        <f t="shared" ca="1" si="403"/>
        <v>1561.6529354200711</v>
      </c>
      <c r="U124" s="88">
        <f t="shared" ca="1" si="403"/>
        <v>1610.1508014081719</v>
      </c>
      <c r="V124" s="88">
        <f t="shared" ca="1" si="403"/>
        <v>1353.2138155128741</v>
      </c>
      <c r="W124" s="88">
        <f t="shared" ca="1" si="403"/>
        <v>6881.271055934958</v>
      </c>
      <c r="X124" s="88">
        <f t="shared" ca="1" si="403"/>
        <v>2551.3281097057097</v>
      </c>
      <c r="Y124" s="88">
        <f t="shared" ca="1" si="403"/>
        <v>2649.2379408259803</v>
      </c>
      <c r="Z124" s="88">
        <f t="shared" ca="1" si="403"/>
        <v>1986.3142937397606</v>
      </c>
      <c r="AA124" s="88">
        <f t="shared" ca="1" si="403"/>
        <v>15627.438266232852</v>
      </c>
      <c r="AB124" s="88">
        <f t="shared" ca="1" si="403"/>
        <v>4793.8963864180969</v>
      </c>
      <c r="AC124" s="88">
        <f t="shared" ca="1" si="403"/>
        <v>5030.5615542765445</v>
      </c>
      <c r="AD124" s="88">
        <f t="shared" ca="1" si="403"/>
        <v>5273.4701771811306</v>
      </c>
      <c r="AE124" s="88">
        <f t="shared" ca="1" si="403"/>
        <v>5873.5818646072948</v>
      </c>
      <c r="AF124" s="88">
        <f t="shared" ca="1" si="403"/>
        <v>5838.7696042021762</v>
      </c>
      <c r="AG124" s="88">
        <f t="shared" ca="1" si="403"/>
        <v>5759.5099303876123</v>
      </c>
      <c r="AH124" s="88">
        <f t="shared" ca="1" si="403"/>
        <v>5743.7311921300379</v>
      </c>
      <c r="AI124" s="88">
        <f t="shared" ca="1" si="403"/>
        <v>6097.4773987725757</v>
      </c>
      <c r="AJ124" s="88">
        <f t="shared" ca="1" si="403"/>
        <v>6073.0511160909091</v>
      </c>
      <c r="AK124" s="88">
        <f t="shared" ca="1" si="403"/>
        <v>6158.7088816652804</v>
      </c>
      <c r="AL124" s="88">
        <f t="shared" ca="1" si="403"/>
        <v>5984.2804872793313</v>
      </c>
      <c r="AM124" s="88">
        <f t="shared" ca="1" si="403"/>
        <v>5951.0244912714261</v>
      </c>
      <c r="AN124" s="88">
        <f t="shared" ref="AN124:BS124" ca="1" si="404">AN107-AN112+AN122</f>
        <v>5924.7186604168019</v>
      </c>
      <c r="AO124" s="88">
        <f t="shared" ca="1" si="404"/>
        <v>6156.0222986379558</v>
      </c>
      <c r="AP124" s="88">
        <f t="shared" ca="1" si="404"/>
        <v>5928.9136216984816</v>
      </c>
      <c r="AQ124" s="88">
        <f t="shared" ca="1" si="404"/>
        <v>5737.3622089571481</v>
      </c>
      <c r="AR124" s="88">
        <f t="shared" ca="1" si="404"/>
        <v>5852.1672516384187</v>
      </c>
      <c r="AS124" s="88">
        <f t="shared" ca="1" si="404"/>
        <v>5982.0951973036172</v>
      </c>
      <c r="AT124" s="88">
        <f t="shared" ca="1" si="404"/>
        <v>5720.4836108183699</v>
      </c>
      <c r="AU124" s="88">
        <f t="shared" ca="1" si="404"/>
        <v>5373.346815952922</v>
      </c>
      <c r="AV124" s="88">
        <f t="shared" ca="1" si="404"/>
        <v>5607.1634368934638</v>
      </c>
      <c r="AW124" s="88">
        <f t="shared" ca="1" si="404"/>
        <v>5797.6940790583549</v>
      </c>
      <c r="AX124" s="88">
        <f t="shared" ca="1" si="404"/>
        <v>5521.0041257336507</v>
      </c>
      <c r="AY124" s="88">
        <f t="shared" ca="1" si="404"/>
        <v>5297.9306384944111</v>
      </c>
      <c r="AZ124" s="88">
        <f t="shared" ca="1" si="404"/>
        <v>5571.7215292469118</v>
      </c>
      <c r="BA124" s="88">
        <f t="shared" ca="1" si="404"/>
        <v>5832.962823971684</v>
      </c>
      <c r="BB124" s="88">
        <f t="shared" ca="1" si="404"/>
        <v>5570.1305842898983</v>
      </c>
      <c r="BC124" s="88">
        <f t="shared" ca="1" si="404"/>
        <v>5383.8290193286803</v>
      </c>
      <c r="BD124" s="88">
        <f t="shared" ca="1" si="404"/>
        <v>5487.3286824522293</v>
      </c>
      <c r="BE124" s="88">
        <f t="shared" ca="1" si="404"/>
        <v>5846.679840944953</v>
      </c>
      <c r="BF124" s="88">
        <f t="shared" ca="1" si="404"/>
        <v>5607.9804548443408</v>
      </c>
      <c r="BG124" s="88">
        <f t="shared" ca="1" si="404"/>
        <v>5455.0819644990333</v>
      </c>
      <c r="BH124" s="88">
        <f t="shared" ca="1" si="404"/>
        <v>5698.3471231674012</v>
      </c>
      <c r="BI124" s="88">
        <f t="shared" ca="1" si="404"/>
        <v>5969.41923979079</v>
      </c>
      <c r="BJ124" s="88">
        <f t="shared" ca="1" si="404"/>
        <v>5713.5993830129246</v>
      </c>
      <c r="BK124" s="88">
        <f t="shared" ca="1" si="404"/>
        <v>5529.1634622167285</v>
      </c>
      <c r="BL124" s="88">
        <f t="shared" ca="1" si="404"/>
        <v>5885.9961948454284</v>
      </c>
      <c r="BM124" s="88">
        <f t="shared" ca="1" si="404"/>
        <v>6152.5584489545254</v>
      </c>
      <c r="BN124" s="88">
        <f t="shared" ca="1" si="404"/>
        <v>5893.4902449350393</v>
      </c>
      <c r="BO124" s="88">
        <f t="shared" ca="1" si="404"/>
        <v>5703.1101910266734</v>
      </c>
      <c r="BP124" s="88">
        <f t="shared" ca="1" si="404"/>
        <v>6362.4311441509726</v>
      </c>
      <c r="BQ124" s="88">
        <f t="shared" ca="1" si="404"/>
        <v>6628.1014681408415</v>
      </c>
      <c r="BR124" s="88">
        <f t="shared" ca="1" si="404"/>
        <v>6368.3767630925922</v>
      </c>
      <c r="BS124" s="88">
        <f t="shared" ca="1" si="404"/>
        <v>6187.9966833675389</v>
      </c>
      <c r="BT124" s="88">
        <f t="shared" ref="BT124:CY124" ca="1" si="405">BT107-BT112+BT122</f>
        <v>6333.6553384545878</v>
      </c>
      <c r="BU124" s="88">
        <f t="shared" ca="1" si="405"/>
        <v>6691.1997628074869</v>
      </c>
      <c r="BV124" s="88">
        <f t="shared" ca="1" si="405"/>
        <v>6453.083437293677</v>
      </c>
      <c r="BW124" s="88">
        <f t="shared" ca="1" si="405"/>
        <v>6301.288800847381</v>
      </c>
      <c r="BX124" s="88">
        <f t="shared" ca="1" si="405"/>
        <v>6586.4861838911365</v>
      </c>
      <c r="BY124" s="88">
        <f t="shared" ca="1" si="405"/>
        <v>6857.8853692292869</v>
      </c>
      <c r="BZ124" s="88">
        <f t="shared" ca="1" si="405"/>
        <v>6602.348403177617</v>
      </c>
      <c r="CA124" s="88">
        <f t="shared" ca="1" si="405"/>
        <v>6418.294244532688</v>
      </c>
      <c r="CB124" s="88">
        <f t="shared" ca="1" si="405"/>
        <v>6717.664403627572</v>
      </c>
      <c r="CC124" s="88">
        <f t="shared" ca="1" si="405"/>
        <v>6984.6294649948823</v>
      </c>
      <c r="CD124" s="88">
        <f t="shared" ca="1" si="405"/>
        <v>6725.9587652154569</v>
      </c>
      <c r="CE124" s="88">
        <f t="shared" ca="1" si="405"/>
        <v>6535.9976824295172</v>
      </c>
      <c r="CF124" s="88">
        <f t="shared" ca="1" si="405"/>
        <v>6980.6019186029298</v>
      </c>
      <c r="CG124" s="88">
        <f t="shared" ca="1" si="405"/>
        <v>7247.0651697636777</v>
      </c>
      <c r="CH124" s="88">
        <f t="shared" ca="1" si="405"/>
        <v>6988.1386101275166</v>
      </c>
      <c r="CI124" s="88">
        <f t="shared" ca="1" si="405"/>
        <v>6808.5669499793858</v>
      </c>
      <c r="CJ124" s="88">
        <f t="shared" ca="1" si="405"/>
        <v>7524.8694743445667</v>
      </c>
      <c r="CK124" s="88">
        <f t="shared" ca="1" si="405"/>
        <v>7884.0296904068</v>
      </c>
      <c r="CL124" s="88">
        <f t="shared" ca="1" si="405"/>
        <v>7647.5460448741105</v>
      </c>
      <c r="CM124" s="88">
        <f t="shared" ca="1" si="405"/>
        <v>7472.4043478045332</v>
      </c>
      <c r="CN124" s="88">
        <f t="shared" ca="1" si="405"/>
        <v>7616.8024270860069</v>
      </c>
      <c r="CO124" s="88">
        <f t="shared" ca="1" si="405"/>
        <v>7889.6757170138826</v>
      </c>
      <c r="CP124" s="88">
        <f t="shared" ca="1" si="405"/>
        <v>7635.6255544445021</v>
      </c>
      <c r="CQ124" s="88">
        <f t="shared" ca="1" si="405"/>
        <v>7428.0766897025424</v>
      </c>
      <c r="CR124" s="88">
        <f t="shared" ca="1" si="405"/>
        <v>7586.5002333076081</v>
      </c>
      <c r="CS124" s="88">
        <f t="shared" ca="1" si="405"/>
        <v>7854.79016673141</v>
      </c>
      <c r="CT124" s="88">
        <f t="shared" ca="1" si="405"/>
        <v>7597.4557927465548</v>
      </c>
      <c r="CU124" s="88">
        <f t="shared" ca="1" si="405"/>
        <v>7383.8481293371515</v>
      </c>
      <c r="CV124" s="88">
        <f t="shared" ca="1" si="405"/>
        <v>7544.8938541032712</v>
      </c>
      <c r="CW124" s="88">
        <f t="shared" ca="1" si="405"/>
        <v>7812.3268896160935</v>
      </c>
      <c r="CX124" s="88">
        <f t="shared" ca="1" si="405"/>
        <v>7554.3785040659996</v>
      </c>
      <c r="CY124" s="88">
        <f t="shared" ca="1" si="405"/>
        <v>7325.8045030514277</v>
      </c>
      <c r="CZ124" s="88">
        <f t="shared" ref="CZ124:DS124" ca="1" si="406">CZ107-CZ112+CZ122</f>
        <v>7330.8071560820035</v>
      </c>
      <c r="DA124" s="88">
        <f t="shared" ca="1" si="406"/>
        <v>7689.9673695551683</v>
      </c>
      <c r="DB124" s="88">
        <f t="shared" ca="1" si="406"/>
        <v>7453.4837249230231</v>
      </c>
      <c r="DC124" s="88">
        <f t="shared" ca="1" si="406"/>
        <v>7178.3640628367466</v>
      </c>
      <c r="DD124" s="88">
        <f t="shared" ca="1" si="406"/>
        <v>7322.7621413992192</v>
      </c>
      <c r="DE124" s="88">
        <f t="shared" ca="1" si="406"/>
        <v>7595.6354315620392</v>
      </c>
      <c r="DF124" s="88">
        <f t="shared" ca="1" si="406"/>
        <v>7341.5852691610453</v>
      </c>
      <c r="DG124" s="88">
        <f t="shared" ca="1" si="406"/>
        <v>7159.0308963991847</v>
      </c>
      <c r="DH124" s="88">
        <f t="shared" ca="1" si="406"/>
        <v>7317.4544398698199</v>
      </c>
      <c r="DI124" s="88">
        <f t="shared" ca="1" si="406"/>
        <v>7585.7443733375476</v>
      </c>
      <c r="DJ124" s="88">
        <f t="shared" ca="1" si="406"/>
        <v>7328.409999384181</v>
      </c>
      <c r="DK124" s="88">
        <f t="shared" ca="1" si="406"/>
        <v>7139.7968277023592</v>
      </c>
      <c r="DL124" s="88">
        <f t="shared" ca="1" si="406"/>
        <v>7300.8425524433478</v>
      </c>
      <c r="DM124" s="88">
        <f t="shared" ca="1" si="406"/>
        <v>7568.2755879643773</v>
      </c>
      <c r="DN124" s="88">
        <f t="shared" ca="1" si="406"/>
        <v>7310.3272024201751</v>
      </c>
      <c r="DO124" s="88">
        <f t="shared" ca="1" si="406"/>
        <v>7131.7421847554806</v>
      </c>
      <c r="DP124" s="88">
        <f t="shared" ca="1" si="406"/>
        <v>7136.7448377859391</v>
      </c>
      <c r="DQ124" s="88">
        <f t="shared" ca="1" si="406"/>
        <v>7495.9050512559734</v>
      </c>
      <c r="DR124" s="88">
        <f t="shared" ca="1" si="406"/>
        <v>7259.4214066249069</v>
      </c>
      <c r="DS124" s="88">
        <f t="shared" ca="1" si="406"/>
        <v>-46559.814205046539</v>
      </c>
      <c r="DT124" s="57"/>
      <c r="DU124" s="88">
        <f t="shared" ref="DU124:EW124" ca="1" si="407">DU107-DU112+DU122</f>
        <v>-1879.317276703574</v>
      </c>
      <c r="DV124" s="88">
        <f t="shared" ca="1" si="407"/>
        <v>-2132.9556960910468</v>
      </c>
      <c r="DW124" s="88">
        <f t="shared" ca="1" si="407"/>
        <v>290.03550843315497</v>
      </c>
      <c r="DX124" s="88">
        <f t="shared" ca="1" si="407"/>
        <v>1686.8543410583625</v>
      </c>
      <c r="DY124" s="88">
        <f t="shared" ca="1" si="407"/>
        <v>-332.39015203762392</v>
      </c>
      <c r="DZ124" s="88">
        <f t="shared" ca="1" si="407"/>
        <v>12958.924642402988</v>
      </c>
      <c r="EA124" s="88">
        <f t="shared" ca="1" si="407"/>
        <v>20422.796996711357</v>
      </c>
      <c r="EB124" s="88">
        <f t="shared" ca="1" si="407"/>
        <v>23546.560393082178</v>
      </c>
      <c r="EC124" s="88">
        <f t="shared" ca="1" si="407"/>
        <v>22839.247117430601</v>
      </c>
      <c r="ED124" s="88">
        <f t="shared" ca="1" si="407"/>
        <v>22289.2177794788</v>
      </c>
      <c r="EE124" s="88">
        <f t="shared" ca="1" si="407"/>
        <v>21497.727794298735</v>
      </c>
      <c r="EF124" s="88">
        <f t="shared" ca="1" si="407"/>
        <v>22049.823480508028</v>
      </c>
      <c r="EG124" s="88">
        <f t="shared" ca="1" si="407"/>
        <v>21527.836873398039</v>
      </c>
      <c r="EH124" s="88">
        <f t="shared" ca="1" si="407"/>
        <v>22159.817160488157</v>
      </c>
      <c r="EI124" s="88">
        <f t="shared" ca="1" si="407"/>
        <v>22888.181714111804</v>
      </c>
      <c r="EJ124" s="88">
        <f t="shared" ca="1" si="407"/>
        <v>25234.090573380447</v>
      </c>
      <c r="EK124" s="88">
        <f t="shared" ca="1" si="407"/>
        <v>24906.636390460881</v>
      </c>
      <c r="EL124" s="88">
        <f t="shared" ca="1" si="407"/>
        <v>25714.167018015381</v>
      </c>
      <c r="EM124" s="88">
        <f t="shared" ca="1" si="407"/>
        <v>26217.251685945652</v>
      </c>
      <c r="EN124" s="88">
        <f t="shared" ca="1" si="407"/>
        <v>27711.552335842305</v>
      </c>
      <c r="EO124" s="88">
        <f t="shared" ca="1" si="407"/>
        <v>29656.254552294282</v>
      </c>
      <c r="EP124" s="88">
        <f t="shared" ca="1" si="407"/>
        <v>29819.333042144754</v>
      </c>
      <c r="EQ124" s="88">
        <f t="shared" ca="1" si="407"/>
        <v>29675.595661273088</v>
      </c>
      <c r="ER124" s="88">
        <f t="shared" ca="1" si="407"/>
        <v>29924.583432372692</v>
      </c>
      <c r="ES124" s="88">
        <f t="shared" ca="1" si="407"/>
        <v>28780.027303360013</v>
      </c>
      <c r="ET124" s="88">
        <f t="shared" ca="1" si="407"/>
        <v>28668.16639222201</v>
      </c>
      <c r="EU124" s="88">
        <f t="shared" ca="1" si="407"/>
        <v>28624.406979407366</v>
      </c>
      <c r="EV124" s="88">
        <f t="shared" ca="1" si="407"/>
        <v>28998.36720911225</v>
      </c>
      <c r="EW124" s="88">
        <f t="shared" ca="1" si="407"/>
        <v>28128.750571502198</v>
      </c>
    </row>
    <row r="125" spans="1:153" x14ac:dyDescent="0.3">
      <c r="A125" s="90"/>
      <c r="B125" s="91"/>
      <c r="C125" s="91"/>
      <c r="D125" s="105"/>
      <c r="E125" s="105"/>
      <c r="F125" s="106"/>
      <c r="G125" s="105"/>
      <c r="H125" s="105"/>
      <c r="I125" s="105"/>
      <c r="J125" s="105"/>
      <c r="K125" s="105"/>
      <c r="L125" s="105"/>
      <c r="M125" s="105"/>
      <c r="N125" s="105"/>
      <c r="O125" s="105"/>
      <c r="P125" s="105"/>
      <c r="Q125" s="105"/>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c r="BL125" s="105"/>
      <c r="BM125" s="105"/>
      <c r="BN125" s="105"/>
      <c r="BO125" s="105"/>
      <c r="BP125" s="105"/>
      <c r="BQ125" s="105"/>
      <c r="BR125" s="105"/>
      <c r="BS125" s="105"/>
      <c r="BT125" s="105"/>
      <c r="BU125" s="105"/>
      <c r="BV125" s="105"/>
      <c r="BW125" s="105"/>
      <c r="BX125" s="105"/>
      <c r="BY125" s="105"/>
      <c r="BZ125" s="105"/>
      <c r="CA125" s="105"/>
      <c r="CB125" s="105"/>
      <c r="CC125" s="105"/>
      <c r="CD125" s="105"/>
      <c r="CE125" s="105"/>
      <c r="CF125" s="105"/>
      <c r="CG125" s="105"/>
      <c r="CH125" s="105"/>
      <c r="CI125" s="105"/>
      <c r="CJ125" s="105"/>
      <c r="CK125" s="105"/>
      <c r="CL125" s="105"/>
      <c r="CM125" s="105"/>
      <c r="CN125" s="105"/>
      <c r="CO125" s="105"/>
      <c r="CP125" s="105"/>
      <c r="CQ125" s="105"/>
      <c r="CR125" s="105"/>
      <c r="CS125" s="105"/>
      <c r="CT125" s="105"/>
      <c r="CU125" s="105"/>
      <c r="CV125" s="105"/>
      <c r="CW125" s="105"/>
      <c r="CX125" s="105"/>
      <c r="CY125" s="105"/>
      <c r="CZ125" s="105"/>
      <c r="DA125" s="105"/>
      <c r="DB125" s="105"/>
      <c r="DC125" s="105"/>
      <c r="DD125" s="105"/>
      <c r="DE125" s="105"/>
      <c r="DF125" s="105"/>
      <c r="DG125" s="105"/>
      <c r="DH125" s="105"/>
      <c r="DI125" s="105"/>
      <c r="DJ125" s="105"/>
      <c r="DK125" s="105"/>
      <c r="DL125" s="105"/>
      <c r="DM125" s="105"/>
      <c r="DN125" s="105"/>
      <c r="DO125" s="105"/>
      <c r="DP125" s="105"/>
      <c r="DQ125" s="105"/>
      <c r="DR125" s="105"/>
      <c r="DS125" s="105"/>
      <c r="DT125" s="57"/>
      <c r="DU125" s="105"/>
      <c r="DV125" s="105"/>
      <c r="DW125" s="105"/>
      <c r="DX125" s="105"/>
      <c r="DY125" s="105"/>
      <c r="DZ125" s="105"/>
      <c r="EA125" s="105"/>
      <c r="EB125" s="105"/>
      <c r="EC125" s="105"/>
      <c r="ED125" s="105"/>
      <c r="EE125" s="105"/>
      <c r="EF125" s="105"/>
      <c r="EG125" s="105"/>
      <c r="EH125" s="105"/>
      <c r="EI125" s="105"/>
      <c r="EJ125" s="105"/>
      <c r="EK125" s="105"/>
      <c r="EL125" s="105"/>
      <c r="EM125" s="105"/>
      <c r="EN125" s="105"/>
      <c r="EO125" s="105"/>
      <c r="EP125" s="105"/>
      <c r="EQ125" s="105"/>
      <c r="ER125" s="105"/>
      <c r="ES125" s="105"/>
      <c r="ET125" s="105"/>
    </row>
    <row r="126" spans="1:153" x14ac:dyDescent="0.3">
      <c r="A126" s="90"/>
      <c r="B126" s="91" t="s">
        <v>261</v>
      </c>
      <c r="C126" s="91"/>
      <c r="D126" s="6"/>
      <c r="E126" s="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c r="AE126" s="57"/>
      <c r="AF126" s="57"/>
      <c r="AG126" s="57"/>
      <c r="AH126" s="57"/>
      <c r="AI126" s="57"/>
      <c r="AJ126" s="57"/>
      <c r="AK126" s="57"/>
      <c r="AL126" s="57"/>
      <c r="AM126" s="57"/>
      <c r="AN126" s="57"/>
      <c r="AO126" s="57"/>
      <c r="AP126" s="57"/>
      <c r="AQ126" s="57"/>
      <c r="AR126" s="57"/>
      <c r="AS126" s="57"/>
      <c r="AT126" s="57"/>
      <c r="AU126" s="57"/>
      <c r="AV126" s="57"/>
      <c r="AW126" s="57"/>
      <c r="AX126" s="57"/>
      <c r="AY126" s="57"/>
      <c r="AZ126" s="57"/>
      <c r="BA126" s="57"/>
      <c r="BB126" s="57"/>
      <c r="BC126" s="57"/>
      <c r="BD126" s="57"/>
      <c r="BE126" s="57"/>
      <c r="BF126" s="57"/>
      <c r="BG126" s="57"/>
      <c r="BH126" s="57"/>
      <c r="BI126" s="57"/>
      <c r="BJ126" s="57"/>
      <c r="BK126" s="57"/>
      <c r="BL126" s="57"/>
      <c r="BM126" s="57"/>
      <c r="BN126" s="57"/>
      <c r="BO126" s="57"/>
      <c r="BP126" s="57"/>
      <c r="BQ126" s="57"/>
      <c r="BR126" s="57"/>
      <c r="BS126" s="57"/>
      <c r="BT126" s="57"/>
      <c r="BU126" s="57"/>
      <c r="BV126" s="57"/>
      <c r="BW126" s="57"/>
      <c r="BX126" s="57"/>
      <c r="BY126" s="57"/>
      <c r="BZ126" s="57"/>
      <c r="CA126" s="57"/>
      <c r="CB126" s="57"/>
      <c r="CC126" s="57"/>
      <c r="CD126" s="57"/>
      <c r="CE126" s="57"/>
      <c r="CF126" s="57"/>
      <c r="CG126" s="57"/>
      <c r="CH126" s="57"/>
      <c r="CI126" s="57"/>
      <c r="CJ126" s="57"/>
      <c r="CK126" s="57"/>
      <c r="CL126" s="57"/>
      <c r="CM126" s="57"/>
      <c r="CN126" s="57"/>
      <c r="CO126" s="57"/>
      <c r="CP126" s="57"/>
      <c r="CQ126" s="57"/>
      <c r="CR126" s="57"/>
      <c r="CS126" s="57"/>
      <c r="CT126" s="57"/>
      <c r="CU126" s="57"/>
      <c r="CV126" s="57"/>
      <c r="CW126" s="57"/>
      <c r="CX126" s="57"/>
      <c r="CY126" s="57"/>
      <c r="CZ126" s="57"/>
      <c r="DA126" s="57"/>
      <c r="DB126" s="57"/>
      <c r="DC126" s="57"/>
      <c r="DD126" s="57"/>
      <c r="DE126" s="57"/>
      <c r="DF126" s="57"/>
      <c r="DG126" s="57"/>
      <c r="DH126" s="57"/>
      <c r="DI126" s="57"/>
      <c r="DJ126" s="57"/>
      <c r="DK126" s="57"/>
      <c r="DL126" s="57"/>
      <c r="DM126" s="57"/>
      <c r="DN126" s="57"/>
      <c r="DO126" s="57"/>
      <c r="DP126" s="57"/>
      <c r="DQ126" s="57"/>
      <c r="DR126" s="57"/>
      <c r="DS126" s="57"/>
      <c r="DT126" s="57"/>
      <c r="DU126" s="57"/>
      <c r="DV126" s="57"/>
      <c r="DW126" s="57"/>
      <c r="DX126" s="57"/>
      <c r="DY126" s="57"/>
      <c r="DZ126" s="57"/>
      <c r="EA126" s="57"/>
      <c r="EB126" s="57"/>
      <c r="EC126" s="57"/>
      <c r="ED126" s="57"/>
      <c r="EE126" s="57"/>
      <c r="EF126" s="57"/>
      <c r="EG126" s="57"/>
      <c r="EH126" s="57"/>
      <c r="EI126" s="57"/>
      <c r="EJ126" s="57"/>
      <c r="EK126" s="57"/>
      <c r="EL126" s="57"/>
      <c r="EM126" s="57"/>
      <c r="EN126" s="57"/>
      <c r="EO126" s="57"/>
      <c r="EP126" s="57"/>
      <c r="EQ126" s="57"/>
      <c r="ER126" s="57"/>
      <c r="ES126" s="57"/>
      <c r="ET126" s="57"/>
    </row>
    <row r="127" spans="1:153" x14ac:dyDescent="0.3">
      <c r="A127" s="90"/>
      <c r="B127" s="91"/>
      <c r="C127" s="91"/>
      <c r="D127" s="6" t="s">
        <v>241</v>
      </c>
      <c r="E127" s="6"/>
      <c r="F127" s="93" t="str">
        <f>F124</f>
        <v>INR Mn</v>
      </c>
      <c r="H127" s="57">
        <f t="shared" ref="H127" si="408">G129</f>
        <v>0</v>
      </c>
      <c r="I127" s="57">
        <f t="shared" ref="I127" ca="1" si="409">H129</f>
        <v>0</v>
      </c>
      <c r="J127" s="57">
        <f t="shared" ref="J127" ca="1" si="410">I129</f>
        <v>0</v>
      </c>
      <c r="K127" s="57">
        <f t="shared" ref="K127" ca="1" si="411">J129</f>
        <v>0</v>
      </c>
      <c r="L127" s="57">
        <f t="shared" ref="L127" ca="1" si="412">K129</f>
        <v>2033.3472661382411</v>
      </c>
      <c r="M127" s="57">
        <f t="shared" ref="M127" ca="1" si="413">L129</f>
        <v>2104.8314469912343</v>
      </c>
      <c r="N127" s="57">
        <f t="shared" ref="N127" ca="1" si="414">M129</f>
        <v>2281.9515797793115</v>
      </c>
      <c r="O127" s="57">
        <f t="shared" ref="O127" ca="1" si="415">N129</f>
        <v>2402.0387925826885</v>
      </c>
      <c r="P127" s="57">
        <f t="shared" ref="P127" ca="1" si="416">O129</f>
        <v>5160.2204473634556</v>
      </c>
      <c r="Q127" s="57">
        <f t="shared" ref="Q127" ca="1" si="417">P129</f>
        <v>5849.063438126117</v>
      </c>
      <c r="R127" s="57">
        <f t="shared" ref="R127" ca="1" si="418">Q129</f>
        <v>6689.1499618082726</v>
      </c>
      <c r="S127" s="57">
        <f t="shared" ref="S127" ca="1" si="419">R129</f>
        <v>7520.4522845545498</v>
      </c>
      <c r="T127" s="57">
        <f t="shared" ref="T127" ca="1" si="420">S129</f>
        <v>11247.287494930435</v>
      </c>
      <c r="U127" s="57">
        <f t="shared" ref="U127" ca="1" si="421">T129</f>
        <v>12808.940430350507</v>
      </c>
      <c r="V127" s="57">
        <f t="shared" ref="V127" ca="1" si="422">U129</f>
        <v>14419.091231758679</v>
      </c>
      <c r="W127" s="57">
        <f t="shared" ref="W127" ca="1" si="423">V129</f>
        <v>15772.305047271553</v>
      </c>
      <c r="X127" s="57">
        <f t="shared" ref="X127" ca="1" si="424">W129</f>
        <v>22653.576103206513</v>
      </c>
      <c r="Y127" s="57">
        <f t="shared" ref="Y127" ca="1" si="425">X129</f>
        <v>25204.904212912224</v>
      </c>
      <c r="Z127" s="57">
        <f t="shared" ref="Z127" ca="1" si="426">Y129</f>
        <v>27854.142153738205</v>
      </c>
      <c r="AA127" s="57">
        <f t="shared" ref="AA127" ca="1" si="427">Z129</f>
        <v>29840.456447477965</v>
      </c>
      <c r="AB127" s="57">
        <f t="shared" ref="AB127" ca="1" si="428">AA129</f>
        <v>45467.894713710819</v>
      </c>
      <c r="AC127" s="57">
        <f t="shared" ref="AC127" ca="1" si="429">AB129</f>
        <v>50261.791100128918</v>
      </c>
      <c r="AD127" s="57">
        <f t="shared" ref="AD127" ca="1" si="430">AC129</f>
        <v>55292.352654405462</v>
      </c>
      <c r="AE127" s="57">
        <f t="shared" ref="AE127" ca="1" si="431">AD129</f>
        <v>60565.822831586593</v>
      </c>
      <c r="AF127" s="57">
        <f t="shared" ref="AF127" ca="1" si="432">AE129</f>
        <v>66439.404696193888</v>
      </c>
      <c r="AG127" s="57">
        <f t="shared" ref="AG127" ca="1" si="433">AF129</f>
        <v>72278.174300396058</v>
      </c>
      <c r="AH127" s="57">
        <f t="shared" ref="AH127" ca="1" si="434">AG129</f>
        <v>78037.684230783663</v>
      </c>
      <c r="AI127" s="57">
        <f t="shared" ref="AI127" ca="1" si="435">AH129</f>
        <v>83781.415422913706</v>
      </c>
      <c r="AJ127" s="57">
        <f t="shared" ref="AJ127" ca="1" si="436">AI129</f>
        <v>89878.892821686284</v>
      </c>
      <c r="AK127" s="57">
        <f t="shared" ref="AK127" ca="1" si="437">AJ129</f>
        <v>95951.943937777192</v>
      </c>
      <c r="AL127" s="57">
        <f t="shared" ref="AL127" ca="1" si="438">AK129</f>
        <v>102110.65281944248</v>
      </c>
      <c r="AM127" s="57">
        <f t="shared" ref="AM127" ca="1" si="439">AL129</f>
        <v>108094.93330672181</v>
      </c>
      <c r="AN127" s="57">
        <f t="shared" ref="AN127" ca="1" si="440">AM129</f>
        <v>114045.95779799324</v>
      </c>
      <c r="AO127" s="57">
        <f t="shared" ref="AO127" ca="1" si="441">AN129</f>
        <v>119970.67645841005</v>
      </c>
      <c r="AP127" s="57">
        <f t="shared" ref="AP127" ca="1" si="442">AO129</f>
        <v>126126.698757048</v>
      </c>
      <c r="AQ127" s="57">
        <f t="shared" ref="AQ127" ca="1" si="443">AP129</f>
        <v>132055.61237874647</v>
      </c>
      <c r="AR127" s="57">
        <f t="shared" ref="AR127" ca="1" si="444">AQ129</f>
        <v>137792.97458770362</v>
      </c>
      <c r="AS127" s="57">
        <f t="shared" ref="AS127" ca="1" si="445">AR129</f>
        <v>143645.14183934205</v>
      </c>
      <c r="AT127" s="57">
        <f t="shared" ref="AT127" ca="1" si="446">AS129</f>
        <v>149627.23703664567</v>
      </c>
      <c r="AU127" s="57">
        <f t="shared" ref="AU127" ca="1" si="447">AT129</f>
        <v>155347.72064746404</v>
      </c>
      <c r="AV127" s="57">
        <f t="shared" ref="AV127" ca="1" si="448">AU129</f>
        <v>160721.06746341696</v>
      </c>
      <c r="AW127" s="57">
        <f t="shared" ref="AW127" ca="1" si="449">AV129</f>
        <v>166328.23090031042</v>
      </c>
      <c r="AX127" s="57">
        <f t="shared" ref="AX127" ca="1" si="450">AW129</f>
        <v>172125.92497936878</v>
      </c>
      <c r="AY127" s="57">
        <f t="shared" ref="AY127" ca="1" si="451">AX129</f>
        <v>177646.92910510243</v>
      </c>
      <c r="AZ127" s="57">
        <f t="shared" ref="AZ127" ca="1" si="452">AY129</f>
        <v>182944.85974359684</v>
      </c>
      <c r="BA127" s="57">
        <f t="shared" ref="BA127" ca="1" si="453">AZ129</f>
        <v>188516.58127284376</v>
      </c>
      <c r="BB127" s="57">
        <f t="shared" ref="BB127" ca="1" si="454">BA129</f>
        <v>194349.54409681546</v>
      </c>
      <c r="BC127" s="57">
        <f t="shared" ref="BC127" ca="1" si="455">BB129</f>
        <v>199919.67468110536</v>
      </c>
      <c r="BD127" s="57">
        <f t="shared" ref="BD127" ca="1" si="456">BC129</f>
        <v>205303.50370043403</v>
      </c>
      <c r="BE127" s="57">
        <f t="shared" ref="BE127" ca="1" si="457">BD129</f>
        <v>210790.83238288626</v>
      </c>
      <c r="BF127" s="57">
        <f t="shared" ref="BF127" ca="1" si="458">BE129</f>
        <v>216637.5122238312</v>
      </c>
      <c r="BG127" s="57">
        <f t="shared" ref="BG127" ca="1" si="459">BF129</f>
        <v>222245.49267867554</v>
      </c>
      <c r="BH127" s="57">
        <f t="shared" ref="BH127" ca="1" si="460">BG129</f>
        <v>227700.57464317456</v>
      </c>
      <c r="BI127" s="57">
        <f t="shared" ref="BI127" ca="1" si="461">BH129</f>
        <v>233398.92176634195</v>
      </c>
      <c r="BJ127" s="57">
        <f t="shared" ref="BJ127" ca="1" si="462">BI129</f>
        <v>239368.34100613274</v>
      </c>
      <c r="BK127" s="57">
        <f t="shared" ref="BK127" ca="1" si="463">BJ129</f>
        <v>245081.94038914566</v>
      </c>
      <c r="BL127" s="57">
        <f t="shared" ref="BL127" ca="1" si="464">BK129</f>
        <v>250611.10385136239</v>
      </c>
      <c r="BM127" s="57">
        <f t="shared" ref="BM127" ca="1" si="465">BL129</f>
        <v>256497.10004620781</v>
      </c>
      <c r="BN127" s="57">
        <f t="shared" ref="BN127" ca="1" si="466">BM129</f>
        <v>262649.65849516232</v>
      </c>
      <c r="BO127" s="57">
        <f t="shared" ref="BO127" ca="1" si="467">BN129</f>
        <v>268543.14874009736</v>
      </c>
      <c r="BP127" s="57">
        <f t="shared" ref="BP127" ca="1" si="468">BO129</f>
        <v>274246.258931124</v>
      </c>
      <c r="BQ127" s="57">
        <f t="shared" ref="BQ127" ca="1" si="469">BP129</f>
        <v>280608.69007527496</v>
      </c>
      <c r="BR127" s="57">
        <f t="shared" ref="BR127" ca="1" si="470">BQ129</f>
        <v>287236.79154341581</v>
      </c>
      <c r="BS127" s="57">
        <f t="shared" ref="BS127" ca="1" si="471">BR129</f>
        <v>293605.16830650839</v>
      </c>
      <c r="BT127" s="57">
        <f t="shared" ref="BT127" ca="1" si="472">BS129</f>
        <v>299793.16498987592</v>
      </c>
      <c r="BU127" s="57">
        <f t="shared" ref="BU127" ca="1" si="473">BT129</f>
        <v>306126.8203283305</v>
      </c>
      <c r="BV127" s="57">
        <f t="shared" ref="BV127" ca="1" si="474">BU129</f>
        <v>312818.02009113797</v>
      </c>
      <c r="BW127" s="57">
        <f t="shared" ref="BW127" ca="1" si="475">BV129</f>
        <v>319271.10352843162</v>
      </c>
      <c r="BX127" s="57">
        <f t="shared" ref="BX127" ca="1" si="476">BW129</f>
        <v>325572.39232927898</v>
      </c>
      <c r="BY127" s="57">
        <f t="shared" ref="BY127" ca="1" si="477">BX129</f>
        <v>332158.87851317012</v>
      </c>
      <c r="BZ127" s="57">
        <f t="shared" ref="BZ127" ca="1" si="478">BY129</f>
        <v>339016.76388239942</v>
      </c>
      <c r="CA127" s="57">
        <f t="shared" ref="CA127" ca="1" si="479">BZ129</f>
        <v>345619.11228557705</v>
      </c>
      <c r="CB127" s="57">
        <f t="shared" ref="CB127" ca="1" si="480">CA129</f>
        <v>352037.40653010976</v>
      </c>
      <c r="CC127" s="57">
        <f t="shared" ref="CC127" ca="1" si="481">CB129</f>
        <v>358755.07093373733</v>
      </c>
      <c r="CD127" s="57">
        <f t="shared" ref="CD127" ca="1" si="482">CC129</f>
        <v>365739.70039873221</v>
      </c>
      <c r="CE127" s="57">
        <f t="shared" ref="CE127" ca="1" si="483">CD129</f>
        <v>372465.65916394768</v>
      </c>
      <c r="CF127" s="57">
        <f t="shared" ref="CF127" ca="1" si="484">CE129</f>
        <v>379001.65684637718</v>
      </c>
      <c r="CG127" s="57">
        <f t="shared" ref="CG127" ca="1" si="485">CF129</f>
        <v>385982.25876498013</v>
      </c>
      <c r="CH127" s="57">
        <f t="shared" ref="CH127" ca="1" si="486">CG129</f>
        <v>393229.32393474382</v>
      </c>
      <c r="CI127" s="57">
        <f t="shared" ref="CI127" ca="1" si="487">CH129</f>
        <v>400217.46254487132</v>
      </c>
      <c r="CJ127" s="57">
        <f t="shared" ref="CJ127" ca="1" si="488">CI129</f>
        <v>407026.02949485072</v>
      </c>
      <c r="CK127" s="57">
        <f t="shared" ref="CK127" ca="1" si="489">CJ129</f>
        <v>414550.89896919532</v>
      </c>
      <c r="CL127" s="57">
        <f t="shared" ref="CL127" ca="1" si="490">CK129</f>
        <v>422434.92865960213</v>
      </c>
      <c r="CM127" s="57">
        <f t="shared" ref="CM127" ca="1" si="491">CL129</f>
        <v>430082.47470447625</v>
      </c>
      <c r="CN127" s="57">
        <f t="shared" ref="CN127" ca="1" si="492">CM129</f>
        <v>437554.8790522808</v>
      </c>
      <c r="CO127" s="57">
        <f t="shared" ref="CO127" ca="1" si="493">CN129</f>
        <v>445171.68147936679</v>
      </c>
      <c r="CP127" s="57">
        <f t="shared" ref="CP127" ca="1" si="494">CO129</f>
        <v>453061.35719638068</v>
      </c>
      <c r="CQ127" s="57">
        <f t="shared" ref="CQ127" ca="1" si="495">CP129</f>
        <v>460696.98275082518</v>
      </c>
      <c r="CR127" s="57">
        <f t="shared" ref="CR127" ca="1" si="496">CQ129</f>
        <v>468125.05944052769</v>
      </c>
      <c r="CS127" s="57">
        <f t="shared" ref="CS127" ca="1" si="497">CR129</f>
        <v>475711.55967383529</v>
      </c>
      <c r="CT127" s="57">
        <f t="shared" ref="CT127" ca="1" si="498">CS129</f>
        <v>483566.34984056669</v>
      </c>
      <c r="CU127" s="57">
        <f t="shared" ref="CU127" ca="1" si="499">CT129</f>
        <v>491163.80563331326</v>
      </c>
      <c r="CV127" s="57">
        <f t="shared" ref="CV127" ca="1" si="500">CU129</f>
        <v>498547.65376265039</v>
      </c>
      <c r="CW127" s="57">
        <f t="shared" ref="CW127" ca="1" si="501">CV129</f>
        <v>506092.54761675367</v>
      </c>
      <c r="CX127" s="57">
        <f t="shared" ref="CX127" ca="1" si="502">CW129</f>
        <v>513904.87450636976</v>
      </c>
      <c r="CY127" s="57">
        <f t="shared" ref="CY127" ca="1" si="503">CX129</f>
        <v>521459.25301043573</v>
      </c>
      <c r="CZ127" s="57">
        <f t="shared" ref="CZ127" ca="1" si="504">CY129</f>
        <v>528785.05751348718</v>
      </c>
      <c r="DA127" s="57">
        <f t="shared" ref="DA127" ca="1" si="505">CZ129</f>
        <v>536115.86466956919</v>
      </c>
      <c r="DB127" s="57">
        <f t="shared" ref="DB127" ca="1" si="506">DA129</f>
        <v>543805.83203912433</v>
      </c>
      <c r="DC127" s="57">
        <f t="shared" ref="DC127" ca="1" si="507">DB129</f>
        <v>551259.31576404732</v>
      </c>
      <c r="DD127" s="57">
        <f t="shared" ref="DD127" ca="1" si="508">DC129</f>
        <v>558437.67982688406</v>
      </c>
      <c r="DE127" s="57">
        <f t="shared" ref="DE127" ca="1" si="509">DD129</f>
        <v>565760.44196828327</v>
      </c>
      <c r="DF127" s="57">
        <f t="shared" ref="DF127" ca="1" si="510">DE129</f>
        <v>573356.07739984535</v>
      </c>
      <c r="DG127" s="57">
        <f t="shared" ref="DG127" ca="1" si="511">DF129</f>
        <v>580697.66266900639</v>
      </c>
      <c r="DH127" s="57">
        <f t="shared" ref="DH127" ca="1" si="512">DG129</f>
        <v>587856.69356540556</v>
      </c>
      <c r="DI127" s="57">
        <f t="shared" ref="DI127" ca="1" si="513">DH129</f>
        <v>595174.14800527541</v>
      </c>
      <c r="DJ127" s="57">
        <f t="shared" ref="DJ127" ca="1" si="514">DI129</f>
        <v>602759.892378613</v>
      </c>
      <c r="DK127" s="57">
        <f t="shared" ref="DK127" ca="1" si="515">DJ129</f>
        <v>610088.3023779972</v>
      </c>
      <c r="DL127" s="57">
        <f t="shared" ref="DL127" ca="1" si="516">DK129</f>
        <v>617228.09920569952</v>
      </c>
      <c r="DM127" s="57">
        <f t="shared" ref="DM127" ca="1" si="517">DL129</f>
        <v>624528.9417581429</v>
      </c>
      <c r="DN127" s="57">
        <f t="shared" ref="DN127" ca="1" si="518">DM129</f>
        <v>632097.21734610724</v>
      </c>
      <c r="DO127" s="57">
        <f t="shared" ref="DO127" ca="1" si="519">DN129</f>
        <v>639407.54454852792</v>
      </c>
      <c r="DP127" s="57">
        <f t="shared" ref="DP127" ca="1" si="520">DO129</f>
        <v>646539.28673330392</v>
      </c>
      <c r="DQ127" s="57">
        <f t="shared" ref="DQ127" ca="1" si="521">DP129</f>
        <v>653676.03157169453</v>
      </c>
      <c r="DR127" s="57">
        <f t="shared" ref="DR127" ca="1" si="522">DQ129</f>
        <v>661171.93663784652</v>
      </c>
      <c r="DS127" s="57">
        <f t="shared" ref="DS127" ca="1" si="523">DR129</f>
        <v>668431.35832189536</v>
      </c>
      <c r="DT127" s="57"/>
      <c r="DU127" s="57">
        <f ca="1">I127</f>
        <v>0</v>
      </c>
      <c r="DV127" s="57">
        <f t="shared" ref="DV127:ES127" ca="1" si="524">DU129</f>
        <v>-1879.317276703574</v>
      </c>
      <c r="DW127" s="57">
        <f t="shared" ca="1" si="524"/>
        <v>-4012.2729727946207</v>
      </c>
      <c r="DX127" s="57">
        <f t="shared" ca="1" si="524"/>
        <v>-3722.2374643614658</v>
      </c>
      <c r="DY127" s="57">
        <f t="shared" ca="1" si="524"/>
        <v>-2035.3831233031033</v>
      </c>
      <c r="DZ127" s="57">
        <f t="shared" ca="1" si="524"/>
        <v>-2367.7732753407272</v>
      </c>
      <c r="EA127" s="57">
        <f t="shared" ca="1" si="524"/>
        <v>10591.151367062261</v>
      </c>
      <c r="EB127" s="57">
        <f t="shared" ca="1" si="524"/>
        <v>31013.948363773619</v>
      </c>
      <c r="EC127" s="57">
        <f t="shared" ca="1" si="524"/>
        <v>54560.508756855794</v>
      </c>
      <c r="ED127" s="57">
        <f t="shared" ca="1" si="524"/>
        <v>77399.755874286391</v>
      </c>
      <c r="EE127" s="57">
        <f t="shared" ca="1" si="524"/>
        <v>99688.973653765192</v>
      </c>
      <c r="EF127" s="57">
        <f t="shared" ca="1" si="524"/>
        <v>121186.70144806392</v>
      </c>
      <c r="EG127" s="57">
        <f t="shared" ca="1" si="524"/>
        <v>143236.52492857195</v>
      </c>
      <c r="EH127" s="57">
        <f t="shared" ca="1" si="524"/>
        <v>164764.36180196999</v>
      </c>
      <c r="EI127" s="57">
        <f t="shared" ca="1" si="524"/>
        <v>186924.17896245816</v>
      </c>
      <c r="EJ127" s="57">
        <f t="shared" ca="1" si="524"/>
        <v>209812.36067656995</v>
      </c>
      <c r="EK127" s="57">
        <f t="shared" ca="1" si="524"/>
        <v>235046.45124995039</v>
      </c>
      <c r="EL127" s="57">
        <f t="shared" ca="1" si="524"/>
        <v>259953.08764041128</v>
      </c>
      <c r="EM127" s="57">
        <f t="shared" ca="1" si="524"/>
        <v>285667.25465842668</v>
      </c>
      <c r="EN127" s="57">
        <f t="shared" ca="1" si="524"/>
        <v>311884.50634437235</v>
      </c>
      <c r="EO127" s="57">
        <f t="shared" ca="1" si="524"/>
        <v>339596.05868021463</v>
      </c>
      <c r="EP127" s="57">
        <f t="shared" ca="1" si="524"/>
        <v>369252.3132325089</v>
      </c>
      <c r="EQ127" s="57">
        <f t="shared" ca="1" si="524"/>
        <v>399071.64627465367</v>
      </c>
      <c r="ER127" s="57">
        <f t="shared" ca="1" si="524"/>
        <v>428747.24193592678</v>
      </c>
      <c r="ES127" s="57">
        <f t="shared" ca="1" si="524"/>
        <v>458671.8253682995</v>
      </c>
      <c r="ET127" s="57">
        <f t="shared" ref="ET127" ca="1" si="525">ES129</f>
        <v>487451.85267165949</v>
      </c>
      <c r="EU127" s="57">
        <f t="shared" ref="EU127" ca="1" si="526">ET129</f>
        <v>516120.01906388148</v>
      </c>
      <c r="EV127" s="57">
        <f t="shared" ref="EV127" ca="1" si="527">EU129</f>
        <v>544744.4260432889</v>
      </c>
      <c r="EW127" s="57">
        <f t="shared" ref="EW127" ca="1" si="528">EV129</f>
        <v>573742.79325242213</v>
      </c>
    </row>
    <row r="128" spans="1:153" x14ac:dyDescent="0.3">
      <c r="A128" s="90"/>
      <c r="B128" s="91"/>
      <c r="C128" s="91"/>
      <c r="D128" s="6" t="s">
        <v>350</v>
      </c>
      <c r="E128" s="6"/>
      <c r="F128" s="93" t="str">
        <f>F127</f>
        <v>INR Mn</v>
      </c>
      <c r="H128" s="57">
        <f>SUM(H133:H134)</f>
        <v>0</v>
      </c>
      <c r="I128" s="57">
        <f t="shared" ref="I128:BT128" si="529">SUM(I133:I134)</f>
        <v>0</v>
      </c>
      <c r="J128" s="57">
        <f t="shared" si="529"/>
        <v>151.65878713560414</v>
      </c>
      <c r="K128" s="57">
        <f t="shared" si="529"/>
        <v>-151.65878713560414</v>
      </c>
      <c r="L128" s="57">
        <f t="shared" si="529"/>
        <v>0</v>
      </c>
      <c r="M128" s="57">
        <f t="shared" si="529"/>
        <v>0</v>
      </c>
      <c r="N128" s="57">
        <f t="shared" si="529"/>
        <v>0</v>
      </c>
      <c r="O128" s="57">
        <f t="shared" si="529"/>
        <v>0</v>
      </c>
      <c r="P128" s="57">
        <f t="shared" si="529"/>
        <v>0</v>
      </c>
      <c r="Q128" s="57">
        <f t="shared" si="529"/>
        <v>0</v>
      </c>
      <c r="R128" s="57">
        <f t="shared" si="529"/>
        <v>0</v>
      </c>
      <c r="S128" s="57">
        <f t="shared" si="529"/>
        <v>0</v>
      </c>
      <c r="T128" s="57">
        <f t="shared" si="529"/>
        <v>0</v>
      </c>
      <c r="U128" s="57">
        <f t="shared" si="529"/>
        <v>0</v>
      </c>
      <c r="V128" s="57">
        <f t="shared" si="529"/>
        <v>0</v>
      </c>
      <c r="W128" s="57">
        <f t="shared" si="529"/>
        <v>0</v>
      </c>
      <c r="X128" s="57">
        <f t="shared" si="529"/>
        <v>0</v>
      </c>
      <c r="Y128" s="57">
        <f t="shared" si="529"/>
        <v>0</v>
      </c>
      <c r="Z128" s="57">
        <f t="shared" si="529"/>
        <v>0</v>
      </c>
      <c r="AA128" s="57">
        <f t="shared" si="529"/>
        <v>0</v>
      </c>
      <c r="AB128" s="57">
        <f t="shared" si="529"/>
        <v>0</v>
      </c>
      <c r="AC128" s="57">
        <f t="shared" si="529"/>
        <v>0</v>
      </c>
      <c r="AD128" s="57">
        <f t="shared" si="529"/>
        <v>0</v>
      </c>
      <c r="AE128" s="57">
        <f t="shared" si="529"/>
        <v>0</v>
      </c>
      <c r="AF128" s="57">
        <f t="shared" si="529"/>
        <v>0</v>
      </c>
      <c r="AG128" s="57">
        <f t="shared" si="529"/>
        <v>0</v>
      </c>
      <c r="AH128" s="57">
        <f t="shared" si="529"/>
        <v>0</v>
      </c>
      <c r="AI128" s="57">
        <f t="shared" si="529"/>
        <v>0</v>
      </c>
      <c r="AJ128" s="57">
        <f t="shared" si="529"/>
        <v>0</v>
      </c>
      <c r="AK128" s="57">
        <f t="shared" si="529"/>
        <v>0</v>
      </c>
      <c r="AL128" s="57">
        <f t="shared" si="529"/>
        <v>0</v>
      </c>
      <c r="AM128" s="57">
        <f t="shared" si="529"/>
        <v>0</v>
      </c>
      <c r="AN128" s="57">
        <f t="shared" si="529"/>
        <v>0</v>
      </c>
      <c r="AO128" s="57">
        <f t="shared" si="529"/>
        <v>0</v>
      </c>
      <c r="AP128" s="57">
        <f t="shared" si="529"/>
        <v>0</v>
      </c>
      <c r="AQ128" s="57">
        <f t="shared" si="529"/>
        <v>0</v>
      </c>
      <c r="AR128" s="57">
        <f t="shared" si="529"/>
        <v>0</v>
      </c>
      <c r="AS128" s="57">
        <f t="shared" si="529"/>
        <v>0</v>
      </c>
      <c r="AT128" s="57">
        <f t="shared" si="529"/>
        <v>0</v>
      </c>
      <c r="AU128" s="57">
        <f t="shared" si="529"/>
        <v>0</v>
      </c>
      <c r="AV128" s="57">
        <f t="shared" si="529"/>
        <v>0</v>
      </c>
      <c r="AW128" s="57">
        <f t="shared" si="529"/>
        <v>0</v>
      </c>
      <c r="AX128" s="57">
        <f t="shared" si="529"/>
        <v>0</v>
      </c>
      <c r="AY128" s="57">
        <f t="shared" si="529"/>
        <v>0</v>
      </c>
      <c r="AZ128" s="57">
        <f t="shared" si="529"/>
        <v>0</v>
      </c>
      <c r="BA128" s="57">
        <f t="shared" si="529"/>
        <v>0</v>
      </c>
      <c r="BB128" s="57">
        <f t="shared" si="529"/>
        <v>0</v>
      </c>
      <c r="BC128" s="57">
        <f t="shared" si="529"/>
        <v>0</v>
      </c>
      <c r="BD128" s="57">
        <f t="shared" si="529"/>
        <v>0</v>
      </c>
      <c r="BE128" s="57">
        <f t="shared" si="529"/>
        <v>0</v>
      </c>
      <c r="BF128" s="57">
        <f t="shared" si="529"/>
        <v>0</v>
      </c>
      <c r="BG128" s="57">
        <f t="shared" si="529"/>
        <v>0</v>
      </c>
      <c r="BH128" s="57">
        <f t="shared" si="529"/>
        <v>0</v>
      </c>
      <c r="BI128" s="57">
        <f t="shared" si="529"/>
        <v>0</v>
      </c>
      <c r="BJ128" s="57">
        <f t="shared" si="529"/>
        <v>0</v>
      </c>
      <c r="BK128" s="57">
        <f t="shared" si="529"/>
        <v>0</v>
      </c>
      <c r="BL128" s="57">
        <f t="shared" si="529"/>
        <v>0</v>
      </c>
      <c r="BM128" s="57">
        <f t="shared" si="529"/>
        <v>0</v>
      </c>
      <c r="BN128" s="57">
        <f t="shared" si="529"/>
        <v>0</v>
      </c>
      <c r="BO128" s="57">
        <f t="shared" si="529"/>
        <v>0</v>
      </c>
      <c r="BP128" s="57">
        <f t="shared" si="529"/>
        <v>0</v>
      </c>
      <c r="BQ128" s="57">
        <f t="shared" si="529"/>
        <v>0</v>
      </c>
      <c r="BR128" s="57">
        <f t="shared" si="529"/>
        <v>0</v>
      </c>
      <c r="BS128" s="57">
        <f t="shared" si="529"/>
        <v>0</v>
      </c>
      <c r="BT128" s="57">
        <f t="shared" si="529"/>
        <v>0</v>
      </c>
      <c r="BU128" s="57">
        <f t="shared" ref="BU128:DS128" si="530">SUM(BU133:BU134)</f>
        <v>0</v>
      </c>
      <c r="BV128" s="57">
        <f t="shared" si="530"/>
        <v>0</v>
      </c>
      <c r="BW128" s="57">
        <f t="shared" si="530"/>
        <v>0</v>
      </c>
      <c r="BX128" s="57">
        <f t="shared" si="530"/>
        <v>0</v>
      </c>
      <c r="BY128" s="57">
        <f t="shared" si="530"/>
        <v>0</v>
      </c>
      <c r="BZ128" s="57">
        <f t="shared" si="530"/>
        <v>0</v>
      </c>
      <c r="CA128" s="57">
        <f t="shared" si="530"/>
        <v>0</v>
      </c>
      <c r="CB128" s="57">
        <f t="shared" si="530"/>
        <v>0</v>
      </c>
      <c r="CC128" s="57">
        <f t="shared" si="530"/>
        <v>0</v>
      </c>
      <c r="CD128" s="57">
        <f t="shared" si="530"/>
        <v>0</v>
      </c>
      <c r="CE128" s="57">
        <f t="shared" si="530"/>
        <v>0</v>
      </c>
      <c r="CF128" s="57">
        <f t="shared" si="530"/>
        <v>0</v>
      </c>
      <c r="CG128" s="57">
        <f t="shared" si="530"/>
        <v>0</v>
      </c>
      <c r="CH128" s="57">
        <f t="shared" si="530"/>
        <v>0</v>
      </c>
      <c r="CI128" s="57">
        <f t="shared" si="530"/>
        <v>0</v>
      </c>
      <c r="CJ128" s="57">
        <f t="shared" si="530"/>
        <v>0</v>
      </c>
      <c r="CK128" s="57">
        <f t="shared" si="530"/>
        <v>0</v>
      </c>
      <c r="CL128" s="57">
        <f t="shared" si="530"/>
        <v>0</v>
      </c>
      <c r="CM128" s="57">
        <f t="shared" si="530"/>
        <v>0</v>
      </c>
      <c r="CN128" s="57">
        <f t="shared" si="530"/>
        <v>0</v>
      </c>
      <c r="CO128" s="57">
        <f t="shared" si="530"/>
        <v>0</v>
      </c>
      <c r="CP128" s="57">
        <f t="shared" si="530"/>
        <v>0</v>
      </c>
      <c r="CQ128" s="57">
        <f t="shared" si="530"/>
        <v>0</v>
      </c>
      <c r="CR128" s="57">
        <f t="shared" si="530"/>
        <v>0</v>
      </c>
      <c r="CS128" s="57">
        <f t="shared" si="530"/>
        <v>0</v>
      </c>
      <c r="CT128" s="57">
        <f t="shared" si="530"/>
        <v>0</v>
      </c>
      <c r="CU128" s="57">
        <f t="shared" si="530"/>
        <v>0</v>
      </c>
      <c r="CV128" s="57">
        <f t="shared" si="530"/>
        <v>0</v>
      </c>
      <c r="CW128" s="57">
        <f t="shared" si="530"/>
        <v>0</v>
      </c>
      <c r="CX128" s="57">
        <f t="shared" si="530"/>
        <v>0</v>
      </c>
      <c r="CY128" s="57">
        <f t="shared" si="530"/>
        <v>0</v>
      </c>
      <c r="CZ128" s="57">
        <f t="shared" si="530"/>
        <v>0</v>
      </c>
      <c r="DA128" s="57">
        <f t="shared" si="530"/>
        <v>0</v>
      </c>
      <c r="DB128" s="57">
        <f t="shared" si="530"/>
        <v>0</v>
      </c>
      <c r="DC128" s="57">
        <f t="shared" si="530"/>
        <v>0</v>
      </c>
      <c r="DD128" s="57">
        <f t="shared" si="530"/>
        <v>0</v>
      </c>
      <c r="DE128" s="57">
        <f t="shared" si="530"/>
        <v>0</v>
      </c>
      <c r="DF128" s="57">
        <f t="shared" si="530"/>
        <v>0</v>
      </c>
      <c r="DG128" s="57">
        <f t="shared" si="530"/>
        <v>0</v>
      </c>
      <c r="DH128" s="57">
        <f t="shared" si="530"/>
        <v>0</v>
      </c>
      <c r="DI128" s="57">
        <f t="shared" si="530"/>
        <v>0</v>
      </c>
      <c r="DJ128" s="57">
        <f t="shared" si="530"/>
        <v>0</v>
      </c>
      <c r="DK128" s="57">
        <f t="shared" si="530"/>
        <v>0</v>
      </c>
      <c r="DL128" s="57">
        <f t="shared" si="530"/>
        <v>0</v>
      </c>
      <c r="DM128" s="57">
        <f t="shared" si="530"/>
        <v>6.3664629124104977E-12</v>
      </c>
      <c r="DN128" s="57">
        <f t="shared" si="530"/>
        <v>4.5838532969355583E-10</v>
      </c>
      <c r="DO128" s="57">
        <f t="shared" si="530"/>
        <v>2.0491825125645846E-8</v>
      </c>
      <c r="DP128" s="57">
        <f t="shared" si="530"/>
        <v>6.0471393226180226E-7</v>
      </c>
      <c r="DQ128" s="57">
        <f t="shared" si="530"/>
        <v>1.489598707848927E-5</v>
      </c>
      <c r="DR128" s="57">
        <f t="shared" si="530"/>
        <v>2.7742387828766368E-4</v>
      </c>
      <c r="DS128" s="57">
        <f t="shared" si="530"/>
        <v>5.0024558540826547E-3</v>
      </c>
      <c r="DT128" s="57"/>
      <c r="DU128" s="57">
        <f t="shared" ref="DU128:EW128" si="531">SUMIF($H$3:$DS$3,DU$3,$H128:$DS128)</f>
        <v>0</v>
      </c>
      <c r="DV128" s="57">
        <f t="shared" si="531"/>
        <v>0</v>
      </c>
      <c r="DW128" s="57">
        <f t="shared" si="531"/>
        <v>0</v>
      </c>
      <c r="DX128" s="57">
        <f t="shared" si="531"/>
        <v>0</v>
      </c>
      <c r="DY128" s="57">
        <f t="shared" si="531"/>
        <v>0</v>
      </c>
      <c r="DZ128" s="57">
        <f t="shared" si="531"/>
        <v>0</v>
      </c>
      <c r="EA128" s="57">
        <f t="shared" si="531"/>
        <v>0</v>
      </c>
      <c r="EB128" s="57">
        <f t="shared" si="531"/>
        <v>0</v>
      </c>
      <c r="EC128" s="57">
        <f t="shared" si="531"/>
        <v>0</v>
      </c>
      <c r="ED128" s="57">
        <f t="shared" si="531"/>
        <v>0</v>
      </c>
      <c r="EE128" s="57">
        <f t="shared" si="531"/>
        <v>0</v>
      </c>
      <c r="EF128" s="57">
        <f t="shared" si="531"/>
        <v>0</v>
      </c>
      <c r="EG128" s="57">
        <f t="shared" si="531"/>
        <v>0</v>
      </c>
      <c r="EH128" s="57">
        <f t="shared" si="531"/>
        <v>0</v>
      </c>
      <c r="EI128" s="57">
        <f t="shared" si="531"/>
        <v>0</v>
      </c>
      <c r="EJ128" s="57">
        <f t="shared" si="531"/>
        <v>0</v>
      </c>
      <c r="EK128" s="57">
        <f t="shared" si="531"/>
        <v>0</v>
      </c>
      <c r="EL128" s="57">
        <f t="shared" si="531"/>
        <v>0</v>
      </c>
      <c r="EM128" s="57">
        <f t="shared" si="531"/>
        <v>0</v>
      </c>
      <c r="EN128" s="57">
        <f t="shared" si="531"/>
        <v>0</v>
      </c>
      <c r="EO128" s="57">
        <f t="shared" si="531"/>
        <v>0</v>
      </c>
      <c r="EP128" s="57">
        <f t="shared" si="531"/>
        <v>0</v>
      </c>
      <c r="EQ128" s="57">
        <f t="shared" si="531"/>
        <v>0</v>
      </c>
      <c r="ER128" s="57">
        <f t="shared" si="531"/>
        <v>0</v>
      </c>
      <c r="ES128" s="57">
        <f t="shared" si="531"/>
        <v>0</v>
      </c>
      <c r="ET128" s="57">
        <f t="shared" si="531"/>
        <v>0</v>
      </c>
      <c r="EU128" s="57">
        <f t="shared" si="531"/>
        <v>0</v>
      </c>
      <c r="EV128" s="57">
        <f t="shared" si="531"/>
        <v>2.0956576918251812E-8</v>
      </c>
      <c r="EW128" s="57">
        <f t="shared" si="531"/>
        <v>5.2953804333810695E-3</v>
      </c>
    </row>
    <row r="129" spans="1:153" ht="14.5" thickBot="1" x14ac:dyDescent="0.35">
      <c r="B129" s="61"/>
      <c r="C129" s="61"/>
      <c r="D129" s="61" t="s">
        <v>242</v>
      </c>
      <c r="E129" s="61"/>
      <c r="F129" s="96" t="str">
        <f>F128</f>
        <v>INR Mn</v>
      </c>
      <c r="G129" s="62"/>
      <c r="H129" s="63">
        <f t="shared" ref="H129:AM129" ca="1" si="532">SUM(H124:H128)</f>
        <v>0</v>
      </c>
      <c r="I129" s="63">
        <f t="shared" ca="1" si="532"/>
        <v>0</v>
      </c>
      <c r="J129" s="63">
        <f t="shared" ca="1" si="532"/>
        <v>0</v>
      </c>
      <c r="K129" s="63">
        <f t="shared" ca="1" si="532"/>
        <v>2033.3472661382411</v>
      </c>
      <c r="L129" s="63">
        <f t="shared" ca="1" si="532"/>
        <v>2104.8314469912343</v>
      </c>
      <c r="M129" s="63">
        <f t="shared" ca="1" si="532"/>
        <v>2281.9515797793115</v>
      </c>
      <c r="N129" s="63">
        <f t="shared" ca="1" si="532"/>
        <v>2402.0387925826885</v>
      </c>
      <c r="O129" s="63">
        <f t="shared" ca="1" si="532"/>
        <v>5160.2204473634556</v>
      </c>
      <c r="P129" s="63">
        <f t="shared" ca="1" si="532"/>
        <v>5849.063438126117</v>
      </c>
      <c r="Q129" s="63">
        <f t="shared" ca="1" si="532"/>
        <v>6689.1499618082726</v>
      </c>
      <c r="R129" s="63">
        <f t="shared" ca="1" si="532"/>
        <v>7520.4522845545498</v>
      </c>
      <c r="S129" s="63">
        <f t="shared" ca="1" si="532"/>
        <v>11247.287494930435</v>
      </c>
      <c r="T129" s="63">
        <f t="shared" ca="1" si="532"/>
        <v>12808.940430350507</v>
      </c>
      <c r="U129" s="63">
        <f t="shared" ca="1" si="532"/>
        <v>14419.091231758679</v>
      </c>
      <c r="V129" s="63">
        <f t="shared" ca="1" si="532"/>
        <v>15772.305047271553</v>
      </c>
      <c r="W129" s="63">
        <f t="shared" ca="1" si="532"/>
        <v>22653.576103206513</v>
      </c>
      <c r="X129" s="63">
        <f t="shared" ca="1" si="532"/>
        <v>25204.904212912224</v>
      </c>
      <c r="Y129" s="63">
        <f t="shared" ca="1" si="532"/>
        <v>27854.142153738205</v>
      </c>
      <c r="Z129" s="63">
        <f t="shared" ca="1" si="532"/>
        <v>29840.456447477965</v>
      </c>
      <c r="AA129" s="63">
        <f t="shared" ca="1" si="532"/>
        <v>45467.894713710819</v>
      </c>
      <c r="AB129" s="63">
        <f t="shared" ca="1" si="532"/>
        <v>50261.791100128918</v>
      </c>
      <c r="AC129" s="63">
        <f t="shared" ca="1" si="532"/>
        <v>55292.352654405462</v>
      </c>
      <c r="AD129" s="63">
        <f t="shared" ca="1" si="532"/>
        <v>60565.822831586593</v>
      </c>
      <c r="AE129" s="63">
        <f t="shared" ca="1" si="532"/>
        <v>66439.404696193888</v>
      </c>
      <c r="AF129" s="63">
        <f t="shared" ca="1" si="532"/>
        <v>72278.174300396058</v>
      </c>
      <c r="AG129" s="63">
        <f t="shared" ca="1" si="532"/>
        <v>78037.684230783663</v>
      </c>
      <c r="AH129" s="63">
        <f t="shared" ca="1" si="532"/>
        <v>83781.415422913706</v>
      </c>
      <c r="AI129" s="63">
        <f t="shared" ca="1" si="532"/>
        <v>89878.892821686284</v>
      </c>
      <c r="AJ129" s="63">
        <f t="shared" ca="1" si="532"/>
        <v>95951.943937777192</v>
      </c>
      <c r="AK129" s="63">
        <f t="shared" ca="1" si="532"/>
        <v>102110.65281944248</v>
      </c>
      <c r="AL129" s="63">
        <f t="shared" ca="1" si="532"/>
        <v>108094.93330672181</v>
      </c>
      <c r="AM129" s="63">
        <f t="shared" ca="1" si="532"/>
        <v>114045.95779799324</v>
      </c>
      <c r="AN129" s="63">
        <f t="shared" ref="AN129:BS129" ca="1" si="533">SUM(AN124:AN128)</f>
        <v>119970.67645841005</v>
      </c>
      <c r="AO129" s="63">
        <f t="shared" ca="1" si="533"/>
        <v>126126.698757048</v>
      </c>
      <c r="AP129" s="63">
        <f t="shared" ca="1" si="533"/>
        <v>132055.61237874647</v>
      </c>
      <c r="AQ129" s="63">
        <f t="shared" ca="1" si="533"/>
        <v>137792.97458770362</v>
      </c>
      <c r="AR129" s="63">
        <f t="shared" ca="1" si="533"/>
        <v>143645.14183934205</v>
      </c>
      <c r="AS129" s="63">
        <f t="shared" ca="1" si="533"/>
        <v>149627.23703664567</v>
      </c>
      <c r="AT129" s="63">
        <f t="shared" ca="1" si="533"/>
        <v>155347.72064746404</v>
      </c>
      <c r="AU129" s="63">
        <f t="shared" ca="1" si="533"/>
        <v>160721.06746341696</v>
      </c>
      <c r="AV129" s="63">
        <f t="shared" ca="1" si="533"/>
        <v>166328.23090031042</v>
      </c>
      <c r="AW129" s="63">
        <f t="shared" ca="1" si="533"/>
        <v>172125.92497936878</v>
      </c>
      <c r="AX129" s="63">
        <f t="shared" ca="1" si="533"/>
        <v>177646.92910510243</v>
      </c>
      <c r="AY129" s="63">
        <f t="shared" ca="1" si="533"/>
        <v>182944.85974359684</v>
      </c>
      <c r="AZ129" s="63">
        <f t="shared" ca="1" si="533"/>
        <v>188516.58127284376</v>
      </c>
      <c r="BA129" s="63">
        <f t="shared" ca="1" si="533"/>
        <v>194349.54409681546</v>
      </c>
      <c r="BB129" s="63">
        <f t="shared" ca="1" si="533"/>
        <v>199919.67468110536</v>
      </c>
      <c r="BC129" s="63">
        <f t="shared" ca="1" si="533"/>
        <v>205303.50370043403</v>
      </c>
      <c r="BD129" s="63">
        <f t="shared" ca="1" si="533"/>
        <v>210790.83238288626</v>
      </c>
      <c r="BE129" s="63">
        <f t="shared" ca="1" si="533"/>
        <v>216637.5122238312</v>
      </c>
      <c r="BF129" s="63">
        <f t="shared" ca="1" si="533"/>
        <v>222245.49267867554</v>
      </c>
      <c r="BG129" s="63">
        <f t="shared" ca="1" si="533"/>
        <v>227700.57464317456</v>
      </c>
      <c r="BH129" s="63">
        <f t="shared" ca="1" si="533"/>
        <v>233398.92176634195</v>
      </c>
      <c r="BI129" s="63">
        <f t="shared" ca="1" si="533"/>
        <v>239368.34100613274</v>
      </c>
      <c r="BJ129" s="63">
        <f t="shared" ca="1" si="533"/>
        <v>245081.94038914566</v>
      </c>
      <c r="BK129" s="63">
        <f t="shared" ca="1" si="533"/>
        <v>250611.10385136239</v>
      </c>
      <c r="BL129" s="63">
        <f t="shared" ca="1" si="533"/>
        <v>256497.10004620781</v>
      </c>
      <c r="BM129" s="63">
        <f t="shared" ca="1" si="533"/>
        <v>262649.65849516232</v>
      </c>
      <c r="BN129" s="63">
        <f t="shared" ca="1" si="533"/>
        <v>268543.14874009736</v>
      </c>
      <c r="BO129" s="63">
        <f t="shared" ca="1" si="533"/>
        <v>274246.258931124</v>
      </c>
      <c r="BP129" s="63">
        <f t="shared" ca="1" si="533"/>
        <v>280608.69007527496</v>
      </c>
      <c r="BQ129" s="63">
        <f t="shared" ca="1" si="533"/>
        <v>287236.79154341581</v>
      </c>
      <c r="BR129" s="63">
        <f t="shared" ca="1" si="533"/>
        <v>293605.16830650839</v>
      </c>
      <c r="BS129" s="63">
        <f t="shared" ca="1" si="533"/>
        <v>299793.16498987592</v>
      </c>
      <c r="BT129" s="63">
        <f t="shared" ref="BT129:CY129" ca="1" si="534">SUM(BT124:BT128)</f>
        <v>306126.8203283305</v>
      </c>
      <c r="BU129" s="63">
        <f t="shared" ca="1" si="534"/>
        <v>312818.02009113797</v>
      </c>
      <c r="BV129" s="63">
        <f t="shared" ca="1" si="534"/>
        <v>319271.10352843162</v>
      </c>
      <c r="BW129" s="63">
        <f t="shared" ca="1" si="534"/>
        <v>325572.39232927898</v>
      </c>
      <c r="BX129" s="63">
        <f t="shared" ca="1" si="534"/>
        <v>332158.87851317012</v>
      </c>
      <c r="BY129" s="63">
        <f t="shared" ca="1" si="534"/>
        <v>339016.76388239942</v>
      </c>
      <c r="BZ129" s="63">
        <f t="shared" ca="1" si="534"/>
        <v>345619.11228557705</v>
      </c>
      <c r="CA129" s="63">
        <f t="shared" ca="1" si="534"/>
        <v>352037.40653010976</v>
      </c>
      <c r="CB129" s="63">
        <f t="shared" ca="1" si="534"/>
        <v>358755.07093373733</v>
      </c>
      <c r="CC129" s="63">
        <f t="shared" ca="1" si="534"/>
        <v>365739.70039873221</v>
      </c>
      <c r="CD129" s="63">
        <f t="shared" ca="1" si="534"/>
        <v>372465.65916394768</v>
      </c>
      <c r="CE129" s="63">
        <f t="shared" ca="1" si="534"/>
        <v>379001.65684637718</v>
      </c>
      <c r="CF129" s="63">
        <f t="shared" ca="1" si="534"/>
        <v>385982.25876498013</v>
      </c>
      <c r="CG129" s="63">
        <f t="shared" ca="1" si="534"/>
        <v>393229.32393474382</v>
      </c>
      <c r="CH129" s="63">
        <f t="shared" ca="1" si="534"/>
        <v>400217.46254487132</v>
      </c>
      <c r="CI129" s="63">
        <f t="shared" ca="1" si="534"/>
        <v>407026.02949485072</v>
      </c>
      <c r="CJ129" s="63">
        <f t="shared" ca="1" si="534"/>
        <v>414550.89896919532</v>
      </c>
      <c r="CK129" s="63">
        <f t="shared" ca="1" si="534"/>
        <v>422434.92865960213</v>
      </c>
      <c r="CL129" s="63">
        <f t="shared" ca="1" si="534"/>
        <v>430082.47470447625</v>
      </c>
      <c r="CM129" s="63">
        <f t="shared" ca="1" si="534"/>
        <v>437554.8790522808</v>
      </c>
      <c r="CN129" s="63">
        <f t="shared" ca="1" si="534"/>
        <v>445171.68147936679</v>
      </c>
      <c r="CO129" s="63">
        <f t="shared" ca="1" si="534"/>
        <v>453061.35719638068</v>
      </c>
      <c r="CP129" s="63">
        <f t="shared" ca="1" si="534"/>
        <v>460696.98275082518</v>
      </c>
      <c r="CQ129" s="63">
        <f t="shared" ca="1" si="534"/>
        <v>468125.05944052769</v>
      </c>
      <c r="CR129" s="63">
        <f t="shared" ca="1" si="534"/>
        <v>475711.55967383529</v>
      </c>
      <c r="CS129" s="63">
        <f t="shared" ca="1" si="534"/>
        <v>483566.34984056669</v>
      </c>
      <c r="CT129" s="63">
        <f t="shared" ca="1" si="534"/>
        <v>491163.80563331326</v>
      </c>
      <c r="CU129" s="63">
        <f t="shared" ca="1" si="534"/>
        <v>498547.65376265039</v>
      </c>
      <c r="CV129" s="63">
        <f t="shared" ca="1" si="534"/>
        <v>506092.54761675367</v>
      </c>
      <c r="CW129" s="63">
        <f t="shared" ca="1" si="534"/>
        <v>513904.87450636976</v>
      </c>
      <c r="CX129" s="63">
        <f t="shared" ca="1" si="534"/>
        <v>521459.25301043573</v>
      </c>
      <c r="CY129" s="63">
        <f t="shared" ca="1" si="534"/>
        <v>528785.05751348718</v>
      </c>
      <c r="CZ129" s="63">
        <f t="shared" ref="CZ129:DS129" ca="1" si="535">SUM(CZ124:CZ128)</f>
        <v>536115.86466956919</v>
      </c>
      <c r="DA129" s="63">
        <f t="shared" ca="1" si="535"/>
        <v>543805.83203912433</v>
      </c>
      <c r="DB129" s="63">
        <f t="shared" ca="1" si="535"/>
        <v>551259.31576404732</v>
      </c>
      <c r="DC129" s="63">
        <f t="shared" ca="1" si="535"/>
        <v>558437.67982688406</v>
      </c>
      <c r="DD129" s="63">
        <f t="shared" ca="1" si="535"/>
        <v>565760.44196828327</v>
      </c>
      <c r="DE129" s="63">
        <f t="shared" ca="1" si="535"/>
        <v>573356.07739984535</v>
      </c>
      <c r="DF129" s="63">
        <f t="shared" ca="1" si="535"/>
        <v>580697.66266900639</v>
      </c>
      <c r="DG129" s="63">
        <f t="shared" ca="1" si="535"/>
        <v>587856.69356540556</v>
      </c>
      <c r="DH129" s="63">
        <f t="shared" ca="1" si="535"/>
        <v>595174.14800527541</v>
      </c>
      <c r="DI129" s="63">
        <f t="shared" ca="1" si="535"/>
        <v>602759.892378613</v>
      </c>
      <c r="DJ129" s="63">
        <f t="shared" ca="1" si="535"/>
        <v>610088.3023779972</v>
      </c>
      <c r="DK129" s="63">
        <f t="shared" ca="1" si="535"/>
        <v>617228.09920569952</v>
      </c>
      <c r="DL129" s="63">
        <f t="shared" ca="1" si="535"/>
        <v>624528.9417581429</v>
      </c>
      <c r="DM129" s="63">
        <f t="shared" ca="1" si="535"/>
        <v>632097.21734610724</v>
      </c>
      <c r="DN129" s="63">
        <f t="shared" ca="1" si="535"/>
        <v>639407.54454852792</v>
      </c>
      <c r="DO129" s="63">
        <f t="shared" ca="1" si="535"/>
        <v>646539.28673330392</v>
      </c>
      <c r="DP129" s="63">
        <f t="shared" ca="1" si="535"/>
        <v>653676.03157169453</v>
      </c>
      <c r="DQ129" s="63">
        <f t="shared" ca="1" si="535"/>
        <v>661171.93663784652</v>
      </c>
      <c r="DR129" s="63">
        <f t="shared" ca="1" si="535"/>
        <v>668431.35832189536</v>
      </c>
      <c r="DS129" s="63">
        <f t="shared" ca="1" si="535"/>
        <v>621871.54911930475</v>
      </c>
      <c r="DU129" s="63">
        <f t="shared" ref="DU129:ES129" ca="1" si="536">SUM(DU124:DU128)</f>
        <v>-1879.317276703574</v>
      </c>
      <c r="DV129" s="63">
        <f t="shared" ca="1" si="536"/>
        <v>-4012.2729727946207</v>
      </c>
      <c r="DW129" s="63">
        <f t="shared" ca="1" si="536"/>
        <v>-3722.2374643614658</v>
      </c>
      <c r="DX129" s="63">
        <f t="shared" ca="1" si="536"/>
        <v>-2035.3831233031033</v>
      </c>
      <c r="DY129" s="63">
        <f t="shared" ca="1" si="536"/>
        <v>-2367.7732753407272</v>
      </c>
      <c r="DZ129" s="63">
        <f t="shared" ca="1" si="536"/>
        <v>10591.151367062261</v>
      </c>
      <c r="EA129" s="63">
        <f t="shared" ca="1" si="536"/>
        <v>31013.948363773619</v>
      </c>
      <c r="EB129" s="63">
        <f t="shared" ca="1" si="536"/>
        <v>54560.508756855794</v>
      </c>
      <c r="EC129" s="63">
        <f t="shared" ca="1" si="536"/>
        <v>77399.755874286391</v>
      </c>
      <c r="ED129" s="63">
        <f t="shared" ca="1" si="536"/>
        <v>99688.973653765192</v>
      </c>
      <c r="EE129" s="63">
        <f t="shared" ca="1" si="536"/>
        <v>121186.70144806392</v>
      </c>
      <c r="EF129" s="63">
        <f t="shared" ca="1" si="536"/>
        <v>143236.52492857195</v>
      </c>
      <c r="EG129" s="63">
        <f t="shared" ca="1" si="536"/>
        <v>164764.36180196999</v>
      </c>
      <c r="EH129" s="63">
        <f t="shared" ca="1" si="536"/>
        <v>186924.17896245816</v>
      </c>
      <c r="EI129" s="63">
        <f t="shared" ca="1" si="536"/>
        <v>209812.36067656995</v>
      </c>
      <c r="EJ129" s="63">
        <f t="shared" ca="1" si="536"/>
        <v>235046.45124995039</v>
      </c>
      <c r="EK129" s="63">
        <f t="shared" ca="1" si="536"/>
        <v>259953.08764041128</v>
      </c>
      <c r="EL129" s="63">
        <f t="shared" ca="1" si="536"/>
        <v>285667.25465842668</v>
      </c>
      <c r="EM129" s="63">
        <f t="shared" ca="1" si="536"/>
        <v>311884.50634437235</v>
      </c>
      <c r="EN129" s="63">
        <f t="shared" ca="1" si="536"/>
        <v>339596.05868021463</v>
      </c>
      <c r="EO129" s="63">
        <f t="shared" ca="1" si="536"/>
        <v>369252.3132325089</v>
      </c>
      <c r="EP129" s="63">
        <f t="shared" ca="1" si="536"/>
        <v>399071.64627465367</v>
      </c>
      <c r="EQ129" s="63">
        <f t="shared" ca="1" si="536"/>
        <v>428747.24193592678</v>
      </c>
      <c r="ER129" s="63">
        <f t="shared" ca="1" si="536"/>
        <v>458671.8253682995</v>
      </c>
      <c r="ES129" s="63">
        <f t="shared" ca="1" si="536"/>
        <v>487451.85267165949</v>
      </c>
      <c r="ET129" s="63">
        <f t="shared" ref="ET129:EW129" ca="1" si="537">SUM(ET124:ET128)</f>
        <v>516120.01906388148</v>
      </c>
      <c r="EU129" s="63">
        <f t="shared" ca="1" si="537"/>
        <v>544744.4260432889</v>
      </c>
      <c r="EV129" s="63">
        <f t="shared" ca="1" si="537"/>
        <v>573742.79325242213</v>
      </c>
      <c r="EW129" s="63">
        <f t="shared" ca="1" si="537"/>
        <v>601871.54911930487</v>
      </c>
    </row>
    <row r="130" spans="1:153" ht="14.5" thickTop="1" x14ac:dyDescent="0.3">
      <c r="A130" s="90"/>
      <c r="B130" s="91"/>
      <c r="C130" s="91"/>
      <c r="D130" s="89" t="s">
        <v>243</v>
      </c>
      <c r="E130" s="6"/>
      <c r="F130" s="93" t="str">
        <f>F129</f>
        <v>INR Mn</v>
      </c>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c r="AE130" s="57"/>
      <c r="AF130" s="57"/>
      <c r="AG130" s="57"/>
      <c r="AH130" s="57"/>
      <c r="AI130" s="57"/>
      <c r="AJ130" s="57"/>
      <c r="AK130" s="57"/>
      <c r="AL130" s="57"/>
      <c r="AM130" s="57"/>
      <c r="AN130" s="57"/>
      <c r="AO130" s="57"/>
      <c r="AP130" s="57"/>
      <c r="AQ130" s="57"/>
      <c r="AR130" s="57"/>
      <c r="AS130" s="57"/>
      <c r="AT130" s="57"/>
      <c r="AU130" s="57"/>
      <c r="AV130" s="57"/>
      <c r="AW130" s="57"/>
      <c r="AX130" s="57"/>
      <c r="AY130" s="57"/>
      <c r="AZ130" s="57"/>
      <c r="BA130" s="57"/>
      <c r="BB130" s="57"/>
      <c r="BC130" s="57"/>
      <c r="BD130" s="57"/>
      <c r="BE130" s="57"/>
      <c r="BF130" s="57"/>
      <c r="BG130" s="57"/>
      <c r="BH130" s="57"/>
      <c r="BI130" s="57"/>
      <c r="BJ130" s="57"/>
      <c r="BK130" s="57"/>
      <c r="BL130" s="57"/>
      <c r="BM130" s="57"/>
      <c r="BN130" s="57"/>
      <c r="BO130" s="57"/>
      <c r="BP130" s="57"/>
      <c r="BQ130" s="57"/>
      <c r="BR130" s="57"/>
      <c r="BS130" s="57"/>
      <c r="BT130" s="57"/>
      <c r="BU130" s="57"/>
      <c r="BV130" s="57"/>
      <c r="BW130" s="57"/>
      <c r="BX130" s="57"/>
      <c r="BY130" s="57"/>
      <c r="BZ130" s="57"/>
      <c r="CA130" s="57"/>
      <c r="CB130" s="57"/>
      <c r="CC130" s="57"/>
      <c r="CD130" s="57"/>
      <c r="CE130" s="57"/>
      <c r="CF130" s="57"/>
      <c r="CG130" s="57"/>
      <c r="CH130" s="57"/>
      <c r="CI130" s="57"/>
      <c r="CJ130" s="57"/>
      <c r="CK130" s="57"/>
      <c r="CL130" s="57"/>
      <c r="CM130" s="57"/>
      <c r="CN130" s="57"/>
      <c r="CO130" s="57"/>
      <c r="CP130" s="57"/>
      <c r="CQ130" s="57"/>
      <c r="CR130" s="57"/>
      <c r="CS130" s="57"/>
      <c r="CT130" s="57"/>
      <c r="CU130" s="57"/>
      <c r="CV130" s="57"/>
      <c r="CW130" s="57"/>
      <c r="CX130" s="57"/>
      <c r="CY130" s="57"/>
      <c r="CZ130" s="57"/>
      <c r="DA130" s="57"/>
      <c r="DB130" s="57"/>
      <c r="DC130" s="57"/>
      <c r="DD130" s="57"/>
      <c r="DE130" s="57"/>
      <c r="DF130" s="57"/>
      <c r="DG130" s="57"/>
      <c r="DH130" s="57"/>
      <c r="DI130" s="57"/>
      <c r="DJ130" s="57"/>
      <c r="DK130" s="57"/>
      <c r="DL130" s="57"/>
      <c r="DM130" s="57"/>
      <c r="DN130" s="57"/>
      <c r="DO130" s="57"/>
      <c r="DP130" s="57"/>
      <c r="DQ130" s="57"/>
      <c r="DR130" s="57"/>
      <c r="DS130" s="57"/>
      <c r="DT130" s="57"/>
      <c r="DU130" s="57"/>
      <c r="DV130" s="57"/>
      <c r="DW130" s="57"/>
      <c r="DX130" s="57"/>
      <c r="DY130" s="57"/>
      <c r="DZ130" s="57"/>
      <c r="EA130" s="57"/>
      <c r="EB130" s="57"/>
      <c r="EC130" s="57"/>
      <c r="ED130" s="57"/>
      <c r="EE130" s="57"/>
      <c r="EF130" s="57"/>
      <c r="EG130" s="57"/>
      <c r="EH130" s="57"/>
      <c r="EI130" s="57"/>
      <c r="EJ130" s="57"/>
      <c r="EK130" s="57"/>
      <c r="EL130" s="57"/>
      <c r="EM130" s="57"/>
      <c r="EN130" s="57"/>
      <c r="EO130" s="57"/>
      <c r="EP130" s="57"/>
      <c r="EQ130" s="57"/>
      <c r="ER130" s="57"/>
      <c r="ES130" s="57"/>
      <c r="ET130" s="57"/>
    </row>
    <row r="131" spans="1:153" x14ac:dyDescent="0.3">
      <c r="D131" s="6"/>
      <c r="E131" s="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c r="AE131" s="57"/>
      <c r="AF131" s="57"/>
      <c r="AG131" s="57"/>
      <c r="AH131" s="57"/>
      <c r="AI131" s="57"/>
      <c r="AJ131" s="57"/>
      <c r="AK131" s="57"/>
      <c r="AL131" s="57"/>
      <c r="AM131" s="57"/>
      <c r="AN131" s="57"/>
      <c r="AO131" s="57"/>
      <c r="AP131" s="57"/>
      <c r="AQ131" s="57"/>
      <c r="AR131" s="57"/>
      <c r="AS131" s="57"/>
      <c r="AT131" s="57"/>
      <c r="AU131" s="57"/>
      <c r="AV131" s="57"/>
      <c r="AW131" s="57"/>
      <c r="AX131" s="57"/>
      <c r="AY131" s="57"/>
      <c r="AZ131" s="57"/>
      <c r="BA131" s="57"/>
      <c r="BB131" s="57"/>
      <c r="BC131" s="57"/>
      <c r="BD131" s="57"/>
      <c r="BE131" s="57"/>
      <c r="BF131" s="57"/>
      <c r="BG131" s="57"/>
      <c r="BH131" s="57"/>
      <c r="BI131" s="57"/>
      <c r="BJ131" s="57"/>
      <c r="BK131" s="57"/>
      <c r="BL131" s="57"/>
      <c r="BM131" s="57"/>
      <c r="BN131" s="57"/>
      <c r="BO131" s="57"/>
      <c r="BP131" s="57"/>
      <c r="BQ131" s="57"/>
      <c r="BR131" s="57"/>
      <c r="BS131" s="57"/>
      <c r="BT131" s="57"/>
      <c r="BU131" s="57"/>
      <c r="BV131" s="57"/>
      <c r="BW131" s="57"/>
      <c r="BX131" s="57"/>
      <c r="BY131" s="57"/>
      <c r="BZ131" s="57"/>
      <c r="CA131" s="57"/>
      <c r="CB131" s="57"/>
      <c r="CC131" s="57"/>
      <c r="CD131" s="57"/>
      <c r="CE131" s="57"/>
      <c r="CF131" s="57"/>
      <c r="CG131" s="57"/>
      <c r="CH131" s="57"/>
      <c r="CI131" s="57"/>
      <c r="CJ131" s="57"/>
      <c r="CK131" s="57"/>
      <c r="CL131" s="57"/>
      <c r="CM131" s="57"/>
      <c r="CN131" s="57"/>
      <c r="CO131" s="57"/>
      <c r="CP131" s="57"/>
      <c r="CQ131" s="57"/>
      <c r="CR131" s="57"/>
      <c r="CS131" s="57"/>
      <c r="CT131" s="57"/>
      <c r="CU131" s="57"/>
      <c r="CV131" s="57"/>
      <c r="CW131" s="57"/>
      <c r="CX131" s="57"/>
      <c r="CY131" s="57"/>
      <c r="CZ131" s="57"/>
      <c r="DA131" s="57"/>
      <c r="DB131" s="57"/>
      <c r="DC131" s="57"/>
      <c r="DD131" s="57"/>
      <c r="DE131" s="57"/>
      <c r="DF131" s="57"/>
      <c r="DG131" s="57"/>
      <c r="DH131" s="57"/>
      <c r="DI131" s="57"/>
      <c r="DJ131" s="57"/>
      <c r="DK131" s="57"/>
      <c r="DL131" s="57"/>
      <c r="DM131" s="57"/>
      <c r="DN131" s="57"/>
      <c r="DO131" s="57"/>
      <c r="DP131" s="57"/>
      <c r="DQ131" s="57"/>
      <c r="DR131" s="57"/>
      <c r="DS131" s="57"/>
      <c r="DT131" s="57"/>
      <c r="DU131" s="57"/>
      <c r="DV131" s="57"/>
      <c r="DW131" s="57"/>
      <c r="DX131" s="57"/>
      <c r="DY131" s="57"/>
      <c r="DZ131" s="57"/>
      <c r="EA131" s="57"/>
      <c r="EB131" s="57"/>
      <c r="EC131" s="57"/>
      <c r="ED131" s="57"/>
      <c r="EE131" s="57"/>
      <c r="EF131" s="57"/>
      <c r="EG131" s="57"/>
      <c r="EH131" s="57"/>
      <c r="EI131" s="57"/>
      <c r="EJ131" s="57"/>
      <c r="EK131" s="57"/>
      <c r="EL131" s="57"/>
      <c r="EM131" s="57"/>
      <c r="EN131" s="57"/>
      <c r="EO131" s="57"/>
      <c r="EP131" s="57"/>
      <c r="EQ131" s="57"/>
      <c r="ER131" s="57"/>
      <c r="ES131" s="57"/>
      <c r="ET131" s="57"/>
    </row>
    <row r="132" spans="1:153" x14ac:dyDescent="0.3">
      <c r="D132" s="6" t="s">
        <v>320</v>
      </c>
      <c r="E132" s="6"/>
      <c r="F132" s="93" t="str">
        <f>F130</f>
        <v>INR Mn</v>
      </c>
      <c r="H132" s="57">
        <f t="shared" ref="H132:I132" si="538">G135</f>
        <v>0</v>
      </c>
      <c r="I132" s="57">
        <f t="shared" si="538"/>
        <v>0</v>
      </c>
      <c r="J132" s="57">
        <f t="shared" ref="J132" si="539">I135</f>
        <v>0</v>
      </c>
      <c r="K132" s="57">
        <f t="shared" ref="K132" si="540">J135</f>
        <v>151.65878713560414</v>
      </c>
      <c r="L132" s="57">
        <f t="shared" ref="L132" si="541">K135</f>
        <v>0</v>
      </c>
      <c r="M132" s="57">
        <f t="shared" ref="M132" si="542">L135</f>
        <v>0</v>
      </c>
      <c r="N132" s="57">
        <f t="shared" ref="N132" si="543">M135</f>
        <v>0</v>
      </c>
      <c r="O132" s="57">
        <f t="shared" ref="O132" si="544">N135</f>
        <v>0</v>
      </c>
      <c r="P132" s="57">
        <f t="shared" ref="P132" si="545">O135</f>
        <v>0</v>
      </c>
      <c r="Q132" s="57">
        <f t="shared" ref="Q132" si="546">P135</f>
        <v>0</v>
      </c>
      <c r="R132" s="57">
        <f t="shared" ref="R132" si="547">Q135</f>
        <v>0</v>
      </c>
      <c r="S132" s="57">
        <f t="shared" ref="S132" si="548">R135</f>
        <v>0</v>
      </c>
      <c r="T132" s="57">
        <f t="shared" ref="T132" si="549">S135</f>
        <v>0</v>
      </c>
      <c r="U132" s="57">
        <f t="shared" ref="U132" si="550">T135</f>
        <v>0</v>
      </c>
      <c r="V132" s="57">
        <f t="shared" ref="V132" si="551">U135</f>
        <v>0</v>
      </c>
      <c r="W132" s="57">
        <f t="shared" ref="W132" si="552">V135</f>
        <v>0</v>
      </c>
      <c r="X132" s="57">
        <f t="shared" ref="X132" si="553">W135</f>
        <v>0</v>
      </c>
      <c r="Y132" s="57">
        <f t="shared" ref="Y132" si="554">X135</f>
        <v>0</v>
      </c>
      <c r="Z132" s="57">
        <f t="shared" ref="Z132" si="555">Y135</f>
        <v>0</v>
      </c>
      <c r="AA132" s="57">
        <f t="shared" ref="AA132" si="556">Z135</f>
        <v>0</v>
      </c>
      <c r="AB132" s="57">
        <f t="shared" ref="AB132" si="557">AA135</f>
        <v>0</v>
      </c>
      <c r="AC132" s="57">
        <f t="shared" ref="AC132" si="558">AB135</f>
        <v>0</v>
      </c>
      <c r="AD132" s="57">
        <f t="shared" ref="AD132" si="559">AC135</f>
        <v>0</v>
      </c>
      <c r="AE132" s="57">
        <f t="shared" ref="AE132" si="560">AD135</f>
        <v>0</v>
      </c>
      <c r="AF132" s="57">
        <f t="shared" ref="AF132" si="561">AE135</f>
        <v>0</v>
      </c>
      <c r="AG132" s="57">
        <f t="shared" ref="AG132" si="562">AF135</f>
        <v>0</v>
      </c>
      <c r="AH132" s="57">
        <f t="shared" ref="AH132" si="563">AG135</f>
        <v>0</v>
      </c>
      <c r="AI132" s="57">
        <f t="shared" ref="AI132" si="564">AH135</f>
        <v>0</v>
      </c>
      <c r="AJ132" s="57">
        <f t="shared" ref="AJ132" si="565">AI135</f>
        <v>0</v>
      </c>
      <c r="AK132" s="57">
        <f t="shared" ref="AK132" si="566">AJ135</f>
        <v>0</v>
      </c>
      <c r="AL132" s="57">
        <f t="shared" ref="AL132" si="567">AK135</f>
        <v>0</v>
      </c>
      <c r="AM132" s="57">
        <f t="shared" ref="AM132" si="568">AL135</f>
        <v>0</v>
      </c>
      <c r="AN132" s="57">
        <f t="shared" ref="AN132" si="569">AM135</f>
        <v>0</v>
      </c>
      <c r="AO132" s="57">
        <f t="shared" ref="AO132" si="570">AN135</f>
        <v>0</v>
      </c>
      <c r="AP132" s="57">
        <f t="shared" ref="AP132" si="571">AO135</f>
        <v>0</v>
      </c>
      <c r="AQ132" s="57">
        <f t="shared" ref="AQ132" si="572">AP135</f>
        <v>0</v>
      </c>
      <c r="AR132" s="57">
        <f t="shared" ref="AR132" si="573">AQ135</f>
        <v>0</v>
      </c>
      <c r="AS132" s="57">
        <f t="shared" ref="AS132" si="574">AR135</f>
        <v>0</v>
      </c>
      <c r="AT132" s="57">
        <f t="shared" ref="AT132" si="575">AS135</f>
        <v>0</v>
      </c>
      <c r="AU132" s="57">
        <f t="shared" ref="AU132" si="576">AT135</f>
        <v>0</v>
      </c>
      <c r="AV132" s="57">
        <f t="shared" ref="AV132" si="577">AU135</f>
        <v>0</v>
      </c>
      <c r="AW132" s="57">
        <f t="shared" ref="AW132" si="578">AV135</f>
        <v>0</v>
      </c>
      <c r="AX132" s="57">
        <f t="shared" ref="AX132" si="579">AW135</f>
        <v>0</v>
      </c>
      <c r="AY132" s="57">
        <f t="shared" ref="AY132" si="580">AX135</f>
        <v>0</v>
      </c>
      <c r="AZ132" s="57">
        <f t="shared" ref="AZ132" si="581">AY135</f>
        <v>0</v>
      </c>
      <c r="BA132" s="57">
        <f t="shared" ref="BA132" si="582">AZ135</f>
        <v>0</v>
      </c>
      <c r="BB132" s="57">
        <f t="shared" ref="BB132" si="583">BA135</f>
        <v>0</v>
      </c>
      <c r="BC132" s="57">
        <f t="shared" ref="BC132" si="584">BB135</f>
        <v>0</v>
      </c>
      <c r="BD132" s="57">
        <f t="shared" ref="BD132" si="585">BC135</f>
        <v>0</v>
      </c>
      <c r="BE132" s="57">
        <f t="shared" ref="BE132" si="586">BD135</f>
        <v>0</v>
      </c>
      <c r="BF132" s="57">
        <f t="shared" ref="BF132" si="587">BE135</f>
        <v>0</v>
      </c>
      <c r="BG132" s="57">
        <f t="shared" ref="BG132" si="588">BF135</f>
        <v>0</v>
      </c>
      <c r="BH132" s="57">
        <f t="shared" ref="BH132" si="589">BG135</f>
        <v>0</v>
      </c>
      <c r="BI132" s="57">
        <f t="shared" ref="BI132" si="590">BH135</f>
        <v>0</v>
      </c>
      <c r="BJ132" s="57">
        <f t="shared" ref="BJ132" si="591">BI135</f>
        <v>0</v>
      </c>
      <c r="BK132" s="57">
        <f t="shared" ref="BK132" si="592">BJ135</f>
        <v>0</v>
      </c>
      <c r="BL132" s="57">
        <f t="shared" ref="BL132" si="593">BK135</f>
        <v>0</v>
      </c>
      <c r="BM132" s="57">
        <f t="shared" ref="BM132" si="594">BL135</f>
        <v>0</v>
      </c>
      <c r="BN132" s="57">
        <f t="shared" ref="BN132" si="595">BM135</f>
        <v>0</v>
      </c>
      <c r="BO132" s="57">
        <f t="shared" ref="BO132" si="596">BN135</f>
        <v>0</v>
      </c>
      <c r="BP132" s="57">
        <f t="shared" ref="BP132" si="597">BO135</f>
        <v>0</v>
      </c>
      <c r="BQ132" s="57">
        <f t="shared" ref="BQ132" si="598">BP135</f>
        <v>0</v>
      </c>
      <c r="BR132" s="57">
        <f t="shared" ref="BR132" si="599">BQ135</f>
        <v>0</v>
      </c>
      <c r="BS132" s="57">
        <f t="shared" ref="BS132" si="600">BR135</f>
        <v>0</v>
      </c>
      <c r="BT132" s="57">
        <f t="shared" ref="BT132" si="601">BS135</f>
        <v>0</v>
      </c>
      <c r="BU132" s="57">
        <f t="shared" ref="BU132" si="602">BT135</f>
        <v>0</v>
      </c>
      <c r="BV132" s="57">
        <f t="shared" ref="BV132" si="603">BU135</f>
        <v>0</v>
      </c>
      <c r="BW132" s="57">
        <f t="shared" ref="BW132" si="604">BV135</f>
        <v>0</v>
      </c>
      <c r="BX132" s="57">
        <f t="shared" ref="BX132" si="605">BW135</f>
        <v>0</v>
      </c>
      <c r="BY132" s="57">
        <f t="shared" ref="BY132" si="606">BX135</f>
        <v>0</v>
      </c>
      <c r="BZ132" s="57">
        <f t="shared" ref="BZ132" si="607">BY135</f>
        <v>0</v>
      </c>
      <c r="CA132" s="57">
        <f t="shared" ref="CA132" si="608">BZ135</f>
        <v>0</v>
      </c>
      <c r="CB132" s="57">
        <f t="shared" ref="CB132" si="609">CA135</f>
        <v>0</v>
      </c>
      <c r="CC132" s="57">
        <f t="shared" ref="CC132" si="610">CB135</f>
        <v>0</v>
      </c>
      <c r="CD132" s="57">
        <f t="shared" ref="CD132" si="611">CC135</f>
        <v>0</v>
      </c>
      <c r="CE132" s="57">
        <f t="shared" ref="CE132" si="612">CD135</f>
        <v>0</v>
      </c>
      <c r="CF132" s="57">
        <f t="shared" ref="CF132" si="613">CE135</f>
        <v>0</v>
      </c>
      <c r="CG132" s="57">
        <f t="shared" ref="CG132" si="614">CF135</f>
        <v>0</v>
      </c>
      <c r="CH132" s="57">
        <f t="shared" ref="CH132" si="615">CG135</f>
        <v>0</v>
      </c>
      <c r="CI132" s="57">
        <f t="shared" ref="CI132" si="616">CH135</f>
        <v>0</v>
      </c>
      <c r="CJ132" s="57">
        <f t="shared" ref="CJ132" si="617">CI135</f>
        <v>0</v>
      </c>
      <c r="CK132" s="57">
        <f t="shared" ref="CK132" si="618">CJ135</f>
        <v>0</v>
      </c>
      <c r="CL132" s="57">
        <f t="shared" ref="CL132" si="619">CK135</f>
        <v>0</v>
      </c>
      <c r="CM132" s="57">
        <f t="shared" ref="CM132" si="620">CL135</f>
        <v>0</v>
      </c>
      <c r="CN132" s="57">
        <f t="shared" ref="CN132" si="621">CM135</f>
        <v>0</v>
      </c>
      <c r="CO132" s="57">
        <f t="shared" ref="CO132" si="622">CN135</f>
        <v>0</v>
      </c>
      <c r="CP132" s="57">
        <f t="shared" ref="CP132" si="623">CO135</f>
        <v>0</v>
      </c>
      <c r="CQ132" s="57">
        <f t="shared" ref="CQ132" si="624">CP135</f>
        <v>0</v>
      </c>
      <c r="CR132" s="57">
        <f t="shared" ref="CR132" si="625">CQ135</f>
        <v>0</v>
      </c>
      <c r="CS132" s="57">
        <f t="shared" ref="CS132" si="626">CR135</f>
        <v>0</v>
      </c>
      <c r="CT132" s="57">
        <f t="shared" ref="CT132" si="627">CS135</f>
        <v>0</v>
      </c>
      <c r="CU132" s="57">
        <f t="shared" ref="CU132" si="628">CT135</f>
        <v>0</v>
      </c>
      <c r="CV132" s="57">
        <f t="shared" ref="CV132" si="629">CU135</f>
        <v>0</v>
      </c>
      <c r="CW132" s="57">
        <f t="shared" ref="CW132" si="630">CV135</f>
        <v>0</v>
      </c>
      <c r="CX132" s="57">
        <f t="shared" ref="CX132" si="631">CW135</f>
        <v>0</v>
      </c>
      <c r="CY132" s="57">
        <f t="shared" ref="CY132" si="632">CX135</f>
        <v>0</v>
      </c>
      <c r="CZ132" s="57">
        <f t="shared" ref="CZ132" si="633">CY135</f>
        <v>0</v>
      </c>
      <c r="DA132" s="57">
        <f t="shared" ref="DA132" si="634">CZ135</f>
        <v>0</v>
      </c>
      <c r="DB132" s="57">
        <f t="shared" ref="DB132" si="635">DA135</f>
        <v>0</v>
      </c>
      <c r="DC132" s="57">
        <f t="shared" ref="DC132" si="636">DB135</f>
        <v>0</v>
      </c>
      <c r="DD132" s="57">
        <f t="shared" ref="DD132" si="637">DC135</f>
        <v>0</v>
      </c>
      <c r="DE132" s="57">
        <f t="shared" ref="DE132" si="638">DD135</f>
        <v>0</v>
      </c>
      <c r="DF132" s="57">
        <f t="shared" ref="DF132" si="639">DE135</f>
        <v>0</v>
      </c>
      <c r="DG132" s="57">
        <f t="shared" ref="DG132" si="640">DF135</f>
        <v>0</v>
      </c>
      <c r="DH132" s="57">
        <f t="shared" ref="DH132" si="641">DG135</f>
        <v>0</v>
      </c>
      <c r="DI132" s="57">
        <f t="shared" ref="DI132" si="642">DH135</f>
        <v>0</v>
      </c>
      <c r="DJ132" s="57">
        <f t="shared" ref="DJ132" si="643">DI135</f>
        <v>0</v>
      </c>
      <c r="DK132" s="57">
        <f t="shared" ref="DK132" si="644">DJ135</f>
        <v>0</v>
      </c>
      <c r="DL132" s="57">
        <f t="shared" ref="DL132" si="645">DK135</f>
        <v>0</v>
      </c>
      <c r="DM132" s="57">
        <f t="shared" ref="DM132" si="646">DL135</f>
        <v>0</v>
      </c>
      <c r="DN132" s="57">
        <f t="shared" ref="DN132" si="647">DM135</f>
        <v>6.3664629124104977E-12</v>
      </c>
      <c r="DO132" s="57">
        <f t="shared" ref="DO132" si="648">DN135</f>
        <v>4.6475179260596633E-10</v>
      </c>
      <c r="DP132" s="57">
        <f t="shared" ref="DP132" si="649">DO135</f>
        <v>2.0956576918251812E-8</v>
      </c>
      <c r="DQ132" s="57">
        <f t="shared" ref="DQ132" si="650">DP135</f>
        <v>6.2567050918005407E-7</v>
      </c>
      <c r="DR132" s="57">
        <f t="shared" ref="DR132" si="651">DQ135</f>
        <v>1.5521657587669324E-5</v>
      </c>
      <c r="DS132" s="57">
        <f t="shared" ref="DS132" si="652">DR135</f>
        <v>2.9294553587533301E-4</v>
      </c>
      <c r="DT132" s="57"/>
      <c r="DU132" s="57">
        <f t="shared" ref="DU132:EE132" si="653">DT135</f>
        <v>0</v>
      </c>
      <c r="DV132" s="57">
        <f t="shared" si="653"/>
        <v>0</v>
      </c>
      <c r="DW132" s="57">
        <f t="shared" si="653"/>
        <v>0</v>
      </c>
      <c r="DX132" s="57">
        <f t="shared" si="653"/>
        <v>0</v>
      </c>
      <c r="DY132" s="57">
        <f t="shared" si="653"/>
        <v>0</v>
      </c>
      <c r="DZ132" s="57">
        <f t="shared" si="653"/>
        <v>0</v>
      </c>
      <c r="EA132" s="57">
        <f t="shared" si="653"/>
        <v>0</v>
      </c>
      <c r="EB132" s="57">
        <f t="shared" si="653"/>
        <v>0</v>
      </c>
      <c r="EC132" s="57">
        <f t="shared" si="653"/>
        <v>0</v>
      </c>
      <c r="ED132" s="57">
        <f t="shared" si="653"/>
        <v>0</v>
      </c>
      <c r="EE132" s="57">
        <f t="shared" si="653"/>
        <v>0</v>
      </c>
      <c r="EF132" s="57">
        <f t="shared" ref="EF132:ES132" si="654">EE135</f>
        <v>0</v>
      </c>
      <c r="EG132" s="57">
        <f t="shared" si="654"/>
        <v>0</v>
      </c>
      <c r="EH132" s="57">
        <f t="shared" si="654"/>
        <v>0</v>
      </c>
      <c r="EI132" s="57">
        <f t="shared" si="654"/>
        <v>0</v>
      </c>
      <c r="EJ132" s="57">
        <f t="shared" si="654"/>
        <v>0</v>
      </c>
      <c r="EK132" s="57">
        <f t="shared" si="654"/>
        <v>0</v>
      </c>
      <c r="EL132" s="57">
        <f t="shared" si="654"/>
        <v>0</v>
      </c>
      <c r="EM132" s="57">
        <f t="shared" si="654"/>
        <v>0</v>
      </c>
      <c r="EN132" s="57">
        <f t="shared" si="654"/>
        <v>0</v>
      </c>
      <c r="EO132" s="57">
        <f t="shared" si="654"/>
        <v>0</v>
      </c>
      <c r="EP132" s="57">
        <f t="shared" si="654"/>
        <v>0</v>
      </c>
      <c r="EQ132" s="57">
        <f t="shared" si="654"/>
        <v>0</v>
      </c>
      <c r="ER132" s="57">
        <f t="shared" si="654"/>
        <v>0</v>
      </c>
      <c r="ES132" s="57">
        <f t="shared" si="654"/>
        <v>0</v>
      </c>
      <c r="ET132" s="57">
        <f t="shared" ref="ET132" si="655">ES135</f>
        <v>0</v>
      </c>
      <c r="EU132" s="57">
        <f t="shared" ref="EU132" si="656">ET135</f>
        <v>0</v>
      </c>
      <c r="EV132" s="57">
        <f t="shared" ref="EV132" si="657">EU135</f>
        <v>0</v>
      </c>
      <c r="EW132" s="57">
        <f t="shared" ref="EW132" si="658">EV135</f>
        <v>0</v>
      </c>
    </row>
    <row r="133" spans="1:153" x14ac:dyDescent="0.3">
      <c r="D133" s="6" t="s">
        <v>321</v>
      </c>
      <c r="E133" s="6"/>
      <c r="F133" s="93" t="str">
        <f>F132</f>
        <v>INR Mn</v>
      </c>
      <c r="H133" s="57">
        <f>'Revenue&amp;exepenses'!H379</f>
        <v>0</v>
      </c>
      <c r="I133" s="57">
        <f>'Revenue&amp;exepenses'!I379</f>
        <v>0</v>
      </c>
      <c r="J133" s="57">
        <f>'Revenue&amp;exepenses'!J379</f>
        <v>151.65878713560414</v>
      </c>
      <c r="K133" s="57">
        <f>'Revenue&amp;exepenses'!K379</f>
        <v>0</v>
      </c>
      <c r="L133" s="57">
        <f>'Revenue&amp;exepenses'!L379</f>
        <v>0</v>
      </c>
      <c r="M133" s="57">
        <f>'Revenue&amp;exepenses'!M379</f>
        <v>0</v>
      </c>
      <c r="N133" s="57">
        <f>'Revenue&amp;exepenses'!N379</f>
        <v>0</v>
      </c>
      <c r="O133" s="57">
        <f>'Revenue&amp;exepenses'!O379</f>
        <v>0</v>
      </c>
      <c r="P133" s="57">
        <f>'Revenue&amp;exepenses'!P379</f>
        <v>0</v>
      </c>
      <c r="Q133" s="57">
        <f>'Revenue&amp;exepenses'!Q379</f>
        <v>0</v>
      </c>
      <c r="R133" s="57">
        <f>'Revenue&amp;exepenses'!R379</f>
        <v>0</v>
      </c>
      <c r="S133" s="57">
        <f>'Revenue&amp;exepenses'!S379</f>
        <v>0</v>
      </c>
      <c r="T133" s="57">
        <f>'Revenue&amp;exepenses'!T379</f>
        <v>0</v>
      </c>
      <c r="U133" s="57">
        <f>'Revenue&amp;exepenses'!U379</f>
        <v>0</v>
      </c>
      <c r="V133" s="57">
        <f>'Revenue&amp;exepenses'!V379</f>
        <v>0</v>
      </c>
      <c r="W133" s="57">
        <f>'Revenue&amp;exepenses'!W379</f>
        <v>0</v>
      </c>
      <c r="X133" s="57">
        <f>'Revenue&amp;exepenses'!X379</f>
        <v>0</v>
      </c>
      <c r="Y133" s="57">
        <f>'Revenue&amp;exepenses'!Y379</f>
        <v>0</v>
      </c>
      <c r="Z133" s="57">
        <f>'Revenue&amp;exepenses'!Z379</f>
        <v>0</v>
      </c>
      <c r="AA133" s="57">
        <f>'Revenue&amp;exepenses'!AA379</f>
        <v>0</v>
      </c>
      <c r="AB133" s="57">
        <f>'Revenue&amp;exepenses'!AB379</f>
        <v>0</v>
      </c>
      <c r="AC133" s="57">
        <f>'Revenue&amp;exepenses'!AC379</f>
        <v>0</v>
      </c>
      <c r="AD133" s="57">
        <f>'Revenue&amp;exepenses'!AD379</f>
        <v>0</v>
      </c>
      <c r="AE133" s="57">
        <f>'Revenue&amp;exepenses'!AE379</f>
        <v>0</v>
      </c>
      <c r="AF133" s="57">
        <f>'Revenue&amp;exepenses'!AF379</f>
        <v>0</v>
      </c>
      <c r="AG133" s="57">
        <f>'Revenue&amp;exepenses'!AG379</f>
        <v>0</v>
      </c>
      <c r="AH133" s="57">
        <f>'Revenue&amp;exepenses'!AH379</f>
        <v>0</v>
      </c>
      <c r="AI133" s="57">
        <f>'Revenue&amp;exepenses'!AI379</f>
        <v>0</v>
      </c>
      <c r="AJ133" s="57">
        <f>'Revenue&amp;exepenses'!AJ379</f>
        <v>0</v>
      </c>
      <c r="AK133" s="57">
        <f>'Revenue&amp;exepenses'!AK379</f>
        <v>0</v>
      </c>
      <c r="AL133" s="57">
        <f>'Revenue&amp;exepenses'!AL379</f>
        <v>0</v>
      </c>
      <c r="AM133" s="57">
        <f>'Revenue&amp;exepenses'!AM379</f>
        <v>0</v>
      </c>
      <c r="AN133" s="57">
        <f>'Revenue&amp;exepenses'!AN379</f>
        <v>0</v>
      </c>
      <c r="AO133" s="57">
        <f>'Revenue&amp;exepenses'!AO379</f>
        <v>0</v>
      </c>
      <c r="AP133" s="57">
        <f>'Revenue&amp;exepenses'!AP379</f>
        <v>0</v>
      </c>
      <c r="AQ133" s="57">
        <f>'Revenue&amp;exepenses'!AQ379</f>
        <v>0</v>
      </c>
      <c r="AR133" s="57">
        <f>'Revenue&amp;exepenses'!AR379</f>
        <v>0</v>
      </c>
      <c r="AS133" s="57">
        <f>'Revenue&amp;exepenses'!AS379</f>
        <v>0</v>
      </c>
      <c r="AT133" s="57">
        <f>'Revenue&amp;exepenses'!AT379</f>
        <v>0</v>
      </c>
      <c r="AU133" s="57">
        <f>'Revenue&amp;exepenses'!AU379</f>
        <v>0</v>
      </c>
      <c r="AV133" s="57">
        <f>'Revenue&amp;exepenses'!AV379</f>
        <v>0</v>
      </c>
      <c r="AW133" s="57">
        <f>'Revenue&amp;exepenses'!AW379</f>
        <v>0</v>
      </c>
      <c r="AX133" s="57">
        <f>'Revenue&amp;exepenses'!AX379</f>
        <v>0</v>
      </c>
      <c r="AY133" s="57">
        <f>'Revenue&amp;exepenses'!AY379</f>
        <v>0</v>
      </c>
      <c r="AZ133" s="57">
        <f>'Revenue&amp;exepenses'!AZ379</f>
        <v>0</v>
      </c>
      <c r="BA133" s="57">
        <f>'Revenue&amp;exepenses'!BA379</f>
        <v>0</v>
      </c>
      <c r="BB133" s="57">
        <f>'Revenue&amp;exepenses'!BB379</f>
        <v>0</v>
      </c>
      <c r="BC133" s="57">
        <f>'Revenue&amp;exepenses'!BC379</f>
        <v>0</v>
      </c>
      <c r="BD133" s="57">
        <f>'Revenue&amp;exepenses'!BD379</f>
        <v>0</v>
      </c>
      <c r="BE133" s="57">
        <f>'Revenue&amp;exepenses'!BE379</f>
        <v>0</v>
      </c>
      <c r="BF133" s="57">
        <f>'Revenue&amp;exepenses'!BF379</f>
        <v>0</v>
      </c>
      <c r="BG133" s="57">
        <f>'Revenue&amp;exepenses'!BG379</f>
        <v>0</v>
      </c>
      <c r="BH133" s="57">
        <f>'Revenue&amp;exepenses'!BH379</f>
        <v>0</v>
      </c>
      <c r="BI133" s="57">
        <f>'Revenue&amp;exepenses'!BI379</f>
        <v>0</v>
      </c>
      <c r="BJ133" s="57">
        <f>'Revenue&amp;exepenses'!BJ379</f>
        <v>0</v>
      </c>
      <c r="BK133" s="57">
        <f>'Revenue&amp;exepenses'!BK379</f>
        <v>0</v>
      </c>
      <c r="BL133" s="57">
        <f>'Revenue&amp;exepenses'!BL379</f>
        <v>0</v>
      </c>
      <c r="BM133" s="57">
        <f>'Revenue&amp;exepenses'!BM379</f>
        <v>0</v>
      </c>
      <c r="BN133" s="57">
        <f>'Revenue&amp;exepenses'!BN379</f>
        <v>0</v>
      </c>
      <c r="BO133" s="57">
        <f>'Revenue&amp;exepenses'!BO379</f>
        <v>0</v>
      </c>
      <c r="BP133" s="57">
        <f>'Revenue&amp;exepenses'!BP379</f>
        <v>0</v>
      </c>
      <c r="BQ133" s="57">
        <f>'Revenue&amp;exepenses'!BQ379</f>
        <v>0</v>
      </c>
      <c r="BR133" s="57">
        <f>'Revenue&amp;exepenses'!BR379</f>
        <v>0</v>
      </c>
      <c r="BS133" s="57">
        <f>'Revenue&amp;exepenses'!BS379</f>
        <v>0</v>
      </c>
      <c r="BT133" s="57">
        <f>'Revenue&amp;exepenses'!BT379</f>
        <v>0</v>
      </c>
      <c r="BU133" s="57">
        <f>'Revenue&amp;exepenses'!BU379</f>
        <v>0</v>
      </c>
      <c r="BV133" s="57">
        <f>'Revenue&amp;exepenses'!BV379</f>
        <v>0</v>
      </c>
      <c r="BW133" s="57">
        <f>'Revenue&amp;exepenses'!BW379</f>
        <v>0</v>
      </c>
      <c r="BX133" s="57">
        <f>'Revenue&amp;exepenses'!BX379</f>
        <v>0</v>
      </c>
      <c r="BY133" s="57">
        <f>'Revenue&amp;exepenses'!BY379</f>
        <v>0</v>
      </c>
      <c r="BZ133" s="57">
        <f>'Revenue&amp;exepenses'!BZ379</f>
        <v>0</v>
      </c>
      <c r="CA133" s="57">
        <f>'Revenue&amp;exepenses'!CA379</f>
        <v>0</v>
      </c>
      <c r="CB133" s="57">
        <f>'Revenue&amp;exepenses'!CB379</f>
        <v>0</v>
      </c>
      <c r="CC133" s="57">
        <f>'Revenue&amp;exepenses'!CC379</f>
        <v>0</v>
      </c>
      <c r="CD133" s="57">
        <f>'Revenue&amp;exepenses'!CD379</f>
        <v>0</v>
      </c>
      <c r="CE133" s="57">
        <f>'Revenue&amp;exepenses'!CE379</f>
        <v>0</v>
      </c>
      <c r="CF133" s="57">
        <f>'Revenue&amp;exepenses'!CF379</f>
        <v>0</v>
      </c>
      <c r="CG133" s="57">
        <f>'Revenue&amp;exepenses'!CG379</f>
        <v>0</v>
      </c>
      <c r="CH133" s="57">
        <f>'Revenue&amp;exepenses'!CH379</f>
        <v>0</v>
      </c>
      <c r="CI133" s="57">
        <f>'Revenue&amp;exepenses'!CI379</f>
        <v>0</v>
      </c>
      <c r="CJ133" s="57">
        <f>'Revenue&amp;exepenses'!CJ379</f>
        <v>0</v>
      </c>
      <c r="CK133" s="57">
        <f>'Revenue&amp;exepenses'!CK379</f>
        <v>0</v>
      </c>
      <c r="CL133" s="57">
        <f>'Revenue&amp;exepenses'!CL379</f>
        <v>0</v>
      </c>
      <c r="CM133" s="57">
        <f>'Revenue&amp;exepenses'!CM379</f>
        <v>0</v>
      </c>
      <c r="CN133" s="57">
        <f>'Revenue&amp;exepenses'!CN379</f>
        <v>0</v>
      </c>
      <c r="CO133" s="57">
        <f>'Revenue&amp;exepenses'!CO379</f>
        <v>0</v>
      </c>
      <c r="CP133" s="57">
        <f>'Revenue&amp;exepenses'!CP379</f>
        <v>0</v>
      </c>
      <c r="CQ133" s="57">
        <f>'Revenue&amp;exepenses'!CQ379</f>
        <v>0</v>
      </c>
      <c r="CR133" s="57">
        <f>'Revenue&amp;exepenses'!CR379</f>
        <v>0</v>
      </c>
      <c r="CS133" s="57">
        <f>'Revenue&amp;exepenses'!CS379</f>
        <v>0</v>
      </c>
      <c r="CT133" s="57">
        <f>'Revenue&amp;exepenses'!CT379</f>
        <v>0</v>
      </c>
      <c r="CU133" s="57">
        <f>'Revenue&amp;exepenses'!CU379</f>
        <v>0</v>
      </c>
      <c r="CV133" s="57">
        <f>'Revenue&amp;exepenses'!CV379</f>
        <v>0</v>
      </c>
      <c r="CW133" s="57">
        <f>'Revenue&amp;exepenses'!CW379</f>
        <v>0</v>
      </c>
      <c r="CX133" s="57">
        <f>'Revenue&amp;exepenses'!CX379</f>
        <v>0</v>
      </c>
      <c r="CY133" s="57">
        <f>'Revenue&amp;exepenses'!CY379</f>
        <v>0</v>
      </c>
      <c r="CZ133" s="57">
        <f>'Revenue&amp;exepenses'!CZ379</f>
        <v>0</v>
      </c>
      <c r="DA133" s="57">
        <f>'Revenue&amp;exepenses'!DA379</f>
        <v>0</v>
      </c>
      <c r="DB133" s="57">
        <f>'Revenue&amp;exepenses'!DB379</f>
        <v>0</v>
      </c>
      <c r="DC133" s="57">
        <f>'Revenue&amp;exepenses'!DC379</f>
        <v>0</v>
      </c>
      <c r="DD133" s="57">
        <f>'Revenue&amp;exepenses'!DD379</f>
        <v>0</v>
      </c>
      <c r="DE133" s="57">
        <f>'Revenue&amp;exepenses'!DE379</f>
        <v>0</v>
      </c>
      <c r="DF133" s="57">
        <f>'Revenue&amp;exepenses'!DF379</f>
        <v>0</v>
      </c>
      <c r="DG133" s="57">
        <f>'Revenue&amp;exepenses'!DG379</f>
        <v>0</v>
      </c>
      <c r="DH133" s="57">
        <f>'Revenue&amp;exepenses'!DH379</f>
        <v>0</v>
      </c>
      <c r="DI133" s="57">
        <f>'Revenue&amp;exepenses'!DI379</f>
        <v>0</v>
      </c>
      <c r="DJ133" s="57">
        <f>'Revenue&amp;exepenses'!DJ379</f>
        <v>0</v>
      </c>
      <c r="DK133" s="57">
        <f>'Revenue&amp;exepenses'!DK379</f>
        <v>0</v>
      </c>
      <c r="DL133" s="57">
        <f>'Revenue&amp;exepenses'!DL379</f>
        <v>0</v>
      </c>
      <c r="DM133" s="57">
        <f>'Revenue&amp;exepenses'!DM379</f>
        <v>0</v>
      </c>
      <c r="DN133" s="57">
        <f>'Revenue&amp;exepenses'!DN379</f>
        <v>0</v>
      </c>
      <c r="DO133" s="57">
        <f>'Revenue&amp;exepenses'!DO379</f>
        <v>0</v>
      </c>
      <c r="DP133" s="57">
        <f>'Revenue&amp;exepenses'!DP379</f>
        <v>0</v>
      </c>
      <c r="DQ133" s="57">
        <f>'Revenue&amp;exepenses'!DQ379</f>
        <v>0</v>
      </c>
      <c r="DR133" s="57">
        <f>'Revenue&amp;exepenses'!DR379</f>
        <v>0</v>
      </c>
      <c r="DS133" s="57">
        <f>'Revenue&amp;exepenses'!DS379</f>
        <v>0</v>
      </c>
      <c r="DT133" s="57"/>
      <c r="DU133" s="57">
        <f>'Revenue&amp;exepenses'!DU379</f>
        <v>0</v>
      </c>
      <c r="DV133" s="57">
        <f>'Revenue&amp;exepenses'!DV379</f>
        <v>0</v>
      </c>
      <c r="DW133" s="57">
        <f>'Revenue&amp;exepenses'!DW379</f>
        <v>0</v>
      </c>
      <c r="DX133" s="57">
        <f>'Revenue&amp;exepenses'!DX379</f>
        <v>0</v>
      </c>
      <c r="DY133" s="57">
        <f>'Revenue&amp;exepenses'!DY379</f>
        <v>0</v>
      </c>
      <c r="DZ133" s="57">
        <f>'Revenue&amp;exepenses'!DZ379</f>
        <v>0</v>
      </c>
      <c r="EA133" s="57">
        <f>'Revenue&amp;exepenses'!EA379</f>
        <v>0</v>
      </c>
      <c r="EB133" s="57">
        <f>'Revenue&amp;exepenses'!EB379</f>
        <v>0</v>
      </c>
      <c r="EC133" s="57">
        <f>'Revenue&amp;exepenses'!EC379</f>
        <v>0</v>
      </c>
      <c r="ED133" s="57">
        <f>'Revenue&amp;exepenses'!ED379</f>
        <v>0</v>
      </c>
      <c r="EE133" s="57">
        <f>'Revenue&amp;exepenses'!EE379</f>
        <v>0</v>
      </c>
      <c r="EF133" s="57">
        <f>'Revenue&amp;exepenses'!EF379</f>
        <v>0</v>
      </c>
      <c r="EG133" s="57">
        <f>'Revenue&amp;exepenses'!EG379</f>
        <v>0</v>
      </c>
      <c r="EH133" s="57">
        <f>'Revenue&amp;exepenses'!EH379</f>
        <v>0</v>
      </c>
      <c r="EI133" s="57">
        <f>'Revenue&amp;exepenses'!EI379</f>
        <v>0</v>
      </c>
      <c r="EJ133" s="57">
        <f>'Revenue&amp;exepenses'!EJ379</f>
        <v>0</v>
      </c>
      <c r="EK133" s="57">
        <f>'Revenue&amp;exepenses'!EK379</f>
        <v>0</v>
      </c>
      <c r="EL133" s="57">
        <f>'Revenue&amp;exepenses'!EL379</f>
        <v>0</v>
      </c>
      <c r="EM133" s="57">
        <f>'Revenue&amp;exepenses'!EM379</f>
        <v>0</v>
      </c>
      <c r="EN133" s="57">
        <f>'Revenue&amp;exepenses'!EN379</f>
        <v>0</v>
      </c>
      <c r="EO133" s="57">
        <f>'Revenue&amp;exepenses'!EO379</f>
        <v>0</v>
      </c>
      <c r="EP133" s="57">
        <f>'Revenue&amp;exepenses'!EP379</f>
        <v>0</v>
      </c>
      <c r="EQ133" s="57">
        <f>'Revenue&amp;exepenses'!EQ379</f>
        <v>0</v>
      </c>
      <c r="ER133" s="57">
        <f>'Revenue&amp;exepenses'!ER379</f>
        <v>0</v>
      </c>
      <c r="ES133" s="57">
        <f>'Revenue&amp;exepenses'!ES379</f>
        <v>0</v>
      </c>
      <c r="ET133" s="57">
        <f>'Revenue&amp;exepenses'!ET379</f>
        <v>0</v>
      </c>
      <c r="EU133" s="57">
        <f>'Revenue&amp;exepenses'!EU379</f>
        <v>0</v>
      </c>
      <c r="EV133" s="57">
        <f>'Revenue&amp;exepenses'!EV379</f>
        <v>0</v>
      </c>
      <c r="EW133" s="57">
        <f>'Revenue&amp;exepenses'!EW379</f>
        <v>0</v>
      </c>
    </row>
    <row r="134" spans="1:153" x14ac:dyDescent="0.3">
      <c r="D134" s="6" t="s">
        <v>322</v>
      </c>
      <c r="E134" s="6"/>
      <c r="F134" s="93" t="str">
        <f t="shared" ref="F134:F136" si="659">F133</f>
        <v>INR Mn</v>
      </c>
      <c r="H134" s="57">
        <f>'Revenue&amp;exepenses'!H380</f>
        <v>0</v>
      </c>
      <c r="I134" s="57">
        <f>'Revenue&amp;exepenses'!I380</f>
        <v>0</v>
      </c>
      <c r="J134" s="57">
        <f>'Revenue&amp;exepenses'!J380</f>
        <v>0</v>
      </c>
      <c r="K134" s="57">
        <f>'Revenue&amp;exepenses'!K380</f>
        <v>-151.65878713560414</v>
      </c>
      <c r="L134" s="57">
        <f>'Revenue&amp;exepenses'!L380</f>
        <v>0</v>
      </c>
      <c r="M134" s="57">
        <f>'Revenue&amp;exepenses'!M380</f>
        <v>0</v>
      </c>
      <c r="N134" s="57">
        <f>'Revenue&amp;exepenses'!N380</f>
        <v>0</v>
      </c>
      <c r="O134" s="57">
        <f>'Revenue&amp;exepenses'!O380</f>
        <v>0</v>
      </c>
      <c r="P134" s="57">
        <f>'Revenue&amp;exepenses'!P380</f>
        <v>0</v>
      </c>
      <c r="Q134" s="57">
        <f>'Revenue&amp;exepenses'!Q380</f>
        <v>0</v>
      </c>
      <c r="R134" s="57">
        <f>'Revenue&amp;exepenses'!R380</f>
        <v>0</v>
      </c>
      <c r="S134" s="57">
        <f>'Revenue&amp;exepenses'!S380</f>
        <v>0</v>
      </c>
      <c r="T134" s="57">
        <f>'Revenue&amp;exepenses'!T380</f>
        <v>0</v>
      </c>
      <c r="U134" s="57">
        <f>'Revenue&amp;exepenses'!U380</f>
        <v>0</v>
      </c>
      <c r="V134" s="57">
        <f>'Revenue&amp;exepenses'!V380</f>
        <v>0</v>
      </c>
      <c r="W134" s="57">
        <f>'Revenue&amp;exepenses'!W380</f>
        <v>0</v>
      </c>
      <c r="X134" s="57">
        <f>'Revenue&amp;exepenses'!X380</f>
        <v>0</v>
      </c>
      <c r="Y134" s="57">
        <f>'Revenue&amp;exepenses'!Y380</f>
        <v>0</v>
      </c>
      <c r="Z134" s="57">
        <f>'Revenue&amp;exepenses'!Z380</f>
        <v>0</v>
      </c>
      <c r="AA134" s="57">
        <f>'Revenue&amp;exepenses'!AA380</f>
        <v>0</v>
      </c>
      <c r="AB134" s="57">
        <f>'Revenue&amp;exepenses'!AB380</f>
        <v>0</v>
      </c>
      <c r="AC134" s="57">
        <f>'Revenue&amp;exepenses'!AC380</f>
        <v>0</v>
      </c>
      <c r="AD134" s="57">
        <f>'Revenue&amp;exepenses'!AD380</f>
        <v>0</v>
      </c>
      <c r="AE134" s="57">
        <f>'Revenue&amp;exepenses'!AE380</f>
        <v>0</v>
      </c>
      <c r="AF134" s="57">
        <f>'Revenue&amp;exepenses'!AF380</f>
        <v>0</v>
      </c>
      <c r="AG134" s="57">
        <f>'Revenue&amp;exepenses'!AG380</f>
        <v>0</v>
      </c>
      <c r="AH134" s="57">
        <f>'Revenue&amp;exepenses'!AH380</f>
        <v>0</v>
      </c>
      <c r="AI134" s="57">
        <f>'Revenue&amp;exepenses'!AI380</f>
        <v>0</v>
      </c>
      <c r="AJ134" s="57">
        <f>'Revenue&amp;exepenses'!AJ380</f>
        <v>0</v>
      </c>
      <c r="AK134" s="57">
        <f>'Revenue&amp;exepenses'!AK380</f>
        <v>0</v>
      </c>
      <c r="AL134" s="57">
        <f>'Revenue&amp;exepenses'!AL380</f>
        <v>0</v>
      </c>
      <c r="AM134" s="57">
        <f>'Revenue&amp;exepenses'!AM380</f>
        <v>0</v>
      </c>
      <c r="AN134" s="57">
        <f>'Revenue&amp;exepenses'!AN380</f>
        <v>0</v>
      </c>
      <c r="AO134" s="57">
        <f>'Revenue&amp;exepenses'!AO380</f>
        <v>0</v>
      </c>
      <c r="AP134" s="57">
        <f>'Revenue&amp;exepenses'!AP380</f>
        <v>0</v>
      </c>
      <c r="AQ134" s="57">
        <f>'Revenue&amp;exepenses'!AQ380</f>
        <v>0</v>
      </c>
      <c r="AR134" s="57">
        <f>'Revenue&amp;exepenses'!AR380</f>
        <v>0</v>
      </c>
      <c r="AS134" s="57">
        <f>'Revenue&amp;exepenses'!AS380</f>
        <v>0</v>
      </c>
      <c r="AT134" s="57">
        <f>'Revenue&amp;exepenses'!AT380</f>
        <v>0</v>
      </c>
      <c r="AU134" s="57">
        <f>'Revenue&amp;exepenses'!AU380</f>
        <v>0</v>
      </c>
      <c r="AV134" s="57">
        <f>'Revenue&amp;exepenses'!AV380</f>
        <v>0</v>
      </c>
      <c r="AW134" s="57">
        <f>'Revenue&amp;exepenses'!AW380</f>
        <v>0</v>
      </c>
      <c r="AX134" s="57">
        <f>'Revenue&amp;exepenses'!AX380</f>
        <v>0</v>
      </c>
      <c r="AY134" s="57">
        <f>'Revenue&amp;exepenses'!AY380</f>
        <v>0</v>
      </c>
      <c r="AZ134" s="57">
        <f>'Revenue&amp;exepenses'!AZ380</f>
        <v>0</v>
      </c>
      <c r="BA134" s="57">
        <f>'Revenue&amp;exepenses'!BA380</f>
        <v>0</v>
      </c>
      <c r="BB134" s="57">
        <f>'Revenue&amp;exepenses'!BB380</f>
        <v>0</v>
      </c>
      <c r="BC134" s="57">
        <f>'Revenue&amp;exepenses'!BC380</f>
        <v>0</v>
      </c>
      <c r="BD134" s="57">
        <f>'Revenue&amp;exepenses'!BD380</f>
        <v>0</v>
      </c>
      <c r="BE134" s="57">
        <f>'Revenue&amp;exepenses'!BE380</f>
        <v>0</v>
      </c>
      <c r="BF134" s="57">
        <f>'Revenue&amp;exepenses'!BF380</f>
        <v>0</v>
      </c>
      <c r="BG134" s="57">
        <f>'Revenue&amp;exepenses'!BG380</f>
        <v>0</v>
      </c>
      <c r="BH134" s="57">
        <f>'Revenue&amp;exepenses'!BH380</f>
        <v>0</v>
      </c>
      <c r="BI134" s="57">
        <f>'Revenue&amp;exepenses'!BI380</f>
        <v>0</v>
      </c>
      <c r="BJ134" s="57">
        <f>'Revenue&amp;exepenses'!BJ380</f>
        <v>0</v>
      </c>
      <c r="BK134" s="57">
        <f>'Revenue&amp;exepenses'!BK380</f>
        <v>0</v>
      </c>
      <c r="BL134" s="57">
        <f>'Revenue&amp;exepenses'!BL380</f>
        <v>0</v>
      </c>
      <c r="BM134" s="57">
        <f>'Revenue&amp;exepenses'!BM380</f>
        <v>0</v>
      </c>
      <c r="BN134" s="57">
        <f>'Revenue&amp;exepenses'!BN380</f>
        <v>0</v>
      </c>
      <c r="BO134" s="57">
        <f>'Revenue&amp;exepenses'!BO380</f>
        <v>0</v>
      </c>
      <c r="BP134" s="57">
        <f>'Revenue&amp;exepenses'!BP380</f>
        <v>0</v>
      </c>
      <c r="BQ134" s="57">
        <f>'Revenue&amp;exepenses'!BQ380</f>
        <v>0</v>
      </c>
      <c r="BR134" s="57">
        <f>'Revenue&amp;exepenses'!BR380</f>
        <v>0</v>
      </c>
      <c r="BS134" s="57">
        <f>'Revenue&amp;exepenses'!BS380</f>
        <v>0</v>
      </c>
      <c r="BT134" s="57">
        <f>'Revenue&amp;exepenses'!BT380</f>
        <v>0</v>
      </c>
      <c r="BU134" s="57">
        <f>'Revenue&amp;exepenses'!BU380</f>
        <v>0</v>
      </c>
      <c r="BV134" s="57">
        <f>'Revenue&amp;exepenses'!BV380</f>
        <v>0</v>
      </c>
      <c r="BW134" s="57">
        <f>'Revenue&amp;exepenses'!BW380</f>
        <v>0</v>
      </c>
      <c r="BX134" s="57">
        <f>'Revenue&amp;exepenses'!BX380</f>
        <v>0</v>
      </c>
      <c r="BY134" s="57">
        <f>'Revenue&amp;exepenses'!BY380</f>
        <v>0</v>
      </c>
      <c r="BZ134" s="57">
        <f>'Revenue&amp;exepenses'!BZ380</f>
        <v>0</v>
      </c>
      <c r="CA134" s="57">
        <f>'Revenue&amp;exepenses'!CA380</f>
        <v>0</v>
      </c>
      <c r="CB134" s="57">
        <f>'Revenue&amp;exepenses'!CB380</f>
        <v>0</v>
      </c>
      <c r="CC134" s="57">
        <f>'Revenue&amp;exepenses'!CC380</f>
        <v>0</v>
      </c>
      <c r="CD134" s="57">
        <f>'Revenue&amp;exepenses'!CD380</f>
        <v>0</v>
      </c>
      <c r="CE134" s="57">
        <f>'Revenue&amp;exepenses'!CE380</f>
        <v>0</v>
      </c>
      <c r="CF134" s="57">
        <f>'Revenue&amp;exepenses'!CF380</f>
        <v>0</v>
      </c>
      <c r="CG134" s="57">
        <f>'Revenue&amp;exepenses'!CG380</f>
        <v>0</v>
      </c>
      <c r="CH134" s="57">
        <f>'Revenue&amp;exepenses'!CH380</f>
        <v>0</v>
      </c>
      <c r="CI134" s="57">
        <f>'Revenue&amp;exepenses'!CI380</f>
        <v>0</v>
      </c>
      <c r="CJ134" s="57">
        <f>'Revenue&amp;exepenses'!CJ380</f>
        <v>0</v>
      </c>
      <c r="CK134" s="57">
        <f>'Revenue&amp;exepenses'!CK380</f>
        <v>0</v>
      </c>
      <c r="CL134" s="57">
        <f>'Revenue&amp;exepenses'!CL380</f>
        <v>0</v>
      </c>
      <c r="CM134" s="57">
        <f>'Revenue&amp;exepenses'!CM380</f>
        <v>0</v>
      </c>
      <c r="CN134" s="57">
        <f>'Revenue&amp;exepenses'!CN380</f>
        <v>0</v>
      </c>
      <c r="CO134" s="57">
        <f>'Revenue&amp;exepenses'!CO380</f>
        <v>0</v>
      </c>
      <c r="CP134" s="57">
        <f>'Revenue&amp;exepenses'!CP380</f>
        <v>0</v>
      </c>
      <c r="CQ134" s="57">
        <f>'Revenue&amp;exepenses'!CQ380</f>
        <v>0</v>
      </c>
      <c r="CR134" s="57">
        <f>'Revenue&amp;exepenses'!CR380</f>
        <v>0</v>
      </c>
      <c r="CS134" s="57">
        <f>'Revenue&amp;exepenses'!CS380</f>
        <v>0</v>
      </c>
      <c r="CT134" s="57">
        <f>'Revenue&amp;exepenses'!CT380</f>
        <v>0</v>
      </c>
      <c r="CU134" s="57">
        <f>'Revenue&amp;exepenses'!CU380</f>
        <v>0</v>
      </c>
      <c r="CV134" s="57">
        <f>'Revenue&amp;exepenses'!CV380</f>
        <v>0</v>
      </c>
      <c r="CW134" s="57">
        <f>'Revenue&amp;exepenses'!CW380</f>
        <v>0</v>
      </c>
      <c r="CX134" s="57">
        <f>'Revenue&amp;exepenses'!CX380</f>
        <v>0</v>
      </c>
      <c r="CY134" s="57">
        <f>'Revenue&amp;exepenses'!CY380</f>
        <v>0</v>
      </c>
      <c r="CZ134" s="57">
        <f>'Revenue&amp;exepenses'!CZ380</f>
        <v>0</v>
      </c>
      <c r="DA134" s="57">
        <f>'Revenue&amp;exepenses'!DA380</f>
        <v>0</v>
      </c>
      <c r="DB134" s="57">
        <f>'Revenue&amp;exepenses'!DB380</f>
        <v>0</v>
      </c>
      <c r="DC134" s="57">
        <f>'Revenue&amp;exepenses'!DC380</f>
        <v>0</v>
      </c>
      <c r="DD134" s="57">
        <f>'Revenue&amp;exepenses'!DD380</f>
        <v>0</v>
      </c>
      <c r="DE134" s="57">
        <f>'Revenue&amp;exepenses'!DE380</f>
        <v>0</v>
      </c>
      <c r="DF134" s="57">
        <f>'Revenue&amp;exepenses'!DF380</f>
        <v>0</v>
      </c>
      <c r="DG134" s="57">
        <f>'Revenue&amp;exepenses'!DG380</f>
        <v>0</v>
      </c>
      <c r="DH134" s="57">
        <f>'Revenue&amp;exepenses'!DH380</f>
        <v>0</v>
      </c>
      <c r="DI134" s="57">
        <f>'Revenue&amp;exepenses'!DI380</f>
        <v>0</v>
      </c>
      <c r="DJ134" s="57">
        <f>'Revenue&amp;exepenses'!DJ380</f>
        <v>0</v>
      </c>
      <c r="DK134" s="57">
        <f>'Revenue&amp;exepenses'!DK380</f>
        <v>0</v>
      </c>
      <c r="DL134" s="57">
        <f>'Revenue&amp;exepenses'!DL380</f>
        <v>0</v>
      </c>
      <c r="DM134" s="57">
        <f>'Revenue&amp;exepenses'!DM380</f>
        <v>6.3664629124104977E-12</v>
      </c>
      <c r="DN134" s="57">
        <f>'Revenue&amp;exepenses'!DN380</f>
        <v>4.5838532969355583E-10</v>
      </c>
      <c r="DO134" s="57">
        <f>'Revenue&amp;exepenses'!DO380</f>
        <v>2.0491825125645846E-8</v>
      </c>
      <c r="DP134" s="57">
        <f>'Revenue&amp;exepenses'!DP380</f>
        <v>6.0471393226180226E-7</v>
      </c>
      <c r="DQ134" s="57">
        <f>'Revenue&amp;exepenses'!DQ380</f>
        <v>1.489598707848927E-5</v>
      </c>
      <c r="DR134" s="57">
        <f>'Revenue&amp;exepenses'!DR380</f>
        <v>2.7742387828766368E-4</v>
      </c>
      <c r="DS134" s="57">
        <f>'Revenue&amp;exepenses'!DS380</f>
        <v>5.0024558540826547E-3</v>
      </c>
      <c r="DT134" s="57"/>
      <c r="DU134" s="57">
        <f>'Revenue&amp;exepenses'!DU380</f>
        <v>0</v>
      </c>
      <c r="DV134" s="57">
        <f>'Revenue&amp;exepenses'!DV380</f>
        <v>0</v>
      </c>
      <c r="DW134" s="57">
        <f>'Revenue&amp;exepenses'!DW380</f>
        <v>0</v>
      </c>
      <c r="DX134" s="57">
        <f>'Revenue&amp;exepenses'!DX380</f>
        <v>0</v>
      </c>
      <c r="DY134" s="57">
        <f>'Revenue&amp;exepenses'!DY380</f>
        <v>0</v>
      </c>
      <c r="DZ134" s="57">
        <f>'Revenue&amp;exepenses'!DZ380</f>
        <v>0</v>
      </c>
      <c r="EA134" s="57">
        <f>'Revenue&amp;exepenses'!EA380</f>
        <v>0</v>
      </c>
      <c r="EB134" s="57">
        <f>'Revenue&amp;exepenses'!EB380</f>
        <v>0</v>
      </c>
      <c r="EC134" s="57">
        <f>'Revenue&amp;exepenses'!EC380</f>
        <v>0</v>
      </c>
      <c r="ED134" s="57">
        <f>'Revenue&amp;exepenses'!ED380</f>
        <v>0</v>
      </c>
      <c r="EE134" s="57">
        <f>'Revenue&amp;exepenses'!EE380</f>
        <v>0</v>
      </c>
      <c r="EF134" s="57">
        <f>'Revenue&amp;exepenses'!EF380</f>
        <v>0</v>
      </c>
      <c r="EG134" s="57">
        <f>'Revenue&amp;exepenses'!EG380</f>
        <v>0</v>
      </c>
      <c r="EH134" s="57">
        <f>'Revenue&amp;exepenses'!EH380</f>
        <v>0</v>
      </c>
      <c r="EI134" s="57">
        <f>'Revenue&amp;exepenses'!EI380</f>
        <v>0</v>
      </c>
      <c r="EJ134" s="57">
        <f>'Revenue&amp;exepenses'!EJ380</f>
        <v>0</v>
      </c>
      <c r="EK134" s="57">
        <f>'Revenue&amp;exepenses'!EK380</f>
        <v>0</v>
      </c>
      <c r="EL134" s="57">
        <f>'Revenue&amp;exepenses'!EL380</f>
        <v>0</v>
      </c>
      <c r="EM134" s="57">
        <f>'Revenue&amp;exepenses'!EM380</f>
        <v>0</v>
      </c>
      <c r="EN134" s="57">
        <f>'Revenue&amp;exepenses'!EN380</f>
        <v>0</v>
      </c>
      <c r="EO134" s="57">
        <f>'Revenue&amp;exepenses'!EO380</f>
        <v>0</v>
      </c>
      <c r="EP134" s="57">
        <f>'Revenue&amp;exepenses'!EP380</f>
        <v>0</v>
      </c>
      <c r="EQ134" s="57">
        <f>'Revenue&amp;exepenses'!EQ380</f>
        <v>0</v>
      </c>
      <c r="ER134" s="57">
        <f>'Revenue&amp;exepenses'!ER380</f>
        <v>0</v>
      </c>
      <c r="ES134" s="57">
        <f>'Revenue&amp;exepenses'!ES380</f>
        <v>0</v>
      </c>
      <c r="ET134" s="57">
        <f>'Revenue&amp;exepenses'!ET380</f>
        <v>0</v>
      </c>
      <c r="EU134" s="57">
        <f>'Revenue&amp;exepenses'!EU380</f>
        <v>0</v>
      </c>
      <c r="EV134" s="57">
        <f>'Revenue&amp;exepenses'!EV380</f>
        <v>0</v>
      </c>
      <c r="EW134" s="57">
        <f>'Revenue&amp;exepenses'!EW380</f>
        <v>0</v>
      </c>
    </row>
    <row r="135" spans="1:153" ht="14.5" thickBot="1" x14ac:dyDescent="0.35">
      <c r="B135" s="61"/>
      <c r="C135" s="61"/>
      <c r="D135" s="61" t="s">
        <v>323</v>
      </c>
      <c r="E135" s="61"/>
      <c r="F135" s="96" t="str">
        <f t="shared" si="659"/>
        <v>INR Mn</v>
      </c>
      <c r="G135" s="62"/>
      <c r="H135" s="63">
        <f>SUM(H132:H134)</f>
        <v>0</v>
      </c>
      <c r="I135" s="63">
        <f t="shared" ref="I135" si="660">SUM(I132:I134)</f>
        <v>0</v>
      </c>
      <c r="J135" s="63">
        <f t="shared" ref="J135:BU135" si="661">SUM(J132:J134)</f>
        <v>151.65878713560414</v>
      </c>
      <c r="K135" s="63">
        <f t="shared" si="661"/>
        <v>0</v>
      </c>
      <c r="L135" s="63">
        <f t="shared" si="661"/>
        <v>0</v>
      </c>
      <c r="M135" s="63">
        <f t="shared" si="661"/>
        <v>0</v>
      </c>
      <c r="N135" s="63">
        <f t="shared" si="661"/>
        <v>0</v>
      </c>
      <c r="O135" s="63">
        <f t="shared" si="661"/>
        <v>0</v>
      </c>
      <c r="P135" s="63">
        <f t="shared" si="661"/>
        <v>0</v>
      </c>
      <c r="Q135" s="63">
        <f t="shared" si="661"/>
        <v>0</v>
      </c>
      <c r="R135" s="63">
        <f t="shared" si="661"/>
        <v>0</v>
      </c>
      <c r="S135" s="63">
        <f t="shared" si="661"/>
        <v>0</v>
      </c>
      <c r="T135" s="63">
        <f t="shared" si="661"/>
        <v>0</v>
      </c>
      <c r="U135" s="63">
        <f t="shared" si="661"/>
        <v>0</v>
      </c>
      <c r="V135" s="63">
        <f t="shared" si="661"/>
        <v>0</v>
      </c>
      <c r="W135" s="63">
        <f t="shared" si="661"/>
        <v>0</v>
      </c>
      <c r="X135" s="63">
        <f t="shared" si="661"/>
        <v>0</v>
      </c>
      <c r="Y135" s="63">
        <f t="shared" si="661"/>
        <v>0</v>
      </c>
      <c r="Z135" s="63">
        <f t="shared" si="661"/>
        <v>0</v>
      </c>
      <c r="AA135" s="63">
        <f t="shared" si="661"/>
        <v>0</v>
      </c>
      <c r="AB135" s="63">
        <f t="shared" si="661"/>
        <v>0</v>
      </c>
      <c r="AC135" s="63">
        <f t="shared" si="661"/>
        <v>0</v>
      </c>
      <c r="AD135" s="63">
        <f t="shared" si="661"/>
        <v>0</v>
      </c>
      <c r="AE135" s="63">
        <f t="shared" si="661"/>
        <v>0</v>
      </c>
      <c r="AF135" s="63">
        <f t="shared" si="661"/>
        <v>0</v>
      </c>
      <c r="AG135" s="63">
        <f t="shared" si="661"/>
        <v>0</v>
      </c>
      <c r="AH135" s="63">
        <f t="shared" si="661"/>
        <v>0</v>
      </c>
      <c r="AI135" s="63">
        <f t="shared" si="661"/>
        <v>0</v>
      </c>
      <c r="AJ135" s="63">
        <f t="shared" si="661"/>
        <v>0</v>
      </c>
      <c r="AK135" s="63">
        <f t="shared" si="661"/>
        <v>0</v>
      </c>
      <c r="AL135" s="63">
        <f t="shared" si="661"/>
        <v>0</v>
      </c>
      <c r="AM135" s="63">
        <f t="shared" si="661"/>
        <v>0</v>
      </c>
      <c r="AN135" s="63">
        <f t="shared" si="661"/>
        <v>0</v>
      </c>
      <c r="AO135" s="63">
        <f t="shared" si="661"/>
        <v>0</v>
      </c>
      <c r="AP135" s="63">
        <f t="shared" si="661"/>
        <v>0</v>
      </c>
      <c r="AQ135" s="63">
        <f t="shared" si="661"/>
        <v>0</v>
      </c>
      <c r="AR135" s="63">
        <f t="shared" si="661"/>
        <v>0</v>
      </c>
      <c r="AS135" s="63">
        <f t="shared" si="661"/>
        <v>0</v>
      </c>
      <c r="AT135" s="63">
        <f t="shared" si="661"/>
        <v>0</v>
      </c>
      <c r="AU135" s="63">
        <f t="shared" si="661"/>
        <v>0</v>
      </c>
      <c r="AV135" s="63">
        <f t="shared" si="661"/>
        <v>0</v>
      </c>
      <c r="AW135" s="63">
        <f t="shared" si="661"/>
        <v>0</v>
      </c>
      <c r="AX135" s="63">
        <f t="shared" si="661"/>
        <v>0</v>
      </c>
      <c r="AY135" s="63">
        <f t="shared" si="661"/>
        <v>0</v>
      </c>
      <c r="AZ135" s="63">
        <f t="shared" si="661"/>
        <v>0</v>
      </c>
      <c r="BA135" s="63">
        <f t="shared" si="661"/>
        <v>0</v>
      </c>
      <c r="BB135" s="63">
        <f t="shared" si="661"/>
        <v>0</v>
      </c>
      <c r="BC135" s="63">
        <f t="shared" si="661"/>
        <v>0</v>
      </c>
      <c r="BD135" s="63">
        <f t="shared" si="661"/>
        <v>0</v>
      </c>
      <c r="BE135" s="63">
        <f t="shared" si="661"/>
        <v>0</v>
      </c>
      <c r="BF135" s="63">
        <f t="shared" si="661"/>
        <v>0</v>
      </c>
      <c r="BG135" s="63">
        <f t="shared" si="661"/>
        <v>0</v>
      </c>
      <c r="BH135" s="63">
        <f t="shared" si="661"/>
        <v>0</v>
      </c>
      <c r="BI135" s="63">
        <f t="shared" si="661"/>
        <v>0</v>
      </c>
      <c r="BJ135" s="63">
        <f t="shared" si="661"/>
        <v>0</v>
      </c>
      <c r="BK135" s="63">
        <f t="shared" si="661"/>
        <v>0</v>
      </c>
      <c r="BL135" s="63">
        <f t="shared" si="661"/>
        <v>0</v>
      </c>
      <c r="BM135" s="63">
        <f t="shared" si="661"/>
        <v>0</v>
      </c>
      <c r="BN135" s="63">
        <f t="shared" si="661"/>
        <v>0</v>
      </c>
      <c r="BO135" s="63">
        <f t="shared" si="661"/>
        <v>0</v>
      </c>
      <c r="BP135" s="63">
        <f t="shared" si="661"/>
        <v>0</v>
      </c>
      <c r="BQ135" s="63">
        <f t="shared" si="661"/>
        <v>0</v>
      </c>
      <c r="BR135" s="63">
        <f t="shared" si="661"/>
        <v>0</v>
      </c>
      <c r="BS135" s="63">
        <f t="shared" si="661"/>
        <v>0</v>
      </c>
      <c r="BT135" s="63">
        <f t="shared" si="661"/>
        <v>0</v>
      </c>
      <c r="BU135" s="63">
        <f t="shared" si="661"/>
        <v>0</v>
      </c>
      <c r="BV135" s="63">
        <f t="shared" ref="BV135:DS135" si="662">SUM(BV132:BV134)</f>
        <v>0</v>
      </c>
      <c r="BW135" s="63">
        <f t="shared" si="662"/>
        <v>0</v>
      </c>
      <c r="BX135" s="63">
        <f t="shared" si="662"/>
        <v>0</v>
      </c>
      <c r="BY135" s="63">
        <f t="shared" si="662"/>
        <v>0</v>
      </c>
      <c r="BZ135" s="63">
        <f t="shared" si="662"/>
        <v>0</v>
      </c>
      <c r="CA135" s="63">
        <f t="shared" si="662"/>
        <v>0</v>
      </c>
      <c r="CB135" s="63">
        <f t="shared" si="662"/>
        <v>0</v>
      </c>
      <c r="CC135" s="63">
        <f t="shared" si="662"/>
        <v>0</v>
      </c>
      <c r="CD135" s="63">
        <f t="shared" si="662"/>
        <v>0</v>
      </c>
      <c r="CE135" s="63">
        <f t="shared" si="662"/>
        <v>0</v>
      </c>
      <c r="CF135" s="63">
        <f t="shared" si="662"/>
        <v>0</v>
      </c>
      <c r="CG135" s="63">
        <f t="shared" si="662"/>
        <v>0</v>
      </c>
      <c r="CH135" s="63">
        <f t="shared" si="662"/>
        <v>0</v>
      </c>
      <c r="CI135" s="63">
        <f t="shared" si="662"/>
        <v>0</v>
      </c>
      <c r="CJ135" s="63">
        <f t="shared" si="662"/>
        <v>0</v>
      </c>
      <c r="CK135" s="63">
        <f t="shared" si="662"/>
        <v>0</v>
      </c>
      <c r="CL135" s="63">
        <f t="shared" si="662"/>
        <v>0</v>
      </c>
      <c r="CM135" s="63">
        <f t="shared" si="662"/>
        <v>0</v>
      </c>
      <c r="CN135" s="63">
        <f t="shared" si="662"/>
        <v>0</v>
      </c>
      <c r="CO135" s="63">
        <f t="shared" si="662"/>
        <v>0</v>
      </c>
      <c r="CP135" s="63">
        <f t="shared" si="662"/>
        <v>0</v>
      </c>
      <c r="CQ135" s="63">
        <f t="shared" si="662"/>
        <v>0</v>
      </c>
      <c r="CR135" s="63">
        <f t="shared" si="662"/>
        <v>0</v>
      </c>
      <c r="CS135" s="63">
        <f t="shared" si="662"/>
        <v>0</v>
      </c>
      <c r="CT135" s="63">
        <f t="shared" si="662"/>
        <v>0</v>
      </c>
      <c r="CU135" s="63">
        <f t="shared" si="662"/>
        <v>0</v>
      </c>
      <c r="CV135" s="63">
        <f t="shared" si="662"/>
        <v>0</v>
      </c>
      <c r="CW135" s="63">
        <f t="shared" si="662"/>
        <v>0</v>
      </c>
      <c r="CX135" s="63">
        <f t="shared" si="662"/>
        <v>0</v>
      </c>
      <c r="CY135" s="63">
        <f t="shared" si="662"/>
        <v>0</v>
      </c>
      <c r="CZ135" s="63">
        <f t="shared" si="662"/>
        <v>0</v>
      </c>
      <c r="DA135" s="63">
        <f t="shared" si="662"/>
        <v>0</v>
      </c>
      <c r="DB135" s="63">
        <f t="shared" si="662"/>
        <v>0</v>
      </c>
      <c r="DC135" s="63">
        <f t="shared" si="662"/>
        <v>0</v>
      </c>
      <c r="DD135" s="63">
        <f t="shared" si="662"/>
        <v>0</v>
      </c>
      <c r="DE135" s="63">
        <f t="shared" si="662"/>
        <v>0</v>
      </c>
      <c r="DF135" s="63">
        <f t="shared" si="662"/>
        <v>0</v>
      </c>
      <c r="DG135" s="63">
        <f t="shared" si="662"/>
        <v>0</v>
      </c>
      <c r="DH135" s="63">
        <f t="shared" si="662"/>
        <v>0</v>
      </c>
      <c r="DI135" s="63">
        <f t="shared" si="662"/>
        <v>0</v>
      </c>
      <c r="DJ135" s="63">
        <f t="shared" si="662"/>
        <v>0</v>
      </c>
      <c r="DK135" s="63">
        <f t="shared" si="662"/>
        <v>0</v>
      </c>
      <c r="DL135" s="63">
        <f t="shared" si="662"/>
        <v>0</v>
      </c>
      <c r="DM135" s="63">
        <f t="shared" si="662"/>
        <v>6.3664629124104977E-12</v>
      </c>
      <c r="DN135" s="63">
        <f t="shared" si="662"/>
        <v>4.6475179260596633E-10</v>
      </c>
      <c r="DO135" s="63">
        <f t="shared" si="662"/>
        <v>2.0956576918251812E-8</v>
      </c>
      <c r="DP135" s="63">
        <f t="shared" si="662"/>
        <v>6.2567050918005407E-7</v>
      </c>
      <c r="DQ135" s="63">
        <f t="shared" si="662"/>
        <v>1.5521657587669324E-5</v>
      </c>
      <c r="DR135" s="63">
        <f t="shared" si="662"/>
        <v>2.9294553587533301E-4</v>
      </c>
      <c r="DS135" s="63">
        <f t="shared" si="662"/>
        <v>5.2954013899579877E-3</v>
      </c>
      <c r="DU135" s="63">
        <f t="shared" ref="DU135:EF135" si="663">SUM(DU132:DU134)</f>
        <v>0</v>
      </c>
      <c r="DV135" s="63">
        <f t="shared" si="663"/>
        <v>0</v>
      </c>
      <c r="DW135" s="63">
        <f t="shared" si="663"/>
        <v>0</v>
      </c>
      <c r="DX135" s="63">
        <f t="shared" si="663"/>
        <v>0</v>
      </c>
      <c r="DY135" s="63">
        <f t="shared" si="663"/>
        <v>0</v>
      </c>
      <c r="DZ135" s="63">
        <f t="shared" si="663"/>
        <v>0</v>
      </c>
      <c r="EA135" s="63">
        <f t="shared" si="663"/>
        <v>0</v>
      </c>
      <c r="EB135" s="63">
        <f t="shared" si="663"/>
        <v>0</v>
      </c>
      <c r="EC135" s="63">
        <f t="shared" si="663"/>
        <v>0</v>
      </c>
      <c r="ED135" s="63">
        <f t="shared" si="663"/>
        <v>0</v>
      </c>
      <c r="EE135" s="63">
        <f t="shared" si="663"/>
        <v>0</v>
      </c>
      <c r="EF135" s="63">
        <f t="shared" si="663"/>
        <v>0</v>
      </c>
      <c r="EG135" s="63">
        <f t="shared" ref="EG135:ES135" si="664">SUM(EG132:EG134)</f>
        <v>0</v>
      </c>
      <c r="EH135" s="63">
        <f t="shared" si="664"/>
        <v>0</v>
      </c>
      <c r="EI135" s="63">
        <f t="shared" si="664"/>
        <v>0</v>
      </c>
      <c r="EJ135" s="63">
        <f t="shared" si="664"/>
        <v>0</v>
      </c>
      <c r="EK135" s="63">
        <f t="shared" si="664"/>
        <v>0</v>
      </c>
      <c r="EL135" s="63">
        <f t="shared" si="664"/>
        <v>0</v>
      </c>
      <c r="EM135" s="63">
        <f t="shared" si="664"/>
        <v>0</v>
      </c>
      <c r="EN135" s="63">
        <f t="shared" si="664"/>
        <v>0</v>
      </c>
      <c r="EO135" s="63">
        <f t="shared" si="664"/>
        <v>0</v>
      </c>
      <c r="EP135" s="63">
        <f t="shared" si="664"/>
        <v>0</v>
      </c>
      <c r="EQ135" s="63">
        <f t="shared" si="664"/>
        <v>0</v>
      </c>
      <c r="ER135" s="63">
        <f t="shared" si="664"/>
        <v>0</v>
      </c>
      <c r="ES135" s="63">
        <f t="shared" si="664"/>
        <v>0</v>
      </c>
      <c r="ET135" s="63">
        <f t="shared" ref="ET135:EW135" si="665">SUM(ET132:ET134)</f>
        <v>0</v>
      </c>
      <c r="EU135" s="63">
        <f t="shared" si="665"/>
        <v>0</v>
      </c>
      <c r="EV135" s="63">
        <f t="shared" si="665"/>
        <v>0</v>
      </c>
      <c r="EW135" s="63">
        <f t="shared" si="665"/>
        <v>0</v>
      </c>
    </row>
    <row r="136" spans="1:153" ht="14.5" thickTop="1" x14ac:dyDescent="0.3">
      <c r="D136" s="6" t="s">
        <v>324</v>
      </c>
      <c r="E136" s="58">
        <f>(1+Inputs!H135)^(1/4)-1</f>
        <v>2.8737344722080227E-2</v>
      </c>
      <c r="F136" s="93" t="str">
        <f t="shared" si="659"/>
        <v>INR Mn</v>
      </c>
      <c r="H136" s="57">
        <f>'Revenue&amp;exepenses'!H388</f>
        <v>0</v>
      </c>
      <c r="I136" s="57">
        <f>'Revenue&amp;exepenses'!I388</f>
        <v>0</v>
      </c>
      <c r="J136" s="57">
        <f>'Revenue&amp;exepenses'!J388</f>
        <v>0</v>
      </c>
      <c r="K136" s="57">
        <f>'Revenue&amp;exepenses'!K388</f>
        <v>4.3582999999999998</v>
      </c>
      <c r="L136" s="57">
        <f>'Revenue&amp;exepenses'!L388</f>
        <v>0</v>
      </c>
      <c r="M136" s="57">
        <f>'Revenue&amp;exepenses'!M388</f>
        <v>0</v>
      </c>
      <c r="N136" s="57">
        <f>'Revenue&amp;exepenses'!N388</f>
        <v>0</v>
      </c>
      <c r="O136" s="57">
        <f>'Revenue&amp;exepenses'!O388</f>
        <v>0</v>
      </c>
      <c r="P136" s="57">
        <f>'Revenue&amp;exepenses'!P388</f>
        <v>0</v>
      </c>
      <c r="Q136" s="57">
        <f>'Revenue&amp;exepenses'!Q388</f>
        <v>0</v>
      </c>
      <c r="R136" s="57">
        <f>'Revenue&amp;exepenses'!R388</f>
        <v>0</v>
      </c>
      <c r="S136" s="57">
        <f>'Revenue&amp;exepenses'!S388</f>
        <v>0</v>
      </c>
      <c r="T136" s="57">
        <f>'Revenue&amp;exepenses'!T388</f>
        <v>0</v>
      </c>
      <c r="U136" s="57">
        <f>'Revenue&amp;exepenses'!U388</f>
        <v>0</v>
      </c>
      <c r="V136" s="57">
        <f>'Revenue&amp;exepenses'!V388</f>
        <v>0</v>
      </c>
      <c r="W136" s="57">
        <f>'Revenue&amp;exepenses'!W388</f>
        <v>0</v>
      </c>
      <c r="X136" s="57">
        <f>'Revenue&amp;exepenses'!X388</f>
        <v>0</v>
      </c>
      <c r="Y136" s="57">
        <f>'Revenue&amp;exepenses'!Y388</f>
        <v>0</v>
      </c>
      <c r="Z136" s="57">
        <f>'Revenue&amp;exepenses'!Z388</f>
        <v>0</v>
      </c>
      <c r="AA136" s="57">
        <f>'Revenue&amp;exepenses'!AA388</f>
        <v>0</v>
      </c>
      <c r="AB136" s="57">
        <f>'Revenue&amp;exepenses'!AB388</f>
        <v>0</v>
      </c>
      <c r="AC136" s="57">
        <f>'Revenue&amp;exepenses'!AC388</f>
        <v>0</v>
      </c>
      <c r="AD136" s="57">
        <f>'Revenue&amp;exepenses'!AD388</f>
        <v>0</v>
      </c>
      <c r="AE136" s="57">
        <f>'Revenue&amp;exepenses'!AE388</f>
        <v>0</v>
      </c>
      <c r="AF136" s="57">
        <f>'Revenue&amp;exepenses'!AF388</f>
        <v>0</v>
      </c>
      <c r="AG136" s="57">
        <f>'Revenue&amp;exepenses'!AG388</f>
        <v>0</v>
      </c>
      <c r="AH136" s="57">
        <f>'Revenue&amp;exepenses'!AH388</f>
        <v>0</v>
      </c>
      <c r="AI136" s="57">
        <f>'Revenue&amp;exepenses'!AI388</f>
        <v>0</v>
      </c>
      <c r="AJ136" s="57">
        <f>'Revenue&amp;exepenses'!AJ388</f>
        <v>0</v>
      </c>
      <c r="AK136" s="57">
        <f>'Revenue&amp;exepenses'!AK388</f>
        <v>0</v>
      </c>
      <c r="AL136" s="57">
        <f>'Revenue&amp;exepenses'!AL388</f>
        <v>0</v>
      </c>
      <c r="AM136" s="57">
        <f>'Revenue&amp;exepenses'!AM388</f>
        <v>0</v>
      </c>
      <c r="AN136" s="57">
        <f>'Revenue&amp;exepenses'!AN388</f>
        <v>0</v>
      </c>
      <c r="AO136" s="57">
        <f>'Revenue&amp;exepenses'!AO388</f>
        <v>0</v>
      </c>
      <c r="AP136" s="57">
        <f>'Revenue&amp;exepenses'!AP388</f>
        <v>0</v>
      </c>
      <c r="AQ136" s="57">
        <f>'Revenue&amp;exepenses'!AQ388</f>
        <v>0</v>
      </c>
      <c r="AR136" s="57">
        <f>'Revenue&amp;exepenses'!AR388</f>
        <v>0</v>
      </c>
      <c r="AS136" s="57">
        <f>'Revenue&amp;exepenses'!AS388</f>
        <v>0</v>
      </c>
      <c r="AT136" s="57">
        <f>'Revenue&amp;exepenses'!AT388</f>
        <v>0</v>
      </c>
      <c r="AU136" s="57">
        <f>'Revenue&amp;exepenses'!AU388</f>
        <v>0</v>
      </c>
      <c r="AV136" s="57">
        <f>'Revenue&amp;exepenses'!AV388</f>
        <v>0</v>
      </c>
      <c r="AW136" s="57">
        <f>'Revenue&amp;exepenses'!AW388</f>
        <v>0</v>
      </c>
      <c r="AX136" s="57">
        <f>'Revenue&amp;exepenses'!AX388</f>
        <v>0</v>
      </c>
      <c r="AY136" s="57">
        <f>'Revenue&amp;exepenses'!AY388</f>
        <v>0</v>
      </c>
      <c r="AZ136" s="57">
        <f>'Revenue&amp;exepenses'!AZ388</f>
        <v>0</v>
      </c>
      <c r="BA136" s="57">
        <f>'Revenue&amp;exepenses'!BA388</f>
        <v>0</v>
      </c>
      <c r="BB136" s="57">
        <f>'Revenue&amp;exepenses'!BB388</f>
        <v>0</v>
      </c>
      <c r="BC136" s="57">
        <f>'Revenue&amp;exepenses'!BC388</f>
        <v>0</v>
      </c>
      <c r="BD136" s="57">
        <f>'Revenue&amp;exepenses'!BD388</f>
        <v>0</v>
      </c>
      <c r="BE136" s="57">
        <f>'Revenue&amp;exepenses'!BE388</f>
        <v>0</v>
      </c>
      <c r="BF136" s="57">
        <f>'Revenue&amp;exepenses'!BF388</f>
        <v>0</v>
      </c>
      <c r="BG136" s="57">
        <f>'Revenue&amp;exepenses'!BG388</f>
        <v>0</v>
      </c>
      <c r="BH136" s="57">
        <f>'Revenue&amp;exepenses'!BH388</f>
        <v>0</v>
      </c>
      <c r="BI136" s="57">
        <f>'Revenue&amp;exepenses'!BI388</f>
        <v>0</v>
      </c>
      <c r="BJ136" s="57">
        <f>'Revenue&amp;exepenses'!BJ388</f>
        <v>0</v>
      </c>
      <c r="BK136" s="57">
        <f>'Revenue&amp;exepenses'!BK388</f>
        <v>0</v>
      </c>
      <c r="BL136" s="57">
        <f>'Revenue&amp;exepenses'!BL388</f>
        <v>0</v>
      </c>
      <c r="BM136" s="57">
        <f>'Revenue&amp;exepenses'!BM388</f>
        <v>0</v>
      </c>
      <c r="BN136" s="57">
        <f>'Revenue&amp;exepenses'!BN388</f>
        <v>0</v>
      </c>
      <c r="BO136" s="57">
        <f>'Revenue&amp;exepenses'!BO388</f>
        <v>0</v>
      </c>
      <c r="BP136" s="57">
        <f>'Revenue&amp;exepenses'!BP388</f>
        <v>0</v>
      </c>
      <c r="BQ136" s="57">
        <f>'Revenue&amp;exepenses'!BQ388</f>
        <v>0</v>
      </c>
      <c r="BR136" s="57">
        <f>'Revenue&amp;exepenses'!BR388</f>
        <v>0</v>
      </c>
      <c r="BS136" s="57">
        <f>'Revenue&amp;exepenses'!BS388</f>
        <v>0</v>
      </c>
      <c r="BT136" s="57">
        <f>'Revenue&amp;exepenses'!BT388</f>
        <v>0</v>
      </c>
      <c r="BU136" s="57">
        <f>'Revenue&amp;exepenses'!BU388</f>
        <v>0</v>
      </c>
      <c r="BV136" s="57">
        <f>'Revenue&amp;exepenses'!BV388</f>
        <v>0</v>
      </c>
      <c r="BW136" s="57">
        <f>'Revenue&amp;exepenses'!BW388</f>
        <v>0</v>
      </c>
      <c r="BX136" s="57">
        <f>'Revenue&amp;exepenses'!BX388</f>
        <v>0</v>
      </c>
      <c r="BY136" s="57">
        <f>'Revenue&amp;exepenses'!BY388</f>
        <v>0</v>
      </c>
      <c r="BZ136" s="57">
        <f>'Revenue&amp;exepenses'!BZ388</f>
        <v>0</v>
      </c>
      <c r="CA136" s="57">
        <f>'Revenue&amp;exepenses'!CA388</f>
        <v>0</v>
      </c>
      <c r="CB136" s="57">
        <f>'Revenue&amp;exepenses'!CB388</f>
        <v>0</v>
      </c>
      <c r="CC136" s="57">
        <f>'Revenue&amp;exepenses'!CC388</f>
        <v>0</v>
      </c>
      <c r="CD136" s="57">
        <f>'Revenue&amp;exepenses'!CD388</f>
        <v>0</v>
      </c>
      <c r="CE136" s="57">
        <f>'Revenue&amp;exepenses'!CE388</f>
        <v>0</v>
      </c>
      <c r="CF136" s="57">
        <f>'Revenue&amp;exepenses'!CF388</f>
        <v>0</v>
      </c>
      <c r="CG136" s="57">
        <f>'Revenue&amp;exepenses'!CG388</f>
        <v>0</v>
      </c>
      <c r="CH136" s="57">
        <f>'Revenue&amp;exepenses'!CH388</f>
        <v>0</v>
      </c>
      <c r="CI136" s="57">
        <f>'Revenue&amp;exepenses'!CI388</f>
        <v>0</v>
      </c>
      <c r="CJ136" s="57">
        <f>'Revenue&amp;exepenses'!CJ388</f>
        <v>0</v>
      </c>
      <c r="CK136" s="57">
        <f>'Revenue&amp;exepenses'!CK388</f>
        <v>0</v>
      </c>
      <c r="CL136" s="57">
        <f>'Revenue&amp;exepenses'!CL388</f>
        <v>0</v>
      </c>
      <c r="CM136" s="57">
        <f>'Revenue&amp;exepenses'!CM388</f>
        <v>0</v>
      </c>
      <c r="CN136" s="57">
        <f>'Revenue&amp;exepenses'!CN388</f>
        <v>0</v>
      </c>
      <c r="CO136" s="57">
        <f>'Revenue&amp;exepenses'!CO388</f>
        <v>0</v>
      </c>
      <c r="CP136" s="57">
        <f>'Revenue&amp;exepenses'!CP388</f>
        <v>0</v>
      </c>
      <c r="CQ136" s="57">
        <f>'Revenue&amp;exepenses'!CQ388</f>
        <v>0</v>
      </c>
      <c r="CR136" s="57">
        <f>'Revenue&amp;exepenses'!CR388</f>
        <v>0</v>
      </c>
      <c r="CS136" s="57">
        <f>'Revenue&amp;exepenses'!CS388</f>
        <v>0</v>
      </c>
      <c r="CT136" s="57">
        <f>'Revenue&amp;exepenses'!CT388</f>
        <v>0</v>
      </c>
      <c r="CU136" s="57">
        <f>'Revenue&amp;exepenses'!CU388</f>
        <v>0</v>
      </c>
      <c r="CV136" s="57">
        <f>'Revenue&amp;exepenses'!CV388</f>
        <v>0</v>
      </c>
      <c r="CW136" s="57">
        <f>'Revenue&amp;exepenses'!CW388</f>
        <v>0</v>
      </c>
      <c r="CX136" s="57">
        <f>'Revenue&amp;exepenses'!CX388</f>
        <v>0</v>
      </c>
      <c r="CY136" s="57">
        <f>'Revenue&amp;exepenses'!CY388</f>
        <v>0</v>
      </c>
      <c r="CZ136" s="57">
        <f>'Revenue&amp;exepenses'!CZ388</f>
        <v>0</v>
      </c>
      <c r="DA136" s="57">
        <f>'Revenue&amp;exepenses'!DA388</f>
        <v>0</v>
      </c>
      <c r="DB136" s="57">
        <f>'Revenue&amp;exepenses'!DB388</f>
        <v>0</v>
      </c>
      <c r="DC136" s="57">
        <f>'Revenue&amp;exepenses'!DC388</f>
        <v>0</v>
      </c>
      <c r="DD136" s="57">
        <f>'Revenue&amp;exepenses'!DD388</f>
        <v>0</v>
      </c>
      <c r="DE136" s="57">
        <f>'Revenue&amp;exepenses'!DE388</f>
        <v>0</v>
      </c>
      <c r="DF136" s="57">
        <f>'Revenue&amp;exepenses'!DF388</f>
        <v>0</v>
      </c>
      <c r="DG136" s="57">
        <f>'Revenue&amp;exepenses'!DG388</f>
        <v>0</v>
      </c>
      <c r="DH136" s="57">
        <f>'Revenue&amp;exepenses'!DH388</f>
        <v>0</v>
      </c>
      <c r="DI136" s="57">
        <f>'Revenue&amp;exepenses'!DI388</f>
        <v>0</v>
      </c>
      <c r="DJ136" s="57">
        <f>'Revenue&amp;exepenses'!DJ388</f>
        <v>0</v>
      </c>
      <c r="DK136" s="57">
        <f>'Revenue&amp;exepenses'!DK388</f>
        <v>0</v>
      </c>
      <c r="DL136" s="57">
        <f>'Revenue&amp;exepenses'!DL388</f>
        <v>0</v>
      </c>
      <c r="DM136" s="57">
        <f>'Revenue&amp;exepenses'!DM388</f>
        <v>0</v>
      </c>
      <c r="DN136" s="57">
        <f>'Revenue&amp;exepenses'!DN388</f>
        <v>0</v>
      </c>
      <c r="DO136" s="57">
        <f>'Revenue&amp;exepenses'!DO388</f>
        <v>0</v>
      </c>
      <c r="DP136" s="57">
        <f>'Revenue&amp;exepenses'!DP388</f>
        <v>0</v>
      </c>
      <c r="DQ136" s="57">
        <f>'Revenue&amp;exepenses'!DQ388</f>
        <v>0</v>
      </c>
      <c r="DR136" s="57">
        <f>'Revenue&amp;exepenses'!DR388</f>
        <v>0</v>
      </c>
      <c r="DS136" s="57">
        <f>'Revenue&amp;exepenses'!DS388</f>
        <v>-1E-4</v>
      </c>
      <c r="DT136" s="57"/>
      <c r="DU136" s="57">
        <f t="shared" ref="DU136:EF136" si="666">$E$136*DU135</f>
        <v>0</v>
      </c>
      <c r="DV136" s="57">
        <f t="shared" si="666"/>
        <v>0</v>
      </c>
      <c r="DW136" s="57">
        <f t="shared" si="666"/>
        <v>0</v>
      </c>
      <c r="DX136" s="57">
        <f t="shared" si="666"/>
        <v>0</v>
      </c>
      <c r="DY136" s="57">
        <f t="shared" si="666"/>
        <v>0</v>
      </c>
      <c r="DZ136" s="57">
        <f t="shared" si="666"/>
        <v>0</v>
      </c>
      <c r="EA136" s="57">
        <f t="shared" si="666"/>
        <v>0</v>
      </c>
      <c r="EB136" s="57">
        <f t="shared" si="666"/>
        <v>0</v>
      </c>
      <c r="EC136" s="57">
        <f t="shared" si="666"/>
        <v>0</v>
      </c>
      <c r="ED136" s="57">
        <f t="shared" si="666"/>
        <v>0</v>
      </c>
      <c r="EE136" s="57">
        <f t="shared" si="666"/>
        <v>0</v>
      </c>
      <c r="EF136" s="57">
        <f t="shared" si="666"/>
        <v>0</v>
      </c>
      <c r="EG136" s="57">
        <f t="shared" ref="EG136:ES136" si="667">$E$136*EG135</f>
        <v>0</v>
      </c>
      <c r="EH136" s="57">
        <f t="shared" si="667"/>
        <v>0</v>
      </c>
      <c r="EI136" s="57">
        <f t="shared" si="667"/>
        <v>0</v>
      </c>
      <c r="EJ136" s="57">
        <f t="shared" si="667"/>
        <v>0</v>
      </c>
      <c r="EK136" s="57">
        <f t="shared" si="667"/>
        <v>0</v>
      </c>
      <c r="EL136" s="57">
        <f t="shared" si="667"/>
        <v>0</v>
      </c>
      <c r="EM136" s="57">
        <f t="shared" si="667"/>
        <v>0</v>
      </c>
      <c r="EN136" s="57">
        <f t="shared" si="667"/>
        <v>0</v>
      </c>
      <c r="EO136" s="57">
        <f t="shared" si="667"/>
        <v>0</v>
      </c>
      <c r="EP136" s="57">
        <f t="shared" si="667"/>
        <v>0</v>
      </c>
      <c r="EQ136" s="57">
        <f t="shared" si="667"/>
        <v>0</v>
      </c>
      <c r="ER136" s="57">
        <f t="shared" si="667"/>
        <v>0</v>
      </c>
      <c r="ES136" s="57">
        <f t="shared" si="667"/>
        <v>0</v>
      </c>
      <c r="ET136" s="57">
        <f t="shared" ref="ET136:EW136" si="668">$E$136*ET135</f>
        <v>0</v>
      </c>
      <c r="EU136" s="57">
        <f t="shared" si="668"/>
        <v>0</v>
      </c>
      <c r="EV136" s="57">
        <f t="shared" si="668"/>
        <v>0</v>
      </c>
      <c r="EW136" s="57">
        <f t="shared" si="668"/>
        <v>0</v>
      </c>
    </row>
    <row r="137" spans="1:153" x14ac:dyDescent="0.3">
      <c r="D137" s="6"/>
      <c r="E137" s="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c r="AE137" s="57"/>
      <c r="AF137" s="57"/>
      <c r="AG137" s="57"/>
      <c r="AH137" s="57"/>
      <c r="AI137" s="57"/>
      <c r="AJ137" s="57"/>
      <c r="AK137" s="57"/>
      <c r="AL137" s="57"/>
      <c r="AM137" s="57"/>
      <c r="AN137" s="57"/>
      <c r="AO137" s="57"/>
      <c r="AP137" s="57"/>
      <c r="AQ137" s="57"/>
      <c r="AR137" s="57"/>
      <c r="AS137" s="57"/>
      <c r="AT137" s="57"/>
      <c r="AU137" s="57"/>
      <c r="AV137" s="57"/>
      <c r="AW137" s="57"/>
      <c r="AX137" s="57"/>
      <c r="AY137" s="57"/>
      <c r="AZ137" s="57"/>
      <c r="BA137" s="57"/>
      <c r="BB137" s="57"/>
      <c r="BC137" s="57"/>
      <c r="BD137" s="57"/>
      <c r="BE137" s="57"/>
      <c r="BF137" s="57"/>
      <c r="BG137" s="57"/>
      <c r="BH137" s="57"/>
      <c r="BI137" s="57"/>
      <c r="BJ137" s="57"/>
      <c r="BK137" s="57"/>
      <c r="BL137" s="57"/>
      <c r="BM137" s="57"/>
      <c r="BN137" s="57"/>
      <c r="BO137" s="57"/>
      <c r="BP137" s="57"/>
      <c r="BQ137" s="57"/>
      <c r="BR137" s="57"/>
      <c r="BS137" s="57"/>
      <c r="BT137" s="57"/>
      <c r="BU137" s="57"/>
      <c r="BV137" s="57"/>
      <c r="BW137" s="57"/>
      <c r="BX137" s="57"/>
      <c r="BY137" s="57"/>
      <c r="BZ137" s="57"/>
      <c r="CA137" s="57"/>
      <c r="CB137" s="57"/>
      <c r="CC137" s="57"/>
      <c r="CD137" s="57"/>
      <c r="CE137" s="57"/>
      <c r="CF137" s="57"/>
      <c r="CG137" s="57"/>
      <c r="CH137" s="57"/>
      <c r="CI137" s="57"/>
      <c r="CJ137" s="57"/>
      <c r="CK137" s="57"/>
      <c r="CL137" s="57"/>
      <c r="CM137" s="57"/>
      <c r="CN137" s="57"/>
      <c r="CO137" s="57"/>
      <c r="CP137" s="57"/>
      <c r="CQ137" s="57"/>
      <c r="CR137" s="57"/>
      <c r="CS137" s="57"/>
      <c r="CT137" s="57"/>
      <c r="CU137" s="57"/>
      <c r="CV137" s="57"/>
      <c r="CW137" s="57"/>
      <c r="CX137" s="57"/>
      <c r="CY137" s="57"/>
      <c r="CZ137" s="57"/>
      <c r="DA137" s="57"/>
      <c r="DB137" s="57"/>
      <c r="DC137" s="57"/>
      <c r="DD137" s="57"/>
      <c r="DE137" s="57"/>
      <c r="DF137" s="57"/>
      <c r="DG137" s="57"/>
      <c r="DH137" s="57"/>
      <c r="DI137" s="57"/>
      <c r="DJ137" s="57"/>
      <c r="DK137" s="57"/>
      <c r="DL137" s="57"/>
      <c r="DM137" s="57"/>
      <c r="DN137" s="57"/>
      <c r="DO137" s="57"/>
      <c r="DP137" s="57"/>
      <c r="DQ137" s="57"/>
      <c r="DR137" s="57"/>
      <c r="DS137" s="57"/>
      <c r="DT137" s="57"/>
      <c r="DU137" s="57"/>
      <c r="DV137" s="57"/>
      <c r="DW137" s="57"/>
      <c r="DX137" s="57"/>
      <c r="DY137" s="57"/>
      <c r="DZ137" s="57"/>
      <c r="EA137" s="57"/>
      <c r="EB137" s="57"/>
      <c r="EC137" s="57"/>
      <c r="ED137" s="57"/>
      <c r="EE137" s="57"/>
      <c r="EF137" s="57"/>
      <c r="EG137" s="57"/>
      <c r="EH137" s="57"/>
      <c r="EI137" s="57"/>
      <c r="EJ137" s="57"/>
      <c r="EK137" s="57"/>
      <c r="EL137" s="57"/>
      <c r="EM137" s="57"/>
      <c r="EN137" s="57"/>
      <c r="EO137" s="57"/>
      <c r="EP137" s="57"/>
      <c r="EQ137" s="57"/>
      <c r="ER137" s="57"/>
      <c r="ES137" s="57"/>
      <c r="ET137" s="57"/>
    </row>
    <row r="138" spans="1:153" s="7" customFormat="1" ht="15.5" x14ac:dyDescent="0.35">
      <c r="A138" s="7" t="s">
        <v>8</v>
      </c>
      <c r="D138" s="21"/>
      <c r="E138" s="22"/>
      <c r="F138" s="48"/>
      <c r="G138" s="48"/>
    </row>
  </sheetData>
  <pageMargins left="0.7" right="0.7" top="0.75" bottom="0.75" header="0.3" footer="0.3"/>
  <pageSetup scale="33" orientation="portrait" horizontalDpi="300" verticalDpi="300" r:id="rId1"/>
  <colBreaks count="1" manualBreakCount="1">
    <brk id="2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
                <anchor moveWithCells="1" sizeWithCells="1">
                  <from>
                    <xdr:col>4</xdr:col>
                    <xdr:colOff>412750</xdr:colOff>
                    <xdr:row>0</xdr:row>
                    <xdr:rowOff>88900</xdr:rowOff>
                  </from>
                  <to>
                    <xdr:col>6</xdr:col>
                    <xdr:colOff>298450</xdr:colOff>
                    <xdr:row>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U114"/>
  <sheetViews>
    <sheetView showGridLines="0" zoomScale="76" zoomScaleNormal="76" workbookViewId="0">
      <pane xSplit="7" ySplit="6" topLeftCell="H7" activePane="bottomRight" state="frozen"/>
      <selection activeCell="O12" sqref="O12"/>
      <selection pane="topRight" activeCell="O12" sqref="O12"/>
      <selection pane="bottomLeft" activeCell="O12" sqref="O12"/>
      <selection pane="bottomRight" activeCell="H56" sqref="H56"/>
    </sheetView>
  </sheetViews>
  <sheetFormatPr defaultColWidth="0" defaultRowHeight="14.5" zeroHeight="1" x14ac:dyDescent="0.35"/>
  <cols>
    <col min="1" max="2" width="3.81640625" style="6" customWidth="1"/>
    <col min="3" max="3" width="9.6328125" style="6" customWidth="1"/>
    <col min="4" max="4" width="26.6328125" style="12" customWidth="1"/>
    <col min="5" max="5" width="11.1796875" style="12" customWidth="1"/>
    <col min="6" max="6" width="9.81640625" style="51" customWidth="1"/>
    <col min="7" max="7" width="12" style="51" customWidth="1"/>
    <col min="8" max="70" width="10.08984375" style="6" customWidth="1"/>
    <col min="71" max="72" width="10.36328125" style="6" bestFit="1" customWidth="1"/>
    <col min="73" max="73" width="9.90625" style="6" bestFit="1" customWidth="1"/>
    <col min="74" max="76" width="10.36328125" style="6" bestFit="1" customWidth="1"/>
    <col min="77" max="77" width="9.90625" style="6" bestFit="1" customWidth="1"/>
    <col min="78" max="80" width="10.36328125" style="6" bestFit="1" customWidth="1"/>
    <col min="81" max="81" width="9.90625" style="6" bestFit="1" customWidth="1"/>
    <col min="82" max="88" width="10.36328125" style="6" bestFit="1" customWidth="1"/>
    <col min="89" max="89" width="9.90625" style="6" bestFit="1" customWidth="1"/>
    <col min="90" max="92" width="10.36328125" style="6" bestFit="1" customWidth="1"/>
    <col min="93" max="93" width="9.90625" style="6" bestFit="1" customWidth="1"/>
    <col min="94" max="96" width="10.36328125" style="6" bestFit="1" customWidth="1"/>
    <col min="97" max="97" width="9.90625" style="6" bestFit="1" customWidth="1"/>
    <col min="98" max="100" width="10.36328125" style="6" bestFit="1" customWidth="1"/>
    <col min="101" max="101" width="9.90625" style="6" bestFit="1" customWidth="1"/>
    <col min="102" max="104" width="10.36328125" style="6" bestFit="1" customWidth="1"/>
    <col min="105" max="105" width="9.90625" style="6" bestFit="1" customWidth="1"/>
    <col min="106" max="108" width="10.36328125" style="6" bestFit="1" customWidth="1"/>
    <col min="109" max="109" width="9.90625" style="6" bestFit="1" customWidth="1"/>
    <col min="110" max="112" width="10.36328125" style="6" bestFit="1" customWidth="1"/>
    <col min="113" max="113" width="9.90625" style="6" bestFit="1" customWidth="1"/>
    <col min="114" max="116" width="10.36328125" style="6" bestFit="1" customWidth="1"/>
    <col min="117" max="117" width="9.90625" style="6" bestFit="1" customWidth="1"/>
    <col min="118" max="120" width="10.36328125" style="6" bestFit="1" customWidth="1"/>
    <col min="121" max="121" width="9.90625" style="6" bestFit="1" customWidth="1"/>
    <col min="122" max="123" width="10.36328125" style="6" bestFit="1" customWidth="1"/>
    <col min="124" max="124" width="3.453125" bestFit="1" customWidth="1"/>
    <col min="125" max="151" width="0" style="6" hidden="1" customWidth="1"/>
    <col min="152" max="16384" width="8.81640625" style="6" hidden="1"/>
  </cols>
  <sheetData>
    <row r="1" spans="1:124" s="12" customFormat="1" ht="20" x14ac:dyDescent="0.4">
      <c r="A1" s="17" t="str">
        <f ca="1">UPPER(MID(CELL("filename",A1),FIND("[",CELL("filename",A1))+1,FIND("]",CELL("filename",A1))-FIND("[",CELL("filename",A1))-5))</f>
        <v>CXO_MODEL_V3_26NOV.</v>
      </c>
      <c r="B1" s="13"/>
      <c r="C1" s="13"/>
      <c r="D1" s="13"/>
      <c r="E1" s="13"/>
      <c r="F1" s="46"/>
      <c r="G1" s="46"/>
      <c r="H1" s="13">
        <f>'Timings&amp;Flags'!H1</f>
        <v>43922</v>
      </c>
      <c r="I1" s="13">
        <f>'Timings&amp;Flags'!I1</f>
        <v>44013</v>
      </c>
      <c r="J1" s="13">
        <f>'Timings&amp;Flags'!J1</f>
        <v>44105</v>
      </c>
      <c r="K1" s="13">
        <f>'Timings&amp;Flags'!K1</f>
        <v>44197</v>
      </c>
      <c r="L1" s="13">
        <f>'Timings&amp;Flags'!L1</f>
        <v>44287</v>
      </c>
      <c r="M1" s="13">
        <f>'Timings&amp;Flags'!M1</f>
        <v>44378</v>
      </c>
      <c r="N1" s="13">
        <f>'Timings&amp;Flags'!N1</f>
        <v>44470</v>
      </c>
      <c r="O1" s="13">
        <f>'Timings&amp;Flags'!O1</f>
        <v>44562</v>
      </c>
      <c r="P1" s="13">
        <f>'Timings&amp;Flags'!P1</f>
        <v>44652</v>
      </c>
      <c r="Q1" s="13">
        <f>'Timings&amp;Flags'!Q1</f>
        <v>44743</v>
      </c>
      <c r="R1" s="13">
        <f>'Timings&amp;Flags'!R1</f>
        <v>44835</v>
      </c>
      <c r="S1" s="13">
        <f>'Timings&amp;Flags'!S1</f>
        <v>44927</v>
      </c>
      <c r="T1" s="13">
        <f>'Timings&amp;Flags'!T1</f>
        <v>45017</v>
      </c>
      <c r="U1" s="13">
        <f>'Timings&amp;Flags'!U1</f>
        <v>45108</v>
      </c>
      <c r="V1" s="13">
        <f>'Timings&amp;Flags'!V1</f>
        <v>45200</v>
      </c>
      <c r="W1" s="13">
        <f>'Timings&amp;Flags'!W1</f>
        <v>45292</v>
      </c>
      <c r="X1" s="13">
        <f>'Timings&amp;Flags'!X1</f>
        <v>45383</v>
      </c>
      <c r="Y1" s="13">
        <f>'Timings&amp;Flags'!Y1</f>
        <v>45474</v>
      </c>
      <c r="Z1" s="13">
        <f>'Timings&amp;Flags'!Z1</f>
        <v>45566</v>
      </c>
      <c r="AA1" s="13">
        <f>'Timings&amp;Flags'!AA1</f>
        <v>45658</v>
      </c>
      <c r="AB1" s="13">
        <f>'Timings&amp;Flags'!AB1</f>
        <v>45748</v>
      </c>
      <c r="AC1" s="13">
        <f>'Timings&amp;Flags'!AC1</f>
        <v>45839</v>
      </c>
      <c r="AD1" s="13">
        <f>'Timings&amp;Flags'!AD1</f>
        <v>45931</v>
      </c>
      <c r="AE1" s="13">
        <f>'Timings&amp;Flags'!AE1</f>
        <v>46023</v>
      </c>
      <c r="AF1" s="13">
        <f>'Timings&amp;Flags'!AF1</f>
        <v>46113</v>
      </c>
      <c r="AG1" s="13">
        <f>'Timings&amp;Flags'!AG1</f>
        <v>46204</v>
      </c>
      <c r="AH1" s="13">
        <f>'Timings&amp;Flags'!AH1</f>
        <v>46296</v>
      </c>
      <c r="AI1" s="13">
        <f>'Timings&amp;Flags'!AI1</f>
        <v>46388</v>
      </c>
      <c r="AJ1" s="13">
        <f>'Timings&amp;Flags'!AJ1</f>
        <v>46478</v>
      </c>
      <c r="AK1" s="13">
        <f>'Timings&amp;Flags'!AK1</f>
        <v>46569</v>
      </c>
      <c r="AL1" s="13">
        <f>'Timings&amp;Flags'!AL1</f>
        <v>46661</v>
      </c>
      <c r="AM1" s="13">
        <f>'Timings&amp;Flags'!AM1</f>
        <v>46753</v>
      </c>
      <c r="AN1" s="13">
        <f>'Timings&amp;Flags'!AN1</f>
        <v>46844</v>
      </c>
      <c r="AO1" s="13">
        <f>'Timings&amp;Flags'!AO1</f>
        <v>46935</v>
      </c>
      <c r="AP1" s="13">
        <f>'Timings&amp;Flags'!AP1</f>
        <v>47027</v>
      </c>
      <c r="AQ1" s="13">
        <f>'Timings&amp;Flags'!AQ1</f>
        <v>47119</v>
      </c>
      <c r="AR1" s="13">
        <f>'Timings&amp;Flags'!AR1</f>
        <v>47209</v>
      </c>
      <c r="AS1" s="13">
        <f>'Timings&amp;Flags'!AS1</f>
        <v>47300</v>
      </c>
      <c r="AT1" s="13">
        <f>'Timings&amp;Flags'!AT1</f>
        <v>47392</v>
      </c>
      <c r="AU1" s="13">
        <f>'Timings&amp;Flags'!AU1</f>
        <v>47484</v>
      </c>
      <c r="AV1" s="13">
        <f>'Timings&amp;Flags'!AV1</f>
        <v>47574</v>
      </c>
      <c r="AW1" s="13">
        <f>'Timings&amp;Flags'!AW1</f>
        <v>47665</v>
      </c>
      <c r="AX1" s="13">
        <f>'Timings&amp;Flags'!AX1</f>
        <v>47757</v>
      </c>
      <c r="AY1" s="13">
        <f>'Timings&amp;Flags'!AY1</f>
        <v>47849</v>
      </c>
      <c r="AZ1" s="13">
        <f>'Timings&amp;Flags'!AZ1</f>
        <v>47939</v>
      </c>
      <c r="BA1" s="13">
        <f>'Timings&amp;Flags'!BA1</f>
        <v>48030</v>
      </c>
      <c r="BB1" s="13">
        <f>'Timings&amp;Flags'!BB1</f>
        <v>48122</v>
      </c>
      <c r="BC1" s="13">
        <f>'Timings&amp;Flags'!BC1</f>
        <v>48214</v>
      </c>
      <c r="BD1" s="13">
        <f>'Timings&amp;Flags'!BD1</f>
        <v>48305</v>
      </c>
      <c r="BE1" s="13">
        <f>'Timings&amp;Flags'!BE1</f>
        <v>48396</v>
      </c>
      <c r="BF1" s="13">
        <f>'Timings&amp;Flags'!BF1</f>
        <v>48488</v>
      </c>
      <c r="BG1" s="13">
        <f>'Timings&amp;Flags'!BG1</f>
        <v>48580</v>
      </c>
      <c r="BH1" s="13">
        <f>'Timings&amp;Flags'!BH1</f>
        <v>48670</v>
      </c>
      <c r="BI1" s="13">
        <f>'Timings&amp;Flags'!BI1</f>
        <v>48761</v>
      </c>
      <c r="BJ1" s="13">
        <f>'Timings&amp;Flags'!BJ1</f>
        <v>48853</v>
      </c>
      <c r="BK1" s="13">
        <f>'Timings&amp;Flags'!BK1</f>
        <v>48945</v>
      </c>
      <c r="BL1" s="13">
        <f>'Timings&amp;Flags'!BL1</f>
        <v>49035</v>
      </c>
      <c r="BM1" s="13">
        <f>'Timings&amp;Flags'!BM1</f>
        <v>49126</v>
      </c>
      <c r="BN1" s="13">
        <f>'Timings&amp;Flags'!BN1</f>
        <v>49218</v>
      </c>
      <c r="BO1" s="13">
        <f>'Timings&amp;Flags'!BO1</f>
        <v>49310</v>
      </c>
      <c r="BP1" s="13">
        <f>'Timings&amp;Flags'!BP1</f>
        <v>49400</v>
      </c>
      <c r="BQ1" s="13">
        <f>'Timings&amp;Flags'!BQ1</f>
        <v>49491</v>
      </c>
      <c r="BR1" s="13">
        <f>'Timings&amp;Flags'!BR1</f>
        <v>49583</v>
      </c>
      <c r="BS1" s="13">
        <f>'Timings&amp;Flags'!BS1</f>
        <v>49675</v>
      </c>
      <c r="BT1" s="13">
        <f>'Timings&amp;Flags'!BT1</f>
        <v>49766</v>
      </c>
      <c r="BU1" s="13">
        <f>'Timings&amp;Flags'!BU1</f>
        <v>49857</v>
      </c>
      <c r="BV1" s="13">
        <f>'Timings&amp;Flags'!BV1</f>
        <v>49949</v>
      </c>
      <c r="BW1" s="13">
        <f>'Timings&amp;Flags'!BW1</f>
        <v>50041</v>
      </c>
      <c r="BX1" s="13">
        <f>'Timings&amp;Flags'!BX1</f>
        <v>50131</v>
      </c>
      <c r="BY1" s="13">
        <f>'Timings&amp;Flags'!BY1</f>
        <v>50222</v>
      </c>
      <c r="BZ1" s="13">
        <f>'Timings&amp;Flags'!BZ1</f>
        <v>50314</v>
      </c>
      <c r="CA1" s="13">
        <f>'Timings&amp;Flags'!CA1</f>
        <v>50406</v>
      </c>
      <c r="CB1" s="13">
        <f>'Timings&amp;Flags'!CB1</f>
        <v>50496</v>
      </c>
      <c r="CC1" s="13">
        <f>'Timings&amp;Flags'!CC1</f>
        <v>50587</v>
      </c>
      <c r="CD1" s="13">
        <f>'Timings&amp;Flags'!CD1</f>
        <v>50679</v>
      </c>
      <c r="CE1" s="13">
        <f>'Timings&amp;Flags'!CE1</f>
        <v>50771</v>
      </c>
      <c r="CF1" s="13">
        <f>'Timings&amp;Flags'!CF1</f>
        <v>50861</v>
      </c>
      <c r="CG1" s="13">
        <f>'Timings&amp;Flags'!CG1</f>
        <v>50952</v>
      </c>
      <c r="CH1" s="13">
        <f>'Timings&amp;Flags'!CH1</f>
        <v>51044</v>
      </c>
      <c r="CI1" s="13">
        <f>'Timings&amp;Flags'!CI1</f>
        <v>51136</v>
      </c>
      <c r="CJ1" s="13">
        <f>'Timings&amp;Flags'!CJ1</f>
        <v>51227</v>
      </c>
      <c r="CK1" s="13">
        <f>'Timings&amp;Flags'!CK1</f>
        <v>51318</v>
      </c>
      <c r="CL1" s="13">
        <f>'Timings&amp;Flags'!CL1</f>
        <v>51410</v>
      </c>
      <c r="CM1" s="13">
        <f>'Timings&amp;Flags'!CM1</f>
        <v>51502</v>
      </c>
      <c r="CN1" s="13">
        <f>'Timings&amp;Flags'!CN1</f>
        <v>51592</v>
      </c>
      <c r="CO1" s="13">
        <f>'Timings&amp;Flags'!CO1</f>
        <v>51683</v>
      </c>
      <c r="CP1" s="13">
        <f>'Timings&amp;Flags'!CP1</f>
        <v>51775</v>
      </c>
      <c r="CQ1" s="13">
        <f>'Timings&amp;Flags'!CQ1</f>
        <v>51867</v>
      </c>
      <c r="CR1" s="13">
        <f>'Timings&amp;Flags'!CR1</f>
        <v>51957</v>
      </c>
      <c r="CS1" s="13">
        <f>'Timings&amp;Flags'!CS1</f>
        <v>52048</v>
      </c>
      <c r="CT1" s="13">
        <f>'Timings&amp;Flags'!CT1</f>
        <v>52140</v>
      </c>
      <c r="CU1" s="13">
        <f>'Timings&amp;Flags'!CU1</f>
        <v>52232</v>
      </c>
      <c r="CV1" s="13">
        <f>'Timings&amp;Flags'!CV1</f>
        <v>52322</v>
      </c>
      <c r="CW1" s="13">
        <f>'Timings&amp;Flags'!CW1</f>
        <v>52413</v>
      </c>
      <c r="CX1" s="13">
        <f>'Timings&amp;Flags'!CX1</f>
        <v>52505</v>
      </c>
      <c r="CY1" s="13">
        <f>'Timings&amp;Flags'!CY1</f>
        <v>52597</v>
      </c>
      <c r="CZ1" s="13">
        <f>'Timings&amp;Flags'!CZ1</f>
        <v>52688</v>
      </c>
      <c r="DA1" s="13">
        <f>'Timings&amp;Flags'!DA1</f>
        <v>52779</v>
      </c>
      <c r="DB1" s="13">
        <f>'Timings&amp;Flags'!DB1</f>
        <v>52871</v>
      </c>
      <c r="DC1" s="13">
        <f>'Timings&amp;Flags'!DC1</f>
        <v>52963</v>
      </c>
      <c r="DD1" s="13">
        <f>'Timings&amp;Flags'!DD1</f>
        <v>53053</v>
      </c>
      <c r="DE1" s="13">
        <f>'Timings&amp;Flags'!DE1</f>
        <v>53144</v>
      </c>
      <c r="DF1" s="13">
        <f>'Timings&amp;Flags'!DF1</f>
        <v>53236</v>
      </c>
      <c r="DG1" s="13">
        <f>'Timings&amp;Flags'!DG1</f>
        <v>53328</v>
      </c>
      <c r="DH1" s="13">
        <f>'Timings&amp;Flags'!DH1</f>
        <v>53418</v>
      </c>
      <c r="DI1" s="13">
        <f>'Timings&amp;Flags'!DI1</f>
        <v>53509</v>
      </c>
      <c r="DJ1" s="13">
        <f>'Timings&amp;Flags'!DJ1</f>
        <v>53601</v>
      </c>
      <c r="DK1" s="13">
        <f>'Timings&amp;Flags'!DK1</f>
        <v>53693</v>
      </c>
      <c r="DL1" s="13">
        <f>'Timings&amp;Flags'!DL1</f>
        <v>53783</v>
      </c>
      <c r="DM1" s="13">
        <f>'Timings&amp;Flags'!DM1</f>
        <v>53874</v>
      </c>
      <c r="DN1" s="13">
        <f>'Timings&amp;Flags'!DN1</f>
        <v>53966</v>
      </c>
      <c r="DO1" s="13">
        <f>'Timings&amp;Flags'!DO1</f>
        <v>54058</v>
      </c>
      <c r="DP1" s="13">
        <f>'Timings&amp;Flags'!DP1</f>
        <v>54149</v>
      </c>
      <c r="DQ1" s="13">
        <f>'Timings&amp;Flags'!DQ1</f>
        <v>54240</v>
      </c>
      <c r="DR1" s="13">
        <f>'Timings&amp;Flags'!DR1</f>
        <v>54332</v>
      </c>
      <c r="DS1" s="13">
        <f>'Timings&amp;Flags'!DS1</f>
        <v>54424</v>
      </c>
      <c r="DT1"/>
    </row>
    <row r="2" spans="1:124" s="12" customFormat="1" ht="18" x14ac:dyDescent="0.4">
      <c r="A2" s="16" t="str">
        <f ca="1">UPPER(MID(CELL("filename",A2),FIND("]",CELL("filename",A2))+1,LEN(CELL("filename",A2))))</f>
        <v>RETURNS</v>
      </c>
      <c r="B2" s="13"/>
      <c r="C2" s="13"/>
      <c r="D2" s="13"/>
      <c r="E2" s="13"/>
      <c r="F2" s="46"/>
      <c r="G2" s="46"/>
      <c r="H2" s="13">
        <f>'Timings&amp;Flags'!H2</f>
        <v>44012</v>
      </c>
      <c r="I2" s="13">
        <f>'Timings&amp;Flags'!I2</f>
        <v>44104</v>
      </c>
      <c r="J2" s="13">
        <f>'Timings&amp;Flags'!J2</f>
        <v>44196</v>
      </c>
      <c r="K2" s="13">
        <f>'Timings&amp;Flags'!K2</f>
        <v>44286</v>
      </c>
      <c r="L2" s="13">
        <f>'Timings&amp;Flags'!L2</f>
        <v>44377</v>
      </c>
      <c r="M2" s="13">
        <f>'Timings&amp;Flags'!M2</f>
        <v>44469</v>
      </c>
      <c r="N2" s="13">
        <f>'Timings&amp;Flags'!N2</f>
        <v>44561</v>
      </c>
      <c r="O2" s="13">
        <f>'Timings&amp;Flags'!O2</f>
        <v>44651</v>
      </c>
      <c r="P2" s="13">
        <f>'Timings&amp;Flags'!P2</f>
        <v>44742</v>
      </c>
      <c r="Q2" s="13">
        <f>'Timings&amp;Flags'!Q2</f>
        <v>44834</v>
      </c>
      <c r="R2" s="13">
        <f>'Timings&amp;Flags'!R2</f>
        <v>44926</v>
      </c>
      <c r="S2" s="13">
        <f>'Timings&amp;Flags'!S2</f>
        <v>45016</v>
      </c>
      <c r="T2" s="13">
        <f>'Timings&amp;Flags'!T2</f>
        <v>45107</v>
      </c>
      <c r="U2" s="13">
        <f>'Timings&amp;Flags'!U2</f>
        <v>45199</v>
      </c>
      <c r="V2" s="13">
        <f>'Timings&amp;Flags'!V2</f>
        <v>45291</v>
      </c>
      <c r="W2" s="13">
        <f>'Timings&amp;Flags'!W2</f>
        <v>45382</v>
      </c>
      <c r="X2" s="13">
        <f>'Timings&amp;Flags'!X2</f>
        <v>45473</v>
      </c>
      <c r="Y2" s="13">
        <f>'Timings&amp;Flags'!Y2</f>
        <v>45565</v>
      </c>
      <c r="Z2" s="13">
        <f>'Timings&amp;Flags'!Z2</f>
        <v>45657</v>
      </c>
      <c r="AA2" s="13">
        <f>'Timings&amp;Flags'!AA2</f>
        <v>45747</v>
      </c>
      <c r="AB2" s="13">
        <f>'Timings&amp;Flags'!AB2</f>
        <v>45838</v>
      </c>
      <c r="AC2" s="13">
        <f>'Timings&amp;Flags'!AC2</f>
        <v>45930</v>
      </c>
      <c r="AD2" s="13">
        <f>'Timings&amp;Flags'!AD2</f>
        <v>46022</v>
      </c>
      <c r="AE2" s="13">
        <f>'Timings&amp;Flags'!AE2</f>
        <v>46112</v>
      </c>
      <c r="AF2" s="13">
        <f>'Timings&amp;Flags'!AF2</f>
        <v>46203</v>
      </c>
      <c r="AG2" s="13">
        <f>'Timings&amp;Flags'!AG2</f>
        <v>46295</v>
      </c>
      <c r="AH2" s="13">
        <f>'Timings&amp;Flags'!AH2</f>
        <v>46387</v>
      </c>
      <c r="AI2" s="13">
        <f>'Timings&amp;Flags'!AI2</f>
        <v>46477</v>
      </c>
      <c r="AJ2" s="13">
        <f>'Timings&amp;Flags'!AJ2</f>
        <v>46568</v>
      </c>
      <c r="AK2" s="13">
        <f>'Timings&amp;Flags'!AK2</f>
        <v>46660</v>
      </c>
      <c r="AL2" s="13">
        <f>'Timings&amp;Flags'!AL2</f>
        <v>46752</v>
      </c>
      <c r="AM2" s="13">
        <f>'Timings&amp;Flags'!AM2</f>
        <v>46843</v>
      </c>
      <c r="AN2" s="13">
        <f>'Timings&amp;Flags'!AN2</f>
        <v>46934</v>
      </c>
      <c r="AO2" s="13">
        <f>'Timings&amp;Flags'!AO2</f>
        <v>47026</v>
      </c>
      <c r="AP2" s="13">
        <f>'Timings&amp;Flags'!AP2</f>
        <v>47118</v>
      </c>
      <c r="AQ2" s="13">
        <f>'Timings&amp;Flags'!AQ2</f>
        <v>47208</v>
      </c>
      <c r="AR2" s="13">
        <f>'Timings&amp;Flags'!AR2</f>
        <v>47299</v>
      </c>
      <c r="AS2" s="13">
        <f>'Timings&amp;Flags'!AS2</f>
        <v>47391</v>
      </c>
      <c r="AT2" s="13">
        <f>'Timings&amp;Flags'!AT2</f>
        <v>47483</v>
      </c>
      <c r="AU2" s="13">
        <f>'Timings&amp;Flags'!AU2</f>
        <v>47573</v>
      </c>
      <c r="AV2" s="13">
        <f>'Timings&amp;Flags'!AV2</f>
        <v>47664</v>
      </c>
      <c r="AW2" s="13">
        <f>'Timings&amp;Flags'!AW2</f>
        <v>47756</v>
      </c>
      <c r="AX2" s="13">
        <f>'Timings&amp;Flags'!AX2</f>
        <v>47848</v>
      </c>
      <c r="AY2" s="13">
        <f>'Timings&amp;Flags'!AY2</f>
        <v>47938</v>
      </c>
      <c r="AZ2" s="13">
        <f>'Timings&amp;Flags'!AZ2</f>
        <v>48029</v>
      </c>
      <c r="BA2" s="13">
        <f>'Timings&amp;Flags'!BA2</f>
        <v>48121</v>
      </c>
      <c r="BB2" s="13">
        <f>'Timings&amp;Flags'!BB2</f>
        <v>48213</v>
      </c>
      <c r="BC2" s="13">
        <f>'Timings&amp;Flags'!BC2</f>
        <v>48304</v>
      </c>
      <c r="BD2" s="13">
        <f>'Timings&amp;Flags'!BD2</f>
        <v>48395</v>
      </c>
      <c r="BE2" s="13">
        <f>'Timings&amp;Flags'!BE2</f>
        <v>48487</v>
      </c>
      <c r="BF2" s="13">
        <f>'Timings&amp;Flags'!BF2</f>
        <v>48579</v>
      </c>
      <c r="BG2" s="13">
        <f>'Timings&amp;Flags'!BG2</f>
        <v>48669</v>
      </c>
      <c r="BH2" s="13">
        <f>'Timings&amp;Flags'!BH2</f>
        <v>48760</v>
      </c>
      <c r="BI2" s="13">
        <f>'Timings&amp;Flags'!BI2</f>
        <v>48852</v>
      </c>
      <c r="BJ2" s="13">
        <f>'Timings&amp;Flags'!BJ2</f>
        <v>48944</v>
      </c>
      <c r="BK2" s="13">
        <f>'Timings&amp;Flags'!BK2</f>
        <v>49034</v>
      </c>
      <c r="BL2" s="13">
        <f>'Timings&amp;Flags'!BL2</f>
        <v>49125</v>
      </c>
      <c r="BM2" s="13">
        <f>'Timings&amp;Flags'!BM2</f>
        <v>49217</v>
      </c>
      <c r="BN2" s="13">
        <f>'Timings&amp;Flags'!BN2</f>
        <v>49309</v>
      </c>
      <c r="BO2" s="13">
        <f>'Timings&amp;Flags'!BO2</f>
        <v>49399</v>
      </c>
      <c r="BP2" s="13">
        <f>'Timings&amp;Flags'!BP2</f>
        <v>49490</v>
      </c>
      <c r="BQ2" s="13">
        <f>'Timings&amp;Flags'!BQ2</f>
        <v>49582</v>
      </c>
      <c r="BR2" s="13">
        <f>'Timings&amp;Flags'!BR2</f>
        <v>49674</v>
      </c>
      <c r="BS2" s="13">
        <f>'Timings&amp;Flags'!BS2</f>
        <v>49765</v>
      </c>
      <c r="BT2" s="13">
        <f>'Timings&amp;Flags'!BT2</f>
        <v>49856</v>
      </c>
      <c r="BU2" s="13">
        <f>'Timings&amp;Flags'!BU2</f>
        <v>49948</v>
      </c>
      <c r="BV2" s="13">
        <f>'Timings&amp;Flags'!BV2</f>
        <v>50040</v>
      </c>
      <c r="BW2" s="13">
        <f>'Timings&amp;Flags'!BW2</f>
        <v>50130</v>
      </c>
      <c r="BX2" s="13">
        <f>'Timings&amp;Flags'!BX2</f>
        <v>50221</v>
      </c>
      <c r="BY2" s="13">
        <f>'Timings&amp;Flags'!BY2</f>
        <v>50313</v>
      </c>
      <c r="BZ2" s="13">
        <f>'Timings&amp;Flags'!BZ2</f>
        <v>50405</v>
      </c>
      <c r="CA2" s="13">
        <f>'Timings&amp;Flags'!CA2</f>
        <v>50495</v>
      </c>
      <c r="CB2" s="13">
        <f>'Timings&amp;Flags'!CB2</f>
        <v>50586</v>
      </c>
      <c r="CC2" s="13">
        <f>'Timings&amp;Flags'!CC2</f>
        <v>50678</v>
      </c>
      <c r="CD2" s="13">
        <f>'Timings&amp;Flags'!CD2</f>
        <v>50770</v>
      </c>
      <c r="CE2" s="13">
        <f>'Timings&amp;Flags'!CE2</f>
        <v>50860</v>
      </c>
      <c r="CF2" s="13">
        <f>'Timings&amp;Flags'!CF2</f>
        <v>50951</v>
      </c>
      <c r="CG2" s="13">
        <f>'Timings&amp;Flags'!CG2</f>
        <v>51043</v>
      </c>
      <c r="CH2" s="13">
        <f>'Timings&amp;Flags'!CH2</f>
        <v>51135</v>
      </c>
      <c r="CI2" s="13">
        <f>'Timings&amp;Flags'!CI2</f>
        <v>51226</v>
      </c>
      <c r="CJ2" s="13">
        <f>'Timings&amp;Flags'!CJ2</f>
        <v>51317</v>
      </c>
      <c r="CK2" s="13">
        <f>'Timings&amp;Flags'!CK2</f>
        <v>51409</v>
      </c>
      <c r="CL2" s="13">
        <f>'Timings&amp;Flags'!CL2</f>
        <v>51501</v>
      </c>
      <c r="CM2" s="13">
        <f>'Timings&amp;Flags'!CM2</f>
        <v>51591</v>
      </c>
      <c r="CN2" s="13">
        <f>'Timings&amp;Flags'!CN2</f>
        <v>51682</v>
      </c>
      <c r="CO2" s="13">
        <f>'Timings&amp;Flags'!CO2</f>
        <v>51774</v>
      </c>
      <c r="CP2" s="13">
        <f>'Timings&amp;Flags'!CP2</f>
        <v>51866</v>
      </c>
      <c r="CQ2" s="13">
        <f>'Timings&amp;Flags'!CQ2</f>
        <v>51956</v>
      </c>
      <c r="CR2" s="13">
        <f>'Timings&amp;Flags'!CR2</f>
        <v>52047</v>
      </c>
      <c r="CS2" s="13">
        <f>'Timings&amp;Flags'!CS2</f>
        <v>52139</v>
      </c>
      <c r="CT2" s="13">
        <f>'Timings&amp;Flags'!CT2</f>
        <v>52231</v>
      </c>
      <c r="CU2" s="13">
        <f>'Timings&amp;Flags'!CU2</f>
        <v>52321</v>
      </c>
      <c r="CV2" s="13">
        <f>'Timings&amp;Flags'!CV2</f>
        <v>52412</v>
      </c>
      <c r="CW2" s="13">
        <f>'Timings&amp;Flags'!CW2</f>
        <v>52504</v>
      </c>
      <c r="CX2" s="13">
        <f>'Timings&amp;Flags'!CX2</f>
        <v>52596</v>
      </c>
      <c r="CY2" s="13">
        <f>'Timings&amp;Flags'!CY2</f>
        <v>52687</v>
      </c>
      <c r="CZ2" s="13">
        <f>'Timings&amp;Flags'!CZ2</f>
        <v>52778</v>
      </c>
      <c r="DA2" s="13">
        <f>'Timings&amp;Flags'!DA2</f>
        <v>52870</v>
      </c>
      <c r="DB2" s="13">
        <f>'Timings&amp;Flags'!DB2</f>
        <v>52962</v>
      </c>
      <c r="DC2" s="13">
        <f>'Timings&amp;Flags'!DC2</f>
        <v>53052</v>
      </c>
      <c r="DD2" s="13">
        <f>'Timings&amp;Flags'!DD2</f>
        <v>53143</v>
      </c>
      <c r="DE2" s="13">
        <f>'Timings&amp;Flags'!DE2</f>
        <v>53235</v>
      </c>
      <c r="DF2" s="13">
        <f>'Timings&amp;Flags'!DF2</f>
        <v>53327</v>
      </c>
      <c r="DG2" s="13">
        <f>'Timings&amp;Flags'!DG2</f>
        <v>53417</v>
      </c>
      <c r="DH2" s="13">
        <f>'Timings&amp;Flags'!DH2</f>
        <v>53508</v>
      </c>
      <c r="DI2" s="13">
        <f>'Timings&amp;Flags'!DI2</f>
        <v>53600</v>
      </c>
      <c r="DJ2" s="13">
        <f>'Timings&amp;Flags'!DJ2</f>
        <v>53692</v>
      </c>
      <c r="DK2" s="13">
        <f>'Timings&amp;Flags'!DK2</f>
        <v>53782</v>
      </c>
      <c r="DL2" s="13">
        <f>'Timings&amp;Flags'!DL2</f>
        <v>53873</v>
      </c>
      <c r="DM2" s="13">
        <f>'Timings&amp;Flags'!DM2</f>
        <v>53965</v>
      </c>
      <c r="DN2" s="13">
        <f>'Timings&amp;Flags'!DN2</f>
        <v>54057</v>
      </c>
      <c r="DO2" s="13">
        <f>'Timings&amp;Flags'!DO2</f>
        <v>54148</v>
      </c>
      <c r="DP2" s="13">
        <f>'Timings&amp;Flags'!DP2</f>
        <v>54239</v>
      </c>
      <c r="DQ2" s="13">
        <f>'Timings&amp;Flags'!DQ2</f>
        <v>54331</v>
      </c>
      <c r="DR2" s="13">
        <f>'Timings&amp;Flags'!DR2</f>
        <v>54423</v>
      </c>
      <c r="DS2" s="13">
        <f>'Timings&amp;Flags'!DS2</f>
        <v>54513</v>
      </c>
      <c r="DT2"/>
    </row>
    <row r="3" spans="1:124" s="12" customFormat="1" x14ac:dyDescent="0.35">
      <c r="A3" s="160" t="str">
        <f ca="1">'Timings&amp;Flags'!A3</f>
        <v>All checks are OK</v>
      </c>
      <c r="B3" s="14"/>
      <c r="C3" s="14"/>
      <c r="D3" s="14"/>
      <c r="E3" s="14"/>
      <c r="F3" s="47"/>
      <c r="G3" s="47"/>
      <c r="H3" s="14">
        <f>'Timings&amp;Flags'!H3</f>
        <v>2021</v>
      </c>
      <c r="I3" s="14">
        <f>'Timings&amp;Flags'!I3</f>
        <v>2021</v>
      </c>
      <c r="J3" s="14">
        <f>'Timings&amp;Flags'!J3</f>
        <v>2021</v>
      </c>
      <c r="K3" s="14">
        <f>'Timings&amp;Flags'!K3</f>
        <v>2021</v>
      </c>
      <c r="L3" s="14">
        <f>'Timings&amp;Flags'!L3</f>
        <v>2022</v>
      </c>
      <c r="M3" s="14">
        <f>'Timings&amp;Flags'!M3</f>
        <v>2022</v>
      </c>
      <c r="N3" s="14">
        <f>'Timings&amp;Flags'!N3</f>
        <v>2022</v>
      </c>
      <c r="O3" s="14">
        <f>'Timings&amp;Flags'!O3</f>
        <v>2022</v>
      </c>
      <c r="P3" s="14">
        <f>'Timings&amp;Flags'!P3</f>
        <v>2023</v>
      </c>
      <c r="Q3" s="14">
        <f>'Timings&amp;Flags'!Q3</f>
        <v>2023</v>
      </c>
      <c r="R3" s="14">
        <f>'Timings&amp;Flags'!R3</f>
        <v>2023</v>
      </c>
      <c r="S3" s="14">
        <f>'Timings&amp;Flags'!S3</f>
        <v>2023</v>
      </c>
      <c r="T3" s="14">
        <f>'Timings&amp;Flags'!T3</f>
        <v>2024</v>
      </c>
      <c r="U3" s="14">
        <f>'Timings&amp;Flags'!U3</f>
        <v>2024</v>
      </c>
      <c r="V3" s="14">
        <f>'Timings&amp;Flags'!V3</f>
        <v>2024</v>
      </c>
      <c r="W3" s="14">
        <f>'Timings&amp;Flags'!W3</f>
        <v>2024</v>
      </c>
      <c r="X3" s="14">
        <f>'Timings&amp;Flags'!X3</f>
        <v>2025</v>
      </c>
      <c r="Y3" s="14">
        <f>'Timings&amp;Flags'!Y3</f>
        <v>2025</v>
      </c>
      <c r="Z3" s="14">
        <f>'Timings&amp;Flags'!Z3</f>
        <v>2025</v>
      </c>
      <c r="AA3" s="14">
        <f>'Timings&amp;Flags'!AA3</f>
        <v>2025</v>
      </c>
      <c r="AB3" s="14">
        <f>'Timings&amp;Flags'!AB3</f>
        <v>2026</v>
      </c>
      <c r="AC3" s="14">
        <f>'Timings&amp;Flags'!AC3</f>
        <v>2026</v>
      </c>
      <c r="AD3" s="14">
        <f>'Timings&amp;Flags'!AD3</f>
        <v>2026</v>
      </c>
      <c r="AE3" s="14">
        <f>'Timings&amp;Flags'!AE3</f>
        <v>2026</v>
      </c>
      <c r="AF3" s="14">
        <f>'Timings&amp;Flags'!AF3</f>
        <v>2027</v>
      </c>
      <c r="AG3" s="14">
        <f>'Timings&amp;Flags'!AG3</f>
        <v>2027</v>
      </c>
      <c r="AH3" s="14">
        <f>'Timings&amp;Flags'!AH3</f>
        <v>2027</v>
      </c>
      <c r="AI3" s="14">
        <f>'Timings&amp;Flags'!AI3</f>
        <v>2027</v>
      </c>
      <c r="AJ3" s="14">
        <f>'Timings&amp;Flags'!AJ3</f>
        <v>2028</v>
      </c>
      <c r="AK3" s="14">
        <f>'Timings&amp;Flags'!AK3</f>
        <v>2028</v>
      </c>
      <c r="AL3" s="14">
        <f>'Timings&amp;Flags'!AL3</f>
        <v>2028</v>
      </c>
      <c r="AM3" s="14">
        <f>'Timings&amp;Flags'!AM3</f>
        <v>2028</v>
      </c>
      <c r="AN3" s="14">
        <f>'Timings&amp;Flags'!AN3</f>
        <v>2029</v>
      </c>
      <c r="AO3" s="14">
        <f>'Timings&amp;Flags'!AO3</f>
        <v>2029</v>
      </c>
      <c r="AP3" s="14">
        <f>'Timings&amp;Flags'!AP3</f>
        <v>2029</v>
      </c>
      <c r="AQ3" s="14">
        <f>'Timings&amp;Flags'!AQ3</f>
        <v>2029</v>
      </c>
      <c r="AR3" s="14">
        <f>'Timings&amp;Flags'!AR3</f>
        <v>2030</v>
      </c>
      <c r="AS3" s="14">
        <f>'Timings&amp;Flags'!AS3</f>
        <v>2030</v>
      </c>
      <c r="AT3" s="14">
        <f>'Timings&amp;Flags'!AT3</f>
        <v>2030</v>
      </c>
      <c r="AU3" s="14">
        <f>'Timings&amp;Flags'!AU3</f>
        <v>2030</v>
      </c>
      <c r="AV3" s="14">
        <f>'Timings&amp;Flags'!AV3</f>
        <v>2031</v>
      </c>
      <c r="AW3" s="14">
        <f>'Timings&amp;Flags'!AW3</f>
        <v>2031</v>
      </c>
      <c r="AX3" s="14">
        <f>'Timings&amp;Flags'!AX3</f>
        <v>2031</v>
      </c>
      <c r="AY3" s="14">
        <f>'Timings&amp;Flags'!AY3</f>
        <v>2031</v>
      </c>
      <c r="AZ3" s="14">
        <f>'Timings&amp;Flags'!AZ3</f>
        <v>2032</v>
      </c>
      <c r="BA3" s="14">
        <f>'Timings&amp;Flags'!BA3</f>
        <v>2032</v>
      </c>
      <c r="BB3" s="14">
        <f>'Timings&amp;Flags'!BB3</f>
        <v>2032</v>
      </c>
      <c r="BC3" s="14">
        <f>'Timings&amp;Flags'!BC3</f>
        <v>2032</v>
      </c>
      <c r="BD3" s="14">
        <f>'Timings&amp;Flags'!BD3</f>
        <v>2033</v>
      </c>
      <c r="BE3" s="14">
        <f>'Timings&amp;Flags'!BE3</f>
        <v>2033</v>
      </c>
      <c r="BF3" s="14">
        <f>'Timings&amp;Flags'!BF3</f>
        <v>2033</v>
      </c>
      <c r="BG3" s="14">
        <f>'Timings&amp;Flags'!BG3</f>
        <v>2033</v>
      </c>
      <c r="BH3" s="14">
        <f>'Timings&amp;Flags'!BH3</f>
        <v>2034</v>
      </c>
      <c r="BI3" s="14">
        <f>'Timings&amp;Flags'!BI3</f>
        <v>2034</v>
      </c>
      <c r="BJ3" s="14">
        <f>'Timings&amp;Flags'!BJ3</f>
        <v>2034</v>
      </c>
      <c r="BK3" s="14">
        <f>'Timings&amp;Flags'!BK3</f>
        <v>2034</v>
      </c>
      <c r="BL3" s="14">
        <f>'Timings&amp;Flags'!BL3</f>
        <v>2035</v>
      </c>
      <c r="BM3" s="14">
        <f>'Timings&amp;Flags'!BM3</f>
        <v>2035</v>
      </c>
      <c r="BN3" s="14">
        <f>'Timings&amp;Flags'!BN3</f>
        <v>2035</v>
      </c>
      <c r="BO3" s="14">
        <f>'Timings&amp;Flags'!BO3</f>
        <v>2035</v>
      </c>
      <c r="BP3" s="14">
        <f>'Timings&amp;Flags'!BP3</f>
        <v>2036</v>
      </c>
      <c r="BQ3" s="14">
        <f>'Timings&amp;Flags'!BQ3</f>
        <v>2036</v>
      </c>
      <c r="BR3" s="14">
        <f>'Timings&amp;Flags'!BR3</f>
        <v>2036</v>
      </c>
      <c r="BS3" s="14">
        <f>'Timings&amp;Flags'!BS3</f>
        <v>2036</v>
      </c>
      <c r="BT3" s="14">
        <f>'Timings&amp;Flags'!BT3</f>
        <v>2037</v>
      </c>
      <c r="BU3" s="14">
        <f>'Timings&amp;Flags'!BU3</f>
        <v>2037</v>
      </c>
      <c r="BV3" s="14">
        <f>'Timings&amp;Flags'!BV3</f>
        <v>2037</v>
      </c>
      <c r="BW3" s="14">
        <f>'Timings&amp;Flags'!BW3</f>
        <v>2037</v>
      </c>
      <c r="BX3" s="14">
        <f>'Timings&amp;Flags'!BX3</f>
        <v>2038</v>
      </c>
      <c r="BY3" s="14">
        <f>'Timings&amp;Flags'!BY3</f>
        <v>2038</v>
      </c>
      <c r="BZ3" s="14">
        <f>'Timings&amp;Flags'!BZ3</f>
        <v>2038</v>
      </c>
      <c r="CA3" s="14">
        <f>'Timings&amp;Flags'!CA3</f>
        <v>2038</v>
      </c>
      <c r="CB3" s="14">
        <f>'Timings&amp;Flags'!CB3</f>
        <v>2039</v>
      </c>
      <c r="CC3" s="14">
        <f>'Timings&amp;Flags'!CC3</f>
        <v>2039</v>
      </c>
      <c r="CD3" s="14">
        <f>'Timings&amp;Flags'!CD3</f>
        <v>2039</v>
      </c>
      <c r="CE3" s="14">
        <f>'Timings&amp;Flags'!CE3</f>
        <v>2039</v>
      </c>
      <c r="CF3" s="14">
        <f>'Timings&amp;Flags'!CF3</f>
        <v>2040</v>
      </c>
      <c r="CG3" s="14">
        <f>'Timings&amp;Flags'!CG3</f>
        <v>2040</v>
      </c>
      <c r="CH3" s="14">
        <f>'Timings&amp;Flags'!CH3</f>
        <v>2040</v>
      </c>
      <c r="CI3" s="14">
        <f>'Timings&amp;Flags'!CI3</f>
        <v>2040</v>
      </c>
      <c r="CJ3" s="14">
        <f>'Timings&amp;Flags'!CJ3</f>
        <v>2041</v>
      </c>
      <c r="CK3" s="14">
        <f>'Timings&amp;Flags'!CK3</f>
        <v>2041</v>
      </c>
      <c r="CL3" s="14">
        <f>'Timings&amp;Flags'!CL3</f>
        <v>2041</v>
      </c>
      <c r="CM3" s="14">
        <f>'Timings&amp;Flags'!CM3</f>
        <v>2041</v>
      </c>
      <c r="CN3" s="14">
        <f>'Timings&amp;Flags'!CN3</f>
        <v>2042</v>
      </c>
      <c r="CO3" s="14">
        <f>'Timings&amp;Flags'!CO3</f>
        <v>2042</v>
      </c>
      <c r="CP3" s="14">
        <f>'Timings&amp;Flags'!CP3</f>
        <v>2042</v>
      </c>
      <c r="CQ3" s="14">
        <f>'Timings&amp;Flags'!CQ3</f>
        <v>2042</v>
      </c>
      <c r="CR3" s="14">
        <f>'Timings&amp;Flags'!CR3</f>
        <v>2043</v>
      </c>
      <c r="CS3" s="14">
        <f>'Timings&amp;Flags'!CS3</f>
        <v>2043</v>
      </c>
      <c r="CT3" s="14">
        <f>'Timings&amp;Flags'!CT3</f>
        <v>2043</v>
      </c>
      <c r="CU3" s="14">
        <f>'Timings&amp;Flags'!CU3</f>
        <v>2043</v>
      </c>
      <c r="CV3" s="14">
        <f>'Timings&amp;Flags'!CV3</f>
        <v>2044</v>
      </c>
      <c r="CW3" s="14">
        <f>'Timings&amp;Flags'!CW3</f>
        <v>2044</v>
      </c>
      <c r="CX3" s="14">
        <f>'Timings&amp;Flags'!CX3</f>
        <v>2044</v>
      </c>
      <c r="CY3" s="14">
        <f>'Timings&amp;Flags'!CY3</f>
        <v>2044</v>
      </c>
      <c r="CZ3" s="14">
        <f>'Timings&amp;Flags'!CZ3</f>
        <v>2045</v>
      </c>
      <c r="DA3" s="14">
        <f>'Timings&amp;Flags'!DA3</f>
        <v>2045</v>
      </c>
      <c r="DB3" s="14">
        <f>'Timings&amp;Flags'!DB3</f>
        <v>2045</v>
      </c>
      <c r="DC3" s="14">
        <f>'Timings&amp;Flags'!DC3</f>
        <v>2045</v>
      </c>
      <c r="DD3" s="14">
        <f>'Timings&amp;Flags'!DD3</f>
        <v>2046</v>
      </c>
      <c r="DE3" s="14">
        <f>'Timings&amp;Flags'!DE3</f>
        <v>2046</v>
      </c>
      <c r="DF3" s="14">
        <f>'Timings&amp;Flags'!DF3</f>
        <v>2046</v>
      </c>
      <c r="DG3" s="14">
        <f>'Timings&amp;Flags'!DG3</f>
        <v>2046</v>
      </c>
      <c r="DH3" s="14">
        <f>'Timings&amp;Flags'!DH3</f>
        <v>2047</v>
      </c>
      <c r="DI3" s="14">
        <f>'Timings&amp;Flags'!DI3</f>
        <v>2047</v>
      </c>
      <c r="DJ3" s="14">
        <f>'Timings&amp;Flags'!DJ3</f>
        <v>2047</v>
      </c>
      <c r="DK3" s="14">
        <f>'Timings&amp;Flags'!DK3</f>
        <v>2047</v>
      </c>
      <c r="DL3" s="14">
        <f>'Timings&amp;Flags'!DL3</f>
        <v>2048</v>
      </c>
      <c r="DM3" s="14">
        <f>'Timings&amp;Flags'!DM3</f>
        <v>2048</v>
      </c>
      <c r="DN3" s="14">
        <f>'Timings&amp;Flags'!DN3</f>
        <v>2048</v>
      </c>
      <c r="DO3" s="14">
        <f>'Timings&amp;Flags'!DO3</f>
        <v>2048</v>
      </c>
      <c r="DP3" s="14">
        <f>'Timings&amp;Flags'!DP3</f>
        <v>2049</v>
      </c>
      <c r="DQ3" s="14">
        <f>'Timings&amp;Flags'!DQ3</f>
        <v>2049</v>
      </c>
      <c r="DR3" s="14">
        <f>'Timings&amp;Flags'!DR3</f>
        <v>2049</v>
      </c>
      <c r="DS3" s="14">
        <f>'Timings&amp;Flags'!DS3</f>
        <v>2049</v>
      </c>
      <c r="DT3"/>
    </row>
    <row r="4" spans="1:124" s="12" customFormat="1" x14ac:dyDescent="0.35">
      <c r="A4" s="160" t="str">
        <f>D35</f>
        <v>Project IRR</v>
      </c>
      <c r="B4" s="14"/>
      <c r="C4" s="14"/>
      <c r="D4" s="14"/>
      <c r="E4" s="163">
        <f ca="1">H35</f>
        <v>0.19151682257652283</v>
      </c>
      <c r="F4" s="47"/>
      <c r="G4" s="47"/>
      <c r="H4" s="14">
        <f>'Revenue&amp;exepenses'!H4</f>
        <v>2.9666666666666668</v>
      </c>
      <c r="I4" s="14">
        <f>'Revenue&amp;exepenses'!I4</f>
        <v>2.9666666666666668</v>
      </c>
      <c r="J4" s="14">
        <f>'Revenue&amp;exepenses'!J4</f>
        <v>3</v>
      </c>
      <c r="K4" s="14">
        <f>'Revenue&amp;exepenses'!K4</f>
        <v>3</v>
      </c>
      <c r="L4" s="14">
        <f>'Revenue&amp;exepenses'!L4</f>
        <v>2.9666666666666668</v>
      </c>
      <c r="M4" s="14">
        <f>'Revenue&amp;exepenses'!M4</f>
        <v>2.9666666666666668</v>
      </c>
      <c r="N4" s="14">
        <f>'Revenue&amp;exepenses'!N4</f>
        <v>3</v>
      </c>
      <c r="O4" s="14">
        <f>'Revenue&amp;exepenses'!O4</f>
        <v>3</v>
      </c>
      <c r="P4" s="14">
        <f>'Revenue&amp;exepenses'!P4</f>
        <v>2.9666666666666668</v>
      </c>
      <c r="Q4" s="14">
        <f>'Revenue&amp;exepenses'!Q4</f>
        <v>2.9666666666666668</v>
      </c>
      <c r="R4" s="14">
        <f>'Revenue&amp;exepenses'!R4</f>
        <v>3</v>
      </c>
      <c r="S4" s="14">
        <f>'Revenue&amp;exepenses'!S4</f>
        <v>3</v>
      </c>
      <c r="T4" s="14">
        <f>'Revenue&amp;exepenses'!T4</f>
        <v>2.9666666666666668</v>
      </c>
      <c r="U4" s="14">
        <f>'Revenue&amp;exepenses'!U4</f>
        <v>2.9666666666666668</v>
      </c>
      <c r="V4" s="14">
        <f>'Revenue&amp;exepenses'!V4</f>
        <v>3</v>
      </c>
      <c r="W4" s="14">
        <f>'Revenue&amp;exepenses'!W4</f>
        <v>3</v>
      </c>
      <c r="X4" s="14">
        <f>'Revenue&amp;exepenses'!X4</f>
        <v>2.9666666666666668</v>
      </c>
      <c r="Y4" s="14">
        <f>'Revenue&amp;exepenses'!Y4</f>
        <v>2.9666666666666668</v>
      </c>
      <c r="Z4" s="14">
        <f>'Revenue&amp;exepenses'!Z4</f>
        <v>3</v>
      </c>
      <c r="AA4" s="14">
        <f>'Revenue&amp;exepenses'!AA4</f>
        <v>3</v>
      </c>
      <c r="AB4" s="14">
        <f>'Revenue&amp;exepenses'!AB4</f>
        <v>2.9666666666666668</v>
      </c>
      <c r="AC4" s="14">
        <f>'Revenue&amp;exepenses'!AC4</f>
        <v>2.9666666666666668</v>
      </c>
      <c r="AD4" s="14">
        <f>'Revenue&amp;exepenses'!AD4</f>
        <v>3</v>
      </c>
      <c r="AE4" s="14">
        <f>'Revenue&amp;exepenses'!AE4</f>
        <v>3</v>
      </c>
      <c r="AF4" s="14">
        <f>'Revenue&amp;exepenses'!AF4</f>
        <v>2.9666666666666668</v>
      </c>
      <c r="AG4" s="14">
        <f>'Revenue&amp;exepenses'!AG4</f>
        <v>2.9666666666666668</v>
      </c>
      <c r="AH4" s="14">
        <f>'Revenue&amp;exepenses'!AH4</f>
        <v>3</v>
      </c>
      <c r="AI4" s="14">
        <f>'Revenue&amp;exepenses'!AI4</f>
        <v>3</v>
      </c>
      <c r="AJ4" s="14">
        <f>'Revenue&amp;exepenses'!AJ4</f>
        <v>2.9666666666666668</v>
      </c>
      <c r="AK4" s="14">
        <f>'Revenue&amp;exepenses'!AK4</f>
        <v>2.9666666666666668</v>
      </c>
      <c r="AL4" s="14">
        <f>'Revenue&amp;exepenses'!AL4</f>
        <v>3</v>
      </c>
      <c r="AM4" s="14">
        <f>'Revenue&amp;exepenses'!AM4</f>
        <v>3</v>
      </c>
      <c r="AN4" s="14">
        <f>'Revenue&amp;exepenses'!AN4</f>
        <v>2.9666666666666668</v>
      </c>
      <c r="AO4" s="14">
        <f>'Revenue&amp;exepenses'!AO4</f>
        <v>2.9666666666666668</v>
      </c>
      <c r="AP4" s="14">
        <f>'Revenue&amp;exepenses'!AP4</f>
        <v>3</v>
      </c>
      <c r="AQ4" s="14">
        <f>'Revenue&amp;exepenses'!AQ4</f>
        <v>3</v>
      </c>
      <c r="AR4" s="14">
        <f>'Revenue&amp;exepenses'!AR4</f>
        <v>2.9666666666666668</v>
      </c>
      <c r="AS4" s="14">
        <f>'Revenue&amp;exepenses'!AS4</f>
        <v>2.9666666666666668</v>
      </c>
      <c r="AT4" s="14">
        <f>'Revenue&amp;exepenses'!AT4</f>
        <v>3</v>
      </c>
      <c r="AU4" s="14">
        <f>'Revenue&amp;exepenses'!AU4</f>
        <v>3</v>
      </c>
      <c r="AV4" s="14">
        <f>'Revenue&amp;exepenses'!AV4</f>
        <v>2.9666666666666668</v>
      </c>
      <c r="AW4" s="14">
        <f>'Revenue&amp;exepenses'!AW4</f>
        <v>2.9666666666666668</v>
      </c>
      <c r="AX4" s="14">
        <f>'Revenue&amp;exepenses'!AX4</f>
        <v>3</v>
      </c>
      <c r="AY4" s="14">
        <f>'Revenue&amp;exepenses'!AY4</f>
        <v>3</v>
      </c>
      <c r="AZ4" s="14">
        <f>'Revenue&amp;exepenses'!AZ4</f>
        <v>2.9666666666666668</v>
      </c>
      <c r="BA4" s="14">
        <f>'Revenue&amp;exepenses'!BA4</f>
        <v>2.9666666666666668</v>
      </c>
      <c r="BB4" s="14">
        <f>'Revenue&amp;exepenses'!BB4</f>
        <v>3</v>
      </c>
      <c r="BC4" s="14">
        <f>'Revenue&amp;exepenses'!BC4</f>
        <v>3</v>
      </c>
      <c r="BD4" s="14">
        <f>'Revenue&amp;exepenses'!BD4</f>
        <v>2.9666666666666668</v>
      </c>
      <c r="BE4" s="14">
        <f>'Revenue&amp;exepenses'!BE4</f>
        <v>2.9666666666666668</v>
      </c>
      <c r="BF4" s="14">
        <f>'Revenue&amp;exepenses'!BF4</f>
        <v>3</v>
      </c>
      <c r="BG4" s="14">
        <f>'Revenue&amp;exepenses'!BG4</f>
        <v>3</v>
      </c>
      <c r="BH4" s="14">
        <f>'Revenue&amp;exepenses'!BH4</f>
        <v>2.9666666666666668</v>
      </c>
      <c r="BI4" s="14">
        <f>'Revenue&amp;exepenses'!BI4</f>
        <v>2.9666666666666668</v>
      </c>
      <c r="BJ4" s="14">
        <f>'Revenue&amp;exepenses'!BJ4</f>
        <v>3</v>
      </c>
      <c r="BK4" s="14">
        <f>'Revenue&amp;exepenses'!BK4</f>
        <v>3</v>
      </c>
      <c r="BL4" s="14">
        <f>'Revenue&amp;exepenses'!BL4</f>
        <v>2.9666666666666668</v>
      </c>
      <c r="BM4" s="14">
        <f>'Revenue&amp;exepenses'!BM4</f>
        <v>2.9666666666666668</v>
      </c>
      <c r="BN4" s="14">
        <f>'Revenue&amp;exepenses'!BN4</f>
        <v>3</v>
      </c>
      <c r="BO4" s="14">
        <f>'Revenue&amp;exepenses'!BO4</f>
        <v>3</v>
      </c>
      <c r="BP4" s="14">
        <f>'Revenue&amp;exepenses'!BP4</f>
        <v>2.9666666666666668</v>
      </c>
      <c r="BQ4" s="14">
        <f>'Revenue&amp;exepenses'!BQ4</f>
        <v>2.9666666666666668</v>
      </c>
      <c r="BR4" s="14">
        <f>'Revenue&amp;exepenses'!BR4</f>
        <v>3</v>
      </c>
      <c r="BS4" s="14">
        <f>'Revenue&amp;exepenses'!BS4</f>
        <v>3</v>
      </c>
      <c r="BT4" s="14">
        <f>'Revenue&amp;exepenses'!BT4</f>
        <v>2.9666666666666668</v>
      </c>
      <c r="BU4" s="14">
        <f>'Revenue&amp;exepenses'!BU4</f>
        <v>2.9666666666666668</v>
      </c>
      <c r="BV4" s="14">
        <f>'Revenue&amp;exepenses'!BV4</f>
        <v>3</v>
      </c>
      <c r="BW4" s="14">
        <f>'Revenue&amp;exepenses'!BW4</f>
        <v>3</v>
      </c>
      <c r="BX4" s="14">
        <f>'Revenue&amp;exepenses'!BX4</f>
        <v>2.9666666666666668</v>
      </c>
      <c r="BY4" s="14">
        <f>'Revenue&amp;exepenses'!BY4</f>
        <v>2.9666666666666668</v>
      </c>
      <c r="BZ4" s="14">
        <f>'Revenue&amp;exepenses'!BZ4</f>
        <v>3</v>
      </c>
      <c r="CA4" s="14">
        <f>'Revenue&amp;exepenses'!CA4</f>
        <v>3</v>
      </c>
      <c r="CB4" s="14">
        <f>'Revenue&amp;exepenses'!CB4</f>
        <v>2.9666666666666668</v>
      </c>
      <c r="CC4" s="14">
        <f>'Revenue&amp;exepenses'!CC4</f>
        <v>2.9666666666666668</v>
      </c>
      <c r="CD4" s="14">
        <f>'Revenue&amp;exepenses'!CD4</f>
        <v>3</v>
      </c>
      <c r="CE4" s="14">
        <f>'Revenue&amp;exepenses'!CE4</f>
        <v>3</v>
      </c>
      <c r="CF4" s="14">
        <f>'Revenue&amp;exepenses'!CF4</f>
        <v>2.9666666666666668</v>
      </c>
      <c r="CG4" s="14">
        <f>'Revenue&amp;exepenses'!CG4</f>
        <v>2.9666666666666668</v>
      </c>
      <c r="CH4" s="14">
        <f>'Revenue&amp;exepenses'!CH4</f>
        <v>3</v>
      </c>
      <c r="CI4" s="14">
        <f>'Revenue&amp;exepenses'!CI4</f>
        <v>3</v>
      </c>
      <c r="CJ4" s="14">
        <f>'Revenue&amp;exepenses'!CJ4</f>
        <v>2.9666666666666668</v>
      </c>
      <c r="CK4" s="14">
        <f>'Revenue&amp;exepenses'!CK4</f>
        <v>2.9666666666666668</v>
      </c>
      <c r="CL4" s="14">
        <f>'Revenue&amp;exepenses'!CL4</f>
        <v>3</v>
      </c>
      <c r="CM4" s="14">
        <f>'Revenue&amp;exepenses'!CM4</f>
        <v>3</v>
      </c>
      <c r="CN4" s="14">
        <f>'Revenue&amp;exepenses'!CN4</f>
        <v>2.9666666666666668</v>
      </c>
      <c r="CO4" s="14">
        <f>'Revenue&amp;exepenses'!CO4</f>
        <v>2.9666666666666668</v>
      </c>
      <c r="CP4" s="14">
        <f>'Revenue&amp;exepenses'!CP4</f>
        <v>3</v>
      </c>
      <c r="CQ4" s="14">
        <f>'Revenue&amp;exepenses'!CQ4</f>
        <v>3</v>
      </c>
      <c r="CR4" s="14">
        <f>'Revenue&amp;exepenses'!CR4</f>
        <v>2.9666666666666668</v>
      </c>
      <c r="CS4" s="14">
        <f>'Revenue&amp;exepenses'!CS4</f>
        <v>2.9666666666666668</v>
      </c>
      <c r="CT4" s="14">
        <f>'Revenue&amp;exepenses'!CT4</f>
        <v>3</v>
      </c>
      <c r="CU4" s="14">
        <f>'Revenue&amp;exepenses'!CU4</f>
        <v>3</v>
      </c>
      <c r="CV4" s="14">
        <f>'Revenue&amp;exepenses'!CV4</f>
        <v>2.9666666666666668</v>
      </c>
      <c r="CW4" s="14">
        <f>'Revenue&amp;exepenses'!CW4</f>
        <v>2.9666666666666668</v>
      </c>
      <c r="CX4" s="14">
        <f>'Revenue&amp;exepenses'!CX4</f>
        <v>3</v>
      </c>
      <c r="CY4" s="14">
        <f>'Revenue&amp;exepenses'!CY4</f>
        <v>3</v>
      </c>
      <c r="CZ4" s="14">
        <f>'Revenue&amp;exepenses'!CZ4</f>
        <v>2.9666666666666668</v>
      </c>
      <c r="DA4" s="14">
        <f>'Revenue&amp;exepenses'!DA4</f>
        <v>2.9666666666666668</v>
      </c>
      <c r="DB4" s="14">
        <f>'Revenue&amp;exepenses'!DB4</f>
        <v>3</v>
      </c>
      <c r="DC4" s="14">
        <f>'Revenue&amp;exepenses'!DC4</f>
        <v>3</v>
      </c>
      <c r="DD4" s="14">
        <f>'Revenue&amp;exepenses'!DD4</f>
        <v>2.9666666666666668</v>
      </c>
      <c r="DE4" s="14">
        <f>'Revenue&amp;exepenses'!DE4</f>
        <v>2.9666666666666668</v>
      </c>
      <c r="DF4" s="14">
        <f>'Revenue&amp;exepenses'!DF4</f>
        <v>3</v>
      </c>
      <c r="DG4" s="14">
        <f>'Revenue&amp;exepenses'!DG4</f>
        <v>3</v>
      </c>
      <c r="DH4" s="14">
        <f>'Revenue&amp;exepenses'!DH4</f>
        <v>2.9666666666666668</v>
      </c>
      <c r="DI4" s="14">
        <f>'Revenue&amp;exepenses'!DI4</f>
        <v>2.9666666666666668</v>
      </c>
      <c r="DJ4" s="14">
        <f>'Revenue&amp;exepenses'!DJ4</f>
        <v>3</v>
      </c>
      <c r="DK4" s="14">
        <f>'Revenue&amp;exepenses'!DK4</f>
        <v>3</v>
      </c>
      <c r="DL4" s="14">
        <f>'Revenue&amp;exepenses'!DL4</f>
        <v>2.9666666666666668</v>
      </c>
      <c r="DM4" s="14">
        <f>'Revenue&amp;exepenses'!DM4</f>
        <v>2.9666666666666668</v>
      </c>
      <c r="DN4" s="14">
        <f>'Revenue&amp;exepenses'!DN4</f>
        <v>3</v>
      </c>
      <c r="DO4" s="14">
        <f>'Revenue&amp;exepenses'!DO4</f>
        <v>3</v>
      </c>
      <c r="DP4" s="14">
        <f>'Revenue&amp;exepenses'!DP4</f>
        <v>2.9666666666666668</v>
      </c>
      <c r="DQ4" s="14">
        <f>'Revenue&amp;exepenses'!DQ4</f>
        <v>2.9666666666666668</v>
      </c>
      <c r="DR4" s="14">
        <f>'Revenue&amp;exepenses'!DR4</f>
        <v>3</v>
      </c>
      <c r="DS4" s="14">
        <f>'Revenue&amp;exepenses'!DS4</f>
        <v>3</v>
      </c>
      <c r="DT4"/>
    </row>
    <row r="5" spans="1:124" s="12" customFormat="1" x14ac:dyDescent="0.35">
      <c r="A5" s="160" t="str">
        <f t="shared" ref="A5:A6" si="0">D36</f>
        <v>Pre WHT Equity IRR</v>
      </c>
      <c r="B5" s="14"/>
      <c r="C5" s="14"/>
      <c r="D5" s="14"/>
      <c r="E5" s="163">
        <f t="shared" ref="E5:E6" ca="1" si="1">H36</f>
        <v>0.44146253466606133</v>
      </c>
      <c r="F5" s="47"/>
      <c r="G5" s="47"/>
      <c r="H5" s="14">
        <f>'Revenue&amp;exepenses'!H5</f>
        <v>91</v>
      </c>
      <c r="I5" s="14">
        <f>'Revenue&amp;exepenses'!I5</f>
        <v>92</v>
      </c>
      <c r="J5" s="14">
        <f>'Revenue&amp;exepenses'!J5</f>
        <v>92</v>
      </c>
      <c r="K5" s="14">
        <f>'Revenue&amp;exepenses'!K5</f>
        <v>90</v>
      </c>
      <c r="L5" s="14">
        <f>'Revenue&amp;exepenses'!L5</f>
        <v>91</v>
      </c>
      <c r="M5" s="14">
        <f>'Revenue&amp;exepenses'!M5</f>
        <v>92</v>
      </c>
      <c r="N5" s="14">
        <f>'Revenue&amp;exepenses'!N5</f>
        <v>92</v>
      </c>
      <c r="O5" s="14">
        <f>'Revenue&amp;exepenses'!O5</f>
        <v>90</v>
      </c>
      <c r="P5" s="14">
        <f>'Revenue&amp;exepenses'!P5</f>
        <v>91</v>
      </c>
      <c r="Q5" s="14">
        <f>'Revenue&amp;exepenses'!Q5</f>
        <v>92</v>
      </c>
      <c r="R5" s="14">
        <f>'Revenue&amp;exepenses'!R5</f>
        <v>92</v>
      </c>
      <c r="S5" s="14">
        <f>'Revenue&amp;exepenses'!S5</f>
        <v>90</v>
      </c>
      <c r="T5" s="14">
        <f>'Revenue&amp;exepenses'!T5</f>
        <v>91</v>
      </c>
      <c r="U5" s="14">
        <f>'Revenue&amp;exepenses'!U5</f>
        <v>92</v>
      </c>
      <c r="V5" s="14">
        <f>'Revenue&amp;exepenses'!V5</f>
        <v>92</v>
      </c>
      <c r="W5" s="14">
        <f>'Revenue&amp;exepenses'!W5</f>
        <v>91</v>
      </c>
      <c r="X5" s="14">
        <f>'Revenue&amp;exepenses'!X5</f>
        <v>91</v>
      </c>
      <c r="Y5" s="14">
        <f>'Revenue&amp;exepenses'!Y5</f>
        <v>92</v>
      </c>
      <c r="Z5" s="14">
        <f>'Revenue&amp;exepenses'!Z5</f>
        <v>92</v>
      </c>
      <c r="AA5" s="14">
        <f>'Revenue&amp;exepenses'!AA5</f>
        <v>90</v>
      </c>
      <c r="AB5" s="14">
        <f>'Revenue&amp;exepenses'!AB5</f>
        <v>91</v>
      </c>
      <c r="AC5" s="14">
        <f>'Revenue&amp;exepenses'!AC5</f>
        <v>92</v>
      </c>
      <c r="AD5" s="14">
        <f>'Revenue&amp;exepenses'!AD5</f>
        <v>92</v>
      </c>
      <c r="AE5" s="14">
        <f>'Revenue&amp;exepenses'!AE5</f>
        <v>90</v>
      </c>
      <c r="AF5" s="14">
        <f>'Revenue&amp;exepenses'!AF5</f>
        <v>91</v>
      </c>
      <c r="AG5" s="14">
        <f>'Revenue&amp;exepenses'!AG5</f>
        <v>92</v>
      </c>
      <c r="AH5" s="14">
        <f>'Revenue&amp;exepenses'!AH5</f>
        <v>92</v>
      </c>
      <c r="AI5" s="14">
        <f>'Revenue&amp;exepenses'!AI5</f>
        <v>90</v>
      </c>
      <c r="AJ5" s="14">
        <f>'Revenue&amp;exepenses'!AJ5</f>
        <v>91</v>
      </c>
      <c r="AK5" s="14">
        <f>'Revenue&amp;exepenses'!AK5</f>
        <v>92</v>
      </c>
      <c r="AL5" s="14">
        <f>'Revenue&amp;exepenses'!AL5</f>
        <v>92</v>
      </c>
      <c r="AM5" s="14">
        <f>'Revenue&amp;exepenses'!AM5</f>
        <v>91</v>
      </c>
      <c r="AN5" s="14">
        <f>'Revenue&amp;exepenses'!AN5</f>
        <v>91</v>
      </c>
      <c r="AO5" s="14">
        <f>'Revenue&amp;exepenses'!AO5</f>
        <v>92</v>
      </c>
      <c r="AP5" s="14">
        <f>'Revenue&amp;exepenses'!AP5</f>
        <v>92</v>
      </c>
      <c r="AQ5" s="14">
        <f>'Revenue&amp;exepenses'!AQ5</f>
        <v>90</v>
      </c>
      <c r="AR5" s="14">
        <f>'Revenue&amp;exepenses'!AR5</f>
        <v>91</v>
      </c>
      <c r="AS5" s="14">
        <f>'Revenue&amp;exepenses'!AS5</f>
        <v>92</v>
      </c>
      <c r="AT5" s="14">
        <f>'Revenue&amp;exepenses'!AT5</f>
        <v>92</v>
      </c>
      <c r="AU5" s="14">
        <f>'Revenue&amp;exepenses'!AU5</f>
        <v>90</v>
      </c>
      <c r="AV5" s="14">
        <f>'Revenue&amp;exepenses'!AV5</f>
        <v>91</v>
      </c>
      <c r="AW5" s="14">
        <f>'Revenue&amp;exepenses'!AW5</f>
        <v>92</v>
      </c>
      <c r="AX5" s="14">
        <f>'Revenue&amp;exepenses'!AX5</f>
        <v>92</v>
      </c>
      <c r="AY5" s="14">
        <f>'Revenue&amp;exepenses'!AY5</f>
        <v>90</v>
      </c>
      <c r="AZ5" s="14">
        <f>'Revenue&amp;exepenses'!AZ5</f>
        <v>91</v>
      </c>
      <c r="BA5" s="14">
        <f>'Revenue&amp;exepenses'!BA5</f>
        <v>92</v>
      </c>
      <c r="BB5" s="14">
        <f>'Revenue&amp;exepenses'!BB5</f>
        <v>92</v>
      </c>
      <c r="BC5" s="14">
        <f>'Revenue&amp;exepenses'!BC5</f>
        <v>91</v>
      </c>
      <c r="BD5" s="14">
        <f>'Revenue&amp;exepenses'!BD5</f>
        <v>91</v>
      </c>
      <c r="BE5" s="14">
        <f>'Revenue&amp;exepenses'!BE5</f>
        <v>92</v>
      </c>
      <c r="BF5" s="14">
        <f>'Revenue&amp;exepenses'!BF5</f>
        <v>92</v>
      </c>
      <c r="BG5" s="14">
        <f>'Revenue&amp;exepenses'!BG5</f>
        <v>90</v>
      </c>
      <c r="BH5" s="14">
        <f>'Revenue&amp;exepenses'!BH5</f>
        <v>91</v>
      </c>
      <c r="BI5" s="14">
        <f>'Revenue&amp;exepenses'!BI5</f>
        <v>92</v>
      </c>
      <c r="BJ5" s="14">
        <f>'Revenue&amp;exepenses'!BJ5</f>
        <v>92</v>
      </c>
      <c r="BK5" s="14">
        <f>'Revenue&amp;exepenses'!BK5</f>
        <v>90</v>
      </c>
      <c r="BL5" s="14">
        <f>'Revenue&amp;exepenses'!BL5</f>
        <v>91</v>
      </c>
      <c r="BM5" s="14">
        <f>'Revenue&amp;exepenses'!BM5</f>
        <v>92</v>
      </c>
      <c r="BN5" s="14">
        <f>'Revenue&amp;exepenses'!BN5</f>
        <v>92</v>
      </c>
      <c r="BO5" s="14">
        <f>'Revenue&amp;exepenses'!BO5</f>
        <v>90</v>
      </c>
      <c r="BP5" s="14">
        <f>'Revenue&amp;exepenses'!BP5</f>
        <v>91</v>
      </c>
      <c r="BQ5" s="14">
        <f>'Revenue&amp;exepenses'!BQ5</f>
        <v>92</v>
      </c>
      <c r="BR5" s="14">
        <f>'Revenue&amp;exepenses'!BR5</f>
        <v>92</v>
      </c>
      <c r="BS5" s="14">
        <f>'Revenue&amp;exepenses'!BS5</f>
        <v>91</v>
      </c>
      <c r="BT5" s="14">
        <f>'Revenue&amp;exepenses'!BT5</f>
        <v>91</v>
      </c>
      <c r="BU5" s="14">
        <f>'Revenue&amp;exepenses'!BU5</f>
        <v>92</v>
      </c>
      <c r="BV5" s="14">
        <f>'Revenue&amp;exepenses'!BV5</f>
        <v>92</v>
      </c>
      <c r="BW5" s="14">
        <f>'Revenue&amp;exepenses'!BW5</f>
        <v>90</v>
      </c>
      <c r="BX5" s="14">
        <f>'Revenue&amp;exepenses'!BX5</f>
        <v>91</v>
      </c>
      <c r="BY5" s="14">
        <f>'Revenue&amp;exepenses'!BY5</f>
        <v>92</v>
      </c>
      <c r="BZ5" s="14">
        <f>'Revenue&amp;exepenses'!BZ5</f>
        <v>92</v>
      </c>
      <c r="CA5" s="14">
        <f>'Revenue&amp;exepenses'!CA5</f>
        <v>90</v>
      </c>
      <c r="CB5" s="14">
        <f>'Revenue&amp;exepenses'!CB5</f>
        <v>91</v>
      </c>
      <c r="CC5" s="14">
        <f>'Revenue&amp;exepenses'!CC5</f>
        <v>92</v>
      </c>
      <c r="CD5" s="14">
        <f>'Revenue&amp;exepenses'!CD5</f>
        <v>92</v>
      </c>
      <c r="CE5" s="14">
        <f>'Revenue&amp;exepenses'!CE5</f>
        <v>90</v>
      </c>
      <c r="CF5" s="14">
        <f>'Revenue&amp;exepenses'!CF5</f>
        <v>91</v>
      </c>
      <c r="CG5" s="14">
        <f>'Revenue&amp;exepenses'!CG5</f>
        <v>92</v>
      </c>
      <c r="CH5" s="14">
        <f>'Revenue&amp;exepenses'!CH5</f>
        <v>92</v>
      </c>
      <c r="CI5" s="14">
        <f>'Revenue&amp;exepenses'!CI5</f>
        <v>91</v>
      </c>
      <c r="CJ5" s="14">
        <f>'Revenue&amp;exepenses'!CJ5</f>
        <v>91</v>
      </c>
      <c r="CK5" s="14">
        <f>'Revenue&amp;exepenses'!CK5</f>
        <v>92</v>
      </c>
      <c r="CL5" s="14">
        <f>'Revenue&amp;exepenses'!CL5</f>
        <v>92</v>
      </c>
      <c r="CM5" s="14">
        <f>'Revenue&amp;exepenses'!CM5</f>
        <v>90</v>
      </c>
      <c r="CN5" s="14">
        <f>'Revenue&amp;exepenses'!CN5</f>
        <v>91</v>
      </c>
      <c r="CO5" s="14">
        <f>'Revenue&amp;exepenses'!CO5</f>
        <v>92</v>
      </c>
      <c r="CP5" s="14">
        <f>'Revenue&amp;exepenses'!CP5</f>
        <v>92</v>
      </c>
      <c r="CQ5" s="14">
        <f>'Revenue&amp;exepenses'!CQ5</f>
        <v>90</v>
      </c>
      <c r="CR5" s="14">
        <f>'Revenue&amp;exepenses'!CR5</f>
        <v>91</v>
      </c>
      <c r="CS5" s="14">
        <f>'Revenue&amp;exepenses'!CS5</f>
        <v>92</v>
      </c>
      <c r="CT5" s="14">
        <f>'Revenue&amp;exepenses'!CT5</f>
        <v>92</v>
      </c>
      <c r="CU5" s="14">
        <f>'Revenue&amp;exepenses'!CU5</f>
        <v>90</v>
      </c>
      <c r="CV5" s="14">
        <f>'Revenue&amp;exepenses'!CV5</f>
        <v>91</v>
      </c>
      <c r="CW5" s="14">
        <f>'Revenue&amp;exepenses'!CW5</f>
        <v>92</v>
      </c>
      <c r="CX5" s="14">
        <f>'Revenue&amp;exepenses'!CX5</f>
        <v>92</v>
      </c>
      <c r="CY5" s="14">
        <f>'Revenue&amp;exepenses'!CY5</f>
        <v>91</v>
      </c>
      <c r="CZ5" s="14">
        <f>'Revenue&amp;exepenses'!CZ5</f>
        <v>91</v>
      </c>
      <c r="DA5" s="14">
        <f>'Revenue&amp;exepenses'!DA5</f>
        <v>92</v>
      </c>
      <c r="DB5" s="14">
        <f>'Revenue&amp;exepenses'!DB5</f>
        <v>92</v>
      </c>
      <c r="DC5" s="14">
        <f>'Revenue&amp;exepenses'!DC5</f>
        <v>90</v>
      </c>
      <c r="DD5" s="14">
        <f>'Revenue&amp;exepenses'!DD5</f>
        <v>91</v>
      </c>
      <c r="DE5" s="14">
        <f>'Revenue&amp;exepenses'!DE5</f>
        <v>92</v>
      </c>
      <c r="DF5" s="14">
        <f>'Revenue&amp;exepenses'!DF5</f>
        <v>92</v>
      </c>
      <c r="DG5" s="14">
        <f>'Revenue&amp;exepenses'!DG5</f>
        <v>90</v>
      </c>
      <c r="DH5" s="14">
        <f>'Revenue&amp;exepenses'!DH5</f>
        <v>91</v>
      </c>
      <c r="DI5" s="14">
        <f>'Revenue&amp;exepenses'!DI5</f>
        <v>92</v>
      </c>
      <c r="DJ5" s="14">
        <f>'Revenue&amp;exepenses'!DJ5</f>
        <v>92</v>
      </c>
      <c r="DK5" s="14">
        <f>'Revenue&amp;exepenses'!DK5</f>
        <v>90</v>
      </c>
      <c r="DL5" s="14">
        <f>'Revenue&amp;exepenses'!DL5</f>
        <v>91</v>
      </c>
      <c r="DM5" s="14">
        <f>'Revenue&amp;exepenses'!DM5</f>
        <v>92</v>
      </c>
      <c r="DN5" s="14">
        <f>'Revenue&amp;exepenses'!DN5</f>
        <v>92</v>
      </c>
      <c r="DO5" s="14">
        <f>'Revenue&amp;exepenses'!DO5</f>
        <v>91</v>
      </c>
      <c r="DP5" s="14">
        <f>'Revenue&amp;exepenses'!DP5</f>
        <v>91</v>
      </c>
      <c r="DQ5" s="14">
        <f>'Revenue&amp;exepenses'!DQ5</f>
        <v>92</v>
      </c>
      <c r="DR5" s="14">
        <f>'Revenue&amp;exepenses'!DR5</f>
        <v>92</v>
      </c>
      <c r="DS5" s="14">
        <f>'Revenue&amp;exepenses'!DS5</f>
        <v>90</v>
      </c>
      <c r="DT5"/>
    </row>
    <row r="6" spans="1:124" s="12" customFormat="1" x14ac:dyDescent="0.35">
      <c r="A6" s="160" t="str">
        <f t="shared" si="0"/>
        <v>Post WHT Equity IRR</v>
      </c>
      <c r="B6" s="14"/>
      <c r="C6" s="14"/>
      <c r="D6" s="14"/>
      <c r="E6" s="163">
        <f t="shared" ca="1" si="1"/>
        <v>0.44146253466606133</v>
      </c>
      <c r="F6" s="47"/>
      <c r="G6" s="47"/>
      <c r="H6" s="14">
        <f>'Revenue&amp;exepenses'!H6</f>
        <v>1</v>
      </c>
      <c r="I6" s="14">
        <f>'Revenue&amp;exepenses'!I6</f>
        <v>2</v>
      </c>
      <c r="J6" s="14">
        <f>'Revenue&amp;exepenses'!J6</f>
        <v>3</v>
      </c>
      <c r="K6" s="14">
        <f>'Revenue&amp;exepenses'!K6</f>
        <v>4</v>
      </c>
      <c r="L6" s="14">
        <f>'Revenue&amp;exepenses'!L6</f>
        <v>5</v>
      </c>
      <c r="M6" s="14">
        <f>'Revenue&amp;exepenses'!M6</f>
        <v>6</v>
      </c>
      <c r="N6" s="14">
        <f>'Revenue&amp;exepenses'!N6</f>
        <v>7</v>
      </c>
      <c r="O6" s="14">
        <f>'Revenue&amp;exepenses'!O6</f>
        <v>8</v>
      </c>
      <c r="P6" s="14">
        <f>'Revenue&amp;exepenses'!P6</f>
        <v>9</v>
      </c>
      <c r="Q6" s="14">
        <f>'Revenue&amp;exepenses'!Q6</f>
        <v>10</v>
      </c>
      <c r="R6" s="14">
        <f>'Revenue&amp;exepenses'!R6</f>
        <v>11</v>
      </c>
      <c r="S6" s="14">
        <f>'Revenue&amp;exepenses'!S6</f>
        <v>12</v>
      </c>
      <c r="T6" s="14">
        <f>'Revenue&amp;exepenses'!T6</f>
        <v>13</v>
      </c>
      <c r="U6" s="14">
        <f>'Revenue&amp;exepenses'!U6</f>
        <v>14</v>
      </c>
      <c r="V6" s="14">
        <f>'Revenue&amp;exepenses'!V6</f>
        <v>15</v>
      </c>
      <c r="W6" s="14">
        <f>'Revenue&amp;exepenses'!W6</f>
        <v>16</v>
      </c>
      <c r="X6" s="14">
        <f>'Revenue&amp;exepenses'!X6</f>
        <v>17</v>
      </c>
      <c r="Y6" s="14">
        <f>'Revenue&amp;exepenses'!Y6</f>
        <v>18</v>
      </c>
      <c r="Z6" s="14">
        <f>'Revenue&amp;exepenses'!Z6</f>
        <v>19</v>
      </c>
      <c r="AA6" s="14">
        <f>'Revenue&amp;exepenses'!AA6</f>
        <v>20</v>
      </c>
      <c r="AB6" s="14">
        <f>'Revenue&amp;exepenses'!AB6</f>
        <v>21</v>
      </c>
      <c r="AC6" s="14">
        <f>'Revenue&amp;exepenses'!AC6</f>
        <v>22</v>
      </c>
      <c r="AD6" s="14">
        <f>'Revenue&amp;exepenses'!AD6</f>
        <v>23</v>
      </c>
      <c r="AE6" s="14">
        <f>'Revenue&amp;exepenses'!AE6</f>
        <v>24</v>
      </c>
      <c r="AF6" s="14">
        <f>'Revenue&amp;exepenses'!AF6</f>
        <v>25</v>
      </c>
      <c r="AG6" s="14">
        <f>'Revenue&amp;exepenses'!AG6</f>
        <v>26</v>
      </c>
      <c r="AH6" s="14">
        <f>'Revenue&amp;exepenses'!AH6</f>
        <v>27</v>
      </c>
      <c r="AI6" s="14">
        <f>'Revenue&amp;exepenses'!AI6</f>
        <v>28</v>
      </c>
      <c r="AJ6" s="14">
        <f>'Revenue&amp;exepenses'!AJ6</f>
        <v>29</v>
      </c>
      <c r="AK6" s="14">
        <f>'Revenue&amp;exepenses'!AK6</f>
        <v>30</v>
      </c>
      <c r="AL6" s="14">
        <f>'Revenue&amp;exepenses'!AL6</f>
        <v>31</v>
      </c>
      <c r="AM6" s="14">
        <f>'Revenue&amp;exepenses'!AM6</f>
        <v>32</v>
      </c>
      <c r="AN6" s="14">
        <f>'Revenue&amp;exepenses'!AN6</f>
        <v>33</v>
      </c>
      <c r="AO6" s="14">
        <f>'Revenue&amp;exepenses'!AO6</f>
        <v>34</v>
      </c>
      <c r="AP6" s="14">
        <f>'Revenue&amp;exepenses'!AP6</f>
        <v>35</v>
      </c>
      <c r="AQ6" s="14">
        <f>'Revenue&amp;exepenses'!AQ6</f>
        <v>36</v>
      </c>
      <c r="AR6" s="14">
        <f>'Revenue&amp;exepenses'!AR6</f>
        <v>37</v>
      </c>
      <c r="AS6" s="14">
        <f>'Revenue&amp;exepenses'!AS6</f>
        <v>38</v>
      </c>
      <c r="AT6" s="14">
        <f>'Revenue&amp;exepenses'!AT6</f>
        <v>39</v>
      </c>
      <c r="AU6" s="14">
        <f>'Revenue&amp;exepenses'!AU6</f>
        <v>40</v>
      </c>
      <c r="AV6" s="14">
        <f>'Revenue&amp;exepenses'!AV6</f>
        <v>41</v>
      </c>
      <c r="AW6" s="14">
        <f>'Revenue&amp;exepenses'!AW6</f>
        <v>42</v>
      </c>
      <c r="AX6" s="14">
        <f>'Revenue&amp;exepenses'!AX6</f>
        <v>43</v>
      </c>
      <c r="AY6" s="14">
        <f>'Revenue&amp;exepenses'!AY6</f>
        <v>44</v>
      </c>
      <c r="AZ6" s="14">
        <f>'Revenue&amp;exepenses'!AZ6</f>
        <v>45</v>
      </c>
      <c r="BA6" s="14">
        <f>'Revenue&amp;exepenses'!BA6</f>
        <v>46</v>
      </c>
      <c r="BB6" s="14">
        <f>'Revenue&amp;exepenses'!BB6</f>
        <v>47</v>
      </c>
      <c r="BC6" s="14">
        <f>'Revenue&amp;exepenses'!BC6</f>
        <v>48</v>
      </c>
      <c r="BD6" s="14">
        <f>'Revenue&amp;exepenses'!BD6</f>
        <v>49</v>
      </c>
      <c r="BE6" s="14">
        <f>'Revenue&amp;exepenses'!BE6</f>
        <v>50</v>
      </c>
      <c r="BF6" s="14">
        <f>'Revenue&amp;exepenses'!BF6</f>
        <v>51</v>
      </c>
      <c r="BG6" s="14">
        <f>'Revenue&amp;exepenses'!BG6</f>
        <v>52</v>
      </c>
      <c r="BH6" s="14">
        <f>'Revenue&amp;exepenses'!BH6</f>
        <v>53</v>
      </c>
      <c r="BI6" s="14">
        <f>'Revenue&amp;exepenses'!BI6</f>
        <v>54</v>
      </c>
      <c r="BJ6" s="14">
        <f>'Revenue&amp;exepenses'!BJ6</f>
        <v>55</v>
      </c>
      <c r="BK6" s="14">
        <f>'Revenue&amp;exepenses'!BK6</f>
        <v>56</v>
      </c>
      <c r="BL6" s="14">
        <f>'Revenue&amp;exepenses'!BL6</f>
        <v>57</v>
      </c>
      <c r="BM6" s="14">
        <f>'Revenue&amp;exepenses'!BM6</f>
        <v>58</v>
      </c>
      <c r="BN6" s="14">
        <f>'Revenue&amp;exepenses'!BN6</f>
        <v>59</v>
      </c>
      <c r="BO6" s="14">
        <f>'Revenue&amp;exepenses'!BO6</f>
        <v>60</v>
      </c>
      <c r="BP6" s="14">
        <f>'Revenue&amp;exepenses'!BP6</f>
        <v>61</v>
      </c>
      <c r="BQ6" s="14">
        <f>'Revenue&amp;exepenses'!BQ6</f>
        <v>62</v>
      </c>
      <c r="BR6" s="14">
        <f>'Revenue&amp;exepenses'!BR6</f>
        <v>63</v>
      </c>
      <c r="BS6" s="14">
        <f>'Revenue&amp;exepenses'!BS6</f>
        <v>64</v>
      </c>
      <c r="BT6" s="14">
        <f>'Revenue&amp;exepenses'!BT6</f>
        <v>65</v>
      </c>
      <c r="BU6" s="14">
        <f>'Revenue&amp;exepenses'!BU6</f>
        <v>66</v>
      </c>
      <c r="BV6" s="14">
        <f>'Revenue&amp;exepenses'!BV6</f>
        <v>67</v>
      </c>
      <c r="BW6" s="14">
        <f>'Revenue&amp;exepenses'!BW6</f>
        <v>68</v>
      </c>
      <c r="BX6" s="14">
        <f>'Revenue&amp;exepenses'!BX6</f>
        <v>69</v>
      </c>
      <c r="BY6" s="14">
        <f>'Revenue&amp;exepenses'!BY6</f>
        <v>70</v>
      </c>
      <c r="BZ6" s="14">
        <f>'Revenue&amp;exepenses'!BZ6</f>
        <v>71</v>
      </c>
      <c r="CA6" s="14">
        <f>'Revenue&amp;exepenses'!CA6</f>
        <v>72</v>
      </c>
      <c r="CB6" s="14">
        <f>'Revenue&amp;exepenses'!CB6</f>
        <v>73</v>
      </c>
      <c r="CC6" s="14">
        <f>'Revenue&amp;exepenses'!CC6</f>
        <v>74</v>
      </c>
      <c r="CD6" s="14">
        <f>'Revenue&amp;exepenses'!CD6</f>
        <v>75</v>
      </c>
      <c r="CE6" s="14">
        <f>'Revenue&amp;exepenses'!CE6</f>
        <v>76</v>
      </c>
      <c r="CF6" s="14">
        <f>'Revenue&amp;exepenses'!CF6</f>
        <v>77</v>
      </c>
      <c r="CG6" s="14">
        <f>'Revenue&amp;exepenses'!CG6</f>
        <v>78</v>
      </c>
      <c r="CH6" s="14">
        <f>'Revenue&amp;exepenses'!CH6</f>
        <v>79</v>
      </c>
      <c r="CI6" s="14">
        <f>'Revenue&amp;exepenses'!CI6</f>
        <v>80</v>
      </c>
      <c r="CJ6" s="14">
        <f>'Revenue&amp;exepenses'!CJ6</f>
        <v>81</v>
      </c>
      <c r="CK6" s="14">
        <f>'Revenue&amp;exepenses'!CK6</f>
        <v>82</v>
      </c>
      <c r="CL6" s="14">
        <f>'Revenue&amp;exepenses'!CL6</f>
        <v>83</v>
      </c>
      <c r="CM6" s="14">
        <f>'Revenue&amp;exepenses'!CM6</f>
        <v>84</v>
      </c>
      <c r="CN6" s="14">
        <f>'Revenue&amp;exepenses'!CN6</f>
        <v>85</v>
      </c>
      <c r="CO6" s="14">
        <f>'Revenue&amp;exepenses'!CO6</f>
        <v>86</v>
      </c>
      <c r="CP6" s="14">
        <f>'Revenue&amp;exepenses'!CP6</f>
        <v>87</v>
      </c>
      <c r="CQ6" s="14">
        <f>'Revenue&amp;exepenses'!CQ6</f>
        <v>88</v>
      </c>
      <c r="CR6" s="14">
        <f>'Revenue&amp;exepenses'!CR6</f>
        <v>89</v>
      </c>
      <c r="CS6" s="14">
        <f>'Revenue&amp;exepenses'!CS6</f>
        <v>90</v>
      </c>
      <c r="CT6" s="14">
        <f>'Revenue&amp;exepenses'!CT6</f>
        <v>91</v>
      </c>
      <c r="CU6" s="14">
        <f>'Revenue&amp;exepenses'!CU6</f>
        <v>92</v>
      </c>
      <c r="CV6" s="14">
        <f>'Revenue&amp;exepenses'!CV6</f>
        <v>93</v>
      </c>
      <c r="CW6" s="14">
        <f>'Revenue&amp;exepenses'!CW6</f>
        <v>94</v>
      </c>
      <c r="CX6" s="14">
        <f>'Revenue&amp;exepenses'!CX6</f>
        <v>95</v>
      </c>
      <c r="CY6" s="14">
        <f>'Revenue&amp;exepenses'!CY6</f>
        <v>96</v>
      </c>
      <c r="CZ6" s="14">
        <f>'Revenue&amp;exepenses'!CZ6</f>
        <v>97</v>
      </c>
      <c r="DA6" s="14">
        <f>'Revenue&amp;exepenses'!DA6</f>
        <v>98</v>
      </c>
      <c r="DB6" s="14">
        <f>'Revenue&amp;exepenses'!DB6</f>
        <v>99</v>
      </c>
      <c r="DC6" s="14">
        <f>'Revenue&amp;exepenses'!DC6</f>
        <v>100</v>
      </c>
      <c r="DD6" s="14">
        <f>'Revenue&amp;exepenses'!DD6</f>
        <v>101</v>
      </c>
      <c r="DE6" s="14">
        <f>'Revenue&amp;exepenses'!DE6</f>
        <v>102</v>
      </c>
      <c r="DF6" s="14">
        <f>'Revenue&amp;exepenses'!DF6</f>
        <v>103</v>
      </c>
      <c r="DG6" s="14">
        <f>'Revenue&amp;exepenses'!DG6</f>
        <v>104</v>
      </c>
      <c r="DH6" s="14">
        <f>'Revenue&amp;exepenses'!DH6</f>
        <v>105</v>
      </c>
      <c r="DI6" s="14">
        <f>'Revenue&amp;exepenses'!DI6</f>
        <v>106</v>
      </c>
      <c r="DJ6" s="14">
        <f>'Revenue&amp;exepenses'!DJ6</f>
        <v>107</v>
      </c>
      <c r="DK6" s="14">
        <f>'Revenue&amp;exepenses'!DK6</f>
        <v>108</v>
      </c>
      <c r="DL6" s="14">
        <f>'Revenue&amp;exepenses'!DL6</f>
        <v>109</v>
      </c>
      <c r="DM6" s="14">
        <f>'Revenue&amp;exepenses'!DM6</f>
        <v>110</v>
      </c>
      <c r="DN6" s="14">
        <f>'Revenue&amp;exepenses'!DN6</f>
        <v>111</v>
      </c>
      <c r="DO6" s="14">
        <f>'Revenue&amp;exepenses'!DO6</f>
        <v>112</v>
      </c>
      <c r="DP6" s="14">
        <f>'Revenue&amp;exepenses'!DP6</f>
        <v>113</v>
      </c>
      <c r="DQ6" s="14">
        <f>'Revenue&amp;exepenses'!DQ6</f>
        <v>114</v>
      </c>
      <c r="DR6" s="14">
        <f>'Revenue&amp;exepenses'!DR6</f>
        <v>115</v>
      </c>
      <c r="DS6" s="14">
        <f>'Revenue&amp;exepenses'!DS6</f>
        <v>116</v>
      </c>
      <c r="DT6"/>
    </row>
    <row r="7" spans="1:124" x14ac:dyDescent="0.35">
      <c r="H7" s="275"/>
      <c r="I7" s="275"/>
      <c r="J7" s="276"/>
      <c r="K7" s="275"/>
      <c r="L7" s="275"/>
      <c r="M7" s="275"/>
      <c r="N7" s="275"/>
      <c r="O7" s="275"/>
      <c r="P7" s="275"/>
      <c r="Q7" s="275"/>
      <c r="R7" s="275"/>
      <c r="S7" s="275"/>
      <c r="T7" s="275"/>
      <c r="U7" s="275"/>
      <c r="V7" s="275"/>
      <c r="W7" s="275"/>
      <c r="X7" s="275"/>
      <c r="Y7" s="275"/>
      <c r="Z7" s="275"/>
      <c r="AA7" s="275"/>
      <c r="AB7" s="275"/>
      <c r="AC7" s="275"/>
      <c r="AD7" s="275"/>
      <c r="AE7" s="275"/>
      <c r="AF7" s="275"/>
      <c r="AG7" s="275"/>
      <c r="AH7" s="275"/>
      <c r="AI7" s="275"/>
      <c r="AJ7" s="275"/>
      <c r="AK7" s="275"/>
      <c r="AL7" s="275"/>
      <c r="AM7" s="275"/>
      <c r="AN7" s="275"/>
      <c r="AO7" s="275"/>
      <c r="AP7" s="275"/>
      <c r="AQ7" s="275"/>
      <c r="AR7" s="275"/>
      <c r="AS7" s="275"/>
      <c r="AT7" s="275"/>
      <c r="AU7" s="275"/>
      <c r="AV7" s="275"/>
      <c r="AW7" s="275"/>
      <c r="AX7" s="275"/>
      <c r="AY7" s="275"/>
      <c r="AZ7" s="275"/>
      <c r="BA7" s="275"/>
      <c r="BB7" s="275"/>
      <c r="BC7" s="275"/>
      <c r="BD7" s="275"/>
      <c r="BE7" s="275"/>
      <c r="BF7" s="275"/>
      <c r="BG7" s="275"/>
      <c r="BH7" s="275"/>
      <c r="BI7" s="275"/>
      <c r="BJ7" s="275"/>
      <c r="BK7" s="275"/>
      <c r="BL7" s="275"/>
      <c r="BM7" s="275"/>
      <c r="BN7" s="275"/>
      <c r="BO7" s="275"/>
      <c r="BP7" s="275"/>
      <c r="BQ7" s="275"/>
      <c r="BR7" s="275"/>
      <c r="BS7" s="275"/>
      <c r="BT7" s="275"/>
      <c r="BU7" s="275"/>
      <c r="BV7" s="275"/>
      <c r="BW7" s="275"/>
      <c r="BX7" s="275"/>
      <c r="BY7" s="275"/>
      <c r="BZ7" s="275"/>
      <c r="CA7" s="275"/>
      <c r="CB7" s="275"/>
      <c r="CC7" s="275"/>
      <c r="CD7" s="275"/>
      <c r="CE7" s="275"/>
      <c r="CF7" s="275"/>
      <c r="CG7" s="275"/>
      <c r="CH7" s="275"/>
      <c r="CI7" s="275"/>
      <c r="CJ7" s="275"/>
      <c r="CK7" s="275"/>
      <c r="CL7" s="275"/>
      <c r="CM7" s="275"/>
      <c r="CN7" s="275"/>
      <c r="CO7" s="275"/>
      <c r="CP7" s="275"/>
      <c r="CQ7" s="275"/>
      <c r="CR7" s="275"/>
      <c r="CS7" s="275"/>
      <c r="CT7" s="275"/>
      <c r="CU7" s="275"/>
      <c r="CV7" s="275"/>
      <c r="CW7" s="275"/>
      <c r="CX7" s="275"/>
      <c r="CY7" s="275"/>
      <c r="CZ7" s="275"/>
      <c r="DA7" s="275"/>
      <c r="DB7" s="275"/>
      <c r="DC7" s="275"/>
      <c r="DD7" s="275"/>
      <c r="DE7" s="275"/>
      <c r="DF7" s="275"/>
      <c r="DG7" s="275"/>
      <c r="DH7" s="275"/>
      <c r="DI7" s="275"/>
      <c r="DJ7" s="275"/>
      <c r="DK7" s="275"/>
      <c r="DL7" s="275"/>
      <c r="DM7" s="275"/>
      <c r="DN7" s="275"/>
      <c r="DO7" s="275"/>
      <c r="DP7" s="275"/>
      <c r="DQ7" s="275"/>
      <c r="DR7" s="275"/>
      <c r="DS7" s="275"/>
    </row>
    <row r="8" spans="1:124" s="119" customFormat="1" x14ac:dyDescent="0.35">
      <c r="A8" s="119" t="s">
        <v>265</v>
      </c>
      <c r="F8" s="120"/>
      <c r="G8" s="120"/>
      <c r="DT8"/>
    </row>
    <row r="9" spans="1:124" x14ac:dyDescent="0.35">
      <c r="D9" s="6"/>
      <c r="E9" s="6"/>
    </row>
    <row r="10" spans="1:124" x14ac:dyDescent="0.35">
      <c r="D10" s="91" t="s">
        <v>197</v>
      </c>
      <c r="E10" s="91"/>
      <c r="F10" s="99" t="str">
        <f>FS!F102</f>
        <v>INR Mn</v>
      </c>
      <c r="G10" s="91"/>
      <c r="H10" s="57">
        <f ca="1">FS!H46</f>
        <v>0</v>
      </c>
      <c r="I10" s="57">
        <f ca="1">FS!I46</f>
        <v>0</v>
      </c>
      <c r="J10" s="57">
        <f ca="1">FS!J46</f>
        <v>0</v>
      </c>
      <c r="K10" s="57">
        <f ca="1">FS!K46</f>
        <v>250.97642696225964</v>
      </c>
      <c r="L10" s="57">
        <f ca="1">FS!L46</f>
        <v>305.61391084455136</v>
      </c>
      <c r="M10" s="57">
        <f ca="1">FS!M46</f>
        <v>441.55474908007636</v>
      </c>
      <c r="N10" s="57">
        <f ca="1">FS!N46</f>
        <v>494.22139962903475</v>
      </c>
      <c r="O10" s="57">
        <f ca="1">FS!O46</f>
        <v>1135.5452224394076</v>
      </c>
      <c r="P10" s="57">
        <f ca="1">FS!P46</f>
        <v>1252.1204658327406</v>
      </c>
      <c r="Q10" s="57">
        <f ca="1">FS!Q46</f>
        <v>1445.0646179670907</v>
      </c>
      <c r="R10" s="57">
        <f ca="1">FS!R46</f>
        <v>1557.5606946937573</v>
      </c>
      <c r="S10" s="57">
        <f ca="1">FS!S46</f>
        <v>2518.3275974032449</v>
      </c>
      <c r="T10" s="57">
        <f ca="1">FS!T46</f>
        <v>2521.3525974032445</v>
      </c>
      <c r="U10" s="57">
        <f ca="1">FS!U46</f>
        <v>2590.8453034817412</v>
      </c>
      <c r="V10" s="57">
        <f ca="1">FS!V46</f>
        <v>2587.6828034817408</v>
      </c>
      <c r="W10" s="57">
        <f ca="1">FS!W46</f>
        <v>4145.0300572406759</v>
      </c>
      <c r="X10" s="57">
        <f ca="1">FS!X46</f>
        <v>4150.0258905740084</v>
      </c>
      <c r="Y10" s="57">
        <f ca="1">FS!Y46</f>
        <v>4287.4591911527805</v>
      </c>
      <c r="Z10" s="57">
        <f ca="1">FS!Z46</f>
        <v>4282.1883578194465</v>
      </c>
      <c r="AA10" s="57">
        <f ca="1">FS!AA46</f>
        <v>7947.9963042873424</v>
      </c>
      <c r="AB10" s="57">
        <f ca="1">FS!AB46</f>
        <v>7934.5687972807063</v>
      </c>
      <c r="AC10" s="57">
        <f ca="1">FS!AC46</f>
        <v>8265.5799449440528</v>
      </c>
      <c r="AD10" s="57">
        <f ca="1">FS!AD46</f>
        <v>8255.0382782773886</v>
      </c>
      <c r="AE10" s="57">
        <f ca="1">FS!AE46</f>
        <v>9157.1416348892999</v>
      </c>
      <c r="AF10" s="57">
        <f ca="1">FS!AF46</f>
        <v>9141.2974047262287</v>
      </c>
      <c r="AG10" s="57">
        <f ca="1">FS!AG46</f>
        <v>9053.3345708669149</v>
      </c>
      <c r="AH10" s="57">
        <f ca="1">FS!AH46</f>
        <v>9042.9304042002477</v>
      </c>
      <c r="AI10" s="57">
        <f ca="1">FS!AI46</f>
        <v>9519.275989847396</v>
      </c>
      <c r="AJ10" s="57">
        <f ca="1">FS!AJ46</f>
        <v>9501.1213034748143</v>
      </c>
      <c r="AK10" s="57">
        <f ca="1">FS!AK46</f>
        <v>9396.2404534129018</v>
      </c>
      <c r="AL10" s="57">
        <f ca="1">FS!AL46</f>
        <v>9385.9737867462354</v>
      </c>
      <c r="AM10" s="57">
        <f ca="1">FS!AM46</f>
        <v>9348.4737867462354</v>
      </c>
      <c r="AN10" s="57">
        <f ca="1">FS!AN46</f>
        <v>9330.1816003736531</v>
      </c>
      <c r="AO10" s="57">
        <f ca="1">FS!AO46</f>
        <v>9217.8506147362859</v>
      </c>
      <c r="AP10" s="57">
        <f ca="1">FS!AP46</f>
        <v>9207.7214480696202</v>
      </c>
      <c r="AQ10" s="57">
        <f ca="1">FS!AQ46</f>
        <v>9132.7214480696202</v>
      </c>
      <c r="AR10" s="57">
        <f ca="1">FS!AR46</f>
        <v>9085.732908657792</v>
      </c>
      <c r="AS10" s="57">
        <f ca="1">FS!AS46</f>
        <v>8918.1886434615517</v>
      </c>
      <c r="AT10" s="57">
        <f ca="1">FS!AT46</f>
        <v>8908.3344767948838</v>
      </c>
      <c r="AU10" s="57">
        <f ca="1">FS!AU46</f>
        <v>8720.8344767948838</v>
      </c>
      <c r="AV10" s="57">
        <f ca="1">FS!AV46</f>
        <v>8730.6886434615517</v>
      </c>
      <c r="AW10" s="57">
        <f ca="1">FS!AW46</f>
        <v>8668.8136434615517</v>
      </c>
      <c r="AX10" s="57">
        <f ca="1">FS!AX46</f>
        <v>8659.6469767948838</v>
      </c>
      <c r="AY10" s="57">
        <f ca="1">FS!AY46</f>
        <v>8659.6469767948838</v>
      </c>
      <c r="AZ10" s="57">
        <f ca="1">FS!AZ46</f>
        <v>8668.8136434615517</v>
      </c>
      <c r="BA10" s="57">
        <f ca="1">FS!BA46</f>
        <v>8668.8136434615517</v>
      </c>
      <c r="BB10" s="57">
        <f ca="1">FS!BB46</f>
        <v>8659.6469767948838</v>
      </c>
      <c r="BC10" s="57">
        <f ca="1">FS!BC46</f>
        <v>8659.6469767948838</v>
      </c>
      <c r="BD10" s="57">
        <f ca="1">FS!BD46</f>
        <v>8668.8136434615517</v>
      </c>
      <c r="BE10" s="57">
        <f ca="1">FS!BE46</f>
        <v>8668.8136434615517</v>
      </c>
      <c r="BF10" s="57">
        <f ca="1">FS!BF46</f>
        <v>8659.6469767948838</v>
      </c>
      <c r="BG10" s="57">
        <f ca="1">FS!BG46</f>
        <v>8659.6469767948838</v>
      </c>
      <c r="BH10" s="57">
        <f ca="1">FS!BH46</f>
        <v>8668.8136434615517</v>
      </c>
      <c r="BI10" s="57">
        <f ca="1">FS!BI46</f>
        <v>8668.8136434615517</v>
      </c>
      <c r="BJ10" s="57">
        <f ca="1">FS!BJ46</f>
        <v>8659.6469767948838</v>
      </c>
      <c r="BK10" s="57">
        <f ca="1">FS!BK46</f>
        <v>8659.6469767948838</v>
      </c>
      <c r="BL10" s="57">
        <f ca="1">FS!BL46</f>
        <v>8668.8136434615517</v>
      </c>
      <c r="BM10" s="57">
        <f ca="1">FS!BM46</f>
        <v>8668.8136434615517</v>
      </c>
      <c r="BN10" s="57">
        <f ca="1">FS!BN46</f>
        <v>8659.6469767948838</v>
      </c>
      <c r="BO10" s="57">
        <f ca="1">FS!BO46</f>
        <v>8659.6469767948838</v>
      </c>
      <c r="BP10" s="57">
        <f ca="1">FS!BP46</f>
        <v>8668.8136434615517</v>
      </c>
      <c r="BQ10" s="57">
        <f ca="1">FS!BQ46</f>
        <v>8668.8136434615517</v>
      </c>
      <c r="BR10" s="57">
        <f ca="1">FS!BR46</f>
        <v>8659.6469767948838</v>
      </c>
      <c r="BS10" s="57">
        <f ca="1">FS!BS46</f>
        <v>8659.6469767948838</v>
      </c>
      <c r="BT10" s="57">
        <f ca="1">FS!BT46</f>
        <v>8668.8136434615517</v>
      </c>
      <c r="BU10" s="57">
        <f ca="1">FS!BU46</f>
        <v>8668.8136434615517</v>
      </c>
      <c r="BV10" s="57">
        <f ca="1">FS!BV46</f>
        <v>8659.6469767948838</v>
      </c>
      <c r="BW10" s="57">
        <f ca="1">FS!BW46</f>
        <v>8659.6469767948838</v>
      </c>
      <c r="BX10" s="57">
        <f ca="1">FS!BX46</f>
        <v>8668.8136434615517</v>
      </c>
      <c r="BY10" s="57">
        <f ca="1">FS!BY46</f>
        <v>8668.8136434615517</v>
      </c>
      <c r="BZ10" s="57">
        <f ca="1">FS!BZ46</f>
        <v>8659.6469767948838</v>
      </c>
      <c r="CA10" s="57">
        <f ca="1">FS!CA46</f>
        <v>8659.6469767948838</v>
      </c>
      <c r="CB10" s="57">
        <f ca="1">FS!CB46</f>
        <v>8668.8136434615517</v>
      </c>
      <c r="CC10" s="57">
        <f ca="1">FS!CC46</f>
        <v>8668.8136434615517</v>
      </c>
      <c r="CD10" s="57">
        <f ca="1">FS!CD46</f>
        <v>8659.6469767948838</v>
      </c>
      <c r="CE10" s="57">
        <f ca="1">FS!CE46</f>
        <v>8659.6469767948838</v>
      </c>
      <c r="CF10" s="57">
        <f ca="1">FS!CF46</f>
        <v>8668.8136434615517</v>
      </c>
      <c r="CG10" s="57">
        <f ca="1">FS!CG46</f>
        <v>8668.8136434615517</v>
      </c>
      <c r="CH10" s="57">
        <f ca="1">FS!CH46</f>
        <v>8659.6469767948838</v>
      </c>
      <c r="CI10" s="57">
        <f ca="1">FS!CI46</f>
        <v>8659.6469767948838</v>
      </c>
      <c r="CJ10" s="57">
        <f ca="1">FS!CJ46</f>
        <v>8668.8136434615517</v>
      </c>
      <c r="CK10" s="57">
        <f ca="1">FS!CK46</f>
        <v>8668.8136434615517</v>
      </c>
      <c r="CL10" s="57">
        <f ca="1">FS!CL46</f>
        <v>8659.6469767948838</v>
      </c>
      <c r="CM10" s="57">
        <f ca="1">FS!CM46</f>
        <v>8806.5869630941979</v>
      </c>
      <c r="CN10" s="57">
        <f ca="1">FS!CN46</f>
        <v>8815.7536297608658</v>
      </c>
      <c r="CO10" s="57">
        <f ca="1">FS!CO46</f>
        <v>8815.7536297608658</v>
      </c>
      <c r="CP10" s="57">
        <f ca="1">FS!CP46</f>
        <v>8806.5869630941979</v>
      </c>
      <c r="CQ10" s="57">
        <f ca="1">FS!CQ46</f>
        <v>8953.526949393512</v>
      </c>
      <c r="CR10" s="57">
        <f ca="1">FS!CR46</f>
        <v>8962.6936160601799</v>
      </c>
      <c r="CS10" s="57">
        <f ca="1">FS!CS46</f>
        <v>8962.6936160601799</v>
      </c>
      <c r="CT10" s="57">
        <f ca="1">FS!CT46</f>
        <v>8953.526949393512</v>
      </c>
      <c r="CU10" s="57">
        <f ca="1">FS!CU46</f>
        <v>9100.4669356928262</v>
      </c>
      <c r="CV10" s="57">
        <f ca="1">FS!CV46</f>
        <v>9109.633602359494</v>
      </c>
      <c r="CW10" s="57">
        <f ca="1">FS!CW46</f>
        <v>9109.633602359494</v>
      </c>
      <c r="CX10" s="57">
        <f ca="1">FS!CX46</f>
        <v>9100.4669356928262</v>
      </c>
      <c r="CY10" s="57">
        <f ca="1">FS!CY46</f>
        <v>9394.3469082914544</v>
      </c>
      <c r="CZ10" s="57">
        <f ca="1">FS!CZ46</f>
        <v>9403.5135749581223</v>
      </c>
      <c r="DA10" s="57">
        <f ca="1">FS!DA46</f>
        <v>9403.5135749581223</v>
      </c>
      <c r="DB10" s="57">
        <f ca="1">FS!DB46</f>
        <v>9394.3469082914544</v>
      </c>
      <c r="DC10" s="57">
        <f ca="1">FS!DC46</f>
        <v>10129.046839788027</v>
      </c>
      <c r="DD10" s="57">
        <f ca="1">FS!DD46</f>
        <v>10138.213506454695</v>
      </c>
      <c r="DE10" s="57">
        <f ca="1">FS!DE46</f>
        <v>10138.213506454695</v>
      </c>
      <c r="DF10" s="57">
        <f ca="1">FS!DF46</f>
        <v>10129.046839788027</v>
      </c>
      <c r="DG10" s="57">
        <f ca="1">FS!DG46</f>
        <v>10129.046839788027</v>
      </c>
      <c r="DH10" s="57">
        <f ca="1">FS!DH46</f>
        <v>10138.213506454695</v>
      </c>
      <c r="DI10" s="57">
        <f ca="1">FS!DI46</f>
        <v>10138.213506454695</v>
      </c>
      <c r="DJ10" s="57">
        <f ca="1">FS!DJ46</f>
        <v>10129.046839788027</v>
      </c>
      <c r="DK10" s="57">
        <f ca="1">FS!DK46</f>
        <v>10129.046839788027</v>
      </c>
      <c r="DL10" s="57">
        <f ca="1">FS!DL46</f>
        <v>10138.213506454695</v>
      </c>
      <c r="DM10" s="57">
        <f ca="1">FS!DM46</f>
        <v>10138.213506454695</v>
      </c>
      <c r="DN10" s="57">
        <f ca="1">FS!DN46</f>
        <v>10129.046839788027</v>
      </c>
      <c r="DO10" s="57">
        <f ca="1">FS!DO46</f>
        <v>10129.046839788027</v>
      </c>
      <c r="DP10" s="57">
        <f ca="1">FS!DP46</f>
        <v>10138.213506454695</v>
      </c>
      <c r="DQ10" s="57">
        <f ca="1">FS!DQ46</f>
        <v>10138.213506454695</v>
      </c>
      <c r="DR10" s="57">
        <f ca="1">FS!DR46</f>
        <v>10129.046839788027</v>
      </c>
      <c r="DS10" s="57">
        <f ca="1">FS!DS46</f>
        <v>10129.046839788027</v>
      </c>
    </row>
    <row r="11" spans="1:124" x14ac:dyDescent="0.35">
      <c r="D11" s="91" t="s">
        <v>266</v>
      </c>
      <c r="E11" s="154">
        <f>Inputs!H153</f>
        <v>0.17010000000000003</v>
      </c>
      <c r="F11" s="99" t="str">
        <f>F10</f>
        <v>INR Mn</v>
      </c>
      <c r="G11" s="91"/>
      <c r="H11" s="155">
        <f ca="1">-FS!H54</f>
        <v>0</v>
      </c>
      <c r="I11" s="155">
        <f ca="1">-FS!I54</f>
        <v>0</v>
      </c>
      <c r="J11" s="155">
        <f ca="1">-FS!J54</f>
        <v>0</v>
      </c>
      <c r="K11" s="155">
        <f ca="1">-FS!K54</f>
        <v>-6.0584583080434076</v>
      </c>
      <c r="L11" s="155">
        <f ca="1">-FS!L54</f>
        <v>-13.75505639448132</v>
      </c>
      <c r="M11" s="155">
        <f ca="1">-FS!M54</f>
        <v>-35.646892861053757</v>
      </c>
      <c r="N11" s="155">
        <f ca="1">-FS!N54</f>
        <v>-43.8331378252755</v>
      </c>
      <c r="O11" s="155">
        <f ca="1">-FS!O54</f>
        <v>-129.33518661066338</v>
      </c>
      <c r="P11" s="155">
        <f ca="1">-FS!P54</f>
        <v>-146.2563419202678</v>
      </c>
      <c r="Q11" s="155">
        <f ca="1">-FS!Q54</f>
        <v>-177.66633721049436</v>
      </c>
      <c r="R11" s="155">
        <f ca="1">-FS!R54</f>
        <v>-195.91375253645825</v>
      </c>
      <c r="S11" s="155">
        <f ca="1">-FS!S54</f>
        <v>-334.35511822791472</v>
      </c>
      <c r="T11" s="155">
        <f ca="1">-FS!T54</f>
        <v>-331.80703189562286</v>
      </c>
      <c r="U11" s="155">
        <f ca="1">-FS!U54</f>
        <v>-342.33483128774463</v>
      </c>
      <c r="V11" s="155">
        <f ca="1">-FS!V54</f>
        <v>-340.98315945080913</v>
      </c>
      <c r="W11" s="155">
        <f ca="1">-FS!W54</f>
        <v>-545.51956453166304</v>
      </c>
      <c r="X11" s="155">
        <f ca="1">-FS!X54</f>
        <v>-541.70281083896464</v>
      </c>
      <c r="Y11" s="155">
        <f ca="1">-FS!Y54</f>
        <v>-562.76561196107923</v>
      </c>
      <c r="Z11" s="155">
        <f ca="1">-FS!Z54</f>
        <v>-560.41492287330573</v>
      </c>
      <c r="AA11" s="155">
        <f ca="1">-FS!AA54</f>
        <v>-1027.0485208286141</v>
      </c>
      <c r="AB11" s="155">
        <f ca="1">-FS!AB54</f>
        <v>-1013.2455559214061</v>
      </c>
      <c r="AC11" s="155">
        <f ca="1">-FS!AC54</f>
        <v>-1063.8121013597658</v>
      </c>
      <c r="AD11" s="155">
        <f ca="1">-FS!AD54</f>
        <v>-1058.4217810361804</v>
      </c>
      <c r="AE11" s="155">
        <f ca="1">-FS!AE54</f>
        <v>-1269.8185374068139</v>
      </c>
      <c r="AF11" s="155">
        <f ca="1">-FS!AF54</f>
        <v>-1265.7624923813287</v>
      </c>
      <c r="AG11" s="155">
        <f ca="1">-FS!AG54</f>
        <v>-1251.241266966704</v>
      </c>
      <c r="AH11" s="155">
        <f ca="1">-FS!AH54</f>
        <v>-1249.7477062864441</v>
      </c>
      <c r="AI11" s="155">
        <f ca="1">-FS!AI54</f>
        <v>-1322.4408877349247</v>
      </c>
      <c r="AJ11" s="155">
        <f ca="1">-FS!AJ54</f>
        <v>-1321.9171848892108</v>
      </c>
      <c r="AK11" s="155">
        <f ca="1">-FS!AK54</f>
        <v>-1305.5482451705277</v>
      </c>
      <c r="AL11" s="155">
        <f ca="1">-FS!AL54</f>
        <v>-1305.2867771393512</v>
      </c>
      <c r="AM11" s="155">
        <f ca="1">-FS!AM54</f>
        <v>-1298.3012734892043</v>
      </c>
      <c r="AN11" s="155">
        <f ca="1">-FS!AN54</f>
        <v>-1301.4880668342296</v>
      </c>
      <c r="AO11" s="155">
        <f ca="1">-FS!AO54</f>
        <v>-1283.8350005008308</v>
      </c>
      <c r="AP11" s="155">
        <f ca="1">-FS!AP54</f>
        <v>-1283.5790490576053</v>
      </c>
      <c r="AQ11" s="155">
        <f ca="1">-FS!AQ54</f>
        <v>-1268.3440155340352</v>
      </c>
      <c r="AR11" s="155">
        <f ca="1">-FS!AR54</f>
        <v>-1261.8437834091305</v>
      </c>
      <c r="AS11" s="155">
        <f ca="1">-FS!AS54</f>
        <v>-1234.8499373602078</v>
      </c>
      <c r="AT11" s="155">
        <f ca="1">-FS!AT54</f>
        <v>-1234.6922038591827</v>
      </c>
      <c r="AU11" s="155">
        <f ca="1">-FS!AU54</f>
        <v>-1200.9583775153251</v>
      </c>
      <c r="AV11" s="155">
        <f ca="1">-FS!AV54</f>
        <v>-1204.1794242352071</v>
      </c>
      <c r="AW11" s="155">
        <f ca="1">-FS!AW54</f>
        <v>-1195.2127075972471</v>
      </c>
      <c r="AX11" s="155">
        <f ca="1">-FS!AX54</f>
        <v>-1195.2251620262327</v>
      </c>
      <c r="AY11" s="155">
        <f ca="1">-FS!AY54</f>
        <v>-1192.9786468454217</v>
      </c>
      <c r="AZ11" s="155">
        <f ca="1">-FS!AZ54</f>
        <v>-1196.1369194451477</v>
      </c>
      <c r="BA11" s="155">
        <f ca="1">-FS!BA54</f>
        <v>-1197.7497786766348</v>
      </c>
      <c r="BB11" s="155">
        <f ca="1">-FS!BB54</f>
        <v>-1197.8173442707614</v>
      </c>
      <c r="BC11" s="155">
        <f ca="1">-FS!BC54</f>
        <v>-1197.8284307512611</v>
      </c>
      <c r="BD11" s="155">
        <f ca="1">-FS!BD54</f>
        <v>-1200.5228066459511</v>
      </c>
      <c r="BE11" s="155">
        <f ca="1">-FS!BE54</f>
        <v>-1202.1922201186912</v>
      </c>
      <c r="BF11" s="155">
        <f ca="1">-FS!BF54</f>
        <v>-1202.3168293281487</v>
      </c>
      <c r="BG11" s="155">
        <f ca="1">-FS!BG54</f>
        <v>-1199.9478248524529</v>
      </c>
      <c r="BH11" s="155">
        <f ca="1">-FS!BH54</f>
        <v>-1203.2202016217245</v>
      </c>
      <c r="BI11" s="155">
        <f ca="1">-FS!BI54</f>
        <v>-1204.9481523867746</v>
      </c>
      <c r="BJ11" s="155">
        <f ca="1">-FS!BJ54</f>
        <v>-1205.13180542232</v>
      </c>
      <c r="BK11" s="155">
        <f ca="1">-FS!BK54</f>
        <v>-1202.9278922598901</v>
      </c>
      <c r="BL11" s="155">
        <f ca="1">-FS!BL54</f>
        <v>-1206.2603391101181</v>
      </c>
      <c r="BM11" s="155">
        <f ca="1">-FS!BM54</f>
        <v>-1208.0488797533994</v>
      </c>
      <c r="BN11" s="155">
        <f ca="1">-FS!BN54</f>
        <v>-1208.2936469623507</v>
      </c>
      <c r="BO11" s="155">
        <f ca="1">-FS!BO54</f>
        <v>-1206.1711077746504</v>
      </c>
      <c r="BP11" s="155">
        <f ca="1">-FS!BP54</f>
        <v>-1209.5657310383549</v>
      </c>
      <c r="BQ11" s="155">
        <f ca="1">-FS!BQ54</f>
        <v>-1211.4169861188643</v>
      </c>
      <c r="BR11" s="155">
        <f ca="1">-FS!BR54</f>
        <v>-1211.725010444412</v>
      </c>
      <c r="BS11" s="155">
        <f ca="1">-FS!BS54</f>
        <v>-1211.9575526490662</v>
      </c>
      <c r="BT11" s="155">
        <f ca="1">-FS!BT54</f>
        <v>-1214.8826653787842</v>
      </c>
      <c r="BU11" s="155">
        <f ca="1">-FS!BU54</f>
        <v>-1216.5873173826062</v>
      </c>
      <c r="BV11" s="155">
        <f ca="1">-FS!BV54</f>
        <v>-1216.7474700485286</v>
      </c>
      <c r="BW11" s="155">
        <f ca="1">-FS!BW54</f>
        <v>-1214.4105019611352</v>
      </c>
      <c r="BX11" s="155">
        <f ca="1">-FS!BX54</f>
        <v>-1217.7190399761928</v>
      </c>
      <c r="BY11" s="155">
        <f ca="1">-FS!BY54</f>
        <v>-1219.2719483271351</v>
      </c>
      <c r="BZ11" s="155">
        <f ca="1">-FS!BZ54</f>
        <v>-1219.2790442749038</v>
      </c>
      <c r="CA11" s="155">
        <f ca="1">-FS!CA54</f>
        <v>-1216.8963330660072</v>
      </c>
      <c r="CB11" s="155">
        <f ca="1">-FS!CB54</f>
        <v>-1220.0491540474716</v>
      </c>
      <c r="CC11" s="155">
        <f ca="1">-FS!CC54</f>
        <v>-1221.444997917165</v>
      </c>
      <c r="CD11" s="155">
        <f ca="1">-FS!CD54</f>
        <v>-1221.2936702763216</v>
      </c>
      <c r="CE11" s="155">
        <f ca="1">-FS!CE54</f>
        <v>-1218.7714754236399</v>
      </c>
      <c r="CF11" s="155">
        <f ca="1">-FS!CF54</f>
        <v>-1221.763119218193</v>
      </c>
      <c r="CG11" s="155">
        <f ca="1">-FS!CG54</f>
        <v>-1222.7848746359309</v>
      </c>
      <c r="CH11" s="155">
        <f ca="1">-FS!CH54</f>
        <v>-1222.2562214880979</v>
      </c>
      <c r="CI11" s="155">
        <f ca="1">-FS!CI54</f>
        <v>-1221.6448208219101</v>
      </c>
      <c r="CJ11" s="155">
        <f ca="1">-FS!CJ54</f>
        <v>-1223.7186967895561</v>
      </c>
      <c r="CK11" s="155">
        <f ca="1">-FS!CK54</f>
        <v>-1223.7186967895561</v>
      </c>
      <c r="CL11" s="155">
        <f ca="1">-FS!CL54</f>
        <v>-1222.1594467895559</v>
      </c>
      <c r="CM11" s="155">
        <f ca="1">-FS!CM54</f>
        <v>-1243.0826847942001</v>
      </c>
      <c r="CN11" s="155">
        <f ca="1">-FS!CN54</f>
        <v>-1244.6419347942003</v>
      </c>
      <c r="CO11" s="155">
        <f ca="1">-FS!CO54</f>
        <v>-1244.6419347942003</v>
      </c>
      <c r="CP11" s="155">
        <f ca="1">-FS!CP54</f>
        <v>-1243.0826847942001</v>
      </c>
      <c r="CQ11" s="155">
        <f ca="1">-FS!CQ54</f>
        <v>-1264.1145645705155</v>
      </c>
      <c r="CR11" s="155">
        <f ca="1">-FS!CR54</f>
        <v>-1265.6738145705158</v>
      </c>
      <c r="CS11" s="155">
        <f ca="1">-FS!CS54</f>
        <v>-1265.6738145705158</v>
      </c>
      <c r="CT11" s="155">
        <f ca="1">-FS!CT54</f>
        <v>-1264.1145645705155</v>
      </c>
      <c r="CU11" s="155">
        <f ca="1">-FS!CU54</f>
        <v>-1285.1667558602621</v>
      </c>
      <c r="CV11" s="155">
        <f ca="1">-FS!CV54</f>
        <v>-1286.7260058602624</v>
      </c>
      <c r="CW11" s="155">
        <f ca="1">-FS!CW54</f>
        <v>-1286.7260058602624</v>
      </c>
      <c r="CX11" s="155">
        <f ca="1">-FS!CX54</f>
        <v>-1285.1667558602621</v>
      </c>
      <c r="CY11" s="155">
        <f ca="1">-FS!CY54</f>
        <v>-1333.5048237091901</v>
      </c>
      <c r="CZ11" s="155">
        <f ca="1">-FS!CZ54</f>
        <v>-1334.5301897538957</v>
      </c>
      <c r="DA11" s="155">
        <f ca="1">-FS!DA54</f>
        <v>-1334.5301897538957</v>
      </c>
      <c r="DB11" s="155">
        <f ca="1">-FS!DB54</f>
        <v>-1332.9709397538954</v>
      </c>
      <c r="DC11" s="155">
        <f ca="1">-FS!DC54</f>
        <v>-1453.8721444310233</v>
      </c>
      <c r="DD11" s="155">
        <f ca="1">-FS!DD54</f>
        <v>-1455.4313944310236</v>
      </c>
      <c r="DE11" s="155">
        <f ca="1">-FS!DE54</f>
        <v>-1455.4313944310236</v>
      </c>
      <c r="DF11" s="155">
        <f ca="1">-FS!DF54</f>
        <v>-1453.8721444310233</v>
      </c>
      <c r="DG11" s="155">
        <f ca="1">-FS!DG54</f>
        <v>-1449.9095325367844</v>
      </c>
      <c r="DH11" s="155">
        <f ca="1">-FS!DH54</f>
        <v>-1451.4687825367846</v>
      </c>
      <c r="DI11" s="155">
        <f ca="1">-FS!DI54</f>
        <v>-1451.4687825367846</v>
      </c>
      <c r="DJ11" s="155">
        <f ca="1">-FS!DJ54</f>
        <v>-1449.9095325367844</v>
      </c>
      <c r="DK11" s="155">
        <f ca="1">-FS!DK54</f>
        <v>-1445.9672321568228</v>
      </c>
      <c r="DL11" s="155">
        <f ca="1">-FS!DL54</f>
        <v>-1447.526482156823</v>
      </c>
      <c r="DM11" s="155">
        <f ca="1">-FS!DM54</f>
        <v>-1447.526482156823</v>
      </c>
      <c r="DN11" s="155">
        <f ca="1">-FS!DN54</f>
        <v>-1445.9672321568228</v>
      </c>
      <c r="DO11" s="155">
        <f ca="1">-FS!DO54</f>
        <v>-1444.3163166666866</v>
      </c>
      <c r="DP11" s="155">
        <f ca="1">-FS!DP54</f>
        <v>-1445.3416827113676</v>
      </c>
      <c r="DQ11" s="155">
        <f ca="1">-FS!DQ54</f>
        <v>-1445.3416827113676</v>
      </c>
      <c r="DR11" s="155">
        <f ca="1">-FS!DR54</f>
        <v>-1443.7824327113674</v>
      </c>
      <c r="DS11" s="155">
        <f ca="1">-FS!DS54</f>
        <v>-1439.7111960509221</v>
      </c>
    </row>
    <row r="12" spans="1:124" x14ac:dyDescent="0.35">
      <c r="D12" s="121" t="s">
        <v>267</v>
      </c>
      <c r="E12" s="121"/>
      <c r="F12" s="122" t="str">
        <f>F11</f>
        <v>INR Mn</v>
      </c>
      <c r="G12" s="121"/>
      <c r="H12" s="92">
        <f t="shared" ref="H12:N12" ca="1" si="2">SUM(H10:H11)</f>
        <v>0</v>
      </c>
      <c r="I12" s="92">
        <f t="shared" ca="1" si="2"/>
        <v>0</v>
      </c>
      <c r="J12" s="92">
        <f t="shared" ca="1" si="2"/>
        <v>0</v>
      </c>
      <c r="K12" s="92">
        <f t="shared" ca="1" si="2"/>
        <v>244.91796865421622</v>
      </c>
      <c r="L12" s="92">
        <f t="shared" ca="1" si="2"/>
        <v>291.85885445007006</v>
      </c>
      <c r="M12" s="92">
        <f t="shared" ca="1" si="2"/>
        <v>405.90785621902262</v>
      </c>
      <c r="N12" s="92">
        <f t="shared" ca="1" si="2"/>
        <v>450.38826180375924</v>
      </c>
      <c r="O12" s="92">
        <f t="shared" ref="O12:BZ12" ca="1" si="3">SUM(O10:O11)</f>
        <v>1006.2100358287441</v>
      </c>
      <c r="P12" s="92">
        <f t="shared" ca="1" si="3"/>
        <v>1105.8641239124727</v>
      </c>
      <c r="Q12" s="92">
        <f t="shared" ca="1" si="3"/>
        <v>1267.3982807565963</v>
      </c>
      <c r="R12" s="92">
        <f t="shared" ca="1" si="3"/>
        <v>1361.646942157299</v>
      </c>
      <c r="S12" s="92">
        <f t="shared" ca="1" si="3"/>
        <v>2183.9724791753301</v>
      </c>
      <c r="T12" s="92">
        <f t="shared" ca="1" si="3"/>
        <v>2189.5455655076216</v>
      </c>
      <c r="U12" s="92">
        <f t="shared" ca="1" si="3"/>
        <v>2248.5104721939965</v>
      </c>
      <c r="V12" s="92">
        <f t="shared" ca="1" si="3"/>
        <v>2246.6996440309317</v>
      </c>
      <c r="W12" s="92">
        <f t="shared" ca="1" si="3"/>
        <v>3599.5104927090129</v>
      </c>
      <c r="X12" s="92">
        <f t="shared" ca="1" si="3"/>
        <v>3608.3230797350438</v>
      </c>
      <c r="Y12" s="92">
        <f t="shared" ca="1" si="3"/>
        <v>3724.6935791917012</v>
      </c>
      <c r="Z12" s="92">
        <f t="shared" ca="1" si="3"/>
        <v>3721.7734349461407</v>
      </c>
      <c r="AA12" s="92">
        <f t="shared" ca="1" si="3"/>
        <v>6920.9477834587287</v>
      </c>
      <c r="AB12" s="92">
        <f t="shared" ca="1" si="3"/>
        <v>6921.3232413593005</v>
      </c>
      <c r="AC12" s="92">
        <f t="shared" ca="1" si="3"/>
        <v>7201.7678435842872</v>
      </c>
      <c r="AD12" s="92">
        <f t="shared" ca="1" si="3"/>
        <v>7196.616497241208</v>
      </c>
      <c r="AE12" s="92">
        <f t="shared" ca="1" si="3"/>
        <v>7887.3230974824855</v>
      </c>
      <c r="AF12" s="92">
        <f t="shared" ca="1" si="3"/>
        <v>7875.5349123448996</v>
      </c>
      <c r="AG12" s="92">
        <f t="shared" ca="1" si="3"/>
        <v>7802.0933039002111</v>
      </c>
      <c r="AH12" s="92">
        <f t="shared" ca="1" si="3"/>
        <v>7793.1826979138041</v>
      </c>
      <c r="AI12" s="92">
        <f t="shared" ca="1" si="3"/>
        <v>8196.8351021124708</v>
      </c>
      <c r="AJ12" s="92">
        <f t="shared" ca="1" si="3"/>
        <v>8179.2041185856033</v>
      </c>
      <c r="AK12" s="92">
        <f t="shared" ca="1" si="3"/>
        <v>8090.6922082423744</v>
      </c>
      <c r="AL12" s="92">
        <f t="shared" ca="1" si="3"/>
        <v>8080.6870096068842</v>
      </c>
      <c r="AM12" s="92">
        <f t="shared" ca="1" si="3"/>
        <v>8050.1725132570309</v>
      </c>
      <c r="AN12" s="92">
        <f t="shared" ca="1" si="3"/>
        <v>8028.6935335394237</v>
      </c>
      <c r="AO12" s="92">
        <f t="shared" ca="1" si="3"/>
        <v>7934.0156142354554</v>
      </c>
      <c r="AP12" s="92">
        <f t="shared" ca="1" si="3"/>
        <v>7924.1423990120147</v>
      </c>
      <c r="AQ12" s="92">
        <f t="shared" ca="1" si="3"/>
        <v>7864.3774325355853</v>
      </c>
      <c r="AR12" s="92">
        <f t="shared" ca="1" si="3"/>
        <v>7823.889125248661</v>
      </c>
      <c r="AS12" s="92">
        <f t="shared" ca="1" si="3"/>
        <v>7683.3387061013436</v>
      </c>
      <c r="AT12" s="92">
        <f t="shared" ca="1" si="3"/>
        <v>7673.6422729357009</v>
      </c>
      <c r="AU12" s="92">
        <f t="shared" ca="1" si="3"/>
        <v>7519.8760992795587</v>
      </c>
      <c r="AV12" s="92">
        <f t="shared" ca="1" si="3"/>
        <v>7526.5092192263446</v>
      </c>
      <c r="AW12" s="92">
        <f t="shared" ca="1" si="3"/>
        <v>7473.6009358643041</v>
      </c>
      <c r="AX12" s="92">
        <f t="shared" ca="1" si="3"/>
        <v>7464.4218147686515</v>
      </c>
      <c r="AY12" s="92">
        <f t="shared" ca="1" si="3"/>
        <v>7466.6683299494616</v>
      </c>
      <c r="AZ12" s="92">
        <f t="shared" ca="1" si="3"/>
        <v>7472.6767240164045</v>
      </c>
      <c r="BA12" s="92">
        <f t="shared" ca="1" si="3"/>
        <v>7471.0638647849173</v>
      </c>
      <c r="BB12" s="92">
        <f t="shared" ca="1" si="3"/>
        <v>7461.8296325241226</v>
      </c>
      <c r="BC12" s="92">
        <f t="shared" ca="1" si="3"/>
        <v>7461.8185460436225</v>
      </c>
      <c r="BD12" s="92">
        <f t="shared" ca="1" si="3"/>
        <v>7468.2908368156004</v>
      </c>
      <c r="BE12" s="92">
        <f t="shared" ca="1" si="3"/>
        <v>7466.62142334286</v>
      </c>
      <c r="BF12" s="92">
        <f t="shared" ca="1" si="3"/>
        <v>7457.3301474667351</v>
      </c>
      <c r="BG12" s="92">
        <f t="shared" ca="1" si="3"/>
        <v>7459.6991519424309</v>
      </c>
      <c r="BH12" s="92">
        <f t="shared" ca="1" si="3"/>
        <v>7465.5934418398274</v>
      </c>
      <c r="BI12" s="92">
        <f t="shared" ca="1" si="3"/>
        <v>7463.8654910747773</v>
      </c>
      <c r="BJ12" s="92">
        <f t="shared" ca="1" si="3"/>
        <v>7454.5151713725636</v>
      </c>
      <c r="BK12" s="92">
        <f t="shared" ca="1" si="3"/>
        <v>7456.7190845349942</v>
      </c>
      <c r="BL12" s="92">
        <f t="shared" ca="1" si="3"/>
        <v>7462.5533043514333</v>
      </c>
      <c r="BM12" s="92">
        <f t="shared" ca="1" si="3"/>
        <v>7460.7647637081518</v>
      </c>
      <c r="BN12" s="92">
        <f t="shared" ca="1" si="3"/>
        <v>7451.3533298325328</v>
      </c>
      <c r="BO12" s="92">
        <f t="shared" ca="1" si="3"/>
        <v>7453.4758690202334</v>
      </c>
      <c r="BP12" s="92">
        <f t="shared" ca="1" si="3"/>
        <v>7459.2479124231968</v>
      </c>
      <c r="BQ12" s="92">
        <f t="shared" ca="1" si="3"/>
        <v>7457.3966573426878</v>
      </c>
      <c r="BR12" s="92">
        <f t="shared" ca="1" si="3"/>
        <v>7447.9219663504718</v>
      </c>
      <c r="BS12" s="92">
        <f t="shared" ca="1" si="3"/>
        <v>7447.6894241458176</v>
      </c>
      <c r="BT12" s="92">
        <f t="shared" ca="1" si="3"/>
        <v>7453.930978082768</v>
      </c>
      <c r="BU12" s="92">
        <f t="shared" ca="1" si="3"/>
        <v>7452.2263260789459</v>
      </c>
      <c r="BV12" s="92">
        <f t="shared" ca="1" si="3"/>
        <v>7442.8995067463547</v>
      </c>
      <c r="BW12" s="92">
        <f t="shared" ca="1" si="3"/>
        <v>7445.2364748337486</v>
      </c>
      <c r="BX12" s="92">
        <f t="shared" ca="1" si="3"/>
        <v>7451.0946034853587</v>
      </c>
      <c r="BY12" s="92">
        <f t="shared" ca="1" si="3"/>
        <v>7449.5416951344168</v>
      </c>
      <c r="BZ12" s="92">
        <f t="shared" ca="1" si="3"/>
        <v>7440.3679325199801</v>
      </c>
      <c r="CA12" s="92">
        <f t="shared" ref="CA12:DS12" ca="1" si="4">SUM(CA10:CA11)</f>
        <v>7442.7506437288766</v>
      </c>
      <c r="CB12" s="92">
        <f t="shared" ca="1" si="4"/>
        <v>7448.7644894140803</v>
      </c>
      <c r="CC12" s="92">
        <f t="shared" ca="1" si="4"/>
        <v>7447.3686455443867</v>
      </c>
      <c r="CD12" s="92">
        <f t="shared" ca="1" si="4"/>
        <v>7438.353306518562</v>
      </c>
      <c r="CE12" s="92">
        <f t="shared" ca="1" si="4"/>
        <v>7440.8755013712434</v>
      </c>
      <c r="CF12" s="92">
        <f t="shared" ca="1" si="4"/>
        <v>7447.0505242433592</v>
      </c>
      <c r="CG12" s="92">
        <f t="shared" ca="1" si="4"/>
        <v>7446.0287688256212</v>
      </c>
      <c r="CH12" s="92">
        <f t="shared" ca="1" si="4"/>
        <v>7437.3907553067856</v>
      </c>
      <c r="CI12" s="92">
        <f t="shared" ca="1" si="4"/>
        <v>7438.0021559729739</v>
      </c>
      <c r="CJ12" s="92">
        <f t="shared" ca="1" si="4"/>
        <v>7445.0949466719958</v>
      </c>
      <c r="CK12" s="92">
        <f t="shared" ca="1" si="4"/>
        <v>7445.0949466719958</v>
      </c>
      <c r="CL12" s="92">
        <f t="shared" ca="1" si="4"/>
        <v>7437.4875300053282</v>
      </c>
      <c r="CM12" s="92">
        <f t="shared" ca="1" si="4"/>
        <v>7563.5042782999981</v>
      </c>
      <c r="CN12" s="92">
        <f t="shared" ca="1" si="4"/>
        <v>7571.1116949666657</v>
      </c>
      <c r="CO12" s="92">
        <f t="shared" ca="1" si="4"/>
        <v>7571.1116949666657</v>
      </c>
      <c r="CP12" s="92">
        <f t="shared" ca="1" si="4"/>
        <v>7563.5042782999981</v>
      </c>
      <c r="CQ12" s="92">
        <f t="shared" ca="1" si="4"/>
        <v>7689.4123848229965</v>
      </c>
      <c r="CR12" s="92">
        <f t="shared" ca="1" si="4"/>
        <v>7697.0198014896641</v>
      </c>
      <c r="CS12" s="92">
        <f t="shared" ca="1" si="4"/>
        <v>7697.0198014896641</v>
      </c>
      <c r="CT12" s="92">
        <f t="shared" ca="1" si="4"/>
        <v>7689.4123848229965</v>
      </c>
      <c r="CU12" s="92">
        <f t="shared" ca="1" si="4"/>
        <v>7815.300179832564</v>
      </c>
      <c r="CV12" s="92">
        <f t="shared" ca="1" si="4"/>
        <v>7822.9075964992317</v>
      </c>
      <c r="CW12" s="92">
        <f t="shared" ca="1" si="4"/>
        <v>7822.9075964992317</v>
      </c>
      <c r="CX12" s="92">
        <f t="shared" ca="1" si="4"/>
        <v>7815.300179832564</v>
      </c>
      <c r="CY12" s="92">
        <f t="shared" ca="1" si="4"/>
        <v>8060.8420845822639</v>
      </c>
      <c r="CZ12" s="92">
        <f t="shared" ca="1" si="4"/>
        <v>8068.9833852042266</v>
      </c>
      <c r="DA12" s="92">
        <f t="shared" ca="1" si="4"/>
        <v>8068.9833852042266</v>
      </c>
      <c r="DB12" s="92">
        <f t="shared" ca="1" si="4"/>
        <v>8061.3759685375589</v>
      </c>
      <c r="DC12" s="92">
        <f t="shared" ca="1" si="4"/>
        <v>8675.1746953570037</v>
      </c>
      <c r="DD12" s="92">
        <f t="shared" ca="1" si="4"/>
        <v>8682.7821120236713</v>
      </c>
      <c r="DE12" s="92">
        <f t="shared" ca="1" si="4"/>
        <v>8682.7821120236713</v>
      </c>
      <c r="DF12" s="92">
        <f t="shared" ca="1" si="4"/>
        <v>8675.1746953570037</v>
      </c>
      <c r="DG12" s="92">
        <f t="shared" ca="1" si="4"/>
        <v>8679.1373072512433</v>
      </c>
      <c r="DH12" s="92">
        <f t="shared" ca="1" si="4"/>
        <v>8686.7447239179091</v>
      </c>
      <c r="DI12" s="92">
        <f t="shared" ca="1" si="4"/>
        <v>8686.7447239179091</v>
      </c>
      <c r="DJ12" s="92">
        <f t="shared" ca="1" si="4"/>
        <v>8679.1373072512433</v>
      </c>
      <c r="DK12" s="92">
        <f t="shared" ca="1" si="4"/>
        <v>8683.0796076312035</v>
      </c>
      <c r="DL12" s="92">
        <f t="shared" ca="1" si="4"/>
        <v>8690.6870242978712</v>
      </c>
      <c r="DM12" s="92">
        <f t="shared" ca="1" si="4"/>
        <v>8690.6870242978712</v>
      </c>
      <c r="DN12" s="92">
        <f t="shared" ca="1" si="4"/>
        <v>8683.0796076312035</v>
      </c>
      <c r="DO12" s="92">
        <f t="shared" ca="1" si="4"/>
        <v>8684.7305231213395</v>
      </c>
      <c r="DP12" s="92">
        <f t="shared" ca="1" si="4"/>
        <v>8692.8718237433277</v>
      </c>
      <c r="DQ12" s="92">
        <f t="shared" ca="1" si="4"/>
        <v>8692.8718237433277</v>
      </c>
      <c r="DR12" s="92">
        <f t="shared" ca="1" si="4"/>
        <v>8685.2644070766601</v>
      </c>
      <c r="DS12" s="92">
        <f t="shared" ca="1" si="4"/>
        <v>8689.335643737104</v>
      </c>
    </row>
    <row r="13" spans="1:124" x14ac:dyDescent="0.35">
      <c r="D13" s="6" t="s">
        <v>268</v>
      </c>
      <c r="E13" s="91"/>
      <c r="F13" s="150" t="str">
        <f>F12</f>
        <v>INR Mn</v>
      </c>
      <c r="G13" s="91"/>
      <c r="H13" s="57">
        <f>FS!H44</f>
        <v>0</v>
      </c>
      <c r="I13" s="57">
        <f>FS!I44</f>
        <v>0</v>
      </c>
      <c r="J13" s="57">
        <f>FS!J44</f>
        <v>0</v>
      </c>
      <c r="K13" s="57">
        <f>FS!K44</f>
        <v>155.4474727338966</v>
      </c>
      <c r="L13" s="57">
        <f>FS!L44</f>
        <v>155.4474727338966</v>
      </c>
      <c r="M13" s="57">
        <f>FS!M44</f>
        <v>155.4474727338966</v>
      </c>
      <c r="N13" s="57">
        <f>FS!N44</f>
        <v>155.4474727338966</v>
      </c>
      <c r="O13" s="57">
        <f>FS!O44</f>
        <v>310.89494546779321</v>
      </c>
      <c r="P13" s="57">
        <f>FS!P44</f>
        <v>310.89494546779321</v>
      </c>
      <c r="Q13" s="57">
        <f>FS!Q44</f>
        <v>310.89494546779321</v>
      </c>
      <c r="R13" s="57">
        <f>FS!R44</f>
        <v>310.89494546779321</v>
      </c>
      <c r="S13" s="57">
        <f>FS!S44</f>
        <v>466.34241820168972</v>
      </c>
      <c r="T13" s="57">
        <f>FS!T44</f>
        <v>466.34241820168972</v>
      </c>
      <c r="U13" s="57">
        <f>FS!U44</f>
        <v>466.34241820168972</v>
      </c>
      <c r="V13" s="57">
        <f>FS!V44</f>
        <v>466.34241820168972</v>
      </c>
      <c r="W13" s="57">
        <f>FS!W44</f>
        <v>777.23736366948287</v>
      </c>
      <c r="X13" s="57">
        <f>FS!X44</f>
        <v>777.23736366948287</v>
      </c>
      <c r="Y13" s="57">
        <f>FS!Y44</f>
        <v>777.23736366948287</v>
      </c>
      <c r="Z13" s="57">
        <f>FS!Z44</f>
        <v>777.23736366948287</v>
      </c>
      <c r="AA13" s="57">
        <f>FS!AA44</f>
        <v>1554.4747273389657</v>
      </c>
      <c r="AB13" s="57">
        <f>FS!AB44</f>
        <v>1554.4747273389657</v>
      </c>
      <c r="AC13" s="57">
        <f>FS!AC44</f>
        <v>1554.4747273389657</v>
      </c>
      <c r="AD13" s="57">
        <f>FS!AD44</f>
        <v>1554.4747273389657</v>
      </c>
      <c r="AE13" s="57">
        <f>FS!AE44</f>
        <v>1554.4747273389657</v>
      </c>
      <c r="AF13" s="57">
        <f>FS!AF44</f>
        <v>1554.4747273389657</v>
      </c>
      <c r="AG13" s="57">
        <f>FS!AG44</f>
        <v>1554.4747273389657</v>
      </c>
      <c r="AH13" s="57">
        <f>FS!AH44</f>
        <v>1554.4747273389657</v>
      </c>
      <c r="AI13" s="57">
        <f>FS!AI44</f>
        <v>1554.4747273389657</v>
      </c>
      <c r="AJ13" s="57">
        <f>FS!AJ44</f>
        <v>1554.4747273389657</v>
      </c>
      <c r="AK13" s="57">
        <f>FS!AK44</f>
        <v>1554.4747273389657</v>
      </c>
      <c r="AL13" s="57">
        <f>FS!AL44</f>
        <v>1554.4747273389657</v>
      </c>
      <c r="AM13" s="57">
        <f>FS!AM44</f>
        <v>1554.4747273389657</v>
      </c>
      <c r="AN13" s="57">
        <f>FS!AN44</f>
        <v>1554.4747273389657</v>
      </c>
      <c r="AO13" s="57">
        <f>FS!AO44</f>
        <v>1554.4747273389657</v>
      </c>
      <c r="AP13" s="57">
        <f>FS!AP44</f>
        <v>1554.4747273389657</v>
      </c>
      <c r="AQ13" s="57">
        <f>FS!AQ44</f>
        <v>1554.4747273389657</v>
      </c>
      <c r="AR13" s="57">
        <f>FS!AR44</f>
        <v>1554.4747273389657</v>
      </c>
      <c r="AS13" s="57">
        <f>FS!AS44</f>
        <v>1554.4747273389657</v>
      </c>
      <c r="AT13" s="57">
        <f>FS!AT44</f>
        <v>1554.4747273389657</v>
      </c>
      <c r="AU13" s="57">
        <f>FS!AU44</f>
        <v>1554.4747273389657</v>
      </c>
      <c r="AV13" s="57">
        <f>FS!AV44</f>
        <v>1554.4747273389657</v>
      </c>
      <c r="AW13" s="57">
        <f>FS!AW44</f>
        <v>1554.4747273389657</v>
      </c>
      <c r="AX13" s="57">
        <f>FS!AX44</f>
        <v>1554.4747273389657</v>
      </c>
      <c r="AY13" s="57">
        <f>FS!AY44</f>
        <v>1554.4747273389657</v>
      </c>
      <c r="AZ13" s="57">
        <f>FS!AZ44</f>
        <v>1554.4747273389657</v>
      </c>
      <c r="BA13" s="57">
        <f>FS!BA44</f>
        <v>1554.4747273389657</v>
      </c>
      <c r="BB13" s="57">
        <f>FS!BB44</f>
        <v>1554.4747273389657</v>
      </c>
      <c r="BC13" s="57">
        <f>FS!BC44</f>
        <v>1554.4747273389657</v>
      </c>
      <c r="BD13" s="57">
        <f>FS!BD44</f>
        <v>1554.4747273389657</v>
      </c>
      <c r="BE13" s="57">
        <f>FS!BE44</f>
        <v>1554.4747273389657</v>
      </c>
      <c r="BF13" s="57">
        <f>FS!BF44</f>
        <v>1554.4747273389657</v>
      </c>
      <c r="BG13" s="57">
        <f>FS!BG44</f>
        <v>1554.4747273389657</v>
      </c>
      <c r="BH13" s="57">
        <f>FS!BH44</f>
        <v>1554.4747273389657</v>
      </c>
      <c r="BI13" s="57">
        <f>FS!BI44</f>
        <v>1554.4747273389657</v>
      </c>
      <c r="BJ13" s="57">
        <f>FS!BJ44</f>
        <v>1554.4747273389657</v>
      </c>
      <c r="BK13" s="57">
        <f>FS!BK44</f>
        <v>1554.4747273389657</v>
      </c>
      <c r="BL13" s="57">
        <f>FS!BL44</f>
        <v>1554.4747273389657</v>
      </c>
      <c r="BM13" s="57">
        <f>FS!BM44</f>
        <v>1554.4747273389657</v>
      </c>
      <c r="BN13" s="57">
        <f>FS!BN44</f>
        <v>1554.4747273389657</v>
      </c>
      <c r="BO13" s="57">
        <f>FS!BO44</f>
        <v>1554.4747273389657</v>
      </c>
      <c r="BP13" s="57">
        <f>FS!BP44</f>
        <v>1554.4747273389657</v>
      </c>
      <c r="BQ13" s="57">
        <f>FS!BQ44</f>
        <v>1554.4747273389657</v>
      </c>
      <c r="BR13" s="57">
        <f>FS!BR44</f>
        <v>1554.4747273389657</v>
      </c>
      <c r="BS13" s="57">
        <f>FS!BS44</f>
        <v>1554.4747273389657</v>
      </c>
      <c r="BT13" s="57">
        <f>FS!BT44</f>
        <v>1554.4747273389657</v>
      </c>
      <c r="BU13" s="57">
        <f>FS!BU44</f>
        <v>1554.4747273389657</v>
      </c>
      <c r="BV13" s="57">
        <f>FS!BV44</f>
        <v>1554.4747273389657</v>
      </c>
      <c r="BW13" s="57">
        <f>FS!BW44</f>
        <v>1554.4747273389657</v>
      </c>
      <c r="BX13" s="57">
        <f>FS!BX44</f>
        <v>1554.4747273389657</v>
      </c>
      <c r="BY13" s="57">
        <f>FS!BY44</f>
        <v>1554.4747273389657</v>
      </c>
      <c r="BZ13" s="57">
        <f>FS!BZ44</f>
        <v>1554.4747273389657</v>
      </c>
      <c r="CA13" s="57">
        <f>FS!CA44</f>
        <v>1554.4747273389657</v>
      </c>
      <c r="CB13" s="57">
        <f>FS!CB44</f>
        <v>1554.4747273389657</v>
      </c>
      <c r="CC13" s="57">
        <f>FS!CC44</f>
        <v>1554.4747273389657</v>
      </c>
      <c r="CD13" s="57">
        <f>FS!CD44</f>
        <v>1554.4747273389657</v>
      </c>
      <c r="CE13" s="57">
        <f>FS!CE44</f>
        <v>1554.4747273389657</v>
      </c>
      <c r="CF13" s="57">
        <f>FS!CF44</f>
        <v>1554.4747273389657</v>
      </c>
      <c r="CG13" s="57">
        <f>FS!CG44</f>
        <v>1554.4747273389657</v>
      </c>
      <c r="CH13" s="57">
        <f>FS!CH44</f>
        <v>1554.4747273389657</v>
      </c>
      <c r="CI13" s="57">
        <f>FS!CI44</f>
        <v>1554.4747273389657</v>
      </c>
      <c r="CJ13" s="57">
        <f>FS!CJ44</f>
        <v>1554.4747273389657</v>
      </c>
      <c r="CK13" s="57">
        <f>FS!CK44</f>
        <v>1554.4747273389657</v>
      </c>
      <c r="CL13" s="57">
        <f>FS!CL44</f>
        <v>1554.4747273389657</v>
      </c>
      <c r="CM13" s="57">
        <f>FS!CM44</f>
        <v>1407.5347410396516</v>
      </c>
      <c r="CN13" s="57">
        <f>FS!CN44</f>
        <v>1407.5347410396516</v>
      </c>
      <c r="CO13" s="57">
        <f>FS!CO44</f>
        <v>1407.5347410396516</v>
      </c>
      <c r="CP13" s="57">
        <f>FS!CP44</f>
        <v>1407.5347410396516</v>
      </c>
      <c r="CQ13" s="57">
        <f>FS!CQ44</f>
        <v>1260.5947547403373</v>
      </c>
      <c r="CR13" s="57">
        <f>FS!CR44</f>
        <v>1260.5947547403373</v>
      </c>
      <c r="CS13" s="57">
        <f>FS!CS44</f>
        <v>1260.5947547403373</v>
      </c>
      <c r="CT13" s="57">
        <f>FS!CT44</f>
        <v>1260.5947547403373</v>
      </c>
      <c r="CU13" s="57">
        <f>FS!CU44</f>
        <v>1113.654768441023</v>
      </c>
      <c r="CV13" s="57">
        <f>FS!CV44</f>
        <v>1113.654768441023</v>
      </c>
      <c r="CW13" s="57">
        <f>FS!CW44</f>
        <v>1113.654768441023</v>
      </c>
      <c r="CX13" s="57">
        <f>FS!CX44</f>
        <v>1113.654768441023</v>
      </c>
      <c r="CY13" s="57">
        <f>FS!CY44</f>
        <v>819.77479584239438</v>
      </c>
      <c r="CZ13" s="57">
        <f>FS!CZ44</f>
        <v>819.77479584239438</v>
      </c>
      <c r="DA13" s="57">
        <f>FS!DA44</f>
        <v>819.77479584239438</v>
      </c>
      <c r="DB13" s="57">
        <f>FS!DB44</f>
        <v>819.77479584239438</v>
      </c>
      <c r="DC13" s="57">
        <f>FS!DC44</f>
        <v>85.074864345822789</v>
      </c>
      <c r="DD13" s="57">
        <f>FS!DD44</f>
        <v>85.074864345822789</v>
      </c>
      <c r="DE13" s="57">
        <f>FS!DE44</f>
        <v>85.074864345822789</v>
      </c>
      <c r="DF13" s="57">
        <f>FS!DF44</f>
        <v>85.074864345822789</v>
      </c>
      <c r="DG13" s="57">
        <f>FS!DG44</f>
        <v>85.074864345822789</v>
      </c>
      <c r="DH13" s="57">
        <f>FS!DH44</f>
        <v>85.074864345822789</v>
      </c>
      <c r="DI13" s="57">
        <f>FS!DI44</f>
        <v>85.074864345822789</v>
      </c>
      <c r="DJ13" s="57">
        <f>FS!DJ44</f>
        <v>85.074864345822789</v>
      </c>
      <c r="DK13" s="57">
        <f>FS!DK44</f>
        <v>85.074864345822789</v>
      </c>
      <c r="DL13" s="57">
        <f>FS!DL44</f>
        <v>85.074864345822789</v>
      </c>
      <c r="DM13" s="57">
        <f>FS!DM44</f>
        <v>85.074864345822789</v>
      </c>
      <c r="DN13" s="57">
        <f>FS!DN44</f>
        <v>85.074864345822789</v>
      </c>
      <c r="DO13" s="57">
        <f>FS!DO44</f>
        <v>85.074864345822789</v>
      </c>
      <c r="DP13" s="57">
        <f>FS!DP44</f>
        <v>85.074864345822789</v>
      </c>
      <c r="DQ13" s="57">
        <f>FS!DQ44</f>
        <v>85.074864345822789</v>
      </c>
      <c r="DR13" s="57">
        <f>FS!DR44</f>
        <v>85.074864345822789</v>
      </c>
      <c r="DS13" s="57">
        <f>FS!DS44</f>
        <v>85.074864345822789</v>
      </c>
    </row>
    <row r="14" spans="1:124" x14ac:dyDescent="0.35">
      <c r="D14" s="6" t="s">
        <v>81</v>
      </c>
      <c r="E14" s="91"/>
      <c r="F14" s="99" t="str">
        <f t="shared" ref="F14:F16" si="5">F13</f>
        <v>INR Mn</v>
      </c>
      <c r="G14" s="91"/>
      <c r="H14" s="57">
        <f>-FS!H110</f>
        <v>-1953.003412002384</v>
      </c>
      <c r="I14" s="57">
        <f>-FS!I110</f>
        <v>-7390.1566178781331</v>
      </c>
      <c r="J14" s="57">
        <f>-FS!J110</f>
        <v>-5812.2982490592685</v>
      </c>
      <c r="K14" s="57">
        <f>-FS!K110</f>
        <v>0</v>
      </c>
      <c r="L14" s="57">
        <f>-FS!L110</f>
        <v>-1953.003412002384</v>
      </c>
      <c r="M14" s="57">
        <f>-FS!M110</f>
        <v>-7390.1566178781331</v>
      </c>
      <c r="N14" s="57">
        <f>-FS!N110</f>
        <v>-5812.2982490592685</v>
      </c>
      <c r="O14" s="57">
        <f>-FS!O110</f>
        <v>0</v>
      </c>
      <c r="P14" s="57">
        <f>-FS!P110</f>
        <v>-1953.003412002384</v>
      </c>
      <c r="Q14" s="57">
        <f>-FS!Q110</f>
        <v>-7390.1566178781331</v>
      </c>
      <c r="R14" s="57">
        <f>-FS!R110</f>
        <v>-5812.2982490592685</v>
      </c>
      <c r="S14" s="57">
        <f>-FS!S110</f>
        <v>0</v>
      </c>
      <c r="T14" s="57">
        <f>-FS!T110</f>
        <v>-3906.0068240047681</v>
      </c>
      <c r="U14" s="57">
        <f>-FS!U110</f>
        <v>-14780.313235756266</v>
      </c>
      <c r="V14" s="57">
        <f>-FS!V110</f>
        <v>-11624.596498118537</v>
      </c>
      <c r="W14" s="57">
        <f>-FS!W110</f>
        <v>0</v>
      </c>
      <c r="X14" s="57">
        <f>-FS!X110</f>
        <v>-9765.01706001192</v>
      </c>
      <c r="Y14" s="57">
        <f>-FS!Y110</f>
        <v>-36950.783089390665</v>
      </c>
      <c r="Z14" s="57">
        <f>-FS!Z110</f>
        <v>-29061.49124529634</v>
      </c>
      <c r="AA14" s="57">
        <f>-FS!AA110</f>
        <v>0</v>
      </c>
      <c r="AB14" s="57">
        <f>-FS!AB110</f>
        <v>0</v>
      </c>
      <c r="AC14" s="57">
        <f>-FS!AC110</f>
        <v>0</v>
      </c>
      <c r="AD14" s="57">
        <f>-FS!AD110</f>
        <v>0</v>
      </c>
      <c r="AE14" s="57">
        <f>-FS!AE110</f>
        <v>0</v>
      </c>
      <c r="AF14" s="57">
        <f>-FS!AF110</f>
        <v>0</v>
      </c>
      <c r="AG14" s="57">
        <f>-FS!AG110</f>
        <v>0</v>
      </c>
      <c r="AH14" s="57">
        <f>-FS!AH110</f>
        <v>0</v>
      </c>
      <c r="AI14" s="57">
        <f>-FS!AI110</f>
        <v>0</v>
      </c>
      <c r="AJ14" s="57">
        <f>-FS!AJ110</f>
        <v>0</v>
      </c>
      <c r="AK14" s="57">
        <f>-FS!AK110</f>
        <v>0</v>
      </c>
      <c r="AL14" s="57">
        <f>-FS!AL110</f>
        <v>0</v>
      </c>
      <c r="AM14" s="57">
        <f>-FS!AM110</f>
        <v>0</v>
      </c>
      <c r="AN14" s="57">
        <f>-FS!AN110</f>
        <v>0</v>
      </c>
      <c r="AO14" s="57">
        <f>-FS!AO110</f>
        <v>0</v>
      </c>
      <c r="AP14" s="57">
        <f>-FS!AP110</f>
        <v>0</v>
      </c>
      <c r="AQ14" s="57">
        <f>-FS!AQ110</f>
        <v>0</v>
      </c>
      <c r="AR14" s="57">
        <f>-FS!AR110</f>
        <v>0</v>
      </c>
      <c r="AS14" s="57">
        <f>-FS!AS110</f>
        <v>0</v>
      </c>
      <c r="AT14" s="57">
        <f>-FS!AT110</f>
        <v>0</v>
      </c>
      <c r="AU14" s="57">
        <f>-FS!AU110</f>
        <v>0</v>
      </c>
      <c r="AV14" s="57">
        <f>-FS!AV110</f>
        <v>0</v>
      </c>
      <c r="AW14" s="57">
        <f>-FS!AW110</f>
        <v>0</v>
      </c>
      <c r="AX14" s="57">
        <f>-FS!AX110</f>
        <v>0</v>
      </c>
      <c r="AY14" s="57">
        <f>-FS!AY110</f>
        <v>0</v>
      </c>
      <c r="AZ14" s="57">
        <f>-FS!AZ110</f>
        <v>0</v>
      </c>
      <c r="BA14" s="57">
        <f>-FS!BA110</f>
        <v>0</v>
      </c>
      <c r="BB14" s="57">
        <f>-FS!BB110</f>
        <v>0</v>
      </c>
      <c r="BC14" s="57">
        <f>-FS!BC110</f>
        <v>0</v>
      </c>
      <c r="BD14" s="57">
        <f>-FS!BD110</f>
        <v>0</v>
      </c>
      <c r="BE14" s="57">
        <f>-FS!BE110</f>
        <v>0</v>
      </c>
      <c r="BF14" s="57">
        <f>-FS!BF110</f>
        <v>0</v>
      </c>
      <c r="BG14" s="57">
        <f>-FS!BG110</f>
        <v>0</v>
      </c>
      <c r="BH14" s="57">
        <f>-FS!BH110</f>
        <v>0</v>
      </c>
      <c r="BI14" s="57">
        <f>-FS!BI110</f>
        <v>0</v>
      </c>
      <c r="BJ14" s="57">
        <f>-FS!BJ110</f>
        <v>0</v>
      </c>
      <c r="BK14" s="57">
        <f>-FS!BK110</f>
        <v>0</v>
      </c>
      <c r="BL14" s="57">
        <f>-FS!BL110</f>
        <v>0</v>
      </c>
      <c r="BM14" s="57">
        <f>-FS!BM110</f>
        <v>0</v>
      </c>
      <c r="BN14" s="57">
        <f>-FS!BN110</f>
        <v>0</v>
      </c>
      <c r="BO14" s="57">
        <f>-FS!BO110</f>
        <v>0</v>
      </c>
      <c r="BP14" s="57">
        <f>-FS!BP110</f>
        <v>0</v>
      </c>
      <c r="BQ14" s="57">
        <f>-FS!BQ110</f>
        <v>0</v>
      </c>
      <c r="BR14" s="57">
        <f>-FS!BR110</f>
        <v>0</v>
      </c>
      <c r="BS14" s="57">
        <f>-FS!BS110</f>
        <v>0</v>
      </c>
      <c r="BT14" s="57">
        <f>-FS!BT110</f>
        <v>0</v>
      </c>
      <c r="BU14" s="57">
        <f>-FS!BU110</f>
        <v>0</v>
      </c>
      <c r="BV14" s="57">
        <f>-FS!BV110</f>
        <v>0</v>
      </c>
      <c r="BW14" s="57">
        <f>-FS!BW110</f>
        <v>0</v>
      </c>
      <c r="BX14" s="57">
        <f>-FS!BX110</f>
        <v>0</v>
      </c>
      <c r="BY14" s="57">
        <f>-FS!BY110</f>
        <v>0</v>
      </c>
      <c r="BZ14" s="57">
        <f>-FS!BZ110</f>
        <v>0</v>
      </c>
      <c r="CA14" s="57">
        <f>-FS!CA110</f>
        <v>0</v>
      </c>
      <c r="CB14" s="57">
        <f>-FS!CB110</f>
        <v>0</v>
      </c>
      <c r="CC14" s="57">
        <f>-FS!CC110</f>
        <v>0</v>
      </c>
      <c r="CD14" s="57">
        <f>-FS!CD110</f>
        <v>0</v>
      </c>
      <c r="CE14" s="57">
        <f>-FS!CE110</f>
        <v>0</v>
      </c>
      <c r="CF14" s="57">
        <f>-FS!CF110</f>
        <v>0</v>
      </c>
      <c r="CG14" s="57">
        <f>-FS!CG110</f>
        <v>0</v>
      </c>
      <c r="CH14" s="57">
        <f>-FS!CH110</f>
        <v>0</v>
      </c>
      <c r="CI14" s="57">
        <f>-FS!CI110</f>
        <v>0</v>
      </c>
      <c r="CJ14" s="57">
        <f>-FS!CJ110</f>
        <v>0</v>
      </c>
      <c r="CK14" s="57">
        <f>-FS!CK110</f>
        <v>0</v>
      </c>
      <c r="CL14" s="57">
        <f>-FS!CL110</f>
        <v>0</v>
      </c>
      <c r="CM14" s="57">
        <f>-FS!CM110</f>
        <v>0</v>
      </c>
      <c r="CN14" s="57">
        <f>-FS!CN110</f>
        <v>0</v>
      </c>
      <c r="CO14" s="57">
        <f>-FS!CO110</f>
        <v>0</v>
      </c>
      <c r="CP14" s="57">
        <f>-FS!CP110</f>
        <v>0</v>
      </c>
      <c r="CQ14" s="57">
        <f>-FS!CQ110</f>
        <v>0</v>
      </c>
      <c r="CR14" s="57">
        <f>-FS!CR110</f>
        <v>0</v>
      </c>
      <c r="CS14" s="57">
        <f>-FS!CS110</f>
        <v>0</v>
      </c>
      <c r="CT14" s="57">
        <f>-FS!CT110</f>
        <v>0</v>
      </c>
      <c r="CU14" s="57">
        <f>-FS!CU110</f>
        <v>0</v>
      </c>
      <c r="CV14" s="57">
        <f>-FS!CV110</f>
        <v>0</v>
      </c>
      <c r="CW14" s="57">
        <f>-FS!CW110</f>
        <v>0</v>
      </c>
      <c r="CX14" s="57">
        <f>-FS!CX110</f>
        <v>0</v>
      </c>
      <c r="CY14" s="57">
        <f>-FS!CY110</f>
        <v>0</v>
      </c>
      <c r="CZ14" s="57">
        <f>-FS!CZ110</f>
        <v>0</v>
      </c>
      <c r="DA14" s="57">
        <f>-FS!DA110</f>
        <v>0</v>
      </c>
      <c r="DB14" s="57">
        <f>-FS!DB110</f>
        <v>0</v>
      </c>
      <c r="DC14" s="57">
        <f>-FS!DC110</f>
        <v>0</v>
      </c>
      <c r="DD14" s="57">
        <f>-FS!DD110</f>
        <v>0</v>
      </c>
      <c r="DE14" s="57">
        <f>-FS!DE110</f>
        <v>0</v>
      </c>
      <c r="DF14" s="57">
        <f>-FS!DF110</f>
        <v>0</v>
      </c>
      <c r="DG14" s="57">
        <f>-FS!DG110</f>
        <v>0</v>
      </c>
      <c r="DH14" s="57">
        <f>-FS!DH110</f>
        <v>0</v>
      </c>
      <c r="DI14" s="57">
        <f>-FS!DI110</f>
        <v>0</v>
      </c>
      <c r="DJ14" s="57">
        <f>-FS!DJ110</f>
        <v>0</v>
      </c>
      <c r="DK14" s="57">
        <f>-FS!DK110</f>
        <v>0</v>
      </c>
      <c r="DL14" s="57">
        <f>-FS!DL110</f>
        <v>0</v>
      </c>
      <c r="DM14" s="57">
        <f>-FS!DM110</f>
        <v>0</v>
      </c>
      <c r="DN14" s="57">
        <f>-FS!DN110</f>
        <v>0</v>
      </c>
      <c r="DO14" s="57">
        <f>-FS!DO110</f>
        <v>0</v>
      </c>
      <c r="DP14" s="57">
        <f>-FS!DP110</f>
        <v>0</v>
      </c>
      <c r="DQ14" s="57">
        <f>-FS!DQ110</f>
        <v>0</v>
      </c>
      <c r="DR14" s="57">
        <f>-FS!DR110</f>
        <v>0</v>
      </c>
      <c r="DS14" s="57">
        <f>-FS!DS110</f>
        <v>0</v>
      </c>
    </row>
    <row r="15" spans="1:124" x14ac:dyDescent="0.35">
      <c r="D15" s="6" t="s">
        <v>269</v>
      </c>
      <c r="E15" s="91"/>
      <c r="F15" s="99" t="str">
        <f t="shared" si="5"/>
        <v>INR Mn</v>
      </c>
      <c r="G15" s="91"/>
      <c r="H15" s="57">
        <f>FS!H104</f>
        <v>0</v>
      </c>
      <c r="I15" s="57">
        <f>FS!I104</f>
        <v>0</v>
      </c>
      <c r="J15" s="57">
        <f>FS!J104</f>
        <v>0</v>
      </c>
      <c r="K15" s="57">
        <f>FS!K104</f>
        <v>-2125.1828253797917</v>
      </c>
      <c r="L15" s="57">
        <f>FS!L104</f>
        <v>-492.35767887879393</v>
      </c>
      <c r="M15" s="57">
        <f>FS!M104</f>
        <v>-302.276262049465</v>
      </c>
      <c r="N15" s="57">
        <f>FS!N104</f>
        <v>-206.552538322354</v>
      </c>
      <c r="O15" s="57">
        <f>FS!O104</f>
        <v>-2620.8456066563417</v>
      </c>
      <c r="P15" s="57">
        <f>FS!P104</f>
        <v>-642.04771704132816</v>
      </c>
      <c r="Q15" s="57">
        <f>FS!Q104</f>
        <v>-369.81152048325555</v>
      </c>
      <c r="R15" s="57">
        <f>FS!R104</f>
        <v>-261.26856385577128</v>
      </c>
      <c r="S15" s="57">
        <f>FS!S104</f>
        <v>-2945.7961309905604</v>
      </c>
      <c r="T15" s="57">
        <f>FS!T104</f>
        <v>-705.47460135145548</v>
      </c>
      <c r="U15" s="57">
        <f>FS!U104</f>
        <v>-376.43622986644436</v>
      </c>
      <c r="V15" s="57">
        <f>FS!V104</f>
        <v>-277.13913053283289</v>
      </c>
      <c r="W15" s="57">
        <f>FS!W104</f>
        <v>-4995.8770018244995</v>
      </c>
      <c r="X15" s="57">
        <f>FS!X104</f>
        <v>-1311.9362141280994</v>
      </c>
      <c r="Y15" s="57">
        <f>FS!Y104</f>
        <v>-663.94685159049561</v>
      </c>
      <c r="Z15" s="57">
        <f>FS!Z104</f>
        <v>-485.61200746141145</v>
      </c>
      <c r="AA15" s="57">
        <f>FS!AA104</f>
        <v>-12145.959107422141</v>
      </c>
      <c r="AB15" s="57">
        <f>FS!AB104</f>
        <v>-2814.5824571407202</v>
      </c>
      <c r="AC15" s="57">
        <f>FS!AC104</f>
        <v>-1574.1857029164003</v>
      </c>
      <c r="AD15" s="57">
        <f>FS!AD104</f>
        <v>-1129.7149737871282</v>
      </c>
      <c r="AE15" s="57">
        <f>FS!AE104</f>
        <v>-3384.3894662447265</v>
      </c>
      <c r="AF15" s="57">
        <f>FS!AF104</f>
        <v>-827.39793771963014</v>
      </c>
      <c r="AG15" s="57">
        <f>FS!AG104</f>
        <v>-211.23868364455461</v>
      </c>
      <c r="AH15" s="57">
        <f>FS!AH104</f>
        <v>-248.87133793911562</v>
      </c>
      <c r="AI15" s="57">
        <f>FS!AI104</f>
        <v>-2064.3710726756426</v>
      </c>
      <c r="AJ15" s="57">
        <f>FS!AJ104</f>
        <v>-246.19190703525783</v>
      </c>
      <c r="AK15" s="57">
        <f>FS!AK104</f>
        <v>193.43303142993727</v>
      </c>
      <c r="AL15" s="57">
        <f>FS!AL104</f>
        <v>10.650936661028027</v>
      </c>
      <c r="AM15" s="57">
        <f>FS!AM104</f>
        <v>-443.25762988115207</v>
      </c>
      <c r="AN15" s="57">
        <f>FS!AN104</f>
        <v>-175.48749538340189</v>
      </c>
      <c r="AO15" s="57">
        <f>FS!AO104</f>
        <v>362.11952088161138</v>
      </c>
      <c r="AP15" s="57">
        <f>FS!AP104</f>
        <v>120.66386456430018</v>
      </c>
      <c r="AQ15" s="57">
        <f>FS!AQ104</f>
        <v>-833.14547381636157</v>
      </c>
      <c r="AR15" s="57">
        <f>FS!AR104</f>
        <v>172.46380428296993</v>
      </c>
      <c r="AS15" s="57">
        <f>FS!AS104</f>
        <v>472.9102283903037</v>
      </c>
      <c r="AT15" s="57">
        <f>FS!AT104</f>
        <v>192.91867380910708</v>
      </c>
      <c r="AU15" s="57">
        <f>FS!AU104</f>
        <v>-709.86121803837273</v>
      </c>
      <c r="AV15" s="57">
        <f>FS!AV104</f>
        <v>252.33879173610399</v>
      </c>
      <c r="AW15" s="57">
        <f>FS!AW104</f>
        <v>522.73841068694765</v>
      </c>
      <c r="AX15" s="57">
        <f>FS!AX104</f>
        <v>225.41531443734539</v>
      </c>
      <c r="AY15" s="57">
        <f>FS!AY104</f>
        <v>-806.73831764572628</v>
      </c>
      <c r="AZ15" s="57">
        <f>FS!AZ104</f>
        <v>186.3346139816515</v>
      </c>
      <c r="BA15" s="57">
        <f>FS!BA104</f>
        <v>478.30362061383084</v>
      </c>
      <c r="BB15" s="57">
        <f>FS!BB104</f>
        <v>196.43610352009659</v>
      </c>
      <c r="BC15" s="57">
        <f>FS!BC104</f>
        <v>-343.13386258793548</v>
      </c>
      <c r="BD15" s="57">
        <f>FS!BD104</f>
        <v>-109.47182464060188</v>
      </c>
      <c r="BE15" s="57">
        <f>FS!BE104</f>
        <v>401.03960777717703</v>
      </c>
      <c r="BF15" s="57">
        <f>FS!BF104</f>
        <v>146.04652993097352</v>
      </c>
      <c r="BG15" s="57">
        <f>FS!BG104</f>
        <v>-856.34380796219784</v>
      </c>
      <c r="BH15" s="57">
        <f>FS!BH104</f>
        <v>152.53746673305704</v>
      </c>
      <c r="BI15" s="57">
        <f>FS!BI104</f>
        <v>455.55098291489912</v>
      </c>
      <c r="BJ15" s="57">
        <f>FS!BJ104</f>
        <v>181.59742675992879</v>
      </c>
      <c r="BK15" s="57">
        <f>FS!BK104</f>
        <v>-834.12449744409355</v>
      </c>
      <c r="BL15" s="57">
        <f>FS!BL104</f>
        <v>167.67589807506602</v>
      </c>
      <c r="BM15" s="57">
        <f>FS!BM104</f>
        <v>465.7423532433304</v>
      </c>
      <c r="BN15" s="57">
        <f>FS!BN104</f>
        <v>188.24397262628372</v>
      </c>
      <c r="BO15" s="57">
        <f>FS!BO104</f>
        <v>-829.97040627762726</v>
      </c>
      <c r="BP15" s="57">
        <f>FS!BP104</f>
        <v>170.50615799068373</v>
      </c>
      <c r="BQ15" s="57">
        <f>FS!BQ104</f>
        <v>467.64771756239429</v>
      </c>
      <c r="BR15" s="57">
        <f>FS!BR104</f>
        <v>189.48660153003175</v>
      </c>
      <c r="BS15" s="57">
        <f>FS!BS104</f>
        <v>-347.57276152389022</v>
      </c>
      <c r="BT15" s="57">
        <f>FS!BT104</f>
        <v>-112.39857119178919</v>
      </c>
      <c r="BU15" s="57">
        <f>FS!BU104</f>
        <v>399.06928751830992</v>
      </c>
      <c r="BV15" s="57">
        <f>FS!BV104</f>
        <v>144.76153845780573</v>
      </c>
      <c r="BW15" s="57">
        <f>FS!BW104</f>
        <v>-857.14692763293601</v>
      </c>
      <c r="BX15" s="57">
        <f>FS!BX104</f>
        <v>151.99028629804866</v>
      </c>
      <c r="BY15" s="57">
        <f>FS!BY104</f>
        <v>455.1826145996215</v>
      </c>
      <c r="BZ15" s="57">
        <f>FS!BZ104</f>
        <v>181.35718655431174</v>
      </c>
      <c r="CA15" s="57">
        <f>FS!CA104</f>
        <v>-834.2746475726035</v>
      </c>
      <c r="CB15" s="57">
        <f>FS!CB104</f>
        <v>167.5735979874994</v>
      </c>
      <c r="CC15" s="57">
        <f>FS!CC104</f>
        <v>465.67348361916174</v>
      </c>
      <c r="CD15" s="57">
        <f>FS!CD104</f>
        <v>188.19905765401154</v>
      </c>
      <c r="CE15" s="57">
        <f>FS!CE104</f>
        <v>-829.99847813531005</v>
      </c>
      <c r="CF15" s="57">
        <f>FS!CF104</f>
        <v>170.48703210962685</v>
      </c>
      <c r="CG15" s="57">
        <f>FS!CG104</f>
        <v>467.63484179393686</v>
      </c>
      <c r="CH15" s="57">
        <f>FS!CH104</f>
        <v>189.47820428974137</v>
      </c>
      <c r="CI15" s="57">
        <f>FS!CI104</f>
        <v>-347.5781251457795</v>
      </c>
      <c r="CJ15" s="57">
        <f>FS!CJ104</f>
        <v>-112.40210764579024</v>
      </c>
      <c r="CK15" s="57">
        <f>FS!CK104</f>
        <v>399.0669067358167</v>
      </c>
      <c r="CL15" s="57">
        <f>FS!CL104</f>
        <v>144.75998577356904</v>
      </c>
      <c r="CM15" s="57">
        <f>FS!CM104</f>
        <v>-857.1478980605682</v>
      </c>
      <c r="CN15" s="57">
        <f>FS!CN104</f>
        <v>151.98962512756248</v>
      </c>
      <c r="CO15" s="57">
        <f>FS!CO104</f>
        <v>455.18216949186854</v>
      </c>
      <c r="CP15" s="57">
        <f>FS!CP104</f>
        <v>181.35689626663157</v>
      </c>
      <c r="CQ15" s="57">
        <f>FS!CQ104</f>
        <v>-834.27482900242148</v>
      </c>
      <c r="CR15" s="57">
        <f>FS!CR104</f>
        <v>167.57347437599947</v>
      </c>
      <c r="CS15" s="57">
        <f>FS!CS104</f>
        <v>465.67340040244767</v>
      </c>
      <c r="CT15" s="57">
        <f>FS!CT104</f>
        <v>188.19900338223692</v>
      </c>
      <c r="CU15" s="57">
        <f>FS!CU104</f>
        <v>-829.9985120551562</v>
      </c>
      <c r="CV15" s="57">
        <f>FS!CV104</f>
        <v>170.48700899939126</v>
      </c>
      <c r="CW15" s="57">
        <f>FS!CW104</f>
        <v>467.63482623586128</v>
      </c>
      <c r="CX15" s="57">
        <f>FS!CX104</f>
        <v>189.4781941431645</v>
      </c>
      <c r="CY15" s="57">
        <f>FS!CY104</f>
        <v>-347.5781316267728</v>
      </c>
      <c r="CZ15" s="57">
        <f>FS!CZ104</f>
        <v>-112.40211191896697</v>
      </c>
      <c r="DA15" s="57">
        <f>FS!DA104</f>
        <v>399.06690385907041</v>
      </c>
      <c r="DB15" s="57">
        <f>FS!DB104</f>
        <v>144.75998389742836</v>
      </c>
      <c r="DC15" s="57">
        <f>FS!DC104</f>
        <v>-857.14789923317267</v>
      </c>
      <c r="DD15" s="57">
        <f>FS!DD104</f>
        <v>151.98962432867256</v>
      </c>
      <c r="DE15" s="57">
        <f>FS!DE104</f>
        <v>455.18216895402838</v>
      </c>
      <c r="DF15" s="57">
        <f>FS!DF104</f>
        <v>181.35689591588766</v>
      </c>
      <c r="DG15" s="57">
        <f>FS!DG104</f>
        <v>-834.2748292216445</v>
      </c>
      <c r="DH15" s="57">
        <f>FS!DH104</f>
        <v>167.57347422662815</v>
      </c>
      <c r="DI15" s="57">
        <f>FS!DI104</f>
        <v>465.67340030188052</v>
      </c>
      <c r="DJ15" s="57">
        <f>FS!DJ104</f>
        <v>188.19900331666167</v>
      </c>
      <c r="DK15" s="57">
        <f>FS!DK104</f>
        <v>-829.99851209615099</v>
      </c>
      <c r="DL15" s="57">
        <f>FS!DL104</f>
        <v>170.4870089714675</v>
      </c>
      <c r="DM15" s="57">
        <f>FS!DM104</f>
        <v>467.63482621705657</v>
      </c>
      <c r="DN15" s="57">
        <f>FS!DN104</f>
        <v>189.47819413090747</v>
      </c>
      <c r="DO15" s="57">
        <f>FS!DO104</f>
        <v>-347.57813163459741</v>
      </c>
      <c r="DP15" s="57">
        <f>FS!DP104</f>
        <v>-112.40211192412926</v>
      </c>
      <c r="DQ15" s="57">
        <f>FS!DQ104</f>
        <v>399.06690385559386</v>
      </c>
      <c r="DR15" s="57">
        <f>FS!DR104</f>
        <v>144.75998389515075</v>
      </c>
      <c r="DS15" s="57">
        <f>FS!DS104</f>
        <v>-857.14789923457874</v>
      </c>
    </row>
    <row r="16" spans="1:124" x14ac:dyDescent="0.35">
      <c r="D16" s="6" t="s">
        <v>270</v>
      </c>
      <c r="E16" s="91"/>
      <c r="F16" s="99" t="str">
        <f t="shared" si="5"/>
        <v>INR Mn</v>
      </c>
      <c r="G16" s="91"/>
      <c r="H16" s="57">
        <f ca="1">FS!H105</f>
        <v>0</v>
      </c>
      <c r="I16" s="57">
        <f ca="1">FS!I105</f>
        <v>0</v>
      </c>
      <c r="J16" s="57">
        <f ca="1">FS!J105</f>
        <v>-151.65878713560446</v>
      </c>
      <c r="K16" s="57">
        <f ca="1">FS!K105</f>
        <v>0</v>
      </c>
      <c r="L16" s="57">
        <f ca="1">FS!L105</f>
        <v>-151.07276455450759</v>
      </c>
      <c r="M16" s="57">
        <f ca="1">FS!M105</f>
        <v>2.7526998875146091E-2</v>
      </c>
      <c r="N16" s="57">
        <f ca="1">FS!N105</f>
        <v>-95.745679251834474</v>
      </c>
      <c r="O16" s="57">
        <f ca="1">FS!O105</f>
        <v>8.0795103622790521E-3</v>
      </c>
      <c r="P16" s="57">
        <f ca="1">FS!P105</f>
        <v>-151.06460567964388</v>
      </c>
      <c r="Q16" s="57">
        <f ca="1">FS!Q105</f>
        <v>3.5766017832884245E-2</v>
      </c>
      <c r="R16" s="57">
        <f ca="1">FS!R105</f>
        <v>-95.737359301532706</v>
      </c>
      <c r="S16" s="57">
        <f ca="1">FS!S105</f>
        <v>1.6481186991313734E-2</v>
      </c>
      <c r="T16" s="57">
        <f ca="1">FS!T105</f>
        <v>-151.05612147389525</v>
      </c>
      <c r="U16" s="57">
        <f ca="1">FS!U105</f>
        <v>4.433356337983696E-2</v>
      </c>
      <c r="V16" s="57">
        <f ca="1">FS!V105</f>
        <v>-247.38749473315147</v>
      </c>
      <c r="W16" s="57">
        <f ca="1">FS!W105</f>
        <v>3.8532496759564765</v>
      </c>
      <c r="X16" s="57">
        <f ca="1">FS!X105</f>
        <v>-302.1218315549645</v>
      </c>
      <c r="Y16" s="57">
        <f ca="1">FS!Y105</f>
        <v>7.8976079327503612E-2</v>
      </c>
      <c r="Z16" s="57">
        <f ca="1">FS!Z105</f>
        <v>-646.44357116726587</v>
      </c>
      <c r="AA16" s="57">
        <f ca="1">FS!AA105</f>
        <v>3.8685683798953505</v>
      </c>
      <c r="AB16" s="57">
        <f ca="1">FS!AB105</f>
        <v>-755.32466450799529</v>
      </c>
      <c r="AC16" s="57">
        <f ca="1">FS!AC105</f>
        <v>0.17716111464324058</v>
      </c>
      <c r="AD16" s="57">
        <f ca="1">FS!AD105</f>
        <v>279.60543686294886</v>
      </c>
      <c r="AE16" s="57">
        <f ca="1">FS!AE105</f>
        <v>3.9087016205148757</v>
      </c>
      <c r="AF16" s="57">
        <f ca="1">FS!AF105</f>
        <v>7.9676966354327305E-2</v>
      </c>
      <c r="AG16" s="57">
        <f ca="1">FS!AG105</f>
        <v>8.0433993788119551E-2</v>
      </c>
      <c r="AH16" s="57">
        <f ca="1">FS!AH105</f>
        <v>8.1198235634929006E-2</v>
      </c>
      <c r="AI16" s="57">
        <f ca="1">FS!AI105</f>
        <v>7.7380333605551641</v>
      </c>
      <c r="AJ16" s="57">
        <f ca="1">FS!AJ105</f>
        <v>7.9212567827653402E-2</v>
      </c>
      <c r="AK16" s="57">
        <f ca="1">FS!AK105</f>
        <v>7.9947630658352864E-2</v>
      </c>
      <c r="AL16" s="57">
        <f ca="1">FS!AL105</f>
        <v>8.0689541556239419E-2</v>
      </c>
      <c r="AM16" s="57">
        <f ca="1">FS!AM105</f>
        <v>19.221597363852197</v>
      </c>
      <c r="AN16" s="57">
        <f ca="1">FS!AN105</f>
        <v>7.3353986359506962E-2</v>
      </c>
      <c r="AO16" s="57">
        <f ca="1">FS!AO105</f>
        <v>7.3988731669487606E-2</v>
      </c>
      <c r="AP16" s="57">
        <f ca="1">FS!AP105</f>
        <v>7.462896954803E-2</v>
      </c>
      <c r="AQ16" s="57">
        <f ca="1">FS!AQ105</f>
        <v>7.5274747519870289E-2</v>
      </c>
      <c r="AR16" s="57">
        <f ca="1">FS!AR105</f>
        <v>7.5926113522655214E-2</v>
      </c>
      <c r="AS16" s="57">
        <f ca="1">FS!AS105</f>
        <v>7.6583115916037059E-2</v>
      </c>
      <c r="AT16" s="57">
        <f ca="1">FS!AT105</f>
        <v>7.7245803468940721E-2</v>
      </c>
      <c r="AU16" s="57">
        <f ca="1">FS!AU105</f>
        <v>7.7914225378208357E-2</v>
      </c>
      <c r="AV16" s="57">
        <f ca="1">FS!AV105</f>
        <v>7.8588431262232916E-2</v>
      </c>
      <c r="AW16" s="57">
        <f ca="1">FS!AW105</f>
        <v>7.9268471171417332E-2</v>
      </c>
      <c r="AX16" s="57">
        <f ca="1">FS!AX105</f>
        <v>7.995439558999351E-2</v>
      </c>
      <c r="AY16" s="57">
        <f ca="1">FS!AY105</f>
        <v>8.064625543420334E-2</v>
      </c>
      <c r="AZ16" s="57">
        <f ca="1">FS!AZ105</f>
        <v>100.08134410207049</v>
      </c>
      <c r="BA16" s="57">
        <f ca="1">FS!BA105</f>
        <v>8.2047987297755753E-2</v>
      </c>
      <c r="BB16" s="57">
        <f ca="1">FS!BB105</f>
        <v>8.2757963370568177E-2</v>
      </c>
      <c r="BC16" s="57">
        <f ca="1">FS!BC105</f>
        <v>8.3474082996872312E-2</v>
      </c>
      <c r="BD16" s="57">
        <f ca="1">FS!BD105</f>
        <v>100.08419639933345</v>
      </c>
      <c r="BE16" s="57">
        <f ca="1">FS!BE105</f>
        <v>8.492496600456434E-2</v>
      </c>
      <c r="BF16" s="57">
        <f ca="1">FS!BF105</f>
        <v>8.5659837096500269E-2</v>
      </c>
      <c r="BG16" s="57">
        <f ca="1">FS!BG105</f>
        <v>8.6401067158476508E-2</v>
      </c>
      <c r="BH16" s="57">
        <f ca="1">FS!BH105</f>
        <v>100.08714871122129</v>
      </c>
      <c r="BI16" s="57">
        <f ca="1">FS!BI105</f>
        <v>8.7902824780485389E-2</v>
      </c>
      <c r="BJ16" s="57">
        <f ca="1">FS!BJ105</f>
        <v>8.8663463821376354E-2</v>
      </c>
      <c r="BK16" s="57">
        <f ca="1">FS!BK105</f>
        <v>8.9430684810395178E-2</v>
      </c>
      <c r="BL16" s="57">
        <f ca="1">FS!BL105</f>
        <v>200.09020454470146</v>
      </c>
      <c r="BM16" s="57">
        <f ca="1">FS!BM105</f>
        <v>9.0985100941225028E-2</v>
      </c>
      <c r="BN16" s="57">
        <f ca="1">FS!BN105</f>
        <v>9.1772411475403715E-2</v>
      </c>
      <c r="BO16" s="57">
        <f ca="1">FS!BO105</f>
        <v>9.2566534749721541E-2</v>
      </c>
      <c r="BP16" s="57">
        <f ca="1">FS!BP105</f>
        <v>500.09336752971763</v>
      </c>
      <c r="BQ16" s="57">
        <f ca="1">FS!BQ105</f>
        <v>9.4175455839149436E-2</v>
      </c>
      <c r="BR16" s="57">
        <f ca="1">FS!BR105</f>
        <v>9.4990373091832225E-2</v>
      </c>
      <c r="BS16" s="57">
        <f ca="1">FS!BS105</f>
        <v>9.5812341970031412E-2</v>
      </c>
      <c r="BT16" s="57">
        <f ca="1">FS!BT105</f>
        <v>142.55564987239063</v>
      </c>
      <c r="BU16" s="57">
        <f ca="1">FS!BU105</f>
        <v>8.671759024309722E-2</v>
      </c>
      <c r="BV16" s="57">
        <f ca="1">FS!BV105</f>
        <v>8.7467973235334284E-2</v>
      </c>
      <c r="BW16" s="57">
        <f ca="1">FS!BW105</f>
        <v>8.822484942788833E-2</v>
      </c>
      <c r="BX16" s="57">
        <f ca="1">FS!BX105</f>
        <v>142.54799672390209</v>
      </c>
      <c r="BY16" s="57">
        <f ca="1">FS!BY105</f>
        <v>7.8998217677508364E-2</v>
      </c>
      <c r="BZ16" s="57">
        <f ca="1">FS!BZ105</f>
        <v>7.9681803542825946E-2</v>
      </c>
      <c r="CA16" s="57">
        <f ca="1">FS!CA105</f>
        <v>8.0371304600475924E-2</v>
      </c>
      <c r="CB16" s="57">
        <f ca="1">FS!CB105</f>
        <v>142.54007522093116</v>
      </c>
      <c r="CC16" s="57">
        <f ca="1">FS!CC105</f>
        <v>7.1008168508569725E-2</v>
      </c>
      <c r="CD16" s="57">
        <f ca="1">FS!CD105</f>
        <v>7.1622615032993053E-2</v>
      </c>
      <c r="CE16" s="57">
        <f ca="1">FS!CE105</f>
        <v>7.2242378475039004E-2</v>
      </c>
      <c r="CF16" s="57">
        <f ca="1">FS!CF105</f>
        <v>284.99088440263358</v>
      </c>
      <c r="CG16" s="57">
        <f ca="1">FS!CG105</f>
        <v>5.1977862604985603E-2</v>
      </c>
      <c r="CH16" s="57">
        <f ca="1">FS!CH105</f>
        <v>5.2427636451284343E-2</v>
      </c>
      <c r="CI16" s="57">
        <f ca="1">FS!CI105</f>
        <v>5.288130227165766E-2</v>
      </c>
      <c r="CJ16" s="57">
        <f ca="1">FS!CJ105</f>
        <v>712.34838113822229</v>
      </c>
      <c r="CK16" s="57">
        <f ca="1">FS!CK105</f>
        <v>0</v>
      </c>
      <c r="CL16" s="57">
        <f ca="1">FS!CL105</f>
        <v>0</v>
      </c>
      <c r="CM16" s="57">
        <f ca="1">FS!CM105</f>
        <v>0</v>
      </c>
      <c r="CN16" s="57">
        <f ca="1">FS!CN105</f>
        <v>0</v>
      </c>
      <c r="CO16" s="57">
        <f ca="1">FS!CO105</f>
        <v>0</v>
      </c>
      <c r="CP16" s="57">
        <f ca="1">FS!CP105</f>
        <v>0</v>
      </c>
      <c r="CQ16" s="57">
        <f ca="1">FS!CQ105</f>
        <v>0</v>
      </c>
      <c r="CR16" s="57">
        <f ca="1">FS!CR105</f>
        <v>0</v>
      </c>
      <c r="CS16" s="57">
        <f ca="1">FS!CS105</f>
        <v>0</v>
      </c>
      <c r="CT16" s="57">
        <f ca="1">FS!CT105</f>
        <v>0</v>
      </c>
      <c r="CU16" s="57">
        <f ca="1">FS!CU105</f>
        <v>0</v>
      </c>
      <c r="CV16" s="57">
        <f ca="1">FS!CV105</f>
        <v>0</v>
      </c>
      <c r="CW16" s="57">
        <f ca="1">FS!CW105</f>
        <v>0</v>
      </c>
      <c r="CX16" s="57">
        <f ca="1">FS!CX105</f>
        <v>0</v>
      </c>
      <c r="CY16" s="57">
        <f ca="1">FS!CY105</f>
        <v>0</v>
      </c>
      <c r="CZ16" s="57">
        <f ca="1">FS!CZ105</f>
        <v>0</v>
      </c>
      <c r="DA16" s="57">
        <f ca="1">FS!DA105</f>
        <v>0</v>
      </c>
      <c r="DB16" s="57">
        <f ca="1">FS!DB105</f>
        <v>0</v>
      </c>
      <c r="DC16" s="57">
        <f ca="1">FS!DC105</f>
        <v>0</v>
      </c>
      <c r="DD16" s="57">
        <f ca="1">FS!DD105</f>
        <v>0</v>
      </c>
      <c r="DE16" s="57">
        <f ca="1">FS!DE105</f>
        <v>0</v>
      </c>
      <c r="DF16" s="57">
        <f ca="1">FS!DF105</f>
        <v>0</v>
      </c>
      <c r="DG16" s="57">
        <f ca="1">FS!DG105</f>
        <v>0</v>
      </c>
      <c r="DH16" s="57">
        <f ca="1">FS!DH105</f>
        <v>0</v>
      </c>
      <c r="DI16" s="57">
        <f ca="1">FS!DI105</f>
        <v>0</v>
      </c>
      <c r="DJ16" s="57">
        <f ca="1">FS!DJ105</f>
        <v>0</v>
      </c>
      <c r="DK16" s="57">
        <f ca="1">FS!DK105</f>
        <v>0</v>
      </c>
      <c r="DL16" s="57">
        <f ca="1">FS!DL105</f>
        <v>0</v>
      </c>
      <c r="DM16" s="57">
        <f ca="1">FS!DM105</f>
        <v>0</v>
      </c>
      <c r="DN16" s="57">
        <f ca="1">FS!DN105</f>
        <v>0</v>
      </c>
      <c r="DO16" s="57">
        <f ca="1">FS!DO105</f>
        <v>0</v>
      </c>
      <c r="DP16" s="57">
        <f ca="1">FS!DP105</f>
        <v>0</v>
      </c>
      <c r="DQ16" s="57">
        <f ca="1">FS!DQ105</f>
        <v>0</v>
      </c>
      <c r="DR16" s="57">
        <f ca="1">FS!DR105</f>
        <v>0</v>
      </c>
      <c r="DS16" s="57">
        <f ca="1">FS!DS105</f>
        <v>0</v>
      </c>
    </row>
    <row r="17" spans="4:123" x14ac:dyDescent="0.35">
      <c r="D17" s="91"/>
      <c r="E17" s="91"/>
      <c r="F17" s="99"/>
      <c r="G17" s="91"/>
      <c r="H17" s="91"/>
      <c r="I17" s="91"/>
      <c r="J17" s="91"/>
      <c r="K17" s="91"/>
      <c r="L17" s="91"/>
      <c r="M17" s="91"/>
      <c r="N17" s="91"/>
      <c r="O17" s="91"/>
      <c r="P17" s="91"/>
      <c r="Q17" s="91"/>
      <c r="R17" s="91"/>
      <c r="S17" s="91"/>
      <c r="T17" s="91"/>
      <c r="U17" s="91"/>
      <c r="V17" s="91"/>
      <c r="W17" s="91"/>
      <c r="X17" s="91"/>
      <c r="Y17" s="91"/>
      <c r="Z17" s="91"/>
      <c r="AA17" s="91"/>
      <c r="AB17" s="91"/>
      <c r="AC17" s="91"/>
      <c r="AD17" s="91"/>
      <c r="AE17" s="91"/>
      <c r="AF17" s="91"/>
      <c r="AG17" s="91"/>
      <c r="AH17" s="91"/>
      <c r="AI17" s="91"/>
      <c r="AJ17" s="91"/>
      <c r="AK17" s="91"/>
      <c r="AL17" s="91"/>
      <c r="AM17" s="91"/>
      <c r="AN17" s="91"/>
      <c r="AO17" s="91"/>
      <c r="AP17" s="91"/>
      <c r="AQ17" s="91"/>
      <c r="AR17" s="91"/>
      <c r="AS17" s="91"/>
      <c r="AT17" s="91"/>
      <c r="AU17" s="91"/>
      <c r="AV17" s="91"/>
      <c r="AW17" s="91"/>
      <c r="AX17" s="91"/>
      <c r="AY17" s="91"/>
      <c r="AZ17" s="91"/>
      <c r="BA17" s="91"/>
      <c r="BB17" s="91"/>
      <c r="BC17" s="91"/>
      <c r="BD17" s="91"/>
      <c r="BE17" s="91"/>
      <c r="BF17" s="91"/>
      <c r="BG17" s="91"/>
      <c r="BH17" s="91"/>
      <c r="BI17" s="91"/>
      <c r="BJ17" s="91"/>
      <c r="BK17" s="91"/>
      <c r="BL17" s="91"/>
      <c r="BM17" s="91"/>
      <c r="BN17" s="91"/>
      <c r="BO17" s="91"/>
      <c r="BP17" s="91"/>
      <c r="BQ17" s="91"/>
      <c r="BR17" s="91"/>
      <c r="BS17" s="91"/>
      <c r="BT17" s="91"/>
      <c r="BU17" s="91"/>
      <c r="BV17" s="91"/>
      <c r="BW17" s="91"/>
      <c r="BX17" s="91"/>
      <c r="BY17" s="91"/>
      <c r="BZ17" s="91"/>
      <c r="CA17" s="91"/>
      <c r="CB17" s="91"/>
      <c r="CC17" s="91"/>
      <c r="CD17" s="91"/>
      <c r="CE17" s="91"/>
      <c r="CF17" s="91"/>
      <c r="CG17" s="91"/>
      <c r="CH17" s="91"/>
      <c r="CI17" s="91"/>
      <c r="CJ17" s="91"/>
      <c r="CK17" s="91"/>
      <c r="CL17" s="91"/>
      <c r="CM17" s="91"/>
      <c r="CN17" s="91"/>
      <c r="CO17" s="91"/>
      <c r="CP17" s="91"/>
      <c r="CQ17" s="91"/>
      <c r="CR17" s="91"/>
      <c r="CS17" s="91"/>
      <c r="CT17" s="91"/>
      <c r="CU17" s="91"/>
      <c r="CV17" s="91"/>
      <c r="CW17" s="91"/>
      <c r="CX17" s="91"/>
      <c r="CY17" s="91"/>
      <c r="CZ17" s="91"/>
      <c r="DA17" s="91"/>
      <c r="DB17" s="91"/>
      <c r="DC17" s="91"/>
      <c r="DD17" s="91"/>
      <c r="DE17" s="91"/>
      <c r="DF17" s="91"/>
      <c r="DG17" s="91"/>
      <c r="DH17" s="91"/>
      <c r="DI17" s="91"/>
      <c r="DJ17" s="91"/>
      <c r="DK17" s="91"/>
      <c r="DL17" s="91"/>
      <c r="DM17" s="91"/>
      <c r="DN17" s="91"/>
      <c r="DO17" s="91"/>
      <c r="DP17" s="91"/>
      <c r="DQ17" s="91"/>
      <c r="DR17" s="91"/>
      <c r="DS17" s="91"/>
    </row>
    <row r="18" spans="4:123" x14ac:dyDescent="0.35">
      <c r="D18" s="121" t="s">
        <v>271</v>
      </c>
      <c r="E18" s="121"/>
      <c r="F18" s="122" t="str">
        <f>F16</f>
        <v>INR Mn</v>
      </c>
      <c r="G18" s="121"/>
      <c r="H18" s="121">
        <f t="shared" ref="H18:N18" ca="1" si="6">SUM(H12:H17)</f>
        <v>-1953.003412002384</v>
      </c>
      <c r="I18" s="121">
        <f t="shared" ca="1" si="6"/>
        <v>-7390.1566178781331</v>
      </c>
      <c r="J18" s="121">
        <f t="shared" ca="1" si="6"/>
        <v>-5963.9570361948727</v>
      </c>
      <c r="K18" s="121">
        <f t="shared" ca="1" si="6"/>
        <v>-1724.817383991679</v>
      </c>
      <c r="L18" s="121">
        <f t="shared" ca="1" si="6"/>
        <v>-2149.127528251719</v>
      </c>
      <c r="M18" s="121">
        <f t="shared" ca="1" si="6"/>
        <v>-7131.0500239758039</v>
      </c>
      <c r="N18" s="121">
        <f t="shared" ca="1" si="6"/>
        <v>-5508.7607320958004</v>
      </c>
      <c r="O18" s="121">
        <f t="shared" ref="O18:BZ18" ca="1" si="7">SUM(O12:O17)</f>
        <v>-1303.7325458494422</v>
      </c>
      <c r="P18" s="121">
        <f t="shared" ca="1" si="7"/>
        <v>-1329.3566653430901</v>
      </c>
      <c r="Q18" s="121">
        <f t="shared" ca="1" si="7"/>
        <v>-6181.639146119167</v>
      </c>
      <c r="R18" s="121">
        <f t="shared" ca="1" si="7"/>
        <v>-4496.7622845914802</v>
      </c>
      <c r="S18" s="121">
        <f t="shared" ca="1" si="7"/>
        <v>-295.46475242654924</v>
      </c>
      <c r="T18" s="121">
        <f t="shared" ca="1" si="7"/>
        <v>-2106.6495631208072</v>
      </c>
      <c r="U18" s="121">
        <f t="shared" ca="1" si="7"/>
        <v>-12441.852241663644</v>
      </c>
      <c r="V18" s="121">
        <f t="shared" ca="1" si="7"/>
        <v>-9436.0810611518991</v>
      </c>
      <c r="W18" s="121">
        <f t="shared" ca="1" si="7"/>
        <v>-615.27589577004778</v>
      </c>
      <c r="X18" s="121">
        <f t="shared" ca="1" si="7"/>
        <v>-6993.5146622904576</v>
      </c>
      <c r="Y18" s="121">
        <f t="shared" ca="1" si="7"/>
        <v>-33112.720022040652</v>
      </c>
      <c r="Z18" s="121">
        <f t="shared" ca="1" si="7"/>
        <v>-25694.536025309397</v>
      </c>
      <c r="AA18" s="121">
        <f t="shared" ca="1" si="7"/>
        <v>-3666.6680282445509</v>
      </c>
      <c r="AB18" s="121">
        <f t="shared" ca="1" si="7"/>
        <v>4905.8908470495498</v>
      </c>
      <c r="AC18" s="121">
        <f t="shared" ca="1" si="7"/>
        <v>7182.234029121495</v>
      </c>
      <c r="AD18" s="121">
        <f t="shared" ca="1" si="7"/>
        <v>7900.9816876559944</v>
      </c>
      <c r="AE18" s="121">
        <f t="shared" ca="1" si="7"/>
        <v>6061.3170601972397</v>
      </c>
      <c r="AF18" s="121">
        <f t="shared" ca="1" si="7"/>
        <v>8602.6913789305891</v>
      </c>
      <c r="AG18" s="121">
        <f t="shared" ca="1" si="7"/>
        <v>9145.4097815884106</v>
      </c>
      <c r="AH18" s="121">
        <f t="shared" ca="1" si="7"/>
        <v>9098.8672855492896</v>
      </c>
      <c r="AI18" s="121">
        <f t="shared" ca="1" si="7"/>
        <v>7694.6767901363492</v>
      </c>
      <c r="AJ18" s="121">
        <f t="shared" ca="1" si="7"/>
        <v>9487.5661514571384</v>
      </c>
      <c r="AK18" s="121">
        <f t="shared" ca="1" si="7"/>
        <v>9838.6799146419344</v>
      </c>
      <c r="AL18" s="121">
        <f t="shared" ca="1" si="7"/>
        <v>9645.893363148436</v>
      </c>
      <c r="AM18" s="121">
        <f t="shared" ca="1" si="7"/>
        <v>9180.611208078697</v>
      </c>
      <c r="AN18" s="121">
        <f t="shared" ca="1" si="7"/>
        <v>9407.7541194813457</v>
      </c>
      <c r="AO18" s="121">
        <f t="shared" ca="1" si="7"/>
        <v>9850.6838511877031</v>
      </c>
      <c r="AP18" s="121">
        <f t="shared" ca="1" si="7"/>
        <v>9599.3556198848273</v>
      </c>
      <c r="AQ18" s="121">
        <f t="shared" ca="1" si="7"/>
        <v>8585.7819608057089</v>
      </c>
      <c r="AR18" s="121">
        <f t="shared" ca="1" si="7"/>
        <v>9550.9035829841196</v>
      </c>
      <c r="AS18" s="121">
        <f t="shared" ca="1" si="7"/>
        <v>9710.8002449465275</v>
      </c>
      <c r="AT18" s="121">
        <f t="shared" ca="1" si="7"/>
        <v>9421.1129198872404</v>
      </c>
      <c r="AU18" s="121">
        <f t="shared" ca="1" si="7"/>
        <v>8364.5675228055279</v>
      </c>
      <c r="AV18" s="121">
        <f t="shared" ca="1" si="7"/>
        <v>9333.4013267326754</v>
      </c>
      <c r="AW18" s="121">
        <f t="shared" ca="1" si="7"/>
        <v>9550.8933423613889</v>
      </c>
      <c r="AX18" s="121">
        <f t="shared" ca="1" si="7"/>
        <v>9244.3918109405531</v>
      </c>
      <c r="AY18" s="121">
        <f t="shared" ca="1" si="7"/>
        <v>8214.4853858981351</v>
      </c>
      <c r="AZ18" s="121">
        <f t="shared" ca="1" si="7"/>
        <v>9313.5674094390924</v>
      </c>
      <c r="BA18" s="121">
        <f t="shared" ca="1" si="7"/>
        <v>9503.9242607250126</v>
      </c>
      <c r="BB18" s="121">
        <f t="shared" ca="1" si="7"/>
        <v>9212.8232213465562</v>
      </c>
      <c r="BC18" s="121">
        <f t="shared" ca="1" si="7"/>
        <v>8673.2428848776472</v>
      </c>
      <c r="BD18" s="121">
        <f t="shared" ca="1" si="7"/>
        <v>9013.3779359132968</v>
      </c>
      <c r="BE18" s="121">
        <f t="shared" ca="1" si="7"/>
        <v>9422.2206834250064</v>
      </c>
      <c r="BF18" s="121">
        <f t="shared" ca="1" si="7"/>
        <v>9157.937064573769</v>
      </c>
      <c r="BG18" s="121">
        <f t="shared" ca="1" si="7"/>
        <v>8157.9164723863569</v>
      </c>
      <c r="BH18" s="121">
        <f t="shared" ca="1" si="7"/>
        <v>9272.6927846230737</v>
      </c>
      <c r="BI18" s="121">
        <f t="shared" ca="1" si="7"/>
        <v>9473.9791041534227</v>
      </c>
      <c r="BJ18" s="121">
        <f t="shared" ca="1" si="7"/>
        <v>9190.6759889352797</v>
      </c>
      <c r="BK18" s="121">
        <f t="shared" ca="1" si="7"/>
        <v>8177.158745114677</v>
      </c>
      <c r="BL18" s="121">
        <f t="shared" ca="1" si="7"/>
        <v>9384.7941343101666</v>
      </c>
      <c r="BM18" s="121">
        <f t="shared" ca="1" si="7"/>
        <v>9481.072829391389</v>
      </c>
      <c r="BN18" s="121">
        <f t="shared" ca="1" si="7"/>
        <v>9194.1638022092575</v>
      </c>
      <c r="BO18" s="121">
        <f t="shared" ca="1" si="7"/>
        <v>8178.0727566163205</v>
      </c>
      <c r="BP18" s="121">
        <f t="shared" ca="1" si="7"/>
        <v>9684.322165282565</v>
      </c>
      <c r="BQ18" s="121">
        <f t="shared" ca="1" si="7"/>
        <v>9479.6132776998875</v>
      </c>
      <c r="BR18" s="121">
        <f t="shared" ca="1" si="7"/>
        <v>9191.9782855925623</v>
      </c>
      <c r="BS18" s="121">
        <f t="shared" ca="1" si="7"/>
        <v>8654.6872023028627</v>
      </c>
      <c r="BT18" s="121">
        <f t="shared" ca="1" si="7"/>
        <v>9038.5627841023361</v>
      </c>
      <c r="BU18" s="121">
        <f t="shared" ca="1" si="7"/>
        <v>9405.8570585264642</v>
      </c>
      <c r="BV18" s="121">
        <f t="shared" ca="1" si="7"/>
        <v>9142.2232405163613</v>
      </c>
      <c r="BW18" s="121">
        <f t="shared" ca="1" si="7"/>
        <v>8142.6524993892072</v>
      </c>
      <c r="BX18" s="121">
        <f t="shared" ca="1" si="7"/>
        <v>9300.1076138462759</v>
      </c>
      <c r="BY18" s="121">
        <f t="shared" ca="1" si="7"/>
        <v>9459.2780352906811</v>
      </c>
      <c r="BZ18" s="121">
        <f t="shared" ca="1" si="7"/>
        <v>9176.2795282168026</v>
      </c>
      <c r="CA18" s="121">
        <f t="shared" ref="CA18:DS18" ca="1" si="8">SUM(CA12:CA17)</f>
        <v>8163.0310947998387</v>
      </c>
      <c r="CB18" s="121">
        <f t="shared" ca="1" si="8"/>
        <v>9313.3528899614757</v>
      </c>
      <c r="CC18" s="121">
        <f t="shared" ca="1" si="8"/>
        <v>9467.5878646710207</v>
      </c>
      <c r="CD18" s="121">
        <f t="shared" ca="1" si="8"/>
        <v>9181.0987141265723</v>
      </c>
      <c r="CE18" s="121">
        <f t="shared" ca="1" si="8"/>
        <v>8165.4239929533742</v>
      </c>
      <c r="CF18" s="121">
        <f t="shared" ca="1" si="8"/>
        <v>9457.0031680945849</v>
      </c>
      <c r="CG18" s="121">
        <f t="shared" ca="1" si="8"/>
        <v>9468.1903158211298</v>
      </c>
      <c r="CH18" s="121">
        <f t="shared" ca="1" si="8"/>
        <v>9181.3961145719441</v>
      </c>
      <c r="CI18" s="121">
        <f t="shared" ca="1" si="8"/>
        <v>8644.9516394684324</v>
      </c>
      <c r="CJ18" s="121">
        <f t="shared" ca="1" si="8"/>
        <v>9599.5159475033943</v>
      </c>
      <c r="CK18" s="121">
        <f t="shared" ca="1" si="8"/>
        <v>9398.6365807467773</v>
      </c>
      <c r="CL18" s="121">
        <f t="shared" ca="1" si="8"/>
        <v>9136.7222431178634</v>
      </c>
      <c r="CM18" s="121">
        <f t="shared" ca="1" si="8"/>
        <v>8113.8911212790808</v>
      </c>
      <c r="CN18" s="121">
        <f t="shared" ca="1" si="8"/>
        <v>9130.6360611338805</v>
      </c>
      <c r="CO18" s="121">
        <f t="shared" ca="1" si="8"/>
        <v>9433.8286054981872</v>
      </c>
      <c r="CP18" s="121">
        <f t="shared" ca="1" si="8"/>
        <v>9152.3959156062811</v>
      </c>
      <c r="CQ18" s="121">
        <f t="shared" ca="1" si="8"/>
        <v>8115.7323105609121</v>
      </c>
      <c r="CR18" s="121">
        <f t="shared" ca="1" si="8"/>
        <v>9125.1880306060011</v>
      </c>
      <c r="CS18" s="121">
        <f t="shared" ca="1" si="8"/>
        <v>9423.2879566324482</v>
      </c>
      <c r="CT18" s="121">
        <f t="shared" ca="1" si="8"/>
        <v>9138.2061429455698</v>
      </c>
      <c r="CU18" s="121">
        <f t="shared" ca="1" si="8"/>
        <v>8098.956436218431</v>
      </c>
      <c r="CV18" s="121">
        <f t="shared" ca="1" si="8"/>
        <v>9107.0493739396461</v>
      </c>
      <c r="CW18" s="121">
        <f t="shared" ca="1" si="8"/>
        <v>9404.1971911761157</v>
      </c>
      <c r="CX18" s="121">
        <f t="shared" ca="1" si="8"/>
        <v>9118.4331424167522</v>
      </c>
      <c r="CY18" s="121">
        <f t="shared" ca="1" si="8"/>
        <v>8533.038748797886</v>
      </c>
      <c r="CZ18" s="121">
        <f t="shared" ca="1" si="8"/>
        <v>8776.3560691276543</v>
      </c>
      <c r="DA18" s="121">
        <f t="shared" ca="1" si="8"/>
        <v>9287.8250849056931</v>
      </c>
      <c r="DB18" s="121">
        <f t="shared" ca="1" si="8"/>
        <v>9025.9107482773834</v>
      </c>
      <c r="DC18" s="121">
        <f t="shared" ca="1" si="8"/>
        <v>7903.1016604696542</v>
      </c>
      <c r="DD18" s="121">
        <f t="shared" ca="1" si="8"/>
        <v>8919.8466006981671</v>
      </c>
      <c r="DE18" s="121">
        <f t="shared" ca="1" si="8"/>
        <v>9223.0391453235225</v>
      </c>
      <c r="DF18" s="121">
        <f t="shared" ca="1" si="8"/>
        <v>8941.6064556187139</v>
      </c>
      <c r="DG18" s="121">
        <f t="shared" ca="1" si="8"/>
        <v>7929.9373423754214</v>
      </c>
      <c r="DH18" s="121">
        <f t="shared" ca="1" si="8"/>
        <v>8939.3930624903605</v>
      </c>
      <c r="DI18" s="121">
        <f t="shared" ca="1" si="8"/>
        <v>9237.4929885656129</v>
      </c>
      <c r="DJ18" s="121">
        <f t="shared" ca="1" si="8"/>
        <v>8952.4111749137282</v>
      </c>
      <c r="DK18" s="121">
        <f t="shared" ca="1" si="8"/>
        <v>7938.1559598808753</v>
      </c>
      <c r="DL18" s="121">
        <f t="shared" ca="1" si="8"/>
        <v>8946.2488976151617</v>
      </c>
      <c r="DM18" s="121">
        <f t="shared" ca="1" si="8"/>
        <v>9243.3967148607499</v>
      </c>
      <c r="DN18" s="121">
        <f t="shared" ca="1" si="8"/>
        <v>8957.6326661079329</v>
      </c>
      <c r="DO18" s="121">
        <f t="shared" ca="1" si="8"/>
        <v>8422.227255832564</v>
      </c>
      <c r="DP18" s="121">
        <f t="shared" ca="1" si="8"/>
        <v>8665.5445761650208</v>
      </c>
      <c r="DQ18" s="121">
        <f t="shared" ca="1" si="8"/>
        <v>9177.0135919447439</v>
      </c>
      <c r="DR18" s="121">
        <f t="shared" ca="1" si="8"/>
        <v>8915.0992553176329</v>
      </c>
      <c r="DS18" s="121">
        <f t="shared" ca="1" si="8"/>
        <v>7917.2626088483485</v>
      </c>
    </row>
    <row r="19" spans="4:123" x14ac:dyDescent="0.35">
      <c r="D19" s="91"/>
      <c r="E19" s="91"/>
      <c r="F19" s="99"/>
      <c r="G19" s="91"/>
      <c r="H19" s="91"/>
      <c r="I19" s="91"/>
      <c r="J19" s="91"/>
      <c r="K19" s="91"/>
      <c r="L19" s="91"/>
      <c r="M19" s="91"/>
      <c r="N19" s="91"/>
      <c r="O19" s="91"/>
      <c r="P19" s="91"/>
      <c r="Q19" s="91"/>
      <c r="R19" s="91"/>
      <c r="S19" s="91"/>
      <c r="T19" s="91"/>
      <c r="U19" s="91"/>
      <c r="V19" s="91"/>
      <c r="W19" s="91"/>
      <c r="X19" s="91"/>
      <c r="Y19" s="91"/>
      <c r="Z19" s="91"/>
      <c r="AA19" s="91"/>
      <c r="AB19" s="91"/>
      <c r="AC19" s="91"/>
      <c r="AD19" s="91"/>
      <c r="AE19" s="91"/>
      <c r="AF19" s="91"/>
      <c r="AG19" s="91"/>
      <c r="AH19" s="91"/>
      <c r="AI19" s="91"/>
      <c r="AJ19" s="91"/>
      <c r="AK19" s="91"/>
      <c r="AL19" s="91"/>
      <c r="AM19" s="91"/>
      <c r="AN19" s="91"/>
      <c r="AO19" s="91"/>
      <c r="AP19" s="91"/>
      <c r="AQ19" s="91"/>
      <c r="AR19" s="91"/>
      <c r="AS19" s="91"/>
      <c r="AT19" s="91"/>
      <c r="AU19" s="91"/>
      <c r="AV19" s="91"/>
      <c r="AW19" s="91"/>
      <c r="AX19" s="91"/>
      <c r="AY19" s="91"/>
      <c r="AZ19" s="91"/>
      <c r="BA19" s="91"/>
      <c r="BB19" s="91"/>
      <c r="BC19" s="91"/>
      <c r="BD19" s="91"/>
      <c r="BE19" s="91"/>
      <c r="BF19" s="91"/>
      <c r="BG19" s="91"/>
      <c r="BH19" s="91"/>
      <c r="BI19" s="91"/>
      <c r="BJ19" s="91"/>
      <c r="BK19" s="91"/>
      <c r="BL19" s="91"/>
      <c r="BM19" s="91"/>
      <c r="BN19" s="91"/>
      <c r="BO19" s="91"/>
      <c r="BP19" s="91"/>
      <c r="BQ19" s="91"/>
      <c r="BR19" s="91"/>
      <c r="BS19" s="91"/>
      <c r="BT19" s="91"/>
      <c r="BU19" s="91"/>
      <c r="BV19" s="91"/>
      <c r="BW19" s="91"/>
      <c r="BX19" s="91"/>
      <c r="BY19" s="91"/>
      <c r="BZ19" s="91"/>
      <c r="CA19" s="91"/>
      <c r="CB19" s="91"/>
      <c r="CC19" s="91"/>
      <c r="CD19" s="91"/>
      <c r="CE19" s="91"/>
      <c r="CF19" s="91"/>
      <c r="CG19" s="91"/>
      <c r="CH19" s="91"/>
      <c r="CI19" s="91"/>
      <c r="CJ19" s="91"/>
      <c r="CK19" s="91"/>
      <c r="CL19" s="91"/>
      <c r="CM19" s="91"/>
      <c r="CN19" s="91"/>
      <c r="CO19" s="91"/>
      <c r="CP19" s="91"/>
      <c r="CQ19" s="91"/>
      <c r="CR19" s="91"/>
      <c r="CS19" s="91"/>
      <c r="CT19" s="91"/>
      <c r="CU19" s="91"/>
      <c r="CV19" s="91"/>
      <c r="CW19" s="91"/>
      <c r="CX19" s="91"/>
      <c r="CY19" s="91"/>
      <c r="CZ19" s="91"/>
      <c r="DA19" s="91"/>
      <c r="DB19" s="91"/>
      <c r="DC19" s="91"/>
      <c r="DD19" s="91"/>
      <c r="DE19" s="91"/>
      <c r="DF19" s="91"/>
      <c r="DG19" s="91"/>
      <c r="DH19" s="91"/>
      <c r="DI19" s="91"/>
      <c r="DJ19" s="91"/>
      <c r="DK19" s="91"/>
      <c r="DL19" s="91"/>
      <c r="DM19" s="91"/>
      <c r="DN19" s="91"/>
      <c r="DO19" s="91"/>
      <c r="DP19" s="91"/>
      <c r="DQ19" s="91"/>
      <c r="DR19" s="91"/>
      <c r="DS19" s="91"/>
    </row>
    <row r="20" spans="4:123" x14ac:dyDescent="0.35">
      <c r="D20" s="6" t="s">
        <v>272</v>
      </c>
      <c r="E20" s="91"/>
      <c r="F20" s="150" t="str">
        <f>F18</f>
        <v>INR Mn</v>
      </c>
      <c r="G20" s="91"/>
      <c r="H20" s="57">
        <f>FS!H115+FS!H120</f>
        <v>1367.1023884016688</v>
      </c>
      <c r="I20" s="57">
        <f>FS!I115+FS!I120</f>
        <v>5173.1096325146927</v>
      </c>
      <c r="J20" s="57">
        <f>FS!J115+FS!J120</f>
        <v>4068.6087743414878</v>
      </c>
      <c r="K20" s="57">
        <f>FS!K115+FS!K120</f>
        <v>1912.6645428418126</v>
      </c>
      <c r="L20" s="57">
        <f>FS!L115+FS!L120</f>
        <v>1810.2242993925834</v>
      </c>
      <c r="M20" s="57">
        <f>FS!M115+FS!M120</f>
        <v>5292.8859623469771</v>
      </c>
      <c r="N20" s="57">
        <f>FS!N115+FS!N120</f>
        <v>4101.0342113616452</v>
      </c>
      <c r="O20" s="57">
        <f>FS!O115+FS!O120</f>
        <v>2175.0269105482303</v>
      </c>
      <c r="P20" s="57">
        <f>FS!P115+FS!P120</f>
        <v>1760.3886833634051</v>
      </c>
      <c r="Q20" s="57">
        <f>FS!Q115+FS!Q120</f>
        <v>5168.2804501185856</v>
      </c>
      <c r="R20" s="57">
        <f>FS!R115+FS!R120</f>
        <v>3964.0526362047103</v>
      </c>
      <c r="S20" s="57">
        <f>FS!S115+FS!S120</f>
        <v>2280.4093919748507</v>
      </c>
      <c r="T20" s="57">
        <f>FS!T115+FS!T120</f>
        <v>2996.646964882545</v>
      </c>
      <c r="U20" s="57">
        <f>FS!U115+FS!U120</f>
        <v>10158.56030435241</v>
      </c>
      <c r="V20" s="57">
        <f>FS!V115+FS!V120</f>
        <v>7857.2807056599695</v>
      </c>
      <c r="W20" s="57">
        <f>FS!W115+FS!W120</f>
        <v>3934.9371951144203</v>
      </c>
      <c r="X20" s="57">
        <f>FS!X115+FS!X120</f>
        <v>7449.5561028189004</v>
      </c>
      <c r="Y20" s="57">
        <f>FS!Y115+FS!Y120</f>
        <v>25589.347730396606</v>
      </c>
      <c r="Z20" s="57">
        <f>FS!Z115+FS!Z120</f>
        <v>19901.409744665794</v>
      </c>
      <c r="AA20" s="57">
        <f>FS!AA115+FS!AA120</f>
        <v>9989.5965126632527</v>
      </c>
      <c r="AB20" s="57">
        <f>FS!AB115+FS!AB120</f>
        <v>1584.3520937487851</v>
      </c>
      <c r="AC20" s="57">
        <f>FS!AC115+FS!AC120</f>
        <v>-297.55049678140017</v>
      </c>
      <c r="AD20" s="57">
        <f>FS!AD115+FS!AD120</f>
        <v>-707.79500021804677</v>
      </c>
      <c r="AE20" s="57">
        <f>FS!AE115+FS!AE120</f>
        <v>1165.8379370792693</v>
      </c>
      <c r="AF20" s="57">
        <f>FS!AF115+FS!AF120</f>
        <v>-1146.6486574915393</v>
      </c>
      <c r="AG20" s="57">
        <f>FS!AG115+FS!AG120</f>
        <v>-1709.6048863038864</v>
      </c>
      <c r="AH20" s="57">
        <f>FS!AH115+FS!AH120</f>
        <v>-1684.2280745499158</v>
      </c>
      <c r="AI20" s="57">
        <f>FS!AI115+FS!AI120</f>
        <v>-58.851324391963772</v>
      </c>
      <c r="AJ20" s="57">
        <f>FS!AJ115+FS!AJ120</f>
        <v>-1709.4249442834216</v>
      </c>
      <c r="AK20" s="57">
        <f>FS!AK115+FS!AK120</f>
        <v>-1939.5680240429076</v>
      </c>
      <c r="AL20" s="57">
        <f>FS!AL115+FS!AL120</f>
        <v>-1948.2176000384884</v>
      </c>
      <c r="AM20" s="57">
        <f>FS!AM115+FS!AM120</f>
        <v>-1558.0152567716909</v>
      </c>
      <c r="AN20" s="57">
        <f>FS!AN115+FS!AN120</f>
        <v>-1821.7139946738482</v>
      </c>
      <c r="AO20" s="57">
        <f>FS!AO115+FS!AO120</f>
        <v>-1988.1298528671614</v>
      </c>
      <c r="AP20" s="57">
        <f>FS!AP115+FS!AP120</f>
        <v>-1996.6803192017721</v>
      </c>
      <c r="AQ20" s="57">
        <f>FS!AQ115+FS!AQ120</f>
        <v>-1255.4738478333279</v>
      </c>
      <c r="AR20" s="57">
        <f>FS!AR115+FS!AR120</f>
        <v>-2014.003858303882</v>
      </c>
      <c r="AS20" s="57">
        <f>FS!AS115+FS!AS120</f>
        <v>-2022.7782170872292</v>
      </c>
      <c r="AT20" s="57">
        <f>FS!AT115+FS!AT120</f>
        <v>-2031.6285019841005</v>
      </c>
      <c r="AU20" s="57">
        <f>FS!AU115+FS!AU120</f>
        <v>-1401.6802737623523</v>
      </c>
      <c r="AV20" s="57">
        <f>FS!AV115+FS!AV120</f>
        <v>-2049.5594838131442</v>
      </c>
      <c r="AW20" s="57">
        <f>FS!AW115+FS!AW120</f>
        <v>-2058.6415118547789</v>
      </c>
      <c r="AX20" s="57">
        <f>FS!AX115+FS!AX120</f>
        <v>-2067.8021283276753</v>
      </c>
      <c r="AY20" s="57">
        <f>FS!AY115+FS!AY120</f>
        <v>-1350.9775273905898</v>
      </c>
      <c r="AZ20" s="57">
        <f>FS!AZ115+FS!AZ120</f>
        <v>-2086.3618526114014</v>
      </c>
      <c r="BA20" s="57">
        <f>FS!BA115+FS!BA120</f>
        <v>-1995.762338206494</v>
      </c>
      <c r="BB20" s="57">
        <f>FS!BB115+FS!BB120</f>
        <v>-2005.2441679036567</v>
      </c>
      <c r="BC20" s="57">
        <f>FS!BC115+FS!BC120</f>
        <v>-1705.9875692589751</v>
      </c>
      <c r="BD20" s="57">
        <f>FS!BD115+FS!BD120</f>
        <v>-1925.9300390594065</v>
      </c>
      <c r="BE20" s="57">
        <f>FS!BE115+FS!BE120</f>
        <v>-1934.1847909667749</v>
      </c>
      <c r="BF20" s="57">
        <f>FS!BF115+FS!BF120</f>
        <v>-1943.9990970969357</v>
      </c>
      <c r="BG20" s="57">
        <f>FS!BG115+FS!BG120</f>
        <v>-1183.1889010271234</v>
      </c>
      <c r="BH20" s="57">
        <f>FS!BH115+FS!BH120</f>
        <v>-1963.8832191263637</v>
      </c>
      <c r="BI20" s="57">
        <f>FS!BI115+FS!BI120</f>
        <v>-1873.9545111267846</v>
      </c>
      <c r="BJ20" s="57">
        <f>FS!BJ115+FS!BJ120</f>
        <v>-1884.1129518384259</v>
      </c>
      <c r="BK20" s="57">
        <f>FS!BK115+FS!BK120</f>
        <v>-1143.6472476751637</v>
      </c>
      <c r="BL20" s="57">
        <f>FS!BL115+FS!BL120</f>
        <v>-1904.6943023750919</v>
      </c>
      <c r="BM20" s="57">
        <f>FS!BM115+FS!BM120</f>
        <v>-1715.1187400601461</v>
      </c>
      <c r="BN20" s="57">
        <f>FS!BN115+FS!BN120</f>
        <v>-1725.6333822899012</v>
      </c>
      <c r="BO20" s="57">
        <f>FS!BO115+FS!BO120</f>
        <v>-989.26564397073309</v>
      </c>
      <c r="BP20" s="57">
        <f>FS!BP115+FS!BP120</f>
        <v>-1746.9364093627696</v>
      </c>
      <c r="BQ20" s="57">
        <f>FS!BQ115+FS!BQ120</f>
        <v>-1257.7263756396919</v>
      </c>
      <c r="BR20" s="57">
        <f>FS!BR115+FS!BR120</f>
        <v>-1268.6097094463316</v>
      </c>
      <c r="BS20" s="57">
        <f>FS!BS115+FS!BS120</f>
        <v>-966.77173333730934</v>
      </c>
      <c r="BT20" s="57">
        <f>FS!BT115+FS!BT120</f>
        <v>-1189.5010042717706</v>
      </c>
      <c r="BU20" s="57">
        <f>FS!BU115+FS!BU120</f>
        <v>-1158.1255382181521</v>
      </c>
      <c r="BV20" s="57">
        <f>FS!BV115+FS!BV120</f>
        <v>-1168.1470079643136</v>
      </c>
      <c r="BW20" s="57">
        <f>FS!BW115+FS!BW120</f>
        <v>-406.82296043107601</v>
      </c>
      <c r="BX20" s="57">
        <f>FS!BX115+FS!BX120</f>
        <v>-1188.4508506103589</v>
      </c>
      <c r="BY20" s="57">
        <f>FS!BY115+FS!BY120</f>
        <v>-1055.0322386656576</v>
      </c>
      <c r="BZ20" s="57">
        <f>FS!BZ115+FS!BZ120</f>
        <v>-1064.1616234448584</v>
      </c>
      <c r="CA20" s="57">
        <f>FS!CA115+FS!CA120</f>
        <v>-322.52282362639392</v>
      </c>
      <c r="CB20" s="57">
        <f>FS!CB115+FS!CB120</f>
        <v>-1082.6580712421585</v>
      </c>
      <c r="CC20" s="57">
        <f>FS!CC115+FS!CC120</f>
        <v>-948.32401524341094</v>
      </c>
      <c r="CD20" s="57">
        <f>FS!CD115+FS!CD120</f>
        <v>-956.53003446559478</v>
      </c>
      <c r="CE20" s="57">
        <f>FS!CE115+FS!CE120</f>
        <v>-217.80843153450814</v>
      </c>
      <c r="CF20" s="57">
        <f>FS!CF115+FS!CF120</f>
        <v>-973.15571186201271</v>
      </c>
      <c r="CG20" s="57">
        <f>FS!CG115+FS!CG120</f>
        <v>-694.17162003867486</v>
      </c>
      <c r="CH20" s="57">
        <f>FS!CH115+FS!CH120</f>
        <v>-700.17841261797037</v>
      </c>
      <c r="CI20" s="57">
        <f>FS!CI115+FS!CI120</f>
        <v>-393.41687042866943</v>
      </c>
      <c r="CJ20" s="57">
        <f>FS!CJ115+FS!CJ120</f>
        <v>-611.18648425701122</v>
      </c>
      <c r="CK20" s="57">
        <f>FS!CK115+FS!CK120</f>
        <v>0</v>
      </c>
      <c r="CL20" s="57">
        <f>FS!CL115+FS!CL120</f>
        <v>0</v>
      </c>
      <c r="CM20" s="57">
        <f>FS!CM115+FS!CM120</f>
        <v>771.43310825451135</v>
      </c>
      <c r="CN20" s="57">
        <f>FS!CN115+FS!CN120</f>
        <v>0</v>
      </c>
      <c r="CO20" s="57">
        <f>FS!CO115+FS!CO120</f>
        <v>0</v>
      </c>
      <c r="CP20" s="57">
        <f>FS!CP115+FS!CP120</f>
        <v>0</v>
      </c>
      <c r="CQ20" s="57">
        <f>FS!CQ115+FS!CQ120</f>
        <v>750.84734610217936</v>
      </c>
      <c r="CR20" s="57">
        <f>FS!CR115+FS!CR120</f>
        <v>0</v>
      </c>
      <c r="CS20" s="57">
        <f>FS!CS115+FS!CS120</f>
        <v>0</v>
      </c>
      <c r="CT20" s="57">
        <f>FS!CT115+FS!CT120</f>
        <v>0</v>
      </c>
      <c r="CU20" s="57">
        <f>FS!CU115+FS!CU120</f>
        <v>746.9986608496406</v>
      </c>
      <c r="CV20" s="57">
        <f>FS!CV115+FS!CV120</f>
        <v>0</v>
      </c>
      <c r="CW20" s="57">
        <f>FS!CW115+FS!CW120</f>
        <v>0</v>
      </c>
      <c r="CX20" s="57">
        <f>FS!CX115+FS!CX120</f>
        <v>0</v>
      </c>
      <c r="CY20" s="57">
        <f>FS!CY115+FS!CY120</f>
        <v>312.82031846409552</v>
      </c>
      <c r="CZ20" s="57">
        <f>FS!CZ115+FS!CZ120</f>
        <v>101.16190072707028</v>
      </c>
      <c r="DA20" s="57">
        <f>FS!DA115+FS!DA120</f>
        <v>0</v>
      </c>
      <c r="DB20" s="57">
        <f>FS!DB115+FS!DB120</f>
        <v>0</v>
      </c>
      <c r="DC20" s="57">
        <f>FS!DC115+FS!DC120</f>
        <v>771.43310930985547</v>
      </c>
      <c r="DD20" s="57">
        <f>FS!DD115+FS!DD120</f>
        <v>0</v>
      </c>
      <c r="DE20" s="57">
        <f>FS!DE115+FS!DE120</f>
        <v>0</v>
      </c>
      <c r="DF20" s="57">
        <f>FS!DF115+FS!DF120</f>
        <v>0</v>
      </c>
      <c r="DG20" s="57">
        <f>FS!DG115+FS!DG120</f>
        <v>750.84734629948002</v>
      </c>
      <c r="DH20" s="57">
        <f>FS!DH115+FS!DH120</f>
        <v>0</v>
      </c>
      <c r="DI20" s="57">
        <f>FS!DI115+FS!DI120</f>
        <v>0</v>
      </c>
      <c r="DJ20" s="57">
        <f>FS!DJ115+FS!DJ120</f>
        <v>0</v>
      </c>
      <c r="DK20" s="57">
        <f>FS!DK115+FS!DK120</f>
        <v>746.99866088653596</v>
      </c>
      <c r="DL20" s="57">
        <f>FS!DL115+FS!DL120</f>
        <v>0</v>
      </c>
      <c r="DM20" s="57">
        <f>FS!DM115+FS!DM120</f>
        <v>0</v>
      </c>
      <c r="DN20" s="57">
        <f>FS!DN115+FS!DN120</f>
        <v>0</v>
      </c>
      <c r="DO20" s="57">
        <f>FS!DO115+FS!DO120</f>
        <v>312.82031847113768</v>
      </c>
      <c r="DP20" s="57">
        <f>FS!DP115+FS!DP120</f>
        <v>101.16190073171633</v>
      </c>
      <c r="DQ20" s="57">
        <f>FS!DQ115+FS!DQ120</f>
        <v>0</v>
      </c>
      <c r="DR20" s="57">
        <f>FS!DR115+FS!DR120</f>
        <v>0</v>
      </c>
      <c r="DS20" s="57">
        <f ca="1">FS!DS115+FS!DS120</f>
        <v>-52897.655381613629</v>
      </c>
    </row>
    <row r="21" spans="4:123" x14ac:dyDescent="0.35">
      <c r="D21" s="6" t="s">
        <v>120</v>
      </c>
      <c r="E21" s="91"/>
      <c r="F21" s="150" t="str">
        <f>F20</f>
        <v>INR Mn</v>
      </c>
      <c r="G21" s="91"/>
      <c r="H21" s="57">
        <f>FS!H119</f>
        <v>0</v>
      </c>
      <c r="I21" s="57">
        <f>FS!I119</f>
        <v>0</v>
      </c>
      <c r="J21" s="57">
        <f>FS!J119</f>
        <v>0</v>
      </c>
      <c r="K21" s="57">
        <f>FS!K119</f>
        <v>-215.35938811426783</v>
      </c>
      <c r="L21" s="57">
        <f>FS!L119</f>
        <v>-224.74938177646601</v>
      </c>
      <c r="M21" s="57">
        <f>FS!M119</f>
        <v>-231.99041715148289</v>
      </c>
      <c r="N21" s="57">
        <f>FS!N119</f>
        <v>-236.53099501248283</v>
      </c>
      <c r="O21" s="57">
        <f>FS!O119</f>
        <v>-375.19727058365589</v>
      </c>
      <c r="P21" s="57">
        <f>FS!P119</f>
        <v>-392.29482256250105</v>
      </c>
      <c r="Q21" s="57">
        <f>FS!Q119</f>
        <v>-400.58291772902885</v>
      </c>
      <c r="R21" s="57">
        <f>FS!R119</f>
        <v>-405.80435997031088</v>
      </c>
      <c r="S21" s="57">
        <f>FS!S119</f>
        <v>-552.68904227147118</v>
      </c>
      <c r="T21" s="57">
        <f>FS!T119</f>
        <v>-570.69397367824297</v>
      </c>
      <c r="U21" s="57">
        <f>FS!U119</f>
        <v>-578.29485499411885</v>
      </c>
      <c r="V21" s="57">
        <f>FS!V119</f>
        <v>-583.07869148403904</v>
      </c>
      <c r="W21" s="57">
        <f>FS!W119</f>
        <v>-937.97794359186389</v>
      </c>
      <c r="X21" s="57">
        <f>FS!X119</f>
        <v>-965.41207023912</v>
      </c>
      <c r="Y21" s="57">
        <f>FS!Y119</f>
        <v>-979.01937950622505</v>
      </c>
      <c r="Z21" s="57">
        <f>FS!Z119</f>
        <v>-987.56799995168865</v>
      </c>
      <c r="AA21" s="57">
        <f>FS!AA119</f>
        <v>-1910.0861289280606</v>
      </c>
      <c r="AB21" s="57">
        <f>FS!AB119</f>
        <v>-1977.8048000943104</v>
      </c>
      <c r="AC21" s="57">
        <f>FS!AC119</f>
        <v>-2011.5405483551899</v>
      </c>
      <c r="AD21" s="57">
        <f>FS!AD119</f>
        <v>-2032.6880076355296</v>
      </c>
      <c r="AE21" s="57">
        <f>FS!AE119</f>
        <v>-1692.0120792936873</v>
      </c>
      <c r="AF21" s="57">
        <f>FS!AF119</f>
        <v>-1700.0129110088369</v>
      </c>
      <c r="AG21" s="57">
        <f>FS!AG119</f>
        <v>-1697.418833261366</v>
      </c>
      <c r="AH21" s="57">
        <f>FS!AH119</f>
        <v>-1695.7951526632469</v>
      </c>
      <c r="AI21" s="57">
        <f>FS!AI119</f>
        <v>-1744.7851742393741</v>
      </c>
      <c r="AJ21" s="57">
        <f>FS!AJ119</f>
        <v>-1729.7092817863336</v>
      </c>
      <c r="AK21" s="57">
        <f>FS!AK119</f>
        <v>-1721.0597057907526</v>
      </c>
      <c r="AL21" s="57">
        <f>FS!AL119</f>
        <v>-1712.3301821645132</v>
      </c>
      <c r="AM21" s="57">
        <f>FS!AM119</f>
        <v>-1715.8972230236955</v>
      </c>
      <c r="AN21" s="57">
        <f>FS!AN119</f>
        <v>-1678.8702139290356</v>
      </c>
      <c r="AO21" s="57">
        <f>FS!AO119</f>
        <v>-1670.3197475944248</v>
      </c>
      <c r="AP21" s="57">
        <f>FS!AP119</f>
        <v>-1661.6952925281437</v>
      </c>
      <c r="AQ21" s="57">
        <f>FS!AQ119</f>
        <v>-1676.2604513968688</v>
      </c>
      <c r="AR21" s="57">
        <f>FS!AR119</f>
        <v>-1667.4860926135214</v>
      </c>
      <c r="AS21" s="57">
        <f>FS!AS119</f>
        <v>-1658.6358077166506</v>
      </c>
      <c r="AT21" s="57">
        <f>FS!AT119</f>
        <v>-1649.7089397038633</v>
      </c>
      <c r="AU21" s="57">
        <f>FS!AU119</f>
        <v>-1660.5265548940913</v>
      </c>
      <c r="AV21" s="57">
        <f>FS!AV119</f>
        <v>-1651.4445268524569</v>
      </c>
      <c r="AW21" s="57">
        <f>FS!AW119</f>
        <v>-1642.2839103795602</v>
      </c>
      <c r="AX21" s="57">
        <f>FS!AX119</f>
        <v>-1633.0440254354921</v>
      </c>
      <c r="AY21" s="57">
        <f>FS!AY119</f>
        <v>-1646.2510517777071</v>
      </c>
      <c r="AZ21" s="57">
        <f>FS!AZ119</f>
        <v>-1636.8505661826141</v>
      </c>
      <c r="BA21" s="57">
        <f>FS!BA119</f>
        <v>-1627.3687364854513</v>
      </c>
      <c r="BB21" s="57">
        <f>FS!BB119</f>
        <v>-1617.804858800991</v>
      </c>
      <c r="BC21" s="57">
        <f>FS!BC119</f>
        <v>-1617.739682548789</v>
      </c>
      <c r="BD21" s="57">
        <f>FS!BD119</f>
        <v>-1611.0663968657213</v>
      </c>
      <c r="BE21" s="57">
        <f>FS!BE119</f>
        <v>-1601.2520907355608</v>
      </c>
      <c r="BF21" s="57">
        <f>FS!BF119</f>
        <v>-1591.3528596393949</v>
      </c>
      <c r="BG21" s="57">
        <f>FS!BG119</f>
        <v>-1605.2799876564204</v>
      </c>
      <c r="BH21" s="57">
        <f>FS!BH119</f>
        <v>-1595.2086956559992</v>
      </c>
      <c r="BI21" s="57">
        <f>FS!BI119</f>
        <v>-1585.0502549443579</v>
      </c>
      <c r="BJ21" s="57">
        <f>FS!BJ119</f>
        <v>-1574.8039114079361</v>
      </c>
      <c r="BK21" s="57">
        <f>FS!BK119</f>
        <v>-1587.7604849671943</v>
      </c>
      <c r="BL21" s="57">
        <f>FS!BL119</f>
        <v>-1577.3360472821398</v>
      </c>
      <c r="BM21" s="57">
        <f>FS!BM119</f>
        <v>-1566.8214050523845</v>
      </c>
      <c r="BN21" s="57">
        <f>FS!BN119</f>
        <v>-1556.2157777216883</v>
      </c>
      <c r="BO21" s="57">
        <f>FS!BO119</f>
        <v>-1568.6939622466764</v>
      </c>
      <c r="BP21" s="57">
        <f>FS!BP119</f>
        <v>-1557.9039959697543</v>
      </c>
      <c r="BQ21" s="57">
        <f>FS!BQ119</f>
        <v>-1547.0206621631144</v>
      </c>
      <c r="BR21" s="57">
        <f>FS!BR119</f>
        <v>-1536.0431529006355</v>
      </c>
      <c r="BS21" s="57">
        <f>FS!BS119</f>
        <v>-1534.6760617504033</v>
      </c>
      <c r="BT21" s="57">
        <f>FS!BT119</f>
        <v>-1526.6462984951556</v>
      </c>
      <c r="BU21" s="57">
        <f>FS!BU119</f>
        <v>-1516.6248287489941</v>
      </c>
      <c r="BV21" s="57">
        <f>FS!BV119</f>
        <v>-1506.5166414125897</v>
      </c>
      <c r="BW21" s="57">
        <f>FS!BW119</f>
        <v>-1520.2554308740437</v>
      </c>
      <c r="BX21" s="57">
        <f>FS!BX119</f>
        <v>-1509.9715507149756</v>
      </c>
      <c r="BY21" s="57">
        <f>FS!BY119</f>
        <v>-1500.8421659357743</v>
      </c>
      <c r="BZ21" s="57">
        <f>FS!BZ119</f>
        <v>-1491.633782938896</v>
      </c>
      <c r="CA21" s="57">
        <f>FS!CA119</f>
        <v>-1505.6414913980173</v>
      </c>
      <c r="CB21" s="57">
        <f>FS!CB119</f>
        <v>-1496.2730552929952</v>
      </c>
      <c r="CC21" s="57">
        <f>FS!CC119</f>
        <v>-1488.0670360708114</v>
      </c>
      <c r="CD21" s="57">
        <f>FS!CD119</f>
        <v>-1479.7900086801192</v>
      </c>
      <c r="CE21" s="57">
        <f>FS!CE119</f>
        <v>-1494.6177268028798</v>
      </c>
      <c r="CF21" s="57">
        <f>FS!CF119</f>
        <v>-1486.1968344186791</v>
      </c>
      <c r="CG21" s="57">
        <f>FS!CG119</f>
        <v>-1480.1900418393836</v>
      </c>
      <c r="CH21" s="57">
        <f>FS!CH119</f>
        <v>-1474.131271397483</v>
      </c>
      <c r="CI21" s="57">
        <f>FS!CI119</f>
        <v>-1477.7256315749553</v>
      </c>
      <c r="CJ21" s="57">
        <f>FS!CJ119</f>
        <v>-1474.7001996663962</v>
      </c>
      <c r="CK21" s="57">
        <f>FS!CK119</f>
        <v>-1474.7001996663962</v>
      </c>
      <c r="CL21" s="57">
        <f>FS!CL119</f>
        <v>-1474.7001996663962</v>
      </c>
      <c r="CM21" s="57">
        <f>FS!CM119</f>
        <v>-1498.6346715351158</v>
      </c>
      <c r="CN21" s="57">
        <f>FS!CN119</f>
        <v>-1498.6346715351158</v>
      </c>
      <c r="CO21" s="57">
        <f>FS!CO119</f>
        <v>-1498.6346715351158</v>
      </c>
      <c r="CP21" s="57">
        <f>FS!CP119</f>
        <v>-1498.6346715351158</v>
      </c>
      <c r="CQ21" s="57">
        <f>FS!CQ119</f>
        <v>-1521.9304498607933</v>
      </c>
      <c r="CR21" s="57">
        <f>FS!CR119</f>
        <v>-1521.9304498607933</v>
      </c>
      <c r="CS21" s="57">
        <f>FS!CS119</f>
        <v>-1521.9304498607933</v>
      </c>
      <c r="CT21" s="57">
        <f>FS!CT119</f>
        <v>-1521.9304498607933</v>
      </c>
      <c r="CU21" s="57">
        <f>FS!CU119</f>
        <v>-1545.1068189364362</v>
      </c>
      <c r="CV21" s="57">
        <f>FS!CV119</f>
        <v>-1545.1068189364362</v>
      </c>
      <c r="CW21" s="57">
        <f>FS!CW119</f>
        <v>-1545.1068189364362</v>
      </c>
      <c r="CX21" s="57">
        <f>FS!CX119</f>
        <v>-1545.1068189364362</v>
      </c>
      <c r="CY21" s="57">
        <f>FS!CY119</f>
        <v>-1554.8123773732316</v>
      </c>
      <c r="CZ21" s="57">
        <f>FS!CZ119</f>
        <v>-1557.9510249646175</v>
      </c>
      <c r="DA21" s="57">
        <f>FS!DA119</f>
        <v>-1557.9510249646175</v>
      </c>
      <c r="DB21" s="57">
        <f>FS!DB119</f>
        <v>-1557.9510249646175</v>
      </c>
      <c r="DC21" s="57">
        <f>FS!DC119</f>
        <v>-1581.8854968660803</v>
      </c>
      <c r="DD21" s="57">
        <f>FS!DD119</f>
        <v>-1581.8854968660803</v>
      </c>
      <c r="DE21" s="57">
        <f>FS!DE119</f>
        <v>-1581.8854968660803</v>
      </c>
      <c r="DF21" s="57">
        <f>FS!DF119</f>
        <v>-1581.8854968660803</v>
      </c>
      <c r="DG21" s="57">
        <f>FS!DG119</f>
        <v>-1605.1812751978794</v>
      </c>
      <c r="DH21" s="57">
        <f>FS!DH119</f>
        <v>-1605.1812751978794</v>
      </c>
      <c r="DI21" s="57">
        <f>FS!DI119</f>
        <v>-1605.1812751978794</v>
      </c>
      <c r="DJ21" s="57">
        <f>FS!DJ119</f>
        <v>-1605.1812751978794</v>
      </c>
      <c r="DK21" s="57">
        <f>FS!DK119</f>
        <v>-1628.3576442746671</v>
      </c>
      <c r="DL21" s="57">
        <f>FS!DL119</f>
        <v>-1628.3576442746671</v>
      </c>
      <c r="DM21" s="57">
        <f>FS!DM119</f>
        <v>-1628.3576442746671</v>
      </c>
      <c r="DN21" s="57">
        <f>FS!DN119</f>
        <v>-1628.3576442746671</v>
      </c>
      <c r="DO21" s="57">
        <f>FS!DO119</f>
        <v>-1638.0632027116808</v>
      </c>
      <c r="DP21" s="57">
        <f>FS!DP119</f>
        <v>-1641.2018503032107</v>
      </c>
      <c r="DQ21" s="57">
        <f>FS!DQ119</f>
        <v>-1641.2018503032107</v>
      </c>
      <c r="DR21" s="57">
        <f>FS!DR119</f>
        <v>-1641.2018503032107</v>
      </c>
      <c r="DS21" s="57">
        <f>FS!DS119</f>
        <v>-1665.1362222047128</v>
      </c>
    </row>
    <row r="22" spans="4:123" x14ac:dyDescent="0.35">
      <c r="D22" s="6" t="s">
        <v>273</v>
      </c>
      <c r="E22" s="91"/>
      <c r="F22" s="150" t="str">
        <f>F21</f>
        <v>INR Mn</v>
      </c>
      <c r="G22" s="91"/>
      <c r="H22" s="57"/>
      <c r="I22" s="57"/>
      <c r="J22" s="57"/>
      <c r="K22" s="57"/>
      <c r="L22" s="57"/>
      <c r="M22" s="57"/>
      <c r="N22" s="57"/>
      <c r="O22" s="57"/>
      <c r="P22" s="57"/>
      <c r="Q22" s="57"/>
      <c r="R22" s="57"/>
      <c r="S22" s="57"/>
      <c r="T22" s="57"/>
      <c r="U22" s="57"/>
      <c r="V22" s="57"/>
      <c r="W22" s="57"/>
      <c r="X22" s="57"/>
      <c r="Y22" s="57"/>
      <c r="Z22" s="57"/>
      <c r="AA22" s="57"/>
      <c r="AB22" s="57"/>
      <c r="AC22" s="57"/>
      <c r="AD22" s="57"/>
      <c r="AE22" s="57"/>
      <c r="AF22" s="57"/>
      <c r="AG22" s="57"/>
      <c r="AH22" s="57"/>
      <c r="AI22" s="57"/>
      <c r="AJ22" s="57"/>
      <c r="AK22" s="57"/>
      <c r="AL22" s="57"/>
      <c r="AM22" s="57"/>
      <c r="AN22" s="57"/>
      <c r="AO22" s="57"/>
      <c r="AP22" s="57"/>
      <c r="AQ22" s="57"/>
      <c r="AR22" s="57"/>
      <c r="AS22" s="57"/>
      <c r="AT22" s="57"/>
      <c r="AU22" s="57"/>
      <c r="AV22" s="57"/>
      <c r="AW22" s="57"/>
      <c r="AX22" s="57"/>
      <c r="AY22" s="57"/>
      <c r="AZ22" s="57"/>
      <c r="BA22" s="57"/>
      <c r="BB22" s="57"/>
      <c r="BC22" s="57"/>
      <c r="BD22" s="57"/>
      <c r="BE22" s="57"/>
      <c r="BF22" s="57"/>
      <c r="BG22" s="57"/>
      <c r="BH22" s="57"/>
      <c r="BI22" s="57"/>
      <c r="BJ22" s="57"/>
      <c r="BK22" s="57"/>
      <c r="BL22" s="57"/>
      <c r="BM22" s="57"/>
      <c r="BN22" s="57"/>
      <c r="BO22" s="57"/>
      <c r="BP22" s="57"/>
      <c r="BQ22" s="57"/>
      <c r="BR22" s="57"/>
      <c r="BS22" s="57"/>
      <c r="BT22" s="57"/>
      <c r="BU22" s="57"/>
      <c r="BV22" s="57"/>
      <c r="BW22" s="57"/>
      <c r="BX22" s="57"/>
      <c r="BY22" s="57"/>
      <c r="BZ22" s="57"/>
      <c r="CA22" s="57"/>
      <c r="CB22" s="57"/>
      <c r="CC22" s="57"/>
      <c r="CD22" s="57"/>
      <c r="CE22" s="57"/>
      <c r="CF22" s="57"/>
      <c r="CG22" s="57"/>
      <c r="CH22" s="57"/>
      <c r="CI22" s="57"/>
      <c r="CJ22" s="57"/>
      <c r="CK22" s="57"/>
      <c r="CL22" s="57"/>
      <c r="CM22" s="57"/>
      <c r="CN22" s="57"/>
      <c r="CO22" s="57"/>
      <c r="CP22" s="57"/>
      <c r="CQ22" s="57"/>
      <c r="CR22" s="57"/>
      <c r="CS22" s="57"/>
      <c r="CT22" s="57"/>
      <c r="CU22" s="57"/>
      <c r="CV22" s="57"/>
      <c r="CW22" s="57"/>
      <c r="CX22" s="57"/>
      <c r="CY22" s="57"/>
      <c r="CZ22" s="57"/>
      <c r="DA22" s="57"/>
      <c r="DB22" s="57"/>
      <c r="DC22" s="57"/>
      <c r="DD22" s="57"/>
      <c r="DE22" s="57"/>
      <c r="DF22" s="57"/>
      <c r="DG22" s="57"/>
      <c r="DH22" s="57"/>
      <c r="DI22" s="57"/>
      <c r="DJ22" s="57"/>
      <c r="DK22" s="57"/>
      <c r="DL22" s="57"/>
      <c r="DM22" s="57"/>
      <c r="DN22" s="57"/>
      <c r="DO22" s="57"/>
      <c r="DP22" s="57"/>
      <c r="DQ22" s="57"/>
      <c r="DR22" s="57"/>
      <c r="DS22" s="57"/>
    </row>
    <row r="23" spans="4:123" x14ac:dyDescent="0.35">
      <c r="D23" s="91"/>
      <c r="E23" s="91"/>
      <c r="F23" s="99"/>
      <c r="G23" s="91"/>
      <c r="H23" s="91"/>
      <c r="I23" s="91"/>
      <c r="J23" s="91"/>
      <c r="K23" s="91"/>
      <c r="L23" s="91"/>
      <c r="M23" s="91"/>
      <c r="N23" s="91"/>
      <c r="O23" s="91"/>
      <c r="P23" s="91"/>
      <c r="Q23" s="91"/>
      <c r="R23" s="91"/>
      <c r="S23" s="91"/>
      <c r="T23" s="91"/>
      <c r="U23" s="91"/>
      <c r="V23" s="91"/>
      <c r="W23" s="91"/>
      <c r="X23" s="91"/>
      <c r="Y23" s="91"/>
      <c r="Z23" s="91"/>
      <c r="AA23" s="91"/>
      <c r="AB23" s="91"/>
      <c r="AC23" s="91"/>
      <c r="AD23" s="91"/>
      <c r="AE23" s="91"/>
      <c r="AF23" s="91"/>
      <c r="AG23" s="91"/>
      <c r="AH23" s="91"/>
      <c r="AI23" s="91"/>
      <c r="AJ23" s="91"/>
      <c r="AK23" s="91"/>
      <c r="AL23" s="91"/>
      <c r="AM23" s="91"/>
      <c r="AN23" s="91"/>
      <c r="AO23" s="91"/>
      <c r="AP23" s="91"/>
      <c r="AQ23" s="91"/>
      <c r="AR23" s="91"/>
      <c r="AS23" s="91"/>
      <c r="AT23" s="91"/>
      <c r="AU23" s="91"/>
      <c r="AV23" s="91"/>
      <c r="AW23" s="91"/>
      <c r="AX23" s="91"/>
      <c r="AY23" s="91"/>
      <c r="AZ23" s="91"/>
      <c r="BA23" s="91"/>
      <c r="BB23" s="91"/>
      <c r="BC23" s="91"/>
      <c r="BD23" s="91"/>
      <c r="BE23" s="91"/>
      <c r="BF23" s="91"/>
      <c r="BG23" s="91"/>
      <c r="BH23" s="91"/>
      <c r="BI23" s="91"/>
      <c r="BJ23" s="91"/>
      <c r="BK23" s="91"/>
      <c r="BL23" s="91"/>
      <c r="BM23" s="91"/>
      <c r="BN23" s="91"/>
      <c r="BO23" s="91"/>
      <c r="BP23" s="91"/>
      <c r="BQ23" s="91"/>
      <c r="BR23" s="91"/>
      <c r="BS23" s="91"/>
      <c r="BT23" s="91"/>
      <c r="BU23" s="91"/>
      <c r="BV23" s="91"/>
      <c r="BW23" s="91"/>
      <c r="BX23" s="91"/>
      <c r="BY23" s="91"/>
      <c r="BZ23" s="91"/>
      <c r="CA23" s="91"/>
      <c r="CB23" s="91"/>
      <c r="CC23" s="91"/>
      <c r="CD23" s="91"/>
      <c r="CE23" s="91"/>
      <c r="CF23" s="91"/>
      <c r="CG23" s="91"/>
      <c r="CH23" s="91"/>
      <c r="CI23" s="91"/>
      <c r="CJ23" s="91"/>
      <c r="CK23" s="91"/>
      <c r="CL23" s="91"/>
      <c r="CM23" s="91"/>
      <c r="CN23" s="91"/>
      <c r="CO23" s="91"/>
      <c r="CP23" s="91"/>
      <c r="CQ23" s="91"/>
      <c r="CR23" s="91"/>
      <c r="CS23" s="91"/>
      <c r="CT23" s="91"/>
      <c r="CU23" s="91"/>
      <c r="CV23" s="91"/>
      <c r="CW23" s="91"/>
      <c r="CX23" s="91"/>
      <c r="CY23" s="91"/>
      <c r="CZ23" s="91"/>
      <c r="DA23" s="91"/>
      <c r="DB23" s="91"/>
      <c r="DC23" s="91"/>
      <c r="DD23" s="91"/>
      <c r="DE23" s="91"/>
      <c r="DF23" s="91"/>
      <c r="DG23" s="91"/>
      <c r="DH23" s="91"/>
      <c r="DI23" s="91"/>
      <c r="DJ23" s="91"/>
      <c r="DK23" s="91"/>
      <c r="DL23" s="91"/>
      <c r="DM23" s="91"/>
      <c r="DN23" s="91"/>
      <c r="DO23" s="91"/>
      <c r="DP23" s="91"/>
      <c r="DQ23" s="91"/>
      <c r="DR23" s="91"/>
      <c r="DS23" s="91"/>
    </row>
    <row r="24" spans="4:123" x14ac:dyDescent="0.35">
      <c r="D24" s="107" t="s">
        <v>306</v>
      </c>
      <c r="E24" s="121"/>
      <c r="F24" s="122" t="str">
        <f>F22</f>
        <v>INR Mn</v>
      </c>
      <c r="G24" s="121"/>
      <c r="H24" s="121">
        <f t="shared" ref="H24:AM24" ca="1" si="9">SUM(H18:H23)</f>
        <v>-585.90102360071523</v>
      </c>
      <c r="I24" s="121">
        <f t="shared" ca="1" si="9"/>
        <v>-2217.0469853634404</v>
      </c>
      <c r="J24" s="121">
        <f t="shared" ca="1" si="9"/>
        <v>-1895.3482618533849</v>
      </c>
      <c r="K24" s="121">
        <f t="shared" ca="1" si="9"/>
        <v>-27.51222926413422</v>
      </c>
      <c r="L24" s="121">
        <f t="shared" ca="1" si="9"/>
        <v>-563.6526106356016</v>
      </c>
      <c r="M24" s="121">
        <f t="shared" ca="1" si="9"/>
        <v>-2070.1544787803095</v>
      </c>
      <c r="N24" s="121">
        <f t="shared" ca="1" si="9"/>
        <v>-1644.2575157466381</v>
      </c>
      <c r="O24" s="121">
        <f t="shared" ca="1" si="9"/>
        <v>496.09709411513217</v>
      </c>
      <c r="P24" s="121">
        <f t="shared" ca="1" si="9"/>
        <v>38.737195457813982</v>
      </c>
      <c r="Q24" s="121">
        <f t="shared" ca="1" si="9"/>
        <v>-1413.9416137296103</v>
      </c>
      <c r="R24" s="121">
        <f t="shared" ca="1" si="9"/>
        <v>-938.5140083570808</v>
      </c>
      <c r="S24" s="121">
        <f t="shared" ca="1" si="9"/>
        <v>1432.2555972768303</v>
      </c>
      <c r="T24" s="121">
        <f t="shared" ca="1" si="9"/>
        <v>319.30342808349485</v>
      </c>
      <c r="U24" s="121">
        <f t="shared" ca="1" si="9"/>
        <v>-2861.5867923053534</v>
      </c>
      <c r="V24" s="121">
        <f t="shared" ca="1" si="9"/>
        <v>-2161.8790469759688</v>
      </c>
      <c r="W24" s="121">
        <f t="shared" ca="1" si="9"/>
        <v>2381.6833557525083</v>
      </c>
      <c r="X24" s="121">
        <f t="shared" ca="1" si="9"/>
        <v>-509.37062971067724</v>
      </c>
      <c r="Y24" s="121">
        <f t="shared" ca="1" si="9"/>
        <v>-8502.3916711502716</v>
      </c>
      <c r="Z24" s="121">
        <f t="shared" ca="1" si="9"/>
        <v>-6780.6942805952913</v>
      </c>
      <c r="AA24" s="121">
        <f t="shared" ca="1" si="9"/>
        <v>4412.8423554906421</v>
      </c>
      <c r="AB24" s="121">
        <f t="shared" ca="1" si="9"/>
        <v>4512.4381407040237</v>
      </c>
      <c r="AC24" s="121">
        <f t="shared" ca="1" si="9"/>
        <v>4873.1429839849043</v>
      </c>
      <c r="AD24" s="121">
        <f t="shared" ca="1" si="9"/>
        <v>5160.4986798024183</v>
      </c>
      <c r="AE24" s="121">
        <f t="shared" ca="1" si="9"/>
        <v>5535.142917982821</v>
      </c>
      <c r="AF24" s="121">
        <f t="shared" ca="1" si="9"/>
        <v>5756.0298104302128</v>
      </c>
      <c r="AG24" s="121">
        <f t="shared" ca="1" si="9"/>
        <v>5738.386062023158</v>
      </c>
      <c r="AH24" s="121">
        <f t="shared" ca="1" si="9"/>
        <v>5718.8440583361271</v>
      </c>
      <c r="AI24" s="121">
        <f t="shared" ca="1" si="9"/>
        <v>5891.0402915050108</v>
      </c>
      <c r="AJ24" s="121">
        <f t="shared" ca="1" si="9"/>
        <v>6048.4319253873837</v>
      </c>
      <c r="AK24" s="121">
        <f t="shared" ca="1" si="9"/>
        <v>6178.0521848082744</v>
      </c>
      <c r="AL24" s="121">
        <f t="shared" ca="1" si="9"/>
        <v>5985.3455809454354</v>
      </c>
      <c r="AM24" s="121">
        <f t="shared" ca="1" si="9"/>
        <v>5906.6987282833106</v>
      </c>
      <c r="AN24" s="121">
        <f t="shared" ref="AN24:BS24" ca="1" si="10">SUM(AN18:AN23)</f>
        <v>5907.1699108784624</v>
      </c>
      <c r="AO24" s="121">
        <f t="shared" ca="1" si="10"/>
        <v>6192.2342507261164</v>
      </c>
      <c r="AP24" s="121">
        <f t="shared" ca="1" si="10"/>
        <v>5940.980008154911</v>
      </c>
      <c r="AQ24" s="121">
        <f t="shared" ca="1" si="10"/>
        <v>5654.0476615755124</v>
      </c>
      <c r="AR24" s="121">
        <f t="shared" ca="1" si="10"/>
        <v>5869.4136320667158</v>
      </c>
      <c r="AS24" s="121">
        <f t="shared" ca="1" si="10"/>
        <v>6029.3862201426482</v>
      </c>
      <c r="AT24" s="121">
        <f t="shared" ca="1" si="10"/>
        <v>5739.7754781992762</v>
      </c>
      <c r="AU24" s="121">
        <f t="shared" ca="1" si="10"/>
        <v>5302.3606941490843</v>
      </c>
      <c r="AV24" s="121">
        <f t="shared" ca="1" si="10"/>
        <v>5632.3973160670748</v>
      </c>
      <c r="AW24" s="121">
        <f t="shared" ca="1" si="10"/>
        <v>5849.9679201270492</v>
      </c>
      <c r="AX24" s="121">
        <f t="shared" ca="1" si="10"/>
        <v>5543.5456571773848</v>
      </c>
      <c r="AY24" s="121">
        <f t="shared" ca="1" si="10"/>
        <v>5217.256806729838</v>
      </c>
      <c r="AZ24" s="121">
        <f t="shared" ca="1" si="10"/>
        <v>5590.3549906450771</v>
      </c>
      <c r="BA24" s="121">
        <f t="shared" ca="1" si="10"/>
        <v>5880.7931860330673</v>
      </c>
      <c r="BB24" s="121">
        <f t="shared" ca="1" si="10"/>
        <v>5589.7741946419083</v>
      </c>
      <c r="BC24" s="121">
        <f t="shared" ca="1" si="10"/>
        <v>5349.5156330698828</v>
      </c>
      <c r="BD24" s="121">
        <f t="shared" ca="1" si="10"/>
        <v>5476.3814999881688</v>
      </c>
      <c r="BE24" s="121">
        <f t="shared" ca="1" si="10"/>
        <v>5886.7838017226704</v>
      </c>
      <c r="BF24" s="121">
        <f t="shared" ca="1" si="10"/>
        <v>5622.585107837438</v>
      </c>
      <c r="BG24" s="121">
        <f t="shared" ca="1" si="10"/>
        <v>5369.4475837028131</v>
      </c>
      <c r="BH24" s="121">
        <f t="shared" ca="1" si="10"/>
        <v>5713.6008698407113</v>
      </c>
      <c r="BI24" s="121">
        <f t="shared" ca="1" si="10"/>
        <v>6014.9743380822802</v>
      </c>
      <c r="BJ24" s="121">
        <f t="shared" ca="1" si="10"/>
        <v>5731.7591256889173</v>
      </c>
      <c r="BK24" s="121">
        <f t="shared" ca="1" si="10"/>
        <v>5445.7510124723185</v>
      </c>
      <c r="BL24" s="121">
        <f t="shared" ca="1" si="10"/>
        <v>5902.7637846529351</v>
      </c>
      <c r="BM24" s="121">
        <f t="shared" ca="1" si="10"/>
        <v>6199.1326842788576</v>
      </c>
      <c r="BN24" s="121">
        <f t="shared" ca="1" si="10"/>
        <v>5912.314642197668</v>
      </c>
      <c r="BO24" s="121">
        <f t="shared" ca="1" si="10"/>
        <v>5620.1131503989109</v>
      </c>
      <c r="BP24" s="121">
        <f t="shared" ca="1" si="10"/>
        <v>6379.4817599500402</v>
      </c>
      <c r="BQ24" s="121">
        <f t="shared" ca="1" si="10"/>
        <v>6674.8662398970819</v>
      </c>
      <c r="BR24" s="121">
        <f t="shared" ca="1" si="10"/>
        <v>6387.3254232455956</v>
      </c>
      <c r="BS24" s="121">
        <f t="shared" ca="1" si="10"/>
        <v>6153.2394072151501</v>
      </c>
      <c r="BT24" s="121">
        <f t="shared" ref="BT24:CY24" ca="1" si="11">SUM(BT18:BT23)</f>
        <v>6322.4154813354098</v>
      </c>
      <c r="BU24" s="121">
        <f t="shared" ca="1" si="11"/>
        <v>6731.1066915593183</v>
      </c>
      <c r="BV24" s="121">
        <f t="shared" ca="1" si="11"/>
        <v>6467.5595911394585</v>
      </c>
      <c r="BW24" s="121">
        <f t="shared" ca="1" si="11"/>
        <v>6215.5741080840871</v>
      </c>
      <c r="BX24" s="121">
        <f t="shared" ca="1" si="11"/>
        <v>6601.6852125209407</v>
      </c>
      <c r="BY24" s="121">
        <f t="shared" ca="1" si="11"/>
        <v>6903.4036306892494</v>
      </c>
      <c r="BZ24" s="121">
        <f t="shared" ca="1" si="11"/>
        <v>6620.4841218330484</v>
      </c>
      <c r="CA24" s="121">
        <f t="shared" ca="1" si="11"/>
        <v>6334.8667797754279</v>
      </c>
      <c r="CB24" s="121">
        <f t="shared" ca="1" si="11"/>
        <v>6734.4217634263223</v>
      </c>
      <c r="CC24" s="121">
        <f t="shared" ca="1" si="11"/>
        <v>7031.1968133567989</v>
      </c>
      <c r="CD24" s="121">
        <f t="shared" ca="1" si="11"/>
        <v>6744.7786709808579</v>
      </c>
      <c r="CE24" s="121">
        <f t="shared" ca="1" si="11"/>
        <v>6452.9978346159869</v>
      </c>
      <c r="CF24" s="121">
        <f t="shared" ca="1" si="11"/>
        <v>6997.6506218138929</v>
      </c>
      <c r="CG24" s="121">
        <f t="shared" ca="1" si="11"/>
        <v>7293.8286539430719</v>
      </c>
      <c r="CH24" s="121">
        <f t="shared" ca="1" si="11"/>
        <v>7007.086430556491</v>
      </c>
      <c r="CI24" s="121">
        <f t="shared" ca="1" si="11"/>
        <v>6773.8091374648075</v>
      </c>
      <c r="CJ24" s="121">
        <f t="shared" ca="1" si="11"/>
        <v>7513.6292635799873</v>
      </c>
      <c r="CK24" s="121">
        <f t="shared" ca="1" si="11"/>
        <v>7923.9363810803807</v>
      </c>
      <c r="CL24" s="121">
        <f t="shared" ca="1" si="11"/>
        <v>7662.0220434514667</v>
      </c>
      <c r="CM24" s="121">
        <f t="shared" ca="1" si="11"/>
        <v>7386.6895579984757</v>
      </c>
      <c r="CN24" s="121">
        <f t="shared" ca="1" si="11"/>
        <v>7632.0013895987649</v>
      </c>
      <c r="CO24" s="121">
        <f t="shared" ca="1" si="11"/>
        <v>7935.1939339630717</v>
      </c>
      <c r="CP24" s="121">
        <f t="shared" ca="1" si="11"/>
        <v>7653.7612440711655</v>
      </c>
      <c r="CQ24" s="121">
        <f t="shared" ca="1" si="11"/>
        <v>7344.6492068022972</v>
      </c>
      <c r="CR24" s="121">
        <f t="shared" ca="1" si="11"/>
        <v>7603.2575807452076</v>
      </c>
      <c r="CS24" s="121">
        <f t="shared" ca="1" si="11"/>
        <v>7901.3575067716547</v>
      </c>
      <c r="CT24" s="121">
        <f t="shared" ca="1" si="11"/>
        <v>7616.2756930847763</v>
      </c>
      <c r="CU24" s="121">
        <f t="shared" ca="1" si="11"/>
        <v>7300.8482781316361</v>
      </c>
      <c r="CV24" s="121">
        <f t="shared" ca="1" si="11"/>
        <v>7561.9425550032101</v>
      </c>
      <c r="CW24" s="121">
        <f t="shared" ca="1" si="11"/>
        <v>7859.0903722396797</v>
      </c>
      <c r="CX24" s="121">
        <f t="shared" ca="1" si="11"/>
        <v>7573.3263234803162</v>
      </c>
      <c r="CY24" s="121">
        <f t="shared" ca="1" si="11"/>
        <v>7291.0466898887498</v>
      </c>
      <c r="CZ24" s="121">
        <f t="shared" ref="CZ24:DS24" ca="1" si="12">SUM(CZ18:CZ23)</f>
        <v>7319.5669448901081</v>
      </c>
      <c r="DA24" s="121">
        <f t="shared" ca="1" si="12"/>
        <v>7729.8740599410758</v>
      </c>
      <c r="DB24" s="121">
        <f t="shared" ca="1" si="12"/>
        <v>7467.9597233127661</v>
      </c>
      <c r="DC24" s="121">
        <f t="shared" ca="1" si="12"/>
        <v>7092.6492729134297</v>
      </c>
      <c r="DD24" s="121">
        <f t="shared" ca="1" si="12"/>
        <v>7337.9611038320872</v>
      </c>
      <c r="DE24" s="121">
        <f t="shared" ca="1" si="12"/>
        <v>7641.1536484574426</v>
      </c>
      <c r="DF24" s="121">
        <f t="shared" ca="1" si="12"/>
        <v>7359.720958752634</v>
      </c>
      <c r="DG24" s="121">
        <f t="shared" ca="1" si="12"/>
        <v>7075.6034134770216</v>
      </c>
      <c r="DH24" s="121">
        <f t="shared" ca="1" si="12"/>
        <v>7334.2117872924809</v>
      </c>
      <c r="DI24" s="121">
        <f t="shared" ca="1" si="12"/>
        <v>7632.3117133677333</v>
      </c>
      <c r="DJ24" s="121">
        <f t="shared" ca="1" si="12"/>
        <v>7347.2298997158487</v>
      </c>
      <c r="DK24" s="121">
        <f t="shared" ca="1" si="12"/>
        <v>7056.7969764927439</v>
      </c>
      <c r="DL24" s="121">
        <f t="shared" ca="1" si="12"/>
        <v>7317.8912533404946</v>
      </c>
      <c r="DM24" s="121">
        <f t="shared" ca="1" si="12"/>
        <v>7615.0390705860827</v>
      </c>
      <c r="DN24" s="121">
        <f t="shared" ca="1" si="12"/>
        <v>7329.2750218332658</v>
      </c>
      <c r="DO24" s="121">
        <f t="shared" ca="1" si="12"/>
        <v>7096.9843715920215</v>
      </c>
      <c r="DP24" s="121">
        <f t="shared" ca="1" si="12"/>
        <v>7125.5046265935271</v>
      </c>
      <c r="DQ24" s="121">
        <f t="shared" ca="1" si="12"/>
        <v>7535.8117416415334</v>
      </c>
      <c r="DR24" s="121">
        <f t="shared" ca="1" si="12"/>
        <v>7273.8974050144225</v>
      </c>
      <c r="DS24" s="121">
        <f t="shared" ca="1" si="12"/>
        <v>-46645.528994969987</v>
      </c>
    </row>
    <row r="25" spans="4:123" x14ac:dyDescent="0.35">
      <c r="D25" s="6"/>
      <c r="E25" s="6"/>
      <c r="G25" s="6"/>
    </row>
    <row r="26" spans="4:123" x14ac:dyDescent="0.35">
      <c r="D26" s="6" t="s">
        <v>274</v>
      </c>
      <c r="E26" s="6"/>
      <c r="F26" s="93" t="str">
        <f>F24</f>
        <v>INR Mn</v>
      </c>
      <c r="G26" s="6"/>
    </row>
    <row r="27" spans="4:123" x14ac:dyDescent="0.35">
      <c r="D27" s="6"/>
      <c r="E27" s="6"/>
      <c r="G27" s="6"/>
    </row>
    <row r="28" spans="4:123" x14ac:dyDescent="0.35">
      <c r="D28" s="107" t="s">
        <v>275</v>
      </c>
      <c r="E28" s="121"/>
      <c r="F28" s="122" t="str">
        <f>F26</f>
        <v>INR Mn</v>
      </c>
      <c r="G28" s="121"/>
      <c r="H28" s="121">
        <f t="shared" ref="H28:N28" ca="1" si="13">H24+H26</f>
        <v>-585.90102360071523</v>
      </c>
      <c r="I28" s="121">
        <f t="shared" ca="1" si="13"/>
        <v>-2217.0469853634404</v>
      </c>
      <c r="J28" s="121">
        <f t="shared" ca="1" si="13"/>
        <v>-1895.3482618533849</v>
      </c>
      <c r="K28" s="121">
        <f t="shared" ca="1" si="13"/>
        <v>-27.51222926413422</v>
      </c>
      <c r="L28" s="121">
        <f t="shared" ca="1" si="13"/>
        <v>-563.6526106356016</v>
      </c>
      <c r="M28" s="121">
        <f t="shared" ca="1" si="13"/>
        <v>-2070.1544787803095</v>
      </c>
      <c r="N28" s="121">
        <f t="shared" ca="1" si="13"/>
        <v>-1644.2575157466381</v>
      </c>
      <c r="O28" s="121">
        <f t="shared" ref="O28:BZ28" ca="1" si="14">O24+O26</f>
        <v>496.09709411513217</v>
      </c>
      <c r="P28" s="121">
        <f t="shared" ca="1" si="14"/>
        <v>38.737195457813982</v>
      </c>
      <c r="Q28" s="121">
        <f t="shared" ca="1" si="14"/>
        <v>-1413.9416137296103</v>
      </c>
      <c r="R28" s="121">
        <f t="shared" ca="1" si="14"/>
        <v>-938.5140083570808</v>
      </c>
      <c r="S28" s="121">
        <f t="shared" ca="1" si="14"/>
        <v>1432.2555972768303</v>
      </c>
      <c r="T28" s="121">
        <f t="shared" ca="1" si="14"/>
        <v>319.30342808349485</v>
      </c>
      <c r="U28" s="121">
        <f t="shared" ca="1" si="14"/>
        <v>-2861.5867923053534</v>
      </c>
      <c r="V28" s="121">
        <f t="shared" ca="1" si="14"/>
        <v>-2161.8790469759688</v>
      </c>
      <c r="W28" s="121">
        <f t="shared" ca="1" si="14"/>
        <v>2381.6833557525083</v>
      </c>
      <c r="X28" s="121">
        <f t="shared" ca="1" si="14"/>
        <v>-509.37062971067724</v>
      </c>
      <c r="Y28" s="121">
        <f t="shared" ca="1" si="14"/>
        <v>-8502.3916711502716</v>
      </c>
      <c r="Z28" s="121">
        <f t="shared" ca="1" si="14"/>
        <v>-6780.6942805952913</v>
      </c>
      <c r="AA28" s="121">
        <f t="shared" ca="1" si="14"/>
        <v>4412.8423554906421</v>
      </c>
      <c r="AB28" s="121">
        <f t="shared" ca="1" si="14"/>
        <v>4512.4381407040237</v>
      </c>
      <c r="AC28" s="121">
        <f t="shared" ca="1" si="14"/>
        <v>4873.1429839849043</v>
      </c>
      <c r="AD28" s="121">
        <f t="shared" ca="1" si="14"/>
        <v>5160.4986798024183</v>
      </c>
      <c r="AE28" s="121">
        <f t="shared" ca="1" si="14"/>
        <v>5535.142917982821</v>
      </c>
      <c r="AF28" s="121">
        <f t="shared" ca="1" si="14"/>
        <v>5756.0298104302128</v>
      </c>
      <c r="AG28" s="121">
        <f t="shared" ca="1" si="14"/>
        <v>5738.386062023158</v>
      </c>
      <c r="AH28" s="121">
        <f t="shared" ca="1" si="14"/>
        <v>5718.8440583361271</v>
      </c>
      <c r="AI28" s="121">
        <f t="shared" ca="1" si="14"/>
        <v>5891.0402915050108</v>
      </c>
      <c r="AJ28" s="121">
        <f t="shared" ca="1" si="14"/>
        <v>6048.4319253873837</v>
      </c>
      <c r="AK28" s="121">
        <f t="shared" ca="1" si="14"/>
        <v>6178.0521848082744</v>
      </c>
      <c r="AL28" s="121">
        <f t="shared" ca="1" si="14"/>
        <v>5985.3455809454354</v>
      </c>
      <c r="AM28" s="121">
        <f t="shared" ca="1" si="14"/>
        <v>5906.6987282833106</v>
      </c>
      <c r="AN28" s="121">
        <f t="shared" ca="1" si="14"/>
        <v>5907.1699108784624</v>
      </c>
      <c r="AO28" s="121">
        <f t="shared" ca="1" si="14"/>
        <v>6192.2342507261164</v>
      </c>
      <c r="AP28" s="121">
        <f t="shared" ca="1" si="14"/>
        <v>5940.980008154911</v>
      </c>
      <c r="AQ28" s="121">
        <f t="shared" ca="1" si="14"/>
        <v>5654.0476615755124</v>
      </c>
      <c r="AR28" s="121">
        <f t="shared" ca="1" si="14"/>
        <v>5869.4136320667158</v>
      </c>
      <c r="AS28" s="121">
        <f t="shared" ca="1" si="14"/>
        <v>6029.3862201426482</v>
      </c>
      <c r="AT28" s="121">
        <f t="shared" ca="1" si="14"/>
        <v>5739.7754781992762</v>
      </c>
      <c r="AU28" s="121">
        <f t="shared" ca="1" si="14"/>
        <v>5302.3606941490843</v>
      </c>
      <c r="AV28" s="121">
        <f t="shared" ca="1" si="14"/>
        <v>5632.3973160670748</v>
      </c>
      <c r="AW28" s="121">
        <f t="shared" ca="1" si="14"/>
        <v>5849.9679201270492</v>
      </c>
      <c r="AX28" s="121">
        <f t="shared" ca="1" si="14"/>
        <v>5543.5456571773848</v>
      </c>
      <c r="AY28" s="121">
        <f t="shared" ca="1" si="14"/>
        <v>5217.256806729838</v>
      </c>
      <c r="AZ28" s="121">
        <f t="shared" ca="1" si="14"/>
        <v>5590.3549906450771</v>
      </c>
      <c r="BA28" s="121">
        <f t="shared" ca="1" si="14"/>
        <v>5880.7931860330673</v>
      </c>
      <c r="BB28" s="121">
        <f t="shared" ca="1" si="14"/>
        <v>5589.7741946419083</v>
      </c>
      <c r="BC28" s="121">
        <f t="shared" ca="1" si="14"/>
        <v>5349.5156330698828</v>
      </c>
      <c r="BD28" s="121">
        <f t="shared" ca="1" si="14"/>
        <v>5476.3814999881688</v>
      </c>
      <c r="BE28" s="121">
        <f t="shared" ca="1" si="14"/>
        <v>5886.7838017226704</v>
      </c>
      <c r="BF28" s="121">
        <f t="shared" ca="1" si="14"/>
        <v>5622.585107837438</v>
      </c>
      <c r="BG28" s="121">
        <f t="shared" ca="1" si="14"/>
        <v>5369.4475837028131</v>
      </c>
      <c r="BH28" s="121">
        <f t="shared" ca="1" si="14"/>
        <v>5713.6008698407113</v>
      </c>
      <c r="BI28" s="121">
        <f t="shared" ca="1" si="14"/>
        <v>6014.9743380822802</v>
      </c>
      <c r="BJ28" s="121">
        <f t="shared" ca="1" si="14"/>
        <v>5731.7591256889173</v>
      </c>
      <c r="BK28" s="121">
        <f t="shared" ca="1" si="14"/>
        <v>5445.7510124723185</v>
      </c>
      <c r="BL28" s="121">
        <f t="shared" ca="1" si="14"/>
        <v>5902.7637846529351</v>
      </c>
      <c r="BM28" s="121">
        <f t="shared" ca="1" si="14"/>
        <v>6199.1326842788576</v>
      </c>
      <c r="BN28" s="121">
        <f t="shared" ca="1" si="14"/>
        <v>5912.314642197668</v>
      </c>
      <c r="BO28" s="121">
        <f t="shared" ca="1" si="14"/>
        <v>5620.1131503989109</v>
      </c>
      <c r="BP28" s="121">
        <f t="shared" ca="1" si="14"/>
        <v>6379.4817599500402</v>
      </c>
      <c r="BQ28" s="121">
        <f t="shared" ca="1" si="14"/>
        <v>6674.8662398970819</v>
      </c>
      <c r="BR28" s="121">
        <f t="shared" ca="1" si="14"/>
        <v>6387.3254232455956</v>
      </c>
      <c r="BS28" s="121">
        <f t="shared" ca="1" si="14"/>
        <v>6153.2394072151501</v>
      </c>
      <c r="BT28" s="121">
        <f t="shared" ca="1" si="14"/>
        <v>6322.4154813354098</v>
      </c>
      <c r="BU28" s="121">
        <f t="shared" ca="1" si="14"/>
        <v>6731.1066915593183</v>
      </c>
      <c r="BV28" s="121">
        <f t="shared" ca="1" si="14"/>
        <v>6467.5595911394585</v>
      </c>
      <c r="BW28" s="121">
        <f t="shared" ca="1" si="14"/>
        <v>6215.5741080840871</v>
      </c>
      <c r="BX28" s="121">
        <f t="shared" ca="1" si="14"/>
        <v>6601.6852125209407</v>
      </c>
      <c r="BY28" s="121">
        <f t="shared" ca="1" si="14"/>
        <v>6903.4036306892494</v>
      </c>
      <c r="BZ28" s="121">
        <f t="shared" ca="1" si="14"/>
        <v>6620.4841218330484</v>
      </c>
      <c r="CA28" s="121">
        <f t="shared" ref="CA28:DS28" ca="1" si="15">CA24+CA26</f>
        <v>6334.8667797754279</v>
      </c>
      <c r="CB28" s="121">
        <f t="shared" ca="1" si="15"/>
        <v>6734.4217634263223</v>
      </c>
      <c r="CC28" s="121">
        <f t="shared" ca="1" si="15"/>
        <v>7031.1968133567989</v>
      </c>
      <c r="CD28" s="121">
        <f t="shared" ca="1" si="15"/>
        <v>6744.7786709808579</v>
      </c>
      <c r="CE28" s="121">
        <f t="shared" ca="1" si="15"/>
        <v>6452.9978346159869</v>
      </c>
      <c r="CF28" s="121">
        <f t="shared" ca="1" si="15"/>
        <v>6997.6506218138929</v>
      </c>
      <c r="CG28" s="121">
        <f t="shared" ca="1" si="15"/>
        <v>7293.8286539430719</v>
      </c>
      <c r="CH28" s="121">
        <f t="shared" ca="1" si="15"/>
        <v>7007.086430556491</v>
      </c>
      <c r="CI28" s="121">
        <f t="shared" ca="1" si="15"/>
        <v>6773.8091374648075</v>
      </c>
      <c r="CJ28" s="121">
        <f t="shared" ca="1" si="15"/>
        <v>7513.6292635799873</v>
      </c>
      <c r="CK28" s="121">
        <f t="shared" ca="1" si="15"/>
        <v>7923.9363810803807</v>
      </c>
      <c r="CL28" s="121">
        <f t="shared" ca="1" si="15"/>
        <v>7662.0220434514667</v>
      </c>
      <c r="CM28" s="121">
        <f t="shared" ca="1" si="15"/>
        <v>7386.6895579984757</v>
      </c>
      <c r="CN28" s="121">
        <f t="shared" ca="1" si="15"/>
        <v>7632.0013895987649</v>
      </c>
      <c r="CO28" s="121">
        <f t="shared" ca="1" si="15"/>
        <v>7935.1939339630717</v>
      </c>
      <c r="CP28" s="121">
        <f t="shared" ca="1" si="15"/>
        <v>7653.7612440711655</v>
      </c>
      <c r="CQ28" s="121">
        <f t="shared" ca="1" si="15"/>
        <v>7344.6492068022972</v>
      </c>
      <c r="CR28" s="121">
        <f t="shared" ca="1" si="15"/>
        <v>7603.2575807452076</v>
      </c>
      <c r="CS28" s="121">
        <f t="shared" ca="1" si="15"/>
        <v>7901.3575067716547</v>
      </c>
      <c r="CT28" s="121">
        <f t="shared" ca="1" si="15"/>
        <v>7616.2756930847763</v>
      </c>
      <c r="CU28" s="121">
        <f t="shared" ca="1" si="15"/>
        <v>7300.8482781316361</v>
      </c>
      <c r="CV28" s="121">
        <f t="shared" ca="1" si="15"/>
        <v>7561.9425550032101</v>
      </c>
      <c r="CW28" s="121">
        <f t="shared" ca="1" si="15"/>
        <v>7859.0903722396797</v>
      </c>
      <c r="CX28" s="121">
        <f t="shared" ca="1" si="15"/>
        <v>7573.3263234803162</v>
      </c>
      <c r="CY28" s="121">
        <f t="shared" ca="1" si="15"/>
        <v>7291.0466898887498</v>
      </c>
      <c r="CZ28" s="121">
        <f t="shared" ca="1" si="15"/>
        <v>7319.5669448901081</v>
      </c>
      <c r="DA28" s="121">
        <f t="shared" ca="1" si="15"/>
        <v>7729.8740599410758</v>
      </c>
      <c r="DB28" s="121">
        <f t="shared" ca="1" si="15"/>
        <v>7467.9597233127661</v>
      </c>
      <c r="DC28" s="121">
        <f t="shared" ca="1" si="15"/>
        <v>7092.6492729134297</v>
      </c>
      <c r="DD28" s="121">
        <f t="shared" ca="1" si="15"/>
        <v>7337.9611038320872</v>
      </c>
      <c r="DE28" s="121">
        <f t="shared" ca="1" si="15"/>
        <v>7641.1536484574426</v>
      </c>
      <c r="DF28" s="121">
        <f t="shared" ca="1" si="15"/>
        <v>7359.720958752634</v>
      </c>
      <c r="DG28" s="121">
        <f t="shared" ca="1" si="15"/>
        <v>7075.6034134770216</v>
      </c>
      <c r="DH28" s="121">
        <f t="shared" ca="1" si="15"/>
        <v>7334.2117872924809</v>
      </c>
      <c r="DI28" s="121">
        <f t="shared" ca="1" si="15"/>
        <v>7632.3117133677333</v>
      </c>
      <c r="DJ28" s="121">
        <f t="shared" ca="1" si="15"/>
        <v>7347.2298997158487</v>
      </c>
      <c r="DK28" s="121">
        <f t="shared" ca="1" si="15"/>
        <v>7056.7969764927439</v>
      </c>
      <c r="DL28" s="121">
        <f t="shared" ca="1" si="15"/>
        <v>7317.8912533404946</v>
      </c>
      <c r="DM28" s="121">
        <f t="shared" ca="1" si="15"/>
        <v>7615.0390705860827</v>
      </c>
      <c r="DN28" s="121">
        <f t="shared" ca="1" si="15"/>
        <v>7329.2750218332658</v>
      </c>
      <c r="DO28" s="121">
        <f t="shared" ca="1" si="15"/>
        <v>7096.9843715920215</v>
      </c>
      <c r="DP28" s="121">
        <f t="shared" ca="1" si="15"/>
        <v>7125.5046265935271</v>
      </c>
      <c r="DQ28" s="121">
        <f t="shared" ca="1" si="15"/>
        <v>7535.8117416415334</v>
      </c>
      <c r="DR28" s="121">
        <f t="shared" ca="1" si="15"/>
        <v>7273.8974050144225</v>
      </c>
      <c r="DS28" s="121">
        <f t="shared" ca="1" si="15"/>
        <v>-46645.528994969987</v>
      </c>
    </row>
    <row r="29" spans="4:123" x14ac:dyDescent="0.35">
      <c r="D29" s="6"/>
      <c r="E29" s="6"/>
      <c r="G29" s="6"/>
    </row>
    <row r="30" spans="4:123" x14ac:dyDescent="0.35">
      <c r="D30" s="91"/>
      <c r="E30" s="99"/>
      <c r="F30" s="99"/>
      <c r="G30" s="123"/>
      <c r="H30" s="123"/>
      <c r="I30" s="123"/>
      <c r="J30" s="123"/>
      <c r="K30" s="123"/>
      <c r="L30" s="123"/>
      <c r="M30" s="123"/>
      <c r="N30" s="123"/>
      <c r="O30" s="123"/>
      <c r="P30" s="123"/>
      <c r="Q30" s="123"/>
      <c r="R30" s="123"/>
      <c r="S30" s="123"/>
      <c r="T30" s="123"/>
      <c r="U30" s="123"/>
      <c r="V30" s="123"/>
      <c r="W30" s="123"/>
      <c r="X30" s="123"/>
      <c r="Y30" s="123"/>
      <c r="Z30" s="123"/>
      <c r="AA30" s="123"/>
      <c r="AB30" s="123"/>
      <c r="AC30" s="123"/>
      <c r="AD30" s="123"/>
      <c r="AE30" s="123"/>
      <c r="AF30" s="123"/>
      <c r="AG30" s="123"/>
      <c r="AH30" s="123"/>
      <c r="AI30" s="123"/>
      <c r="AJ30" s="123"/>
      <c r="AK30" s="123"/>
      <c r="AL30" s="123"/>
      <c r="AM30" s="123"/>
      <c r="AN30" s="123"/>
      <c r="AO30" s="123"/>
      <c r="AP30" s="123"/>
      <c r="AQ30" s="123"/>
      <c r="AR30" s="123"/>
      <c r="AS30" s="123"/>
      <c r="AT30" s="123"/>
      <c r="AU30" s="123"/>
      <c r="AV30" s="123"/>
      <c r="AW30" s="123"/>
      <c r="AX30" s="123"/>
      <c r="AY30" s="123"/>
      <c r="AZ30" s="123"/>
      <c r="BA30" s="123"/>
      <c r="BB30" s="123"/>
      <c r="BC30" s="123"/>
      <c r="BD30" s="123"/>
      <c r="BE30" s="123"/>
      <c r="BF30" s="123"/>
      <c r="BG30" s="123"/>
      <c r="BH30" s="123"/>
      <c r="BI30" s="123"/>
      <c r="BJ30" s="123"/>
      <c r="BK30" s="123"/>
      <c r="BL30" s="123"/>
      <c r="BM30" s="123"/>
      <c r="BN30" s="123"/>
      <c r="BO30" s="123"/>
      <c r="BP30" s="123"/>
      <c r="BQ30" s="123"/>
      <c r="BR30" s="123"/>
      <c r="BS30" s="123"/>
      <c r="BT30" s="123"/>
      <c r="BU30" s="123"/>
      <c r="BV30" s="123"/>
      <c r="BW30" s="123"/>
      <c r="BX30" s="123"/>
      <c r="BY30" s="123"/>
      <c r="BZ30" s="123"/>
      <c r="CA30" s="123"/>
      <c r="CB30" s="123"/>
      <c r="CC30" s="123"/>
      <c r="CD30" s="123"/>
      <c r="CE30" s="123"/>
      <c r="CF30" s="123"/>
      <c r="CG30" s="123"/>
      <c r="CH30" s="123"/>
      <c r="CI30" s="123"/>
      <c r="CJ30" s="123"/>
      <c r="CK30" s="123"/>
      <c r="CL30" s="123"/>
      <c r="CM30" s="123"/>
      <c r="CN30" s="123"/>
      <c r="CO30" s="123"/>
      <c r="CP30" s="123"/>
      <c r="CQ30" s="123"/>
      <c r="CR30" s="123"/>
      <c r="CS30" s="123"/>
      <c r="CT30" s="123"/>
      <c r="CU30" s="123"/>
      <c r="CV30" s="123"/>
      <c r="CW30" s="123"/>
      <c r="CX30" s="123"/>
      <c r="CY30" s="123"/>
      <c r="CZ30" s="123"/>
      <c r="DA30" s="123"/>
      <c r="DB30" s="123"/>
      <c r="DC30" s="123"/>
      <c r="DD30" s="123"/>
      <c r="DE30" s="123"/>
      <c r="DF30" s="123"/>
      <c r="DG30" s="123"/>
      <c r="DH30" s="123"/>
      <c r="DI30" s="123"/>
      <c r="DJ30" s="123"/>
      <c r="DK30" s="123"/>
      <c r="DL30" s="123"/>
      <c r="DM30" s="123"/>
      <c r="DN30" s="123"/>
      <c r="DO30" s="123"/>
      <c r="DP30" s="123"/>
      <c r="DQ30" s="123"/>
      <c r="DR30" s="123"/>
      <c r="DS30" s="123"/>
    </row>
    <row r="31" spans="4:123" x14ac:dyDescent="0.35">
      <c r="D31" s="6" t="s">
        <v>276</v>
      </c>
      <c r="E31" s="51"/>
      <c r="F31" s="150" t="str">
        <f>F28</f>
        <v>INR Mn</v>
      </c>
      <c r="G31" s="57">
        <f>-SUM(Capex!G274:G275)</f>
        <v>-151554.58278939786</v>
      </c>
      <c r="H31" s="57">
        <f t="shared" ref="H31:AM31" ca="1" si="16">H18</f>
        <v>-1953.003412002384</v>
      </c>
      <c r="I31" s="57">
        <f t="shared" ca="1" si="16"/>
        <v>-7390.1566178781331</v>
      </c>
      <c r="J31" s="57">
        <f t="shared" ca="1" si="16"/>
        <v>-5963.9570361948727</v>
      </c>
      <c r="K31" s="57">
        <f t="shared" ca="1" si="16"/>
        <v>-1724.817383991679</v>
      </c>
      <c r="L31" s="57">
        <f t="shared" ca="1" si="16"/>
        <v>-2149.127528251719</v>
      </c>
      <c r="M31" s="57">
        <f t="shared" ca="1" si="16"/>
        <v>-7131.0500239758039</v>
      </c>
      <c r="N31" s="57">
        <f t="shared" ca="1" si="16"/>
        <v>-5508.7607320958004</v>
      </c>
      <c r="O31" s="57">
        <f t="shared" ca="1" si="16"/>
        <v>-1303.7325458494422</v>
      </c>
      <c r="P31" s="57">
        <f t="shared" ca="1" si="16"/>
        <v>-1329.3566653430901</v>
      </c>
      <c r="Q31" s="57">
        <f t="shared" ca="1" si="16"/>
        <v>-6181.639146119167</v>
      </c>
      <c r="R31" s="57">
        <f t="shared" ca="1" si="16"/>
        <v>-4496.7622845914802</v>
      </c>
      <c r="S31" s="57">
        <f t="shared" ca="1" si="16"/>
        <v>-295.46475242654924</v>
      </c>
      <c r="T31" s="57">
        <f t="shared" ca="1" si="16"/>
        <v>-2106.6495631208072</v>
      </c>
      <c r="U31" s="57">
        <f t="shared" ca="1" si="16"/>
        <v>-12441.852241663644</v>
      </c>
      <c r="V31" s="57">
        <f t="shared" ca="1" si="16"/>
        <v>-9436.0810611518991</v>
      </c>
      <c r="W31" s="57">
        <f t="shared" ca="1" si="16"/>
        <v>-615.27589577004778</v>
      </c>
      <c r="X31" s="57">
        <f t="shared" ca="1" si="16"/>
        <v>-6993.5146622904576</v>
      </c>
      <c r="Y31" s="57">
        <f t="shared" ca="1" si="16"/>
        <v>-33112.720022040652</v>
      </c>
      <c r="Z31" s="57">
        <f t="shared" ca="1" si="16"/>
        <v>-25694.536025309397</v>
      </c>
      <c r="AA31" s="57">
        <f t="shared" ca="1" si="16"/>
        <v>-3666.6680282445509</v>
      </c>
      <c r="AB31" s="57">
        <f t="shared" ca="1" si="16"/>
        <v>4905.8908470495498</v>
      </c>
      <c r="AC31" s="57">
        <f t="shared" ca="1" si="16"/>
        <v>7182.234029121495</v>
      </c>
      <c r="AD31" s="57">
        <f t="shared" ca="1" si="16"/>
        <v>7900.9816876559944</v>
      </c>
      <c r="AE31" s="57">
        <f t="shared" ca="1" si="16"/>
        <v>6061.3170601972397</v>
      </c>
      <c r="AF31" s="57">
        <f t="shared" ca="1" si="16"/>
        <v>8602.6913789305891</v>
      </c>
      <c r="AG31" s="57">
        <f t="shared" ca="1" si="16"/>
        <v>9145.4097815884106</v>
      </c>
      <c r="AH31" s="57">
        <f t="shared" ca="1" si="16"/>
        <v>9098.8672855492896</v>
      </c>
      <c r="AI31" s="57">
        <f t="shared" ca="1" si="16"/>
        <v>7694.6767901363492</v>
      </c>
      <c r="AJ31" s="57">
        <f t="shared" ca="1" si="16"/>
        <v>9487.5661514571384</v>
      </c>
      <c r="AK31" s="57">
        <f t="shared" ca="1" si="16"/>
        <v>9838.6799146419344</v>
      </c>
      <c r="AL31" s="57">
        <f t="shared" ca="1" si="16"/>
        <v>9645.893363148436</v>
      </c>
      <c r="AM31" s="57">
        <f t="shared" ca="1" si="16"/>
        <v>9180.611208078697</v>
      </c>
      <c r="AN31" s="57">
        <f t="shared" ref="AN31:BS31" ca="1" si="17">AN18</f>
        <v>9407.7541194813457</v>
      </c>
      <c r="AO31" s="57">
        <f t="shared" ca="1" si="17"/>
        <v>9850.6838511877031</v>
      </c>
      <c r="AP31" s="57">
        <f t="shared" ca="1" si="17"/>
        <v>9599.3556198848273</v>
      </c>
      <c r="AQ31" s="57">
        <f t="shared" ca="1" si="17"/>
        <v>8585.7819608057089</v>
      </c>
      <c r="AR31" s="57">
        <f t="shared" ca="1" si="17"/>
        <v>9550.9035829841196</v>
      </c>
      <c r="AS31" s="57">
        <f t="shared" ca="1" si="17"/>
        <v>9710.8002449465275</v>
      </c>
      <c r="AT31" s="57">
        <f t="shared" ca="1" si="17"/>
        <v>9421.1129198872404</v>
      </c>
      <c r="AU31" s="57">
        <f t="shared" ca="1" si="17"/>
        <v>8364.5675228055279</v>
      </c>
      <c r="AV31" s="57">
        <f t="shared" ca="1" si="17"/>
        <v>9333.4013267326754</v>
      </c>
      <c r="AW31" s="57">
        <f t="shared" ca="1" si="17"/>
        <v>9550.8933423613889</v>
      </c>
      <c r="AX31" s="57">
        <f t="shared" ca="1" si="17"/>
        <v>9244.3918109405531</v>
      </c>
      <c r="AY31" s="57">
        <f t="shared" ca="1" si="17"/>
        <v>8214.4853858981351</v>
      </c>
      <c r="AZ31" s="57">
        <f t="shared" ca="1" si="17"/>
        <v>9313.5674094390924</v>
      </c>
      <c r="BA31" s="57">
        <f t="shared" ca="1" si="17"/>
        <v>9503.9242607250126</v>
      </c>
      <c r="BB31" s="57">
        <f t="shared" ca="1" si="17"/>
        <v>9212.8232213465562</v>
      </c>
      <c r="BC31" s="57">
        <f t="shared" ca="1" si="17"/>
        <v>8673.2428848776472</v>
      </c>
      <c r="BD31" s="57">
        <f t="shared" ca="1" si="17"/>
        <v>9013.3779359132968</v>
      </c>
      <c r="BE31" s="57">
        <f t="shared" ca="1" si="17"/>
        <v>9422.2206834250064</v>
      </c>
      <c r="BF31" s="57">
        <f t="shared" ca="1" si="17"/>
        <v>9157.937064573769</v>
      </c>
      <c r="BG31" s="57">
        <f t="shared" ca="1" si="17"/>
        <v>8157.9164723863569</v>
      </c>
      <c r="BH31" s="57">
        <f t="shared" ca="1" si="17"/>
        <v>9272.6927846230737</v>
      </c>
      <c r="BI31" s="57">
        <f t="shared" ca="1" si="17"/>
        <v>9473.9791041534227</v>
      </c>
      <c r="BJ31" s="57">
        <f t="shared" ca="1" si="17"/>
        <v>9190.6759889352797</v>
      </c>
      <c r="BK31" s="57">
        <f t="shared" ca="1" si="17"/>
        <v>8177.158745114677</v>
      </c>
      <c r="BL31" s="57">
        <f t="shared" ca="1" si="17"/>
        <v>9384.7941343101666</v>
      </c>
      <c r="BM31" s="57">
        <f t="shared" ca="1" si="17"/>
        <v>9481.072829391389</v>
      </c>
      <c r="BN31" s="57">
        <f t="shared" ca="1" si="17"/>
        <v>9194.1638022092575</v>
      </c>
      <c r="BO31" s="57">
        <f t="shared" ca="1" si="17"/>
        <v>8178.0727566163205</v>
      </c>
      <c r="BP31" s="57">
        <f t="shared" ca="1" si="17"/>
        <v>9684.322165282565</v>
      </c>
      <c r="BQ31" s="57">
        <f t="shared" ca="1" si="17"/>
        <v>9479.6132776998875</v>
      </c>
      <c r="BR31" s="57">
        <f t="shared" ca="1" si="17"/>
        <v>9191.9782855925623</v>
      </c>
      <c r="BS31" s="57">
        <f t="shared" ca="1" si="17"/>
        <v>8654.6872023028627</v>
      </c>
      <c r="BT31" s="57">
        <f t="shared" ref="BT31:CY31" ca="1" si="18">BT18</f>
        <v>9038.5627841023361</v>
      </c>
      <c r="BU31" s="57">
        <f t="shared" ca="1" si="18"/>
        <v>9405.8570585264642</v>
      </c>
      <c r="BV31" s="57">
        <f t="shared" ca="1" si="18"/>
        <v>9142.2232405163613</v>
      </c>
      <c r="BW31" s="57">
        <f t="shared" ca="1" si="18"/>
        <v>8142.6524993892072</v>
      </c>
      <c r="BX31" s="57">
        <f t="shared" ca="1" si="18"/>
        <v>9300.1076138462759</v>
      </c>
      <c r="BY31" s="57">
        <f t="shared" ca="1" si="18"/>
        <v>9459.2780352906811</v>
      </c>
      <c r="BZ31" s="57">
        <f t="shared" ca="1" si="18"/>
        <v>9176.2795282168026</v>
      </c>
      <c r="CA31" s="57">
        <f t="shared" ca="1" si="18"/>
        <v>8163.0310947998387</v>
      </c>
      <c r="CB31" s="57">
        <f t="shared" ca="1" si="18"/>
        <v>9313.3528899614757</v>
      </c>
      <c r="CC31" s="57">
        <f t="shared" ca="1" si="18"/>
        <v>9467.5878646710207</v>
      </c>
      <c r="CD31" s="57">
        <f t="shared" ca="1" si="18"/>
        <v>9181.0987141265723</v>
      </c>
      <c r="CE31" s="57">
        <f t="shared" ca="1" si="18"/>
        <v>8165.4239929533742</v>
      </c>
      <c r="CF31" s="57">
        <f t="shared" ca="1" si="18"/>
        <v>9457.0031680945849</v>
      </c>
      <c r="CG31" s="57">
        <f t="shared" ca="1" si="18"/>
        <v>9468.1903158211298</v>
      </c>
      <c r="CH31" s="57">
        <f t="shared" ca="1" si="18"/>
        <v>9181.3961145719441</v>
      </c>
      <c r="CI31" s="57">
        <f t="shared" ca="1" si="18"/>
        <v>8644.9516394684324</v>
      </c>
      <c r="CJ31" s="57">
        <f t="shared" ca="1" si="18"/>
        <v>9599.5159475033943</v>
      </c>
      <c r="CK31" s="57">
        <f t="shared" ca="1" si="18"/>
        <v>9398.6365807467773</v>
      </c>
      <c r="CL31" s="57">
        <f t="shared" ca="1" si="18"/>
        <v>9136.7222431178634</v>
      </c>
      <c r="CM31" s="57">
        <f t="shared" ca="1" si="18"/>
        <v>8113.8911212790808</v>
      </c>
      <c r="CN31" s="57">
        <f t="shared" ca="1" si="18"/>
        <v>9130.6360611338805</v>
      </c>
      <c r="CO31" s="57">
        <f t="shared" ca="1" si="18"/>
        <v>9433.8286054981872</v>
      </c>
      <c r="CP31" s="57">
        <f t="shared" ca="1" si="18"/>
        <v>9152.3959156062811</v>
      </c>
      <c r="CQ31" s="57">
        <f t="shared" ca="1" si="18"/>
        <v>8115.7323105609121</v>
      </c>
      <c r="CR31" s="57">
        <f t="shared" ca="1" si="18"/>
        <v>9125.1880306060011</v>
      </c>
      <c r="CS31" s="57">
        <f t="shared" ca="1" si="18"/>
        <v>9423.2879566324482</v>
      </c>
      <c r="CT31" s="57">
        <f t="shared" ca="1" si="18"/>
        <v>9138.2061429455698</v>
      </c>
      <c r="CU31" s="57">
        <f t="shared" ca="1" si="18"/>
        <v>8098.956436218431</v>
      </c>
      <c r="CV31" s="57">
        <f t="shared" ca="1" si="18"/>
        <v>9107.0493739396461</v>
      </c>
      <c r="CW31" s="57">
        <f t="shared" ca="1" si="18"/>
        <v>9404.1971911761157</v>
      </c>
      <c r="CX31" s="57">
        <f t="shared" ca="1" si="18"/>
        <v>9118.4331424167522</v>
      </c>
      <c r="CY31" s="57">
        <f t="shared" ca="1" si="18"/>
        <v>8533.038748797886</v>
      </c>
      <c r="CZ31" s="57">
        <f t="shared" ref="CZ31:DS31" ca="1" si="19">CZ18</f>
        <v>8776.3560691276543</v>
      </c>
      <c r="DA31" s="57">
        <f t="shared" ca="1" si="19"/>
        <v>9287.8250849056931</v>
      </c>
      <c r="DB31" s="57">
        <f t="shared" ca="1" si="19"/>
        <v>9025.9107482773834</v>
      </c>
      <c r="DC31" s="57">
        <f t="shared" ca="1" si="19"/>
        <v>7903.1016604696542</v>
      </c>
      <c r="DD31" s="57">
        <f t="shared" ca="1" si="19"/>
        <v>8919.8466006981671</v>
      </c>
      <c r="DE31" s="57">
        <f t="shared" ca="1" si="19"/>
        <v>9223.0391453235225</v>
      </c>
      <c r="DF31" s="57">
        <f t="shared" ca="1" si="19"/>
        <v>8941.6064556187139</v>
      </c>
      <c r="DG31" s="57">
        <f t="shared" ca="1" si="19"/>
        <v>7929.9373423754214</v>
      </c>
      <c r="DH31" s="57">
        <f t="shared" ca="1" si="19"/>
        <v>8939.3930624903605</v>
      </c>
      <c r="DI31" s="57">
        <f t="shared" ca="1" si="19"/>
        <v>9237.4929885656129</v>
      </c>
      <c r="DJ31" s="57">
        <f t="shared" ca="1" si="19"/>
        <v>8952.4111749137282</v>
      </c>
      <c r="DK31" s="57">
        <f t="shared" ca="1" si="19"/>
        <v>7938.1559598808753</v>
      </c>
      <c r="DL31" s="57">
        <f t="shared" ca="1" si="19"/>
        <v>8946.2488976151617</v>
      </c>
      <c r="DM31" s="57">
        <f t="shared" ca="1" si="19"/>
        <v>9243.3967148607499</v>
      </c>
      <c r="DN31" s="57">
        <f t="shared" ca="1" si="19"/>
        <v>8957.6326661079329</v>
      </c>
      <c r="DO31" s="57">
        <f t="shared" ca="1" si="19"/>
        <v>8422.227255832564</v>
      </c>
      <c r="DP31" s="57">
        <f t="shared" ca="1" si="19"/>
        <v>8665.5445761650208</v>
      </c>
      <c r="DQ31" s="57">
        <f t="shared" ca="1" si="19"/>
        <v>9177.0135919447439</v>
      </c>
      <c r="DR31" s="57">
        <f t="shared" ca="1" si="19"/>
        <v>8915.0992553176329</v>
      </c>
      <c r="DS31" s="57">
        <f t="shared" ca="1" si="19"/>
        <v>7917.2626088483485</v>
      </c>
    </row>
    <row r="32" spans="4:123" x14ac:dyDescent="0.35">
      <c r="D32" s="6" t="s">
        <v>277</v>
      </c>
      <c r="E32" s="51"/>
      <c r="F32" s="150" t="str">
        <f>F31</f>
        <v>INR Mn</v>
      </c>
      <c r="G32" s="57">
        <f>-Capex!G275</f>
        <v>-45466.37483681937</v>
      </c>
      <c r="H32" s="57">
        <f t="shared" ref="H32:N32" ca="1" si="20">H24</f>
        <v>-585.90102360071523</v>
      </c>
      <c r="I32" s="57">
        <f t="shared" ca="1" si="20"/>
        <v>-2217.0469853634404</v>
      </c>
      <c r="J32" s="57">
        <f t="shared" ca="1" si="20"/>
        <v>-1895.3482618533849</v>
      </c>
      <c r="K32" s="57">
        <f t="shared" ca="1" si="20"/>
        <v>-27.51222926413422</v>
      </c>
      <c r="L32" s="57">
        <f t="shared" ca="1" si="20"/>
        <v>-563.6526106356016</v>
      </c>
      <c r="M32" s="57">
        <f t="shared" ca="1" si="20"/>
        <v>-2070.1544787803095</v>
      </c>
      <c r="N32" s="57">
        <f t="shared" ca="1" si="20"/>
        <v>-1644.2575157466381</v>
      </c>
      <c r="O32" s="57">
        <f t="shared" ref="O32:BZ32" ca="1" si="21">O24</f>
        <v>496.09709411513217</v>
      </c>
      <c r="P32" s="57">
        <f t="shared" ca="1" si="21"/>
        <v>38.737195457813982</v>
      </c>
      <c r="Q32" s="57">
        <f t="shared" ca="1" si="21"/>
        <v>-1413.9416137296103</v>
      </c>
      <c r="R32" s="57">
        <f t="shared" ca="1" si="21"/>
        <v>-938.5140083570808</v>
      </c>
      <c r="S32" s="57">
        <f t="shared" ca="1" si="21"/>
        <v>1432.2555972768303</v>
      </c>
      <c r="T32" s="57">
        <f t="shared" ca="1" si="21"/>
        <v>319.30342808349485</v>
      </c>
      <c r="U32" s="57">
        <f t="shared" ca="1" si="21"/>
        <v>-2861.5867923053534</v>
      </c>
      <c r="V32" s="57">
        <f t="shared" ca="1" si="21"/>
        <v>-2161.8790469759688</v>
      </c>
      <c r="W32" s="57">
        <f t="shared" ca="1" si="21"/>
        <v>2381.6833557525083</v>
      </c>
      <c r="X32" s="57">
        <f t="shared" ca="1" si="21"/>
        <v>-509.37062971067724</v>
      </c>
      <c r="Y32" s="57">
        <f t="shared" ca="1" si="21"/>
        <v>-8502.3916711502716</v>
      </c>
      <c r="Z32" s="57">
        <f t="shared" ca="1" si="21"/>
        <v>-6780.6942805952913</v>
      </c>
      <c r="AA32" s="57">
        <f t="shared" ca="1" si="21"/>
        <v>4412.8423554906421</v>
      </c>
      <c r="AB32" s="57">
        <f t="shared" ca="1" si="21"/>
        <v>4512.4381407040237</v>
      </c>
      <c r="AC32" s="57">
        <f t="shared" ca="1" si="21"/>
        <v>4873.1429839849043</v>
      </c>
      <c r="AD32" s="57">
        <f t="shared" ca="1" si="21"/>
        <v>5160.4986798024183</v>
      </c>
      <c r="AE32" s="57">
        <f t="shared" ca="1" si="21"/>
        <v>5535.142917982821</v>
      </c>
      <c r="AF32" s="57">
        <f t="shared" ca="1" si="21"/>
        <v>5756.0298104302128</v>
      </c>
      <c r="AG32" s="57">
        <f t="shared" ca="1" si="21"/>
        <v>5738.386062023158</v>
      </c>
      <c r="AH32" s="57">
        <f t="shared" ca="1" si="21"/>
        <v>5718.8440583361271</v>
      </c>
      <c r="AI32" s="57">
        <f t="shared" ca="1" si="21"/>
        <v>5891.0402915050108</v>
      </c>
      <c r="AJ32" s="57">
        <f t="shared" ca="1" si="21"/>
        <v>6048.4319253873837</v>
      </c>
      <c r="AK32" s="57">
        <f t="shared" ca="1" si="21"/>
        <v>6178.0521848082744</v>
      </c>
      <c r="AL32" s="57">
        <f t="shared" ca="1" si="21"/>
        <v>5985.3455809454354</v>
      </c>
      <c r="AM32" s="57">
        <f t="shared" ca="1" si="21"/>
        <v>5906.6987282833106</v>
      </c>
      <c r="AN32" s="57">
        <f t="shared" ca="1" si="21"/>
        <v>5907.1699108784624</v>
      </c>
      <c r="AO32" s="57">
        <f t="shared" ca="1" si="21"/>
        <v>6192.2342507261164</v>
      </c>
      <c r="AP32" s="57">
        <f t="shared" ca="1" si="21"/>
        <v>5940.980008154911</v>
      </c>
      <c r="AQ32" s="57">
        <f t="shared" ca="1" si="21"/>
        <v>5654.0476615755124</v>
      </c>
      <c r="AR32" s="57">
        <f t="shared" ca="1" si="21"/>
        <v>5869.4136320667158</v>
      </c>
      <c r="AS32" s="57">
        <f t="shared" ca="1" si="21"/>
        <v>6029.3862201426482</v>
      </c>
      <c r="AT32" s="57">
        <f t="shared" ca="1" si="21"/>
        <v>5739.7754781992762</v>
      </c>
      <c r="AU32" s="57">
        <f t="shared" ca="1" si="21"/>
        <v>5302.3606941490843</v>
      </c>
      <c r="AV32" s="57">
        <f t="shared" ca="1" si="21"/>
        <v>5632.3973160670748</v>
      </c>
      <c r="AW32" s="57">
        <f t="shared" ca="1" si="21"/>
        <v>5849.9679201270492</v>
      </c>
      <c r="AX32" s="57">
        <f t="shared" ca="1" si="21"/>
        <v>5543.5456571773848</v>
      </c>
      <c r="AY32" s="57">
        <f t="shared" ca="1" si="21"/>
        <v>5217.256806729838</v>
      </c>
      <c r="AZ32" s="57">
        <f t="shared" ca="1" si="21"/>
        <v>5590.3549906450771</v>
      </c>
      <c r="BA32" s="57">
        <f t="shared" ca="1" si="21"/>
        <v>5880.7931860330673</v>
      </c>
      <c r="BB32" s="57">
        <f t="shared" ca="1" si="21"/>
        <v>5589.7741946419083</v>
      </c>
      <c r="BC32" s="57">
        <f t="shared" ca="1" si="21"/>
        <v>5349.5156330698828</v>
      </c>
      <c r="BD32" s="57">
        <f t="shared" ca="1" si="21"/>
        <v>5476.3814999881688</v>
      </c>
      <c r="BE32" s="57">
        <f t="shared" ca="1" si="21"/>
        <v>5886.7838017226704</v>
      </c>
      <c r="BF32" s="57">
        <f t="shared" ca="1" si="21"/>
        <v>5622.585107837438</v>
      </c>
      <c r="BG32" s="57">
        <f t="shared" ca="1" si="21"/>
        <v>5369.4475837028131</v>
      </c>
      <c r="BH32" s="57">
        <f t="shared" ca="1" si="21"/>
        <v>5713.6008698407113</v>
      </c>
      <c r="BI32" s="57">
        <f t="shared" ca="1" si="21"/>
        <v>6014.9743380822802</v>
      </c>
      <c r="BJ32" s="57">
        <f t="shared" ca="1" si="21"/>
        <v>5731.7591256889173</v>
      </c>
      <c r="BK32" s="57">
        <f t="shared" ca="1" si="21"/>
        <v>5445.7510124723185</v>
      </c>
      <c r="BL32" s="57">
        <f t="shared" ca="1" si="21"/>
        <v>5902.7637846529351</v>
      </c>
      <c r="BM32" s="57">
        <f t="shared" ca="1" si="21"/>
        <v>6199.1326842788576</v>
      </c>
      <c r="BN32" s="57">
        <f t="shared" ca="1" si="21"/>
        <v>5912.314642197668</v>
      </c>
      <c r="BO32" s="57">
        <f t="shared" ca="1" si="21"/>
        <v>5620.1131503989109</v>
      </c>
      <c r="BP32" s="57">
        <f t="shared" ca="1" si="21"/>
        <v>6379.4817599500402</v>
      </c>
      <c r="BQ32" s="57">
        <f t="shared" ca="1" si="21"/>
        <v>6674.8662398970819</v>
      </c>
      <c r="BR32" s="57">
        <f t="shared" ca="1" si="21"/>
        <v>6387.3254232455956</v>
      </c>
      <c r="BS32" s="57">
        <f t="shared" ca="1" si="21"/>
        <v>6153.2394072151501</v>
      </c>
      <c r="BT32" s="57">
        <f t="shared" ca="1" si="21"/>
        <v>6322.4154813354098</v>
      </c>
      <c r="BU32" s="57">
        <f t="shared" ca="1" si="21"/>
        <v>6731.1066915593183</v>
      </c>
      <c r="BV32" s="57">
        <f t="shared" ca="1" si="21"/>
        <v>6467.5595911394585</v>
      </c>
      <c r="BW32" s="57">
        <f t="shared" ca="1" si="21"/>
        <v>6215.5741080840871</v>
      </c>
      <c r="BX32" s="57">
        <f t="shared" ca="1" si="21"/>
        <v>6601.6852125209407</v>
      </c>
      <c r="BY32" s="57">
        <f t="shared" ca="1" si="21"/>
        <v>6903.4036306892494</v>
      </c>
      <c r="BZ32" s="57">
        <f t="shared" ca="1" si="21"/>
        <v>6620.4841218330484</v>
      </c>
      <c r="CA32" s="57">
        <f t="shared" ref="CA32:DS32" ca="1" si="22">CA24</f>
        <v>6334.8667797754279</v>
      </c>
      <c r="CB32" s="57">
        <f t="shared" ca="1" si="22"/>
        <v>6734.4217634263223</v>
      </c>
      <c r="CC32" s="57">
        <f t="shared" ca="1" si="22"/>
        <v>7031.1968133567989</v>
      </c>
      <c r="CD32" s="57">
        <f t="shared" ca="1" si="22"/>
        <v>6744.7786709808579</v>
      </c>
      <c r="CE32" s="57">
        <f t="shared" ca="1" si="22"/>
        <v>6452.9978346159869</v>
      </c>
      <c r="CF32" s="57">
        <f t="shared" ca="1" si="22"/>
        <v>6997.6506218138929</v>
      </c>
      <c r="CG32" s="57">
        <f t="shared" ca="1" si="22"/>
        <v>7293.8286539430719</v>
      </c>
      <c r="CH32" s="57">
        <f t="shared" ca="1" si="22"/>
        <v>7007.086430556491</v>
      </c>
      <c r="CI32" s="57">
        <f t="shared" ca="1" si="22"/>
        <v>6773.8091374648075</v>
      </c>
      <c r="CJ32" s="57">
        <f t="shared" ca="1" si="22"/>
        <v>7513.6292635799873</v>
      </c>
      <c r="CK32" s="57">
        <f t="shared" ca="1" si="22"/>
        <v>7923.9363810803807</v>
      </c>
      <c r="CL32" s="57">
        <f t="shared" ca="1" si="22"/>
        <v>7662.0220434514667</v>
      </c>
      <c r="CM32" s="57">
        <f t="shared" ca="1" si="22"/>
        <v>7386.6895579984757</v>
      </c>
      <c r="CN32" s="57">
        <f t="shared" ca="1" si="22"/>
        <v>7632.0013895987649</v>
      </c>
      <c r="CO32" s="57">
        <f t="shared" ca="1" si="22"/>
        <v>7935.1939339630717</v>
      </c>
      <c r="CP32" s="57">
        <f t="shared" ca="1" si="22"/>
        <v>7653.7612440711655</v>
      </c>
      <c r="CQ32" s="57">
        <f t="shared" ca="1" si="22"/>
        <v>7344.6492068022972</v>
      </c>
      <c r="CR32" s="57">
        <f t="shared" ca="1" si="22"/>
        <v>7603.2575807452076</v>
      </c>
      <c r="CS32" s="57">
        <f t="shared" ca="1" si="22"/>
        <v>7901.3575067716547</v>
      </c>
      <c r="CT32" s="57">
        <f t="shared" ca="1" si="22"/>
        <v>7616.2756930847763</v>
      </c>
      <c r="CU32" s="57">
        <f t="shared" ca="1" si="22"/>
        <v>7300.8482781316361</v>
      </c>
      <c r="CV32" s="57">
        <f t="shared" ca="1" si="22"/>
        <v>7561.9425550032101</v>
      </c>
      <c r="CW32" s="57">
        <f t="shared" ca="1" si="22"/>
        <v>7859.0903722396797</v>
      </c>
      <c r="CX32" s="57">
        <f t="shared" ca="1" si="22"/>
        <v>7573.3263234803162</v>
      </c>
      <c r="CY32" s="57">
        <f t="shared" ca="1" si="22"/>
        <v>7291.0466898887498</v>
      </c>
      <c r="CZ32" s="57">
        <f t="shared" ca="1" si="22"/>
        <v>7319.5669448901081</v>
      </c>
      <c r="DA32" s="57">
        <f t="shared" ca="1" si="22"/>
        <v>7729.8740599410758</v>
      </c>
      <c r="DB32" s="57">
        <f t="shared" ca="1" si="22"/>
        <v>7467.9597233127661</v>
      </c>
      <c r="DC32" s="57">
        <f t="shared" ca="1" si="22"/>
        <v>7092.6492729134297</v>
      </c>
      <c r="DD32" s="57">
        <f t="shared" ca="1" si="22"/>
        <v>7337.9611038320872</v>
      </c>
      <c r="DE32" s="57">
        <f t="shared" ca="1" si="22"/>
        <v>7641.1536484574426</v>
      </c>
      <c r="DF32" s="57">
        <f t="shared" ca="1" si="22"/>
        <v>7359.720958752634</v>
      </c>
      <c r="DG32" s="57">
        <f t="shared" ca="1" si="22"/>
        <v>7075.6034134770216</v>
      </c>
      <c r="DH32" s="57">
        <f t="shared" ca="1" si="22"/>
        <v>7334.2117872924809</v>
      </c>
      <c r="DI32" s="57">
        <f t="shared" ca="1" si="22"/>
        <v>7632.3117133677333</v>
      </c>
      <c r="DJ32" s="57">
        <f t="shared" ca="1" si="22"/>
        <v>7347.2298997158487</v>
      </c>
      <c r="DK32" s="57">
        <f t="shared" ca="1" si="22"/>
        <v>7056.7969764927439</v>
      </c>
      <c r="DL32" s="57">
        <f t="shared" ca="1" si="22"/>
        <v>7317.8912533404946</v>
      </c>
      <c r="DM32" s="57">
        <f t="shared" ca="1" si="22"/>
        <v>7615.0390705860827</v>
      </c>
      <c r="DN32" s="57">
        <f t="shared" ca="1" si="22"/>
        <v>7329.2750218332658</v>
      </c>
      <c r="DO32" s="57">
        <f t="shared" ca="1" si="22"/>
        <v>7096.9843715920215</v>
      </c>
      <c r="DP32" s="57">
        <f t="shared" ca="1" si="22"/>
        <v>7125.5046265935271</v>
      </c>
      <c r="DQ32" s="57">
        <f t="shared" ca="1" si="22"/>
        <v>7535.8117416415334</v>
      </c>
      <c r="DR32" s="57">
        <f t="shared" ca="1" si="22"/>
        <v>7273.8974050144225</v>
      </c>
      <c r="DS32" s="57">
        <f t="shared" ca="1" si="22"/>
        <v>-46645.528994969987</v>
      </c>
    </row>
    <row r="33" spans="4:123" x14ac:dyDescent="0.35">
      <c r="D33" s="6" t="s">
        <v>278</v>
      </c>
      <c r="E33" s="51"/>
      <c r="F33" s="150" t="str">
        <f>F32</f>
        <v>INR Mn</v>
      </c>
      <c r="G33" s="57">
        <f>G32</f>
        <v>-45466.37483681937</v>
      </c>
      <c r="H33" s="57">
        <f t="shared" ref="H33:N33" ca="1" si="23">H28</f>
        <v>-585.90102360071523</v>
      </c>
      <c r="I33" s="57">
        <f t="shared" ca="1" si="23"/>
        <v>-2217.0469853634404</v>
      </c>
      <c r="J33" s="57">
        <f t="shared" ca="1" si="23"/>
        <v>-1895.3482618533849</v>
      </c>
      <c r="K33" s="57">
        <f t="shared" ca="1" si="23"/>
        <v>-27.51222926413422</v>
      </c>
      <c r="L33" s="57">
        <f t="shared" ca="1" si="23"/>
        <v>-563.6526106356016</v>
      </c>
      <c r="M33" s="57">
        <f t="shared" ca="1" si="23"/>
        <v>-2070.1544787803095</v>
      </c>
      <c r="N33" s="57">
        <f t="shared" ca="1" si="23"/>
        <v>-1644.2575157466381</v>
      </c>
      <c r="O33" s="57">
        <f t="shared" ref="O33:BZ33" ca="1" si="24">O28</f>
        <v>496.09709411513217</v>
      </c>
      <c r="P33" s="57">
        <f t="shared" ca="1" si="24"/>
        <v>38.737195457813982</v>
      </c>
      <c r="Q33" s="57">
        <f t="shared" ca="1" si="24"/>
        <v>-1413.9416137296103</v>
      </c>
      <c r="R33" s="57">
        <f t="shared" ca="1" si="24"/>
        <v>-938.5140083570808</v>
      </c>
      <c r="S33" s="57">
        <f t="shared" ca="1" si="24"/>
        <v>1432.2555972768303</v>
      </c>
      <c r="T33" s="57">
        <f t="shared" ca="1" si="24"/>
        <v>319.30342808349485</v>
      </c>
      <c r="U33" s="57">
        <f t="shared" ca="1" si="24"/>
        <v>-2861.5867923053534</v>
      </c>
      <c r="V33" s="57">
        <f t="shared" ca="1" si="24"/>
        <v>-2161.8790469759688</v>
      </c>
      <c r="W33" s="57">
        <f t="shared" ca="1" si="24"/>
        <v>2381.6833557525083</v>
      </c>
      <c r="X33" s="57">
        <f t="shared" ca="1" si="24"/>
        <v>-509.37062971067724</v>
      </c>
      <c r="Y33" s="57">
        <f t="shared" ca="1" si="24"/>
        <v>-8502.3916711502716</v>
      </c>
      <c r="Z33" s="57">
        <f t="shared" ca="1" si="24"/>
        <v>-6780.6942805952913</v>
      </c>
      <c r="AA33" s="57">
        <f t="shared" ca="1" si="24"/>
        <v>4412.8423554906421</v>
      </c>
      <c r="AB33" s="57">
        <f t="shared" ca="1" si="24"/>
        <v>4512.4381407040237</v>
      </c>
      <c r="AC33" s="57">
        <f t="shared" ca="1" si="24"/>
        <v>4873.1429839849043</v>
      </c>
      <c r="AD33" s="57">
        <f t="shared" ca="1" si="24"/>
        <v>5160.4986798024183</v>
      </c>
      <c r="AE33" s="57">
        <f t="shared" ca="1" si="24"/>
        <v>5535.142917982821</v>
      </c>
      <c r="AF33" s="57">
        <f t="shared" ca="1" si="24"/>
        <v>5756.0298104302128</v>
      </c>
      <c r="AG33" s="57">
        <f t="shared" ca="1" si="24"/>
        <v>5738.386062023158</v>
      </c>
      <c r="AH33" s="57">
        <f t="shared" ca="1" si="24"/>
        <v>5718.8440583361271</v>
      </c>
      <c r="AI33" s="57">
        <f t="shared" ca="1" si="24"/>
        <v>5891.0402915050108</v>
      </c>
      <c r="AJ33" s="57">
        <f t="shared" ca="1" si="24"/>
        <v>6048.4319253873837</v>
      </c>
      <c r="AK33" s="57">
        <f t="shared" ca="1" si="24"/>
        <v>6178.0521848082744</v>
      </c>
      <c r="AL33" s="57">
        <f t="shared" ca="1" si="24"/>
        <v>5985.3455809454354</v>
      </c>
      <c r="AM33" s="57">
        <f t="shared" ca="1" si="24"/>
        <v>5906.6987282833106</v>
      </c>
      <c r="AN33" s="57">
        <f t="shared" ca="1" si="24"/>
        <v>5907.1699108784624</v>
      </c>
      <c r="AO33" s="57">
        <f t="shared" ca="1" si="24"/>
        <v>6192.2342507261164</v>
      </c>
      <c r="AP33" s="57">
        <f t="shared" ca="1" si="24"/>
        <v>5940.980008154911</v>
      </c>
      <c r="AQ33" s="57">
        <f t="shared" ca="1" si="24"/>
        <v>5654.0476615755124</v>
      </c>
      <c r="AR33" s="57">
        <f t="shared" ca="1" si="24"/>
        <v>5869.4136320667158</v>
      </c>
      <c r="AS33" s="57">
        <f t="shared" ca="1" si="24"/>
        <v>6029.3862201426482</v>
      </c>
      <c r="AT33" s="57">
        <f t="shared" ca="1" si="24"/>
        <v>5739.7754781992762</v>
      </c>
      <c r="AU33" s="57">
        <f t="shared" ca="1" si="24"/>
        <v>5302.3606941490843</v>
      </c>
      <c r="AV33" s="57">
        <f t="shared" ca="1" si="24"/>
        <v>5632.3973160670748</v>
      </c>
      <c r="AW33" s="57">
        <f t="shared" ca="1" si="24"/>
        <v>5849.9679201270492</v>
      </c>
      <c r="AX33" s="57">
        <f t="shared" ca="1" si="24"/>
        <v>5543.5456571773848</v>
      </c>
      <c r="AY33" s="57">
        <f t="shared" ca="1" si="24"/>
        <v>5217.256806729838</v>
      </c>
      <c r="AZ33" s="57">
        <f t="shared" ca="1" si="24"/>
        <v>5590.3549906450771</v>
      </c>
      <c r="BA33" s="57">
        <f t="shared" ca="1" si="24"/>
        <v>5880.7931860330673</v>
      </c>
      <c r="BB33" s="57">
        <f t="shared" ca="1" si="24"/>
        <v>5589.7741946419083</v>
      </c>
      <c r="BC33" s="57">
        <f t="shared" ca="1" si="24"/>
        <v>5349.5156330698828</v>
      </c>
      <c r="BD33" s="57">
        <f t="shared" ca="1" si="24"/>
        <v>5476.3814999881688</v>
      </c>
      <c r="BE33" s="57">
        <f t="shared" ca="1" si="24"/>
        <v>5886.7838017226704</v>
      </c>
      <c r="BF33" s="57">
        <f t="shared" ca="1" si="24"/>
        <v>5622.585107837438</v>
      </c>
      <c r="BG33" s="57">
        <f t="shared" ca="1" si="24"/>
        <v>5369.4475837028131</v>
      </c>
      <c r="BH33" s="57">
        <f t="shared" ca="1" si="24"/>
        <v>5713.6008698407113</v>
      </c>
      <c r="BI33" s="57">
        <f t="shared" ca="1" si="24"/>
        <v>6014.9743380822802</v>
      </c>
      <c r="BJ33" s="57">
        <f t="shared" ca="1" si="24"/>
        <v>5731.7591256889173</v>
      </c>
      <c r="BK33" s="57">
        <f t="shared" ca="1" si="24"/>
        <v>5445.7510124723185</v>
      </c>
      <c r="BL33" s="57">
        <f t="shared" ca="1" si="24"/>
        <v>5902.7637846529351</v>
      </c>
      <c r="BM33" s="57">
        <f t="shared" ca="1" si="24"/>
        <v>6199.1326842788576</v>
      </c>
      <c r="BN33" s="57">
        <f t="shared" ca="1" si="24"/>
        <v>5912.314642197668</v>
      </c>
      <c r="BO33" s="57">
        <f t="shared" ca="1" si="24"/>
        <v>5620.1131503989109</v>
      </c>
      <c r="BP33" s="57">
        <f t="shared" ca="1" si="24"/>
        <v>6379.4817599500402</v>
      </c>
      <c r="BQ33" s="57">
        <f t="shared" ca="1" si="24"/>
        <v>6674.8662398970819</v>
      </c>
      <c r="BR33" s="57">
        <f t="shared" ca="1" si="24"/>
        <v>6387.3254232455956</v>
      </c>
      <c r="BS33" s="57">
        <f t="shared" ca="1" si="24"/>
        <v>6153.2394072151501</v>
      </c>
      <c r="BT33" s="57">
        <f t="shared" ca="1" si="24"/>
        <v>6322.4154813354098</v>
      </c>
      <c r="BU33" s="57">
        <f t="shared" ca="1" si="24"/>
        <v>6731.1066915593183</v>
      </c>
      <c r="BV33" s="57">
        <f t="shared" ca="1" si="24"/>
        <v>6467.5595911394585</v>
      </c>
      <c r="BW33" s="57">
        <f t="shared" ca="1" si="24"/>
        <v>6215.5741080840871</v>
      </c>
      <c r="BX33" s="57">
        <f t="shared" ca="1" si="24"/>
        <v>6601.6852125209407</v>
      </c>
      <c r="BY33" s="57">
        <f t="shared" ca="1" si="24"/>
        <v>6903.4036306892494</v>
      </c>
      <c r="BZ33" s="57">
        <f t="shared" ca="1" si="24"/>
        <v>6620.4841218330484</v>
      </c>
      <c r="CA33" s="57">
        <f t="shared" ref="CA33:DS33" ca="1" si="25">CA28</f>
        <v>6334.8667797754279</v>
      </c>
      <c r="CB33" s="57">
        <f t="shared" ca="1" si="25"/>
        <v>6734.4217634263223</v>
      </c>
      <c r="CC33" s="57">
        <f t="shared" ca="1" si="25"/>
        <v>7031.1968133567989</v>
      </c>
      <c r="CD33" s="57">
        <f t="shared" ca="1" si="25"/>
        <v>6744.7786709808579</v>
      </c>
      <c r="CE33" s="57">
        <f t="shared" ca="1" si="25"/>
        <v>6452.9978346159869</v>
      </c>
      <c r="CF33" s="57">
        <f t="shared" ca="1" si="25"/>
        <v>6997.6506218138929</v>
      </c>
      <c r="CG33" s="57">
        <f t="shared" ca="1" si="25"/>
        <v>7293.8286539430719</v>
      </c>
      <c r="CH33" s="57">
        <f t="shared" ca="1" si="25"/>
        <v>7007.086430556491</v>
      </c>
      <c r="CI33" s="57">
        <f t="shared" ca="1" si="25"/>
        <v>6773.8091374648075</v>
      </c>
      <c r="CJ33" s="57">
        <f t="shared" ca="1" si="25"/>
        <v>7513.6292635799873</v>
      </c>
      <c r="CK33" s="57">
        <f t="shared" ca="1" si="25"/>
        <v>7923.9363810803807</v>
      </c>
      <c r="CL33" s="57">
        <f t="shared" ca="1" si="25"/>
        <v>7662.0220434514667</v>
      </c>
      <c r="CM33" s="57">
        <f t="shared" ca="1" si="25"/>
        <v>7386.6895579984757</v>
      </c>
      <c r="CN33" s="57">
        <f t="shared" ca="1" si="25"/>
        <v>7632.0013895987649</v>
      </c>
      <c r="CO33" s="57">
        <f t="shared" ca="1" si="25"/>
        <v>7935.1939339630717</v>
      </c>
      <c r="CP33" s="57">
        <f t="shared" ca="1" si="25"/>
        <v>7653.7612440711655</v>
      </c>
      <c r="CQ33" s="57">
        <f t="shared" ca="1" si="25"/>
        <v>7344.6492068022972</v>
      </c>
      <c r="CR33" s="57">
        <f t="shared" ca="1" si="25"/>
        <v>7603.2575807452076</v>
      </c>
      <c r="CS33" s="57">
        <f t="shared" ca="1" si="25"/>
        <v>7901.3575067716547</v>
      </c>
      <c r="CT33" s="57">
        <f t="shared" ca="1" si="25"/>
        <v>7616.2756930847763</v>
      </c>
      <c r="CU33" s="57">
        <f t="shared" ca="1" si="25"/>
        <v>7300.8482781316361</v>
      </c>
      <c r="CV33" s="57">
        <f t="shared" ca="1" si="25"/>
        <v>7561.9425550032101</v>
      </c>
      <c r="CW33" s="57">
        <f t="shared" ca="1" si="25"/>
        <v>7859.0903722396797</v>
      </c>
      <c r="CX33" s="57">
        <f t="shared" ca="1" si="25"/>
        <v>7573.3263234803162</v>
      </c>
      <c r="CY33" s="57">
        <f t="shared" ca="1" si="25"/>
        <v>7291.0466898887498</v>
      </c>
      <c r="CZ33" s="57">
        <f t="shared" ca="1" si="25"/>
        <v>7319.5669448901081</v>
      </c>
      <c r="DA33" s="57">
        <f t="shared" ca="1" si="25"/>
        <v>7729.8740599410758</v>
      </c>
      <c r="DB33" s="57">
        <f t="shared" ca="1" si="25"/>
        <v>7467.9597233127661</v>
      </c>
      <c r="DC33" s="57">
        <f t="shared" ca="1" si="25"/>
        <v>7092.6492729134297</v>
      </c>
      <c r="DD33" s="57">
        <f t="shared" ca="1" si="25"/>
        <v>7337.9611038320872</v>
      </c>
      <c r="DE33" s="57">
        <f t="shared" ca="1" si="25"/>
        <v>7641.1536484574426</v>
      </c>
      <c r="DF33" s="57">
        <f t="shared" ca="1" si="25"/>
        <v>7359.720958752634</v>
      </c>
      <c r="DG33" s="57">
        <f t="shared" ca="1" si="25"/>
        <v>7075.6034134770216</v>
      </c>
      <c r="DH33" s="57">
        <f t="shared" ca="1" si="25"/>
        <v>7334.2117872924809</v>
      </c>
      <c r="DI33" s="57">
        <f t="shared" ca="1" si="25"/>
        <v>7632.3117133677333</v>
      </c>
      <c r="DJ33" s="57">
        <f t="shared" ca="1" si="25"/>
        <v>7347.2298997158487</v>
      </c>
      <c r="DK33" s="57">
        <f t="shared" ca="1" si="25"/>
        <v>7056.7969764927439</v>
      </c>
      <c r="DL33" s="57">
        <f t="shared" ca="1" si="25"/>
        <v>7317.8912533404946</v>
      </c>
      <c r="DM33" s="57">
        <f t="shared" ca="1" si="25"/>
        <v>7615.0390705860827</v>
      </c>
      <c r="DN33" s="57">
        <f t="shared" ca="1" si="25"/>
        <v>7329.2750218332658</v>
      </c>
      <c r="DO33" s="57">
        <f t="shared" ca="1" si="25"/>
        <v>7096.9843715920215</v>
      </c>
      <c r="DP33" s="57">
        <f t="shared" ca="1" si="25"/>
        <v>7125.5046265935271</v>
      </c>
      <c r="DQ33" s="57">
        <f t="shared" ca="1" si="25"/>
        <v>7535.8117416415334</v>
      </c>
      <c r="DR33" s="57">
        <f t="shared" ca="1" si="25"/>
        <v>7273.8974050144225</v>
      </c>
      <c r="DS33" s="57">
        <f t="shared" ca="1" si="25"/>
        <v>-46645.528994969987</v>
      </c>
    </row>
    <row r="34" spans="4:123" x14ac:dyDescent="0.35">
      <c r="D34" s="91"/>
      <c r="E34" s="99"/>
      <c r="F34" s="99"/>
      <c r="G34" s="91"/>
      <c r="H34" s="91"/>
      <c r="I34" s="91"/>
      <c r="J34" s="91"/>
      <c r="K34" s="91"/>
      <c r="L34" s="91"/>
      <c r="M34" s="91"/>
      <c r="N34" s="91"/>
      <c r="O34" s="91"/>
      <c r="P34" s="91"/>
      <c r="Q34" s="91"/>
      <c r="R34" s="91"/>
      <c r="S34" s="91"/>
      <c r="T34" s="91"/>
      <c r="U34" s="91"/>
      <c r="V34" s="91"/>
      <c r="W34" s="91"/>
      <c r="X34" s="91"/>
      <c r="Y34" s="91"/>
      <c r="Z34" s="91"/>
      <c r="AA34" s="91"/>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91"/>
      <c r="AZ34" s="91"/>
      <c r="BA34" s="91"/>
      <c r="BB34" s="91"/>
      <c r="BC34" s="91"/>
      <c r="BD34" s="91"/>
      <c r="BE34" s="91"/>
      <c r="BF34" s="91"/>
      <c r="BG34" s="91"/>
      <c r="BH34" s="91"/>
      <c r="BI34" s="91"/>
      <c r="BJ34" s="91"/>
      <c r="BK34" s="91"/>
      <c r="BL34" s="91"/>
      <c r="BM34" s="91"/>
      <c r="BN34" s="91"/>
      <c r="BO34" s="91"/>
      <c r="BP34" s="91"/>
      <c r="BQ34" s="91"/>
      <c r="BR34" s="91"/>
      <c r="BS34" s="91"/>
      <c r="BT34" s="91"/>
      <c r="BU34" s="91"/>
      <c r="BV34" s="91"/>
      <c r="BW34" s="91"/>
      <c r="BX34" s="91"/>
      <c r="BY34" s="91"/>
      <c r="BZ34" s="91"/>
      <c r="CA34" s="91"/>
      <c r="CB34" s="91"/>
      <c r="CC34" s="91"/>
      <c r="CD34" s="91"/>
      <c r="CE34" s="91"/>
      <c r="CF34" s="91"/>
      <c r="CG34" s="91"/>
      <c r="CH34" s="91"/>
      <c r="CI34" s="91"/>
      <c r="CJ34" s="91"/>
      <c r="CK34" s="91"/>
      <c r="CL34" s="91"/>
      <c r="CM34" s="91"/>
      <c r="CN34" s="91"/>
      <c r="CO34" s="91"/>
      <c r="CP34" s="91"/>
      <c r="CQ34" s="91"/>
      <c r="CR34" s="91"/>
      <c r="CS34" s="91"/>
      <c r="CT34" s="91"/>
      <c r="CU34" s="91"/>
      <c r="CV34" s="91"/>
      <c r="CW34" s="91"/>
      <c r="CX34" s="91"/>
      <c r="CY34" s="91"/>
      <c r="CZ34" s="91"/>
      <c r="DA34" s="91"/>
      <c r="DB34" s="91"/>
      <c r="DC34" s="91"/>
      <c r="DD34" s="91"/>
      <c r="DE34" s="91"/>
      <c r="DF34" s="91"/>
      <c r="DG34" s="91"/>
      <c r="DH34" s="91"/>
      <c r="DI34" s="91"/>
      <c r="DJ34" s="91"/>
      <c r="DK34" s="91"/>
      <c r="DL34" s="91"/>
      <c r="DM34" s="91"/>
      <c r="DN34" s="91"/>
      <c r="DO34" s="91"/>
      <c r="DP34" s="91"/>
      <c r="DQ34" s="91"/>
      <c r="DR34" s="91"/>
      <c r="DS34" s="91"/>
    </row>
    <row r="35" spans="4:123" x14ac:dyDescent="0.35">
      <c r="D35" s="108" t="s">
        <v>279</v>
      </c>
      <c r="E35" s="109"/>
      <c r="F35" s="109" t="s">
        <v>32</v>
      </c>
      <c r="G35" s="124"/>
      <c r="H35" s="125">
        <f ca="1">XIRR(H31:DS31,H$1:DS$1,0.1)</f>
        <v>0.19151682257652283</v>
      </c>
      <c r="I35" s="91"/>
      <c r="J35" s="91"/>
      <c r="K35" s="91"/>
      <c r="L35" s="91"/>
      <c r="M35" s="91"/>
      <c r="N35" s="91"/>
      <c r="O35" s="91"/>
      <c r="P35" s="91"/>
      <c r="Q35" s="91"/>
      <c r="R35" s="91"/>
      <c r="S35" s="91"/>
      <c r="T35" s="91"/>
      <c r="U35" s="91"/>
      <c r="V35" s="91"/>
      <c r="W35" s="91"/>
      <c r="X35" s="91"/>
      <c r="Y35" s="91"/>
      <c r="Z35" s="91"/>
      <c r="AA35" s="91"/>
      <c r="AB35" s="91"/>
      <c r="AC35" s="91"/>
      <c r="AD35" s="91"/>
      <c r="AE35" s="91"/>
      <c r="AF35" s="91"/>
      <c r="AG35" s="91"/>
      <c r="AH35" s="91"/>
      <c r="AI35" s="91"/>
      <c r="AJ35" s="91"/>
      <c r="AK35" s="91"/>
      <c r="AL35" s="91"/>
      <c r="AM35" s="91"/>
      <c r="AN35" s="91"/>
      <c r="AO35" s="91"/>
      <c r="AP35" s="91"/>
      <c r="AQ35" s="91"/>
      <c r="AR35" s="91"/>
      <c r="AS35" s="91"/>
      <c r="AT35" s="91"/>
      <c r="AU35" s="91"/>
      <c r="AV35" s="91"/>
      <c r="AW35" s="91"/>
      <c r="AX35" s="91"/>
      <c r="AY35" s="91"/>
      <c r="AZ35" s="91"/>
      <c r="BA35" s="91"/>
      <c r="BB35" s="91"/>
      <c r="BC35" s="91"/>
      <c r="BD35" s="91"/>
      <c r="BE35" s="91"/>
      <c r="BF35" s="91"/>
      <c r="BG35" s="91"/>
      <c r="BH35" s="91"/>
      <c r="BI35" s="91"/>
      <c r="BJ35" s="91"/>
      <c r="BK35" s="91"/>
      <c r="BL35" s="91"/>
      <c r="BM35" s="91"/>
      <c r="BN35" s="91"/>
      <c r="BO35" s="91"/>
      <c r="BP35" s="91"/>
      <c r="BQ35" s="91"/>
      <c r="BR35" s="91"/>
      <c r="BS35" s="91"/>
      <c r="BT35" s="91"/>
      <c r="BU35" s="91"/>
      <c r="BV35" s="91"/>
      <c r="BW35" s="91"/>
      <c r="BX35" s="91"/>
      <c r="BY35" s="91"/>
      <c r="BZ35" s="91"/>
      <c r="CA35" s="91"/>
      <c r="CB35" s="91"/>
      <c r="CC35" s="91"/>
      <c r="CD35" s="91"/>
      <c r="CE35" s="91"/>
      <c r="CF35" s="91"/>
      <c r="CG35" s="91"/>
      <c r="CH35" s="91"/>
      <c r="CI35" s="91"/>
      <c r="CJ35" s="91"/>
      <c r="CK35" s="91"/>
      <c r="CL35" s="91"/>
      <c r="CM35" s="91"/>
      <c r="CN35" s="91"/>
      <c r="CO35" s="91"/>
      <c r="CP35" s="91"/>
      <c r="CQ35" s="91"/>
      <c r="CR35" s="91"/>
      <c r="CS35" s="91"/>
      <c r="CT35" s="91"/>
      <c r="CU35" s="91"/>
      <c r="CV35" s="91"/>
      <c r="CW35" s="91"/>
      <c r="CX35" s="91"/>
      <c r="CY35" s="91"/>
      <c r="CZ35" s="91"/>
      <c r="DA35" s="91"/>
      <c r="DB35" s="91"/>
      <c r="DC35" s="91"/>
      <c r="DD35" s="91"/>
      <c r="DE35" s="91"/>
      <c r="DF35" s="91"/>
      <c r="DG35" s="91"/>
      <c r="DH35" s="91"/>
      <c r="DI35" s="91"/>
      <c r="DJ35" s="91"/>
      <c r="DK35" s="91"/>
      <c r="DL35" s="91"/>
      <c r="DM35" s="91"/>
      <c r="DN35" s="91"/>
      <c r="DO35" s="91"/>
      <c r="DP35" s="91"/>
      <c r="DQ35" s="91"/>
      <c r="DR35" s="91"/>
      <c r="DS35" s="91"/>
    </row>
    <row r="36" spans="4:123" x14ac:dyDescent="0.35">
      <c r="D36" s="110" t="s">
        <v>280</v>
      </c>
      <c r="E36" s="51"/>
      <c r="F36" s="51" t="s">
        <v>32</v>
      </c>
      <c r="G36" s="91"/>
      <c r="H36" s="126">
        <f ca="1">XIRR(H32:DS32,H$1:DS$1,0.1)</f>
        <v>0.44146253466606133</v>
      </c>
      <c r="I36" s="91"/>
      <c r="J36" s="91"/>
      <c r="K36" s="91"/>
      <c r="L36" s="91"/>
      <c r="M36" s="91"/>
      <c r="N36" s="91"/>
      <c r="O36" s="91"/>
      <c r="P36" s="91"/>
      <c r="Q36" s="91"/>
      <c r="R36" s="91"/>
      <c r="S36" s="91"/>
      <c r="T36" s="91"/>
      <c r="U36" s="91"/>
      <c r="V36" s="91"/>
      <c r="W36" s="91"/>
      <c r="X36" s="91"/>
      <c r="Y36" s="91"/>
      <c r="Z36" s="91"/>
      <c r="AA36" s="91"/>
      <c r="AB36" s="91"/>
      <c r="AC36" s="91"/>
      <c r="AD36" s="91"/>
      <c r="AE36" s="91"/>
      <c r="AF36" s="91"/>
      <c r="AG36" s="91"/>
      <c r="AH36" s="91"/>
      <c r="AI36" s="91"/>
      <c r="AJ36" s="91"/>
      <c r="AK36" s="91"/>
      <c r="AL36" s="91"/>
      <c r="AM36" s="91"/>
      <c r="AN36" s="91"/>
      <c r="AO36" s="91"/>
      <c r="AP36" s="91"/>
      <c r="AQ36" s="91"/>
      <c r="AR36" s="91"/>
      <c r="AS36" s="91"/>
      <c r="AT36" s="91"/>
      <c r="AU36" s="91"/>
      <c r="AV36" s="91"/>
      <c r="AW36" s="91"/>
      <c r="AX36" s="91"/>
      <c r="AY36" s="91"/>
      <c r="AZ36" s="91"/>
      <c r="BA36" s="91"/>
      <c r="BB36" s="91"/>
      <c r="BC36" s="91"/>
      <c r="BD36" s="91"/>
      <c r="BE36" s="91"/>
      <c r="BF36" s="91"/>
      <c r="BG36" s="91"/>
      <c r="BH36" s="91"/>
      <c r="BI36" s="91"/>
      <c r="BJ36" s="91"/>
      <c r="BK36" s="91"/>
      <c r="BL36" s="91"/>
      <c r="BM36" s="91"/>
      <c r="BN36" s="91"/>
      <c r="BO36" s="91"/>
      <c r="BP36" s="91"/>
      <c r="BQ36" s="91"/>
      <c r="BR36" s="91"/>
      <c r="BS36" s="91"/>
      <c r="BT36" s="91"/>
      <c r="BU36" s="91"/>
      <c r="BV36" s="91"/>
      <c r="BW36" s="91"/>
      <c r="BX36" s="91"/>
      <c r="BY36" s="91"/>
      <c r="BZ36" s="91"/>
      <c r="CA36" s="91"/>
      <c r="CB36" s="91"/>
      <c r="CC36" s="91"/>
      <c r="CD36" s="91"/>
      <c r="CE36" s="91"/>
      <c r="CF36" s="91"/>
      <c r="CG36" s="91"/>
      <c r="CH36" s="91"/>
      <c r="CI36" s="91"/>
      <c r="CJ36" s="91"/>
      <c r="CK36" s="91"/>
      <c r="CL36" s="91"/>
      <c r="CM36" s="91"/>
      <c r="CN36" s="91"/>
      <c r="CO36" s="91"/>
      <c r="CP36" s="91"/>
      <c r="CQ36" s="91"/>
      <c r="CR36" s="91"/>
      <c r="CS36" s="91"/>
      <c r="CT36" s="91"/>
      <c r="CU36" s="91"/>
      <c r="CV36" s="91"/>
      <c r="CW36" s="91"/>
      <c r="CX36" s="91"/>
      <c r="CY36" s="91"/>
      <c r="CZ36" s="91"/>
      <c r="DA36" s="91"/>
      <c r="DB36" s="91"/>
      <c r="DC36" s="91"/>
      <c r="DD36" s="91"/>
      <c r="DE36" s="91"/>
      <c r="DF36" s="91"/>
      <c r="DG36" s="91"/>
      <c r="DH36" s="91"/>
      <c r="DI36" s="91"/>
      <c r="DJ36" s="91"/>
      <c r="DK36" s="91"/>
      <c r="DL36" s="91"/>
      <c r="DM36" s="91"/>
      <c r="DN36" s="91"/>
      <c r="DO36" s="91"/>
      <c r="DP36" s="91"/>
      <c r="DQ36" s="91"/>
      <c r="DR36" s="91"/>
      <c r="DS36" s="91"/>
    </row>
    <row r="37" spans="4:123" x14ac:dyDescent="0.35">
      <c r="D37" s="111" t="s">
        <v>281</v>
      </c>
      <c r="E37" s="112"/>
      <c r="F37" s="112" t="s">
        <v>32</v>
      </c>
      <c r="G37" s="127"/>
      <c r="H37" s="128">
        <f ca="1">XIRR(H33:DS33,H$1:DS$1,0.1)</f>
        <v>0.44146253466606133</v>
      </c>
      <c r="I37" s="91"/>
      <c r="J37" s="91"/>
      <c r="K37" s="91"/>
      <c r="L37" s="91"/>
      <c r="M37" s="91"/>
      <c r="N37" s="91"/>
      <c r="O37" s="91"/>
      <c r="P37" s="91"/>
      <c r="Q37" s="91"/>
      <c r="R37" s="91"/>
      <c r="S37" s="91"/>
      <c r="T37" s="91"/>
      <c r="U37" s="91"/>
      <c r="V37" s="91"/>
      <c r="W37" s="91"/>
      <c r="X37" s="91"/>
      <c r="Y37" s="91"/>
      <c r="Z37" s="91"/>
      <c r="AA37" s="91"/>
      <c r="AB37" s="91"/>
      <c r="AC37" s="91"/>
      <c r="AD37" s="91"/>
      <c r="AE37" s="91"/>
      <c r="AF37" s="91"/>
      <c r="AG37" s="91"/>
      <c r="AH37" s="91"/>
      <c r="AI37" s="91"/>
      <c r="AJ37" s="91"/>
      <c r="AK37" s="91"/>
      <c r="AL37" s="91"/>
      <c r="AM37" s="91"/>
      <c r="AN37" s="91"/>
      <c r="AO37" s="91"/>
      <c r="AP37" s="91"/>
      <c r="AQ37" s="91"/>
      <c r="AR37" s="91"/>
      <c r="AS37" s="91"/>
      <c r="AT37" s="91"/>
      <c r="AU37" s="91"/>
      <c r="AV37" s="91"/>
      <c r="AW37" s="91"/>
      <c r="AX37" s="91"/>
      <c r="AY37" s="91"/>
      <c r="AZ37" s="91"/>
      <c r="BA37" s="91"/>
      <c r="BB37" s="91"/>
      <c r="BC37" s="91"/>
      <c r="BD37" s="91"/>
      <c r="BE37" s="91"/>
      <c r="BF37" s="91"/>
      <c r="BG37" s="91"/>
      <c r="BH37" s="91"/>
      <c r="BI37" s="91"/>
      <c r="BJ37" s="91"/>
      <c r="BK37" s="91"/>
      <c r="BL37" s="91"/>
      <c r="BM37" s="91"/>
      <c r="BN37" s="91"/>
      <c r="BO37" s="91"/>
      <c r="BP37" s="91"/>
      <c r="BQ37" s="91"/>
      <c r="BR37" s="91"/>
      <c r="BS37" s="91"/>
      <c r="BT37" s="91"/>
      <c r="BU37" s="91"/>
      <c r="BV37" s="91"/>
      <c r="BW37" s="91"/>
      <c r="BX37" s="91"/>
      <c r="BY37" s="91"/>
      <c r="BZ37" s="91"/>
      <c r="CA37" s="91"/>
      <c r="CB37" s="91"/>
      <c r="CC37" s="91"/>
      <c r="CD37" s="91"/>
      <c r="CE37" s="91"/>
      <c r="CF37" s="91"/>
      <c r="CG37" s="91"/>
      <c r="CH37" s="91"/>
      <c r="CI37" s="91"/>
      <c r="CJ37" s="91"/>
      <c r="CK37" s="91"/>
      <c r="CL37" s="91"/>
      <c r="CM37" s="91"/>
      <c r="CN37" s="91"/>
      <c r="CO37" s="91"/>
      <c r="CP37" s="91"/>
      <c r="CQ37" s="91"/>
      <c r="CR37" s="91"/>
      <c r="CS37" s="91"/>
      <c r="CT37" s="91"/>
      <c r="CU37" s="91"/>
      <c r="CV37" s="91"/>
      <c r="CW37" s="91"/>
      <c r="CX37" s="91"/>
      <c r="CY37" s="91"/>
      <c r="CZ37" s="91"/>
      <c r="DA37" s="91"/>
      <c r="DB37" s="91"/>
      <c r="DC37" s="91"/>
      <c r="DD37" s="91"/>
      <c r="DE37" s="91"/>
      <c r="DF37" s="91"/>
      <c r="DG37" s="91"/>
      <c r="DH37" s="91"/>
      <c r="DI37" s="91"/>
      <c r="DJ37" s="91"/>
      <c r="DK37" s="91"/>
      <c r="DL37" s="91"/>
      <c r="DM37" s="91"/>
      <c r="DN37" s="91"/>
      <c r="DO37" s="91"/>
      <c r="DP37" s="91"/>
      <c r="DQ37" s="91"/>
      <c r="DR37" s="91"/>
      <c r="DS37" s="91"/>
    </row>
    <row r="38" spans="4:123" x14ac:dyDescent="0.35">
      <c r="D38" s="91"/>
      <c r="E38" s="91"/>
      <c r="F38" s="99"/>
      <c r="G38" s="91"/>
      <c r="H38" s="91"/>
      <c r="I38" s="91"/>
      <c r="J38" s="91"/>
      <c r="K38" s="91"/>
      <c r="L38" s="91"/>
      <c r="M38" s="91"/>
      <c r="N38" s="91"/>
      <c r="O38" s="91"/>
      <c r="P38" s="91"/>
      <c r="Q38" s="91"/>
      <c r="R38" s="91"/>
      <c r="S38" s="91"/>
      <c r="T38" s="91"/>
      <c r="U38" s="91"/>
      <c r="V38" s="91"/>
      <c r="W38" s="91"/>
      <c r="X38" s="91"/>
      <c r="Y38" s="91"/>
      <c r="Z38" s="91"/>
      <c r="AA38" s="91"/>
      <c r="AB38" s="91"/>
      <c r="AC38" s="91"/>
      <c r="AD38" s="91"/>
      <c r="AE38" s="91"/>
      <c r="AF38" s="91"/>
      <c r="AG38" s="91"/>
      <c r="AH38" s="91"/>
      <c r="AI38" s="91"/>
      <c r="AJ38" s="91"/>
      <c r="AK38" s="91"/>
      <c r="AL38" s="91"/>
      <c r="AM38" s="91"/>
      <c r="AN38" s="91"/>
      <c r="AO38" s="91"/>
      <c r="AP38" s="91"/>
      <c r="AQ38" s="91"/>
      <c r="AR38" s="91"/>
      <c r="AS38" s="91"/>
      <c r="AT38" s="91"/>
      <c r="AU38" s="91"/>
      <c r="AV38" s="91"/>
      <c r="AW38" s="91"/>
      <c r="AX38" s="91"/>
      <c r="AY38" s="91"/>
      <c r="AZ38" s="91"/>
      <c r="BA38" s="91"/>
      <c r="BB38" s="91"/>
      <c r="BC38" s="91"/>
      <c r="BD38" s="91"/>
      <c r="BE38" s="91"/>
      <c r="BF38" s="91"/>
      <c r="BG38" s="91"/>
      <c r="BH38" s="91"/>
      <c r="BI38" s="91"/>
      <c r="BJ38" s="91"/>
      <c r="BK38" s="91"/>
      <c r="BL38" s="91"/>
      <c r="BM38" s="91"/>
      <c r="BN38" s="91"/>
      <c r="BO38" s="91"/>
      <c r="BP38" s="91"/>
      <c r="BQ38" s="91"/>
      <c r="BR38" s="91"/>
      <c r="BS38" s="91"/>
      <c r="BT38" s="91"/>
      <c r="BU38" s="91"/>
      <c r="BV38" s="91"/>
      <c r="BW38" s="91"/>
      <c r="BX38" s="91"/>
      <c r="BY38" s="91"/>
      <c r="BZ38" s="91"/>
      <c r="CA38" s="91"/>
      <c r="CB38" s="91"/>
      <c r="CC38" s="91"/>
      <c r="CD38" s="91"/>
      <c r="CE38" s="91"/>
      <c r="CF38" s="91"/>
      <c r="CG38" s="91"/>
      <c r="CH38" s="91"/>
      <c r="CI38" s="91"/>
      <c r="CJ38" s="91"/>
      <c r="CK38" s="91"/>
      <c r="CL38" s="91"/>
      <c r="CM38" s="91"/>
      <c r="CN38" s="91"/>
      <c r="CO38" s="91"/>
      <c r="CP38" s="91"/>
      <c r="CQ38" s="91"/>
      <c r="CR38" s="91"/>
      <c r="CS38" s="91"/>
      <c r="CT38" s="91"/>
      <c r="CU38" s="91"/>
      <c r="CV38" s="91"/>
      <c r="CW38" s="91"/>
      <c r="CX38" s="91"/>
      <c r="CY38" s="91"/>
      <c r="CZ38" s="91"/>
      <c r="DA38" s="91"/>
      <c r="DB38" s="91"/>
      <c r="DC38" s="91"/>
      <c r="DD38" s="91"/>
      <c r="DE38" s="91"/>
      <c r="DF38" s="91"/>
      <c r="DG38" s="91"/>
      <c r="DH38" s="91"/>
      <c r="DI38" s="91"/>
      <c r="DJ38" s="91"/>
      <c r="DK38" s="91"/>
      <c r="DL38" s="91"/>
      <c r="DM38" s="91"/>
      <c r="DN38" s="91"/>
      <c r="DO38" s="91"/>
      <c r="DP38" s="91"/>
      <c r="DQ38" s="91"/>
      <c r="DR38" s="91"/>
      <c r="DS38" s="91"/>
    </row>
    <row r="39" spans="4:123" ht="42" x14ac:dyDescent="0.35">
      <c r="D39" s="113" t="s">
        <v>282</v>
      </c>
      <c r="E39" s="129"/>
      <c r="F39" s="130"/>
      <c r="G39" s="129"/>
      <c r="H39" s="114" t="s">
        <v>283</v>
      </c>
      <c r="I39" s="114" t="s">
        <v>284</v>
      </c>
      <c r="J39" s="91"/>
      <c r="K39" s="91"/>
      <c r="L39" s="91"/>
      <c r="M39" s="91"/>
      <c r="N39" s="91"/>
      <c r="O39" s="91"/>
      <c r="P39" s="91"/>
      <c r="Q39" s="91"/>
      <c r="R39" s="91"/>
      <c r="S39" s="91"/>
      <c r="T39" s="91"/>
      <c r="U39" s="91"/>
      <c r="V39" s="91"/>
      <c r="W39" s="91"/>
      <c r="X39" s="91"/>
      <c r="Y39" s="91"/>
      <c r="Z39" s="91"/>
      <c r="AA39" s="91"/>
      <c r="AB39" s="91"/>
      <c r="AC39" s="91"/>
      <c r="AD39" s="91"/>
      <c r="AE39" s="91"/>
      <c r="AF39" s="91"/>
      <c r="AG39" s="91"/>
      <c r="AH39" s="91"/>
      <c r="AI39" s="91"/>
      <c r="AJ39" s="91"/>
      <c r="AK39" s="91"/>
      <c r="AL39" s="91"/>
      <c r="AM39" s="91"/>
      <c r="AN39" s="91"/>
      <c r="AO39" s="91"/>
      <c r="AP39" s="91"/>
      <c r="AQ39" s="91"/>
      <c r="AR39" s="91"/>
      <c r="AS39" s="91"/>
      <c r="AT39" s="91"/>
      <c r="AU39" s="91"/>
      <c r="AV39" s="91"/>
      <c r="AW39" s="91"/>
      <c r="AX39" s="91"/>
      <c r="AY39" s="91"/>
      <c r="AZ39" s="91"/>
      <c r="BA39" s="91"/>
      <c r="BB39" s="91"/>
      <c r="BC39" s="91"/>
      <c r="BD39" s="91"/>
      <c r="BE39" s="91"/>
      <c r="BF39" s="91"/>
      <c r="BG39" s="91"/>
      <c r="BH39" s="91"/>
      <c r="BI39" s="91"/>
      <c r="BJ39" s="91"/>
      <c r="BK39" s="91"/>
      <c r="BL39" s="91"/>
      <c r="BM39" s="91"/>
      <c r="BN39" s="91"/>
      <c r="BO39" s="91"/>
      <c r="BP39" s="91"/>
      <c r="BQ39" s="91"/>
      <c r="BR39" s="91"/>
      <c r="BS39" s="91"/>
      <c r="BT39" s="91"/>
      <c r="BU39" s="91"/>
      <c r="BV39" s="91"/>
      <c r="BW39" s="91"/>
      <c r="BX39" s="91"/>
      <c r="BY39" s="91"/>
      <c r="BZ39" s="91"/>
      <c r="CA39" s="91"/>
      <c r="CB39" s="91"/>
      <c r="CC39" s="91"/>
      <c r="CD39" s="91"/>
      <c r="CE39" s="91"/>
      <c r="CF39" s="91"/>
      <c r="CG39" s="91"/>
      <c r="CH39" s="91"/>
      <c r="CI39" s="91"/>
      <c r="CJ39" s="91"/>
      <c r="CK39" s="91"/>
      <c r="CL39" s="91"/>
      <c r="CM39" s="91"/>
      <c r="CN39" s="91"/>
      <c r="CO39" s="91"/>
      <c r="CP39" s="91"/>
      <c r="CQ39" s="91"/>
      <c r="CR39" s="91"/>
      <c r="CS39" s="91"/>
      <c r="CT39" s="91"/>
      <c r="CU39" s="91"/>
      <c r="CV39" s="91"/>
      <c r="CW39" s="91"/>
      <c r="CX39" s="91"/>
      <c r="CY39" s="91"/>
      <c r="CZ39" s="91"/>
      <c r="DA39" s="91"/>
      <c r="DB39" s="91"/>
      <c r="DC39" s="91"/>
      <c r="DD39" s="91"/>
      <c r="DE39" s="91"/>
      <c r="DF39" s="91"/>
      <c r="DG39" s="91"/>
      <c r="DH39" s="91"/>
      <c r="DI39" s="91"/>
      <c r="DJ39" s="91"/>
      <c r="DK39" s="91"/>
      <c r="DL39" s="91"/>
      <c r="DM39" s="91"/>
      <c r="DN39" s="91"/>
      <c r="DO39" s="91"/>
      <c r="DP39" s="91"/>
      <c r="DQ39" s="91"/>
      <c r="DR39" s="91"/>
      <c r="DS39" s="91"/>
    </row>
    <row r="40" spans="4:123" x14ac:dyDescent="0.35">
      <c r="D40" s="115"/>
      <c r="E40" s="131"/>
      <c r="F40" s="132"/>
      <c r="G40" s="131"/>
      <c r="H40" s="131"/>
      <c r="I40" s="131"/>
      <c r="J40" s="91"/>
      <c r="K40" s="91"/>
      <c r="L40" s="91"/>
      <c r="M40" s="91"/>
      <c r="N40" s="91"/>
      <c r="O40" s="91"/>
      <c r="P40" s="91"/>
      <c r="Q40" s="91"/>
      <c r="R40" s="91"/>
      <c r="S40" s="91"/>
      <c r="T40" s="91"/>
      <c r="U40" s="91"/>
      <c r="V40" s="91"/>
      <c r="W40" s="91"/>
      <c r="X40" s="91"/>
      <c r="Y40" s="91"/>
      <c r="Z40" s="91"/>
      <c r="AA40" s="91"/>
      <c r="AB40" s="91"/>
      <c r="AC40" s="91"/>
      <c r="AD40" s="91"/>
      <c r="AE40" s="91"/>
      <c r="AF40" s="91"/>
      <c r="AG40" s="91"/>
      <c r="AH40" s="91"/>
      <c r="AI40" s="91"/>
      <c r="AJ40" s="91"/>
      <c r="AK40" s="91"/>
      <c r="AL40" s="91"/>
      <c r="AM40" s="91"/>
      <c r="AN40" s="91"/>
      <c r="AO40" s="91"/>
      <c r="AP40" s="91"/>
      <c r="AQ40" s="91"/>
      <c r="AR40" s="91"/>
      <c r="AS40" s="91"/>
      <c r="AT40" s="91"/>
      <c r="AU40" s="91"/>
      <c r="AV40" s="91"/>
      <c r="AW40" s="91"/>
      <c r="AX40" s="91"/>
      <c r="AY40" s="91"/>
      <c r="AZ40" s="91"/>
      <c r="BA40" s="91"/>
      <c r="BB40" s="91"/>
      <c r="BC40" s="91"/>
      <c r="BD40" s="91"/>
      <c r="BE40" s="91"/>
      <c r="BF40" s="91"/>
      <c r="BG40" s="91"/>
      <c r="BH40" s="91"/>
      <c r="BI40" s="91"/>
      <c r="BJ40" s="91"/>
      <c r="BK40" s="91"/>
      <c r="BL40" s="91"/>
      <c r="BM40" s="91"/>
      <c r="BN40" s="91"/>
      <c r="BO40" s="91"/>
      <c r="BP40" s="91"/>
      <c r="BQ40" s="91"/>
      <c r="BR40" s="91"/>
      <c r="BS40" s="91"/>
      <c r="BT40" s="91"/>
      <c r="BU40" s="91"/>
      <c r="BV40" s="91"/>
      <c r="BW40" s="91"/>
      <c r="BX40" s="91"/>
      <c r="BY40" s="91"/>
      <c r="BZ40" s="91"/>
      <c r="CA40" s="91"/>
      <c r="CB40" s="91"/>
      <c r="CC40" s="91"/>
      <c r="CD40" s="91"/>
      <c r="CE40" s="91"/>
      <c r="CF40" s="91"/>
      <c r="CG40" s="91"/>
      <c r="CH40" s="91"/>
      <c r="CI40" s="91"/>
      <c r="CJ40" s="91"/>
      <c r="CK40" s="91"/>
      <c r="CL40" s="91"/>
      <c r="CM40" s="91"/>
      <c r="CN40" s="91"/>
      <c r="CO40" s="91"/>
      <c r="CP40" s="91"/>
      <c r="CQ40" s="91"/>
      <c r="CR40" s="91"/>
      <c r="CS40" s="91"/>
      <c r="CT40" s="91"/>
      <c r="CU40" s="91"/>
      <c r="CV40" s="91"/>
      <c r="CW40" s="91"/>
      <c r="CX40" s="91"/>
      <c r="CY40" s="91"/>
      <c r="CZ40" s="91"/>
      <c r="DA40" s="91"/>
      <c r="DB40" s="91"/>
      <c r="DC40" s="91"/>
      <c r="DD40" s="91"/>
      <c r="DE40" s="91"/>
      <c r="DF40" s="91"/>
      <c r="DG40" s="91"/>
      <c r="DH40" s="91"/>
      <c r="DI40" s="91"/>
      <c r="DJ40" s="91"/>
      <c r="DK40" s="91"/>
      <c r="DL40" s="91"/>
      <c r="DM40" s="91"/>
      <c r="DN40" s="91"/>
      <c r="DO40" s="91"/>
      <c r="DP40" s="91"/>
      <c r="DQ40" s="91"/>
      <c r="DR40" s="91"/>
      <c r="DS40" s="91"/>
    </row>
    <row r="41" spans="4:123" x14ac:dyDescent="0.35">
      <c r="D41" s="115" t="s">
        <v>271</v>
      </c>
      <c r="E41" s="131"/>
      <c r="F41" s="132" t="str">
        <f>F33</f>
        <v>INR Mn</v>
      </c>
      <c r="G41" s="131"/>
      <c r="H41" s="151">
        <f ca="1">G72</f>
        <v>81309.624453607859</v>
      </c>
      <c r="I41" s="131"/>
      <c r="J41" s="166"/>
      <c r="K41" s="91"/>
      <c r="L41" s="91"/>
      <c r="M41" s="91"/>
      <c r="N41" s="91"/>
      <c r="O41" s="91"/>
      <c r="P41" s="91"/>
      <c r="Q41" s="91"/>
      <c r="R41" s="91"/>
      <c r="S41" s="91"/>
      <c r="T41" s="91"/>
      <c r="U41" s="91"/>
      <c r="V41" s="91"/>
      <c r="W41" s="91"/>
      <c r="X41" s="91"/>
      <c r="Y41" s="91"/>
      <c r="Z41" s="91"/>
      <c r="AA41" s="91"/>
      <c r="AB41" s="91"/>
      <c r="AC41" s="91"/>
      <c r="AD41" s="91"/>
      <c r="AE41" s="91"/>
      <c r="AF41" s="91"/>
      <c r="AG41" s="91"/>
      <c r="AH41" s="91"/>
      <c r="AI41" s="91"/>
      <c r="AJ41" s="91"/>
      <c r="AK41" s="91"/>
      <c r="AL41" s="91"/>
      <c r="AM41" s="91"/>
      <c r="AN41" s="91"/>
      <c r="AO41" s="91"/>
      <c r="AP41" s="91"/>
      <c r="AQ41" s="91"/>
      <c r="AR41" s="91"/>
      <c r="AS41" s="91"/>
      <c r="AT41" s="91"/>
      <c r="AU41" s="91"/>
      <c r="AV41" s="91"/>
      <c r="AW41" s="91"/>
      <c r="AX41" s="91"/>
      <c r="AY41" s="91"/>
      <c r="AZ41" s="91"/>
      <c r="BA41" s="91"/>
      <c r="BB41" s="91"/>
      <c r="BC41" s="91"/>
      <c r="BD41" s="91"/>
      <c r="BE41" s="91"/>
      <c r="BF41" s="91"/>
      <c r="BG41" s="91"/>
      <c r="BH41" s="91"/>
      <c r="BI41" s="91"/>
      <c r="BJ41" s="91"/>
      <c r="BK41" s="91"/>
      <c r="BL41" s="91"/>
      <c r="BM41" s="91"/>
      <c r="BN41" s="91"/>
      <c r="BO41" s="91"/>
      <c r="BP41" s="91"/>
      <c r="BQ41" s="91"/>
      <c r="BR41" s="91"/>
      <c r="BS41" s="91"/>
      <c r="BT41" s="91"/>
      <c r="BU41" s="91"/>
      <c r="BV41" s="91"/>
      <c r="BW41" s="91"/>
      <c r="BX41" s="91"/>
      <c r="BY41" s="91"/>
      <c r="BZ41" s="91"/>
      <c r="CA41" s="91"/>
      <c r="CB41" s="91"/>
      <c r="CC41" s="91"/>
      <c r="CD41" s="91"/>
      <c r="CE41" s="91"/>
      <c r="CF41" s="91"/>
      <c r="CG41" s="91"/>
      <c r="CH41" s="91"/>
      <c r="CI41" s="91"/>
      <c r="CJ41" s="91"/>
      <c r="CK41" s="91"/>
      <c r="CL41" s="91"/>
      <c r="CM41" s="91"/>
      <c r="CN41" s="91"/>
      <c r="CO41" s="91"/>
      <c r="CP41" s="91"/>
      <c r="CQ41" s="91"/>
      <c r="CR41" s="91"/>
      <c r="CS41" s="91"/>
      <c r="CT41" s="91"/>
      <c r="CU41" s="91"/>
      <c r="CV41" s="91"/>
      <c r="CW41" s="91"/>
      <c r="CX41" s="91"/>
      <c r="CY41" s="91"/>
      <c r="CZ41" s="91"/>
      <c r="DA41" s="91"/>
      <c r="DB41" s="91"/>
      <c r="DC41" s="91"/>
      <c r="DD41" s="91"/>
      <c r="DE41" s="91"/>
      <c r="DF41" s="91"/>
      <c r="DG41" s="91"/>
      <c r="DH41" s="91"/>
      <c r="DI41" s="91"/>
      <c r="DJ41" s="91"/>
      <c r="DK41" s="91"/>
      <c r="DL41" s="91"/>
      <c r="DM41" s="91"/>
      <c r="DN41" s="91"/>
      <c r="DO41" s="91"/>
      <c r="DP41" s="91"/>
      <c r="DQ41" s="91"/>
      <c r="DR41" s="91"/>
      <c r="DS41" s="91"/>
    </row>
    <row r="42" spans="4:123" x14ac:dyDescent="0.35">
      <c r="D42" s="115"/>
      <c r="E42" s="131"/>
      <c r="F42" s="132"/>
      <c r="G42" s="131"/>
      <c r="H42" s="131"/>
      <c r="I42" s="131"/>
      <c r="J42" s="91"/>
      <c r="K42" s="91"/>
      <c r="L42" s="91"/>
      <c r="M42" s="91"/>
      <c r="N42" s="91"/>
      <c r="O42" s="91"/>
      <c r="P42" s="91"/>
      <c r="Q42" s="91"/>
      <c r="R42" s="91"/>
      <c r="S42" s="91"/>
      <c r="T42" s="91"/>
      <c r="U42" s="91"/>
      <c r="V42" s="91"/>
      <c r="W42" s="91"/>
      <c r="X42" s="91"/>
      <c r="Y42" s="91"/>
      <c r="Z42" s="91"/>
      <c r="AA42" s="91"/>
      <c r="AB42" s="91"/>
      <c r="AC42" s="91"/>
      <c r="AD42" s="91"/>
      <c r="AE42" s="91"/>
      <c r="AF42" s="91"/>
      <c r="AG42" s="91"/>
      <c r="AH42" s="91"/>
      <c r="AI42" s="91"/>
      <c r="AJ42" s="91"/>
      <c r="AK42" s="91"/>
      <c r="AL42" s="91"/>
      <c r="AM42" s="91"/>
      <c r="AN42" s="91"/>
      <c r="AO42" s="91"/>
      <c r="AP42" s="91"/>
      <c r="AQ42" s="91"/>
      <c r="AR42" s="91"/>
      <c r="AS42" s="91"/>
      <c r="AT42" s="91"/>
      <c r="AU42" s="91"/>
      <c r="AV42" s="91"/>
      <c r="AW42" s="91"/>
      <c r="AX42" s="91"/>
      <c r="AY42" s="91"/>
      <c r="AZ42" s="91"/>
      <c r="BA42" s="91"/>
      <c r="BB42" s="91"/>
      <c r="BC42" s="91"/>
      <c r="BD42" s="91"/>
      <c r="BE42" s="91"/>
      <c r="BF42" s="91"/>
      <c r="BG42" s="91"/>
      <c r="BH42" s="91"/>
      <c r="BI42" s="91"/>
      <c r="BJ42" s="91"/>
      <c r="BK42" s="91"/>
      <c r="BL42" s="91"/>
      <c r="BM42" s="91"/>
      <c r="BN42" s="91"/>
      <c r="BO42" s="91"/>
      <c r="BP42" s="91"/>
      <c r="BQ42" s="91"/>
      <c r="BR42" s="91"/>
      <c r="BS42" s="91"/>
      <c r="BT42" s="91"/>
      <c r="BU42" s="91"/>
      <c r="BV42" s="91"/>
      <c r="BW42" s="91"/>
      <c r="BX42" s="91"/>
      <c r="BY42" s="91"/>
      <c r="BZ42" s="91"/>
      <c r="CA42" s="91"/>
      <c r="CB42" s="91"/>
      <c r="CC42" s="91"/>
      <c r="CD42" s="91"/>
      <c r="CE42" s="91"/>
      <c r="CF42" s="91"/>
      <c r="CG42" s="91"/>
      <c r="CH42" s="91"/>
      <c r="CI42" s="91"/>
      <c r="CJ42" s="91"/>
      <c r="CK42" s="91"/>
      <c r="CL42" s="91"/>
      <c r="CM42" s="91"/>
      <c r="CN42" s="91"/>
      <c r="CO42" s="91"/>
      <c r="CP42" s="91"/>
      <c r="CQ42" s="91"/>
      <c r="CR42" s="91"/>
      <c r="CS42" s="91"/>
      <c r="CT42" s="91"/>
      <c r="CU42" s="91"/>
      <c r="CV42" s="91"/>
      <c r="CW42" s="91"/>
      <c r="CX42" s="91"/>
      <c r="CY42" s="91"/>
      <c r="CZ42" s="91"/>
      <c r="DA42" s="91"/>
      <c r="DB42" s="91"/>
      <c r="DC42" s="91"/>
      <c r="DD42" s="91"/>
      <c r="DE42" s="91"/>
      <c r="DF42" s="91"/>
      <c r="DG42" s="91"/>
      <c r="DH42" s="91"/>
      <c r="DI42" s="91"/>
      <c r="DJ42" s="91"/>
      <c r="DK42" s="91"/>
      <c r="DL42" s="91"/>
      <c r="DM42" s="91"/>
      <c r="DN42" s="91"/>
      <c r="DO42" s="91"/>
      <c r="DP42" s="91"/>
      <c r="DQ42" s="91"/>
      <c r="DR42" s="91"/>
      <c r="DS42" s="91"/>
    </row>
    <row r="43" spans="4:123" ht="15" thickBot="1" x14ac:dyDescent="0.4">
      <c r="D43" s="116" t="s">
        <v>285</v>
      </c>
      <c r="E43" s="133"/>
      <c r="F43" s="134" t="str">
        <f>F41</f>
        <v>INR Mn</v>
      </c>
      <c r="G43" s="133"/>
      <c r="H43" s="133">
        <f ca="1">SUM(H41:H42)</f>
        <v>81309.624453607859</v>
      </c>
      <c r="I43" s="133">
        <f ca="1">G83</f>
        <v>61083.72618375162</v>
      </c>
      <c r="J43" s="135">
        <f ca="1">(ABS(I43-H43)/AVERAGE(H43:I43))</f>
        <v>0.28408487024603529</v>
      </c>
      <c r="K43" s="91"/>
      <c r="L43" s="91"/>
      <c r="M43" s="91"/>
      <c r="N43" s="91"/>
      <c r="O43" s="91"/>
      <c r="P43" s="91"/>
      <c r="Q43" s="91"/>
      <c r="R43" s="91"/>
      <c r="S43" s="91"/>
      <c r="T43" s="91"/>
      <c r="U43" s="91"/>
      <c r="V43" s="91"/>
      <c r="W43" s="91"/>
      <c r="X43" s="91"/>
      <c r="Y43" s="91"/>
      <c r="Z43" s="91"/>
      <c r="AA43" s="91"/>
      <c r="AB43" s="91"/>
      <c r="AC43" s="91"/>
      <c r="AD43" s="91"/>
      <c r="AE43" s="91"/>
      <c r="AF43" s="91"/>
      <c r="AG43" s="91"/>
      <c r="AH43" s="91"/>
      <c r="AI43" s="91"/>
      <c r="AJ43" s="91"/>
      <c r="AK43" s="91"/>
      <c r="AL43" s="91"/>
      <c r="AM43" s="91"/>
      <c r="AN43" s="91"/>
      <c r="AO43" s="91"/>
      <c r="AP43" s="91"/>
      <c r="AQ43" s="91"/>
      <c r="AR43" s="91"/>
      <c r="AS43" s="91"/>
      <c r="AT43" s="91"/>
      <c r="AU43" s="91"/>
      <c r="AV43" s="91"/>
      <c r="AW43" s="91"/>
      <c r="AX43" s="91"/>
      <c r="AY43" s="91"/>
      <c r="AZ43" s="91"/>
      <c r="BA43" s="91"/>
      <c r="BB43" s="91"/>
      <c r="BC43" s="91"/>
      <c r="BD43" s="91"/>
      <c r="BE43" s="91"/>
      <c r="BF43" s="91"/>
      <c r="BG43" s="91"/>
      <c r="BH43" s="91"/>
      <c r="BI43" s="91"/>
      <c r="BJ43" s="91"/>
      <c r="BK43" s="91"/>
      <c r="BL43" s="91"/>
      <c r="BM43" s="91"/>
      <c r="BN43" s="91"/>
      <c r="BO43" s="91"/>
      <c r="BP43" s="91"/>
      <c r="BQ43" s="91"/>
      <c r="BR43" s="91"/>
      <c r="BS43" s="91"/>
      <c r="BT43" s="91"/>
      <c r="BU43" s="91"/>
      <c r="BV43" s="91"/>
      <c r="BW43" s="91"/>
      <c r="BX43" s="91"/>
      <c r="BY43" s="91"/>
      <c r="BZ43" s="91"/>
      <c r="CA43" s="91"/>
      <c r="CB43" s="91"/>
      <c r="CC43" s="91"/>
      <c r="CD43" s="91"/>
      <c r="CE43" s="91"/>
      <c r="CF43" s="91"/>
      <c r="CG43" s="91"/>
      <c r="CH43" s="91"/>
      <c r="CI43" s="91"/>
      <c r="CJ43" s="91"/>
      <c r="CK43" s="91"/>
      <c r="CL43" s="91"/>
      <c r="CM43" s="91"/>
      <c r="CN43" s="91"/>
      <c r="CO43" s="91"/>
      <c r="CP43" s="91"/>
      <c r="CQ43" s="91"/>
      <c r="CR43" s="91"/>
      <c r="CS43" s="91"/>
      <c r="CT43" s="91"/>
      <c r="CU43" s="91"/>
      <c r="CV43" s="91"/>
      <c r="CW43" s="91"/>
      <c r="CX43" s="91"/>
      <c r="CY43" s="91"/>
      <c r="CZ43" s="91"/>
      <c r="DA43" s="91"/>
      <c r="DB43" s="91"/>
      <c r="DC43" s="91"/>
      <c r="DD43" s="91"/>
      <c r="DE43" s="91"/>
      <c r="DF43" s="91"/>
      <c r="DG43" s="91"/>
      <c r="DH43" s="91"/>
      <c r="DI43" s="91"/>
      <c r="DJ43" s="91"/>
      <c r="DK43" s="91"/>
      <c r="DL43" s="91"/>
      <c r="DM43" s="91"/>
      <c r="DN43" s="91"/>
      <c r="DO43" s="91"/>
      <c r="DP43" s="91"/>
      <c r="DQ43" s="91"/>
      <c r="DR43" s="91"/>
      <c r="DS43" s="91"/>
    </row>
    <row r="44" spans="4:123" ht="15" thickTop="1" x14ac:dyDescent="0.35">
      <c r="D44" s="136"/>
      <c r="E44" s="136"/>
      <c r="F44" s="137"/>
      <c r="G44" s="136"/>
      <c r="H44" s="136"/>
      <c r="I44" s="136"/>
      <c r="J44" s="91"/>
      <c r="K44" s="91"/>
      <c r="L44" s="91"/>
      <c r="M44" s="91"/>
      <c r="N44" s="91"/>
      <c r="O44" s="91"/>
      <c r="P44" s="91"/>
      <c r="Q44" s="91"/>
      <c r="R44" s="91"/>
      <c r="S44" s="91"/>
      <c r="T44" s="91"/>
      <c r="U44" s="91"/>
      <c r="V44" s="91"/>
      <c r="W44" s="91"/>
      <c r="X44" s="91"/>
      <c r="Y44" s="91"/>
      <c r="Z44" s="91"/>
      <c r="AA44" s="91"/>
      <c r="AB44" s="91"/>
      <c r="AC44" s="91"/>
      <c r="AD44" s="91"/>
      <c r="AE44" s="91"/>
      <c r="AF44" s="91"/>
      <c r="AG44" s="91"/>
      <c r="AH44" s="91"/>
      <c r="AI44" s="91"/>
      <c r="AJ44" s="91"/>
      <c r="AK44" s="91"/>
      <c r="AL44" s="91"/>
      <c r="AM44" s="91"/>
      <c r="AN44" s="91"/>
      <c r="AO44" s="91"/>
      <c r="AP44" s="91"/>
      <c r="AQ44" s="91"/>
      <c r="AR44" s="91"/>
      <c r="AS44" s="91"/>
      <c r="AT44" s="91"/>
      <c r="AU44" s="91"/>
      <c r="AV44" s="91"/>
      <c r="AW44" s="91"/>
      <c r="AX44" s="91"/>
      <c r="AY44" s="91"/>
      <c r="AZ44" s="91"/>
      <c r="BA44" s="91"/>
      <c r="BB44" s="91"/>
      <c r="BC44" s="91"/>
      <c r="BD44" s="91"/>
      <c r="BE44" s="91"/>
      <c r="BF44" s="91"/>
      <c r="BG44" s="91"/>
      <c r="BH44" s="91"/>
      <c r="BI44" s="91"/>
      <c r="BJ44" s="91"/>
      <c r="BK44" s="91"/>
      <c r="BL44" s="91"/>
      <c r="BM44" s="91"/>
      <c r="BN44" s="91"/>
      <c r="BO44" s="91"/>
      <c r="BP44" s="91"/>
      <c r="BQ44" s="91"/>
      <c r="BR44" s="91"/>
      <c r="BS44" s="91"/>
      <c r="BT44" s="91"/>
      <c r="BU44" s="91"/>
      <c r="BV44" s="91"/>
      <c r="BW44" s="91"/>
      <c r="BX44" s="91"/>
      <c r="BY44" s="91"/>
      <c r="BZ44" s="91"/>
      <c r="CA44" s="91"/>
      <c r="CB44" s="91"/>
      <c r="CC44" s="91"/>
      <c r="CD44" s="91"/>
      <c r="CE44" s="91"/>
      <c r="CF44" s="91"/>
      <c r="CG44" s="91"/>
      <c r="CH44" s="91"/>
      <c r="CI44" s="91"/>
      <c r="CJ44" s="91"/>
      <c r="CK44" s="91"/>
      <c r="CL44" s="91"/>
      <c r="CM44" s="91"/>
      <c r="CN44" s="91"/>
      <c r="CO44" s="91"/>
      <c r="CP44" s="91"/>
      <c r="CQ44" s="91"/>
      <c r="CR44" s="91"/>
      <c r="CS44" s="91"/>
      <c r="CT44" s="91"/>
      <c r="CU44" s="91"/>
      <c r="CV44" s="91"/>
      <c r="CW44" s="91"/>
      <c r="CX44" s="91"/>
      <c r="CY44" s="91"/>
      <c r="CZ44" s="91"/>
      <c r="DA44" s="91"/>
      <c r="DB44" s="91"/>
      <c r="DC44" s="91"/>
      <c r="DD44" s="91"/>
      <c r="DE44" s="91"/>
      <c r="DF44" s="91"/>
      <c r="DG44" s="91"/>
      <c r="DH44" s="91"/>
      <c r="DI44" s="91"/>
      <c r="DJ44" s="91"/>
      <c r="DK44" s="91"/>
      <c r="DL44" s="91"/>
      <c r="DM44" s="91"/>
      <c r="DN44" s="91"/>
      <c r="DO44" s="91"/>
      <c r="DP44" s="91"/>
      <c r="DQ44" s="91"/>
      <c r="DR44" s="91"/>
      <c r="DS44" s="91"/>
    </row>
    <row r="45" spans="4:123" ht="15" thickBot="1" x14ac:dyDescent="0.4">
      <c r="D45" s="116" t="s">
        <v>286</v>
      </c>
      <c r="E45" s="133"/>
      <c r="F45" s="134" t="str">
        <f>F43</f>
        <v>INR Mn</v>
      </c>
      <c r="G45" s="133"/>
      <c r="H45" s="133"/>
      <c r="I45" s="133">
        <f ca="1">G85</f>
        <v>61083.72618375162</v>
      </c>
      <c r="J45" s="91"/>
      <c r="K45" s="91"/>
      <c r="L45" s="91"/>
      <c r="M45" s="91"/>
      <c r="N45" s="91"/>
      <c r="O45" s="91"/>
      <c r="P45" s="91"/>
      <c r="Q45" s="91"/>
      <c r="R45" s="91"/>
      <c r="S45" s="91"/>
      <c r="T45" s="91"/>
      <c r="U45" s="91"/>
      <c r="V45" s="91"/>
      <c r="W45" s="91"/>
      <c r="X45" s="91"/>
      <c r="Y45" s="91"/>
      <c r="Z45" s="91"/>
      <c r="AA45" s="91"/>
      <c r="AB45" s="91"/>
      <c r="AC45" s="91"/>
      <c r="AD45" s="91"/>
      <c r="AE45" s="91"/>
      <c r="AF45" s="91"/>
      <c r="AG45" s="91"/>
      <c r="AH45" s="91"/>
      <c r="AI45" s="91"/>
      <c r="AJ45" s="91"/>
      <c r="AK45" s="91"/>
      <c r="AL45" s="91"/>
      <c r="AM45" s="91"/>
      <c r="AN45" s="91"/>
      <c r="AO45" s="91"/>
      <c r="AP45" s="91"/>
      <c r="AQ45" s="91"/>
      <c r="AR45" s="91"/>
      <c r="AS45" s="91"/>
      <c r="AT45" s="91"/>
      <c r="AU45" s="91"/>
      <c r="AV45" s="91"/>
      <c r="AW45" s="91"/>
      <c r="AX45" s="91"/>
      <c r="AY45" s="91"/>
      <c r="AZ45" s="91"/>
      <c r="BA45" s="91"/>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1"/>
      <c r="CG45" s="91"/>
      <c r="CH45" s="91"/>
      <c r="CI45" s="91"/>
      <c r="CJ45" s="91"/>
      <c r="CK45" s="91"/>
      <c r="CL45" s="91"/>
      <c r="CM45" s="91"/>
      <c r="CN45" s="91"/>
      <c r="CO45" s="91"/>
      <c r="CP45" s="91"/>
      <c r="CQ45" s="91"/>
      <c r="CR45" s="91"/>
      <c r="CS45" s="91"/>
      <c r="CT45" s="91"/>
      <c r="CU45" s="91"/>
      <c r="CV45" s="91"/>
      <c r="CW45" s="91"/>
      <c r="CX45" s="91"/>
      <c r="CY45" s="91"/>
      <c r="CZ45" s="91"/>
      <c r="DA45" s="91"/>
      <c r="DB45" s="91"/>
      <c r="DC45" s="91"/>
      <c r="DD45" s="91"/>
      <c r="DE45" s="91"/>
      <c r="DF45" s="91"/>
      <c r="DG45" s="91"/>
      <c r="DH45" s="91"/>
      <c r="DI45" s="91"/>
      <c r="DJ45" s="91"/>
      <c r="DK45" s="91"/>
      <c r="DL45" s="91"/>
      <c r="DM45" s="91"/>
      <c r="DN45" s="91"/>
      <c r="DO45" s="91"/>
      <c r="DP45" s="91"/>
      <c r="DQ45" s="91"/>
      <c r="DR45" s="91"/>
      <c r="DS45" s="91"/>
    </row>
    <row r="46" spans="4:123" ht="15" thickTop="1" x14ac:dyDescent="0.35">
      <c r="D46" s="91"/>
      <c r="E46" s="91"/>
      <c r="F46" s="99"/>
      <c r="G46" s="91"/>
      <c r="H46" s="91"/>
      <c r="I46" s="91"/>
      <c r="J46" s="91"/>
      <c r="K46" s="91"/>
      <c r="L46" s="91"/>
      <c r="M46" s="91"/>
      <c r="N46" s="91"/>
      <c r="O46" s="91"/>
      <c r="P46" s="91"/>
      <c r="Q46" s="91"/>
      <c r="R46" s="91"/>
      <c r="S46" s="91"/>
      <c r="T46" s="91"/>
      <c r="U46" s="91"/>
      <c r="V46" s="91"/>
      <c r="W46" s="91"/>
      <c r="X46" s="91"/>
      <c r="Y46" s="91"/>
      <c r="Z46" s="91"/>
      <c r="AA46" s="91"/>
      <c r="AB46" s="91"/>
      <c r="AC46" s="91"/>
      <c r="AD46" s="91"/>
      <c r="AE46" s="91"/>
      <c r="AF46" s="91"/>
      <c r="AG46" s="91"/>
      <c r="AH46" s="91"/>
      <c r="AI46" s="91"/>
      <c r="AJ46" s="91"/>
      <c r="AK46" s="91"/>
      <c r="AL46" s="91"/>
      <c r="AM46" s="91"/>
      <c r="AN46" s="91"/>
      <c r="AO46" s="91"/>
      <c r="AP46" s="91"/>
      <c r="AQ46" s="91"/>
      <c r="AR46" s="91"/>
      <c r="AS46" s="91"/>
      <c r="AT46" s="91"/>
      <c r="AU46" s="91"/>
      <c r="AV46" s="91"/>
      <c r="AW46" s="91"/>
      <c r="AX46" s="91"/>
      <c r="AY46" s="91"/>
      <c r="AZ46" s="91"/>
      <c r="BA46" s="91"/>
      <c r="BB46" s="91"/>
      <c r="BC46" s="91"/>
      <c r="BD46" s="91"/>
      <c r="BE46" s="91"/>
      <c r="BF46" s="91"/>
      <c r="BG46" s="91"/>
      <c r="BH46" s="91"/>
      <c r="BI46" s="91"/>
      <c r="BJ46" s="91"/>
      <c r="BK46" s="91"/>
      <c r="BL46" s="91"/>
      <c r="BM46" s="91"/>
      <c r="BN46" s="91"/>
      <c r="BO46" s="91"/>
      <c r="BP46" s="91"/>
      <c r="BQ46" s="91"/>
      <c r="BR46" s="91"/>
      <c r="BS46" s="91"/>
      <c r="BT46" s="91"/>
      <c r="BU46" s="91"/>
      <c r="BV46" s="91"/>
      <c r="BW46" s="91"/>
      <c r="BX46" s="91"/>
      <c r="BY46" s="91"/>
      <c r="BZ46" s="91"/>
      <c r="CA46" s="91"/>
      <c r="CB46" s="91"/>
      <c r="CC46" s="91"/>
      <c r="CD46" s="91"/>
      <c r="CE46" s="91"/>
      <c r="CF46" s="91"/>
      <c r="CG46" s="91"/>
      <c r="CH46" s="91"/>
      <c r="CI46" s="91"/>
      <c r="CJ46" s="91"/>
      <c r="CK46" s="91"/>
      <c r="CL46" s="91"/>
      <c r="CM46" s="91"/>
      <c r="CN46" s="91"/>
      <c r="CO46" s="91"/>
      <c r="CP46" s="91"/>
      <c r="CQ46" s="91"/>
      <c r="CR46" s="91"/>
      <c r="CS46" s="91"/>
      <c r="CT46" s="91"/>
      <c r="CU46" s="91"/>
      <c r="CV46" s="91"/>
      <c r="CW46" s="91"/>
      <c r="CX46" s="91"/>
      <c r="CY46" s="91"/>
      <c r="CZ46" s="91"/>
      <c r="DA46" s="91"/>
      <c r="DB46" s="91"/>
      <c r="DC46" s="91"/>
      <c r="DD46" s="91"/>
      <c r="DE46" s="91"/>
      <c r="DF46" s="91"/>
      <c r="DG46" s="91"/>
      <c r="DH46" s="91"/>
      <c r="DI46" s="91"/>
      <c r="DJ46" s="91"/>
      <c r="DK46" s="91"/>
      <c r="DL46" s="91"/>
      <c r="DM46" s="91"/>
      <c r="DN46" s="91"/>
      <c r="DO46" s="91"/>
      <c r="DP46" s="91"/>
      <c r="DQ46" s="91"/>
      <c r="DR46" s="91"/>
      <c r="DS46" s="91"/>
    </row>
    <row r="47" spans="4:123" x14ac:dyDescent="0.35">
      <c r="D47" s="138" t="s">
        <v>287</v>
      </c>
      <c r="E47" s="91"/>
      <c r="F47" s="99"/>
      <c r="G47" s="91"/>
      <c r="H47" s="91"/>
      <c r="I47" s="91"/>
      <c r="J47" s="91"/>
      <c r="K47" s="91"/>
      <c r="L47" s="91"/>
      <c r="M47" s="91"/>
      <c r="N47" s="91"/>
      <c r="O47" s="91"/>
      <c r="P47" s="91"/>
      <c r="Q47" s="91"/>
      <c r="R47" s="91"/>
      <c r="S47" s="91"/>
      <c r="T47" s="91"/>
      <c r="U47" s="91"/>
      <c r="V47" s="91"/>
      <c r="W47" s="91"/>
      <c r="X47" s="91"/>
      <c r="Y47" s="91"/>
      <c r="Z47" s="91"/>
      <c r="AA47" s="91"/>
      <c r="AB47" s="91"/>
      <c r="AC47" s="91"/>
      <c r="AD47" s="91"/>
      <c r="AE47" s="91"/>
      <c r="AF47" s="91"/>
      <c r="AG47" s="91"/>
      <c r="AH47" s="91"/>
      <c r="AI47" s="91"/>
      <c r="AJ47" s="91"/>
      <c r="AK47" s="91"/>
      <c r="AL47" s="91"/>
      <c r="AM47" s="91"/>
      <c r="AN47" s="91"/>
      <c r="AO47" s="91"/>
      <c r="AP47" s="91"/>
      <c r="AQ47" s="91"/>
      <c r="AR47" s="91"/>
      <c r="AS47" s="91"/>
      <c r="AT47" s="91"/>
      <c r="AU47" s="91"/>
      <c r="AV47" s="91"/>
      <c r="AW47" s="91"/>
      <c r="AX47" s="91"/>
      <c r="AY47" s="91"/>
      <c r="AZ47" s="91"/>
      <c r="BA47" s="91"/>
      <c r="BB47" s="91"/>
      <c r="BC47" s="91"/>
      <c r="BD47" s="91"/>
      <c r="BE47" s="91"/>
      <c r="BF47" s="91"/>
      <c r="BG47" s="91"/>
      <c r="BH47" s="91"/>
      <c r="BI47" s="91"/>
      <c r="BJ47" s="91"/>
      <c r="BK47" s="91"/>
      <c r="BL47" s="91"/>
      <c r="BM47" s="91"/>
      <c r="BN47" s="91"/>
      <c r="BO47" s="91"/>
      <c r="BP47" s="91"/>
      <c r="BQ47" s="91"/>
      <c r="BR47" s="91"/>
      <c r="BS47" s="91"/>
      <c r="BT47" s="91"/>
      <c r="BU47" s="91"/>
      <c r="BV47" s="91"/>
      <c r="BW47" s="91"/>
      <c r="BX47" s="91"/>
      <c r="BY47" s="91"/>
      <c r="BZ47" s="91"/>
      <c r="CA47" s="91"/>
      <c r="CB47" s="91"/>
      <c r="CC47" s="91"/>
      <c r="CD47" s="91"/>
      <c r="CE47" s="91"/>
      <c r="CF47" s="91"/>
      <c r="CG47" s="91"/>
      <c r="CH47" s="91"/>
      <c r="CI47" s="91"/>
      <c r="CJ47" s="91"/>
      <c r="CK47" s="91"/>
      <c r="CL47" s="91"/>
      <c r="CM47" s="91"/>
      <c r="CN47" s="91"/>
      <c r="CO47" s="91"/>
      <c r="CP47" s="91"/>
      <c r="CQ47" s="91"/>
      <c r="CR47" s="91"/>
      <c r="CS47" s="91"/>
      <c r="CT47" s="91"/>
      <c r="CU47" s="91"/>
      <c r="CV47" s="91"/>
      <c r="CW47" s="91"/>
      <c r="CX47" s="91"/>
      <c r="CY47" s="91"/>
      <c r="CZ47" s="91"/>
      <c r="DA47" s="91"/>
      <c r="DB47" s="91"/>
      <c r="DC47" s="91"/>
      <c r="DD47" s="91"/>
      <c r="DE47" s="91"/>
      <c r="DF47" s="91"/>
      <c r="DG47" s="91"/>
      <c r="DH47" s="91"/>
      <c r="DI47" s="91"/>
      <c r="DJ47" s="91"/>
      <c r="DK47" s="91"/>
      <c r="DL47" s="91"/>
      <c r="DM47" s="91"/>
      <c r="DN47" s="91"/>
      <c r="DO47" s="91"/>
      <c r="DP47" s="91"/>
      <c r="DQ47" s="91"/>
      <c r="DR47" s="91"/>
      <c r="DS47" s="91"/>
    </row>
    <row r="48" spans="4:123" x14ac:dyDescent="0.35">
      <c r="D48" s="91"/>
      <c r="E48" s="91"/>
      <c r="F48" s="99"/>
      <c r="G48" s="91"/>
      <c r="H48" s="91"/>
      <c r="I48" s="91"/>
      <c r="J48" s="91"/>
      <c r="K48" s="91"/>
      <c r="L48" s="91"/>
      <c r="M48" s="91"/>
      <c r="N48" s="91"/>
      <c r="O48" s="91"/>
      <c r="P48" s="91"/>
      <c r="Q48" s="91"/>
      <c r="R48" s="91"/>
      <c r="S48" s="91"/>
      <c r="T48" s="91"/>
      <c r="U48" s="91"/>
      <c r="V48" s="91"/>
      <c r="W48" s="91"/>
      <c r="X48" s="91"/>
      <c r="Y48" s="91"/>
      <c r="Z48" s="91"/>
      <c r="AA48" s="91"/>
      <c r="AB48" s="91"/>
      <c r="AC48" s="91"/>
      <c r="AD48" s="91"/>
      <c r="AE48" s="91"/>
      <c r="AF48" s="91"/>
      <c r="AG48" s="91"/>
      <c r="AH48" s="91"/>
      <c r="AI48" s="91"/>
      <c r="AJ48" s="91"/>
      <c r="AK48" s="91"/>
      <c r="AL48" s="91"/>
      <c r="AM48" s="91"/>
      <c r="AN48" s="91"/>
      <c r="AO48" s="91"/>
      <c r="AP48" s="91"/>
      <c r="AQ48" s="91"/>
      <c r="AR48" s="91"/>
      <c r="AS48" s="91"/>
      <c r="AT48" s="91"/>
      <c r="AU48" s="91"/>
      <c r="AV48" s="91"/>
      <c r="AW48" s="91"/>
      <c r="AX48" s="91"/>
      <c r="AY48" s="91"/>
      <c r="AZ48" s="91"/>
      <c r="BA48" s="91"/>
      <c r="BB48" s="91"/>
      <c r="BC48" s="91"/>
      <c r="BD48" s="91"/>
      <c r="BE48" s="91"/>
      <c r="BF48" s="91"/>
      <c r="BG48" s="91"/>
      <c r="BH48" s="91"/>
      <c r="BI48" s="91"/>
      <c r="BJ48" s="91"/>
      <c r="BK48" s="91"/>
      <c r="BL48" s="91"/>
      <c r="BM48" s="91"/>
      <c r="BN48" s="91"/>
      <c r="BO48" s="91"/>
      <c r="BP48" s="91"/>
      <c r="BQ48" s="91"/>
      <c r="BR48" s="91"/>
      <c r="BS48" s="91"/>
      <c r="BT48" s="91"/>
      <c r="BU48" s="91"/>
      <c r="BV48" s="91"/>
      <c r="BW48" s="91"/>
      <c r="BX48" s="91"/>
      <c r="BY48" s="91"/>
      <c r="BZ48" s="91"/>
      <c r="CA48" s="91"/>
      <c r="CB48" s="91"/>
      <c r="CC48" s="91"/>
      <c r="CD48" s="91"/>
      <c r="CE48" s="91"/>
      <c r="CF48" s="91"/>
      <c r="CG48" s="91"/>
      <c r="CH48" s="91"/>
      <c r="CI48" s="91"/>
      <c r="CJ48" s="91"/>
      <c r="CK48" s="91"/>
      <c r="CL48" s="91"/>
      <c r="CM48" s="91"/>
      <c r="CN48" s="91"/>
      <c r="CO48" s="91"/>
      <c r="CP48" s="91"/>
      <c r="CQ48" s="91"/>
      <c r="CR48" s="91"/>
      <c r="CS48" s="91"/>
      <c r="CT48" s="91"/>
      <c r="CU48" s="91"/>
      <c r="CV48" s="91"/>
      <c r="CW48" s="91"/>
      <c r="CX48" s="91"/>
      <c r="CY48" s="91"/>
      <c r="CZ48" s="91"/>
      <c r="DA48" s="91"/>
      <c r="DB48" s="91"/>
      <c r="DC48" s="91"/>
      <c r="DD48" s="91"/>
      <c r="DE48" s="91"/>
      <c r="DF48" s="91"/>
      <c r="DG48" s="91"/>
      <c r="DH48" s="91"/>
      <c r="DI48" s="91"/>
      <c r="DJ48" s="91"/>
      <c r="DK48" s="91"/>
      <c r="DL48" s="91"/>
      <c r="DM48" s="91"/>
      <c r="DN48" s="91"/>
      <c r="DO48" s="91"/>
      <c r="DP48" s="91"/>
      <c r="DQ48" s="91"/>
      <c r="DR48" s="91"/>
      <c r="DS48" s="91"/>
    </row>
    <row r="49" spans="4:123" x14ac:dyDescent="0.35">
      <c r="D49" s="139" t="s">
        <v>288</v>
      </c>
      <c r="E49" s="99"/>
      <c r="F49" s="99"/>
      <c r="G49" s="91"/>
      <c r="H49" s="91"/>
      <c r="I49" s="91"/>
      <c r="J49" s="91"/>
      <c r="K49" s="91"/>
      <c r="L49" s="91"/>
      <c r="M49" s="91"/>
      <c r="N49" s="91"/>
      <c r="O49" s="91"/>
      <c r="P49" s="91"/>
      <c r="Q49" s="91"/>
      <c r="R49" s="91"/>
      <c r="S49" s="91"/>
      <c r="T49" s="91"/>
      <c r="U49" s="91"/>
      <c r="V49" s="91"/>
      <c r="W49" s="91"/>
      <c r="X49" s="91"/>
      <c r="Y49" s="91"/>
      <c r="Z49" s="91"/>
      <c r="AA49" s="91"/>
      <c r="AB49" s="91"/>
      <c r="AC49" s="91"/>
      <c r="AD49" s="91"/>
      <c r="AE49" s="91"/>
      <c r="AF49" s="91"/>
      <c r="AG49" s="91"/>
      <c r="AH49" s="91"/>
      <c r="AI49" s="91"/>
      <c r="AJ49" s="91"/>
      <c r="AK49" s="91"/>
      <c r="AL49" s="91"/>
      <c r="AM49" s="91"/>
      <c r="AN49" s="91"/>
      <c r="AO49" s="91"/>
      <c r="AP49" s="91"/>
      <c r="AQ49" s="91"/>
      <c r="AR49" s="91"/>
      <c r="AS49" s="91"/>
      <c r="AT49" s="91"/>
      <c r="AU49" s="91"/>
      <c r="AV49" s="91"/>
      <c r="AW49" s="91"/>
      <c r="AX49" s="91"/>
      <c r="AY49" s="91"/>
      <c r="AZ49" s="91"/>
      <c r="BA49" s="91"/>
      <c r="BB49" s="91"/>
      <c r="BC49" s="91"/>
      <c r="BD49" s="91"/>
      <c r="BE49" s="91"/>
      <c r="BF49" s="91"/>
      <c r="BG49" s="91"/>
      <c r="BH49" s="91"/>
      <c r="BI49" s="91"/>
      <c r="BJ49" s="91"/>
      <c r="BK49" s="91"/>
      <c r="BL49" s="91"/>
      <c r="BM49" s="91"/>
      <c r="BN49" s="91"/>
      <c r="BO49" s="91"/>
      <c r="BP49" s="91"/>
      <c r="BQ49" s="91"/>
      <c r="BR49" s="91"/>
      <c r="BS49" s="91"/>
      <c r="BT49" s="91"/>
      <c r="BU49" s="91"/>
      <c r="BV49" s="91"/>
      <c r="BW49" s="91"/>
      <c r="BX49" s="91"/>
      <c r="BY49" s="91"/>
      <c r="BZ49" s="91"/>
      <c r="CA49" s="91"/>
      <c r="CB49" s="91"/>
      <c r="CC49" s="91"/>
      <c r="CD49" s="91"/>
      <c r="CE49" s="91"/>
      <c r="CF49" s="91"/>
      <c r="CG49" s="91"/>
      <c r="CH49" s="91"/>
      <c r="CI49" s="91"/>
      <c r="CJ49" s="91"/>
      <c r="CK49" s="91"/>
      <c r="CL49" s="91"/>
      <c r="CM49" s="91"/>
      <c r="CN49" s="91"/>
      <c r="CO49" s="91"/>
      <c r="CP49" s="91"/>
      <c r="CQ49" s="91"/>
      <c r="CR49" s="91"/>
      <c r="CS49" s="91"/>
      <c r="CT49" s="91"/>
      <c r="CU49" s="91"/>
      <c r="CV49" s="91"/>
      <c r="CW49" s="91"/>
      <c r="CX49" s="91"/>
      <c r="CY49" s="91"/>
      <c r="CZ49" s="91"/>
      <c r="DA49" s="91"/>
      <c r="DB49" s="91"/>
      <c r="DC49" s="91"/>
      <c r="DD49" s="91"/>
      <c r="DE49" s="91"/>
      <c r="DF49" s="91"/>
      <c r="DG49" s="91"/>
      <c r="DH49" s="91"/>
      <c r="DI49" s="91"/>
      <c r="DJ49" s="91"/>
      <c r="DK49" s="91"/>
      <c r="DL49" s="91"/>
      <c r="DM49" s="91"/>
      <c r="DN49" s="91"/>
      <c r="DO49" s="91"/>
      <c r="DP49" s="91"/>
      <c r="DQ49" s="91"/>
      <c r="DR49" s="91"/>
      <c r="DS49" s="91"/>
    </row>
    <row r="50" spans="4:123" x14ac:dyDescent="0.35">
      <c r="D50" s="6"/>
      <c r="E50" s="6"/>
      <c r="G50" s="6"/>
    </row>
    <row r="51" spans="4:123" x14ac:dyDescent="0.35">
      <c r="D51" s="6" t="s">
        <v>77</v>
      </c>
      <c r="F51" s="51" t="s">
        <v>32</v>
      </c>
      <c r="G51" s="140">
        <f>Inputs!H146</f>
        <v>7.8700000000000006E-2</v>
      </c>
      <c r="H51" s="91"/>
    </row>
    <row r="52" spans="4:123" x14ac:dyDescent="0.35">
      <c r="D52" s="6" t="s">
        <v>78</v>
      </c>
      <c r="F52" s="51" t="s">
        <v>14</v>
      </c>
      <c r="G52" s="141">
        <f>Inputs!H147</f>
        <v>1.3</v>
      </c>
      <c r="H52" s="91"/>
    </row>
    <row r="53" spans="4:123" x14ac:dyDescent="0.35">
      <c r="D53" s="6" t="s">
        <v>289</v>
      </c>
      <c r="F53" s="51" t="s">
        <v>32</v>
      </c>
      <c r="G53" s="140">
        <f>Inputs!H148</f>
        <v>0.13830000000000001</v>
      </c>
      <c r="H53" s="91"/>
    </row>
    <row r="54" spans="4:123" x14ac:dyDescent="0.35">
      <c r="D54" s="6" t="s">
        <v>484</v>
      </c>
      <c r="E54" s="6"/>
      <c r="F54" s="51" t="str">
        <f>F53</f>
        <v>%</v>
      </c>
      <c r="G54" s="140">
        <f>Inputs!H140</f>
        <v>0.7</v>
      </c>
      <c r="H54" s="58">
        <f>IFERROR(FS!H84/(FS!H82+SUM(FS!H84)),0)</f>
        <v>0.7</v>
      </c>
      <c r="I54" s="58">
        <f>IFERROR(FS!I84/(FS!I82+SUM(FS!I84)),0)</f>
        <v>0.7</v>
      </c>
      <c r="J54" s="58">
        <f>IFERROR(FS!J84/(FS!J82+SUM(FS!J84)),0)</f>
        <v>0.7</v>
      </c>
      <c r="K54" s="58">
        <f>IFERROR(FS!K84/(FS!K82+SUM(FS!K84)),0)</f>
        <v>0.69031994894178306</v>
      </c>
      <c r="L54" s="58">
        <f>IFERROR(FS!L84/(FS!L82+SUM(FS!L84)),0)</f>
        <v>0.68945160854498</v>
      </c>
      <c r="M54" s="58">
        <f>IFERROR(FS!M84/(FS!M82+SUM(FS!M84)),0)</f>
        <v>0.68985041238598666</v>
      </c>
      <c r="N54" s="58">
        <f>IFERROR(FS!N84/(FS!N82+SUM(FS!N84)),0)</f>
        <v>0.68975621576286894</v>
      </c>
      <c r="O54" s="58">
        <f>IFERROR(FS!O84/(FS!O82+SUM(FS!O84)),0)</f>
        <v>0.68193362139158709</v>
      </c>
      <c r="P54" s="58">
        <f>IFERROR(FS!P84/(FS!P82+SUM(FS!P84)),0)</f>
        <v>0.67984850077589698</v>
      </c>
      <c r="Q54" s="58">
        <f>IFERROR(FS!Q84/(FS!Q82+SUM(FS!Q84)),0)</f>
        <v>0.68024727049204325</v>
      </c>
      <c r="R54" s="58">
        <f>IFERROR(FS!R84/(FS!R82+SUM(FS!R84)),0)</f>
        <v>0.67998881328572747</v>
      </c>
      <c r="S54" s="58">
        <f>IFERROR(FS!S84/(FS!S82+SUM(FS!S84)),0)</f>
        <v>0.67285945157317895</v>
      </c>
      <c r="T54" s="58">
        <f>IFERROR(FS!T84/(FS!T82+SUM(FS!T84)),0)</f>
        <v>0.67154985440669912</v>
      </c>
      <c r="U54" s="58">
        <f>IFERROR(FS!U84/(FS!U82+SUM(FS!U84)),0)</f>
        <v>0.67509906106792539</v>
      </c>
      <c r="V54" s="58">
        <f>IFERROR(FS!V84/(FS!V82+SUM(FS!V84)),0)</f>
        <v>0.67643805810229851</v>
      </c>
      <c r="W54" s="58">
        <f>IFERROR(FS!W84/(FS!W82+SUM(FS!W84)),0)</f>
        <v>0.66938799569498386</v>
      </c>
      <c r="X54" s="58">
        <f>IFERROR(FS!X84/(FS!X82+SUM(FS!X84)),0)</f>
        <v>0.66967404706864464</v>
      </c>
      <c r="Y54" s="58">
        <f>IFERROR(FS!Y84/(FS!Y82+SUM(FS!Y84)),0)</f>
        <v>0.67628207379445504</v>
      </c>
      <c r="Z54" s="58">
        <f>IFERROR(FS!Z84/(FS!Z82+SUM(FS!Z84)),0)</f>
        <v>0.67880572708451747</v>
      </c>
      <c r="AA54" s="58">
        <f>IFERROR(FS!AA84/(FS!AA82+SUM(FS!AA84)),0)</f>
        <v>0.67117432601804083</v>
      </c>
      <c r="AB54" s="58">
        <f>IFERROR(FS!AB84/(FS!AB82+SUM(FS!AB84)),0)</f>
        <v>0.66776709421850189</v>
      </c>
      <c r="AC54" s="58">
        <f>IFERROR(FS!AC84/(FS!AC82+SUM(FS!AC84)),0)</f>
        <v>0.66312859650122014</v>
      </c>
      <c r="AD54" s="58">
        <f>IFERROR(FS!AD84/(FS!AD82+SUM(FS!AD84)),0)</f>
        <v>0.65856889590544854</v>
      </c>
      <c r="AE54" s="58">
        <f>IFERROR(FS!AE84/(FS!AE82+SUM(FS!AE84)),0)</f>
        <v>0.65249137571939941</v>
      </c>
      <c r="AF54" s="58">
        <f>IFERROR(FS!AF84/(FS!AF82+SUM(FS!AF84)),0)</f>
        <v>0.64742881466107072</v>
      </c>
      <c r="AG54" s="58">
        <f>IFERROR(FS!AG84/(FS!AG82+SUM(FS!AG84)),0)</f>
        <v>0.64249798496208566</v>
      </c>
      <c r="AH54" s="58">
        <f>IFERROR(FS!AH84/(FS!AH82+SUM(FS!AH84)),0)</f>
        <v>0.63739159783015775</v>
      </c>
      <c r="AI54" s="58">
        <f>IFERROR(FS!AI84/(FS!AI82+SUM(FS!AI84)),0)</f>
        <v>0.6312692025050014</v>
      </c>
      <c r="AJ54" s="58">
        <f>IFERROR(FS!AJ84/(FS!AJ82+SUM(FS!AJ84)),0)</f>
        <v>0.62580335043694091</v>
      </c>
      <c r="AK54" s="58">
        <f>IFERROR(FS!AK84/(FS!AK82+SUM(FS!AK84)),0)</f>
        <v>0.6203617282256737</v>
      </c>
      <c r="AL54" s="58">
        <f>IFERROR(FS!AL84/(FS!AL82+SUM(FS!AL84)),0)</f>
        <v>0.61464232566152777</v>
      </c>
      <c r="AM54" s="58">
        <f>IFERROR(FS!AM84/(FS!AM82+SUM(FS!AM84)),0)</f>
        <v>0.60850379158243895</v>
      </c>
      <c r="AN54" s="58">
        <f>IFERROR(FS!AN84/(FS!AN82+SUM(FS!AN84)),0)</f>
        <v>0.60223455645750634</v>
      </c>
      <c r="AO54" s="58">
        <f>IFERROR(FS!AO84/(FS!AO82+SUM(FS!AO84)),0)</f>
        <v>0.59599786467692473</v>
      </c>
      <c r="AP54" s="58">
        <f>IFERROR(FS!AP84/(FS!AP82+SUM(FS!AP84)),0)</f>
        <v>0.58940667687774362</v>
      </c>
      <c r="AQ54" s="58">
        <f>IFERROR(FS!AQ84/(FS!AQ82+SUM(FS!AQ84)),0)</f>
        <v>0.58209783739337606</v>
      </c>
      <c r="AR54" s="58">
        <f>IFERROR(FS!AR84/(FS!AR82+SUM(FS!AR84)),0)</f>
        <v>0.57501063727249402</v>
      </c>
      <c r="AS54" s="58">
        <f>IFERROR(FS!AS84/(FS!AS82+SUM(FS!AS84)),0)</f>
        <v>0.56778879849163433</v>
      </c>
      <c r="AT54" s="58">
        <f>IFERROR(FS!AT84/(FS!AT82+SUM(FS!AT84)),0)</f>
        <v>0.56012989894722343</v>
      </c>
      <c r="AU54" s="58">
        <f>IFERROR(FS!AU84/(FS!AU82+SUM(FS!AU84)),0)</f>
        <v>0.5517043797982204</v>
      </c>
      <c r="AV54" s="58">
        <f>IFERROR(FS!AV84/(FS!AV82+SUM(FS!AV84)),0)</f>
        <v>0.54341600358374753</v>
      </c>
      <c r="AW54" s="58">
        <f>IFERROR(FS!AW84/(FS!AW82+SUM(FS!AW84)),0)</f>
        <v>0.53490210453334264</v>
      </c>
      <c r="AX54" s="58">
        <f>IFERROR(FS!AX84/(FS!AX82+SUM(FS!AX84)),0)</f>
        <v>0.52585537381626835</v>
      </c>
      <c r="AY54" s="58">
        <f>IFERROR(FS!AY84/(FS!AY82+SUM(FS!AY84)),0)</f>
        <v>0.51588000809530055</v>
      </c>
      <c r="AZ54" s="58">
        <f>IFERROR(FS!AZ84/(FS!AZ82+SUM(FS!AZ84)),0)</f>
        <v>0.50596220126400659</v>
      </c>
      <c r="BA54" s="58">
        <f>IFERROR(FS!BA84/(FS!BA82+SUM(FS!BA84)),0)</f>
        <v>0.4962304448976706</v>
      </c>
      <c r="BB54" s="58">
        <f>IFERROR(FS!BB84/(FS!BB82+SUM(FS!BB84)),0)</f>
        <v>0.4858958513010862</v>
      </c>
      <c r="BC54" s="58">
        <f>IFERROR(FS!BC84/(FS!BC82+SUM(FS!BC84)),0)</f>
        <v>0.47479638329782875</v>
      </c>
      <c r="BD54" s="58">
        <f>IFERROR(FS!BD84/(FS!BD82+SUM(FS!BD84)),0)</f>
        <v>0.46328420727943431</v>
      </c>
      <c r="BE54" s="58">
        <f>IFERROR(FS!BE84/(FS!BE82+SUM(FS!BE84)),0)</f>
        <v>0.45206037779990071</v>
      </c>
      <c r="BF54" s="58">
        <f>IFERROR(FS!BF84/(FS!BF82+SUM(FS!BF84)),0)</f>
        <v>0.44014968104029989</v>
      </c>
      <c r="BG54" s="58">
        <f>IFERROR(FS!BG84/(FS!BG82+SUM(FS!BG84)),0)</f>
        <v>0.42714435313762389</v>
      </c>
      <c r="BH54" s="58">
        <f>IFERROR(FS!BH84/(FS!BH82+SUM(FS!BH84)),0)</f>
        <v>0.41399010349590687</v>
      </c>
      <c r="BI54" s="58">
        <f>IFERROR(FS!BI84/(FS!BI82+SUM(FS!BI84)),0)</f>
        <v>0.40100382061402934</v>
      </c>
      <c r="BJ54" s="58">
        <f>IFERROR(FS!BJ84/(FS!BJ82+SUM(FS!BJ84)),0)</f>
        <v>0.38719617697097741</v>
      </c>
      <c r="BK54" s="58">
        <f>IFERROR(FS!BK84/(FS!BK82+SUM(FS!BK84)),0)</f>
        <v>0.37216836346168641</v>
      </c>
      <c r="BL54" s="58">
        <f>IFERROR(FS!BL84/(FS!BL82+SUM(FS!BL84)),0)</f>
        <v>0.35681406429206292</v>
      </c>
      <c r="BM54" s="58">
        <f>IFERROR(FS!BM84/(FS!BM82+SUM(FS!BM84)),0)</f>
        <v>0.34246374553372555</v>
      </c>
      <c r="BN54" s="58">
        <f>IFERROR(FS!BN84/(FS!BN82+SUM(FS!BN84)),0)</f>
        <v>0.32721128066199989</v>
      </c>
      <c r="BO54" s="58">
        <f>IFERROR(FS!BO84/(FS!BO82+SUM(FS!BO84)),0)</f>
        <v>0.31068281579390883</v>
      </c>
      <c r="BP54" s="58">
        <f>IFERROR(FS!BP84/(FS!BP82+SUM(FS!BP84)),0)</f>
        <v>0.29368984025223493</v>
      </c>
      <c r="BQ54" s="58">
        <f>IFERROR(FS!BQ84/(FS!BQ82+SUM(FS!BQ84)),0)</f>
        <v>0.28105971121071777</v>
      </c>
      <c r="BR54" s="58">
        <f>IFERROR(FS!BR84/(FS!BR82+SUM(FS!BR84)),0)</f>
        <v>0.26771769143085322</v>
      </c>
      <c r="BS54" s="58">
        <f>IFERROR(FS!BS84/(FS!BS82+SUM(FS!BS84)),0)</f>
        <v>0.25353323195130129</v>
      </c>
      <c r="BT54" s="58">
        <f>IFERROR(FS!BT84/(FS!BT82+SUM(FS!BT84)),0)</f>
        <v>0.23876640434670623</v>
      </c>
      <c r="BU54" s="58">
        <f>IFERROR(FS!BU84/(FS!BU82+SUM(FS!BU84)),0)</f>
        <v>0.22519073088273361</v>
      </c>
      <c r="BV54" s="58">
        <f>IFERROR(FS!BV84/(FS!BV82+SUM(FS!BV84)),0)</f>
        <v>0.21088854642571941</v>
      </c>
      <c r="BW54" s="58">
        <f>IFERROR(FS!BW84/(FS!BW82+SUM(FS!BW84)),0)</f>
        <v>0.19559148679952817</v>
      </c>
      <c r="BX54" s="58">
        <f>IFERROR(FS!BX84/(FS!BX82+SUM(FS!BX84)),0)</f>
        <v>0.17990619740658165</v>
      </c>
      <c r="BY54" s="58">
        <f>IFERROR(FS!BY84/(FS!BY82+SUM(FS!BY84)),0)</f>
        <v>0.16554055261716344</v>
      </c>
      <c r="BZ54" s="58">
        <f>IFERROR(FS!BZ84/(FS!BZ82+SUM(FS!BZ84)),0)</f>
        <v>0.1504321342583799</v>
      </c>
      <c r="CA54" s="58">
        <f>IFERROR(FS!CA84/(FS!CA82+SUM(FS!CA84)),0)</f>
        <v>0.134378880354524</v>
      </c>
      <c r="CB54" s="58">
        <f>IFERROR(FS!CB84/(FS!CB82+SUM(FS!CB84)),0)</f>
        <v>0.11782784522016192</v>
      </c>
      <c r="CC54" s="58">
        <f>IFERROR(FS!CC84/(FS!CC82+SUM(FS!CC84)),0)</f>
        <v>0.10285100002334871</v>
      </c>
      <c r="CD54" s="58">
        <f>IFERROR(FS!CD84/(FS!CD82+SUM(FS!CD84)),0)</f>
        <v>8.714550171984066E-2</v>
      </c>
      <c r="CE54" s="58">
        <f>IFERROR(FS!CE84/(FS!CE82+SUM(FS!CE84)),0)</f>
        <v>7.058987950212936E-2</v>
      </c>
      <c r="CF54" s="58">
        <f>IFERROR(FS!CF84/(FS!CF82+SUM(FS!CF84)),0)</f>
        <v>5.3432313730563515E-2</v>
      </c>
      <c r="CG54" s="58">
        <f>IFERROR(FS!CG84/(FS!CG82+SUM(FS!CG84)),0)</f>
        <v>4.0820897559730694E-2</v>
      </c>
      <c r="CH54" s="58">
        <f>IFERROR(FS!CH84/(FS!CH82+SUM(FS!CH84)),0)</f>
        <v>2.7714988842651962E-2</v>
      </c>
      <c r="CI54" s="58">
        <f>IFERROR(FS!CI84/(FS!CI82+SUM(FS!CI84)),0)</f>
        <v>1.4102194745616978E-2</v>
      </c>
      <c r="CJ54" s="58">
        <f>IFERROR(FS!CJ84/(FS!CJ82+SUM(FS!CJ84)),0)</f>
        <v>0</v>
      </c>
      <c r="CK54" s="58">
        <f>IFERROR(FS!CK84/(FS!CK82+SUM(FS!CK84)),0)</f>
        <v>0</v>
      </c>
      <c r="CL54" s="58">
        <f>IFERROR(FS!CL84/(FS!CL82+SUM(FS!CL84)),0)</f>
        <v>0</v>
      </c>
      <c r="CM54" s="58">
        <f>IFERROR(FS!CM84/(FS!CM82+SUM(FS!CM84)),0)</f>
        <v>0</v>
      </c>
      <c r="CN54" s="58">
        <f>IFERROR(FS!CN84/(FS!CN82+SUM(FS!CN84)),0)</f>
        <v>0</v>
      </c>
      <c r="CO54" s="58">
        <f>IFERROR(FS!CO84/(FS!CO82+SUM(FS!CO84)),0)</f>
        <v>0</v>
      </c>
      <c r="CP54" s="58">
        <f>IFERROR(FS!CP84/(FS!CP82+SUM(FS!CP84)),0)</f>
        <v>0</v>
      </c>
      <c r="CQ54" s="58">
        <f>IFERROR(FS!CQ84/(FS!CQ82+SUM(FS!CQ84)),0)</f>
        <v>0</v>
      </c>
      <c r="CR54" s="58">
        <f>IFERROR(FS!CR84/(FS!CR82+SUM(FS!CR84)),0)</f>
        <v>0</v>
      </c>
      <c r="CS54" s="58">
        <f>IFERROR(FS!CS84/(FS!CS82+SUM(FS!CS84)),0)</f>
        <v>0</v>
      </c>
      <c r="CT54" s="58">
        <f>IFERROR(FS!CT84/(FS!CT82+SUM(FS!CT84)),0)</f>
        <v>0</v>
      </c>
      <c r="CU54" s="58">
        <f>IFERROR(FS!CU84/(FS!CU82+SUM(FS!CU84)),0)</f>
        <v>0</v>
      </c>
      <c r="CV54" s="58">
        <f>IFERROR(FS!CV84/(FS!CV82+SUM(FS!CV84)),0)</f>
        <v>0</v>
      </c>
      <c r="CW54" s="58">
        <f>IFERROR(FS!CW84/(FS!CW82+SUM(FS!CW84)),0)</f>
        <v>0</v>
      </c>
      <c r="CX54" s="58">
        <f>IFERROR(FS!CX84/(FS!CX82+SUM(FS!CX84)),0)</f>
        <v>0</v>
      </c>
      <c r="CY54" s="58">
        <f>IFERROR(FS!CY84/(FS!CY82+SUM(FS!CY84)),0)</f>
        <v>0</v>
      </c>
      <c r="CZ54" s="58">
        <f>IFERROR(FS!CZ84/(FS!CZ82+SUM(FS!CZ84)),0)</f>
        <v>0</v>
      </c>
      <c r="DA54" s="58">
        <f>IFERROR(FS!DA84/(FS!DA82+SUM(FS!DA84)),0)</f>
        <v>0</v>
      </c>
      <c r="DB54" s="58">
        <f>IFERROR(FS!DB84/(FS!DB82+SUM(FS!DB84)),0)</f>
        <v>0</v>
      </c>
      <c r="DC54" s="58">
        <f>IFERROR(FS!DC84/(FS!DC82+SUM(FS!DC84)),0)</f>
        <v>0</v>
      </c>
      <c r="DD54" s="58">
        <f>IFERROR(FS!DD84/(FS!DD82+SUM(FS!DD84)),0)</f>
        <v>0</v>
      </c>
      <c r="DE54" s="58">
        <f>IFERROR(FS!DE84/(FS!DE82+SUM(FS!DE84)),0)</f>
        <v>0</v>
      </c>
      <c r="DF54" s="58">
        <f>IFERROR(FS!DF84/(FS!DF82+SUM(FS!DF84)),0)</f>
        <v>0</v>
      </c>
      <c r="DG54" s="58">
        <f>IFERROR(FS!DG84/(FS!DG82+SUM(FS!DG84)),0)</f>
        <v>0</v>
      </c>
      <c r="DH54" s="58">
        <f>IFERROR(FS!DH84/(FS!DH82+SUM(FS!DH84)),0)</f>
        <v>0</v>
      </c>
      <c r="DI54" s="58">
        <f>IFERROR(FS!DI84/(FS!DI82+SUM(FS!DI84)),0)</f>
        <v>0</v>
      </c>
      <c r="DJ54" s="58">
        <f>IFERROR(FS!DJ84/(FS!DJ82+SUM(FS!DJ84)),0)</f>
        <v>0</v>
      </c>
      <c r="DK54" s="58">
        <f>IFERROR(FS!DK84/(FS!DK82+SUM(FS!DK84)),0)</f>
        <v>0</v>
      </c>
      <c r="DL54" s="58">
        <f>IFERROR(FS!DL84/(FS!DL82+SUM(FS!DL84)),0)</f>
        <v>0</v>
      </c>
      <c r="DM54" s="58">
        <f>IFERROR(FS!DM84/(FS!DM82+SUM(FS!DM84)),0)</f>
        <v>0</v>
      </c>
      <c r="DN54" s="58">
        <f>IFERROR(FS!DN84/(FS!DN82+SUM(FS!DN84)),0)</f>
        <v>0</v>
      </c>
      <c r="DO54" s="58">
        <f>IFERROR(FS!DO84/(FS!DO82+SUM(FS!DO84)),0)</f>
        <v>0</v>
      </c>
      <c r="DP54" s="58">
        <f>IFERROR(FS!DP84/(FS!DP82+SUM(FS!DP84)),0)</f>
        <v>0</v>
      </c>
      <c r="DQ54" s="58">
        <f>IFERROR(FS!DQ84/(FS!DQ82+SUM(FS!DQ84)),0)</f>
        <v>0</v>
      </c>
      <c r="DR54" s="58">
        <f>IFERROR(FS!DR84/(FS!DR82+SUM(FS!DR84)),0)</f>
        <v>0</v>
      </c>
      <c r="DS54" s="58">
        <f>IFERROR(FS!DS84/(FS!DS82+SUM(FS!DS84)),0)</f>
        <v>0</v>
      </c>
    </row>
    <row r="55" spans="4:123" x14ac:dyDescent="0.35">
      <c r="D55" s="6" t="s">
        <v>307</v>
      </c>
      <c r="E55" s="6"/>
      <c r="F55" s="51" t="str">
        <f>F54</f>
        <v>%</v>
      </c>
      <c r="G55" s="140">
        <f>AVERAGE(Inputs!H32:L32)</f>
        <v>9.5000000000000001E-2</v>
      </c>
      <c r="H55" s="307">
        <f>FV(Capex!H418,4,0,-1)-1</f>
        <v>9.5000000000000417E-2</v>
      </c>
      <c r="I55" s="307">
        <f>FV(Capex!I418,4,0,-1)-1</f>
        <v>9.5000000000000417E-2</v>
      </c>
      <c r="J55" s="307">
        <f>FV(Capex!J418,4,0,-1)-1</f>
        <v>9.5000000000000417E-2</v>
      </c>
      <c r="K55" s="307">
        <f>FV(Capex!K418,4,0,-1)-1</f>
        <v>5.8420048704806327E-2</v>
      </c>
      <c r="L55" s="307">
        <f>FV(Capex!L418,4,0,-1)-1</f>
        <v>6.2548777628486762E-2</v>
      </c>
      <c r="M55" s="307">
        <f>FV(Capex!M418,4,0,-1)-1</f>
        <v>7.262783732010436E-2</v>
      </c>
      <c r="N55" s="307">
        <f>FV(Capex!N418,4,0,-1)-1</f>
        <v>7.7254105985993471E-2</v>
      </c>
      <c r="O55" s="307">
        <f>FV(Capex!O418,4,0,-1)-1</f>
        <v>4.2082823448935658E-2</v>
      </c>
      <c r="P55" s="307">
        <f>FV(Capex!P418,4,0,-1)-1</f>
        <v>4.5531322174946043E-2</v>
      </c>
      <c r="Q55" s="307">
        <f>FV(Capex!Q418,4,0,-1)-1</f>
        <v>5.5236948535504204E-2</v>
      </c>
      <c r="R55" s="307">
        <f>FV(Capex!R418,4,0,-1)-1</f>
        <v>6.0827976732926059E-2</v>
      </c>
      <c r="S55" s="307">
        <f>FV(Capex!S418,4,0,-1)-1</f>
        <v>3.6961582016616257E-2</v>
      </c>
      <c r="T55" s="307">
        <f>FV(Capex!T418,4,0,-1)-1</f>
        <v>4.1974475666756383E-2</v>
      </c>
      <c r="U55" s="307">
        <f>FV(Capex!U418,4,0,-1)-1</f>
        <v>5.5015435053368256E-2</v>
      </c>
      <c r="V55" s="307">
        <f>FV(Capex!V418,4,0,-1)-1</f>
        <v>6.1811122732467583E-2</v>
      </c>
      <c r="W55" s="307">
        <f>FV(Capex!W418,4,0,-1)-1</f>
        <v>3.9678362710508619E-2</v>
      </c>
      <c r="X55" s="307">
        <f>FV(Capex!X418,4,0,-1)-1</f>
        <v>4.6091562703829192E-2</v>
      </c>
      <c r="Y55" s="307">
        <f>FV(Capex!Y418,4,0,-1)-1</f>
        <v>6.1863712239383029E-2</v>
      </c>
      <c r="Z55" s="307">
        <f>FV(Capex!Z418,4,0,-1)-1</f>
        <v>6.8886707535552816E-2</v>
      </c>
      <c r="AA55" s="307">
        <f>FV(Capex!AA418,4,0,-1)-1</f>
        <v>4.2905387599057265E-2</v>
      </c>
      <c r="AB55" s="307">
        <f>FV(Capex!AB418,4,0,-1)-1</f>
        <v>4.2869354172005991E-2</v>
      </c>
      <c r="AC55" s="307">
        <f>FV(Capex!AC418,4,0,-1)-1</f>
        <v>4.320595049799647E-2</v>
      </c>
      <c r="AD55" s="307">
        <f>FV(Capex!AD418,4,0,-1)-1</f>
        <v>4.3551865348292473E-2</v>
      </c>
      <c r="AE55" s="307">
        <f>FV(Capex!AE418,4,0,-1)-1</f>
        <v>2.5212813758699326E-2</v>
      </c>
      <c r="AF55" s="307">
        <f>FV(Capex!AF418,4,0,-1)-1</f>
        <v>2.5065288071691061E-2</v>
      </c>
      <c r="AG55" s="307">
        <f>FV(Capex!AG418,4,0,-1)-1</f>
        <v>2.5216358096000979E-2</v>
      </c>
      <c r="AH55" s="307">
        <f>FV(Capex!AH418,4,0,-1)-1</f>
        <v>2.5372765650920392E-2</v>
      </c>
      <c r="AI55" s="307">
        <f>FV(Capex!AI418,4,0,-1)-1</f>
        <v>2.5534904520232216E-2</v>
      </c>
      <c r="AJ55" s="307">
        <f>FV(Capex!AJ418,4,0,-1)-1</f>
        <v>2.5058367650317992E-2</v>
      </c>
      <c r="AK55" s="307">
        <f>FV(Capex!AK418,4,0,-1)-1</f>
        <v>2.5228089418617428E-2</v>
      </c>
      <c r="AL55" s="307">
        <f>FV(Capex!AL418,4,0,-1)-1</f>
        <v>2.5404813317761121E-2</v>
      </c>
      <c r="AM55" s="307">
        <f>FV(Capex!AM418,4,0,-1)-1</f>
        <v>2.5589115736006196E-2</v>
      </c>
      <c r="AN55" s="307">
        <f>FV(Capex!AN418,4,0,-1)-1</f>
        <v>2.4003064822925912E-2</v>
      </c>
      <c r="AO55" s="307">
        <f>FV(Capex!AO418,4,0,-1)-1</f>
        <v>2.4184477048367015E-2</v>
      </c>
      <c r="AP55" s="307">
        <f>FV(Capex!AP418,4,0,-1)-1</f>
        <v>2.4374730724790572E-2</v>
      </c>
      <c r="AQ55" s="307">
        <f>FV(Capex!AQ418,4,0,-1)-1</f>
        <v>2.457464887124905E-2</v>
      </c>
      <c r="AR55" s="307">
        <f>FV(Capex!AR418,4,0,-1)-1</f>
        <v>2.4785160542763585E-2</v>
      </c>
      <c r="AS55" s="307">
        <f>FV(Capex!AS418,4,0,-1)-1</f>
        <v>2.5007318468950546E-2</v>
      </c>
      <c r="AT55" s="307">
        <f>FV(Capex!AT418,4,0,-1)-1</f>
        <v>2.5242320334647683E-2</v>
      </c>
      <c r="AU55" s="307">
        <f>FV(Capex!AU418,4,0,-1)-1</f>
        <v>2.5491534611118416E-2</v>
      </c>
      <c r="AV55" s="307">
        <f>FV(Capex!AV418,4,0,-1)-1</f>
        <v>2.5756532115046804E-2</v>
      </c>
      <c r="AW55" s="307">
        <f>FV(Capex!AW418,4,0,-1)-1</f>
        <v>2.6039124833945326E-2</v>
      </c>
      <c r="AX55" s="307">
        <f>FV(Capex!AX418,4,0,-1)-1</f>
        <v>2.6341414047784228E-2</v>
      </c>
      <c r="AY55" s="307">
        <f>FV(Capex!AY418,4,0,-1)-1</f>
        <v>2.6665850451591977E-2</v>
      </c>
      <c r="AZ55" s="307">
        <f>FV(Capex!AZ418,4,0,-1)-1</f>
        <v>2.7015309922175712E-2</v>
      </c>
      <c r="BA55" s="307">
        <f>FV(Capex!BA418,4,0,-1)-1</f>
        <v>2.7336767194808154E-2</v>
      </c>
      <c r="BB55" s="307">
        <f>FV(Capex!BB418,4,0,-1)-1</f>
        <v>2.7684099540052243E-2</v>
      </c>
      <c r="BC55" s="307">
        <f>FV(Capex!BC418,4,0,-1)-1</f>
        <v>2.8060981651539363E-2</v>
      </c>
      <c r="BD55" s="307">
        <f>FV(Capex!BD418,4,0,-1)-1</f>
        <v>2.8471819668896448E-2</v>
      </c>
      <c r="BE55" s="307">
        <f>FV(Capex!BE418,4,0,-1)-1</f>
        <v>2.8850757223349843E-2</v>
      </c>
      <c r="BF55" s="307">
        <f>FV(Capex!BF418,4,0,-1)-1</f>
        <v>2.9265826485552537E-2</v>
      </c>
      <c r="BG55" s="307">
        <f>FV(Capex!BG418,4,0,-1)-1</f>
        <v>2.9723032252973569E-2</v>
      </c>
      <c r="BH55" s="307">
        <f>FV(Capex!BH418,4,0,-1)-1</f>
        <v>3.0229788939031499E-2</v>
      </c>
      <c r="BI55" s="307">
        <f>FV(Capex!BI418,4,0,-1)-1</f>
        <v>3.070190762616698E-2</v>
      </c>
      <c r="BJ55" s="307">
        <f>FV(Capex!BJ418,4,0,-1)-1</f>
        <v>3.1229237751227323E-2</v>
      </c>
      <c r="BK55" s="307">
        <f>FV(Capex!BK418,4,0,-1)-1</f>
        <v>3.1822912091628686E-2</v>
      </c>
      <c r="BL55" s="307">
        <f>FV(Capex!BL418,4,0,-1)-1</f>
        <v>3.2497272880141592E-2</v>
      </c>
      <c r="BM55" s="307">
        <f>FV(Capex!BM418,4,0,-1)-1</f>
        <v>3.301135526189114E-2</v>
      </c>
      <c r="BN55" s="307">
        <f>FV(Capex!BN418,4,0,-1)-1</f>
        <v>3.3597861721339273E-2</v>
      </c>
      <c r="BO55" s="307">
        <f>FV(Capex!BO418,4,0,-1)-1</f>
        <v>3.4274357361920416E-2</v>
      </c>
      <c r="BP55" s="307">
        <f>FV(Capex!BP418,4,0,-1)-1</f>
        <v>3.5064586015220556E-2</v>
      </c>
      <c r="BQ55" s="307">
        <f>FV(Capex!BQ418,4,0,-1)-1</f>
        <v>3.5064586015220556E-2</v>
      </c>
      <c r="BR55" s="307">
        <f>FV(Capex!BR418,4,0,-1)-1</f>
        <v>3.5064586015220556E-2</v>
      </c>
      <c r="BS55" s="307">
        <f>FV(Capex!BS418,4,0,-1)-1</f>
        <v>3.5064586015220556E-2</v>
      </c>
      <c r="BT55" s="307">
        <f>FV(Capex!BT418,4,0,-1)-1</f>
        <v>3.5064586015220556E-2</v>
      </c>
      <c r="BU55" s="307">
        <f>FV(Capex!BU418,4,0,-1)-1</f>
        <v>3.5064586015220556E-2</v>
      </c>
      <c r="BV55" s="307">
        <f>FV(Capex!BV418,4,0,-1)-1</f>
        <v>3.5064586015220556E-2</v>
      </c>
      <c r="BW55" s="307">
        <f>FV(Capex!BW418,4,0,-1)-1</f>
        <v>3.5064586015220556E-2</v>
      </c>
      <c r="BX55" s="307">
        <f>FV(Capex!BX418,4,0,-1)-1</f>
        <v>3.5064586015220556E-2</v>
      </c>
      <c r="BY55" s="307">
        <f>FV(Capex!BY418,4,0,-1)-1</f>
        <v>3.5064586015220556E-2</v>
      </c>
      <c r="BZ55" s="307">
        <f>FV(Capex!BZ418,4,0,-1)-1</f>
        <v>3.5064586015220556E-2</v>
      </c>
      <c r="CA55" s="307">
        <f>FV(Capex!CA418,4,0,-1)-1</f>
        <v>3.5064586015220556E-2</v>
      </c>
      <c r="CB55" s="307">
        <f>FV(Capex!CB418,4,0,-1)-1</f>
        <v>3.5064586015220556E-2</v>
      </c>
      <c r="CC55" s="307">
        <f>FV(Capex!CC418,4,0,-1)-1</f>
        <v>3.5064586015220556E-2</v>
      </c>
      <c r="CD55" s="307">
        <f>FV(Capex!CD418,4,0,-1)-1</f>
        <v>3.5064586015220556E-2</v>
      </c>
      <c r="CE55" s="307">
        <f>FV(Capex!CE418,4,0,-1)-1</f>
        <v>3.5064586015220556E-2</v>
      </c>
      <c r="CF55" s="307">
        <f>FV(Capex!CF418,4,0,-1)-1</f>
        <v>3.5064586015220556E-2</v>
      </c>
      <c r="CG55" s="307">
        <f>FV(Capex!CG418,4,0,-1)-1</f>
        <v>3.5064586015220556E-2</v>
      </c>
      <c r="CH55" s="307">
        <f>FV(Capex!CH418,4,0,-1)-1</f>
        <v>3.5064586015220556E-2</v>
      </c>
      <c r="CI55" s="307">
        <f>FV(Capex!CI418,4,0,-1)-1</f>
        <v>3.5064586015220556E-2</v>
      </c>
      <c r="CJ55" s="307">
        <f>FV(Capex!CJ418,4,0,-1)-1</f>
        <v>0</v>
      </c>
      <c r="CK55" s="307">
        <f>FV(Capex!CK418,4,0,-1)-1</f>
        <v>0</v>
      </c>
      <c r="CL55" s="307">
        <f>FV(Capex!CL418,4,0,-1)-1</f>
        <v>0</v>
      </c>
      <c r="CM55" s="307">
        <f>FV(Capex!CM418,4,0,-1)-1</f>
        <v>0</v>
      </c>
      <c r="CN55" s="307">
        <f>FV(Capex!CN418,4,0,-1)-1</f>
        <v>0</v>
      </c>
      <c r="CO55" s="307">
        <f>FV(Capex!CO418,4,0,-1)-1</f>
        <v>0</v>
      </c>
      <c r="CP55" s="307">
        <f>FV(Capex!CP418,4,0,-1)-1</f>
        <v>0</v>
      </c>
      <c r="CQ55" s="307">
        <f>FV(Capex!CQ418,4,0,-1)-1</f>
        <v>0</v>
      </c>
      <c r="CR55" s="307">
        <f>FV(Capex!CR418,4,0,-1)-1</f>
        <v>0</v>
      </c>
      <c r="CS55" s="307">
        <f>FV(Capex!CS418,4,0,-1)-1</f>
        <v>0</v>
      </c>
      <c r="CT55" s="307">
        <f>FV(Capex!CT418,4,0,-1)-1</f>
        <v>0</v>
      </c>
      <c r="CU55" s="307">
        <f>FV(Capex!CU418,4,0,-1)-1</f>
        <v>0</v>
      </c>
      <c r="CV55" s="307">
        <f>FV(Capex!CV418,4,0,-1)-1</f>
        <v>0</v>
      </c>
      <c r="CW55" s="307">
        <f>FV(Capex!CW418,4,0,-1)-1</f>
        <v>0</v>
      </c>
      <c r="CX55" s="307">
        <f>FV(Capex!CX418,4,0,-1)-1</f>
        <v>0</v>
      </c>
      <c r="CY55" s="307">
        <f>FV(Capex!CY418,4,0,-1)-1</f>
        <v>0</v>
      </c>
      <c r="CZ55" s="307">
        <f>FV(Capex!CZ418,4,0,-1)-1</f>
        <v>0</v>
      </c>
      <c r="DA55" s="307">
        <f>FV(Capex!DA418,4,0,-1)-1</f>
        <v>0</v>
      </c>
      <c r="DB55" s="307">
        <f>FV(Capex!DB418,4,0,-1)-1</f>
        <v>0</v>
      </c>
      <c r="DC55" s="307">
        <f>FV(Capex!DC418,4,0,-1)-1</f>
        <v>0</v>
      </c>
      <c r="DD55" s="307">
        <f>FV(Capex!DD418,4,0,-1)-1</f>
        <v>0</v>
      </c>
      <c r="DE55" s="307">
        <f>FV(Capex!DE418,4,0,-1)-1</f>
        <v>0</v>
      </c>
      <c r="DF55" s="307">
        <f>FV(Capex!DF418,4,0,-1)-1</f>
        <v>0</v>
      </c>
      <c r="DG55" s="307">
        <f>FV(Capex!DG418,4,0,-1)-1</f>
        <v>0</v>
      </c>
      <c r="DH55" s="307">
        <f>FV(Capex!DH418,4,0,-1)-1</f>
        <v>0</v>
      </c>
      <c r="DI55" s="307">
        <f>FV(Capex!DI418,4,0,-1)-1</f>
        <v>0</v>
      </c>
      <c r="DJ55" s="307">
        <f>FV(Capex!DJ418,4,0,-1)-1</f>
        <v>0</v>
      </c>
      <c r="DK55" s="307">
        <f>FV(Capex!DK418,4,0,-1)-1</f>
        <v>0</v>
      </c>
      <c r="DL55" s="307">
        <f>FV(Capex!DL418,4,0,-1)-1</f>
        <v>0</v>
      </c>
      <c r="DM55" s="307">
        <f>FV(Capex!DM418,4,0,-1)-1</f>
        <v>0</v>
      </c>
      <c r="DN55" s="307">
        <f>FV(Capex!DN418,4,0,-1)-1</f>
        <v>0</v>
      </c>
      <c r="DO55" s="307">
        <f>FV(Capex!DO418,4,0,-1)-1</f>
        <v>0</v>
      </c>
      <c r="DP55" s="307">
        <f>FV(Capex!DP418,4,0,-1)-1</f>
        <v>0</v>
      </c>
      <c r="DQ55" s="307">
        <f>FV(Capex!DQ418,4,0,-1)-1</f>
        <v>0</v>
      </c>
      <c r="DR55" s="307">
        <f>FV(Capex!DR418,4,0,-1)-1</f>
        <v>0</v>
      </c>
      <c r="DS55" s="307">
        <f>FV(Capex!DS418,4,0,-1)-1</f>
        <v>0</v>
      </c>
    </row>
    <row r="56" spans="4:123" x14ac:dyDescent="0.35">
      <c r="D56" s="6"/>
      <c r="E56" s="6"/>
      <c r="G56" s="142"/>
      <c r="H56" s="311"/>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6"/>
      <c r="BJ56" s="176"/>
      <c r="BK56" s="176"/>
      <c r="BL56" s="176"/>
      <c r="BM56" s="176"/>
      <c r="BN56" s="176"/>
      <c r="BO56" s="176"/>
      <c r="BP56" s="176"/>
      <c r="BQ56" s="176"/>
      <c r="BR56" s="176"/>
      <c r="BS56" s="176"/>
      <c r="BT56" s="176"/>
      <c r="BU56" s="176"/>
      <c r="BV56" s="176"/>
      <c r="BW56" s="176"/>
      <c r="BX56" s="176"/>
      <c r="BY56" s="176"/>
      <c r="BZ56" s="176"/>
      <c r="CA56" s="176"/>
      <c r="CB56" s="176"/>
      <c r="CC56" s="176"/>
      <c r="CD56" s="176"/>
      <c r="CE56" s="176"/>
      <c r="CF56" s="176"/>
      <c r="CG56" s="176"/>
      <c r="CH56" s="176"/>
      <c r="CI56" s="176"/>
      <c r="CJ56" s="176"/>
      <c r="CK56" s="176"/>
      <c r="CL56" s="176"/>
      <c r="CM56" s="176"/>
      <c r="CN56" s="176"/>
      <c r="CO56" s="176"/>
      <c r="CP56" s="176"/>
      <c r="CQ56" s="176"/>
      <c r="CR56" s="176"/>
      <c r="CS56" s="176"/>
      <c r="CT56" s="176"/>
      <c r="CU56" s="176"/>
      <c r="CV56" s="176"/>
      <c r="CW56" s="176"/>
      <c r="CX56" s="176"/>
      <c r="CY56" s="176"/>
      <c r="CZ56" s="176"/>
      <c r="DA56" s="176"/>
      <c r="DB56" s="176"/>
      <c r="DC56" s="176"/>
      <c r="DD56" s="176"/>
      <c r="DE56" s="176"/>
      <c r="DF56" s="176"/>
      <c r="DG56" s="176"/>
      <c r="DH56" s="176"/>
      <c r="DI56" s="176"/>
      <c r="DJ56" s="176"/>
      <c r="DK56" s="176"/>
      <c r="DL56" s="176"/>
      <c r="DM56" s="176"/>
      <c r="DN56" s="176"/>
      <c r="DO56" s="176"/>
      <c r="DP56" s="176"/>
      <c r="DQ56" s="176"/>
      <c r="DR56" s="176"/>
      <c r="DS56" s="176"/>
    </row>
    <row r="57" spans="4:123" x14ac:dyDescent="0.35">
      <c r="D57" s="6" t="s">
        <v>485</v>
      </c>
      <c r="E57" s="6"/>
      <c r="F57" s="51" t="s">
        <v>32</v>
      </c>
      <c r="G57" s="91"/>
      <c r="H57" s="117">
        <f>($G$51+$G$52*($G$53-$G$51))</f>
        <v>0.15618000000000001</v>
      </c>
      <c r="I57" s="117">
        <f t="shared" ref="I57:BT57" si="26">($G$51+$G$52*($G$53-$G$51))</f>
        <v>0.15618000000000001</v>
      </c>
      <c r="J57" s="117">
        <f t="shared" si="26"/>
        <v>0.15618000000000001</v>
      </c>
      <c r="K57" s="117">
        <f t="shared" si="26"/>
        <v>0.15618000000000001</v>
      </c>
      <c r="L57" s="117">
        <f t="shared" si="26"/>
        <v>0.15618000000000001</v>
      </c>
      <c r="M57" s="117">
        <f t="shared" si="26"/>
        <v>0.15618000000000001</v>
      </c>
      <c r="N57" s="117">
        <f t="shared" si="26"/>
        <v>0.15618000000000001</v>
      </c>
      <c r="O57" s="117">
        <f t="shared" si="26"/>
        <v>0.15618000000000001</v>
      </c>
      <c r="P57" s="117">
        <f t="shared" si="26"/>
        <v>0.15618000000000001</v>
      </c>
      <c r="Q57" s="117">
        <f t="shared" si="26"/>
        <v>0.15618000000000001</v>
      </c>
      <c r="R57" s="117">
        <f t="shared" si="26"/>
        <v>0.15618000000000001</v>
      </c>
      <c r="S57" s="117">
        <f t="shared" si="26"/>
        <v>0.15618000000000001</v>
      </c>
      <c r="T57" s="117">
        <f t="shared" si="26"/>
        <v>0.15618000000000001</v>
      </c>
      <c r="U57" s="117">
        <f t="shared" si="26"/>
        <v>0.15618000000000001</v>
      </c>
      <c r="V57" s="117">
        <f t="shared" si="26"/>
        <v>0.15618000000000001</v>
      </c>
      <c r="W57" s="117">
        <f t="shared" si="26"/>
        <v>0.15618000000000001</v>
      </c>
      <c r="X57" s="117">
        <f t="shared" si="26"/>
        <v>0.15618000000000001</v>
      </c>
      <c r="Y57" s="117">
        <f t="shared" si="26"/>
        <v>0.15618000000000001</v>
      </c>
      <c r="Z57" s="117">
        <f t="shared" si="26"/>
        <v>0.15618000000000001</v>
      </c>
      <c r="AA57" s="117">
        <f t="shared" si="26"/>
        <v>0.15618000000000001</v>
      </c>
      <c r="AB57" s="117">
        <f t="shared" si="26"/>
        <v>0.15618000000000001</v>
      </c>
      <c r="AC57" s="117">
        <f t="shared" si="26"/>
        <v>0.15618000000000001</v>
      </c>
      <c r="AD57" s="117">
        <f t="shared" si="26"/>
        <v>0.15618000000000001</v>
      </c>
      <c r="AE57" s="117">
        <f t="shared" si="26"/>
        <v>0.15618000000000001</v>
      </c>
      <c r="AF57" s="117">
        <f t="shared" si="26"/>
        <v>0.15618000000000001</v>
      </c>
      <c r="AG57" s="117">
        <f t="shared" si="26"/>
        <v>0.15618000000000001</v>
      </c>
      <c r="AH57" s="117">
        <f t="shared" si="26"/>
        <v>0.15618000000000001</v>
      </c>
      <c r="AI57" s="117">
        <f t="shared" si="26"/>
        <v>0.15618000000000001</v>
      </c>
      <c r="AJ57" s="117">
        <f t="shared" si="26"/>
        <v>0.15618000000000001</v>
      </c>
      <c r="AK57" s="117">
        <f t="shared" si="26"/>
        <v>0.15618000000000001</v>
      </c>
      <c r="AL57" s="117">
        <f t="shared" si="26"/>
        <v>0.15618000000000001</v>
      </c>
      <c r="AM57" s="117">
        <f t="shared" si="26"/>
        <v>0.15618000000000001</v>
      </c>
      <c r="AN57" s="117">
        <f t="shared" si="26"/>
        <v>0.15618000000000001</v>
      </c>
      <c r="AO57" s="117">
        <f t="shared" si="26"/>
        <v>0.15618000000000001</v>
      </c>
      <c r="AP57" s="117">
        <f t="shared" si="26"/>
        <v>0.15618000000000001</v>
      </c>
      <c r="AQ57" s="117">
        <f t="shared" si="26"/>
        <v>0.15618000000000001</v>
      </c>
      <c r="AR57" s="117">
        <f t="shared" si="26"/>
        <v>0.15618000000000001</v>
      </c>
      <c r="AS57" s="117">
        <f t="shared" si="26"/>
        <v>0.15618000000000001</v>
      </c>
      <c r="AT57" s="117">
        <f t="shared" si="26"/>
        <v>0.15618000000000001</v>
      </c>
      <c r="AU57" s="117">
        <f t="shared" si="26"/>
        <v>0.15618000000000001</v>
      </c>
      <c r="AV57" s="117">
        <f t="shared" si="26"/>
        <v>0.15618000000000001</v>
      </c>
      <c r="AW57" s="117">
        <f t="shared" si="26"/>
        <v>0.15618000000000001</v>
      </c>
      <c r="AX57" s="117">
        <f t="shared" si="26"/>
        <v>0.15618000000000001</v>
      </c>
      <c r="AY57" s="117">
        <f t="shared" si="26"/>
        <v>0.15618000000000001</v>
      </c>
      <c r="AZ57" s="117">
        <f t="shared" si="26"/>
        <v>0.15618000000000001</v>
      </c>
      <c r="BA57" s="117">
        <f t="shared" si="26"/>
        <v>0.15618000000000001</v>
      </c>
      <c r="BB57" s="117">
        <f t="shared" si="26"/>
        <v>0.15618000000000001</v>
      </c>
      <c r="BC57" s="117">
        <f t="shared" si="26"/>
        <v>0.15618000000000001</v>
      </c>
      <c r="BD57" s="117">
        <f t="shared" si="26"/>
        <v>0.15618000000000001</v>
      </c>
      <c r="BE57" s="117">
        <f t="shared" si="26"/>
        <v>0.15618000000000001</v>
      </c>
      <c r="BF57" s="117">
        <f t="shared" si="26"/>
        <v>0.15618000000000001</v>
      </c>
      <c r="BG57" s="117">
        <f t="shared" si="26"/>
        <v>0.15618000000000001</v>
      </c>
      <c r="BH57" s="117">
        <f t="shared" si="26"/>
        <v>0.15618000000000001</v>
      </c>
      <c r="BI57" s="117">
        <f t="shared" si="26"/>
        <v>0.15618000000000001</v>
      </c>
      <c r="BJ57" s="117">
        <f t="shared" si="26"/>
        <v>0.15618000000000001</v>
      </c>
      <c r="BK57" s="117">
        <f t="shared" si="26"/>
        <v>0.15618000000000001</v>
      </c>
      <c r="BL57" s="117">
        <f t="shared" si="26"/>
        <v>0.15618000000000001</v>
      </c>
      <c r="BM57" s="117">
        <f t="shared" si="26"/>
        <v>0.15618000000000001</v>
      </c>
      <c r="BN57" s="117">
        <f t="shared" si="26"/>
        <v>0.15618000000000001</v>
      </c>
      <c r="BO57" s="117">
        <f t="shared" si="26"/>
        <v>0.15618000000000001</v>
      </c>
      <c r="BP57" s="117">
        <f t="shared" si="26"/>
        <v>0.15618000000000001</v>
      </c>
      <c r="BQ57" s="117">
        <f t="shared" si="26"/>
        <v>0.15618000000000001</v>
      </c>
      <c r="BR57" s="117">
        <f t="shared" si="26"/>
        <v>0.15618000000000001</v>
      </c>
      <c r="BS57" s="117">
        <f t="shared" si="26"/>
        <v>0.15618000000000001</v>
      </c>
      <c r="BT57" s="117">
        <f t="shared" si="26"/>
        <v>0.15618000000000001</v>
      </c>
      <c r="BU57" s="117">
        <f t="shared" ref="BU57:DS57" si="27">($G$51+$G$52*($G$53-$G$51))</f>
        <v>0.15618000000000001</v>
      </c>
      <c r="BV57" s="117">
        <f t="shared" si="27"/>
        <v>0.15618000000000001</v>
      </c>
      <c r="BW57" s="117">
        <f t="shared" si="27"/>
        <v>0.15618000000000001</v>
      </c>
      <c r="BX57" s="117">
        <f t="shared" si="27"/>
        <v>0.15618000000000001</v>
      </c>
      <c r="BY57" s="117">
        <f t="shared" si="27"/>
        <v>0.15618000000000001</v>
      </c>
      <c r="BZ57" s="117">
        <f t="shared" si="27"/>
        <v>0.15618000000000001</v>
      </c>
      <c r="CA57" s="117">
        <f t="shared" si="27"/>
        <v>0.15618000000000001</v>
      </c>
      <c r="CB57" s="117">
        <f t="shared" si="27"/>
        <v>0.15618000000000001</v>
      </c>
      <c r="CC57" s="117">
        <f t="shared" si="27"/>
        <v>0.15618000000000001</v>
      </c>
      <c r="CD57" s="117">
        <f t="shared" si="27"/>
        <v>0.15618000000000001</v>
      </c>
      <c r="CE57" s="117">
        <f t="shared" si="27"/>
        <v>0.15618000000000001</v>
      </c>
      <c r="CF57" s="117">
        <f t="shared" si="27"/>
        <v>0.15618000000000001</v>
      </c>
      <c r="CG57" s="117">
        <f t="shared" si="27"/>
        <v>0.15618000000000001</v>
      </c>
      <c r="CH57" s="117">
        <f t="shared" si="27"/>
        <v>0.15618000000000001</v>
      </c>
      <c r="CI57" s="117">
        <f t="shared" si="27"/>
        <v>0.15618000000000001</v>
      </c>
      <c r="CJ57" s="117">
        <f t="shared" si="27"/>
        <v>0.15618000000000001</v>
      </c>
      <c r="CK57" s="117">
        <f t="shared" si="27"/>
        <v>0.15618000000000001</v>
      </c>
      <c r="CL57" s="117">
        <f t="shared" si="27"/>
        <v>0.15618000000000001</v>
      </c>
      <c r="CM57" s="117">
        <f t="shared" si="27"/>
        <v>0.15618000000000001</v>
      </c>
      <c r="CN57" s="117">
        <f t="shared" si="27"/>
        <v>0.15618000000000001</v>
      </c>
      <c r="CO57" s="117">
        <f t="shared" si="27"/>
        <v>0.15618000000000001</v>
      </c>
      <c r="CP57" s="117">
        <f t="shared" si="27"/>
        <v>0.15618000000000001</v>
      </c>
      <c r="CQ57" s="117">
        <f t="shared" si="27"/>
        <v>0.15618000000000001</v>
      </c>
      <c r="CR57" s="117">
        <f t="shared" si="27"/>
        <v>0.15618000000000001</v>
      </c>
      <c r="CS57" s="117">
        <f t="shared" si="27"/>
        <v>0.15618000000000001</v>
      </c>
      <c r="CT57" s="117">
        <f t="shared" si="27"/>
        <v>0.15618000000000001</v>
      </c>
      <c r="CU57" s="117">
        <f t="shared" si="27"/>
        <v>0.15618000000000001</v>
      </c>
      <c r="CV57" s="117">
        <f t="shared" si="27"/>
        <v>0.15618000000000001</v>
      </c>
      <c r="CW57" s="117">
        <f t="shared" si="27"/>
        <v>0.15618000000000001</v>
      </c>
      <c r="CX57" s="117">
        <f t="shared" si="27"/>
        <v>0.15618000000000001</v>
      </c>
      <c r="CY57" s="117">
        <f t="shared" si="27"/>
        <v>0.15618000000000001</v>
      </c>
      <c r="CZ57" s="117">
        <f t="shared" si="27"/>
        <v>0.15618000000000001</v>
      </c>
      <c r="DA57" s="117">
        <f t="shared" si="27"/>
        <v>0.15618000000000001</v>
      </c>
      <c r="DB57" s="117">
        <f t="shared" si="27"/>
        <v>0.15618000000000001</v>
      </c>
      <c r="DC57" s="117">
        <f t="shared" si="27"/>
        <v>0.15618000000000001</v>
      </c>
      <c r="DD57" s="117">
        <f t="shared" si="27"/>
        <v>0.15618000000000001</v>
      </c>
      <c r="DE57" s="117">
        <f t="shared" si="27"/>
        <v>0.15618000000000001</v>
      </c>
      <c r="DF57" s="117">
        <f t="shared" si="27"/>
        <v>0.15618000000000001</v>
      </c>
      <c r="DG57" s="117">
        <f t="shared" si="27"/>
        <v>0.15618000000000001</v>
      </c>
      <c r="DH57" s="117">
        <f t="shared" si="27"/>
        <v>0.15618000000000001</v>
      </c>
      <c r="DI57" s="117">
        <f t="shared" si="27"/>
        <v>0.15618000000000001</v>
      </c>
      <c r="DJ57" s="117">
        <f t="shared" si="27"/>
        <v>0.15618000000000001</v>
      </c>
      <c r="DK57" s="117">
        <f t="shared" si="27"/>
        <v>0.15618000000000001</v>
      </c>
      <c r="DL57" s="117">
        <f t="shared" si="27"/>
        <v>0.15618000000000001</v>
      </c>
      <c r="DM57" s="117">
        <f t="shared" si="27"/>
        <v>0.15618000000000001</v>
      </c>
      <c r="DN57" s="117">
        <f t="shared" si="27"/>
        <v>0.15618000000000001</v>
      </c>
      <c r="DO57" s="117">
        <f t="shared" si="27"/>
        <v>0.15618000000000001</v>
      </c>
      <c r="DP57" s="117">
        <f t="shared" si="27"/>
        <v>0.15618000000000001</v>
      </c>
      <c r="DQ57" s="117">
        <f t="shared" si="27"/>
        <v>0.15618000000000001</v>
      </c>
      <c r="DR57" s="117">
        <f t="shared" si="27"/>
        <v>0.15618000000000001</v>
      </c>
      <c r="DS57" s="117">
        <f t="shared" si="27"/>
        <v>0.15618000000000001</v>
      </c>
    </row>
    <row r="58" spans="4:123" x14ac:dyDescent="0.35">
      <c r="D58" s="6" t="s">
        <v>486</v>
      </c>
      <c r="E58" s="6"/>
      <c r="F58" s="51" t="s">
        <v>32</v>
      </c>
      <c r="G58" s="117">
        <f>AVERAGE(H58:BQ58)</f>
        <v>8.670103666871444E-2</v>
      </c>
      <c r="H58" s="117">
        <f>(H54)*H$55*(1-Inputs!$H$153)+(FS!H82/SUM(FS!H82,FS!H84)*H57)</f>
        <v>0.10204235000000025</v>
      </c>
      <c r="I58" s="117">
        <f>(I54)*I$55*(1-Inputs!$H$153)+(FS!I82/SUM(FS!I82,FS!I84)*I57)</f>
        <v>0.10204235000000025</v>
      </c>
      <c r="J58" s="117">
        <f>(J54)*J$55*(1-Inputs!$H$153)+(FS!J82/SUM(FS!J82,FS!J84)*J57)</f>
        <v>0.10204235000000025</v>
      </c>
      <c r="K58" s="117">
        <f>(K54)*K$55*(1-Inputs!$H$153)+(FS!K82/SUM(FS!K82,FS!K84)*K57)</f>
        <v>8.1834473304203459E-2</v>
      </c>
      <c r="L58" s="117">
        <f>(L54)*L$55*(1-Inputs!$H$153)+(FS!L82/SUM(FS!L82,FS!L84)*L57)</f>
        <v>8.4290350281150631E-2</v>
      </c>
      <c r="M58" s="117">
        <f>(M54)*M$55*(1-Inputs!$H$153)+(FS!M82/SUM(FS!M82,FS!M84)*M57)</f>
        <v>9.0019097485764366E-2</v>
      </c>
      <c r="N58" s="117">
        <f>(N54)*N$55*(1-Inputs!$H$153)+(FS!N82/SUM(FS!N82,FS!N84)*N57)</f>
        <v>9.2676340403720664E-2</v>
      </c>
      <c r="O58" s="117">
        <f>(O54)*O$55*(1-Inputs!$H$153)+(FS!O82/SUM(FS!O82,FS!O84)*O57)</f>
        <v>7.3491821761962506E-2</v>
      </c>
      <c r="P58" s="117">
        <f>(P54)*P$55*(1-Inputs!$H$153)+(FS!P82/SUM(FS!P82,FS!P84)*P57)</f>
        <v>7.5690318637463089E-2</v>
      </c>
      <c r="Q58" s="117">
        <f>(Q54)*Q$55*(1-Inputs!$H$153)+(FS!Q82/SUM(FS!Q82,FS!Q84)*Q57)</f>
        <v>8.1122294097622089E-2</v>
      </c>
      <c r="R58" s="117">
        <f>(R54)*R$55*(1-Inputs!$H$153)+(FS!R82/SUM(FS!R82,FS!R84)*R57)</f>
        <v>8.4305956188615E-2</v>
      </c>
      <c r="S58" s="117">
        <f>(S54)*S$55*(1-Inputs!$H$153)+(FS!S82/SUM(FS!S82,FS!S84)*S57)</f>
        <v>7.1732382196451741E-2</v>
      </c>
      <c r="T58" s="117">
        <f>(T54)*T$55*(1-Inputs!$H$153)+(FS!T82/SUM(FS!T82,FS!T84)*T57)</f>
        <v>7.4690525952389911E-2</v>
      </c>
      <c r="U58" s="117">
        <f>(U54)*U$55*(1-Inputs!$H$153)+(FS!U82/SUM(FS!U82,FS!U84)*U57)</f>
        <v>8.1566235451037583E-2</v>
      </c>
      <c r="V58" s="117">
        <f>(V54)*V$55*(1-Inputs!$H$153)+(FS!V82/SUM(FS!V82,FS!V84)*V57)</f>
        <v>8.5233181485126763E-2</v>
      </c>
      <c r="W58" s="117">
        <f>(W54)*W$55*(1-Inputs!$H$153)+(FS!W82/SUM(FS!W82,FS!W84)*W57)</f>
        <v>7.3677309150802811E-2</v>
      </c>
      <c r="X58" s="117">
        <f>(X54)*X$55*(1-Inputs!$H$153)+(FS!X82/SUM(FS!X82,FS!X84)*X57)</f>
        <v>7.720626906170687E-2</v>
      </c>
      <c r="Y58" s="117">
        <f>(Y54)*Y$55*(1-Inputs!$H$153)+(FS!Y82/SUM(FS!Y82,FS!Y84)*Y57)</f>
        <v>8.5279057255696317E-2</v>
      </c>
      <c r="Z58" s="117">
        <f>(Z54)*Z$55*(1-Inputs!$H$153)+(FS!Z82/SUM(FS!Z82,FS!Z84)*Z57)</f>
        <v>8.8970819498737988E-2</v>
      </c>
      <c r="AA58" s="117">
        <f>(AA54)*AA$55*(1-Inputs!$H$153)+(FS!AA82/SUM(FS!AA82,FS!AA84)*AA57)</f>
        <v>7.5254619584644189E-2</v>
      </c>
      <c r="AB58" s="117">
        <f>(AB54)*AB$55*(1-Inputs!$H$153)+(FS!AB82/SUM(FS!AB82,FS!AB84)*AB57)</f>
        <v>7.5645470125713085E-2</v>
      </c>
      <c r="AC58" s="117">
        <f>(AC54)*AC$55*(1-Inputs!$H$153)+(FS!AC82/SUM(FS!AC82,FS!AC84)*AC57)</f>
        <v>7.6390124779125212E-2</v>
      </c>
      <c r="AD58" s="117">
        <f>(AD54)*AD$55*(1-Inputs!$H$153)+(FS!AD82/SUM(FS!AD82,FS!AD84)*AD57)</f>
        <v>7.7127821865048962E-2</v>
      </c>
      <c r="AE58" s="117">
        <f>(AE54)*AE$55*(1-Inputs!$H$153)+(FS!AE82/SUM(FS!AE82,FS!AE84)*AE57)</f>
        <v>6.7926700959982392E-2</v>
      </c>
      <c r="AF58" s="117">
        <f>(AF54)*AF$55*(1-Inputs!$H$153)+(FS!AF82/SUM(FS!AF82,FS!AF84)*AF57)</f>
        <v>6.8532176415935828E-2</v>
      </c>
      <c r="AG58" s="117">
        <f>(AG54)*AG$55*(1-Inputs!$H$153)+(FS!AG82/SUM(FS!AG82,FS!AG84)*AG57)</f>
        <v>6.9280255752448283E-2</v>
      </c>
      <c r="AH58" s="117">
        <f>(AH54)*AH$55*(1-Inputs!$H$153)+(FS!AH82/SUM(FS!AH82,FS!AH84)*AH57)</f>
        <v>7.0053644752998551E-2</v>
      </c>
      <c r="AI58" s="117">
        <f>(AI54)*AI$55*(1-Inputs!$H$153)+(FS!AI82/SUM(FS!AI82,FS!AI84)*AI57)</f>
        <v>7.0965865027286149E-2</v>
      </c>
      <c r="AJ58" s="117">
        <f>(AJ54)*AJ$55*(1-Inputs!$H$153)+(FS!AJ82/SUM(FS!AJ82,FS!AJ84)*AJ57)</f>
        <v>7.1456201226316601E-2</v>
      </c>
      <c r="AK58" s="117">
        <f>(AK54)*AK$55*(1-Inputs!$H$153)+(FS!AK82/SUM(FS!AK82,FS!AK84)*AK57)</f>
        <v>7.2280289387398361E-2</v>
      </c>
      <c r="AL58" s="117">
        <f>(AL54)*AL$55*(1-Inputs!$H$153)+(FS!AL82/SUM(FS!AL82,FS!AL84)*AL57)</f>
        <v>7.3143945129547819E-2</v>
      </c>
      <c r="AM58" s="117">
        <f>(AM54)*AM$55*(1-Inputs!$H$153)+(FS!AM82/SUM(FS!AM82,FS!AM84)*AM57)</f>
        <v>7.4066312100599177E-2</v>
      </c>
      <c r="AN58" s="117">
        <f>(AN54)*AN$55*(1-Inputs!$H$153)+(FS!AN82/SUM(FS!AN82,FS!AN84)*AN57)</f>
        <v>7.4119605755679052E-2</v>
      </c>
      <c r="AO58" s="117">
        <f>(AO54)*AO$55*(1-Inputs!$H$153)+(FS!AO82/SUM(FS!AO82,FS!AO84)*AO57)</f>
        <v>7.5059146348788519E-2</v>
      </c>
      <c r="AP58" s="117">
        <f>(AP54)*AP$55*(1-Inputs!$H$153)+(FS!AP82/SUM(FS!AP82,FS!AP84)*AP57)</f>
        <v>7.6049330642449953E-2</v>
      </c>
      <c r="AQ58" s="117">
        <f>(AQ54)*AQ$55*(1-Inputs!$H$153)+(FS!AQ82/SUM(FS!AQ82,FS!AQ84)*AQ57)</f>
        <v>7.7139554739910451E-2</v>
      </c>
      <c r="AR58" s="117">
        <f>(AR54)*AR$55*(1-Inputs!$H$153)+(FS!AR82/SUM(FS!AR82,FS!AR84)*AR57)</f>
        <v>7.8202350193320364E-2</v>
      </c>
      <c r="AS58" s="117">
        <f>(AS54)*AS$55*(1-Inputs!$H$153)+(FS!AS82/SUM(FS!AS82,FS!AS84)*AS57)</f>
        <v>7.9286392068841832E-2</v>
      </c>
      <c r="AT58" s="117">
        <f>(AT54)*AT$55*(1-Inputs!$H$153)+(FS!AT82/SUM(FS!AT82,FS!AT84)*AT57)</f>
        <v>8.0432850505327752E-2</v>
      </c>
      <c r="AU58" s="117">
        <f>(AU54)*AU$55*(1-Inputs!$H$153)+(FS!AU82/SUM(FS!AU82,FS!AU84)*AU57)</f>
        <v>8.1686350356952181E-2</v>
      </c>
      <c r="AV58" s="117">
        <f>(AV54)*AV$55*(1-Inputs!$H$153)+(FS!AV82/SUM(FS!AV82,FS!AV84)*AV57)</f>
        <v>8.2924993660067711E-2</v>
      </c>
      <c r="AW58" s="117">
        <f>(AW54)*AW$55*(1-Inputs!$H$153)+(FS!AW82/SUM(FS!AW82,FS!AW84)*AW57)</f>
        <v>8.419815409503871E-2</v>
      </c>
      <c r="AX58" s="117">
        <f>(AX54)*AX$55*(1-Inputs!$H$153)+(FS!AX82/SUM(FS!AX82,FS!AX84)*AX57)</f>
        <v>8.5547495068647866E-2</v>
      </c>
      <c r="AY58" s="117">
        <f>(AY54)*AY$55*(1-Inputs!$H$153)+(FS!AY82/SUM(FS!AY82,FS!AY84)*AY57)</f>
        <v>8.7026279389634614E-2</v>
      </c>
      <c r="AZ58" s="117">
        <f>(AZ54)*AZ$55*(1-Inputs!$H$153)+(FS!AZ82/SUM(FS!AZ82,FS!AZ84)*AZ57)</f>
        <v>8.8502498845144148E-2</v>
      </c>
      <c r="BA58" s="117">
        <f>(BA54)*BA$55*(1-Inputs!$H$153)+(FS!BA82/SUM(FS!BA82,FS!BA84)*BA57)</f>
        <v>8.993660158439637E-2</v>
      </c>
      <c r="BB58" s="117">
        <f>(BB54)*BB$55*(1-Inputs!$H$153)+(FS!BB82/SUM(FS!BB82,FS!BB84)*BB57)</f>
        <v>9.1456259749104707E-2</v>
      </c>
      <c r="BC58" s="117">
        <f>(BC54)*BC$55*(1-Inputs!$H$153)+(FS!BC82/SUM(FS!BC82,FS!BC84)*BC57)</f>
        <v>9.3083268189233348E-2</v>
      </c>
      <c r="BD58" s="117">
        <f>(BD54)*BD$55*(1-Inputs!$H$153)+(FS!BD82/SUM(FS!BD82,FS!BD84)*BD57)</f>
        <v>9.4771105308896861E-2</v>
      </c>
      <c r="BE58" s="117">
        <f>(BE54)*BE$55*(1-Inputs!$H$153)+(FS!BE82/SUM(FS!BE82,FS!BE84)*BE57)</f>
        <v>9.6401001861257107E-2</v>
      </c>
      <c r="BF58" s="117">
        <f>(BF54)*BF$55*(1-Inputs!$H$153)+(FS!BF82/SUM(FS!BF82,FS!BF84)*BF57)</f>
        <v>9.8127650360893937E-2</v>
      </c>
      <c r="BG58" s="117">
        <f>(BG54)*BG$55*(1-Inputs!$H$153)+(FS!BG82/SUM(FS!BG82,FS!BG84)*BG57)</f>
        <v>0.10000502639396508</v>
      </c>
      <c r="BH58" s="117">
        <f>(BH54)*BH$55*(1-Inputs!$H$153)+(FS!BH82/SUM(FS!BH82,FS!BH84)*BH57)</f>
        <v>0.10190908591743325</v>
      </c>
      <c r="BI58" s="117">
        <f>(BI54)*BI$55*(1-Inputs!$H$153)+(FS!BI82/SUM(FS!BI82,FS!BI84)*BI57)</f>
        <v>0.1037686054126076</v>
      </c>
      <c r="BJ58" s="117">
        <f>(BJ54)*BJ$55*(1-Inputs!$H$153)+(FS!BJ82/SUM(FS!BJ82,FS!BJ84)*BJ57)</f>
        <v>0.10574272031413018</v>
      </c>
      <c r="BK58" s="117">
        <f>(BK54)*BK$55*(1-Inputs!$H$153)+(FS!BK82/SUM(FS!BK82,FS!BK84)*BK57)</f>
        <v>0.10788364997083549</v>
      </c>
      <c r="BL58" s="117">
        <f>(BL54)*BL$55*(1-Inputs!$H$153)+(FS!BL82/SUM(FS!BL82,FS!BL84)*BL57)</f>
        <v>0.11007587162272453</v>
      </c>
      <c r="BM58" s="117">
        <f>(BM54)*BM$55*(1-Inputs!$H$153)+(FS!BM82/SUM(FS!BM82,FS!BM84)*BM57)</f>
        <v>0.11207619136885526</v>
      </c>
      <c r="BN58" s="117">
        <f>(BN54)*BN$55*(1-Inputs!$H$153)+(FS!BN82/SUM(FS!BN82,FS!BN84)*BN57)</f>
        <v>0.11419973029618841</v>
      </c>
      <c r="BO58" s="117">
        <f>(BO54)*BO$55*(1-Inputs!$H$153)+(FS!BO82/SUM(FS!BO82,FS!BO84)*BO57)</f>
        <v>0.11649470968334619</v>
      </c>
      <c r="BP58" s="117">
        <f>(BP54)*BP$55*(1-Inputs!$H$153)+(FS!BP82/SUM(FS!BP82,FS!BP84)*BP57)</f>
        <v>0.11885792445035574</v>
      </c>
      <c r="BQ58" s="117">
        <f>(BQ54)*BQ$55*(1-Inputs!$H$153)+(FS!BQ82/SUM(FS!BQ82,FS!BQ84)*BQ57)</f>
        <v>0.12046295998677201</v>
      </c>
      <c r="BR58" s="117">
        <f>(BR54)*BR$55*(1-Inputs!$H$153)+(FS!BR82/SUM(FS!BR82,FS!BR84)*BR57)</f>
        <v>0.12215846252707539</v>
      </c>
      <c r="BS58" s="117">
        <f>(BS54)*BS$55*(1-Inputs!$H$153)+(FS!BS82/SUM(FS!BS82,FS!BS84)*BS57)</f>
        <v>0.12396102222022665</v>
      </c>
      <c r="BT58" s="117">
        <f>(BT54)*BT$55*(1-Inputs!$H$153)+(FS!BT82/SUM(FS!BT82,FS!BT84)*BT57)</f>
        <v>0.12583758919650997</v>
      </c>
      <c r="BU58" s="117">
        <f>(BU54)*BU$55*(1-Inputs!$H$153)+(FS!BU82/SUM(FS!BU82,FS!BU84)*BU57)</f>
        <v>0.12756278442363983</v>
      </c>
      <c r="BV58" s="117">
        <f>(BV54)*BV$55*(1-Inputs!$H$153)+(FS!BV82/SUM(FS!BV82,FS!BV84)*BV57)</f>
        <v>0.12938030459516225</v>
      </c>
      <c r="BW58" s="117">
        <f>(BW54)*BW$55*(1-Inputs!$H$153)+(FS!BW82/SUM(FS!BW82,FS!BW84)*BW57)</f>
        <v>0.1313242534037618</v>
      </c>
      <c r="BX58" s="117">
        <f>(BX54)*BX$55*(1-Inputs!$H$153)+(FS!BX82/SUM(FS!BX82,FS!BX84)*BX57)</f>
        <v>0.13331753841232319</v>
      </c>
      <c r="BY58" s="117">
        <f>(BY54)*BY$55*(1-Inputs!$H$153)+(FS!BY82/SUM(FS!BY82,FS!BY84)*BY57)</f>
        <v>0.13514312311654569</v>
      </c>
      <c r="BZ58" s="117">
        <f>(BZ54)*BZ$55*(1-Inputs!$H$153)+(FS!BZ82/SUM(FS!BZ82,FS!BZ84)*BZ57)</f>
        <v>0.13706309941173472</v>
      </c>
      <c r="CA58" s="117">
        <f>(CA54)*CA$55*(1-Inputs!$H$153)+(FS!CA82/SUM(FS!CA82,FS!CA84)*CA57)</f>
        <v>0.13910314531357038</v>
      </c>
      <c r="CB58" s="117">
        <f>(CB54)*CB$55*(1-Inputs!$H$153)+(FS!CB82/SUM(FS!CB82,FS!CB84)*CB57)</f>
        <v>0.14120644920443343</v>
      </c>
      <c r="CC58" s="117">
        <f>(CC54)*CC$55*(1-Inputs!$H$153)+(FS!CC82/SUM(FS!CC82,FS!CC84)*CC57)</f>
        <v>0.14310970519534794</v>
      </c>
      <c r="CD58" s="117">
        <f>(CD54)*CD$55*(1-Inputs!$H$153)+(FS!CD82/SUM(FS!CD82,FS!CD84)*CD57)</f>
        <v>0.14510555835024397</v>
      </c>
      <c r="CE58" s="117">
        <f>(CE54)*CE$55*(1-Inputs!$H$153)+(FS!CE82/SUM(FS!CE82,FS!CE84)*CE57)</f>
        <v>0.14720944516720066</v>
      </c>
      <c r="CF58" s="117">
        <f>(CF54)*CF$55*(1-Inputs!$H$153)+(FS!CF82/SUM(FS!CF82,FS!CF84)*CF57)</f>
        <v>0.14938982691082653</v>
      </c>
      <c r="CG58" s="117">
        <f>(CG54)*CG$55*(1-Inputs!$H$153)+(FS!CG82/SUM(FS!CG82,FS!CG84)*CG57)</f>
        <v>0.15099248441750629</v>
      </c>
      <c r="CH58" s="117">
        <f>(CH54)*CH$55*(1-Inputs!$H$153)+(FS!CH82/SUM(FS!CH82,FS!CH84)*CH57)</f>
        <v>0.15265798198754635</v>
      </c>
      <c r="CI58" s="117">
        <f>(CI54)*CI$55*(1-Inputs!$H$153)+(FS!CI82/SUM(FS!CI82,FS!CI84)*CI57)</f>
        <v>0.15438789450101617</v>
      </c>
      <c r="CJ58" s="117">
        <f>(CJ54)*CJ$55*(1-Inputs!$H$153)+(FS!CJ82/SUM(FS!CJ82,FS!CJ84)*CJ57)</f>
        <v>0.15618000000000001</v>
      </c>
      <c r="CK58" s="117">
        <f>(CK54)*CK$55*(1-Inputs!$H$153)+(FS!CK82/SUM(FS!CK82,FS!CK84)*CK57)</f>
        <v>0.15618000000000001</v>
      </c>
      <c r="CL58" s="117">
        <f>(CL54)*CL$55*(1-Inputs!$H$153)+(FS!CL82/SUM(FS!CL82,FS!CL84)*CL57)</f>
        <v>0.15618000000000001</v>
      </c>
      <c r="CM58" s="117">
        <f>(CM54)*CM$55*(1-Inputs!$H$153)+(FS!CM82/SUM(FS!CM82,FS!CM84)*CM57)</f>
        <v>0.15618000000000001</v>
      </c>
      <c r="CN58" s="117">
        <f>(CN54)*CN$55*(1-Inputs!$H$153)+(FS!CN82/SUM(FS!CN82,FS!CN84)*CN57)</f>
        <v>0.15618000000000001</v>
      </c>
      <c r="CO58" s="117">
        <f>(CO54)*CO$55*(1-Inputs!$H$153)+(FS!CO82/SUM(FS!CO82,FS!CO84)*CO57)</f>
        <v>0.15618000000000001</v>
      </c>
      <c r="CP58" s="117">
        <f>(CP54)*CP$55*(1-Inputs!$H$153)+(FS!CP82/SUM(FS!CP82,FS!CP84)*CP57)</f>
        <v>0.15618000000000001</v>
      </c>
      <c r="CQ58" s="117">
        <f>(CQ54)*CQ$55*(1-Inputs!$H$153)+(FS!CQ82/SUM(FS!CQ82,FS!CQ84)*CQ57)</f>
        <v>0.15618000000000001</v>
      </c>
      <c r="CR58" s="117">
        <f>(CR54)*CR$55*(1-Inputs!$H$153)+(FS!CR82/SUM(FS!CR82,FS!CR84)*CR57)</f>
        <v>0.15618000000000001</v>
      </c>
      <c r="CS58" s="117">
        <f>(CS54)*CS$55*(1-Inputs!$H$153)+(FS!CS82/SUM(FS!CS82,FS!CS84)*CS57)</f>
        <v>0.15618000000000001</v>
      </c>
      <c r="CT58" s="117">
        <f>(CT54)*CT$55*(1-Inputs!$H$153)+(FS!CT82/SUM(FS!CT82,FS!CT84)*CT57)</f>
        <v>0.15618000000000001</v>
      </c>
      <c r="CU58" s="117">
        <f>(CU54)*CU$55*(1-Inputs!$H$153)+(FS!CU82/SUM(FS!CU82,FS!CU84)*CU57)</f>
        <v>0.15618000000000001</v>
      </c>
      <c r="CV58" s="117">
        <f>(CV54)*CV$55*(1-Inputs!$H$153)+(FS!CV82/SUM(FS!CV82,FS!CV84)*CV57)</f>
        <v>0.15618000000000001</v>
      </c>
      <c r="CW58" s="117">
        <f>(CW54)*CW$55*(1-Inputs!$H$153)+(FS!CW82/SUM(FS!CW82,FS!CW84)*CW57)</f>
        <v>0.15618000000000001</v>
      </c>
      <c r="CX58" s="117">
        <f>(CX54)*CX$55*(1-Inputs!$H$153)+(FS!CX82/SUM(FS!CX82,FS!CX84)*CX57)</f>
        <v>0.15618000000000001</v>
      </c>
      <c r="CY58" s="117">
        <f>(CY54)*CY$55*(1-Inputs!$H$153)+(FS!CY82/SUM(FS!CY82,FS!CY84)*CY57)</f>
        <v>0.15618000000000001</v>
      </c>
      <c r="CZ58" s="117">
        <f>(CZ54)*CZ$55*(1-Inputs!$H$153)+(FS!CZ82/SUM(FS!CZ82,FS!CZ84)*CZ57)</f>
        <v>0.15618000000000001</v>
      </c>
      <c r="DA58" s="117">
        <f>(DA54)*DA$55*(1-Inputs!$H$153)+(FS!DA82/SUM(FS!DA82,FS!DA84)*DA57)</f>
        <v>0.15618000000000001</v>
      </c>
      <c r="DB58" s="117">
        <f>(DB54)*DB$55*(1-Inputs!$H$153)+(FS!DB82/SUM(FS!DB82,FS!DB84)*DB57)</f>
        <v>0.15618000000000001</v>
      </c>
      <c r="DC58" s="117">
        <f>(DC54)*DC$55*(1-Inputs!$H$153)+(FS!DC82/SUM(FS!DC82,FS!DC84)*DC57)</f>
        <v>0.15618000000000001</v>
      </c>
      <c r="DD58" s="117">
        <f>(DD54)*DD$55*(1-Inputs!$H$153)+(FS!DD82/SUM(FS!DD82,FS!DD84)*DD57)</f>
        <v>0.15618000000000001</v>
      </c>
      <c r="DE58" s="117">
        <f>(DE54)*DE$55*(1-Inputs!$H$153)+(FS!DE82/SUM(FS!DE82,FS!DE84)*DE57)</f>
        <v>0.15618000000000001</v>
      </c>
      <c r="DF58" s="117">
        <f>(DF54)*DF$55*(1-Inputs!$H$153)+(FS!DF82/SUM(FS!DF82,FS!DF84)*DF57)</f>
        <v>0.15618000000000001</v>
      </c>
      <c r="DG58" s="117">
        <f>(DG54)*DG$55*(1-Inputs!$H$153)+(FS!DG82/SUM(FS!DG82,FS!DG84)*DG57)</f>
        <v>0.15618000000000001</v>
      </c>
      <c r="DH58" s="117">
        <f>(DH54)*DH$55*(1-Inputs!$H$153)+(FS!DH82/SUM(FS!DH82,FS!DH84)*DH57)</f>
        <v>0.15618000000000001</v>
      </c>
      <c r="DI58" s="117">
        <f>(DI54)*DI$55*(1-Inputs!$H$153)+(FS!DI82/SUM(FS!DI82,FS!DI84)*DI57)</f>
        <v>0.15618000000000001</v>
      </c>
      <c r="DJ58" s="117">
        <f>(DJ54)*DJ$55*(1-Inputs!$H$153)+(FS!DJ82/SUM(FS!DJ82,FS!DJ84)*DJ57)</f>
        <v>0.15618000000000001</v>
      </c>
      <c r="DK58" s="117">
        <f>(DK54)*DK$55*(1-Inputs!$H$153)+(FS!DK82/SUM(FS!DK82,FS!DK84)*DK57)</f>
        <v>0.15618000000000001</v>
      </c>
      <c r="DL58" s="117">
        <f>(DL54)*DL$55*(1-Inputs!$H$153)+(FS!DL82/SUM(FS!DL82,FS!DL84)*DL57)</f>
        <v>0.15618000000000001</v>
      </c>
      <c r="DM58" s="117">
        <f>(DM54)*DM$55*(1-Inputs!$H$153)+(FS!DM82/SUM(FS!DM82,FS!DM84)*DM57)</f>
        <v>0.15618000000000001</v>
      </c>
      <c r="DN58" s="117">
        <f>(DN54)*DN$55*(1-Inputs!$H$153)+(FS!DN82/SUM(FS!DN82,FS!DN84)*DN57)</f>
        <v>0.15618000000000001</v>
      </c>
      <c r="DO58" s="117">
        <f>(DO54)*DO$55*(1-Inputs!$H$153)+(FS!DO82/SUM(FS!DO82,FS!DO84)*DO57)</f>
        <v>0.15618000000000001</v>
      </c>
      <c r="DP58" s="117">
        <f>(DP54)*DP$55*(1-Inputs!$H$153)+(FS!DP82/SUM(FS!DP82,FS!DP84)*DP57)</f>
        <v>0.15618000000000001</v>
      </c>
      <c r="DQ58" s="117">
        <f>(DQ54)*DQ$55*(1-Inputs!$H$153)+(FS!DQ82/SUM(FS!DQ82,FS!DQ84)*DQ57)</f>
        <v>0.15618000000000001</v>
      </c>
      <c r="DR58" s="117">
        <f>(DR54)*DR$55*(1-Inputs!$H$153)+(FS!DR82/SUM(FS!DR82,FS!DR84)*DR57)</f>
        <v>0.15618000000000001</v>
      </c>
      <c r="DS58" s="117">
        <f>(DS54)*DS$55*(1-Inputs!$H$153)+(FS!DS82/SUM(FS!DS82,FS!DS84)*DS57)</f>
        <v>0.15618000000000001</v>
      </c>
    </row>
    <row r="59" spans="4:123" x14ac:dyDescent="0.35">
      <c r="D59" s="6"/>
      <c r="E59" s="6"/>
      <c r="G59" s="6"/>
      <c r="H59" s="311"/>
      <c r="I59" s="311"/>
      <c r="J59" s="311"/>
      <c r="K59" s="311"/>
      <c r="L59" s="311"/>
      <c r="M59" s="311"/>
      <c r="N59" s="311"/>
      <c r="O59" s="311"/>
      <c r="P59" s="311"/>
      <c r="Q59" s="311"/>
      <c r="R59" s="311"/>
      <c r="S59" s="311"/>
      <c r="T59" s="311"/>
      <c r="U59" s="311"/>
      <c r="V59" s="311"/>
      <c r="W59" s="311"/>
      <c r="X59" s="311"/>
      <c r="Y59" s="311"/>
      <c r="Z59" s="311"/>
      <c r="AA59" s="311"/>
      <c r="AB59" s="311"/>
      <c r="AC59" s="311"/>
      <c r="AD59" s="311"/>
      <c r="AE59" s="311"/>
      <c r="AF59" s="311"/>
      <c r="AG59" s="311"/>
      <c r="AH59" s="311"/>
      <c r="AI59" s="311"/>
      <c r="AJ59" s="311"/>
      <c r="AK59" s="311"/>
      <c r="AL59" s="311"/>
      <c r="AM59" s="311"/>
      <c r="AN59" s="311"/>
      <c r="AO59" s="311"/>
      <c r="AP59" s="311"/>
      <c r="AQ59" s="311"/>
      <c r="AR59" s="311"/>
      <c r="AS59" s="311"/>
      <c r="AT59" s="311"/>
      <c r="AU59" s="311"/>
      <c r="AV59" s="311"/>
      <c r="AW59" s="311"/>
      <c r="AX59" s="311"/>
      <c r="AY59" s="311"/>
      <c r="AZ59" s="311"/>
      <c r="BA59" s="311"/>
      <c r="BB59" s="311"/>
      <c r="BC59" s="311"/>
      <c r="BD59" s="311"/>
      <c r="BE59" s="311"/>
      <c r="BF59" s="311"/>
      <c r="BG59" s="311"/>
      <c r="BH59" s="311"/>
      <c r="BI59" s="311"/>
      <c r="BJ59" s="311"/>
      <c r="BK59" s="311"/>
      <c r="BL59" s="311"/>
      <c r="BM59" s="311"/>
      <c r="BN59" s="311"/>
      <c r="BO59" s="311"/>
      <c r="BP59" s="311"/>
      <c r="BQ59" s="311"/>
      <c r="BR59" s="311"/>
      <c r="BS59" s="311"/>
      <c r="BT59" s="311"/>
      <c r="BU59" s="311"/>
      <c r="BV59" s="311"/>
      <c r="BW59" s="311"/>
      <c r="BX59" s="311"/>
      <c r="BY59" s="311"/>
      <c r="BZ59" s="311"/>
      <c r="CA59" s="311"/>
      <c r="CB59" s="311"/>
      <c r="CC59" s="311"/>
      <c r="CD59" s="311"/>
      <c r="CE59" s="311"/>
      <c r="CF59" s="311"/>
      <c r="CG59" s="311"/>
      <c r="CH59" s="311"/>
      <c r="CI59" s="311"/>
      <c r="CJ59" s="311"/>
      <c r="CK59" s="311"/>
      <c r="CL59" s="311"/>
      <c r="CM59" s="311"/>
      <c r="CN59" s="311"/>
      <c r="CO59" s="311"/>
      <c r="CP59" s="311"/>
      <c r="CQ59" s="311"/>
      <c r="CR59" s="311"/>
      <c r="CS59" s="311"/>
      <c r="CT59" s="311"/>
      <c r="CU59" s="311"/>
      <c r="CV59" s="311"/>
      <c r="CW59" s="311"/>
      <c r="CX59" s="311"/>
      <c r="CY59" s="311"/>
      <c r="CZ59" s="311"/>
      <c r="DA59" s="311"/>
      <c r="DB59" s="311"/>
      <c r="DC59" s="311"/>
      <c r="DD59" s="311"/>
      <c r="DE59" s="311"/>
      <c r="DF59" s="311"/>
      <c r="DG59" s="311"/>
      <c r="DH59" s="311"/>
      <c r="DI59" s="311"/>
      <c r="DJ59" s="311"/>
      <c r="DK59" s="311"/>
      <c r="DL59" s="311"/>
      <c r="DM59" s="311"/>
      <c r="DN59" s="311"/>
      <c r="DO59" s="311"/>
      <c r="DP59" s="311"/>
      <c r="DQ59" s="311"/>
      <c r="DR59" s="311"/>
      <c r="DS59" s="311"/>
    </row>
    <row r="60" spans="4:123" x14ac:dyDescent="0.35">
      <c r="D60" s="6" t="s">
        <v>290</v>
      </c>
      <c r="E60" s="6"/>
      <c r="F60" s="51" t="s">
        <v>291</v>
      </c>
      <c r="G60" s="144">
        <f>Inputs!H19</f>
        <v>43922</v>
      </c>
      <c r="H60" s="315"/>
      <c r="I60" s="315"/>
      <c r="J60" s="315"/>
      <c r="K60" s="315"/>
      <c r="L60" s="315"/>
      <c r="M60" s="315"/>
      <c r="N60" s="315"/>
      <c r="O60" s="315"/>
      <c r="P60" s="315"/>
      <c r="Q60" s="315"/>
      <c r="R60" s="315"/>
      <c r="S60" s="315"/>
      <c r="T60" s="315"/>
      <c r="U60" s="315"/>
      <c r="V60" s="315"/>
      <c r="W60" s="315"/>
      <c r="X60" s="315"/>
      <c r="Y60" s="315"/>
      <c r="Z60" s="315"/>
      <c r="AA60" s="315"/>
      <c r="AB60" s="315"/>
      <c r="AC60" s="315"/>
      <c r="AD60" s="315"/>
      <c r="AE60" s="315"/>
      <c r="AF60" s="315"/>
      <c r="AG60" s="315"/>
      <c r="AH60" s="315"/>
      <c r="AI60" s="315"/>
      <c r="AJ60" s="315"/>
      <c r="AK60" s="315"/>
      <c r="AL60" s="315"/>
      <c r="AM60" s="315"/>
      <c r="AN60" s="315"/>
      <c r="AO60" s="315"/>
      <c r="AP60" s="315"/>
      <c r="AQ60" s="315"/>
      <c r="AR60" s="315"/>
      <c r="AS60" s="315"/>
      <c r="AT60" s="315"/>
      <c r="AU60" s="315"/>
      <c r="AV60" s="315"/>
      <c r="AW60" s="315"/>
      <c r="AX60" s="315"/>
      <c r="AY60" s="315"/>
      <c r="AZ60" s="315"/>
      <c r="BA60" s="315"/>
      <c r="BB60" s="315"/>
      <c r="BC60" s="315"/>
      <c r="BD60" s="315"/>
      <c r="BE60" s="315"/>
      <c r="BF60" s="315"/>
      <c r="BG60" s="315"/>
      <c r="BH60" s="315"/>
      <c r="BI60" s="315"/>
      <c r="BJ60" s="315"/>
      <c r="BK60" s="315"/>
      <c r="BL60" s="315"/>
      <c r="BM60" s="315"/>
      <c r="BN60" s="315"/>
      <c r="BO60" s="315"/>
      <c r="BP60" s="315"/>
      <c r="BQ60" s="315"/>
      <c r="BR60" s="315"/>
      <c r="BS60" s="315"/>
      <c r="BT60" s="315"/>
      <c r="BU60" s="315"/>
      <c r="BV60" s="315"/>
      <c r="BW60" s="315"/>
      <c r="BX60" s="315"/>
      <c r="BY60" s="315"/>
      <c r="BZ60" s="315"/>
      <c r="CA60" s="315"/>
      <c r="CB60" s="315"/>
      <c r="CC60" s="315"/>
      <c r="CD60" s="315"/>
      <c r="CE60" s="315"/>
      <c r="CF60" s="315"/>
      <c r="CG60" s="315"/>
      <c r="CH60" s="315"/>
      <c r="CI60" s="315"/>
      <c r="CJ60" s="315"/>
      <c r="CK60" s="315"/>
      <c r="CL60" s="315"/>
      <c r="CM60" s="315"/>
      <c r="CN60" s="315"/>
      <c r="CO60" s="315"/>
      <c r="CP60" s="315"/>
      <c r="CQ60" s="315"/>
      <c r="CR60" s="315"/>
      <c r="CS60" s="315"/>
      <c r="CT60" s="315"/>
      <c r="CU60" s="315"/>
      <c r="CV60" s="315"/>
      <c r="CW60" s="315"/>
      <c r="CX60" s="315"/>
      <c r="CY60" s="315"/>
      <c r="CZ60" s="315"/>
      <c r="DA60" s="315"/>
      <c r="DB60" s="315"/>
      <c r="DC60" s="315"/>
      <c r="DD60" s="315"/>
      <c r="DE60" s="315"/>
      <c r="DF60" s="315"/>
      <c r="DG60" s="315"/>
      <c r="DH60" s="315"/>
      <c r="DI60" s="315"/>
      <c r="DJ60" s="315"/>
      <c r="DK60" s="315"/>
      <c r="DL60" s="315"/>
      <c r="DM60" s="315"/>
      <c r="DN60" s="315"/>
      <c r="DO60" s="315"/>
      <c r="DP60" s="315"/>
      <c r="DQ60" s="315"/>
      <c r="DR60" s="315"/>
      <c r="DS60" s="315"/>
    </row>
    <row r="61" spans="4:123" x14ac:dyDescent="0.35">
      <c r="D61" s="6"/>
      <c r="E61" s="6"/>
      <c r="G61" s="91"/>
      <c r="H61" s="91"/>
      <c r="I61" s="91"/>
      <c r="J61" s="91"/>
      <c r="K61" s="91"/>
      <c r="L61" s="91"/>
      <c r="M61" s="91"/>
      <c r="N61" s="91"/>
      <c r="O61" s="91"/>
      <c r="P61" s="91"/>
      <c r="Q61" s="91"/>
      <c r="R61" s="91"/>
      <c r="S61" s="91"/>
      <c r="T61" s="91"/>
      <c r="U61" s="91"/>
      <c r="V61" s="91"/>
      <c r="W61" s="91"/>
      <c r="X61" s="91"/>
      <c r="Y61" s="91"/>
      <c r="Z61" s="91"/>
      <c r="AA61" s="91"/>
      <c r="AB61" s="91"/>
      <c r="AC61" s="91"/>
      <c r="AD61" s="91"/>
      <c r="AE61" s="91"/>
      <c r="AF61" s="91"/>
      <c r="AG61" s="91"/>
      <c r="AH61" s="91"/>
      <c r="AI61" s="91"/>
      <c r="AJ61" s="91"/>
      <c r="AK61" s="91"/>
      <c r="AL61" s="91"/>
      <c r="AM61" s="91"/>
      <c r="AN61" s="91"/>
      <c r="AO61" s="91"/>
      <c r="AP61" s="91"/>
      <c r="AQ61" s="91"/>
      <c r="AR61" s="91"/>
      <c r="AS61" s="91"/>
      <c r="AT61" s="91"/>
      <c r="AU61" s="91"/>
      <c r="AV61" s="91"/>
      <c r="AW61" s="91"/>
      <c r="AX61" s="91"/>
      <c r="AY61" s="91"/>
      <c r="AZ61" s="91"/>
      <c r="BA61" s="91"/>
      <c r="BB61" s="91"/>
      <c r="BC61" s="91"/>
      <c r="BD61" s="91"/>
      <c r="BE61" s="91"/>
      <c r="BF61" s="91"/>
      <c r="BG61" s="91"/>
      <c r="BH61" s="91"/>
      <c r="BI61" s="91"/>
      <c r="BJ61" s="91"/>
      <c r="BK61" s="91"/>
      <c r="BL61" s="91"/>
      <c r="BM61" s="91"/>
      <c r="BN61" s="91"/>
      <c r="BO61" s="91"/>
      <c r="BP61" s="91"/>
      <c r="BQ61" s="91"/>
      <c r="BR61" s="91"/>
      <c r="BS61" s="91"/>
      <c r="BT61" s="91"/>
      <c r="BU61" s="91"/>
      <c r="BV61" s="91"/>
      <c r="BW61" s="91"/>
      <c r="BX61" s="91"/>
      <c r="BY61" s="91"/>
      <c r="BZ61" s="91"/>
      <c r="CA61" s="91"/>
      <c r="CB61" s="91"/>
      <c r="CC61" s="91"/>
      <c r="CD61" s="91"/>
      <c r="CE61" s="91"/>
      <c r="CF61" s="91"/>
      <c r="CG61" s="91"/>
      <c r="CH61" s="91"/>
      <c r="CI61" s="91"/>
      <c r="CJ61" s="91"/>
      <c r="CK61" s="91"/>
      <c r="CL61" s="91"/>
      <c r="CM61" s="91"/>
      <c r="CN61" s="91"/>
      <c r="CO61" s="91"/>
      <c r="CP61" s="91"/>
      <c r="CQ61" s="91"/>
      <c r="CR61" s="91"/>
      <c r="CS61" s="91"/>
      <c r="CT61" s="91"/>
      <c r="CU61" s="91"/>
      <c r="CV61" s="91"/>
      <c r="CW61" s="91"/>
      <c r="CX61" s="91"/>
      <c r="CY61" s="91"/>
      <c r="CZ61" s="91"/>
      <c r="DA61" s="91"/>
      <c r="DB61" s="91"/>
      <c r="DC61" s="91"/>
      <c r="DD61" s="91"/>
      <c r="DE61" s="91"/>
      <c r="DF61" s="91"/>
      <c r="DG61" s="91"/>
      <c r="DH61" s="91"/>
      <c r="DI61" s="91"/>
      <c r="DJ61" s="91"/>
      <c r="DK61" s="91"/>
      <c r="DL61" s="91"/>
      <c r="DM61" s="91"/>
      <c r="DN61" s="91"/>
      <c r="DO61" s="91"/>
      <c r="DP61" s="91"/>
      <c r="DQ61" s="91"/>
      <c r="DR61" s="91"/>
      <c r="DS61" s="91"/>
    </row>
    <row r="62" spans="4:123" x14ac:dyDescent="0.35">
      <c r="D62" s="6" t="s">
        <v>292</v>
      </c>
      <c r="E62" s="6"/>
      <c r="F62" s="51" t="s">
        <v>293</v>
      </c>
      <c r="G62" s="91"/>
      <c r="H62" s="143">
        <f t="shared" ref="H62:AM62" si="28">N(AND($G$60&gt;=H1,$G$60&lt;=H2))</f>
        <v>1</v>
      </c>
      <c r="I62" s="143">
        <f t="shared" si="28"/>
        <v>0</v>
      </c>
      <c r="J62" s="143">
        <f t="shared" si="28"/>
        <v>0</v>
      </c>
      <c r="K62" s="143">
        <f t="shared" si="28"/>
        <v>0</v>
      </c>
      <c r="L62" s="143">
        <f t="shared" si="28"/>
        <v>0</v>
      </c>
      <c r="M62" s="143">
        <f t="shared" si="28"/>
        <v>0</v>
      </c>
      <c r="N62" s="143">
        <f t="shared" si="28"/>
        <v>0</v>
      </c>
      <c r="O62" s="143">
        <f t="shared" si="28"/>
        <v>0</v>
      </c>
      <c r="P62" s="143">
        <f t="shared" si="28"/>
        <v>0</v>
      </c>
      <c r="Q62" s="143">
        <f t="shared" si="28"/>
        <v>0</v>
      </c>
      <c r="R62" s="143">
        <f t="shared" si="28"/>
        <v>0</v>
      </c>
      <c r="S62" s="143">
        <f t="shared" si="28"/>
        <v>0</v>
      </c>
      <c r="T62" s="143">
        <f t="shared" si="28"/>
        <v>0</v>
      </c>
      <c r="U62" s="143">
        <f t="shared" si="28"/>
        <v>0</v>
      </c>
      <c r="V62" s="143">
        <f t="shared" si="28"/>
        <v>0</v>
      </c>
      <c r="W62" s="143">
        <f t="shared" si="28"/>
        <v>0</v>
      </c>
      <c r="X62" s="143">
        <f t="shared" si="28"/>
        <v>0</v>
      </c>
      <c r="Y62" s="143">
        <f t="shared" si="28"/>
        <v>0</v>
      </c>
      <c r="Z62" s="143">
        <f t="shared" si="28"/>
        <v>0</v>
      </c>
      <c r="AA62" s="143">
        <f t="shared" si="28"/>
        <v>0</v>
      </c>
      <c r="AB62" s="143">
        <f t="shared" si="28"/>
        <v>0</v>
      </c>
      <c r="AC62" s="143">
        <f t="shared" si="28"/>
        <v>0</v>
      </c>
      <c r="AD62" s="143">
        <f t="shared" si="28"/>
        <v>0</v>
      </c>
      <c r="AE62" s="143">
        <f t="shared" si="28"/>
        <v>0</v>
      </c>
      <c r="AF62" s="143">
        <f t="shared" si="28"/>
        <v>0</v>
      </c>
      <c r="AG62" s="143">
        <f t="shared" si="28"/>
        <v>0</v>
      </c>
      <c r="AH62" s="143">
        <f t="shared" si="28"/>
        <v>0</v>
      </c>
      <c r="AI62" s="143">
        <f t="shared" si="28"/>
        <v>0</v>
      </c>
      <c r="AJ62" s="143">
        <f t="shared" si="28"/>
        <v>0</v>
      </c>
      <c r="AK62" s="143">
        <f t="shared" si="28"/>
        <v>0</v>
      </c>
      <c r="AL62" s="143">
        <f t="shared" si="28"/>
        <v>0</v>
      </c>
      <c r="AM62" s="143">
        <f t="shared" si="28"/>
        <v>0</v>
      </c>
      <c r="AN62" s="143">
        <f t="shared" ref="AN62:BS62" si="29">N(AND($G$60&gt;=AN1,$G$60&lt;=AN2))</f>
        <v>0</v>
      </c>
      <c r="AO62" s="143">
        <f t="shared" si="29"/>
        <v>0</v>
      </c>
      <c r="AP62" s="143">
        <f t="shared" si="29"/>
        <v>0</v>
      </c>
      <c r="AQ62" s="143">
        <f t="shared" si="29"/>
        <v>0</v>
      </c>
      <c r="AR62" s="143">
        <f t="shared" si="29"/>
        <v>0</v>
      </c>
      <c r="AS62" s="143">
        <f t="shared" si="29"/>
        <v>0</v>
      </c>
      <c r="AT62" s="143">
        <f t="shared" si="29"/>
        <v>0</v>
      </c>
      <c r="AU62" s="143">
        <f t="shared" si="29"/>
        <v>0</v>
      </c>
      <c r="AV62" s="143">
        <f t="shared" si="29"/>
        <v>0</v>
      </c>
      <c r="AW62" s="143">
        <f t="shared" si="29"/>
        <v>0</v>
      </c>
      <c r="AX62" s="143">
        <f t="shared" si="29"/>
        <v>0</v>
      </c>
      <c r="AY62" s="143">
        <f t="shared" si="29"/>
        <v>0</v>
      </c>
      <c r="AZ62" s="143">
        <f t="shared" si="29"/>
        <v>0</v>
      </c>
      <c r="BA62" s="143">
        <f t="shared" si="29"/>
        <v>0</v>
      </c>
      <c r="BB62" s="143">
        <f t="shared" si="29"/>
        <v>0</v>
      </c>
      <c r="BC62" s="143">
        <f t="shared" si="29"/>
        <v>0</v>
      </c>
      <c r="BD62" s="143">
        <f t="shared" si="29"/>
        <v>0</v>
      </c>
      <c r="BE62" s="143">
        <f t="shared" si="29"/>
        <v>0</v>
      </c>
      <c r="BF62" s="143">
        <f t="shared" si="29"/>
        <v>0</v>
      </c>
      <c r="BG62" s="143">
        <f t="shared" si="29"/>
        <v>0</v>
      </c>
      <c r="BH62" s="143">
        <f t="shared" si="29"/>
        <v>0</v>
      </c>
      <c r="BI62" s="143">
        <f t="shared" si="29"/>
        <v>0</v>
      </c>
      <c r="BJ62" s="143">
        <f t="shared" si="29"/>
        <v>0</v>
      </c>
      <c r="BK62" s="143">
        <f t="shared" si="29"/>
        <v>0</v>
      </c>
      <c r="BL62" s="143">
        <f t="shared" si="29"/>
        <v>0</v>
      </c>
      <c r="BM62" s="143">
        <f t="shared" si="29"/>
        <v>0</v>
      </c>
      <c r="BN62" s="143">
        <f t="shared" si="29"/>
        <v>0</v>
      </c>
      <c r="BO62" s="143">
        <f t="shared" si="29"/>
        <v>0</v>
      </c>
      <c r="BP62" s="143">
        <f t="shared" si="29"/>
        <v>0</v>
      </c>
      <c r="BQ62" s="143">
        <f t="shared" si="29"/>
        <v>0</v>
      </c>
      <c r="BR62" s="143">
        <f t="shared" si="29"/>
        <v>0</v>
      </c>
      <c r="BS62" s="143">
        <f t="shared" si="29"/>
        <v>0</v>
      </c>
      <c r="BT62" s="143">
        <f t="shared" ref="BT62:CY62" si="30">N(AND($G$60&gt;=BT1,$G$60&lt;=BT2))</f>
        <v>0</v>
      </c>
      <c r="BU62" s="143">
        <f t="shared" si="30"/>
        <v>0</v>
      </c>
      <c r="BV62" s="143">
        <f t="shared" si="30"/>
        <v>0</v>
      </c>
      <c r="BW62" s="143">
        <f t="shared" si="30"/>
        <v>0</v>
      </c>
      <c r="BX62" s="143">
        <f t="shared" si="30"/>
        <v>0</v>
      </c>
      <c r="BY62" s="143">
        <f t="shared" si="30"/>
        <v>0</v>
      </c>
      <c r="BZ62" s="143">
        <f t="shared" si="30"/>
        <v>0</v>
      </c>
      <c r="CA62" s="143">
        <f t="shared" si="30"/>
        <v>0</v>
      </c>
      <c r="CB62" s="143">
        <f t="shared" si="30"/>
        <v>0</v>
      </c>
      <c r="CC62" s="143">
        <f t="shared" si="30"/>
        <v>0</v>
      </c>
      <c r="CD62" s="143">
        <f t="shared" si="30"/>
        <v>0</v>
      </c>
      <c r="CE62" s="143">
        <f t="shared" si="30"/>
        <v>0</v>
      </c>
      <c r="CF62" s="143">
        <f t="shared" si="30"/>
        <v>0</v>
      </c>
      <c r="CG62" s="143">
        <f t="shared" si="30"/>
        <v>0</v>
      </c>
      <c r="CH62" s="143">
        <f t="shared" si="30"/>
        <v>0</v>
      </c>
      <c r="CI62" s="143">
        <f t="shared" si="30"/>
        <v>0</v>
      </c>
      <c r="CJ62" s="143">
        <f t="shared" si="30"/>
        <v>0</v>
      </c>
      <c r="CK62" s="143">
        <f t="shared" si="30"/>
        <v>0</v>
      </c>
      <c r="CL62" s="143">
        <f t="shared" si="30"/>
        <v>0</v>
      </c>
      <c r="CM62" s="143">
        <f t="shared" si="30"/>
        <v>0</v>
      </c>
      <c r="CN62" s="143">
        <f t="shared" si="30"/>
        <v>0</v>
      </c>
      <c r="CO62" s="143">
        <f t="shared" si="30"/>
        <v>0</v>
      </c>
      <c r="CP62" s="143">
        <f t="shared" si="30"/>
        <v>0</v>
      </c>
      <c r="CQ62" s="143">
        <f t="shared" si="30"/>
        <v>0</v>
      </c>
      <c r="CR62" s="143">
        <f t="shared" si="30"/>
        <v>0</v>
      </c>
      <c r="CS62" s="143">
        <f t="shared" si="30"/>
        <v>0</v>
      </c>
      <c r="CT62" s="143">
        <f t="shared" si="30"/>
        <v>0</v>
      </c>
      <c r="CU62" s="143">
        <f t="shared" si="30"/>
        <v>0</v>
      </c>
      <c r="CV62" s="143">
        <f t="shared" si="30"/>
        <v>0</v>
      </c>
      <c r="CW62" s="143">
        <f t="shared" si="30"/>
        <v>0</v>
      </c>
      <c r="CX62" s="143">
        <f t="shared" si="30"/>
        <v>0</v>
      </c>
      <c r="CY62" s="143">
        <f t="shared" si="30"/>
        <v>0</v>
      </c>
      <c r="CZ62" s="143">
        <f t="shared" ref="CZ62:DS62" si="31">N(AND($G$60&gt;=CZ1,$G$60&lt;=CZ2))</f>
        <v>0</v>
      </c>
      <c r="DA62" s="143">
        <f t="shared" si="31"/>
        <v>0</v>
      </c>
      <c r="DB62" s="143">
        <f t="shared" si="31"/>
        <v>0</v>
      </c>
      <c r="DC62" s="143">
        <f t="shared" si="31"/>
        <v>0</v>
      </c>
      <c r="DD62" s="143">
        <f t="shared" si="31"/>
        <v>0</v>
      </c>
      <c r="DE62" s="143">
        <f t="shared" si="31"/>
        <v>0</v>
      </c>
      <c r="DF62" s="143">
        <f t="shared" si="31"/>
        <v>0</v>
      </c>
      <c r="DG62" s="143">
        <f t="shared" si="31"/>
        <v>0</v>
      </c>
      <c r="DH62" s="143">
        <f t="shared" si="31"/>
        <v>0</v>
      </c>
      <c r="DI62" s="143">
        <f t="shared" si="31"/>
        <v>0</v>
      </c>
      <c r="DJ62" s="143">
        <f t="shared" si="31"/>
        <v>0</v>
      </c>
      <c r="DK62" s="143">
        <f t="shared" si="31"/>
        <v>0</v>
      </c>
      <c r="DL62" s="143">
        <f t="shared" si="31"/>
        <v>0</v>
      </c>
      <c r="DM62" s="143">
        <f t="shared" si="31"/>
        <v>0</v>
      </c>
      <c r="DN62" s="143">
        <f t="shared" si="31"/>
        <v>0</v>
      </c>
      <c r="DO62" s="143">
        <f t="shared" si="31"/>
        <v>0</v>
      </c>
      <c r="DP62" s="143">
        <f t="shared" si="31"/>
        <v>0</v>
      </c>
      <c r="DQ62" s="143">
        <f t="shared" si="31"/>
        <v>0</v>
      </c>
      <c r="DR62" s="143">
        <f t="shared" si="31"/>
        <v>0</v>
      </c>
      <c r="DS62" s="143">
        <f t="shared" si="31"/>
        <v>0</v>
      </c>
    </row>
    <row r="63" spans="4:123" x14ac:dyDescent="0.35">
      <c r="D63" s="6" t="s">
        <v>295</v>
      </c>
      <c r="E63" s="6"/>
      <c r="F63" s="51" t="s">
        <v>294</v>
      </c>
      <c r="G63" s="91"/>
      <c r="H63" s="143">
        <f>N(SUM($H62:H62)=1)</f>
        <v>1</v>
      </c>
      <c r="I63" s="143">
        <f>N(SUM($H62:I62)=1)</f>
        <v>1</v>
      </c>
      <c r="J63" s="143">
        <f>N(SUM($H62:J62)=1)</f>
        <v>1</v>
      </c>
      <c r="K63" s="143">
        <f>N(SUM($H62:K62)=1)</f>
        <v>1</v>
      </c>
      <c r="L63" s="143">
        <f>N(SUM($H62:L62)=1)</f>
        <v>1</v>
      </c>
      <c r="M63" s="143">
        <f>N(SUM($H62:M62)=1)</f>
        <v>1</v>
      </c>
      <c r="N63" s="143">
        <f>N(SUM($H62:N62)=1)</f>
        <v>1</v>
      </c>
      <c r="O63" s="143">
        <f>N(SUM($H62:O62)=1)</f>
        <v>1</v>
      </c>
      <c r="P63" s="143">
        <f>N(SUM($H62:P62)=1)</f>
        <v>1</v>
      </c>
      <c r="Q63" s="143">
        <f>N(SUM($H62:Q62)=1)</f>
        <v>1</v>
      </c>
      <c r="R63" s="143">
        <f>N(SUM($H62:R62)=1)</f>
        <v>1</v>
      </c>
      <c r="S63" s="143">
        <f>N(SUM($H62:S62)=1)</f>
        <v>1</v>
      </c>
      <c r="T63" s="143">
        <f>N(SUM($H62:T62)=1)</f>
        <v>1</v>
      </c>
      <c r="U63" s="143">
        <f>N(SUM($H62:U62)=1)</f>
        <v>1</v>
      </c>
      <c r="V63" s="143">
        <f>N(SUM($H62:V62)=1)</f>
        <v>1</v>
      </c>
      <c r="W63" s="143">
        <f>N(SUM($H62:W62)=1)</f>
        <v>1</v>
      </c>
      <c r="X63" s="143">
        <f>N(SUM($H62:X62)=1)</f>
        <v>1</v>
      </c>
      <c r="Y63" s="143">
        <f>N(SUM($H62:Y62)=1)</f>
        <v>1</v>
      </c>
      <c r="Z63" s="143">
        <f>N(SUM($H62:Z62)=1)</f>
        <v>1</v>
      </c>
      <c r="AA63" s="143">
        <f>N(SUM($H62:AA62)=1)</f>
        <v>1</v>
      </c>
      <c r="AB63" s="143">
        <f>N(SUM($H62:AB62)=1)</f>
        <v>1</v>
      </c>
      <c r="AC63" s="143">
        <f>N(SUM($H62:AC62)=1)</f>
        <v>1</v>
      </c>
      <c r="AD63" s="143">
        <f>N(SUM($H62:AD62)=1)</f>
        <v>1</v>
      </c>
      <c r="AE63" s="143">
        <f>N(SUM($H62:AE62)=1)</f>
        <v>1</v>
      </c>
      <c r="AF63" s="143">
        <f>N(SUM($H62:AF62)=1)</f>
        <v>1</v>
      </c>
      <c r="AG63" s="143">
        <f>N(SUM($H62:AG62)=1)</f>
        <v>1</v>
      </c>
      <c r="AH63" s="143">
        <f>N(SUM($H62:AH62)=1)</f>
        <v>1</v>
      </c>
      <c r="AI63" s="143">
        <f>N(SUM($H62:AI62)=1)</f>
        <v>1</v>
      </c>
      <c r="AJ63" s="143">
        <f>N(SUM($H62:AJ62)=1)</f>
        <v>1</v>
      </c>
      <c r="AK63" s="143">
        <f>N(SUM($H62:AK62)=1)</f>
        <v>1</v>
      </c>
      <c r="AL63" s="143">
        <f>N(SUM($H62:AL62)=1)</f>
        <v>1</v>
      </c>
      <c r="AM63" s="143">
        <f>N(SUM($H62:AM62)=1)</f>
        <v>1</v>
      </c>
      <c r="AN63" s="143">
        <f>N(SUM($H62:AN62)=1)</f>
        <v>1</v>
      </c>
      <c r="AO63" s="143">
        <f>N(SUM($H62:AO62)=1)</f>
        <v>1</v>
      </c>
      <c r="AP63" s="143">
        <f>N(SUM($H62:AP62)=1)</f>
        <v>1</v>
      </c>
      <c r="AQ63" s="143">
        <f>N(SUM($H62:AQ62)=1)</f>
        <v>1</v>
      </c>
      <c r="AR63" s="143">
        <f>N(SUM($H62:AR62)=1)</f>
        <v>1</v>
      </c>
      <c r="AS63" s="143">
        <f>N(SUM($H62:AS62)=1)</f>
        <v>1</v>
      </c>
      <c r="AT63" s="143">
        <f>N(SUM($H62:AT62)=1)</f>
        <v>1</v>
      </c>
      <c r="AU63" s="143">
        <f>N(SUM($H62:AU62)=1)</f>
        <v>1</v>
      </c>
      <c r="AV63" s="143">
        <f>N(SUM($H62:AV62)=1)</f>
        <v>1</v>
      </c>
      <c r="AW63" s="143">
        <f>N(SUM($H62:AW62)=1)</f>
        <v>1</v>
      </c>
      <c r="AX63" s="143">
        <f>N(SUM($H62:AX62)=1)</f>
        <v>1</v>
      </c>
      <c r="AY63" s="143">
        <f>N(SUM($H62:AY62)=1)</f>
        <v>1</v>
      </c>
      <c r="AZ63" s="143">
        <f>N(SUM($H62:AZ62)=1)</f>
        <v>1</v>
      </c>
      <c r="BA63" s="143">
        <f>N(SUM($H62:BA62)=1)</f>
        <v>1</v>
      </c>
      <c r="BB63" s="143">
        <f>N(SUM($H62:BB62)=1)</f>
        <v>1</v>
      </c>
      <c r="BC63" s="143">
        <f>N(SUM($H62:BC62)=1)</f>
        <v>1</v>
      </c>
      <c r="BD63" s="143">
        <f>N(SUM($H62:BD62)=1)</f>
        <v>1</v>
      </c>
      <c r="BE63" s="143">
        <f>N(SUM($H62:BE62)=1)</f>
        <v>1</v>
      </c>
      <c r="BF63" s="143">
        <f>N(SUM($H62:BF62)=1)</f>
        <v>1</v>
      </c>
      <c r="BG63" s="143">
        <f>N(SUM($H62:BG62)=1)</f>
        <v>1</v>
      </c>
      <c r="BH63" s="143">
        <f>N(SUM($H62:BH62)=1)</f>
        <v>1</v>
      </c>
      <c r="BI63" s="143">
        <f>N(SUM($H62:BI62)=1)</f>
        <v>1</v>
      </c>
      <c r="BJ63" s="143">
        <f>N(SUM($H62:BJ62)=1)</f>
        <v>1</v>
      </c>
      <c r="BK63" s="143">
        <f>N(SUM($H62:BK62)=1)</f>
        <v>1</v>
      </c>
      <c r="BL63" s="143">
        <f>N(SUM($H62:BL62)=1)</f>
        <v>1</v>
      </c>
      <c r="BM63" s="143">
        <f>N(SUM($H62:BM62)=1)</f>
        <v>1</v>
      </c>
      <c r="BN63" s="143">
        <f>N(SUM($H62:BN62)=1)</f>
        <v>1</v>
      </c>
      <c r="BO63" s="143">
        <f>N(SUM($H62:BO62)=1)</f>
        <v>1</v>
      </c>
      <c r="BP63" s="143">
        <f>N(SUM($H62:BP62)=1)</f>
        <v>1</v>
      </c>
      <c r="BQ63" s="143">
        <f>N(SUM($H62:BQ62)=1)</f>
        <v>1</v>
      </c>
      <c r="BR63" s="143">
        <f>N(SUM($H62:BR62)=1)</f>
        <v>1</v>
      </c>
      <c r="BS63" s="143">
        <f>N(SUM($H62:BS62)=1)</f>
        <v>1</v>
      </c>
      <c r="BT63" s="143">
        <f>N(SUM($H62:BT62)=1)</f>
        <v>1</v>
      </c>
      <c r="BU63" s="143">
        <f>N(SUM($H62:BU62)=1)</f>
        <v>1</v>
      </c>
      <c r="BV63" s="143">
        <f>N(SUM($H62:BV62)=1)</f>
        <v>1</v>
      </c>
      <c r="BW63" s="143">
        <f>N(SUM($H62:BW62)=1)</f>
        <v>1</v>
      </c>
      <c r="BX63" s="143">
        <f>N(SUM($H62:BX62)=1)</f>
        <v>1</v>
      </c>
      <c r="BY63" s="143">
        <f>N(SUM($H62:BY62)=1)</f>
        <v>1</v>
      </c>
      <c r="BZ63" s="143">
        <f>N(SUM($H62:BZ62)=1)</f>
        <v>1</v>
      </c>
      <c r="CA63" s="143">
        <f>N(SUM($H62:CA62)=1)</f>
        <v>1</v>
      </c>
      <c r="CB63" s="143">
        <f>N(SUM($H62:CB62)=1)</f>
        <v>1</v>
      </c>
      <c r="CC63" s="143">
        <f>N(SUM($H62:CC62)=1)</f>
        <v>1</v>
      </c>
      <c r="CD63" s="143">
        <f>N(SUM($H62:CD62)=1)</f>
        <v>1</v>
      </c>
      <c r="CE63" s="143">
        <f>N(SUM($H62:CE62)=1)</f>
        <v>1</v>
      </c>
      <c r="CF63" s="143">
        <f>N(SUM($H62:CF62)=1)</f>
        <v>1</v>
      </c>
      <c r="CG63" s="143">
        <f>N(SUM($H62:CG62)=1)</f>
        <v>1</v>
      </c>
      <c r="CH63" s="143">
        <f>N(SUM($H62:CH62)=1)</f>
        <v>1</v>
      </c>
      <c r="CI63" s="143">
        <f>N(SUM($H62:CI62)=1)</f>
        <v>1</v>
      </c>
      <c r="CJ63" s="143">
        <f>N(SUM($H62:CJ62)=1)</f>
        <v>1</v>
      </c>
      <c r="CK63" s="143">
        <f>N(SUM($H62:CK62)=1)</f>
        <v>1</v>
      </c>
      <c r="CL63" s="143">
        <f>N(SUM($H62:CL62)=1)</f>
        <v>1</v>
      </c>
      <c r="CM63" s="143">
        <f>N(SUM($H62:CM62)=1)</f>
        <v>1</v>
      </c>
      <c r="CN63" s="143">
        <f>N(SUM($H62:CN62)=1)</f>
        <v>1</v>
      </c>
      <c r="CO63" s="143">
        <f>N(SUM($H62:CO62)=1)</f>
        <v>1</v>
      </c>
      <c r="CP63" s="143">
        <f>N(SUM($H62:CP62)=1)</f>
        <v>1</v>
      </c>
      <c r="CQ63" s="143">
        <f>N(SUM($H62:CQ62)=1)</f>
        <v>1</v>
      </c>
      <c r="CR63" s="143">
        <f>N(SUM($H62:CR62)=1)</f>
        <v>1</v>
      </c>
      <c r="CS63" s="143">
        <f>N(SUM($H62:CS62)=1)</f>
        <v>1</v>
      </c>
      <c r="CT63" s="143">
        <f>N(SUM($H62:CT62)=1)</f>
        <v>1</v>
      </c>
      <c r="CU63" s="143">
        <f>N(SUM($H62:CU62)=1)</f>
        <v>1</v>
      </c>
      <c r="CV63" s="143">
        <f>N(SUM($H62:CV62)=1)</f>
        <v>1</v>
      </c>
      <c r="CW63" s="143">
        <f>N(SUM($H62:CW62)=1)</f>
        <v>1</v>
      </c>
      <c r="CX63" s="143">
        <f>N(SUM($H62:CX62)=1)</f>
        <v>1</v>
      </c>
      <c r="CY63" s="143">
        <f>N(SUM($H62:CY62)=1)</f>
        <v>1</v>
      </c>
      <c r="CZ63" s="143">
        <f>N(SUM($H62:CZ62)=1)</f>
        <v>1</v>
      </c>
      <c r="DA63" s="143">
        <f>N(SUM($H62:DA62)=1)</f>
        <v>1</v>
      </c>
      <c r="DB63" s="143">
        <f>N(SUM($H62:DB62)=1)</f>
        <v>1</v>
      </c>
      <c r="DC63" s="143">
        <f>N(SUM($H62:DC62)=1)</f>
        <v>1</v>
      </c>
      <c r="DD63" s="143">
        <f>N(SUM($H62:DD62)=1)</f>
        <v>1</v>
      </c>
      <c r="DE63" s="143">
        <f>N(SUM($H62:DE62)=1)</f>
        <v>1</v>
      </c>
      <c r="DF63" s="143">
        <f>N(SUM($H62:DF62)=1)</f>
        <v>1</v>
      </c>
      <c r="DG63" s="143">
        <f>N(SUM($H62:DG62)=1)</f>
        <v>1</v>
      </c>
      <c r="DH63" s="143">
        <f>N(SUM($H62:DH62)=1)</f>
        <v>1</v>
      </c>
      <c r="DI63" s="143">
        <f>N(SUM($H62:DI62)=1)</f>
        <v>1</v>
      </c>
      <c r="DJ63" s="143">
        <f>N(SUM($H62:DJ62)=1)</f>
        <v>1</v>
      </c>
      <c r="DK63" s="143">
        <f>N(SUM($H62:DK62)=1)</f>
        <v>1</v>
      </c>
      <c r="DL63" s="143">
        <f>N(SUM($H62:DL62)=1)</f>
        <v>1</v>
      </c>
      <c r="DM63" s="143">
        <f>N(SUM($H62:DM62)=1)</f>
        <v>1</v>
      </c>
      <c r="DN63" s="143">
        <f>N(SUM($H62:DN62)=1)</f>
        <v>1</v>
      </c>
      <c r="DO63" s="143">
        <f>N(SUM($H62:DO62)=1)</f>
        <v>1</v>
      </c>
      <c r="DP63" s="143">
        <f>N(SUM($H62:DP62)=1)</f>
        <v>1</v>
      </c>
      <c r="DQ63" s="143">
        <f>N(SUM($H62:DQ62)=1)</f>
        <v>1</v>
      </c>
      <c r="DR63" s="143">
        <f>N(SUM($H62:DR62)=1)</f>
        <v>1</v>
      </c>
      <c r="DS63" s="143">
        <f>N(SUM($H62:DS62)=1)</f>
        <v>1</v>
      </c>
    </row>
    <row r="64" spans="4:123" x14ac:dyDescent="0.35">
      <c r="D64" s="6"/>
      <c r="E64" s="51"/>
      <c r="F64" s="99"/>
      <c r="G64" s="91"/>
      <c r="H64" s="91"/>
      <c r="I64" s="91"/>
      <c r="J64" s="91"/>
      <c r="K64" s="91"/>
      <c r="L64" s="91"/>
      <c r="M64" s="91"/>
      <c r="N64" s="91"/>
      <c r="O64" s="91"/>
      <c r="P64" s="91"/>
      <c r="Q64" s="91"/>
      <c r="R64" s="91"/>
      <c r="S64" s="91"/>
      <c r="T64" s="91"/>
      <c r="U64" s="91"/>
      <c r="V64" s="91"/>
      <c r="W64" s="91"/>
      <c r="X64" s="91"/>
      <c r="Y64" s="91"/>
      <c r="Z64" s="91"/>
      <c r="AA64" s="91"/>
      <c r="AB64" s="91"/>
      <c r="AC64" s="91"/>
      <c r="AD64" s="91"/>
      <c r="AE64" s="91"/>
      <c r="AF64" s="91"/>
      <c r="AG64" s="91"/>
      <c r="AH64" s="91"/>
      <c r="AI64" s="91"/>
      <c r="AJ64" s="91"/>
      <c r="AK64" s="91"/>
      <c r="AL64" s="91"/>
      <c r="AM64" s="91"/>
      <c r="AN64" s="91"/>
      <c r="AO64" s="91"/>
      <c r="AP64" s="91"/>
      <c r="AQ64" s="91"/>
      <c r="AR64" s="91"/>
      <c r="AS64" s="91"/>
      <c r="AT64" s="91"/>
      <c r="AU64" s="91"/>
      <c r="AV64" s="91"/>
      <c r="AW64" s="91"/>
      <c r="AX64" s="91"/>
      <c r="AY64" s="91"/>
      <c r="AZ64" s="91"/>
      <c r="BA64" s="91"/>
      <c r="BB64" s="91"/>
      <c r="BC64" s="91"/>
      <c r="BD64" s="91"/>
      <c r="BE64" s="91"/>
      <c r="BF64" s="91"/>
      <c r="BG64" s="91"/>
      <c r="BH64" s="91"/>
      <c r="BI64" s="91"/>
      <c r="BJ64" s="91"/>
      <c r="BK64" s="91"/>
      <c r="BL64" s="91"/>
      <c r="BM64" s="91"/>
      <c r="BN64" s="91"/>
      <c r="BO64" s="91"/>
      <c r="BP64" s="91"/>
      <c r="BQ64" s="91"/>
      <c r="BR64" s="91"/>
      <c r="BS64" s="91"/>
      <c r="BT64" s="91"/>
      <c r="BU64" s="91"/>
      <c r="BV64" s="91"/>
      <c r="BW64" s="91"/>
      <c r="BX64" s="91"/>
      <c r="BY64" s="91"/>
      <c r="BZ64" s="91"/>
      <c r="CA64" s="91"/>
      <c r="CB64" s="91"/>
      <c r="CC64" s="91"/>
      <c r="CD64" s="91"/>
      <c r="CE64" s="91"/>
      <c r="CF64" s="91"/>
      <c r="CG64" s="91"/>
      <c r="CH64" s="91"/>
      <c r="CI64" s="91"/>
      <c r="CJ64" s="91"/>
      <c r="CK64" s="91"/>
      <c r="CL64" s="91"/>
      <c r="CM64" s="91"/>
      <c r="CN64" s="91"/>
      <c r="CO64" s="91"/>
      <c r="CP64" s="91"/>
      <c r="CQ64" s="91"/>
      <c r="CR64" s="91"/>
      <c r="CS64" s="91"/>
      <c r="CT64" s="91"/>
      <c r="CU64" s="91"/>
      <c r="CV64" s="91"/>
      <c r="CW64" s="91"/>
      <c r="CX64" s="91"/>
      <c r="CY64" s="91"/>
      <c r="CZ64" s="91"/>
      <c r="DA64" s="91"/>
      <c r="DB64" s="91"/>
      <c r="DC64" s="91"/>
      <c r="DD64" s="91"/>
      <c r="DE64" s="91"/>
      <c r="DF64" s="91"/>
      <c r="DG64" s="91"/>
      <c r="DH64" s="91"/>
      <c r="DI64" s="91"/>
      <c r="DJ64" s="91"/>
      <c r="DK64" s="91"/>
      <c r="DL64" s="91"/>
      <c r="DM64" s="91"/>
      <c r="DN64" s="91"/>
      <c r="DO64" s="91"/>
      <c r="DP64" s="91"/>
      <c r="DQ64" s="91"/>
      <c r="DR64" s="91"/>
      <c r="DS64" s="91"/>
    </row>
    <row r="65" spans="4:124" x14ac:dyDescent="0.35">
      <c r="D65" s="107" t="s">
        <v>296</v>
      </c>
      <c r="E65" s="121"/>
      <c r="F65" s="122" t="str">
        <f>F45</f>
        <v>INR Mn</v>
      </c>
      <c r="G65" s="121"/>
      <c r="H65" s="121">
        <f t="shared" ref="H65:AM65" ca="1" si="32">H63*H18</f>
        <v>-1953.003412002384</v>
      </c>
      <c r="I65" s="121">
        <f t="shared" ca="1" si="32"/>
        <v>-7390.1566178781331</v>
      </c>
      <c r="J65" s="121">
        <f t="shared" ca="1" si="32"/>
        <v>-5963.9570361948727</v>
      </c>
      <c r="K65" s="121">
        <f t="shared" ca="1" si="32"/>
        <v>-1724.817383991679</v>
      </c>
      <c r="L65" s="121">
        <f t="shared" ca="1" si="32"/>
        <v>-2149.127528251719</v>
      </c>
      <c r="M65" s="121">
        <f t="shared" ca="1" si="32"/>
        <v>-7131.0500239758039</v>
      </c>
      <c r="N65" s="121">
        <f t="shared" ca="1" si="32"/>
        <v>-5508.7607320958004</v>
      </c>
      <c r="O65" s="121">
        <f t="shared" ca="1" si="32"/>
        <v>-1303.7325458494422</v>
      </c>
      <c r="P65" s="121">
        <f t="shared" ca="1" si="32"/>
        <v>-1329.3566653430901</v>
      </c>
      <c r="Q65" s="121">
        <f t="shared" ca="1" si="32"/>
        <v>-6181.639146119167</v>
      </c>
      <c r="R65" s="121">
        <f t="shared" ca="1" si="32"/>
        <v>-4496.7622845914802</v>
      </c>
      <c r="S65" s="121">
        <f t="shared" ca="1" si="32"/>
        <v>-295.46475242654924</v>
      </c>
      <c r="T65" s="121">
        <f t="shared" ca="1" si="32"/>
        <v>-2106.6495631208072</v>
      </c>
      <c r="U65" s="121">
        <f t="shared" ca="1" si="32"/>
        <v>-12441.852241663644</v>
      </c>
      <c r="V65" s="121">
        <f t="shared" ca="1" si="32"/>
        <v>-9436.0810611518991</v>
      </c>
      <c r="W65" s="121">
        <f t="shared" ca="1" si="32"/>
        <v>-615.27589577004778</v>
      </c>
      <c r="X65" s="121">
        <f t="shared" ca="1" si="32"/>
        <v>-6993.5146622904576</v>
      </c>
      <c r="Y65" s="121">
        <f t="shared" ca="1" si="32"/>
        <v>-33112.720022040652</v>
      </c>
      <c r="Z65" s="121">
        <f t="shared" ca="1" si="32"/>
        <v>-25694.536025309397</v>
      </c>
      <c r="AA65" s="121">
        <f t="shared" ca="1" si="32"/>
        <v>-3666.6680282445509</v>
      </c>
      <c r="AB65" s="121">
        <f t="shared" ca="1" si="32"/>
        <v>4905.8908470495498</v>
      </c>
      <c r="AC65" s="121">
        <f t="shared" ca="1" si="32"/>
        <v>7182.234029121495</v>
      </c>
      <c r="AD65" s="121">
        <f t="shared" ca="1" si="32"/>
        <v>7900.9816876559944</v>
      </c>
      <c r="AE65" s="121">
        <f t="shared" ca="1" si="32"/>
        <v>6061.3170601972397</v>
      </c>
      <c r="AF65" s="121">
        <f t="shared" ca="1" si="32"/>
        <v>8602.6913789305891</v>
      </c>
      <c r="AG65" s="121">
        <f t="shared" ca="1" si="32"/>
        <v>9145.4097815884106</v>
      </c>
      <c r="AH65" s="121">
        <f t="shared" ca="1" si="32"/>
        <v>9098.8672855492896</v>
      </c>
      <c r="AI65" s="121">
        <f t="shared" ca="1" si="32"/>
        <v>7694.6767901363492</v>
      </c>
      <c r="AJ65" s="121">
        <f t="shared" ca="1" si="32"/>
        <v>9487.5661514571384</v>
      </c>
      <c r="AK65" s="121">
        <f t="shared" ca="1" si="32"/>
        <v>9838.6799146419344</v>
      </c>
      <c r="AL65" s="121">
        <f t="shared" ca="1" si="32"/>
        <v>9645.893363148436</v>
      </c>
      <c r="AM65" s="121">
        <f t="shared" ca="1" si="32"/>
        <v>9180.611208078697</v>
      </c>
      <c r="AN65" s="121">
        <f t="shared" ref="AN65:BS65" ca="1" si="33">AN63*AN18</f>
        <v>9407.7541194813457</v>
      </c>
      <c r="AO65" s="121">
        <f t="shared" ca="1" si="33"/>
        <v>9850.6838511877031</v>
      </c>
      <c r="AP65" s="121">
        <f t="shared" ca="1" si="33"/>
        <v>9599.3556198848273</v>
      </c>
      <c r="AQ65" s="121">
        <f t="shared" ca="1" si="33"/>
        <v>8585.7819608057089</v>
      </c>
      <c r="AR65" s="121">
        <f t="shared" ca="1" si="33"/>
        <v>9550.9035829841196</v>
      </c>
      <c r="AS65" s="121">
        <f t="shared" ca="1" si="33"/>
        <v>9710.8002449465275</v>
      </c>
      <c r="AT65" s="121">
        <f t="shared" ca="1" si="33"/>
        <v>9421.1129198872404</v>
      </c>
      <c r="AU65" s="121">
        <f t="shared" ca="1" si="33"/>
        <v>8364.5675228055279</v>
      </c>
      <c r="AV65" s="121">
        <f t="shared" ca="1" si="33"/>
        <v>9333.4013267326754</v>
      </c>
      <c r="AW65" s="121">
        <f t="shared" ca="1" si="33"/>
        <v>9550.8933423613889</v>
      </c>
      <c r="AX65" s="121">
        <f t="shared" ca="1" si="33"/>
        <v>9244.3918109405531</v>
      </c>
      <c r="AY65" s="121">
        <f t="shared" ca="1" si="33"/>
        <v>8214.4853858981351</v>
      </c>
      <c r="AZ65" s="121">
        <f t="shared" ca="1" si="33"/>
        <v>9313.5674094390924</v>
      </c>
      <c r="BA65" s="121">
        <f t="shared" ca="1" si="33"/>
        <v>9503.9242607250126</v>
      </c>
      <c r="BB65" s="121">
        <f t="shared" ca="1" si="33"/>
        <v>9212.8232213465562</v>
      </c>
      <c r="BC65" s="121">
        <f t="shared" ca="1" si="33"/>
        <v>8673.2428848776472</v>
      </c>
      <c r="BD65" s="121">
        <f t="shared" ca="1" si="33"/>
        <v>9013.3779359132968</v>
      </c>
      <c r="BE65" s="121">
        <f t="shared" ca="1" si="33"/>
        <v>9422.2206834250064</v>
      </c>
      <c r="BF65" s="121">
        <f t="shared" ca="1" si="33"/>
        <v>9157.937064573769</v>
      </c>
      <c r="BG65" s="121">
        <f t="shared" ca="1" si="33"/>
        <v>8157.9164723863569</v>
      </c>
      <c r="BH65" s="121">
        <f t="shared" ca="1" si="33"/>
        <v>9272.6927846230737</v>
      </c>
      <c r="BI65" s="121">
        <f t="shared" ca="1" si="33"/>
        <v>9473.9791041534227</v>
      </c>
      <c r="BJ65" s="121">
        <f t="shared" ca="1" si="33"/>
        <v>9190.6759889352797</v>
      </c>
      <c r="BK65" s="121">
        <f t="shared" ca="1" si="33"/>
        <v>8177.158745114677</v>
      </c>
      <c r="BL65" s="121">
        <f t="shared" ca="1" si="33"/>
        <v>9384.7941343101666</v>
      </c>
      <c r="BM65" s="121">
        <f t="shared" ca="1" si="33"/>
        <v>9481.072829391389</v>
      </c>
      <c r="BN65" s="121">
        <f t="shared" ca="1" si="33"/>
        <v>9194.1638022092575</v>
      </c>
      <c r="BO65" s="121">
        <f t="shared" ca="1" si="33"/>
        <v>8178.0727566163205</v>
      </c>
      <c r="BP65" s="121">
        <f t="shared" ca="1" si="33"/>
        <v>9684.322165282565</v>
      </c>
      <c r="BQ65" s="121">
        <f t="shared" ca="1" si="33"/>
        <v>9479.6132776998875</v>
      </c>
      <c r="BR65" s="121">
        <f t="shared" ca="1" si="33"/>
        <v>9191.9782855925623</v>
      </c>
      <c r="BS65" s="121">
        <f t="shared" ca="1" si="33"/>
        <v>8654.6872023028627</v>
      </c>
      <c r="BT65" s="121">
        <f t="shared" ref="BT65:CY65" ca="1" si="34">BT63*BT18</f>
        <v>9038.5627841023361</v>
      </c>
      <c r="BU65" s="121">
        <f t="shared" ca="1" si="34"/>
        <v>9405.8570585264642</v>
      </c>
      <c r="BV65" s="121">
        <f t="shared" ca="1" si="34"/>
        <v>9142.2232405163613</v>
      </c>
      <c r="BW65" s="121">
        <f t="shared" ca="1" si="34"/>
        <v>8142.6524993892072</v>
      </c>
      <c r="BX65" s="121">
        <f t="shared" ca="1" si="34"/>
        <v>9300.1076138462759</v>
      </c>
      <c r="BY65" s="121">
        <f t="shared" ca="1" si="34"/>
        <v>9459.2780352906811</v>
      </c>
      <c r="BZ65" s="121">
        <f t="shared" ca="1" si="34"/>
        <v>9176.2795282168026</v>
      </c>
      <c r="CA65" s="121">
        <f t="shared" ca="1" si="34"/>
        <v>8163.0310947998387</v>
      </c>
      <c r="CB65" s="121">
        <f t="shared" ca="1" si="34"/>
        <v>9313.3528899614757</v>
      </c>
      <c r="CC65" s="121">
        <f t="shared" ca="1" si="34"/>
        <v>9467.5878646710207</v>
      </c>
      <c r="CD65" s="121">
        <f t="shared" ca="1" si="34"/>
        <v>9181.0987141265723</v>
      </c>
      <c r="CE65" s="121">
        <f t="shared" ca="1" si="34"/>
        <v>8165.4239929533742</v>
      </c>
      <c r="CF65" s="121">
        <f t="shared" ca="1" si="34"/>
        <v>9457.0031680945849</v>
      </c>
      <c r="CG65" s="121">
        <f t="shared" ca="1" si="34"/>
        <v>9468.1903158211298</v>
      </c>
      <c r="CH65" s="121">
        <f t="shared" ca="1" si="34"/>
        <v>9181.3961145719441</v>
      </c>
      <c r="CI65" s="121">
        <f t="shared" ca="1" si="34"/>
        <v>8644.9516394684324</v>
      </c>
      <c r="CJ65" s="121">
        <f t="shared" ca="1" si="34"/>
        <v>9599.5159475033943</v>
      </c>
      <c r="CK65" s="121">
        <f t="shared" ca="1" si="34"/>
        <v>9398.6365807467773</v>
      </c>
      <c r="CL65" s="121">
        <f t="shared" ca="1" si="34"/>
        <v>9136.7222431178634</v>
      </c>
      <c r="CM65" s="121">
        <f t="shared" ca="1" si="34"/>
        <v>8113.8911212790808</v>
      </c>
      <c r="CN65" s="121">
        <f t="shared" ca="1" si="34"/>
        <v>9130.6360611338805</v>
      </c>
      <c r="CO65" s="121">
        <f t="shared" ca="1" si="34"/>
        <v>9433.8286054981872</v>
      </c>
      <c r="CP65" s="121">
        <f t="shared" ca="1" si="34"/>
        <v>9152.3959156062811</v>
      </c>
      <c r="CQ65" s="121">
        <f t="shared" ca="1" si="34"/>
        <v>8115.7323105609121</v>
      </c>
      <c r="CR65" s="121">
        <f t="shared" ca="1" si="34"/>
        <v>9125.1880306060011</v>
      </c>
      <c r="CS65" s="121">
        <f t="shared" ca="1" si="34"/>
        <v>9423.2879566324482</v>
      </c>
      <c r="CT65" s="121">
        <f t="shared" ca="1" si="34"/>
        <v>9138.2061429455698</v>
      </c>
      <c r="CU65" s="121">
        <f t="shared" ca="1" si="34"/>
        <v>8098.956436218431</v>
      </c>
      <c r="CV65" s="121">
        <f t="shared" ca="1" si="34"/>
        <v>9107.0493739396461</v>
      </c>
      <c r="CW65" s="121">
        <f t="shared" ca="1" si="34"/>
        <v>9404.1971911761157</v>
      </c>
      <c r="CX65" s="121">
        <f t="shared" ca="1" si="34"/>
        <v>9118.4331424167522</v>
      </c>
      <c r="CY65" s="121">
        <f t="shared" ca="1" si="34"/>
        <v>8533.038748797886</v>
      </c>
      <c r="CZ65" s="121">
        <f t="shared" ref="CZ65:DS65" ca="1" si="35">CZ63*CZ18</f>
        <v>8776.3560691276543</v>
      </c>
      <c r="DA65" s="121">
        <f t="shared" ca="1" si="35"/>
        <v>9287.8250849056931</v>
      </c>
      <c r="DB65" s="121">
        <f t="shared" ca="1" si="35"/>
        <v>9025.9107482773834</v>
      </c>
      <c r="DC65" s="121">
        <f t="shared" ca="1" si="35"/>
        <v>7903.1016604696542</v>
      </c>
      <c r="DD65" s="121">
        <f t="shared" ca="1" si="35"/>
        <v>8919.8466006981671</v>
      </c>
      <c r="DE65" s="121">
        <f t="shared" ca="1" si="35"/>
        <v>9223.0391453235225</v>
      </c>
      <c r="DF65" s="121">
        <f t="shared" ca="1" si="35"/>
        <v>8941.6064556187139</v>
      </c>
      <c r="DG65" s="121">
        <f t="shared" ca="1" si="35"/>
        <v>7929.9373423754214</v>
      </c>
      <c r="DH65" s="121">
        <f t="shared" ca="1" si="35"/>
        <v>8939.3930624903605</v>
      </c>
      <c r="DI65" s="121">
        <f t="shared" ca="1" si="35"/>
        <v>9237.4929885656129</v>
      </c>
      <c r="DJ65" s="121">
        <f t="shared" ca="1" si="35"/>
        <v>8952.4111749137282</v>
      </c>
      <c r="DK65" s="121">
        <f t="shared" ca="1" si="35"/>
        <v>7938.1559598808753</v>
      </c>
      <c r="DL65" s="121">
        <f t="shared" ca="1" si="35"/>
        <v>8946.2488976151617</v>
      </c>
      <c r="DM65" s="121">
        <f t="shared" ca="1" si="35"/>
        <v>9243.3967148607499</v>
      </c>
      <c r="DN65" s="121">
        <f t="shared" ca="1" si="35"/>
        <v>8957.6326661079329</v>
      </c>
      <c r="DO65" s="121">
        <f t="shared" ca="1" si="35"/>
        <v>8422.227255832564</v>
      </c>
      <c r="DP65" s="121">
        <f t="shared" ca="1" si="35"/>
        <v>8665.5445761650208</v>
      </c>
      <c r="DQ65" s="121">
        <f t="shared" ca="1" si="35"/>
        <v>9177.0135919447439</v>
      </c>
      <c r="DR65" s="121">
        <f t="shared" ca="1" si="35"/>
        <v>8915.0992553176329</v>
      </c>
      <c r="DS65" s="121">
        <f t="shared" ca="1" si="35"/>
        <v>7917.2626088483485</v>
      </c>
    </row>
    <row r="66" spans="4:124" x14ac:dyDescent="0.35">
      <c r="D66" s="6"/>
      <c r="E66" s="51"/>
      <c r="F66" s="99"/>
      <c r="G66" s="91"/>
      <c r="H66" s="91"/>
      <c r="I66" s="91"/>
      <c r="J66" s="91"/>
      <c r="K66" s="91"/>
      <c r="L66" s="91"/>
      <c r="M66" s="91"/>
      <c r="N66" s="91"/>
      <c r="O66" s="91"/>
      <c r="P66" s="91"/>
      <c r="Q66" s="91"/>
      <c r="R66" s="91"/>
      <c r="S66" s="91"/>
      <c r="T66" s="91"/>
      <c r="U66" s="91"/>
      <c r="V66" s="91"/>
      <c r="W66" s="91"/>
      <c r="X66" s="91"/>
      <c r="Y66" s="91"/>
      <c r="Z66" s="91"/>
      <c r="AA66" s="91"/>
      <c r="AB66" s="91"/>
      <c r="AC66" s="91"/>
      <c r="AD66" s="91"/>
      <c r="AE66" s="91"/>
      <c r="AF66" s="91"/>
      <c r="AG66" s="91"/>
      <c r="AH66" s="91"/>
      <c r="AI66" s="91"/>
      <c r="AJ66" s="91"/>
      <c r="AK66" s="91"/>
      <c r="AL66" s="91"/>
      <c r="AM66" s="91"/>
      <c r="AN66" s="91"/>
      <c r="AO66" s="91"/>
      <c r="AP66" s="91"/>
      <c r="AQ66" s="91"/>
      <c r="AR66" s="91"/>
      <c r="AS66" s="91"/>
      <c r="AT66" s="91"/>
      <c r="AU66" s="91"/>
      <c r="AV66" s="91"/>
      <c r="AW66" s="91"/>
      <c r="AX66" s="91"/>
      <c r="AY66" s="91"/>
      <c r="AZ66" s="91"/>
      <c r="BA66" s="91"/>
      <c r="BB66" s="91"/>
      <c r="BC66" s="91"/>
      <c r="BD66" s="91"/>
      <c r="BE66" s="91"/>
      <c r="BF66" s="91"/>
      <c r="BG66" s="91"/>
      <c r="BH66" s="91"/>
      <c r="BI66" s="91"/>
      <c r="BJ66" s="91"/>
      <c r="BK66" s="91"/>
      <c r="BL66" s="91"/>
      <c r="BM66" s="91"/>
      <c r="BN66" s="91"/>
      <c r="BO66" s="91"/>
      <c r="BP66" s="91"/>
      <c r="BQ66" s="91"/>
      <c r="BR66" s="91"/>
      <c r="BS66" s="91"/>
      <c r="BT66" s="91"/>
      <c r="BU66" s="91"/>
      <c r="BV66" s="91"/>
      <c r="BW66" s="91"/>
      <c r="BX66" s="91"/>
      <c r="BY66" s="91"/>
      <c r="BZ66" s="91"/>
      <c r="CA66" s="91"/>
      <c r="CB66" s="91"/>
      <c r="CC66" s="91"/>
      <c r="CD66" s="91"/>
      <c r="CE66" s="91"/>
      <c r="CF66" s="91"/>
      <c r="CG66" s="91"/>
      <c r="CH66" s="91"/>
      <c r="CI66" s="91"/>
      <c r="CJ66" s="91"/>
      <c r="CK66" s="91"/>
      <c r="CL66" s="91"/>
      <c r="CM66" s="91"/>
      <c r="CN66" s="91"/>
      <c r="CO66" s="91"/>
      <c r="CP66" s="91"/>
      <c r="CQ66" s="91"/>
      <c r="CR66" s="91"/>
      <c r="CS66" s="91"/>
      <c r="CT66" s="91"/>
      <c r="CU66" s="91"/>
      <c r="CV66" s="91"/>
      <c r="CW66" s="91"/>
      <c r="CX66" s="91"/>
      <c r="CY66" s="91"/>
      <c r="CZ66" s="91"/>
      <c r="DA66" s="91"/>
      <c r="DB66" s="91"/>
      <c r="DC66" s="91"/>
      <c r="DD66" s="91"/>
      <c r="DE66" s="91"/>
      <c r="DF66" s="91"/>
      <c r="DG66" s="91"/>
      <c r="DH66" s="91"/>
      <c r="DI66" s="91"/>
      <c r="DJ66" s="91"/>
      <c r="DK66" s="91"/>
      <c r="DL66" s="91"/>
      <c r="DM66" s="91"/>
      <c r="DN66" s="91"/>
      <c r="DO66" s="91"/>
      <c r="DP66" s="91"/>
      <c r="DQ66" s="91"/>
      <c r="DR66" s="91"/>
      <c r="DS66" s="91"/>
    </row>
    <row r="67" spans="4:124" x14ac:dyDescent="0.35">
      <c r="D67" s="6" t="s">
        <v>297</v>
      </c>
      <c r="E67" s="6"/>
      <c r="F67" s="51" t="s">
        <v>291</v>
      </c>
      <c r="G67" s="91"/>
      <c r="H67" s="145">
        <f t="shared" ref="H67:AM67" si="36">H1</f>
        <v>43922</v>
      </c>
      <c r="I67" s="145">
        <f t="shared" si="36"/>
        <v>44013</v>
      </c>
      <c r="J67" s="145">
        <f t="shared" si="36"/>
        <v>44105</v>
      </c>
      <c r="K67" s="145">
        <f t="shared" si="36"/>
        <v>44197</v>
      </c>
      <c r="L67" s="145">
        <f t="shared" si="36"/>
        <v>44287</v>
      </c>
      <c r="M67" s="145">
        <f t="shared" si="36"/>
        <v>44378</v>
      </c>
      <c r="N67" s="145">
        <f t="shared" si="36"/>
        <v>44470</v>
      </c>
      <c r="O67" s="145">
        <f t="shared" si="36"/>
        <v>44562</v>
      </c>
      <c r="P67" s="145">
        <f t="shared" si="36"/>
        <v>44652</v>
      </c>
      <c r="Q67" s="145">
        <f t="shared" si="36"/>
        <v>44743</v>
      </c>
      <c r="R67" s="145">
        <f t="shared" si="36"/>
        <v>44835</v>
      </c>
      <c r="S67" s="145">
        <f t="shared" si="36"/>
        <v>44927</v>
      </c>
      <c r="T67" s="145">
        <f t="shared" si="36"/>
        <v>45017</v>
      </c>
      <c r="U67" s="145">
        <f t="shared" si="36"/>
        <v>45108</v>
      </c>
      <c r="V67" s="145">
        <f t="shared" si="36"/>
        <v>45200</v>
      </c>
      <c r="W67" s="145">
        <f t="shared" si="36"/>
        <v>45292</v>
      </c>
      <c r="X67" s="145">
        <f t="shared" si="36"/>
        <v>45383</v>
      </c>
      <c r="Y67" s="145">
        <f t="shared" si="36"/>
        <v>45474</v>
      </c>
      <c r="Z67" s="145">
        <f t="shared" si="36"/>
        <v>45566</v>
      </c>
      <c r="AA67" s="145">
        <f t="shared" si="36"/>
        <v>45658</v>
      </c>
      <c r="AB67" s="145">
        <f t="shared" si="36"/>
        <v>45748</v>
      </c>
      <c r="AC67" s="145">
        <f t="shared" si="36"/>
        <v>45839</v>
      </c>
      <c r="AD67" s="145">
        <f t="shared" si="36"/>
        <v>45931</v>
      </c>
      <c r="AE67" s="145">
        <f t="shared" si="36"/>
        <v>46023</v>
      </c>
      <c r="AF67" s="145">
        <f t="shared" si="36"/>
        <v>46113</v>
      </c>
      <c r="AG67" s="145">
        <f t="shared" si="36"/>
        <v>46204</v>
      </c>
      <c r="AH67" s="145">
        <f t="shared" si="36"/>
        <v>46296</v>
      </c>
      <c r="AI67" s="145">
        <f t="shared" si="36"/>
        <v>46388</v>
      </c>
      <c r="AJ67" s="145">
        <f t="shared" si="36"/>
        <v>46478</v>
      </c>
      <c r="AK67" s="145">
        <f t="shared" si="36"/>
        <v>46569</v>
      </c>
      <c r="AL67" s="145">
        <f t="shared" si="36"/>
        <v>46661</v>
      </c>
      <c r="AM67" s="145">
        <f t="shared" si="36"/>
        <v>46753</v>
      </c>
      <c r="AN67" s="145">
        <f t="shared" ref="AN67:BS67" si="37">AN1</f>
        <v>46844</v>
      </c>
      <c r="AO67" s="145">
        <f t="shared" si="37"/>
        <v>46935</v>
      </c>
      <c r="AP67" s="145">
        <f t="shared" si="37"/>
        <v>47027</v>
      </c>
      <c r="AQ67" s="145">
        <f t="shared" si="37"/>
        <v>47119</v>
      </c>
      <c r="AR67" s="145">
        <f t="shared" si="37"/>
        <v>47209</v>
      </c>
      <c r="AS67" s="145">
        <f t="shared" si="37"/>
        <v>47300</v>
      </c>
      <c r="AT67" s="145">
        <f t="shared" si="37"/>
        <v>47392</v>
      </c>
      <c r="AU67" s="145">
        <f t="shared" si="37"/>
        <v>47484</v>
      </c>
      <c r="AV67" s="145">
        <f t="shared" si="37"/>
        <v>47574</v>
      </c>
      <c r="AW67" s="145">
        <f t="shared" si="37"/>
        <v>47665</v>
      </c>
      <c r="AX67" s="145">
        <f t="shared" si="37"/>
        <v>47757</v>
      </c>
      <c r="AY67" s="145">
        <f t="shared" si="37"/>
        <v>47849</v>
      </c>
      <c r="AZ67" s="145">
        <f t="shared" si="37"/>
        <v>47939</v>
      </c>
      <c r="BA67" s="145">
        <f t="shared" si="37"/>
        <v>48030</v>
      </c>
      <c r="BB67" s="145">
        <f t="shared" si="37"/>
        <v>48122</v>
      </c>
      <c r="BC67" s="145">
        <f t="shared" si="37"/>
        <v>48214</v>
      </c>
      <c r="BD67" s="145">
        <f t="shared" si="37"/>
        <v>48305</v>
      </c>
      <c r="BE67" s="145">
        <f t="shared" si="37"/>
        <v>48396</v>
      </c>
      <c r="BF67" s="145">
        <f t="shared" si="37"/>
        <v>48488</v>
      </c>
      <c r="BG67" s="145">
        <f t="shared" si="37"/>
        <v>48580</v>
      </c>
      <c r="BH67" s="145">
        <f t="shared" si="37"/>
        <v>48670</v>
      </c>
      <c r="BI67" s="145">
        <f t="shared" si="37"/>
        <v>48761</v>
      </c>
      <c r="BJ67" s="145">
        <f t="shared" si="37"/>
        <v>48853</v>
      </c>
      <c r="BK67" s="145">
        <f t="shared" si="37"/>
        <v>48945</v>
      </c>
      <c r="BL67" s="145">
        <f t="shared" si="37"/>
        <v>49035</v>
      </c>
      <c r="BM67" s="145">
        <f t="shared" si="37"/>
        <v>49126</v>
      </c>
      <c r="BN67" s="145">
        <f t="shared" si="37"/>
        <v>49218</v>
      </c>
      <c r="BO67" s="145">
        <f t="shared" si="37"/>
        <v>49310</v>
      </c>
      <c r="BP67" s="145">
        <f t="shared" si="37"/>
        <v>49400</v>
      </c>
      <c r="BQ67" s="145">
        <f t="shared" si="37"/>
        <v>49491</v>
      </c>
      <c r="BR67" s="145">
        <f t="shared" si="37"/>
        <v>49583</v>
      </c>
      <c r="BS67" s="145">
        <f t="shared" si="37"/>
        <v>49675</v>
      </c>
      <c r="BT67" s="145">
        <f t="shared" ref="BT67:CY67" si="38">BT1</f>
        <v>49766</v>
      </c>
      <c r="BU67" s="145">
        <f t="shared" si="38"/>
        <v>49857</v>
      </c>
      <c r="BV67" s="145">
        <f t="shared" si="38"/>
        <v>49949</v>
      </c>
      <c r="BW67" s="145">
        <f t="shared" si="38"/>
        <v>50041</v>
      </c>
      <c r="BX67" s="145">
        <f t="shared" si="38"/>
        <v>50131</v>
      </c>
      <c r="BY67" s="145">
        <f t="shared" si="38"/>
        <v>50222</v>
      </c>
      <c r="BZ67" s="145">
        <f t="shared" si="38"/>
        <v>50314</v>
      </c>
      <c r="CA67" s="145">
        <f t="shared" si="38"/>
        <v>50406</v>
      </c>
      <c r="CB67" s="145">
        <f t="shared" si="38"/>
        <v>50496</v>
      </c>
      <c r="CC67" s="145">
        <f t="shared" si="38"/>
        <v>50587</v>
      </c>
      <c r="CD67" s="145">
        <f t="shared" si="38"/>
        <v>50679</v>
      </c>
      <c r="CE67" s="145">
        <f t="shared" si="38"/>
        <v>50771</v>
      </c>
      <c r="CF67" s="145">
        <f t="shared" si="38"/>
        <v>50861</v>
      </c>
      <c r="CG67" s="145">
        <f t="shared" si="38"/>
        <v>50952</v>
      </c>
      <c r="CH67" s="145">
        <f t="shared" si="38"/>
        <v>51044</v>
      </c>
      <c r="CI67" s="145">
        <f t="shared" si="38"/>
        <v>51136</v>
      </c>
      <c r="CJ67" s="145">
        <f t="shared" si="38"/>
        <v>51227</v>
      </c>
      <c r="CK67" s="145">
        <f t="shared" si="38"/>
        <v>51318</v>
      </c>
      <c r="CL67" s="145">
        <f t="shared" si="38"/>
        <v>51410</v>
      </c>
      <c r="CM67" s="145">
        <f t="shared" si="38"/>
        <v>51502</v>
      </c>
      <c r="CN67" s="145">
        <f t="shared" si="38"/>
        <v>51592</v>
      </c>
      <c r="CO67" s="145">
        <f t="shared" si="38"/>
        <v>51683</v>
      </c>
      <c r="CP67" s="145">
        <f t="shared" si="38"/>
        <v>51775</v>
      </c>
      <c r="CQ67" s="145">
        <f t="shared" si="38"/>
        <v>51867</v>
      </c>
      <c r="CR67" s="145">
        <f t="shared" si="38"/>
        <v>51957</v>
      </c>
      <c r="CS67" s="145">
        <f t="shared" si="38"/>
        <v>52048</v>
      </c>
      <c r="CT67" s="145">
        <f t="shared" si="38"/>
        <v>52140</v>
      </c>
      <c r="CU67" s="145">
        <f t="shared" si="38"/>
        <v>52232</v>
      </c>
      <c r="CV67" s="145">
        <f t="shared" si="38"/>
        <v>52322</v>
      </c>
      <c r="CW67" s="145">
        <f t="shared" si="38"/>
        <v>52413</v>
      </c>
      <c r="CX67" s="145">
        <f t="shared" si="38"/>
        <v>52505</v>
      </c>
      <c r="CY67" s="145">
        <f t="shared" si="38"/>
        <v>52597</v>
      </c>
      <c r="CZ67" s="145">
        <f t="shared" ref="CZ67:DS67" si="39">CZ1</f>
        <v>52688</v>
      </c>
      <c r="DA67" s="145">
        <f t="shared" si="39"/>
        <v>52779</v>
      </c>
      <c r="DB67" s="145">
        <f t="shared" si="39"/>
        <v>52871</v>
      </c>
      <c r="DC67" s="145">
        <f t="shared" si="39"/>
        <v>52963</v>
      </c>
      <c r="DD67" s="145">
        <f t="shared" si="39"/>
        <v>53053</v>
      </c>
      <c r="DE67" s="145">
        <f t="shared" si="39"/>
        <v>53144</v>
      </c>
      <c r="DF67" s="145">
        <f t="shared" si="39"/>
        <v>53236</v>
      </c>
      <c r="DG67" s="145">
        <f t="shared" si="39"/>
        <v>53328</v>
      </c>
      <c r="DH67" s="145">
        <f t="shared" si="39"/>
        <v>53418</v>
      </c>
      <c r="DI67" s="145">
        <f t="shared" si="39"/>
        <v>53509</v>
      </c>
      <c r="DJ67" s="145">
        <f t="shared" si="39"/>
        <v>53601</v>
      </c>
      <c r="DK67" s="145">
        <f t="shared" si="39"/>
        <v>53693</v>
      </c>
      <c r="DL67" s="145">
        <f t="shared" si="39"/>
        <v>53783</v>
      </c>
      <c r="DM67" s="145">
        <f t="shared" si="39"/>
        <v>53874</v>
      </c>
      <c r="DN67" s="145">
        <f t="shared" si="39"/>
        <v>53966</v>
      </c>
      <c r="DO67" s="145">
        <f t="shared" si="39"/>
        <v>54058</v>
      </c>
      <c r="DP67" s="145">
        <f t="shared" si="39"/>
        <v>54149</v>
      </c>
      <c r="DQ67" s="145">
        <f t="shared" si="39"/>
        <v>54240</v>
      </c>
      <c r="DR67" s="145">
        <f t="shared" si="39"/>
        <v>54332</v>
      </c>
      <c r="DS67" s="145">
        <f t="shared" si="39"/>
        <v>54424</v>
      </c>
    </row>
    <row r="68" spans="4:124" x14ac:dyDescent="0.35">
      <c r="D68" s="6" t="s">
        <v>298</v>
      </c>
      <c r="E68" s="6"/>
      <c r="F68" s="51" t="s">
        <v>294</v>
      </c>
      <c r="G68" s="91"/>
      <c r="H68" s="91">
        <f t="shared" ref="H68:N68" si="40">H67-$G$60+1</f>
        <v>1</v>
      </c>
      <c r="I68" s="91">
        <f t="shared" si="40"/>
        <v>92</v>
      </c>
      <c r="J68" s="91">
        <f t="shared" si="40"/>
        <v>184</v>
      </c>
      <c r="K68" s="91">
        <f t="shared" si="40"/>
        <v>276</v>
      </c>
      <c r="L68" s="91">
        <f t="shared" si="40"/>
        <v>366</v>
      </c>
      <c r="M68" s="91">
        <f t="shared" si="40"/>
        <v>457</v>
      </c>
      <c r="N68" s="91">
        <f t="shared" si="40"/>
        <v>549</v>
      </c>
      <c r="O68" s="91">
        <f t="shared" ref="O68:BZ68" si="41">O67-$G$60+1</f>
        <v>641</v>
      </c>
      <c r="P68" s="91">
        <f t="shared" si="41"/>
        <v>731</v>
      </c>
      <c r="Q68" s="91">
        <f t="shared" si="41"/>
        <v>822</v>
      </c>
      <c r="R68" s="91">
        <f t="shared" si="41"/>
        <v>914</v>
      </c>
      <c r="S68" s="91">
        <f t="shared" si="41"/>
        <v>1006</v>
      </c>
      <c r="T68" s="91">
        <f t="shared" si="41"/>
        <v>1096</v>
      </c>
      <c r="U68" s="91">
        <f t="shared" si="41"/>
        <v>1187</v>
      </c>
      <c r="V68" s="91">
        <f t="shared" si="41"/>
        <v>1279</v>
      </c>
      <c r="W68" s="91">
        <f t="shared" si="41"/>
        <v>1371</v>
      </c>
      <c r="X68" s="91">
        <f t="shared" si="41"/>
        <v>1462</v>
      </c>
      <c r="Y68" s="91">
        <f t="shared" si="41"/>
        <v>1553</v>
      </c>
      <c r="Z68" s="91">
        <f t="shared" si="41"/>
        <v>1645</v>
      </c>
      <c r="AA68" s="91">
        <f t="shared" si="41"/>
        <v>1737</v>
      </c>
      <c r="AB68" s="91">
        <f t="shared" si="41"/>
        <v>1827</v>
      </c>
      <c r="AC68" s="91">
        <f t="shared" si="41"/>
        <v>1918</v>
      </c>
      <c r="AD68" s="91">
        <f t="shared" si="41"/>
        <v>2010</v>
      </c>
      <c r="AE68" s="91">
        <f t="shared" si="41"/>
        <v>2102</v>
      </c>
      <c r="AF68" s="91">
        <f t="shared" si="41"/>
        <v>2192</v>
      </c>
      <c r="AG68" s="91">
        <f t="shared" si="41"/>
        <v>2283</v>
      </c>
      <c r="AH68" s="91">
        <f t="shared" si="41"/>
        <v>2375</v>
      </c>
      <c r="AI68" s="91">
        <f t="shared" si="41"/>
        <v>2467</v>
      </c>
      <c r="AJ68" s="91">
        <f t="shared" si="41"/>
        <v>2557</v>
      </c>
      <c r="AK68" s="91">
        <f t="shared" si="41"/>
        <v>2648</v>
      </c>
      <c r="AL68" s="91">
        <f t="shared" si="41"/>
        <v>2740</v>
      </c>
      <c r="AM68" s="91">
        <f t="shared" si="41"/>
        <v>2832</v>
      </c>
      <c r="AN68" s="91">
        <f t="shared" si="41"/>
        <v>2923</v>
      </c>
      <c r="AO68" s="91">
        <f t="shared" si="41"/>
        <v>3014</v>
      </c>
      <c r="AP68" s="91">
        <f t="shared" si="41"/>
        <v>3106</v>
      </c>
      <c r="AQ68" s="91">
        <f t="shared" si="41"/>
        <v>3198</v>
      </c>
      <c r="AR68" s="91">
        <f t="shared" si="41"/>
        <v>3288</v>
      </c>
      <c r="AS68" s="91">
        <f t="shared" si="41"/>
        <v>3379</v>
      </c>
      <c r="AT68" s="91">
        <f t="shared" si="41"/>
        <v>3471</v>
      </c>
      <c r="AU68" s="91">
        <f t="shared" si="41"/>
        <v>3563</v>
      </c>
      <c r="AV68" s="91">
        <f t="shared" si="41"/>
        <v>3653</v>
      </c>
      <c r="AW68" s="91">
        <f t="shared" si="41"/>
        <v>3744</v>
      </c>
      <c r="AX68" s="91">
        <f t="shared" si="41"/>
        <v>3836</v>
      </c>
      <c r="AY68" s="91">
        <f t="shared" si="41"/>
        <v>3928</v>
      </c>
      <c r="AZ68" s="91">
        <f t="shared" si="41"/>
        <v>4018</v>
      </c>
      <c r="BA68" s="91">
        <f t="shared" si="41"/>
        <v>4109</v>
      </c>
      <c r="BB68" s="91">
        <f t="shared" si="41"/>
        <v>4201</v>
      </c>
      <c r="BC68" s="91">
        <f t="shared" si="41"/>
        <v>4293</v>
      </c>
      <c r="BD68" s="91">
        <f t="shared" si="41"/>
        <v>4384</v>
      </c>
      <c r="BE68" s="91">
        <f t="shared" si="41"/>
        <v>4475</v>
      </c>
      <c r="BF68" s="91">
        <f t="shared" si="41"/>
        <v>4567</v>
      </c>
      <c r="BG68" s="91">
        <f t="shared" si="41"/>
        <v>4659</v>
      </c>
      <c r="BH68" s="91">
        <f t="shared" si="41"/>
        <v>4749</v>
      </c>
      <c r="BI68" s="91">
        <f t="shared" si="41"/>
        <v>4840</v>
      </c>
      <c r="BJ68" s="91">
        <f t="shared" si="41"/>
        <v>4932</v>
      </c>
      <c r="BK68" s="91">
        <f t="shared" si="41"/>
        <v>5024</v>
      </c>
      <c r="BL68" s="91">
        <f t="shared" si="41"/>
        <v>5114</v>
      </c>
      <c r="BM68" s="91">
        <f t="shared" si="41"/>
        <v>5205</v>
      </c>
      <c r="BN68" s="91">
        <f t="shared" si="41"/>
        <v>5297</v>
      </c>
      <c r="BO68" s="91">
        <f t="shared" si="41"/>
        <v>5389</v>
      </c>
      <c r="BP68" s="91">
        <f t="shared" si="41"/>
        <v>5479</v>
      </c>
      <c r="BQ68" s="91">
        <f t="shared" si="41"/>
        <v>5570</v>
      </c>
      <c r="BR68" s="91">
        <f t="shared" si="41"/>
        <v>5662</v>
      </c>
      <c r="BS68" s="91">
        <f t="shared" si="41"/>
        <v>5754</v>
      </c>
      <c r="BT68" s="91">
        <f t="shared" si="41"/>
        <v>5845</v>
      </c>
      <c r="BU68" s="91">
        <f t="shared" si="41"/>
        <v>5936</v>
      </c>
      <c r="BV68" s="91">
        <f t="shared" si="41"/>
        <v>6028</v>
      </c>
      <c r="BW68" s="91">
        <f t="shared" si="41"/>
        <v>6120</v>
      </c>
      <c r="BX68" s="91">
        <f t="shared" si="41"/>
        <v>6210</v>
      </c>
      <c r="BY68" s="91">
        <f t="shared" si="41"/>
        <v>6301</v>
      </c>
      <c r="BZ68" s="91">
        <f t="shared" si="41"/>
        <v>6393</v>
      </c>
      <c r="CA68" s="91">
        <f t="shared" ref="CA68:DS68" si="42">CA67-$G$60+1</f>
        <v>6485</v>
      </c>
      <c r="CB68" s="91">
        <f t="shared" si="42"/>
        <v>6575</v>
      </c>
      <c r="CC68" s="91">
        <f t="shared" si="42"/>
        <v>6666</v>
      </c>
      <c r="CD68" s="91">
        <f t="shared" si="42"/>
        <v>6758</v>
      </c>
      <c r="CE68" s="91">
        <f t="shared" si="42"/>
        <v>6850</v>
      </c>
      <c r="CF68" s="91">
        <f t="shared" si="42"/>
        <v>6940</v>
      </c>
      <c r="CG68" s="91">
        <f t="shared" si="42"/>
        <v>7031</v>
      </c>
      <c r="CH68" s="91">
        <f t="shared" si="42"/>
        <v>7123</v>
      </c>
      <c r="CI68" s="91">
        <f t="shared" si="42"/>
        <v>7215</v>
      </c>
      <c r="CJ68" s="91">
        <f t="shared" si="42"/>
        <v>7306</v>
      </c>
      <c r="CK68" s="91">
        <f t="shared" si="42"/>
        <v>7397</v>
      </c>
      <c r="CL68" s="91">
        <f t="shared" si="42"/>
        <v>7489</v>
      </c>
      <c r="CM68" s="91">
        <f t="shared" si="42"/>
        <v>7581</v>
      </c>
      <c r="CN68" s="91">
        <f t="shared" si="42"/>
        <v>7671</v>
      </c>
      <c r="CO68" s="91">
        <f t="shared" si="42"/>
        <v>7762</v>
      </c>
      <c r="CP68" s="91">
        <f t="shared" si="42"/>
        <v>7854</v>
      </c>
      <c r="CQ68" s="91">
        <f t="shared" si="42"/>
        <v>7946</v>
      </c>
      <c r="CR68" s="91">
        <f t="shared" si="42"/>
        <v>8036</v>
      </c>
      <c r="CS68" s="91">
        <f t="shared" si="42"/>
        <v>8127</v>
      </c>
      <c r="CT68" s="91">
        <f t="shared" si="42"/>
        <v>8219</v>
      </c>
      <c r="CU68" s="91">
        <f t="shared" si="42"/>
        <v>8311</v>
      </c>
      <c r="CV68" s="91">
        <f t="shared" si="42"/>
        <v>8401</v>
      </c>
      <c r="CW68" s="91">
        <f t="shared" si="42"/>
        <v>8492</v>
      </c>
      <c r="CX68" s="91">
        <f t="shared" si="42"/>
        <v>8584</v>
      </c>
      <c r="CY68" s="91">
        <f t="shared" si="42"/>
        <v>8676</v>
      </c>
      <c r="CZ68" s="91">
        <f t="shared" si="42"/>
        <v>8767</v>
      </c>
      <c r="DA68" s="91">
        <f t="shared" si="42"/>
        <v>8858</v>
      </c>
      <c r="DB68" s="91">
        <f t="shared" si="42"/>
        <v>8950</v>
      </c>
      <c r="DC68" s="91">
        <f t="shared" si="42"/>
        <v>9042</v>
      </c>
      <c r="DD68" s="91">
        <f t="shared" si="42"/>
        <v>9132</v>
      </c>
      <c r="DE68" s="91">
        <f t="shared" si="42"/>
        <v>9223</v>
      </c>
      <c r="DF68" s="91">
        <f t="shared" si="42"/>
        <v>9315</v>
      </c>
      <c r="DG68" s="91">
        <f t="shared" si="42"/>
        <v>9407</v>
      </c>
      <c r="DH68" s="91">
        <f t="shared" si="42"/>
        <v>9497</v>
      </c>
      <c r="DI68" s="91">
        <f t="shared" si="42"/>
        <v>9588</v>
      </c>
      <c r="DJ68" s="91">
        <f t="shared" si="42"/>
        <v>9680</v>
      </c>
      <c r="DK68" s="91">
        <f t="shared" si="42"/>
        <v>9772</v>
      </c>
      <c r="DL68" s="91">
        <f t="shared" si="42"/>
        <v>9862</v>
      </c>
      <c r="DM68" s="91">
        <f t="shared" si="42"/>
        <v>9953</v>
      </c>
      <c r="DN68" s="91">
        <f t="shared" si="42"/>
        <v>10045</v>
      </c>
      <c r="DO68" s="91">
        <f t="shared" si="42"/>
        <v>10137</v>
      </c>
      <c r="DP68" s="91">
        <f t="shared" si="42"/>
        <v>10228</v>
      </c>
      <c r="DQ68" s="91">
        <f t="shared" si="42"/>
        <v>10319</v>
      </c>
      <c r="DR68" s="91">
        <f t="shared" si="42"/>
        <v>10411</v>
      </c>
      <c r="DS68" s="91">
        <f t="shared" si="42"/>
        <v>10503</v>
      </c>
    </row>
    <row r="69" spans="4:124" x14ac:dyDescent="0.35">
      <c r="D69" s="6" t="s">
        <v>299</v>
      </c>
      <c r="E69" s="6"/>
      <c r="F69" s="51" t="s">
        <v>294</v>
      </c>
      <c r="G69" s="91"/>
      <c r="H69" s="146">
        <f t="shared" ref="H69:N69" si="43">H68/365</f>
        <v>2.7397260273972603E-3</v>
      </c>
      <c r="I69" s="146">
        <f t="shared" si="43"/>
        <v>0.25205479452054796</v>
      </c>
      <c r="J69" s="146">
        <f t="shared" si="43"/>
        <v>0.50410958904109593</v>
      </c>
      <c r="K69" s="146">
        <f t="shared" si="43"/>
        <v>0.75616438356164384</v>
      </c>
      <c r="L69" s="146">
        <f t="shared" si="43"/>
        <v>1.0027397260273974</v>
      </c>
      <c r="M69" s="146">
        <f t="shared" si="43"/>
        <v>1.252054794520548</v>
      </c>
      <c r="N69" s="146">
        <f t="shared" si="43"/>
        <v>1.5041095890410958</v>
      </c>
      <c r="O69" s="146">
        <f t="shared" ref="O69:BZ69" si="44">O68/365</f>
        <v>1.7561643835616438</v>
      </c>
      <c r="P69" s="146">
        <f t="shared" si="44"/>
        <v>2.0027397260273974</v>
      </c>
      <c r="Q69" s="146">
        <f t="shared" si="44"/>
        <v>2.2520547945205478</v>
      </c>
      <c r="R69" s="146">
        <f t="shared" si="44"/>
        <v>2.504109589041096</v>
      </c>
      <c r="S69" s="146">
        <f t="shared" si="44"/>
        <v>2.7561643835616438</v>
      </c>
      <c r="T69" s="146">
        <f t="shared" si="44"/>
        <v>3.0027397260273974</v>
      </c>
      <c r="U69" s="146">
        <f t="shared" si="44"/>
        <v>3.2520547945205478</v>
      </c>
      <c r="V69" s="146">
        <f t="shared" si="44"/>
        <v>3.504109589041096</v>
      </c>
      <c r="W69" s="146">
        <f t="shared" si="44"/>
        <v>3.7561643835616438</v>
      </c>
      <c r="X69" s="146">
        <f t="shared" si="44"/>
        <v>4.0054794520547947</v>
      </c>
      <c r="Y69" s="146">
        <f t="shared" si="44"/>
        <v>4.2547945205479456</v>
      </c>
      <c r="Z69" s="146">
        <f t="shared" si="44"/>
        <v>4.506849315068493</v>
      </c>
      <c r="AA69" s="146">
        <f t="shared" si="44"/>
        <v>4.7589041095890412</v>
      </c>
      <c r="AB69" s="146">
        <f t="shared" si="44"/>
        <v>5.0054794520547947</v>
      </c>
      <c r="AC69" s="146">
        <f t="shared" si="44"/>
        <v>5.2547945205479456</v>
      </c>
      <c r="AD69" s="146">
        <f t="shared" si="44"/>
        <v>5.506849315068493</v>
      </c>
      <c r="AE69" s="146">
        <f t="shared" si="44"/>
        <v>5.7589041095890412</v>
      </c>
      <c r="AF69" s="146">
        <f t="shared" si="44"/>
        <v>6.0054794520547947</v>
      </c>
      <c r="AG69" s="146">
        <f t="shared" si="44"/>
        <v>6.2547945205479456</v>
      </c>
      <c r="AH69" s="146">
        <f t="shared" si="44"/>
        <v>6.506849315068493</v>
      </c>
      <c r="AI69" s="146">
        <f t="shared" si="44"/>
        <v>6.7589041095890412</v>
      </c>
      <c r="AJ69" s="146">
        <f t="shared" si="44"/>
        <v>7.0054794520547947</v>
      </c>
      <c r="AK69" s="146">
        <f t="shared" si="44"/>
        <v>7.2547945205479456</v>
      </c>
      <c r="AL69" s="146">
        <f t="shared" si="44"/>
        <v>7.506849315068493</v>
      </c>
      <c r="AM69" s="146">
        <f t="shared" si="44"/>
        <v>7.7589041095890412</v>
      </c>
      <c r="AN69" s="146">
        <f t="shared" si="44"/>
        <v>8.0082191780821912</v>
      </c>
      <c r="AO69" s="146">
        <f t="shared" si="44"/>
        <v>8.257534246575343</v>
      </c>
      <c r="AP69" s="146">
        <f t="shared" si="44"/>
        <v>8.5095890410958912</v>
      </c>
      <c r="AQ69" s="146">
        <f t="shared" si="44"/>
        <v>8.7616438356164377</v>
      </c>
      <c r="AR69" s="146">
        <f t="shared" si="44"/>
        <v>9.0082191780821912</v>
      </c>
      <c r="AS69" s="146">
        <f t="shared" si="44"/>
        <v>9.257534246575343</v>
      </c>
      <c r="AT69" s="146">
        <f t="shared" si="44"/>
        <v>9.5095890410958912</v>
      </c>
      <c r="AU69" s="146">
        <f t="shared" si="44"/>
        <v>9.7616438356164377</v>
      </c>
      <c r="AV69" s="146">
        <f t="shared" si="44"/>
        <v>10.008219178082191</v>
      </c>
      <c r="AW69" s="146">
        <f t="shared" si="44"/>
        <v>10.257534246575343</v>
      </c>
      <c r="AX69" s="146">
        <f t="shared" si="44"/>
        <v>10.509589041095891</v>
      </c>
      <c r="AY69" s="146">
        <f t="shared" si="44"/>
        <v>10.761643835616438</v>
      </c>
      <c r="AZ69" s="146">
        <f t="shared" si="44"/>
        <v>11.008219178082191</v>
      </c>
      <c r="BA69" s="146">
        <f t="shared" si="44"/>
        <v>11.257534246575343</v>
      </c>
      <c r="BB69" s="146">
        <f t="shared" si="44"/>
        <v>11.509589041095891</v>
      </c>
      <c r="BC69" s="146">
        <f t="shared" si="44"/>
        <v>11.761643835616438</v>
      </c>
      <c r="BD69" s="146">
        <f t="shared" si="44"/>
        <v>12.010958904109589</v>
      </c>
      <c r="BE69" s="146">
        <f t="shared" si="44"/>
        <v>12.260273972602739</v>
      </c>
      <c r="BF69" s="146">
        <f t="shared" si="44"/>
        <v>12.512328767123288</v>
      </c>
      <c r="BG69" s="146">
        <f t="shared" si="44"/>
        <v>12.764383561643836</v>
      </c>
      <c r="BH69" s="146">
        <f t="shared" si="44"/>
        <v>13.010958904109589</v>
      </c>
      <c r="BI69" s="146">
        <f t="shared" si="44"/>
        <v>13.260273972602739</v>
      </c>
      <c r="BJ69" s="146">
        <f t="shared" si="44"/>
        <v>13.512328767123288</v>
      </c>
      <c r="BK69" s="146">
        <f t="shared" si="44"/>
        <v>13.764383561643836</v>
      </c>
      <c r="BL69" s="146">
        <f t="shared" si="44"/>
        <v>14.010958904109589</v>
      </c>
      <c r="BM69" s="146">
        <f t="shared" si="44"/>
        <v>14.260273972602739</v>
      </c>
      <c r="BN69" s="146">
        <f t="shared" si="44"/>
        <v>14.512328767123288</v>
      </c>
      <c r="BO69" s="146">
        <f t="shared" si="44"/>
        <v>14.764383561643836</v>
      </c>
      <c r="BP69" s="146">
        <f t="shared" si="44"/>
        <v>15.010958904109589</v>
      </c>
      <c r="BQ69" s="146">
        <f t="shared" si="44"/>
        <v>15.260273972602739</v>
      </c>
      <c r="BR69" s="146">
        <f t="shared" si="44"/>
        <v>15.512328767123288</v>
      </c>
      <c r="BS69" s="146">
        <f t="shared" si="44"/>
        <v>15.764383561643836</v>
      </c>
      <c r="BT69" s="146">
        <f t="shared" si="44"/>
        <v>16.013698630136986</v>
      </c>
      <c r="BU69" s="146">
        <f t="shared" si="44"/>
        <v>16.263013698630136</v>
      </c>
      <c r="BV69" s="146">
        <f t="shared" si="44"/>
        <v>16.515068493150686</v>
      </c>
      <c r="BW69" s="146">
        <f t="shared" si="44"/>
        <v>16.767123287671232</v>
      </c>
      <c r="BX69" s="146">
        <f t="shared" si="44"/>
        <v>17.013698630136986</v>
      </c>
      <c r="BY69" s="146">
        <f t="shared" si="44"/>
        <v>17.263013698630136</v>
      </c>
      <c r="BZ69" s="146">
        <f t="shared" si="44"/>
        <v>17.515068493150686</v>
      </c>
      <c r="CA69" s="146">
        <f t="shared" ref="CA69:DS69" si="45">CA68/365</f>
        <v>17.767123287671232</v>
      </c>
      <c r="CB69" s="146">
        <f t="shared" si="45"/>
        <v>18.013698630136986</v>
      </c>
      <c r="CC69" s="146">
        <f t="shared" si="45"/>
        <v>18.263013698630136</v>
      </c>
      <c r="CD69" s="146">
        <f t="shared" si="45"/>
        <v>18.515068493150686</v>
      </c>
      <c r="CE69" s="146">
        <f t="shared" si="45"/>
        <v>18.767123287671232</v>
      </c>
      <c r="CF69" s="146">
        <f t="shared" si="45"/>
        <v>19.013698630136986</v>
      </c>
      <c r="CG69" s="146">
        <f t="shared" si="45"/>
        <v>19.263013698630136</v>
      </c>
      <c r="CH69" s="146">
        <f t="shared" si="45"/>
        <v>19.515068493150686</v>
      </c>
      <c r="CI69" s="146">
        <f t="shared" si="45"/>
        <v>19.767123287671232</v>
      </c>
      <c r="CJ69" s="146">
        <f t="shared" si="45"/>
        <v>20.016438356164382</v>
      </c>
      <c r="CK69" s="146">
        <f t="shared" si="45"/>
        <v>20.265753424657536</v>
      </c>
      <c r="CL69" s="146">
        <f t="shared" si="45"/>
        <v>20.517808219178082</v>
      </c>
      <c r="CM69" s="146">
        <f t="shared" si="45"/>
        <v>20.769863013698629</v>
      </c>
      <c r="CN69" s="146">
        <f t="shared" si="45"/>
        <v>21.016438356164382</v>
      </c>
      <c r="CO69" s="146">
        <f t="shared" si="45"/>
        <v>21.265753424657536</v>
      </c>
      <c r="CP69" s="146">
        <f t="shared" si="45"/>
        <v>21.517808219178082</v>
      </c>
      <c r="CQ69" s="146">
        <f t="shared" si="45"/>
        <v>21.769863013698629</v>
      </c>
      <c r="CR69" s="146">
        <f t="shared" si="45"/>
        <v>22.016438356164382</v>
      </c>
      <c r="CS69" s="146">
        <f t="shared" si="45"/>
        <v>22.265753424657536</v>
      </c>
      <c r="CT69" s="146">
        <f t="shared" si="45"/>
        <v>22.517808219178082</v>
      </c>
      <c r="CU69" s="146">
        <f t="shared" si="45"/>
        <v>22.769863013698629</v>
      </c>
      <c r="CV69" s="146">
        <f t="shared" si="45"/>
        <v>23.016438356164382</v>
      </c>
      <c r="CW69" s="146">
        <f t="shared" si="45"/>
        <v>23.265753424657536</v>
      </c>
      <c r="CX69" s="146">
        <f t="shared" si="45"/>
        <v>23.517808219178082</v>
      </c>
      <c r="CY69" s="146">
        <f t="shared" si="45"/>
        <v>23.769863013698629</v>
      </c>
      <c r="CZ69" s="146">
        <f t="shared" si="45"/>
        <v>24.019178082191782</v>
      </c>
      <c r="DA69" s="146">
        <f t="shared" si="45"/>
        <v>24.268493150684932</v>
      </c>
      <c r="DB69" s="146">
        <f t="shared" si="45"/>
        <v>24.520547945205479</v>
      </c>
      <c r="DC69" s="146">
        <f t="shared" si="45"/>
        <v>24.772602739726029</v>
      </c>
      <c r="DD69" s="146">
        <f t="shared" si="45"/>
        <v>25.019178082191782</v>
      </c>
      <c r="DE69" s="146">
        <f t="shared" si="45"/>
        <v>25.268493150684932</v>
      </c>
      <c r="DF69" s="146">
        <f t="shared" si="45"/>
        <v>25.520547945205479</v>
      </c>
      <c r="DG69" s="146">
        <f t="shared" si="45"/>
        <v>25.772602739726029</v>
      </c>
      <c r="DH69" s="146">
        <f t="shared" si="45"/>
        <v>26.019178082191782</v>
      </c>
      <c r="DI69" s="146">
        <f t="shared" si="45"/>
        <v>26.268493150684932</v>
      </c>
      <c r="DJ69" s="146">
        <f t="shared" si="45"/>
        <v>26.520547945205479</v>
      </c>
      <c r="DK69" s="146">
        <f t="shared" si="45"/>
        <v>26.772602739726029</v>
      </c>
      <c r="DL69" s="146">
        <f t="shared" si="45"/>
        <v>27.019178082191782</v>
      </c>
      <c r="DM69" s="146">
        <f t="shared" si="45"/>
        <v>27.268493150684932</v>
      </c>
      <c r="DN69" s="146">
        <f t="shared" si="45"/>
        <v>27.520547945205479</v>
      </c>
      <c r="DO69" s="146">
        <f t="shared" si="45"/>
        <v>27.772602739726029</v>
      </c>
      <c r="DP69" s="146">
        <f t="shared" si="45"/>
        <v>28.021917808219179</v>
      </c>
      <c r="DQ69" s="146">
        <f t="shared" si="45"/>
        <v>28.271232876712329</v>
      </c>
      <c r="DR69" s="146">
        <f t="shared" si="45"/>
        <v>28.523287671232875</v>
      </c>
      <c r="DS69" s="146">
        <f t="shared" si="45"/>
        <v>28.775342465753425</v>
      </c>
    </row>
    <row r="70" spans="4:124" x14ac:dyDescent="0.35">
      <c r="D70" s="6" t="s">
        <v>300</v>
      </c>
      <c r="E70" s="6"/>
      <c r="F70" s="51" t="s">
        <v>294</v>
      </c>
      <c r="G70" s="91"/>
      <c r="H70" s="143">
        <f t="shared" ref="H70:AM70" si="46">1/(1+H58)^H69</f>
        <v>0.99973382956629631</v>
      </c>
      <c r="I70" s="143">
        <f t="shared" si="46"/>
        <v>0.97580653024432085</v>
      </c>
      <c r="J70" s="143">
        <f t="shared" si="46"/>
        <v>0.95219838446746086</v>
      </c>
      <c r="K70" s="143">
        <f t="shared" si="46"/>
        <v>0.94225577382487269</v>
      </c>
      <c r="L70" s="143">
        <f t="shared" si="46"/>
        <v>0.92205774036609944</v>
      </c>
      <c r="M70" s="143">
        <f t="shared" si="46"/>
        <v>0.89769839120149331</v>
      </c>
      <c r="N70" s="143">
        <f t="shared" si="46"/>
        <v>0.87519435221136499</v>
      </c>
      <c r="O70" s="143">
        <f t="shared" si="46"/>
        <v>0.88290169268569696</v>
      </c>
      <c r="P70" s="143">
        <f t="shared" si="46"/>
        <v>0.86404958456456837</v>
      </c>
      <c r="Q70" s="143">
        <f t="shared" si="46"/>
        <v>0.83890356918111197</v>
      </c>
      <c r="R70" s="143">
        <f t="shared" si="46"/>
        <v>0.81653711850997479</v>
      </c>
      <c r="S70" s="143">
        <f t="shared" si="46"/>
        <v>0.82618454257644436</v>
      </c>
      <c r="T70" s="143">
        <f t="shared" si="46"/>
        <v>0.8054971924383808</v>
      </c>
      <c r="U70" s="143">
        <f t="shared" si="46"/>
        <v>0.77492091902478855</v>
      </c>
      <c r="V70" s="143">
        <f t="shared" si="46"/>
        <v>0.75079831741512193</v>
      </c>
      <c r="W70" s="143">
        <f t="shared" si="46"/>
        <v>0.76565482946409602</v>
      </c>
      <c r="X70" s="143">
        <f t="shared" si="46"/>
        <v>0.74238216692442527</v>
      </c>
      <c r="Y70" s="143">
        <f t="shared" si="46"/>
        <v>0.7059574901982929</v>
      </c>
      <c r="Z70" s="143">
        <f t="shared" si="46"/>
        <v>0.68104118080693565</v>
      </c>
      <c r="AA70" s="143">
        <f t="shared" si="46"/>
        <v>0.7080120735480917</v>
      </c>
      <c r="AB70" s="143">
        <f t="shared" si="46"/>
        <v>0.69419376284861001</v>
      </c>
      <c r="AC70" s="143">
        <f t="shared" si="46"/>
        <v>0.67921265776090767</v>
      </c>
      <c r="AD70" s="143">
        <f t="shared" si="46"/>
        <v>0.6642157217959469</v>
      </c>
      <c r="AE70" s="143">
        <f t="shared" si="46"/>
        <v>0.68490849722984681</v>
      </c>
      <c r="AF70" s="143">
        <f t="shared" si="46"/>
        <v>0.67160919398751695</v>
      </c>
      <c r="AG70" s="143">
        <f t="shared" si="46"/>
        <v>0.65771590948670899</v>
      </c>
      <c r="AH70" s="143">
        <f t="shared" si="46"/>
        <v>0.6436688810033997</v>
      </c>
      <c r="AI70" s="143">
        <f t="shared" si="46"/>
        <v>0.62914301674240491</v>
      </c>
      <c r="AJ70" s="143">
        <f t="shared" si="46"/>
        <v>0.61661601105165909</v>
      </c>
      <c r="AK70" s="143">
        <f t="shared" si="46"/>
        <v>0.60272519377087796</v>
      </c>
      <c r="AL70" s="143">
        <f t="shared" si="46"/>
        <v>0.58864731478284593</v>
      </c>
      <c r="AM70" s="143">
        <f t="shared" si="46"/>
        <v>0.57442417306605509</v>
      </c>
      <c r="AN70" s="143">
        <f t="shared" ref="AN70:BS70" si="47">1/(1+AN58)^AN69</f>
        <v>0.56405781743181316</v>
      </c>
      <c r="AO70" s="143">
        <f t="shared" si="47"/>
        <v>0.55010580000845843</v>
      </c>
      <c r="AP70" s="143">
        <f t="shared" si="47"/>
        <v>0.5359462242208336</v>
      </c>
      <c r="AQ70" s="143">
        <f t="shared" si="47"/>
        <v>0.52148816275936005</v>
      </c>
      <c r="AR70" s="143">
        <f t="shared" si="47"/>
        <v>0.50749148917889275</v>
      </c>
      <c r="AS70" s="143">
        <f t="shared" si="47"/>
        <v>0.49344170427173545</v>
      </c>
      <c r="AT70" s="143">
        <f t="shared" si="47"/>
        <v>0.47918025635961842</v>
      </c>
      <c r="AU70" s="143">
        <f t="shared" si="47"/>
        <v>0.46463805041458722</v>
      </c>
      <c r="AV70" s="143">
        <f t="shared" si="47"/>
        <v>0.45053844659289261</v>
      </c>
      <c r="AW70" s="143">
        <f t="shared" si="47"/>
        <v>0.43638687639232987</v>
      </c>
      <c r="AX70" s="143">
        <f t="shared" si="47"/>
        <v>0.42203206781233832</v>
      </c>
      <c r="AY70" s="143">
        <f t="shared" si="47"/>
        <v>0.40737798839676792</v>
      </c>
      <c r="AZ70" s="143">
        <f t="shared" si="47"/>
        <v>0.39316383101918617</v>
      </c>
      <c r="BA70" s="143">
        <f t="shared" si="47"/>
        <v>0.37927506649878168</v>
      </c>
      <c r="BB70" s="143">
        <f t="shared" si="47"/>
        <v>0.3652268451485115</v>
      </c>
      <c r="BC70" s="143">
        <f t="shared" si="47"/>
        <v>0.35105428645494419</v>
      </c>
      <c r="BD70" s="143">
        <f t="shared" si="47"/>
        <v>0.33704597306142525</v>
      </c>
      <c r="BE70" s="143">
        <f t="shared" si="47"/>
        <v>0.32356677084862084</v>
      </c>
      <c r="BF70" s="143">
        <f t="shared" si="47"/>
        <v>0.30998341823180919</v>
      </c>
      <c r="BG70" s="143">
        <f t="shared" si="47"/>
        <v>0.29622558056024328</v>
      </c>
      <c r="BH70" s="143">
        <f t="shared" si="47"/>
        <v>0.28290667550684079</v>
      </c>
      <c r="BI70" s="143">
        <f t="shared" si="47"/>
        <v>0.27003837067961967</v>
      </c>
      <c r="BJ70" s="143">
        <f t="shared" si="47"/>
        <v>0.25711747782862304</v>
      </c>
      <c r="BK70" s="143">
        <f t="shared" si="47"/>
        <v>0.24409866816014603</v>
      </c>
      <c r="BL70" s="143">
        <f t="shared" si="47"/>
        <v>0.231507839599395</v>
      </c>
      <c r="BM70" s="143">
        <f t="shared" si="47"/>
        <v>0.21984104397184207</v>
      </c>
      <c r="BN70" s="143">
        <f t="shared" si="47"/>
        <v>0.20818852729177137</v>
      </c>
      <c r="BO70" s="143">
        <f t="shared" si="47"/>
        <v>0.19652860628456068</v>
      </c>
      <c r="BP70" s="143">
        <f t="shared" si="47"/>
        <v>0.18528546323977307</v>
      </c>
      <c r="BQ70" s="143">
        <f t="shared" si="47"/>
        <v>0.17627087114606685</v>
      </c>
      <c r="BR70" s="143">
        <f t="shared" si="47"/>
        <v>0.16731811561129437</v>
      </c>
      <c r="BS70" s="143">
        <f t="shared" si="47"/>
        <v>0.15846662883140497</v>
      </c>
      <c r="BT70" s="143">
        <f t="shared" ref="BT70:CY70" si="48">1/(1+BT58)^BT69</f>
        <v>0.14985903712002815</v>
      </c>
      <c r="BU70" s="143">
        <f t="shared" si="48"/>
        <v>0.14191703803232908</v>
      </c>
      <c r="BV70" s="143">
        <f t="shared" si="48"/>
        <v>0.13407268806451902</v>
      </c>
      <c r="BW70" s="143">
        <f t="shared" si="48"/>
        <v>0.12632768189224466</v>
      </c>
      <c r="BX70" s="143">
        <f t="shared" si="48"/>
        <v>0.11892635090346733</v>
      </c>
      <c r="BY70" s="143">
        <f t="shared" si="48"/>
        <v>0.11211412977168687</v>
      </c>
      <c r="BZ70" s="143">
        <f t="shared" si="48"/>
        <v>0.10542157714544316</v>
      </c>
      <c r="CA70" s="143">
        <f t="shared" si="48"/>
        <v>9.886379983717529E-2</v>
      </c>
      <c r="CB70" s="143">
        <f t="shared" si="48"/>
        <v>9.2610083908882299E-2</v>
      </c>
      <c r="CC70" s="143">
        <f t="shared" si="48"/>
        <v>8.6923992851185086E-2</v>
      </c>
      <c r="CD70" s="143">
        <f t="shared" si="48"/>
        <v>8.1371274051391843E-2</v>
      </c>
      <c r="CE70" s="143">
        <f t="shared" si="48"/>
        <v>7.5976246484124113E-2</v>
      </c>
      <c r="CF70" s="143">
        <f t="shared" si="48"/>
        <v>7.0842201741527194E-2</v>
      </c>
      <c r="CG70" s="143">
        <f t="shared" si="48"/>
        <v>6.6613128367293703E-2</v>
      </c>
      <c r="CH70" s="143">
        <f t="shared" si="48"/>
        <v>6.2504495922362707E-2</v>
      </c>
      <c r="CI70" s="143">
        <f t="shared" si="48"/>
        <v>5.8544351041693775E-2</v>
      </c>
      <c r="CJ70" s="143">
        <f t="shared" si="48"/>
        <v>5.4758925113717716E-2</v>
      </c>
      <c r="CK70" s="143">
        <f t="shared" si="48"/>
        <v>5.2813107213457181E-2</v>
      </c>
      <c r="CL70" s="143">
        <f t="shared" si="48"/>
        <v>5.0916184566355195E-2</v>
      </c>
      <c r="CM70" s="143">
        <f t="shared" si="48"/>
        <v>4.9087394921057965E-2</v>
      </c>
      <c r="CN70" s="143">
        <f t="shared" si="48"/>
        <v>4.7361937685929278E-2</v>
      </c>
      <c r="CO70" s="143">
        <f t="shared" si="48"/>
        <v>4.5678966262569128E-2</v>
      </c>
      <c r="CP70" s="143">
        <f t="shared" si="48"/>
        <v>4.4038285186004937E-2</v>
      </c>
      <c r="CQ70" s="143">
        <f t="shared" si="48"/>
        <v>4.245653351645761E-2</v>
      </c>
      <c r="CR70" s="143">
        <f t="shared" si="48"/>
        <v>4.0964155828616032E-2</v>
      </c>
      <c r="CS70" s="143">
        <f t="shared" si="48"/>
        <v>3.9508524851294032E-2</v>
      </c>
      <c r="CT70" s="143">
        <f t="shared" si="48"/>
        <v>3.8089471523469483E-2</v>
      </c>
      <c r="CU70" s="143">
        <f t="shared" si="48"/>
        <v>3.6721387254975542E-2</v>
      </c>
      <c r="CV70" s="143">
        <f t="shared" si="48"/>
        <v>3.543060408294213E-2</v>
      </c>
      <c r="CW70" s="143">
        <f t="shared" si="48"/>
        <v>3.4171603773888178E-2</v>
      </c>
      <c r="CX70" s="143">
        <f t="shared" si="48"/>
        <v>3.2944240104023144E-2</v>
      </c>
      <c r="CY70" s="143">
        <f t="shared" si="48"/>
        <v>3.176096045163862E-2</v>
      </c>
      <c r="CZ70" s="143">
        <f t="shared" ref="CZ70:DS70" si="49">1/(1+CZ58)^CZ69</f>
        <v>3.0632358214689594E-2</v>
      </c>
      <c r="DA70" s="143">
        <f t="shared" si="49"/>
        <v>2.954386002343486E-2</v>
      </c>
      <c r="DB70" s="143">
        <f t="shared" si="49"/>
        <v>2.848271402922635E-2</v>
      </c>
      <c r="DC70" s="143">
        <f t="shared" si="49"/>
        <v>2.7459681904367733E-2</v>
      </c>
      <c r="DD70" s="143">
        <f t="shared" si="49"/>
        <v>2.6494454336426502E-2</v>
      </c>
      <c r="DE70" s="143">
        <f t="shared" si="49"/>
        <v>2.5552993498793319E-2</v>
      </c>
      <c r="DF70" s="143">
        <f t="shared" si="49"/>
        <v>2.463519004759324E-2</v>
      </c>
      <c r="DG70" s="143">
        <f t="shared" si="49"/>
        <v>2.3750351938597567E-2</v>
      </c>
      <c r="DH70" s="143">
        <f t="shared" si="49"/>
        <v>2.2915509986703199E-2</v>
      </c>
      <c r="DI70" s="143">
        <f t="shared" si="49"/>
        <v>2.2101224289291736E-2</v>
      </c>
      <c r="DJ70" s="143">
        <f t="shared" si="49"/>
        <v>2.1307400272962029E-2</v>
      </c>
      <c r="DK70" s="143">
        <f t="shared" si="49"/>
        <v>2.0542088549012755E-2</v>
      </c>
      <c r="DL70" s="143">
        <f t="shared" si="49"/>
        <v>1.9820019362645262E-2</v>
      </c>
      <c r="DM70" s="143">
        <f t="shared" si="49"/>
        <v>1.9115729634911288E-2</v>
      </c>
      <c r="DN70" s="143">
        <f t="shared" si="49"/>
        <v>1.8429137567646931E-2</v>
      </c>
      <c r="DO70" s="143">
        <f t="shared" si="49"/>
        <v>1.7767206273255683E-2</v>
      </c>
      <c r="DP70" s="143">
        <f t="shared" si="49"/>
        <v>1.7135861740244365E-2</v>
      </c>
      <c r="DQ70" s="143">
        <f t="shared" si="49"/>
        <v>1.6526951568225583E-2</v>
      </c>
      <c r="DR70" s="143">
        <f t="shared" si="49"/>
        <v>1.5933342322880219E-2</v>
      </c>
      <c r="DS70" s="143">
        <f t="shared" si="49"/>
        <v>1.5361054126047909E-2</v>
      </c>
    </row>
    <row r="71" spans="4:124" x14ac:dyDescent="0.35">
      <c r="D71" s="91"/>
      <c r="E71" s="99"/>
      <c r="F71" s="99"/>
      <c r="G71" s="91"/>
      <c r="H71" s="166"/>
      <c r="I71" s="166"/>
      <c r="J71" s="166"/>
      <c r="K71" s="166"/>
      <c r="L71" s="166"/>
      <c r="M71" s="166"/>
      <c r="N71" s="166"/>
      <c r="O71" s="166"/>
      <c r="P71" s="166"/>
      <c r="Q71" s="166"/>
      <c r="R71" s="166"/>
      <c r="S71" s="166"/>
      <c r="T71" s="166"/>
      <c r="U71" s="166"/>
      <c r="V71" s="166"/>
      <c r="W71" s="166"/>
      <c r="X71" s="166"/>
      <c r="Y71" s="166"/>
      <c r="Z71" s="166"/>
      <c r="AA71" s="166"/>
      <c r="AB71" s="166"/>
      <c r="AC71" s="166"/>
      <c r="AD71" s="166"/>
      <c r="AE71" s="166"/>
      <c r="AF71" s="166"/>
      <c r="AG71" s="166"/>
      <c r="AH71" s="166"/>
      <c r="AI71" s="166"/>
      <c r="AJ71" s="166"/>
      <c r="AK71" s="166"/>
      <c r="AL71" s="166"/>
      <c r="AM71" s="166"/>
      <c r="AN71" s="166"/>
      <c r="AO71" s="166"/>
      <c r="AP71" s="166"/>
      <c r="AQ71" s="166"/>
      <c r="AR71" s="166"/>
      <c r="AS71" s="166"/>
      <c r="AT71" s="166"/>
      <c r="AU71" s="166"/>
      <c r="AV71" s="166"/>
      <c r="AW71" s="166"/>
      <c r="AX71" s="166"/>
      <c r="AY71" s="166"/>
      <c r="AZ71" s="166"/>
      <c r="BA71" s="166"/>
      <c r="BB71" s="166"/>
      <c r="BC71" s="166"/>
      <c r="BD71" s="166"/>
      <c r="BE71" s="166"/>
      <c r="BF71" s="166"/>
      <c r="BG71" s="166"/>
      <c r="BH71" s="166"/>
      <c r="BI71" s="166"/>
      <c r="BJ71" s="166"/>
      <c r="BK71" s="166"/>
      <c r="BL71" s="166"/>
      <c r="BM71" s="166"/>
      <c r="BN71" s="166"/>
      <c r="BO71" s="166"/>
      <c r="BP71" s="166"/>
      <c r="BQ71" s="166"/>
      <c r="BR71" s="166"/>
      <c r="BS71" s="166"/>
      <c r="BT71" s="166"/>
      <c r="BU71" s="166"/>
      <c r="BV71" s="166"/>
      <c r="BW71" s="166"/>
      <c r="BX71" s="166"/>
      <c r="BY71" s="166"/>
      <c r="BZ71" s="166"/>
      <c r="CA71" s="166"/>
      <c r="CB71" s="166"/>
      <c r="CC71" s="166"/>
      <c r="CD71" s="166"/>
      <c r="CE71" s="166"/>
      <c r="CF71" s="166"/>
      <c r="CG71" s="166"/>
      <c r="CH71" s="166"/>
      <c r="CI71" s="166"/>
      <c r="CJ71" s="166"/>
      <c r="CK71" s="166"/>
      <c r="CL71" s="166"/>
      <c r="CM71" s="166"/>
      <c r="CN71" s="166"/>
      <c r="CO71" s="166"/>
      <c r="CP71" s="166"/>
      <c r="CQ71" s="166"/>
      <c r="CR71" s="166"/>
      <c r="CS71" s="166"/>
      <c r="CT71" s="166"/>
      <c r="CU71" s="166"/>
      <c r="CV71" s="166"/>
      <c r="CW71" s="166"/>
      <c r="CX71" s="166"/>
      <c r="CY71" s="166"/>
      <c r="CZ71" s="166"/>
      <c r="DA71" s="166"/>
      <c r="DB71" s="166"/>
      <c r="DC71" s="166"/>
      <c r="DD71" s="166"/>
      <c r="DE71" s="166"/>
      <c r="DF71" s="166"/>
      <c r="DG71" s="166"/>
      <c r="DH71" s="166"/>
      <c r="DI71" s="166"/>
      <c r="DJ71" s="166"/>
      <c r="DK71" s="166"/>
      <c r="DL71" s="166"/>
      <c r="DM71" s="166"/>
      <c r="DN71" s="166"/>
      <c r="DO71" s="166"/>
      <c r="DP71" s="166"/>
      <c r="DQ71" s="166"/>
      <c r="DR71" s="166"/>
      <c r="DS71" s="166"/>
      <c r="DT71" s="277"/>
    </row>
    <row r="72" spans="4:124" ht="15" thickBot="1" x14ac:dyDescent="0.4">
      <c r="D72" s="118" t="s">
        <v>301</v>
      </c>
      <c r="E72" s="147"/>
      <c r="F72" s="148" t="str">
        <f>F65</f>
        <v>INR Mn</v>
      </c>
      <c r="G72" s="312">
        <f ca="1">SUM(H72:DS72)</f>
        <v>81309.624453607859</v>
      </c>
      <c r="H72" s="147">
        <f t="shared" ref="H72:N72" ca="1" si="50">H65*H70</f>
        <v>-1952.4835802371865</v>
      </c>
      <c r="I72" s="147">
        <f t="shared" ca="1" si="50"/>
        <v>-7211.363087253766</v>
      </c>
      <c r="J72" s="147">
        <f t="shared" ca="1" si="50"/>
        <v>-5678.8702548981037</v>
      </c>
      <c r="K72" s="147">
        <f t="shared" ca="1" si="50"/>
        <v>-1625.2191388596721</v>
      </c>
      <c r="L72" s="147">
        <f t="shared" ca="1" si="50"/>
        <v>-1981.6196724583606</v>
      </c>
      <c r="M72" s="147">
        <f t="shared" ca="1" si="50"/>
        <v>-6401.5321341004492</v>
      </c>
      <c r="N72" s="147">
        <f t="shared" ca="1" si="50"/>
        <v>-4821.2362804139884</v>
      </c>
      <c r="O72" s="147">
        <f t="shared" ref="O72:BZ72" ca="1" si="51">O65*O70</f>
        <v>-1151.0676715399056</v>
      </c>
      <c r="P72" s="147">
        <f t="shared" ca="1" si="51"/>
        <v>-1148.6300744278369</v>
      </c>
      <c r="Q72" s="147">
        <f t="shared" ca="1" si="51"/>
        <v>-5185.7991430690508</v>
      </c>
      <c r="R72" s="147">
        <f t="shared" ca="1" si="51"/>
        <v>-3671.7733184846584</v>
      </c>
      <c r="S72" s="147">
        <f t="shared" ca="1" si="51"/>
        <v>-244.10841133099098</v>
      </c>
      <c r="T72" s="147">
        <f t="shared" ca="1" si="51"/>
        <v>-1696.9003085453517</v>
      </c>
      <c r="U72" s="147">
        <f t="shared" ca="1" si="51"/>
        <v>-9641.4515734806173</v>
      </c>
      <c r="V72" s="147">
        <f t="shared" ca="1" si="51"/>
        <v>-7084.5937837055444</v>
      </c>
      <c r="W72" s="147">
        <f t="shared" ca="1" si="51"/>
        <v>-471.08896104918483</v>
      </c>
      <c r="X72" s="147">
        <f t="shared" ca="1" si="51"/>
        <v>-5191.8605694089301</v>
      </c>
      <c r="Y72" s="147">
        <f t="shared" ca="1" si="51"/>
        <v>-23376.172720398579</v>
      </c>
      <c r="Z72" s="147">
        <f t="shared" ca="1" si="51"/>
        <v>-17499.037154963058</v>
      </c>
      <c r="AA72" s="147">
        <f t="shared" ca="1" si="51"/>
        <v>-2596.0452336899175</v>
      </c>
      <c r="AB72" s="147">
        <f t="shared" ca="1" si="51"/>
        <v>3405.6388272378817</v>
      </c>
      <c r="AC72" s="147">
        <f t="shared" ca="1" si="51"/>
        <v>4878.2642635804432</v>
      </c>
      <c r="AD72" s="147">
        <f t="shared" ca="1" si="51"/>
        <v>5247.9562545629851</v>
      </c>
      <c r="AE72" s="147">
        <f t="shared" ca="1" si="51"/>
        <v>4151.4475589333242</v>
      </c>
      <c r="AF72" s="147">
        <f t="shared" ca="1" si="51"/>
        <v>5777.6466231269333</v>
      </c>
      <c r="AG72" s="147">
        <f t="shared" ca="1" si="51"/>
        <v>6015.0815121260657</v>
      </c>
      <c r="AH72" s="147">
        <f t="shared" ca="1" si="51"/>
        <v>5856.6577240879524</v>
      </c>
      <c r="AI72" s="147">
        <f t="shared" ca="1" si="51"/>
        <v>4841.0521686041475</v>
      </c>
      <c r="AJ72" s="147">
        <f t="shared" ca="1" si="51"/>
        <v>5850.1851949002412</v>
      </c>
      <c r="AK72" s="147">
        <f t="shared" ca="1" si="51"/>
        <v>5930.0202580022051</v>
      </c>
      <c r="AL72" s="147">
        <f t="shared" ca="1" si="51"/>
        <v>5678.0292268990015</v>
      </c>
      <c r="AM72" s="147">
        <f t="shared" ca="1" si="51"/>
        <v>5273.5650014415623</v>
      </c>
      <c r="AN72" s="147">
        <f t="shared" ca="1" si="51"/>
        <v>5306.5172555697973</v>
      </c>
      <c r="AO72" s="147">
        <f t="shared" ca="1" si="51"/>
        <v>5418.9183205880136</v>
      </c>
      <c r="AP72" s="147">
        <f t="shared" ca="1" si="51"/>
        <v>5144.7383994303127</v>
      </c>
      <c r="AQ72" s="147">
        <f t="shared" ca="1" si="51"/>
        <v>4477.3836605930246</v>
      </c>
      <c r="AR72" s="147">
        <f t="shared" ca="1" si="51"/>
        <v>4847.0022823326335</v>
      </c>
      <c r="AS72" s="147">
        <f t="shared" ca="1" si="51"/>
        <v>4791.7138227088008</v>
      </c>
      <c r="AT72" s="147">
        <f t="shared" ca="1" si="51"/>
        <v>4514.4113041444807</v>
      </c>
      <c r="AU72" s="147">
        <f t="shared" ca="1" si="51"/>
        <v>3886.4963463575336</v>
      </c>
      <c r="AV72" s="147">
        <f t="shared" ca="1" si="51"/>
        <v>4205.0561351741826</v>
      </c>
      <c r="AW72" s="147">
        <f t="shared" ca="1" si="51"/>
        <v>4167.8845124293857</v>
      </c>
      <c r="AX72" s="147">
        <f t="shared" ca="1" si="51"/>
        <v>3901.4297916386886</v>
      </c>
      <c r="AY72" s="147">
        <f t="shared" ca="1" si="51"/>
        <v>3346.40053222183</v>
      </c>
      <c r="AZ72" s="147">
        <f t="shared" ca="1" si="51"/>
        <v>3661.7578431505108</v>
      </c>
      <c r="BA72" s="147">
        <f t="shared" ca="1" si="51"/>
        <v>3604.6015059858637</v>
      </c>
      <c r="BB72" s="147">
        <f t="shared" ca="1" si="51"/>
        <v>3364.7703600433497</v>
      </c>
      <c r="BC72" s="147">
        <f t="shared" ca="1" si="51"/>
        <v>3044.7790922011441</v>
      </c>
      <c r="BD72" s="147">
        <f t="shared" ca="1" si="51"/>
        <v>3037.9227369802779</v>
      </c>
      <c r="BE72" s="147">
        <f t="shared" ca="1" si="51"/>
        <v>3048.7175207589148</v>
      </c>
      <c r="BF72" s="147">
        <f t="shared" ca="1" si="51"/>
        <v>2838.8086352283576</v>
      </c>
      <c r="BG72" s="147">
        <f t="shared" ca="1" si="51"/>
        <v>2416.5835431946207</v>
      </c>
      <c r="BH72" s="147">
        <f t="shared" ca="1" si="51"/>
        <v>2623.3066886939837</v>
      </c>
      <c r="BI72" s="147">
        <f t="shared" ca="1" si="51"/>
        <v>2558.3378811383532</v>
      </c>
      <c r="BJ72" s="147">
        <f t="shared" ca="1" si="51"/>
        <v>2363.0834298151249</v>
      </c>
      <c r="BK72" s="147">
        <f t="shared" ca="1" si="51"/>
        <v>1996.0335590165837</v>
      </c>
      <c r="BL72" s="147">
        <f t="shared" ca="1" si="51"/>
        <v>2172.6534151192209</v>
      </c>
      <c r="BM72" s="147">
        <f t="shared" ca="1" si="51"/>
        <v>2084.3289487864695</v>
      </c>
      <c r="BN72" s="147">
        <f t="shared" ca="1" si="51"/>
        <v>1914.1194216612585</v>
      </c>
      <c r="BO72" s="147">
        <f t="shared" ca="1" si="51"/>
        <v>1607.2252409515406</v>
      </c>
      <c r="BP72" s="147">
        <f t="shared" ca="1" si="51"/>
        <v>1794.3641185575823</v>
      </c>
      <c r="BQ72" s="147">
        <f t="shared" ca="1" si="51"/>
        <v>1670.9796905879812</v>
      </c>
      <c r="BR72" s="147">
        <f t="shared" ca="1" si="51"/>
        <v>1537.9844854852838</v>
      </c>
      <c r="BS72" s="147">
        <f t="shared" ca="1" si="51"/>
        <v>1371.4791045392385</v>
      </c>
      <c r="BT72" s="147">
        <f t="shared" ca="1" si="51"/>
        <v>1354.510315774497</v>
      </c>
      <c r="BU72" s="147">
        <f t="shared" ca="1" si="51"/>
        <v>1334.8513739015511</v>
      </c>
      <c r="BV72" s="147">
        <f t="shared" ca="1" si="51"/>
        <v>1225.7224447419464</v>
      </c>
      <c r="BW72" s="147">
        <f t="shared" ca="1" si="51"/>
        <v>1028.6424147019306</v>
      </c>
      <c r="BX72" s="147">
        <f t="shared" ca="1" si="51"/>
        <v>1106.0278615242905</v>
      </c>
      <c r="BY72" s="147">
        <f t="shared" ca="1" si="51"/>
        <v>1060.5187251950467</v>
      </c>
      <c r="BZ72" s="147">
        <f t="shared" ca="1" si="51"/>
        <v>967.37786019205839</v>
      </c>
      <c r="CA72" s="147">
        <f t="shared" ref="CA72:DS72" ca="1" si="52">CA65*CA70</f>
        <v>807.02827222092913</v>
      </c>
      <c r="CB72" s="147">
        <f t="shared" ca="1" si="52"/>
        <v>862.51039261236372</v>
      </c>
      <c r="CC72" s="147">
        <f t="shared" ca="1" si="52"/>
        <v>822.96053986663048</v>
      </c>
      <c r="CD72" s="147">
        <f t="shared" ca="1" si="52"/>
        <v>747.07769956007462</v>
      </c>
      <c r="CE72" s="147">
        <f t="shared" ca="1" si="52"/>
        <v>620.37826593600653</v>
      </c>
      <c r="CF72" s="147">
        <f t="shared" ca="1" si="52"/>
        <v>669.95492630441845</v>
      </c>
      <c r="CG72" s="147">
        <f t="shared" ca="1" si="52"/>
        <v>630.70577691376002</v>
      </c>
      <c r="CH72" s="147">
        <f t="shared" ca="1" si="52"/>
        <v>573.87853600485892</v>
      </c>
      <c r="CI72" s="147">
        <f t="shared" ca="1" si="52"/>
        <v>506.11308351950601</v>
      </c>
      <c r="CJ72" s="147">
        <f t="shared" ca="1" si="52"/>
        <v>525.65917489727735</v>
      </c>
      <c r="CK72" s="147">
        <f t="shared" ca="1" si="52"/>
        <v>496.37120139930016</v>
      </c>
      <c r="CL72" s="147">
        <f t="shared" ca="1" si="52"/>
        <v>465.20703606211197</v>
      </c>
      <c r="CM72" s="147">
        <f t="shared" ca="1" si="52"/>
        <v>398.28977781669209</v>
      </c>
      <c r="CN72" s="147">
        <f t="shared" ca="1" si="52"/>
        <v>432.44461616032163</v>
      </c>
      <c r="CO72" s="147">
        <f t="shared" ca="1" si="52"/>
        <v>430.92753859741123</v>
      </c>
      <c r="CP72" s="147">
        <f t="shared" ca="1" si="52"/>
        <v>403.05582146669616</v>
      </c>
      <c r="CQ72" s="147">
        <f t="shared" ca="1" si="52"/>
        <v>344.56586085392735</v>
      </c>
      <c r="CR72" s="147">
        <f t="shared" ca="1" si="52"/>
        <v>373.80562445116607</v>
      </c>
      <c r="CS72" s="147">
        <f t="shared" ca="1" si="52"/>
        <v>372.30020641551283</v>
      </c>
      <c r="CT72" s="147">
        <f t="shared" ca="1" si="52"/>
        <v>348.0694426573192</v>
      </c>
      <c r="CU72" s="147">
        <f t="shared" ca="1" si="52"/>
        <v>297.40491565555362</v>
      </c>
      <c r="CV72" s="147">
        <f t="shared" ca="1" si="52"/>
        <v>322.66826073186161</v>
      </c>
      <c r="CW72" s="147">
        <f t="shared" ca="1" si="52"/>
        <v>321.35650022838234</v>
      </c>
      <c r="CX72" s="147">
        <f t="shared" ca="1" si="52"/>
        <v>300.39985081625974</v>
      </c>
      <c r="CY72" s="147">
        <f t="shared" ca="1" si="52"/>
        <v>271.01750623286955</v>
      </c>
      <c r="CZ72" s="147">
        <f t="shared" ca="1" si="52"/>
        <v>268.84048292918339</v>
      </c>
      <c r="DA72" s="147">
        <f t="shared" ca="1" si="52"/>
        <v>274.39820423060081</v>
      </c>
      <c r="DB72" s="147">
        <f t="shared" ca="1" si="52"/>
        <v>257.08243469650512</v>
      </c>
      <c r="DC72" s="147">
        <f t="shared" ca="1" si="52"/>
        <v>217.01665765437716</v>
      </c>
      <c r="DD72" s="147">
        <f t="shared" ca="1" si="52"/>
        <v>236.32646845012675</v>
      </c>
      <c r="DE72" s="147">
        <f t="shared" ca="1" si="52"/>
        <v>235.67625931956826</v>
      </c>
      <c r="DF72" s="147">
        <f t="shared" ca="1" si="52"/>
        <v>220.2781743649536</v>
      </c>
      <c r="DG72" s="147">
        <f t="shared" ca="1" si="52"/>
        <v>188.33880273244333</v>
      </c>
      <c r="DH72" s="147">
        <f t="shared" ca="1" si="52"/>
        <v>204.85075099856314</v>
      </c>
      <c r="DI72" s="147">
        <f t="shared" ca="1" si="52"/>
        <v>204.15990441104842</v>
      </c>
      <c r="DJ72" s="147">
        <f t="shared" ca="1" si="52"/>
        <v>190.75260831202507</v>
      </c>
      <c r="DK72" s="147">
        <f t="shared" ca="1" si="52"/>
        <v>163.0663026437463</v>
      </c>
      <c r="DL72" s="147">
        <f t="shared" ca="1" si="52"/>
        <v>177.31482637377633</v>
      </c>
      <c r="DM72" s="147">
        <f t="shared" ca="1" si="52"/>
        <v>176.69427250950528</v>
      </c>
      <c r="DN72" s="147">
        <f t="shared" ca="1" si="52"/>
        <v>165.08144468415105</v>
      </c>
      <c r="DO72" s="147">
        <f t="shared" ca="1" si="52"/>
        <v>149.63944893461331</v>
      </c>
      <c r="DP72" s="147">
        <f t="shared" ca="1" si="52"/>
        <v>148.49157376108826</v>
      </c>
      <c r="DQ72" s="147">
        <f t="shared" ca="1" si="52"/>
        <v>151.66805917501867</v>
      </c>
      <c r="DR72" s="147">
        <f t="shared" ca="1" si="52"/>
        <v>142.04732827743035</v>
      </c>
      <c r="DS72" s="147">
        <f t="shared" ca="1" si="52"/>
        <v>121.61749946465476</v>
      </c>
    </row>
    <row r="73" spans="4:124" ht="15" thickTop="1" x14ac:dyDescent="0.35">
      <c r="D73" s="6"/>
      <c r="E73" s="149"/>
      <c r="F73" s="99"/>
      <c r="G73" s="91"/>
      <c r="H73" s="91"/>
      <c r="I73" s="91"/>
      <c r="J73" s="91"/>
      <c r="K73" s="91"/>
      <c r="L73" s="91"/>
      <c r="M73" s="91"/>
      <c r="N73" s="91"/>
      <c r="O73" s="91"/>
      <c r="P73" s="91"/>
      <c r="Q73" s="91"/>
      <c r="R73" s="91"/>
      <c r="S73" s="91"/>
      <c r="T73" s="91"/>
      <c r="U73" s="91"/>
      <c r="V73" s="91"/>
      <c r="W73" s="91"/>
      <c r="X73" s="91"/>
      <c r="Y73" s="91"/>
      <c r="Z73" s="91"/>
      <c r="AA73" s="91"/>
      <c r="AB73" s="91"/>
      <c r="AC73" s="91"/>
      <c r="AD73" s="91"/>
      <c r="AE73" s="91"/>
      <c r="AF73" s="91"/>
      <c r="AG73" s="91"/>
      <c r="AH73" s="91"/>
      <c r="AI73" s="91"/>
      <c r="AJ73" s="91"/>
      <c r="AK73" s="91"/>
      <c r="AL73" s="91"/>
      <c r="AM73" s="91"/>
      <c r="AN73" s="91"/>
      <c r="AO73" s="91"/>
      <c r="AP73" s="91"/>
      <c r="AQ73" s="91"/>
      <c r="AR73" s="91"/>
      <c r="AS73" s="91"/>
      <c r="AT73" s="91"/>
      <c r="AU73" s="91"/>
      <c r="AV73" s="91"/>
      <c r="AW73" s="91"/>
      <c r="AX73" s="91"/>
      <c r="AY73" s="91"/>
      <c r="AZ73" s="91"/>
      <c r="BA73" s="91"/>
      <c r="BB73" s="91"/>
      <c r="BC73" s="91"/>
      <c r="BD73" s="91"/>
      <c r="BE73" s="91"/>
      <c r="BF73" s="91"/>
      <c r="BG73" s="91"/>
      <c r="BH73" s="91"/>
      <c r="BI73" s="91"/>
      <c r="BJ73" s="91"/>
      <c r="BK73" s="91"/>
      <c r="BL73" s="91"/>
      <c r="BM73" s="91"/>
      <c r="BN73" s="91"/>
      <c r="BO73" s="91"/>
      <c r="BP73" s="91"/>
      <c r="BQ73" s="91"/>
      <c r="BR73" s="91"/>
      <c r="BS73" s="91"/>
      <c r="BT73" s="91"/>
      <c r="BU73" s="91"/>
      <c r="BV73" s="91"/>
      <c r="BW73" s="91"/>
      <c r="BX73" s="91"/>
      <c r="BY73" s="91"/>
      <c r="BZ73" s="91"/>
      <c r="CA73" s="91"/>
      <c r="CB73" s="91"/>
      <c r="CC73" s="91"/>
      <c r="CD73" s="91"/>
      <c r="CE73" s="91"/>
      <c r="CF73" s="91"/>
      <c r="CG73" s="91"/>
      <c r="CH73" s="91"/>
      <c r="CI73" s="91"/>
      <c r="CJ73" s="91"/>
      <c r="CK73" s="91"/>
      <c r="CL73" s="91"/>
      <c r="CM73" s="91"/>
      <c r="CN73" s="91"/>
      <c r="CO73" s="91"/>
      <c r="CP73" s="91"/>
      <c r="CQ73" s="91"/>
      <c r="CR73" s="91"/>
      <c r="CS73" s="91"/>
      <c r="CT73" s="91"/>
      <c r="CU73" s="91"/>
      <c r="CV73" s="91"/>
      <c r="CW73" s="91"/>
      <c r="CX73" s="91"/>
      <c r="CY73" s="91"/>
      <c r="CZ73" s="91"/>
      <c r="DA73" s="91"/>
      <c r="DB73" s="91"/>
      <c r="DC73" s="91"/>
      <c r="DD73" s="91"/>
      <c r="DE73" s="91"/>
      <c r="DF73" s="91"/>
      <c r="DG73" s="91"/>
      <c r="DH73" s="91"/>
      <c r="DI73" s="91"/>
      <c r="DJ73" s="91"/>
      <c r="DK73" s="91"/>
      <c r="DL73" s="91"/>
      <c r="DM73" s="91"/>
      <c r="DN73" s="91"/>
      <c r="DO73" s="91"/>
      <c r="DP73" s="91"/>
      <c r="DQ73" s="91"/>
      <c r="DR73" s="91"/>
      <c r="DS73" s="91"/>
    </row>
    <row r="74" spans="4:124" x14ac:dyDescent="0.35">
      <c r="D74" s="107" t="s">
        <v>302</v>
      </c>
      <c r="E74" s="121"/>
      <c r="F74" s="122" t="str">
        <f>F72</f>
        <v>INR Mn</v>
      </c>
      <c r="G74" s="122">
        <f ca="1">SUM(H74:DS74)</f>
        <v>552028.02079491923</v>
      </c>
      <c r="H74" s="121">
        <f t="shared" ref="H74:AM74" ca="1" si="53">H63*H24</f>
        <v>-585.90102360071523</v>
      </c>
      <c r="I74" s="121">
        <f t="shared" ca="1" si="53"/>
        <v>-2217.0469853634404</v>
      </c>
      <c r="J74" s="121">
        <f t="shared" ca="1" si="53"/>
        <v>-1895.3482618533849</v>
      </c>
      <c r="K74" s="121">
        <f t="shared" ca="1" si="53"/>
        <v>-27.51222926413422</v>
      </c>
      <c r="L74" s="121">
        <f t="shared" ca="1" si="53"/>
        <v>-563.6526106356016</v>
      </c>
      <c r="M74" s="121">
        <f t="shared" ca="1" si="53"/>
        <v>-2070.1544787803095</v>
      </c>
      <c r="N74" s="121">
        <f t="shared" ca="1" si="53"/>
        <v>-1644.2575157466381</v>
      </c>
      <c r="O74" s="121">
        <f t="shared" ca="1" si="53"/>
        <v>496.09709411513217</v>
      </c>
      <c r="P74" s="121">
        <f t="shared" ca="1" si="53"/>
        <v>38.737195457813982</v>
      </c>
      <c r="Q74" s="121">
        <f t="shared" ca="1" si="53"/>
        <v>-1413.9416137296103</v>
      </c>
      <c r="R74" s="121">
        <f t="shared" ca="1" si="53"/>
        <v>-938.5140083570808</v>
      </c>
      <c r="S74" s="121">
        <f t="shared" ca="1" si="53"/>
        <v>1432.2555972768303</v>
      </c>
      <c r="T74" s="121">
        <f t="shared" ca="1" si="53"/>
        <v>319.30342808349485</v>
      </c>
      <c r="U74" s="121">
        <f t="shared" ca="1" si="53"/>
        <v>-2861.5867923053534</v>
      </c>
      <c r="V74" s="121">
        <f t="shared" ca="1" si="53"/>
        <v>-2161.8790469759688</v>
      </c>
      <c r="W74" s="121">
        <f t="shared" ca="1" si="53"/>
        <v>2381.6833557525083</v>
      </c>
      <c r="X74" s="121">
        <f t="shared" ca="1" si="53"/>
        <v>-509.37062971067724</v>
      </c>
      <c r="Y74" s="121">
        <f t="shared" ca="1" si="53"/>
        <v>-8502.3916711502716</v>
      </c>
      <c r="Z74" s="121">
        <f t="shared" ca="1" si="53"/>
        <v>-6780.6942805952913</v>
      </c>
      <c r="AA74" s="121">
        <f t="shared" ca="1" si="53"/>
        <v>4412.8423554906421</v>
      </c>
      <c r="AB74" s="121">
        <f t="shared" ca="1" si="53"/>
        <v>4512.4381407040237</v>
      </c>
      <c r="AC74" s="121">
        <f t="shared" ca="1" si="53"/>
        <v>4873.1429839849043</v>
      </c>
      <c r="AD74" s="121">
        <f t="shared" ca="1" si="53"/>
        <v>5160.4986798024183</v>
      </c>
      <c r="AE74" s="121">
        <f t="shared" ca="1" si="53"/>
        <v>5535.142917982821</v>
      </c>
      <c r="AF74" s="121">
        <f t="shared" ca="1" si="53"/>
        <v>5756.0298104302128</v>
      </c>
      <c r="AG74" s="121">
        <f t="shared" ca="1" si="53"/>
        <v>5738.386062023158</v>
      </c>
      <c r="AH74" s="121">
        <f t="shared" ca="1" si="53"/>
        <v>5718.8440583361271</v>
      </c>
      <c r="AI74" s="121">
        <f t="shared" ca="1" si="53"/>
        <v>5891.0402915050108</v>
      </c>
      <c r="AJ74" s="121">
        <f t="shared" ca="1" si="53"/>
        <v>6048.4319253873837</v>
      </c>
      <c r="AK74" s="121">
        <f t="shared" ca="1" si="53"/>
        <v>6178.0521848082744</v>
      </c>
      <c r="AL74" s="121">
        <f t="shared" ca="1" si="53"/>
        <v>5985.3455809454354</v>
      </c>
      <c r="AM74" s="121">
        <f t="shared" ca="1" si="53"/>
        <v>5906.6987282833106</v>
      </c>
      <c r="AN74" s="121">
        <f t="shared" ref="AN74:BS74" ca="1" si="54">AN63*AN24</f>
        <v>5907.1699108784624</v>
      </c>
      <c r="AO74" s="121">
        <f t="shared" ca="1" si="54"/>
        <v>6192.2342507261164</v>
      </c>
      <c r="AP74" s="121">
        <f t="shared" ca="1" si="54"/>
        <v>5940.980008154911</v>
      </c>
      <c r="AQ74" s="121">
        <f t="shared" ca="1" si="54"/>
        <v>5654.0476615755124</v>
      </c>
      <c r="AR74" s="121">
        <f t="shared" ca="1" si="54"/>
        <v>5869.4136320667158</v>
      </c>
      <c r="AS74" s="121">
        <f t="shared" ca="1" si="54"/>
        <v>6029.3862201426482</v>
      </c>
      <c r="AT74" s="121">
        <f t="shared" ca="1" si="54"/>
        <v>5739.7754781992762</v>
      </c>
      <c r="AU74" s="121">
        <f t="shared" ca="1" si="54"/>
        <v>5302.3606941490843</v>
      </c>
      <c r="AV74" s="121">
        <f t="shared" ca="1" si="54"/>
        <v>5632.3973160670748</v>
      </c>
      <c r="AW74" s="121">
        <f t="shared" ca="1" si="54"/>
        <v>5849.9679201270492</v>
      </c>
      <c r="AX74" s="121">
        <f t="shared" ca="1" si="54"/>
        <v>5543.5456571773848</v>
      </c>
      <c r="AY74" s="121">
        <f t="shared" ca="1" si="54"/>
        <v>5217.256806729838</v>
      </c>
      <c r="AZ74" s="121">
        <f t="shared" ca="1" si="54"/>
        <v>5590.3549906450771</v>
      </c>
      <c r="BA74" s="121">
        <f t="shared" ca="1" si="54"/>
        <v>5880.7931860330673</v>
      </c>
      <c r="BB74" s="121">
        <f t="shared" ca="1" si="54"/>
        <v>5589.7741946419083</v>
      </c>
      <c r="BC74" s="121">
        <f t="shared" ca="1" si="54"/>
        <v>5349.5156330698828</v>
      </c>
      <c r="BD74" s="121">
        <f t="shared" ca="1" si="54"/>
        <v>5476.3814999881688</v>
      </c>
      <c r="BE74" s="121">
        <f t="shared" ca="1" si="54"/>
        <v>5886.7838017226704</v>
      </c>
      <c r="BF74" s="121">
        <f t="shared" ca="1" si="54"/>
        <v>5622.585107837438</v>
      </c>
      <c r="BG74" s="121">
        <f t="shared" ca="1" si="54"/>
        <v>5369.4475837028131</v>
      </c>
      <c r="BH74" s="121">
        <f t="shared" ca="1" si="54"/>
        <v>5713.6008698407113</v>
      </c>
      <c r="BI74" s="121">
        <f t="shared" ca="1" si="54"/>
        <v>6014.9743380822802</v>
      </c>
      <c r="BJ74" s="121">
        <f t="shared" ca="1" si="54"/>
        <v>5731.7591256889173</v>
      </c>
      <c r="BK74" s="121">
        <f t="shared" ca="1" si="54"/>
        <v>5445.7510124723185</v>
      </c>
      <c r="BL74" s="121">
        <f t="shared" ca="1" si="54"/>
        <v>5902.7637846529351</v>
      </c>
      <c r="BM74" s="121">
        <f t="shared" ca="1" si="54"/>
        <v>6199.1326842788576</v>
      </c>
      <c r="BN74" s="121">
        <f t="shared" ca="1" si="54"/>
        <v>5912.314642197668</v>
      </c>
      <c r="BO74" s="121">
        <f t="shared" ca="1" si="54"/>
        <v>5620.1131503989109</v>
      </c>
      <c r="BP74" s="121">
        <f t="shared" ca="1" si="54"/>
        <v>6379.4817599500402</v>
      </c>
      <c r="BQ74" s="121">
        <f t="shared" ca="1" si="54"/>
        <v>6674.8662398970819</v>
      </c>
      <c r="BR74" s="121">
        <f t="shared" ca="1" si="54"/>
        <v>6387.3254232455956</v>
      </c>
      <c r="BS74" s="121">
        <f t="shared" ca="1" si="54"/>
        <v>6153.2394072151501</v>
      </c>
      <c r="BT74" s="121">
        <f t="shared" ref="BT74:CY74" ca="1" si="55">BT63*BT24</f>
        <v>6322.4154813354098</v>
      </c>
      <c r="BU74" s="121">
        <f t="shared" ca="1" si="55"/>
        <v>6731.1066915593183</v>
      </c>
      <c r="BV74" s="121">
        <f t="shared" ca="1" si="55"/>
        <v>6467.5595911394585</v>
      </c>
      <c r="BW74" s="121">
        <f t="shared" ca="1" si="55"/>
        <v>6215.5741080840871</v>
      </c>
      <c r="BX74" s="121">
        <f t="shared" ca="1" si="55"/>
        <v>6601.6852125209407</v>
      </c>
      <c r="BY74" s="121">
        <f t="shared" ca="1" si="55"/>
        <v>6903.4036306892494</v>
      </c>
      <c r="BZ74" s="121">
        <f t="shared" ca="1" si="55"/>
        <v>6620.4841218330484</v>
      </c>
      <c r="CA74" s="121">
        <f t="shared" ca="1" si="55"/>
        <v>6334.8667797754279</v>
      </c>
      <c r="CB74" s="121">
        <f t="shared" ca="1" si="55"/>
        <v>6734.4217634263223</v>
      </c>
      <c r="CC74" s="121">
        <f t="shared" ca="1" si="55"/>
        <v>7031.1968133567989</v>
      </c>
      <c r="CD74" s="121">
        <f t="shared" ca="1" si="55"/>
        <v>6744.7786709808579</v>
      </c>
      <c r="CE74" s="121">
        <f t="shared" ca="1" si="55"/>
        <v>6452.9978346159869</v>
      </c>
      <c r="CF74" s="121">
        <f t="shared" ca="1" si="55"/>
        <v>6997.6506218138929</v>
      </c>
      <c r="CG74" s="121">
        <f t="shared" ca="1" si="55"/>
        <v>7293.8286539430719</v>
      </c>
      <c r="CH74" s="121">
        <f t="shared" ca="1" si="55"/>
        <v>7007.086430556491</v>
      </c>
      <c r="CI74" s="121">
        <f t="shared" ca="1" si="55"/>
        <v>6773.8091374648075</v>
      </c>
      <c r="CJ74" s="121">
        <f t="shared" ca="1" si="55"/>
        <v>7513.6292635799873</v>
      </c>
      <c r="CK74" s="121">
        <f t="shared" ca="1" si="55"/>
        <v>7923.9363810803807</v>
      </c>
      <c r="CL74" s="121">
        <f t="shared" ca="1" si="55"/>
        <v>7662.0220434514667</v>
      </c>
      <c r="CM74" s="121">
        <f t="shared" ca="1" si="55"/>
        <v>7386.6895579984757</v>
      </c>
      <c r="CN74" s="121">
        <f t="shared" ca="1" si="55"/>
        <v>7632.0013895987649</v>
      </c>
      <c r="CO74" s="121">
        <f t="shared" ca="1" si="55"/>
        <v>7935.1939339630717</v>
      </c>
      <c r="CP74" s="121">
        <f t="shared" ca="1" si="55"/>
        <v>7653.7612440711655</v>
      </c>
      <c r="CQ74" s="121">
        <f t="shared" ca="1" si="55"/>
        <v>7344.6492068022972</v>
      </c>
      <c r="CR74" s="121">
        <f t="shared" ca="1" si="55"/>
        <v>7603.2575807452076</v>
      </c>
      <c r="CS74" s="121">
        <f t="shared" ca="1" si="55"/>
        <v>7901.3575067716547</v>
      </c>
      <c r="CT74" s="121">
        <f t="shared" ca="1" si="55"/>
        <v>7616.2756930847763</v>
      </c>
      <c r="CU74" s="121">
        <f t="shared" ca="1" si="55"/>
        <v>7300.8482781316361</v>
      </c>
      <c r="CV74" s="121">
        <f t="shared" ca="1" si="55"/>
        <v>7561.9425550032101</v>
      </c>
      <c r="CW74" s="121">
        <f t="shared" ca="1" si="55"/>
        <v>7859.0903722396797</v>
      </c>
      <c r="CX74" s="121">
        <f t="shared" ca="1" si="55"/>
        <v>7573.3263234803162</v>
      </c>
      <c r="CY74" s="121">
        <f t="shared" ca="1" si="55"/>
        <v>7291.0466898887498</v>
      </c>
      <c r="CZ74" s="121">
        <f t="shared" ref="CZ74:DS74" ca="1" si="56">CZ63*CZ24</f>
        <v>7319.5669448901081</v>
      </c>
      <c r="DA74" s="121">
        <f t="shared" ca="1" si="56"/>
        <v>7729.8740599410758</v>
      </c>
      <c r="DB74" s="121">
        <f t="shared" ca="1" si="56"/>
        <v>7467.9597233127661</v>
      </c>
      <c r="DC74" s="121">
        <f t="shared" ca="1" si="56"/>
        <v>7092.6492729134297</v>
      </c>
      <c r="DD74" s="121">
        <f t="shared" ca="1" si="56"/>
        <v>7337.9611038320872</v>
      </c>
      <c r="DE74" s="121">
        <f t="shared" ca="1" si="56"/>
        <v>7641.1536484574426</v>
      </c>
      <c r="DF74" s="121">
        <f t="shared" ca="1" si="56"/>
        <v>7359.720958752634</v>
      </c>
      <c r="DG74" s="121">
        <f t="shared" ca="1" si="56"/>
        <v>7075.6034134770216</v>
      </c>
      <c r="DH74" s="121">
        <f t="shared" ca="1" si="56"/>
        <v>7334.2117872924809</v>
      </c>
      <c r="DI74" s="121">
        <f t="shared" ca="1" si="56"/>
        <v>7632.3117133677333</v>
      </c>
      <c r="DJ74" s="121">
        <f t="shared" ca="1" si="56"/>
        <v>7347.2298997158487</v>
      </c>
      <c r="DK74" s="121">
        <f t="shared" ca="1" si="56"/>
        <v>7056.7969764927439</v>
      </c>
      <c r="DL74" s="121">
        <f t="shared" ca="1" si="56"/>
        <v>7317.8912533404946</v>
      </c>
      <c r="DM74" s="121">
        <f t="shared" ca="1" si="56"/>
        <v>7615.0390705860827</v>
      </c>
      <c r="DN74" s="121">
        <f t="shared" ca="1" si="56"/>
        <v>7329.2750218332658</v>
      </c>
      <c r="DO74" s="121">
        <f t="shared" ca="1" si="56"/>
        <v>7096.9843715920215</v>
      </c>
      <c r="DP74" s="121">
        <f t="shared" ca="1" si="56"/>
        <v>7125.5046265935271</v>
      </c>
      <c r="DQ74" s="121">
        <f t="shared" ca="1" si="56"/>
        <v>7535.8117416415334</v>
      </c>
      <c r="DR74" s="121">
        <f t="shared" ca="1" si="56"/>
        <v>7273.8974050144225</v>
      </c>
      <c r="DS74" s="121">
        <f t="shared" ca="1" si="56"/>
        <v>-46645.528994969987</v>
      </c>
    </row>
    <row r="75" spans="4:124" x14ac:dyDescent="0.35">
      <c r="D75" s="6"/>
      <c r="E75" s="149"/>
      <c r="F75" s="99"/>
      <c r="G75" s="99"/>
      <c r="H75" s="91"/>
      <c r="I75" s="91"/>
      <c r="J75" s="91"/>
      <c r="K75" s="91"/>
      <c r="L75" s="91"/>
      <c r="M75" s="91"/>
      <c r="N75" s="91"/>
      <c r="O75" s="91"/>
      <c r="P75" s="91"/>
      <c r="Q75" s="91"/>
      <c r="R75" s="91"/>
      <c r="S75" s="91"/>
      <c r="T75" s="91"/>
      <c r="U75" s="91"/>
      <c r="V75" s="91"/>
      <c r="W75" s="91"/>
      <c r="X75" s="91"/>
      <c r="Y75" s="91"/>
      <c r="Z75" s="91"/>
      <c r="AA75" s="91"/>
      <c r="AB75" s="91"/>
      <c r="AC75" s="91"/>
      <c r="AD75" s="91"/>
      <c r="AE75" s="91"/>
      <c r="AF75" s="91"/>
      <c r="AG75" s="91"/>
      <c r="AH75" s="91"/>
      <c r="AI75" s="91"/>
      <c r="AJ75" s="91"/>
      <c r="AK75" s="91"/>
      <c r="AL75" s="91"/>
      <c r="AM75" s="91"/>
      <c r="AN75" s="91"/>
      <c r="AO75" s="91"/>
      <c r="AP75" s="91"/>
      <c r="AQ75" s="91"/>
      <c r="AR75" s="91"/>
      <c r="AS75" s="91"/>
      <c r="AT75" s="91"/>
      <c r="AU75" s="91"/>
      <c r="AV75" s="91"/>
      <c r="AW75" s="91"/>
      <c r="AX75" s="91"/>
      <c r="AY75" s="91"/>
      <c r="AZ75" s="91"/>
      <c r="BA75" s="91"/>
      <c r="BB75" s="91"/>
      <c r="BC75" s="91"/>
      <c r="BD75" s="91"/>
      <c r="BE75" s="91"/>
      <c r="BF75" s="91"/>
      <c r="BG75" s="91"/>
      <c r="BH75" s="91"/>
      <c r="BI75" s="91"/>
      <c r="BJ75" s="91"/>
      <c r="BK75" s="91"/>
      <c r="BL75" s="91"/>
      <c r="BM75" s="91"/>
      <c r="BN75" s="91"/>
      <c r="BO75" s="91"/>
      <c r="BP75" s="91"/>
      <c r="BQ75" s="91"/>
      <c r="BR75" s="91"/>
      <c r="BS75" s="91"/>
      <c r="BT75" s="91"/>
      <c r="BU75" s="91"/>
      <c r="BV75" s="91"/>
      <c r="BW75" s="91"/>
      <c r="BX75" s="91"/>
      <c r="BY75" s="91"/>
      <c r="BZ75" s="91"/>
      <c r="CA75" s="91"/>
      <c r="CB75" s="91"/>
      <c r="CC75" s="91"/>
      <c r="CD75" s="91"/>
      <c r="CE75" s="91"/>
      <c r="CF75" s="91"/>
      <c r="CG75" s="91"/>
      <c r="CH75" s="91"/>
      <c r="CI75" s="91"/>
      <c r="CJ75" s="91"/>
      <c r="CK75" s="91"/>
      <c r="CL75" s="91"/>
      <c r="CM75" s="91"/>
      <c r="CN75" s="91"/>
      <c r="CO75" s="91"/>
      <c r="CP75" s="91"/>
      <c r="CQ75" s="91"/>
      <c r="CR75" s="91"/>
      <c r="CS75" s="91"/>
      <c r="CT75" s="91"/>
      <c r="CU75" s="91"/>
      <c r="CV75" s="91"/>
      <c r="CW75" s="91"/>
      <c r="CX75" s="91"/>
      <c r="CY75" s="91"/>
      <c r="CZ75" s="91"/>
      <c r="DA75" s="91"/>
      <c r="DB75" s="91"/>
      <c r="DC75" s="91"/>
      <c r="DD75" s="91"/>
      <c r="DE75" s="91"/>
      <c r="DF75" s="91"/>
      <c r="DG75" s="91"/>
      <c r="DH75" s="91"/>
      <c r="DI75" s="91"/>
      <c r="DJ75" s="91"/>
      <c r="DK75" s="91"/>
      <c r="DL75" s="91"/>
      <c r="DM75" s="91"/>
      <c r="DN75" s="91"/>
      <c r="DO75" s="91"/>
      <c r="DP75" s="91"/>
      <c r="DQ75" s="91"/>
      <c r="DR75" s="91"/>
      <c r="DS75" s="91"/>
    </row>
    <row r="76" spans="4:124" x14ac:dyDescent="0.35">
      <c r="D76" s="107" t="s">
        <v>303</v>
      </c>
      <c r="E76" s="121"/>
      <c r="F76" s="122" t="str">
        <f>F74</f>
        <v>INR Mn</v>
      </c>
      <c r="G76" s="122">
        <f ca="1">SUM(H76:DS76)</f>
        <v>552028.02079491923</v>
      </c>
      <c r="H76" s="121">
        <f t="shared" ref="H76:AM76" ca="1" si="57">H63*H28</f>
        <v>-585.90102360071523</v>
      </c>
      <c r="I76" s="121">
        <f t="shared" ca="1" si="57"/>
        <v>-2217.0469853634404</v>
      </c>
      <c r="J76" s="121">
        <f t="shared" ca="1" si="57"/>
        <v>-1895.3482618533849</v>
      </c>
      <c r="K76" s="121">
        <f t="shared" ca="1" si="57"/>
        <v>-27.51222926413422</v>
      </c>
      <c r="L76" s="121">
        <f t="shared" ca="1" si="57"/>
        <v>-563.6526106356016</v>
      </c>
      <c r="M76" s="121">
        <f t="shared" ca="1" si="57"/>
        <v>-2070.1544787803095</v>
      </c>
      <c r="N76" s="121">
        <f t="shared" ca="1" si="57"/>
        <v>-1644.2575157466381</v>
      </c>
      <c r="O76" s="121">
        <f t="shared" ca="1" si="57"/>
        <v>496.09709411513217</v>
      </c>
      <c r="P76" s="121">
        <f t="shared" ca="1" si="57"/>
        <v>38.737195457813982</v>
      </c>
      <c r="Q76" s="121">
        <f t="shared" ca="1" si="57"/>
        <v>-1413.9416137296103</v>
      </c>
      <c r="R76" s="121">
        <f t="shared" ca="1" si="57"/>
        <v>-938.5140083570808</v>
      </c>
      <c r="S76" s="121">
        <f t="shared" ca="1" si="57"/>
        <v>1432.2555972768303</v>
      </c>
      <c r="T76" s="121">
        <f t="shared" ca="1" si="57"/>
        <v>319.30342808349485</v>
      </c>
      <c r="U76" s="121">
        <f t="shared" ca="1" si="57"/>
        <v>-2861.5867923053534</v>
      </c>
      <c r="V76" s="121">
        <f t="shared" ca="1" si="57"/>
        <v>-2161.8790469759688</v>
      </c>
      <c r="W76" s="121">
        <f t="shared" ca="1" si="57"/>
        <v>2381.6833557525083</v>
      </c>
      <c r="X76" s="121">
        <f t="shared" ca="1" si="57"/>
        <v>-509.37062971067724</v>
      </c>
      <c r="Y76" s="121">
        <f t="shared" ca="1" si="57"/>
        <v>-8502.3916711502716</v>
      </c>
      <c r="Z76" s="121">
        <f t="shared" ca="1" si="57"/>
        <v>-6780.6942805952913</v>
      </c>
      <c r="AA76" s="121">
        <f t="shared" ca="1" si="57"/>
        <v>4412.8423554906421</v>
      </c>
      <c r="AB76" s="121">
        <f t="shared" ca="1" si="57"/>
        <v>4512.4381407040237</v>
      </c>
      <c r="AC76" s="121">
        <f t="shared" ca="1" si="57"/>
        <v>4873.1429839849043</v>
      </c>
      <c r="AD76" s="121">
        <f t="shared" ca="1" si="57"/>
        <v>5160.4986798024183</v>
      </c>
      <c r="AE76" s="121">
        <f t="shared" ca="1" si="57"/>
        <v>5535.142917982821</v>
      </c>
      <c r="AF76" s="121">
        <f t="shared" ca="1" si="57"/>
        <v>5756.0298104302128</v>
      </c>
      <c r="AG76" s="121">
        <f t="shared" ca="1" si="57"/>
        <v>5738.386062023158</v>
      </c>
      <c r="AH76" s="121">
        <f t="shared" ca="1" si="57"/>
        <v>5718.8440583361271</v>
      </c>
      <c r="AI76" s="121">
        <f t="shared" ca="1" si="57"/>
        <v>5891.0402915050108</v>
      </c>
      <c r="AJ76" s="121">
        <f t="shared" ca="1" si="57"/>
        <v>6048.4319253873837</v>
      </c>
      <c r="AK76" s="121">
        <f t="shared" ca="1" si="57"/>
        <v>6178.0521848082744</v>
      </c>
      <c r="AL76" s="121">
        <f t="shared" ca="1" si="57"/>
        <v>5985.3455809454354</v>
      </c>
      <c r="AM76" s="121">
        <f t="shared" ca="1" si="57"/>
        <v>5906.6987282833106</v>
      </c>
      <c r="AN76" s="121">
        <f t="shared" ref="AN76:BS76" ca="1" si="58">AN63*AN28</f>
        <v>5907.1699108784624</v>
      </c>
      <c r="AO76" s="121">
        <f t="shared" ca="1" si="58"/>
        <v>6192.2342507261164</v>
      </c>
      <c r="AP76" s="121">
        <f t="shared" ca="1" si="58"/>
        <v>5940.980008154911</v>
      </c>
      <c r="AQ76" s="121">
        <f t="shared" ca="1" si="58"/>
        <v>5654.0476615755124</v>
      </c>
      <c r="AR76" s="121">
        <f t="shared" ca="1" si="58"/>
        <v>5869.4136320667158</v>
      </c>
      <c r="AS76" s="121">
        <f t="shared" ca="1" si="58"/>
        <v>6029.3862201426482</v>
      </c>
      <c r="AT76" s="121">
        <f t="shared" ca="1" si="58"/>
        <v>5739.7754781992762</v>
      </c>
      <c r="AU76" s="121">
        <f t="shared" ca="1" si="58"/>
        <v>5302.3606941490843</v>
      </c>
      <c r="AV76" s="121">
        <f t="shared" ca="1" si="58"/>
        <v>5632.3973160670748</v>
      </c>
      <c r="AW76" s="121">
        <f t="shared" ca="1" si="58"/>
        <v>5849.9679201270492</v>
      </c>
      <c r="AX76" s="121">
        <f t="shared" ca="1" si="58"/>
        <v>5543.5456571773848</v>
      </c>
      <c r="AY76" s="121">
        <f t="shared" ca="1" si="58"/>
        <v>5217.256806729838</v>
      </c>
      <c r="AZ76" s="121">
        <f t="shared" ca="1" si="58"/>
        <v>5590.3549906450771</v>
      </c>
      <c r="BA76" s="121">
        <f t="shared" ca="1" si="58"/>
        <v>5880.7931860330673</v>
      </c>
      <c r="BB76" s="121">
        <f t="shared" ca="1" si="58"/>
        <v>5589.7741946419083</v>
      </c>
      <c r="BC76" s="121">
        <f t="shared" ca="1" si="58"/>
        <v>5349.5156330698828</v>
      </c>
      <c r="BD76" s="121">
        <f t="shared" ca="1" si="58"/>
        <v>5476.3814999881688</v>
      </c>
      <c r="BE76" s="121">
        <f t="shared" ca="1" si="58"/>
        <v>5886.7838017226704</v>
      </c>
      <c r="BF76" s="121">
        <f t="shared" ca="1" si="58"/>
        <v>5622.585107837438</v>
      </c>
      <c r="BG76" s="121">
        <f t="shared" ca="1" si="58"/>
        <v>5369.4475837028131</v>
      </c>
      <c r="BH76" s="121">
        <f t="shared" ca="1" si="58"/>
        <v>5713.6008698407113</v>
      </c>
      <c r="BI76" s="121">
        <f t="shared" ca="1" si="58"/>
        <v>6014.9743380822802</v>
      </c>
      <c r="BJ76" s="121">
        <f t="shared" ca="1" si="58"/>
        <v>5731.7591256889173</v>
      </c>
      <c r="BK76" s="121">
        <f t="shared" ca="1" si="58"/>
        <v>5445.7510124723185</v>
      </c>
      <c r="BL76" s="121">
        <f t="shared" ca="1" si="58"/>
        <v>5902.7637846529351</v>
      </c>
      <c r="BM76" s="121">
        <f t="shared" ca="1" si="58"/>
        <v>6199.1326842788576</v>
      </c>
      <c r="BN76" s="121">
        <f t="shared" ca="1" si="58"/>
        <v>5912.314642197668</v>
      </c>
      <c r="BO76" s="121">
        <f t="shared" ca="1" si="58"/>
        <v>5620.1131503989109</v>
      </c>
      <c r="BP76" s="121">
        <f t="shared" ca="1" si="58"/>
        <v>6379.4817599500402</v>
      </c>
      <c r="BQ76" s="121">
        <f t="shared" ca="1" si="58"/>
        <v>6674.8662398970819</v>
      </c>
      <c r="BR76" s="121">
        <f t="shared" ca="1" si="58"/>
        <v>6387.3254232455956</v>
      </c>
      <c r="BS76" s="121">
        <f t="shared" ca="1" si="58"/>
        <v>6153.2394072151501</v>
      </c>
      <c r="BT76" s="121">
        <f t="shared" ref="BT76:CY76" ca="1" si="59">BT63*BT28</f>
        <v>6322.4154813354098</v>
      </c>
      <c r="BU76" s="121">
        <f t="shared" ca="1" si="59"/>
        <v>6731.1066915593183</v>
      </c>
      <c r="BV76" s="121">
        <f t="shared" ca="1" si="59"/>
        <v>6467.5595911394585</v>
      </c>
      <c r="BW76" s="121">
        <f t="shared" ca="1" si="59"/>
        <v>6215.5741080840871</v>
      </c>
      <c r="BX76" s="121">
        <f t="shared" ca="1" si="59"/>
        <v>6601.6852125209407</v>
      </c>
      <c r="BY76" s="121">
        <f t="shared" ca="1" si="59"/>
        <v>6903.4036306892494</v>
      </c>
      <c r="BZ76" s="121">
        <f t="shared" ca="1" si="59"/>
        <v>6620.4841218330484</v>
      </c>
      <c r="CA76" s="121">
        <f t="shared" ca="1" si="59"/>
        <v>6334.8667797754279</v>
      </c>
      <c r="CB76" s="121">
        <f t="shared" ca="1" si="59"/>
        <v>6734.4217634263223</v>
      </c>
      <c r="CC76" s="121">
        <f t="shared" ca="1" si="59"/>
        <v>7031.1968133567989</v>
      </c>
      <c r="CD76" s="121">
        <f t="shared" ca="1" si="59"/>
        <v>6744.7786709808579</v>
      </c>
      <c r="CE76" s="121">
        <f t="shared" ca="1" si="59"/>
        <v>6452.9978346159869</v>
      </c>
      <c r="CF76" s="121">
        <f t="shared" ca="1" si="59"/>
        <v>6997.6506218138929</v>
      </c>
      <c r="CG76" s="121">
        <f t="shared" ca="1" si="59"/>
        <v>7293.8286539430719</v>
      </c>
      <c r="CH76" s="121">
        <f t="shared" ca="1" si="59"/>
        <v>7007.086430556491</v>
      </c>
      <c r="CI76" s="121">
        <f t="shared" ca="1" si="59"/>
        <v>6773.8091374648075</v>
      </c>
      <c r="CJ76" s="121">
        <f t="shared" ca="1" si="59"/>
        <v>7513.6292635799873</v>
      </c>
      <c r="CK76" s="121">
        <f t="shared" ca="1" si="59"/>
        <v>7923.9363810803807</v>
      </c>
      <c r="CL76" s="121">
        <f t="shared" ca="1" si="59"/>
        <v>7662.0220434514667</v>
      </c>
      <c r="CM76" s="121">
        <f t="shared" ca="1" si="59"/>
        <v>7386.6895579984757</v>
      </c>
      <c r="CN76" s="121">
        <f t="shared" ca="1" si="59"/>
        <v>7632.0013895987649</v>
      </c>
      <c r="CO76" s="121">
        <f t="shared" ca="1" si="59"/>
        <v>7935.1939339630717</v>
      </c>
      <c r="CP76" s="121">
        <f t="shared" ca="1" si="59"/>
        <v>7653.7612440711655</v>
      </c>
      <c r="CQ76" s="121">
        <f t="shared" ca="1" si="59"/>
        <v>7344.6492068022972</v>
      </c>
      <c r="CR76" s="121">
        <f t="shared" ca="1" si="59"/>
        <v>7603.2575807452076</v>
      </c>
      <c r="CS76" s="121">
        <f t="shared" ca="1" si="59"/>
        <v>7901.3575067716547</v>
      </c>
      <c r="CT76" s="121">
        <f t="shared" ca="1" si="59"/>
        <v>7616.2756930847763</v>
      </c>
      <c r="CU76" s="121">
        <f t="shared" ca="1" si="59"/>
        <v>7300.8482781316361</v>
      </c>
      <c r="CV76" s="121">
        <f t="shared" ca="1" si="59"/>
        <v>7561.9425550032101</v>
      </c>
      <c r="CW76" s="121">
        <f t="shared" ca="1" si="59"/>
        <v>7859.0903722396797</v>
      </c>
      <c r="CX76" s="121">
        <f t="shared" ca="1" si="59"/>
        <v>7573.3263234803162</v>
      </c>
      <c r="CY76" s="121">
        <f t="shared" ca="1" si="59"/>
        <v>7291.0466898887498</v>
      </c>
      <c r="CZ76" s="121">
        <f t="shared" ref="CZ76:DS76" ca="1" si="60">CZ63*CZ28</f>
        <v>7319.5669448901081</v>
      </c>
      <c r="DA76" s="121">
        <f t="shared" ca="1" si="60"/>
        <v>7729.8740599410758</v>
      </c>
      <c r="DB76" s="121">
        <f t="shared" ca="1" si="60"/>
        <v>7467.9597233127661</v>
      </c>
      <c r="DC76" s="121">
        <f t="shared" ca="1" si="60"/>
        <v>7092.6492729134297</v>
      </c>
      <c r="DD76" s="121">
        <f t="shared" ca="1" si="60"/>
        <v>7337.9611038320872</v>
      </c>
      <c r="DE76" s="121">
        <f t="shared" ca="1" si="60"/>
        <v>7641.1536484574426</v>
      </c>
      <c r="DF76" s="121">
        <f t="shared" ca="1" si="60"/>
        <v>7359.720958752634</v>
      </c>
      <c r="DG76" s="121">
        <f t="shared" ca="1" si="60"/>
        <v>7075.6034134770216</v>
      </c>
      <c r="DH76" s="121">
        <f t="shared" ca="1" si="60"/>
        <v>7334.2117872924809</v>
      </c>
      <c r="DI76" s="121">
        <f t="shared" ca="1" si="60"/>
        <v>7632.3117133677333</v>
      </c>
      <c r="DJ76" s="121">
        <f t="shared" ca="1" si="60"/>
        <v>7347.2298997158487</v>
      </c>
      <c r="DK76" s="121">
        <f t="shared" ca="1" si="60"/>
        <v>7056.7969764927439</v>
      </c>
      <c r="DL76" s="121">
        <f t="shared" ca="1" si="60"/>
        <v>7317.8912533404946</v>
      </c>
      <c r="DM76" s="121">
        <f t="shared" ca="1" si="60"/>
        <v>7615.0390705860827</v>
      </c>
      <c r="DN76" s="121">
        <f t="shared" ca="1" si="60"/>
        <v>7329.2750218332658</v>
      </c>
      <c r="DO76" s="121">
        <f t="shared" ca="1" si="60"/>
        <v>7096.9843715920215</v>
      </c>
      <c r="DP76" s="121">
        <f t="shared" ca="1" si="60"/>
        <v>7125.5046265935271</v>
      </c>
      <c r="DQ76" s="121">
        <f t="shared" ca="1" si="60"/>
        <v>7535.8117416415334</v>
      </c>
      <c r="DR76" s="121">
        <f t="shared" ca="1" si="60"/>
        <v>7273.8974050144225</v>
      </c>
      <c r="DS76" s="121">
        <f t="shared" ca="1" si="60"/>
        <v>-46645.528994969987</v>
      </c>
    </row>
    <row r="77" spans="4:124" x14ac:dyDescent="0.35">
      <c r="D77" s="6"/>
      <c r="E77" s="6"/>
      <c r="G77" s="6"/>
    </row>
    <row r="78" spans="4:124" x14ac:dyDescent="0.35">
      <c r="D78" s="6" t="s">
        <v>297</v>
      </c>
      <c r="E78" s="6"/>
      <c r="F78" s="51" t="s">
        <v>291</v>
      </c>
      <c r="G78" s="91"/>
      <c r="H78" s="145">
        <f t="shared" ref="H78:N78" si="61">H67</f>
        <v>43922</v>
      </c>
      <c r="I78" s="145">
        <f t="shared" si="61"/>
        <v>44013</v>
      </c>
      <c r="J78" s="145">
        <f t="shared" si="61"/>
        <v>44105</v>
      </c>
      <c r="K78" s="145">
        <f t="shared" si="61"/>
        <v>44197</v>
      </c>
      <c r="L78" s="145">
        <f t="shared" si="61"/>
        <v>44287</v>
      </c>
      <c r="M78" s="145">
        <f t="shared" si="61"/>
        <v>44378</v>
      </c>
      <c r="N78" s="145">
        <f t="shared" si="61"/>
        <v>44470</v>
      </c>
      <c r="O78" s="145">
        <f t="shared" ref="O78:BZ78" si="62">O67</f>
        <v>44562</v>
      </c>
      <c r="P78" s="145">
        <f t="shared" si="62"/>
        <v>44652</v>
      </c>
      <c r="Q78" s="145">
        <f t="shared" si="62"/>
        <v>44743</v>
      </c>
      <c r="R78" s="145">
        <f t="shared" si="62"/>
        <v>44835</v>
      </c>
      <c r="S78" s="145">
        <f t="shared" si="62"/>
        <v>44927</v>
      </c>
      <c r="T78" s="145">
        <f t="shared" si="62"/>
        <v>45017</v>
      </c>
      <c r="U78" s="145">
        <f t="shared" si="62"/>
        <v>45108</v>
      </c>
      <c r="V78" s="145">
        <f t="shared" si="62"/>
        <v>45200</v>
      </c>
      <c r="W78" s="145">
        <f t="shared" si="62"/>
        <v>45292</v>
      </c>
      <c r="X78" s="145">
        <f t="shared" si="62"/>
        <v>45383</v>
      </c>
      <c r="Y78" s="145">
        <f t="shared" si="62"/>
        <v>45474</v>
      </c>
      <c r="Z78" s="145">
        <f t="shared" si="62"/>
        <v>45566</v>
      </c>
      <c r="AA78" s="145">
        <f t="shared" si="62"/>
        <v>45658</v>
      </c>
      <c r="AB78" s="145">
        <f t="shared" si="62"/>
        <v>45748</v>
      </c>
      <c r="AC78" s="145">
        <f t="shared" si="62"/>
        <v>45839</v>
      </c>
      <c r="AD78" s="145">
        <f t="shared" si="62"/>
        <v>45931</v>
      </c>
      <c r="AE78" s="145">
        <f t="shared" si="62"/>
        <v>46023</v>
      </c>
      <c r="AF78" s="145">
        <f t="shared" si="62"/>
        <v>46113</v>
      </c>
      <c r="AG78" s="145">
        <f t="shared" si="62"/>
        <v>46204</v>
      </c>
      <c r="AH78" s="145">
        <f t="shared" si="62"/>
        <v>46296</v>
      </c>
      <c r="AI78" s="145">
        <f t="shared" si="62"/>
        <v>46388</v>
      </c>
      <c r="AJ78" s="145">
        <f t="shared" si="62"/>
        <v>46478</v>
      </c>
      <c r="AK78" s="145">
        <f t="shared" si="62"/>
        <v>46569</v>
      </c>
      <c r="AL78" s="145">
        <f t="shared" si="62"/>
        <v>46661</v>
      </c>
      <c r="AM78" s="145">
        <f t="shared" si="62"/>
        <v>46753</v>
      </c>
      <c r="AN78" s="145">
        <f t="shared" si="62"/>
        <v>46844</v>
      </c>
      <c r="AO78" s="145">
        <f t="shared" si="62"/>
        <v>46935</v>
      </c>
      <c r="AP78" s="145">
        <f t="shared" si="62"/>
        <v>47027</v>
      </c>
      <c r="AQ78" s="145">
        <f t="shared" si="62"/>
        <v>47119</v>
      </c>
      <c r="AR78" s="145">
        <f t="shared" si="62"/>
        <v>47209</v>
      </c>
      <c r="AS78" s="145">
        <f t="shared" si="62"/>
        <v>47300</v>
      </c>
      <c r="AT78" s="145">
        <f t="shared" si="62"/>
        <v>47392</v>
      </c>
      <c r="AU78" s="145">
        <f t="shared" si="62"/>
        <v>47484</v>
      </c>
      <c r="AV78" s="145">
        <f t="shared" si="62"/>
        <v>47574</v>
      </c>
      <c r="AW78" s="145">
        <f t="shared" si="62"/>
        <v>47665</v>
      </c>
      <c r="AX78" s="145">
        <f t="shared" si="62"/>
        <v>47757</v>
      </c>
      <c r="AY78" s="145">
        <f t="shared" si="62"/>
        <v>47849</v>
      </c>
      <c r="AZ78" s="145">
        <f t="shared" si="62"/>
        <v>47939</v>
      </c>
      <c r="BA78" s="145">
        <f t="shared" si="62"/>
        <v>48030</v>
      </c>
      <c r="BB78" s="145">
        <f t="shared" si="62"/>
        <v>48122</v>
      </c>
      <c r="BC78" s="145">
        <f t="shared" si="62"/>
        <v>48214</v>
      </c>
      <c r="BD78" s="145">
        <f t="shared" si="62"/>
        <v>48305</v>
      </c>
      <c r="BE78" s="145">
        <f t="shared" si="62"/>
        <v>48396</v>
      </c>
      <c r="BF78" s="145">
        <f t="shared" si="62"/>
        <v>48488</v>
      </c>
      <c r="BG78" s="145">
        <f t="shared" si="62"/>
        <v>48580</v>
      </c>
      <c r="BH78" s="145">
        <f t="shared" si="62"/>
        <v>48670</v>
      </c>
      <c r="BI78" s="145">
        <f t="shared" si="62"/>
        <v>48761</v>
      </c>
      <c r="BJ78" s="145">
        <f t="shared" si="62"/>
        <v>48853</v>
      </c>
      <c r="BK78" s="145">
        <f t="shared" si="62"/>
        <v>48945</v>
      </c>
      <c r="BL78" s="145">
        <f t="shared" si="62"/>
        <v>49035</v>
      </c>
      <c r="BM78" s="145">
        <f t="shared" si="62"/>
        <v>49126</v>
      </c>
      <c r="BN78" s="145">
        <f t="shared" si="62"/>
        <v>49218</v>
      </c>
      <c r="BO78" s="145">
        <f t="shared" si="62"/>
        <v>49310</v>
      </c>
      <c r="BP78" s="145">
        <f t="shared" si="62"/>
        <v>49400</v>
      </c>
      <c r="BQ78" s="145">
        <f t="shared" si="62"/>
        <v>49491</v>
      </c>
      <c r="BR78" s="145">
        <f t="shared" si="62"/>
        <v>49583</v>
      </c>
      <c r="BS78" s="145">
        <f t="shared" si="62"/>
        <v>49675</v>
      </c>
      <c r="BT78" s="145">
        <f t="shared" si="62"/>
        <v>49766</v>
      </c>
      <c r="BU78" s="145">
        <f t="shared" si="62"/>
        <v>49857</v>
      </c>
      <c r="BV78" s="145">
        <f t="shared" si="62"/>
        <v>49949</v>
      </c>
      <c r="BW78" s="145">
        <f t="shared" si="62"/>
        <v>50041</v>
      </c>
      <c r="BX78" s="145">
        <f t="shared" si="62"/>
        <v>50131</v>
      </c>
      <c r="BY78" s="145">
        <f t="shared" si="62"/>
        <v>50222</v>
      </c>
      <c r="BZ78" s="145">
        <f t="shared" si="62"/>
        <v>50314</v>
      </c>
      <c r="CA78" s="145">
        <f t="shared" ref="CA78:DS78" si="63">CA67</f>
        <v>50406</v>
      </c>
      <c r="CB78" s="145">
        <f t="shared" si="63"/>
        <v>50496</v>
      </c>
      <c r="CC78" s="145">
        <f t="shared" si="63"/>
        <v>50587</v>
      </c>
      <c r="CD78" s="145">
        <f t="shared" si="63"/>
        <v>50679</v>
      </c>
      <c r="CE78" s="145">
        <f t="shared" si="63"/>
        <v>50771</v>
      </c>
      <c r="CF78" s="145">
        <f t="shared" si="63"/>
        <v>50861</v>
      </c>
      <c r="CG78" s="145">
        <f t="shared" si="63"/>
        <v>50952</v>
      </c>
      <c r="CH78" s="145">
        <f t="shared" si="63"/>
        <v>51044</v>
      </c>
      <c r="CI78" s="145">
        <f t="shared" si="63"/>
        <v>51136</v>
      </c>
      <c r="CJ78" s="145">
        <f t="shared" si="63"/>
        <v>51227</v>
      </c>
      <c r="CK78" s="145">
        <f t="shared" si="63"/>
        <v>51318</v>
      </c>
      <c r="CL78" s="145">
        <f t="shared" si="63"/>
        <v>51410</v>
      </c>
      <c r="CM78" s="145">
        <f t="shared" si="63"/>
        <v>51502</v>
      </c>
      <c r="CN78" s="145">
        <f t="shared" si="63"/>
        <v>51592</v>
      </c>
      <c r="CO78" s="145">
        <f t="shared" si="63"/>
        <v>51683</v>
      </c>
      <c r="CP78" s="145">
        <f t="shared" si="63"/>
        <v>51775</v>
      </c>
      <c r="CQ78" s="145">
        <f t="shared" si="63"/>
        <v>51867</v>
      </c>
      <c r="CR78" s="145">
        <f t="shared" si="63"/>
        <v>51957</v>
      </c>
      <c r="CS78" s="145">
        <f t="shared" si="63"/>
        <v>52048</v>
      </c>
      <c r="CT78" s="145">
        <f t="shared" si="63"/>
        <v>52140</v>
      </c>
      <c r="CU78" s="145">
        <f t="shared" si="63"/>
        <v>52232</v>
      </c>
      <c r="CV78" s="145">
        <f t="shared" si="63"/>
        <v>52322</v>
      </c>
      <c r="CW78" s="145">
        <f t="shared" si="63"/>
        <v>52413</v>
      </c>
      <c r="CX78" s="145">
        <f t="shared" si="63"/>
        <v>52505</v>
      </c>
      <c r="CY78" s="145">
        <f t="shared" si="63"/>
        <v>52597</v>
      </c>
      <c r="CZ78" s="145">
        <f t="shared" si="63"/>
        <v>52688</v>
      </c>
      <c r="DA78" s="145">
        <f t="shared" si="63"/>
        <v>52779</v>
      </c>
      <c r="DB78" s="145">
        <f t="shared" si="63"/>
        <v>52871</v>
      </c>
      <c r="DC78" s="145">
        <f t="shared" si="63"/>
        <v>52963</v>
      </c>
      <c r="DD78" s="145">
        <f t="shared" si="63"/>
        <v>53053</v>
      </c>
      <c r="DE78" s="145">
        <f t="shared" si="63"/>
        <v>53144</v>
      </c>
      <c r="DF78" s="145">
        <f t="shared" si="63"/>
        <v>53236</v>
      </c>
      <c r="DG78" s="145">
        <f t="shared" si="63"/>
        <v>53328</v>
      </c>
      <c r="DH78" s="145">
        <f t="shared" si="63"/>
        <v>53418</v>
      </c>
      <c r="DI78" s="145">
        <f t="shared" si="63"/>
        <v>53509</v>
      </c>
      <c r="DJ78" s="145">
        <f t="shared" si="63"/>
        <v>53601</v>
      </c>
      <c r="DK78" s="145">
        <f t="shared" si="63"/>
        <v>53693</v>
      </c>
      <c r="DL78" s="145">
        <f t="shared" si="63"/>
        <v>53783</v>
      </c>
      <c r="DM78" s="145">
        <f t="shared" si="63"/>
        <v>53874</v>
      </c>
      <c r="DN78" s="145">
        <f t="shared" si="63"/>
        <v>53966</v>
      </c>
      <c r="DO78" s="145">
        <f t="shared" si="63"/>
        <v>54058</v>
      </c>
      <c r="DP78" s="145">
        <f t="shared" si="63"/>
        <v>54149</v>
      </c>
      <c r="DQ78" s="145">
        <f t="shared" si="63"/>
        <v>54240</v>
      </c>
      <c r="DR78" s="145">
        <f t="shared" si="63"/>
        <v>54332</v>
      </c>
      <c r="DS78" s="145">
        <f t="shared" si="63"/>
        <v>54424</v>
      </c>
    </row>
    <row r="79" spans="4:124" x14ac:dyDescent="0.35">
      <c r="D79" s="6" t="s">
        <v>298</v>
      </c>
      <c r="E79" s="6"/>
      <c r="F79" s="51" t="s">
        <v>294</v>
      </c>
      <c r="G79" s="91"/>
      <c r="H79" s="91">
        <f t="shared" ref="H79:N79" si="64">H78-$G$60+1</f>
        <v>1</v>
      </c>
      <c r="I79" s="91">
        <f t="shared" si="64"/>
        <v>92</v>
      </c>
      <c r="J79" s="91">
        <f t="shared" si="64"/>
        <v>184</v>
      </c>
      <c r="K79" s="91">
        <f t="shared" si="64"/>
        <v>276</v>
      </c>
      <c r="L79" s="91">
        <f t="shared" si="64"/>
        <v>366</v>
      </c>
      <c r="M79" s="91">
        <f t="shared" si="64"/>
        <v>457</v>
      </c>
      <c r="N79" s="91">
        <f t="shared" si="64"/>
        <v>549</v>
      </c>
      <c r="O79" s="91">
        <f t="shared" ref="O79:BZ79" si="65">O78-$G$60+1</f>
        <v>641</v>
      </c>
      <c r="P79" s="91">
        <f t="shared" si="65"/>
        <v>731</v>
      </c>
      <c r="Q79" s="91">
        <f t="shared" si="65"/>
        <v>822</v>
      </c>
      <c r="R79" s="91">
        <f t="shared" si="65"/>
        <v>914</v>
      </c>
      <c r="S79" s="91">
        <f t="shared" si="65"/>
        <v>1006</v>
      </c>
      <c r="T79" s="91">
        <f t="shared" si="65"/>
        <v>1096</v>
      </c>
      <c r="U79" s="91">
        <f t="shared" si="65"/>
        <v>1187</v>
      </c>
      <c r="V79" s="91">
        <f t="shared" si="65"/>
        <v>1279</v>
      </c>
      <c r="W79" s="91">
        <f t="shared" si="65"/>
        <v>1371</v>
      </c>
      <c r="X79" s="91">
        <f t="shared" si="65"/>
        <v>1462</v>
      </c>
      <c r="Y79" s="91">
        <f t="shared" si="65"/>
        <v>1553</v>
      </c>
      <c r="Z79" s="91">
        <f t="shared" si="65"/>
        <v>1645</v>
      </c>
      <c r="AA79" s="91">
        <f t="shared" si="65"/>
        <v>1737</v>
      </c>
      <c r="AB79" s="91">
        <f t="shared" si="65"/>
        <v>1827</v>
      </c>
      <c r="AC79" s="91">
        <f t="shared" si="65"/>
        <v>1918</v>
      </c>
      <c r="AD79" s="91">
        <f t="shared" si="65"/>
        <v>2010</v>
      </c>
      <c r="AE79" s="91">
        <f t="shared" si="65"/>
        <v>2102</v>
      </c>
      <c r="AF79" s="91">
        <f t="shared" si="65"/>
        <v>2192</v>
      </c>
      <c r="AG79" s="91">
        <f t="shared" si="65"/>
        <v>2283</v>
      </c>
      <c r="AH79" s="91">
        <f t="shared" si="65"/>
        <v>2375</v>
      </c>
      <c r="AI79" s="91">
        <f t="shared" si="65"/>
        <v>2467</v>
      </c>
      <c r="AJ79" s="91">
        <f t="shared" si="65"/>
        <v>2557</v>
      </c>
      <c r="AK79" s="91">
        <f t="shared" si="65"/>
        <v>2648</v>
      </c>
      <c r="AL79" s="91">
        <f t="shared" si="65"/>
        <v>2740</v>
      </c>
      <c r="AM79" s="91">
        <f t="shared" si="65"/>
        <v>2832</v>
      </c>
      <c r="AN79" s="91">
        <f t="shared" si="65"/>
        <v>2923</v>
      </c>
      <c r="AO79" s="91">
        <f t="shared" si="65"/>
        <v>3014</v>
      </c>
      <c r="AP79" s="91">
        <f t="shared" si="65"/>
        <v>3106</v>
      </c>
      <c r="AQ79" s="91">
        <f t="shared" si="65"/>
        <v>3198</v>
      </c>
      <c r="AR79" s="91">
        <f t="shared" si="65"/>
        <v>3288</v>
      </c>
      <c r="AS79" s="91">
        <f t="shared" si="65"/>
        <v>3379</v>
      </c>
      <c r="AT79" s="91">
        <f t="shared" si="65"/>
        <v>3471</v>
      </c>
      <c r="AU79" s="91">
        <f t="shared" si="65"/>
        <v>3563</v>
      </c>
      <c r="AV79" s="91">
        <f t="shared" si="65"/>
        <v>3653</v>
      </c>
      <c r="AW79" s="91">
        <f t="shared" si="65"/>
        <v>3744</v>
      </c>
      <c r="AX79" s="91">
        <f t="shared" si="65"/>
        <v>3836</v>
      </c>
      <c r="AY79" s="91">
        <f t="shared" si="65"/>
        <v>3928</v>
      </c>
      <c r="AZ79" s="91">
        <f t="shared" si="65"/>
        <v>4018</v>
      </c>
      <c r="BA79" s="91">
        <f t="shared" si="65"/>
        <v>4109</v>
      </c>
      <c r="BB79" s="91">
        <f t="shared" si="65"/>
        <v>4201</v>
      </c>
      <c r="BC79" s="91">
        <f t="shared" si="65"/>
        <v>4293</v>
      </c>
      <c r="BD79" s="91">
        <f t="shared" si="65"/>
        <v>4384</v>
      </c>
      <c r="BE79" s="91">
        <f t="shared" si="65"/>
        <v>4475</v>
      </c>
      <c r="BF79" s="91">
        <f t="shared" si="65"/>
        <v>4567</v>
      </c>
      <c r="BG79" s="91">
        <f t="shared" si="65"/>
        <v>4659</v>
      </c>
      <c r="BH79" s="91">
        <f t="shared" si="65"/>
        <v>4749</v>
      </c>
      <c r="BI79" s="91">
        <f t="shared" si="65"/>
        <v>4840</v>
      </c>
      <c r="BJ79" s="91">
        <f t="shared" si="65"/>
        <v>4932</v>
      </c>
      <c r="BK79" s="91">
        <f t="shared" si="65"/>
        <v>5024</v>
      </c>
      <c r="BL79" s="91">
        <f t="shared" si="65"/>
        <v>5114</v>
      </c>
      <c r="BM79" s="91">
        <f t="shared" si="65"/>
        <v>5205</v>
      </c>
      <c r="BN79" s="91">
        <f t="shared" si="65"/>
        <v>5297</v>
      </c>
      <c r="BO79" s="91">
        <f t="shared" si="65"/>
        <v>5389</v>
      </c>
      <c r="BP79" s="91">
        <f t="shared" si="65"/>
        <v>5479</v>
      </c>
      <c r="BQ79" s="91">
        <f t="shared" si="65"/>
        <v>5570</v>
      </c>
      <c r="BR79" s="91">
        <f t="shared" si="65"/>
        <v>5662</v>
      </c>
      <c r="BS79" s="91">
        <f t="shared" si="65"/>
        <v>5754</v>
      </c>
      <c r="BT79" s="91">
        <f t="shared" si="65"/>
        <v>5845</v>
      </c>
      <c r="BU79" s="91">
        <f t="shared" si="65"/>
        <v>5936</v>
      </c>
      <c r="BV79" s="91">
        <f t="shared" si="65"/>
        <v>6028</v>
      </c>
      <c r="BW79" s="91">
        <f t="shared" si="65"/>
        <v>6120</v>
      </c>
      <c r="BX79" s="91">
        <f t="shared" si="65"/>
        <v>6210</v>
      </c>
      <c r="BY79" s="91">
        <f t="shared" si="65"/>
        <v>6301</v>
      </c>
      <c r="BZ79" s="91">
        <f t="shared" si="65"/>
        <v>6393</v>
      </c>
      <c r="CA79" s="91">
        <f t="shared" ref="CA79:DS79" si="66">CA78-$G$60+1</f>
        <v>6485</v>
      </c>
      <c r="CB79" s="91">
        <f t="shared" si="66"/>
        <v>6575</v>
      </c>
      <c r="CC79" s="91">
        <f t="shared" si="66"/>
        <v>6666</v>
      </c>
      <c r="CD79" s="91">
        <f t="shared" si="66"/>
        <v>6758</v>
      </c>
      <c r="CE79" s="91">
        <f t="shared" si="66"/>
        <v>6850</v>
      </c>
      <c r="CF79" s="91">
        <f t="shared" si="66"/>
        <v>6940</v>
      </c>
      <c r="CG79" s="91">
        <f t="shared" si="66"/>
        <v>7031</v>
      </c>
      <c r="CH79" s="91">
        <f t="shared" si="66"/>
        <v>7123</v>
      </c>
      <c r="CI79" s="91">
        <f t="shared" si="66"/>
        <v>7215</v>
      </c>
      <c r="CJ79" s="91">
        <f t="shared" si="66"/>
        <v>7306</v>
      </c>
      <c r="CK79" s="91">
        <f t="shared" si="66"/>
        <v>7397</v>
      </c>
      <c r="CL79" s="91">
        <f t="shared" si="66"/>
        <v>7489</v>
      </c>
      <c r="CM79" s="91">
        <f t="shared" si="66"/>
        <v>7581</v>
      </c>
      <c r="CN79" s="91">
        <f t="shared" si="66"/>
        <v>7671</v>
      </c>
      <c r="CO79" s="91">
        <f t="shared" si="66"/>
        <v>7762</v>
      </c>
      <c r="CP79" s="91">
        <f t="shared" si="66"/>
        <v>7854</v>
      </c>
      <c r="CQ79" s="91">
        <f t="shared" si="66"/>
        <v>7946</v>
      </c>
      <c r="CR79" s="91">
        <f t="shared" si="66"/>
        <v>8036</v>
      </c>
      <c r="CS79" s="91">
        <f t="shared" si="66"/>
        <v>8127</v>
      </c>
      <c r="CT79" s="91">
        <f t="shared" si="66"/>
        <v>8219</v>
      </c>
      <c r="CU79" s="91">
        <f t="shared" si="66"/>
        <v>8311</v>
      </c>
      <c r="CV79" s="91">
        <f t="shared" si="66"/>
        <v>8401</v>
      </c>
      <c r="CW79" s="91">
        <f t="shared" si="66"/>
        <v>8492</v>
      </c>
      <c r="CX79" s="91">
        <f t="shared" si="66"/>
        <v>8584</v>
      </c>
      <c r="CY79" s="91">
        <f t="shared" si="66"/>
        <v>8676</v>
      </c>
      <c r="CZ79" s="91">
        <f t="shared" si="66"/>
        <v>8767</v>
      </c>
      <c r="DA79" s="91">
        <f t="shared" si="66"/>
        <v>8858</v>
      </c>
      <c r="DB79" s="91">
        <f t="shared" si="66"/>
        <v>8950</v>
      </c>
      <c r="DC79" s="91">
        <f t="shared" si="66"/>
        <v>9042</v>
      </c>
      <c r="DD79" s="91">
        <f t="shared" si="66"/>
        <v>9132</v>
      </c>
      <c r="DE79" s="91">
        <f t="shared" si="66"/>
        <v>9223</v>
      </c>
      <c r="DF79" s="91">
        <f t="shared" si="66"/>
        <v>9315</v>
      </c>
      <c r="DG79" s="91">
        <f t="shared" si="66"/>
        <v>9407</v>
      </c>
      <c r="DH79" s="91">
        <f t="shared" si="66"/>
        <v>9497</v>
      </c>
      <c r="DI79" s="91">
        <f t="shared" si="66"/>
        <v>9588</v>
      </c>
      <c r="DJ79" s="91">
        <f t="shared" si="66"/>
        <v>9680</v>
      </c>
      <c r="DK79" s="91">
        <f t="shared" si="66"/>
        <v>9772</v>
      </c>
      <c r="DL79" s="91">
        <f t="shared" si="66"/>
        <v>9862</v>
      </c>
      <c r="DM79" s="91">
        <f t="shared" si="66"/>
        <v>9953</v>
      </c>
      <c r="DN79" s="91">
        <f t="shared" si="66"/>
        <v>10045</v>
      </c>
      <c r="DO79" s="91">
        <f t="shared" si="66"/>
        <v>10137</v>
      </c>
      <c r="DP79" s="91">
        <f t="shared" si="66"/>
        <v>10228</v>
      </c>
      <c r="DQ79" s="91">
        <f t="shared" si="66"/>
        <v>10319</v>
      </c>
      <c r="DR79" s="91">
        <f t="shared" si="66"/>
        <v>10411</v>
      </c>
      <c r="DS79" s="91">
        <f t="shared" si="66"/>
        <v>10503</v>
      </c>
    </row>
    <row r="80" spans="4:124" x14ac:dyDescent="0.35">
      <c r="D80" s="6" t="s">
        <v>299</v>
      </c>
      <c r="E80" s="6"/>
      <c r="F80" s="51" t="s">
        <v>294</v>
      </c>
      <c r="G80" s="91"/>
      <c r="H80" s="146">
        <f t="shared" ref="H80:N80" si="67">H79/365</f>
        <v>2.7397260273972603E-3</v>
      </c>
      <c r="I80" s="146">
        <f t="shared" si="67"/>
        <v>0.25205479452054796</v>
      </c>
      <c r="J80" s="146">
        <f t="shared" si="67"/>
        <v>0.50410958904109593</v>
      </c>
      <c r="K80" s="146">
        <f t="shared" si="67"/>
        <v>0.75616438356164384</v>
      </c>
      <c r="L80" s="146">
        <f t="shared" si="67"/>
        <v>1.0027397260273974</v>
      </c>
      <c r="M80" s="146">
        <f t="shared" si="67"/>
        <v>1.252054794520548</v>
      </c>
      <c r="N80" s="146">
        <f t="shared" si="67"/>
        <v>1.5041095890410958</v>
      </c>
      <c r="O80" s="146">
        <f t="shared" ref="O80:BZ80" si="68">O79/365</f>
        <v>1.7561643835616438</v>
      </c>
      <c r="P80" s="146">
        <f t="shared" si="68"/>
        <v>2.0027397260273974</v>
      </c>
      <c r="Q80" s="146">
        <f t="shared" si="68"/>
        <v>2.2520547945205478</v>
      </c>
      <c r="R80" s="146">
        <f t="shared" si="68"/>
        <v>2.504109589041096</v>
      </c>
      <c r="S80" s="146">
        <f t="shared" si="68"/>
        <v>2.7561643835616438</v>
      </c>
      <c r="T80" s="146">
        <f t="shared" si="68"/>
        <v>3.0027397260273974</v>
      </c>
      <c r="U80" s="146">
        <f t="shared" si="68"/>
        <v>3.2520547945205478</v>
      </c>
      <c r="V80" s="146">
        <f t="shared" si="68"/>
        <v>3.504109589041096</v>
      </c>
      <c r="W80" s="146">
        <f t="shared" si="68"/>
        <v>3.7561643835616438</v>
      </c>
      <c r="X80" s="146">
        <f t="shared" si="68"/>
        <v>4.0054794520547947</v>
      </c>
      <c r="Y80" s="146">
        <f t="shared" si="68"/>
        <v>4.2547945205479456</v>
      </c>
      <c r="Z80" s="146">
        <f t="shared" si="68"/>
        <v>4.506849315068493</v>
      </c>
      <c r="AA80" s="146">
        <f t="shared" si="68"/>
        <v>4.7589041095890412</v>
      </c>
      <c r="AB80" s="146">
        <f t="shared" si="68"/>
        <v>5.0054794520547947</v>
      </c>
      <c r="AC80" s="146">
        <f t="shared" si="68"/>
        <v>5.2547945205479456</v>
      </c>
      <c r="AD80" s="146">
        <f t="shared" si="68"/>
        <v>5.506849315068493</v>
      </c>
      <c r="AE80" s="146">
        <f t="shared" si="68"/>
        <v>5.7589041095890412</v>
      </c>
      <c r="AF80" s="146">
        <f t="shared" si="68"/>
        <v>6.0054794520547947</v>
      </c>
      <c r="AG80" s="146">
        <f t="shared" si="68"/>
        <v>6.2547945205479456</v>
      </c>
      <c r="AH80" s="146">
        <f t="shared" si="68"/>
        <v>6.506849315068493</v>
      </c>
      <c r="AI80" s="146">
        <f t="shared" si="68"/>
        <v>6.7589041095890412</v>
      </c>
      <c r="AJ80" s="146">
        <f t="shared" si="68"/>
        <v>7.0054794520547947</v>
      </c>
      <c r="AK80" s="146">
        <f t="shared" si="68"/>
        <v>7.2547945205479456</v>
      </c>
      <c r="AL80" s="146">
        <f t="shared" si="68"/>
        <v>7.506849315068493</v>
      </c>
      <c r="AM80" s="146">
        <f t="shared" si="68"/>
        <v>7.7589041095890412</v>
      </c>
      <c r="AN80" s="146">
        <f t="shared" si="68"/>
        <v>8.0082191780821912</v>
      </c>
      <c r="AO80" s="146">
        <f t="shared" si="68"/>
        <v>8.257534246575343</v>
      </c>
      <c r="AP80" s="146">
        <f t="shared" si="68"/>
        <v>8.5095890410958912</v>
      </c>
      <c r="AQ80" s="146">
        <f t="shared" si="68"/>
        <v>8.7616438356164377</v>
      </c>
      <c r="AR80" s="146">
        <f t="shared" si="68"/>
        <v>9.0082191780821912</v>
      </c>
      <c r="AS80" s="146">
        <f t="shared" si="68"/>
        <v>9.257534246575343</v>
      </c>
      <c r="AT80" s="146">
        <f t="shared" si="68"/>
        <v>9.5095890410958912</v>
      </c>
      <c r="AU80" s="146">
        <f t="shared" si="68"/>
        <v>9.7616438356164377</v>
      </c>
      <c r="AV80" s="146">
        <f t="shared" si="68"/>
        <v>10.008219178082191</v>
      </c>
      <c r="AW80" s="146">
        <f t="shared" si="68"/>
        <v>10.257534246575343</v>
      </c>
      <c r="AX80" s="146">
        <f t="shared" si="68"/>
        <v>10.509589041095891</v>
      </c>
      <c r="AY80" s="146">
        <f t="shared" si="68"/>
        <v>10.761643835616438</v>
      </c>
      <c r="AZ80" s="146">
        <f t="shared" si="68"/>
        <v>11.008219178082191</v>
      </c>
      <c r="BA80" s="146">
        <f t="shared" si="68"/>
        <v>11.257534246575343</v>
      </c>
      <c r="BB80" s="146">
        <f t="shared" si="68"/>
        <v>11.509589041095891</v>
      </c>
      <c r="BC80" s="146">
        <f t="shared" si="68"/>
        <v>11.761643835616438</v>
      </c>
      <c r="BD80" s="146">
        <f t="shared" si="68"/>
        <v>12.010958904109589</v>
      </c>
      <c r="BE80" s="146">
        <f t="shared" si="68"/>
        <v>12.260273972602739</v>
      </c>
      <c r="BF80" s="146">
        <f t="shared" si="68"/>
        <v>12.512328767123288</v>
      </c>
      <c r="BG80" s="146">
        <f t="shared" si="68"/>
        <v>12.764383561643836</v>
      </c>
      <c r="BH80" s="146">
        <f t="shared" si="68"/>
        <v>13.010958904109589</v>
      </c>
      <c r="BI80" s="146">
        <f t="shared" si="68"/>
        <v>13.260273972602739</v>
      </c>
      <c r="BJ80" s="146">
        <f t="shared" si="68"/>
        <v>13.512328767123288</v>
      </c>
      <c r="BK80" s="146">
        <f t="shared" si="68"/>
        <v>13.764383561643836</v>
      </c>
      <c r="BL80" s="146">
        <f t="shared" si="68"/>
        <v>14.010958904109589</v>
      </c>
      <c r="BM80" s="146">
        <f t="shared" si="68"/>
        <v>14.260273972602739</v>
      </c>
      <c r="BN80" s="146">
        <f t="shared" si="68"/>
        <v>14.512328767123288</v>
      </c>
      <c r="BO80" s="146">
        <f t="shared" si="68"/>
        <v>14.764383561643836</v>
      </c>
      <c r="BP80" s="146">
        <f t="shared" si="68"/>
        <v>15.010958904109589</v>
      </c>
      <c r="BQ80" s="146">
        <f t="shared" si="68"/>
        <v>15.260273972602739</v>
      </c>
      <c r="BR80" s="146">
        <f t="shared" si="68"/>
        <v>15.512328767123288</v>
      </c>
      <c r="BS80" s="146">
        <f t="shared" si="68"/>
        <v>15.764383561643836</v>
      </c>
      <c r="BT80" s="146">
        <f t="shared" si="68"/>
        <v>16.013698630136986</v>
      </c>
      <c r="BU80" s="146">
        <f t="shared" si="68"/>
        <v>16.263013698630136</v>
      </c>
      <c r="BV80" s="146">
        <f t="shared" si="68"/>
        <v>16.515068493150686</v>
      </c>
      <c r="BW80" s="146">
        <f t="shared" si="68"/>
        <v>16.767123287671232</v>
      </c>
      <c r="BX80" s="146">
        <f t="shared" si="68"/>
        <v>17.013698630136986</v>
      </c>
      <c r="BY80" s="146">
        <f t="shared" si="68"/>
        <v>17.263013698630136</v>
      </c>
      <c r="BZ80" s="146">
        <f t="shared" si="68"/>
        <v>17.515068493150686</v>
      </c>
      <c r="CA80" s="146">
        <f t="shared" ref="CA80:DS80" si="69">CA79/365</f>
        <v>17.767123287671232</v>
      </c>
      <c r="CB80" s="146">
        <f t="shared" si="69"/>
        <v>18.013698630136986</v>
      </c>
      <c r="CC80" s="146">
        <f t="shared" si="69"/>
        <v>18.263013698630136</v>
      </c>
      <c r="CD80" s="146">
        <f t="shared" si="69"/>
        <v>18.515068493150686</v>
      </c>
      <c r="CE80" s="146">
        <f t="shared" si="69"/>
        <v>18.767123287671232</v>
      </c>
      <c r="CF80" s="146">
        <f t="shared" si="69"/>
        <v>19.013698630136986</v>
      </c>
      <c r="CG80" s="146">
        <f t="shared" si="69"/>
        <v>19.263013698630136</v>
      </c>
      <c r="CH80" s="146">
        <f t="shared" si="69"/>
        <v>19.515068493150686</v>
      </c>
      <c r="CI80" s="146">
        <f t="shared" si="69"/>
        <v>19.767123287671232</v>
      </c>
      <c r="CJ80" s="146">
        <f t="shared" si="69"/>
        <v>20.016438356164382</v>
      </c>
      <c r="CK80" s="146">
        <f t="shared" si="69"/>
        <v>20.265753424657536</v>
      </c>
      <c r="CL80" s="146">
        <f t="shared" si="69"/>
        <v>20.517808219178082</v>
      </c>
      <c r="CM80" s="146">
        <f t="shared" si="69"/>
        <v>20.769863013698629</v>
      </c>
      <c r="CN80" s="146">
        <f t="shared" si="69"/>
        <v>21.016438356164382</v>
      </c>
      <c r="CO80" s="146">
        <f t="shared" si="69"/>
        <v>21.265753424657536</v>
      </c>
      <c r="CP80" s="146">
        <f t="shared" si="69"/>
        <v>21.517808219178082</v>
      </c>
      <c r="CQ80" s="146">
        <f t="shared" si="69"/>
        <v>21.769863013698629</v>
      </c>
      <c r="CR80" s="146">
        <f t="shared" si="69"/>
        <v>22.016438356164382</v>
      </c>
      <c r="CS80" s="146">
        <f t="shared" si="69"/>
        <v>22.265753424657536</v>
      </c>
      <c r="CT80" s="146">
        <f t="shared" si="69"/>
        <v>22.517808219178082</v>
      </c>
      <c r="CU80" s="146">
        <f t="shared" si="69"/>
        <v>22.769863013698629</v>
      </c>
      <c r="CV80" s="146">
        <f t="shared" si="69"/>
        <v>23.016438356164382</v>
      </c>
      <c r="CW80" s="146">
        <f t="shared" si="69"/>
        <v>23.265753424657536</v>
      </c>
      <c r="CX80" s="146">
        <f t="shared" si="69"/>
        <v>23.517808219178082</v>
      </c>
      <c r="CY80" s="146">
        <f t="shared" si="69"/>
        <v>23.769863013698629</v>
      </c>
      <c r="CZ80" s="146">
        <f t="shared" si="69"/>
        <v>24.019178082191782</v>
      </c>
      <c r="DA80" s="146">
        <f t="shared" si="69"/>
        <v>24.268493150684932</v>
      </c>
      <c r="DB80" s="146">
        <f t="shared" si="69"/>
        <v>24.520547945205479</v>
      </c>
      <c r="DC80" s="146">
        <f t="shared" si="69"/>
        <v>24.772602739726029</v>
      </c>
      <c r="DD80" s="146">
        <f t="shared" si="69"/>
        <v>25.019178082191782</v>
      </c>
      <c r="DE80" s="146">
        <f t="shared" si="69"/>
        <v>25.268493150684932</v>
      </c>
      <c r="DF80" s="146">
        <f t="shared" si="69"/>
        <v>25.520547945205479</v>
      </c>
      <c r="DG80" s="146">
        <f t="shared" si="69"/>
        <v>25.772602739726029</v>
      </c>
      <c r="DH80" s="146">
        <f t="shared" si="69"/>
        <v>26.019178082191782</v>
      </c>
      <c r="DI80" s="146">
        <f t="shared" si="69"/>
        <v>26.268493150684932</v>
      </c>
      <c r="DJ80" s="146">
        <f t="shared" si="69"/>
        <v>26.520547945205479</v>
      </c>
      <c r="DK80" s="146">
        <f t="shared" si="69"/>
        <v>26.772602739726029</v>
      </c>
      <c r="DL80" s="146">
        <f t="shared" si="69"/>
        <v>27.019178082191782</v>
      </c>
      <c r="DM80" s="146">
        <f t="shared" si="69"/>
        <v>27.268493150684932</v>
      </c>
      <c r="DN80" s="146">
        <f t="shared" si="69"/>
        <v>27.520547945205479</v>
      </c>
      <c r="DO80" s="146">
        <f t="shared" si="69"/>
        <v>27.772602739726029</v>
      </c>
      <c r="DP80" s="146">
        <f t="shared" si="69"/>
        <v>28.021917808219179</v>
      </c>
      <c r="DQ80" s="146">
        <f t="shared" si="69"/>
        <v>28.271232876712329</v>
      </c>
      <c r="DR80" s="146">
        <f t="shared" si="69"/>
        <v>28.523287671232875</v>
      </c>
      <c r="DS80" s="146">
        <f t="shared" si="69"/>
        <v>28.775342465753425</v>
      </c>
    </row>
    <row r="81" spans="1:124" x14ac:dyDescent="0.35">
      <c r="D81" s="6" t="s">
        <v>300</v>
      </c>
      <c r="E81" s="6"/>
      <c r="F81" s="51" t="s">
        <v>294</v>
      </c>
      <c r="G81" s="91"/>
      <c r="H81" s="143">
        <f t="shared" ref="H81:AM81" si="70">1/(1+H57)^H80</f>
        <v>0.99960248596808188</v>
      </c>
      <c r="I81" s="143">
        <f t="shared" si="70"/>
        <v>0.96408235100739104</v>
      </c>
      <c r="J81" s="143">
        <f t="shared" si="70"/>
        <v>0.92945477952393818</v>
      </c>
      <c r="K81" s="143">
        <f t="shared" si="70"/>
        <v>0.89607094899849449</v>
      </c>
      <c r="L81" s="143">
        <f t="shared" si="70"/>
        <v>0.86457341068698801</v>
      </c>
      <c r="M81" s="143">
        <f t="shared" si="70"/>
        <v>0.83385143403915563</v>
      </c>
      <c r="N81" s="143">
        <f t="shared" si="70"/>
        <v>0.8039014509193535</v>
      </c>
      <c r="O81" s="143">
        <f t="shared" si="70"/>
        <v>0.77502720078058307</v>
      </c>
      <c r="P81" s="143">
        <f t="shared" si="70"/>
        <v>0.74778443727359756</v>
      </c>
      <c r="Q81" s="143">
        <f t="shared" si="70"/>
        <v>0.72121247041045133</v>
      </c>
      <c r="R81" s="143">
        <f t="shared" si="70"/>
        <v>0.69530821404915633</v>
      </c>
      <c r="S81" s="143">
        <f t="shared" si="70"/>
        <v>0.67033437767526083</v>
      </c>
      <c r="T81" s="143">
        <f t="shared" si="70"/>
        <v>0.64677164219550376</v>
      </c>
      <c r="U81" s="143">
        <f t="shared" si="70"/>
        <v>0.62378909028909979</v>
      </c>
      <c r="V81" s="143">
        <f t="shared" si="70"/>
        <v>0.6013840526986769</v>
      </c>
      <c r="W81" s="143">
        <f t="shared" si="70"/>
        <v>0.57978375138409322</v>
      </c>
      <c r="X81" s="143">
        <f t="shared" si="70"/>
        <v>0.55918156462859103</v>
      </c>
      <c r="Y81" s="143">
        <f t="shared" si="70"/>
        <v>0.5393114613405805</v>
      </c>
      <c r="Z81" s="143">
        <f t="shared" si="70"/>
        <v>0.51994066157445851</v>
      </c>
      <c r="AA81" s="143">
        <f t="shared" si="70"/>
        <v>0.50126561539504211</v>
      </c>
      <c r="AB81" s="143">
        <f t="shared" si="70"/>
        <v>0.48364576850368546</v>
      </c>
      <c r="AC81" s="143">
        <f t="shared" si="70"/>
        <v>0.46645977385924375</v>
      </c>
      <c r="AD81" s="143">
        <f t="shared" si="70"/>
        <v>0.44970563543259573</v>
      </c>
      <c r="AE81" s="143">
        <f t="shared" si="70"/>
        <v>0.43355326626912954</v>
      </c>
      <c r="AF81" s="143">
        <f t="shared" si="70"/>
        <v>0.41831355714826879</v>
      </c>
      <c r="AG81" s="143">
        <f t="shared" si="70"/>
        <v>0.40344909430992043</v>
      </c>
      <c r="AH81" s="143">
        <f t="shared" si="70"/>
        <v>0.38895815135411077</v>
      </c>
      <c r="AI81" s="143">
        <f t="shared" si="70"/>
        <v>0.37498768900095963</v>
      </c>
      <c r="AJ81" s="143">
        <f t="shared" si="70"/>
        <v>0.36180660204143722</v>
      </c>
      <c r="AK81" s="143">
        <f t="shared" si="70"/>
        <v>0.34895007205618539</v>
      </c>
      <c r="AL81" s="143">
        <f t="shared" si="70"/>
        <v>0.33641660585212574</v>
      </c>
      <c r="AM81" s="143">
        <f t="shared" si="70"/>
        <v>0.32433331228784418</v>
      </c>
      <c r="AN81" s="143">
        <f t="shared" ref="AN81:BS81" si="71">1/(1+AN57)^AN80</f>
        <v>0.31280836793603517</v>
      </c>
      <c r="AO81" s="143">
        <f t="shared" si="71"/>
        <v>0.30169295395708651</v>
      </c>
      <c r="AP81" s="143">
        <f t="shared" si="71"/>
        <v>0.29085685233331243</v>
      </c>
      <c r="AQ81" s="143">
        <f t="shared" si="71"/>
        <v>0.28040995800410951</v>
      </c>
      <c r="AR81" s="143">
        <f t="shared" si="71"/>
        <v>0.27055334630942862</v>
      </c>
      <c r="AS81" s="143">
        <f t="shared" si="71"/>
        <v>0.26093943326911589</v>
      </c>
      <c r="AT81" s="143">
        <f t="shared" si="71"/>
        <v>0.25156710229662549</v>
      </c>
      <c r="AU81" s="143">
        <f t="shared" si="71"/>
        <v>0.24253140341824755</v>
      </c>
      <c r="AV81" s="143">
        <f t="shared" si="71"/>
        <v>0.23400625015951543</v>
      </c>
      <c r="AW81" s="143">
        <f t="shared" si="71"/>
        <v>0.2256910111480184</v>
      </c>
      <c r="AX81" s="143">
        <f t="shared" si="71"/>
        <v>0.21758472062881687</v>
      </c>
      <c r="AY81" s="143">
        <f t="shared" si="71"/>
        <v>0.2097695890071162</v>
      </c>
      <c r="AZ81" s="143">
        <f t="shared" si="71"/>
        <v>0.20239603708723161</v>
      </c>
      <c r="BA81" s="143">
        <f t="shared" si="71"/>
        <v>0.19520404361606186</v>
      </c>
      <c r="BB81" s="143">
        <f t="shared" si="71"/>
        <v>0.18819277329552217</v>
      </c>
      <c r="BC81" s="143">
        <f t="shared" si="71"/>
        <v>0.18143333132134803</v>
      </c>
      <c r="BD81" s="143">
        <f t="shared" si="71"/>
        <v>0.17498623209403794</v>
      </c>
      <c r="BE81" s="143">
        <f t="shared" si="71"/>
        <v>0.16876822576903019</v>
      </c>
      <c r="BF81" s="143">
        <f t="shared" si="71"/>
        <v>0.16270646787475276</v>
      </c>
      <c r="BG81" s="143">
        <f t="shared" si="71"/>
        <v>0.15686243407280018</v>
      </c>
      <c r="BH81" s="143">
        <f t="shared" si="71"/>
        <v>0.15134860669968167</v>
      </c>
      <c r="BI81" s="143">
        <f t="shared" si="71"/>
        <v>0.14597054590896763</v>
      </c>
      <c r="BJ81" s="143">
        <f t="shared" si="71"/>
        <v>0.1407276270777498</v>
      </c>
      <c r="BK81" s="143">
        <f t="shared" si="71"/>
        <v>0.1356730215648084</v>
      </c>
      <c r="BL81" s="143">
        <f t="shared" si="71"/>
        <v>0.13090401728077089</v>
      </c>
      <c r="BM81" s="143">
        <f t="shared" si="71"/>
        <v>0.1262524398527631</v>
      </c>
      <c r="BN81" s="143">
        <f t="shared" si="71"/>
        <v>0.12171774903367105</v>
      </c>
      <c r="BO81" s="143">
        <f t="shared" si="71"/>
        <v>0.11734593364770918</v>
      </c>
      <c r="BP81" s="143">
        <f t="shared" si="71"/>
        <v>0.11322113968479898</v>
      </c>
      <c r="BQ81" s="143">
        <f t="shared" si="71"/>
        <v>0.10919791023263083</v>
      </c>
      <c r="BR81" s="143">
        <f t="shared" si="71"/>
        <v>0.10527577802216874</v>
      </c>
      <c r="BS81" s="143">
        <f t="shared" si="71"/>
        <v>0.10149451957974465</v>
      </c>
      <c r="BT81" s="143">
        <f t="shared" ref="BT81:CY81" si="72">1/(1+BT57)^BT80</f>
        <v>9.7887986899154567E-2</v>
      </c>
      <c r="BU81" s="143">
        <f t="shared" si="72"/>
        <v>9.4409609689717192E-2</v>
      </c>
      <c r="BV81" s="143">
        <f t="shared" si="72"/>
        <v>9.1018638467352697E-2</v>
      </c>
      <c r="BW81" s="143">
        <f t="shared" si="72"/>
        <v>8.7749462959097135E-2</v>
      </c>
      <c r="BX81" s="143">
        <f t="shared" si="72"/>
        <v>8.466500622667282E-2</v>
      </c>
      <c r="BY81" s="143">
        <f t="shared" si="72"/>
        <v>8.1656497854760673E-2</v>
      </c>
      <c r="BZ81" s="143">
        <f t="shared" si="72"/>
        <v>7.8723588426847596E-2</v>
      </c>
      <c r="CA81" s="143">
        <f t="shared" si="72"/>
        <v>7.5896022210293498E-2</v>
      </c>
      <c r="CB81" s="143">
        <f t="shared" si="72"/>
        <v>7.3228222445183955E-2</v>
      </c>
      <c r="CC81" s="143">
        <f t="shared" si="72"/>
        <v>7.0626111725475851E-2</v>
      </c>
      <c r="CD81" s="143">
        <f t="shared" si="72"/>
        <v>6.8089387834807391E-2</v>
      </c>
      <c r="CE81" s="143">
        <f t="shared" si="72"/>
        <v>6.5643777102435172E-2</v>
      </c>
      <c r="CF81" s="143">
        <f t="shared" si="72"/>
        <v>6.3336351126281332E-2</v>
      </c>
      <c r="CG81" s="143">
        <f t="shared" si="72"/>
        <v>6.1085740737148071E-2</v>
      </c>
      <c r="CH81" s="143">
        <f t="shared" si="72"/>
        <v>5.8891684542897636E-2</v>
      </c>
      <c r="CI81" s="143">
        <f t="shared" si="72"/>
        <v>5.6776433688902395E-2</v>
      </c>
      <c r="CJ81" s="143">
        <f t="shared" si="72"/>
        <v>5.4758925113717716E-2</v>
      </c>
      <c r="CK81" s="143">
        <f t="shared" si="72"/>
        <v>5.2813107213457181E-2</v>
      </c>
      <c r="CL81" s="143">
        <f t="shared" si="72"/>
        <v>5.0916184566355195E-2</v>
      </c>
      <c r="CM81" s="143">
        <f t="shared" si="72"/>
        <v>4.9087394921057965E-2</v>
      </c>
      <c r="CN81" s="143">
        <f t="shared" si="72"/>
        <v>4.7361937685929278E-2</v>
      </c>
      <c r="CO81" s="143">
        <f t="shared" si="72"/>
        <v>4.5678966262569128E-2</v>
      </c>
      <c r="CP81" s="143">
        <f t="shared" si="72"/>
        <v>4.4038285186004937E-2</v>
      </c>
      <c r="CQ81" s="143">
        <f t="shared" si="72"/>
        <v>4.245653351645761E-2</v>
      </c>
      <c r="CR81" s="143">
        <f t="shared" si="72"/>
        <v>4.0964155828616032E-2</v>
      </c>
      <c r="CS81" s="143">
        <f t="shared" si="72"/>
        <v>3.9508524851294032E-2</v>
      </c>
      <c r="CT81" s="143">
        <f t="shared" si="72"/>
        <v>3.8089471523469483E-2</v>
      </c>
      <c r="CU81" s="143">
        <f t="shared" si="72"/>
        <v>3.6721387254975542E-2</v>
      </c>
      <c r="CV81" s="143">
        <f t="shared" si="72"/>
        <v>3.543060408294213E-2</v>
      </c>
      <c r="CW81" s="143">
        <f t="shared" si="72"/>
        <v>3.4171603773888178E-2</v>
      </c>
      <c r="CX81" s="143">
        <f t="shared" si="72"/>
        <v>3.2944240104023144E-2</v>
      </c>
      <c r="CY81" s="143">
        <f t="shared" si="72"/>
        <v>3.176096045163862E-2</v>
      </c>
      <c r="CZ81" s="143">
        <f t="shared" ref="CZ81:DS81" si="73">1/(1+CZ57)^CZ80</f>
        <v>3.0632358214689594E-2</v>
      </c>
      <c r="DA81" s="143">
        <f t="shared" si="73"/>
        <v>2.954386002343486E-2</v>
      </c>
      <c r="DB81" s="143">
        <f t="shared" si="73"/>
        <v>2.848271402922635E-2</v>
      </c>
      <c r="DC81" s="143">
        <f t="shared" si="73"/>
        <v>2.7459681904367733E-2</v>
      </c>
      <c r="DD81" s="143">
        <f t="shared" si="73"/>
        <v>2.6494454336426502E-2</v>
      </c>
      <c r="DE81" s="143">
        <f t="shared" si="73"/>
        <v>2.5552993498793319E-2</v>
      </c>
      <c r="DF81" s="143">
        <f t="shared" si="73"/>
        <v>2.463519004759324E-2</v>
      </c>
      <c r="DG81" s="143">
        <f t="shared" si="73"/>
        <v>2.3750351938597567E-2</v>
      </c>
      <c r="DH81" s="143">
        <f t="shared" si="73"/>
        <v>2.2915509986703199E-2</v>
      </c>
      <c r="DI81" s="143">
        <f t="shared" si="73"/>
        <v>2.2101224289291736E-2</v>
      </c>
      <c r="DJ81" s="143">
        <f t="shared" si="73"/>
        <v>2.1307400272962029E-2</v>
      </c>
      <c r="DK81" s="143">
        <f t="shared" si="73"/>
        <v>2.0542088549012755E-2</v>
      </c>
      <c r="DL81" s="143">
        <f t="shared" si="73"/>
        <v>1.9820019362645262E-2</v>
      </c>
      <c r="DM81" s="143">
        <f t="shared" si="73"/>
        <v>1.9115729634911288E-2</v>
      </c>
      <c r="DN81" s="143">
        <f t="shared" si="73"/>
        <v>1.8429137567646931E-2</v>
      </c>
      <c r="DO81" s="143">
        <f t="shared" si="73"/>
        <v>1.7767206273255683E-2</v>
      </c>
      <c r="DP81" s="143">
        <f t="shared" si="73"/>
        <v>1.7135861740244365E-2</v>
      </c>
      <c r="DQ81" s="143">
        <f t="shared" si="73"/>
        <v>1.6526951568225583E-2</v>
      </c>
      <c r="DR81" s="143">
        <f t="shared" si="73"/>
        <v>1.5933342322880219E-2</v>
      </c>
      <c r="DS81" s="143">
        <f t="shared" si="73"/>
        <v>1.5361054126047909E-2</v>
      </c>
    </row>
    <row r="82" spans="1:124" x14ac:dyDescent="0.35">
      <c r="D82" s="6"/>
      <c r="E82" s="149"/>
      <c r="F82" s="99"/>
      <c r="G82" s="91"/>
      <c r="H82" s="91"/>
      <c r="I82" s="91"/>
      <c r="J82" s="91"/>
      <c r="K82" s="91"/>
      <c r="L82" s="91"/>
      <c r="M82" s="91"/>
      <c r="N82" s="91"/>
      <c r="O82" s="91"/>
      <c r="P82" s="91"/>
      <c r="Q82" s="91"/>
      <c r="R82" s="91"/>
      <c r="S82" s="91"/>
      <c r="T82" s="91"/>
      <c r="U82" s="91"/>
      <c r="V82" s="91"/>
      <c r="W82" s="91"/>
      <c r="X82" s="91"/>
      <c r="Y82" s="91"/>
      <c r="Z82" s="91"/>
      <c r="AA82" s="91"/>
      <c r="AB82" s="91"/>
      <c r="AC82" s="91"/>
      <c r="AD82" s="91"/>
      <c r="AE82" s="91"/>
      <c r="AF82" s="91"/>
      <c r="AG82" s="91"/>
      <c r="AH82" s="91"/>
      <c r="AI82" s="91"/>
      <c r="AJ82" s="91"/>
      <c r="AK82" s="91"/>
      <c r="AL82" s="91"/>
      <c r="AM82" s="91"/>
      <c r="AN82" s="91"/>
      <c r="AO82" s="91"/>
      <c r="AP82" s="91"/>
      <c r="AQ82" s="91"/>
      <c r="AR82" s="91"/>
      <c r="AS82" s="91"/>
      <c r="AT82" s="91"/>
      <c r="AU82" s="91"/>
      <c r="AV82" s="91"/>
      <c r="AW82" s="91"/>
      <c r="AX82" s="91"/>
      <c r="AY82" s="91"/>
      <c r="AZ82" s="91"/>
      <c r="BA82" s="91"/>
      <c r="BB82" s="91"/>
      <c r="BC82" s="91"/>
      <c r="BD82" s="91"/>
      <c r="BE82" s="91"/>
      <c r="BF82" s="91"/>
      <c r="BG82" s="91"/>
      <c r="BH82" s="91"/>
      <c r="BI82" s="91"/>
      <c r="BJ82" s="91"/>
      <c r="BK82" s="91"/>
      <c r="BL82" s="91"/>
      <c r="BM82" s="91"/>
      <c r="BN82" s="91"/>
      <c r="BO82" s="91"/>
      <c r="BP82" s="91"/>
      <c r="BQ82" s="91"/>
      <c r="BR82" s="91"/>
      <c r="BS82" s="91"/>
      <c r="BT82" s="91"/>
      <c r="BU82" s="91"/>
      <c r="BV82" s="91"/>
      <c r="BW82" s="91"/>
      <c r="BX82" s="91"/>
      <c r="BY82" s="91"/>
      <c r="BZ82" s="91"/>
      <c r="CA82" s="91"/>
      <c r="CB82" s="91"/>
      <c r="CC82" s="91"/>
      <c r="CD82" s="91"/>
      <c r="CE82" s="91"/>
      <c r="CF82" s="91"/>
      <c r="CG82" s="91"/>
      <c r="CH82" s="91"/>
      <c r="CI82" s="91"/>
      <c r="CJ82" s="91"/>
      <c r="CK82" s="91"/>
      <c r="CL82" s="91"/>
      <c r="CM82" s="91"/>
      <c r="CN82" s="91"/>
      <c r="CO82" s="91"/>
      <c r="CP82" s="91"/>
      <c r="CQ82" s="91"/>
      <c r="CR82" s="91"/>
      <c r="CS82" s="91"/>
      <c r="CT82" s="91"/>
      <c r="CU82" s="91"/>
      <c r="CV82" s="91"/>
      <c r="CW82" s="91"/>
      <c r="CX82" s="91"/>
      <c r="CY82" s="91"/>
      <c r="CZ82" s="91"/>
      <c r="DA82" s="91"/>
      <c r="DB82" s="91"/>
      <c r="DC82" s="91"/>
      <c r="DD82" s="91"/>
      <c r="DE82" s="91"/>
      <c r="DF82" s="91"/>
      <c r="DG82" s="91"/>
      <c r="DH82" s="91"/>
      <c r="DI82" s="91"/>
      <c r="DJ82" s="91"/>
      <c r="DK82" s="91"/>
      <c r="DL82" s="91"/>
      <c r="DM82" s="91"/>
      <c r="DN82" s="91"/>
      <c r="DO82" s="91"/>
      <c r="DP82" s="91"/>
      <c r="DQ82" s="91"/>
      <c r="DR82" s="91"/>
      <c r="DS82" s="91"/>
    </row>
    <row r="83" spans="1:124" ht="15" thickBot="1" x14ac:dyDescent="0.4">
      <c r="D83" s="118" t="s">
        <v>304</v>
      </c>
      <c r="E83" s="147"/>
      <c r="F83" s="148" t="str">
        <f>F76</f>
        <v>INR Mn</v>
      </c>
      <c r="G83" s="148">
        <f ca="1">SUM(H83:DS83)</f>
        <v>61083.72618375162</v>
      </c>
      <c r="H83" s="147">
        <f t="shared" ref="H83:N83" ca="1" si="74">H81*H74</f>
        <v>-585.66811972251878</v>
      </c>
      <c r="I83" s="147">
        <f t="shared" ca="1" si="74"/>
        <v>-2137.4158699430345</v>
      </c>
      <c r="J83" s="147">
        <f t="shared" ca="1" si="74"/>
        <v>-1761.6405008420172</v>
      </c>
      <c r="K83" s="147">
        <f t="shared" ca="1" si="74"/>
        <v>-24.652909385776901</v>
      </c>
      <c r="L83" s="147">
        <f t="shared" ca="1" si="74"/>
        <v>-487.31906001984692</v>
      </c>
      <c r="M83" s="147">
        <f t="shared" ca="1" si="74"/>
        <v>-1726.2012808135419</v>
      </c>
      <c r="N83" s="147">
        <f t="shared" ca="1" si="74"/>
        <v>-1321.821002593774</v>
      </c>
      <c r="O83" s="147">
        <f t="shared" ref="O83:BZ83" ca="1" si="75">O81*O74</f>
        <v>384.48874216743235</v>
      </c>
      <c r="P83" s="147">
        <f t="shared" ca="1" si="75"/>
        <v>28.967071906978788</v>
      </c>
      <c r="Q83" s="147">
        <f t="shared" ca="1" si="75"/>
        <v>-1019.7523242540724</v>
      </c>
      <c r="R83" s="147">
        <f t="shared" ca="1" si="75"/>
        <v>-652.55649901087679</v>
      </c>
      <c r="S83" s="147">
        <f t="shared" ca="1" si="75"/>
        <v>960.09016447247302</v>
      </c>
      <c r="T83" s="147">
        <f t="shared" ca="1" si="75"/>
        <v>206.51640254021589</v>
      </c>
      <c r="U83" s="147">
        <f t="shared" ca="1" si="75"/>
        <v>-1785.0266219554594</v>
      </c>
      <c r="V83" s="147">
        <f t="shared" ca="1" si="75"/>
        <v>-1300.1195827147615</v>
      </c>
      <c r="W83" s="147">
        <f t="shared" ca="1" si="75"/>
        <v>1380.8613106072451</v>
      </c>
      <c r="X83" s="147">
        <f t="shared" ca="1" si="75"/>
        <v>-284.83066569746717</v>
      </c>
      <c r="Y83" s="147">
        <f t="shared" ca="1" si="75"/>
        <v>-4585.437277058033</v>
      </c>
      <c r="Z83" s="147">
        <f t="shared" ca="1" si="75"/>
        <v>-3525.5586701868629</v>
      </c>
      <c r="AA83" s="147">
        <f t="shared" ca="1" si="75"/>
        <v>2212.0061389663238</v>
      </c>
      <c r="AB83" s="147">
        <f t="shared" ca="1" si="75"/>
        <v>2182.4216123861393</v>
      </c>
      <c r="AC83" s="147">
        <f t="shared" ca="1" si="75"/>
        <v>2273.1251742933587</v>
      </c>
      <c r="AD83" s="147">
        <f t="shared" ca="1" si="75"/>
        <v>2320.7053379496178</v>
      </c>
      <c r="AE83" s="147">
        <f t="shared" ca="1" si="75"/>
        <v>2399.7792913578928</v>
      </c>
      <c r="AF83" s="147">
        <f t="shared" ca="1" si="75"/>
        <v>2407.8253050525377</v>
      </c>
      <c r="AG83" s="147">
        <f t="shared" ca="1" si="75"/>
        <v>2315.146659523914</v>
      </c>
      <c r="AH83" s="147">
        <f t="shared" ca="1" si="75"/>
        <v>2224.3910128128605</v>
      </c>
      <c r="AI83" s="147">
        <f t="shared" ca="1" si="75"/>
        <v>2209.0675847230036</v>
      </c>
      <c r="AJ83" s="147">
        <f t="shared" ca="1" si="75"/>
        <v>2188.3626026033571</v>
      </c>
      <c r="AK83" s="147">
        <f t="shared" ca="1" si="75"/>
        <v>2155.8317550557208</v>
      </c>
      <c r="AL83" s="147">
        <f t="shared" ca="1" si="75"/>
        <v>2013.5696451936831</v>
      </c>
      <c r="AM83" s="147">
        <f t="shared" ca="1" si="75"/>
        <v>1915.739163230523</v>
      </c>
      <c r="AN83" s="147">
        <f t="shared" ca="1" si="75"/>
        <v>1847.8121789427462</v>
      </c>
      <c r="AO83" s="147">
        <f t="shared" ca="1" si="75"/>
        <v>1868.1534426958083</v>
      </c>
      <c r="AP83" s="147">
        <f t="shared" ca="1" si="75"/>
        <v>1727.9747449470742</v>
      </c>
      <c r="AQ83" s="147">
        <f t="shared" ca="1" si="75"/>
        <v>1585.451267335623</v>
      </c>
      <c r="AR83" s="147">
        <f t="shared" ca="1" si="75"/>
        <v>1587.9894990298274</v>
      </c>
      <c r="AS83" s="147">
        <f t="shared" ca="1" si="75"/>
        <v>1573.3046232446395</v>
      </c>
      <c r="AT83" s="147">
        <f t="shared" ca="1" si="75"/>
        <v>1443.9386848838199</v>
      </c>
      <c r="AU83" s="147">
        <f t="shared" ca="1" si="75"/>
        <v>1285.9889805817306</v>
      </c>
      <c r="AV83" s="147">
        <f t="shared" ca="1" si="75"/>
        <v>1318.0161753413752</v>
      </c>
      <c r="AW83" s="147">
        <f t="shared" ca="1" si="75"/>
        <v>1320.2851750769439</v>
      </c>
      <c r="AX83" s="147">
        <f t="shared" ca="1" si="75"/>
        <v>1206.1908331100324</v>
      </c>
      <c r="AY83" s="147">
        <f t="shared" ca="1" si="75"/>
        <v>1094.4218160922976</v>
      </c>
      <c r="AZ83" s="147">
        <f t="shared" ca="1" si="75"/>
        <v>1131.4656960173913</v>
      </c>
      <c r="BA83" s="147">
        <f t="shared" ca="1" si="75"/>
        <v>1147.9546095834382</v>
      </c>
      <c r="BB83" s="147">
        <f t="shared" ca="1" si="75"/>
        <v>1051.9551077854046</v>
      </c>
      <c r="BC83" s="147">
        <f t="shared" ca="1" si="75"/>
        <v>970.58044226349898</v>
      </c>
      <c r="BD83" s="147">
        <f t="shared" ca="1" si="75"/>
        <v>958.29136419242536</v>
      </c>
      <c r="BE83" s="147">
        <f t="shared" ca="1" si="75"/>
        <v>993.50205770260152</v>
      </c>
      <c r="BF83" s="147">
        <f t="shared" ca="1" si="75"/>
        <v>914.83096322141546</v>
      </c>
      <c r="BG83" s="147">
        <f t="shared" ca="1" si="75"/>
        <v>842.26461760593872</v>
      </c>
      <c r="BH83" s="147">
        <f t="shared" ca="1" si="75"/>
        <v>864.74553088848086</v>
      </c>
      <c r="BI83" s="147">
        <f t="shared" ca="1" si="75"/>
        <v>878.00908775830169</v>
      </c>
      <c r="BJ83" s="147">
        <f t="shared" ca="1" si="75"/>
        <v>806.61686073943918</v>
      </c>
      <c r="BK83" s="147">
        <f t="shared" ca="1" si="75"/>
        <v>738.84149455173406</v>
      </c>
      <c r="BL83" s="147">
        <f t="shared" ca="1" si="75"/>
        <v>772.69549247051634</v>
      </c>
      <c r="BM83" s="147">
        <f t="shared" ca="1" si="75"/>
        <v>782.65562636121433</v>
      </c>
      <c r="BN83" s="147">
        <f t="shared" ca="1" si="75"/>
        <v>719.63362982711442</v>
      </c>
      <c r="BO83" s="147">
        <f t="shared" ca="1" si="75"/>
        <v>659.49742483932835</v>
      </c>
      <c r="BP83" s="147">
        <f t="shared" ca="1" si="75"/>
        <v>722.29219545993078</v>
      </c>
      <c r="BQ83" s="147">
        <f t="shared" ca="1" si="75"/>
        <v>728.88144447909963</v>
      </c>
      <c r="BR83" s="147">
        <f t="shared" ca="1" si="75"/>
        <v>672.43065341295835</v>
      </c>
      <c r="BS83" s="147">
        <f t="shared" ca="1" si="75"/>
        <v>624.52007749445443</v>
      </c>
      <c r="BT83" s="147">
        <f t="shared" ca="1" si="75"/>
        <v>618.88852380797266</v>
      </c>
      <c r="BU83" s="147">
        <f t="shared" ca="1" si="75"/>
        <v>635.48115552995887</v>
      </c>
      <c r="BV83" s="147">
        <f t="shared" ca="1" si="75"/>
        <v>588.66846819198179</v>
      </c>
      <c r="BW83" s="147">
        <f t="shared" ca="1" si="75"/>
        <v>545.41328996684786</v>
      </c>
      <c r="BX83" s="147">
        <f t="shared" ca="1" si="75"/>
        <v>558.93171962461929</v>
      </c>
      <c r="BY83" s="147">
        <f t="shared" ca="1" si="75"/>
        <v>563.70776375992375</v>
      </c>
      <c r="BZ83" s="147">
        <f t="shared" ca="1" si="75"/>
        <v>521.18826719366439</v>
      </c>
      <c r="CA83" s="147">
        <f t="shared" ref="CA83:DS83" ca="1" si="76">CA81*CA74</f>
        <v>480.79118981708632</v>
      </c>
      <c r="CB83" s="147">
        <f t="shared" ca="1" si="76"/>
        <v>493.14973493187074</v>
      </c>
      <c r="CC83" s="147">
        <f t="shared" ca="1" si="76"/>
        <v>496.58609170394703</v>
      </c>
      <c r="CD83" s="147">
        <f t="shared" ca="1" si="76"/>
        <v>459.24785078835237</v>
      </c>
      <c r="CE83" s="147">
        <f t="shared" ca="1" si="76"/>
        <v>423.59915149802868</v>
      </c>
      <c r="CF83" s="147">
        <f t="shared" ca="1" si="76"/>
        <v>443.20565684224562</v>
      </c>
      <c r="CG83" s="147">
        <f t="shared" ca="1" si="76"/>
        <v>445.54892613594819</v>
      </c>
      <c r="CH83" s="147">
        <f t="shared" ca="1" si="76"/>
        <v>412.65912363315147</v>
      </c>
      <c r="CI83" s="147">
        <f t="shared" ca="1" si="76"/>
        <v>384.59272531455179</v>
      </c>
      <c r="CJ83" s="147">
        <f t="shared" ca="1" si="76"/>
        <v>411.4382621766145</v>
      </c>
      <c r="CK83" s="147">
        <f t="shared" ca="1" si="76"/>
        <v>418.48770164661204</v>
      </c>
      <c r="CL83" s="147">
        <f t="shared" ca="1" si="76"/>
        <v>390.12092851585686</v>
      </c>
      <c r="CM83" s="147">
        <f t="shared" ca="1" si="76"/>
        <v>362.59334749272631</v>
      </c>
      <c r="CN83" s="147">
        <f t="shared" ca="1" si="76"/>
        <v>361.46637423310239</v>
      </c>
      <c r="CO83" s="147">
        <f t="shared" ca="1" si="76"/>
        <v>362.47145599644233</v>
      </c>
      <c r="CP83" s="147">
        <f t="shared" ca="1" si="76"/>
        <v>337.0585204119979</v>
      </c>
      <c r="CQ83" s="147">
        <f t="shared" ca="1" si="76"/>
        <v>311.82834521522551</v>
      </c>
      <c r="CR83" s="147">
        <f t="shared" ca="1" si="76"/>
        <v>311.46102834275285</v>
      </c>
      <c r="CS83" s="147">
        <f t="shared" ca="1" si="76"/>
        <v>312.17097941524656</v>
      </c>
      <c r="CT83" s="147">
        <f t="shared" ca="1" si="76"/>
        <v>290.09991612664538</v>
      </c>
      <c r="CU83" s="147">
        <f t="shared" ca="1" si="76"/>
        <v>268.09727691109322</v>
      </c>
      <c r="CV83" s="147">
        <f t="shared" ca="1" si="76"/>
        <v>267.92419276427057</v>
      </c>
      <c r="CW83" s="147">
        <f t="shared" ca="1" si="76"/>
        <v>268.55772222335366</v>
      </c>
      <c r="CX83" s="147">
        <f t="shared" ca="1" si="76"/>
        <v>249.4974807868544</v>
      </c>
      <c r="CY83" s="147">
        <f t="shared" ca="1" si="76"/>
        <v>231.57064556860726</v>
      </c>
      <c r="CZ83" s="147">
        <f t="shared" ca="1" si="76"/>
        <v>224.21559663227492</v>
      </c>
      <c r="DA83" s="147">
        <f t="shared" ca="1" si="76"/>
        <v>228.37031722567926</v>
      </c>
      <c r="DB83" s="147">
        <f t="shared" ca="1" si="76"/>
        <v>212.70776118089785</v>
      </c>
      <c r="DC83" s="147">
        <f t="shared" ca="1" si="76"/>
        <v>194.76189289344788</v>
      </c>
      <c r="DD83" s="147">
        <f t="shared" ca="1" si="76"/>
        <v>194.41527538795305</v>
      </c>
      <c r="DE83" s="147">
        <f t="shared" ca="1" si="76"/>
        <v>195.25434950231389</v>
      </c>
      <c r="DF83" s="147">
        <f t="shared" ca="1" si="76"/>
        <v>181.30812451612627</v>
      </c>
      <c r="DG83" s="147">
        <f t="shared" ca="1" si="76"/>
        <v>168.04807124802156</v>
      </c>
      <c r="DH83" s="147">
        <f t="shared" ca="1" si="76"/>
        <v>168.06720345629716</v>
      </c>
      <c r="DI83" s="147">
        <f t="shared" ca="1" si="76"/>
        <v>168.68343302292877</v>
      </c>
      <c r="DJ83" s="147">
        <f t="shared" ca="1" si="76"/>
        <v>156.55036837072026</v>
      </c>
      <c r="DK83" s="147">
        <f t="shared" ca="1" si="76"/>
        <v>144.96134836351942</v>
      </c>
      <c r="DL83" s="147">
        <f t="shared" ca="1" si="76"/>
        <v>145.04074633494102</v>
      </c>
      <c r="DM83" s="147">
        <f t="shared" ca="1" si="76"/>
        <v>145.5670280326097</v>
      </c>
      <c r="DN83" s="147">
        <f t="shared" ca="1" si="76"/>
        <v>135.07221764848373</v>
      </c>
      <c r="DO83" s="147">
        <f t="shared" ca="1" si="76"/>
        <v>126.09358524814731</v>
      </c>
      <c r="DP83" s="147">
        <f t="shared" ca="1" si="76"/>
        <v>122.10166211077822</v>
      </c>
      <c r="DQ83" s="147">
        <f t="shared" ca="1" si="76"/>
        <v>124.54399568137531</v>
      </c>
      <c r="DR83" s="147">
        <f t="shared" ca="1" si="76"/>
        <v>115.8974973756049</v>
      </c>
      <c r="DS83" s="147">
        <f t="shared" ca="1" si="76"/>
        <v>-716.52449562987113</v>
      </c>
    </row>
    <row r="84" spans="1:124" ht="15" thickTop="1" x14ac:dyDescent="0.35">
      <c r="D84" s="6"/>
      <c r="E84" s="149"/>
      <c r="F84" s="99"/>
      <c r="G84" s="91"/>
      <c r="H84" s="91"/>
      <c r="I84" s="91"/>
      <c r="J84" s="91"/>
      <c r="K84" s="91"/>
      <c r="L84" s="91"/>
      <c r="M84" s="91"/>
      <c r="N84" s="91"/>
      <c r="O84" s="91"/>
      <c r="P84" s="91"/>
      <c r="Q84" s="91"/>
      <c r="R84" s="91"/>
      <c r="S84" s="91"/>
      <c r="T84" s="91"/>
      <c r="U84" s="91"/>
      <c r="V84" s="91"/>
      <c r="W84" s="91"/>
      <c r="X84" s="91"/>
      <c r="Y84" s="91"/>
      <c r="Z84" s="91"/>
      <c r="AA84" s="91"/>
      <c r="AB84" s="91"/>
      <c r="AC84" s="91"/>
      <c r="AD84" s="91"/>
      <c r="AE84" s="91"/>
      <c r="AF84" s="91"/>
      <c r="AG84" s="91"/>
      <c r="AH84" s="91"/>
      <c r="AI84" s="91"/>
      <c r="AJ84" s="91"/>
      <c r="AK84" s="91"/>
      <c r="AL84" s="91"/>
      <c r="AM84" s="91"/>
      <c r="AN84" s="91"/>
      <c r="AO84" s="91"/>
      <c r="AP84" s="91"/>
      <c r="AQ84" s="91"/>
      <c r="AR84" s="91"/>
      <c r="AS84" s="91"/>
      <c r="AT84" s="91"/>
      <c r="AU84" s="91"/>
      <c r="AV84" s="91"/>
      <c r="AW84" s="91"/>
      <c r="AX84" s="91"/>
      <c r="AY84" s="91"/>
      <c r="AZ84" s="91"/>
      <c r="BA84" s="91"/>
      <c r="BB84" s="91"/>
      <c r="BC84" s="91"/>
      <c r="BD84" s="91"/>
      <c r="BE84" s="91"/>
      <c r="BF84" s="91"/>
      <c r="BG84" s="91"/>
      <c r="BH84" s="91"/>
      <c r="BI84" s="91"/>
      <c r="BJ84" s="91"/>
      <c r="BK84" s="91"/>
      <c r="BL84" s="91"/>
      <c r="BM84" s="91"/>
      <c r="BN84" s="91"/>
      <c r="BO84" s="91"/>
      <c r="BP84" s="91"/>
      <c r="BQ84" s="91"/>
      <c r="BR84" s="91"/>
      <c r="BS84" s="91"/>
      <c r="BT84" s="91"/>
      <c r="BU84" s="91"/>
      <c r="BV84" s="91"/>
      <c r="BW84" s="91"/>
      <c r="BX84" s="91"/>
      <c r="BY84" s="91"/>
      <c r="BZ84" s="91"/>
      <c r="CA84" s="91"/>
      <c r="CB84" s="91"/>
      <c r="CC84" s="91"/>
      <c r="CD84" s="91"/>
      <c r="CE84" s="91"/>
      <c r="CF84" s="91"/>
      <c r="CG84" s="91"/>
      <c r="CH84" s="91"/>
      <c r="CI84" s="91"/>
      <c r="CJ84" s="91"/>
      <c r="CK84" s="91"/>
      <c r="CL84" s="91"/>
      <c r="CM84" s="91"/>
      <c r="CN84" s="91"/>
      <c r="CO84" s="91"/>
      <c r="CP84" s="91"/>
      <c r="CQ84" s="91"/>
      <c r="CR84" s="91"/>
      <c r="CS84" s="91"/>
      <c r="CT84" s="91"/>
      <c r="CU84" s="91"/>
      <c r="CV84" s="91"/>
      <c r="CW84" s="91"/>
      <c r="CX84" s="91"/>
      <c r="CY84" s="91"/>
      <c r="CZ84" s="91"/>
      <c r="DA84" s="91"/>
      <c r="DB84" s="91"/>
      <c r="DC84" s="91"/>
      <c r="DD84" s="91"/>
      <c r="DE84" s="91"/>
      <c r="DF84" s="91"/>
      <c r="DG84" s="91"/>
      <c r="DH84" s="91"/>
      <c r="DI84" s="91"/>
      <c r="DJ84" s="91"/>
      <c r="DK84" s="91"/>
      <c r="DL84" s="91"/>
      <c r="DM84" s="91"/>
      <c r="DN84" s="91"/>
      <c r="DO84" s="91"/>
      <c r="DP84" s="91"/>
      <c r="DQ84" s="91"/>
      <c r="DR84" s="91"/>
      <c r="DS84" s="91"/>
    </row>
    <row r="85" spans="1:124" ht="15" thickBot="1" x14ac:dyDescent="0.4">
      <c r="D85" s="118" t="s">
        <v>305</v>
      </c>
      <c r="E85" s="147"/>
      <c r="F85" s="148" t="str">
        <f>F83</f>
        <v>INR Mn</v>
      </c>
      <c r="G85" s="148">
        <f ca="1">SUM(H85:DS85)</f>
        <v>61083.72618375162</v>
      </c>
      <c r="H85" s="147">
        <f t="shared" ref="H85:N85" ca="1" si="77">H81*H76</f>
        <v>-585.66811972251878</v>
      </c>
      <c r="I85" s="147">
        <f t="shared" ca="1" si="77"/>
        <v>-2137.4158699430345</v>
      </c>
      <c r="J85" s="147">
        <f t="shared" ca="1" si="77"/>
        <v>-1761.6405008420172</v>
      </c>
      <c r="K85" s="147">
        <f t="shared" ca="1" si="77"/>
        <v>-24.652909385776901</v>
      </c>
      <c r="L85" s="147">
        <f t="shared" ca="1" si="77"/>
        <v>-487.31906001984692</v>
      </c>
      <c r="M85" s="147">
        <f t="shared" ca="1" si="77"/>
        <v>-1726.2012808135419</v>
      </c>
      <c r="N85" s="147">
        <f t="shared" ca="1" si="77"/>
        <v>-1321.821002593774</v>
      </c>
      <c r="O85" s="147">
        <f t="shared" ref="O85:BZ85" ca="1" si="78">O81*O76</f>
        <v>384.48874216743235</v>
      </c>
      <c r="P85" s="147">
        <f t="shared" ca="1" si="78"/>
        <v>28.967071906978788</v>
      </c>
      <c r="Q85" s="147">
        <f t="shared" ca="1" si="78"/>
        <v>-1019.7523242540724</v>
      </c>
      <c r="R85" s="147">
        <f t="shared" ca="1" si="78"/>
        <v>-652.55649901087679</v>
      </c>
      <c r="S85" s="147">
        <f t="shared" ca="1" si="78"/>
        <v>960.09016447247302</v>
      </c>
      <c r="T85" s="147">
        <f t="shared" ca="1" si="78"/>
        <v>206.51640254021589</v>
      </c>
      <c r="U85" s="147">
        <f t="shared" ca="1" si="78"/>
        <v>-1785.0266219554594</v>
      </c>
      <c r="V85" s="147">
        <f t="shared" ca="1" si="78"/>
        <v>-1300.1195827147615</v>
      </c>
      <c r="W85" s="147">
        <f t="shared" ca="1" si="78"/>
        <v>1380.8613106072451</v>
      </c>
      <c r="X85" s="147">
        <f t="shared" ca="1" si="78"/>
        <v>-284.83066569746717</v>
      </c>
      <c r="Y85" s="147">
        <f t="shared" ca="1" si="78"/>
        <v>-4585.437277058033</v>
      </c>
      <c r="Z85" s="147">
        <f t="shared" ca="1" si="78"/>
        <v>-3525.5586701868629</v>
      </c>
      <c r="AA85" s="147">
        <f t="shared" ca="1" si="78"/>
        <v>2212.0061389663238</v>
      </c>
      <c r="AB85" s="147">
        <f t="shared" ca="1" si="78"/>
        <v>2182.4216123861393</v>
      </c>
      <c r="AC85" s="147">
        <f t="shared" ca="1" si="78"/>
        <v>2273.1251742933587</v>
      </c>
      <c r="AD85" s="147">
        <f t="shared" ca="1" si="78"/>
        <v>2320.7053379496178</v>
      </c>
      <c r="AE85" s="147">
        <f t="shared" ca="1" si="78"/>
        <v>2399.7792913578928</v>
      </c>
      <c r="AF85" s="147">
        <f t="shared" ca="1" si="78"/>
        <v>2407.8253050525377</v>
      </c>
      <c r="AG85" s="147">
        <f t="shared" ca="1" si="78"/>
        <v>2315.146659523914</v>
      </c>
      <c r="AH85" s="147">
        <f t="shared" ca="1" si="78"/>
        <v>2224.3910128128605</v>
      </c>
      <c r="AI85" s="147">
        <f t="shared" ca="1" si="78"/>
        <v>2209.0675847230036</v>
      </c>
      <c r="AJ85" s="147">
        <f t="shared" ca="1" si="78"/>
        <v>2188.3626026033571</v>
      </c>
      <c r="AK85" s="147">
        <f t="shared" ca="1" si="78"/>
        <v>2155.8317550557208</v>
      </c>
      <c r="AL85" s="147">
        <f t="shared" ca="1" si="78"/>
        <v>2013.5696451936831</v>
      </c>
      <c r="AM85" s="147">
        <f t="shared" ca="1" si="78"/>
        <v>1915.739163230523</v>
      </c>
      <c r="AN85" s="147">
        <f t="shared" ca="1" si="78"/>
        <v>1847.8121789427462</v>
      </c>
      <c r="AO85" s="147">
        <f t="shared" ca="1" si="78"/>
        <v>1868.1534426958083</v>
      </c>
      <c r="AP85" s="147">
        <f t="shared" ca="1" si="78"/>
        <v>1727.9747449470742</v>
      </c>
      <c r="AQ85" s="147">
        <f t="shared" ca="1" si="78"/>
        <v>1585.451267335623</v>
      </c>
      <c r="AR85" s="147">
        <f t="shared" ca="1" si="78"/>
        <v>1587.9894990298274</v>
      </c>
      <c r="AS85" s="147">
        <f t="shared" ca="1" si="78"/>
        <v>1573.3046232446395</v>
      </c>
      <c r="AT85" s="147">
        <f t="shared" ca="1" si="78"/>
        <v>1443.9386848838199</v>
      </c>
      <c r="AU85" s="147">
        <f t="shared" ca="1" si="78"/>
        <v>1285.9889805817306</v>
      </c>
      <c r="AV85" s="147">
        <f t="shared" ca="1" si="78"/>
        <v>1318.0161753413752</v>
      </c>
      <c r="AW85" s="147">
        <f t="shared" ca="1" si="78"/>
        <v>1320.2851750769439</v>
      </c>
      <c r="AX85" s="147">
        <f t="shared" ca="1" si="78"/>
        <v>1206.1908331100324</v>
      </c>
      <c r="AY85" s="147">
        <f t="shared" ca="1" si="78"/>
        <v>1094.4218160922976</v>
      </c>
      <c r="AZ85" s="147">
        <f t="shared" ca="1" si="78"/>
        <v>1131.4656960173913</v>
      </c>
      <c r="BA85" s="147">
        <f t="shared" ca="1" si="78"/>
        <v>1147.9546095834382</v>
      </c>
      <c r="BB85" s="147">
        <f t="shared" ca="1" si="78"/>
        <v>1051.9551077854046</v>
      </c>
      <c r="BC85" s="147">
        <f t="shared" ca="1" si="78"/>
        <v>970.58044226349898</v>
      </c>
      <c r="BD85" s="147">
        <f t="shared" ca="1" si="78"/>
        <v>958.29136419242536</v>
      </c>
      <c r="BE85" s="147">
        <f t="shared" ca="1" si="78"/>
        <v>993.50205770260152</v>
      </c>
      <c r="BF85" s="147">
        <f t="shared" ca="1" si="78"/>
        <v>914.83096322141546</v>
      </c>
      <c r="BG85" s="147">
        <f t="shared" ca="1" si="78"/>
        <v>842.26461760593872</v>
      </c>
      <c r="BH85" s="147">
        <f t="shared" ca="1" si="78"/>
        <v>864.74553088848086</v>
      </c>
      <c r="BI85" s="147">
        <f t="shared" ca="1" si="78"/>
        <v>878.00908775830169</v>
      </c>
      <c r="BJ85" s="147">
        <f t="shared" ca="1" si="78"/>
        <v>806.61686073943918</v>
      </c>
      <c r="BK85" s="147">
        <f t="shared" ca="1" si="78"/>
        <v>738.84149455173406</v>
      </c>
      <c r="BL85" s="147">
        <f t="shared" ca="1" si="78"/>
        <v>772.69549247051634</v>
      </c>
      <c r="BM85" s="147">
        <f t="shared" ca="1" si="78"/>
        <v>782.65562636121433</v>
      </c>
      <c r="BN85" s="147">
        <f t="shared" ca="1" si="78"/>
        <v>719.63362982711442</v>
      </c>
      <c r="BO85" s="147">
        <f t="shared" ca="1" si="78"/>
        <v>659.49742483932835</v>
      </c>
      <c r="BP85" s="147">
        <f t="shared" ca="1" si="78"/>
        <v>722.29219545993078</v>
      </c>
      <c r="BQ85" s="147">
        <f t="shared" ca="1" si="78"/>
        <v>728.88144447909963</v>
      </c>
      <c r="BR85" s="147">
        <f t="shared" ca="1" si="78"/>
        <v>672.43065341295835</v>
      </c>
      <c r="BS85" s="147">
        <f t="shared" ca="1" si="78"/>
        <v>624.52007749445443</v>
      </c>
      <c r="BT85" s="147">
        <f t="shared" ca="1" si="78"/>
        <v>618.88852380797266</v>
      </c>
      <c r="BU85" s="147">
        <f t="shared" ca="1" si="78"/>
        <v>635.48115552995887</v>
      </c>
      <c r="BV85" s="147">
        <f t="shared" ca="1" si="78"/>
        <v>588.66846819198179</v>
      </c>
      <c r="BW85" s="147">
        <f t="shared" ca="1" si="78"/>
        <v>545.41328996684786</v>
      </c>
      <c r="BX85" s="147">
        <f t="shared" ca="1" si="78"/>
        <v>558.93171962461929</v>
      </c>
      <c r="BY85" s="147">
        <f t="shared" ca="1" si="78"/>
        <v>563.70776375992375</v>
      </c>
      <c r="BZ85" s="147">
        <f t="shared" ca="1" si="78"/>
        <v>521.18826719366439</v>
      </c>
      <c r="CA85" s="147">
        <f t="shared" ref="CA85:DS85" ca="1" si="79">CA81*CA76</f>
        <v>480.79118981708632</v>
      </c>
      <c r="CB85" s="147">
        <f t="shared" ca="1" si="79"/>
        <v>493.14973493187074</v>
      </c>
      <c r="CC85" s="147">
        <f t="shared" ca="1" si="79"/>
        <v>496.58609170394703</v>
      </c>
      <c r="CD85" s="147">
        <f t="shared" ca="1" si="79"/>
        <v>459.24785078835237</v>
      </c>
      <c r="CE85" s="147">
        <f t="shared" ca="1" si="79"/>
        <v>423.59915149802868</v>
      </c>
      <c r="CF85" s="147">
        <f t="shared" ca="1" si="79"/>
        <v>443.20565684224562</v>
      </c>
      <c r="CG85" s="147">
        <f t="shared" ca="1" si="79"/>
        <v>445.54892613594819</v>
      </c>
      <c r="CH85" s="147">
        <f t="shared" ca="1" si="79"/>
        <v>412.65912363315147</v>
      </c>
      <c r="CI85" s="147">
        <f t="shared" ca="1" si="79"/>
        <v>384.59272531455179</v>
      </c>
      <c r="CJ85" s="147">
        <f t="shared" ca="1" si="79"/>
        <v>411.4382621766145</v>
      </c>
      <c r="CK85" s="147">
        <f t="shared" ca="1" si="79"/>
        <v>418.48770164661204</v>
      </c>
      <c r="CL85" s="147">
        <f t="shared" ca="1" si="79"/>
        <v>390.12092851585686</v>
      </c>
      <c r="CM85" s="147">
        <f t="shared" ca="1" si="79"/>
        <v>362.59334749272631</v>
      </c>
      <c r="CN85" s="147">
        <f t="shared" ca="1" si="79"/>
        <v>361.46637423310239</v>
      </c>
      <c r="CO85" s="147">
        <f t="shared" ca="1" si="79"/>
        <v>362.47145599644233</v>
      </c>
      <c r="CP85" s="147">
        <f t="shared" ca="1" si="79"/>
        <v>337.0585204119979</v>
      </c>
      <c r="CQ85" s="147">
        <f t="shared" ca="1" si="79"/>
        <v>311.82834521522551</v>
      </c>
      <c r="CR85" s="147">
        <f t="shared" ca="1" si="79"/>
        <v>311.46102834275285</v>
      </c>
      <c r="CS85" s="147">
        <f t="shared" ca="1" si="79"/>
        <v>312.17097941524656</v>
      </c>
      <c r="CT85" s="147">
        <f t="shared" ca="1" si="79"/>
        <v>290.09991612664538</v>
      </c>
      <c r="CU85" s="147">
        <f t="shared" ca="1" si="79"/>
        <v>268.09727691109322</v>
      </c>
      <c r="CV85" s="147">
        <f t="shared" ca="1" si="79"/>
        <v>267.92419276427057</v>
      </c>
      <c r="CW85" s="147">
        <f t="shared" ca="1" si="79"/>
        <v>268.55772222335366</v>
      </c>
      <c r="CX85" s="147">
        <f t="shared" ca="1" si="79"/>
        <v>249.4974807868544</v>
      </c>
      <c r="CY85" s="147">
        <f t="shared" ca="1" si="79"/>
        <v>231.57064556860726</v>
      </c>
      <c r="CZ85" s="147">
        <f t="shared" ca="1" si="79"/>
        <v>224.21559663227492</v>
      </c>
      <c r="DA85" s="147">
        <f t="shared" ca="1" si="79"/>
        <v>228.37031722567926</v>
      </c>
      <c r="DB85" s="147">
        <f t="shared" ca="1" si="79"/>
        <v>212.70776118089785</v>
      </c>
      <c r="DC85" s="147">
        <f t="shared" ca="1" si="79"/>
        <v>194.76189289344788</v>
      </c>
      <c r="DD85" s="147">
        <f t="shared" ca="1" si="79"/>
        <v>194.41527538795305</v>
      </c>
      <c r="DE85" s="147">
        <f t="shared" ca="1" si="79"/>
        <v>195.25434950231389</v>
      </c>
      <c r="DF85" s="147">
        <f t="shared" ca="1" si="79"/>
        <v>181.30812451612627</v>
      </c>
      <c r="DG85" s="147">
        <f t="shared" ca="1" si="79"/>
        <v>168.04807124802156</v>
      </c>
      <c r="DH85" s="147">
        <f t="shared" ca="1" si="79"/>
        <v>168.06720345629716</v>
      </c>
      <c r="DI85" s="147">
        <f t="shared" ca="1" si="79"/>
        <v>168.68343302292877</v>
      </c>
      <c r="DJ85" s="147">
        <f t="shared" ca="1" si="79"/>
        <v>156.55036837072026</v>
      </c>
      <c r="DK85" s="147">
        <f t="shared" ca="1" si="79"/>
        <v>144.96134836351942</v>
      </c>
      <c r="DL85" s="147">
        <f t="shared" ca="1" si="79"/>
        <v>145.04074633494102</v>
      </c>
      <c r="DM85" s="147">
        <f t="shared" ca="1" si="79"/>
        <v>145.5670280326097</v>
      </c>
      <c r="DN85" s="147">
        <f t="shared" ca="1" si="79"/>
        <v>135.07221764848373</v>
      </c>
      <c r="DO85" s="147">
        <f t="shared" ca="1" si="79"/>
        <v>126.09358524814731</v>
      </c>
      <c r="DP85" s="147">
        <f t="shared" ca="1" si="79"/>
        <v>122.10166211077822</v>
      </c>
      <c r="DQ85" s="147">
        <f t="shared" ca="1" si="79"/>
        <v>124.54399568137531</v>
      </c>
      <c r="DR85" s="147">
        <f t="shared" ca="1" si="79"/>
        <v>115.8974973756049</v>
      </c>
      <c r="DS85" s="147">
        <f t="shared" ca="1" si="79"/>
        <v>-716.52449562987113</v>
      </c>
    </row>
    <row r="86" spans="1:124" ht="15" thickTop="1" x14ac:dyDescent="0.35">
      <c r="D86" s="6"/>
      <c r="E86" s="149"/>
      <c r="F86" s="99"/>
      <c r="G86" s="91"/>
      <c r="H86" s="91"/>
      <c r="I86" s="91"/>
      <c r="J86" s="91"/>
      <c r="K86" s="91"/>
      <c r="L86" s="91"/>
      <c r="M86" s="91"/>
      <c r="N86" s="91"/>
      <c r="O86" s="91"/>
      <c r="P86" s="91"/>
      <c r="Q86" s="91"/>
      <c r="R86" s="91"/>
      <c r="S86" s="91"/>
      <c r="T86" s="91"/>
      <c r="U86" s="91"/>
      <c r="V86" s="91"/>
      <c r="W86" s="91"/>
      <c r="X86" s="91"/>
      <c r="Y86" s="91"/>
      <c r="Z86" s="91"/>
      <c r="AA86" s="91"/>
      <c r="AB86" s="91"/>
      <c r="AC86" s="91"/>
      <c r="AD86" s="91"/>
      <c r="AE86" s="91"/>
      <c r="AF86" s="91"/>
      <c r="AG86" s="91"/>
      <c r="AH86" s="91"/>
      <c r="AI86" s="91"/>
      <c r="AJ86" s="91"/>
      <c r="AK86" s="91"/>
      <c r="AL86" s="91"/>
      <c r="AM86" s="91"/>
      <c r="AN86" s="91"/>
      <c r="AO86" s="91"/>
      <c r="AP86" s="91"/>
      <c r="AQ86" s="91"/>
      <c r="AR86" s="91"/>
      <c r="AS86" s="91"/>
      <c r="AT86" s="91"/>
      <c r="AU86" s="91"/>
      <c r="AV86" s="91"/>
      <c r="AW86" s="91"/>
      <c r="AX86" s="91"/>
      <c r="AY86" s="91"/>
      <c r="AZ86" s="91"/>
      <c r="BA86" s="91"/>
      <c r="BB86" s="91"/>
      <c r="BC86" s="91"/>
      <c r="BD86" s="91"/>
      <c r="BE86" s="91"/>
      <c r="BF86" s="91"/>
      <c r="BG86" s="91"/>
      <c r="BH86" s="91"/>
      <c r="BI86" s="91"/>
      <c r="BJ86" s="91"/>
      <c r="BK86" s="91"/>
      <c r="BL86" s="91"/>
      <c r="BM86" s="91"/>
      <c r="BN86" s="91"/>
      <c r="BO86" s="91"/>
      <c r="BP86" s="91"/>
      <c r="BQ86" s="91"/>
      <c r="BR86" s="91"/>
      <c r="BS86" s="91"/>
      <c r="BT86" s="91"/>
      <c r="BU86" s="91"/>
      <c r="BV86" s="91"/>
      <c r="BW86" s="91"/>
      <c r="BX86" s="91"/>
      <c r="BY86" s="91"/>
      <c r="BZ86" s="91"/>
      <c r="CA86" s="91"/>
      <c r="CB86" s="91"/>
      <c r="CC86" s="91"/>
      <c r="CD86" s="91"/>
      <c r="CE86" s="91"/>
      <c r="CF86" s="91"/>
      <c r="CG86" s="91"/>
      <c r="CH86" s="91"/>
      <c r="CI86" s="91"/>
      <c r="CJ86" s="91"/>
      <c r="CK86" s="91"/>
      <c r="CL86" s="91"/>
      <c r="CM86" s="91"/>
      <c r="CN86" s="91"/>
      <c r="CO86" s="91"/>
      <c r="CP86" s="91"/>
      <c r="CQ86" s="91"/>
      <c r="CR86" s="91"/>
      <c r="CS86" s="91"/>
      <c r="CT86" s="91"/>
      <c r="CU86" s="91"/>
      <c r="CV86" s="91"/>
      <c r="CW86" s="91"/>
      <c r="CX86" s="91"/>
      <c r="CY86" s="91"/>
      <c r="CZ86" s="91"/>
      <c r="DA86" s="91"/>
      <c r="DB86" s="91"/>
      <c r="DC86" s="91"/>
      <c r="DD86" s="91"/>
      <c r="DE86" s="91"/>
      <c r="DF86" s="91"/>
      <c r="DG86" s="91"/>
      <c r="DH86" s="91"/>
      <c r="DI86" s="91"/>
      <c r="DJ86" s="91"/>
      <c r="DK86" s="91"/>
      <c r="DL86" s="91"/>
      <c r="DM86" s="91"/>
      <c r="DN86" s="91"/>
      <c r="DO86" s="91"/>
      <c r="DP86" s="91"/>
      <c r="DQ86" s="91"/>
      <c r="DR86" s="91"/>
      <c r="DS86" s="91"/>
    </row>
    <row r="87" spans="1:124" x14ac:dyDescent="0.35">
      <c r="A87" s="119" t="s">
        <v>338</v>
      </c>
      <c r="B87" s="119"/>
      <c r="C87" s="119"/>
      <c r="D87" s="119"/>
      <c r="E87" s="119"/>
      <c r="F87" s="120"/>
      <c r="G87" s="120"/>
      <c r="H87" s="119"/>
      <c r="I87" s="119"/>
      <c r="J87" s="119"/>
      <c r="K87" s="119"/>
      <c r="L87" s="119"/>
      <c r="M87" s="119"/>
      <c r="N87" s="119"/>
      <c r="O87" s="119"/>
      <c r="P87" s="119"/>
      <c r="Q87" s="119"/>
      <c r="R87" s="119"/>
      <c r="S87" s="119"/>
      <c r="T87" s="119"/>
      <c r="U87" s="119"/>
      <c r="V87" s="119"/>
      <c r="W87" s="119"/>
      <c r="X87" s="119"/>
      <c r="Y87" s="119"/>
      <c r="Z87" s="119"/>
      <c r="AA87" s="119"/>
      <c r="AB87" s="119"/>
      <c r="AC87" s="119"/>
      <c r="AD87" s="119"/>
      <c r="AE87" s="119"/>
      <c r="AF87" s="119"/>
      <c r="AG87" s="119"/>
      <c r="AH87" s="119"/>
      <c r="AI87" s="119"/>
      <c r="AJ87" s="119"/>
      <c r="AK87" s="119"/>
      <c r="AL87" s="119"/>
      <c r="AM87" s="119"/>
      <c r="AN87" s="119"/>
      <c r="AO87" s="119"/>
      <c r="AP87" s="119"/>
      <c r="AQ87" s="119"/>
      <c r="AR87" s="119"/>
      <c r="AS87" s="119"/>
      <c r="AT87" s="119"/>
      <c r="AU87" s="119"/>
      <c r="AV87" s="119"/>
      <c r="AW87" s="119"/>
      <c r="AX87" s="119"/>
      <c r="AY87" s="119"/>
      <c r="AZ87" s="119"/>
      <c r="BA87" s="119"/>
      <c r="BB87" s="119"/>
      <c r="BC87" s="119"/>
      <c r="BD87" s="119"/>
      <c r="BE87" s="119"/>
      <c r="BF87" s="119"/>
      <c r="BG87" s="119"/>
      <c r="BH87" s="119"/>
      <c r="BI87" s="119"/>
      <c r="BJ87" s="119"/>
      <c r="BK87" s="119"/>
      <c r="BL87" s="119"/>
      <c r="BM87" s="119"/>
      <c r="BN87" s="119"/>
      <c r="BO87" s="119"/>
      <c r="BP87" s="119"/>
      <c r="BQ87" s="119"/>
      <c r="BR87" s="119"/>
      <c r="BS87" s="119"/>
      <c r="BT87" s="119"/>
      <c r="BU87" s="119"/>
      <c r="BV87" s="119"/>
      <c r="BW87" s="119"/>
      <c r="BX87" s="119"/>
      <c r="BY87" s="119"/>
      <c r="BZ87" s="119"/>
      <c r="CA87" s="119"/>
      <c r="CB87" s="119"/>
      <c r="CC87" s="119"/>
      <c r="CD87" s="119"/>
      <c r="CE87" s="119"/>
      <c r="CF87" s="119"/>
      <c r="CG87" s="119"/>
      <c r="CH87" s="119"/>
      <c r="CI87" s="119"/>
      <c r="CJ87" s="119"/>
      <c r="CK87" s="119"/>
      <c r="CL87" s="119"/>
      <c r="CM87" s="119"/>
      <c r="CN87" s="119"/>
      <c r="CO87" s="119"/>
      <c r="CP87" s="119"/>
      <c r="CQ87" s="119"/>
      <c r="CR87" s="119"/>
      <c r="CS87" s="119"/>
      <c r="CT87" s="119"/>
      <c r="CU87" s="119"/>
      <c r="CV87" s="119"/>
      <c r="CW87" s="119"/>
      <c r="CX87" s="119"/>
      <c r="CY87" s="119"/>
      <c r="CZ87" s="119"/>
      <c r="DA87" s="119"/>
      <c r="DB87" s="119"/>
      <c r="DC87" s="119"/>
      <c r="DD87" s="119"/>
      <c r="DE87" s="119"/>
      <c r="DF87" s="119"/>
      <c r="DG87" s="119"/>
      <c r="DH87" s="119"/>
      <c r="DI87" s="119"/>
      <c r="DJ87" s="119"/>
      <c r="DK87" s="119"/>
      <c r="DL87" s="119"/>
      <c r="DM87" s="119"/>
      <c r="DN87" s="119"/>
      <c r="DO87" s="119"/>
      <c r="DP87" s="119"/>
      <c r="DQ87" s="119"/>
      <c r="DR87" s="119"/>
      <c r="DS87" s="119"/>
    </row>
    <row r="88" spans="1:124" x14ac:dyDescent="0.35">
      <c r="D88" s="6"/>
      <c r="E88" s="149"/>
      <c r="F88" s="99"/>
      <c r="G88" s="91"/>
      <c r="H88" s="91"/>
      <c r="I88" s="91"/>
      <c r="J88" s="91"/>
      <c r="K88" s="91"/>
      <c r="L88" s="91"/>
      <c r="M88" s="91"/>
      <c r="N88" s="91"/>
      <c r="O88" s="91"/>
      <c r="P88" s="91"/>
      <c r="Q88" s="91"/>
      <c r="R88" s="91"/>
      <c r="S88" s="91"/>
      <c r="T88" s="91"/>
      <c r="U88" s="91"/>
      <c r="V88" s="91"/>
      <c r="W88" s="91"/>
      <c r="X88" s="91"/>
      <c r="Y88" s="91"/>
      <c r="Z88" s="91"/>
      <c r="AA88" s="91"/>
      <c r="AB88" s="91"/>
      <c r="AC88" s="91"/>
      <c r="AD88" s="91"/>
      <c r="AE88" s="91"/>
      <c r="AF88" s="91"/>
      <c r="AG88" s="91"/>
      <c r="AH88" s="91"/>
      <c r="AI88" s="91"/>
      <c r="AJ88" s="91"/>
      <c r="AK88" s="91"/>
      <c r="AL88" s="91"/>
      <c r="AM88" s="91"/>
      <c r="AN88" s="91"/>
      <c r="AO88" s="91"/>
      <c r="AP88" s="91"/>
      <c r="AQ88" s="91"/>
      <c r="AR88" s="91"/>
      <c r="AS88" s="91"/>
      <c r="AT88" s="91"/>
      <c r="AU88" s="91"/>
      <c r="AV88" s="91"/>
      <c r="AW88" s="91"/>
      <c r="AX88" s="91"/>
      <c r="AY88" s="91"/>
      <c r="AZ88" s="91"/>
      <c r="BA88" s="91"/>
      <c r="BB88" s="91"/>
      <c r="BC88" s="91"/>
      <c r="BD88" s="91"/>
      <c r="BE88" s="91"/>
      <c r="BF88" s="91"/>
      <c r="BG88" s="91"/>
      <c r="BH88" s="91"/>
      <c r="BI88" s="91"/>
      <c r="BJ88" s="91"/>
      <c r="BK88" s="91"/>
      <c r="BL88" s="91"/>
      <c r="BM88" s="91"/>
      <c r="BN88" s="91"/>
      <c r="BO88" s="91"/>
      <c r="BP88" s="91"/>
      <c r="BQ88" s="91"/>
      <c r="BR88" s="91"/>
      <c r="BS88" s="91"/>
      <c r="BT88" s="91"/>
      <c r="BU88" s="91"/>
      <c r="BV88" s="91"/>
      <c r="BW88" s="91"/>
      <c r="BX88" s="91"/>
      <c r="BY88" s="91"/>
      <c r="BZ88" s="91"/>
      <c r="CA88" s="91"/>
      <c r="CB88" s="91"/>
      <c r="CC88" s="91"/>
      <c r="CD88" s="91"/>
      <c r="CE88" s="91"/>
      <c r="CF88" s="91"/>
      <c r="CG88" s="91"/>
      <c r="CH88" s="91"/>
      <c r="CI88" s="91"/>
      <c r="CJ88" s="91"/>
      <c r="CK88" s="91"/>
      <c r="CL88" s="91"/>
      <c r="CM88" s="91"/>
      <c r="CN88" s="91"/>
      <c r="CO88" s="91"/>
      <c r="CP88" s="91"/>
      <c r="CQ88" s="91"/>
      <c r="CR88" s="91"/>
      <c r="CS88" s="91"/>
      <c r="CT88" s="91"/>
      <c r="CU88" s="91"/>
      <c r="CV88" s="91"/>
      <c r="CW88" s="91"/>
      <c r="CX88" s="91"/>
      <c r="CY88" s="91"/>
      <c r="CZ88" s="91"/>
      <c r="DA88" s="91"/>
      <c r="DB88" s="91"/>
      <c r="DC88" s="91"/>
      <c r="DD88" s="91"/>
      <c r="DE88" s="91"/>
      <c r="DF88" s="91"/>
      <c r="DG88" s="91"/>
      <c r="DH88" s="91"/>
      <c r="DI88" s="91"/>
      <c r="DJ88" s="91"/>
      <c r="DK88" s="91"/>
      <c r="DL88" s="91"/>
      <c r="DM88" s="91"/>
      <c r="DN88" s="91"/>
      <c r="DO88" s="91"/>
      <c r="DP88" s="91"/>
      <c r="DQ88" s="91"/>
      <c r="DR88" s="91"/>
      <c r="DS88" s="91"/>
    </row>
    <row r="89" spans="1:124" x14ac:dyDescent="0.35">
      <c r="D89" s="6"/>
      <c r="E89" s="149"/>
      <c r="F89" s="99"/>
      <c r="G89" s="170" t="s">
        <v>339</v>
      </c>
      <c r="H89" s="91"/>
      <c r="I89" s="91"/>
      <c r="J89" s="91"/>
      <c r="K89" s="91"/>
      <c r="L89" s="91"/>
      <c r="M89" s="91"/>
      <c r="N89" s="91"/>
      <c r="O89" s="91"/>
      <c r="P89" s="91"/>
      <c r="Q89" s="91"/>
      <c r="R89" s="91"/>
      <c r="S89" s="91"/>
      <c r="T89" s="91"/>
      <c r="U89" s="91"/>
      <c r="V89" s="91"/>
      <c r="W89" s="91"/>
      <c r="X89" s="91"/>
      <c r="Y89" s="91"/>
      <c r="Z89" s="91"/>
      <c r="AA89" s="91"/>
      <c r="AB89" s="91"/>
      <c r="AC89" s="91"/>
      <c r="AD89" s="91"/>
      <c r="AE89" s="91"/>
      <c r="AF89" s="91"/>
      <c r="AG89" s="91"/>
      <c r="AH89" s="91"/>
      <c r="AI89" s="91"/>
      <c r="AJ89" s="91"/>
      <c r="AK89" s="91"/>
      <c r="AL89" s="91"/>
      <c r="AM89" s="91"/>
      <c r="AN89" s="91"/>
      <c r="AO89" s="91"/>
      <c r="AP89" s="91"/>
      <c r="AQ89" s="91"/>
      <c r="AR89" s="91"/>
      <c r="AS89" s="91"/>
      <c r="AT89" s="91"/>
      <c r="AU89" s="91"/>
      <c r="AV89" s="91"/>
      <c r="AW89" s="91"/>
      <c r="AX89" s="91"/>
      <c r="AY89" s="91"/>
      <c r="AZ89" s="91"/>
      <c r="BA89" s="91"/>
      <c r="BB89" s="91"/>
      <c r="BC89" s="91"/>
      <c r="BD89" s="91"/>
      <c r="BE89" s="91"/>
      <c r="BF89" s="91"/>
      <c r="BG89" s="91"/>
      <c r="BH89" s="91"/>
      <c r="BI89" s="91"/>
      <c r="BJ89" s="91"/>
      <c r="BK89" s="91"/>
      <c r="BL89" s="91"/>
      <c r="BM89" s="91"/>
      <c r="BN89" s="91"/>
      <c r="BO89" s="91"/>
      <c r="BP89" s="91"/>
      <c r="BQ89" s="91"/>
      <c r="BR89" s="91"/>
      <c r="BS89" s="91"/>
      <c r="BT89" s="91"/>
      <c r="BU89" s="91"/>
      <c r="BV89" s="91"/>
      <c r="BW89" s="91"/>
      <c r="BX89" s="91"/>
      <c r="BY89" s="91"/>
      <c r="BZ89" s="91"/>
      <c r="CA89" s="91"/>
      <c r="CB89" s="91"/>
      <c r="CC89" s="91"/>
      <c r="CD89" s="91"/>
      <c r="CE89" s="91"/>
      <c r="CF89" s="91"/>
      <c r="CG89" s="91"/>
      <c r="CH89" s="91"/>
      <c r="CI89" s="91"/>
      <c r="CJ89" s="91"/>
      <c r="CK89" s="91"/>
      <c r="CL89" s="91"/>
      <c r="CM89" s="91"/>
      <c r="CN89" s="91"/>
      <c r="CO89" s="91"/>
      <c r="CP89" s="91"/>
      <c r="CQ89" s="91"/>
      <c r="CR89" s="91"/>
      <c r="CS89" s="91"/>
      <c r="CT89" s="91"/>
      <c r="CU89" s="91"/>
      <c r="CV89" s="91"/>
      <c r="CW89" s="91"/>
      <c r="CX89" s="91"/>
      <c r="CY89" s="91"/>
      <c r="CZ89" s="91"/>
      <c r="DA89" s="91"/>
      <c r="DB89" s="91"/>
      <c r="DC89" s="91"/>
      <c r="DD89" s="91"/>
      <c r="DE89" s="91"/>
      <c r="DF89" s="91"/>
      <c r="DG89" s="91"/>
      <c r="DH89" s="91"/>
      <c r="DI89" s="91"/>
      <c r="DJ89" s="91"/>
      <c r="DK89" s="91"/>
      <c r="DL89" s="91"/>
      <c r="DM89" s="91"/>
      <c r="DN89" s="91"/>
      <c r="DO89" s="91"/>
      <c r="DP89" s="91"/>
      <c r="DQ89" s="91"/>
      <c r="DR89" s="91"/>
      <c r="DS89" s="91"/>
    </row>
    <row r="90" spans="1:124" x14ac:dyDescent="0.35">
      <c r="D90" s="6" t="s">
        <v>340</v>
      </c>
      <c r="E90" s="149"/>
      <c r="F90" s="99" t="s">
        <v>32</v>
      </c>
      <c r="G90" s="168">
        <f t="shared" ref="G90:G99" ca="1" si="80">AVERAGE(J90:BS90)</f>
        <v>0.30585947005632014</v>
      </c>
      <c r="H90" s="164">
        <f ca="1">IFERROR(FS!H41/FS!H15,0)</f>
        <v>0</v>
      </c>
      <c r="I90" s="164">
        <f ca="1">IFERROR(FS!I41/FS!I15,0)</f>
        <v>0</v>
      </c>
      <c r="J90" s="164">
        <f ca="1">IFERROR(FS!J41/FS!J15,0)</f>
        <v>0</v>
      </c>
      <c r="K90" s="164">
        <f ca="1">IFERROR(FS!K41/FS!K15,0)</f>
        <v>0.15130964894478394</v>
      </c>
      <c r="L90" s="164">
        <f ca="1">IFERROR(FS!L41/FS!L15,0)</f>
        <v>0.17165091950401143</v>
      </c>
      <c r="M90" s="164">
        <f ca="1">IFERROR(FS!M41/FS!M15,0)</f>
        <v>0.22226103501654532</v>
      </c>
      <c r="N90" s="164">
        <f ca="1">IFERROR(FS!N41/FS!N15,0)</f>
        <v>0.24186857387343375</v>
      </c>
      <c r="O90" s="164">
        <f ca="1">IFERROR(FS!O41/FS!O15,0)</f>
        <v>0.252423125279373</v>
      </c>
      <c r="P90" s="164">
        <f ca="1">IFERROR(FS!P41/FS!P15,0)</f>
        <v>0.27276706201484435</v>
      </c>
      <c r="Q90" s="164">
        <f ca="1">IFERROR(FS!Q41/FS!Q15,0)</f>
        <v>0.30643839316751748</v>
      </c>
      <c r="R90" s="164">
        <f ca="1">IFERROR(FS!R41/FS!R15,0)</f>
        <v>0.32607046084585034</v>
      </c>
      <c r="S90" s="164">
        <f ca="1">IFERROR(FS!S41/FS!S15,0)</f>
        <v>0.33070779393992655</v>
      </c>
      <c r="T90" s="164">
        <f ca="1">IFERROR(FS!T41/FS!T15,0)</f>
        <v>0.33104297038202496</v>
      </c>
      <c r="U90" s="164">
        <f ca="1">IFERROR(FS!U41/FS!U15,0)</f>
        <v>0.33874291020853114</v>
      </c>
      <c r="V90" s="164">
        <f ca="1">IFERROR(FS!V41/FS!V15,0)</f>
        <v>0.33839249847361003</v>
      </c>
      <c r="W90" s="164">
        <f ca="1">IFERROR(FS!W41/FS!W15,0)</f>
        <v>0.32801962678695462</v>
      </c>
      <c r="X90" s="164">
        <f ca="1">IFERROR(FS!X41/FS!X15,0)</f>
        <v>0.32835254884204818</v>
      </c>
      <c r="Y90" s="164">
        <f ca="1">IFERROR(FS!Y41/FS!Y15,0)</f>
        <v>0.33751109633835885</v>
      </c>
      <c r="Z90" s="164">
        <f ca="1">IFERROR(FS!Z41/FS!Z15,0)</f>
        <v>0.33715984829858109</v>
      </c>
      <c r="AA90" s="164">
        <f ca="1">IFERROR(FS!AA41/FS!AA15,0)</f>
        <v>0.32317819097612621</v>
      </c>
      <c r="AB90" s="164">
        <f ca="1">IFERROR(FS!AB41/FS!AB15,0)</f>
        <v>0.32272152266224435</v>
      </c>
      <c r="AC90" s="164">
        <f ca="1">IFERROR(FS!AC41/FS!AC15,0)</f>
        <v>0.33397918222666012</v>
      </c>
      <c r="AD90" s="164">
        <f ca="1">IFERROR(FS!AD41/FS!AD15,0)</f>
        <v>0.33362066108496263</v>
      </c>
      <c r="AE90" s="164">
        <f ca="1">IFERROR(FS!AE41/FS!AE15,0)</f>
        <v>0.33795617622506774</v>
      </c>
      <c r="AF90" s="164">
        <f ca="1">IFERROR(FS!AF41/FS!AF15,0)</f>
        <v>0.33745628384094323</v>
      </c>
      <c r="AG90" s="164">
        <f ca="1">IFERROR(FS!AG41/FS!AG15,0)</f>
        <v>0.33468101800096778</v>
      </c>
      <c r="AH90" s="164">
        <f ca="1">IFERROR(FS!AH41/FS!AH15,0)</f>
        <v>0.33435276199696506</v>
      </c>
      <c r="AI90" s="164">
        <f ca="1">IFERROR(FS!AI41/FS!AI15,0)</f>
        <v>0.33608997924899819</v>
      </c>
      <c r="AJ90" s="164">
        <f ca="1">IFERROR(FS!AJ41/FS!AJ15,0)</f>
        <v>0.33553898182074982</v>
      </c>
      <c r="AK90" s="164">
        <f ca="1">IFERROR(FS!AK41/FS!AK15,0)</f>
        <v>0.33235583244154099</v>
      </c>
      <c r="AL90" s="164">
        <f ca="1">IFERROR(FS!AL41/FS!AL15,0)</f>
        <v>0.33204423758311591</v>
      </c>
      <c r="AM90" s="164">
        <f ca="1">IFERROR(FS!AM41/FS!AM15,0)</f>
        <v>0.33090610701256973</v>
      </c>
      <c r="AN90" s="164">
        <f ca="1">IFERROR(FS!AN41/FS!AN15,0)</f>
        <v>0.33035093643889601</v>
      </c>
      <c r="AO90" s="164">
        <f ca="1">IFERROR(FS!AO41/FS!AO15,0)</f>
        <v>0.32694167433827009</v>
      </c>
      <c r="AP90" s="164">
        <f ca="1">IFERROR(FS!AP41/FS!AP15,0)</f>
        <v>0.3266342526252704</v>
      </c>
      <c r="AQ90" s="164">
        <f ca="1">IFERROR(FS!AQ41/FS!AQ15,0)</f>
        <v>0.32435799148417804</v>
      </c>
      <c r="AR90" s="164">
        <f ca="1">IFERROR(FS!AR41/FS!AR15,0)</f>
        <v>0.32293188233298031</v>
      </c>
      <c r="AS90" s="164">
        <f ca="1">IFERROR(FS!AS41/FS!AS15,0)</f>
        <v>0.317846888995926</v>
      </c>
      <c r="AT90" s="164">
        <f ca="1">IFERROR(FS!AT41/FS!AT15,0)</f>
        <v>0.31754781357377687</v>
      </c>
      <c r="AU90" s="164">
        <f ca="1">IFERROR(FS!AU41/FS!AU15,0)</f>
        <v>0.31185716072104597</v>
      </c>
      <c r="AV90" s="164">
        <f ca="1">IFERROR(FS!AV41/FS!AV15,0)</f>
        <v>0.3121562361431951</v>
      </c>
      <c r="AW90" s="164">
        <f ca="1">IFERROR(FS!AW41/FS!AW15,0)</f>
        <v>0.3102783207017939</v>
      </c>
      <c r="AX90" s="164">
        <f ca="1">IFERROR(FS!AX41/FS!AX15,0)</f>
        <v>0.31000011100677149</v>
      </c>
      <c r="AY90" s="164">
        <f ca="1">IFERROR(FS!AY41/FS!AY15,0)</f>
        <v>0.31000011100677149</v>
      </c>
      <c r="AZ90" s="164">
        <f ca="1">IFERROR(FS!AZ41/FS!AZ15,0)</f>
        <v>0.3102783207017939</v>
      </c>
      <c r="BA90" s="164">
        <f ca="1">IFERROR(FS!BA41/FS!BA15,0)</f>
        <v>0.3102783207017939</v>
      </c>
      <c r="BB90" s="164">
        <f ca="1">IFERROR(FS!BB41/FS!BB15,0)</f>
        <v>0.31000011100677149</v>
      </c>
      <c r="BC90" s="164">
        <f ca="1">IFERROR(FS!BC41/FS!BC15,0)</f>
        <v>0.31000011100677149</v>
      </c>
      <c r="BD90" s="164">
        <f ca="1">IFERROR(FS!BD41/FS!BD15,0)</f>
        <v>0.3102783207017939</v>
      </c>
      <c r="BE90" s="164">
        <f ca="1">IFERROR(FS!BE41/FS!BE15,0)</f>
        <v>0.3102783207017939</v>
      </c>
      <c r="BF90" s="164">
        <f ca="1">IFERROR(FS!BF41/FS!BF15,0)</f>
        <v>0.31000011100677149</v>
      </c>
      <c r="BG90" s="164">
        <f ca="1">IFERROR(FS!BG41/FS!BG15,0)</f>
        <v>0.31000011100677149</v>
      </c>
      <c r="BH90" s="164">
        <f ca="1">IFERROR(FS!BH41/FS!BH15,0)</f>
        <v>0.3102783207017939</v>
      </c>
      <c r="BI90" s="164">
        <f ca="1">IFERROR(FS!BI41/FS!BI15,0)</f>
        <v>0.3102783207017939</v>
      </c>
      <c r="BJ90" s="164">
        <f ca="1">IFERROR(FS!BJ41/FS!BJ15,0)</f>
        <v>0.31000011100677149</v>
      </c>
      <c r="BK90" s="164">
        <f ca="1">IFERROR(FS!BK41/FS!BK15,0)</f>
        <v>0.31000011100677149</v>
      </c>
      <c r="BL90" s="164">
        <f ca="1">IFERROR(FS!BL41/FS!BL15,0)</f>
        <v>0.3102783207017939</v>
      </c>
      <c r="BM90" s="164">
        <f ca="1">IFERROR(FS!BM41/FS!BM15,0)</f>
        <v>0.3102783207017939</v>
      </c>
      <c r="BN90" s="164">
        <f ca="1">IFERROR(FS!BN41/FS!BN15,0)</f>
        <v>0.31000011100677149</v>
      </c>
      <c r="BO90" s="164">
        <f ca="1">IFERROR(FS!BO41/FS!BO15,0)</f>
        <v>0.31000011100677149</v>
      </c>
      <c r="BP90" s="164">
        <f ca="1">IFERROR(FS!BP41/FS!BP15,0)</f>
        <v>0.3102783207017939</v>
      </c>
      <c r="BQ90" s="164">
        <f ca="1">IFERROR(FS!BQ41/FS!BQ15,0)</f>
        <v>0.3102783207017939</v>
      </c>
      <c r="BR90" s="164">
        <f ca="1">IFERROR(FS!BR41/FS!BR15,0)</f>
        <v>0.31000011100677149</v>
      </c>
      <c r="BS90" s="164">
        <f ca="1">IFERROR(FS!BS41/FS!BS15,0)</f>
        <v>0.31000011100677149</v>
      </c>
      <c r="BT90" s="164">
        <f ca="1">IFERROR(FS!BT41/FS!BT15,0)</f>
        <v>0.3102783207017939</v>
      </c>
      <c r="BU90" s="164">
        <f ca="1">IFERROR(FS!BU41/FS!BU15,0)</f>
        <v>0.3102783207017939</v>
      </c>
      <c r="BV90" s="164">
        <f ca="1">IFERROR(FS!BV41/FS!BV15,0)</f>
        <v>0.31000011100677149</v>
      </c>
      <c r="BW90" s="164">
        <f ca="1">IFERROR(FS!BW41/FS!BW15,0)</f>
        <v>0.31000011100677149</v>
      </c>
      <c r="BX90" s="164">
        <f ca="1">IFERROR(FS!BX41/FS!BX15,0)</f>
        <v>0.3102783207017939</v>
      </c>
      <c r="BY90" s="164">
        <f ca="1">IFERROR(FS!BY41/FS!BY15,0)</f>
        <v>0.3102783207017939</v>
      </c>
      <c r="BZ90" s="164">
        <f ca="1">IFERROR(FS!BZ41/FS!BZ15,0)</f>
        <v>0.31000011100677149</v>
      </c>
      <c r="CA90" s="164">
        <f ca="1">IFERROR(FS!CA41/FS!CA15,0)</f>
        <v>0.31000011100677149</v>
      </c>
      <c r="CB90" s="164">
        <f ca="1">IFERROR(FS!CB41/FS!CB15,0)</f>
        <v>0.3102783207017939</v>
      </c>
      <c r="CC90" s="164">
        <f ca="1">IFERROR(FS!CC41/FS!CC15,0)</f>
        <v>0.3102783207017939</v>
      </c>
      <c r="CD90" s="164">
        <f ca="1">IFERROR(FS!CD41/FS!CD15,0)</f>
        <v>0.31000011100677149</v>
      </c>
      <c r="CE90" s="164">
        <f ca="1">IFERROR(FS!CE41/FS!CE15,0)</f>
        <v>0.31000011100677149</v>
      </c>
      <c r="CF90" s="164">
        <f ca="1">IFERROR(FS!CF41/FS!CF15,0)</f>
        <v>0.3102783207017939</v>
      </c>
      <c r="CG90" s="164">
        <f ca="1">IFERROR(FS!CG41/FS!CG15,0)</f>
        <v>0.3102783207017939</v>
      </c>
      <c r="CH90" s="164">
        <f ca="1">IFERROR(FS!CH41/FS!CH15,0)</f>
        <v>0.31000011100677149</v>
      </c>
      <c r="CI90" s="164">
        <f ca="1">IFERROR(FS!CI41/FS!CI15,0)</f>
        <v>0.31000011100677149</v>
      </c>
      <c r="CJ90" s="164">
        <f ca="1">IFERROR(FS!CJ41/FS!CJ15,0)</f>
        <v>0.3102783207017939</v>
      </c>
      <c r="CK90" s="164">
        <f ca="1">IFERROR(FS!CK41/FS!CK15,0)</f>
        <v>0.3102783207017939</v>
      </c>
      <c r="CL90" s="164">
        <f ca="1">IFERROR(FS!CL41/FS!CL15,0)</f>
        <v>0.31000011100677149</v>
      </c>
      <c r="CM90" s="164">
        <f ca="1">IFERROR(FS!CM41/FS!CM15,0)</f>
        <v>0.31000011100677149</v>
      </c>
      <c r="CN90" s="164">
        <f ca="1">IFERROR(FS!CN41/FS!CN15,0)</f>
        <v>0.3102783207017939</v>
      </c>
      <c r="CO90" s="164">
        <f ca="1">IFERROR(FS!CO41/FS!CO15,0)</f>
        <v>0.3102783207017939</v>
      </c>
      <c r="CP90" s="164">
        <f ca="1">IFERROR(FS!CP41/FS!CP15,0)</f>
        <v>0.31000011100677149</v>
      </c>
      <c r="CQ90" s="164">
        <f ca="1">IFERROR(FS!CQ41/FS!CQ15,0)</f>
        <v>0.31000011100677149</v>
      </c>
      <c r="CR90" s="164">
        <f ca="1">IFERROR(FS!CR41/FS!CR15,0)</f>
        <v>0.3102783207017939</v>
      </c>
      <c r="CS90" s="164">
        <f ca="1">IFERROR(FS!CS41/FS!CS15,0)</f>
        <v>0.3102783207017939</v>
      </c>
      <c r="CT90" s="164">
        <f ca="1">IFERROR(FS!CT41/FS!CT15,0)</f>
        <v>0.31000011100677149</v>
      </c>
      <c r="CU90" s="164">
        <f ca="1">IFERROR(FS!CU41/FS!CU15,0)</f>
        <v>0.31000011100677149</v>
      </c>
      <c r="CV90" s="164">
        <f ca="1">IFERROR(FS!CV41/FS!CV15,0)</f>
        <v>0.3102783207017939</v>
      </c>
      <c r="CW90" s="164">
        <f ca="1">IFERROR(FS!CW41/FS!CW15,0)</f>
        <v>0.3102783207017939</v>
      </c>
      <c r="CX90" s="164">
        <f ca="1">IFERROR(FS!CX41/FS!CX15,0)</f>
        <v>0.31000011100677149</v>
      </c>
      <c r="CY90" s="164">
        <f ca="1">IFERROR(FS!CY41/FS!CY15,0)</f>
        <v>0.31000011100677149</v>
      </c>
      <c r="CZ90" s="164">
        <f ca="1">IFERROR(FS!CZ41/FS!CZ15,0)</f>
        <v>0.3102783207017939</v>
      </c>
      <c r="DA90" s="164">
        <f ca="1">IFERROR(FS!DA41/FS!DA15,0)</f>
        <v>0.3102783207017939</v>
      </c>
      <c r="DB90" s="164">
        <f ca="1">IFERROR(FS!DB41/FS!DB15,0)</f>
        <v>0.31000011100677149</v>
      </c>
      <c r="DC90" s="164">
        <f ca="1">IFERROR(FS!DC41/FS!DC15,0)</f>
        <v>0.31000011100677149</v>
      </c>
      <c r="DD90" s="164">
        <f ca="1">IFERROR(FS!DD41/FS!DD15,0)</f>
        <v>0.3102783207017939</v>
      </c>
      <c r="DE90" s="164">
        <f ca="1">IFERROR(FS!DE41/FS!DE15,0)</f>
        <v>0.3102783207017939</v>
      </c>
      <c r="DF90" s="164">
        <f ca="1">IFERROR(FS!DF41/FS!DF15,0)</f>
        <v>0.31000011100677149</v>
      </c>
      <c r="DG90" s="164">
        <f ca="1">IFERROR(FS!DG41/FS!DG15,0)</f>
        <v>0.31000011100677149</v>
      </c>
      <c r="DH90" s="164">
        <f ca="1">IFERROR(FS!DH41/FS!DH15,0)</f>
        <v>0.3102783207017939</v>
      </c>
      <c r="DI90" s="164">
        <f ca="1">IFERROR(FS!DI41/FS!DI15,0)</f>
        <v>0.3102783207017939</v>
      </c>
      <c r="DJ90" s="164">
        <f ca="1">IFERROR(FS!DJ41/FS!DJ15,0)</f>
        <v>0.31000011100677149</v>
      </c>
      <c r="DK90" s="164">
        <f ca="1">IFERROR(FS!DK41/FS!DK15,0)</f>
        <v>0.31000011100677149</v>
      </c>
      <c r="DL90" s="164">
        <f ca="1">IFERROR(FS!DL41/FS!DL15,0)</f>
        <v>0.3102783207017939</v>
      </c>
      <c r="DM90" s="164">
        <f ca="1">IFERROR(FS!DM41/FS!DM15,0)</f>
        <v>0.3102783207017939</v>
      </c>
      <c r="DN90" s="164">
        <f ca="1">IFERROR(FS!DN41/FS!DN15,0)</f>
        <v>0.31000011100677149</v>
      </c>
      <c r="DO90" s="164">
        <f ca="1">IFERROR(FS!DO41/FS!DO15,0)</f>
        <v>0.31000011100677149</v>
      </c>
      <c r="DP90" s="164">
        <f ca="1">IFERROR(FS!DP41/FS!DP15,0)</f>
        <v>0.3102783207017939</v>
      </c>
      <c r="DQ90" s="164">
        <f ca="1">IFERROR(FS!DQ41/FS!DQ15,0)</f>
        <v>0.3102783207017939</v>
      </c>
      <c r="DR90" s="164">
        <f ca="1">IFERROR(FS!DR41/FS!DR15,0)</f>
        <v>0.31000011100677149</v>
      </c>
      <c r="DS90" s="164">
        <f ca="1">IFERROR(FS!DS41/FS!DS15,0)</f>
        <v>0.31000011100677149</v>
      </c>
    </row>
    <row r="91" spans="1:124" x14ac:dyDescent="0.35">
      <c r="D91" s="6" t="s">
        <v>341</v>
      </c>
      <c r="E91" s="149"/>
      <c r="F91" s="99" t="s">
        <v>32</v>
      </c>
      <c r="G91" s="168">
        <f t="shared" ca="1" si="80"/>
        <v>0.25722025479122779</v>
      </c>
      <c r="H91" s="164">
        <f ca="1">IFERROR(FS!H46/FS!H15,0)</f>
        <v>0</v>
      </c>
      <c r="I91" s="164">
        <f ca="1">IFERROR(FS!I46/FS!I15,0)</f>
        <v>0</v>
      </c>
      <c r="J91" s="164">
        <f ca="1">IFERROR(FS!J46/FS!J15,0)</f>
        <v>0</v>
      </c>
      <c r="K91" s="164">
        <f ca="1">IFERROR(FS!K46/FS!K15,0)</f>
        <v>9.3437307907989806E-2</v>
      </c>
      <c r="L91" s="164">
        <f ca="1">IFERROR(FS!L46/FS!L15,0)</f>
        <v>0.1137785784672173</v>
      </c>
      <c r="M91" s="164">
        <f ca="1">IFERROR(FS!M46/FS!M15,0)</f>
        <v>0.16438869397975117</v>
      </c>
      <c r="N91" s="164">
        <f ca="1">IFERROR(FS!N46/FS!N15,0)</f>
        <v>0.1839962328366396</v>
      </c>
      <c r="O91" s="164">
        <f ca="1">IFERROR(FS!O46/FS!O15,0)</f>
        <v>0.19816780555737848</v>
      </c>
      <c r="P91" s="164">
        <f ca="1">IFERROR(FS!P46/FS!P15,0)</f>
        <v>0.21851174229284986</v>
      </c>
      <c r="Q91" s="164">
        <f ca="1">IFERROR(FS!Q46/FS!Q15,0)</f>
        <v>0.25218307344552299</v>
      </c>
      <c r="R91" s="164">
        <f ca="1">IFERROR(FS!R46/FS!R15,0)</f>
        <v>0.27181514112385585</v>
      </c>
      <c r="S91" s="164">
        <f ca="1">IFERROR(FS!S46/FS!S15,0)</f>
        <v>0.2790360608713604</v>
      </c>
      <c r="T91" s="164">
        <f ca="1">IFERROR(FS!T46/FS!T15,0)</f>
        <v>0.27937123731345875</v>
      </c>
      <c r="U91" s="164">
        <f ca="1">IFERROR(FS!U46/FS!U15,0)</f>
        <v>0.28707117713996494</v>
      </c>
      <c r="V91" s="164">
        <f ca="1">IFERROR(FS!V46/FS!V15,0)</f>
        <v>0.28672076540504388</v>
      </c>
      <c r="W91" s="164">
        <f ca="1">IFERROR(FS!W46/FS!W15,0)</f>
        <v>0.27622457215975221</v>
      </c>
      <c r="X91" s="164">
        <f ca="1">IFERROR(FS!X46/FS!X15,0)</f>
        <v>0.27655749421484577</v>
      </c>
      <c r="Y91" s="164">
        <f ca="1">IFERROR(FS!Y46/FS!Y15,0)</f>
        <v>0.28571604171115644</v>
      </c>
      <c r="Z91" s="164">
        <f ca="1">IFERROR(FS!Z46/FS!Z15,0)</f>
        <v>0.28536479367137874</v>
      </c>
      <c r="AA91" s="164">
        <f ca="1">IFERROR(FS!AA46/FS!AA15,0)</f>
        <v>0.27031064435298907</v>
      </c>
      <c r="AB91" s="164">
        <f ca="1">IFERROR(FS!AB46/FS!AB15,0)</f>
        <v>0.26985397603910721</v>
      </c>
      <c r="AC91" s="164">
        <f ca="1">IFERROR(FS!AC46/FS!AC15,0)</f>
        <v>0.28111163560352298</v>
      </c>
      <c r="AD91" s="164">
        <f ca="1">IFERROR(FS!AD46/FS!AD15,0)</f>
        <v>0.28075311446182549</v>
      </c>
      <c r="AE91" s="164">
        <f ca="1">IFERROR(FS!AE46/FS!AE15,0)</f>
        <v>0.28891181941422528</v>
      </c>
      <c r="AF91" s="164">
        <f ca="1">IFERROR(FS!AF46/FS!AF15,0)</f>
        <v>0.28841192703010077</v>
      </c>
      <c r="AG91" s="164">
        <f ca="1">IFERROR(FS!AG46/FS!AG15,0)</f>
        <v>0.28563666119012526</v>
      </c>
      <c r="AH91" s="164">
        <f ca="1">IFERROR(FS!AH46/FS!AH15,0)</f>
        <v>0.28530840518612255</v>
      </c>
      <c r="AI91" s="164">
        <f ca="1">IFERROR(FS!AI46/FS!AI15,0)</f>
        <v>0.2889114403603073</v>
      </c>
      <c r="AJ91" s="164">
        <f ca="1">IFERROR(FS!AJ46/FS!AJ15,0)</f>
        <v>0.28836044293205898</v>
      </c>
      <c r="AK91" s="164">
        <f ca="1">IFERROR(FS!AK46/FS!AK15,0)</f>
        <v>0.2851772935528501</v>
      </c>
      <c r="AL91" s="164">
        <f ca="1">IFERROR(FS!AL46/FS!AL15,0)</f>
        <v>0.28486569869442502</v>
      </c>
      <c r="AM91" s="164">
        <f ca="1">IFERROR(FS!AM46/FS!AM15,0)</f>
        <v>0.28372756812387884</v>
      </c>
      <c r="AN91" s="164">
        <f ca="1">IFERROR(FS!AN46/FS!AN15,0)</f>
        <v>0.28317239755020512</v>
      </c>
      <c r="AO91" s="164">
        <f ca="1">IFERROR(FS!AO46/FS!AO15,0)</f>
        <v>0.27976313544957926</v>
      </c>
      <c r="AP91" s="164">
        <f ca="1">IFERROR(FS!AP46/FS!AP15,0)</f>
        <v>0.27945571373657951</v>
      </c>
      <c r="AQ91" s="164">
        <f ca="1">IFERROR(FS!AQ46/FS!AQ15,0)</f>
        <v>0.27717945259548715</v>
      </c>
      <c r="AR91" s="164">
        <f ca="1">IFERROR(FS!AR46/FS!AR15,0)</f>
        <v>0.27575334344428942</v>
      </c>
      <c r="AS91" s="164">
        <f ca="1">IFERROR(FS!AS46/FS!AS15,0)</f>
        <v>0.27066835010723511</v>
      </c>
      <c r="AT91" s="164">
        <f ca="1">IFERROR(FS!AT46/FS!AT15,0)</f>
        <v>0.27036927468508598</v>
      </c>
      <c r="AU91" s="164">
        <f ca="1">IFERROR(FS!AU46/FS!AU15,0)</f>
        <v>0.26467862183235513</v>
      </c>
      <c r="AV91" s="164">
        <f ca="1">IFERROR(FS!AV46/FS!AV15,0)</f>
        <v>0.26497769725450426</v>
      </c>
      <c r="AW91" s="164">
        <f ca="1">IFERROR(FS!AW46/FS!AW15,0)</f>
        <v>0.26309978181310306</v>
      </c>
      <c r="AX91" s="164">
        <f ca="1">IFERROR(FS!AX46/FS!AX15,0)</f>
        <v>0.2628215721180806</v>
      </c>
      <c r="AY91" s="164">
        <f ca="1">IFERROR(FS!AY46/FS!AY15,0)</f>
        <v>0.2628215721180806</v>
      </c>
      <c r="AZ91" s="164">
        <f ca="1">IFERROR(FS!AZ46/FS!AZ15,0)</f>
        <v>0.26309978181310306</v>
      </c>
      <c r="BA91" s="164">
        <f ca="1">IFERROR(FS!BA46/FS!BA15,0)</f>
        <v>0.26309978181310306</v>
      </c>
      <c r="BB91" s="164">
        <f ca="1">IFERROR(FS!BB46/FS!BB15,0)</f>
        <v>0.2628215721180806</v>
      </c>
      <c r="BC91" s="164">
        <f ca="1">IFERROR(FS!BC46/FS!BC15,0)</f>
        <v>0.2628215721180806</v>
      </c>
      <c r="BD91" s="164">
        <f ca="1">IFERROR(FS!BD46/FS!BD15,0)</f>
        <v>0.26309978181310306</v>
      </c>
      <c r="BE91" s="164">
        <f ca="1">IFERROR(FS!BE46/FS!BE15,0)</f>
        <v>0.26309978181310306</v>
      </c>
      <c r="BF91" s="164">
        <f ca="1">IFERROR(FS!BF46/FS!BF15,0)</f>
        <v>0.2628215721180806</v>
      </c>
      <c r="BG91" s="164">
        <f ca="1">IFERROR(FS!BG46/FS!BG15,0)</f>
        <v>0.2628215721180806</v>
      </c>
      <c r="BH91" s="164">
        <f ca="1">IFERROR(FS!BH46/FS!BH15,0)</f>
        <v>0.26309978181310306</v>
      </c>
      <c r="BI91" s="164">
        <f ca="1">IFERROR(FS!BI46/FS!BI15,0)</f>
        <v>0.26309978181310306</v>
      </c>
      <c r="BJ91" s="164">
        <f ca="1">IFERROR(FS!BJ46/FS!BJ15,0)</f>
        <v>0.2628215721180806</v>
      </c>
      <c r="BK91" s="164">
        <f ca="1">IFERROR(FS!BK46/FS!BK15,0)</f>
        <v>0.2628215721180806</v>
      </c>
      <c r="BL91" s="164">
        <f ca="1">IFERROR(FS!BL46/FS!BL15,0)</f>
        <v>0.26309978181310306</v>
      </c>
      <c r="BM91" s="164">
        <f ca="1">IFERROR(FS!BM46/FS!BM15,0)</f>
        <v>0.26309978181310306</v>
      </c>
      <c r="BN91" s="164">
        <f ca="1">IFERROR(FS!BN46/FS!BN15,0)</f>
        <v>0.2628215721180806</v>
      </c>
      <c r="BO91" s="164">
        <f ca="1">IFERROR(FS!BO46/FS!BO15,0)</f>
        <v>0.2628215721180806</v>
      </c>
      <c r="BP91" s="164">
        <f ca="1">IFERROR(FS!BP46/FS!BP15,0)</f>
        <v>0.26309978181310306</v>
      </c>
      <c r="BQ91" s="164">
        <f ca="1">IFERROR(FS!BQ46/FS!BQ15,0)</f>
        <v>0.26309978181310306</v>
      </c>
      <c r="BR91" s="164">
        <f ca="1">IFERROR(FS!BR46/FS!BR15,0)</f>
        <v>0.2628215721180806</v>
      </c>
      <c r="BS91" s="164">
        <f ca="1">IFERROR(FS!BS46/FS!BS15,0)</f>
        <v>0.2628215721180806</v>
      </c>
      <c r="BT91" s="164">
        <f ca="1">IFERROR(FS!BT46/FS!BT15,0)</f>
        <v>0.26309978181310306</v>
      </c>
      <c r="BU91" s="164">
        <f ca="1">IFERROR(FS!BU46/FS!BU15,0)</f>
        <v>0.26309978181310306</v>
      </c>
      <c r="BV91" s="164">
        <f ca="1">IFERROR(FS!BV46/FS!BV15,0)</f>
        <v>0.2628215721180806</v>
      </c>
      <c r="BW91" s="164">
        <f ca="1">IFERROR(FS!BW46/FS!BW15,0)</f>
        <v>0.2628215721180806</v>
      </c>
      <c r="BX91" s="164">
        <f ca="1">IFERROR(FS!BX46/FS!BX15,0)</f>
        <v>0.26309978181310306</v>
      </c>
      <c r="BY91" s="164">
        <f ca="1">IFERROR(FS!BY46/FS!BY15,0)</f>
        <v>0.26309978181310306</v>
      </c>
      <c r="BZ91" s="164">
        <f ca="1">IFERROR(FS!BZ46/FS!BZ15,0)</f>
        <v>0.2628215721180806</v>
      </c>
      <c r="CA91" s="164">
        <f ca="1">IFERROR(FS!CA46/FS!CA15,0)</f>
        <v>0.2628215721180806</v>
      </c>
      <c r="CB91" s="164">
        <f ca="1">IFERROR(FS!CB46/FS!CB15,0)</f>
        <v>0.26309978181310306</v>
      </c>
      <c r="CC91" s="164">
        <f ca="1">IFERROR(FS!CC46/FS!CC15,0)</f>
        <v>0.26309978181310306</v>
      </c>
      <c r="CD91" s="164">
        <f ca="1">IFERROR(FS!CD46/FS!CD15,0)</f>
        <v>0.2628215721180806</v>
      </c>
      <c r="CE91" s="164">
        <f ca="1">IFERROR(FS!CE46/FS!CE15,0)</f>
        <v>0.2628215721180806</v>
      </c>
      <c r="CF91" s="164">
        <f ca="1">IFERROR(FS!CF46/FS!CF15,0)</f>
        <v>0.26309978181310306</v>
      </c>
      <c r="CG91" s="164">
        <f ca="1">IFERROR(FS!CG46/FS!CG15,0)</f>
        <v>0.26309978181310306</v>
      </c>
      <c r="CH91" s="164">
        <f ca="1">IFERROR(FS!CH46/FS!CH15,0)</f>
        <v>0.2628215721180806</v>
      </c>
      <c r="CI91" s="164">
        <f ca="1">IFERROR(FS!CI46/FS!CI15,0)</f>
        <v>0.2628215721180806</v>
      </c>
      <c r="CJ91" s="164">
        <f ca="1">IFERROR(FS!CJ46/FS!CJ15,0)</f>
        <v>0.26309978181310306</v>
      </c>
      <c r="CK91" s="164">
        <f ca="1">IFERROR(FS!CK46/FS!CK15,0)</f>
        <v>0.26309978181310306</v>
      </c>
      <c r="CL91" s="164">
        <f ca="1">IFERROR(FS!CL46/FS!CL15,0)</f>
        <v>0.2628215721180806</v>
      </c>
      <c r="CM91" s="164">
        <f ca="1">IFERROR(FS!CM46/FS!CM15,0)</f>
        <v>0.26728122252989089</v>
      </c>
      <c r="CN91" s="164">
        <f ca="1">IFERROR(FS!CN46/FS!CN15,0)</f>
        <v>0.26755943222491335</v>
      </c>
      <c r="CO91" s="164">
        <f ca="1">IFERROR(FS!CO46/FS!CO15,0)</f>
        <v>0.26755943222491335</v>
      </c>
      <c r="CP91" s="164">
        <f ca="1">IFERROR(FS!CP46/FS!CP15,0)</f>
        <v>0.26728122252989089</v>
      </c>
      <c r="CQ91" s="164">
        <f ca="1">IFERROR(FS!CQ46/FS!CQ15,0)</f>
        <v>0.27174087294170118</v>
      </c>
      <c r="CR91" s="164">
        <f ca="1">IFERROR(FS!CR46/FS!CR15,0)</f>
        <v>0.27201908263672359</v>
      </c>
      <c r="CS91" s="164">
        <f ca="1">IFERROR(FS!CS46/FS!CS15,0)</f>
        <v>0.27201908263672359</v>
      </c>
      <c r="CT91" s="164">
        <f ca="1">IFERROR(FS!CT46/FS!CT15,0)</f>
        <v>0.27174087294170118</v>
      </c>
      <c r="CU91" s="164">
        <f ca="1">IFERROR(FS!CU46/FS!CU15,0)</f>
        <v>0.27620052335351147</v>
      </c>
      <c r="CV91" s="164">
        <f ca="1">IFERROR(FS!CV46/FS!CV15,0)</f>
        <v>0.27647873304853388</v>
      </c>
      <c r="CW91" s="164">
        <f ca="1">IFERROR(FS!CW46/FS!CW15,0)</f>
        <v>0.27647873304853388</v>
      </c>
      <c r="CX91" s="164">
        <f ca="1">IFERROR(FS!CX46/FS!CX15,0)</f>
        <v>0.27620052335351147</v>
      </c>
      <c r="CY91" s="164">
        <f ca="1">IFERROR(FS!CY46/FS!CY15,0)</f>
        <v>0.285119824177132</v>
      </c>
      <c r="CZ91" s="164">
        <f ca="1">IFERROR(FS!CZ46/FS!CZ15,0)</f>
        <v>0.28539803387215446</v>
      </c>
      <c r="DA91" s="164">
        <f ca="1">IFERROR(FS!DA46/FS!DA15,0)</f>
        <v>0.28539803387215446</v>
      </c>
      <c r="DB91" s="164">
        <f ca="1">IFERROR(FS!DB46/FS!DB15,0)</f>
        <v>0.285119824177132</v>
      </c>
      <c r="DC91" s="164">
        <f ca="1">IFERROR(FS!DC46/FS!DC15,0)</f>
        <v>0.3074180762361835</v>
      </c>
      <c r="DD91" s="164">
        <f ca="1">IFERROR(FS!DD46/FS!DD15,0)</f>
        <v>0.3076962859312059</v>
      </c>
      <c r="DE91" s="164">
        <f ca="1">IFERROR(FS!DE46/FS!DE15,0)</f>
        <v>0.3076962859312059</v>
      </c>
      <c r="DF91" s="164">
        <f ca="1">IFERROR(FS!DF46/FS!DF15,0)</f>
        <v>0.3074180762361835</v>
      </c>
      <c r="DG91" s="164">
        <f ca="1">IFERROR(FS!DG46/FS!DG15,0)</f>
        <v>0.3074180762361835</v>
      </c>
      <c r="DH91" s="164">
        <f ca="1">IFERROR(FS!DH46/FS!DH15,0)</f>
        <v>0.3076962859312059</v>
      </c>
      <c r="DI91" s="164">
        <f ca="1">IFERROR(FS!DI46/FS!DI15,0)</f>
        <v>0.3076962859312059</v>
      </c>
      <c r="DJ91" s="164">
        <f ca="1">IFERROR(FS!DJ46/FS!DJ15,0)</f>
        <v>0.3074180762361835</v>
      </c>
      <c r="DK91" s="164">
        <f ca="1">IFERROR(FS!DK46/FS!DK15,0)</f>
        <v>0.3074180762361835</v>
      </c>
      <c r="DL91" s="164">
        <f ca="1">IFERROR(FS!DL46/FS!DL15,0)</f>
        <v>0.3076962859312059</v>
      </c>
      <c r="DM91" s="164">
        <f ca="1">IFERROR(FS!DM46/FS!DM15,0)</f>
        <v>0.3076962859312059</v>
      </c>
      <c r="DN91" s="164">
        <f ca="1">IFERROR(FS!DN46/FS!DN15,0)</f>
        <v>0.3074180762361835</v>
      </c>
      <c r="DO91" s="164">
        <f ca="1">IFERROR(FS!DO46/FS!DO15,0)</f>
        <v>0.3074180762361835</v>
      </c>
      <c r="DP91" s="164">
        <f ca="1">IFERROR(FS!DP46/FS!DP15,0)</f>
        <v>0.3076962859312059</v>
      </c>
      <c r="DQ91" s="164">
        <f ca="1">IFERROR(FS!DQ46/FS!DQ15,0)</f>
        <v>0.3076962859312059</v>
      </c>
      <c r="DR91" s="164">
        <f ca="1">IFERROR(FS!DR46/FS!DR15,0)</f>
        <v>0.3074180762361835</v>
      </c>
      <c r="DS91" s="164">
        <f ca="1">IFERROR(FS!DS46/FS!DS15,0)</f>
        <v>0.3074180762361835</v>
      </c>
      <c r="DT91" s="165"/>
    </row>
    <row r="92" spans="1:124" x14ac:dyDescent="0.35">
      <c r="D92" s="6" t="s">
        <v>342</v>
      </c>
      <c r="E92" s="149"/>
      <c r="F92" s="99" t="s">
        <v>14</v>
      </c>
      <c r="G92" s="169">
        <f t="shared" si="80"/>
        <v>0.32668267713076793</v>
      </c>
      <c r="H92" s="166">
        <f>IFERROR(FS!H15/AVERAGE(SUM(FS!H62:H67),SUM(FS!G62:G67)),0)</f>
        <v>0</v>
      </c>
      <c r="I92" s="166">
        <f>IFERROR(FS!I15/AVERAGE(SUM(FS!I62:I67),SUM(FS!H62:H67)),0)</f>
        <v>0</v>
      </c>
      <c r="J92" s="166">
        <f>IFERROR(FS!J15/AVERAGE(SUM(FS!J62:J67),SUM(FS!I62:I67)),0)</f>
        <v>0</v>
      </c>
      <c r="K92" s="166">
        <f>IFERROR(FS!K15/AVERAGE(SUM(FS!K62:K67),SUM(FS!J62:J67)),0)</f>
        <v>0.19080064712531164</v>
      </c>
      <c r="L92" s="166">
        <f>IFERROR(FS!L15/AVERAGE(SUM(FS!L62:L67),SUM(FS!K62:K67)),0)</f>
        <v>0.19325718982436213</v>
      </c>
      <c r="M92" s="166">
        <f>IFERROR(FS!M15/AVERAGE(SUM(FS!M62:M67),SUM(FS!L62:L67)),0)</f>
        <v>0.14586219590028598</v>
      </c>
      <c r="N92" s="166">
        <f>IFERROR(FS!N15/AVERAGE(SUM(FS!N62:N67),SUM(FS!M62:M67)),0)</f>
        <v>0.10804364811196202</v>
      </c>
      <c r="O92" s="166">
        <f>IFERROR(FS!O15/AVERAGE(SUM(FS!O62:O67),SUM(FS!N62:N67)),0)</f>
        <v>0.21596026925095227</v>
      </c>
      <c r="P92" s="166">
        <f>IFERROR(FS!P15/AVERAGE(SUM(FS!P62:P67),SUM(FS!O62:O67)),0)</f>
        <v>0.21871666704574902</v>
      </c>
      <c r="Q92" s="166">
        <f>IFERROR(FS!Q15/AVERAGE(SUM(FS!Q62:Q67),SUM(FS!P62:P67)),0)</f>
        <v>0.18750739319940227</v>
      </c>
      <c r="R92" s="166">
        <f>IFERROR(FS!R15/AVERAGE(SUM(FS!R62:R67),SUM(FS!Q62:Q67)),0)</f>
        <v>0.15549995405330325</v>
      </c>
      <c r="S92" s="166">
        <f>IFERROR(FS!S15/AVERAGE(SUM(FS!S62:S67),SUM(FS!R62:R67)),0)</f>
        <v>0.23522561380011472</v>
      </c>
      <c r="T92" s="166">
        <f>IFERROR(FS!T15/AVERAGE(SUM(FS!T62:T67),SUM(FS!S62:S67)),0)</f>
        <v>0.23227936186374426</v>
      </c>
      <c r="U92" s="166">
        <f>IFERROR(FS!U15/AVERAGE(SUM(FS!U62:U67),SUM(FS!T62:T67)),0)</f>
        <v>0.18908127198065505</v>
      </c>
      <c r="V92" s="166">
        <f>IFERROR(FS!V15/AVERAGE(SUM(FS!V62:V67),SUM(FS!U62:U67)),0)</f>
        <v>0.14925552544800358</v>
      </c>
      <c r="W92" s="166">
        <f>IFERROR(FS!W15/AVERAGE(SUM(FS!W62:W67),SUM(FS!V62:V67)),0)</f>
        <v>0.2357289052357332</v>
      </c>
      <c r="X92" s="166">
        <f>IFERROR(FS!X15/AVERAGE(SUM(FS!X62:X67),SUM(FS!W62:W67)),0)</f>
        <v>0.22818253837626248</v>
      </c>
      <c r="Y92" s="166">
        <f>IFERROR(FS!Y15/AVERAGE(SUM(FS!Y62:Y67),SUM(FS!X62:X67)),0)</f>
        <v>0.16985915842556995</v>
      </c>
      <c r="Z92" s="166">
        <f>IFERROR(FS!Z15/AVERAGE(SUM(FS!Z62:Z67),SUM(FS!Y62:Y67)),0)</f>
        <v>0.12445608829911731</v>
      </c>
      <c r="AA92" s="166">
        <f>IFERROR(FS!AA15/AVERAGE(SUM(FS!AA62:AA67),SUM(FS!Z62:Z67)),0)</f>
        <v>0.22804194465418934</v>
      </c>
      <c r="AB92" s="166">
        <f>IFERROR(FS!AB15/AVERAGE(SUM(FS!AB62:AB67),SUM(FS!AA62:AA67)),0)</f>
        <v>0.24025518457676032</v>
      </c>
      <c r="AC92" s="166">
        <f>IFERROR(FS!AC15/AVERAGE(SUM(FS!AC62:AC67),SUM(FS!AB62:AB67)),0)</f>
        <v>0.24334609418989497</v>
      </c>
      <c r="AD92" s="166">
        <f>IFERROR(FS!AD15/AVERAGE(SUM(FS!AD62:AD67),SUM(FS!AC62:AC67)),0)</f>
        <v>0.2465175700876274</v>
      </c>
      <c r="AE92" s="166">
        <f>IFERROR(FS!AE15/AVERAGE(SUM(FS!AE62:AE67),SUM(FS!AD62:AD67)),0)</f>
        <v>0.26924352183651351</v>
      </c>
      <c r="AF92" s="166">
        <f>IFERROR(FS!AF15/AVERAGE(SUM(FS!AF62:AF67),SUM(FS!AE62:AE67)),0)</f>
        <v>0.27284642486766403</v>
      </c>
      <c r="AG92" s="166">
        <f>IFERROR(FS!AG15/AVERAGE(SUM(FS!AG62:AG67),SUM(FS!AF62:AF67)),0)</f>
        <v>0.27654706077046842</v>
      </c>
      <c r="AH92" s="166">
        <f>IFERROR(FS!AH15/AVERAGE(SUM(FS!AH62:AH67),SUM(FS!AG62:AG67)),0)</f>
        <v>0.28034946089657936</v>
      </c>
      <c r="AI92" s="166">
        <f>IFERROR(FS!AI15/AVERAGE(SUM(FS!AI62:AI67),SUM(FS!AH62:AH67)),0)</f>
        <v>0.2954997185236406</v>
      </c>
      <c r="AJ92" s="166">
        <f>IFERROR(FS!AJ15/AVERAGE(SUM(FS!AJ62:AJ67),SUM(FS!AI62:AI67)),0)</f>
        <v>0.29967759731745625</v>
      </c>
      <c r="AK92" s="166">
        <f>IFERROR(FS!AK15/AVERAGE(SUM(FS!AK62:AK67),SUM(FS!AJ62:AJ67)),0)</f>
        <v>0.30397530695699232</v>
      </c>
      <c r="AL92" s="166">
        <f>IFERROR(FS!AL15/AVERAGE(SUM(FS!AL62:AL67),SUM(FS!AK62:AK67)),0)</f>
        <v>0.30839807797623814</v>
      </c>
      <c r="AM92" s="166">
        <f>IFERROR(FS!AM15/AVERAGE(SUM(FS!AM62:AM67),SUM(FS!AL62:AL67)),0)</f>
        <v>0.31295144981598744</v>
      </c>
      <c r="AN92" s="166">
        <f>IFERROR(FS!AN15/AVERAGE(SUM(FS!AN62:AN67),SUM(FS!AM62:AM67)),0)</f>
        <v>0.31764129396999657</v>
      </c>
      <c r="AO92" s="166">
        <f>IFERROR(FS!AO15/AVERAGE(SUM(FS!AO62:AO67),SUM(FS!AN62:AN67)),0)</f>
        <v>0.32247383924399531</v>
      </c>
      <c r="AP92" s="166">
        <f>IFERROR(FS!AP15/AVERAGE(SUM(FS!AP62:AP67),SUM(FS!AO62:AO67)),0)</f>
        <v>0.3274556993560388</v>
      </c>
      <c r="AQ92" s="166">
        <f>IFERROR(FS!AQ15/AVERAGE(SUM(FS!AQ62:AQ67),SUM(FS!AP62:AP67)),0)</f>
        <v>0.33259390313537007</v>
      </c>
      <c r="AR92" s="166">
        <f>IFERROR(FS!AR15/AVERAGE(SUM(FS!AR62:AR67),SUM(FS!AQ62:AQ67)),0)</f>
        <v>0.33789592760976284</v>
      </c>
      <c r="AS92" s="166">
        <f>IFERROR(FS!AS15/AVERAGE(SUM(FS!AS62:AS67),SUM(FS!AR62:AR67)),0)</f>
        <v>0.34336973430889067</v>
      </c>
      <c r="AT92" s="166">
        <f>IFERROR(FS!AT15/AVERAGE(SUM(FS!AT62:AT67),SUM(FS!AS62:AS67)),0)</f>
        <v>0.34902380915441839</v>
      </c>
      <c r="AU92" s="166">
        <f>IFERROR(FS!AU15/AVERAGE(SUM(FS!AU62:AU67),SUM(FS!AT62:AT67)),0)</f>
        <v>0.3548672063571599</v>
      </c>
      <c r="AV92" s="166">
        <f>IFERROR(FS!AV15/AVERAGE(SUM(FS!AV62:AV67),SUM(FS!AU62:AU67)),0)</f>
        <v>0.36090959679890844</v>
      </c>
      <c r="AW92" s="166">
        <f>IFERROR(FS!AW15/AVERAGE(SUM(FS!AW62:AW67),SUM(FS!AV62:AV67)),0)</f>
        <v>0.36716132144272473</v>
      </c>
      <c r="AX92" s="166">
        <f>IFERROR(FS!AX15/AVERAGE(SUM(FS!AX62:AX67),SUM(FS!AW62:AW67)),0)</f>
        <v>0.37363345039215867</v>
      </c>
      <c r="AY92" s="166">
        <f>IFERROR(FS!AY15/AVERAGE(SUM(FS!AY62:AY67),SUM(FS!AX62:AX67)),0)</f>
        <v>0.38033784830894674</v>
      </c>
      <c r="AZ92" s="166">
        <f>IFERROR(FS!AZ15/AVERAGE(SUM(FS!AZ62:AZ67),SUM(FS!AY62:AY67)),0)</f>
        <v>0.38728724700244299</v>
      </c>
      <c r="BA92" s="166">
        <f>IFERROR(FS!BA15/AVERAGE(SUM(FS!BA62:BA67),SUM(FS!AZ62:AZ67)),0)</f>
        <v>0.39449532612513249</v>
      </c>
      <c r="BB92" s="166">
        <f>IFERROR(FS!BB15/AVERAGE(SUM(FS!BB62:BB67),SUM(FS!BA62:BA67)),0)</f>
        <v>0.40197680305033134</v>
      </c>
      <c r="BC92" s="166">
        <f>IFERROR(FS!BC15/AVERAGE(SUM(FS!BC62:BC67),SUM(FS!BB62:BB67)),0)</f>
        <v>0.40974753317459783</v>
      </c>
      <c r="BD92" s="166">
        <f>IFERROR(FS!BD15/AVERAGE(SUM(FS!BD62:BD67),SUM(FS!BC62:BC67)),0)</f>
        <v>0.41782462208332433</v>
      </c>
      <c r="BE92" s="166">
        <f>IFERROR(FS!BE15/AVERAGE(SUM(FS!BE62:BE67),SUM(FS!BD62:BD67)),0)</f>
        <v>0.42622655124938519</v>
      </c>
      <c r="BF92" s="166">
        <f>IFERROR(FS!BF15/AVERAGE(SUM(FS!BF62:BF67),SUM(FS!BE62:BE67)),0)</f>
        <v>0.43497331920886284</v>
      </c>
      <c r="BG92" s="166">
        <f>IFERROR(FS!BG15/AVERAGE(SUM(FS!BG62:BG67),SUM(FS!BF62:BF67)),0)</f>
        <v>0.44408660048371129</v>
      </c>
      <c r="BH92" s="166">
        <f>IFERROR(FS!BH15/AVERAGE(SUM(FS!BH62:BH67),SUM(FS!BG62:BG67)),0)</f>
        <v>0.45358992490981392</v>
      </c>
      <c r="BI92" s="166">
        <f>IFERROR(FS!BI15/AVERAGE(SUM(FS!BI62:BI67),SUM(FS!BH62:BH67)),0)</f>
        <v>0.46350888049396322</v>
      </c>
      <c r="BJ92" s="166">
        <f>IFERROR(FS!BJ15/AVERAGE(SUM(FS!BJ62:BJ67),SUM(FS!BI62:BI67)),0)</f>
        <v>0.4738713434819431</v>
      </c>
      <c r="BK92" s="166">
        <f>IFERROR(FS!BK15/AVERAGE(SUM(FS!BK62:BK67),SUM(FS!BJ62:BJ67)),0)</f>
        <v>0.48470773999352101</v>
      </c>
      <c r="BL92" s="166">
        <f>IFERROR(FS!BL15/AVERAGE(SUM(FS!BL62:BL67),SUM(FS!BK62:BK67)),0)</f>
        <v>0.49605134439566745</v>
      </c>
      <c r="BM92" s="166">
        <f>IFERROR(FS!BM15/AVERAGE(SUM(FS!BM62:BM67),SUM(FS!BL62:BL67)),0)</f>
        <v>0.50793862057671468</v>
      </c>
      <c r="BN92" s="166">
        <f>IFERROR(FS!BN15/AVERAGE(SUM(FS!BN62:BN67),SUM(FS!BM62:BM67)),0)</f>
        <v>0.52040961349463422</v>
      </c>
      <c r="BO92" s="166">
        <f>IFERROR(FS!BO15/AVERAGE(SUM(FS!BO62:BO67),SUM(FS!BN62:BN67)),0)</f>
        <v>0.53350839985727838</v>
      </c>
      <c r="BP92" s="166">
        <f>IFERROR(FS!BP15/AVERAGE(SUM(FS!BP62:BP67),SUM(FS!BO62:BO67)),0)</f>
        <v>0.54728360862211822</v>
      </c>
      <c r="BQ92" s="166">
        <f>IFERROR(FS!BQ15/AVERAGE(SUM(FS!BQ62:BQ67),SUM(FS!BP62:BP67)),0)</f>
        <v>0.5617890242691318</v>
      </c>
      <c r="BR92" s="166">
        <f>IFERROR(FS!BR15/AVERAGE(SUM(FS!BR62:BR67),SUM(FS!BQ62:BQ67)),0)</f>
        <v>0.57708428862191796</v>
      </c>
      <c r="BS92" s="166">
        <f>IFERROR(FS!BS15/AVERAGE(SUM(FS!BS62:BS67),SUM(FS!BR62:BR67)),0)</f>
        <v>0.59323572052420137</v>
      </c>
      <c r="BT92" s="166">
        <f>IFERROR(FS!BT15/AVERAGE(SUM(FS!BT62:BT67),SUM(FS!BS62:BS67)),0)</f>
        <v>0.61031727712632755</v>
      </c>
      <c r="BU92" s="166">
        <f>IFERROR(FS!BU15/AVERAGE(SUM(FS!BU62:BU67),SUM(FS!BT62:BT67)),0)</f>
        <v>0.62841168617046472</v>
      </c>
      <c r="BV92" s="166">
        <f>IFERROR(FS!BV15/AVERAGE(SUM(FS!BV62:BV67),SUM(FS!BU62:BU67)),0)</f>
        <v>0.64761178584663315</v>
      </c>
      <c r="BW92" s="166">
        <f>IFERROR(FS!BW15/AVERAGE(SUM(FS!BW62:BW67),SUM(FS!BV62:BV67)),0)</f>
        <v>0.66802211801262057</v>
      </c>
      <c r="BX92" s="166">
        <f>IFERROR(FS!BX15/AVERAGE(SUM(FS!BX62:BX67),SUM(FS!BW62:BW67)),0)</f>
        <v>0.6897608324923965</v>
      </c>
      <c r="BY92" s="166">
        <f>IFERROR(FS!BY15/AVERAGE(SUM(FS!BY62:BY67),SUM(FS!BX62:BX67)),0)</f>
        <v>0.71296197569817721</v>
      </c>
      <c r="BZ92" s="166">
        <f>IFERROR(FS!BZ15/AVERAGE(SUM(FS!BZ62:BZ67),SUM(FS!BY62:BY67)),0)</f>
        <v>0.73777825721702084</v>
      </c>
      <c r="CA92" s="166">
        <f>IFERROR(FS!CA15/AVERAGE(SUM(FS!CA62:CA67),SUM(FS!BZ62:BZ67)),0)</f>
        <v>0.76438441501826138</v>
      </c>
      <c r="CB92" s="166">
        <f>IFERROR(FS!CB15/AVERAGE(SUM(FS!CB62:CB67),SUM(FS!CA62:CA67)),0)</f>
        <v>0.79298133604974108</v>
      </c>
      <c r="CC92" s="166">
        <f>IFERROR(FS!CC15/AVERAGE(SUM(FS!CC62:CC67),SUM(FS!CB62:CB67)),0)</f>
        <v>0.82380113773402897</v>
      </c>
      <c r="CD92" s="166">
        <f>IFERROR(FS!CD15/AVERAGE(SUM(FS!CD62:CD67),SUM(FS!CC62:CC67)),0)</f>
        <v>0.85711348235844198</v>
      </c>
      <c r="CE92" s="166">
        <f>IFERROR(FS!CE15/AVERAGE(SUM(FS!CE62:CE67),SUM(FS!CD62:CD67)),0)</f>
        <v>0.8932334880504087</v>
      </c>
      <c r="CF92" s="166">
        <f>IFERROR(FS!CF15/AVERAGE(SUM(FS!CF62:CF67),SUM(FS!CE62:CE67)),0)</f>
        <v>0.93253172803599038</v>
      </c>
      <c r="CG92" s="166">
        <f>IFERROR(FS!CG15/AVERAGE(SUM(FS!CG62:CG67),SUM(FS!CF62:CF67)),0)</f>
        <v>0.97544699090349196</v>
      </c>
      <c r="CH92" s="166">
        <f>IFERROR(FS!CH15/AVERAGE(SUM(FS!CH62:CH67),SUM(FS!CG62:CG67)),0)</f>
        <v>1.0225027342119395</v>
      </c>
      <c r="CI92" s="166">
        <f>IFERROR(FS!CI15/AVERAGE(SUM(FS!CI62:CI67),SUM(FS!CH62:CH67)),0)</f>
        <v>1.074328541831197</v>
      </c>
      <c r="CJ92" s="166">
        <f>IFERROR(FS!CJ15/AVERAGE(SUM(FS!CJ62:CJ67),SUM(FS!CI62:CI67)),0)</f>
        <v>1.1316884551076607</v>
      </c>
      <c r="CK92" s="166">
        <f>IFERROR(FS!CK15/AVERAGE(SUM(FS!CK62:CK67),SUM(FS!CJ62:CJ67)),0)</f>
        <v>1.1955188917782615</v>
      </c>
      <c r="CL92" s="166">
        <f>IFERROR(FS!CL15/AVERAGE(SUM(FS!CL62:CL67),SUM(FS!CK62:CK67)),0)</f>
        <v>1.2669801643375562</v>
      </c>
      <c r="CM92" s="166">
        <f>IFERROR(FS!CM15/AVERAGE(SUM(FS!CM62:CM67),SUM(FS!CL62:CL67)),0)</f>
        <v>1.3434907944275933</v>
      </c>
      <c r="CN92" s="166">
        <f>IFERROR(FS!CN15/AVERAGE(SUM(FS!CN62:CN67),SUM(FS!CM62:CM67)),0)</f>
        <v>1.425291756672002</v>
      </c>
      <c r="CO92" s="166">
        <f>IFERROR(FS!CO15/AVERAGE(SUM(FS!CO62:CO67),SUM(FS!CN62:CN67)),0)</f>
        <v>1.51769975917849</v>
      </c>
      <c r="CP92" s="166">
        <f>IFERROR(FS!CP15/AVERAGE(SUM(FS!CP62:CP67),SUM(FS!CO62:CO67)),0)</f>
        <v>1.6229209404795304</v>
      </c>
      <c r="CQ92" s="166">
        <f>IFERROR(FS!CQ15/AVERAGE(SUM(FS!CQ62:CQ67),SUM(FS!CP62:CP67)),0)</f>
        <v>1.7370643948961451</v>
      </c>
      <c r="CR92" s="166">
        <f>IFERROR(FS!CR15/AVERAGE(SUM(FS!CR62:CR67),SUM(FS!CQ62:CQ67)),0)</f>
        <v>1.8607259335464013</v>
      </c>
      <c r="CS92" s="166">
        <f>IFERROR(FS!CS15/AVERAGE(SUM(FS!CS62:CS67),SUM(FS!CR62:CR67)),0)</f>
        <v>2.003343898463227</v>
      </c>
      <c r="CT92" s="166">
        <f>IFERROR(FS!CT15/AVERAGE(SUM(FS!CT62:CT67),SUM(FS!CS62:CS67)),0)</f>
        <v>2.1696389364026989</v>
      </c>
      <c r="CU92" s="166">
        <f>IFERROR(FS!CU15/AVERAGE(SUM(FS!CU62:CU67),SUM(FS!CT62:CT67)),0)</f>
        <v>2.3536236174797547</v>
      </c>
      <c r="CV92" s="166">
        <f>IFERROR(FS!CV15/AVERAGE(SUM(FS!CV62:CV67),SUM(FS!CU62:CU67)),0)</f>
        <v>2.5570400053093265</v>
      </c>
      <c r="CW92" s="166">
        <f>IFERROR(FS!CW15/AVERAGE(SUM(FS!CW62:CW67),SUM(FS!CV62:CV67)),0)</f>
        <v>2.7989440572738213</v>
      </c>
      <c r="CX92" s="166">
        <f>IFERROR(FS!CX15/AVERAGE(SUM(FS!CX62:CX67),SUM(FS!CW62:CW67)),0)</f>
        <v>3.0914002768311506</v>
      </c>
      <c r="CY92" s="166">
        <f>IFERROR(FS!CY15/AVERAGE(SUM(FS!CY62:CY67),SUM(FS!CX62:CX67)),0)</f>
        <v>3.399763931436083</v>
      </c>
      <c r="CZ92" s="166">
        <f>IFERROR(FS!CZ15/AVERAGE(SUM(FS!CZ62:CZ67),SUM(FS!CY62:CY67)),0)</f>
        <v>3.7139130746347133</v>
      </c>
      <c r="DA92" s="166">
        <f>IFERROR(FS!DA15/AVERAGE(SUM(FS!DA62:DA67),SUM(FS!CZ62:CZ67)),0)</f>
        <v>4.0920298164776359</v>
      </c>
      <c r="DB92" s="166">
        <f>IFERROR(FS!DB15/AVERAGE(SUM(FS!DB62:DB67),SUM(FS!DA62:DA67)),0)</f>
        <v>4.5558665820860549</v>
      </c>
      <c r="DC92" s="166">
        <f>IFERROR(FS!DC15/AVERAGE(SUM(FS!DC62:DC67),SUM(FS!DB62:DB67)),0)</f>
        <v>4.8598882471080502</v>
      </c>
      <c r="DD92" s="166">
        <f>IFERROR(FS!DD15/AVERAGE(SUM(FS!DD62:DD67),SUM(FS!DC62:DC67)),0)</f>
        <v>4.921647045029828</v>
      </c>
      <c r="DE92" s="166">
        <f>IFERROR(FS!DE15/AVERAGE(SUM(FS!DE62:DE67),SUM(FS!DD62:DD67)),0)</f>
        <v>4.9849956913127791</v>
      </c>
      <c r="DF92" s="166">
        <f>IFERROR(FS!DF15/AVERAGE(SUM(FS!DF62:DF67),SUM(FS!DE62:DE67)),0)</f>
        <v>5.0499963773250789</v>
      </c>
      <c r="DG92" s="166">
        <f>IFERROR(FS!DG15/AVERAGE(SUM(FS!DG62:DG67),SUM(FS!DF62:DF67)),0)</f>
        <v>5.1167145810086438</v>
      </c>
      <c r="DH92" s="166">
        <f>IFERROR(FS!DH15/AVERAGE(SUM(FS!DH62:DH67),SUM(FS!DG62:DG67)),0)</f>
        <v>5.1852192868892182</v>
      </c>
      <c r="DI92" s="166">
        <f>IFERROR(FS!DI15/AVERAGE(SUM(FS!DI62:DI67),SUM(FS!DH62:DH67)),0)</f>
        <v>5.2555832239998201</v>
      </c>
      <c r="DJ92" s="166">
        <f>IFERROR(FS!DJ15/AVERAGE(SUM(FS!DJ62:DJ67),SUM(FS!DI62:DI67)),0)</f>
        <v>5.3278831234425423</v>
      </c>
      <c r="DK92" s="166">
        <f>IFERROR(FS!DK15/AVERAGE(SUM(FS!DK62:DK67),SUM(FS!DJ62:DJ67)),0)</f>
        <v>5.4021999975062185</v>
      </c>
      <c r="DL92" s="166">
        <f>IFERROR(FS!DL15/AVERAGE(SUM(FS!DL62:DL67),SUM(FS!DK62:DK67)),0)</f>
        <v>5.4786194424744687</v>
      </c>
      <c r="DM92" s="166">
        <f>IFERROR(FS!DM15/AVERAGE(SUM(FS!DM62:DM67),SUM(FS!DL62:DL67)),0)</f>
        <v>5.5572319675036219</v>
      </c>
      <c r="DN92" s="166">
        <f>IFERROR(FS!DN15/AVERAGE(SUM(FS!DN62:DN67),SUM(FS!DM62:DM67)),0)</f>
        <v>5.6381333522271921</v>
      </c>
      <c r="DO92" s="166">
        <f>IFERROR(FS!DO15/AVERAGE(SUM(FS!DO62:DO67),SUM(FS!DN62:DN67)),0)</f>
        <v>5.7214250360575303</v>
      </c>
      <c r="DP92" s="166">
        <f>IFERROR(FS!DP15/AVERAGE(SUM(FS!DP62:DP67),SUM(FS!DO62:DO67)),0)</f>
        <v>5.8072145425116029</v>
      </c>
      <c r="DQ92" s="166">
        <f>IFERROR(FS!DQ15/AVERAGE(SUM(FS!DQ62:DQ67),SUM(FS!DP62:DP67)),0)</f>
        <v>5.8956159422930456</v>
      </c>
      <c r="DR92" s="166">
        <f>IFERROR(FS!DR15/AVERAGE(SUM(FS!DR62:DR67),SUM(FS!DQ62:DQ67)),0)</f>
        <v>5.9867503593241453</v>
      </c>
      <c r="DS92" s="166">
        <f>IFERROR(FS!DS15/AVERAGE(SUM(FS!DS62:DS67),SUM(FS!DR62:DR67)),0)</f>
        <v>6.0807465244481449</v>
      </c>
      <c r="DT92" s="167"/>
    </row>
    <row r="93" spans="1:124" x14ac:dyDescent="0.35">
      <c r="D93" s="6" t="s">
        <v>343</v>
      </c>
      <c r="E93" s="149"/>
      <c r="F93" s="99" t="s">
        <v>32</v>
      </c>
      <c r="G93" s="278">
        <f t="shared" ca="1" si="80"/>
        <v>5.7243696866389478E-2</v>
      </c>
      <c r="H93" s="164">
        <f ca="1">IFERROR(FS!H56/AVERAGE(SUM(FS!H62:H67),SUM(FS!G62:G67)),0)</f>
        <v>0</v>
      </c>
      <c r="I93" s="164">
        <f ca="1">IFERROR(FS!I56/AVERAGE(SUM(FS!I62:I67),SUM(FS!H62:H67)),0)</f>
        <v>0</v>
      </c>
      <c r="J93" s="164">
        <f ca="1">IFERROR(FS!J56/AVERAGE(SUM(FS!J62:J67),SUM(FS!I62:I67)),0)</f>
        <v>0</v>
      </c>
      <c r="K93" s="164">
        <f ca="1">IFERROR(FS!K56/AVERAGE(SUM(FS!K62:K67),SUM(FS!J62:J67)),0)</f>
        <v>2.0996688388006993E-3</v>
      </c>
      <c r="L93" s="164">
        <f ca="1">IFERROR(FS!L56/AVERAGE(SUM(FS!L62:L67),SUM(FS!K62:K67)),0)</f>
        <v>4.8284403595123711E-3</v>
      </c>
      <c r="M93" s="164">
        <f ca="1">IFERROR(FS!M56/AVERAGE(SUM(FS!M62:M67),SUM(FS!L62:L67)),0)</f>
        <v>9.4443758984243849E-3</v>
      </c>
      <c r="N93" s="164">
        <f ca="1">IFERROR(FS!N56/AVERAGE(SUM(FS!N62:N67),SUM(FS!M62:M67)),0)</f>
        <v>8.6022218115707153E-3</v>
      </c>
      <c r="O93" s="164">
        <f ca="1">IFERROR(FS!O56/AVERAGE(SUM(FS!O62:O67),SUM(FS!N62:N67)),0)</f>
        <v>2.3781578145513328E-2</v>
      </c>
      <c r="P93" s="164">
        <f ca="1">IFERROR(FS!P56/AVERAGE(SUM(FS!P62:P67),SUM(FS!O62:O67)),0)</f>
        <v>2.7236211802970037E-2</v>
      </c>
      <c r="Q93" s="164">
        <f ca="1">IFERROR(FS!Q56/AVERAGE(SUM(FS!Q62:Q67),SUM(FS!P62:P67)),0)</f>
        <v>2.8364403956427069E-2</v>
      </c>
      <c r="R93" s="164">
        <f ca="1">IFERROR(FS!R56/AVERAGE(SUM(FS!R62:R67),SUM(FS!Q62:Q67)),0)</f>
        <v>2.5938526717157181E-2</v>
      </c>
      <c r="S93" s="164">
        <f ca="1">IFERROR(FS!S56/AVERAGE(SUM(FS!S62:S67),SUM(FS!R62:R67)),0)</f>
        <v>4.2516954144997447E-2</v>
      </c>
      <c r="T93" s="164">
        <f ca="1">IFERROR(FS!T56/AVERAGE(SUM(FS!T62:T67),SUM(FS!S62:S67)),0)</f>
        <v>4.1664461060843726E-2</v>
      </c>
      <c r="U93" s="164">
        <f ca="1">IFERROR(FS!U56/AVERAGE(SUM(FS!U62:U67),SUM(FS!T62:T67)),0)</f>
        <v>3.4992032014344129E-2</v>
      </c>
      <c r="V93" s="164">
        <f ca="1">IFERROR(FS!V56/AVERAGE(SUM(FS!V62:V67),SUM(FS!U62:U67)),0)</f>
        <v>2.7512680625903698E-2</v>
      </c>
      <c r="W93" s="164">
        <f ca="1">IFERROR(FS!W56/AVERAGE(SUM(FS!W62:W67),SUM(FS!V62:V67)),0)</f>
        <v>4.1809911323423446E-2</v>
      </c>
      <c r="X93" s="164">
        <f ca="1">IFERROR(FS!X56/AVERAGE(SUM(FS!X62:X67),SUM(FS!W62:W67)),0)</f>
        <v>4.0188294172102172E-2</v>
      </c>
      <c r="Y93" s="164">
        <f ca="1">IFERROR(FS!Y56/AVERAGE(SUM(FS!Y62:Y67),SUM(FS!X62:X67)),0)</f>
        <v>3.1079397872439369E-2</v>
      </c>
      <c r="Z93" s="164">
        <f ca="1">IFERROR(FS!Z56/AVERAGE(SUM(FS!Z62:Z67),SUM(FS!Y62:Y67)),0)</f>
        <v>2.2676807557210011E-2</v>
      </c>
      <c r="AA93" s="164">
        <f ca="1">IFERROR(FS!AA56/AVERAGE(SUM(FS!AA62:AA67),SUM(FS!Z62:Z67)),0)</f>
        <v>3.8862670422863281E-2</v>
      </c>
      <c r="AB93" s="164">
        <f ca="1">IFERROR(FS!AB56/AVERAGE(SUM(FS!AB62:AB67),SUM(FS!AA62:AA67)),0)</f>
        <v>4.0393772776566618E-2</v>
      </c>
      <c r="AC93" s="164">
        <f ca="1">IFERROR(FS!AC56/AVERAGE(SUM(FS!AC62:AC67),SUM(FS!AB62:AB67)),0)</f>
        <v>4.2955249764396658E-2</v>
      </c>
      <c r="AD93" s="164">
        <f ca="1">IFERROR(FS!AD56/AVERAGE(SUM(FS!AD62:AD67),SUM(FS!AC62:AC67)),0)</f>
        <v>4.3294585794591341E-2</v>
      </c>
      <c r="AE93" s="164">
        <f ca="1">IFERROR(FS!AE56/AVERAGE(SUM(FS!AE62:AE67),SUM(FS!AD62:AD67)),0)</f>
        <v>5.2627622910427475E-2</v>
      </c>
      <c r="AF93" s="164">
        <f ca="1">IFERROR(FS!AF56/AVERAGE(SUM(FS!AF62:AF67),SUM(FS!AE62:AE67)),0)</f>
        <v>5.3161511274711491E-2</v>
      </c>
      <c r="AG93" s="164">
        <f ca="1">IFERROR(FS!AG56/AVERAGE(SUM(FS!AG62:AG67),SUM(FS!AF62:AF67)),0)</f>
        <v>5.3264387218309887E-2</v>
      </c>
      <c r="AH93" s="164">
        <f ca="1">IFERROR(FS!AH56/AVERAGE(SUM(FS!AH62:AH67),SUM(FS!AG62:AG67)),0)</f>
        <v>5.3932295119170817E-2</v>
      </c>
      <c r="AI93" s="164">
        <f ca="1">IFERROR(FS!AI56/AVERAGE(SUM(FS!AI62:AI67),SUM(FS!AH62:AH67)),0)</f>
        <v>5.7864953974058275E-2</v>
      </c>
      <c r="AJ93" s="164">
        <f ca="1">IFERROR(FS!AJ56/AVERAGE(SUM(FS!AJ62:AJ67),SUM(FS!AI62:AI67)),0)</f>
        <v>5.8659829797701117E-2</v>
      </c>
      <c r="AK93" s="164">
        <f ca="1">IFERROR(FS!AK56/AVERAGE(SUM(FS!AK62:AK67),SUM(FS!AJ62:AJ67)),0)</f>
        <v>5.8764291322450021E-2</v>
      </c>
      <c r="AL93" s="164">
        <f ca="1">IFERROR(FS!AL56/AVERAGE(SUM(FS!AL62:AL67),SUM(FS!AK62:AK67)),0)</f>
        <v>5.9607358061848428E-2</v>
      </c>
      <c r="AM93" s="164">
        <f ca="1">IFERROR(FS!AM56/AVERAGE(SUM(FS!AM62:AM67),SUM(FS!AL62:AL67)),0)</f>
        <v>6.0163725760391043E-2</v>
      </c>
      <c r="AN93" s="164">
        <f ca="1">IFERROR(FS!AN56/AVERAGE(SUM(FS!AN62:AN67),SUM(FS!AM62:AM67)),0)</f>
        <v>6.1215220621233621E-2</v>
      </c>
      <c r="AO93" s="164">
        <f ca="1">IFERROR(FS!AO56/AVERAGE(SUM(FS!AO62:AO67),SUM(FS!AN62:AN67)),0)</f>
        <v>6.1303598986703838E-2</v>
      </c>
      <c r="AP93" s="164">
        <f ca="1">IFERROR(FS!AP56/AVERAGE(SUM(FS!AP62:AP67),SUM(FS!AO62:AO67)),0)</f>
        <v>6.2238260430254919E-2</v>
      </c>
      <c r="AQ93" s="164">
        <f ca="1">IFERROR(FS!AQ56/AVERAGE(SUM(FS!AQ62:AQ67),SUM(FS!AP62:AP67)),0)</f>
        <v>6.2464550618273308E-2</v>
      </c>
      <c r="AR93" s="164">
        <f ca="1">IFERROR(FS!AR56/AVERAGE(SUM(FS!AR62:AR67),SUM(FS!AQ62:AQ67)),0)</f>
        <v>6.3135092646092669E-2</v>
      </c>
      <c r="AS93" s="164">
        <f ca="1">IFERROR(FS!AS56/AVERAGE(SUM(FS!AS62:AS67),SUM(FS!AR62:AR67)),0)</f>
        <v>6.2785371528109313E-2</v>
      </c>
      <c r="AT93" s="164">
        <f ca="1">IFERROR(FS!AT56/AVERAGE(SUM(FS!AT62:AT67),SUM(FS!AS62:AS67)),0)</f>
        <v>6.381107071841019E-2</v>
      </c>
      <c r="AU93" s="164">
        <f ca="1">IFERROR(FS!AU56/AVERAGE(SUM(FS!AU62:AU67),SUM(FS!AT62:AT67)),0)</f>
        <v>6.3106790842253194E-2</v>
      </c>
      <c r="AV93" s="164">
        <f ca="1">IFERROR(FS!AV56/AVERAGE(SUM(FS!AV62:AV67),SUM(FS!AU62:AU67)),0)</f>
        <v>6.4353460385112068E-2</v>
      </c>
      <c r="AW93" s="164">
        <f ca="1">IFERROR(FS!AW56/AVERAGE(SUM(FS!AW62:AW67),SUM(FS!AV62:AV67)),0)</f>
        <v>6.4980701913652975E-2</v>
      </c>
      <c r="AX93" s="164">
        <f ca="1">IFERROR(FS!AX56/AVERAGE(SUM(FS!AX62:AX67),SUM(FS!AW62:AW67)),0)</f>
        <v>6.6126837006285424E-2</v>
      </c>
      <c r="AY93" s="164">
        <f ca="1">IFERROR(FS!AY56/AVERAGE(SUM(FS!AY62:AY67),SUM(FS!AX62:AX67)),0)</f>
        <v>6.7186882103738993E-2</v>
      </c>
      <c r="AZ93" s="164">
        <f ca="1">IFERROR(FS!AZ56/AVERAGE(SUM(FS!AZ62:AZ67),SUM(FS!AY62:AY67)),0)</f>
        <v>6.8595616505098767E-2</v>
      </c>
      <c r="BA93" s="164">
        <f ca="1">IFERROR(FS!BA56/AVERAGE(SUM(FS!BA62:BA67),SUM(FS!AZ62:AZ67)),0)</f>
        <v>6.9966513556841844E-2</v>
      </c>
      <c r="BB93" s="164">
        <f ca="1">IFERROR(FS!BB56/AVERAGE(SUM(FS!BB62:BB67),SUM(FS!BA62:BA67)),0)</f>
        <v>7.129742766620159E-2</v>
      </c>
      <c r="BC93" s="164">
        <f ca="1">IFERROR(FS!BC56/AVERAGE(SUM(FS!BC62:BC67),SUM(FS!BB62:BB67)),0)</f>
        <v>7.2676371566478423E-2</v>
      </c>
      <c r="BD93" s="164">
        <f ca="1">IFERROR(FS!BD56/AVERAGE(SUM(FS!BD62:BD67),SUM(FS!BC62:BC67)),0)</f>
        <v>7.4275693588375602E-2</v>
      </c>
      <c r="BE93" s="164">
        <f ca="1">IFERROR(FS!BE56/AVERAGE(SUM(FS!BE62:BE67),SUM(FS!BD62:BD67)),0)</f>
        <v>7.587464728928893E-2</v>
      </c>
      <c r="BF93" s="164">
        <f ca="1">IFERROR(FS!BF56/AVERAGE(SUM(FS!BF62:BF67),SUM(FS!BE62:BE67)),0)</f>
        <v>7.7439727629093486E-2</v>
      </c>
      <c r="BG93" s="164">
        <f ca="1">IFERROR(FS!BG56/AVERAGE(SUM(FS!BG62:BG67),SUM(FS!BF62:BF67)),0)</f>
        <v>7.8906413525890562E-2</v>
      </c>
      <c r="BH93" s="164">
        <f ca="1">IFERROR(FS!BH56/AVERAGE(SUM(FS!BH62:BH67),SUM(FS!BG62:BG67)),0)</f>
        <v>8.0814778413597479E-2</v>
      </c>
      <c r="BI93" s="164">
        <f ca="1">IFERROR(FS!BI56/AVERAGE(SUM(FS!BI62:BI67),SUM(FS!BH62:BH67)),0)</f>
        <v>8.2700605911597502E-2</v>
      </c>
      <c r="BJ93" s="164">
        <f ca="1">IFERROR(FS!BJ56/AVERAGE(SUM(FS!BJ62:BJ67),SUM(FS!BI62:BI67)),0)</f>
        <v>8.4562393445392056E-2</v>
      </c>
      <c r="BK93" s="164">
        <f ca="1">IFERROR(FS!BK56/AVERAGE(SUM(FS!BK62:BK67),SUM(FS!BJ62:BJ67)),0)</f>
        <v>8.6337967726591885E-2</v>
      </c>
      <c r="BL93" s="164">
        <f ca="1">IFERROR(FS!BL56/AVERAGE(SUM(FS!BL62:BL67),SUM(FS!BK62:BK67)),0)</f>
        <v>8.8603311115511577E-2</v>
      </c>
      <c r="BM93" s="164">
        <f ca="1">IFERROR(FS!BM56/AVERAGE(SUM(FS!BM62:BM67),SUM(FS!BL62:BL67)),0)</f>
        <v>9.086110500833243E-2</v>
      </c>
      <c r="BN93" s="164">
        <f ca="1">IFERROR(FS!BN56/AVERAGE(SUM(FS!BN62:BN67),SUM(FS!BM62:BM67)),0)</f>
        <v>9.3110803567052855E-2</v>
      </c>
      <c r="BO93" s="164">
        <f ca="1">IFERROR(FS!BO56/AVERAGE(SUM(FS!BO62:BO67),SUM(FS!BN62:BN67)),0)</f>
        <v>9.5286736938357444E-2</v>
      </c>
      <c r="BP93" s="164">
        <f ca="1">IFERROR(FS!BP56/AVERAGE(SUM(FS!BP62:BP67),SUM(FS!BO62:BO67)),0)</f>
        <v>9.8022141673968166E-2</v>
      </c>
      <c r="BQ93" s="164">
        <f ca="1">IFERROR(FS!BQ56/AVERAGE(SUM(FS!BQ62:BQ67),SUM(FS!BP62:BP67)),0)</f>
        <v>0.10077415866517515</v>
      </c>
      <c r="BR93" s="164">
        <f ca="1">IFERROR(FS!BR56/AVERAGE(SUM(FS!BR62:BR67),SUM(FS!BQ62:BQ67)),0)</f>
        <v>0.10354415651096786</v>
      </c>
      <c r="BS93" s="164">
        <f ca="1">IFERROR(FS!BS56/AVERAGE(SUM(FS!BS62:BS67),SUM(FS!BR62:BR67)),0)</f>
        <v>0.1064625771130871</v>
      </c>
      <c r="BT93" s="164">
        <f ca="1">IFERROR(FS!BT56/AVERAGE(SUM(FS!BT62:BT67),SUM(FS!BS62:BS67)),0)</f>
        <v>0.10979239825381751</v>
      </c>
      <c r="BU93" s="164">
        <f ca="1">IFERROR(FS!BU56/AVERAGE(SUM(FS!BU62:BU67),SUM(FS!BT62:BT67)),0)</f>
        <v>0.11320609491593149</v>
      </c>
      <c r="BV93" s="164">
        <f ca="1">IFERROR(FS!BV56/AVERAGE(SUM(FS!BV62:BV67),SUM(FS!BU62:BU67)),0)</f>
        <v>0.11668028138291706</v>
      </c>
      <c r="BW93" s="164">
        <f ca="1">IFERROR(FS!BW56/AVERAGE(SUM(FS!BW62:BW67),SUM(FS!BV62:BV67)),0)</f>
        <v>0.12012644597558893</v>
      </c>
      <c r="BX93" s="164">
        <f ca="1">IFERROR(FS!BX56/AVERAGE(SUM(FS!BX62:BX67),SUM(FS!BW62:BW67)),0)</f>
        <v>0.12437351212099683</v>
      </c>
      <c r="BY93" s="164">
        <f ca="1">IFERROR(FS!BY56/AVERAGE(SUM(FS!BY62:BY67),SUM(FS!BX62:BX67)),0)</f>
        <v>0.1287209458952141</v>
      </c>
      <c r="BZ93" s="164">
        <f ca="1">IFERROR(FS!BZ56/AVERAGE(SUM(FS!BZ62:BZ67),SUM(FS!BY62:BY67)),0)</f>
        <v>0.1332021497094471</v>
      </c>
      <c r="CA93" s="164">
        <f ca="1">IFERROR(FS!CA56/AVERAGE(SUM(FS!CA62:CA67),SUM(FS!BZ62:BZ67)),0)</f>
        <v>0.13773606713140382</v>
      </c>
      <c r="CB93" s="164">
        <f ca="1">IFERROR(FS!CB56/AVERAGE(SUM(FS!CB62:CB67),SUM(FS!CA62:CA67)),0)</f>
        <v>0.14325921459916671</v>
      </c>
      <c r="CC93" s="164">
        <f ca="1">IFERROR(FS!CC56/AVERAGE(SUM(FS!CC62:CC67),SUM(FS!CB62:CB67)),0)</f>
        <v>0.14899736044877385</v>
      </c>
      <c r="CD93" s="164">
        <f ca="1">IFERROR(FS!CD56/AVERAGE(SUM(FS!CD62:CD67),SUM(FS!CC62:CC67)),0)</f>
        <v>0.15500321452884386</v>
      </c>
      <c r="CE93" s="164">
        <f ca="1">IFERROR(FS!CE56/AVERAGE(SUM(FS!CE62:CE67),SUM(FS!CD62:CD67)),0)</f>
        <v>0.16120167498202181</v>
      </c>
      <c r="CF93" s="164">
        <f ca="1">IFERROR(FS!CF56/AVERAGE(SUM(FS!CF62:CF67),SUM(FS!CE62:CE67)),0)</f>
        <v>0.16870692130643819</v>
      </c>
      <c r="CG93" s="164">
        <f ca="1">IFERROR(FS!CG56/AVERAGE(SUM(FS!CG62:CG67),SUM(FS!CF62:CF67)),0)</f>
        <v>0.17661842328929805</v>
      </c>
      <c r="CH93" s="164">
        <f ca="1">IFERROR(FS!CH56/AVERAGE(SUM(FS!CH62:CH67),SUM(FS!CG62:CG67)),0)</f>
        <v>0.18505848677111666</v>
      </c>
      <c r="CI93" s="164">
        <f ca="1">IFERROR(FS!CI56/AVERAGE(SUM(FS!CI62:CI67),SUM(FS!CH62:CH67)),0)</f>
        <v>0.19434096013263605</v>
      </c>
      <c r="CJ93" s="164">
        <f ca="1">IFERROR(FS!CJ56/AVERAGE(SUM(FS!CJ62:CJ67),SUM(FS!CI62:CI67)),0)</f>
        <v>0.20506462729402725</v>
      </c>
      <c r="CK93" s="164">
        <f ca="1">IFERROR(FS!CK56/AVERAGE(SUM(FS!CK62:CK67),SUM(FS!CJ62:CJ67)),0)</f>
        <v>0.21663085353482295</v>
      </c>
      <c r="CL93" s="164">
        <f ca="1">IFERROR(FS!CL56/AVERAGE(SUM(FS!CL62:CL67),SUM(FS!CK62:CK67)),0)</f>
        <v>0.229287277035925</v>
      </c>
      <c r="CM93" s="164">
        <f ca="1">IFERROR(FS!CM56/AVERAGE(SUM(FS!CM62:CM67),SUM(FS!CL62:CL67)),0)</f>
        <v>0.24729593873550762</v>
      </c>
      <c r="CN93" s="164">
        <f ca="1">IFERROR(FS!CN56/AVERAGE(SUM(FS!CN62:CN67),SUM(FS!CM62:CM67)),0)</f>
        <v>0.26268209701743989</v>
      </c>
      <c r="CO93" s="164">
        <f ca="1">IFERROR(FS!CO56/AVERAGE(SUM(FS!CO62:CO67),SUM(FS!CN62:CN67)),0)</f>
        <v>0.27971294544967645</v>
      </c>
      <c r="CP93" s="164">
        <f ca="1">IFERROR(FS!CP56/AVERAGE(SUM(FS!CP62:CP67),SUM(FS!CO62:CO67)),0)</f>
        <v>0.29873056007085907</v>
      </c>
      <c r="CQ93" s="164">
        <f ca="1">IFERROR(FS!CQ56/AVERAGE(SUM(FS!CQ62:CQ67),SUM(FS!CP62:CP67)),0)</f>
        <v>0.32515064934819432</v>
      </c>
      <c r="CR93" s="164">
        <f ca="1">IFERROR(FS!CR56/AVERAGE(SUM(FS!CR62:CR67),SUM(FS!CQ62:CQ67)),0)</f>
        <v>0.34872772590821854</v>
      </c>
      <c r="CS93" s="164">
        <f ca="1">IFERROR(FS!CS56/AVERAGE(SUM(FS!CS62:CS67),SUM(FS!CR62:CR67)),0)</f>
        <v>0.37545645456322896</v>
      </c>
      <c r="CT93" s="164">
        <f ca="1">IFERROR(FS!CT56/AVERAGE(SUM(FS!CT62:CT67),SUM(FS!CS62:CS67)),0)</f>
        <v>0.40612167925106829</v>
      </c>
      <c r="CU93" s="164">
        <f ca="1">IFERROR(FS!CU56/AVERAGE(SUM(FS!CU62:CU67),SUM(FS!CT62:CT67)),0)</f>
        <v>0.44789763394585352</v>
      </c>
      <c r="CV93" s="164">
        <f ca="1">IFERROR(FS!CV56/AVERAGE(SUM(FS!CV62:CV67),SUM(FS!CU62:CU67)),0)</f>
        <v>0.48719842229262389</v>
      </c>
      <c r="CW93" s="164">
        <f ca="1">IFERROR(FS!CW56/AVERAGE(SUM(FS!CW62:CW67),SUM(FS!CV62:CV67)),0)</f>
        <v>0.53328893015272194</v>
      </c>
      <c r="CX93" s="164">
        <f ca="1">IFERROR(FS!CX56/AVERAGE(SUM(FS!CX62:CX67),SUM(FS!CW62:CW67)),0)</f>
        <v>0.58829749127640174</v>
      </c>
      <c r="CY93" s="164">
        <f ca="1">IFERROR(FS!CY56/AVERAGE(SUM(FS!CY62:CY67),SUM(FS!CX62:CX67)),0)</f>
        <v>0.67131387758580208</v>
      </c>
      <c r="CZ93" s="164">
        <f ca="1">IFERROR(FS!CZ56/AVERAGE(SUM(FS!CZ62:CZ67),SUM(FS!CY62:CY67)),0)</f>
        <v>0.73390933133349101</v>
      </c>
      <c r="DA93" s="164">
        <f ca="1">IFERROR(FS!DA56/AVERAGE(SUM(FS!DA62:DA67),SUM(FS!CZ62:CZ67)),0)</f>
        <v>0.80862928293042824</v>
      </c>
      <c r="DB93" s="164">
        <f ca="1">IFERROR(FS!DB56/AVERAGE(SUM(FS!DB62:DB67),SUM(FS!DA62:DA67)),0)</f>
        <v>0.899236550101709</v>
      </c>
      <c r="DC93" s="164">
        <f ca="1">IFERROR(FS!DC56/AVERAGE(SUM(FS!DC62:DC67),SUM(FS!DB62:DB67)),0)</f>
        <v>1.046248312586916</v>
      </c>
      <c r="DD93" s="164">
        <f ca="1">IFERROR(FS!DD56/AVERAGE(SUM(FS!DD62:DD67),SUM(FS!DC62:DC67)),0)</f>
        <v>1.0606802341544592</v>
      </c>
      <c r="DE93" s="164">
        <f ca="1">IFERROR(FS!DE56/AVERAGE(SUM(FS!DE62:DE67),SUM(FS!DD62:DD67)),0)</f>
        <v>1.0743327078808358</v>
      </c>
      <c r="DF93" s="164">
        <f ca="1">IFERROR(FS!DF56/AVERAGE(SUM(FS!DF62:DF67),SUM(FS!DE62:DE67)),0)</f>
        <v>1.0871752434822874</v>
      </c>
      <c r="DG93" s="164">
        <f ca="1">IFERROR(FS!DG56/AVERAGE(SUM(FS!DG62:DG67),SUM(FS!DF62:DF67)),0)</f>
        <v>1.0985361908824256</v>
      </c>
      <c r="DH93" s="164">
        <f ca="1">IFERROR(FS!DH56/AVERAGE(SUM(FS!DH62:DH67),SUM(FS!DG62:DG67)),0)</f>
        <v>1.1144410466489627</v>
      </c>
      <c r="DI93" s="164">
        <f ca="1">IFERROR(FS!DI56/AVERAGE(SUM(FS!DI62:DI67),SUM(FS!DH62:DH67)),0)</f>
        <v>1.1295641215627192</v>
      </c>
      <c r="DJ93" s="164">
        <f ca="1">IFERROR(FS!DJ56/AVERAGE(SUM(FS!DJ62:DJ67),SUM(FS!DI62:DI67)),0)</f>
        <v>1.1438731512633191</v>
      </c>
      <c r="DK93" s="164">
        <f ca="1">IFERROR(FS!DK56/AVERAGE(SUM(FS!DK62:DK67),SUM(FS!DJ62:DJ67)),0)</f>
        <v>1.15667508713781</v>
      </c>
      <c r="DL93" s="164">
        <f ca="1">IFERROR(FS!DL56/AVERAGE(SUM(FS!DL62:DL67),SUM(FS!DK62:DK67)),0)</f>
        <v>1.1743023343721033</v>
      </c>
      <c r="DM93" s="164">
        <f ca="1">IFERROR(FS!DM56/AVERAGE(SUM(FS!DM62:DM67),SUM(FS!DL62:DL67)),0)</f>
        <v>1.1911523588393849</v>
      </c>
      <c r="DN93" s="164">
        <f ca="1">IFERROR(FS!DN56/AVERAGE(SUM(FS!DN62:DN67),SUM(FS!DM62:DM67)),0)</f>
        <v>1.2071912164474567</v>
      </c>
      <c r="DO93" s="164">
        <f ca="1">IFERROR(FS!DO56/AVERAGE(SUM(FS!DO62:DO67),SUM(FS!DN62:DN67)),0)</f>
        <v>1.2236262964249827</v>
      </c>
      <c r="DP93" s="164">
        <f ca="1">IFERROR(FS!DP56/AVERAGE(SUM(FS!DP62:DP67),SUM(FS!DO62:DO67)),0)</f>
        <v>1.2428555918288517</v>
      </c>
      <c r="DQ93" s="164">
        <f ca="1">IFERROR(FS!DQ56/AVERAGE(SUM(FS!DQ62:DQ67),SUM(FS!DP62:DP67)),0)</f>
        <v>1.2617751914474922</v>
      </c>
      <c r="DR93" s="164">
        <f ca="1">IFERROR(FS!DR56/AVERAGE(SUM(FS!DR62:DR67),SUM(FS!DQ62:DQ67)),0)</f>
        <v>1.2798974511209082</v>
      </c>
      <c r="DS93" s="164">
        <f ca="1">IFERROR(FS!DS56/AVERAGE(SUM(FS!DS62:DS67),SUM(FS!DR62:DR67)),0)</f>
        <v>1.2963269630959491</v>
      </c>
      <c r="DT93" s="165"/>
    </row>
    <row r="94" spans="1:124" x14ac:dyDescent="0.35">
      <c r="D94" s="6" t="s">
        <v>344</v>
      </c>
      <c r="E94" s="149"/>
      <c r="F94" s="99" t="s">
        <v>14</v>
      </c>
      <c r="G94" s="169">
        <f t="shared" ca="1" si="80"/>
        <v>4.7551366263643393</v>
      </c>
      <c r="H94" s="166">
        <f ca="1">IFERROR(FS!H46/ROUNDDOWN(FS!H49,0),0)</f>
        <v>0</v>
      </c>
      <c r="I94" s="166">
        <f ca="1">IFERROR(FS!I46/ROUNDDOWN(FS!I49,0),0)</f>
        <v>0</v>
      </c>
      <c r="J94" s="166">
        <f ca="1">IFERROR(FS!J46/ROUNDDOWN(FS!J49,0),0)</f>
        <v>0</v>
      </c>
      <c r="K94" s="166">
        <f ca="1">IFERROR(FS!K46/ROUNDDOWN(FS!K49,0),0)</f>
        <v>1.1673322184291146</v>
      </c>
      <c r="L94" s="166">
        <f ca="1">IFERROR(FS!L46/ROUNDDOWN(FS!L49,0),0)</f>
        <v>1.3643478162703186</v>
      </c>
      <c r="M94" s="166">
        <f ca="1">IFERROR(FS!M46/ROUNDDOWN(FS!M49,0),0)</f>
        <v>1.9114924202600709</v>
      </c>
      <c r="N94" s="166">
        <f ca="1">IFERROR(FS!N46/ROUNDDOWN(FS!N49,0),0)</f>
        <v>2.0941584730043847</v>
      </c>
      <c r="O94" s="166">
        <f ca="1">IFERROR(FS!O46/ROUNDDOWN(FS!O49,0),0)</f>
        <v>3.0281205931717534</v>
      </c>
      <c r="P94" s="166">
        <f ca="1">IFERROR(FS!P46/ROUNDDOWN(FS!P49,0),0)</f>
        <v>3.1941848618182158</v>
      </c>
      <c r="Q94" s="166">
        <f ca="1">IFERROR(FS!Q46/ROUNDDOWN(FS!Q49,0),0)</f>
        <v>3.6126615449177266</v>
      </c>
      <c r="R94" s="166">
        <f ca="1">IFERROR(FS!R46/ROUNDDOWN(FS!R49,0),0)</f>
        <v>3.8458288757870553</v>
      </c>
      <c r="S94" s="166">
        <f ca="1">IFERROR(FS!S46/ROUNDDOWN(FS!S49,0),0)</f>
        <v>4.5621876764551539</v>
      </c>
      <c r="T94" s="166">
        <f ca="1">IFERROR(FS!T46/ROUNDDOWN(FS!T49,0),0)</f>
        <v>4.4234256094793762</v>
      </c>
      <c r="U94" s="166">
        <f ca="1">IFERROR(FS!U46/ROUNDDOWN(FS!U49,0),0)</f>
        <v>4.4824313209026663</v>
      </c>
      <c r="V94" s="166">
        <f ca="1">IFERROR(FS!V46/ROUNDDOWN(FS!V49,0),0)</f>
        <v>4.4385639853889209</v>
      </c>
      <c r="W94" s="166">
        <f ca="1">IFERROR(FS!W46/ROUNDDOWN(FS!W49,0),0)</f>
        <v>4.4237247142376477</v>
      </c>
      <c r="X94" s="166">
        <f ca="1">IFERROR(FS!X46/ROUNDDOWN(FS!X49,0),0)</f>
        <v>4.3005449643253977</v>
      </c>
      <c r="Y94" s="166">
        <f ca="1">IFERROR(FS!Y46/ROUNDDOWN(FS!Y49,0),0)</f>
        <v>4.3794271615452303</v>
      </c>
      <c r="Z94" s="166">
        <f ca="1">IFERROR(FS!Z46/ROUNDDOWN(FS!Z49,0),0)</f>
        <v>4.3385900281858625</v>
      </c>
      <c r="AA94" s="166">
        <f ca="1">IFERROR(FS!AA46/ROUNDDOWN(FS!AA49,0),0)</f>
        <v>4.1612546095745246</v>
      </c>
      <c r="AB94" s="166">
        <f ca="1">IFERROR(FS!AB46/ROUNDDOWN(FS!AB49,0),0)</f>
        <v>4.0134389465253948</v>
      </c>
      <c r="AC94" s="166">
        <f ca="1">IFERROR(FS!AC46/ROUNDDOWN(FS!AC49,0),0)</f>
        <v>4.1101839606882411</v>
      </c>
      <c r="AD94" s="166">
        <f ca="1">IFERROR(FS!AD46/ROUNDDOWN(FS!AD49,0),0)</f>
        <v>4.0625188377349355</v>
      </c>
      <c r="AE94" s="166">
        <f ca="1">IFERROR(FS!AE46/ROUNDDOWN(FS!AE49,0),0)</f>
        <v>5.4120222428423759</v>
      </c>
      <c r="AF94" s="166">
        <f ca="1">IFERROR(FS!AF46/ROUNDDOWN(FS!AF49,0),0)</f>
        <v>5.3772337674860164</v>
      </c>
      <c r="AG94" s="166">
        <f ca="1">IFERROR(FS!AG46/ROUNDDOWN(FS!AG49,0),0)</f>
        <v>5.3349054630918769</v>
      </c>
      <c r="AH94" s="166">
        <f ca="1">IFERROR(FS!AH46/ROUNDDOWN(FS!AH49,0),0)</f>
        <v>5.3350621853688773</v>
      </c>
      <c r="AI94" s="166">
        <f ca="1">IFERROR(FS!AI46/ROUNDDOWN(FS!AI49,0),0)</f>
        <v>5.4583004528941492</v>
      </c>
      <c r="AJ94" s="166">
        <f ca="1">IFERROR(FS!AJ46/ROUNDDOWN(FS!AJ49,0),0)</f>
        <v>5.4951540216742707</v>
      </c>
      <c r="AK94" s="166">
        <f ca="1">IFERROR(FS!AK46/ROUNDDOWN(FS!AK49,0),0)</f>
        <v>5.4597562192986064</v>
      </c>
      <c r="AL94" s="166">
        <f ca="1">IFERROR(FS!AL46/ROUNDDOWN(FS!AL49,0),0)</f>
        <v>5.4824613240340163</v>
      </c>
      <c r="AM94" s="166">
        <f ca="1">IFERROR(FS!AM46/ROUNDDOWN(FS!AM49,0),0)</f>
        <v>5.4510051234671923</v>
      </c>
      <c r="AN94" s="166">
        <f ca="1">IFERROR(FS!AN46/ROUNDDOWN(FS!AN49,0),0)</f>
        <v>5.560298927517076</v>
      </c>
      <c r="AO94" s="166">
        <f ca="1">IFERROR(FS!AO46/ROUNDDOWN(FS!AO49,0),0)</f>
        <v>5.5196710267881954</v>
      </c>
      <c r="AP94" s="166">
        <f ca="1">IFERROR(FS!AP46/ROUNDDOWN(FS!AP49,0),0)</f>
        <v>5.5434807032327633</v>
      </c>
      <c r="AQ94" s="166">
        <f ca="1">IFERROR(FS!AQ46/ROUNDDOWN(FS!AQ49,0),0)</f>
        <v>5.4491178091107519</v>
      </c>
      <c r="AR94" s="166">
        <f ca="1">IFERROR(FS!AR46/ROUNDDOWN(FS!AR49,0),0)</f>
        <v>5.4503496752596234</v>
      </c>
      <c r="AS94" s="166">
        <f ca="1">IFERROR(FS!AS46/ROUNDDOWN(FS!AS49,0),0)</f>
        <v>5.3788833796511168</v>
      </c>
      <c r="AT94" s="166">
        <f ca="1">IFERROR(FS!AT46/ROUNDDOWN(FS!AT49,0),0)</f>
        <v>5.4022646918101174</v>
      </c>
      <c r="AU94" s="166">
        <f ca="1">IFERROR(FS!AU46/ROUNDDOWN(FS!AU49,0),0)</f>
        <v>5.2535147450571591</v>
      </c>
      <c r="AV94" s="166">
        <f ca="1">IFERROR(FS!AV46/ROUNDDOWN(FS!AV49,0),0)</f>
        <v>5.2881215284443073</v>
      </c>
      <c r="AW94" s="166">
        <f ca="1">IFERROR(FS!AW46/ROUNDDOWN(FS!AW49,0),0)</f>
        <v>5.2794236561885208</v>
      </c>
      <c r="AX94" s="166">
        <f ca="1">IFERROR(FS!AX46/ROUNDDOWN(FS!AX49,0),0)</f>
        <v>5.3029069055694329</v>
      </c>
      <c r="AY94" s="166">
        <f ca="1">IFERROR(FS!AY46/ROUNDDOWN(FS!AY49,0),0)</f>
        <v>5.2610248947721043</v>
      </c>
      <c r="AZ94" s="166">
        <f ca="1">IFERROR(FS!AZ46/ROUNDDOWN(FS!AZ49,0),0)</f>
        <v>5.2987858456366457</v>
      </c>
      <c r="BA94" s="166">
        <f ca="1">IFERROR(FS!BA46/ROUNDDOWN(FS!BA49,0),0)</f>
        <v>5.3280968921091283</v>
      </c>
      <c r="BB94" s="166">
        <f ca="1">IFERROR(FS!BB46/ROUNDDOWN(FS!BB49,0),0)</f>
        <v>5.3553784643134721</v>
      </c>
      <c r="BC94" s="166">
        <f ca="1">IFERROR(FS!BC46/ROUNDDOWN(FS!BC49,0),0)</f>
        <v>5.3553784643134721</v>
      </c>
      <c r="BD94" s="166">
        <f ca="1">IFERROR(FS!BD46/ROUNDDOWN(FS!BD49,0),0)</f>
        <v>5.3810140555316899</v>
      </c>
      <c r="BE94" s="166">
        <f ca="1">IFERROR(FS!BE46/ROUNDDOWN(FS!BE49,0),0)</f>
        <v>5.4146243869216439</v>
      </c>
      <c r="BF94" s="166">
        <f ca="1">IFERROR(FS!BF46/ROUNDDOWN(FS!BF49,0),0)</f>
        <v>5.442895648519726</v>
      </c>
      <c r="BG94" s="166">
        <f ca="1">IFERROR(FS!BG46/ROUNDDOWN(FS!BG49,0),0)</f>
        <v>5.3954186771307686</v>
      </c>
      <c r="BH94" s="166">
        <f ca="1">IFERROR(FS!BH46/ROUNDDOWN(FS!BH49,0),0)</f>
        <v>5.4349928799131986</v>
      </c>
      <c r="BI94" s="166">
        <f ca="1">IFERROR(FS!BI46/ROUNDDOWN(FS!BI49,0),0)</f>
        <v>5.4692830558117045</v>
      </c>
      <c r="BJ94" s="166">
        <f ca="1">IFERROR(FS!BJ46/ROUNDDOWN(FS!BJ49,0),0)</f>
        <v>5.5016816879255934</v>
      </c>
      <c r="BK94" s="166">
        <f ca="1">IFERROR(FS!BK46/ROUNDDOWN(FS!BK49,0),0)</f>
        <v>5.4566143521076773</v>
      </c>
      <c r="BL94" s="166">
        <f ca="1">IFERROR(FS!BL46/ROUNDDOWN(FS!BL49,0),0)</f>
        <v>5.4970283091068808</v>
      </c>
      <c r="BM94" s="166">
        <f ca="1">IFERROR(FS!BM46/ROUNDDOWN(FS!BM49,0),0)</f>
        <v>5.5356408962078874</v>
      </c>
      <c r="BN94" s="166">
        <f ca="1">IFERROR(FS!BN46/ROUNDDOWN(FS!BN49,0),0)</f>
        <v>5.5653258205622649</v>
      </c>
      <c r="BO94" s="166">
        <f ca="1">IFERROR(FS!BO46/ROUNDDOWN(FS!BO49,0),0)</f>
        <v>5.5227340413232682</v>
      </c>
      <c r="BP94" s="166">
        <f ca="1">IFERROR(FS!BP46/ROUNDDOWN(FS!BP49,0),0)</f>
        <v>5.567638820463424</v>
      </c>
      <c r="BQ94" s="166">
        <f ca="1">IFERROR(FS!BQ46/ROUNDDOWN(FS!BQ49,0),0)</f>
        <v>5.6036287288051403</v>
      </c>
      <c r="BR94" s="166">
        <f ca="1">IFERROR(FS!BR46/ROUNDDOWN(FS!BR49,0),0)</f>
        <v>5.6377910005175025</v>
      </c>
      <c r="BS94" s="166">
        <f ca="1">IFERROR(FS!BS46/ROUNDDOWN(FS!BS49,0),0)</f>
        <v>5.6451414451074866</v>
      </c>
      <c r="BT94" s="166">
        <f ca="1">IFERROR(FS!BT46/ROUNDDOWN(FS!BT49,1),0)</f>
        <v>5.6785101817513119</v>
      </c>
      <c r="BU94" s="166">
        <f ca="1">IFERROR(FS!BU46/ROUNDDOWN(FS!BU49,1),0)</f>
        <v>5.7159525540429597</v>
      </c>
      <c r="BV94" s="166">
        <f ca="1">IFERROR(FS!BV46/ROUNDDOWN(FS!BV49,1),0)</f>
        <v>5.7481891648157211</v>
      </c>
      <c r="BW94" s="166">
        <f ca="1">IFERROR(FS!BW46/ROUNDDOWN(FS!BW49,1),0)</f>
        <v>5.6963866443855302</v>
      </c>
      <c r="BX94" s="166">
        <f ca="1">IFERROR(FS!BX46/ROUNDDOWN(FS!BX49,1),0)</f>
        <v>5.7413164073525076</v>
      </c>
      <c r="BY94" s="166">
        <f ca="1">IFERROR(FS!BY46/ROUNDDOWN(FS!BY49,1),0)</f>
        <v>5.7761284937776862</v>
      </c>
      <c r="BZ94" s="166">
        <f ca="1">IFERROR(FS!BZ46/ROUNDDOWN(FS!BZ49,1),0)</f>
        <v>5.8056093971539848</v>
      </c>
      <c r="CA94" s="166">
        <f ca="1">IFERROR(FS!CA46/ROUNDDOWN(FS!CA49,1),0)</f>
        <v>5.7516252502622773</v>
      </c>
      <c r="CB94" s="166">
        <f ca="1">IFERROR(FS!CB46/ROUNDDOWN(FS!CB49,1),0)</f>
        <v>5.7938869425621915</v>
      </c>
      <c r="CC94" s="166">
        <f ca="1">IFERROR(FS!CC46/ROUNDDOWN(FS!CC49,1),0)</f>
        <v>5.8258156206058818</v>
      </c>
      <c r="CD94" s="166">
        <f ca="1">IFERROR(FS!CD46/ROUNDDOWN(FS!CD49,1),0)</f>
        <v>5.8522990990030976</v>
      </c>
      <c r="CE94" s="166">
        <f ca="1">IFERROR(FS!CE46/ROUNDDOWN(FS!CE49,1),0)</f>
        <v>5.793956226946932</v>
      </c>
      <c r="CF94" s="166">
        <f ca="1">IFERROR(FS!CF46/ROUNDDOWN(FS!CF49,1),0)</f>
        <v>5.8332640087891479</v>
      </c>
      <c r="CG94" s="166">
        <f ca="1">IFERROR(FS!CG46/ROUNDDOWN(FS!CG49,1),0)</f>
        <v>5.8569107786376273</v>
      </c>
      <c r="CH94" s="166">
        <f ca="1">IFERROR(FS!CH46/ROUNDDOWN(FS!CH49,1),0)</f>
        <v>5.8745315628484391</v>
      </c>
      <c r="CI94" s="166">
        <f ca="1">IFERROR(FS!CI46/ROUNDDOWN(FS!CI49,1),0)</f>
        <v>5.8602199206840924</v>
      </c>
      <c r="CJ94" s="166">
        <f ca="1">IFERROR(FS!CJ46/ROUNDDOWN(FS!CJ49,1),0)</f>
        <v>5.8783573902906028</v>
      </c>
      <c r="CK94" s="166">
        <f ca="1">IFERROR(FS!CK46/ROUNDDOWN(FS!CK49,1),0)</f>
        <v>5.8783573902906028</v>
      </c>
      <c r="CL94" s="166">
        <f ca="1">IFERROR(FS!CL46/ROUNDDOWN(FS!CL49,1),0)</f>
        <v>5.8721414367633304</v>
      </c>
      <c r="CM94" s="166">
        <f ca="1">IFERROR(FS!CM46/ROUNDDOWN(FS!CM49,1),0)</f>
        <v>5.8765427486281849</v>
      </c>
      <c r="CN94" s="166">
        <f ca="1">IFERROR(FS!CN46/ROUNDDOWN(FS!CN49,1),0)</f>
        <v>5.8826595687714311</v>
      </c>
      <c r="CO94" s="166">
        <f ca="1">IFERROR(FS!CO46/ROUNDDOWN(FS!CO49,1),0)</f>
        <v>5.8826595687714311</v>
      </c>
      <c r="CP94" s="166">
        <f ca="1">IFERROR(FS!CP46/ROUNDDOWN(FS!CP49,1),0)</f>
        <v>5.8765427486281849</v>
      </c>
      <c r="CQ94" s="166">
        <f ca="1">IFERROR(FS!CQ46/ROUNDDOWN(FS!CQ49,1),0)</f>
        <v>5.8831243507415145</v>
      </c>
      <c r="CR94" s="166">
        <f ca="1">IFERROR(FS!CR46/ROUNDDOWN(FS!CR49,1),0)</f>
        <v>5.8891475235299158</v>
      </c>
      <c r="CS94" s="166">
        <f ca="1">IFERROR(FS!CS46/ROUNDDOWN(FS!CS49,1),0)</f>
        <v>5.8891475235299158</v>
      </c>
      <c r="CT94" s="166">
        <f ca="1">IFERROR(FS!CT46/ROUNDDOWN(FS!CT49,1),0)</f>
        <v>5.8831243507415145</v>
      </c>
      <c r="CU94" s="166">
        <f ca="1">IFERROR(FS!CU46/ROUNDDOWN(FS!CU49,1),0)</f>
        <v>5.8898886387242424</v>
      </c>
      <c r="CV94" s="166">
        <f ca="1">IFERROR(FS!CV46/ROUNDDOWN(FS!CV49,1),0)</f>
        <v>5.8958213723121444</v>
      </c>
      <c r="CW94" s="166">
        <f ca="1">IFERROR(FS!CW46/ROUNDDOWN(FS!CW49,1),0)</f>
        <v>5.8958213723121444</v>
      </c>
      <c r="CX94" s="166">
        <f ca="1">IFERROR(FS!CX46/ROUNDDOWN(FS!CX49,1),0)</f>
        <v>5.8898886387242424</v>
      </c>
      <c r="CY94" s="166">
        <f ca="1">IFERROR(FS!CY46/ROUNDDOWN(FS!CY49,1),0)</f>
        <v>6.0421577748208479</v>
      </c>
      <c r="CZ94" s="166">
        <f ca="1">IFERROR(FS!CZ46/ROUNDDOWN(FS!CZ49,1),0)</f>
        <v>6.0360187271057972</v>
      </c>
      <c r="DA94" s="166">
        <f ca="1">IFERROR(FS!DA46/ROUNDDOWN(FS!DA49,1),0)</f>
        <v>6.0360187271057972</v>
      </c>
      <c r="DB94" s="166">
        <f ca="1">IFERROR(FS!DB46/ROUNDDOWN(FS!DB49,1),0)</f>
        <v>6.0301347379751293</v>
      </c>
      <c r="DC94" s="166">
        <f ca="1">IFERROR(FS!DC46/ROUNDDOWN(FS!DC49,1),0)</f>
        <v>6.4034940193374812</v>
      </c>
      <c r="DD94" s="166">
        <f ca="1">IFERROR(FS!DD46/ROUNDDOWN(FS!DD49,1),0)</f>
        <v>6.4092891051047509</v>
      </c>
      <c r="DE94" s="166">
        <f ca="1">IFERROR(FS!DE46/ROUNDDOWN(FS!DE49,1),0)</f>
        <v>6.4092891051047509</v>
      </c>
      <c r="DF94" s="166">
        <f ca="1">IFERROR(FS!DF46/ROUNDDOWN(FS!DF49,1),0)</f>
        <v>6.4034940193374812</v>
      </c>
      <c r="DG94" s="166">
        <f ca="1">IFERROR(FS!DG46/ROUNDDOWN(FS!DG49,1),0)</f>
        <v>6.3105394304330122</v>
      </c>
      <c r="DH94" s="166">
        <f ca="1">IFERROR(FS!DH46/ROUNDDOWN(FS!DH49,1),0)</f>
        <v>6.3162503934052054</v>
      </c>
      <c r="DI94" s="166">
        <f ca="1">IFERROR(FS!DI46/ROUNDDOWN(FS!DI49,1),0)</f>
        <v>6.3162503934052054</v>
      </c>
      <c r="DJ94" s="166">
        <f ca="1">IFERROR(FS!DJ46/ROUNDDOWN(FS!DJ49,1),0)</f>
        <v>6.3105394304330122</v>
      </c>
      <c r="DK94" s="166">
        <f ca="1">IFERROR(FS!DK46/ROUNDDOWN(FS!DK49,1),0)</f>
        <v>6.2206269359381112</v>
      </c>
      <c r="DL94" s="166">
        <f ca="1">IFERROR(FS!DL46/ROUNDDOWN(FS!DL49,1),0)</f>
        <v>6.2262565291744121</v>
      </c>
      <c r="DM94" s="166">
        <f ca="1">IFERROR(FS!DM46/ROUNDDOWN(FS!DM49,1),0)</f>
        <v>6.2262565291744121</v>
      </c>
      <c r="DN94" s="166">
        <f ca="1">IFERROR(FS!DN46/ROUNDDOWN(FS!DN49,1),0)</f>
        <v>6.2206269359381112</v>
      </c>
      <c r="DO94" s="166">
        <f ca="1">IFERROR(FS!DO46/ROUNDDOWN(FS!DO49,1),0)</f>
        <v>6.1837892794798694</v>
      </c>
      <c r="DP94" s="166">
        <f ca="1">IFERROR(FS!DP46/ROUNDDOWN(FS!DP49,1),0)</f>
        <v>6.1773175155098068</v>
      </c>
      <c r="DQ94" s="166">
        <f ca="1">IFERROR(FS!DQ46/ROUNDDOWN(FS!DQ49,1),0)</f>
        <v>6.1773175155098068</v>
      </c>
      <c r="DR94" s="166">
        <f ca="1">IFERROR(FS!DR46/ROUNDDOWN(FS!DR49,1),0)</f>
        <v>6.1717321714526117</v>
      </c>
      <c r="DS94" s="166">
        <f ca="1">IFERROR(FS!DS46/ROUNDDOWN(FS!DS49,1),0)</f>
        <v>6.0831462613584932</v>
      </c>
      <c r="DT94" s="167"/>
    </row>
    <row r="95" spans="1:124" x14ac:dyDescent="0.35">
      <c r="D95" s="6" t="s">
        <v>345</v>
      </c>
      <c r="E95" s="149"/>
      <c r="F95" s="99" t="s">
        <v>14</v>
      </c>
      <c r="G95" s="169">
        <f t="shared" ca="1" si="80"/>
        <v>2.8708471778016023</v>
      </c>
      <c r="H95" s="166">
        <f ca="1">IFERROR(SUM(FS!H72:H75)/SUM(FS!H89:H91),0)</f>
        <v>0</v>
      </c>
      <c r="I95" s="166">
        <f ca="1">IFERROR(SUM(FS!I72:I75)/SUM(FS!I89:I91),0)</f>
        <v>0</v>
      </c>
      <c r="J95" s="166">
        <f ca="1">IFERROR(SUM(FS!J72:J75)/SUM(FS!J89:J91),0)</f>
        <v>1.000000000000002</v>
      </c>
      <c r="K95" s="166">
        <f ca="1">IFERROR(SUM(FS!K72:K75)/SUM(FS!K89:K91),0)</f>
        <v>1.8207337989777193</v>
      </c>
      <c r="L95" s="166">
        <f ca="1">IFERROR(SUM(FS!L72:L75)/SUM(FS!L89:L91),0)</f>
        <v>1.6643064739586364</v>
      </c>
      <c r="M95" s="166">
        <f ca="1">IFERROR(SUM(FS!M72:M75)/SUM(FS!M89:M91),0)</f>
        <v>1.6122294940119262</v>
      </c>
      <c r="N95" s="166">
        <f ca="1">IFERROR(SUM(FS!N72:N75)/SUM(FS!N89:N91),0)</f>
        <v>1.6043900083563192</v>
      </c>
      <c r="O95" s="166">
        <f ca="1">IFERROR(SUM(FS!O72:O75)/SUM(FS!O89:O91),0)</f>
        <v>1.6909312505296685</v>
      </c>
      <c r="P95" s="166">
        <f ca="1">IFERROR(SUM(FS!P72:P75)/SUM(FS!P89:P91),0)</f>
        <v>1.6822138301332172</v>
      </c>
      <c r="Q95" s="166">
        <f ca="1">IFERROR(SUM(FS!Q72:Q75)/SUM(FS!Q89:Q91),0)</f>
        <v>1.7091676074992654</v>
      </c>
      <c r="R95" s="166">
        <f ca="1">IFERROR(SUM(FS!R72:R75)/SUM(FS!R89:R91),0)</f>
        <v>1.7560336933899641</v>
      </c>
      <c r="S95" s="166">
        <f ca="1">IFERROR(SUM(FS!S72:S75)/SUM(FS!S89:S91),0)</f>
        <v>1.808011176094986</v>
      </c>
      <c r="T95" s="166">
        <f ca="1">IFERROR(SUM(FS!T72:T75)/SUM(FS!T89:T91),0)</f>
        <v>1.836232857108794</v>
      </c>
      <c r="U95" s="166">
        <f ca="1">IFERROR(SUM(FS!U72:U75)/SUM(FS!U89:U91),0)</f>
        <v>1.8858151863590569</v>
      </c>
      <c r="V95" s="166">
        <f ca="1">IFERROR(SUM(FS!V72:V75)/SUM(FS!V89:V91),0)</f>
        <v>1.9434153126573399</v>
      </c>
      <c r="W95" s="166">
        <f ca="1">IFERROR(SUM(FS!W72:W75)/SUM(FS!W89:W91),0)</f>
        <v>1.9717176946599322</v>
      </c>
      <c r="X95" s="166">
        <f ca="1">IFERROR(SUM(FS!X72:X75)/SUM(FS!X89:X91),0)</f>
        <v>1.9789482380991188</v>
      </c>
      <c r="Y95" s="166">
        <f ca="1">IFERROR(SUM(FS!Y72:Y75)/SUM(FS!Y89:Y91),0)</f>
        <v>2.0183236667103222</v>
      </c>
      <c r="Z95" s="166">
        <f ca="1">IFERROR(SUM(FS!Z72:Z75)/SUM(FS!Z89:Z91),0)</f>
        <v>2.0692274830460429</v>
      </c>
      <c r="AA95" s="166">
        <f ca="1">IFERROR(SUM(FS!AA72:AA75)/SUM(FS!AA89:AA91),0)</f>
        <v>2.0403189488971543</v>
      </c>
      <c r="AB95" s="166">
        <f ca="1">IFERROR(SUM(FS!AB72:AB75)/SUM(FS!AB89:AB91),0)</f>
        <v>2.0262613058245607</v>
      </c>
      <c r="AC95" s="166">
        <f ca="1">IFERROR(SUM(FS!AC72:AC75)/SUM(FS!AC89:AC91),0)</f>
        <v>2.0511068616101711</v>
      </c>
      <c r="AD95" s="166">
        <f ca="1">IFERROR(SUM(FS!AD72:AD75)/SUM(FS!AD89:AD91),0)</f>
        <v>2.0923306891967459</v>
      </c>
      <c r="AE95" s="166">
        <f ca="1">IFERROR(SUM(FS!AE72:AE75)/SUM(FS!AE89:AE91),0)</f>
        <v>2.0954811985037942</v>
      </c>
      <c r="AF95" s="166">
        <f ca="1">IFERROR(SUM(FS!AF72:AF75)/SUM(FS!AF89:AF91),0)</f>
        <v>2.1495843761960325</v>
      </c>
      <c r="AG95" s="166">
        <f ca="1">IFERROR(SUM(FS!AG72:AG75)/SUM(FS!AG89:AG91),0)</f>
        <v>2.2218909008281571</v>
      </c>
      <c r="AH95" s="166">
        <f ca="1">IFERROR(SUM(FS!AH72:AH75)/SUM(FS!AH89:AH91),0)</f>
        <v>2.2951243752304484</v>
      </c>
      <c r="AI95" s="166">
        <f ca="1">IFERROR(SUM(FS!AI72:AI75)/SUM(FS!AI89:AI91),0)</f>
        <v>2.3232725108029415</v>
      </c>
      <c r="AJ95" s="166">
        <f ca="1">IFERROR(SUM(FS!AJ72:AJ75)/SUM(FS!AJ89:AJ91),0)</f>
        <v>2.3918993243764306</v>
      </c>
      <c r="AK95" s="166">
        <f ca="1">IFERROR(SUM(FS!AK72:AK75)/SUM(FS!AK89:AK91),0)</f>
        <v>2.4729798134494119</v>
      </c>
      <c r="AL95" s="166">
        <f ca="1">IFERROR(SUM(FS!AL72:AL75)/SUM(FS!AL89:AL91),0)</f>
        <v>2.5541047552682898</v>
      </c>
      <c r="AM95" s="166">
        <f ca="1">IFERROR(SUM(FS!AM72:AM75)/SUM(FS!AM89:AM91),0)</f>
        <v>2.6175696026510979</v>
      </c>
      <c r="AN95" s="166">
        <f ca="1">IFERROR(SUM(FS!AN72:AN75)/SUM(FS!AN89:AN91),0)</f>
        <v>2.6876864611221767</v>
      </c>
      <c r="AO95" s="166">
        <f ca="1">IFERROR(SUM(FS!AO72:AO75)/SUM(FS!AO89:AO91),0)</f>
        <v>2.7699326268137203</v>
      </c>
      <c r="AP95" s="166">
        <f ca="1">IFERROR(SUM(FS!AP72:AP75)/SUM(FS!AP89:AP91),0)</f>
        <v>2.8510067543684414</v>
      </c>
      <c r="AQ95" s="166">
        <f ca="1">IFERROR(SUM(FS!AQ72:AQ75)/SUM(FS!AQ89:AQ91),0)</f>
        <v>2.8913290471829778</v>
      </c>
      <c r="AR95" s="166">
        <f ca="1">IFERROR(SUM(FS!AR72:AR75)/SUM(FS!AR89:AR91),0)</f>
        <v>2.9635350764193635</v>
      </c>
      <c r="AS95" s="166">
        <f ca="1">IFERROR(SUM(FS!AS72:AS75)/SUM(FS!AS89:AS91),0)</f>
        <v>3.0446294717332418</v>
      </c>
      <c r="AT95" s="166">
        <f ca="1">IFERROR(SUM(FS!AT72:AT75)/SUM(FS!AT89:AT91),0)</f>
        <v>3.1234545286513562</v>
      </c>
      <c r="AU95" s="166">
        <f ca="1">IFERROR(SUM(FS!AU72:AU75)/SUM(FS!AU89:AU91),0)</f>
        <v>3.155366489974158</v>
      </c>
      <c r="AV95" s="166">
        <f ca="1">IFERROR(SUM(FS!AV72:AV75)/SUM(FS!AV89:AV91),0)</f>
        <v>3.2216796750878998</v>
      </c>
      <c r="AW95" s="166">
        <f ca="1">IFERROR(SUM(FS!AW72:AW75)/SUM(FS!AW89:AW91),0)</f>
        <v>3.2995950353367087</v>
      </c>
      <c r="AX95" s="166">
        <f ca="1">IFERROR(SUM(FS!AX72:AX75)/SUM(FS!AX89:AX91),0)</f>
        <v>3.3749590184117202</v>
      </c>
      <c r="AY95" s="166">
        <f ca="1">IFERROR(SUM(FS!AY72:AY75)/SUM(FS!AY89:AY91),0)</f>
        <v>3.401934378070449</v>
      </c>
      <c r="AZ95" s="166">
        <f ca="1">IFERROR(SUM(FS!AZ72:AZ75)/SUM(FS!AZ89:AZ91),0)</f>
        <v>3.4686642997200181</v>
      </c>
      <c r="BA95" s="166">
        <f ca="1">IFERROR(SUM(FS!BA72:BA75)/SUM(FS!BA89:BA91),0)</f>
        <v>3.5494675500639103</v>
      </c>
      <c r="BB95" s="166">
        <f ca="1">IFERROR(SUM(FS!BB72:BB75)/SUM(FS!BB89:BB91),0)</f>
        <v>3.6268736049510504</v>
      </c>
      <c r="BC95" s="166">
        <f ca="1">IFERROR(SUM(FS!BC72:BC75)/SUM(FS!BC89:BC91),0)</f>
        <v>3.6781393754535103</v>
      </c>
      <c r="BD95" s="166">
        <f ca="1">IFERROR(SUM(FS!BD72:BD75)/SUM(FS!BD89:BD91),0)</f>
        <v>3.738526248134995</v>
      </c>
      <c r="BE95" s="166">
        <f ca="1">IFERROR(SUM(FS!BE72:BE75)/SUM(FS!BE89:BE91),0)</f>
        <v>3.8186571324311918</v>
      </c>
      <c r="BF95" s="166">
        <f ca="1">IFERROR(SUM(FS!BF72:BF75)/SUM(FS!BF89:BF91),0)</f>
        <v>3.8958043855439586</v>
      </c>
      <c r="BG95" s="166">
        <f ca="1">IFERROR(SUM(FS!BG72:BG75)/SUM(FS!BG89:BG91),0)</f>
        <v>3.91330159045682</v>
      </c>
      <c r="BH95" s="166">
        <f ca="1">IFERROR(SUM(FS!BH72:BH75)/SUM(FS!BH89:BH91),0)</f>
        <v>3.9805768367180421</v>
      </c>
      <c r="BI95" s="166">
        <f ca="1">IFERROR(SUM(FS!BI72:BI75)/SUM(FS!BI89:BI91),0)</f>
        <v>4.0644259032034773</v>
      </c>
      <c r="BJ95" s="166">
        <f ca="1">IFERROR(SUM(FS!BJ72:BJ75)/SUM(FS!BJ89:BJ91),0)</f>
        <v>4.144152348909766</v>
      </c>
      <c r="BK95" s="166">
        <f ca="1">IFERROR(SUM(FS!BK72:BK75)/SUM(FS!BK89:BK91),0)</f>
        <v>4.1599247602216636</v>
      </c>
      <c r="BL95" s="166">
        <f ca="1">IFERROR(SUM(FS!BL72:BL75)/SUM(FS!BL89:BL91),0)</f>
        <v>4.2281561502132385</v>
      </c>
      <c r="BM95" s="166">
        <f ca="1">IFERROR(SUM(FS!BM72:BM75)/SUM(FS!BM89:BM91),0)</f>
        <v>4.3150833273301954</v>
      </c>
      <c r="BN95" s="166">
        <f ca="1">IFERROR(SUM(FS!BN72:BN75)/SUM(FS!BN89:BN91),0)</f>
        <v>4.3973685055382363</v>
      </c>
      <c r="BO95" s="166">
        <f ca="1">IFERROR(SUM(FS!BO72:BO75)/SUM(FS!BO89:BO91),0)</f>
        <v>4.4112056089882374</v>
      </c>
      <c r="BP95" s="166">
        <f ca="1">IFERROR(SUM(FS!BP72:BP75)/SUM(FS!BP89:BP91),0)</f>
        <v>4.4810596056735283</v>
      </c>
      <c r="BQ95" s="166">
        <f ca="1">IFERROR(SUM(FS!BQ72:BQ75)/SUM(FS!BQ89:BQ91),0)</f>
        <v>4.5743854595077806</v>
      </c>
      <c r="BR95" s="166">
        <f ca="1">IFERROR(SUM(FS!BR72:BR75)/SUM(FS!BR89:BR91),0)</f>
        <v>4.66269576262283</v>
      </c>
      <c r="BS95" s="166">
        <f ca="1">IFERROR(SUM(FS!BS72:BS75)/SUM(FS!BS89:BS91),0)</f>
        <v>4.7153255704171659</v>
      </c>
      <c r="BT95" s="166">
        <f ca="1">IFERROR(SUM(FS!BT72:BT75)/SUM(FS!BT89:BT91),0)</f>
        <v>4.7804476414489452</v>
      </c>
      <c r="BU95" s="166">
        <f ca="1">IFERROR(SUM(FS!BU72:BU75)/SUM(FS!BU89:BU91),0)</f>
        <v>4.8722874191893961</v>
      </c>
      <c r="BV95" s="166">
        <f ca="1">IFERROR(SUM(FS!BV72:BV75)/SUM(FS!BV89:BV91),0)</f>
        <v>4.959946957515335</v>
      </c>
      <c r="BW95" s="166">
        <f ca="1">IFERROR(SUM(FS!BW72:BW75)/SUM(FS!BW89:BW91),0)</f>
        <v>4.9685683802364737</v>
      </c>
      <c r="BX95" s="166">
        <f ca="1">IFERROR(SUM(FS!BX72:BX75)/SUM(FS!BX89:BX91),0)</f>
        <v>5.0434914609130983</v>
      </c>
      <c r="BY95" s="166">
        <f ca="1">IFERROR(SUM(FS!BY72:BY75)/SUM(FS!BY89:BY91),0)</f>
        <v>5.1403092005100035</v>
      </c>
      <c r="BZ95" s="166">
        <f ca="1">IFERROR(SUM(FS!BZ72:BZ75)/SUM(FS!BZ89:BZ91),0)</f>
        <v>5.2315345991185662</v>
      </c>
      <c r="CA95" s="166">
        <f ca="1">IFERROR(SUM(FS!CA72:CA75)/SUM(FS!CA89:CA91),0)</f>
        <v>5.2393561961544028</v>
      </c>
      <c r="CB95" s="166">
        <f ca="1">IFERROR(SUM(FS!CB72:CB75)/SUM(FS!CB89:CB91),0)</f>
        <v>5.3158953460480873</v>
      </c>
      <c r="CC95" s="166">
        <f ca="1">IFERROR(SUM(FS!CC72:CC75)/SUM(FS!CC89:CC91),0)</f>
        <v>5.4151647721201739</v>
      </c>
      <c r="CD95" s="166">
        <f ca="1">IFERROR(SUM(FS!CD72:CD75)/SUM(FS!CD89:CD91),0)</f>
        <v>5.5082553420818101</v>
      </c>
      <c r="CE95" s="166">
        <f ca="1">IFERROR(SUM(FS!CE72:CE75)/SUM(FS!CE89:CE91),0)</f>
        <v>5.5133387186894796</v>
      </c>
      <c r="CF95" s="166">
        <f ca="1">IFERROR(SUM(FS!CF72:CF75)/SUM(FS!CF89:CF91),0)</f>
        <v>5.5907451285719532</v>
      </c>
      <c r="CG95" s="166">
        <f ca="1">IFERROR(SUM(FS!CG72:CG75)/SUM(FS!CG89:CG91),0)</f>
        <v>5.6936637384776523</v>
      </c>
      <c r="CH95" s="166">
        <f ca="1">IFERROR(SUM(FS!CH72:CH75)/SUM(FS!CH89:CH91),0)</f>
        <v>5.7899980570821965</v>
      </c>
      <c r="CI95" s="166">
        <f ca="1">IFERROR(SUM(FS!CI72:CI75)/SUM(FS!CI89:CI91),0)</f>
        <v>5.8410851008721689</v>
      </c>
      <c r="CJ95" s="166">
        <f ca="1">IFERROR(SUM(FS!CJ72:CJ75)/SUM(FS!CJ89:CJ91),0)</f>
        <v>5.9081758175036505</v>
      </c>
      <c r="CK95" s="166">
        <f ca="1">IFERROR(SUM(FS!CK72:CK75)/SUM(FS!CK89:CK91),0)</f>
        <v>6.0153648209379851</v>
      </c>
      <c r="CL95" s="166">
        <f ca="1">IFERROR(SUM(FS!CL72:CL75)/SUM(FS!CL89:CL91),0)</f>
        <v>6.1172074975431752</v>
      </c>
      <c r="CM95" s="166">
        <f ca="1">IFERROR(SUM(FS!CM72:CM75)/SUM(FS!CM89:CM91),0)</f>
        <v>6.1197740680491979</v>
      </c>
      <c r="CN95" s="166">
        <f ca="1">IFERROR(SUM(FS!CN72:CN75)/SUM(FS!CN89:CN91),0)</f>
        <v>6.2056569707471647</v>
      </c>
      <c r="CO95" s="166">
        <f ca="1">IFERROR(SUM(FS!CO72:CO75)/SUM(FS!CO89:CO91),0)</f>
        <v>6.3167369452562756</v>
      </c>
      <c r="CP95" s="166">
        <f ca="1">IFERROR(SUM(FS!CP72:CP75)/SUM(FS!CP89:CP91),0)</f>
        <v>6.4207245072859305</v>
      </c>
      <c r="CQ95" s="166">
        <f ca="1">IFERROR(SUM(FS!CQ72:CQ75)/SUM(FS!CQ89:CQ91),0)</f>
        <v>6.4208580635147783</v>
      </c>
      <c r="CR95" s="166">
        <f ca="1">IFERROR(SUM(FS!CR72:CR75)/SUM(FS!CR89:CR91),0)</f>
        <v>6.5065867529450037</v>
      </c>
      <c r="CS95" s="166">
        <f ca="1">IFERROR(SUM(FS!CS72:CS75)/SUM(FS!CS89:CS91),0)</f>
        <v>6.6183288502192585</v>
      </c>
      <c r="CT95" s="166">
        <f ca="1">IFERROR(SUM(FS!CT72:CT75)/SUM(FS!CT89:CT91),0)</f>
        <v>6.7223035395323976</v>
      </c>
      <c r="CU95" s="166">
        <f ca="1">IFERROR(SUM(FS!CU72:CU75)/SUM(FS!CU89:CU91),0)</f>
        <v>6.7177071494463183</v>
      </c>
      <c r="CV95" s="166">
        <f ca="1">IFERROR(SUM(FS!CV72:CV75)/SUM(FS!CV89:CV91),0)</f>
        <v>6.802363743615798</v>
      </c>
      <c r="CW95" s="166">
        <f ca="1">IFERROR(SUM(FS!CW72:CW75)/SUM(FS!CW89:CW91),0)</f>
        <v>6.9141071247326087</v>
      </c>
      <c r="CX95" s="166">
        <f ca="1">IFERROR(SUM(FS!CX72:CX75)/SUM(FS!CX89:CX91),0)</f>
        <v>7.0176336610119128</v>
      </c>
      <c r="CY95" s="166">
        <f ca="1">IFERROR(SUM(FS!CY72:CY75)/SUM(FS!CY89:CY91),0)</f>
        <v>7.0654447698771348</v>
      </c>
      <c r="CZ95" s="166">
        <f ca="1">IFERROR(SUM(FS!CZ72:CZ75)/SUM(FS!CZ89:CZ91),0)</f>
        <v>7.1329006370754602</v>
      </c>
      <c r="DA95" s="166">
        <f ca="1">IFERROR(SUM(FS!DA72:DA75)/SUM(FS!DA89:DA91),0)</f>
        <v>7.2386897943117434</v>
      </c>
      <c r="DB95" s="166">
        <f ca="1">IFERROR(SUM(FS!DB72:DB75)/SUM(FS!DB89:DB91),0)</f>
        <v>7.3378294269067954</v>
      </c>
      <c r="DC95" s="166">
        <f ca="1">IFERROR(SUM(FS!DC72:DC75)/SUM(FS!DC89:DC91),0)</f>
        <v>7.3168805200268308</v>
      </c>
      <c r="DD95" s="166">
        <f ca="1">IFERROR(SUM(FS!DD72:DD75)/SUM(FS!DD89:DD91),0)</f>
        <v>7.3962262666741996</v>
      </c>
      <c r="DE95" s="166">
        <f ca="1">IFERROR(SUM(FS!DE72:DE75)/SUM(FS!DE89:DE91),0)</f>
        <v>7.5055563072432498</v>
      </c>
      <c r="DF95" s="166">
        <f ca="1">IFERROR(SUM(FS!DF72:DF75)/SUM(FS!DF89:DF91),0)</f>
        <v>7.6062384280510908</v>
      </c>
      <c r="DG95" s="166">
        <f ca="1">IFERROR(SUM(FS!DG72:DG75)/SUM(FS!DG89:DG91),0)</f>
        <v>7.5846892310063776</v>
      </c>
      <c r="DH95" s="166">
        <f ca="1">IFERROR(SUM(FS!DH72:DH75)/SUM(FS!DH89:DH91),0)</f>
        <v>7.6645160802829508</v>
      </c>
      <c r="DI95" s="166">
        <f ca="1">IFERROR(SUM(FS!DI72:DI75)/SUM(FS!DI89:DI91),0)</f>
        <v>7.7748350029089117</v>
      </c>
      <c r="DJ95" s="166">
        <f ca="1">IFERROR(SUM(FS!DJ72:DJ75)/SUM(FS!DJ89:DJ91),0)</f>
        <v>7.8758506482722526</v>
      </c>
      <c r="DK95" s="166">
        <f ca="1">IFERROR(SUM(FS!DK72:DK75)/SUM(FS!DK89:DK91),0)</f>
        <v>7.8508025252225222</v>
      </c>
      <c r="DL95" s="166">
        <f ca="1">IFERROR(SUM(FS!DL72:DL75)/SUM(FS!DL89:DL91),0)</f>
        <v>7.9299766705769041</v>
      </c>
      <c r="DM95" s="166">
        <f ca="1">IFERROR(SUM(FS!DM72:DM75)/SUM(FS!DM89:DM91),0)</f>
        <v>8.0404932855938043</v>
      </c>
      <c r="DN95" s="166">
        <f ca="1">IFERROR(SUM(FS!DN72:DN75)/SUM(FS!DN89:DN91),0)</f>
        <v>8.1413192411716224</v>
      </c>
      <c r="DO95" s="166">
        <f ca="1">IFERROR(SUM(FS!DO72:DO75)/SUM(FS!DO89:DO91),0)</f>
        <v>8.1786688032022337</v>
      </c>
      <c r="DP95" s="166">
        <f ca="1">IFERROR(SUM(FS!DP72:DP75)/SUM(FS!DP89:DP91),0)</f>
        <v>8.2387765622711857</v>
      </c>
      <c r="DQ95" s="166">
        <f ca="1">IFERROR(SUM(FS!DQ72:DQ75)/SUM(FS!DQ89:DQ91),0)</f>
        <v>8.3428553387845952</v>
      </c>
      <c r="DR95" s="166">
        <f ca="1">IFERROR(SUM(FS!DR72:DR75)/SUM(FS!DR89:DR91),0)</f>
        <v>8.4391968035057463</v>
      </c>
      <c r="DS95" s="166">
        <f ca="1">IFERROR(SUM(FS!DS72:DS75)/SUM(FS!DS89:DS91),0)</f>
        <v>19.349338656505445</v>
      </c>
      <c r="DT95" s="167"/>
    </row>
    <row r="96" spans="1:124" x14ac:dyDescent="0.35">
      <c r="D96" s="6" t="s">
        <v>346</v>
      </c>
      <c r="E96" s="149"/>
      <c r="F96" s="99" t="s">
        <v>14</v>
      </c>
      <c r="G96" s="169">
        <f t="shared" si="80"/>
        <v>1.4252625155921406</v>
      </c>
      <c r="H96" s="166">
        <f>IFERROR(FS!H84/FS!H82, 0)</f>
        <v>2.3333333333333326</v>
      </c>
      <c r="I96" s="166">
        <f>IFERROR(FS!I84/FS!I82, 0)</f>
        <v>2.3333333333333326</v>
      </c>
      <c r="J96" s="166">
        <f>IFERROR(FS!J84/FS!J82, 0)</f>
        <v>2.333333333333333</v>
      </c>
      <c r="K96" s="166">
        <f>IFERROR(FS!K84/FS!K82, 0)</f>
        <v>2.2291392247672079</v>
      </c>
      <c r="L96" s="166">
        <f>IFERROR(FS!L84/FS!L82, 0)</f>
        <v>2.220110061799629</v>
      </c>
      <c r="M96" s="166">
        <f>IFERROR(FS!M84/FS!M82, 0)</f>
        <v>2.2242506194930614</v>
      </c>
      <c r="N96" s="166">
        <f>IFERROR(FS!N84/FS!N82, 0)</f>
        <v>2.2232716683073406</v>
      </c>
      <c r="O96" s="166">
        <f>IFERROR(FS!O84/FS!O82, 0)</f>
        <v>2.1439978169813063</v>
      </c>
      <c r="P96" s="166">
        <f>IFERROR(FS!P84/FS!P82, 0)</f>
        <v>2.1235212154980716</v>
      </c>
      <c r="Q96" s="166">
        <f>IFERROR(FS!Q84/FS!Q82, 0)</f>
        <v>2.1274166182688234</v>
      </c>
      <c r="R96" s="166">
        <f>IFERROR(FS!R84/FS!R82, 0)</f>
        <v>2.1248907585623464</v>
      </c>
      <c r="S96" s="166">
        <f>IFERROR(FS!S84/FS!S82, 0)</f>
        <v>2.0567901313636536</v>
      </c>
      <c r="T96" s="166">
        <f>IFERROR(FS!T84/FS!T82, 0)</f>
        <v>2.0446020908093523</v>
      </c>
      <c r="U96" s="166">
        <f>IFERROR(FS!U84/FS!U82, 0)</f>
        <v>2.0778612191362886</v>
      </c>
      <c r="V96" s="166">
        <f>IFERROR(FS!V84/FS!V82, 0)</f>
        <v>2.0905983384045941</v>
      </c>
      <c r="W96" s="166">
        <f>IFERROR(FS!W84/FS!W82, 0)</f>
        <v>2.024693559152861</v>
      </c>
      <c r="X96" s="166">
        <f>IFERROR(FS!X84/FS!X82, 0)</f>
        <v>2.0273128439526782</v>
      </c>
      <c r="Y96" s="166">
        <f>IFERROR(FS!Y84/FS!Y82, 0)</f>
        <v>2.0891091257178296</v>
      </c>
      <c r="Z96" s="166">
        <f>IFERROR(FS!Z84/FS!Z82, 0)</f>
        <v>2.1133805435663389</v>
      </c>
      <c r="AA96" s="166">
        <f>IFERROR(FS!AA84/FS!AA82, 0)</f>
        <v>2.0411250675482977</v>
      </c>
      <c r="AB96" s="166">
        <f>IFERROR(FS!AB84/FS!AB82, 0)</f>
        <v>2.009936651662303</v>
      </c>
      <c r="AC96" s="166">
        <f>IFERROR(FS!AC84/FS!AC82, 0)</f>
        <v>1.9684918031447636</v>
      </c>
      <c r="AD96" s="166">
        <f>IFERROR(FS!AD84/FS!AD82, 0)</f>
        <v>1.9288485671272442</v>
      </c>
      <c r="AE96" s="166">
        <f>IFERROR(FS!AE84/FS!AE82, 0)</f>
        <v>1.8776264245820165</v>
      </c>
      <c r="AF96" s="166">
        <f>IFERROR(FS!AF84/FS!AF82, 0)</f>
        <v>1.8363066568775113</v>
      </c>
      <c r="AG96" s="166">
        <f>IFERROR(FS!AG84/FS!AG82, 0)</f>
        <v>1.7971870309428788</v>
      </c>
      <c r="AH96" s="166">
        <f>IFERROR(FS!AH84/FS!AH82, 0)</f>
        <v>1.7577959970481039</v>
      </c>
      <c r="AI96" s="166">
        <f>IFERROR(FS!AI84/FS!AI82, 0)</f>
        <v>1.7120056333606468</v>
      </c>
      <c r="AJ96" s="166">
        <f>IFERROR(FS!AJ84/FS!AJ82, 0)</f>
        <v>1.6723916453225247</v>
      </c>
      <c r="AK96" s="166">
        <f>IFERROR(FS!AK84/FS!AK82, 0)</f>
        <v>1.6340863773461811</v>
      </c>
      <c r="AL96" s="166">
        <f>IFERROR(FS!AL84/FS!AL82, 0)</f>
        <v>1.5949917870888628</v>
      </c>
      <c r="AM96" s="166">
        <f>IFERROR(FS!AM84/FS!AM82, 0)</f>
        <v>1.5543031541532135</v>
      </c>
      <c r="AN96" s="166">
        <f>IFERROR(FS!AN84/FS!AN82, 0)</f>
        <v>1.5140444355699019</v>
      </c>
      <c r="AO96" s="166">
        <f>IFERROR(FS!AO84/FS!AO82, 0)</f>
        <v>1.47523444201678</v>
      </c>
      <c r="AP96" s="166">
        <f>IFERROR(FS!AP84/FS!AP82, 0)</f>
        <v>1.4354999063203098</v>
      </c>
      <c r="AQ96" s="166">
        <f>IFERROR(FS!AQ84/FS!AQ82, 0)</f>
        <v>1.3929045826482391</v>
      </c>
      <c r="AR96" s="166">
        <f>IFERROR(FS!AR84/FS!AR82, 0)</f>
        <v>1.3530000694186275</v>
      </c>
      <c r="AS96" s="166">
        <f>IFERROR(FS!AS84/FS!AS82, 0)</f>
        <v>1.3136836724964991</v>
      </c>
      <c r="AT96" s="166">
        <f>IFERROR(FS!AT84/FS!AT82, 0)</f>
        <v>1.2733984365080038</v>
      </c>
      <c r="AU96" s="166">
        <f>IFERROR(FS!AU84/FS!AU82, 0)</f>
        <v>1.2306709120867525</v>
      </c>
      <c r="AV96" s="166">
        <f>IFERROR(FS!AV84/FS!AV82, 0)</f>
        <v>1.1901775091747482</v>
      </c>
      <c r="AW96" s="166">
        <f>IFERROR(FS!AW84/FS!AW82, 0)</f>
        <v>1.1500849815642509</v>
      </c>
      <c r="AX96" s="166">
        <f>IFERROR(FS!AX84/FS!AX82, 0)</f>
        <v>1.1090611277169651</v>
      </c>
      <c r="AY96" s="166">
        <f>IFERROR(FS!AY84/FS!AY82, 0)</f>
        <v>1.0656036039033341</v>
      </c>
      <c r="AZ96" s="166">
        <f>IFERROR(FS!AZ84/FS!AZ82, 0)</f>
        <v>1.0241366198265036</v>
      </c>
      <c r="BA96" s="166">
        <f>IFERROR(FS!BA84/FS!BA82, 0)</f>
        <v>0.98503460535020337</v>
      </c>
      <c r="BB96" s="166">
        <f>IFERROR(FS!BB84/FS!BB82, 0)</f>
        <v>0.94513116171262823</v>
      </c>
      <c r="BC96" s="166">
        <f>IFERROR(FS!BC84/FS!BC82, 0)</f>
        <v>0.90402344576212801</v>
      </c>
      <c r="BD96" s="166">
        <f>IFERROR(FS!BD84/FS!BD82, 0)</f>
        <v>0.86318348288409197</v>
      </c>
      <c r="BE96" s="166">
        <f>IFERROR(FS!BE84/FS!BE82, 0)</f>
        <v>0.82501859599927796</v>
      </c>
      <c r="BF96" s="166">
        <f>IFERROR(FS!BF84/FS!BF82, 0)</f>
        <v>0.78619171256019837</v>
      </c>
      <c r="BG96" s="166">
        <f>IFERROR(FS!BG84/FS!BG82, 0)</f>
        <v>0.74564046889851432</v>
      </c>
      <c r="BH96" s="166">
        <f>IFERROR(FS!BH84/FS!BH82, 0)</f>
        <v>0.70645582261598416</v>
      </c>
      <c r="BI96" s="166">
        <f>IFERROR(FS!BI84/FS!BI82, 0)</f>
        <v>0.66945973015236471</v>
      </c>
      <c r="BJ96" s="166">
        <f>IFERROR(FS!BJ84/FS!BJ82, 0)</f>
        <v>0.63184360544147533</v>
      </c>
      <c r="BK96" s="166">
        <f>IFERROR(FS!BK84/FS!BK82, 0)</f>
        <v>0.59278370474243347</v>
      </c>
      <c r="BL96" s="166">
        <f>IFERROR(FS!BL84/FS!BL82, 0)</f>
        <v>0.5547603647448035</v>
      </c>
      <c r="BM96" s="166">
        <f>IFERROR(FS!BM84/FS!BM82, 0)</f>
        <v>0.5208286892282542</v>
      </c>
      <c r="BN96" s="166">
        <f>IFERROR(FS!BN84/FS!BN82, 0)</f>
        <v>0.48635072387058459</v>
      </c>
      <c r="BO96" s="166">
        <f>IFERROR(FS!BO84/FS!BO82, 0)</f>
        <v>0.45071096864026716</v>
      </c>
      <c r="BP96" s="166">
        <f>IFERROR(FS!BP84/FS!BP82, 0)</f>
        <v>0.41580860221112548</v>
      </c>
      <c r="BQ96" s="166">
        <f>IFERROR(FS!BQ84/FS!BQ82, 0)</f>
        <v>0.39093609802287077</v>
      </c>
      <c r="BR96" s="166">
        <f>IFERROR(FS!BR84/FS!BR82, 0)</f>
        <v>0.36559355360361484</v>
      </c>
      <c r="BS96" s="166">
        <f>IFERROR(FS!BS84/FS!BS82, 0)</f>
        <v>0.33964436570170398</v>
      </c>
      <c r="BT96" s="166">
        <f>IFERROR(FS!BT84/FS!BT82, 0)</f>
        <v>0.31365720812912357</v>
      </c>
      <c r="BU96" s="166">
        <f>IFERROR(FS!BU84/FS!BU82, 0)</f>
        <v>0.29064021283494906</v>
      </c>
      <c r="BV96" s="166">
        <f>IFERROR(FS!BV84/FS!BV82, 0)</f>
        <v>0.26724811238070323</v>
      </c>
      <c r="BW96" s="166">
        <f>IFERROR(FS!BW84/FS!BW82, 0)</f>
        <v>0.24314944905460434</v>
      </c>
      <c r="BX96" s="166">
        <f>IFERROR(FS!BX84/FS!BX82, 0)</f>
        <v>0.2193727069240817</v>
      </c>
      <c r="BY96" s="166">
        <f>IFERROR(FS!BY84/FS!BY82, 0)</f>
        <v>0.19838058414505083</v>
      </c>
      <c r="BZ96" s="166">
        <f>IFERROR(FS!BZ84/FS!BZ82, 0)</f>
        <v>0.17706900216507362</v>
      </c>
      <c r="CA96" s="166">
        <f>IFERROR(FS!CA84/FS!CA82, 0)</f>
        <v>0.15523983565645932</v>
      </c>
      <c r="CB96" s="166">
        <f>IFERROR(FS!CB84/FS!CB82, 0)</f>
        <v>0.13356559100368337</v>
      </c>
      <c r="CC96" s="166">
        <f>IFERROR(FS!CC84/FS!CC82, 0)</f>
        <v>0.11464204945446682</v>
      </c>
      <c r="CD96" s="166">
        <f>IFERROR(FS!CD84/FS!CD82, 0)</f>
        <v>9.5464832439370081E-2</v>
      </c>
      <c r="CE96" s="166">
        <f>IFERROR(FS!CE84/FS!CE82, 0)</f>
        <v>7.5951270537397905E-2</v>
      </c>
      <c r="CF96" s="166">
        <f>IFERROR(FS!CF84/FS!CF82, 0)</f>
        <v>5.6448486997425593E-2</v>
      </c>
      <c r="CG96" s="166">
        <f>IFERROR(FS!CG84/FS!CG82, 0)</f>
        <v>4.255815984301297E-2</v>
      </c>
      <c r="CH96" s="166">
        <f>IFERROR(FS!CH84/FS!CH82, 0)</f>
        <v>2.8505004730723711E-2</v>
      </c>
      <c r="CI96" s="166">
        <f>IFERROR(FS!CI84/FS!CI82, 0)</f>
        <v>1.4303911288227592E-2</v>
      </c>
      <c r="CJ96" s="166">
        <f>IFERROR(FS!CJ84/FS!CJ82, 0)</f>
        <v>0</v>
      </c>
      <c r="CK96" s="166">
        <f>IFERROR(FS!CK84/FS!CK82, 0)</f>
        <v>0</v>
      </c>
      <c r="CL96" s="166">
        <f>IFERROR(FS!CL84/FS!CL82, 0)</f>
        <v>0</v>
      </c>
      <c r="CM96" s="166">
        <f>IFERROR(FS!CM84/FS!CM82, 0)</f>
        <v>0</v>
      </c>
      <c r="CN96" s="166">
        <f>IFERROR(FS!CN84/FS!CN82, 0)</f>
        <v>0</v>
      </c>
      <c r="CO96" s="166">
        <f>IFERROR(FS!CO84/FS!CO82, 0)</f>
        <v>0</v>
      </c>
      <c r="CP96" s="166">
        <f>IFERROR(FS!CP84/FS!CP82, 0)</f>
        <v>0</v>
      </c>
      <c r="CQ96" s="166">
        <f>IFERROR(FS!CQ84/FS!CQ82, 0)</f>
        <v>0</v>
      </c>
      <c r="CR96" s="166">
        <f>IFERROR(FS!CR84/FS!CR82, 0)</f>
        <v>0</v>
      </c>
      <c r="CS96" s="166">
        <f>IFERROR(FS!CS84/FS!CS82, 0)</f>
        <v>0</v>
      </c>
      <c r="CT96" s="166">
        <f>IFERROR(FS!CT84/FS!CT82, 0)</f>
        <v>0</v>
      </c>
      <c r="CU96" s="166">
        <f>IFERROR(FS!CU84/FS!CU82, 0)</f>
        <v>0</v>
      </c>
      <c r="CV96" s="166">
        <f>IFERROR(FS!CV84/FS!CV82, 0)</f>
        <v>0</v>
      </c>
      <c r="CW96" s="166">
        <f>IFERROR(FS!CW84/FS!CW82, 0)</f>
        <v>0</v>
      </c>
      <c r="CX96" s="166">
        <f>IFERROR(FS!CX84/FS!CX82, 0)</f>
        <v>0</v>
      </c>
      <c r="CY96" s="166">
        <f>IFERROR(FS!CY84/FS!CY82, 0)</f>
        <v>0</v>
      </c>
      <c r="CZ96" s="166">
        <f>IFERROR(FS!CZ84/FS!CZ82, 0)</f>
        <v>0</v>
      </c>
      <c r="DA96" s="166">
        <f>IFERROR(FS!DA84/FS!DA82, 0)</f>
        <v>0</v>
      </c>
      <c r="DB96" s="166">
        <f>IFERROR(FS!DB84/FS!DB82, 0)</f>
        <v>0</v>
      </c>
      <c r="DC96" s="166">
        <f>IFERROR(FS!DC84/FS!DC82, 0)</f>
        <v>0</v>
      </c>
      <c r="DD96" s="166">
        <f>IFERROR(FS!DD84/FS!DD82, 0)</f>
        <v>0</v>
      </c>
      <c r="DE96" s="166">
        <f>IFERROR(FS!DE84/FS!DE82, 0)</f>
        <v>0</v>
      </c>
      <c r="DF96" s="166">
        <f>IFERROR(FS!DF84/FS!DF82, 0)</f>
        <v>0</v>
      </c>
      <c r="DG96" s="166">
        <f>IFERROR(FS!DG84/FS!DG82, 0)</f>
        <v>0</v>
      </c>
      <c r="DH96" s="166">
        <f>IFERROR(FS!DH84/FS!DH82, 0)</f>
        <v>0</v>
      </c>
      <c r="DI96" s="166">
        <f>IFERROR(FS!DI84/FS!DI82, 0)</f>
        <v>0</v>
      </c>
      <c r="DJ96" s="166">
        <f>IFERROR(FS!DJ84/FS!DJ82, 0)</f>
        <v>0</v>
      </c>
      <c r="DK96" s="166">
        <f>IFERROR(FS!DK84/FS!DK82, 0)</f>
        <v>0</v>
      </c>
      <c r="DL96" s="166">
        <f>IFERROR(FS!DL84/FS!DL82, 0)</f>
        <v>0</v>
      </c>
      <c r="DM96" s="166">
        <f>IFERROR(FS!DM84/FS!DM82, 0)</f>
        <v>0</v>
      </c>
      <c r="DN96" s="166">
        <f>IFERROR(FS!DN84/FS!DN82, 0)</f>
        <v>0</v>
      </c>
      <c r="DO96" s="166">
        <f>IFERROR(FS!DO84/FS!DO82, 0)</f>
        <v>0</v>
      </c>
      <c r="DP96" s="166">
        <f>IFERROR(FS!DP84/FS!DP82, 0)</f>
        <v>0</v>
      </c>
      <c r="DQ96" s="166">
        <f>IFERROR(FS!DQ84/FS!DQ82, 0)</f>
        <v>0</v>
      </c>
      <c r="DR96" s="166">
        <f>IFERROR(FS!DR84/FS!DR82, 0)</f>
        <v>0</v>
      </c>
      <c r="DS96" s="166">
        <f>IFERROR(FS!DS84/FS!DS82, 0)</f>
        <v>0</v>
      </c>
      <c r="DT96" s="167"/>
    </row>
    <row r="97" spans="1:124" x14ac:dyDescent="0.35">
      <c r="D97" s="6" t="s">
        <v>347</v>
      </c>
      <c r="E97" s="149"/>
      <c r="F97" s="99" t="s">
        <v>14</v>
      </c>
      <c r="G97" s="169">
        <f t="shared" ca="1" si="80"/>
        <v>1.7976719013904083</v>
      </c>
      <c r="H97" s="166">
        <f ca="1">IFERROR(FS!H72/SUM(FS!H89:H91),0)</f>
        <v>0</v>
      </c>
      <c r="I97" s="166">
        <f ca="1">IFERROR(FS!I72/SUM(FS!I89:I91),0)</f>
        <v>0</v>
      </c>
      <c r="J97" s="166">
        <f ca="1">IFERROR(FS!J72/SUM(FS!J89:J91),0)</f>
        <v>0</v>
      </c>
      <c r="K97" s="166">
        <f ca="1">IFERROR(FS!K72/SUM(FS!K89:K91),0)</f>
        <v>0.69606668906387281</v>
      </c>
      <c r="L97" s="166">
        <f ca="1">IFERROR(FS!L72/SUM(FS!L89:L91),0)</f>
        <v>0.52382430827977844</v>
      </c>
      <c r="M97" s="166">
        <f ca="1">IFERROR(FS!M72/SUM(FS!M89:M91),0)</f>
        <v>0.48566361502243893</v>
      </c>
      <c r="N97" s="166">
        <f ca="1">IFERROR(FS!N72/SUM(FS!N89:N91),0)</f>
        <v>0.46633785883965811</v>
      </c>
      <c r="O97" s="166">
        <f ca="1">IFERROR(FS!O72/SUM(FS!O89:O91),0)</f>
        <v>0.58130353827168413</v>
      </c>
      <c r="P97" s="166">
        <f ca="1">IFERROR(FS!P72/SUM(FS!P89:P91),0)</f>
        <v>0.56700735743214292</v>
      </c>
      <c r="Q97" s="166">
        <f ca="1">IFERROR(FS!Q72/SUM(FS!Q89:Q91),0)</f>
        <v>0.59936973753187472</v>
      </c>
      <c r="R97" s="166">
        <f ca="1">IFERROR(FS!R72/SUM(FS!R89:R91),0)</f>
        <v>0.64117177177193241</v>
      </c>
      <c r="S97" s="166">
        <f ca="1">IFERROR(FS!S72/SUM(FS!S89:S91),0)</f>
        <v>0.70508717665550535</v>
      </c>
      <c r="T97" s="166">
        <f ca="1">IFERROR(FS!T72/SUM(FS!T89:T91),0)</f>
        <v>0.73003011845417998</v>
      </c>
      <c r="U97" s="166">
        <f ca="1">IFERROR(FS!U72/SUM(FS!U89:U91),0)</f>
        <v>0.78263310343987336</v>
      </c>
      <c r="V97" s="166">
        <f ca="1">IFERROR(FS!V72/SUM(FS!V89:V91),0)</f>
        <v>0.82903334184963762</v>
      </c>
      <c r="W97" s="166">
        <f ca="1">IFERROR(FS!W72/SUM(FS!W89:W91),0)</f>
        <v>0.86920101208334044</v>
      </c>
      <c r="X97" s="166">
        <f ca="1">IFERROR(FS!X72/SUM(FS!X89:X91),0)</f>
        <v>0.87157333520453706</v>
      </c>
      <c r="Y97" s="166">
        <f ca="1">IFERROR(FS!Y72/SUM(FS!Y89:Y91),0)</f>
        <v>0.91422942282443975</v>
      </c>
      <c r="Z97" s="166">
        <f ca="1">IFERROR(FS!Z72/SUM(FS!Z89:Z91),0)</f>
        <v>0.94657775541996436</v>
      </c>
      <c r="AA97" s="166">
        <f ca="1">IFERROR(FS!AA72/SUM(FS!AA89:AA91),0)</f>
        <v>0.93581990373132629</v>
      </c>
      <c r="AB97" s="166">
        <f ca="1">IFERROR(FS!AB72/SUM(FS!AB89:AB91),0)</f>
        <v>0.91496259972971739</v>
      </c>
      <c r="AC97" s="166">
        <f ca="1">IFERROR(FS!AC72/SUM(FS!AC89:AC91),0)</f>
        <v>0.94403488716832173</v>
      </c>
      <c r="AD97" s="166">
        <f ca="1">IFERROR(FS!AD72/SUM(FS!AD89:AD91),0)</f>
        <v>0.99231273111945772</v>
      </c>
      <c r="AE97" s="166">
        <f ca="1">IFERROR(FS!AE72/SUM(FS!AE89:AE91),0)</f>
        <v>0.99869078224371466</v>
      </c>
      <c r="AF97" s="166">
        <f ca="1">IFERROR(FS!AF72/SUM(FS!AF89:AF91),0)</f>
        <v>1.0544403514614615</v>
      </c>
      <c r="AG97" s="166">
        <f ca="1">IFERROR(FS!AG72/SUM(FS!AG89:AG91),0)</f>
        <v>1.1273700043419108</v>
      </c>
      <c r="AH97" s="166">
        <f ca="1">IFERROR(FS!AH72/SUM(FS!AH89:AH91),0)</f>
        <v>1.2009794234988136</v>
      </c>
      <c r="AI97" s="166">
        <f ca="1">IFERROR(FS!AI72/SUM(FS!AI89:AI91),0)</f>
        <v>1.2306274102536716</v>
      </c>
      <c r="AJ97" s="166">
        <f ca="1">IFERROR(FS!AJ72/SUM(FS!AJ89:AJ91),0)</f>
        <v>1.2999005235190642</v>
      </c>
      <c r="AK97" s="166">
        <f ca="1">IFERROR(FS!AK72/SUM(FS!AK89:AK91),0)</f>
        <v>1.3835863770546311</v>
      </c>
      <c r="AL97" s="166">
        <f ca="1">IFERROR(FS!AL72/SUM(FS!AL89:AL91),0)</f>
        <v>1.4648461566577096</v>
      </c>
      <c r="AM97" s="166">
        <f ca="1">IFERROR(FS!AM72/SUM(FS!AM89:AM91),0)</f>
        <v>1.5289308862057513</v>
      </c>
      <c r="AN97" s="166">
        <f ca="1">IFERROR(FS!AN72/SUM(FS!AN89:AN91),0)</f>
        <v>1.5993133160908442</v>
      </c>
      <c r="AO97" s="166">
        <f ca="1">IFERROR(FS!AO72/SUM(FS!AO89:AO91),0)</f>
        <v>1.6861507099925352</v>
      </c>
      <c r="AP97" s="166">
        <f ca="1">IFERROR(FS!AP72/SUM(FS!AP89:AP91),0)</f>
        <v>1.768686574474742</v>
      </c>
      <c r="AQ97" s="166">
        <f ca="1">IFERROR(FS!AQ72/SUM(FS!AQ89:AQ91),0)</f>
        <v>1.8095218984803854</v>
      </c>
      <c r="AR97" s="166">
        <f ca="1">IFERROR(FS!AR72/SUM(FS!AR89:AR91),0)</f>
        <v>1.8840900394924123</v>
      </c>
      <c r="AS97" s="166">
        <f ca="1">IFERROR(FS!AS72/SUM(FS!AS89:AS91),0)</f>
        <v>1.9710703945935144</v>
      </c>
      <c r="AT97" s="166">
        <f ca="1">IFERROR(FS!AT72/SUM(FS!AT89:AT91),0)</f>
        <v>2.0522362469774755</v>
      </c>
      <c r="AU97" s="166">
        <f ca="1">IFERROR(FS!AU72/SUM(FS!AU89:AU91),0)</f>
        <v>2.0845264663832572</v>
      </c>
      <c r="AV97" s="166">
        <f ca="1">IFERROR(FS!AV72/SUM(FS!AV89:AV91),0)</f>
        <v>2.1542087334217657</v>
      </c>
      <c r="AW97" s="166">
        <f ca="1">IFERROR(FS!AW72/SUM(FS!AW89:AW91),0)</f>
        <v>2.2386409980040898</v>
      </c>
      <c r="AX97" s="166">
        <f ca="1">IFERROR(FS!AX72/SUM(FS!AX89:AX91),0)</f>
        <v>2.3167787104835074</v>
      </c>
      <c r="AY97" s="166">
        <f ca="1">IFERROR(FS!AY72/SUM(FS!AY89:AY91),0)</f>
        <v>2.3437487516570887</v>
      </c>
      <c r="AZ97" s="166">
        <f ca="1">IFERROR(FS!AZ72/SUM(FS!AZ89:AZ91),0)</f>
        <v>2.4141696768962624</v>
      </c>
      <c r="BA97" s="166">
        <f ca="1">IFERROR(FS!BA72/SUM(FS!BA89:BA91),0)</f>
        <v>2.5008660214508929</v>
      </c>
      <c r="BB97" s="166">
        <f ca="1">IFERROR(FS!BB72/SUM(FS!BB89:BB91),0)</f>
        <v>2.580655543946007</v>
      </c>
      <c r="BC97" s="166">
        <f ca="1">IFERROR(FS!BC72/SUM(FS!BC89:BC91),0)</f>
        <v>2.6318025375280354</v>
      </c>
      <c r="BD97" s="166">
        <f ca="1">IFERROR(FS!BD72/SUM(FS!BD89:BD91),0)</f>
        <v>2.6934770400980179</v>
      </c>
      <c r="BE97" s="166">
        <f ca="1">IFERROR(FS!BE72/SUM(FS!BE89:BE91),0)</f>
        <v>2.7785835172273901</v>
      </c>
      <c r="BF97" s="166">
        <f ca="1">IFERROR(FS!BF72/SUM(FS!BF89:BF91),0)</f>
        <v>2.8575112493234056</v>
      </c>
      <c r="BG97" s="166">
        <f ca="1">IFERROR(FS!BG72/SUM(FS!BG89:BG91),0)</f>
        <v>2.8746220402466354</v>
      </c>
      <c r="BH97" s="166">
        <f ca="1">IFERROR(FS!BH72/SUM(FS!BH89:BH91),0)</f>
        <v>2.9451041142711651</v>
      </c>
      <c r="BI97" s="166">
        <f ca="1">IFERROR(FS!BI72/SUM(FS!BI89:BI91),0)</f>
        <v>3.0345634796761574</v>
      </c>
      <c r="BJ97" s="166">
        <f ca="1">IFERROR(FS!BJ72/SUM(FS!BJ89:BJ91),0)</f>
        <v>3.1165088582494831</v>
      </c>
      <c r="BK97" s="166">
        <f ca="1">IFERROR(FS!BK72/SUM(FS!BK89:BK91),0)</f>
        <v>3.1317179996742075</v>
      </c>
      <c r="BL97" s="166">
        <f ca="1">IFERROR(FS!BL72/SUM(FS!BL89:BL91),0)</f>
        <v>3.2045504250782053</v>
      </c>
      <c r="BM97" s="166">
        <f ca="1">IFERROR(FS!BM72/SUM(FS!BM89:BM91),0)</f>
        <v>3.2972118899198897</v>
      </c>
      <c r="BN97" s="166">
        <f ca="1">IFERROR(FS!BN72/SUM(FS!BN89:BN91),0)</f>
        <v>3.3818125374823738</v>
      </c>
      <c r="BO97" s="166">
        <f ca="1">IFERROR(FS!BO72/SUM(FS!BO89:BO91),0)</f>
        <v>3.3948879689974585</v>
      </c>
      <c r="BP97" s="166">
        <f ca="1">IFERROR(FS!BP72/SUM(FS!BP89:BP91),0)</f>
        <v>3.4730446944816298</v>
      </c>
      <c r="BQ97" s="166">
        <f ca="1">IFERROR(FS!BQ72/SUM(FS!BQ89:BQ91),0)</f>
        <v>3.5721490211487903</v>
      </c>
      <c r="BR97" s="166">
        <f ca="1">IFERROR(FS!BR72/SUM(FS!BR89:BR91),0)</f>
        <v>3.6628173895065204</v>
      </c>
      <c r="BS97" s="166">
        <f ca="1">IFERROR(FS!BS72/SUM(FS!BS89:BS91),0)</f>
        <v>3.7150168618207493</v>
      </c>
      <c r="BT97" s="166">
        <f ca="1">IFERROR(FS!BT72/SUM(FS!BT89:BT91),0)</f>
        <v>3.781762108440105</v>
      </c>
      <c r="BU97" s="166">
        <f ca="1">IFERROR(FS!BU72/SUM(FS!BU89:BU91),0)</f>
        <v>3.8785557333192706</v>
      </c>
      <c r="BV97" s="166">
        <f ca="1">IFERROR(FS!BV72/SUM(FS!BV89:BV91),0)</f>
        <v>3.9680305006302747</v>
      </c>
      <c r="BW97" s="166">
        <f ca="1">IFERROR(FS!BW72/SUM(FS!BW89:BW91),0)</f>
        <v>3.975464763613092</v>
      </c>
      <c r="BX97" s="166">
        <f ca="1">IFERROR(FS!BX72/SUM(FS!BX89:BX91),0)</f>
        <v>4.0539794173745678</v>
      </c>
      <c r="BY97" s="166">
        <f ca="1">IFERROR(FS!BY72/SUM(FS!BY89:BY91),0)</f>
        <v>4.1564262911079393</v>
      </c>
      <c r="BZ97" s="166">
        <f ca="1">IFERROR(FS!BZ72/SUM(FS!BZ89:BZ91),0)</f>
        <v>4.2499305058466463</v>
      </c>
      <c r="CA97" s="166">
        <f ca="1">IFERROR(FS!CA72/SUM(FS!CA89:CA91),0)</f>
        <v>4.2564366213972553</v>
      </c>
      <c r="CB97" s="166">
        <f ca="1">IFERROR(FS!CB72/SUM(FS!CB89:CB91),0)</f>
        <v>4.3367208084557225</v>
      </c>
      <c r="CC97" s="166">
        <f ca="1">IFERROR(FS!CC72/SUM(FS!CC89:CC91),0)</f>
        <v>4.4417434819097616</v>
      </c>
      <c r="CD97" s="166">
        <f ca="1">IFERROR(FS!CD72/SUM(FS!CD89:CD91),0)</f>
        <v>4.5372084559673462</v>
      </c>
      <c r="CE97" s="166">
        <f ca="1">IFERROR(FS!CE72/SUM(FS!CE89:CE91),0)</f>
        <v>4.5408216301512896</v>
      </c>
      <c r="CF97" s="166">
        <f ca="1">IFERROR(FS!CF72/SUM(FS!CF89:CF91),0)</f>
        <v>4.6236795919945699</v>
      </c>
      <c r="CG97" s="166">
        <f ca="1">IFERROR(FS!CG72/SUM(FS!CG89:CG91),0)</f>
        <v>4.7323796835421232</v>
      </c>
      <c r="CH97" s="166">
        <f ca="1">IFERROR(FS!CH72/SUM(FS!CH89:CH91),0)</f>
        <v>4.831119550976803</v>
      </c>
      <c r="CI97" s="166">
        <f ca="1">IFERROR(FS!CI72/SUM(FS!CI89:CI91),0)</f>
        <v>4.8815243682602869</v>
      </c>
      <c r="CJ97" s="166">
        <f ca="1">IFERROR(FS!CJ72/SUM(FS!CJ89:CJ91),0)</f>
        <v>4.9568772465857727</v>
      </c>
      <c r="CK97" s="166">
        <f ca="1">IFERROR(FS!CK72/SUM(FS!CK89:CK91),0)</f>
        <v>5.0690272539235091</v>
      </c>
      <c r="CL97" s="166">
        <f ca="1">IFERROR(FS!CL72/SUM(FS!CL89:CL91),0)</f>
        <v>5.1727351656492839</v>
      </c>
      <c r="CM97" s="166">
        <f ca="1">IFERROR(FS!CM72/SUM(FS!CM89:CM91),0)</f>
        <v>5.1733464723587019</v>
      </c>
      <c r="CN97" s="166">
        <f ca="1">IFERROR(FS!CN72/SUM(FS!CN89:CN91),0)</f>
        <v>5.2610011360176614</v>
      </c>
      <c r="CO97" s="166">
        <f ca="1">IFERROR(FS!CO72/SUM(FS!CO89:CO91),0)</f>
        <v>5.3777267753665337</v>
      </c>
      <c r="CP97" s="166">
        <f ca="1">IFERROR(FS!CP72/SUM(FS!CP89:CP91),0)</f>
        <v>5.4840481509430621</v>
      </c>
      <c r="CQ97" s="166">
        <f ca="1">IFERROR(FS!CQ72/SUM(FS!CQ89:CQ91),0)</f>
        <v>5.4821786478180075</v>
      </c>
      <c r="CR97" s="166">
        <f ca="1">IFERROR(FS!CR72/SUM(FS!CR89:CR91),0)</f>
        <v>5.5698565208144153</v>
      </c>
      <c r="CS97" s="166">
        <f ca="1">IFERROR(FS!CS72/SUM(FS!CS89:CS91),0)</f>
        <v>5.6873609033608883</v>
      </c>
      <c r="CT97" s="166">
        <f ca="1">IFERROR(FS!CT72/SUM(FS!CT89:CT91),0)</f>
        <v>5.7937592435006238</v>
      </c>
      <c r="CU97" s="166">
        <f ca="1">IFERROR(FS!CU72/SUM(FS!CU89:CU91),0)</f>
        <v>5.7870596912255783</v>
      </c>
      <c r="CV97" s="166">
        <f ca="1">IFERROR(FS!CV72/SUM(FS!CV89:CV91),0)</f>
        <v>5.8736836636550631</v>
      </c>
      <c r="CW97" s="166">
        <f ca="1">IFERROR(FS!CW72/SUM(FS!CW89:CW91),0)</f>
        <v>5.9911998446260162</v>
      </c>
      <c r="CX97" s="166">
        <f ca="1">IFERROR(FS!CX72/SUM(FS!CX89:CX91),0)</f>
        <v>6.0971688338767844</v>
      </c>
      <c r="CY97" s="166">
        <f ca="1">IFERROR(FS!CY72/SUM(FS!CY89:CY91),0)</f>
        <v>6.1440776302681988</v>
      </c>
      <c r="CZ97" s="166">
        <f ca="1">IFERROR(FS!CZ72/SUM(FS!CZ89:CZ91),0)</f>
        <v>6.2111750351106281</v>
      </c>
      <c r="DA97" s="166">
        <f ca="1">IFERROR(FS!DA72/SUM(FS!DA89:DA91),0)</f>
        <v>6.3218718553934288</v>
      </c>
      <c r="DB97" s="166">
        <f ca="1">IFERROR(FS!DB72/SUM(FS!DB89:DB91),0)</f>
        <v>6.4228845753335513</v>
      </c>
      <c r="DC97" s="166">
        <f ca="1">IFERROR(FS!DC72/SUM(FS!DC89:DC91),0)</f>
        <v>6.3995550985701133</v>
      </c>
      <c r="DD97" s="166">
        <f ca="1">IFERROR(FS!DD72/SUM(FS!DD89:DD91),0)</f>
        <v>6.4806052812577741</v>
      </c>
      <c r="DE97" s="166">
        <f ca="1">IFERROR(FS!DE72/SUM(FS!DE89:DE91),0)</f>
        <v>6.5955301532142769</v>
      </c>
      <c r="DF97" s="166">
        <f ca="1">IFERROR(FS!DF72/SUM(FS!DF89:DF91),0)</f>
        <v>6.6985544300165092</v>
      </c>
      <c r="DG97" s="166">
        <f ca="1">IFERROR(FS!DG72/SUM(FS!DG89:DG91),0)</f>
        <v>6.6746077419254375</v>
      </c>
      <c r="DH97" s="166">
        <f ca="1">IFERROR(FS!DH72/SUM(FS!DH89:DH91),0)</f>
        <v>6.7563185942201622</v>
      </c>
      <c r="DI97" s="166">
        <f ca="1">IFERROR(FS!DI72/SUM(FS!DI89:DI91),0)</f>
        <v>6.8723482712211483</v>
      </c>
      <c r="DJ97" s="166">
        <f ca="1">IFERROR(FS!DJ72/SUM(FS!DJ89:DJ91),0)</f>
        <v>6.9757946558519857</v>
      </c>
      <c r="DK97" s="166">
        <f ca="1">IFERROR(FS!DK72/SUM(FS!DK89:DK91),0)</f>
        <v>6.9482662375694177</v>
      </c>
      <c r="DL97" s="166">
        <f ca="1">IFERROR(FS!DL72/SUM(FS!DL89:DL91),0)</f>
        <v>7.0293439077564699</v>
      </c>
      <c r="DM97" s="166">
        <f ca="1">IFERROR(FS!DM72/SUM(FS!DM89:DM91),0)</f>
        <v>7.1455806328144051</v>
      </c>
      <c r="DN97" s="166">
        <f ca="1">IFERROR(FS!DN72/SUM(FS!DN89:DN91),0)</f>
        <v>7.2488546574212407</v>
      </c>
      <c r="DO97" s="166">
        <f ca="1">IFERROR(FS!DO72/SUM(FS!DO89:DO91),0)</f>
        <v>7.2851590140456333</v>
      </c>
      <c r="DP97" s="166">
        <f ca="1">IFERROR(FS!DP72/SUM(FS!DP89:DP91),0)</f>
        <v>7.3448406977388654</v>
      </c>
      <c r="DQ97" s="166">
        <f ca="1">IFERROR(FS!DQ72/SUM(FS!DQ89:DQ91),0)</f>
        <v>7.4537710937268473</v>
      </c>
      <c r="DR97" s="166">
        <f ca="1">IFERROR(FS!DR72/SUM(FS!DR89:DR91),0)</f>
        <v>7.5519891430480675</v>
      </c>
      <c r="DS97" s="166">
        <f ca="1">IFERROR(FS!DS72/SUM(FS!DS89:DS91),0)</f>
        <v>17.142719467172427</v>
      </c>
      <c r="DT97" s="167"/>
    </row>
    <row r="98" spans="1:124" x14ac:dyDescent="0.35">
      <c r="D98" s="6" t="s">
        <v>348</v>
      </c>
      <c r="E98" s="149"/>
      <c r="F98" s="99" t="s">
        <v>14</v>
      </c>
      <c r="G98" s="169">
        <f t="shared" ca="1" si="80"/>
        <v>0.17392097192839043</v>
      </c>
      <c r="H98" s="166">
        <f ca="1">IFERROR(FS!H74/ROUNDDOWN((SUM(FS!H72:H75)-SUM(FS!H89:H91)),2),0)</f>
        <v>0</v>
      </c>
      <c r="I98" s="166">
        <f ca="1">IFERROR(FS!I74/ROUNDDOWN((SUM(FS!I72:I75)-SUM(FS!I89:I91)),2),0)</f>
        <v>0</v>
      </c>
      <c r="J98" s="166">
        <f ca="1">IFERROR(FS!J74/ROUNDDOWN((SUM(FS!J72:J75)-SUM(FS!J89:J91)),2),0)</f>
        <v>0</v>
      </c>
      <c r="K98" s="166">
        <f ca="1">IFERROR(FS!K74/ROUNDDOWN((SUM(FS!K72:K75)-SUM(FS!K89:K91)),2),0)</f>
        <v>0.56017068904143663</v>
      </c>
      <c r="L98" s="166">
        <f ca="1">IFERROR(FS!L74/ROUNDDOWN((SUM(FS!L72:L75)-SUM(FS!L89:L91)),2),0)</f>
        <v>0.49760498560399374</v>
      </c>
      <c r="M98" s="166">
        <f ca="1">IFERROR(FS!M74/ROUNDDOWN((SUM(FS!M72:M75)-SUM(FS!M89:M91)),2),0)</f>
        <v>0.45672343474057675</v>
      </c>
      <c r="N98" s="166">
        <f ca="1">IFERROR(FS!N74/ROUNDDOWN((SUM(FS!N72:N75)-SUM(FS!N89:N91)),2),0)</f>
        <v>0.42202816919289504</v>
      </c>
      <c r="O98" s="166">
        <f ca="1">IFERROR(FS!O74/ROUNDDOWN((SUM(FS!O72:O75)-SUM(FS!O89:O91)),2),0)</f>
        <v>0.46713398672510104</v>
      </c>
      <c r="P98" s="166">
        <f ca="1">IFERROR(FS!P74/ROUNDDOWN((SUM(FS!P72:P75)-SUM(FS!P89:P91)),2),0)</f>
        <v>0.40264718293902207</v>
      </c>
      <c r="Q98" s="166">
        <f ca="1">IFERROR(FS!Q74/ROUNDDOWN((SUM(FS!Q72:Q75)-SUM(FS!Q89:Q91)),2),0)</f>
        <v>0.35413711078279025</v>
      </c>
      <c r="R98" s="166">
        <f ca="1">IFERROR(FS!R74/ROUNDDOWN((SUM(FS!R72:R75)-SUM(FS!R89:R91)),2),0)</f>
        <v>0.31607163151086803</v>
      </c>
      <c r="S98" s="166">
        <f ca="1">IFERROR(FS!S74/ROUNDDOWN((SUM(FS!S72:S75)-SUM(FS!S89:S91)),2),0)</f>
        <v>0.35010607002608407</v>
      </c>
      <c r="T98" s="166">
        <f ca="1">IFERROR(FS!T74/ROUNDDOWN((SUM(FS!T72:T75)-SUM(FS!T89:T91)),2),0)</f>
        <v>0.3041750804201595</v>
      </c>
      <c r="U98" s="166">
        <f ca="1">IFERROR(FS!U74/ROUNDDOWN((SUM(FS!U72:U75)-SUM(FS!U89:U91)),2),0)</f>
        <v>0.27049175356884425</v>
      </c>
      <c r="V98" s="166">
        <f ca="1">IFERROR(FS!V74/ROUNDDOWN((SUM(FS!V72:V75)-SUM(FS!V89:V91)),2),0)</f>
        <v>0.24595213517528067</v>
      </c>
      <c r="W98" s="166">
        <f ca="1">IFERROR(FS!W74/ROUNDDOWN((SUM(FS!W72:W75)-SUM(FS!W89:W91)),2),0)</f>
        <v>0.29300824387374041</v>
      </c>
      <c r="X98" s="166">
        <f ca="1">IFERROR(FS!X74/ROUNDDOWN((SUM(FS!X72:X75)-SUM(FS!X89:X91)),2),0)</f>
        <v>0.26211731234638513</v>
      </c>
      <c r="Y98" s="166">
        <f ca="1">IFERROR(FS!Y74/ROUNDDOWN((SUM(FS!Y72:Y75)-SUM(FS!Y89:Y91)),2),0)</f>
        <v>0.23657548112826451</v>
      </c>
      <c r="Z98" s="166">
        <f ca="1">IFERROR(FS!Z74/ROUNDDOWN((SUM(FS!Z72:Z75)-SUM(FS!Z89:Z91)),2),0)</f>
        <v>0.21775636680789071</v>
      </c>
      <c r="AA98" s="166">
        <f ca="1">IFERROR(FS!AA74/ROUNDDOWN((SUM(FS!AA72:AA75)-SUM(FS!AA89:AA91)),2),0)</f>
        <v>0.29086097323003374</v>
      </c>
      <c r="AB98" s="166">
        <f ca="1">IFERROR(FS!AB74/ROUNDDOWN((SUM(FS!AB72:AB75)-SUM(FS!AB89:AB91)),2),0)</f>
        <v>0.25791290102348957</v>
      </c>
      <c r="AC98" s="166">
        <f ca="1">IFERROR(FS!AC74/ROUNDDOWN((SUM(FS!AC72:AC75)-SUM(FS!AC89:AC91)),2),0)</f>
        <v>0.23361209734237068</v>
      </c>
      <c r="AD98" s="166">
        <f ca="1">IFERROR(FS!AD74/ROUNDDOWN((SUM(FS!AD72:AD75)-SUM(FS!AD89:AD91)),2),0)</f>
        <v>0.21571781074282756</v>
      </c>
      <c r="AE98" s="166">
        <f ca="1">IFERROR(FS!AE74/ROUNDDOWN((SUM(FS!AE72:AE75)-SUM(FS!AE89:AE91)),2),0)</f>
        <v>0.21745280919647211</v>
      </c>
      <c r="AF98" s="166">
        <f ca="1">IFERROR(FS!AF74/ROUNDDOWN((SUM(FS!AF72:AF75)-SUM(FS!AF89:AF91)),2),0)</f>
        <v>0.19890227325809087</v>
      </c>
      <c r="AG98" s="166">
        <f ca="1">IFERROR(FS!AG74/ROUNDDOWN((SUM(FS!AG72:AG75)-SUM(FS!AG89:AG91)),2),0)</f>
        <v>0.18329432090345477</v>
      </c>
      <c r="AH98" s="166">
        <f ca="1">IFERROR(FS!AH74/ROUNDDOWN((SUM(FS!AH72:AH75)-SUM(FS!AH89:AH91)),2),0)</f>
        <v>0.17159147929190033</v>
      </c>
      <c r="AI98" s="166">
        <f ca="1">IFERROR(FS!AI74/ROUNDDOWN((SUM(FS!AI72:AI75)-SUM(FS!AI89:AI91)),2),0)</f>
        <v>0.17046248067028047</v>
      </c>
      <c r="AJ98" s="166">
        <f ca="1">IFERROR(FS!AJ74/ROUNDDOWN((SUM(FS!AJ72:AJ75)-SUM(FS!AJ89:AJ91)),2),0)</f>
        <v>0.15858379943147216</v>
      </c>
      <c r="AK98" s="166">
        <f ca="1">IFERROR(FS!AK74/ROUNDDOWN((SUM(FS!AK72:AK75)-SUM(FS!AK89:AK91)),2),0)</f>
        <v>0.1482526003804826</v>
      </c>
      <c r="AL98" s="166">
        <f ca="1">IFERROR(FS!AL74/ROUNDDOWN((SUM(FS!AL72:AL75)-SUM(FS!AL89:AL91)),2),0)</f>
        <v>0.14053039708116549</v>
      </c>
      <c r="AM98" s="166">
        <f ca="1">IFERROR(FS!AM74/ROUNDDOWN((SUM(FS!AM72:AM75)-SUM(FS!AM89:AM91)),2),0)</f>
        <v>0.13503778134575467</v>
      </c>
      <c r="AN98" s="166">
        <f ca="1">IFERROR(FS!AN74/ROUNDDOWN((SUM(FS!AN72:AN75)-SUM(FS!AN89:AN91)),2),0)</f>
        <v>0.12869954347432122</v>
      </c>
      <c r="AO98" s="166">
        <f ca="1">IFERROR(FS!AO74/ROUNDDOWN((SUM(FS!AO72:AO75)-SUM(FS!AO89:AO91)),2),0)</f>
        <v>0.1217296891573437</v>
      </c>
      <c r="AP98" s="166">
        <f ca="1">IFERROR(FS!AP74/ROUNDDOWN((SUM(FS!AP72:AP75)-SUM(FS!AP89:AP91)),2),0)</f>
        <v>0.11661378266742592</v>
      </c>
      <c r="AQ98" s="166">
        <f ca="1">IFERROR(FS!AQ74/ROUNDDOWN((SUM(FS!AQ72:AQ75)-SUM(FS!AQ89:AQ91)),2),0)</f>
        <v>0.11438757895468273</v>
      </c>
      <c r="AR98" s="166">
        <f ca="1">IFERROR(FS!AR74/ROUNDDOWN((SUM(FS!AR72:AR75)-SUM(FS!AR89:AR91)),2),0)</f>
        <v>0.10883845038336029</v>
      </c>
      <c r="AS98" s="166">
        <f ca="1">IFERROR(FS!AS74/ROUNDDOWN((SUM(FS!AS72:AS75)-SUM(FS!AS89:AS91)),2),0)</f>
        <v>0.1038342792788273</v>
      </c>
      <c r="AT98" s="166">
        <f ca="1">IFERROR(FS!AT74/ROUNDDOWN((SUM(FS!AT72:AT75)-SUM(FS!AT89:AT91)),2),0)</f>
        <v>0.10026362140574294</v>
      </c>
      <c r="AU98" s="166">
        <f ca="1">IFERROR(FS!AU74/ROUNDDOWN((SUM(FS!AU72:AU75)-SUM(FS!AU89:AU91)),2),0)</f>
        <v>9.9134008413286887E-2</v>
      </c>
      <c r="AV98" s="166">
        <f ca="1">IFERROR(FS!AV74/ROUNDDOWN((SUM(FS!AV72:AV75)-SUM(FS!AV89:AV91)),2),0)</f>
        <v>9.4984051960958604E-2</v>
      </c>
      <c r="AW98" s="166">
        <f ca="1">IFERROR(FS!AW74/ROUNDDOWN((SUM(FS!AW72:AW75)-SUM(FS!AW89:AW91)),2),0)</f>
        <v>9.1148742092899068E-2</v>
      </c>
      <c r="AX98" s="166">
        <f ca="1">IFERROR(FS!AX74/ROUNDDOWN((SUM(FS!AX72:AX75)-SUM(FS!AX89:AX91)),2),0)</f>
        <v>8.8498233547478142E-2</v>
      </c>
      <c r="AY98" s="166">
        <f ca="1">IFERROR(FS!AY74/ROUNDDOWN((SUM(FS!AY72:AY75)-SUM(FS!AY89:AY91)),2),0)</f>
        <v>8.7869651424325651E-2</v>
      </c>
      <c r="AZ98" s="166">
        <f ca="1">IFERROR(FS!AZ74/ROUNDDOWN((SUM(FS!AZ72:AZ75)-SUM(FS!AZ89:AZ91)),2),0)</f>
        <v>8.4521365532335802E-2</v>
      </c>
      <c r="BA98" s="166">
        <f ca="1">IFERROR(FS!BA74/ROUNDDOWN((SUM(FS!BA72:BA75)-SUM(FS!BA89:BA91)),2),0)</f>
        <v>8.1343208327444863E-2</v>
      </c>
      <c r="BB98" s="166">
        <f ca="1">IFERROR(FS!BB74/ROUNDDOWN((SUM(FS!BB72:BB75)-SUM(FS!BB89:BB91)),2),0)</f>
        <v>7.9195261234673991E-2</v>
      </c>
      <c r="BC98" s="166">
        <f ca="1">IFERROR(FS!BC74/ROUNDDOWN((SUM(FS!BC72:BC75)-SUM(FS!BC89:BC91)),2),0)</f>
        <v>7.7989128375059794E-2</v>
      </c>
      <c r="BD98" s="166">
        <f ca="1">IFERROR(FS!BD74/ROUNDDOWN((SUM(FS!BD72:BD75)-SUM(FS!BD89:BD91)),2),0)</f>
        <v>7.6024742113277907E-2</v>
      </c>
      <c r="BE98" s="166">
        <f ca="1">IFERROR(FS!BE74/ROUNDDOWN((SUM(FS!BE72:BE75)-SUM(FS!BE89:BE91)),2),0)</f>
        <v>7.3335021666572187E-2</v>
      </c>
      <c r="BF98" s="166">
        <f ca="1">IFERROR(FS!BF74/ROUNDDOWN((SUM(FS!BF72:BF75)-SUM(FS!BF89:BF91)),2),0)</f>
        <v>7.1556590872657477E-2</v>
      </c>
      <c r="BG98" s="166">
        <f ca="1">IFERROR(FS!BG74/ROUNDDOWN((SUM(FS!BG72:BG75)-SUM(FS!BG89:BG91)),2),0)</f>
        <v>7.1390491540831269E-2</v>
      </c>
      <c r="BH98" s="166">
        <f ca="1">IFERROR(FS!BH74/ROUNDDOWN((SUM(FS!BH72:BH75)-SUM(FS!BH89:BH91)),2),0)</f>
        <v>6.8978190942470416E-2</v>
      </c>
      <c r="BI98" s="166">
        <f ca="1">IFERROR(FS!BI74/ROUNDDOWN((SUM(FS!BI72:BI75)-SUM(FS!BI89:BI91)),2),0)</f>
        <v>6.6672121228755224E-2</v>
      </c>
      <c r="BJ98" s="166">
        <f ca="1">IFERROR(FS!BJ74/ROUNDDOWN((SUM(FS!BJ72:BJ75)-SUM(FS!BJ89:BJ91)),2),0)</f>
        <v>6.5180448187984033E-2</v>
      </c>
      <c r="BK98" s="166">
        <f ca="1">IFERROR(FS!BK74/ROUNDDOWN((SUM(FS!BK72:BK75)-SUM(FS!BK89:BK91)),2),0)</f>
        <v>6.5150056160163228E-2</v>
      </c>
      <c r="BL98" s="166">
        <f ca="1">IFERROR(FS!BL74/ROUNDDOWN((SUM(FS!BL72:BL75)-SUM(FS!BL89:BL91)),2),0)</f>
        <v>6.3058034642532831E-2</v>
      </c>
      <c r="BM98" s="166">
        <f ca="1">IFERROR(FS!BM74/ROUNDDOWN((SUM(FS!BM72:BM75)-SUM(FS!BM89:BM91)),2),0)</f>
        <v>6.1029447527884896E-2</v>
      </c>
      <c r="BN98" s="166">
        <f ca="1">IFERROR(FS!BN74/ROUNDDOWN((SUM(FS!BN72:BN75)-SUM(FS!BN89:BN91)),2),0)</f>
        <v>5.9738824781002703E-2</v>
      </c>
      <c r="BO98" s="166">
        <f ca="1">IFERROR(FS!BO74/ROUNDDOWN((SUM(FS!BO72:BO75)-SUM(FS!BO89:BO91)),2),0)</f>
        <v>5.9784145385255283E-2</v>
      </c>
      <c r="BP98" s="166">
        <f ca="1">IFERROR(FS!BP74/ROUNDDOWN((SUM(FS!BP72:BP75)-SUM(FS!BP89:BP91)),2),0)</f>
        <v>5.7930610184121226E-2</v>
      </c>
      <c r="BQ98" s="166">
        <f ca="1">IFERROR(FS!BQ74/ROUNDDOWN((SUM(FS!BQ72:BQ75)-SUM(FS!BQ89:BQ91)),2),0)</f>
        <v>5.6072766998260241E-2</v>
      </c>
      <c r="BR98" s="166">
        <f ca="1">IFERROR(FS!BR74/ROUNDDOWN((SUM(FS!BR72:BR75)-SUM(FS!BR89:BR91)),2),0)</f>
        <v>5.4892701369846031E-2</v>
      </c>
      <c r="BS98" s="166">
        <f ca="1">IFERROR(FS!BS74/ROUNDDOWN((SUM(FS!BS72:BS75)-SUM(FS!BS89:BS91)),2),0)</f>
        <v>5.4344111947301404E-2</v>
      </c>
      <c r="BT98" s="166">
        <f ca="1">IFERROR(FS!BT74/ROUNDDOWN((SUM(FS!BT72:BT75)-SUM(FS!BT89:BT91)),2),0)</f>
        <v>5.3242679989559685E-2</v>
      </c>
      <c r="BU98" s="166">
        <f ca="1">IFERROR(FS!BU74/ROUNDDOWN((SUM(FS!BU72:BU75)-SUM(FS!BU89:BU91)),2),0)</f>
        <v>5.1602952903920335E-2</v>
      </c>
      <c r="BV98" s="166">
        <f ca="1">IFERROR(FS!BV74/ROUNDDOWN((SUM(FS!BV72:BV75)-SUM(FS!BV89:BV91)),2),0)</f>
        <v>5.0581288882048131E-2</v>
      </c>
      <c r="BW98" s="166">
        <f ca="1">IFERROR(FS!BW74/ROUNDDOWN((SUM(FS!BW72:BW75)-SUM(FS!BW89:BW91)),2),0)</f>
        <v>5.0689225234218371E-2</v>
      </c>
      <c r="BX98" s="166">
        <f ca="1">IFERROR(FS!BX74/ROUNDDOWN((SUM(FS!BX72:BX75)-SUM(FS!BX89:BX91)),2),0)</f>
        <v>4.918010531527691E-2</v>
      </c>
      <c r="BY98" s="166">
        <f ca="1">IFERROR(FS!BY74/ROUNDDOWN((SUM(FS!BY72:BY75)-SUM(FS!BY89:BY91)),2),0)</f>
        <v>4.7723248824415365E-2</v>
      </c>
      <c r="BZ98" s="166">
        <f ca="1">IFERROR(FS!BZ74/ROUNDDOWN((SUM(FS!BZ72:BZ75)-SUM(FS!BZ89:BZ91)),2),0)</f>
        <v>4.6832792198534264E-2</v>
      </c>
      <c r="CA98" s="166">
        <f ca="1">IFERROR(FS!CA74/ROUNDDOWN((SUM(FS!CA72:CA75)-SUM(FS!CA89:CA91)),2),0)</f>
        <v>4.6985801446820373E-2</v>
      </c>
      <c r="CB98" s="166">
        <f ca="1">IFERROR(FS!CB74/ROUNDDOWN((SUM(FS!CB72:CB75)-SUM(FS!CB89:CB91)),2),0)</f>
        <v>4.5635500408825351E-2</v>
      </c>
      <c r="CC98" s="166">
        <f ca="1">IFERROR(FS!CC74/ROUNDDOWN((SUM(FS!CC72:CC75)-SUM(FS!CC89:CC91)),2),0)</f>
        <v>4.4330059960163259E-2</v>
      </c>
      <c r="CD98" s="166">
        <f ca="1">IFERROR(FS!CD74/ROUNDDOWN((SUM(FS!CD72:CD75)-SUM(FS!CD89:CD91)),2),0)</f>
        <v>4.354696220836566E-2</v>
      </c>
      <c r="CE98" s="166">
        <f ca="1">IFERROR(FS!CE74/ROUNDDOWN((SUM(FS!CE72:CE75)-SUM(FS!CE89:CE91)),2),0)</f>
        <v>4.373252908693577E-2</v>
      </c>
      <c r="CF98" s="166">
        <f ca="1">IFERROR(FS!CF74/ROUNDDOWN((SUM(FS!CF72:CF75)-SUM(FS!CF89:CF91)),2),0)</f>
        <v>4.2515521918665769E-2</v>
      </c>
      <c r="CG98" s="166">
        <f ca="1">IFERROR(FS!CG74/ROUNDDOWN((SUM(FS!CG72:CG75)-SUM(FS!CG89:CG91)),2),0)</f>
        <v>4.1322404424515825E-2</v>
      </c>
      <c r="CH98" s="166">
        <f ca="1">IFERROR(FS!CH74/ROUNDDOWN((SUM(FS!CH72:CH75)-SUM(FS!CH89:CH91)),2),0)</f>
        <v>4.0614422564581087E-2</v>
      </c>
      <c r="CI98" s="166">
        <f ca="1">IFERROR(FS!CI74/ROUNDDOWN((SUM(FS!CI72:CI75)-SUM(FS!CI89:CI91)),2),0)</f>
        <v>4.0364619950662345E-2</v>
      </c>
      <c r="CJ98" s="166">
        <f ca="1">IFERROR(FS!CJ74/ROUNDDOWN((SUM(FS!CJ72:CJ75)-SUM(FS!CJ89:CJ91)),2),0)</f>
        <v>3.9693600961298599E-2</v>
      </c>
      <c r="CK98" s="166">
        <f ca="1">IFERROR(FS!CK74/ROUNDDOWN((SUM(FS!CK72:CK75)-SUM(FS!CK89:CK91)),2),0)</f>
        <v>3.8559034631705826E-2</v>
      </c>
      <c r="CL98" s="166">
        <f ca="1">IFERROR(FS!CL74/ROUNDDOWN((SUM(FS!CL72:CL75)-SUM(FS!CL89:CL91)),2),0)</f>
        <v>3.7879072980641436E-2</v>
      </c>
      <c r="CM98" s="166">
        <f ca="1">IFERROR(FS!CM74/ROUNDDOWN((SUM(FS!CM72:CM75)-SUM(FS!CM89:CM91)),2),0)</f>
        <v>3.804498581042165E-2</v>
      </c>
      <c r="CN98" s="166">
        <f ca="1">IFERROR(FS!CN74/ROUNDDOWN((SUM(FS!CN72:CN75)-SUM(FS!CN89:CN91)),2),0)</f>
        <v>3.6989258654829771E-2</v>
      </c>
      <c r="CO98" s="166">
        <f ca="1">IFERROR(FS!CO74/ROUNDDOWN((SUM(FS!CO72:CO75)-SUM(FS!CO89:CO91)),2),0)</f>
        <v>3.5979937548850476E-2</v>
      </c>
      <c r="CP98" s="166">
        <f ca="1">IFERROR(FS!CP74/ROUNDDOWN((SUM(FS!CP72:CP75)-SUM(FS!CP89:CP91)),2),0)</f>
        <v>3.5390966320279604E-2</v>
      </c>
      <c r="CQ98" s="166">
        <f ca="1">IFERROR(FS!CQ74/ROUNDDOWN((SUM(FS!CQ72:CQ75)-SUM(FS!CQ89:CQ91)),2),0)</f>
        <v>3.5590365234154375E-2</v>
      </c>
      <c r="CR98" s="166">
        <f ca="1">IFERROR(FS!CR74/ROUNDDOWN((SUM(FS!CR72:CR75)-SUM(FS!CR89:CR91)),2),0)</f>
        <v>3.4644007094723601E-2</v>
      </c>
      <c r="CS98" s="166">
        <f ca="1">IFERROR(FS!CS74/ROUNDDOWN((SUM(FS!CS72:CS75)-SUM(FS!CS89:CS91)),2),0)</f>
        <v>3.3737386253320137E-2</v>
      </c>
      <c r="CT98" s="166">
        <f ca="1">IFERROR(FS!CT74/ROUNDDOWN((SUM(FS!CT72:CT75)-SUM(FS!CT89:CT91)),2),0)</f>
        <v>3.3222098916382586E-2</v>
      </c>
      <c r="CU98" s="166">
        <f ca="1">IFERROR(FS!CU74/ROUNDDOWN((SUM(FS!CU72:CU75)-SUM(FS!CU89:CU91)),2),0)</f>
        <v>3.3445567006745523E-2</v>
      </c>
      <c r="CV98" s="166">
        <f ca="1">IFERROR(FS!CV74/ROUNDDOWN((SUM(FS!CV72:CV75)-SUM(FS!CV89:CV91)),2),0)</f>
        <v>3.2590120696900184E-2</v>
      </c>
      <c r="CW98" s="166">
        <f ca="1">IFERROR(FS!CW74/ROUNDDOWN((SUM(FS!CW72:CW75)-SUM(FS!CW89:CW91)),2),0)</f>
        <v>3.1769161257004158E-2</v>
      </c>
      <c r="CX98" s="166">
        <f ca="1">IFERROR(FS!CX74/ROUNDDOWN((SUM(FS!CX72:CX75)-SUM(FS!CX89:CX91)),2),0)</f>
        <v>3.1314534803562E-2</v>
      </c>
      <c r="CY98" s="166">
        <f ca="1">IFERROR(FS!CY74/ROUNDDOWN((SUM(FS!CY72:CY75)-SUM(FS!CY89:CY91)),2),0)</f>
        <v>3.1212256797757364E-2</v>
      </c>
      <c r="CZ98" s="166">
        <f ca="1">IFERROR(FS!CZ74/ROUNDDOWN((SUM(FS!CZ72:CZ75)-SUM(FS!CZ89:CZ91)),2),0)</f>
        <v>3.0779352705652768E-2</v>
      </c>
      <c r="DA98" s="166">
        <f ca="1">IFERROR(FS!DA74/ROUNDDOWN((SUM(FS!DA72:DA75)-SUM(FS!DA89:DA91)),2),0)</f>
        <v>3.0031173480230242E-2</v>
      </c>
      <c r="DB98" s="166">
        <f ca="1">IFERROR(FS!DB74/ROUNDDOWN((SUM(FS!DB72:DB75)-SUM(FS!DB89:DB91)),2),0)</f>
        <v>2.9627670022501697E-2</v>
      </c>
      <c r="DC98" s="166">
        <f ca="1">IFERROR(FS!DC74/ROUNDDOWN((SUM(FS!DC72:DC75)-SUM(FS!DC89:DC91)),2),0)</f>
        <v>2.9886949716233898E-2</v>
      </c>
      <c r="DD98" s="166">
        <f ca="1">IFERROR(FS!DD74/ROUNDDOWN((SUM(FS!DD72:DD75)-SUM(FS!DD89:DD91)),2),0)</f>
        <v>2.9178937886170087E-2</v>
      </c>
      <c r="DE98" s="166">
        <f ca="1">IFERROR(FS!DE74/ROUNDDOWN((SUM(FS!DE72:DE75)-SUM(FS!DE89:DE91)),2),0)</f>
        <v>2.8497365686524098E-2</v>
      </c>
      <c r="DF98" s="166">
        <f ca="1">IFERROR(FS!DF74/ROUNDDOWN((SUM(FS!DF72:DF75)-SUM(FS!DF89:DF91)),2),0)</f>
        <v>2.8141072221205692E-2</v>
      </c>
      <c r="DG98" s="166">
        <f ca="1">IFERROR(FS!DG74/ROUNDDOWN((SUM(FS!DG72:DG75)-SUM(FS!DG89:DG91)),2),0)</f>
        <v>2.8407184105171453E-2</v>
      </c>
      <c r="DH98" s="166">
        <f ca="1">IFERROR(FS!DH74/ROUNDDOWN((SUM(FS!DH72:DH75)-SUM(FS!DH89:DH91)),2),0)</f>
        <v>2.7752860188627285E-2</v>
      </c>
      <c r="DI98" s="166">
        <f ca="1">IFERROR(FS!DI74/ROUNDDOWN((SUM(FS!DI72:DI75)-SUM(FS!DI89:DI91)),2),0)</f>
        <v>2.7122265492424462E-2</v>
      </c>
      <c r="DJ98" s="166">
        <f ca="1">IFERROR(FS!DJ74/ROUNDDOWN((SUM(FS!DJ72:DJ75)-SUM(FS!DJ89:DJ91)),2),0)</f>
        <v>2.6800223791913404E-2</v>
      </c>
      <c r="DK98" s="166">
        <f ca="1">IFERROR(FS!DK74/ROUNDDOWN((SUM(FS!DK72:DK75)-SUM(FS!DK89:DK91)),2),0)</f>
        <v>2.7070638598677695E-2</v>
      </c>
      <c r="DL98" s="166">
        <f ca="1">IFERROR(FS!DL74/ROUNDDOWN((SUM(FS!DL72:DL75)-SUM(FS!DL89:DL91)),2),0)</f>
        <v>2.6463102063613273E-2</v>
      </c>
      <c r="DM98" s="166">
        <f ca="1">IFERROR(FS!DM74/ROUNDDOWN((SUM(FS!DM72:DM75)-SUM(FS!DM89:DM91)),2),0)</f>
        <v>2.5877029724232236E-2</v>
      </c>
      <c r="DN98" s="166">
        <f ca="1">IFERROR(FS!DN74/ROUNDDOWN((SUM(FS!DN72:DN75)-SUM(FS!DN89:DN91)),2),0)</f>
        <v>2.5584507106375311E-2</v>
      </c>
      <c r="DO98" s="166">
        <f ca="1">IFERROR(FS!DO74/ROUNDDOWN((SUM(FS!DO72:DO75)-SUM(FS!DO89:DO91)),2),0)</f>
        <v>2.5574697206383393E-2</v>
      </c>
      <c r="DP98" s="166">
        <f ca="1">IFERROR(FS!DP74/ROUNDDOWN((SUM(FS!DP72:DP75)-SUM(FS!DP89:DP91)),2),0)</f>
        <v>2.5290938966009653E-2</v>
      </c>
      <c r="DQ98" s="166">
        <f ca="1">IFERROR(FS!DQ74/ROUNDDOWN((SUM(FS!DQ72:DQ75)-SUM(FS!DQ89:DQ91)),2),0)</f>
        <v>2.4743466106592244E-2</v>
      </c>
      <c r="DR98" s="166">
        <f ca="1">IFERROR(FS!DR74/ROUNDDOWN((SUM(FS!DR72:DR75)-SUM(FS!DR89:DR91)),2),0)</f>
        <v>2.447610810634137E-2</v>
      </c>
      <c r="DS98" s="166">
        <f ca="1">IFERROR(FS!DS74/ROUNDDOWN((SUM(FS!DS72:DS75)-SUM(FS!DS89:DS91)),2),0)</f>
        <v>2.4749578153955558E-2</v>
      </c>
    </row>
    <row r="99" spans="1:124" x14ac:dyDescent="0.35">
      <c r="D99" s="6" t="s">
        <v>349</v>
      </c>
      <c r="E99" s="149"/>
      <c r="F99" s="99" t="s">
        <v>32</v>
      </c>
      <c r="G99" s="168">
        <f t="shared" ca="1" si="80"/>
        <v>0.1674823042621495</v>
      </c>
      <c r="H99" s="164">
        <f ca="1">IFERROR(FS!H56/FS!H15,0)</f>
        <v>0</v>
      </c>
      <c r="I99" s="164">
        <f ca="1">IFERROR(FS!I56/FS!I15,0)</f>
        <v>0</v>
      </c>
      <c r="J99" s="164">
        <f ca="1">IFERROR(FS!J56/FS!J15,0)</f>
        <v>0</v>
      </c>
      <c r="K99" s="164">
        <f ca="1">IFERROR(FS!K56/FS!K15,0)</f>
        <v>1.1004516339096614E-2</v>
      </c>
      <c r="L99" s="164">
        <f ca="1">IFERROR(FS!L56/FS!L15,0)</f>
        <v>2.4984531565943813E-2</v>
      </c>
      <c r="M99" s="164">
        <f ca="1">IFERROR(FS!M56/FS!M15,0)</f>
        <v>6.4748620025443265E-2</v>
      </c>
      <c r="N99" s="164">
        <f ca="1">IFERROR(FS!N56/FS!N15,0)</f>
        <v>7.9618024399329065E-2</v>
      </c>
      <c r="O99" s="164">
        <f ca="1">IFERROR(FS!O56/FS!O15,0)</f>
        <v>0.11012015417464786</v>
      </c>
      <c r="P99" s="164">
        <f ca="1">IFERROR(FS!P56/FS!P15,0)</f>
        <v>0.1245273721973508</v>
      </c>
      <c r="Q99" s="164">
        <f ca="1">IFERROR(FS!Q56/FS!Q15,0)</f>
        <v>0.15127085643104918</v>
      </c>
      <c r="R99" s="164">
        <f ca="1">IFERROR(FS!R56/FS!R15,0)</f>
        <v>0.16680729505724365</v>
      </c>
      <c r="S99" s="164">
        <f ca="1">IFERROR(FS!S56/FS!S15,0)</f>
        <v>0.18074967882165521</v>
      </c>
      <c r="T99" s="164">
        <f ca="1">IFERROR(FS!T56/FS!T15,0)</f>
        <v>0.17937220391230549</v>
      </c>
      <c r="U99" s="164">
        <f ca="1">IFERROR(FS!U56/FS!U15,0)</f>
        <v>0.18506344730917704</v>
      </c>
      <c r="V99" s="164">
        <f ca="1">IFERROR(FS!V56/FS!V15,0)</f>
        <v>0.1843327444215011</v>
      </c>
      <c r="W99" s="164">
        <f ca="1">IFERROR(FS!W56/FS!W15,0)</f>
        <v>0.177364380840834</v>
      </c>
      <c r="X99" s="164">
        <f ca="1">IFERROR(FS!X56/FS!X15,0)</f>
        <v>0.17612344247759015</v>
      </c>
      <c r="Y99" s="164">
        <f ca="1">IFERROR(FS!Y56/FS!Y15,0)</f>
        <v>0.18297157574849254</v>
      </c>
      <c r="Z99" s="164">
        <f ca="1">IFERROR(FS!Z56/FS!Z15,0)</f>
        <v>0.18220729790822812</v>
      </c>
      <c r="AA99" s="164">
        <f ca="1">IFERROR(FS!AA56/FS!AA15,0)</f>
        <v>0.17041895727470652</v>
      </c>
      <c r="AB99" s="164">
        <f ca="1">IFERROR(FS!AB56/FS!AB15,0)</f>
        <v>0.16812862060698222</v>
      </c>
      <c r="AC99" s="164">
        <f ca="1">IFERROR(FS!AC56/FS!AC15,0)</f>
        <v>0.17651916669300047</v>
      </c>
      <c r="AD99" s="164">
        <f ca="1">IFERROR(FS!AD56/FS!AD15,0)</f>
        <v>0.17562474666289224</v>
      </c>
      <c r="AE99" s="164">
        <f ca="1">IFERROR(FS!AE56/FS!AE15,0)</f>
        <v>0.19546476940820631</v>
      </c>
      <c r="AF99" s="164">
        <f ca="1">IFERROR(FS!AF56/FS!AF15,0)</f>
        <v>0.19484041728051185</v>
      </c>
      <c r="AG99" s="164">
        <f ca="1">IFERROR(FS!AG56/FS!AG15,0)</f>
        <v>0.19260514673312276</v>
      </c>
      <c r="AH99" s="164">
        <f ca="1">IFERROR(FS!AH56/FS!AH15,0)</f>
        <v>0.19237524105340226</v>
      </c>
      <c r="AI99" s="164">
        <f ca="1">IFERROR(FS!AI56/FS!AI15,0)</f>
        <v>0.19582067374940312</v>
      </c>
      <c r="AJ99" s="164">
        <f ca="1">IFERROR(FS!AJ56/FS!AJ15,0)</f>
        <v>0.19574312635575905</v>
      </c>
      <c r="AK99" s="164">
        <f ca="1">IFERROR(FS!AK56/FS!AK15,0)</f>
        <v>0.19331929264492603</v>
      </c>
      <c r="AL99" s="164">
        <f ca="1">IFERROR(FS!AL56/FS!AL15,0)</f>
        <v>0.19328057571889645</v>
      </c>
      <c r="AM99" s="164">
        <f ca="1">IFERROR(FS!AM56/FS!AM15,0)</f>
        <v>0.19224619600186149</v>
      </c>
      <c r="AN99" s="164">
        <f ca="1">IFERROR(FS!AN56/FS!AN15,0)</f>
        <v>0.19271808100308213</v>
      </c>
      <c r="AO99" s="164">
        <f ca="1">IFERROR(FS!AO56/FS!AO15,0)</f>
        <v>0.19010410001141001</v>
      </c>
      <c r="AP99" s="164">
        <f ca="1">IFERROR(FS!AP56/FS!AP15,0)</f>
        <v>0.19006619995513954</v>
      </c>
      <c r="AQ99" s="164">
        <f ca="1">IFERROR(FS!AQ56/FS!AQ15,0)</f>
        <v>0.1878102696093302</v>
      </c>
      <c r="AR99" s="164">
        <f ca="1">IFERROR(FS!AR56/FS!AR15,0)</f>
        <v>0.18684774656120628</v>
      </c>
      <c r="AS99" s="164">
        <f ca="1">IFERROR(FS!AS56/FS!AS15,0)</f>
        <v>0.18285062792292711</v>
      </c>
      <c r="AT99" s="164">
        <f ca="1">IFERROR(FS!AT56/FS!AT15,0)</f>
        <v>0.18282727150622066</v>
      </c>
      <c r="AU99" s="164">
        <f ca="1">IFERROR(FS!AU56/FS!AU15,0)</f>
        <v>0.17783212906615745</v>
      </c>
      <c r="AV99" s="164">
        <f ca="1">IFERROR(FS!AV56/FS!AV15,0)</f>
        <v>0.1783090861420582</v>
      </c>
      <c r="AW99" s="164">
        <f ca="1">IFERROR(FS!AW56/FS!AW15,0)</f>
        <v>0.17698133795334875</v>
      </c>
      <c r="AX99" s="164">
        <f ca="1">IFERROR(FS!AX56/FS!AX15,0)</f>
        <v>0.17698318214517447</v>
      </c>
      <c r="AY99" s="164">
        <f ca="1">IFERROR(FS!AY56/FS!AY15,0)</f>
        <v>0.17665052900326497</v>
      </c>
      <c r="AZ99" s="164">
        <f ca="1">IFERROR(FS!AZ56/FS!AZ15,0)</f>
        <v>0.17711819078996441</v>
      </c>
      <c r="BA99" s="164">
        <f ca="1">IFERROR(FS!BA56/FS!BA15,0)</f>
        <v>0.17735701521251668</v>
      </c>
      <c r="BB99" s="164">
        <f ca="1">IFERROR(FS!BB56/FS!BB15,0)</f>
        <v>0.17736702000009308</v>
      </c>
      <c r="BC99" s="164">
        <f ca="1">IFERROR(FS!BC56/FS!BC15,0)</f>
        <v>0.17736866163269918</v>
      </c>
      <c r="BD99" s="164">
        <f ca="1">IFERROR(FS!BD56/FS!BD15,0)</f>
        <v>0.17776763183085756</v>
      </c>
      <c r="BE99" s="164">
        <f ca="1">IFERROR(FS!BE56/FS!BE15,0)</f>
        <v>0.17801483053291692</v>
      </c>
      <c r="BF99" s="164">
        <f ca="1">IFERROR(FS!BF56/FS!BF15,0)</f>
        <v>0.17803328206415564</v>
      </c>
      <c r="BG99" s="164">
        <f ca="1">IFERROR(FS!BG56/FS!BG15,0)</f>
        <v>0.17768249129774133</v>
      </c>
      <c r="BH99" s="164">
        <f ca="1">IFERROR(FS!BH56/FS!BH15,0)</f>
        <v>0.1781670490799937</v>
      </c>
      <c r="BI99" s="164">
        <f ca="1">IFERROR(FS!BI56/FS!BI15,0)</f>
        <v>0.17842291570220434</v>
      </c>
      <c r="BJ99" s="164">
        <f ca="1">IFERROR(FS!BJ56/FS!BJ15,0)</f>
        <v>0.17845011015867498</v>
      </c>
      <c r="BK99" s="164">
        <f ca="1">IFERROR(FS!BK56/FS!BK15,0)</f>
        <v>0.17812376531834614</v>
      </c>
      <c r="BL99" s="164">
        <f ca="1">IFERROR(FS!BL56/FS!BL15,0)</f>
        <v>0.17861721798870592</v>
      </c>
      <c r="BM99" s="164">
        <f ca="1">IFERROR(FS!BM56/FS!BM15,0)</f>
        <v>0.17888205646809946</v>
      </c>
      <c r="BN99" s="164">
        <f ca="1">IFERROR(FS!BN56/FS!BN15,0)</f>
        <v>0.17891830041685597</v>
      </c>
      <c r="BO99" s="164">
        <f ca="1">IFERROR(FS!BO56/FS!BO15,0)</f>
        <v>0.17860400504255994</v>
      </c>
      <c r="BP99" s="164">
        <f ca="1">IFERROR(FS!BP56/FS!BP15,0)</f>
        <v>0.17910666449659618</v>
      </c>
      <c r="BQ99" s="164">
        <f ca="1">IFERROR(FS!BQ56/FS!BQ15,0)</f>
        <v>0.17938078942763055</v>
      </c>
      <c r="BR99" s="164">
        <f ca="1">IFERROR(FS!BR56/FS!BR15,0)</f>
        <v>0.17942640018537354</v>
      </c>
      <c r="BS99" s="164">
        <f ca="1">IFERROR(FS!BS56/FS!BS15,0)</f>
        <v>0.1794608339144067</v>
      </c>
      <c r="BT99" s="164">
        <f ca="1">IFERROR(FS!BT56/FS!BT15,0)</f>
        <v>0.17989397051116407</v>
      </c>
      <c r="BU99" s="164">
        <f ca="1">IFERROR(FS!BU56/FS!BU15,0)</f>
        <v>0.18014638716508988</v>
      </c>
      <c r="BV99" s="164">
        <f ca="1">IFERROR(FS!BV56/FS!BV15,0)</f>
        <v>0.1801701018000762</v>
      </c>
      <c r="BW99" s="164">
        <f ca="1">IFERROR(FS!BW56/FS!BW15,0)</f>
        <v>0.17982405482765687</v>
      </c>
      <c r="BX99" s="164">
        <f ca="1">IFERROR(FS!BX56/FS!BX15,0)</f>
        <v>0.18031396719292242</v>
      </c>
      <c r="BY99" s="164">
        <f ca="1">IFERROR(FS!BY56/FS!BY15,0)</f>
        <v>0.18054391437798972</v>
      </c>
      <c r="BZ99" s="164">
        <f ca="1">IFERROR(FS!BZ56/FS!BZ15,0)</f>
        <v>0.18054496511173965</v>
      </c>
      <c r="CA99" s="164">
        <f ca="1">IFERROR(FS!CA56/FS!CA15,0)</f>
        <v>0.1801921447183264</v>
      </c>
      <c r="CB99" s="164">
        <f ca="1">IFERROR(FS!CB56/FS!CB15,0)</f>
        <v>0.18065899925566539</v>
      </c>
      <c r="CC99" s="164">
        <f ca="1">IFERROR(FS!CC56/FS!CC15,0)</f>
        <v>0.18086568908925069</v>
      </c>
      <c r="CD99" s="164">
        <f ca="1">IFERROR(FS!CD56/FS!CD15,0)</f>
        <v>0.18084328122144977</v>
      </c>
      <c r="CE99" s="164">
        <f ca="1">IFERROR(FS!CE56/FS!CE15,0)</f>
        <v>0.18046980676224331</v>
      </c>
      <c r="CF99" s="164">
        <f ca="1">IFERROR(FS!CF56/FS!CF15,0)</f>
        <v>0.18091279495846499</v>
      </c>
      <c r="CG99" s="164">
        <f ca="1">IFERROR(FS!CG56/FS!CG15,0)</f>
        <v>0.18106409157683506</v>
      </c>
      <c r="CH99" s="164">
        <f ca="1">IFERROR(FS!CH56/FS!CH15,0)</f>
        <v>0.18098581116630894</v>
      </c>
      <c r="CI99" s="164">
        <f ca="1">IFERROR(FS!CI56/FS!CI15,0)</f>
        <v>0.18089527790202911</v>
      </c>
      <c r="CJ99" s="164">
        <f ca="1">IFERROR(FS!CJ56/FS!CJ15,0)</f>
        <v>0.18120236746120988</v>
      </c>
      <c r="CK99" s="164">
        <f ca="1">IFERROR(FS!CK56/FS!CK15,0)</f>
        <v>0.18120236746120988</v>
      </c>
      <c r="CL99" s="164">
        <f ca="1">IFERROR(FS!CL56/FS!CL15,0)</f>
        <v>0.18097148123531076</v>
      </c>
      <c r="CM99" s="164">
        <f ca="1">IFERROR(FS!CM56/FS!CM15,0)</f>
        <v>0.18406969348894597</v>
      </c>
      <c r="CN99" s="164">
        <f ca="1">IFERROR(FS!CN56/FS!CN15,0)</f>
        <v>0.18430057971484506</v>
      </c>
      <c r="CO99" s="164">
        <f ca="1">IFERROR(FS!CO56/FS!CO15,0)</f>
        <v>0.18430057971484506</v>
      </c>
      <c r="CP99" s="164">
        <f ca="1">IFERROR(FS!CP56/FS!CP15,0)</f>
        <v>0.18406969348894597</v>
      </c>
      <c r="CQ99" s="164">
        <f ca="1">IFERROR(FS!CQ56/FS!CQ15,0)</f>
        <v>0.18718399289258031</v>
      </c>
      <c r="CR99" s="164">
        <f ca="1">IFERROR(FS!CR56/FS!CR15,0)</f>
        <v>0.18741487911847943</v>
      </c>
      <c r="CS99" s="164">
        <f ca="1">IFERROR(FS!CS56/FS!CS15,0)</f>
        <v>0.18741487911847943</v>
      </c>
      <c r="CT99" s="164">
        <f ca="1">IFERROR(FS!CT56/FS!CT15,0)</f>
        <v>0.18718399289258031</v>
      </c>
      <c r="CU99" s="164">
        <f ca="1">IFERROR(FS!CU56/FS!CU15,0)</f>
        <v>0.19030129992724135</v>
      </c>
      <c r="CV99" s="164">
        <f ca="1">IFERROR(FS!CV56/FS!CV15,0)</f>
        <v>0.19053218615314046</v>
      </c>
      <c r="CW99" s="164">
        <f ca="1">IFERROR(FS!CW56/FS!CW15,0)</f>
        <v>0.19053218615314046</v>
      </c>
      <c r="CX99" s="164">
        <f ca="1">IFERROR(FS!CX56/FS!CX15,0)</f>
        <v>0.19030129992724135</v>
      </c>
      <c r="CY99" s="164">
        <f ca="1">IFERROR(FS!CY56/FS!CY15,0)</f>
        <v>0.19745896807083152</v>
      </c>
      <c r="CZ99" s="164">
        <f ca="1">IFERROR(FS!CZ56/FS!CZ15,0)</f>
        <v>0.19761079933344311</v>
      </c>
      <c r="DA99" s="164">
        <f ca="1">IFERROR(FS!DA56/FS!DA15,0)</f>
        <v>0.19761079933344311</v>
      </c>
      <c r="DB99" s="164">
        <f ca="1">IFERROR(FS!DB56/FS!DB15,0)</f>
        <v>0.19737991310754399</v>
      </c>
      <c r="DC99" s="164">
        <f ca="1">IFERROR(FS!DC56/FS!DC15,0)</f>
        <v>0.21528238086739993</v>
      </c>
      <c r="DD99" s="164">
        <f ca="1">IFERROR(FS!DD56/FS!DD15,0)</f>
        <v>0.21551326709329904</v>
      </c>
      <c r="DE99" s="164">
        <f ca="1">IFERROR(FS!DE56/FS!DE15,0)</f>
        <v>0.21551326709329904</v>
      </c>
      <c r="DF99" s="164">
        <f ca="1">IFERROR(FS!DF56/FS!DF15,0)</f>
        <v>0.21528238086739993</v>
      </c>
      <c r="DG99" s="164">
        <f ca="1">IFERROR(FS!DG56/FS!DG15,0)</f>
        <v>0.21469561639411872</v>
      </c>
      <c r="DH99" s="164">
        <f ca="1">IFERROR(FS!DH56/FS!DH15,0)</f>
        <v>0.21492650262001783</v>
      </c>
      <c r="DI99" s="164">
        <f ca="1">IFERROR(FS!DI56/FS!DI15,0)</f>
        <v>0.21492650262001783</v>
      </c>
      <c r="DJ99" s="164">
        <f ca="1">IFERROR(FS!DJ56/FS!DJ15,0)</f>
        <v>0.21469561639411872</v>
      </c>
      <c r="DK99" s="164">
        <f ca="1">IFERROR(FS!DK56/FS!DK15,0)</f>
        <v>0.21411185955198955</v>
      </c>
      <c r="DL99" s="164">
        <f ca="1">IFERROR(FS!DL56/FS!DL15,0)</f>
        <v>0.21434274577788867</v>
      </c>
      <c r="DM99" s="164">
        <f ca="1">IFERROR(FS!DM56/FS!DM15,0)</f>
        <v>0.21434274577788867</v>
      </c>
      <c r="DN99" s="164">
        <f ca="1">IFERROR(FS!DN56/FS!DN15,0)</f>
        <v>0.21411185955198955</v>
      </c>
      <c r="DO99" s="164">
        <f ca="1">IFERROR(FS!DO56/FS!DO15,0)</f>
        <v>0.21386739994205159</v>
      </c>
      <c r="DP99" s="164">
        <f ca="1">IFERROR(FS!DP56/FS!DP15,0)</f>
        <v>0.21401923120465952</v>
      </c>
      <c r="DQ99" s="164">
        <f ca="1">IFERROR(FS!DQ56/FS!DQ15,0)</f>
        <v>0.21401923120465952</v>
      </c>
      <c r="DR99" s="164">
        <f ca="1">IFERROR(FS!DR56/FS!DR15,0)</f>
        <v>0.21378834497876043</v>
      </c>
      <c r="DS99" s="164">
        <f ca="1">IFERROR(FS!DS56/FS!DS15,0)</f>
        <v>0.21318549587356739</v>
      </c>
      <c r="DT99" s="165">
        <f>IFERROR(FS!DT56/FS!DT15,0)</f>
        <v>0</v>
      </c>
    </row>
    <row r="100" spans="1:124" s="7" customFormat="1" ht="15.5" x14ac:dyDescent="0.35">
      <c r="A100" s="6"/>
      <c r="B100" s="6"/>
      <c r="C100" s="6"/>
      <c r="D100" s="6"/>
      <c r="E100" s="149"/>
      <c r="F100" s="99"/>
      <c r="G100" s="91"/>
      <c r="H100" s="91"/>
      <c r="I100" s="91"/>
      <c r="J100" s="91"/>
      <c r="K100" s="91"/>
      <c r="L100" s="91"/>
      <c r="M100" s="91"/>
      <c r="N100" s="91"/>
      <c r="O100" s="91"/>
      <c r="P100" s="91"/>
      <c r="Q100" s="91"/>
      <c r="R100" s="91"/>
      <c r="S100" s="91"/>
      <c r="T100" s="91"/>
      <c r="U100" s="91"/>
      <c r="V100" s="91"/>
      <c r="W100" s="91"/>
      <c r="X100" s="91"/>
      <c r="Y100" s="91"/>
      <c r="Z100" s="91"/>
      <c r="AA100" s="91"/>
      <c r="AB100" s="91"/>
      <c r="AC100" s="91"/>
      <c r="AD100" s="91"/>
      <c r="AE100" s="91"/>
      <c r="AF100" s="91"/>
      <c r="AG100" s="91"/>
      <c r="AH100" s="91"/>
      <c r="AI100" s="91"/>
      <c r="AJ100" s="91"/>
      <c r="AK100" s="91"/>
      <c r="AL100" s="91"/>
      <c r="AM100" s="91"/>
      <c r="AN100" s="91"/>
      <c r="AO100" s="91"/>
      <c r="AP100" s="91"/>
      <c r="AQ100" s="91"/>
      <c r="AR100" s="91"/>
      <c r="AS100" s="91"/>
      <c r="AT100" s="91"/>
      <c r="AU100" s="91"/>
      <c r="AV100" s="91"/>
      <c r="AW100" s="91"/>
      <c r="AX100" s="91"/>
      <c r="AY100" s="91"/>
      <c r="AZ100" s="91"/>
      <c r="BA100" s="91"/>
      <c r="BB100" s="91"/>
      <c r="BC100" s="91"/>
      <c r="BD100" s="91"/>
      <c r="BE100" s="91"/>
      <c r="BF100" s="91"/>
      <c r="BG100" s="91"/>
      <c r="BH100" s="91"/>
      <c r="BI100" s="91"/>
      <c r="BJ100" s="91"/>
      <c r="BK100" s="91"/>
      <c r="BL100" s="91"/>
      <c r="BM100" s="91"/>
      <c r="BN100" s="91"/>
      <c r="BO100" s="91"/>
      <c r="BP100" s="91"/>
      <c r="BQ100" s="91"/>
      <c r="BR100" s="91"/>
      <c r="BS100" s="91"/>
      <c r="BT100" s="91"/>
      <c r="BU100" s="91"/>
      <c r="BV100" s="91"/>
      <c r="BW100" s="91"/>
      <c r="BX100" s="91"/>
      <c r="BY100" s="91"/>
      <c r="BZ100" s="91"/>
      <c r="CA100" s="91"/>
      <c r="CB100" s="91"/>
      <c r="CC100" s="91"/>
      <c r="CD100" s="91"/>
      <c r="CE100" s="91"/>
      <c r="CF100" s="91"/>
      <c r="CG100" s="91"/>
      <c r="CH100" s="91"/>
      <c r="CI100" s="91"/>
      <c r="CJ100" s="91"/>
      <c r="CK100" s="91"/>
      <c r="CL100" s="91"/>
      <c r="CM100" s="91"/>
      <c r="CN100" s="91"/>
      <c r="CO100" s="91"/>
      <c r="CP100" s="91"/>
      <c r="CQ100" s="91"/>
      <c r="CR100" s="91"/>
      <c r="CS100" s="91"/>
      <c r="CT100" s="91"/>
      <c r="CU100" s="91"/>
      <c r="CV100" s="91"/>
      <c r="CW100" s="91"/>
      <c r="CX100" s="91"/>
      <c r="CY100" s="91"/>
      <c r="CZ100" s="91"/>
      <c r="DA100" s="91"/>
      <c r="DB100" s="91"/>
      <c r="DC100" s="91"/>
      <c r="DD100" s="91"/>
      <c r="DE100" s="91"/>
      <c r="DF100" s="91"/>
      <c r="DG100" s="91"/>
      <c r="DH100" s="91"/>
      <c r="DI100" s="91"/>
      <c r="DJ100" s="91"/>
      <c r="DK100" s="91"/>
      <c r="DL100" s="91"/>
      <c r="DM100" s="91"/>
      <c r="DN100" s="91"/>
      <c r="DO100" s="91"/>
      <c r="DP100" s="91"/>
      <c r="DQ100" s="91"/>
      <c r="DR100" s="91"/>
      <c r="DS100" s="91"/>
      <c r="DT100"/>
    </row>
    <row r="101" spans="1:124" s="7" customFormat="1" ht="15.5" x14ac:dyDescent="0.35">
      <c r="A101" s="6"/>
      <c r="B101" s="6"/>
      <c r="C101" s="6"/>
      <c r="D101" s="6"/>
      <c r="E101" s="149"/>
      <c r="F101" s="99"/>
      <c r="G101" s="91"/>
      <c r="H101" s="91" t="s">
        <v>481</v>
      </c>
      <c r="I101" s="91" t="s">
        <v>482</v>
      </c>
      <c r="J101" s="91"/>
      <c r="K101" s="91"/>
      <c r="L101" s="91"/>
      <c r="M101" s="91"/>
      <c r="N101" s="91"/>
      <c r="O101" s="91"/>
      <c r="P101" s="91"/>
      <c r="Q101" s="91"/>
      <c r="R101" s="91"/>
      <c r="S101" s="91"/>
      <c r="T101" s="91"/>
      <c r="U101" s="91"/>
      <c r="V101" s="91"/>
      <c r="W101" s="91"/>
      <c r="X101" s="91"/>
      <c r="Y101" s="91"/>
      <c r="Z101" s="91"/>
      <c r="AA101" s="91"/>
      <c r="AB101" s="91"/>
      <c r="AC101" s="91"/>
      <c r="AD101" s="91"/>
      <c r="AE101" s="91"/>
      <c r="AF101" s="91"/>
      <c r="AG101" s="91"/>
      <c r="AH101" s="91"/>
      <c r="AI101" s="91"/>
      <c r="AJ101" s="91"/>
      <c r="AK101" s="91"/>
      <c r="AL101" s="91"/>
      <c r="AM101" s="91"/>
      <c r="AN101" s="91"/>
      <c r="AO101" s="91"/>
      <c r="AP101" s="91"/>
      <c r="AQ101" s="91"/>
      <c r="AR101" s="91"/>
      <c r="AS101" s="91"/>
      <c r="AT101" s="91"/>
      <c r="AU101" s="91"/>
      <c r="AV101" s="91"/>
      <c r="AW101" s="91"/>
      <c r="AX101" s="91"/>
      <c r="AY101" s="91"/>
      <c r="AZ101" s="91"/>
      <c r="BA101" s="91"/>
      <c r="BB101" s="91"/>
      <c r="BC101" s="91"/>
      <c r="BD101" s="91"/>
      <c r="BE101" s="91"/>
      <c r="BF101" s="91"/>
      <c r="BG101" s="91"/>
      <c r="BH101" s="91"/>
      <c r="BI101" s="91"/>
      <c r="BJ101" s="91"/>
      <c r="BK101" s="91"/>
      <c r="BL101" s="91"/>
      <c r="BM101" s="91"/>
      <c r="BN101" s="91"/>
      <c r="BO101" s="91"/>
      <c r="BP101" s="91"/>
      <c r="BQ101" s="91"/>
      <c r="BR101" s="91"/>
      <c r="BS101" s="91"/>
      <c r="BT101" s="91"/>
      <c r="BU101" s="91"/>
      <c r="BV101" s="91"/>
      <c r="BW101" s="91"/>
      <c r="BX101" s="91"/>
      <c r="BY101" s="91"/>
      <c r="BZ101" s="91"/>
      <c r="CA101" s="91"/>
      <c r="CB101" s="91"/>
      <c r="CC101" s="91"/>
      <c r="CD101" s="91"/>
      <c r="CE101" s="91"/>
      <c r="CF101" s="91"/>
      <c r="CG101" s="91"/>
      <c r="CH101" s="91"/>
      <c r="CI101" s="91"/>
      <c r="CJ101" s="91"/>
      <c r="CK101" s="91"/>
      <c r="CL101" s="91"/>
      <c r="CM101" s="91"/>
      <c r="CN101" s="91"/>
      <c r="CO101" s="91"/>
      <c r="CP101" s="91"/>
      <c r="CQ101" s="91"/>
      <c r="CR101" s="91"/>
      <c r="CS101" s="91"/>
      <c r="CT101" s="91"/>
      <c r="CU101" s="91"/>
      <c r="CV101" s="91"/>
      <c r="CW101" s="91"/>
      <c r="CX101" s="91"/>
      <c r="CY101" s="91"/>
      <c r="CZ101" s="91"/>
      <c r="DA101" s="91"/>
      <c r="DB101" s="91"/>
      <c r="DC101" s="91"/>
      <c r="DD101" s="91"/>
      <c r="DE101" s="91"/>
      <c r="DF101" s="91"/>
      <c r="DG101" s="91"/>
      <c r="DH101" s="91"/>
      <c r="DI101" s="91"/>
      <c r="DJ101" s="91"/>
      <c r="DK101" s="91"/>
      <c r="DL101" s="91"/>
      <c r="DM101" s="91"/>
      <c r="DN101" s="91"/>
      <c r="DO101" s="91"/>
      <c r="DP101" s="91"/>
      <c r="DQ101" s="91"/>
      <c r="DR101" s="91"/>
      <c r="DS101" s="91"/>
      <c r="DT101"/>
    </row>
    <row r="102" spans="1:124" s="7" customFormat="1" ht="15.5" x14ac:dyDescent="0.35">
      <c r="A102" s="6"/>
      <c r="B102" s="6"/>
      <c r="C102" s="6"/>
      <c r="D102" s="6" t="s">
        <v>340</v>
      </c>
      <c r="E102" s="149"/>
      <c r="F102" s="99"/>
      <c r="G102" s="91"/>
      <c r="H102" s="168">
        <f t="shared" ref="H102:H111" ca="1" si="81">MIN(K90:BS90)</f>
        <v>0.15130964894478394</v>
      </c>
      <c r="I102" s="168">
        <f t="shared" ref="I102:I111" ca="1" si="82">MAX(K90:BS90)</f>
        <v>0.33874291020853114</v>
      </c>
      <c r="J102" s="91"/>
      <c r="K102" s="91"/>
      <c r="L102" s="91"/>
      <c r="M102" s="91"/>
      <c r="N102" s="91"/>
      <c r="O102" s="91"/>
      <c r="P102" s="91"/>
      <c r="Q102" s="91"/>
      <c r="R102" s="91"/>
      <c r="S102" s="91"/>
      <c r="T102" s="91"/>
      <c r="U102" s="91"/>
      <c r="V102" s="91"/>
      <c r="W102" s="91"/>
      <c r="X102" s="91"/>
      <c r="Y102" s="91"/>
      <c r="Z102" s="91"/>
      <c r="AA102" s="91"/>
      <c r="AB102" s="91"/>
      <c r="AC102" s="91"/>
      <c r="AD102" s="91"/>
      <c r="AE102" s="91"/>
      <c r="AF102" s="91"/>
      <c r="AG102" s="91"/>
      <c r="AH102" s="91"/>
      <c r="AI102" s="91"/>
      <c r="AJ102" s="91"/>
      <c r="AK102" s="91"/>
      <c r="AL102" s="91"/>
      <c r="AM102" s="91"/>
      <c r="AN102" s="91"/>
      <c r="AO102" s="91"/>
      <c r="AP102" s="91"/>
      <c r="AQ102" s="91"/>
      <c r="AR102" s="91"/>
      <c r="AS102" s="91"/>
      <c r="AT102" s="91"/>
      <c r="AU102" s="91"/>
      <c r="AV102" s="91"/>
      <c r="AW102" s="91"/>
      <c r="AX102" s="91"/>
      <c r="AY102" s="91"/>
      <c r="AZ102" s="91"/>
      <c r="BA102" s="91"/>
      <c r="BB102" s="91"/>
      <c r="BC102" s="91"/>
      <c r="BD102" s="91"/>
      <c r="BE102" s="91"/>
      <c r="BF102" s="91"/>
      <c r="BG102" s="91"/>
      <c r="BH102" s="91"/>
      <c r="BI102" s="91"/>
      <c r="BJ102" s="91"/>
      <c r="BK102" s="91"/>
      <c r="BL102" s="91"/>
      <c r="BM102" s="91"/>
      <c r="BN102" s="91"/>
      <c r="BO102" s="91"/>
      <c r="BP102" s="91"/>
      <c r="BQ102" s="91"/>
      <c r="BR102" s="91"/>
      <c r="BS102" s="91"/>
      <c r="BT102" s="91"/>
      <c r="BU102" s="91"/>
      <c r="BV102" s="91"/>
      <c r="BW102" s="91"/>
      <c r="BX102" s="91"/>
      <c r="BY102" s="91"/>
      <c r="BZ102" s="91"/>
      <c r="CA102" s="91"/>
      <c r="CB102" s="91"/>
      <c r="CC102" s="91"/>
      <c r="CD102" s="91"/>
      <c r="CE102" s="91"/>
      <c r="CF102" s="91"/>
      <c r="CG102" s="91"/>
      <c r="CH102" s="91"/>
      <c r="CI102" s="91"/>
      <c r="CJ102" s="91"/>
      <c r="CK102" s="91"/>
      <c r="CL102" s="91"/>
      <c r="CM102" s="91"/>
      <c r="CN102" s="91"/>
      <c r="CO102" s="91"/>
      <c r="CP102" s="91"/>
      <c r="CQ102" s="91"/>
      <c r="CR102" s="91"/>
      <c r="CS102" s="91"/>
      <c r="CT102" s="91"/>
      <c r="CU102" s="91"/>
      <c r="CV102" s="91"/>
      <c r="CW102" s="91"/>
      <c r="CX102" s="91"/>
      <c r="CY102" s="91"/>
      <c r="CZ102" s="91"/>
      <c r="DA102" s="91"/>
      <c r="DB102" s="91"/>
      <c r="DC102" s="91"/>
      <c r="DD102" s="91"/>
      <c r="DE102" s="91"/>
      <c r="DF102" s="91"/>
      <c r="DG102" s="91"/>
      <c r="DH102" s="91"/>
      <c r="DI102" s="91"/>
      <c r="DJ102" s="91"/>
      <c r="DK102" s="91"/>
      <c r="DL102" s="91"/>
      <c r="DM102" s="91"/>
      <c r="DN102" s="91"/>
      <c r="DO102" s="91"/>
      <c r="DP102" s="91"/>
      <c r="DQ102" s="91"/>
      <c r="DR102" s="91"/>
      <c r="DS102" s="91"/>
      <c r="DT102"/>
    </row>
    <row r="103" spans="1:124" s="7" customFormat="1" ht="15.5" x14ac:dyDescent="0.35">
      <c r="A103" s="6"/>
      <c r="B103" s="6"/>
      <c r="C103" s="6"/>
      <c r="D103" s="6" t="s">
        <v>341</v>
      </c>
      <c r="E103" s="149"/>
      <c r="F103" s="99"/>
      <c r="G103" s="91"/>
      <c r="H103" s="168">
        <f t="shared" ca="1" si="81"/>
        <v>9.3437307907989806E-2</v>
      </c>
      <c r="I103" s="168">
        <f t="shared" ca="1" si="82"/>
        <v>0.28891181941422528</v>
      </c>
      <c r="J103" s="91"/>
      <c r="K103" s="91"/>
      <c r="L103" s="91"/>
      <c r="M103" s="91"/>
      <c r="N103" s="91"/>
      <c r="O103" s="91"/>
      <c r="P103" s="91"/>
      <c r="Q103" s="91"/>
      <c r="R103" s="91"/>
      <c r="S103" s="91"/>
      <c r="T103" s="91"/>
      <c r="U103" s="91"/>
      <c r="V103" s="91"/>
      <c r="W103" s="91"/>
      <c r="X103" s="91"/>
      <c r="Y103" s="91"/>
      <c r="Z103" s="91"/>
      <c r="AA103" s="91"/>
      <c r="AB103" s="91"/>
      <c r="AC103" s="91"/>
      <c r="AD103" s="91"/>
      <c r="AE103" s="91"/>
      <c r="AF103" s="91"/>
      <c r="AG103" s="91"/>
      <c r="AH103" s="91"/>
      <c r="AI103" s="91"/>
      <c r="AJ103" s="91"/>
      <c r="AK103" s="91"/>
      <c r="AL103" s="91"/>
      <c r="AM103" s="91"/>
      <c r="AN103" s="91"/>
      <c r="AO103" s="91"/>
      <c r="AP103" s="91"/>
      <c r="AQ103" s="91"/>
      <c r="AR103" s="91"/>
      <c r="AS103" s="91"/>
      <c r="AT103" s="91"/>
      <c r="AU103" s="91"/>
      <c r="AV103" s="91"/>
      <c r="AW103" s="91"/>
      <c r="AX103" s="91"/>
      <c r="AY103" s="91"/>
      <c r="AZ103" s="91"/>
      <c r="BA103" s="91"/>
      <c r="BB103" s="91"/>
      <c r="BC103" s="91"/>
      <c r="BD103" s="91"/>
      <c r="BE103" s="91"/>
      <c r="BF103" s="91"/>
      <c r="BG103" s="91"/>
      <c r="BH103" s="91"/>
      <c r="BI103" s="91"/>
      <c r="BJ103" s="91"/>
      <c r="BK103" s="91"/>
      <c r="BL103" s="91"/>
      <c r="BM103" s="91"/>
      <c r="BN103" s="91"/>
      <c r="BO103" s="91"/>
      <c r="BP103" s="91"/>
      <c r="BQ103" s="91"/>
      <c r="BR103" s="91"/>
      <c r="BS103" s="91"/>
      <c r="BT103" s="91"/>
      <c r="BU103" s="91"/>
      <c r="BV103" s="91"/>
      <c r="BW103" s="91"/>
      <c r="BX103" s="91"/>
      <c r="BY103" s="91"/>
      <c r="BZ103" s="91"/>
      <c r="CA103" s="91"/>
      <c r="CB103" s="91"/>
      <c r="CC103" s="91"/>
      <c r="CD103" s="91"/>
      <c r="CE103" s="91"/>
      <c r="CF103" s="91"/>
      <c r="CG103" s="91"/>
      <c r="CH103" s="91"/>
      <c r="CI103" s="91"/>
      <c r="CJ103" s="91"/>
      <c r="CK103" s="91"/>
      <c r="CL103" s="91"/>
      <c r="CM103" s="91"/>
      <c r="CN103" s="91"/>
      <c r="CO103" s="91"/>
      <c r="CP103" s="91"/>
      <c r="CQ103" s="91"/>
      <c r="CR103" s="91"/>
      <c r="CS103" s="91"/>
      <c r="CT103" s="91"/>
      <c r="CU103" s="91"/>
      <c r="CV103" s="91"/>
      <c r="CW103" s="91"/>
      <c r="CX103" s="91"/>
      <c r="CY103" s="91"/>
      <c r="CZ103" s="91"/>
      <c r="DA103" s="91"/>
      <c r="DB103" s="91"/>
      <c r="DC103" s="91"/>
      <c r="DD103" s="91"/>
      <c r="DE103" s="91"/>
      <c r="DF103" s="91"/>
      <c r="DG103" s="91"/>
      <c r="DH103" s="91"/>
      <c r="DI103" s="91"/>
      <c r="DJ103" s="91"/>
      <c r="DK103" s="91"/>
      <c r="DL103" s="91"/>
      <c r="DM103" s="91"/>
      <c r="DN103" s="91"/>
      <c r="DO103" s="91"/>
      <c r="DP103" s="91"/>
      <c r="DQ103" s="91"/>
      <c r="DR103" s="91"/>
      <c r="DS103" s="91"/>
      <c r="DT103"/>
    </row>
    <row r="104" spans="1:124" s="7" customFormat="1" ht="15.5" x14ac:dyDescent="0.35">
      <c r="A104" s="6"/>
      <c r="B104" s="6"/>
      <c r="C104" s="6"/>
      <c r="D104" s="6" t="s">
        <v>342</v>
      </c>
      <c r="E104" s="149"/>
      <c r="F104" s="99"/>
      <c r="G104" s="91"/>
      <c r="H104" s="169">
        <f t="shared" si="81"/>
        <v>0.10804364811196202</v>
      </c>
      <c r="I104" s="169">
        <f t="shared" si="82"/>
        <v>0.59323572052420137</v>
      </c>
      <c r="J104" s="91"/>
      <c r="K104" s="91"/>
      <c r="L104" s="91"/>
      <c r="M104" s="91"/>
      <c r="N104" s="91"/>
      <c r="O104" s="91"/>
      <c r="P104" s="91"/>
      <c r="Q104" s="91"/>
      <c r="R104" s="91"/>
      <c r="S104" s="91"/>
      <c r="T104" s="91"/>
      <c r="U104" s="91"/>
      <c r="V104" s="91"/>
      <c r="W104" s="91"/>
      <c r="X104" s="91"/>
      <c r="Y104" s="91"/>
      <c r="Z104" s="91"/>
      <c r="AA104" s="91"/>
      <c r="AB104" s="91"/>
      <c r="AC104" s="91"/>
      <c r="AD104" s="91"/>
      <c r="AE104" s="91"/>
      <c r="AF104" s="91"/>
      <c r="AG104" s="91"/>
      <c r="AH104" s="91"/>
      <c r="AI104" s="91"/>
      <c r="AJ104" s="91"/>
      <c r="AK104" s="91"/>
      <c r="AL104" s="91"/>
      <c r="AM104" s="91"/>
      <c r="AN104" s="91"/>
      <c r="AO104" s="91"/>
      <c r="AP104" s="91"/>
      <c r="AQ104" s="91"/>
      <c r="AR104" s="91"/>
      <c r="AS104" s="91"/>
      <c r="AT104" s="91"/>
      <c r="AU104" s="91"/>
      <c r="AV104" s="91"/>
      <c r="AW104" s="91"/>
      <c r="AX104" s="91"/>
      <c r="AY104" s="91"/>
      <c r="AZ104" s="91"/>
      <c r="BA104" s="91"/>
      <c r="BB104" s="91"/>
      <c r="BC104" s="91"/>
      <c r="BD104" s="91"/>
      <c r="BE104" s="91"/>
      <c r="BF104" s="91"/>
      <c r="BG104" s="91"/>
      <c r="BH104" s="91"/>
      <c r="BI104" s="91"/>
      <c r="BJ104" s="91"/>
      <c r="BK104" s="91"/>
      <c r="BL104" s="91"/>
      <c r="BM104" s="91"/>
      <c r="BN104" s="91"/>
      <c r="BO104" s="91"/>
      <c r="BP104" s="91"/>
      <c r="BQ104" s="91"/>
      <c r="BR104" s="91"/>
      <c r="BS104" s="91"/>
      <c r="BT104" s="91"/>
      <c r="BU104" s="91"/>
      <c r="BV104" s="91"/>
      <c r="BW104" s="91"/>
      <c r="BX104" s="91"/>
      <c r="BY104" s="91"/>
      <c r="BZ104" s="91"/>
      <c r="CA104" s="91"/>
      <c r="CB104" s="91"/>
      <c r="CC104" s="91"/>
      <c r="CD104" s="91"/>
      <c r="CE104" s="91"/>
      <c r="CF104" s="91"/>
      <c r="CG104" s="91"/>
      <c r="CH104" s="91"/>
      <c r="CI104" s="91"/>
      <c r="CJ104" s="91"/>
      <c r="CK104" s="91"/>
      <c r="CL104" s="91"/>
      <c r="CM104" s="91"/>
      <c r="CN104" s="91"/>
      <c r="CO104" s="91"/>
      <c r="CP104" s="91"/>
      <c r="CQ104" s="91"/>
      <c r="CR104" s="91"/>
      <c r="CS104" s="91"/>
      <c r="CT104" s="91"/>
      <c r="CU104" s="91"/>
      <c r="CV104" s="91"/>
      <c r="CW104" s="91"/>
      <c r="CX104" s="91"/>
      <c r="CY104" s="91"/>
      <c r="CZ104" s="91"/>
      <c r="DA104" s="91"/>
      <c r="DB104" s="91"/>
      <c r="DC104" s="91"/>
      <c r="DD104" s="91"/>
      <c r="DE104" s="91"/>
      <c r="DF104" s="91"/>
      <c r="DG104" s="91"/>
      <c r="DH104" s="91"/>
      <c r="DI104" s="91"/>
      <c r="DJ104" s="91"/>
      <c r="DK104" s="91"/>
      <c r="DL104" s="91"/>
      <c r="DM104" s="91"/>
      <c r="DN104" s="91"/>
      <c r="DO104" s="91"/>
      <c r="DP104" s="91"/>
      <c r="DQ104" s="91"/>
      <c r="DR104" s="91"/>
      <c r="DS104" s="91"/>
      <c r="DT104"/>
    </row>
    <row r="105" spans="1:124" s="7" customFormat="1" ht="15.5" x14ac:dyDescent="0.35">
      <c r="A105" s="6"/>
      <c r="B105" s="6"/>
      <c r="C105" s="6"/>
      <c r="D105" s="6" t="s">
        <v>343</v>
      </c>
      <c r="E105" s="149"/>
      <c r="F105" s="99"/>
      <c r="G105" s="91"/>
      <c r="H105" s="278">
        <f t="shared" ca="1" si="81"/>
        <v>2.0996688388006993E-3</v>
      </c>
      <c r="I105" s="278">
        <f t="shared" ca="1" si="82"/>
        <v>0.1064625771130871</v>
      </c>
      <c r="J105" s="91"/>
      <c r="K105" s="91"/>
      <c r="L105" s="91"/>
      <c r="M105" s="91"/>
      <c r="N105" s="91"/>
      <c r="O105" s="91"/>
      <c r="P105" s="91"/>
      <c r="Q105" s="91"/>
      <c r="R105" s="91"/>
      <c r="S105" s="91"/>
      <c r="T105" s="91"/>
      <c r="U105" s="91"/>
      <c r="V105" s="91"/>
      <c r="W105" s="91"/>
      <c r="X105" s="91"/>
      <c r="Y105" s="91"/>
      <c r="Z105" s="91"/>
      <c r="AA105" s="91"/>
      <c r="AB105" s="91"/>
      <c r="AC105" s="91"/>
      <c r="AD105" s="91"/>
      <c r="AE105" s="91"/>
      <c r="AF105" s="91"/>
      <c r="AG105" s="91"/>
      <c r="AH105" s="91"/>
      <c r="AI105" s="91"/>
      <c r="AJ105" s="91"/>
      <c r="AK105" s="91"/>
      <c r="AL105" s="91"/>
      <c r="AM105" s="91"/>
      <c r="AN105" s="91"/>
      <c r="AO105" s="91"/>
      <c r="AP105" s="91"/>
      <c r="AQ105" s="91"/>
      <c r="AR105" s="91"/>
      <c r="AS105" s="91"/>
      <c r="AT105" s="91"/>
      <c r="AU105" s="91"/>
      <c r="AV105" s="91"/>
      <c r="AW105" s="91"/>
      <c r="AX105" s="91"/>
      <c r="AY105" s="91"/>
      <c r="AZ105" s="91"/>
      <c r="BA105" s="91"/>
      <c r="BB105" s="91"/>
      <c r="BC105" s="91"/>
      <c r="BD105" s="91"/>
      <c r="BE105" s="91"/>
      <c r="BF105" s="91"/>
      <c r="BG105" s="91"/>
      <c r="BH105" s="91"/>
      <c r="BI105" s="91"/>
      <c r="BJ105" s="91"/>
      <c r="BK105" s="91"/>
      <c r="BL105" s="91"/>
      <c r="BM105" s="91"/>
      <c r="BN105" s="91"/>
      <c r="BO105" s="91"/>
      <c r="BP105" s="91"/>
      <c r="BQ105" s="91"/>
      <c r="BR105" s="91"/>
      <c r="BS105" s="91"/>
      <c r="BT105" s="91"/>
      <c r="BU105" s="91"/>
      <c r="BV105" s="91"/>
      <c r="BW105" s="91"/>
      <c r="BX105" s="91"/>
      <c r="BY105" s="91"/>
      <c r="BZ105" s="91"/>
      <c r="CA105" s="91"/>
      <c r="CB105" s="91"/>
      <c r="CC105" s="91"/>
      <c r="CD105" s="91"/>
      <c r="CE105" s="91"/>
      <c r="CF105" s="91"/>
      <c r="CG105" s="91"/>
      <c r="CH105" s="91"/>
      <c r="CI105" s="91"/>
      <c r="CJ105" s="91"/>
      <c r="CK105" s="91"/>
      <c r="CL105" s="91"/>
      <c r="CM105" s="91"/>
      <c r="CN105" s="91"/>
      <c r="CO105" s="91"/>
      <c r="CP105" s="91"/>
      <c r="CQ105" s="91"/>
      <c r="CR105" s="91"/>
      <c r="CS105" s="91"/>
      <c r="CT105" s="91"/>
      <c r="CU105" s="91"/>
      <c r="CV105" s="91"/>
      <c r="CW105" s="91"/>
      <c r="CX105" s="91"/>
      <c r="CY105" s="91"/>
      <c r="CZ105" s="91"/>
      <c r="DA105" s="91"/>
      <c r="DB105" s="91"/>
      <c r="DC105" s="91"/>
      <c r="DD105" s="91"/>
      <c r="DE105" s="91"/>
      <c r="DF105" s="91"/>
      <c r="DG105" s="91"/>
      <c r="DH105" s="91"/>
      <c r="DI105" s="91"/>
      <c r="DJ105" s="91"/>
      <c r="DK105" s="91"/>
      <c r="DL105" s="91"/>
      <c r="DM105" s="91"/>
      <c r="DN105" s="91"/>
      <c r="DO105" s="91"/>
      <c r="DP105" s="91"/>
      <c r="DQ105" s="91"/>
      <c r="DR105" s="91"/>
      <c r="DS105" s="91"/>
      <c r="DT105"/>
    </row>
    <row r="106" spans="1:124" s="7" customFormat="1" ht="15.5" x14ac:dyDescent="0.35">
      <c r="A106" s="6"/>
      <c r="B106" s="6"/>
      <c r="C106" s="6"/>
      <c r="D106" s="6" t="s">
        <v>344</v>
      </c>
      <c r="E106" s="149"/>
      <c r="F106" s="99"/>
      <c r="G106" s="91"/>
      <c r="H106" s="169">
        <f t="shared" ca="1" si="81"/>
        <v>1.1673322184291146</v>
      </c>
      <c r="I106" s="169">
        <f t="shared" ca="1" si="82"/>
        <v>5.6451414451074866</v>
      </c>
      <c r="J106" s="91"/>
      <c r="K106" s="91"/>
      <c r="L106" s="91"/>
      <c r="M106" s="91"/>
      <c r="N106" s="91"/>
      <c r="O106" s="91"/>
      <c r="P106" s="91"/>
      <c r="Q106" s="91"/>
      <c r="R106" s="91"/>
      <c r="S106" s="91"/>
      <c r="T106" s="91"/>
      <c r="U106" s="91"/>
      <c r="V106" s="91"/>
      <c r="W106" s="91"/>
      <c r="X106" s="91"/>
      <c r="Y106" s="91"/>
      <c r="Z106" s="91"/>
      <c r="AA106" s="91"/>
      <c r="AB106" s="91"/>
      <c r="AC106" s="91"/>
      <c r="AD106" s="91"/>
      <c r="AE106" s="91"/>
      <c r="AF106" s="91"/>
      <c r="AG106" s="91"/>
      <c r="AH106" s="91"/>
      <c r="AI106" s="91"/>
      <c r="AJ106" s="91"/>
      <c r="AK106" s="91"/>
      <c r="AL106" s="91"/>
      <c r="AM106" s="91"/>
      <c r="AN106" s="91"/>
      <c r="AO106" s="91"/>
      <c r="AP106" s="91"/>
      <c r="AQ106" s="91"/>
      <c r="AR106" s="91"/>
      <c r="AS106" s="91"/>
      <c r="AT106" s="91"/>
      <c r="AU106" s="91"/>
      <c r="AV106" s="91"/>
      <c r="AW106" s="91"/>
      <c r="AX106" s="91"/>
      <c r="AY106" s="91"/>
      <c r="AZ106" s="91"/>
      <c r="BA106" s="91"/>
      <c r="BB106" s="91"/>
      <c r="BC106" s="91"/>
      <c r="BD106" s="91"/>
      <c r="BE106" s="91"/>
      <c r="BF106" s="91"/>
      <c r="BG106" s="91"/>
      <c r="BH106" s="91"/>
      <c r="BI106" s="91"/>
      <c r="BJ106" s="91"/>
      <c r="BK106" s="91"/>
      <c r="BL106" s="91"/>
      <c r="BM106" s="91"/>
      <c r="BN106" s="91"/>
      <c r="BO106" s="91"/>
      <c r="BP106" s="91"/>
      <c r="BQ106" s="91"/>
      <c r="BR106" s="91"/>
      <c r="BS106" s="91"/>
      <c r="BT106" s="91"/>
      <c r="BU106" s="91"/>
      <c r="BV106" s="91"/>
      <c r="BW106" s="91"/>
      <c r="BX106" s="91"/>
      <c r="BY106" s="91"/>
      <c r="BZ106" s="91"/>
      <c r="CA106" s="91"/>
      <c r="CB106" s="91"/>
      <c r="CC106" s="91"/>
      <c r="CD106" s="91"/>
      <c r="CE106" s="91"/>
      <c r="CF106" s="91"/>
      <c r="CG106" s="91"/>
      <c r="CH106" s="91"/>
      <c r="CI106" s="91"/>
      <c r="CJ106" s="91"/>
      <c r="CK106" s="91"/>
      <c r="CL106" s="91"/>
      <c r="CM106" s="91"/>
      <c r="CN106" s="91"/>
      <c r="CO106" s="91"/>
      <c r="CP106" s="91"/>
      <c r="CQ106" s="91"/>
      <c r="CR106" s="91"/>
      <c r="CS106" s="91"/>
      <c r="CT106" s="91"/>
      <c r="CU106" s="91"/>
      <c r="CV106" s="91"/>
      <c r="CW106" s="91"/>
      <c r="CX106" s="91"/>
      <c r="CY106" s="91"/>
      <c r="CZ106" s="91"/>
      <c r="DA106" s="91"/>
      <c r="DB106" s="91"/>
      <c r="DC106" s="91"/>
      <c r="DD106" s="91"/>
      <c r="DE106" s="91"/>
      <c r="DF106" s="91"/>
      <c r="DG106" s="91"/>
      <c r="DH106" s="91"/>
      <c r="DI106" s="91"/>
      <c r="DJ106" s="91"/>
      <c r="DK106" s="91"/>
      <c r="DL106" s="91"/>
      <c r="DM106" s="91"/>
      <c r="DN106" s="91"/>
      <c r="DO106" s="91"/>
      <c r="DP106" s="91"/>
      <c r="DQ106" s="91"/>
      <c r="DR106" s="91"/>
      <c r="DS106" s="91"/>
      <c r="DT106"/>
    </row>
    <row r="107" spans="1:124" s="7" customFormat="1" ht="15.5" x14ac:dyDescent="0.35">
      <c r="A107" s="6"/>
      <c r="B107" s="6"/>
      <c r="C107" s="6"/>
      <c r="D107" s="6" t="s">
        <v>345</v>
      </c>
      <c r="E107" s="149"/>
      <c r="F107" s="99"/>
      <c r="G107" s="91"/>
      <c r="H107" s="169">
        <f t="shared" ca="1" si="81"/>
        <v>1.6043900083563192</v>
      </c>
      <c r="I107" s="169">
        <f t="shared" ca="1" si="82"/>
        <v>4.7153255704171659</v>
      </c>
      <c r="J107" s="91"/>
      <c r="K107" s="91"/>
      <c r="L107" s="91"/>
      <c r="M107" s="91"/>
      <c r="N107" s="91"/>
      <c r="O107" s="91"/>
      <c r="P107" s="91"/>
      <c r="Q107" s="91"/>
      <c r="R107" s="91"/>
      <c r="S107" s="91"/>
      <c r="T107" s="91"/>
      <c r="U107" s="91"/>
      <c r="V107" s="91"/>
      <c r="W107" s="91"/>
      <c r="X107" s="91"/>
      <c r="Y107" s="91"/>
      <c r="Z107" s="91"/>
      <c r="AA107" s="91"/>
      <c r="AB107" s="91"/>
      <c r="AC107" s="91"/>
      <c r="AD107" s="91"/>
      <c r="AE107" s="91"/>
      <c r="AF107" s="91"/>
      <c r="AG107" s="91"/>
      <c r="AH107" s="91"/>
      <c r="AI107" s="91"/>
      <c r="AJ107" s="91"/>
      <c r="AK107" s="91"/>
      <c r="AL107" s="91"/>
      <c r="AM107" s="91"/>
      <c r="AN107" s="91"/>
      <c r="AO107" s="91"/>
      <c r="AP107" s="91"/>
      <c r="AQ107" s="91"/>
      <c r="AR107" s="91"/>
      <c r="AS107" s="91"/>
      <c r="AT107" s="91"/>
      <c r="AU107" s="91"/>
      <c r="AV107" s="91"/>
      <c r="AW107" s="91"/>
      <c r="AX107" s="91"/>
      <c r="AY107" s="91"/>
      <c r="AZ107" s="91"/>
      <c r="BA107" s="91"/>
      <c r="BB107" s="91"/>
      <c r="BC107" s="91"/>
      <c r="BD107" s="91"/>
      <c r="BE107" s="91"/>
      <c r="BF107" s="91"/>
      <c r="BG107" s="91"/>
      <c r="BH107" s="91"/>
      <c r="BI107" s="91"/>
      <c r="BJ107" s="91"/>
      <c r="BK107" s="91"/>
      <c r="BL107" s="91"/>
      <c r="BM107" s="91"/>
      <c r="BN107" s="91"/>
      <c r="BO107" s="91"/>
      <c r="BP107" s="91"/>
      <c r="BQ107" s="91"/>
      <c r="BR107" s="91"/>
      <c r="BS107" s="91"/>
      <c r="BT107" s="91"/>
      <c r="BU107" s="91"/>
      <c r="BV107" s="91"/>
      <c r="BW107" s="91"/>
      <c r="BX107" s="91"/>
      <c r="BY107" s="91"/>
      <c r="BZ107" s="91"/>
      <c r="CA107" s="91"/>
      <c r="CB107" s="91"/>
      <c r="CC107" s="91"/>
      <c r="CD107" s="91"/>
      <c r="CE107" s="91"/>
      <c r="CF107" s="91"/>
      <c r="CG107" s="91"/>
      <c r="CH107" s="91"/>
      <c r="CI107" s="91"/>
      <c r="CJ107" s="91"/>
      <c r="CK107" s="91"/>
      <c r="CL107" s="91"/>
      <c r="CM107" s="91"/>
      <c r="CN107" s="91"/>
      <c r="CO107" s="91"/>
      <c r="CP107" s="91"/>
      <c r="CQ107" s="91"/>
      <c r="CR107" s="91"/>
      <c r="CS107" s="91"/>
      <c r="CT107" s="91"/>
      <c r="CU107" s="91"/>
      <c r="CV107" s="91"/>
      <c r="CW107" s="91"/>
      <c r="CX107" s="91"/>
      <c r="CY107" s="91"/>
      <c r="CZ107" s="91"/>
      <c r="DA107" s="91"/>
      <c r="DB107" s="91"/>
      <c r="DC107" s="91"/>
      <c r="DD107" s="91"/>
      <c r="DE107" s="91"/>
      <c r="DF107" s="91"/>
      <c r="DG107" s="91"/>
      <c r="DH107" s="91"/>
      <c r="DI107" s="91"/>
      <c r="DJ107" s="91"/>
      <c r="DK107" s="91"/>
      <c r="DL107" s="91"/>
      <c r="DM107" s="91"/>
      <c r="DN107" s="91"/>
      <c r="DO107" s="91"/>
      <c r="DP107" s="91"/>
      <c r="DQ107" s="91"/>
      <c r="DR107" s="91"/>
      <c r="DS107" s="91"/>
      <c r="DT107"/>
    </row>
    <row r="108" spans="1:124" s="7" customFormat="1" ht="15.5" x14ac:dyDescent="0.35">
      <c r="A108" s="6"/>
      <c r="B108" s="6"/>
      <c r="C108" s="6"/>
      <c r="D108" s="6" t="s">
        <v>346</v>
      </c>
      <c r="E108" s="149"/>
      <c r="F108" s="99"/>
      <c r="G108" s="91"/>
      <c r="H108" s="169">
        <f t="shared" si="81"/>
        <v>0.33964436570170398</v>
      </c>
      <c r="I108" s="169">
        <f t="shared" si="82"/>
        <v>2.2291392247672079</v>
      </c>
      <c r="J108" s="91"/>
      <c r="K108" s="91"/>
      <c r="L108" s="91"/>
      <c r="M108" s="91"/>
      <c r="N108" s="91"/>
      <c r="O108" s="91"/>
      <c r="P108" s="91"/>
      <c r="Q108" s="91"/>
      <c r="R108" s="91"/>
      <c r="S108" s="91"/>
      <c r="T108" s="91"/>
      <c r="U108" s="91"/>
      <c r="V108" s="91"/>
      <c r="W108" s="91"/>
      <c r="X108" s="91"/>
      <c r="Y108" s="91"/>
      <c r="Z108" s="91"/>
      <c r="AA108" s="91"/>
      <c r="AB108" s="91"/>
      <c r="AC108" s="91"/>
      <c r="AD108" s="91"/>
      <c r="AE108" s="91"/>
      <c r="AF108" s="91"/>
      <c r="AG108" s="91"/>
      <c r="AH108" s="91"/>
      <c r="AI108" s="91"/>
      <c r="AJ108" s="91"/>
      <c r="AK108" s="91"/>
      <c r="AL108" s="91"/>
      <c r="AM108" s="91"/>
      <c r="AN108" s="91"/>
      <c r="AO108" s="91"/>
      <c r="AP108" s="91"/>
      <c r="AQ108" s="91"/>
      <c r="AR108" s="91"/>
      <c r="AS108" s="91"/>
      <c r="AT108" s="91"/>
      <c r="AU108" s="91"/>
      <c r="AV108" s="91"/>
      <c r="AW108" s="91"/>
      <c r="AX108" s="91"/>
      <c r="AY108" s="91"/>
      <c r="AZ108" s="91"/>
      <c r="BA108" s="91"/>
      <c r="BB108" s="91"/>
      <c r="BC108" s="91"/>
      <c r="BD108" s="91"/>
      <c r="BE108" s="91"/>
      <c r="BF108" s="91"/>
      <c r="BG108" s="91"/>
      <c r="BH108" s="91"/>
      <c r="BI108" s="91"/>
      <c r="BJ108" s="91"/>
      <c r="BK108" s="91"/>
      <c r="BL108" s="91"/>
      <c r="BM108" s="91"/>
      <c r="BN108" s="91"/>
      <c r="BO108" s="91"/>
      <c r="BP108" s="91"/>
      <c r="BQ108" s="91"/>
      <c r="BR108" s="91"/>
      <c r="BS108" s="91"/>
      <c r="BT108" s="91"/>
      <c r="BU108" s="91"/>
      <c r="BV108" s="91"/>
      <c r="BW108" s="91"/>
      <c r="BX108" s="91"/>
      <c r="BY108" s="91"/>
      <c r="BZ108" s="91"/>
      <c r="CA108" s="91"/>
      <c r="CB108" s="91"/>
      <c r="CC108" s="91"/>
      <c r="CD108" s="91"/>
      <c r="CE108" s="91"/>
      <c r="CF108" s="91"/>
      <c r="CG108" s="91"/>
      <c r="CH108" s="91"/>
      <c r="CI108" s="91"/>
      <c r="CJ108" s="91"/>
      <c r="CK108" s="91"/>
      <c r="CL108" s="91"/>
      <c r="CM108" s="91"/>
      <c r="CN108" s="91"/>
      <c r="CO108" s="91"/>
      <c r="CP108" s="91"/>
      <c r="CQ108" s="91"/>
      <c r="CR108" s="91"/>
      <c r="CS108" s="91"/>
      <c r="CT108" s="91"/>
      <c r="CU108" s="91"/>
      <c r="CV108" s="91"/>
      <c r="CW108" s="91"/>
      <c r="CX108" s="91"/>
      <c r="CY108" s="91"/>
      <c r="CZ108" s="91"/>
      <c r="DA108" s="91"/>
      <c r="DB108" s="91"/>
      <c r="DC108" s="91"/>
      <c r="DD108" s="91"/>
      <c r="DE108" s="91"/>
      <c r="DF108" s="91"/>
      <c r="DG108" s="91"/>
      <c r="DH108" s="91"/>
      <c r="DI108" s="91"/>
      <c r="DJ108" s="91"/>
      <c r="DK108" s="91"/>
      <c r="DL108" s="91"/>
      <c r="DM108" s="91"/>
      <c r="DN108" s="91"/>
      <c r="DO108" s="91"/>
      <c r="DP108" s="91"/>
      <c r="DQ108" s="91"/>
      <c r="DR108" s="91"/>
      <c r="DS108" s="91"/>
      <c r="DT108"/>
    </row>
    <row r="109" spans="1:124" s="7" customFormat="1" ht="15.5" x14ac:dyDescent="0.35">
      <c r="A109" s="6"/>
      <c r="B109" s="6"/>
      <c r="C109" s="6"/>
      <c r="D109" s="6" t="s">
        <v>347</v>
      </c>
      <c r="E109" s="149"/>
      <c r="F109" s="99"/>
      <c r="G109" s="91"/>
      <c r="H109" s="169">
        <f t="shared" ca="1" si="81"/>
        <v>0.46633785883965811</v>
      </c>
      <c r="I109" s="169">
        <f t="shared" ca="1" si="82"/>
        <v>3.7150168618207493</v>
      </c>
      <c r="J109" s="91"/>
      <c r="K109" s="91"/>
      <c r="L109" s="91"/>
      <c r="M109" s="91"/>
      <c r="N109" s="91"/>
      <c r="O109" s="91"/>
      <c r="P109" s="91"/>
      <c r="Q109" s="91"/>
      <c r="R109" s="91"/>
      <c r="S109" s="91"/>
      <c r="T109" s="91"/>
      <c r="U109" s="91"/>
      <c r="V109" s="91"/>
      <c r="W109" s="91"/>
      <c r="X109" s="91"/>
      <c r="Y109" s="91"/>
      <c r="Z109" s="91"/>
      <c r="AA109" s="91"/>
      <c r="AB109" s="91"/>
      <c r="AC109" s="91"/>
      <c r="AD109" s="91"/>
      <c r="AE109" s="91"/>
      <c r="AF109" s="91"/>
      <c r="AG109" s="91"/>
      <c r="AH109" s="91"/>
      <c r="AI109" s="91"/>
      <c r="AJ109" s="91"/>
      <c r="AK109" s="91"/>
      <c r="AL109" s="91"/>
      <c r="AM109" s="91"/>
      <c r="AN109" s="91"/>
      <c r="AO109" s="91"/>
      <c r="AP109" s="91"/>
      <c r="AQ109" s="91"/>
      <c r="AR109" s="91"/>
      <c r="AS109" s="91"/>
      <c r="AT109" s="91"/>
      <c r="AU109" s="91"/>
      <c r="AV109" s="91"/>
      <c r="AW109" s="91"/>
      <c r="AX109" s="91"/>
      <c r="AY109" s="91"/>
      <c r="AZ109" s="91"/>
      <c r="BA109" s="91"/>
      <c r="BB109" s="91"/>
      <c r="BC109" s="91"/>
      <c r="BD109" s="91"/>
      <c r="BE109" s="91"/>
      <c r="BF109" s="91"/>
      <c r="BG109" s="91"/>
      <c r="BH109" s="91"/>
      <c r="BI109" s="91"/>
      <c r="BJ109" s="91"/>
      <c r="BK109" s="91"/>
      <c r="BL109" s="91"/>
      <c r="BM109" s="91"/>
      <c r="BN109" s="91"/>
      <c r="BO109" s="91"/>
      <c r="BP109" s="91"/>
      <c r="BQ109" s="91"/>
      <c r="BR109" s="91"/>
      <c r="BS109" s="91"/>
      <c r="BT109" s="91"/>
      <c r="BU109" s="91"/>
      <c r="BV109" s="91"/>
      <c r="BW109" s="91"/>
      <c r="BX109" s="91"/>
      <c r="BY109" s="91"/>
      <c r="BZ109" s="91"/>
      <c r="CA109" s="91"/>
      <c r="CB109" s="91"/>
      <c r="CC109" s="91"/>
      <c r="CD109" s="91"/>
      <c r="CE109" s="91"/>
      <c r="CF109" s="91"/>
      <c r="CG109" s="91"/>
      <c r="CH109" s="91"/>
      <c r="CI109" s="91"/>
      <c r="CJ109" s="91"/>
      <c r="CK109" s="91"/>
      <c r="CL109" s="91"/>
      <c r="CM109" s="91"/>
      <c r="CN109" s="91"/>
      <c r="CO109" s="91"/>
      <c r="CP109" s="91"/>
      <c r="CQ109" s="91"/>
      <c r="CR109" s="91"/>
      <c r="CS109" s="91"/>
      <c r="CT109" s="91"/>
      <c r="CU109" s="91"/>
      <c r="CV109" s="91"/>
      <c r="CW109" s="91"/>
      <c r="CX109" s="91"/>
      <c r="CY109" s="91"/>
      <c r="CZ109" s="91"/>
      <c r="DA109" s="91"/>
      <c r="DB109" s="91"/>
      <c r="DC109" s="91"/>
      <c r="DD109" s="91"/>
      <c r="DE109" s="91"/>
      <c r="DF109" s="91"/>
      <c r="DG109" s="91"/>
      <c r="DH109" s="91"/>
      <c r="DI109" s="91"/>
      <c r="DJ109" s="91"/>
      <c r="DK109" s="91"/>
      <c r="DL109" s="91"/>
      <c r="DM109" s="91"/>
      <c r="DN109" s="91"/>
      <c r="DO109" s="91"/>
      <c r="DP109" s="91"/>
      <c r="DQ109" s="91"/>
      <c r="DR109" s="91"/>
      <c r="DS109" s="91"/>
      <c r="DT109"/>
    </row>
    <row r="110" spans="1:124" s="7" customFormat="1" ht="15.5" x14ac:dyDescent="0.35">
      <c r="A110" s="6"/>
      <c r="B110" s="6"/>
      <c r="C110" s="6"/>
      <c r="D110" s="6" t="s">
        <v>348</v>
      </c>
      <c r="E110" s="149"/>
      <c r="F110" s="99"/>
      <c r="G110" s="91"/>
      <c r="H110" s="169">
        <f t="shared" ca="1" si="81"/>
        <v>5.4344111947301404E-2</v>
      </c>
      <c r="I110" s="169">
        <f t="shared" ca="1" si="82"/>
        <v>0.56017068904143663</v>
      </c>
      <c r="J110" s="91"/>
      <c r="K110" s="91"/>
      <c r="L110" s="91"/>
      <c r="M110" s="91"/>
      <c r="N110" s="91"/>
      <c r="O110" s="91"/>
      <c r="P110" s="91"/>
      <c r="Q110" s="91"/>
      <c r="R110" s="91"/>
      <c r="S110" s="91"/>
      <c r="T110" s="91"/>
      <c r="U110" s="91"/>
      <c r="V110" s="91"/>
      <c r="W110" s="91"/>
      <c r="X110" s="91"/>
      <c r="Y110" s="91"/>
      <c r="Z110" s="91"/>
      <c r="AA110" s="91"/>
      <c r="AB110" s="91"/>
      <c r="AC110" s="91"/>
      <c r="AD110" s="91"/>
      <c r="AE110" s="91"/>
      <c r="AF110" s="91"/>
      <c r="AG110" s="91"/>
      <c r="AH110" s="91"/>
      <c r="AI110" s="91"/>
      <c r="AJ110" s="91"/>
      <c r="AK110" s="91"/>
      <c r="AL110" s="91"/>
      <c r="AM110" s="91"/>
      <c r="AN110" s="91"/>
      <c r="AO110" s="91"/>
      <c r="AP110" s="91"/>
      <c r="AQ110" s="91"/>
      <c r="AR110" s="91"/>
      <c r="AS110" s="91"/>
      <c r="AT110" s="91"/>
      <c r="AU110" s="91"/>
      <c r="AV110" s="91"/>
      <c r="AW110" s="91"/>
      <c r="AX110" s="91"/>
      <c r="AY110" s="91"/>
      <c r="AZ110" s="91"/>
      <c r="BA110" s="91"/>
      <c r="BB110" s="91"/>
      <c r="BC110" s="91"/>
      <c r="BD110" s="91"/>
      <c r="BE110" s="91"/>
      <c r="BF110" s="91"/>
      <c r="BG110" s="91"/>
      <c r="BH110" s="91"/>
      <c r="BI110" s="91"/>
      <c r="BJ110" s="91"/>
      <c r="BK110" s="91"/>
      <c r="BL110" s="91"/>
      <c r="BM110" s="91"/>
      <c r="BN110" s="91"/>
      <c r="BO110" s="91"/>
      <c r="BP110" s="91"/>
      <c r="BQ110" s="91"/>
      <c r="BR110" s="91"/>
      <c r="BS110" s="91"/>
      <c r="BT110" s="91"/>
      <c r="BU110" s="91"/>
      <c r="BV110" s="91"/>
      <c r="BW110" s="91"/>
      <c r="BX110" s="91"/>
      <c r="BY110" s="91"/>
      <c r="BZ110" s="91"/>
      <c r="CA110" s="91"/>
      <c r="CB110" s="91"/>
      <c r="CC110" s="91"/>
      <c r="CD110" s="91"/>
      <c r="CE110" s="91"/>
      <c r="CF110" s="91"/>
      <c r="CG110" s="91"/>
      <c r="CH110" s="91"/>
      <c r="CI110" s="91"/>
      <c r="CJ110" s="91"/>
      <c r="CK110" s="91"/>
      <c r="CL110" s="91"/>
      <c r="CM110" s="91"/>
      <c r="CN110" s="91"/>
      <c r="CO110" s="91"/>
      <c r="CP110" s="91"/>
      <c r="CQ110" s="91"/>
      <c r="CR110" s="91"/>
      <c r="CS110" s="91"/>
      <c r="CT110" s="91"/>
      <c r="CU110" s="91"/>
      <c r="CV110" s="91"/>
      <c r="CW110" s="91"/>
      <c r="CX110" s="91"/>
      <c r="CY110" s="91"/>
      <c r="CZ110" s="91"/>
      <c r="DA110" s="91"/>
      <c r="DB110" s="91"/>
      <c r="DC110" s="91"/>
      <c r="DD110" s="91"/>
      <c r="DE110" s="91"/>
      <c r="DF110" s="91"/>
      <c r="DG110" s="91"/>
      <c r="DH110" s="91"/>
      <c r="DI110" s="91"/>
      <c r="DJ110" s="91"/>
      <c r="DK110" s="91"/>
      <c r="DL110" s="91"/>
      <c r="DM110" s="91"/>
      <c r="DN110" s="91"/>
      <c r="DO110" s="91"/>
      <c r="DP110" s="91"/>
      <c r="DQ110" s="91"/>
      <c r="DR110" s="91"/>
      <c r="DS110" s="91"/>
      <c r="DT110"/>
    </row>
    <row r="111" spans="1:124" s="7" customFormat="1" ht="15.5" x14ac:dyDescent="0.35">
      <c r="A111" s="6"/>
      <c r="B111" s="6"/>
      <c r="C111" s="6"/>
      <c r="D111" s="6" t="s">
        <v>349</v>
      </c>
      <c r="E111" s="149"/>
      <c r="F111" s="99"/>
      <c r="G111" s="91"/>
      <c r="H111" s="168">
        <f t="shared" ca="1" si="81"/>
        <v>1.1004516339096614E-2</v>
      </c>
      <c r="I111" s="168">
        <f t="shared" ca="1" si="82"/>
        <v>0.19582067374940312</v>
      </c>
      <c r="J111" s="91"/>
      <c r="K111" s="91"/>
      <c r="L111" s="91"/>
      <c r="M111" s="91"/>
      <c r="N111" s="91"/>
      <c r="O111" s="91"/>
      <c r="P111" s="91"/>
      <c r="Q111" s="91"/>
      <c r="R111" s="91"/>
      <c r="S111" s="91"/>
      <c r="T111" s="91"/>
      <c r="U111" s="91"/>
      <c r="V111" s="91"/>
      <c r="W111" s="91"/>
      <c r="X111" s="91"/>
      <c r="Y111" s="91"/>
      <c r="Z111" s="91"/>
      <c r="AA111" s="91"/>
      <c r="AB111" s="91"/>
      <c r="AC111" s="91"/>
      <c r="AD111" s="91"/>
      <c r="AE111" s="91"/>
      <c r="AF111" s="91"/>
      <c r="AG111" s="91"/>
      <c r="AH111" s="91"/>
      <c r="AI111" s="91"/>
      <c r="AJ111" s="91"/>
      <c r="AK111" s="91"/>
      <c r="AL111" s="91"/>
      <c r="AM111" s="91"/>
      <c r="AN111" s="91"/>
      <c r="AO111" s="91"/>
      <c r="AP111" s="91"/>
      <c r="AQ111" s="91"/>
      <c r="AR111" s="91"/>
      <c r="AS111" s="91"/>
      <c r="AT111" s="91"/>
      <c r="AU111" s="91"/>
      <c r="AV111" s="91"/>
      <c r="AW111" s="91"/>
      <c r="AX111" s="91"/>
      <c r="AY111" s="91"/>
      <c r="AZ111" s="91"/>
      <c r="BA111" s="91"/>
      <c r="BB111" s="91"/>
      <c r="BC111" s="91"/>
      <c r="BD111" s="91"/>
      <c r="BE111" s="91"/>
      <c r="BF111" s="91"/>
      <c r="BG111" s="91"/>
      <c r="BH111" s="91"/>
      <c r="BI111" s="91"/>
      <c r="BJ111" s="91"/>
      <c r="BK111" s="91"/>
      <c r="BL111" s="91"/>
      <c r="BM111" s="91"/>
      <c r="BN111" s="91"/>
      <c r="BO111" s="91"/>
      <c r="BP111" s="91"/>
      <c r="BQ111" s="91"/>
      <c r="BR111" s="91"/>
      <c r="BS111" s="91"/>
      <c r="BT111" s="91"/>
      <c r="BU111" s="91"/>
      <c r="BV111" s="91"/>
      <c r="BW111" s="91"/>
      <c r="BX111" s="91"/>
      <c r="BY111" s="91"/>
      <c r="BZ111" s="91"/>
      <c r="CA111" s="91"/>
      <c r="CB111" s="91"/>
      <c r="CC111" s="91"/>
      <c r="CD111" s="91"/>
      <c r="CE111" s="91"/>
      <c r="CF111" s="91"/>
      <c r="CG111" s="91"/>
      <c r="CH111" s="91"/>
      <c r="CI111" s="91"/>
      <c r="CJ111" s="91"/>
      <c r="CK111" s="91"/>
      <c r="CL111" s="91"/>
      <c r="CM111" s="91"/>
      <c r="CN111" s="91"/>
      <c r="CO111" s="91"/>
      <c r="CP111" s="91"/>
      <c r="CQ111" s="91"/>
      <c r="CR111" s="91"/>
      <c r="CS111" s="91"/>
      <c r="CT111" s="91"/>
      <c r="CU111" s="91"/>
      <c r="CV111" s="91"/>
      <c r="CW111" s="91"/>
      <c r="CX111" s="91"/>
      <c r="CY111" s="91"/>
      <c r="CZ111" s="91"/>
      <c r="DA111" s="91"/>
      <c r="DB111" s="91"/>
      <c r="DC111" s="91"/>
      <c r="DD111" s="91"/>
      <c r="DE111" s="91"/>
      <c r="DF111" s="91"/>
      <c r="DG111" s="91"/>
      <c r="DH111" s="91"/>
      <c r="DI111" s="91"/>
      <c r="DJ111" s="91"/>
      <c r="DK111" s="91"/>
      <c r="DL111" s="91"/>
      <c r="DM111" s="91"/>
      <c r="DN111" s="91"/>
      <c r="DO111" s="91"/>
      <c r="DP111" s="91"/>
      <c r="DQ111" s="91"/>
      <c r="DR111" s="91"/>
      <c r="DS111" s="91"/>
      <c r="DT111"/>
    </row>
    <row r="112" spans="1:124" s="7" customFormat="1" ht="15.5" x14ac:dyDescent="0.35">
      <c r="A112" s="6"/>
      <c r="B112" s="6"/>
      <c r="C112" s="6"/>
      <c r="D112" s="6"/>
      <c r="E112" s="149"/>
      <c r="F112" s="99"/>
      <c r="G112" s="91"/>
      <c r="H112" s="91"/>
      <c r="I112" s="91"/>
      <c r="J112" s="91"/>
      <c r="K112" s="91"/>
      <c r="L112" s="91"/>
      <c r="M112" s="91"/>
      <c r="N112" s="91"/>
      <c r="O112" s="91"/>
      <c r="P112" s="91"/>
      <c r="Q112" s="91"/>
      <c r="R112" s="91"/>
      <c r="S112" s="91"/>
      <c r="T112" s="91"/>
      <c r="U112" s="91"/>
      <c r="V112" s="91"/>
      <c r="W112" s="91"/>
      <c r="X112" s="91"/>
      <c r="Y112" s="91"/>
      <c r="Z112" s="91"/>
      <c r="AA112" s="91"/>
      <c r="AB112" s="91"/>
      <c r="AC112" s="91"/>
      <c r="AD112" s="91"/>
      <c r="AE112" s="91"/>
      <c r="AF112" s="91"/>
      <c r="AG112" s="91"/>
      <c r="AH112" s="91"/>
      <c r="AI112" s="91"/>
      <c r="AJ112" s="91"/>
      <c r="AK112" s="91"/>
      <c r="AL112" s="91"/>
      <c r="AM112" s="91"/>
      <c r="AN112" s="91"/>
      <c r="AO112" s="91"/>
      <c r="AP112" s="91"/>
      <c r="AQ112" s="91"/>
      <c r="AR112" s="91"/>
      <c r="AS112" s="91"/>
      <c r="AT112" s="91"/>
      <c r="AU112" s="91"/>
      <c r="AV112" s="91"/>
      <c r="AW112" s="91"/>
      <c r="AX112" s="91"/>
      <c r="AY112" s="91"/>
      <c r="AZ112" s="91"/>
      <c r="BA112" s="91"/>
      <c r="BB112" s="91"/>
      <c r="BC112" s="91"/>
      <c r="BD112" s="91"/>
      <c r="BE112" s="91"/>
      <c r="BF112" s="91"/>
      <c r="BG112" s="91"/>
      <c r="BH112" s="91"/>
      <c r="BI112" s="91"/>
      <c r="BJ112" s="91"/>
      <c r="BK112" s="91"/>
      <c r="BL112" s="91"/>
      <c r="BM112" s="91"/>
      <c r="BN112" s="91"/>
      <c r="BO112" s="91"/>
      <c r="BP112" s="91"/>
      <c r="BQ112" s="91"/>
      <c r="BR112" s="91"/>
      <c r="BS112" s="91"/>
      <c r="BT112" s="91"/>
      <c r="BU112" s="91"/>
      <c r="BV112" s="91"/>
      <c r="BW112" s="91"/>
      <c r="BX112" s="91"/>
      <c r="BY112" s="91"/>
      <c r="BZ112" s="91"/>
      <c r="CA112" s="91"/>
      <c r="CB112" s="91"/>
      <c r="CC112" s="91"/>
      <c r="CD112" s="91"/>
      <c r="CE112" s="91"/>
      <c r="CF112" s="91"/>
      <c r="CG112" s="91"/>
      <c r="CH112" s="91"/>
      <c r="CI112" s="91"/>
      <c r="CJ112" s="91"/>
      <c r="CK112" s="91"/>
      <c r="CL112" s="91"/>
      <c r="CM112" s="91"/>
      <c r="CN112" s="91"/>
      <c r="CO112" s="91"/>
      <c r="CP112" s="91"/>
      <c r="CQ112" s="91"/>
      <c r="CR112" s="91"/>
      <c r="CS112" s="91"/>
      <c r="CT112" s="91"/>
      <c r="CU112" s="91"/>
      <c r="CV112" s="91"/>
      <c r="CW112" s="91"/>
      <c r="CX112" s="91"/>
      <c r="CY112" s="91"/>
      <c r="CZ112" s="91"/>
      <c r="DA112" s="91"/>
      <c r="DB112" s="91"/>
      <c r="DC112" s="91"/>
      <c r="DD112" s="91"/>
      <c r="DE112" s="91"/>
      <c r="DF112" s="91"/>
      <c r="DG112" s="91"/>
      <c r="DH112" s="91"/>
      <c r="DI112" s="91"/>
      <c r="DJ112" s="91"/>
      <c r="DK112" s="91"/>
      <c r="DL112" s="91"/>
      <c r="DM112" s="91"/>
      <c r="DN112" s="91"/>
      <c r="DO112" s="91"/>
      <c r="DP112" s="91"/>
      <c r="DQ112" s="91"/>
      <c r="DR112" s="91"/>
      <c r="DS112" s="91"/>
      <c r="DT112"/>
    </row>
    <row r="113" spans="1:124" s="7" customFormat="1" ht="15.5" x14ac:dyDescent="0.35">
      <c r="A113" s="7" t="s">
        <v>8</v>
      </c>
      <c r="D113" s="21"/>
      <c r="E113" s="22"/>
      <c r="F113" s="48"/>
      <c r="G113" s="48"/>
      <c r="DT113"/>
    </row>
    <row r="114" spans="1:124" ht="14" x14ac:dyDescent="0.3">
      <c r="D114" s="6"/>
      <c r="E114" s="6"/>
      <c r="F114" s="6"/>
      <c r="G114" s="6"/>
      <c r="DT114" s="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Calc">
                <anchor moveWithCells="1" sizeWithCells="1">
                  <from>
                    <xdr:col>4</xdr:col>
                    <xdr:colOff>730250</xdr:colOff>
                    <xdr:row>0</xdr:row>
                    <xdr:rowOff>82550</xdr:rowOff>
                  </from>
                  <to>
                    <xdr:col>6</xdr:col>
                    <xdr:colOff>615950</xdr:colOff>
                    <xdr:row>2</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DU78"/>
  <sheetViews>
    <sheetView showGridLines="0" zoomScale="76" zoomScaleNormal="76" workbookViewId="0">
      <pane xSplit="7" ySplit="6" topLeftCell="Y7" activePane="bottomRight" state="frozen"/>
      <selection activeCell="H7" sqref="H7"/>
      <selection pane="topRight" activeCell="H7" sqref="H7"/>
      <selection pane="bottomLeft" activeCell="H7" sqref="H7"/>
      <selection pane="bottomRight" activeCell="A10" sqref="A10"/>
    </sheetView>
  </sheetViews>
  <sheetFormatPr defaultColWidth="0" defaultRowHeight="14" x14ac:dyDescent="0.3"/>
  <cols>
    <col min="1" max="3" width="3.81640625" style="6" customWidth="1"/>
    <col min="4" max="4" width="26.6328125" style="6" customWidth="1"/>
    <col min="5" max="5" width="11.1796875" style="6" customWidth="1"/>
    <col min="6" max="6" width="9.81640625" style="6" customWidth="1"/>
    <col min="7" max="7" width="8.36328125" style="6" customWidth="1"/>
    <col min="8" max="70" width="10.08984375" style="6" customWidth="1"/>
    <col min="71" max="71" width="9.81640625" style="6" bestFit="1" customWidth="1"/>
    <col min="72" max="72" width="9.6328125" style="6" bestFit="1" customWidth="1"/>
    <col min="73" max="73" width="9.90625" style="6" bestFit="1" customWidth="1"/>
    <col min="74" max="75" width="9.81640625" style="6" bestFit="1" customWidth="1"/>
    <col min="76" max="76" width="9.6328125" style="6" bestFit="1" customWidth="1"/>
    <col min="77" max="77" width="9.90625" style="6" bestFit="1" customWidth="1"/>
    <col min="78" max="79" width="9.81640625" style="6" bestFit="1" customWidth="1"/>
    <col min="80" max="80" width="9.6328125" style="6" bestFit="1" customWidth="1"/>
    <col min="81" max="81" width="9.90625" style="6" bestFit="1" customWidth="1"/>
    <col min="82" max="83" width="9.81640625" style="6" bestFit="1" customWidth="1"/>
    <col min="84" max="84" width="9.6328125" style="6" bestFit="1" customWidth="1"/>
    <col min="85" max="85" width="9.90625" style="6" bestFit="1" customWidth="1"/>
    <col min="86" max="87" width="9.81640625" style="6" bestFit="1" customWidth="1"/>
    <col min="88" max="88" width="9.6328125" style="6" bestFit="1" customWidth="1"/>
    <col min="89" max="89" width="9.90625" style="6" bestFit="1" customWidth="1"/>
    <col min="90" max="91" width="9.81640625" style="6" bestFit="1" customWidth="1"/>
    <col min="92" max="92" width="9.6328125" style="6" bestFit="1" customWidth="1"/>
    <col min="93" max="93" width="9.90625" style="6" bestFit="1" customWidth="1"/>
    <col min="94" max="95" width="9.81640625" style="6" bestFit="1" customWidth="1"/>
    <col min="96" max="96" width="9.6328125" style="6" bestFit="1" customWidth="1"/>
    <col min="97" max="97" width="9.90625" style="6" bestFit="1" customWidth="1"/>
    <col min="98" max="99" width="9.81640625" style="6" bestFit="1" customWidth="1"/>
    <col min="100" max="100" width="9.6328125" style="6" bestFit="1" customWidth="1"/>
    <col min="101" max="101" width="9.90625" style="6" bestFit="1" customWidth="1"/>
    <col min="102" max="103" width="9.81640625" style="6" bestFit="1" customWidth="1"/>
    <col min="104" max="104" width="9.6328125" style="6" bestFit="1" customWidth="1"/>
    <col min="105" max="105" width="9.90625" style="6" bestFit="1" customWidth="1"/>
    <col min="106" max="107" width="9.81640625" style="6" bestFit="1" customWidth="1"/>
    <col min="108" max="108" width="9.6328125" style="6" bestFit="1" customWidth="1"/>
    <col min="109" max="109" width="9.90625" style="6" bestFit="1" customWidth="1"/>
    <col min="110" max="111" width="9.81640625" style="6" bestFit="1" customWidth="1"/>
    <col min="112" max="112" width="9.6328125" style="6" bestFit="1" customWidth="1"/>
    <col min="113" max="113" width="9.90625" style="6" bestFit="1" customWidth="1"/>
    <col min="114" max="115" width="9.81640625" style="6" bestFit="1" customWidth="1"/>
    <col min="116" max="116" width="9.6328125" style="6" bestFit="1" customWidth="1"/>
    <col min="117" max="117" width="9.90625" style="6" bestFit="1" customWidth="1"/>
    <col min="118" max="119" width="9.81640625" style="6" bestFit="1" customWidth="1"/>
    <col min="120" max="120" width="9.6328125" style="6" bestFit="1" customWidth="1"/>
    <col min="121" max="121" width="9.90625" style="6" bestFit="1" customWidth="1"/>
    <col min="122" max="123" width="9.81640625" style="6" bestFit="1" customWidth="1"/>
    <col min="124" max="124" width="10.08984375" style="6" customWidth="1"/>
    <col min="125" max="125" width="0" style="6" hidden="1" customWidth="1"/>
    <col min="126" max="16384" width="8.81640625" style="6" hidden="1"/>
  </cols>
  <sheetData>
    <row r="1" spans="1:123" s="12" customFormat="1" ht="20" x14ac:dyDescent="0.4">
      <c r="A1" s="17" t="str">
        <f ca="1">UPPER(MID(CELL("filename",A1),FIND("[",CELL("filename",A1))+1,FIND("]",CELL("filename",A1))-FIND("[",CELL("filename",A1))-5))</f>
        <v>CXO_MODEL_V3_26NOV.</v>
      </c>
      <c r="B1" s="13"/>
      <c r="C1" s="13"/>
      <c r="D1" s="13"/>
      <c r="E1" s="13"/>
      <c r="F1" s="13"/>
      <c r="G1" s="13"/>
      <c r="H1" s="13">
        <f>H35</f>
        <v>43922</v>
      </c>
      <c r="I1" s="13">
        <f>I35</f>
        <v>44013</v>
      </c>
      <c r="J1" s="13">
        <f t="shared" ref="J1:BU5" si="0">J35</f>
        <v>44105</v>
      </c>
      <c r="K1" s="13">
        <f t="shared" si="0"/>
        <v>44197</v>
      </c>
      <c r="L1" s="13">
        <f t="shared" si="0"/>
        <v>44287</v>
      </c>
      <c r="M1" s="13">
        <f t="shared" si="0"/>
        <v>44378</v>
      </c>
      <c r="N1" s="13">
        <f t="shared" si="0"/>
        <v>44470</v>
      </c>
      <c r="O1" s="13">
        <f t="shared" si="0"/>
        <v>44562</v>
      </c>
      <c r="P1" s="13">
        <f t="shared" si="0"/>
        <v>44652</v>
      </c>
      <c r="Q1" s="13">
        <f t="shared" si="0"/>
        <v>44743</v>
      </c>
      <c r="R1" s="13">
        <f t="shared" si="0"/>
        <v>44835</v>
      </c>
      <c r="S1" s="13">
        <f t="shared" si="0"/>
        <v>44927</v>
      </c>
      <c r="T1" s="13">
        <f t="shared" si="0"/>
        <v>45017</v>
      </c>
      <c r="U1" s="13">
        <f t="shared" si="0"/>
        <v>45108</v>
      </c>
      <c r="V1" s="13">
        <f t="shared" si="0"/>
        <v>45200</v>
      </c>
      <c r="W1" s="13">
        <f t="shared" si="0"/>
        <v>45292</v>
      </c>
      <c r="X1" s="13">
        <f t="shared" si="0"/>
        <v>45383</v>
      </c>
      <c r="Y1" s="13">
        <f t="shared" si="0"/>
        <v>45474</v>
      </c>
      <c r="Z1" s="13">
        <f t="shared" si="0"/>
        <v>45566</v>
      </c>
      <c r="AA1" s="13">
        <f t="shared" si="0"/>
        <v>45658</v>
      </c>
      <c r="AB1" s="13">
        <f t="shared" si="0"/>
        <v>45748</v>
      </c>
      <c r="AC1" s="13">
        <f t="shared" si="0"/>
        <v>45839</v>
      </c>
      <c r="AD1" s="13">
        <f t="shared" si="0"/>
        <v>45931</v>
      </c>
      <c r="AE1" s="13">
        <f t="shared" si="0"/>
        <v>46023</v>
      </c>
      <c r="AF1" s="13">
        <f t="shared" si="0"/>
        <v>46113</v>
      </c>
      <c r="AG1" s="13">
        <f t="shared" si="0"/>
        <v>46204</v>
      </c>
      <c r="AH1" s="13">
        <f t="shared" si="0"/>
        <v>46296</v>
      </c>
      <c r="AI1" s="13">
        <f t="shared" si="0"/>
        <v>46388</v>
      </c>
      <c r="AJ1" s="13">
        <f t="shared" si="0"/>
        <v>46478</v>
      </c>
      <c r="AK1" s="13">
        <f t="shared" si="0"/>
        <v>46569</v>
      </c>
      <c r="AL1" s="13">
        <f t="shared" si="0"/>
        <v>46661</v>
      </c>
      <c r="AM1" s="13">
        <f t="shared" si="0"/>
        <v>46753</v>
      </c>
      <c r="AN1" s="13">
        <f t="shared" si="0"/>
        <v>46844</v>
      </c>
      <c r="AO1" s="13">
        <f t="shared" si="0"/>
        <v>46935</v>
      </c>
      <c r="AP1" s="13">
        <f t="shared" si="0"/>
        <v>47027</v>
      </c>
      <c r="AQ1" s="13">
        <f t="shared" si="0"/>
        <v>47119</v>
      </c>
      <c r="AR1" s="13">
        <f t="shared" si="0"/>
        <v>47209</v>
      </c>
      <c r="AS1" s="13">
        <f t="shared" si="0"/>
        <v>47300</v>
      </c>
      <c r="AT1" s="13">
        <f t="shared" si="0"/>
        <v>47392</v>
      </c>
      <c r="AU1" s="13">
        <f t="shared" si="0"/>
        <v>47484</v>
      </c>
      <c r="AV1" s="13">
        <f t="shared" si="0"/>
        <v>47574</v>
      </c>
      <c r="AW1" s="13">
        <f t="shared" si="0"/>
        <v>47665</v>
      </c>
      <c r="AX1" s="13">
        <f t="shared" si="0"/>
        <v>47757</v>
      </c>
      <c r="AY1" s="13">
        <f t="shared" si="0"/>
        <v>47849</v>
      </c>
      <c r="AZ1" s="13">
        <f t="shared" si="0"/>
        <v>47939</v>
      </c>
      <c r="BA1" s="13">
        <f t="shared" si="0"/>
        <v>48030</v>
      </c>
      <c r="BB1" s="13">
        <f t="shared" si="0"/>
        <v>48122</v>
      </c>
      <c r="BC1" s="13">
        <f t="shared" si="0"/>
        <v>48214</v>
      </c>
      <c r="BD1" s="13">
        <f t="shared" si="0"/>
        <v>48305</v>
      </c>
      <c r="BE1" s="13">
        <f t="shared" si="0"/>
        <v>48396</v>
      </c>
      <c r="BF1" s="13">
        <f t="shared" si="0"/>
        <v>48488</v>
      </c>
      <c r="BG1" s="13">
        <f t="shared" si="0"/>
        <v>48580</v>
      </c>
      <c r="BH1" s="13">
        <f t="shared" si="0"/>
        <v>48670</v>
      </c>
      <c r="BI1" s="13">
        <f t="shared" si="0"/>
        <v>48761</v>
      </c>
      <c r="BJ1" s="13">
        <f t="shared" si="0"/>
        <v>48853</v>
      </c>
      <c r="BK1" s="13">
        <f t="shared" si="0"/>
        <v>48945</v>
      </c>
      <c r="BL1" s="13">
        <f t="shared" si="0"/>
        <v>49035</v>
      </c>
      <c r="BM1" s="13">
        <f t="shared" si="0"/>
        <v>49126</v>
      </c>
      <c r="BN1" s="13">
        <f t="shared" si="0"/>
        <v>49218</v>
      </c>
      <c r="BO1" s="13">
        <f t="shared" si="0"/>
        <v>49310</v>
      </c>
      <c r="BP1" s="13">
        <f t="shared" si="0"/>
        <v>49400</v>
      </c>
      <c r="BQ1" s="13">
        <f t="shared" si="0"/>
        <v>49491</v>
      </c>
      <c r="BR1" s="13">
        <f t="shared" si="0"/>
        <v>49583</v>
      </c>
      <c r="BS1" s="13">
        <f t="shared" si="0"/>
        <v>49675</v>
      </c>
      <c r="BT1" s="13">
        <f t="shared" si="0"/>
        <v>49766</v>
      </c>
      <c r="BU1" s="13">
        <f t="shared" si="0"/>
        <v>49857</v>
      </c>
      <c r="BV1" s="13">
        <f t="shared" ref="BV1:DS5" si="1">BV35</f>
        <v>49949</v>
      </c>
      <c r="BW1" s="13">
        <f t="shared" si="1"/>
        <v>50041</v>
      </c>
      <c r="BX1" s="13">
        <f t="shared" si="1"/>
        <v>50131</v>
      </c>
      <c r="BY1" s="13">
        <f t="shared" si="1"/>
        <v>50222</v>
      </c>
      <c r="BZ1" s="13">
        <f t="shared" si="1"/>
        <v>50314</v>
      </c>
      <c r="CA1" s="13">
        <f t="shared" si="1"/>
        <v>50406</v>
      </c>
      <c r="CB1" s="13">
        <f t="shared" si="1"/>
        <v>50496</v>
      </c>
      <c r="CC1" s="13">
        <f t="shared" si="1"/>
        <v>50587</v>
      </c>
      <c r="CD1" s="13">
        <f t="shared" si="1"/>
        <v>50679</v>
      </c>
      <c r="CE1" s="13">
        <f t="shared" si="1"/>
        <v>50771</v>
      </c>
      <c r="CF1" s="13">
        <f t="shared" si="1"/>
        <v>50861</v>
      </c>
      <c r="CG1" s="13">
        <f t="shared" si="1"/>
        <v>50952</v>
      </c>
      <c r="CH1" s="13">
        <f t="shared" si="1"/>
        <v>51044</v>
      </c>
      <c r="CI1" s="13">
        <f t="shared" si="1"/>
        <v>51136</v>
      </c>
      <c r="CJ1" s="13">
        <f t="shared" si="1"/>
        <v>51227</v>
      </c>
      <c r="CK1" s="13">
        <f t="shared" si="1"/>
        <v>51318</v>
      </c>
      <c r="CL1" s="13">
        <f t="shared" si="1"/>
        <v>51410</v>
      </c>
      <c r="CM1" s="13">
        <f t="shared" si="1"/>
        <v>51502</v>
      </c>
      <c r="CN1" s="13">
        <f t="shared" si="1"/>
        <v>51592</v>
      </c>
      <c r="CO1" s="13">
        <f t="shared" si="1"/>
        <v>51683</v>
      </c>
      <c r="CP1" s="13">
        <f t="shared" si="1"/>
        <v>51775</v>
      </c>
      <c r="CQ1" s="13">
        <f t="shared" si="1"/>
        <v>51867</v>
      </c>
      <c r="CR1" s="13">
        <f t="shared" si="1"/>
        <v>51957</v>
      </c>
      <c r="CS1" s="13">
        <f t="shared" si="1"/>
        <v>52048</v>
      </c>
      <c r="CT1" s="13">
        <f t="shared" si="1"/>
        <v>52140</v>
      </c>
      <c r="CU1" s="13">
        <f t="shared" si="1"/>
        <v>52232</v>
      </c>
      <c r="CV1" s="13">
        <f t="shared" si="1"/>
        <v>52322</v>
      </c>
      <c r="CW1" s="13">
        <f t="shared" si="1"/>
        <v>52413</v>
      </c>
      <c r="CX1" s="13">
        <f t="shared" si="1"/>
        <v>52505</v>
      </c>
      <c r="CY1" s="13">
        <f t="shared" si="1"/>
        <v>52597</v>
      </c>
      <c r="CZ1" s="13">
        <f t="shared" si="1"/>
        <v>52688</v>
      </c>
      <c r="DA1" s="13">
        <f t="shared" si="1"/>
        <v>52779</v>
      </c>
      <c r="DB1" s="13">
        <f t="shared" si="1"/>
        <v>52871</v>
      </c>
      <c r="DC1" s="13">
        <f t="shared" si="1"/>
        <v>52963</v>
      </c>
      <c r="DD1" s="13">
        <f t="shared" si="1"/>
        <v>53053</v>
      </c>
      <c r="DE1" s="13">
        <f t="shared" si="1"/>
        <v>53144</v>
      </c>
      <c r="DF1" s="13">
        <f t="shared" si="1"/>
        <v>53236</v>
      </c>
      <c r="DG1" s="13">
        <f t="shared" si="1"/>
        <v>53328</v>
      </c>
      <c r="DH1" s="13">
        <f t="shared" si="1"/>
        <v>53418</v>
      </c>
      <c r="DI1" s="13">
        <f t="shared" si="1"/>
        <v>53509</v>
      </c>
      <c r="DJ1" s="13">
        <f t="shared" si="1"/>
        <v>53601</v>
      </c>
      <c r="DK1" s="13">
        <f t="shared" si="1"/>
        <v>53693</v>
      </c>
      <c r="DL1" s="13">
        <f t="shared" si="1"/>
        <v>53783</v>
      </c>
      <c r="DM1" s="13">
        <f t="shared" si="1"/>
        <v>53874</v>
      </c>
      <c r="DN1" s="13">
        <f t="shared" si="1"/>
        <v>53966</v>
      </c>
      <c r="DO1" s="13">
        <f t="shared" si="1"/>
        <v>54058</v>
      </c>
      <c r="DP1" s="13">
        <f t="shared" si="1"/>
        <v>54149</v>
      </c>
      <c r="DQ1" s="13">
        <f t="shared" si="1"/>
        <v>54240</v>
      </c>
      <c r="DR1" s="13">
        <f t="shared" si="1"/>
        <v>54332</v>
      </c>
      <c r="DS1" s="13">
        <f t="shared" si="1"/>
        <v>54424</v>
      </c>
    </row>
    <row r="2" spans="1:123" s="12" customFormat="1" ht="18" x14ac:dyDescent="0.4">
      <c r="A2" s="16" t="str">
        <f ca="1">UPPER(MID(CELL("filename",A2),FIND("]",CELL("filename",A2))+1,LEN(CELL("filename",A2))))</f>
        <v>TIMINGS&amp;FLAGS</v>
      </c>
      <c r="B2" s="13"/>
      <c r="C2" s="13"/>
      <c r="D2" s="13"/>
      <c r="E2" s="13"/>
      <c r="F2" s="13"/>
      <c r="G2" s="13"/>
      <c r="H2" s="13">
        <f t="shared" ref="H2" si="2">H36</f>
        <v>44012</v>
      </c>
      <c r="I2" s="13">
        <f t="shared" ref="I2:BT2" si="3">I36</f>
        <v>44104</v>
      </c>
      <c r="J2" s="13">
        <f t="shared" si="3"/>
        <v>44196</v>
      </c>
      <c r="K2" s="13">
        <f t="shared" si="3"/>
        <v>44286</v>
      </c>
      <c r="L2" s="13">
        <f t="shared" si="3"/>
        <v>44377</v>
      </c>
      <c r="M2" s="13">
        <f t="shared" si="3"/>
        <v>44469</v>
      </c>
      <c r="N2" s="13">
        <f t="shared" si="3"/>
        <v>44561</v>
      </c>
      <c r="O2" s="13">
        <f t="shared" si="3"/>
        <v>44651</v>
      </c>
      <c r="P2" s="13">
        <f t="shared" si="3"/>
        <v>44742</v>
      </c>
      <c r="Q2" s="13">
        <f t="shared" si="3"/>
        <v>44834</v>
      </c>
      <c r="R2" s="13">
        <f t="shared" si="3"/>
        <v>44926</v>
      </c>
      <c r="S2" s="13">
        <f t="shared" si="3"/>
        <v>45016</v>
      </c>
      <c r="T2" s="13">
        <f t="shared" si="3"/>
        <v>45107</v>
      </c>
      <c r="U2" s="13">
        <f t="shared" si="3"/>
        <v>45199</v>
      </c>
      <c r="V2" s="13">
        <f t="shared" si="3"/>
        <v>45291</v>
      </c>
      <c r="W2" s="13">
        <f t="shared" si="3"/>
        <v>45382</v>
      </c>
      <c r="X2" s="13">
        <f t="shared" si="3"/>
        <v>45473</v>
      </c>
      <c r="Y2" s="13">
        <f t="shared" si="3"/>
        <v>45565</v>
      </c>
      <c r="Z2" s="13">
        <f t="shared" si="3"/>
        <v>45657</v>
      </c>
      <c r="AA2" s="13">
        <f t="shared" si="3"/>
        <v>45747</v>
      </c>
      <c r="AB2" s="13">
        <f t="shared" si="3"/>
        <v>45838</v>
      </c>
      <c r="AC2" s="13">
        <f t="shared" si="3"/>
        <v>45930</v>
      </c>
      <c r="AD2" s="13">
        <f t="shared" si="3"/>
        <v>46022</v>
      </c>
      <c r="AE2" s="13">
        <f t="shared" si="3"/>
        <v>46112</v>
      </c>
      <c r="AF2" s="13">
        <f t="shared" si="3"/>
        <v>46203</v>
      </c>
      <c r="AG2" s="13">
        <f t="shared" si="3"/>
        <v>46295</v>
      </c>
      <c r="AH2" s="13">
        <f t="shared" si="3"/>
        <v>46387</v>
      </c>
      <c r="AI2" s="13">
        <f t="shared" si="3"/>
        <v>46477</v>
      </c>
      <c r="AJ2" s="13">
        <f t="shared" si="3"/>
        <v>46568</v>
      </c>
      <c r="AK2" s="13">
        <f t="shared" si="3"/>
        <v>46660</v>
      </c>
      <c r="AL2" s="13">
        <f t="shared" si="3"/>
        <v>46752</v>
      </c>
      <c r="AM2" s="13">
        <f t="shared" si="3"/>
        <v>46843</v>
      </c>
      <c r="AN2" s="13">
        <f t="shared" si="3"/>
        <v>46934</v>
      </c>
      <c r="AO2" s="13">
        <f t="shared" si="3"/>
        <v>47026</v>
      </c>
      <c r="AP2" s="13">
        <f t="shared" si="3"/>
        <v>47118</v>
      </c>
      <c r="AQ2" s="13">
        <f t="shared" si="3"/>
        <v>47208</v>
      </c>
      <c r="AR2" s="13">
        <f t="shared" si="3"/>
        <v>47299</v>
      </c>
      <c r="AS2" s="13">
        <f t="shared" si="3"/>
        <v>47391</v>
      </c>
      <c r="AT2" s="13">
        <f t="shared" si="3"/>
        <v>47483</v>
      </c>
      <c r="AU2" s="13">
        <f t="shared" si="3"/>
        <v>47573</v>
      </c>
      <c r="AV2" s="13">
        <f t="shared" si="3"/>
        <v>47664</v>
      </c>
      <c r="AW2" s="13">
        <f t="shared" si="3"/>
        <v>47756</v>
      </c>
      <c r="AX2" s="13">
        <f t="shared" si="3"/>
        <v>47848</v>
      </c>
      <c r="AY2" s="13">
        <f t="shared" si="3"/>
        <v>47938</v>
      </c>
      <c r="AZ2" s="13">
        <f t="shared" si="3"/>
        <v>48029</v>
      </c>
      <c r="BA2" s="13">
        <f t="shared" si="3"/>
        <v>48121</v>
      </c>
      <c r="BB2" s="13">
        <f t="shared" si="3"/>
        <v>48213</v>
      </c>
      <c r="BC2" s="13">
        <f t="shared" si="3"/>
        <v>48304</v>
      </c>
      <c r="BD2" s="13">
        <f t="shared" si="3"/>
        <v>48395</v>
      </c>
      <c r="BE2" s="13">
        <f t="shared" si="3"/>
        <v>48487</v>
      </c>
      <c r="BF2" s="13">
        <f t="shared" si="3"/>
        <v>48579</v>
      </c>
      <c r="BG2" s="13">
        <f t="shared" si="3"/>
        <v>48669</v>
      </c>
      <c r="BH2" s="13">
        <f t="shared" si="3"/>
        <v>48760</v>
      </c>
      <c r="BI2" s="13">
        <f t="shared" si="3"/>
        <v>48852</v>
      </c>
      <c r="BJ2" s="13">
        <f t="shared" si="3"/>
        <v>48944</v>
      </c>
      <c r="BK2" s="13">
        <f t="shared" si="3"/>
        <v>49034</v>
      </c>
      <c r="BL2" s="13">
        <f t="shared" si="3"/>
        <v>49125</v>
      </c>
      <c r="BM2" s="13">
        <f t="shared" si="3"/>
        <v>49217</v>
      </c>
      <c r="BN2" s="13">
        <f t="shared" si="3"/>
        <v>49309</v>
      </c>
      <c r="BO2" s="13">
        <f t="shared" si="3"/>
        <v>49399</v>
      </c>
      <c r="BP2" s="13">
        <f t="shared" si="3"/>
        <v>49490</v>
      </c>
      <c r="BQ2" s="13">
        <f t="shared" si="3"/>
        <v>49582</v>
      </c>
      <c r="BR2" s="13">
        <f t="shared" si="3"/>
        <v>49674</v>
      </c>
      <c r="BS2" s="13">
        <f t="shared" si="3"/>
        <v>49765</v>
      </c>
      <c r="BT2" s="13">
        <f t="shared" si="3"/>
        <v>49856</v>
      </c>
      <c r="BU2" s="13">
        <f t="shared" si="0"/>
        <v>49948</v>
      </c>
      <c r="BV2" s="13">
        <f t="shared" si="1"/>
        <v>50040</v>
      </c>
      <c r="BW2" s="13">
        <f t="shared" si="1"/>
        <v>50130</v>
      </c>
      <c r="BX2" s="13">
        <f t="shared" si="1"/>
        <v>50221</v>
      </c>
      <c r="BY2" s="13">
        <f t="shared" si="1"/>
        <v>50313</v>
      </c>
      <c r="BZ2" s="13">
        <f t="shared" si="1"/>
        <v>50405</v>
      </c>
      <c r="CA2" s="13">
        <f t="shared" si="1"/>
        <v>50495</v>
      </c>
      <c r="CB2" s="13">
        <f t="shared" si="1"/>
        <v>50586</v>
      </c>
      <c r="CC2" s="13">
        <f t="shared" si="1"/>
        <v>50678</v>
      </c>
      <c r="CD2" s="13">
        <f t="shared" si="1"/>
        <v>50770</v>
      </c>
      <c r="CE2" s="13">
        <f t="shared" si="1"/>
        <v>50860</v>
      </c>
      <c r="CF2" s="13">
        <f t="shared" si="1"/>
        <v>50951</v>
      </c>
      <c r="CG2" s="13">
        <f t="shared" si="1"/>
        <v>51043</v>
      </c>
      <c r="CH2" s="13">
        <f t="shared" si="1"/>
        <v>51135</v>
      </c>
      <c r="CI2" s="13">
        <f t="shared" si="1"/>
        <v>51226</v>
      </c>
      <c r="CJ2" s="13">
        <f t="shared" si="1"/>
        <v>51317</v>
      </c>
      <c r="CK2" s="13">
        <f t="shared" si="1"/>
        <v>51409</v>
      </c>
      <c r="CL2" s="13">
        <f t="shared" si="1"/>
        <v>51501</v>
      </c>
      <c r="CM2" s="13">
        <f t="shared" si="1"/>
        <v>51591</v>
      </c>
      <c r="CN2" s="13">
        <f t="shared" si="1"/>
        <v>51682</v>
      </c>
      <c r="CO2" s="13">
        <f t="shared" si="1"/>
        <v>51774</v>
      </c>
      <c r="CP2" s="13">
        <f t="shared" si="1"/>
        <v>51866</v>
      </c>
      <c r="CQ2" s="13">
        <f t="shared" si="1"/>
        <v>51956</v>
      </c>
      <c r="CR2" s="13">
        <f t="shared" si="1"/>
        <v>52047</v>
      </c>
      <c r="CS2" s="13">
        <f t="shared" si="1"/>
        <v>52139</v>
      </c>
      <c r="CT2" s="13">
        <f t="shared" si="1"/>
        <v>52231</v>
      </c>
      <c r="CU2" s="13">
        <f t="shared" si="1"/>
        <v>52321</v>
      </c>
      <c r="CV2" s="13">
        <f t="shared" si="1"/>
        <v>52412</v>
      </c>
      <c r="CW2" s="13">
        <f t="shared" si="1"/>
        <v>52504</v>
      </c>
      <c r="CX2" s="13">
        <f t="shared" si="1"/>
        <v>52596</v>
      </c>
      <c r="CY2" s="13">
        <f t="shared" si="1"/>
        <v>52687</v>
      </c>
      <c r="CZ2" s="13">
        <f t="shared" si="1"/>
        <v>52778</v>
      </c>
      <c r="DA2" s="13">
        <f t="shared" si="1"/>
        <v>52870</v>
      </c>
      <c r="DB2" s="13">
        <f t="shared" si="1"/>
        <v>52962</v>
      </c>
      <c r="DC2" s="13">
        <f t="shared" si="1"/>
        <v>53052</v>
      </c>
      <c r="DD2" s="13">
        <f t="shared" si="1"/>
        <v>53143</v>
      </c>
      <c r="DE2" s="13">
        <f t="shared" si="1"/>
        <v>53235</v>
      </c>
      <c r="DF2" s="13">
        <f t="shared" si="1"/>
        <v>53327</v>
      </c>
      <c r="DG2" s="13">
        <f t="shared" si="1"/>
        <v>53417</v>
      </c>
      <c r="DH2" s="13">
        <f t="shared" si="1"/>
        <v>53508</v>
      </c>
      <c r="DI2" s="13">
        <f t="shared" si="1"/>
        <v>53600</v>
      </c>
      <c r="DJ2" s="13">
        <f t="shared" si="1"/>
        <v>53692</v>
      </c>
      <c r="DK2" s="13">
        <f t="shared" si="1"/>
        <v>53782</v>
      </c>
      <c r="DL2" s="13">
        <f t="shared" si="1"/>
        <v>53873</v>
      </c>
      <c r="DM2" s="13">
        <f t="shared" si="1"/>
        <v>53965</v>
      </c>
      <c r="DN2" s="13">
        <f t="shared" si="1"/>
        <v>54057</v>
      </c>
      <c r="DO2" s="13">
        <f t="shared" si="1"/>
        <v>54148</v>
      </c>
      <c r="DP2" s="13">
        <f t="shared" si="1"/>
        <v>54239</v>
      </c>
      <c r="DQ2" s="13">
        <f t="shared" si="1"/>
        <v>54331</v>
      </c>
      <c r="DR2" s="13">
        <f t="shared" si="1"/>
        <v>54423</v>
      </c>
      <c r="DS2" s="13">
        <f t="shared" si="1"/>
        <v>54513</v>
      </c>
    </row>
    <row r="3" spans="1:123" s="12" customFormat="1" ht="13" x14ac:dyDescent="0.3">
      <c r="A3" s="160" t="str">
        <f ca="1">IF(F14=0,"All checks are OK","The model contains " &amp; F14 &amp; " errors") &amp; IF(F22=1," with Min DSCR &lt; Target DSCR","") &amp; IF(F23=1," &amp; Cash shortfall","")</f>
        <v>All checks are OK</v>
      </c>
      <c r="B3" s="14"/>
      <c r="C3" s="14"/>
      <c r="D3" s="14"/>
      <c r="E3" s="14"/>
      <c r="F3" s="14"/>
      <c r="G3" s="14"/>
      <c r="H3" s="14">
        <f t="shared" ref="H3" si="4">H37</f>
        <v>2021</v>
      </c>
      <c r="I3" s="14">
        <f t="shared" ref="I3:BT3" si="5">I37</f>
        <v>2021</v>
      </c>
      <c r="J3" s="14">
        <f t="shared" si="5"/>
        <v>2021</v>
      </c>
      <c r="K3" s="14">
        <f t="shared" si="5"/>
        <v>2021</v>
      </c>
      <c r="L3" s="14">
        <f t="shared" si="5"/>
        <v>2022</v>
      </c>
      <c r="M3" s="14">
        <f t="shared" si="5"/>
        <v>2022</v>
      </c>
      <c r="N3" s="14">
        <f t="shared" si="5"/>
        <v>2022</v>
      </c>
      <c r="O3" s="14">
        <f t="shared" si="5"/>
        <v>2022</v>
      </c>
      <c r="P3" s="14">
        <f t="shared" si="5"/>
        <v>2023</v>
      </c>
      <c r="Q3" s="14">
        <f t="shared" si="5"/>
        <v>2023</v>
      </c>
      <c r="R3" s="14">
        <f t="shared" si="5"/>
        <v>2023</v>
      </c>
      <c r="S3" s="14">
        <f t="shared" si="5"/>
        <v>2023</v>
      </c>
      <c r="T3" s="14">
        <f t="shared" si="5"/>
        <v>2024</v>
      </c>
      <c r="U3" s="14">
        <f t="shared" si="5"/>
        <v>2024</v>
      </c>
      <c r="V3" s="14">
        <f t="shared" si="5"/>
        <v>2024</v>
      </c>
      <c r="W3" s="14">
        <f t="shared" si="5"/>
        <v>2024</v>
      </c>
      <c r="X3" s="14">
        <f t="shared" si="5"/>
        <v>2025</v>
      </c>
      <c r="Y3" s="14">
        <f t="shared" si="5"/>
        <v>2025</v>
      </c>
      <c r="Z3" s="14">
        <f t="shared" si="5"/>
        <v>2025</v>
      </c>
      <c r="AA3" s="14">
        <f t="shared" si="5"/>
        <v>2025</v>
      </c>
      <c r="AB3" s="14">
        <f t="shared" si="5"/>
        <v>2026</v>
      </c>
      <c r="AC3" s="14">
        <f t="shared" si="5"/>
        <v>2026</v>
      </c>
      <c r="AD3" s="14">
        <f t="shared" si="5"/>
        <v>2026</v>
      </c>
      <c r="AE3" s="14">
        <f t="shared" si="5"/>
        <v>2026</v>
      </c>
      <c r="AF3" s="14">
        <f t="shared" si="5"/>
        <v>2027</v>
      </c>
      <c r="AG3" s="14">
        <f t="shared" si="5"/>
        <v>2027</v>
      </c>
      <c r="AH3" s="14">
        <f t="shared" si="5"/>
        <v>2027</v>
      </c>
      <c r="AI3" s="14">
        <f t="shared" si="5"/>
        <v>2027</v>
      </c>
      <c r="AJ3" s="14">
        <f t="shared" si="5"/>
        <v>2028</v>
      </c>
      <c r="AK3" s="14">
        <f t="shared" si="5"/>
        <v>2028</v>
      </c>
      <c r="AL3" s="14">
        <f t="shared" si="5"/>
        <v>2028</v>
      </c>
      <c r="AM3" s="14">
        <f t="shared" si="5"/>
        <v>2028</v>
      </c>
      <c r="AN3" s="14">
        <f t="shared" si="5"/>
        <v>2029</v>
      </c>
      <c r="AO3" s="14">
        <f t="shared" si="5"/>
        <v>2029</v>
      </c>
      <c r="AP3" s="14">
        <f t="shared" si="5"/>
        <v>2029</v>
      </c>
      <c r="AQ3" s="14">
        <f t="shared" si="5"/>
        <v>2029</v>
      </c>
      <c r="AR3" s="14">
        <f t="shared" si="5"/>
        <v>2030</v>
      </c>
      <c r="AS3" s="14">
        <f t="shared" si="5"/>
        <v>2030</v>
      </c>
      <c r="AT3" s="14">
        <f t="shared" si="5"/>
        <v>2030</v>
      </c>
      <c r="AU3" s="14">
        <f t="shared" si="5"/>
        <v>2030</v>
      </c>
      <c r="AV3" s="14">
        <f t="shared" si="5"/>
        <v>2031</v>
      </c>
      <c r="AW3" s="14">
        <f t="shared" si="5"/>
        <v>2031</v>
      </c>
      <c r="AX3" s="14">
        <f t="shared" si="5"/>
        <v>2031</v>
      </c>
      <c r="AY3" s="14">
        <f t="shared" si="5"/>
        <v>2031</v>
      </c>
      <c r="AZ3" s="14">
        <f t="shared" si="5"/>
        <v>2032</v>
      </c>
      <c r="BA3" s="14">
        <f t="shared" si="5"/>
        <v>2032</v>
      </c>
      <c r="BB3" s="14">
        <f t="shared" si="5"/>
        <v>2032</v>
      </c>
      <c r="BC3" s="14">
        <f t="shared" si="5"/>
        <v>2032</v>
      </c>
      <c r="BD3" s="14">
        <f t="shared" si="5"/>
        <v>2033</v>
      </c>
      <c r="BE3" s="14">
        <f t="shared" si="5"/>
        <v>2033</v>
      </c>
      <c r="BF3" s="14">
        <f t="shared" si="5"/>
        <v>2033</v>
      </c>
      <c r="BG3" s="14">
        <f t="shared" si="5"/>
        <v>2033</v>
      </c>
      <c r="BH3" s="14">
        <f t="shared" si="5"/>
        <v>2034</v>
      </c>
      <c r="BI3" s="14">
        <f t="shared" si="5"/>
        <v>2034</v>
      </c>
      <c r="BJ3" s="14">
        <f t="shared" si="5"/>
        <v>2034</v>
      </c>
      <c r="BK3" s="14">
        <f t="shared" si="5"/>
        <v>2034</v>
      </c>
      <c r="BL3" s="14">
        <f t="shared" si="5"/>
        <v>2035</v>
      </c>
      <c r="BM3" s="14">
        <f t="shared" si="5"/>
        <v>2035</v>
      </c>
      <c r="BN3" s="14">
        <f t="shared" si="5"/>
        <v>2035</v>
      </c>
      <c r="BO3" s="14">
        <f t="shared" si="5"/>
        <v>2035</v>
      </c>
      <c r="BP3" s="14">
        <f t="shared" si="5"/>
        <v>2036</v>
      </c>
      <c r="BQ3" s="14">
        <f t="shared" si="5"/>
        <v>2036</v>
      </c>
      <c r="BR3" s="14">
        <f t="shared" si="5"/>
        <v>2036</v>
      </c>
      <c r="BS3" s="14">
        <f t="shared" si="5"/>
        <v>2036</v>
      </c>
      <c r="BT3" s="14">
        <f t="shared" si="5"/>
        <v>2037</v>
      </c>
      <c r="BU3" s="14">
        <f t="shared" si="0"/>
        <v>2037</v>
      </c>
      <c r="BV3" s="14">
        <f t="shared" si="1"/>
        <v>2037</v>
      </c>
      <c r="BW3" s="14">
        <f t="shared" si="1"/>
        <v>2037</v>
      </c>
      <c r="BX3" s="14">
        <f t="shared" si="1"/>
        <v>2038</v>
      </c>
      <c r="BY3" s="14">
        <f t="shared" si="1"/>
        <v>2038</v>
      </c>
      <c r="BZ3" s="14">
        <f t="shared" si="1"/>
        <v>2038</v>
      </c>
      <c r="CA3" s="14">
        <f t="shared" si="1"/>
        <v>2038</v>
      </c>
      <c r="CB3" s="14">
        <f t="shared" si="1"/>
        <v>2039</v>
      </c>
      <c r="CC3" s="14">
        <f t="shared" si="1"/>
        <v>2039</v>
      </c>
      <c r="CD3" s="14">
        <f t="shared" si="1"/>
        <v>2039</v>
      </c>
      <c r="CE3" s="14">
        <f t="shared" si="1"/>
        <v>2039</v>
      </c>
      <c r="CF3" s="14">
        <f t="shared" si="1"/>
        <v>2040</v>
      </c>
      <c r="CG3" s="14">
        <f t="shared" si="1"/>
        <v>2040</v>
      </c>
      <c r="CH3" s="14">
        <f t="shared" si="1"/>
        <v>2040</v>
      </c>
      <c r="CI3" s="14">
        <f t="shared" si="1"/>
        <v>2040</v>
      </c>
      <c r="CJ3" s="14">
        <f t="shared" si="1"/>
        <v>2041</v>
      </c>
      <c r="CK3" s="14">
        <f t="shared" si="1"/>
        <v>2041</v>
      </c>
      <c r="CL3" s="14">
        <f t="shared" si="1"/>
        <v>2041</v>
      </c>
      <c r="CM3" s="14">
        <f t="shared" si="1"/>
        <v>2041</v>
      </c>
      <c r="CN3" s="14">
        <f t="shared" si="1"/>
        <v>2042</v>
      </c>
      <c r="CO3" s="14">
        <f t="shared" si="1"/>
        <v>2042</v>
      </c>
      <c r="CP3" s="14">
        <f t="shared" si="1"/>
        <v>2042</v>
      </c>
      <c r="CQ3" s="14">
        <f t="shared" si="1"/>
        <v>2042</v>
      </c>
      <c r="CR3" s="14">
        <f t="shared" si="1"/>
        <v>2043</v>
      </c>
      <c r="CS3" s="14">
        <f t="shared" si="1"/>
        <v>2043</v>
      </c>
      <c r="CT3" s="14">
        <f t="shared" si="1"/>
        <v>2043</v>
      </c>
      <c r="CU3" s="14">
        <f t="shared" si="1"/>
        <v>2043</v>
      </c>
      <c r="CV3" s="14">
        <f t="shared" si="1"/>
        <v>2044</v>
      </c>
      <c r="CW3" s="14">
        <f t="shared" si="1"/>
        <v>2044</v>
      </c>
      <c r="CX3" s="14">
        <f t="shared" si="1"/>
        <v>2044</v>
      </c>
      <c r="CY3" s="14">
        <f t="shared" si="1"/>
        <v>2044</v>
      </c>
      <c r="CZ3" s="14">
        <f t="shared" si="1"/>
        <v>2045</v>
      </c>
      <c r="DA3" s="14">
        <f t="shared" si="1"/>
        <v>2045</v>
      </c>
      <c r="DB3" s="14">
        <f t="shared" si="1"/>
        <v>2045</v>
      </c>
      <c r="DC3" s="14">
        <f t="shared" si="1"/>
        <v>2045</v>
      </c>
      <c r="DD3" s="14">
        <f t="shared" si="1"/>
        <v>2046</v>
      </c>
      <c r="DE3" s="14">
        <f t="shared" si="1"/>
        <v>2046</v>
      </c>
      <c r="DF3" s="14">
        <f t="shared" si="1"/>
        <v>2046</v>
      </c>
      <c r="DG3" s="14">
        <f t="shared" si="1"/>
        <v>2046</v>
      </c>
      <c r="DH3" s="14">
        <f t="shared" si="1"/>
        <v>2047</v>
      </c>
      <c r="DI3" s="14">
        <f t="shared" si="1"/>
        <v>2047</v>
      </c>
      <c r="DJ3" s="14">
        <f t="shared" si="1"/>
        <v>2047</v>
      </c>
      <c r="DK3" s="14">
        <f t="shared" si="1"/>
        <v>2047</v>
      </c>
      <c r="DL3" s="14">
        <f t="shared" si="1"/>
        <v>2048</v>
      </c>
      <c r="DM3" s="14">
        <f t="shared" si="1"/>
        <v>2048</v>
      </c>
      <c r="DN3" s="14">
        <f t="shared" si="1"/>
        <v>2048</v>
      </c>
      <c r="DO3" s="14">
        <f t="shared" si="1"/>
        <v>2048</v>
      </c>
      <c r="DP3" s="14">
        <f t="shared" si="1"/>
        <v>2049</v>
      </c>
      <c r="DQ3" s="14">
        <f t="shared" si="1"/>
        <v>2049</v>
      </c>
      <c r="DR3" s="14">
        <f t="shared" si="1"/>
        <v>2049</v>
      </c>
      <c r="DS3" s="14">
        <f t="shared" si="1"/>
        <v>2049</v>
      </c>
    </row>
    <row r="4" spans="1:123" s="12" customFormat="1" ht="13" x14ac:dyDescent="0.3">
      <c r="A4" s="160" t="str">
        <f>Returns!A4</f>
        <v>Project IRR</v>
      </c>
      <c r="B4" s="14"/>
      <c r="C4" s="14"/>
      <c r="D4" s="14"/>
      <c r="E4" s="163">
        <f ca="1">Returns!E4</f>
        <v>0.19151682257652283</v>
      </c>
      <c r="F4" s="14"/>
      <c r="G4" s="14"/>
      <c r="H4" s="14">
        <f t="shared" ref="H4" si="6">H38</f>
        <v>2.9666666666666668</v>
      </c>
      <c r="I4" s="14">
        <f t="shared" ref="I4:BT4" si="7">I38</f>
        <v>2.9666666666666668</v>
      </c>
      <c r="J4" s="14">
        <f t="shared" si="7"/>
        <v>3</v>
      </c>
      <c r="K4" s="14">
        <f t="shared" si="7"/>
        <v>3</v>
      </c>
      <c r="L4" s="14">
        <f t="shared" si="7"/>
        <v>2.9666666666666668</v>
      </c>
      <c r="M4" s="14">
        <f t="shared" si="7"/>
        <v>2.9666666666666668</v>
      </c>
      <c r="N4" s="14">
        <f t="shared" si="7"/>
        <v>3</v>
      </c>
      <c r="O4" s="14">
        <f t="shared" si="7"/>
        <v>3</v>
      </c>
      <c r="P4" s="14">
        <f t="shared" si="7"/>
        <v>2.9666666666666668</v>
      </c>
      <c r="Q4" s="14">
        <f t="shared" si="7"/>
        <v>2.9666666666666668</v>
      </c>
      <c r="R4" s="14">
        <f t="shared" si="7"/>
        <v>3</v>
      </c>
      <c r="S4" s="14">
        <f t="shared" si="7"/>
        <v>3</v>
      </c>
      <c r="T4" s="14">
        <f t="shared" si="7"/>
        <v>2.9666666666666668</v>
      </c>
      <c r="U4" s="14">
        <f t="shared" si="7"/>
        <v>2.9666666666666668</v>
      </c>
      <c r="V4" s="14">
        <f t="shared" si="7"/>
        <v>3</v>
      </c>
      <c r="W4" s="14">
        <f t="shared" si="7"/>
        <v>3</v>
      </c>
      <c r="X4" s="14">
        <f t="shared" si="7"/>
        <v>2.9666666666666668</v>
      </c>
      <c r="Y4" s="14">
        <f t="shared" si="7"/>
        <v>2.9666666666666668</v>
      </c>
      <c r="Z4" s="14">
        <f t="shared" si="7"/>
        <v>3</v>
      </c>
      <c r="AA4" s="14">
        <f t="shared" si="7"/>
        <v>3</v>
      </c>
      <c r="AB4" s="14">
        <f t="shared" si="7"/>
        <v>2.9666666666666668</v>
      </c>
      <c r="AC4" s="14">
        <f t="shared" si="7"/>
        <v>2.9666666666666668</v>
      </c>
      <c r="AD4" s="14">
        <f t="shared" si="7"/>
        <v>3</v>
      </c>
      <c r="AE4" s="14">
        <f t="shared" si="7"/>
        <v>3</v>
      </c>
      <c r="AF4" s="14">
        <f t="shared" si="7"/>
        <v>2.9666666666666668</v>
      </c>
      <c r="AG4" s="14">
        <f t="shared" si="7"/>
        <v>2.9666666666666668</v>
      </c>
      <c r="AH4" s="14">
        <f t="shared" si="7"/>
        <v>3</v>
      </c>
      <c r="AI4" s="14">
        <f t="shared" si="7"/>
        <v>3</v>
      </c>
      <c r="AJ4" s="14">
        <f t="shared" si="7"/>
        <v>2.9666666666666668</v>
      </c>
      <c r="AK4" s="14">
        <f t="shared" si="7"/>
        <v>2.9666666666666668</v>
      </c>
      <c r="AL4" s="14">
        <f t="shared" si="7"/>
        <v>3</v>
      </c>
      <c r="AM4" s="14">
        <f t="shared" si="7"/>
        <v>3</v>
      </c>
      <c r="AN4" s="14">
        <f t="shared" si="7"/>
        <v>2.9666666666666668</v>
      </c>
      <c r="AO4" s="14">
        <f t="shared" si="7"/>
        <v>2.9666666666666668</v>
      </c>
      <c r="AP4" s="14">
        <f t="shared" si="7"/>
        <v>3</v>
      </c>
      <c r="AQ4" s="14">
        <f t="shared" si="7"/>
        <v>3</v>
      </c>
      <c r="AR4" s="14">
        <f t="shared" si="7"/>
        <v>2.9666666666666668</v>
      </c>
      <c r="AS4" s="14">
        <f t="shared" si="7"/>
        <v>2.9666666666666668</v>
      </c>
      <c r="AT4" s="14">
        <f t="shared" si="7"/>
        <v>3</v>
      </c>
      <c r="AU4" s="14">
        <f t="shared" si="7"/>
        <v>3</v>
      </c>
      <c r="AV4" s="14">
        <f t="shared" si="7"/>
        <v>2.9666666666666668</v>
      </c>
      <c r="AW4" s="14">
        <f t="shared" si="7"/>
        <v>2.9666666666666668</v>
      </c>
      <c r="AX4" s="14">
        <f t="shared" si="7"/>
        <v>3</v>
      </c>
      <c r="AY4" s="14">
        <f t="shared" si="7"/>
        <v>3</v>
      </c>
      <c r="AZ4" s="14">
        <f t="shared" si="7"/>
        <v>2.9666666666666668</v>
      </c>
      <c r="BA4" s="14">
        <f t="shared" si="7"/>
        <v>2.9666666666666668</v>
      </c>
      <c r="BB4" s="14">
        <f t="shared" si="7"/>
        <v>3</v>
      </c>
      <c r="BC4" s="14">
        <f t="shared" si="7"/>
        <v>3</v>
      </c>
      <c r="BD4" s="14">
        <f t="shared" si="7"/>
        <v>2.9666666666666668</v>
      </c>
      <c r="BE4" s="14">
        <f t="shared" si="7"/>
        <v>2.9666666666666668</v>
      </c>
      <c r="BF4" s="14">
        <f t="shared" si="7"/>
        <v>3</v>
      </c>
      <c r="BG4" s="14">
        <f t="shared" si="7"/>
        <v>3</v>
      </c>
      <c r="BH4" s="14">
        <f t="shared" si="7"/>
        <v>2.9666666666666668</v>
      </c>
      <c r="BI4" s="14">
        <f t="shared" si="7"/>
        <v>2.9666666666666668</v>
      </c>
      <c r="BJ4" s="14">
        <f t="shared" si="7"/>
        <v>3</v>
      </c>
      <c r="BK4" s="14">
        <f t="shared" si="7"/>
        <v>3</v>
      </c>
      <c r="BL4" s="14">
        <f t="shared" si="7"/>
        <v>2.9666666666666668</v>
      </c>
      <c r="BM4" s="14">
        <f t="shared" si="7"/>
        <v>2.9666666666666668</v>
      </c>
      <c r="BN4" s="14">
        <f t="shared" si="7"/>
        <v>3</v>
      </c>
      <c r="BO4" s="14">
        <f t="shared" si="7"/>
        <v>3</v>
      </c>
      <c r="BP4" s="14">
        <f t="shared" si="7"/>
        <v>2.9666666666666668</v>
      </c>
      <c r="BQ4" s="14">
        <f t="shared" si="7"/>
        <v>2.9666666666666668</v>
      </c>
      <c r="BR4" s="14">
        <f t="shared" si="7"/>
        <v>3</v>
      </c>
      <c r="BS4" s="14">
        <f t="shared" si="7"/>
        <v>3</v>
      </c>
      <c r="BT4" s="14">
        <f t="shared" si="7"/>
        <v>2.9666666666666668</v>
      </c>
      <c r="BU4" s="14">
        <f t="shared" si="0"/>
        <v>2.9666666666666668</v>
      </c>
      <c r="BV4" s="14">
        <f t="shared" si="1"/>
        <v>3</v>
      </c>
      <c r="BW4" s="14">
        <f t="shared" si="1"/>
        <v>3</v>
      </c>
      <c r="BX4" s="14">
        <f t="shared" si="1"/>
        <v>2.9666666666666668</v>
      </c>
      <c r="BY4" s="14">
        <f t="shared" si="1"/>
        <v>2.9666666666666668</v>
      </c>
      <c r="BZ4" s="14">
        <f t="shared" si="1"/>
        <v>3</v>
      </c>
      <c r="CA4" s="14">
        <f t="shared" si="1"/>
        <v>3</v>
      </c>
      <c r="CB4" s="14">
        <f t="shared" si="1"/>
        <v>2.9666666666666668</v>
      </c>
      <c r="CC4" s="14">
        <f t="shared" si="1"/>
        <v>2.9666666666666668</v>
      </c>
      <c r="CD4" s="14">
        <f t="shared" si="1"/>
        <v>3</v>
      </c>
      <c r="CE4" s="14">
        <f t="shared" si="1"/>
        <v>3</v>
      </c>
      <c r="CF4" s="14">
        <f t="shared" si="1"/>
        <v>2.9666666666666668</v>
      </c>
      <c r="CG4" s="14">
        <f t="shared" si="1"/>
        <v>2.9666666666666668</v>
      </c>
      <c r="CH4" s="14">
        <f t="shared" si="1"/>
        <v>3</v>
      </c>
      <c r="CI4" s="14">
        <f t="shared" si="1"/>
        <v>3</v>
      </c>
      <c r="CJ4" s="14">
        <f t="shared" si="1"/>
        <v>2.9666666666666668</v>
      </c>
      <c r="CK4" s="14">
        <f t="shared" si="1"/>
        <v>2.9666666666666668</v>
      </c>
      <c r="CL4" s="14">
        <f t="shared" si="1"/>
        <v>3</v>
      </c>
      <c r="CM4" s="14">
        <f t="shared" si="1"/>
        <v>3</v>
      </c>
      <c r="CN4" s="14">
        <f t="shared" si="1"/>
        <v>2.9666666666666668</v>
      </c>
      <c r="CO4" s="14">
        <f t="shared" si="1"/>
        <v>2.9666666666666668</v>
      </c>
      <c r="CP4" s="14">
        <f t="shared" si="1"/>
        <v>3</v>
      </c>
      <c r="CQ4" s="14">
        <f t="shared" si="1"/>
        <v>3</v>
      </c>
      <c r="CR4" s="14">
        <f t="shared" si="1"/>
        <v>2.9666666666666668</v>
      </c>
      <c r="CS4" s="14">
        <f t="shared" si="1"/>
        <v>2.9666666666666668</v>
      </c>
      <c r="CT4" s="14">
        <f t="shared" si="1"/>
        <v>3</v>
      </c>
      <c r="CU4" s="14">
        <f t="shared" si="1"/>
        <v>3</v>
      </c>
      <c r="CV4" s="14">
        <f t="shared" si="1"/>
        <v>2.9666666666666668</v>
      </c>
      <c r="CW4" s="14">
        <f t="shared" si="1"/>
        <v>2.9666666666666668</v>
      </c>
      <c r="CX4" s="14">
        <f t="shared" si="1"/>
        <v>3</v>
      </c>
      <c r="CY4" s="14">
        <f t="shared" si="1"/>
        <v>3</v>
      </c>
      <c r="CZ4" s="14">
        <f t="shared" si="1"/>
        <v>2.9666666666666668</v>
      </c>
      <c r="DA4" s="14">
        <f t="shared" si="1"/>
        <v>2.9666666666666668</v>
      </c>
      <c r="DB4" s="14">
        <f t="shared" si="1"/>
        <v>3</v>
      </c>
      <c r="DC4" s="14">
        <f t="shared" si="1"/>
        <v>3</v>
      </c>
      <c r="DD4" s="14">
        <f t="shared" si="1"/>
        <v>2.9666666666666668</v>
      </c>
      <c r="DE4" s="14">
        <f t="shared" si="1"/>
        <v>2.9666666666666668</v>
      </c>
      <c r="DF4" s="14">
        <f t="shared" si="1"/>
        <v>3</v>
      </c>
      <c r="DG4" s="14">
        <f t="shared" si="1"/>
        <v>3</v>
      </c>
      <c r="DH4" s="14">
        <f t="shared" si="1"/>
        <v>2.9666666666666668</v>
      </c>
      <c r="DI4" s="14">
        <f t="shared" si="1"/>
        <v>2.9666666666666668</v>
      </c>
      <c r="DJ4" s="14">
        <f t="shared" si="1"/>
        <v>3</v>
      </c>
      <c r="DK4" s="14">
        <f t="shared" si="1"/>
        <v>3</v>
      </c>
      <c r="DL4" s="14">
        <f t="shared" si="1"/>
        <v>2.9666666666666668</v>
      </c>
      <c r="DM4" s="14">
        <f t="shared" si="1"/>
        <v>2.9666666666666668</v>
      </c>
      <c r="DN4" s="14">
        <f t="shared" si="1"/>
        <v>3</v>
      </c>
      <c r="DO4" s="14">
        <f t="shared" si="1"/>
        <v>3</v>
      </c>
      <c r="DP4" s="14">
        <f t="shared" si="1"/>
        <v>2.9666666666666668</v>
      </c>
      <c r="DQ4" s="14">
        <f t="shared" si="1"/>
        <v>2.9666666666666668</v>
      </c>
      <c r="DR4" s="14">
        <f t="shared" si="1"/>
        <v>3</v>
      </c>
      <c r="DS4" s="14">
        <f t="shared" si="1"/>
        <v>3</v>
      </c>
    </row>
    <row r="5" spans="1:123" s="12" customFormat="1" ht="13" x14ac:dyDescent="0.3">
      <c r="A5" s="160" t="str">
        <f>Returns!A5</f>
        <v>Pre WHT Equity IRR</v>
      </c>
      <c r="B5" s="14"/>
      <c r="C5" s="14"/>
      <c r="D5" s="14"/>
      <c r="E5" s="163">
        <f ca="1">Returns!E5</f>
        <v>0.44146253466606133</v>
      </c>
      <c r="F5" s="14"/>
      <c r="G5" s="14"/>
      <c r="H5" s="14">
        <f t="shared" ref="H5" si="8">H39</f>
        <v>91</v>
      </c>
      <c r="I5" s="14">
        <f t="shared" ref="I5:BT5" si="9">I39</f>
        <v>92</v>
      </c>
      <c r="J5" s="14">
        <f t="shared" si="9"/>
        <v>92</v>
      </c>
      <c r="K5" s="14">
        <f t="shared" si="9"/>
        <v>90</v>
      </c>
      <c r="L5" s="14">
        <f t="shared" si="9"/>
        <v>91</v>
      </c>
      <c r="M5" s="14">
        <f t="shared" si="9"/>
        <v>92</v>
      </c>
      <c r="N5" s="14">
        <f t="shared" si="9"/>
        <v>92</v>
      </c>
      <c r="O5" s="14">
        <f t="shared" si="9"/>
        <v>90</v>
      </c>
      <c r="P5" s="14">
        <f t="shared" si="9"/>
        <v>91</v>
      </c>
      <c r="Q5" s="14">
        <f t="shared" si="9"/>
        <v>92</v>
      </c>
      <c r="R5" s="14">
        <f t="shared" si="9"/>
        <v>92</v>
      </c>
      <c r="S5" s="14">
        <f t="shared" si="9"/>
        <v>90</v>
      </c>
      <c r="T5" s="14">
        <f t="shared" si="9"/>
        <v>91</v>
      </c>
      <c r="U5" s="14">
        <f t="shared" si="9"/>
        <v>92</v>
      </c>
      <c r="V5" s="14">
        <f t="shared" si="9"/>
        <v>92</v>
      </c>
      <c r="W5" s="14">
        <f t="shared" si="9"/>
        <v>91</v>
      </c>
      <c r="X5" s="14">
        <f t="shared" si="9"/>
        <v>91</v>
      </c>
      <c r="Y5" s="14">
        <f t="shared" si="9"/>
        <v>92</v>
      </c>
      <c r="Z5" s="14">
        <f t="shared" si="9"/>
        <v>92</v>
      </c>
      <c r="AA5" s="14">
        <f t="shared" si="9"/>
        <v>90</v>
      </c>
      <c r="AB5" s="14">
        <f t="shared" si="9"/>
        <v>91</v>
      </c>
      <c r="AC5" s="14">
        <f t="shared" si="9"/>
        <v>92</v>
      </c>
      <c r="AD5" s="14">
        <f t="shared" si="9"/>
        <v>92</v>
      </c>
      <c r="AE5" s="14">
        <f t="shared" si="9"/>
        <v>90</v>
      </c>
      <c r="AF5" s="14">
        <f t="shared" si="9"/>
        <v>91</v>
      </c>
      <c r="AG5" s="14">
        <f t="shared" si="9"/>
        <v>92</v>
      </c>
      <c r="AH5" s="14">
        <f t="shared" si="9"/>
        <v>92</v>
      </c>
      <c r="AI5" s="14">
        <f t="shared" si="9"/>
        <v>90</v>
      </c>
      <c r="AJ5" s="14">
        <f t="shared" si="9"/>
        <v>91</v>
      </c>
      <c r="AK5" s="14">
        <f t="shared" si="9"/>
        <v>92</v>
      </c>
      <c r="AL5" s="14">
        <f t="shared" si="9"/>
        <v>92</v>
      </c>
      <c r="AM5" s="14">
        <f t="shared" si="9"/>
        <v>91</v>
      </c>
      <c r="AN5" s="14">
        <f t="shared" si="9"/>
        <v>91</v>
      </c>
      <c r="AO5" s="14">
        <f t="shared" si="9"/>
        <v>92</v>
      </c>
      <c r="AP5" s="14">
        <f t="shared" si="9"/>
        <v>92</v>
      </c>
      <c r="AQ5" s="14">
        <f t="shared" si="9"/>
        <v>90</v>
      </c>
      <c r="AR5" s="14">
        <f t="shared" si="9"/>
        <v>91</v>
      </c>
      <c r="AS5" s="14">
        <f t="shared" si="9"/>
        <v>92</v>
      </c>
      <c r="AT5" s="14">
        <f t="shared" si="9"/>
        <v>92</v>
      </c>
      <c r="AU5" s="14">
        <f t="shared" si="9"/>
        <v>90</v>
      </c>
      <c r="AV5" s="14">
        <f t="shared" si="9"/>
        <v>91</v>
      </c>
      <c r="AW5" s="14">
        <f t="shared" si="9"/>
        <v>92</v>
      </c>
      <c r="AX5" s="14">
        <f t="shared" si="9"/>
        <v>92</v>
      </c>
      <c r="AY5" s="14">
        <f t="shared" si="9"/>
        <v>90</v>
      </c>
      <c r="AZ5" s="14">
        <f t="shared" si="9"/>
        <v>91</v>
      </c>
      <c r="BA5" s="14">
        <f t="shared" si="9"/>
        <v>92</v>
      </c>
      <c r="BB5" s="14">
        <f t="shared" si="9"/>
        <v>92</v>
      </c>
      <c r="BC5" s="14">
        <f t="shared" si="9"/>
        <v>91</v>
      </c>
      <c r="BD5" s="14">
        <f t="shared" si="9"/>
        <v>91</v>
      </c>
      <c r="BE5" s="14">
        <f t="shared" si="9"/>
        <v>92</v>
      </c>
      <c r="BF5" s="14">
        <f t="shared" si="9"/>
        <v>92</v>
      </c>
      <c r="BG5" s="14">
        <f t="shared" si="9"/>
        <v>90</v>
      </c>
      <c r="BH5" s="14">
        <f t="shared" si="9"/>
        <v>91</v>
      </c>
      <c r="BI5" s="14">
        <f t="shared" si="9"/>
        <v>92</v>
      </c>
      <c r="BJ5" s="14">
        <f t="shared" si="9"/>
        <v>92</v>
      </c>
      <c r="BK5" s="14">
        <f t="shared" si="9"/>
        <v>90</v>
      </c>
      <c r="BL5" s="14">
        <f t="shared" si="9"/>
        <v>91</v>
      </c>
      <c r="BM5" s="14">
        <f t="shared" si="9"/>
        <v>92</v>
      </c>
      <c r="BN5" s="14">
        <f t="shared" si="9"/>
        <v>92</v>
      </c>
      <c r="BO5" s="14">
        <f t="shared" si="9"/>
        <v>90</v>
      </c>
      <c r="BP5" s="14">
        <f t="shared" si="9"/>
        <v>91</v>
      </c>
      <c r="BQ5" s="14">
        <f t="shared" si="9"/>
        <v>92</v>
      </c>
      <c r="BR5" s="14">
        <f t="shared" si="9"/>
        <v>92</v>
      </c>
      <c r="BS5" s="14">
        <f t="shared" si="9"/>
        <v>91</v>
      </c>
      <c r="BT5" s="14">
        <f t="shared" si="9"/>
        <v>91</v>
      </c>
      <c r="BU5" s="14">
        <f t="shared" si="0"/>
        <v>92</v>
      </c>
      <c r="BV5" s="14">
        <f t="shared" si="1"/>
        <v>92</v>
      </c>
      <c r="BW5" s="14">
        <f t="shared" si="1"/>
        <v>90</v>
      </c>
      <c r="BX5" s="14">
        <f t="shared" si="1"/>
        <v>91</v>
      </c>
      <c r="BY5" s="14">
        <f t="shared" si="1"/>
        <v>92</v>
      </c>
      <c r="BZ5" s="14">
        <f t="shared" si="1"/>
        <v>92</v>
      </c>
      <c r="CA5" s="14">
        <f t="shared" si="1"/>
        <v>90</v>
      </c>
      <c r="CB5" s="14">
        <f t="shared" si="1"/>
        <v>91</v>
      </c>
      <c r="CC5" s="14">
        <f t="shared" si="1"/>
        <v>92</v>
      </c>
      <c r="CD5" s="14">
        <f t="shared" si="1"/>
        <v>92</v>
      </c>
      <c r="CE5" s="14">
        <f t="shared" si="1"/>
        <v>90</v>
      </c>
      <c r="CF5" s="14">
        <f t="shared" si="1"/>
        <v>91</v>
      </c>
      <c r="CG5" s="14">
        <f t="shared" si="1"/>
        <v>92</v>
      </c>
      <c r="CH5" s="14">
        <f t="shared" si="1"/>
        <v>92</v>
      </c>
      <c r="CI5" s="14">
        <f t="shared" si="1"/>
        <v>91</v>
      </c>
      <c r="CJ5" s="14">
        <f t="shared" si="1"/>
        <v>91</v>
      </c>
      <c r="CK5" s="14">
        <f t="shared" si="1"/>
        <v>92</v>
      </c>
      <c r="CL5" s="14">
        <f t="shared" si="1"/>
        <v>92</v>
      </c>
      <c r="CM5" s="14">
        <f t="shared" si="1"/>
        <v>90</v>
      </c>
      <c r="CN5" s="14">
        <f t="shared" si="1"/>
        <v>91</v>
      </c>
      <c r="CO5" s="14">
        <f t="shared" si="1"/>
        <v>92</v>
      </c>
      <c r="CP5" s="14">
        <f t="shared" si="1"/>
        <v>92</v>
      </c>
      <c r="CQ5" s="14">
        <f t="shared" si="1"/>
        <v>90</v>
      </c>
      <c r="CR5" s="14">
        <f t="shared" si="1"/>
        <v>91</v>
      </c>
      <c r="CS5" s="14">
        <f t="shared" si="1"/>
        <v>92</v>
      </c>
      <c r="CT5" s="14">
        <f t="shared" si="1"/>
        <v>92</v>
      </c>
      <c r="CU5" s="14">
        <f t="shared" si="1"/>
        <v>90</v>
      </c>
      <c r="CV5" s="14">
        <f t="shared" si="1"/>
        <v>91</v>
      </c>
      <c r="CW5" s="14">
        <f t="shared" si="1"/>
        <v>92</v>
      </c>
      <c r="CX5" s="14">
        <f t="shared" si="1"/>
        <v>92</v>
      </c>
      <c r="CY5" s="14">
        <f t="shared" si="1"/>
        <v>91</v>
      </c>
      <c r="CZ5" s="14">
        <f t="shared" si="1"/>
        <v>91</v>
      </c>
      <c r="DA5" s="14">
        <f t="shared" si="1"/>
        <v>92</v>
      </c>
      <c r="DB5" s="14">
        <f t="shared" si="1"/>
        <v>92</v>
      </c>
      <c r="DC5" s="14">
        <f t="shared" si="1"/>
        <v>90</v>
      </c>
      <c r="DD5" s="14">
        <f t="shared" si="1"/>
        <v>91</v>
      </c>
      <c r="DE5" s="14">
        <f t="shared" si="1"/>
        <v>92</v>
      </c>
      <c r="DF5" s="14">
        <f t="shared" si="1"/>
        <v>92</v>
      </c>
      <c r="DG5" s="14">
        <f t="shared" si="1"/>
        <v>90</v>
      </c>
      <c r="DH5" s="14">
        <f t="shared" si="1"/>
        <v>91</v>
      </c>
      <c r="DI5" s="14">
        <f t="shared" si="1"/>
        <v>92</v>
      </c>
      <c r="DJ5" s="14">
        <f t="shared" si="1"/>
        <v>92</v>
      </c>
      <c r="DK5" s="14">
        <f t="shared" si="1"/>
        <v>90</v>
      </c>
      <c r="DL5" s="14">
        <f t="shared" si="1"/>
        <v>91</v>
      </c>
      <c r="DM5" s="14">
        <f t="shared" si="1"/>
        <v>92</v>
      </c>
      <c r="DN5" s="14">
        <f t="shared" si="1"/>
        <v>92</v>
      </c>
      <c r="DO5" s="14">
        <f t="shared" si="1"/>
        <v>91</v>
      </c>
      <c r="DP5" s="14">
        <f t="shared" si="1"/>
        <v>91</v>
      </c>
      <c r="DQ5" s="14">
        <f t="shared" si="1"/>
        <v>92</v>
      </c>
      <c r="DR5" s="14">
        <f t="shared" si="1"/>
        <v>92</v>
      </c>
      <c r="DS5" s="14">
        <f t="shared" si="1"/>
        <v>90</v>
      </c>
    </row>
    <row r="6" spans="1:123" s="12" customFormat="1" ht="13" x14ac:dyDescent="0.3">
      <c r="A6" s="160" t="str">
        <f>Returns!A6</f>
        <v>Post WHT Equity IRR</v>
      </c>
      <c r="B6" s="14"/>
      <c r="C6" s="14"/>
      <c r="D6" s="14"/>
      <c r="E6" s="163">
        <f ca="1">Returns!E6</f>
        <v>0.44146253466606133</v>
      </c>
      <c r="F6" s="14"/>
      <c r="G6" s="14"/>
      <c r="H6" s="14">
        <v>1</v>
      </c>
      <c r="I6" s="14">
        <f>H6+1</f>
        <v>2</v>
      </c>
      <c r="J6" s="14">
        <f t="shared" ref="J6:BU6" si="10">I6+1</f>
        <v>3</v>
      </c>
      <c r="K6" s="14">
        <f t="shared" si="10"/>
        <v>4</v>
      </c>
      <c r="L6" s="14">
        <f t="shared" si="10"/>
        <v>5</v>
      </c>
      <c r="M6" s="14">
        <f t="shared" si="10"/>
        <v>6</v>
      </c>
      <c r="N6" s="14">
        <f t="shared" si="10"/>
        <v>7</v>
      </c>
      <c r="O6" s="14">
        <f t="shared" si="10"/>
        <v>8</v>
      </c>
      <c r="P6" s="14">
        <f t="shared" si="10"/>
        <v>9</v>
      </c>
      <c r="Q6" s="14">
        <f t="shared" si="10"/>
        <v>10</v>
      </c>
      <c r="R6" s="14">
        <f t="shared" si="10"/>
        <v>11</v>
      </c>
      <c r="S6" s="14">
        <f t="shared" si="10"/>
        <v>12</v>
      </c>
      <c r="T6" s="14">
        <f t="shared" si="10"/>
        <v>13</v>
      </c>
      <c r="U6" s="14">
        <f t="shared" si="10"/>
        <v>14</v>
      </c>
      <c r="V6" s="14">
        <f t="shared" si="10"/>
        <v>15</v>
      </c>
      <c r="W6" s="14">
        <f t="shared" si="10"/>
        <v>16</v>
      </c>
      <c r="X6" s="14">
        <f t="shared" si="10"/>
        <v>17</v>
      </c>
      <c r="Y6" s="14">
        <f t="shared" si="10"/>
        <v>18</v>
      </c>
      <c r="Z6" s="14">
        <f t="shared" si="10"/>
        <v>19</v>
      </c>
      <c r="AA6" s="14">
        <f t="shared" si="10"/>
        <v>20</v>
      </c>
      <c r="AB6" s="14">
        <f t="shared" si="10"/>
        <v>21</v>
      </c>
      <c r="AC6" s="14">
        <f t="shared" si="10"/>
        <v>22</v>
      </c>
      <c r="AD6" s="14">
        <f t="shared" si="10"/>
        <v>23</v>
      </c>
      <c r="AE6" s="14">
        <f t="shared" si="10"/>
        <v>24</v>
      </c>
      <c r="AF6" s="14">
        <f t="shared" si="10"/>
        <v>25</v>
      </c>
      <c r="AG6" s="14">
        <f t="shared" si="10"/>
        <v>26</v>
      </c>
      <c r="AH6" s="14">
        <f t="shared" si="10"/>
        <v>27</v>
      </c>
      <c r="AI6" s="14">
        <f t="shared" si="10"/>
        <v>28</v>
      </c>
      <c r="AJ6" s="14">
        <f t="shared" si="10"/>
        <v>29</v>
      </c>
      <c r="AK6" s="14">
        <f t="shared" si="10"/>
        <v>30</v>
      </c>
      <c r="AL6" s="14">
        <f t="shared" si="10"/>
        <v>31</v>
      </c>
      <c r="AM6" s="14">
        <f t="shared" si="10"/>
        <v>32</v>
      </c>
      <c r="AN6" s="14">
        <f t="shared" si="10"/>
        <v>33</v>
      </c>
      <c r="AO6" s="14">
        <f t="shared" si="10"/>
        <v>34</v>
      </c>
      <c r="AP6" s="14">
        <f t="shared" si="10"/>
        <v>35</v>
      </c>
      <c r="AQ6" s="14">
        <f t="shared" si="10"/>
        <v>36</v>
      </c>
      <c r="AR6" s="14">
        <f t="shared" si="10"/>
        <v>37</v>
      </c>
      <c r="AS6" s="14">
        <f t="shared" si="10"/>
        <v>38</v>
      </c>
      <c r="AT6" s="14">
        <f t="shared" si="10"/>
        <v>39</v>
      </c>
      <c r="AU6" s="14">
        <f t="shared" si="10"/>
        <v>40</v>
      </c>
      <c r="AV6" s="14">
        <f t="shared" si="10"/>
        <v>41</v>
      </c>
      <c r="AW6" s="14">
        <f t="shared" si="10"/>
        <v>42</v>
      </c>
      <c r="AX6" s="14">
        <f t="shared" si="10"/>
        <v>43</v>
      </c>
      <c r="AY6" s="14">
        <f t="shared" si="10"/>
        <v>44</v>
      </c>
      <c r="AZ6" s="14">
        <f t="shared" si="10"/>
        <v>45</v>
      </c>
      <c r="BA6" s="14">
        <f t="shared" si="10"/>
        <v>46</v>
      </c>
      <c r="BB6" s="14">
        <f t="shared" si="10"/>
        <v>47</v>
      </c>
      <c r="BC6" s="14">
        <f t="shared" si="10"/>
        <v>48</v>
      </c>
      <c r="BD6" s="14">
        <f t="shared" si="10"/>
        <v>49</v>
      </c>
      <c r="BE6" s="14">
        <f t="shared" si="10"/>
        <v>50</v>
      </c>
      <c r="BF6" s="14">
        <f t="shared" si="10"/>
        <v>51</v>
      </c>
      <c r="BG6" s="14">
        <f t="shared" si="10"/>
        <v>52</v>
      </c>
      <c r="BH6" s="14">
        <f t="shared" si="10"/>
        <v>53</v>
      </c>
      <c r="BI6" s="14">
        <f t="shared" si="10"/>
        <v>54</v>
      </c>
      <c r="BJ6" s="14">
        <f t="shared" si="10"/>
        <v>55</v>
      </c>
      <c r="BK6" s="14">
        <f t="shared" si="10"/>
        <v>56</v>
      </c>
      <c r="BL6" s="14">
        <f t="shared" si="10"/>
        <v>57</v>
      </c>
      <c r="BM6" s="14">
        <f t="shared" si="10"/>
        <v>58</v>
      </c>
      <c r="BN6" s="14">
        <f t="shared" si="10"/>
        <v>59</v>
      </c>
      <c r="BO6" s="14">
        <f t="shared" si="10"/>
        <v>60</v>
      </c>
      <c r="BP6" s="14">
        <f t="shared" si="10"/>
        <v>61</v>
      </c>
      <c r="BQ6" s="14">
        <f t="shared" si="10"/>
        <v>62</v>
      </c>
      <c r="BR6" s="14">
        <f t="shared" si="10"/>
        <v>63</v>
      </c>
      <c r="BS6" s="14">
        <f t="shared" si="10"/>
        <v>64</v>
      </c>
      <c r="BT6" s="14">
        <f t="shared" si="10"/>
        <v>65</v>
      </c>
      <c r="BU6" s="14">
        <f t="shared" si="10"/>
        <v>66</v>
      </c>
      <c r="BV6" s="14">
        <f t="shared" ref="BV6:DS6" si="11">BU6+1</f>
        <v>67</v>
      </c>
      <c r="BW6" s="14">
        <f t="shared" si="11"/>
        <v>68</v>
      </c>
      <c r="BX6" s="14">
        <f t="shared" si="11"/>
        <v>69</v>
      </c>
      <c r="BY6" s="14">
        <f t="shared" si="11"/>
        <v>70</v>
      </c>
      <c r="BZ6" s="14">
        <f t="shared" si="11"/>
        <v>71</v>
      </c>
      <c r="CA6" s="14">
        <f t="shared" si="11"/>
        <v>72</v>
      </c>
      <c r="CB6" s="14">
        <f t="shared" si="11"/>
        <v>73</v>
      </c>
      <c r="CC6" s="14">
        <f t="shared" si="11"/>
        <v>74</v>
      </c>
      <c r="CD6" s="14">
        <f t="shared" si="11"/>
        <v>75</v>
      </c>
      <c r="CE6" s="14">
        <f t="shared" si="11"/>
        <v>76</v>
      </c>
      <c r="CF6" s="14">
        <f t="shared" si="11"/>
        <v>77</v>
      </c>
      <c r="CG6" s="14">
        <f t="shared" si="11"/>
        <v>78</v>
      </c>
      <c r="CH6" s="14">
        <f t="shared" si="11"/>
        <v>79</v>
      </c>
      <c r="CI6" s="14">
        <f t="shared" si="11"/>
        <v>80</v>
      </c>
      <c r="CJ6" s="14">
        <f t="shared" si="11"/>
        <v>81</v>
      </c>
      <c r="CK6" s="14">
        <f t="shared" si="11"/>
        <v>82</v>
      </c>
      <c r="CL6" s="14">
        <f t="shared" si="11"/>
        <v>83</v>
      </c>
      <c r="CM6" s="14">
        <f t="shared" si="11"/>
        <v>84</v>
      </c>
      <c r="CN6" s="14">
        <f t="shared" si="11"/>
        <v>85</v>
      </c>
      <c r="CO6" s="14">
        <f t="shared" si="11"/>
        <v>86</v>
      </c>
      <c r="CP6" s="14">
        <f t="shared" si="11"/>
        <v>87</v>
      </c>
      <c r="CQ6" s="14">
        <f t="shared" si="11"/>
        <v>88</v>
      </c>
      <c r="CR6" s="14">
        <f t="shared" si="11"/>
        <v>89</v>
      </c>
      <c r="CS6" s="14">
        <f t="shared" si="11"/>
        <v>90</v>
      </c>
      <c r="CT6" s="14">
        <f t="shared" si="11"/>
        <v>91</v>
      </c>
      <c r="CU6" s="14">
        <f t="shared" si="11"/>
        <v>92</v>
      </c>
      <c r="CV6" s="14">
        <f t="shared" si="11"/>
        <v>93</v>
      </c>
      <c r="CW6" s="14">
        <f t="shared" si="11"/>
        <v>94</v>
      </c>
      <c r="CX6" s="14">
        <f t="shared" si="11"/>
        <v>95</v>
      </c>
      <c r="CY6" s="14">
        <f t="shared" si="11"/>
        <v>96</v>
      </c>
      <c r="CZ6" s="14">
        <f t="shared" si="11"/>
        <v>97</v>
      </c>
      <c r="DA6" s="14">
        <f t="shared" si="11"/>
        <v>98</v>
      </c>
      <c r="DB6" s="14">
        <f t="shared" si="11"/>
        <v>99</v>
      </c>
      <c r="DC6" s="14">
        <f t="shared" si="11"/>
        <v>100</v>
      </c>
      <c r="DD6" s="14">
        <f t="shared" si="11"/>
        <v>101</v>
      </c>
      <c r="DE6" s="14">
        <f t="shared" si="11"/>
        <v>102</v>
      </c>
      <c r="DF6" s="14">
        <f t="shared" si="11"/>
        <v>103</v>
      </c>
      <c r="DG6" s="14">
        <f t="shared" si="11"/>
        <v>104</v>
      </c>
      <c r="DH6" s="14">
        <f t="shared" si="11"/>
        <v>105</v>
      </c>
      <c r="DI6" s="14">
        <f t="shared" si="11"/>
        <v>106</v>
      </c>
      <c r="DJ6" s="14">
        <f t="shared" si="11"/>
        <v>107</v>
      </c>
      <c r="DK6" s="14">
        <f t="shared" si="11"/>
        <v>108</v>
      </c>
      <c r="DL6" s="14">
        <f t="shared" si="11"/>
        <v>109</v>
      </c>
      <c r="DM6" s="14">
        <f t="shared" si="11"/>
        <v>110</v>
      </c>
      <c r="DN6" s="14">
        <f t="shared" si="11"/>
        <v>111</v>
      </c>
      <c r="DO6" s="14">
        <f t="shared" si="11"/>
        <v>112</v>
      </c>
      <c r="DP6" s="14">
        <f t="shared" si="11"/>
        <v>113</v>
      </c>
      <c r="DQ6" s="14">
        <f t="shared" si="11"/>
        <v>114</v>
      </c>
      <c r="DR6" s="14">
        <f t="shared" si="11"/>
        <v>115</v>
      </c>
      <c r="DS6" s="14">
        <f t="shared" si="11"/>
        <v>116</v>
      </c>
    </row>
    <row r="8" spans="1:123" s="7" customFormat="1" ht="15.5" x14ac:dyDescent="0.35">
      <c r="A8" s="7" t="s">
        <v>0</v>
      </c>
    </row>
    <row r="10" spans="1:123" x14ac:dyDescent="0.3">
      <c r="D10" s="1" t="s">
        <v>1</v>
      </c>
      <c r="F10" s="18">
        <f>Inputs!H19</f>
        <v>43922</v>
      </c>
    </row>
    <row r="12" spans="1:123" s="7" customFormat="1" ht="15.5" x14ac:dyDescent="0.35">
      <c r="A12" s="7" t="s">
        <v>325</v>
      </c>
    </row>
    <row r="13" spans="1:123" ht="14.5" thickBot="1" x14ac:dyDescent="0.35">
      <c r="A13" s="2"/>
      <c r="B13" s="1"/>
      <c r="C13" s="1"/>
      <c r="D13" s="1"/>
      <c r="E13" s="1"/>
      <c r="F13" s="1"/>
      <c r="G13" s="1"/>
    </row>
    <row r="14" spans="1:123" ht="16" thickBot="1" x14ac:dyDescent="0.4">
      <c r="A14" s="2"/>
      <c r="B14" s="1"/>
      <c r="C14" s="1"/>
      <c r="D14" s="157" t="s">
        <v>326</v>
      </c>
      <c r="E14" s="1"/>
      <c r="F14" s="158">
        <f ca="1">SUM($F$16:$F$23)</f>
        <v>0</v>
      </c>
      <c r="G14" s="1"/>
    </row>
    <row r="15" spans="1:123" x14ac:dyDescent="0.3">
      <c r="A15" s="86"/>
      <c r="B15" s="86"/>
      <c r="C15" s="86"/>
      <c r="D15" s="86"/>
      <c r="E15" s="86"/>
      <c r="F15" s="86"/>
      <c r="G15" s="86"/>
    </row>
    <row r="16" spans="1:123" x14ac:dyDescent="0.3">
      <c r="A16" s="86"/>
      <c r="B16" s="86"/>
      <c r="C16" s="86"/>
      <c r="D16" s="159" t="s">
        <v>332</v>
      </c>
      <c r="E16" s="86"/>
      <c r="F16" s="53">
        <f>Inputs!G47</f>
        <v>0</v>
      </c>
      <c r="G16" s="86"/>
    </row>
    <row r="17" spans="1:107" x14ac:dyDescent="0.3">
      <c r="A17" s="86"/>
      <c r="B17" s="86"/>
      <c r="C17" s="86"/>
      <c r="D17" s="159" t="s">
        <v>327</v>
      </c>
      <c r="E17" s="86"/>
      <c r="F17" s="53">
        <f ca="1">IF(ABS(Chck)&lt;0.01,0,1)</f>
        <v>0</v>
      </c>
      <c r="G17" s="86"/>
    </row>
    <row r="18" spans="1:107" x14ac:dyDescent="0.3">
      <c r="A18" s="86"/>
      <c r="B18" s="86"/>
      <c r="C18" s="86"/>
      <c r="D18" s="159" t="s">
        <v>328</v>
      </c>
      <c r="E18" s="86"/>
      <c r="F18" s="53">
        <f ca="1">FS!$F$97</f>
        <v>0</v>
      </c>
      <c r="G18" s="86"/>
    </row>
    <row r="19" spans="1:107" x14ac:dyDescent="0.3">
      <c r="A19" s="86"/>
      <c r="B19" s="86"/>
      <c r="C19" s="86"/>
      <c r="D19" s="159" t="s">
        <v>329</v>
      </c>
      <c r="E19" s="86"/>
      <c r="F19" s="53">
        <f>FS!DS84</f>
        <v>0</v>
      </c>
      <c r="G19" s="86"/>
    </row>
    <row r="20" spans="1:107" x14ac:dyDescent="0.3">
      <c r="A20" s="86"/>
      <c r="B20" s="86"/>
      <c r="C20" s="86"/>
      <c r="D20" s="159" t="s">
        <v>333</v>
      </c>
      <c r="E20" s="86"/>
      <c r="F20" s="53">
        <f>IF(FS!DS91&lt;0.01,0,1)</f>
        <v>0</v>
      </c>
      <c r="G20" s="86"/>
    </row>
    <row r="21" spans="1:107" x14ac:dyDescent="0.3">
      <c r="A21" s="86"/>
      <c r="B21" s="86"/>
      <c r="C21" s="86"/>
      <c r="D21" s="86"/>
      <c r="E21" s="86"/>
      <c r="F21" s="86"/>
      <c r="G21" s="86"/>
    </row>
    <row r="22" spans="1:107" x14ac:dyDescent="0.3">
      <c r="A22" s="86"/>
      <c r="B22" s="86"/>
      <c r="C22" s="86"/>
      <c r="D22" s="86" t="s">
        <v>330</v>
      </c>
      <c r="E22" s="86"/>
      <c r="F22" s="53"/>
      <c r="G22" s="86"/>
    </row>
    <row r="23" spans="1:107" x14ac:dyDescent="0.3">
      <c r="A23" s="86"/>
      <c r="B23" s="86"/>
      <c r="C23" s="86"/>
      <c r="D23" s="86" t="s">
        <v>331</v>
      </c>
      <c r="E23" s="86"/>
      <c r="F23" s="53"/>
      <c r="G23" s="86"/>
    </row>
    <row r="25" spans="1:107" s="7" customFormat="1" ht="15.5" x14ac:dyDescent="0.35">
      <c r="B25" s="7" t="s">
        <v>2</v>
      </c>
    </row>
    <row r="26" spans="1:107" s="1" customFormat="1" ht="13" x14ac:dyDescent="0.3">
      <c r="A26" s="2"/>
      <c r="E26" s="3"/>
    </row>
    <row r="27" spans="1:107" s="1" customFormat="1" ht="13" x14ac:dyDescent="0.3">
      <c r="A27" s="2"/>
      <c r="D27" s="1" t="s">
        <v>1</v>
      </c>
      <c r="E27" s="3"/>
      <c r="G27" s="4">
        <f>F10</f>
        <v>43922</v>
      </c>
      <c r="H27" s="8">
        <f>G27</f>
        <v>43922</v>
      </c>
      <c r="I27" s="8">
        <f>H28+1</f>
        <v>44287</v>
      </c>
      <c r="J27" s="8">
        <f t="shared" ref="J27:AF27" si="12">I28+1</f>
        <v>44652</v>
      </c>
      <c r="K27" s="8">
        <f t="shared" si="12"/>
        <v>45017</v>
      </c>
      <c r="L27" s="8">
        <f t="shared" si="12"/>
        <v>45383</v>
      </c>
      <c r="M27" s="8">
        <f t="shared" si="12"/>
        <v>45748</v>
      </c>
      <c r="N27" s="8">
        <f t="shared" si="12"/>
        <v>46113</v>
      </c>
      <c r="O27" s="8">
        <f t="shared" si="12"/>
        <v>46478</v>
      </c>
      <c r="P27" s="8">
        <f t="shared" si="12"/>
        <v>46844</v>
      </c>
      <c r="Q27" s="8">
        <f t="shared" si="12"/>
        <v>47209</v>
      </c>
      <c r="R27" s="8">
        <f t="shared" si="12"/>
        <v>47574</v>
      </c>
      <c r="S27" s="8">
        <f t="shared" si="12"/>
        <v>47939</v>
      </c>
      <c r="T27" s="8">
        <f t="shared" si="12"/>
        <v>48305</v>
      </c>
      <c r="U27" s="8">
        <f t="shared" si="12"/>
        <v>48670</v>
      </c>
      <c r="V27" s="8">
        <f t="shared" si="12"/>
        <v>49035</v>
      </c>
      <c r="W27" s="8">
        <f t="shared" si="12"/>
        <v>49400</v>
      </c>
      <c r="X27" s="8">
        <f t="shared" si="12"/>
        <v>49766</v>
      </c>
      <c r="Y27" s="8">
        <f t="shared" si="12"/>
        <v>50131</v>
      </c>
      <c r="Z27" s="8">
        <f t="shared" si="12"/>
        <v>50496</v>
      </c>
      <c r="AA27" s="8">
        <f t="shared" si="12"/>
        <v>50861</v>
      </c>
      <c r="AB27" s="8">
        <f t="shared" si="12"/>
        <v>51227</v>
      </c>
      <c r="AC27" s="8">
        <f t="shared" si="12"/>
        <v>51592</v>
      </c>
      <c r="AD27" s="8">
        <f t="shared" si="12"/>
        <v>51957</v>
      </c>
      <c r="AE27" s="8">
        <f t="shared" si="12"/>
        <v>52322</v>
      </c>
      <c r="AF27" s="8">
        <f t="shared" si="12"/>
        <v>52688</v>
      </c>
      <c r="AG27" s="8">
        <f>AF28+1</f>
        <v>53053</v>
      </c>
      <c r="AH27" s="8">
        <f>AG28+1</f>
        <v>53418</v>
      </c>
      <c r="AI27" s="8">
        <f>AH28+1</f>
        <v>53783</v>
      </c>
      <c r="AJ27" s="8">
        <f>AI28+1</f>
        <v>54149</v>
      </c>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c r="CK27" s="8"/>
      <c r="CL27" s="8"/>
      <c r="CM27" s="8"/>
      <c r="CN27" s="8"/>
      <c r="CO27" s="8"/>
      <c r="CP27" s="8"/>
      <c r="CQ27" s="8"/>
      <c r="CR27" s="8"/>
      <c r="CS27" s="8"/>
      <c r="CT27" s="8"/>
      <c r="CU27" s="8"/>
      <c r="CV27" s="8"/>
      <c r="CW27" s="8"/>
      <c r="CX27" s="8"/>
      <c r="CY27" s="8"/>
      <c r="CZ27" s="8"/>
      <c r="DA27" s="8"/>
      <c r="DB27" s="8"/>
      <c r="DC27" s="8"/>
    </row>
    <row r="28" spans="1:107" s="1" customFormat="1" ht="13" x14ac:dyDescent="0.3">
      <c r="A28" s="2"/>
      <c r="D28" s="1" t="s">
        <v>3</v>
      </c>
      <c r="E28" s="3"/>
      <c r="G28" s="9">
        <v>12</v>
      </c>
      <c r="H28" s="8">
        <f>EOMONTH(H27,$G28-1)</f>
        <v>44286</v>
      </c>
      <c r="I28" s="8">
        <f t="shared" ref="I28:AF28" si="13">EOMONTH(I27,$G28-1)</f>
        <v>44651</v>
      </c>
      <c r="J28" s="8">
        <f t="shared" si="13"/>
        <v>45016</v>
      </c>
      <c r="K28" s="8">
        <f t="shared" si="13"/>
        <v>45382</v>
      </c>
      <c r="L28" s="8">
        <f t="shared" si="13"/>
        <v>45747</v>
      </c>
      <c r="M28" s="8">
        <f t="shared" si="13"/>
        <v>46112</v>
      </c>
      <c r="N28" s="8">
        <f t="shared" si="13"/>
        <v>46477</v>
      </c>
      <c r="O28" s="8">
        <f t="shared" si="13"/>
        <v>46843</v>
      </c>
      <c r="P28" s="8">
        <f t="shared" si="13"/>
        <v>47208</v>
      </c>
      <c r="Q28" s="8">
        <f t="shared" si="13"/>
        <v>47573</v>
      </c>
      <c r="R28" s="8">
        <f t="shared" si="13"/>
        <v>47938</v>
      </c>
      <c r="S28" s="8">
        <f t="shared" si="13"/>
        <v>48304</v>
      </c>
      <c r="T28" s="8">
        <f t="shared" si="13"/>
        <v>48669</v>
      </c>
      <c r="U28" s="8">
        <f t="shared" si="13"/>
        <v>49034</v>
      </c>
      <c r="V28" s="8">
        <f t="shared" si="13"/>
        <v>49399</v>
      </c>
      <c r="W28" s="8">
        <f t="shared" si="13"/>
        <v>49765</v>
      </c>
      <c r="X28" s="8">
        <f t="shared" si="13"/>
        <v>50130</v>
      </c>
      <c r="Y28" s="8">
        <f t="shared" si="13"/>
        <v>50495</v>
      </c>
      <c r="Z28" s="8">
        <f t="shared" si="13"/>
        <v>50860</v>
      </c>
      <c r="AA28" s="8">
        <f t="shared" si="13"/>
        <v>51226</v>
      </c>
      <c r="AB28" s="8">
        <f t="shared" si="13"/>
        <v>51591</v>
      </c>
      <c r="AC28" s="8">
        <f t="shared" si="13"/>
        <v>51956</v>
      </c>
      <c r="AD28" s="8">
        <f t="shared" si="13"/>
        <v>52321</v>
      </c>
      <c r="AE28" s="8">
        <f t="shared" si="13"/>
        <v>52687</v>
      </c>
      <c r="AF28" s="8">
        <f t="shared" si="13"/>
        <v>53052</v>
      </c>
      <c r="AG28" s="8">
        <f>EOMONTH(AG27,$G28-1)</f>
        <v>53417</v>
      </c>
      <c r="AH28" s="8">
        <f>EOMONTH(AH27,$G28-1)</f>
        <v>53782</v>
      </c>
      <c r="AI28" s="8">
        <f>EOMONTH(AI27,$G28-1)</f>
        <v>54148</v>
      </c>
      <c r="AJ28" s="8">
        <f>EOMONTH(AJ27,$G28-1)</f>
        <v>54513</v>
      </c>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c r="CK28" s="8"/>
      <c r="CL28" s="8"/>
      <c r="CM28" s="8"/>
      <c r="CN28" s="8"/>
      <c r="CO28" s="8"/>
      <c r="CP28" s="8"/>
      <c r="CQ28" s="8"/>
      <c r="CR28" s="8"/>
      <c r="CS28" s="8"/>
      <c r="CT28" s="8"/>
      <c r="CU28" s="8"/>
      <c r="CV28" s="8"/>
      <c r="CW28" s="8"/>
      <c r="CX28" s="8"/>
      <c r="CY28" s="8"/>
      <c r="CZ28" s="8"/>
      <c r="DA28" s="8"/>
      <c r="DB28" s="8"/>
      <c r="DC28" s="8"/>
    </row>
    <row r="29" spans="1:107" s="1" customFormat="1" ht="13" x14ac:dyDescent="0.3">
      <c r="A29" s="2"/>
      <c r="D29" s="1" t="s">
        <v>4</v>
      </c>
      <c r="E29" s="3"/>
      <c r="G29" s="5">
        <f>YEAR(G27)+IF(MONTH(G27)&gt;3,1,0)</f>
        <v>2021</v>
      </c>
      <c r="H29" s="10">
        <f>YEAR(H27)+IF(MONTH(H27)&gt;3,1,0)</f>
        <v>2021</v>
      </c>
      <c r="I29" s="10">
        <f t="shared" ref="I29:AF29" si="14">YEAR(I27)+IF(MONTH(I27)&gt;3,1,0)</f>
        <v>2022</v>
      </c>
      <c r="J29" s="10">
        <f t="shared" si="14"/>
        <v>2023</v>
      </c>
      <c r="K29" s="10">
        <f t="shared" si="14"/>
        <v>2024</v>
      </c>
      <c r="L29" s="10">
        <f t="shared" si="14"/>
        <v>2025</v>
      </c>
      <c r="M29" s="10">
        <f t="shared" si="14"/>
        <v>2026</v>
      </c>
      <c r="N29" s="10">
        <f t="shared" si="14"/>
        <v>2027</v>
      </c>
      <c r="O29" s="10">
        <f t="shared" si="14"/>
        <v>2028</v>
      </c>
      <c r="P29" s="10">
        <f t="shared" si="14"/>
        <v>2029</v>
      </c>
      <c r="Q29" s="10">
        <f t="shared" si="14"/>
        <v>2030</v>
      </c>
      <c r="R29" s="10">
        <f t="shared" si="14"/>
        <v>2031</v>
      </c>
      <c r="S29" s="10">
        <f t="shared" si="14"/>
        <v>2032</v>
      </c>
      <c r="T29" s="10">
        <f t="shared" si="14"/>
        <v>2033</v>
      </c>
      <c r="U29" s="10">
        <f t="shared" si="14"/>
        <v>2034</v>
      </c>
      <c r="V29" s="10">
        <f t="shared" si="14"/>
        <v>2035</v>
      </c>
      <c r="W29" s="10">
        <f t="shared" si="14"/>
        <v>2036</v>
      </c>
      <c r="X29" s="10">
        <f t="shared" si="14"/>
        <v>2037</v>
      </c>
      <c r="Y29" s="10">
        <f t="shared" si="14"/>
        <v>2038</v>
      </c>
      <c r="Z29" s="10">
        <f t="shared" si="14"/>
        <v>2039</v>
      </c>
      <c r="AA29" s="10">
        <f t="shared" si="14"/>
        <v>2040</v>
      </c>
      <c r="AB29" s="10">
        <f t="shared" si="14"/>
        <v>2041</v>
      </c>
      <c r="AC29" s="10">
        <f t="shared" si="14"/>
        <v>2042</v>
      </c>
      <c r="AD29" s="10">
        <f t="shared" si="14"/>
        <v>2043</v>
      </c>
      <c r="AE29" s="10">
        <f t="shared" si="14"/>
        <v>2044</v>
      </c>
      <c r="AF29" s="10">
        <f t="shared" si="14"/>
        <v>2045</v>
      </c>
      <c r="AG29" s="10">
        <f>YEAR(AG27)+IF(MONTH(AG27)&gt;3,1,0)</f>
        <v>2046</v>
      </c>
      <c r="AH29" s="10">
        <f>YEAR(AH27)+IF(MONTH(AH27)&gt;3,1,0)</f>
        <v>2047</v>
      </c>
      <c r="AI29" s="10">
        <f>YEAR(AI27)+IF(MONTH(AI27)&gt;3,1,0)</f>
        <v>2048</v>
      </c>
      <c r="AJ29" s="10">
        <f>YEAR(AJ27)+IF(MONTH(AJ27)&gt;3,1,0)</f>
        <v>2049</v>
      </c>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row>
    <row r="30" spans="1:107" s="1" customFormat="1" x14ac:dyDescent="0.3">
      <c r="A30" s="2"/>
      <c r="D30" s="1" t="s">
        <v>5</v>
      </c>
      <c r="E30" s="3"/>
      <c r="H30" s="12">
        <f>DAYS360(H27,H28)/30</f>
        <v>12</v>
      </c>
      <c r="I30" s="12">
        <f t="shared" ref="I30:AF30" si="15">DAYS360(I27,I28)/30</f>
        <v>12</v>
      </c>
      <c r="J30" s="12">
        <f t="shared" si="15"/>
        <v>12</v>
      </c>
      <c r="K30" s="12">
        <f t="shared" si="15"/>
        <v>12</v>
      </c>
      <c r="L30" s="12">
        <f t="shared" si="15"/>
        <v>12</v>
      </c>
      <c r="M30" s="12">
        <f t="shared" si="15"/>
        <v>12</v>
      </c>
      <c r="N30" s="12">
        <f t="shared" si="15"/>
        <v>12</v>
      </c>
      <c r="O30" s="12">
        <f t="shared" si="15"/>
        <v>12</v>
      </c>
      <c r="P30" s="12">
        <f t="shared" si="15"/>
        <v>12</v>
      </c>
      <c r="Q30" s="12">
        <f t="shared" si="15"/>
        <v>12</v>
      </c>
      <c r="R30" s="12">
        <f t="shared" si="15"/>
        <v>12</v>
      </c>
      <c r="S30" s="12">
        <f t="shared" si="15"/>
        <v>12</v>
      </c>
      <c r="T30" s="12">
        <f t="shared" si="15"/>
        <v>12</v>
      </c>
      <c r="U30" s="12">
        <f t="shared" si="15"/>
        <v>12</v>
      </c>
      <c r="V30" s="12">
        <f t="shared" si="15"/>
        <v>12</v>
      </c>
      <c r="W30" s="12">
        <f t="shared" si="15"/>
        <v>12</v>
      </c>
      <c r="X30" s="12">
        <f t="shared" si="15"/>
        <v>12</v>
      </c>
      <c r="Y30" s="12">
        <f t="shared" si="15"/>
        <v>12</v>
      </c>
      <c r="Z30" s="12">
        <f t="shared" si="15"/>
        <v>12</v>
      </c>
      <c r="AA30" s="12">
        <f t="shared" si="15"/>
        <v>12</v>
      </c>
      <c r="AB30" s="12">
        <f t="shared" si="15"/>
        <v>12</v>
      </c>
      <c r="AC30" s="12">
        <f t="shared" si="15"/>
        <v>12</v>
      </c>
      <c r="AD30" s="12">
        <f t="shared" si="15"/>
        <v>12</v>
      </c>
      <c r="AE30" s="12">
        <f t="shared" si="15"/>
        <v>12</v>
      </c>
      <c r="AF30" s="12">
        <f t="shared" si="15"/>
        <v>12</v>
      </c>
      <c r="AG30" s="12">
        <f>DAYS360(AG27,AG28)/30</f>
        <v>12</v>
      </c>
      <c r="AH30" s="12">
        <f>DAYS360(AH27,AH28)/30</f>
        <v>12</v>
      </c>
      <c r="AI30" s="12">
        <f>DAYS360(AI27,AI28)/30</f>
        <v>12</v>
      </c>
      <c r="AJ30" s="12">
        <f>DAYS360(AJ27,AJ28)/30</f>
        <v>12</v>
      </c>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6"/>
      <c r="CF30" s="6"/>
      <c r="CG30" s="6"/>
      <c r="CH30" s="6"/>
      <c r="CI30" s="6"/>
      <c r="CJ30" s="6"/>
      <c r="CK30" s="6"/>
      <c r="CL30" s="6"/>
      <c r="CM30" s="6"/>
      <c r="CN30" s="6"/>
      <c r="CO30" s="6"/>
      <c r="CP30" s="6"/>
      <c r="CQ30" s="6"/>
      <c r="CR30" s="6"/>
      <c r="CS30" s="6"/>
      <c r="CT30" s="6"/>
      <c r="CU30" s="6"/>
      <c r="CV30" s="6"/>
      <c r="CW30" s="6"/>
      <c r="CX30" s="6"/>
      <c r="CY30" s="6"/>
      <c r="CZ30" s="6"/>
      <c r="DA30" s="6"/>
      <c r="DB30" s="6"/>
      <c r="DC30" s="6"/>
    </row>
    <row r="31" spans="1:107" s="1" customFormat="1" x14ac:dyDescent="0.3">
      <c r="A31" s="2"/>
      <c r="D31" s="1" t="s">
        <v>6</v>
      </c>
      <c r="E31" s="3"/>
      <c r="H31" s="12">
        <f>H28-H27+1</f>
        <v>365</v>
      </c>
      <c r="I31" s="12">
        <f t="shared" ref="I31:AF31" si="16">I28-I27+1</f>
        <v>365</v>
      </c>
      <c r="J31" s="12">
        <f t="shared" si="16"/>
        <v>365</v>
      </c>
      <c r="K31" s="12">
        <f t="shared" si="16"/>
        <v>366</v>
      </c>
      <c r="L31" s="12">
        <f t="shared" si="16"/>
        <v>365</v>
      </c>
      <c r="M31" s="12">
        <f t="shared" si="16"/>
        <v>365</v>
      </c>
      <c r="N31" s="12">
        <f t="shared" si="16"/>
        <v>365</v>
      </c>
      <c r="O31" s="12">
        <f t="shared" si="16"/>
        <v>366</v>
      </c>
      <c r="P31" s="12">
        <f t="shared" si="16"/>
        <v>365</v>
      </c>
      <c r="Q31" s="12">
        <f t="shared" si="16"/>
        <v>365</v>
      </c>
      <c r="R31" s="12">
        <f t="shared" si="16"/>
        <v>365</v>
      </c>
      <c r="S31" s="12">
        <f t="shared" si="16"/>
        <v>366</v>
      </c>
      <c r="T31" s="12">
        <f t="shared" si="16"/>
        <v>365</v>
      </c>
      <c r="U31" s="12">
        <f t="shared" si="16"/>
        <v>365</v>
      </c>
      <c r="V31" s="12">
        <f t="shared" si="16"/>
        <v>365</v>
      </c>
      <c r="W31" s="12">
        <f t="shared" si="16"/>
        <v>366</v>
      </c>
      <c r="X31" s="12">
        <f t="shared" si="16"/>
        <v>365</v>
      </c>
      <c r="Y31" s="12">
        <f t="shared" si="16"/>
        <v>365</v>
      </c>
      <c r="Z31" s="12">
        <f t="shared" si="16"/>
        <v>365</v>
      </c>
      <c r="AA31" s="12">
        <f t="shared" si="16"/>
        <v>366</v>
      </c>
      <c r="AB31" s="12">
        <f t="shared" si="16"/>
        <v>365</v>
      </c>
      <c r="AC31" s="12">
        <f t="shared" si="16"/>
        <v>365</v>
      </c>
      <c r="AD31" s="12">
        <f t="shared" si="16"/>
        <v>365</v>
      </c>
      <c r="AE31" s="12">
        <f t="shared" si="16"/>
        <v>366</v>
      </c>
      <c r="AF31" s="12">
        <f t="shared" si="16"/>
        <v>365</v>
      </c>
      <c r="AG31" s="12">
        <f>AG28-AG27+1</f>
        <v>365</v>
      </c>
      <c r="AH31" s="12">
        <f>AH28-AH27+1</f>
        <v>365</v>
      </c>
      <c r="AI31" s="12">
        <f>AI28-AI27+1</f>
        <v>366</v>
      </c>
      <c r="AJ31" s="12">
        <f>AJ28-AJ27+1</f>
        <v>365</v>
      </c>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c r="CK31" s="6"/>
      <c r="CL31" s="6"/>
      <c r="CM31" s="6"/>
      <c r="CN31" s="6"/>
      <c r="CO31" s="6"/>
      <c r="CP31" s="6"/>
      <c r="CQ31" s="6"/>
      <c r="CR31" s="6"/>
      <c r="CS31" s="6"/>
      <c r="CT31" s="6"/>
      <c r="CU31" s="6"/>
      <c r="CV31" s="6"/>
      <c r="CW31" s="6"/>
      <c r="CX31" s="6"/>
      <c r="CY31" s="6"/>
      <c r="CZ31" s="6"/>
      <c r="DA31" s="6"/>
      <c r="DB31" s="6"/>
      <c r="DC31" s="6"/>
    </row>
    <row r="32" spans="1:107" s="1" customFormat="1" x14ac:dyDescent="0.3">
      <c r="A32" s="2"/>
      <c r="E32" s="3"/>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c r="CF32" s="6"/>
      <c r="CG32" s="6"/>
      <c r="CH32" s="6"/>
      <c r="CI32" s="6"/>
      <c r="CJ32" s="6"/>
      <c r="CK32" s="6"/>
      <c r="CL32" s="6"/>
      <c r="CM32" s="6"/>
      <c r="CN32" s="6"/>
      <c r="CO32" s="6"/>
      <c r="CP32" s="6"/>
      <c r="CQ32" s="6"/>
      <c r="CR32" s="6"/>
      <c r="CS32" s="6"/>
      <c r="CT32" s="6"/>
      <c r="CU32" s="6"/>
      <c r="CV32" s="6"/>
      <c r="CW32" s="6"/>
      <c r="CX32" s="6"/>
      <c r="CY32" s="6"/>
      <c r="CZ32" s="6"/>
      <c r="DA32" s="6"/>
      <c r="DB32" s="6"/>
      <c r="DC32" s="6"/>
    </row>
    <row r="33" spans="1:123" s="7" customFormat="1" ht="15.5" x14ac:dyDescent="0.35">
      <c r="B33" s="7" t="s">
        <v>7</v>
      </c>
    </row>
    <row r="34" spans="1:123" s="1" customFormat="1" ht="13" x14ac:dyDescent="0.3">
      <c r="A34" s="2"/>
      <c r="E34" s="3"/>
    </row>
    <row r="35" spans="1:123" s="1" customFormat="1" ht="13" x14ac:dyDescent="0.3">
      <c r="A35" s="2"/>
      <c r="D35" s="1" t="s">
        <v>1</v>
      </c>
      <c r="E35" s="3"/>
      <c r="G35" s="4">
        <f>$G$27</f>
        <v>43922</v>
      </c>
      <c r="H35" s="8">
        <f>G35</f>
        <v>43922</v>
      </c>
      <c r="I35" s="8">
        <f t="shared" ref="I35:BT35" si="17">H36+1</f>
        <v>44013</v>
      </c>
      <c r="J35" s="8">
        <f t="shared" si="17"/>
        <v>44105</v>
      </c>
      <c r="K35" s="8">
        <f t="shared" si="17"/>
        <v>44197</v>
      </c>
      <c r="L35" s="8">
        <f t="shared" si="17"/>
        <v>44287</v>
      </c>
      <c r="M35" s="8">
        <f t="shared" si="17"/>
        <v>44378</v>
      </c>
      <c r="N35" s="8">
        <f t="shared" si="17"/>
        <v>44470</v>
      </c>
      <c r="O35" s="8">
        <f t="shared" si="17"/>
        <v>44562</v>
      </c>
      <c r="P35" s="8">
        <f t="shared" si="17"/>
        <v>44652</v>
      </c>
      <c r="Q35" s="8">
        <f t="shared" si="17"/>
        <v>44743</v>
      </c>
      <c r="R35" s="8">
        <f t="shared" si="17"/>
        <v>44835</v>
      </c>
      <c r="S35" s="8">
        <f t="shared" si="17"/>
        <v>44927</v>
      </c>
      <c r="T35" s="8">
        <f t="shared" si="17"/>
        <v>45017</v>
      </c>
      <c r="U35" s="8">
        <f t="shared" si="17"/>
        <v>45108</v>
      </c>
      <c r="V35" s="8">
        <f t="shared" si="17"/>
        <v>45200</v>
      </c>
      <c r="W35" s="8">
        <f t="shared" si="17"/>
        <v>45292</v>
      </c>
      <c r="X35" s="8">
        <f t="shared" si="17"/>
        <v>45383</v>
      </c>
      <c r="Y35" s="8">
        <f t="shared" si="17"/>
        <v>45474</v>
      </c>
      <c r="Z35" s="8">
        <f t="shared" si="17"/>
        <v>45566</v>
      </c>
      <c r="AA35" s="8">
        <f t="shared" si="17"/>
        <v>45658</v>
      </c>
      <c r="AB35" s="8">
        <f t="shared" si="17"/>
        <v>45748</v>
      </c>
      <c r="AC35" s="8">
        <f t="shared" si="17"/>
        <v>45839</v>
      </c>
      <c r="AD35" s="8">
        <f t="shared" si="17"/>
        <v>45931</v>
      </c>
      <c r="AE35" s="8">
        <f t="shared" si="17"/>
        <v>46023</v>
      </c>
      <c r="AF35" s="8">
        <f t="shared" si="17"/>
        <v>46113</v>
      </c>
      <c r="AG35" s="8">
        <f t="shared" si="17"/>
        <v>46204</v>
      </c>
      <c r="AH35" s="8">
        <f t="shared" si="17"/>
        <v>46296</v>
      </c>
      <c r="AI35" s="8">
        <f t="shared" si="17"/>
        <v>46388</v>
      </c>
      <c r="AJ35" s="8">
        <f t="shared" si="17"/>
        <v>46478</v>
      </c>
      <c r="AK35" s="8">
        <f t="shared" si="17"/>
        <v>46569</v>
      </c>
      <c r="AL35" s="8">
        <f t="shared" si="17"/>
        <v>46661</v>
      </c>
      <c r="AM35" s="8">
        <f t="shared" si="17"/>
        <v>46753</v>
      </c>
      <c r="AN35" s="8">
        <f t="shared" si="17"/>
        <v>46844</v>
      </c>
      <c r="AO35" s="8">
        <f t="shared" si="17"/>
        <v>46935</v>
      </c>
      <c r="AP35" s="8">
        <f t="shared" si="17"/>
        <v>47027</v>
      </c>
      <c r="AQ35" s="8">
        <f t="shared" si="17"/>
        <v>47119</v>
      </c>
      <c r="AR35" s="8">
        <f t="shared" si="17"/>
        <v>47209</v>
      </c>
      <c r="AS35" s="8">
        <f t="shared" si="17"/>
        <v>47300</v>
      </c>
      <c r="AT35" s="8">
        <f t="shared" si="17"/>
        <v>47392</v>
      </c>
      <c r="AU35" s="8">
        <f t="shared" si="17"/>
        <v>47484</v>
      </c>
      <c r="AV35" s="8">
        <f t="shared" si="17"/>
        <v>47574</v>
      </c>
      <c r="AW35" s="8">
        <f t="shared" si="17"/>
        <v>47665</v>
      </c>
      <c r="AX35" s="8">
        <f t="shared" si="17"/>
        <v>47757</v>
      </c>
      <c r="AY35" s="8">
        <f t="shared" si="17"/>
        <v>47849</v>
      </c>
      <c r="AZ35" s="8">
        <f t="shared" si="17"/>
        <v>47939</v>
      </c>
      <c r="BA35" s="8">
        <f t="shared" si="17"/>
        <v>48030</v>
      </c>
      <c r="BB35" s="8">
        <f t="shared" si="17"/>
        <v>48122</v>
      </c>
      <c r="BC35" s="8">
        <f t="shared" si="17"/>
        <v>48214</v>
      </c>
      <c r="BD35" s="8">
        <f t="shared" si="17"/>
        <v>48305</v>
      </c>
      <c r="BE35" s="8">
        <f t="shared" si="17"/>
        <v>48396</v>
      </c>
      <c r="BF35" s="8">
        <f t="shared" si="17"/>
        <v>48488</v>
      </c>
      <c r="BG35" s="8">
        <f t="shared" si="17"/>
        <v>48580</v>
      </c>
      <c r="BH35" s="8">
        <f t="shared" si="17"/>
        <v>48670</v>
      </c>
      <c r="BI35" s="8">
        <f t="shared" si="17"/>
        <v>48761</v>
      </c>
      <c r="BJ35" s="8">
        <f t="shared" si="17"/>
        <v>48853</v>
      </c>
      <c r="BK35" s="8">
        <f t="shared" si="17"/>
        <v>48945</v>
      </c>
      <c r="BL35" s="8">
        <f t="shared" si="17"/>
        <v>49035</v>
      </c>
      <c r="BM35" s="8">
        <f t="shared" si="17"/>
        <v>49126</v>
      </c>
      <c r="BN35" s="8">
        <f t="shared" si="17"/>
        <v>49218</v>
      </c>
      <c r="BO35" s="8">
        <f t="shared" si="17"/>
        <v>49310</v>
      </c>
      <c r="BP35" s="8">
        <f t="shared" si="17"/>
        <v>49400</v>
      </c>
      <c r="BQ35" s="8">
        <f t="shared" si="17"/>
        <v>49491</v>
      </c>
      <c r="BR35" s="8">
        <f t="shared" si="17"/>
        <v>49583</v>
      </c>
      <c r="BS35" s="8">
        <f t="shared" si="17"/>
        <v>49675</v>
      </c>
      <c r="BT35" s="8">
        <f t="shared" si="17"/>
        <v>49766</v>
      </c>
      <c r="BU35" s="8">
        <f t="shared" ref="BU35:DS35" si="18">BT36+1</f>
        <v>49857</v>
      </c>
      <c r="BV35" s="8">
        <f t="shared" si="18"/>
        <v>49949</v>
      </c>
      <c r="BW35" s="8">
        <f t="shared" si="18"/>
        <v>50041</v>
      </c>
      <c r="BX35" s="8">
        <f t="shared" si="18"/>
        <v>50131</v>
      </c>
      <c r="BY35" s="8">
        <f t="shared" si="18"/>
        <v>50222</v>
      </c>
      <c r="BZ35" s="8">
        <f t="shared" si="18"/>
        <v>50314</v>
      </c>
      <c r="CA35" s="8">
        <f t="shared" si="18"/>
        <v>50406</v>
      </c>
      <c r="CB35" s="8">
        <f t="shared" si="18"/>
        <v>50496</v>
      </c>
      <c r="CC35" s="8">
        <f t="shared" si="18"/>
        <v>50587</v>
      </c>
      <c r="CD35" s="8">
        <f t="shared" si="18"/>
        <v>50679</v>
      </c>
      <c r="CE35" s="8">
        <f t="shared" si="18"/>
        <v>50771</v>
      </c>
      <c r="CF35" s="8">
        <f t="shared" si="18"/>
        <v>50861</v>
      </c>
      <c r="CG35" s="8">
        <f t="shared" si="18"/>
        <v>50952</v>
      </c>
      <c r="CH35" s="8">
        <f t="shared" si="18"/>
        <v>51044</v>
      </c>
      <c r="CI35" s="8">
        <f t="shared" si="18"/>
        <v>51136</v>
      </c>
      <c r="CJ35" s="8">
        <f t="shared" si="18"/>
        <v>51227</v>
      </c>
      <c r="CK35" s="8">
        <f t="shared" si="18"/>
        <v>51318</v>
      </c>
      <c r="CL35" s="8">
        <f t="shared" si="18"/>
        <v>51410</v>
      </c>
      <c r="CM35" s="8">
        <f t="shared" si="18"/>
        <v>51502</v>
      </c>
      <c r="CN35" s="8">
        <f t="shared" si="18"/>
        <v>51592</v>
      </c>
      <c r="CO35" s="8">
        <f t="shared" si="18"/>
        <v>51683</v>
      </c>
      <c r="CP35" s="8">
        <f t="shared" si="18"/>
        <v>51775</v>
      </c>
      <c r="CQ35" s="8">
        <f t="shared" si="18"/>
        <v>51867</v>
      </c>
      <c r="CR35" s="8">
        <f t="shared" si="18"/>
        <v>51957</v>
      </c>
      <c r="CS35" s="8">
        <f t="shared" si="18"/>
        <v>52048</v>
      </c>
      <c r="CT35" s="8">
        <f t="shared" si="18"/>
        <v>52140</v>
      </c>
      <c r="CU35" s="8">
        <f t="shared" si="18"/>
        <v>52232</v>
      </c>
      <c r="CV35" s="8">
        <f t="shared" si="18"/>
        <v>52322</v>
      </c>
      <c r="CW35" s="8">
        <f t="shared" si="18"/>
        <v>52413</v>
      </c>
      <c r="CX35" s="8">
        <f t="shared" si="18"/>
        <v>52505</v>
      </c>
      <c r="CY35" s="8">
        <f t="shared" si="18"/>
        <v>52597</v>
      </c>
      <c r="CZ35" s="8">
        <f t="shared" si="18"/>
        <v>52688</v>
      </c>
      <c r="DA35" s="8">
        <f t="shared" si="18"/>
        <v>52779</v>
      </c>
      <c r="DB35" s="8">
        <f t="shared" si="18"/>
        <v>52871</v>
      </c>
      <c r="DC35" s="8">
        <f t="shared" si="18"/>
        <v>52963</v>
      </c>
      <c r="DD35" s="8">
        <f t="shared" si="18"/>
        <v>53053</v>
      </c>
      <c r="DE35" s="8">
        <f t="shared" si="18"/>
        <v>53144</v>
      </c>
      <c r="DF35" s="8">
        <f t="shared" si="18"/>
        <v>53236</v>
      </c>
      <c r="DG35" s="8">
        <f t="shared" si="18"/>
        <v>53328</v>
      </c>
      <c r="DH35" s="8">
        <f t="shared" si="18"/>
        <v>53418</v>
      </c>
      <c r="DI35" s="8">
        <f t="shared" si="18"/>
        <v>53509</v>
      </c>
      <c r="DJ35" s="8">
        <f t="shared" si="18"/>
        <v>53601</v>
      </c>
      <c r="DK35" s="8">
        <f t="shared" si="18"/>
        <v>53693</v>
      </c>
      <c r="DL35" s="8">
        <f t="shared" si="18"/>
        <v>53783</v>
      </c>
      <c r="DM35" s="8">
        <f t="shared" si="18"/>
        <v>53874</v>
      </c>
      <c r="DN35" s="8">
        <f t="shared" si="18"/>
        <v>53966</v>
      </c>
      <c r="DO35" s="8">
        <f t="shared" si="18"/>
        <v>54058</v>
      </c>
      <c r="DP35" s="8">
        <f t="shared" si="18"/>
        <v>54149</v>
      </c>
      <c r="DQ35" s="8">
        <f t="shared" si="18"/>
        <v>54240</v>
      </c>
      <c r="DR35" s="8">
        <f t="shared" si="18"/>
        <v>54332</v>
      </c>
      <c r="DS35" s="8">
        <f t="shared" si="18"/>
        <v>54424</v>
      </c>
    </row>
    <row r="36" spans="1:123" s="1" customFormat="1" ht="13" x14ac:dyDescent="0.3">
      <c r="A36" s="2"/>
      <c r="D36" s="1" t="s">
        <v>3</v>
      </c>
      <c r="E36" s="3"/>
      <c r="G36" s="9">
        <v>3</v>
      </c>
      <c r="H36" s="8">
        <f>EOMONTH(H35,$G36-1)</f>
        <v>44012</v>
      </c>
      <c r="I36" s="8">
        <f t="shared" ref="I36:BT36" si="19">EOMONTH(I35,$G36-1)</f>
        <v>44104</v>
      </c>
      <c r="J36" s="8">
        <f t="shared" si="19"/>
        <v>44196</v>
      </c>
      <c r="K36" s="8">
        <f t="shared" si="19"/>
        <v>44286</v>
      </c>
      <c r="L36" s="8">
        <f t="shared" si="19"/>
        <v>44377</v>
      </c>
      <c r="M36" s="8">
        <f t="shared" si="19"/>
        <v>44469</v>
      </c>
      <c r="N36" s="8">
        <f t="shared" si="19"/>
        <v>44561</v>
      </c>
      <c r="O36" s="8">
        <f t="shared" si="19"/>
        <v>44651</v>
      </c>
      <c r="P36" s="8">
        <f t="shared" si="19"/>
        <v>44742</v>
      </c>
      <c r="Q36" s="8">
        <f t="shared" si="19"/>
        <v>44834</v>
      </c>
      <c r="R36" s="8">
        <f t="shared" si="19"/>
        <v>44926</v>
      </c>
      <c r="S36" s="8">
        <f t="shared" si="19"/>
        <v>45016</v>
      </c>
      <c r="T36" s="8">
        <f t="shared" si="19"/>
        <v>45107</v>
      </c>
      <c r="U36" s="8">
        <f t="shared" si="19"/>
        <v>45199</v>
      </c>
      <c r="V36" s="8">
        <f t="shared" si="19"/>
        <v>45291</v>
      </c>
      <c r="W36" s="8">
        <f t="shared" si="19"/>
        <v>45382</v>
      </c>
      <c r="X36" s="8">
        <f t="shared" si="19"/>
        <v>45473</v>
      </c>
      <c r="Y36" s="8">
        <f t="shared" si="19"/>
        <v>45565</v>
      </c>
      <c r="Z36" s="8">
        <f t="shared" si="19"/>
        <v>45657</v>
      </c>
      <c r="AA36" s="8">
        <f t="shared" si="19"/>
        <v>45747</v>
      </c>
      <c r="AB36" s="8">
        <f t="shared" si="19"/>
        <v>45838</v>
      </c>
      <c r="AC36" s="8">
        <f t="shared" si="19"/>
        <v>45930</v>
      </c>
      <c r="AD36" s="8">
        <f t="shared" si="19"/>
        <v>46022</v>
      </c>
      <c r="AE36" s="8">
        <f t="shared" si="19"/>
        <v>46112</v>
      </c>
      <c r="AF36" s="8">
        <f t="shared" si="19"/>
        <v>46203</v>
      </c>
      <c r="AG36" s="8">
        <f t="shared" si="19"/>
        <v>46295</v>
      </c>
      <c r="AH36" s="8">
        <f t="shared" si="19"/>
        <v>46387</v>
      </c>
      <c r="AI36" s="8">
        <f t="shared" si="19"/>
        <v>46477</v>
      </c>
      <c r="AJ36" s="8">
        <f t="shared" si="19"/>
        <v>46568</v>
      </c>
      <c r="AK36" s="8">
        <f t="shared" si="19"/>
        <v>46660</v>
      </c>
      <c r="AL36" s="8">
        <f t="shared" si="19"/>
        <v>46752</v>
      </c>
      <c r="AM36" s="8">
        <f t="shared" si="19"/>
        <v>46843</v>
      </c>
      <c r="AN36" s="8">
        <f t="shared" si="19"/>
        <v>46934</v>
      </c>
      <c r="AO36" s="8">
        <f t="shared" si="19"/>
        <v>47026</v>
      </c>
      <c r="AP36" s="8">
        <f t="shared" si="19"/>
        <v>47118</v>
      </c>
      <c r="AQ36" s="8">
        <f t="shared" si="19"/>
        <v>47208</v>
      </c>
      <c r="AR36" s="8">
        <f t="shared" si="19"/>
        <v>47299</v>
      </c>
      <c r="AS36" s="8">
        <f t="shared" si="19"/>
        <v>47391</v>
      </c>
      <c r="AT36" s="8">
        <f t="shared" si="19"/>
        <v>47483</v>
      </c>
      <c r="AU36" s="8">
        <f t="shared" si="19"/>
        <v>47573</v>
      </c>
      <c r="AV36" s="8">
        <f t="shared" si="19"/>
        <v>47664</v>
      </c>
      <c r="AW36" s="8">
        <f t="shared" si="19"/>
        <v>47756</v>
      </c>
      <c r="AX36" s="8">
        <f t="shared" si="19"/>
        <v>47848</v>
      </c>
      <c r="AY36" s="8">
        <f t="shared" si="19"/>
        <v>47938</v>
      </c>
      <c r="AZ36" s="8">
        <f t="shared" si="19"/>
        <v>48029</v>
      </c>
      <c r="BA36" s="8">
        <f t="shared" si="19"/>
        <v>48121</v>
      </c>
      <c r="BB36" s="8">
        <f t="shared" si="19"/>
        <v>48213</v>
      </c>
      <c r="BC36" s="8">
        <f t="shared" si="19"/>
        <v>48304</v>
      </c>
      <c r="BD36" s="8">
        <f t="shared" si="19"/>
        <v>48395</v>
      </c>
      <c r="BE36" s="8">
        <f t="shared" si="19"/>
        <v>48487</v>
      </c>
      <c r="BF36" s="8">
        <f t="shared" si="19"/>
        <v>48579</v>
      </c>
      <c r="BG36" s="8">
        <f t="shared" si="19"/>
        <v>48669</v>
      </c>
      <c r="BH36" s="8">
        <f t="shared" si="19"/>
        <v>48760</v>
      </c>
      <c r="BI36" s="8">
        <f t="shared" si="19"/>
        <v>48852</v>
      </c>
      <c r="BJ36" s="8">
        <f t="shared" si="19"/>
        <v>48944</v>
      </c>
      <c r="BK36" s="8">
        <f t="shared" si="19"/>
        <v>49034</v>
      </c>
      <c r="BL36" s="8">
        <f t="shared" si="19"/>
        <v>49125</v>
      </c>
      <c r="BM36" s="8">
        <f t="shared" si="19"/>
        <v>49217</v>
      </c>
      <c r="BN36" s="8">
        <f t="shared" si="19"/>
        <v>49309</v>
      </c>
      <c r="BO36" s="8">
        <f t="shared" si="19"/>
        <v>49399</v>
      </c>
      <c r="BP36" s="8">
        <f t="shared" si="19"/>
        <v>49490</v>
      </c>
      <c r="BQ36" s="8">
        <f t="shared" si="19"/>
        <v>49582</v>
      </c>
      <c r="BR36" s="8">
        <f t="shared" si="19"/>
        <v>49674</v>
      </c>
      <c r="BS36" s="8">
        <f t="shared" si="19"/>
        <v>49765</v>
      </c>
      <c r="BT36" s="8">
        <f t="shared" si="19"/>
        <v>49856</v>
      </c>
      <c r="BU36" s="8">
        <f t="shared" ref="BU36:DS36" si="20">EOMONTH(BU35,$G36-1)</f>
        <v>49948</v>
      </c>
      <c r="BV36" s="8">
        <f t="shared" si="20"/>
        <v>50040</v>
      </c>
      <c r="BW36" s="8">
        <f t="shared" si="20"/>
        <v>50130</v>
      </c>
      <c r="BX36" s="8">
        <f t="shared" si="20"/>
        <v>50221</v>
      </c>
      <c r="BY36" s="8">
        <f t="shared" si="20"/>
        <v>50313</v>
      </c>
      <c r="BZ36" s="8">
        <f t="shared" si="20"/>
        <v>50405</v>
      </c>
      <c r="CA36" s="8">
        <f t="shared" si="20"/>
        <v>50495</v>
      </c>
      <c r="CB36" s="8">
        <f t="shared" si="20"/>
        <v>50586</v>
      </c>
      <c r="CC36" s="8">
        <f t="shared" si="20"/>
        <v>50678</v>
      </c>
      <c r="CD36" s="8">
        <f t="shared" si="20"/>
        <v>50770</v>
      </c>
      <c r="CE36" s="8">
        <f t="shared" si="20"/>
        <v>50860</v>
      </c>
      <c r="CF36" s="8">
        <f t="shared" si="20"/>
        <v>50951</v>
      </c>
      <c r="CG36" s="8">
        <f t="shared" si="20"/>
        <v>51043</v>
      </c>
      <c r="CH36" s="8">
        <f t="shared" si="20"/>
        <v>51135</v>
      </c>
      <c r="CI36" s="8">
        <f t="shared" si="20"/>
        <v>51226</v>
      </c>
      <c r="CJ36" s="8">
        <f t="shared" si="20"/>
        <v>51317</v>
      </c>
      <c r="CK36" s="8">
        <f t="shared" si="20"/>
        <v>51409</v>
      </c>
      <c r="CL36" s="8">
        <f t="shared" si="20"/>
        <v>51501</v>
      </c>
      <c r="CM36" s="8">
        <f t="shared" si="20"/>
        <v>51591</v>
      </c>
      <c r="CN36" s="8">
        <f t="shared" si="20"/>
        <v>51682</v>
      </c>
      <c r="CO36" s="8">
        <f t="shared" si="20"/>
        <v>51774</v>
      </c>
      <c r="CP36" s="8">
        <f t="shared" si="20"/>
        <v>51866</v>
      </c>
      <c r="CQ36" s="8">
        <f t="shared" si="20"/>
        <v>51956</v>
      </c>
      <c r="CR36" s="8">
        <f t="shared" si="20"/>
        <v>52047</v>
      </c>
      <c r="CS36" s="8">
        <f t="shared" si="20"/>
        <v>52139</v>
      </c>
      <c r="CT36" s="8">
        <f t="shared" si="20"/>
        <v>52231</v>
      </c>
      <c r="CU36" s="8">
        <f t="shared" si="20"/>
        <v>52321</v>
      </c>
      <c r="CV36" s="8">
        <f t="shared" si="20"/>
        <v>52412</v>
      </c>
      <c r="CW36" s="8">
        <f t="shared" si="20"/>
        <v>52504</v>
      </c>
      <c r="CX36" s="8">
        <f t="shared" si="20"/>
        <v>52596</v>
      </c>
      <c r="CY36" s="8">
        <f t="shared" si="20"/>
        <v>52687</v>
      </c>
      <c r="CZ36" s="8">
        <f t="shared" si="20"/>
        <v>52778</v>
      </c>
      <c r="DA36" s="8">
        <f t="shared" si="20"/>
        <v>52870</v>
      </c>
      <c r="DB36" s="8">
        <f t="shared" si="20"/>
        <v>52962</v>
      </c>
      <c r="DC36" s="8">
        <f t="shared" si="20"/>
        <v>53052</v>
      </c>
      <c r="DD36" s="8">
        <f t="shared" si="20"/>
        <v>53143</v>
      </c>
      <c r="DE36" s="8">
        <f t="shared" si="20"/>
        <v>53235</v>
      </c>
      <c r="DF36" s="8">
        <f t="shared" si="20"/>
        <v>53327</v>
      </c>
      <c r="DG36" s="8">
        <f t="shared" si="20"/>
        <v>53417</v>
      </c>
      <c r="DH36" s="8">
        <f t="shared" si="20"/>
        <v>53508</v>
      </c>
      <c r="DI36" s="8">
        <f t="shared" si="20"/>
        <v>53600</v>
      </c>
      <c r="DJ36" s="8">
        <f t="shared" si="20"/>
        <v>53692</v>
      </c>
      <c r="DK36" s="8">
        <f t="shared" si="20"/>
        <v>53782</v>
      </c>
      <c r="DL36" s="8">
        <f t="shared" si="20"/>
        <v>53873</v>
      </c>
      <c r="DM36" s="8">
        <f t="shared" si="20"/>
        <v>53965</v>
      </c>
      <c r="DN36" s="8">
        <f t="shared" si="20"/>
        <v>54057</v>
      </c>
      <c r="DO36" s="8">
        <f t="shared" si="20"/>
        <v>54148</v>
      </c>
      <c r="DP36" s="8">
        <f t="shared" si="20"/>
        <v>54239</v>
      </c>
      <c r="DQ36" s="8">
        <f t="shared" si="20"/>
        <v>54331</v>
      </c>
      <c r="DR36" s="8">
        <f t="shared" si="20"/>
        <v>54423</v>
      </c>
      <c r="DS36" s="8">
        <f t="shared" si="20"/>
        <v>54513</v>
      </c>
    </row>
    <row r="37" spans="1:123" s="1" customFormat="1" ht="13" x14ac:dyDescent="0.3">
      <c r="A37" s="2"/>
      <c r="D37" s="1" t="s">
        <v>4</v>
      </c>
      <c r="E37" s="3"/>
      <c r="G37" s="5">
        <f>YEAR(G35)+IF(MONTH(G35)&gt;3,1,0)</f>
        <v>2021</v>
      </c>
      <c r="H37" s="10">
        <f t="shared" ref="H37:BS37" si="21">YEAR(H35)+IF(MONTH(H35)&gt;3,1,0)</f>
        <v>2021</v>
      </c>
      <c r="I37" s="10">
        <f t="shared" si="21"/>
        <v>2021</v>
      </c>
      <c r="J37" s="10">
        <f t="shared" si="21"/>
        <v>2021</v>
      </c>
      <c r="K37" s="10">
        <f t="shared" si="21"/>
        <v>2021</v>
      </c>
      <c r="L37" s="10">
        <f t="shared" si="21"/>
        <v>2022</v>
      </c>
      <c r="M37" s="10">
        <f t="shared" si="21"/>
        <v>2022</v>
      </c>
      <c r="N37" s="10">
        <f t="shared" si="21"/>
        <v>2022</v>
      </c>
      <c r="O37" s="10">
        <f t="shared" si="21"/>
        <v>2022</v>
      </c>
      <c r="P37" s="10">
        <f t="shared" si="21"/>
        <v>2023</v>
      </c>
      <c r="Q37" s="10">
        <f t="shared" si="21"/>
        <v>2023</v>
      </c>
      <c r="R37" s="10">
        <f t="shared" si="21"/>
        <v>2023</v>
      </c>
      <c r="S37" s="10">
        <f t="shared" si="21"/>
        <v>2023</v>
      </c>
      <c r="T37" s="10">
        <f t="shared" si="21"/>
        <v>2024</v>
      </c>
      <c r="U37" s="10">
        <f t="shared" si="21"/>
        <v>2024</v>
      </c>
      <c r="V37" s="10">
        <f t="shared" si="21"/>
        <v>2024</v>
      </c>
      <c r="W37" s="10">
        <f t="shared" si="21"/>
        <v>2024</v>
      </c>
      <c r="X37" s="10">
        <f t="shared" si="21"/>
        <v>2025</v>
      </c>
      <c r="Y37" s="10">
        <f t="shared" si="21"/>
        <v>2025</v>
      </c>
      <c r="Z37" s="10">
        <f t="shared" si="21"/>
        <v>2025</v>
      </c>
      <c r="AA37" s="10">
        <f t="shared" si="21"/>
        <v>2025</v>
      </c>
      <c r="AB37" s="10">
        <f t="shared" si="21"/>
        <v>2026</v>
      </c>
      <c r="AC37" s="10">
        <f t="shared" si="21"/>
        <v>2026</v>
      </c>
      <c r="AD37" s="10">
        <f t="shared" si="21"/>
        <v>2026</v>
      </c>
      <c r="AE37" s="10">
        <f t="shared" si="21"/>
        <v>2026</v>
      </c>
      <c r="AF37" s="10">
        <f t="shared" si="21"/>
        <v>2027</v>
      </c>
      <c r="AG37" s="10">
        <f t="shared" si="21"/>
        <v>2027</v>
      </c>
      <c r="AH37" s="10">
        <f t="shared" si="21"/>
        <v>2027</v>
      </c>
      <c r="AI37" s="10">
        <f t="shared" si="21"/>
        <v>2027</v>
      </c>
      <c r="AJ37" s="10">
        <f t="shared" si="21"/>
        <v>2028</v>
      </c>
      <c r="AK37" s="10">
        <f t="shared" si="21"/>
        <v>2028</v>
      </c>
      <c r="AL37" s="10">
        <f t="shared" si="21"/>
        <v>2028</v>
      </c>
      <c r="AM37" s="10">
        <f t="shared" si="21"/>
        <v>2028</v>
      </c>
      <c r="AN37" s="10">
        <f t="shared" si="21"/>
        <v>2029</v>
      </c>
      <c r="AO37" s="10">
        <f t="shared" si="21"/>
        <v>2029</v>
      </c>
      <c r="AP37" s="10">
        <f t="shared" si="21"/>
        <v>2029</v>
      </c>
      <c r="AQ37" s="10">
        <f t="shared" si="21"/>
        <v>2029</v>
      </c>
      <c r="AR37" s="10">
        <f t="shared" si="21"/>
        <v>2030</v>
      </c>
      <c r="AS37" s="10">
        <f t="shared" si="21"/>
        <v>2030</v>
      </c>
      <c r="AT37" s="10">
        <f t="shared" si="21"/>
        <v>2030</v>
      </c>
      <c r="AU37" s="10">
        <f t="shared" si="21"/>
        <v>2030</v>
      </c>
      <c r="AV37" s="10">
        <f t="shared" si="21"/>
        <v>2031</v>
      </c>
      <c r="AW37" s="10">
        <f t="shared" si="21"/>
        <v>2031</v>
      </c>
      <c r="AX37" s="10">
        <f t="shared" si="21"/>
        <v>2031</v>
      </c>
      <c r="AY37" s="10">
        <f t="shared" si="21"/>
        <v>2031</v>
      </c>
      <c r="AZ37" s="10">
        <f t="shared" si="21"/>
        <v>2032</v>
      </c>
      <c r="BA37" s="10">
        <f t="shared" si="21"/>
        <v>2032</v>
      </c>
      <c r="BB37" s="10">
        <f t="shared" si="21"/>
        <v>2032</v>
      </c>
      <c r="BC37" s="10">
        <f t="shared" si="21"/>
        <v>2032</v>
      </c>
      <c r="BD37" s="10">
        <f t="shared" si="21"/>
        <v>2033</v>
      </c>
      <c r="BE37" s="10">
        <f t="shared" si="21"/>
        <v>2033</v>
      </c>
      <c r="BF37" s="10">
        <f t="shared" si="21"/>
        <v>2033</v>
      </c>
      <c r="BG37" s="10">
        <f t="shared" si="21"/>
        <v>2033</v>
      </c>
      <c r="BH37" s="10">
        <f t="shared" si="21"/>
        <v>2034</v>
      </c>
      <c r="BI37" s="10">
        <f t="shared" si="21"/>
        <v>2034</v>
      </c>
      <c r="BJ37" s="10">
        <f t="shared" si="21"/>
        <v>2034</v>
      </c>
      <c r="BK37" s="10">
        <f t="shared" si="21"/>
        <v>2034</v>
      </c>
      <c r="BL37" s="10">
        <f t="shared" si="21"/>
        <v>2035</v>
      </c>
      <c r="BM37" s="10">
        <f t="shared" si="21"/>
        <v>2035</v>
      </c>
      <c r="BN37" s="10">
        <f t="shared" si="21"/>
        <v>2035</v>
      </c>
      <c r="BO37" s="10">
        <f t="shared" si="21"/>
        <v>2035</v>
      </c>
      <c r="BP37" s="10">
        <f t="shared" si="21"/>
        <v>2036</v>
      </c>
      <c r="BQ37" s="10">
        <f t="shared" si="21"/>
        <v>2036</v>
      </c>
      <c r="BR37" s="10">
        <f t="shared" si="21"/>
        <v>2036</v>
      </c>
      <c r="BS37" s="10">
        <f t="shared" si="21"/>
        <v>2036</v>
      </c>
      <c r="BT37" s="10">
        <f t="shared" ref="BT37:DS37" si="22">YEAR(BT35)+IF(MONTH(BT35)&gt;3,1,0)</f>
        <v>2037</v>
      </c>
      <c r="BU37" s="10">
        <f t="shared" si="22"/>
        <v>2037</v>
      </c>
      <c r="BV37" s="10">
        <f t="shared" si="22"/>
        <v>2037</v>
      </c>
      <c r="BW37" s="10">
        <f t="shared" si="22"/>
        <v>2037</v>
      </c>
      <c r="BX37" s="10">
        <f t="shared" si="22"/>
        <v>2038</v>
      </c>
      <c r="BY37" s="10">
        <f t="shared" si="22"/>
        <v>2038</v>
      </c>
      <c r="BZ37" s="10">
        <f t="shared" si="22"/>
        <v>2038</v>
      </c>
      <c r="CA37" s="10">
        <f t="shared" si="22"/>
        <v>2038</v>
      </c>
      <c r="CB37" s="10">
        <f t="shared" si="22"/>
        <v>2039</v>
      </c>
      <c r="CC37" s="10">
        <f t="shared" si="22"/>
        <v>2039</v>
      </c>
      <c r="CD37" s="10">
        <f t="shared" si="22"/>
        <v>2039</v>
      </c>
      <c r="CE37" s="10">
        <f t="shared" si="22"/>
        <v>2039</v>
      </c>
      <c r="CF37" s="10">
        <f t="shared" si="22"/>
        <v>2040</v>
      </c>
      <c r="CG37" s="10">
        <f t="shared" si="22"/>
        <v>2040</v>
      </c>
      <c r="CH37" s="10">
        <f t="shared" si="22"/>
        <v>2040</v>
      </c>
      <c r="CI37" s="10">
        <f t="shared" si="22"/>
        <v>2040</v>
      </c>
      <c r="CJ37" s="10">
        <f t="shared" si="22"/>
        <v>2041</v>
      </c>
      <c r="CK37" s="10">
        <f t="shared" si="22"/>
        <v>2041</v>
      </c>
      <c r="CL37" s="10">
        <f t="shared" si="22"/>
        <v>2041</v>
      </c>
      <c r="CM37" s="10">
        <f t="shared" si="22"/>
        <v>2041</v>
      </c>
      <c r="CN37" s="10">
        <f t="shared" si="22"/>
        <v>2042</v>
      </c>
      <c r="CO37" s="10">
        <f t="shared" si="22"/>
        <v>2042</v>
      </c>
      <c r="CP37" s="10">
        <f t="shared" si="22"/>
        <v>2042</v>
      </c>
      <c r="CQ37" s="10">
        <f t="shared" si="22"/>
        <v>2042</v>
      </c>
      <c r="CR37" s="10">
        <f t="shared" si="22"/>
        <v>2043</v>
      </c>
      <c r="CS37" s="10">
        <f t="shared" si="22"/>
        <v>2043</v>
      </c>
      <c r="CT37" s="10">
        <f t="shared" si="22"/>
        <v>2043</v>
      </c>
      <c r="CU37" s="10">
        <f t="shared" si="22"/>
        <v>2043</v>
      </c>
      <c r="CV37" s="10">
        <f t="shared" si="22"/>
        <v>2044</v>
      </c>
      <c r="CW37" s="10">
        <f t="shared" si="22"/>
        <v>2044</v>
      </c>
      <c r="CX37" s="10">
        <f t="shared" si="22"/>
        <v>2044</v>
      </c>
      <c r="CY37" s="10">
        <f t="shared" si="22"/>
        <v>2044</v>
      </c>
      <c r="CZ37" s="10">
        <f t="shared" si="22"/>
        <v>2045</v>
      </c>
      <c r="DA37" s="10">
        <f t="shared" si="22"/>
        <v>2045</v>
      </c>
      <c r="DB37" s="10">
        <f t="shared" si="22"/>
        <v>2045</v>
      </c>
      <c r="DC37" s="10">
        <f t="shared" si="22"/>
        <v>2045</v>
      </c>
      <c r="DD37" s="10">
        <f t="shared" si="22"/>
        <v>2046</v>
      </c>
      <c r="DE37" s="10">
        <f t="shared" si="22"/>
        <v>2046</v>
      </c>
      <c r="DF37" s="10">
        <f t="shared" si="22"/>
        <v>2046</v>
      </c>
      <c r="DG37" s="10">
        <f t="shared" si="22"/>
        <v>2046</v>
      </c>
      <c r="DH37" s="10">
        <f t="shared" si="22"/>
        <v>2047</v>
      </c>
      <c r="DI37" s="10">
        <f t="shared" si="22"/>
        <v>2047</v>
      </c>
      <c r="DJ37" s="10">
        <f t="shared" si="22"/>
        <v>2047</v>
      </c>
      <c r="DK37" s="10">
        <f t="shared" si="22"/>
        <v>2047</v>
      </c>
      <c r="DL37" s="10">
        <f t="shared" si="22"/>
        <v>2048</v>
      </c>
      <c r="DM37" s="10">
        <f t="shared" si="22"/>
        <v>2048</v>
      </c>
      <c r="DN37" s="10">
        <f t="shared" si="22"/>
        <v>2048</v>
      </c>
      <c r="DO37" s="10">
        <f t="shared" si="22"/>
        <v>2048</v>
      </c>
      <c r="DP37" s="10">
        <f t="shared" si="22"/>
        <v>2049</v>
      </c>
      <c r="DQ37" s="10">
        <f t="shared" si="22"/>
        <v>2049</v>
      </c>
      <c r="DR37" s="10">
        <f t="shared" si="22"/>
        <v>2049</v>
      </c>
      <c r="DS37" s="10">
        <f t="shared" si="22"/>
        <v>2049</v>
      </c>
    </row>
    <row r="38" spans="1:123" s="1" customFormat="1" ht="13" x14ac:dyDescent="0.3">
      <c r="A38" s="2"/>
      <c r="D38" s="1" t="s">
        <v>5</v>
      </c>
      <c r="E38" s="3"/>
      <c r="H38" s="11">
        <f>DAYS360(H35,H36)/30</f>
        <v>2.9666666666666668</v>
      </c>
      <c r="I38" s="11">
        <f t="shared" ref="I38:BT38" si="23">DAYS360(I35,I36)/30</f>
        <v>2.9666666666666668</v>
      </c>
      <c r="J38" s="11">
        <f t="shared" si="23"/>
        <v>3</v>
      </c>
      <c r="K38" s="11">
        <f t="shared" si="23"/>
        <v>3</v>
      </c>
      <c r="L38" s="11">
        <f t="shared" si="23"/>
        <v>2.9666666666666668</v>
      </c>
      <c r="M38" s="11">
        <f t="shared" si="23"/>
        <v>2.9666666666666668</v>
      </c>
      <c r="N38" s="11">
        <f t="shared" si="23"/>
        <v>3</v>
      </c>
      <c r="O38" s="11">
        <f t="shared" si="23"/>
        <v>3</v>
      </c>
      <c r="P38" s="11">
        <f t="shared" si="23"/>
        <v>2.9666666666666668</v>
      </c>
      <c r="Q38" s="11">
        <f t="shared" si="23"/>
        <v>2.9666666666666668</v>
      </c>
      <c r="R38" s="11">
        <f t="shared" si="23"/>
        <v>3</v>
      </c>
      <c r="S38" s="11">
        <f t="shared" si="23"/>
        <v>3</v>
      </c>
      <c r="T38" s="11">
        <f t="shared" si="23"/>
        <v>2.9666666666666668</v>
      </c>
      <c r="U38" s="11">
        <f t="shared" si="23"/>
        <v>2.9666666666666668</v>
      </c>
      <c r="V38" s="11">
        <f t="shared" si="23"/>
        <v>3</v>
      </c>
      <c r="W38" s="11">
        <f t="shared" si="23"/>
        <v>3</v>
      </c>
      <c r="X38" s="11">
        <f t="shared" si="23"/>
        <v>2.9666666666666668</v>
      </c>
      <c r="Y38" s="11">
        <f t="shared" si="23"/>
        <v>2.9666666666666668</v>
      </c>
      <c r="Z38" s="11">
        <f t="shared" si="23"/>
        <v>3</v>
      </c>
      <c r="AA38" s="11">
        <f t="shared" si="23"/>
        <v>3</v>
      </c>
      <c r="AB38" s="11">
        <f t="shared" si="23"/>
        <v>2.9666666666666668</v>
      </c>
      <c r="AC38" s="11">
        <f t="shared" si="23"/>
        <v>2.9666666666666668</v>
      </c>
      <c r="AD38" s="11">
        <f t="shared" si="23"/>
        <v>3</v>
      </c>
      <c r="AE38" s="11">
        <f t="shared" si="23"/>
        <v>3</v>
      </c>
      <c r="AF38" s="11">
        <f t="shared" si="23"/>
        <v>2.9666666666666668</v>
      </c>
      <c r="AG38" s="11">
        <f t="shared" si="23"/>
        <v>2.9666666666666668</v>
      </c>
      <c r="AH38" s="11">
        <f t="shared" si="23"/>
        <v>3</v>
      </c>
      <c r="AI38" s="11">
        <f t="shared" si="23"/>
        <v>3</v>
      </c>
      <c r="AJ38" s="11">
        <f t="shared" si="23"/>
        <v>2.9666666666666668</v>
      </c>
      <c r="AK38" s="11">
        <f t="shared" si="23"/>
        <v>2.9666666666666668</v>
      </c>
      <c r="AL38" s="11">
        <f t="shared" si="23"/>
        <v>3</v>
      </c>
      <c r="AM38" s="11">
        <f t="shared" si="23"/>
        <v>3</v>
      </c>
      <c r="AN38" s="11">
        <f t="shared" si="23"/>
        <v>2.9666666666666668</v>
      </c>
      <c r="AO38" s="11">
        <f t="shared" si="23"/>
        <v>2.9666666666666668</v>
      </c>
      <c r="AP38" s="11">
        <f t="shared" si="23"/>
        <v>3</v>
      </c>
      <c r="AQ38" s="11">
        <f t="shared" si="23"/>
        <v>3</v>
      </c>
      <c r="AR38" s="11">
        <f t="shared" si="23"/>
        <v>2.9666666666666668</v>
      </c>
      <c r="AS38" s="11">
        <f t="shared" si="23"/>
        <v>2.9666666666666668</v>
      </c>
      <c r="AT38" s="11">
        <f t="shared" si="23"/>
        <v>3</v>
      </c>
      <c r="AU38" s="11">
        <f t="shared" si="23"/>
        <v>3</v>
      </c>
      <c r="AV38" s="11">
        <f t="shared" si="23"/>
        <v>2.9666666666666668</v>
      </c>
      <c r="AW38" s="11">
        <f t="shared" si="23"/>
        <v>2.9666666666666668</v>
      </c>
      <c r="AX38" s="11">
        <f t="shared" si="23"/>
        <v>3</v>
      </c>
      <c r="AY38" s="11">
        <f t="shared" si="23"/>
        <v>3</v>
      </c>
      <c r="AZ38" s="11">
        <f t="shared" si="23"/>
        <v>2.9666666666666668</v>
      </c>
      <c r="BA38" s="11">
        <f t="shared" si="23"/>
        <v>2.9666666666666668</v>
      </c>
      <c r="BB38" s="11">
        <f t="shared" si="23"/>
        <v>3</v>
      </c>
      <c r="BC38" s="11">
        <f t="shared" si="23"/>
        <v>3</v>
      </c>
      <c r="BD38" s="11">
        <f t="shared" si="23"/>
        <v>2.9666666666666668</v>
      </c>
      <c r="BE38" s="11">
        <f t="shared" si="23"/>
        <v>2.9666666666666668</v>
      </c>
      <c r="BF38" s="11">
        <f t="shared" si="23"/>
        <v>3</v>
      </c>
      <c r="BG38" s="11">
        <f t="shared" si="23"/>
        <v>3</v>
      </c>
      <c r="BH38" s="11">
        <f t="shared" si="23"/>
        <v>2.9666666666666668</v>
      </c>
      <c r="BI38" s="11">
        <f t="shared" si="23"/>
        <v>2.9666666666666668</v>
      </c>
      <c r="BJ38" s="11">
        <f t="shared" si="23"/>
        <v>3</v>
      </c>
      <c r="BK38" s="11">
        <f t="shared" si="23"/>
        <v>3</v>
      </c>
      <c r="BL38" s="11">
        <f t="shared" si="23"/>
        <v>2.9666666666666668</v>
      </c>
      <c r="BM38" s="11">
        <f t="shared" si="23"/>
        <v>2.9666666666666668</v>
      </c>
      <c r="BN38" s="11">
        <f t="shared" si="23"/>
        <v>3</v>
      </c>
      <c r="BO38" s="11">
        <f t="shared" si="23"/>
        <v>3</v>
      </c>
      <c r="BP38" s="11">
        <f t="shared" si="23"/>
        <v>2.9666666666666668</v>
      </c>
      <c r="BQ38" s="11">
        <f t="shared" si="23"/>
        <v>2.9666666666666668</v>
      </c>
      <c r="BR38" s="11">
        <f t="shared" si="23"/>
        <v>3</v>
      </c>
      <c r="BS38" s="11">
        <f t="shared" si="23"/>
        <v>3</v>
      </c>
      <c r="BT38" s="11">
        <f t="shared" si="23"/>
        <v>2.9666666666666668</v>
      </c>
      <c r="BU38" s="11">
        <f t="shared" ref="BU38:DS38" si="24">DAYS360(BU35,BU36)/30</f>
        <v>2.9666666666666668</v>
      </c>
      <c r="BV38" s="11">
        <f t="shared" si="24"/>
        <v>3</v>
      </c>
      <c r="BW38" s="11">
        <f t="shared" si="24"/>
        <v>3</v>
      </c>
      <c r="BX38" s="11">
        <f t="shared" si="24"/>
        <v>2.9666666666666668</v>
      </c>
      <c r="BY38" s="11">
        <f t="shared" si="24"/>
        <v>2.9666666666666668</v>
      </c>
      <c r="BZ38" s="11">
        <f t="shared" si="24"/>
        <v>3</v>
      </c>
      <c r="CA38" s="11">
        <f t="shared" si="24"/>
        <v>3</v>
      </c>
      <c r="CB38" s="11">
        <f t="shared" si="24"/>
        <v>2.9666666666666668</v>
      </c>
      <c r="CC38" s="11">
        <f t="shared" si="24"/>
        <v>2.9666666666666668</v>
      </c>
      <c r="CD38" s="11">
        <f t="shared" si="24"/>
        <v>3</v>
      </c>
      <c r="CE38" s="11">
        <f t="shared" si="24"/>
        <v>3</v>
      </c>
      <c r="CF38" s="11">
        <f t="shared" si="24"/>
        <v>2.9666666666666668</v>
      </c>
      <c r="CG38" s="11">
        <f t="shared" si="24"/>
        <v>2.9666666666666668</v>
      </c>
      <c r="CH38" s="11">
        <f t="shared" si="24"/>
        <v>3</v>
      </c>
      <c r="CI38" s="11">
        <f t="shared" si="24"/>
        <v>3</v>
      </c>
      <c r="CJ38" s="11">
        <f t="shared" si="24"/>
        <v>2.9666666666666668</v>
      </c>
      <c r="CK38" s="11">
        <f t="shared" si="24"/>
        <v>2.9666666666666668</v>
      </c>
      <c r="CL38" s="11">
        <f t="shared" si="24"/>
        <v>3</v>
      </c>
      <c r="CM38" s="11">
        <f t="shared" si="24"/>
        <v>3</v>
      </c>
      <c r="CN38" s="11">
        <f t="shared" si="24"/>
        <v>2.9666666666666668</v>
      </c>
      <c r="CO38" s="11">
        <f t="shared" si="24"/>
        <v>2.9666666666666668</v>
      </c>
      <c r="CP38" s="11">
        <f t="shared" si="24"/>
        <v>3</v>
      </c>
      <c r="CQ38" s="11">
        <f t="shared" si="24"/>
        <v>3</v>
      </c>
      <c r="CR38" s="11">
        <f t="shared" si="24"/>
        <v>2.9666666666666668</v>
      </c>
      <c r="CS38" s="11">
        <f t="shared" si="24"/>
        <v>2.9666666666666668</v>
      </c>
      <c r="CT38" s="11">
        <f t="shared" si="24"/>
        <v>3</v>
      </c>
      <c r="CU38" s="11">
        <f t="shared" si="24"/>
        <v>3</v>
      </c>
      <c r="CV38" s="11">
        <f t="shared" si="24"/>
        <v>2.9666666666666668</v>
      </c>
      <c r="CW38" s="11">
        <f t="shared" si="24"/>
        <v>2.9666666666666668</v>
      </c>
      <c r="CX38" s="11">
        <f t="shared" si="24"/>
        <v>3</v>
      </c>
      <c r="CY38" s="11">
        <f t="shared" si="24"/>
        <v>3</v>
      </c>
      <c r="CZ38" s="11">
        <f t="shared" si="24"/>
        <v>2.9666666666666668</v>
      </c>
      <c r="DA38" s="11">
        <f t="shared" si="24"/>
        <v>2.9666666666666668</v>
      </c>
      <c r="DB38" s="11">
        <f t="shared" si="24"/>
        <v>3</v>
      </c>
      <c r="DC38" s="11">
        <f t="shared" si="24"/>
        <v>3</v>
      </c>
      <c r="DD38" s="11">
        <f t="shared" si="24"/>
        <v>2.9666666666666668</v>
      </c>
      <c r="DE38" s="11">
        <f t="shared" si="24"/>
        <v>2.9666666666666668</v>
      </c>
      <c r="DF38" s="11">
        <f t="shared" si="24"/>
        <v>3</v>
      </c>
      <c r="DG38" s="11">
        <f t="shared" si="24"/>
        <v>3</v>
      </c>
      <c r="DH38" s="11">
        <f t="shared" si="24"/>
        <v>2.9666666666666668</v>
      </c>
      <c r="DI38" s="11">
        <f t="shared" si="24"/>
        <v>2.9666666666666668</v>
      </c>
      <c r="DJ38" s="11">
        <f t="shared" si="24"/>
        <v>3</v>
      </c>
      <c r="DK38" s="11">
        <f t="shared" si="24"/>
        <v>3</v>
      </c>
      <c r="DL38" s="11">
        <f t="shared" si="24"/>
        <v>2.9666666666666668</v>
      </c>
      <c r="DM38" s="11">
        <f t="shared" si="24"/>
        <v>2.9666666666666668</v>
      </c>
      <c r="DN38" s="11">
        <f t="shared" si="24"/>
        <v>3</v>
      </c>
      <c r="DO38" s="11">
        <f t="shared" si="24"/>
        <v>3</v>
      </c>
      <c r="DP38" s="11">
        <f t="shared" si="24"/>
        <v>2.9666666666666668</v>
      </c>
      <c r="DQ38" s="11">
        <f t="shared" si="24"/>
        <v>2.9666666666666668</v>
      </c>
      <c r="DR38" s="11">
        <f t="shared" si="24"/>
        <v>3</v>
      </c>
      <c r="DS38" s="11">
        <f t="shared" si="24"/>
        <v>3</v>
      </c>
    </row>
    <row r="39" spans="1:123" s="1" customFormat="1" ht="13" x14ac:dyDescent="0.3">
      <c r="A39" s="2"/>
      <c r="D39" s="1" t="s">
        <v>6</v>
      </c>
      <c r="E39" s="3"/>
      <c r="H39" s="11">
        <f>H36-H35+1</f>
        <v>91</v>
      </c>
      <c r="I39" s="11">
        <f t="shared" ref="I39:BT39" si="25">I36-I35+1</f>
        <v>92</v>
      </c>
      <c r="J39" s="11">
        <f t="shared" si="25"/>
        <v>92</v>
      </c>
      <c r="K39" s="11">
        <f t="shared" si="25"/>
        <v>90</v>
      </c>
      <c r="L39" s="11">
        <f t="shared" si="25"/>
        <v>91</v>
      </c>
      <c r="M39" s="11">
        <f t="shared" si="25"/>
        <v>92</v>
      </c>
      <c r="N39" s="11">
        <f t="shared" si="25"/>
        <v>92</v>
      </c>
      <c r="O39" s="11">
        <f t="shared" si="25"/>
        <v>90</v>
      </c>
      <c r="P39" s="11">
        <f t="shared" si="25"/>
        <v>91</v>
      </c>
      <c r="Q39" s="11">
        <f t="shared" si="25"/>
        <v>92</v>
      </c>
      <c r="R39" s="11">
        <f t="shared" si="25"/>
        <v>92</v>
      </c>
      <c r="S39" s="11">
        <f t="shared" si="25"/>
        <v>90</v>
      </c>
      <c r="T39" s="11">
        <f t="shared" si="25"/>
        <v>91</v>
      </c>
      <c r="U39" s="11">
        <f t="shared" si="25"/>
        <v>92</v>
      </c>
      <c r="V39" s="11">
        <f t="shared" si="25"/>
        <v>92</v>
      </c>
      <c r="W39" s="11">
        <f t="shared" si="25"/>
        <v>91</v>
      </c>
      <c r="X39" s="11">
        <f t="shared" si="25"/>
        <v>91</v>
      </c>
      <c r="Y39" s="11">
        <f t="shared" si="25"/>
        <v>92</v>
      </c>
      <c r="Z39" s="11">
        <f t="shared" si="25"/>
        <v>92</v>
      </c>
      <c r="AA39" s="11">
        <f t="shared" si="25"/>
        <v>90</v>
      </c>
      <c r="AB39" s="11">
        <f t="shared" si="25"/>
        <v>91</v>
      </c>
      <c r="AC39" s="11">
        <f t="shared" si="25"/>
        <v>92</v>
      </c>
      <c r="AD39" s="11">
        <f t="shared" si="25"/>
        <v>92</v>
      </c>
      <c r="AE39" s="11">
        <f t="shared" si="25"/>
        <v>90</v>
      </c>
      <c r="AF39" s="11">
        <f t="shared" si="25"/>
        <v>91</v>
      </c>
      <c r="AG39" s="11">
        <f t="shared" si="25"/>
        <v>92</v>
      </c>
      <c r="AH39" s="11">
        <f t="shared" si="25"/>
        <v>92</v>
      </c>
      <c r="AI39" s="11">
        <f t="shared" si="25"/>
        <v>90</v>
      </c>
      <c r="AJ39" s="11">
        <f t="shared" si="25"/>
        <v>91</v>
      </c>
      <c r="AK39" s="11">
        <f t="shared" si="25"/>
        <v>92</v>
      </c>
      <c r="AL39" s="11">
        <f t="shared" si="25"/>
        <v>92</v>
      </c>
      <c r="AM39" s="11">
        <f t="shared" si="25"/>
        <v>91</v>
      </c>
      <c r="AN39" s="11">
        <f t="shared" si="25"/>
        <v>91</v>
      </c>
      <c r="AO39" s="11">
        <f t="shared" si="25"/>
        <v>92</v>
      </c>
      <c r="AP39" s="11">
        <f t="shared" si="25"/>
        <v>92</v>
      </c>
      <c r="AQ39" s="11">
        <f t="shared" si="25"/>
        <v>90</v>
      </c>
      <c r="AR39" s="11">
        <f t="shared" si="25"/>
        <v>91</v>
      </c>
      <c r="AS39" s="11">
        <f t="shared" si="25"/>
        <v>92</v>
      </c>
      <c r="AT39" s="11">
        <f t="shared" si="25"/>
        <v>92</v>
      </c>
      <c r="AU39" s="11">
        <f t="shared" si="25"/>
        <v>90</v>
      </c>
      <c r="AV39" s="11">
        <f t="shared" si="25"/>
        <v>91</v>
      </c>
      <c r="AW39" s="11">
        <f t="shared" si="25"/>
        <v>92</v>
      </c>
      <c r="AX39" s="11">
        <f t="shared" si="25"/>
        <v>92</v>
      </c>
      <c r="AY39" s="11">
        <f t="shared" si="25"/>
        <v>90</v>
      </c>
      <c r="AZ39" s="11">
        <f t="shared" si="25"/>
        <v>91</v>
      </c>
      <c r="BA39" s="11">
        <f t="shared" si="25"/>
        <v>92</v>
      </c>
      <c r="BB39" s="11">
        <f t="shared" si="25"/>
        <v>92</v>
      </c>
      <c r="BC39" s="11">
        <f t="shared" si="25"/>
        <v>91</v>
      </c>
      <c r="BD39" s="11">
        <f t="shared" si="25"/>
        <v>91</v>
      </c>
      <c r="BE39" s="11">
        <f t="shared" si="25"/>
        <v>92</v>
      </c>
      <c r="BF39" s="11">
        <f t="shared" si="25"/>
        <v>92</v>
      </c>
      <c r="BG39" s="11">
        <f t="shared" si="25"/>
        <v>90</v>
      </c>
      <c r="BH39" s="11">
        <f t="shared" si="25"/>
        <v>91</v>
      </c>
      <c r="BI39" s="11">
        <f t="shared" si="25"/>
        <v>92</v>
      </c>
      <c r="BJ39" s="11">
        <f t="shared" si="25"/>
        <v>92</v>
      </c>
      <c r="BK39" s="11">
        <f t="shared" si="25"/>
        <v>90</v>
      </c>
      <c r="BL39" s="11">
        <f t="shared" si="25"/>
        <v>91</v>
      </c>
      <c r="BM39" s="11">
        <f t="shared" si="25"/>
        <v>92</v>
      </c>
      <c r="BN39" s="11">
        <f t="shared" si="25"/>
        <v>92</v>
      </c>
      <c r="BO39" s="11">
        <f t="shared" si="25"/>
        <v>90</v>
      </c>
      <c r="BP39" s="11">
        <f t="shared" si="25"/>
        <v>91</v>
      </c>
      <c r="BQ39" s="11">
        <f t="shared" si="25"/>
        <v>92</v>
      </c>
      <c r="BR39" s="11">
        <f t="shared" si="25"/>
        <v>92</v>
      </c>
      <c r="BS39" s="11">
        <f t="shared" si="25"/>
        <v>91</v>
      </c>
      <c r="BT39" s="11">
        <f t="shared" si="25"/>
        <v>91</v>
      </c>
      <c r="BU39" s="11">
        <f t="shared" ref="BU39:DS39" si="26">BU36-BU35+1</f>
        <v>92</v>
      </c>
      <c r="BV39" s="11">
        <f t="shared" si="26"/>
        <v>92</v>
      </c>
      <c r="BW39" s="11">
        <f t="shared" si="26"/>
        <v>90</v>
      </c>
      <c r="BX39" s="11">
        <f t="shared" si="26"/>
        <v>91</v>
      </c>
      <c r="BY39" s="11">
        <f t="shared" si="26"/>
        <v>92</v>
      </c>
      <c r="BZ39" s="11">
        <f t="shared" si="26"/>
        <v>92</v>
      </c>
      <c r="CA39" s="11">
        <f t="shared" si="26"/>
        <v>90</v>
      </c>
      <c r="CB39" s="11">
        <f t="shared" si="26"/>
        <v>91</v>
      </c>
      <c r="CC39" s="11">
        <f t="shared" si="26"/>
        <v>92</v>
      </c>
      <c r="CD39" s="11">
        <f t="shared" si="26"/>
        <v>92</v>
      </c>
      <c r="CE39" s="11">
        <f t="shared" si="26"/>
        <v>90</v>
      </c>
      <c r="CF39" s="11">
        <f t="shared" si="26"/>
        <v>91</v>
      </c>
      <c r="CG39" s="11">
        <f t="shared" si="26"/>
        <v>92</v>
      </c>
      <c r="CH39" s="11">
        <f t="shared" si="26"/>
        <v>92</v>
      </c>
      <c r="CI39" s="11">
        <f t="shared" si="26"/>
        <v>91</v>
      </c>
      <c r="CJ39" s="11">
        <f t="shared" si="26"/>
        <v>91</v>
      </c>
      <c r="CK39" s="11">
        <f t="shared" si="26"/>
        <v>92</v>
      </c>
      <c r="CL39" s="11">
        <f t="shared" si="26"/>
        <v>92</v>
      </c>
      <c r="CM39" s="11">
        <f t="shared" si="26"/>
        <v>90</v>
      </c>
      <c r="CN39" s="11">
        <f t="shared" si="26"/>
        <v>91</v>
      </c>
      <c r="CO39" s="11">
        <f t="shared" si="26"/>
        <v>92</v>
      </c>
      <c r="CP39" s="11">
        <f t="shared" si="26"/>
        <v>92</v>
      </c>
      <c r="CQ39" s="11">
        <f t="shared" si="26"/>
        <v>90</v>
      </c>
      <c r="CR39" s="11">
        <f t="shared" si="26"/>
        <v>91</v>
      </c>
      <c r="CS39" s="11">
        <f t="shared" si="26"/>
        <v>92</v>
      </c>
      <c r="CT39" s="11">
        <f t="shared" si="26"/>
        <v>92</v>
      </c>
      <c r="CU39" s="11">
        <f t="shared" si="26"/>
        <v>90</v>
      </c>
      <c r="CV39" s="11">
        <f t="shared" si="26"/>
        <v>91</v>
      </c>
      <c r="CW39" s="11">
        <f t="shared" si="26"/>
        <v>92</v>
      </c>
      <c r="CX39" s="11">
        <f t="shared" si="26"/>
        <v>92</v>
      </c>
      <c r="CY39" s="11">
        <f t="shared" si="26"/>
        <v>91</v>
      </c>
      <c r="CZ39" s="11">
        <f t="shared" si="26"/>
        <v>91</v>
      </c>
      <c r="DA39" s="11">
        <f t="shared" si="26"/>
        <v>92</v>
      </c>
      <c r="DB39" s="11">
        <f t="shared" si="26"/>
        <v>92</v>
      </c>
      <c r="DC39" s="11">
        <f t="shared" si="26"/>
        <v>90</v>
      </c>
      <c r="DD39" s="11">
        <f t="shared" si="26"/>
        <v>91</v>
      </c>
      <c r="DE39" s="11">
        <f t="shared" si="26"/>
        <v>92</v>
      </c>
      <c r="DF39" s="11">
        <f t="shared" si="26"/>
        <v>92</v>
      </c>
      <c r="DG39" s="11">
        <f t="shared" si="26"/>
        <v>90</v>
      </c>
      <c r="DH39" s="11">
        <f t="shared" si="26"/>
        <v>91</v>
      </c>
      <c r="DI39" s="11">
        <f t="shared" si="26"/>
        <v>92</v>
      </c>
      <c r="DJ39" s="11">
        <f t="shared" si="26"/>
        <v>92</v>
      </c>
      <c r="DK39" s="11">
        <f t="shared" si="26"/>
        <v>90</v>
      </c>
      <c r="DL39" s="11">
        <f t="shared" si="26"/>
        <v>91</v>
      </c>
      <c r="DM39" s="11">
        <f t="shared" si="26"/>
        <v>92</v>
      </c>
      <c r="DN39" s="11">
        <f t="shared" si="26"/>
        <v>92</v>
      </c>
      <c r="DO39" s="11">
        <f t="shared" si="26"/>
        <v>91</v>
      </c>
      <c r="DP39" s="11">
        <f t="shared" si="26"/>
        <v>91</v>
      </c>
      <c r="DQ39" s="11">
        <f t="shared" si="26"/>
        <v>92</v>
      </c>
      <c r="DR39" s="11">
        <f t="shared" si="26"/>
        <v>92</v>
      </c>
      <c r="DS39" s="11">
        <f t="shared" si="26"/>
        <v>90</v>
      </c>
    </row>
    <row r="40" spans="1:123" s="1" customFormat="1" x14ac:dyDescent="0.3">
      <c r="A40" s="2"/>
      <c r="D40" s="6"/>
      <c r="E40" s="3"/>
      <c r="H40" s="15"/>
      <c r="I40" s="15"/>
      <c r="J40" s="15"/>
      <c r="K40" s="15"/>
      <c r="L40" s="15"/>
      <c r="M40" s="15"/>
      <c r="N40" s="15"/>
      <c r="O40" s="15"/>
      <c r="P40" s="15"/>
      <c r="Q40" s="15"/>
      <c r="R40" s="15"/>
      <c r="S40" s="15"/>
      <c r="T40" s="15"/>
      <c r="U40" s="15"/>
      <c r="V40" s="15"/>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15"/>
      <c r="CR40" s="15"/>
      <c r="CS40" s="15"/>
      <c r="CT40" s="15"/>
      <c r="CU40" s="15"/>
      <c r="CV40" s="15"/>
      <c r="CW40" s="15"/>
      <c r="CX40" s="15"/>
      <c r="CY40" s="15"/>
      <c r="CZ40" s="15"/>
      <c r="DA40" s="15"/>
      <c r="DB40" s="15"/>
      <c r="DC40" s="15"/>
      <c r="DD40" s="15"/>
      <c r="DE40" s="15"/>
      <c r="DF40" s="15"/>
      <c r="DG40" s="15"/>
      <c r="DH40" s="15"/>
      <c r="DI40" s="15"/>
      <c r="DJ40" s="15"/>
      <c r="DK40" s="15"/>
      <c r="DL40" s="15"/>
      <c r="DM40" s="15"/>
      <c r="DN40" s="15"/>
      <c r="DO40" s="15"/>
      <c r="DP40" s="15"/>
      <c r="DQ40" s="15"/>
      <c r="DR40" s="15"/>
      <c r="DS40" s="15"/>
    </row>
    <row r="41" spans="1:123" s="7" customFormat="1" ht="15.5" x14ac:dyDescent="0.35">
      <c r="B41" s="7" t="s">
        <v>9</v>
      </c>
    </row>
    <row r="42" spans="1:123" s="1" customFormat="1" x14ac:dyDescent="0.3">
      <c r="A42" s="2"/>
      <c r="D42" s="6"/>
      <c r="E42" s="3"/>
      <c r="H42" s="15"/>
      <c r="I42" s="15"/>
      <c r="J42" s="15"/>
      <c r="K42" s="15"/>
      <c r="L42" s="15"/>
      <c r="M42" s="15"/>
      <c r="N42" s="15"/>
      <c r="O42" s="15"/>
      <c r="P42" s="15"/>
      <c r="Q42" s="15"/>
      <c r="R42" s="15"/>
      <c r="S42" s="15"/>
      <c r="T42" s="15"/>
      <c r="U42" s="15"/>
      <c r="V42" s="15"/>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c r="CL42" s="15"/>
      <c r="CM42" s="15"/>
      <c r="CN42" s="15"/>
      <c r="CO42" s="15"/>
      <c r="CP42" s="15"/>
      <c r="CQ42" s="15"/>
      <c r="CR42" s="15"/>
      <c r="CS42" s="15"/>
      <c r="CT42" s="15"/>
      <c r="CU42" s="15"/>
      <c r="CV42" s="15"/>
      <c r="CW42" s="15"/>
      <c r="CX42" s="15"/>
      <c r="CY42" s="15"/>
      <c r="CZ42" s="15"/>
      <c r="DA42" s="15"/>
      <c r="DB42" s="15"/>
      <c r="DC42" s="15"/>
      <c r="DD42" s="15"/>
      <c r="DE42" s="15"/>
      <c r="DF42" s="15"/>
      <c r="DG42" s="15"/>
      <c r="DH42" s="15"/>
      <c r="DI42" s="15"/>
      <c r="DJ42" s="15"/>
      <c r="DK42" s="15"/>
      <c r="DL42" s="15"/>
      <c r="DM42" s="15"/>
      <c r="DN42" s="15"/>
      <c r="DO42" s="15"/>
      <c r="DP42" s="15"/>
      <c r="DQ42" s="15"/>
      <c r="DR42" s="15"/>
      <c r="DS42" s="15"/>
    </row>
    <row r="43" spans="1:123" s="1" customFormat="1" x14ac:dyDescent="0.3">
      <c r="A43" s="2"/>
      <c r="B43" s="1" t="s">
        <v>23</v>
      </c>
      <c r="D43" s="6"/>
      <c r="E43" s="3"/>
      <c r="H43" s="15"/>
      <c r="I43" s="15"/>
      <c r="J43" s="15"/>
      <c r="K43" s="15"/>
      <c r="L43" s="15"/>
      <c r="M43" s="15"/>
      <c r="N43" s="15"/>
      <c r="O43" s="15"/>
      <c r="P43" s="15"/>
      <c r="Q43" s="15"/>
      <c r="R43" s="15"/>
      <c r="S43" s="15"/>
      <c r="T43" s="15"/>
      <c r="U43" s="15"/>
      <c r="V43" s="15"/>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15"/>
      <c r="CR43" s="15"/>
      <c r="CS43" s="15"/>
      <c r="CT43" s="15"/>
      <c r="CU43" s="15"/>
      <c r="CV43" s="15"/>
      <c r="CW43" s="15"/>
      <c r="CX43" s="15"/>
      <c r="CY43" s="15"/>
      <c r="CZ43" s="15"/>
      <c r="DA43" s="15"/>
      <c r="DB43" s="15"/>
      <c r="DC43" s="15"/>
      <c r="DD43" s="15"/>
      <c r="DE43" s="15"/>
      <c r="DF43" s="15"/>
      <c r="DG43" s="15"/>
      <c r="DH43" s="15"/>
      <c r="DI43" s="15"/>
      <c r="DJ43" s="15"/>
      <c r="DK43" s="15"/>
      <c r="DL43" s="15"/>
      <c r="DM43" s="15"/>
      <c r="DN43" s="15"/>
      <c r="DO43" s="15"/>
      <c r="DP43" s="15"/>
      <c r="DQ43" s="15"/>
      <c r="DR43" s="15"/>
      <c r="DS43" s="15"/>
    </row>
    <row r="44" spans="1:123" s="1" customFormat="1" x14ac:dyDescent="0.3">
      <c r="A44" s="2"/>
      <c r="D44" s="6" t="s">
        <v>60</v>
      </c>
      <c r="E44" s="3" t="s">
        <v>14</v>
      </c>
      <c r="F44" s="45">
        <f>EOMONTH(Inputs!H$22,Inputs!H$24*3-1)+1</f>
        <v>43922</v>
      </c>
      <c r="H44" s="11">
        <f>IF(AND($F44&gt;=H$1,$F44&lt;=H$2),1,0)</f>
        <v>1</v>
      </c>
      <c r="I44" s="11">
        <f t="shared" ref="I44:BT47" si="27">IF(AND($F44&gt;=I$1,$F44&lt;=I$2),1,0)</f>
        <v>0</v>
      </c>
      <c r="J44" s="11">
        <f t="shared" si="27"/>
        <v>0</v>
      </c>
      <c r="K44" s="11">
        <f t="shared" si="27"/>
        <v>0</v>
      </c>
      <c r="L44" s="11">
        <f t="shared" si="27"/>
        <v>0</v>
      </c>
      <c r="M44" s="11">
        <f t="shared" si="27"/>
        <v>0</v>
      </c>
      <c r="N44" s="11">
        <f t="shared" si="27"/>
        <v>0</v>
      </c>
      <c r="O44" s="11">
        <f t="shared" si="27"/>
        <v>0</v>
      </c>
      <c r="P44" s="11">
        <f t="shared" si="27"/>
        <v>0</v>
      </c>
      <c r="Q44" s="11">
        <f t="shared" si="27"/>
        <v>0</v>
      </c>
      <c r="R44" s="11">
        <f t="shared" si="27"/>
        <v>0</v>
      </c>
      <c r="S44" s="11">
        <f t="shared" si="27"/>
        <v>0</v>
      </c>
      <c r="T44" s="11">
        <f t="shared" si="27"/>
        <v>0</v>
      </c>
      <c r="U44" s="11">
        <f t="shared" si="27"/>
        <v>0</v>
      </c>
      <c r="V44" s="11">
        <f t="shared" si="27"/>
        <v>0</v>
      </c>
      <c r="W44" s="11">
        <f t="shared" si="27"/>
        <v>0</v>
      </c>
      <c r="X44" s="11">
        <f t="shared" si="27"/>
        <v>0</v>
      </c>
      <c r="Y44" s="11">
        <f t="shared" si="27"/>
        <v>0</v>
      </c>
      <c r="Z44" s="11">
        <f t="shared" si="27"/>
        <v>0</v>
      </c>
      <c r="AA44" s="11">
        <f t="shared" si="27"/>
        <v>0</v>
      </c>
      <c r="AB44" s="11">
        <f t="shared" si="27"/>
        <v>0</v>
      </c>
      <c r="AC44" s="11">
        <f t="shared" si="27"/>
        <v>0</v>
      </c>
      <c r="AD44" s="11">
        <f t="shared" si="27"/>
        <v>0</v>
      </c>
      <c r="AE44" s="11">
        <f t="shared" si="27"/>
        <v>0</v>
      </c>
      <c r="AF44" s="11">
        <f t="shared" si="27"/>
        <v>0</v>
      </c>
      <c r="AG44" s="11">
        <f t="shared" si="27"/>
        <v>0</v>
      </c>
      <c r="AH44" s="11">
        <f t="shared" si="27"/>
        <v>0</v>
      </c>
      <c r="AI44" s="11">
        <f t="shared" si="27"/>
        <v>0</v>
      </c>
      <c r="AJ44" s="11">
        <f t="shared" si="27"/>
        <v>0</v>
      </c>
      <c r="AK44" s="11">
        <f t="shared" si="27"/>
        <v>0</v>
      </c>
      <c r="AL44" s="11">
        <f t="shared" si="27"/>
        <v>0</v>
      </c>
      <c r="AM44" s="11">
        <f t="shared" si="27"/>
        <v>0</v>
      </c>
      <c r="AN44" s="11">
        <f t="shared" si="27"/>
        <v>0</v>
      </c>
      <c r="AO44" s="11">
        <f t="shared" si="27"/>
        <v>0</v>
      </c>
      <c r="AP44" s="11">
        <f t="shared" si="27"/>
        <v>0</v>
      </c>
      <c r="AQ44" s="11">
        <f t="shared" si="27"/>
        <v>0</v>
      </c>
      <c r="AR44" s="11">
        <f t="shared" si="27"/>
        <v>0</v>
      </c>
      <c r="AS44" s="11">
        <f t="shared" si="27"/>
        <v>0</v>
      </c>
      <c r="AT44" s="11">
        <f t="shared" si="27"/>
        <v>0</v>
      </c>
      <c r="AU44" s="11">
        <f t="shared" si="27"/>
        <v>0</v>
      </c>
      <c r="AV44" s="11">
        <f t="shared" si="27"/>
        <v>0</v>
      </c>
      <c r="AW44" s="11">
        <f t="shared" si="27"/>
        <v>0</v>
      </c>
      <c r="AX44" s="11">
        <f t="shared" si="27"/>
        <v>0</v>
      </c>
      <c r="AY44" s="11">
        <f t="shared" si="27"/>
        <v>0</v>
      </c>
      <c r="AZ44" s="11">
        <f t="shared" si="27"/>
        <v>0</v>
      </c>
      <c r="BA44" s="11">
        <f t="shared" si="27"/>
        <v>0</v>
      </c>
      <c r="BB44" s="11">
        <f t="shared" si="27"/>
        <v>0</v>
      </c>
      <c r="BC44" s="11">
        <f t="shared" si="27"/>
        <v>0</v>
      </c>
      <c r="BD44" s="11">
        <f t="shared" si="27"/>
        <v>0</v>
      </c>
      <c r="BE44" s="11">
        <f t="shared" si="27"/>
        <v>0</v>
      </c>
      <c r="BF44" s="11">
        <f t="shared" si="27"/>
        <v>0</v>
      </c>
      <c r="BG44" s="11">
        <f t="shared" si="27"/>
        <v>0</v>
      </c>
      <c r="BH44" s="11">
        <f t="shared" si="27"/>
        <v>0</v>
      </c>
      <c r="BI44" s="11">
        <f t="shared" si="27"/>
        <v>0</v>
      </c>
      <c r="BJ44" s="11">
        <f t="shared" si="27"/>
        <v>0</v>
      </c>
      <c r="BK44" s="11">
        <f t="shared" si="27"/>
        <v>0</v>
      </c>
      <c r="BL44" s="11">
        <f t="shared" si="27"/>
        <v>0</v>
      </c>
      <c r="BM44" s="11">
        <f t="shared" si="27"/>
        <v>0</v>
      </c>
      <c r="BN44" s="11">
        <f t="shared" si="27"/>
        <v>0</v>
      </c>
      <c r="BO44" s="11">
        <f t="shared" si="27"/>
        <v>0</v>
      </c>
      <c r="BP44" s="11">
        <f t="shared" si="27"/>
        <v>0</v>
      </c>
      <c r="BQ44" s="11">
        <f t="shared" si="27"/>
        <v>0</v>
      </c>
      <c r="BR44" s="11">
        <f t="shared" si="27"/>
        <v>0</v>
      </c>
      <c r="BS44" s="11">
        <f t="shared" si="27"/>
        <v>0</v>
      </c>
      <c r="BT44" s="11">
        <f t="shared" si="27"/>
        <v>0</v>
      </c>
      <c r="BU44" s="11">
        <f t="shared" ref="BU44:DS47" si="28">IF(AND($F44&gt;=BU$1,$F44&lt;=BU$2),1,0)</f>
        <v>0</v>
      </c>
      <c r="BV44" s="11">
        <f t="shared" si="28"/>
        <v>0</v>
      </c>
      <c r="BW44" s="11">
        <f t="shared" si="28"/>
        <v>0</v>
      </c>
      <c r="BX44" s="11">
        <f t="shared" si="28"/>
        <v>0</v>
      </c>
      <c r="BY44" s="11">
        <f t="shared" si="28"/>
        <v>0</v>
      </c>
      <c r="BZ44" s="11">
        <f t="shared" si="28"/>
        <v>0</v>
      </c>
      <c r="CA44" s="11">
        <f t="shared" si="28"/>
        <v>0</v>
      </c>
      <c r="CB44" s="11">
        <f t="shared" si="28"/>
        <v>0</v>
      </c>
      <c r="CC44" s="11">
        <f t="shared" si="28"/>
        <v>0</v>
      </c>
      <c r="CD44" s="11">
        <f t="shared" si="28"/>
        <v>0</v>
      </c>
      <c r="CE44" s="11">
        <f t="shared" si="28"/>
        <v>0</v>
      </c>
      <c r="CF44" s="11">
        <f t="shared" si="28"/>
        <v>0</v>
      </c>
      <c r="CG44" s="11">
        <f t="shared" si="28"/>
        <v>0</v>
      </c>
      <c r="CH44" s="11">
        <f t="shared" si="28"/>
        <v>0</v>
      </c>
      <c r="CI44" s="11">
        <f t="shared" si="28"/>
        <v>0</v>
      </c>
      <c r="CJ44" s="11">
        <f t="shared" si="28"/>
        <v>0</v>
      </c>
      <c r="CK44" s="11">
        <f t="shared" si="28"/>
        <v>0</v>
      </c>
      <c r="CL44" s="11">
        <f t="shared" si="28"/>
        <v>0</v>
      </c>
      <c r="CM44" s="11">
        <f t="shared" si="28"/>
        <v>0</v>
      </c>
      <c r="CN44" s="11">
        <f t="shared" si="28"/>
        <v>0</v>
      </c>
      <c r="CO44" s="11">
        <f t="shared" si="28"/>
        <v>0</v>
      </c>
      <c r="CP44" s="11">
        <f t="shared" si="28"/>
        <v>0</v>
      </c>
      <c r="CQ44" s="11">
        <f t="shared" si="28"/>
        <v>0</v>
      </c>
      <c r="CR44" s="11">
        <f t="shared" si="28"/>
        <v>0</v>
      </c>
      <c r="CS44" s="11">
        <f t="shared" si="28"/>
        <v>0</v>
      </c>
      <c r="CT44" s="11">
        <f t="shared" si="28"/>
        <v>0</v>
      </c>
      <c r="CU44" s="11">
        <f t="shared" si="28"/>
        <v>0</v>
      </c>
      <c r="CV44" s="11">
        <f t="shared" si="28"/>
        <v>0</v>
      </c>
      <c r="CW44" s="11">
        <f t="shared" si="28"/>
        <v>0</v>
      </c>
      <c r="CX44" s="11">
        <f t="shared" si="28"/>
        <v>0</v>
      </c>
      <c r="CY44" s="11">
        <f t="shared" si="28"/>
        <v>0</v>
      </c>
      <c r="CZ44" s="11">
        <f t="shared" si="28"/>
        <v>0</v>
      </c>
      <c r="DA44" s="11">
        <f t="shared" si="28"/>
        <v>0</v>
      </c>
      <c r="DB44" s="11">
        <f t="shared" si="28"/>
        <v>0</v>
      </c>
      <c r="DC44" s="11">
        <f t="shared" si="28"/>
        <v>0</v>
      </c>
      <c r="DD44" s="11">
        <f t="shared" si="28"/>
        <v>0</v>
      </c>
      <c r="DE44" s="11">
        <f t="shared" si="28"/>
        <v>0</v>
      </c>
      <c r="DF44" s="11">
        <f t="shared" si="28"/>
        <v>0</v>
      </c>
      <c r="DG44" s="11">
        <f t="shared" si="28"/>
        <v>0</v>
      </c>
      <c r="DH44" s="11">
        <f t="shared" si="28"/>
        <v>0</v>
      </c>
      <c r="DI44" s="11">
        <f t="shared" si="28"/>
        <v>0</v>
      </c>
      <c r="DJ44" s="11">
        <f t="shared" si="28"/>
        <v>0</v>
      </c>
      <c r="DK44" s="11">
        <f t="shared" si="28"/>
        <v>0</v>
      </c>
      <c r="DL44" s="11">
        <f t="shared" si="28"/>
        <v>0</v>
      </c>
      <c r="DM44" s="11">
        <f t="shared" si="28"/>
        <v>0</v>
      </c>
      <c r="DN44" s="11">
        <f t="shared" si="28"/>
        <v>0</v>
      </c>
      <c r="DO44" s="11">
        <f t="shared" si="28"/>
        <v>0</v>
      </c>
      <c r="DP44" s="11">
        <f t="shared" si="28"/>
        <v>0</v>
      </c>
      <c r="DQ44" s="11">
        <f t="shared" si="28"/>
        <v>0</v>
      </c>
      <c r="DR44" s="11">
        <f t="shared" si="28"/>
        <v>0</v>
      </c>
      <c r="DS44" s="11">
        <f t="shared" si="28"/>
        <v>0</v>
      </c>
    </row>
    <row r="45" spans="1:123" s="1" customFormat="1" x14ac:dyDescent="0.3">
      <c r="A45" s="2"/>
      <c r="D45" s="6" t="s">
        <v>61</v>
      </c>
      <c r="E45" s="3" t="str">
        <f>E44</f>
        <v>#</v>
      </c>
      <c r="F45" s="45">
        <f>Inputs!H25</f>
        <v>44196</v>
      </c>
      <c r="H45" s="11">
        <f>IF(AND($F45&gt;=H$1,$F45&lt;=H$2),1,0)</f>
        <v>0</v>
      </c>
      <c r="I45" s="11">
        <f t="shared" si="27"/>
        <v>0</v>
      </c>
      <c r="J45" s="11">
        <f t="shared" si="27"/>
        <v>1</v>
      </c>
      <c r="K45" s="11">
        <f t="shared" si="27"/>
        <v>0</v>
      </c>
      <c r="L45" s="11">
        <f t="shared" si="27"/>
        <v>0</v>
      </c>
      <c r="M45" s="11">
        <f t="shared" si="27"/>
        <v>0</v>
      </c>
      <c r="N45" s="11">
        <f t="shared" si="27"/>
        <v>0</v>
      </c>
      <c r="O45" s="11">
        <f t="shared" si="27"/>
        <v>0</v>
      </c>
      <c r="P45" s="11">
        <f t="shared" si="27"/>
        <v>0</v>
      </c>
      <c r="Q45" s="11">
        <f t="shared" si="27"/>
        <v>0</v>
      </c>
      <c r="R45" s="11">
        <f t="shared" si="27"/>
        <v>0</v>
      </c>
      <c r="S45" s="11">
        <f t="shared" si="27"/>
        <v>0</v>
      </c>
      <c r="T45" s="11">
        <f t="shared" si="27"/>
        <v>0</v>
      </c>
      <c r="U45" s="11">
        <f t="shared" si="27"/>
        <v>0</v>
      </c>
      <c r="V45" s="11">
        <f t="shared" si="27"/>
        <v>0</v>
      </c>
      <c r="W45" s="11">
        <f t="shared" si="27"/>
        <v>0</v>
      </c>
      <c r="X45" s="11">
        <f t="shared" si="27"/>
        <v>0</v>
      </c>
      <c r="Y45" s="11">
        <f t="shared" si="27"/>
        <v>0</v>
      </c>
      <c r="Z45" s="11">
        <f t="shared" si="27"/>
        <v>0</v>
      </c>
      <c r="AA45" s="11">
        <f t="shared" si="27"/>
        <v>0</v>
      </c>
      <c r="AB45" s="11">
        <f t="shared" si="27"/>
        <v>0</v>
      </c>
      <c r="AC45" s="11">
        <f t="shared" si="27"/>
        <v>0</v>
      </c>
      <c r="AD45" s="11">
        <f t="shared" si="27"/>
        <v>0</v>
      </c>
      <c r="AE45" s="11">
        <f t="shared" si="27"/>
        <v>0</v>
      </c>
      <c r="AF45" s="11">
        <f t="shared" si="27"/>
        <v>0</v>
      </c>
      <c r="AG45" s="11">
        <f t="shared" si="27"/>
        <v>0</v>
      </c>
      <c r="AH45" s="11">
        <f t="shared" si="27"/>
        <v>0</v>
      </c>
      <c r="AI45" s="11">
        <f t="shared" si="27"/>
        <v>0</v>
      </c>
      <c r="AJ45" s="11">
        <f t="shared" si="27"/>
        <v>0</v>
      </c>
      <c r="AK45" s="11">
        <f t="shared" si="27"/>
        <v>0</v>
      </c>
      <c r="AL45" s="11">
        <f t="shared" si="27"/>
        <v>0</v>
      </c>
      <c r="AM45" s="11">
        <f t="shared" si="27"/>
        <v>0</v>
      </c>
      <c r="AN45" s="11">
        <f t="shared" si="27"/>
        <v>0</v>
      </c>
      <c r="AO45" s="11">
        <f t="shared" si="27"/>
        <v>0</v>
      </c>
      <c r="AP45" s="11">
        <f t="shared" si="27"/>
        <v>0</v>
      </c>
      <c r="AQ45" s="11">
        <f t="shared" si="27"/>
        <v>0</v>
      </c>
      <c r="AR45" s="11">
        <f t="shared" si="27"/>
        <v>0</v>
      </c>
      <c r="AS45" s="11">
        <f t="shared" si="27"/>
        <v>0</v>
      </c>
      <c r="AT45" s="11">
        <f t="shared" si="27"/>
        <v>0</v>
      </c>
      <c r="AU45" s="11">
        <f t="shared" si="27"/>
        <v>0</v>
      </c>
      <c r="AV45" s="11">
        <f t="shared" si="27"/>
        <v>0</v>
      </c>
      <c r="AW45" s="11">
        <f t="shared" si="27"/>
        <v>0</v>
      </c>
      <c r="AX45" s="11">
        <f t="shared" si="27"/>
        <v>0</v>
      </c>
      <c r="AY45" s="11">
        <f t="shared" si="27"/>
        <v>0</v>
      </c>
      <c r="AZ45" s="11">
        <f t="shared" si="27"/>
        <v>0</v>
      </c>
      <c r="BA45" s="11">
        <f t="shared" si="27"/>
        <v>0</v>
      </c>
      <c r="BB45" s="11">
        <f t="shared" si="27"/>
        <v>0</v>
      </c>
      <c r="BC45" s="11">
        <f t="shared" si="27"/>
        <v>0</v>
      </c>
      <c r="BD45" s="11">
        <f t="shared" si="27"/>
        <v>0</v>
      </c>
      <c r="BE45" s="11">
        <f t="shared" si="27"/>
        <v>0</v>
      </c>
      <c r="BF45" s="11">
        <f t="shared" si="27"/>
        <v>0</v>
      </c>
      <c r="BG45" s="11">
        <f t="shared" si="27"/>
        <v>0</v>
      </c>
      <c r="BH45" s="11">
        <f t="shared" si="27"/>
        <v>0</v>
      </c>
      <c r="BI45" s="11">
        <f t="shared" si="27"/>
        <v>0</v>
      </c>
      <c r="BJ45" s="11">
        <f t="shared" si="27"/>
        <v>0</v>
      </c>
      <c r="BK45" s="11">
        <f t="shared" si="27"/>
        <v>0</v>
      </c>
      <c r="BL45" s="11">
        <f t="shared" si="27"/>
        <v>0</v>
      </c>
      <c r="BM45" s="11">
        <f t="shared" si="27"/>
        <v>0</v>
      </c>
      <c r="BN45" s="11">
        <f t="shared" si="27"/>
        <v>0</v>
      </c>
      <c r="BO45" s="11">
        <f t="shared" si="27"/>
        <v>0</v>
      </c>
      <c r="BP45" s="11">
        <f t="shared" si="27"/>
        <v>0</v>
      </c>
      <c r="BQ45" s="11">
        <f t="shared" si="27"/>
        <v>0</v>
      </c>
      <c r="BR45" s="11">
        <f t="shared" si="27"/>
        <v>0</v>
      </c>
      <c r="BS45" s="11">
        <f t="shared" si="27"/>
        <v>0</v>
      </c>
      <c r="BT45" s="11">
        <f t="shared" si="27"/>
        <v>0</v>
      </c>
      <c r="BU45" s="11">
        <f t="shared" si="28"/>
        <v>0</v>
      </c>
      <c r="BV45" s="11">
        <f t="shared" si="28"/>
        <v>0</v>
      </c>
      <c r="BW45" s="11">
        <f t="shared" si="28"/>
        <v>0</v>
      </c>
      <c r="BX45" s="11">
        <f t="shared" si="28"/>
        <v>0</v>
      </c>
      <c r="BY45" s="11">
        <f t="shared" si="28"/>
        <v>0</v>
      </c>
      <c r="BZ45" s="11">
        <f t="shared" si="28"/>
        <v>0</v>
      </c>
      <c r="CA45" s="11">
        <f t="shared" si="28"/>
        <v>0</v>
      </c>
      <c r="CB45" s="11">
        <f t="shared" si="28"/>
        <v>0</v>
      </c>
      <c r="CC45" s="11">
        <f t="shared" si="28"/>
        <v>0</v>
      </c>
      <c r="CD45" s="11">
        <f t="shared" si="28"/>
        <v>0</v>
      </c>
      <c r="CE45" s="11">
        <f t="shared" si="28"/>
        <v>0</v>
      </c>
      <c r="CF45" s="11">
        <f t="shared" si="28"/>
        <v>0</v>
      </c>
      <c r="CG45" s="11">
        <f t="shared" si="28"/>
        <v>0</v>
      </c>
      <c r="CH45" s="11">
        <f t="shared" si="28"/>
        <v>0</v>
      </c>
      <c r="CI45" s="11">
        <f t="shared" si="28"/>
        <v>0</v>
      </c>
      <c r="CJ45" s="11">
        <f t="shared" si="28"/>
        <v>0</v>
      </c>
      <c r="CK45" s="11">
        <f t="shared" si="28"/>
        <v>0</v>
      </c>
      <c r="CL45" s="11">
        <f t="shared" si="28"/>
        <v>0</v>
      </c>
      <c r="CM45" s="11">
        <f t="shared" si="28"/>
        <v>0</v>
      </c>
      <c r="CN45" s="11">
        <f t="shared" si="28"/>
        <v>0</v>
      </c>
      <c r="CO45" s="11">
        <f t="shared" si="28"/>
        <v>0</v>
      </c>
      <c r="CP45" s="11">
        <f t="shared" si="28"/>
        <v>0</v>
      </c>
      <c r="CQ45" s="11">
        <f t="shared" si="28"/>
        <v>0</v>
      </c>
      <c r="CR45" s="11">
        <f t="shared" si="28"/>
        <v>0</v>
      </c>
      <c r="CS45" s="11">
        <f t="shared" si="28"/>
        <v>0</v>
      </c>
      <c r="CT45" s="11">
        <f t="shared" si="28"/>
        <v>0</v>
      </c>
      <c r="CU45" s="11">
        <f t="shared" si="28"/>
        <v>0</v>
      </c>
      <c r="CV45" s="11">
        <f t="shared" si="28"/>
        <v>0</v>
      </c>
      <c r="CW45" s="11">
        <f t="shared" si="28"/>
        <v>0</v>
      </c>
      <c r="CX45" s="11">
        <f t="shared" si="28"/>
        <v>0</v>
      </c>
      <c r="CY45" s="11">
        <f t="shared" si="28"/>
        <v>0</v>
      </c>
      <c r="CZ45" s="11">
        <f t="shared" si="28"/>
        <v>0</v>
      </c>
      <c r="DA45" s="11">
        <f t="shared" si="28"/>
        <v>0</v>
      </c>
      <c r="DB45" s="11">
        <f t="shared" si="28"/>
        <v>0</v>
      </c>
      <c r="DC45" s="11">
        <f t="shared" si="28"/>
        <v>0</v>
      </c>
      <c r="DD45" s="11">
        <f t="shared" si="28"/>
        <v>0</v>
      </c>
      <c r="DE45" s="11">
        <f t="shared" si="28"/>
        <v>0</v>
      </c>
      <c r="DF45" s="11">
        <f t="shared" si="28"/>
        <v>0</v>
      </c>
      <c r="DG45" s="11">
        <f t="shared" si="28"/>
        <v>0</v>
      </c>
      <c r="DH45" s="11">
        <f t="shared" si="28"/>
        <v>0</v>
      </c>
      <c r="DI45" s="11">
        <f t="shared" si="28"/>
        <v>0</v>
      </c>
      <c r="DJ45" s="11">
        <f t="shared" si="28"/>
        <v>0</v>
      </c>
      <c r="DK45" s="11">
        <f t="shared" si="28"/>
        <v>0</v>
      </c>
      <c r="DL45" s="11">
        <f t="shared" si="28"/>
        <v>0</v>
      </c>
      <c r="DM45" s="11">
        <f t="shared" si="28"/>
        <v>0</v>
      </c>
      <c r="DN45" s="11">
        <f t="shared" si="28"/>
        <v>0</v>
      </c>
      <c r="DO45" s="11">
        <f t="shared" si="28"/>
        <v>0</v>
      </c>
      <c r="DP45" s="11">
        <f t="shared" si="28"/>
        <v>0</v>
      </c>
      <c r="DQ45" s="11">
        <f t="shared" si="28"/>
        <v>0</v>
      </c>
      <c r="DR45" s="11">
        <f t="shared" si="28"/>
        <v>0</v>
      </c>
      <c r="DS45" s="11">
        <f t="shared" si="28"/>
        <v>0</v>
      </c>
    </row>
    <row r="46" spans="1:123" s="1" customFormat="1" x14ac:dyDescent="0.3">
      <c r="A46" s="2"/>
      <c r="D46" s="6" t="s">
        <v>17</v>
      </c>
      <c r="E46" s="3" t="str">
        <f t="shared" ref="E46:E48" si="29">E45</f>
        <v>#</v>
      </c>
      <c r="H46" s="11">
        <f>SUM($H44:H44)-SUM($G45:G45)</f>
        <v>1</v>
      </c>
      <c r="I46" s="11">
        <f>SUM($H44:I44)-SUM($G45:H45)</f>
        <v>1</v>
      </c>
      <c r="J46" s="11">
        <f>SUM($H44:J44)-SUM($G45:I45)</f>
        <v>1</v>
      </c>
      <c r="K46" s="11">
        <f>SUM($H44:K44)-SUM($G45:J45)</f>
        <v>0</v>
      </c>
      <c r="L46" s="11">
        <f>SUM($H44:L44)-SUM($G45:K45)</f>
        <v>0</v>
      </c>
      <c r="M46" s="11">
        <f>SUM($H44:M44)-SUM($G45:L45)</f>
        <v>0</v>
      </c>
      <c r="N46" s="11">
        <f>SUM($H44:N44)-SUM($G45:M45)</f>
        <v>0</v>
      </c>
      <c r="O46" s="11">
        <f>SUM($H44:O44)-SUM($G45:N45)</f>
        <v>0</v>
      </c>
      <c r="P46" s="11">
        <f>SUM($H44:P44)-SUM($G45:O45)</f>
        <v>0</v>
      </c>
      <c r="Q46" s="11">
        <f>SUM($H44:Q44)-SUM($G45:P45)</f>
        <v>0</v>
      </c>
      <c r="R46" s="11">
        <f>SUM($H44:R44)-SUM($G45:Q45)</f>
        <v>0</v>
      </c>
      <c r="S46" s="11">
        <f>SUM($H44:S44)-SUM($G45:R45)</f>
        <v>0</v>
      </c>
      <c r="T46" s="11">
        <f>SUM($H44:T44)-SUM($G45:S45)</f>
        <v>0</v>
      </c>
      <c r="U46" s="11">
        <f>SUM($H44:U44)-SUM($G45:T45)</f>
        <v>0</v>
      </c>
      <c r="V46" s="11">
        <f>SUM($H44:V44)-SUM($G45:U45)</f>
        <v>0</v>
      </c>
      <c r="W46" s="11">
        <f>SUM($H44:W44)-SUM($G45:V45)</f>
        <v>0</v>
      </c>
      <c r="X46" s="11">
        <f>SUM($H44:X44)-SUM($G45:W45)</f>
        <v>0</v>
      </c>
      <c r="Y46" s="11">
        <f>SUM($H44:Y44)-SUM($G45:X45)</f>
        <v>0</v>
      </c>
      <c r="Z46" s="11">
        <f>SUM($H44:Z44)-SUM($G45:Y45)</f>
        <v>0</v>
      </c>
      <c r="AA46" s="11">
        <f>SUM($H44:AA44)-SUM($G45:Z45)</f>
        <v>0</v>
      </c>
      <c r="AB46" s="11">
        <f>SUM($H44:AB44)-SUM($G45:AA45)</f>
        <v>0</v>
      </c>
      <c r="AC46" s="11">
        <f>SUM($H44:AC44)-SUM($G45:AB45)</f>
        <v>0</v>
      </c>
      <c r="AD46" s="11">
        <f>SUM($H44:AD44)-SUM($G45:AC45)</f>
        <v>0</v>
      </c>
      <c r="AE46" s="11">
        <f>SUM($H44:AE44)-SUM($G45:AD45)</f>
        <v>0</v>
      </c>
      <c r="AF46" s="11">
        <f>SUM($H44:AF44)-SUM($G45:AE45)</f>
        <v>0</v>
      </c>
      <c r="AG46" s="11">
        <f>SUM($H44:AG44)-SUM($G45:AF45)</f>
        <v>0</v>
      </c>
      <c r="AH46" s="11">
        <f>SUM($H44:AH44)-SUM($G45:AG45)</f>
        <v>0</v>
      </c>
      <c r="AI46" s="11">
        <f>SUM($H44:AI44)-SUM($G45:AH45)</f>
        <v>0</v>
      </c>
      <c r="AJ46" s="11">
        <f>SUM($H44:AJ44)-SUM($G45:AI45)</f>
        <v>0</v>
      </c>
      <c r="AK46" s="11">
        <f>SUM($H44:AK44)-SUM($G45:AJ45)</f>
        <v>0</v>
      </c>
      <c r="AL46" s="11">
        <f>SUM($H44:AL44)-SUM($G45:AK45)</f>
        <v>0</v>
      </c>
      <c r="AM46" s="11">
        <f>SUM($H44:AM44)-SUM($G45:AL45)</f>
        <v>0</v>
      </c>
      <c r="AN46" s="11">
        <f>SUM($H44:AN44)-SUM($G45:AM45)</f>
        <v>0</v>
      </c>
      <c r="AO46" s="11">
        <f>SUM($H44:AO44)-SUM($G45:AN45)</f>
        <v>0</v>
      </c>
      <c r="AP46" s="11">
        <f>SUM($H44:AP44)-SUM($G45:AO45)</f>
        <v>0</v>
      </c>
      <c r="AQ46" s="11">
        <f>SUM($H44:AQ44)-SUM($G45:AP45)</f>
        <v>0</v>
      </c>
      <c r="AR46" s="11">
        <f>SUM($H44:AR44)-SUM($G45:AQ45)</f>
        <v>0</v>
      </c>
      <c r="AS46" s="11">
        <f>SUM($H44:AS44)-SUM($G45:AR45)</f>
        <v>0</v>
      </c>
      <c r="AT46" s="11">
        <f>SUM($H44:AT44)-SUM($G45:AS45)</f>
        <v>0</v>
      </c>
      <c r="AU46" s="11">
        <f>SUM($H44:AU44)-SUM($G45:AT45)</f>
        <v>0</v>
      </c>
      <c r="AV46" s="11">
        <f>SUM($H44:AV44)-SUM($G45:AU45)</f>
        <v>0</v>
      </c>
      <c r="AW46" s="11">
        <f>SUM($H44:AW44)-SUM($G45:AV45)</f>
        <v>0</v>
      </c>
      <c r="AX46" s="11">
        <f>SUM($H44:AX44)-SUM($G45:AW45)</f>
        <v>0</v>
      </c>
      <c r="AY46" s="11">
        <f>SUM($H44:AY44)-SUM($G45:AX45)</f>
        <v>0</v>
      </c>
      <c r="AZ46" s="11">
        <f>SUM($H44:AZ44)-SUM($G45:AY45)</f>
        <v>0</v>
      </c>
      <c r="BA46" s="11">
        <f>SUM($H44:BA44)-SUM($G45:AZ45)</f>
        <v>0</v>
      </c>
      <c r="BB46" s="11">
        <f>SUM($H44:BB44)-SUM($G45:BA45)</f>
        <v>0</v>
      </c>
      <c r="BC46" s="11">
        <f>SUM($H44:BC44)-SUM($G45:BB45)</f>
        <v>0</v>
      </c>
      <c r="BD46" s="11">
        <f>SUM($H44:BD44)-SUM($G45:BC45)</f>
        <v>0</v>
      </c>
      <c r="BE46" s="11">
        <f>SUM($H44:BE44)-SUM($G45:BD45)</f>
        <v>0</v>
      </c>
      <c r="BF46" s="11">
        <f>SUM($H44:BF44)-SUM($G45:BE45)</f>
        <v>0</v>
      </c>
      <c r="BG46" s="11">
        <f>SUM($H44:BG44)-SUM($G45:BF45)</f>
        <v>0</v>
      </c>
      <c r="BH46" s="11">
        <f>SUM($H44:BH44)-SUM($G45:BG45)</f>
        <v>0</v>
      </c>
      <c r="BI46" s="11">
        <f>SUM($H44:BI44)-SUM($G45:BH45)</f>
        <v>0</v>
      </c>
      <c r="BJ46" s="11">
        <f>SUM($H44:BJ44)-SUM($G45:BI45)</f>
        <v>0</v>
      </c>
      <c r="BK46" s="11">
        <f>SUM($H44:BK44)-SUM($G45:BJ45)</f>
        <v>0</v>
      </c>
      <c r="BL46" s="11">
        <f>SUM($H44:BL44)-SUM($G45:BK45)</f>
        <v>0</v>
      </c>
      <c r="BM46" s="11">
        <f>SUM($H44:BM44)-SUM($G45:BL45)</f>
        <v>0</v>
      </c>
      <c r="BN46" s="11">
        <f>SUM($H44:BN44)-SUM($G45:BM45)</f>
        <v>0</v>
      </c>
      <c r="BO46" s="11">
        <f>SUM($H44:BO44)-SUM($G45:BN45)</f>
        <v>0</v>
      </c>
      <c r="BP46" s="11">
        <f>SUM($H44:BP44)-SUM($G45:BO45)</f>
        <v>0</v>
      </c>
      <c r="BQ46" s="11">
        <f>SUM($H44:BQ44)-SUM($G45:BP45)</f>
        <v>0</v>
      </c>
      <c r="BR46" s="11">
        <f>SUM($H44:BR44)-SUM($G45:BQ45)</f>
        <v>0</v>
      </c>
      <c r="BS46" s="11">
        <f>SUM($H44:BS44)-SUM($G45:BR45)</f>
        <v>0</v>
      </c>
      <c r="BT46" s="11">
        <f>SUM($H44:BT44)-SUM($G45:BS45)</f>
        <v>0</v>
      </c>
      <c r="BU46" s="11">
        <f>SUM($H44:BU44)-SUM($G45:BT45)</f>
        <v>0</v>
      </c>
      <c r="BV46" s="11">
        <f>SUM($H44:BV44)-SUM($G45:BU45)</f>
        <v>0</v>
      </c>
      <c r="BW46" s="11">
        <f>SUM($H44:BW44)-SUM($G45:BV45)</f>
        <v>0</v>
      </c>
      <c r="BX46" s="11">
        <f>SUM($H44:BX44)-SUM($G45:BW45)</f>
        <v>0</v>
      </c>
      <c r="BY46" s="11">
        <f>SUM($H44:BY44)-SUM($G45:BX45)</f>
        <v>0</v>
      </c>
      <c r="BZ46" s="11">
        <f>SUM($H44:BZ44)-SUM($G45:BY45)</f>
        <v>0</v>
      </c>
      <c r="CA46" s="11">
        <f>SUM($H44:CA44)-SUM($G45:BZ45)</f>
        <v>0</v>
      </c>
      <c r="CB46" s="11">
        <f>SUM($H44:CB44)-SUM($G45:CA45)</f>
        <v>0</v>
      </c>
      <c r="CC46" s="11">
        <f>SUM($H44:CC44)-SUM($G45:CB45)</f>
        <v>0</v>
      </c>
      <c r="CD46" s="11">
        <f>SUM($H44:CD44)-SUM($G45:CC45)</f>
        <v>0</v>
      </c>
      <c r="CE46" s="11">
        <f>SUM($H44:CE44)-SUM($G45:CD45)</f>
        <v>0</v>
      </c>
      <c r="CF46" s="11">
        <f>SUM($H44:CF44)-SUM($G45:CE45)</f>
        <v>0</v>
      </c>
      <c r="CG46" s="11">
        <f>SUM($H44:CG44)-SUM($G45:CF45)</f>
        <v>0</v>
      </c>
      <c r="CH46" s="11">
        <f>SUM($H44:CH44)-SUM($G45:CG45)</f>
        <v>0</v>
      </c>
      <c r="CI46" s="11">
        <f>SUM($H44:CI44)-SUM($G45:CH45)</f>
        <v>0</v>
      </c>
      <c r="CJ46" s="11">
        <f>SUM($H44:CJ44)-SUM($G45:CI45)</f>
        <v>0</v>
      </c>
      <c r="CK46" s="11">
        <f>SUM($H44:CK44)-SUM($G45:CJ45)</f>
        <v>0</v>
      </c>
      <c r="CL46" s="11">
        <f>SUM($H44:CL44)-SUM($G45:CK45)</f>
        <v>0</v>
      </c>
      <c r="CM46" s="11">
        <f>SUM($H44:CM44)-SUM($G45:CL45)</f>
        <v>0</v>
      </c>
      <c r="CN46" s="11">
        <f>SUM($H44:CN44)-SUM($G45:CM45)</f>
        <v>0</v>
      </c>
      <c r="CO46" s="11">
        <f>SUM($H44:CO44)-SUM($G45:CN45)</f>
        <v>0</v>
      </c>
      <c r="CP46" s="11">
        <f>SUM($H44:CP44)-SUM($G45:CO45)</f>
        <v>0</v>
      </c>
      <c r="CQ46" s="11">
        <f>SUM($H44:CQ44)-SUM($G45:CP45)</f>
        <v>0</v>
      </c>
      <c r="CR46" s="11">
        <f>SUM($H44:CR44)-SUM($G45:CQ45)</f>
        <v>0</v>
      </c>
      <c r="CS46" s="11">
        <f>SUM($H44:CS44)-SUM($G45:CR45)</f>
        <v>0</v>
      </c>
      <c r="CT46" s="11">
        <f>SUM($H44:CT44)-SUM($G45:CS45)</f>
        <v>0</v>
      </c>
      <c r="CU46" s="11">
        <f>SUM($H44:CU44)-SUM($G45:CT45)</f>
        <v>0</v>
      </c>
      <c r="CV46" s="11">
        <f>SUM($H44:CV44)-SUM($G45:CU45)</f>
        <v>0</v>
      </c>
      <c r="CW46" s="11">
        <f>SUM($H44:CW44)-SUM($G45:CV45)</f>
        <v>0</v>
      </c>
      <c r="CX46" s="11">
        <f>SUM($H44:CX44)-SUM($G45:CW45)</f>
        <v>0</v>
      </c>
      <c r="CY46" s="11">
        <f>SUM($H44:CY44)-SUM($G45:CX45)</f>
        <v>0</v>
      </c>
      <c r="CZ46" s="11">
        <f>SUM($H44:CZ44)-SUM($G45:CY45)</f>
        <v>0</v>
      </c>
      <c r="DA46" s="11">
        <f>SUM($H44:DA44)-SUM($G45:CZ45)</f>
        <v>0</v>
      </c>
      <c r="DB46" s="11">
        <f>SUM($H44:DB44)-SUM($G45:DA45)</f>
        <v>0</v>
      </c>
      <c r="DC46" s="11">
        <f>SUM($H44:DC44)-SUM($G45:DB45)</f>
        <v>0</v>
      </c>
      <c r="DD46" s="11">
        <f>SUM($H44:DD44)-SUM($G45:DC45)</f>
        <v>0</v>
      </c>
      <c r="DE46" s="11">
        <f>SUM($H44:DE44)-SUM($G45:DD45)</f>
        <v>0</v>
      </c>
      <c r="DF46" s="11">
        <f>SUM($H44:DF44)-SUM($G45:DE45)</f>
        <v>0</v>
      </c>
      <c r="DG46" s="11">
        <f>SUM($H44:DG44)-SUM($G45:DF45)</f>
        <v>0</v>
      </c>
      <c r="DH46" s="11">
        <f>SUM($H44:DH44)-SUM($G45:DG45)</f>
        <v>0</v>
      </c>
      <c r="DI46" s="11">
        <f>SUM($H44:DI44)-SUM($G45:DH45)</f>
        <v>0</v>
      </c>
      <c r="DJ46" s="11">
        <f>SUM($H44:DJ44)-SUM($G45:DI45)</f>
        <v>0</v>
      </c>
      <c r="DK46" s="11">
        <f>SUM($H44:DK44)-SUM($G45:DJ45)</f>
        <v>0</v>
      </c>
      <c r="DL46" s="11">
        <f>SUM($H44:DL44)-SUM($G45:DK45)</f>
        <v>0</v>
      </c>
      <c r="DM46" s="11">
        <f>SUM($H44:DM44)-SUM($G45:DL45)</f>
        <v>0</v>
      </c>
      <c r="DN46" s="11">
        <f>SUM($H44:DN44)-SUM($G45:DM45)</f>
        <v>0</v>
      </c>
      <c r="DO46" s="11">
        <f>SUM($H44:DO44)-SUM($G45:DN45)</f>
        <v>0</v>
      </c>
      <c r="DP46" s="11">
        <f>SUM($H44:DP44)-SUM($G45:DO45)</f>
        <v>0</v>
      </c>
      <c r="DQ46" s="11">
        <f>SUM($H44:DQ44)-SUM($G45:DP45)</f>
        <v>0</v>
      </c>
      <c r="DR46" s="11">
        <f>SUM($H44:DR44)-SUM($G45:DQ45)</f>
        <v>0</v>
      </c>
      <c r="DS46" s="11">
        <f>SUM($H44:DS44)-SUM($G45:DR45)</f>
        <v>0</v>
      </c>
    </row>
    <row r="47" spans="1:123" s="1" customFormat="1" x14ac:dyDescent="0.3">
      <c r="A47" s="2"/>
      <c r="D47" s="6" t="s">
        <v>63</v>
      </c>
      <c r="E47" s="3" t="str">
        <f t="shared" si="29"/>
        <v>#</v>
      </c>
      <c r="F47" s="45">
        <f>Inputs!H26</f>
        <v>44197</v>
      </c>
      <c r="H47" s="11">
        <f>IF(AND($F47&gt;=H$1,$F47&lt;=H$2),1,0)</f>
        <v>0</v>
      </c>
      <c r="I47" s="11">
        <f t="shared" si="27"/>
        <v>0</v>
      </c>
      <c r="J47" s="11">
        <f t="shared" si="27"/>
        <v>0</v>
      </c>
      <c r="K47" s="11">
        <f t="shared" si="27"/>
        <v>1</v>
      </c>
      <c r="L47" s="11">
        <f t="shared" si="27"/>
        <v>0</v>
      </c>
      <c r="M47" s="11">
        <f t="shared" si="27"/>
        <v>0</v>
      </c>
      <c r="N47" s="11">
        <f t="shared" si="27"/>
        <v>0</v>
      </c>
      <c r="O47" s="11">
        <f t="shared" si="27"/>
        <v>0</v>
      </c>
      <c r="P47" s="11">
        <f t="shared" si="27"/>
        <v>0</v>
      </c>
      <c r="Q47" s="11">
        <f t="shared" si="27"/>
        <v>0</v>
      </c>
      <c r="R47" s="11">
        <f t="shared" si="27"/>
        <v>0</v>
      </c>
      <c r="S47" s="11">
        <f t="shared" si="27"/>
        <v>0</v>
      </c>
      <c r="T47" s="11">
        <f t="shared" si="27"/>
        <v>0</v>
      </c>
      <c r="U47" s="11">
        <f t="shared" si="27"/>
        <v>0</v>
      </c>
      <c r="V47" s="11">
        <f t="shared" si="27"/>
        <v>0</v>
      </c>
      <c r="W47" s="11">
        <f t="shared" si="27"/>
        <v>0</v>
      </c>
      <c r="X47" s="11">
        <f t="shared" si="27"/>
        <v>0</v>
      </c>
      <c r="Y47" s="11">
        <f t="shared" si="27"/>
        <v>0</v>
      </c>
      <c r="Z47" s="11">
        <f t="shared" si="27"/>
        <v>0</v>
      </c>
      <c r="AA47" s="11">
        <f t="shared" si="27"/>
        <v>0</v>
      </c>
      <c r="AB47" s="11">
        <f t="shared" si="27"/>
        <v>0</v>
      </c>
      <c r="AC47" s="11">
        <f t="shared" si="27"/>
        <v>0</v>
      </c>
      <c r="AD47" s="11">
        <f t="shared" si="27"/>
        <v>0</v>
      </c>
      <c r="AE47" s="11">
        <f t="shared" si="27"/>
        <v>0</v>
      </c>
      <c r="AF47" s="11">
        <f t="shared" si="27"/>
        <v>0</v>
      </c>
      <c r="AG47" s="11">
        <f t="shared" si="27"/>
        <v>0</v>
      </c>
      <c r="AH47" s="11">
        <f t="shared" si="27"/>
        <v>0</v>
      </c>
      <c r="AI47" s="11">
        <f t="shared" si="27"/>
        <v>0</v>
      </c>
      <c r="AJ47" s="11">
        <f t="shared" si="27"/>
        <v>0</v>
      </c>
      <c r="AK47" s="11">
        <f t="shared" si="27"/>
        <v>0</v>
      </c>
      <c r="AL47" s="11">
        <f t="shared" si="27"/>
        <v>0</v>
      </c>
      <c r="AM47" s="11">
        <f t="shared" si="27"/>
        <v>0</v>
      </c>
      <c r="AN47" s="11">
        <f t="shared" si="27"/>
        <v>0</v>
      </c>
      <c r="AO47" s="11">
        <f t="shared" si="27"/>
        <v>0</v>
      </c>
      <c r="AP47" s="11">
        <f t="shared" si="27"/>
        <v>0</v>
      </c>
      <c r="AQ47" s="11">
        <f t="shared" si="27"/>
        <v>0</v>
      </c>
      <c r="AR47" s="11">
        <f t="shared" si="27"/>
        <v>0</v>
      </c>
      <c r="AS47" s="11">
        <f t="shared" si="27"/>
        <v>0</v>
      </c>
      <c r="AT47" s="11">
        <f t="shared" si="27"/>
        <v>0</v>
      </c>
      <c r="AU47" s="11">
        <f t="shared" si="27"/>
        <v>0</v>
      </c>
      <c r="AV47" s="11">
        <f t="shared" si="27"/>
        <v>0</v>
      </c>
      <c r="AW47" s="11">
        <f t="shared" si="27"/>
        <v>0</v>
      </c>
      <c r="AX47" s="11">
        <f t="shared" si="27"/>
        <v>0</v>
      </c>
      <c r="AY47" s="11">
        <f t="shared" si="27"/>
        <v>0</v>
      </c>
      <c r="AZ47" s="11">
        <f t="shared" si="27"/>
        <v>0</v>
      </c>
      <c r="BA47" s="11">
        <f t="shared" si="27"/>
        <v>0</v>
      </c>
      <c r="BB47" s="11">
        <f t="shared" si="27"/>
        <v>0</v>
      </c>
      <c r="BC47" s="11">
        <f t="shared" si="27"/>
        <v>0</v>
      </c>
      <c r="BD47" s="11">
        <f t="shared" si="27"/>
        <v>0</v>
      </c>
      <c r="BE47" s="11">
        <f t="shared" si="27"/>
        <v>0</v>
      </c>
      <c r="BF47" s="11">
        <f t="shared" si="27"/>
        <v>0</v>
      </c>
      <c r="BG47" s="11">
        <f t="shared" si="27"/>
        <v>0</v>
      </c>
      <c r="BH47" s="11">
        <f t="shared" si="27"/>
        <v>0</v>
      </c>
      <c r="BI47" s="11">
        <f t="shared" si="27"/>
        <v>0</v>
      </c>
      <c r="BJ47" s="11">
        <f t="shared" si="27"/>
        <v>0</v>
      </c>
      <c r="BK47" s="11">
        <f t="shared" si="27"/>
        <v>0</v>
      </c>
      <c r="BL47" s="11">
        <f t="shared" si="27"/>
        <v>0</v>
      </c>
      <c r="BM47" s="11">
        <f t="shared" si="27"/>
        <v>0</v>
      </c>
      <c r="BN47" s="11">
        <f t="shared" si="27"/>
        <v>0</v>
      </c>
      <c r="BO47" s="11">
        <f t="shared" si="27"/>
        <v>0</v>
      </c>
      <c r="BP47" s="11">
        <f t="shared" si="27"/>
        <v>0</v>
      </c>
      <c r="BQ47" s="11">
        <f t="shared" si="27"/>
        <v>0</v>
      </c>
      <c r="BR47" s="11">
        <f t="shared" si="27"/>
        <v>0</v>
      </c>
      <c r="BS47" s="11">
        <f t="shared" si="27"/>
        <v>0</v>
      </c>
      <c r="BT47" s="11">
        <f t="shared" si="27"/>
        <v>0</v>
      </c>
      <c r="BU47" s="11">
        <f t="shared" si="28"/>
        <v>0</v>
      </c>
      <c r="BV47" s="11">
        <f t="shared" si="28"/>
        <v>0</v>
      </c>
      <c r="BW47" s="11">
        <f t="shared" si="28"/>
        <v>0</v>
      </c>
      <c r="BX47" s="11">
        <f t="shared" si="28"/>
        <v>0</v>
      </c>
      <c r="BY47" s="11">
        <f t="shared" si="28"/>
        <v>0</v>
      </c>
      <c r="BZ47" s="11">
        <f t="shared" si="28"/>
        <v>0</v>
      </c>
      <c r="CA47" s="11">
        <f t="shared" si="28"/>
        <v>0</v>
      </c>
      <c r="CB47" s="11">
        <f t="shared" si="28"/>
        <v>0</v>
      </c>
      <c r="CC47" s="11">
        <f t="shared" si="28"/>
        <v>0</v>
      </c>
      <c r="CD47" s="11">
        <f t="shared" si="28"/>
        <v>0</v>
      </c>
      <c r="CE47" s="11">
        <f t="shared" si="28"/>
        <v>0</v>
      </c>
      <c r="CF47" s="11">
        <f t="shared" si="28"/>
        <v>0</v>
      </c>
      <c r="CG47" s="11">
        <f t="shared" si="28"/>
        <v>0</v>
      </c>
      <c r="CH47" s="11">
        <f t="shared" si="28"/>
        <v>0</v>
      </c>
      <c r="CI47" s="11">
        <f t="shared" si="28"/>
        <v>0</v>
      </c>
      <c r="CJ47" s="11">
        <f t="shared" si="28"/>
        <v>0</v>
      </c>
      <c r="CK47" s="11">
        <f t="shared" si="28"/>
        <v>0</v>
      </c>
      <c r="CL47" s="11">
        <f t="shared" si="28"/>
        <v>0</v>
      </c>
      <c r="CM47" s="11">
        <f t="shared" si="28"/>
        <v>0</v>
      </c>
      <c r="CN47" s="11">
        <f t="shared" si="28"/>
        <v>0</v>
      </c>
      <c r="CO47" s="11">
        <f t="shared" si="28"/>
        <v>0</v>
      </c>
      <c r="CP47" s="11">
        <f t="shared" si="28"/>
        <v>0</v>
      </c>
      <c r="CQ47" s="11">
        <f t="shared" si="28"/>
        <v>0</v>
      </c>
      <c r="CR47" s="11">
        <f t="shared" si="28"/>
        <v>0</v>
      </c>
      <c r="CS47" s="11">
        <f t="shared" si="28"/>
        <v>0</v>
      </c>
      <c r="CT47" s="11">
        <f t="shared" si="28"/>
        <v>0</v>
      </c>
      <c r="CU47" s="11">
        <f t="shared" si="28"/>
        <v>0</v>
      </c>
      <c r="CV47" s="11">
        <f t="shared" si="28"/>
        <v>0</v>
      </c>
      <c r="CW47" s="11">
        <f t="shared" si="28"/>
        <v>0</v>
      </c>
      <c r="CX47" s="11">
        <f t="shared" si="28"/>
        <v>0</v>
      </c>
      <c r="CY47" s="11">
        <f t="shared" si="28"/>
        <v>0</v>
      </c>
      <c r="CZ47" s="11">
        <f t="shared" si="28"/>
        <v>0</v>
      </c>
      <c r="DA47" s="11">
        <f t="shared" si="28"/>
        <v>0</v>
      </c>
      <c r="DB47" s="11">
        <f t="shared" si="28"/>
        <v>0</v>
      </c>
      <c r="DC47" s="11">
        <f t="shared" si="28"/>
        <v>0</v>
      </c>
      <c r="DD47" s="11">
        <f t="shared" si="28"/>
        <v>0</v>
      </c>
      <c r="DE47" s="11">
        <f t="shared" si="28"/>
        <v>0</v>
      </c>
      <c r="DF47" s="11">
        <f t="shared" si="28"/>
        <v>0</v>
      </c>
      <c r="DG47" s="11">
        <f t="shared" si="28"/>
        <v>0</v>
      </c>
      <c r="DH47" s="11">
        <f t="shared" si="28"/>
        <v>0</v>
      </c>
      <c r="DI47" s="11">
        <f t="shared" si="28"/>
        <v>0</v>
      </c>
      <c r="DJ47" s="11">
        <f t="shared" si="28"/>
        <v>0</v>
      </c>
      <c r="DK47" s="11">
        <f t="shared" si="28"/>
        <v>0</v>
      </c>
      <c r="DL47" s="11">
        <f t="shared" si="28"/>
        <v>0</v>
      </c>
      <c r="DM47" s="11">
        <f t="shared" si="28"/>
        <v>0</v>
      </c>
      <c r="DN47" s="11">
        <f t="shared" si="28"/>
        <v>0</v>
      </c>
      <c r="DO47" s="11">
        <f t="shared" si="28"/>
        <v>0</v>
      </c>
      <c r="DP47" s="11">
        <f t="shared" si="28"/>
        <v>0</v>
      </c>
      <c r="DQ47" s="11">
        <f t="shared" si="28"/>
        <v>0</v>
      </c>
      <c r="DR47" s="11">
        <f t="shared" si="28"/>
        <v>0</v>
      </c>
      <c r="DS47" s="11">
        <f t="shared" si="28"/>
        <v>0</v>
      </c>
    </row>
    <row r="48" spans="1:123" s="1" customFormat="1" x14ac:dyDescent="0.3">
      <c r="A48" s="2"/>
      <c r="D48" s="6" t="s">
        <v>62</v>
      </c>
      <c r="E48" s="3" t="str">
        <f t="shared" si="29"/>
        <v>#</v>
      </c>
      <c r="H48" s="11">
        <f>SUM($H47:H47)</f>
        <v>0</v>
      </c>
      <c r="I48" s="11">
        <f>SUM($H47:I47)</f>
        <v>0</v>
      </c>
      <c r="J48" s="11">
        <f>SUM($H47:J47)</f>
        <v>0</v>
      </c>
      <c r="K48" s="11">
        <f>SUM($H47:K47)</f>
        <v>1</v>
      </c>
      <c r="L48" s="11">
        <f>SUM($H47:L47)</f>
        <v>1</v>
      </c>
      <c r="M48" s="11">
        <f>SUM($H47:M47)</f>
        <v>1</v>
      </c>
      <c r="N48" s="11">
        <f>SUM($H47:N47)</f>
        <v>1</v>
      </c>
      <c r="O48" s="11">
        <f>SUM($H47:O47)</f>
        <v>1</v>
      </c>
      <c r="P48" s="11">
        <f>SUM($H47:P47)</f>
        <v>1</v>
      </c>
      <c r="Q48" s="11">
        <f>SUM($H47:Q47)</f>
        <v>1</v>
      </c>
      <c r="R48" s="11">
        <f>SUM($H47:R47)</f>
        <v>1</v>
      </c>
      <c r="S48" s="11">
        <f>SUM($H47:S47)</f>
        <v>1</v>
      </c>
      <c r="T48" s="11">
        <f>SUM($H47:T47)</f>
        <v>1</v>
      </c>
      <c r="U48" s="11">
        <f>SUM($H47:U47)</f>
        <v>1</v>
      </c>
      <c r="V48" s="11">
        <f>SUM($H47:V47)</f>
        <v>1</v>
      </c>
      <c r="W48" s="11">
        <f>SUM($H47:W47)</f>
        <v>1</v>
      </c>
      <c r="X48" s="11">
        <f>SUM($H47:X47)</f>
        <v>1</v>
      </c>
      <c r="Y48" s="11">
        <f>SUM($H47:Y47)</f>
        <v>1</v>
      </c>
      <c r="Z48" s="11">
        <f>SUM($H47:Z47)</f>
        <v>1</v>
      </c>
      <c r="AA48" s="11">
        <f>SUM($H47:AA47)</f>
        <v>1</v>
      </c>
      <c r="AB48" s="11">
        <f>SUM($H47:AB47)</f>
        <v>1</v>
      </c>
      <c r="AC48" s="11">
        <f>SUM($H47:AC47)</f>
        <v>1</v>
      </c>
      <c r="AD48" s="11">
        <f>SUM($H47:AD47)</f>
        <v>1</v>
      </c>
      <c r="AE48" s="11">
        <f>SUM($H47:AE47)</f>
        <v>1</v>
      </c>
      <c r="AF48" s="11">
        <f>SUM($H47:AF47)</f>
        <v>1</v>
      </c>
      <c r="AG48" s="11">
        <f>SUM($H47:AG47)</f>
        <v>1</v>
      </c>
      <c r="AH48" s="11">
        <f>SUM($H47:AH47)</f>
        <v>1</v>
      </c>
      <c r="AI48" s="11">
        <f>SUM($H47:AI47)</f>
        <v>1</v>
      </c>
      <c r="AJ48" s="11">
        <f>SUM($H47:AJ47)</f>
        <v>1</v>
      </c>
      <c r="AK48" s="11">
        <f>SUM($H47:AK47)</f>
        <v>1</v>
      </c>
      <c r="AL48" s="11">
        <f>SUM($H47:AL47)</f>
        <v>1</v>
      </c>
      <c r="AM48" s="11">
        <f>SUM($H47:AM47)</f>
        <v>1</v>
      </c>
      <c r="AN48" s="11">
        <f>SUM($H47:AN47)</f>
        <v>1</v>
      </c>
      <c r="AO48" s="11">
        <f>SUM($H47:AO47)</f>
        <v>1</v>
      </c>
      <c r="AP48" s="11">
        <f>SUM($H47:AP47)</f>
        <v>1</v>
      </c>
      <c r="AQ48" s="11">
        <f>SUM($H47:AQ47)</f>
        <v>1</v>
      </c>
      <c r="AR48" s="11">
        <f>SUM($H47:AR47)</f>
        <v>1</v>
      </c>
      <c r="AS48" s="11">
        <f>SUM($H47:AS47)</f>
        <v>1</v>
      </c>
      <c r="AT48" s="11">
        <f>SUM($H47:AT47)</f>
        <v>1</v>
      </c>
      <c r="AU48" s="11">
        <f>SUM($H47:AU47)</f>
        <v>1</v>
      </c>
      <c r="AV48" s="11">
        <f>SUM($H47:AV47)</f>
        <v>1</v>
      </c>
      <c r="AW48" s="11">
        <f>SUM($H47:AW47)</f>
        <v>1</v>
      </c>
      <c r="AX48" s="11">
        <f>SUM($H47:AX47)</f>
        <v>1</v>
      </c>
      <c r="AY48" s="11">
        <f>SUM($H47:AY47)</f>
        <v>1</v>
      </c>
      <c r="AZ48" s="11">
        <f>SUM($H47:AZ47)</f>
        <v>1</v>
      </c>
      <c r="BA48" s="11">
        <f>SUM($H47:BA47)</f>
        <v>1</v>
      </c>
      <c r="BB48" s="11">
        <f>SUM($H47:BB47)</f>
        <v>1</v>
      </c>
      <c r="BC48" s="11">
        <f>SUM($H47:BC47)</f>
        <v>1</v>
      </c>
      <c r="BD48" s="11">
        <f>SUM($H47:BD47)</f>
        <v>1</v>
      </c>
      <c r="BE48" s="11">
        <f>SUM($H47:BE47)</f>
        <v>1</v>
      </c>
      <c r="BF48" s="11">
        <f>SUM($H47:BF47)</f>
        <v>1</v>
      </c>
      <c r="BG48" s="11">
        <f>SUM($H47:BG47)</f>
        <v>1</v>
      </c>
      <c r="BH48" s="11">
        <f>SUM($H47:BH47)</f>
        <v>1</v>
      </c>
      <c r="BI48" s="11">
        <f>SUM($H47:BI47)</f>
        <v>1</v>
      </c>
      <c r="BJ48" s="11">
        <f>SUM($H47:BJ47)</f>
        <v>1</v>
      </c>
      <c r="BK48" s="11">
        <f>SUM($H47:BK47)</f>
        <v>1</v>
      </c>
      <c r="BL48" s="11">
        <f>SUM($H47:BL47)</f>
        <v>1</v>
      </c>
      <c r="BM48" s="11">
        <f>SUM($H47:BM47)</f>
        <v>1</v>
      </c>
      <c r="BN48" s="11">
        <f>SUM($H47:BN47)</f>
        <v>1</v>
      </c>
      <c r="BO48" s="11">
        <f>SUM($H47:BO47)</f>
        <v>1</v>
      </c>
      <c r="BP48" s="11">
        <f>SUM($H47:BP47)</f>
        <v>1</v>
      </c>
      <c r="BQ48" s="11">
        <f>SUM($H47:BQ47)</f>
        <v>1</v>
      </c>
      <c r="BR48" s="11">
        <f>SUM($H47:BR47)</f>
        <v>1</v>
      </c>
      <c r="BS48" s="11">
        <f>SUM($H47:BS47)</f>
        <v>1</v>
      </c>
      <c r="BT48" s="11">
        <f>SUM($H47:BT47)</f>
        <v>1</v>
      </c>
      <c r="BU48" s="11">
        <f>SUM($H47:BU47)</f>
        <v>1</v>
      </c>
      <c r="BV48" s="11">
        <f>SUM($H47:BV47)</f>
        <v>1</v>
      </c>
      <c r="BW48" s="11">
        <f>SUM($H47:BW47)</f>
        <v>1</v>
      </c>
      <c r="BX48" s="11">
        <f>SUM($H47:BX47)</f>
        <v>1</v>
      </c>
      <c r="BY48" s="11">
        <f>SUM($H47:BY47)</f>
        <v>1</v>
      </c>
      <c r="BZ48" s="11">
        <f>SUM($H47:BZ47)</f>
        <v>1</v>
      </c>
      <c r="CA48" s="11">
        <f>SUM($H47:CA47)</f>
        <v>1</v>
      </c>
      <c r="CB48" s="11">
        <f>SUM($H47:CB47)</f>
        <v>1</v>
      </c>
      <c r="CC48" s="11">
        <f>SUM($H47:CC47)</f>
        <v>1</v>
      </c>
      <c r="CD48" s="11">
        <f>SUM($H47:CD47)</f>
        <v>1</v>
      </c>
      <c r="CE48" s="11">
        <f>SUM($H47:CE47)</f>
        <v>1</v>
      </c>
      <c r="CF48" s="11">
        <f>SUM($H47:CF47)</f>
        <v>1</v>
      </c>
      <c r="CG48" s="11">
        <f>SUM($H47:CG47)</f>
        <v>1</v>
      </c>
      <c r="CH48" s="11">
        <f>SUM($H47:CH47)</f>
        <v>1</v>
      </c>
      <c r="CI48" s="11">
        <f>SUM($H47:CI47)</f>
        <v>1</v>
      </c>
      <c r="CJ48" s="11">
        <f>SUM($H47:CJ47)</f>
        <v>1</v>
      </c>
      <c r="CK48" s="11">
        <f>SUM($H47:CK47)</f>
        <v>1</v>
      </c>
      <c r="CL48" s="11">
        <f>SUM($H47:CL47)</f>
        <v>1</v>
      </c>
      <c r="CM48" s="11">
        <f>SUM($H47:CM47)</f>
        <v>1</v>
      </c>
      <c r="CN48" s="11">
        <f>SUM($H47:CN47)</f>
        <v>1</v>
      </c>
      <c r="CO48" s="11">
        <f>SUM($H47:CO47)</f>
        <v>1</v>
      </c>
      <c r="CP48" s="11">
        <f>SUM($H47:CP47)</f>
        <v>1</v>
      </c>
      <c r="CQ48" s="11">
        <f>SUM($H47:CQ47)</f>
        <v>1</v>
      </c>
      <c r="CR48" s="11">
        <f>SUM($H47:CR47)</f>
        <v>1</v>
      </c>
      <c r="CS48" s="11">
        <f>SUM($H47:CS47)</f>
        <v>1</v>
      </c>
      <c r="CT48" s="11">
        <f>SUM($H47:CT47)</f>
        <v>1</v>
      </c>
      <c r="CU48" s="11">
        <f>SUM($H47:CU47)</f>
        <v>1</v>
      </c>
      <c r="CV48" s="11">
        <f>SUM($H47:CV47)</f>
        <v>1</v>
      </c>
      <c r="CW48" s="11">
        <f>SUM($H47:CW47)</f>
        <v>1</v>
      </c>
      <c r="CX48" s="11">
        <f>SUM($H47:CX47)</f>
        <v>1</v>
      </c>
      <c r="CY48" s="11">
        <f>SUM($H47:CY47)</f>
        <v>1</v>
      </c>
      <c r="CZ48" s="11">
        <f>SUM($H47:CZ47)</f>
        <v>1</v>
      </c>
      <c r="DA48" s="11">
        <f>SUM($H47:DA47)</f>
        <v>1</v>
      </c>
      <c r="DB48" s="11">
        <f>SUM($H47:DB47)</f>
        <v>1</v>
      </c>
      <c r="DC48" s="11">
        <f>SUM($H47:DC47)</f>
        <v>1</v>
      </c>
      <c r="DD48" s="11">
        <f>SUM($H47:DD47)</f>
        <v>1</v>
      </c>
      <c r="DE48" s="11">
        <f>SUM($H47:DE47)</f>
        <v>1</v>
      </c>
      <c r="DF48" s="11">
        <f>SUM($H47:DF47)</f>
        <v>1</v>
      </c>
      <c r="DG48" s="11">
        <f>SUM($H47:DG47)</f>
        <v>1</v>
      </c>
      <c r="DH48" s="11">
        <f>SUM($H47:DH47)</f>
        <v>1</v>
      </c>
      <c r="DI48" s="11">
        <f>SUM($H47:DI47)</f>
        <v>1</v>
      </c>
      <c r="DJ48" s="11">
        <f>SUM($H47:DJ47)</f>
        <v>1</v>
      </c>
      <c r="DK48" s="11">
        <f>SUM($H47:DK47)</f>
        <v>1</v>
      </c>
      <c r="DL48" s="11">
        <f>SUM($H47:DL47)</f>
        <v>1</v>
      </c>
      <c r="DM48" s="11">
        <f>SUM($H47:DM47)</f>
        <v>1</v>
      </c>
      <c r="DN48" s="11">
        <f>SUM($H47:DN47)</f>
        <v>1</v>
      </c>
      <c r="DO48" s="11">
        <f>SUM($H47:DO47)</f>
        <v>1</v>
      </c>
      <c r="DP48" s="11">
        <f>SUM($H47:DP47)</f>
        <v>1</v>
      </c>
      <c r="DQ48" s="11">
        <f>SUM($H47:DQ47)</f>
        <v>1</v>
      </c>
      <c r="DR48" s="11">
        <f>SUM($H47:DR47)</f>
        <v>1</v>
      </c>
      <c r="DS48" s="11">
        <f>SUM($H47:DS47)</f>
        <v>1</v>
      </c>
    </row>
    <row r="49" spans="1:123" s="1" customFormat="1" x14ac:dyDescent="0.3">
      <c r="A49" s="2"/>
      <c r="D49" s="6"/>
      <c r="E49" s="3"/>
      <c r="H49" s="15"/>
      <c r="I49" s="15"/>
      <c r="J49" s="15"/>
      <c r="K49" s="15"/>
      <c r="L49" s="15"/>
      <c r="M49" s="15"/>
      <c r="N49" s="15"/>
      <c r="O49" s="15"/>
      <c r="P49" s="15"/>
      <c r="Q49" s="15"/>
      <c r="R49" s="15"/>
      <c r="S49" s="15"/>
      <c r="T49" s="15"/>
      <c r="U49" s="15"/>
      <c r="V49" s="15"/>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c r="CU49" s="15"/>
      <c r="CV49" s="15"/>
      <c r="CW49" s="15"/>
      <c r="CX49" s="15"/>
      <c r="CY49" s="15"/>
      <c r="CZ49" s="15"/>
      <c r="DA49" s="15"/>
      <c r="DB49" s="15"/>
      <c r="DC49" s="15"/>
      <c r="DD49" s="15"/>
      <c r="DE49" s="15"/>
      <c r="DF49" s="15"/>
      <c r="DG49" s="15"/>
      <c r="DH49" s="15"/>
      <c r="DI49" s="15"/>
      <c r="DJ49" s="15"/>
      <c r="DK49" s="15"/>
      <c r="DL49" s="15"/>
      <c r="DM49" s="15"/>
      <c r="DN49" s="15"/>
      <c r="DO49" s="15"/>
      <c r="DP49" s="15"/>
      <c r="DQ49" s="15"/>
      <c r="DR49" s="15"/>
      <c r="DS49" s="15"/>
    </row>
    <row r="50" spans="1:123" s="1" customFormat="1" x14ac:dyDescent="0.3">
      <c r="A50" s="2"/>
      <c r="B50" s="1" t="s">
        <v>24</v>
      </c>
      <c r="D50" s="6"/>
      <c r="E50" s="3"/>
      <c r="H50" s="15"/>
      <c r="I50" s="15"/>
      <c r="J50" s="15"/>
      <c r="K50" s="15"/>
      <c r="L50" s="15"/>
      <c r="M50" s="15"/>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c r="BG50" s="15"/>
      <c r="BH50" s="15"/>
      <c r="BI50" s="15"/>
      <c r="BJ50" s="15"/>
      <c r="BK50" s="15"/>
      <c r="BL50" s="15"/>
      <c r="BM50" s="15"/>
      <c r="BN50" s="15"/>
      <c r="BO50" s="15"/>
      <c r="BP50" s="15"/>
      <c r="BQ50" s="15"/>
      <c r="BR50" s="15"/>
      <c r="BS50" s="15"/>
      <c r="BT50" s="15"/>
      <c r="BU50" s="15"/>
      <c r="BV50" s="15"/>
      <c r="BW50" s="15"/>
      <c r="BX50" s="15"/>
      <c r="BY50" s="15"/>
      <c r="BZ50" s="15"/>
      <c r="CA50" s="15"/>
      <c r="CB50" s="15"/>
      <c r="CC50" s="15"/>
      <c r="CD50" s="15"/>
      <c r="CE50" s="15"/>
      <c r="CF50" s="15"/>
      <c r="CG50" s="15"/>
      <c r="CH50" s="15"/>
      <c r="CI50" s="15"/>
      <c r="CJ50" s="15"/>
      <c r="CK50" s="15"/>
      <c r="CL50" s="15"/>
      <c r="CM50" s="15"/>
      <c r="CN50" s="15"/>
      <c r="CO50" s="15"/>
      <c r="CP50" s="15"/>
      <c r="CQ50" s="15"/>
      <c r="CR50" s="15"/>
      <c r="CS50" s="15"/>
      <c r="CT50" s="15"/>
      <c r="CU50" s="15"/>
      <c r="CV50" s="15"/>
      <c r="CW50" s="15"/>
      <c r="CX50" s="15"/>
      <c r="CY50" s="15"/>
      <c r="CZ50" s="15"/>
      <c r="DA50" s="15"/>
      <c r="DB50" s="15"/>
      <c r="DC50" s="15"/>
      <c r="DD50" s="15"/>
      <c r="DE50" s="15"/>
      <c r="DF50" s="15"/>
      <c r="DG50" s="15"/>
      <c r="DH50" s="15"/>
      <c r="DI50" s="15"/>
      <c r="DJ50" s="15"/>
      <c r="DK50" s="15"/>
      <c r="DL50" s="15"/>
      <c r="DM50" s="15"/>
      <c r="DN50" s="15"/>
      <c r="DO50" s="15"/>
      <c r="DP50" s="15"/>
      <c r="DQ50" s="15"/>
      <c r="DR50" s="15"/>
      <c r="DS50" s="15"/>
    </row>
    <row r="51" spans="1:123" s="1" customFormat="1" x14ac:dyDescent="0.3">
      <c r="A51" s="2"/>
      <c r="D51" s="6" t="s">
        <v>60</v>
      </c>
      <c r="E51" s="3" t="s">
        <v>14</v>
      </c>
      <c r="F51" s="45">
        <f>EOMONTH(Inputs!I$22,Inputs!I$24*3-1)+1</f>
        <v>44287</v>
      </c>
      <c r="H51" s="11">
        <f>IF(AND($F51&gt;=H$1,$F51&lt;=H$2),1,0)</f>
        <v>0</v>
      </c>
      <c r="I51" s="11">
        <f t="shared" ref="I51:BT54" si="30">IF(AND($F51&gt;=I$1,$F51&lt;=I$2),1,0)</f>
        <v>0</v>
      </c>
      <c r="J51" s="11">
        <f t="shared" si="30"/>
        <v>0</v>
      </c>
      <c r="K51" s="11">
        <f t="shared" si="30"/>
        <v>0</v>
      </c>
      <c r="L51" s="11">
        <f t="shared" si="30"/>
        <v>1</v>
      </c>
      <c r="M51" s="11">
        <f t="shared" si="30"/>
        <v>0</v>
      </c>
      <c r="N51" s="11">
        <f t="shared" si="30"/>
        <v>0</v>
      </c>
      <c r="O51" s="11">
        <f t="shared" si="30"/>
        <v>0</v>
      </c>
      <c r="P51" s="11">
        <f t="shared" si="30"/>
        <v>0</v>
      </c>
      <c r="Q51" s="11">
        <f t="shared" si="30"/>
        <v>0</v>
      </c>
      <c r="R51" s="11">
        <f t="shared" si="30"/>
        <v>0</v>
      </c>
      <c r="S51" s="11">
        <f t="shared" si="30"/>
        <v>0</v>
      </c>
      <c r="T51" s="11">
        <f t="shared" si="30"/>
        <v>0</v>
      </c>
      <c r="U51" s="11">
        <f t="shared" si="30"/>
        <v>0</v>
      </c>
      <c r="V51" s="11">
        <f t="shared" si="30"/>
        <v>0</v>
      </c>
      <c r="W51" s="11">
        <f t="shared" si="30"/>
        <v>0</v>
      </c>
      <c r="X51" s="11">
        <f t="shared" si="30"/>
        <v>0</v>
      </c>
      <c r="Y51" s="11">
        <f t="shared" si="30"/>
        <v>0</v>
      </c>
      <c r="Z51" s="11">
        <f t="shared" si="30"/>
        <v>0</v>
      </c>
      <c r="AA51" s="11">
        <f t="shared" si="30"/>
        <v>0</v>
      </c>
      <c r="AB51" s="11">
        <f t="shared" si="30"/>
        <v>0</v>
      </c>
      <c r="AC51" s="11">
        <f t="shared" si="30"/>
        <v>0</v>
      </c>
      <c r="AD51" s="11">
        <f t="shared" si="30"/>
        <v>0</v>
      </c>
      <c r="AE51" s="11">
        <f t="shared" si="30"/>
        <v>0</v>
      </c>
      <c r="AF51" s="11">
        <f t="shared" si="30"/>
        <v>0</v>
      </c>
      <c r="AG51" s="11">
        <f t="shared" si="30"/>
        <v>0</v>
      </c>
      <c r="AH51" s="11">
        <f t="shared" si="30"/>
        <v>0</v>
      </c>
      <c r="AI51" s="11">
        <f t="shared" si="30"/>
        <v>0</v>
      </c>
      <c r="AJ51" s="11">
        <f t="shared" si="30"/>
        <v>0</v>
      </c>
      <c r="AK51" s="11">
        <f t="shared" si="30"/>
        <v>0</v>
      </c>
      <c r="AL51" s="11">
        <f t="shared" si="30"/>
        <v>0</v>
      </c>
      <c r="AM51" s="11">
        <f t="shared" si="30"/>
        <v>0</v>
      </c>
      <c r="AN51" s="11">
        <f t="shared" si="30"/>
        <v>0</v>
      </c>
      <c r="AO51" s="11">
        <f t="shared" si="30"/>
        <v>0</v>
      </c>
      <c r="AP51" s="11">
        <f t="shared" si="30"/>
        <v>0</v>
      </c>
      <c r="AQ51" s="11">
        <f t="shared" si="30"/>
        <v>0</v>
      </c>
      <c r="AR51" s="11">
        <f t="shared" si="30"/>
        <v>0</v>
      </c>
      <c r="AS51" s="11">
        <f t="shared" si="30"/>
        <v>0</v>
      </c>
      <c r="AT51" s="11">
        <f t="shared" si="30"/>
        <v>0</v>
      </c>
      <c r="AU51" s="11">
        <f t="shared" si="30"/>
        <v>0</v>
      </c>
      <c r="AV51" s="11">
        <f t="shared" si="30"/>
        <v>0</v>
      </c>
      <c r="AW51" s="11">
        <f t="shared" si="30"/>
        <v>0</v>
      </c>
      <c r="AX51" s="11">
        <f t="shared" si="30"/>
        <v>0</v>
      </c>
      <c r="AY51" s="11">
        <f t="shared" si="30"/>
        <v>0</v>
      </c>
      <c r="AZ51" s="11">
        <f t="shared" si="30"/>
        <v>0</v>
      </c>
      <c r="BA51" s="11">
        <f t="shared" si="30"/>
        <v>0</v>
      </c>
      <c r="BB51" s="11">
        <f t="shared" si="30"/>
        <v>0</v>
      </c>
      <c r="BC51" s="11">
        <f t="shared" si="30"/>
        <v>0</v>
      </c>
      <c r="BD51" s="11">
        <f t="shared" si="30"/>
        <v>0</v>
      </c>
      <c r="BE51" s="11">
        <f t="shared" si="30"/>
        <v>0</v>
      </c>
      <c r="BF51" s="11">
        <f t="shared" si="30"/>
        <v>0</v>
      </c>
      <c r="BG51" s="11">
        <f t="shared" si="30"/>
        <v>0</v>
      </c>
      <c r="BH51" s="11">
        <f t="shared" si="30"/>
        <v>0</v>
      </c>
      <c r="BI51" s="11">
        <f t="shared" si="30"/>
        <v>0</v>
      </c>
      <c r="BJ51" s="11">
        <f t="shared" si="30"/>
        <v>0</v>
      </c>
      <c r="BK51" s="11">
        <f t="shared" si="30"/>
        <v>0</v>
      </c>
      <c r="BL51" s="11">
        <f t="shared" si="30"/>
        <v>0</v>
      </c>
      <c r="BM51" s="11">
        <f t="shared" si="30"/>
        <v>0</v>
      </c>
      <c r="BN51" s="11">
        <f t="shared" si="30"/>
        <v>0</v>
      </c>
      <c r="BO51" s="11">
        <f t="shared" si="30"/>
        <v>0</v>
      </c>
      <c r="BP51" s="11">
        <f t="shared" si="30"/>
        <v>0</v>
      </c>
      <c r="BQ51" s="11">
        <f t="shared" si="30"/>
        <v>0</v>
      </c>
      <c r="BR51" s="11">
        <f t="shared" si="30"/>
        <v>0</v>
      </c>
      <c r="BS51" s="11">
        <f t="shared" si="30"/>
        <v>0</v>
      </c>
      <c r="BT51" s="11">
        <f t="shared" si="30"/>
        <v>0</v>
      </c>
      <c r="BU51" s="11">
        <f t="shared" ref="BU51:DS54" si="31">IF(AND($F51&gt;=BU$1,$F51&lt;=BU$2),1,0)</f>
        <v>0</v>
      </c>
      <c r="BV51" s="11">
        <f t="shared" si="31"/>
        <v>0</v>
      </c>
      <c r="BW51" s="11">
        <f t="shared" si="31"/>
        <v>0</v>
      </c>
      <c r="BX51" s="11">
        <f t="shared" si="31"/>
        <v>0</v>
      </c>
      <c r="BY51" s="11">
        <f t="shared" si="31"/>
        <v>0</v>
      </c>
      <c r="BZ51" s="11">
        <f t="shared" si="31"/>
        <v>0</v>
      </c>
      <c r="CA51" s="11">
        <f t="shared" si="31"/>
        <v>0</v>
      </c>
      <c r="CB51" s="11">
        <f t="shared" si="31"/>
        <v>0</v>
      </c>
      <c r="CC51" s="11">
        <f t="shared" si="31"/>
        <v>0</v>
      </c>
      <c r="CD51" s="11">
        <f t="shared" si="31"/>
        <v>0</v>
      </c>
      <c r="CE51" s="11">
        <f t="shared" si="31"/>
        <v>0</v>
      </c>
      <c r="CF51" s="11">
        <f t="shared" si="31"/>
        <v>0</v>
      </c>
      <c r="CG51" s="11">
        <f t="shared" si="31"/>
        <v>0</v>
      </c>
      <c r="CH51" s="11">
        <f t="shared" si="31"/>
        <v>0</v>
      </c>
      <c r="CI51" s="11">
        <f t="shared" si="31"/>
        <v>0</v>
      </c>
      <c r="CJ51" s="11">
        <f t="shared" si="31"/>
        <v>0</v>
      </c>
      <c r="CK51" s="11">
        <f t="shared" si="31"/>
        <v>0</v>
      </c>
      <c r="CL51" s="11">
        <f t="shared" si="31"/>
        <v>0</v>
      </c>
      <c r="CM51" s="11">
        <f t="shared" si="31"/>
        <v>0</v>
      </c>
      <c r="CN51" s="11">
        <f t="shared" si="31"/>
        <v>0</v>
      </c>
      <c r="CO51" s="11">
        <f t="shared" si="31"/>
        <v>0</v>
      </c>
      <c r="CP51" s="11">
        <f t="shared" si="31"/>
        <v>0</v>
      </c>
      <c r="CQ51" s="11">
        <f t="shared" si="31"/>
        <v>0</v>
      </c>
      <c r="CR51" s="11">
        <f t="shared" si="31"/>
        <v>0</v>
      </c>
      <c r="CS51" s="11">
        <f t="shared" si="31"/>
        <v>0</v>
      </c>
      <c r="CT51" s="11">
        <f t="shared" si="31"/>
        <v>0</v>
      </c>
      <c r="CU51" s="11">
        <f t="shared" si="31"/>
        <v>0</v>
      </c>
      <c r="CV51" s="11">
        <f t="shared" si="31"/>
        <v>0</v>
      </c>
      <c r="CW51" s="11">
        <f t="shared" si="31"/>
        <v>0</v>
      </c>
      <c r="CX51" s="11">
        <f t="shared" si="31"/>
        <v>0</v>
      </c>
      <c r="CY51" s="11">
        <f t="shared" si="31"/>
        <v>0</v>
      </c>
      <c r="CZ51" s="11">
        <f t="shared" si="31"/>
        <v>0</v>
      </c>
      <c r="DA51" s="11">
        <f t="shared" si="31"/>
        <v>0</v>
      </c>
      <c r="DB51" s="11">
        <f t="shared" si="31"/>
        <v>0</v>
      </c>
      <c r="DC51" s="11">
        <f t="shared" si="31"/>
        <v>0</v>
      </c>
      <c r="DD51" s="11">
        <f t="shared" si="31"/>
        <v>0</v>
      </c>
      <c r="DE51" s="11">
        <f t="shared" si="31"/>
        <v>0</v>
      </c>
      <c r="DF51" s="11">
        <f t="shared" si="31"/>
        <v>0</v>
      </c>
      <c r="DG51" s="11">
        <f t="shared" si="31"/>
        <v>0</v>
      </c>
      <c r="DH51" s="11">
        <f t="shared" si="31"/>
        <v>0</v>
      </c>
      <c r="DI51" s="11">
        <f t="shared" si="31"/>
        <v>0</v>
      </c>
      <c r="DJ51" s="11">
        <f t="shared" si="31"/>
        <v>0</v>
      </c>
      <c r="DK51" s="11">
        <f t="shared" si="31"/>
        <v>0</v>
      </c>
      <c r="DL51" s="11">
        <f t="shared" si="31"/>
        <v>0</v>
      </c>
      <c r="DM51" s="11">
        <f t="shared" si="31"/>
        <v>0</v>
      </c>
      <c r="DN51" s="11">
        <f t="shared" si="31"/>
        <v>0</v>
      </c>
      <c r="DO51" s="11">
        <f t="shared" si="31"/>
        <v>0</v>
      </c>
      <c r="DP51" s="11">
        <f t="shared" si="31"/>
        <v>0</v>
      </c>
      <c r="DQ51" s="11">
        <f t="shared" si="31"/>
        <v>0</v>
      </c>
      <c r="DR51" s="11">
        <f t="shared" si="31"/>
        <v>0</v>
      </c>
      <c r="DS51" s="11">
        <f t="shared" si="31"/>
        <v>0</v>
      </c>
    </row>
    <row r="52" spans="1:123" s="1" customFormat="1" x14ac:dyDescent="0.3">
      <c r="A52" s="2"/>
      <c r="D52" s="6" t="s">
        <v>61</v>
      </c>
      <c r="E52" s="3" t="str">
        <f>E51</f>
        <v>#</v>
      </c>
      <c r="F52" s="45">
        <f>Inputs!I25</f>
        <v>44561</v>
      </c>
      <c r="H52" s="11">
        <f>IF(AND($F52&gt;=H$1,$F52&lt;=H$2),1,0)</f>
        <v>0</v>
      </c>
      <c r="I52" s="11">
        <f t="shared" si="30"/>
        <v>0</v>
      </c>
      <c r="J52" s="11">
        <f t="shared" si="30"/>
        <v>0</v>
      </c>
      <c r="K52" s="11">
        <f t="shared" si="30"/>
        <v>0</v>
      </c>
      <c r="L52" s="11">
        <f t="shared" si="30"/>
        <v>0</v>
      </c>
      <c r="M52" s="11">
        <f t="shared" si="30"/>
        <v>0</v>
      </c>
      <c r="N52" s="11">
        <f t="shared" si="30"/>
        <v>1</v>
      </c>
      <c r="O52" s="11">
        <f t="shared" si="30"/>
        <v>0</v>
      </c>
      <c r="P52" s="11">
        <f t="shared" si="30"/>
        <v>0</v>
      </c>
      <c r="Q52" s="11">
        <f t="shared" si="30"/>
        <v>0</v>
      </c>
      <c r="R52" s="11">
        <f t="shared" si="30"/>
        <v>0</v>
      </c>
      <c r="S52" s="11">
        <f t="shared" si="30"/>
        <v>0</v>
      </c>
      <c r="T52" s="11">
        <f t="shared" si="30"/>
        <v>0</v>
      </c>
      <c r="U52" s="11">
        <f t="shared" si="30"/>
        <v>0</v>
      </c>
      <c r="V52" s="11">
        <f t="shared" si="30"/>
        <v>0</v>
      </c>
      <c r="W52" s="11">
        <f t="shared" si="30"/>
        <v>0</v>
      </c>
      <c r="X52" s="11">
        <f t="shared" si="30"/>
        <v>0</v>
      </c>
      <c r="Y52" s="11">
        <f t="shared" si="30"/>
        <v>0</v>
      </c>
      <c r="Z52" s="11">
        <f t="shared" si="30"/>
        <v>0</v>
      </c>
      <c r="AA52" s="11">
        <f t="shared" si="30"/>
        <v>0</v>
      </c>
      <c r="AB52" s="11">
        <f t="shared" si="30"/>
        <v>0</v>
      </c>
      <c r="AC52" s="11">
        <f t="shared" si="30"/>
        <v>0</v>
      </c>
      <c r="AD52" s="11">
        <f t="shared" si="30"/>
        <v>0</v>
      </c>
      <c r="AE52" s="11">
        <f t="shared" si="30"/>
        <v>0</v>
      </c>
      <c r="AF52" s="11">
        <f t="shared" si="30"/>
        <v>0</v>
      </c>
      <c r="AG52" s="11">
        <f t="shared" si="30"/>
        <v>0</v>
      </c>
      <c r="AH52" s="11">
        <f t="shared" si="30"/>
        <v>0</v>
      </c>
      <c r="AI52" s="11">
        <f t="shared" si="30"/>
        <v>0</v>
      </c>
      <c r="AJ52" s="11">
        <f t="shared" si="30"/>
        <v>0</v>
      </c>
      <c r="AK52" s="11">
        <f t="shared" si="30"/>
        <v>0</v>
      </c>
      <c r="AL52" s="11">
        <f t="shared" si="30"/>
        <v>0</v>
      </c>
      <c r="AM52" s="11">
        <f t="shared" si="30"/>
        <v>0</v>
      </c>
      <c r="AN52" s="11">
        <f t="shared" si="30"/>
        <v>0</v>
      </c>
      <c r="AO52" s="11">
        <f t="shared" si="30"/>
        <v>0</v>
      </c>
      <c r="AP52" s="11">
        <f t="shared" si="30"/>
        <v>0</v>
      </c>
      <c r="AQ52" s="11">
        <f t="shared" si="30"/>
        <v>0</v>
      </c>
      <c r="AR52" s="11">
        <f t="shared" si="30"/>
        <v>0</v>
      </c>
      <c r="AS52" s="11">
        <f t="shared" si="30"/>
        <v>0</v>
      </c>
      <c r="AT52" s="11">
        <f t="shared" si="30"/>
        <v>0</v>
      </c>
      <c r="AU52" s="11">
        <f t="shared" si="30"/>
        <v>0</v>
      </c>
      <c r="AV52" s="11">
        <f t="shared" si="30"/>
        <v>0</v>
      </c>
      <c r="AW52" s="11">
        <f t="shared" si="30"/>
        <v>0</v>
      </c>
      <c r="AX52" s="11">
        <f t="shared" si="30"/>
        <v>0</v>
      </c>
      <c r="AY52" s="11">
        <f t="shared" si="30"/>
        <v>0</v>
      </c>
      <c r="AZ52" s="11">
        <f t="shared" si="30"/>
        <v>0</v>
      </c>
      <c r="BA52" s="11">
        <f t="shared" si="30"/>
        <v>0</v>
      </c>
      <c r="BB52" s="11">
        <f t="shared" si="30"/>
        <v>0</v>
      </c>
      <c r="BC52" s="11">
        <f t="shared" si="30"/>
        <v>0</v>
      </c>
      <c r="BD52" s="11">
        <f t="shared" si="30"/>
        <v>0</v>
      </c>
      <c r="BE52" s="11">
        <f t="shared" si="30"/>
        <v>0</v>
      </c>
      <c r="BF52" s="11">
        <f t="shared" si="30"/>
        <v>0</v>
      </c>
      <c r="BG52" s="11">
        <f t="shared" si="30"/>
        <v>0</v>
      </c>
      <c r="BH52" s="11">
        <f t="shared" si="30"/>
        <v>0</v>
      </c>
      <c r="BI52" s="11">
        <f t="shared" si="30"/>
        <v>0</v>
      </c>
      <c r="BJ52" s="11">
        <f t="shared" si="30"/>
        <v>0</v>
      </c>
      <c r="BK52" s="11">
        <f t="shared" si="30"/>
        <v>0</v>
      </c>
      <c r="BL52" s="11">
        <f t="shared" si="30"/>
        <v>0</v>
      </c>
      <c r="BM52" s="11">
        <f t="shared" si="30"/>
        <v>0</v>
      </c>
      <c r="BN52" s="11">
        <f t="shared" si="30"/>
        <v>0</v>
      </c>
      <c r="BO52" s="11">
        <f t="shared" si="30"/>
        <v>0</v>
      </c>
      <c r="BP52" s="11">
        <f t="shared" si="30"/>
        <v>0</v>
      </c>
      <c r="BQ52" s="11">
        <f t="shared" si="30"/>
        <v>0</v>
      </c>
      <c r="BR52" s="11">
        <f t="shared" si="30"/>
        <v>0</v>
      </c>
      <c r="BS52" s="11">
        <f t="shared" si="30"/>
        <v>0</v>
      </c>
      <c r="BT52" s="11">
        <f t="shared" si="30"/>
        <v>0</v>
      </c>
      <c r="BU52" s="11">
        <f t="shared" si="31"/>
        <v>0</v>
      </c>
      <c r="BV52" s="11">
        <f t="shared" si="31"/>
        <v>0</v>
      </c>
      <c r="BW52" s="11">
        <f t="shared" si="31"/>
        <v>0</v>
      </c>
      <c r="BX52" s="11">
        <f t="shared" si="31"/>
        <v>0</v>
      </c>
      <c r="BY52" s="11">
        <f t="shared" si="31"/>
        <v>0</v>
      </c>
      <c r="BZ52" s="11">
        <f t="shared" si="31"/>
        <v>0</v>
      </c>
      <c r="CA52" s="11">
        <f t="shared" si="31"/>
        <v>0</v>
      </c>
      <c r="CB52" s="11">
        <f t="shared" si="31"/>
        <v>0</v>
      </c>
      <c r="CC52" s="11">
        <f t="shared" si="31"/>
        <v>0</v>
      </c>
      <c r="CD52" s="11">
        <f t="shared" si="31"/>
        <v>0</v>
      </c>
      <c r="CE52" s="11">
        <f t="shared" si="31"/>
        <v>0</v>
      </c>
      <c r="CF52" s="11">
        <f t="shared" si="31"/>
        <v>0</v>
      </c>
      <c r="CG52" s="11">
        <f t="shared" si="31"/>
        <v>0</v>
      </c>
      <c r="CH52" s="11">
        <f t="shared" si="31"/>
        <v>0</v>
      </c>
      <c r="CI52" s="11">
        <f t="shared" si="31"/>
        <v>0</v>
      </c>
      <c r="CJ52" s="11">
        <f t="shared" si="31"/>
        <v>0</v>
      </c>
      <c r="CK52" s="11">
        <f t="shared" si="31"/>
        <v>0</v>
      </c>
      <c r="CL52" s="11">
        <f t="shared" si="31"/>
        <v>0</v>
      </c>
      <c r="CM52" s="11">
        <f t="shared" si="31"/>
        <v>0</v>
      </c>
      <c r="CN52" s="11">
        <f t="shared" si="31"/>
        <v>0</v>
      </c>
      <c r="CO52" s="11">
        <f t="shared" si="31"/>
        <v>0</v>
      </c>
      <c r="CP52" s="11">
        <f t="shared" si="31"/>
        <v>0</v>
      </c>
      <c r="CQ52" s="11">
        <f t="shared" si="31"/>
        <v>0</v>
      </c>
      <c r="CR52" s="11">
        <f t="shared" si="31"/>
        <v>0</v>
      </c>
      <c r="CS52" s="11">
        <f t="shared" si="31"/>
        <v>0</v>
      </c>
      <c r="CT52" s="11">
        <f t="shared" si="31"/>
        <v>0</v>
      </c>
      <c r="CU52" s="11">
        <f t="shared" si="31"/>
        <v>0</v>
      </c>
      <c r="CV52" s="11">
        <f t="shared" si="31"/>
        <v>0</v>
      </c>
      <c r="CW52" s="11">
        <f t="shared" si="31"/>
        <v>0</v>
      </c>
      <c r="CX52" s="11">
        <f t="shared" si="31"/>
        <v>0</v>
      </c>
      <c r="CY52" s="11">
        <f t="shared" si="31"/>
        <v>0</v>
      </c>
      <c r="CZ52" s="11">
        <f t="shared" si="31"/>
        <v>0</v>
      </c>
      <c r="DA52" s="11">
        <f t="shared" si="31"/>
        <v>0</v>
      </c>
      <c r="DB52" s="11">
        <f t="shared" si="31"/>
        <v>0</v>
      </c>
      <c r="DC52" s="11">
        <f t="shared" si="31"/>
        <v>0</v>
      </c>
      <c r="DD52" s="11">
        <f t="shared" si="31"/>
        <v>0</v>
      </c>
      <c r="DE52" s="11">
        <f t="shared" si="31"/>
        <v>0</v>
      </c>
      <c r="DF52" s="11">
        <f t="shared" si="31"/>
        <v>0</v>
      </c>
      <c r="DG52" s="11">
        <f t="shared" si="31"/>
        <v>0</v>
      </c>
      <c r="DH52" s="11">
        <f t="shared" si="31"/>
        <v>0</v>
      </c>
      <c r="DI52" s="11">
        <f t="shared" si="31"/>
        <v>0</v>
      </c>
      <c r="DJ52" s="11">
        <f t="shared" si="31"/>
        <v>0</v>
      </c>
      <c r="DK52" s="11">
        <f t="shared" si="31"/>
        <v>0</v>
      </c>
      <c r="DL52" s="11">
        <f t="shared" si="31"/>
        <v>0</v>
      </c>
      <c r="DM52" s="11">
        <f t="shared" si="31"/>
        <v>0</v>
      </c>
      <c r="DN52" s="11">
        <f t="shared" si="31"/>
        <v>0</v>
      </c>
      <c r="DO52" s="11">
        <f t="shared" si="31"/>
        <v>0</v>
      </c>
      <c r="DP52" s="11">
        <f t="shared" si="31"/>
        <v>0</v>
      </c>
      <c r="DQ52" s="11">
        <f t="shared" si="31"/>
        <v>0</v>
      </c>
      <c r="DR52" s="11">
        <f t="shared" si="31"/>
        <v>0</v>
      </c>
      <c r="DS52" s="11">
        <f t="shared" si="31"/>
        <v>0</v>
      </c>
    </row>
    <row r="53" spans="1:123" s="1" customFormat="1" x14ac:dyDescent="0.3">
      <c r="A53" s="2"/>
      <c r="D53" s="6" t="s">
        <v>17</v>
      </c>
      <c r="E53" s="3" t="str">
        <f t="shared" ref="E53:E55" si="32">E52</f>
        <v>#</v>
      </c>
      <c r="H53" s="11">
        <f>SUM($H51:H51)-SUM($G52:G52)</f>
        <v>0</v>
      </c>
      <c r="I53" s="11">
        <f>SUM($H51:I51)-SUM($G52:H52)</f>
        <v>0</v>
      </c>
      <c r="J53" s="11">
        <f>SUM($H51:J51)-SUM($G52:I52)</f>
        <v>0</v>
      </c>
      <c r="K53" s="11">
        <f>SUM($H51:K51)-SUM($G52:J52)</f>
        <v>0</v>
      </c>
      <c r="L53" s="11">
        <f>SUM($H51:L51)-SUM($G52:K52)</f>
        <v>1</v>
      </c>
      <c r="M53" s="11">
        <f>SUM($H51:M51)-SUM($G52:L52)</f>
        <v>1</v>
      </c>
      <c r="N53" s="11">
        <f>SUM($H51:N51)-SUM($G52:M52)</f>
        <v>1</v>
      </c>
      <c r="O53" s="11">
        <f>SUM($H51:O51)-SUM($G52:N52)</f>
        <v>0</v>
      </c>
      <c r="P53" s="11">
        <f>SUM($H51:P51)-SUM($G52:O52)</f>
        <v>0</v>
      </c>
      <c r="Q53" s="11">
        <f>SUM($H51:Q51)-SUM($G52:P52)</f>
        <v>0</v>
      </c>
      <c r="R53" s="11">
        <f>SUM($H51:R51)-SUM($G52:Q52)</f>
        <v>0</v>
      </c>
      <c r="S53" s="11">
        <f>SUM($H51:S51)-SUM($G52:R52)</f>
        <v>0</v>
      </c>
      <c r="T53" s="11">
        <f>SUM($H51:T51)-SUM($G52:S52)</f>
        <v>0</v>
      </c>
      <c r="U53" s="11">
        <f>SUM($H51:U51)-SUM($G52:T52)</f>
        <v>0</v>
      </c>
      <c r="V53" s="11">
        <f>SUM($H51:V51)-SUM($G52:U52)</f>
        <v>0</v>
      </c>
      <c r="W53" s="11">
        <f>SUM($H51:W51)-SUM($G52:V52)</f>
        <v>0</v>
      </c>
      <c r="X53" s="11">
        <f>SUM($H51:X51)-SUM($G52:W52)</f>
        <v>0</v>
      </c>
      <c r="Y53" s="11">
        <f>SUM($H51:Y51)-SUM($G52:X52)</f>
        <v>0</v>
      </c>
      <c r="Z53" s="11">
        <f>SUM($H51:Z51)-SUM($G52:Y52)</f>
        <v>0</v>
      </c>
      <c r="AA53" s="11">
        <f>SUM($H51:AA51)-SUM($G52:Z52)</f>
        <v>0</v>
      </c>
      <c r="AB53" s="11">
        <f>SUM($H51:AB51)-SUM($G52:AA52)</f>
        <v>0</v>
      </c>
      <c r="AC53" s="11">
        <f>SUM($H51:AC51)-SUM($G52:AB52)</f>
        <v>0</v>
      </c>
      <c r="AD53" s="11">
        <f>SUM($H51:AD51)-SUM($G52:AC52)</f>
        <v>0</v>
      </c>
      <c r="AE53" s="11">
        <f>SUM($H51:AE51)-SUM($G52:AD52)</f>
        <v>0</v>
      </c>
      <c r="AF53" s="11">
        <f>SUM($H51:AF51)-SUM($G52:AE52)</f>
        <v>0</v>
      </c>
      <c r="AG53" s="11">
        <f>SUM($H51:AG51)-SUM($G52:AF52)</f>
        <v>0</v>
      </c>
      <c r="AH53" s="11">
        <f>SUM($H51:AH51)-SUM($G52:AG52)</f>
        <v>0</v>
      </c>
      <c r="AI53" s="11">
        <f>SUM($H51:AI51)-SUM($G52:AH52)</f>
        <v>0</v>
      </c>
      <c r="AJ53" s="11">
        <f>SUM($H51:AJ51)-SUM($G52:AI52)</f>
        <v>0</v>
      </c>
      <c r="AK53" s="11">
        <f>SUM($H51:AK51)-SUM($G52:AJ52)</f>
        <v>0</v>
      </c>
      <c r="AL53" s="11">
        <f>SUM($H51:AL51)-SUM($G52:AK52)</f>
        <v>0</v>
      </c>
      <c r="AM53" s="11">
        <f>SUM($H51:AM51)-SUM($G52:AL52)</f>
        <v>0</v>
      </c>
      <c r="AN53" s="11">
        <f>SUM($H51:AN51)-SUM($G52:AM52)</f>
        <v>0</v>
      </c>
      <c r="AO53" s="11">
        <f>SUM($H51:AO51)-SUM($G52:AN52)</f>
        <v>0</v>
      </c>
      <c r="AP53" s="11">
        <f>SUM($H51:AP51)-SUM($G52:AO52)</f>
        <v>0</v>
      </c>
      <c r="AQ53" s="11">
        <f>SUM($H51:AQ51)-SUM($G52:AP52)</f>
        <v>0</v>
      </c>
      <c r="AR53" s="11">
        <f>SUM($H51:AR51)-SUM($G52:AQ52)</f>
        <v>0</v>
      </c>
      <c r="AS53" s="11">
        <f>SUM($H51:AS51)-SUM($G52:AR52)</f>
        <v>0</v>
      </c>
      <c r="AT53" s="11">
        <f>SUM($H51:AT51)-SUM($G52:AS52)</f>
        <v>0</v>
      </c>
      <c r="AU53" s="11">
        <f>SUM($H51:AU51)-SUM($G52:AT52)</f>
        <v>0</v>
      </c>
      <c r="AV53" s="11">
        <f>SUM($H51:AV51)-SUM($G52:AU52)</f>
        <v>0</v>
      </c>
      <c r="AW53" s="11">
        <f>SUM($H51:AW51)-SUM($G52:AV52)</f>
        <v>0</v>
      </c>
      <c r="AX53" s="11">
        <f>SUM($H51:AX51)-SUM($G52:AW52)</f>
        <v>0</v>
      </c>
      <c r="AY53" s="11">
        <f>SUM($H51:AY51)-SUM($G52:AX52)</f>
        <v>0</v>
      </c>
      <c r="AZ53" s="11">
        <f>SUM($H51:AZ51)-SUM($G52:AY52)</f>
        <v>0</v>
      </c>
      <c r="BA53" s="11">
        <f>SUM($H51:BA51)-SUM($G52:AZ52)</f>
        <v>0</v>
      </c>
      <c r="BB53" s="11">
        <f>SUM($H51:BB51)-SUM($G52:BA52)</f>
        <v>0</v>
      </c>
      <c r="BC53" s="11">
        <f>SUM($H51:BC51)-SUM($G52:BB52)</f>
        <v>0</v>
      </c>
      <c r="BD53" s="11">
        <f>SUM($H51:BD51)-SUM($G52:BC52)</f>
        <v>0</v>
      </c>
      <c r="BE53" s="11">
        <f>SUM($H51:BE51)-SUM($G52:BD52)</f>
        <v>0</v>
      </c>
      <c r="BF53" s="11">
        <f>SUM($H51:BF51)-SUM($G52:BE52)</f>
        <v>0</v>
      </c>
      <c r="BG53" s="11">
        <f>SUM($H51:BG51)-SUM($G52:BF52)</f>
        <v>0</v>
      </c>
      <c r="BH53" s="11">
        <f>SUM($H51:BH51)-SUM($G52:BG52)</f>
        <v>0</v>
      </c>
      <c r="BI53" s="11">
        <f>SUM($H51:BI51)-SUM($G52:BH52)</f>
        <v>0</v>
      </c>
      <c r="BJ53" s="11">
        <f>SUM($H51:BJ51)-SUM($G52:BI52)</f>
        <v>0</v>
      </c>
      <c r="BK53" s="11">
        <f>SUM($H51:BK51)-SUM($G52:BJ52)</f>
        <v>0</v>
      </c>
      <c r="BL53" s="11">
        <f>SUM($H51:BL51)-SUM($G52:BK52)</f>
        <v>0</v>
      </c>
      <c r="BM53" s="11">
        <f>SUM($H51:BM51)-SUM($G52:BL52)</f>
        <v>0</v>
      </c>
      <c r="BN53" s="11">
        <f>SUM($H51:BN51)-SUM($G52:BM52)</f>
        <v>0</v>
      </c>
      <c r="BO53" s="11">
        <f>SUM($H51:BO51)-SUM($G52:BN52)</f>
        <v>0</v>
      </c>
      <c r="BP53" s="11">
        <f>SUM($H51:BP51)-SUM($G52:BO52)</f>
        <v>0</v>
      </c>
      <c r="BQ53" s="11">
        <f>SUM($H51:BQ51)-SUM($G52:BP52)</f>
        <v>0</v>
      </c>
      <c r="BR53" s="11">
        <f>SUM($H51:BR51)-SUM($G52:BQ52)</f>
        <v>0</v>
      </c>
      <c r="BS53" s="11">
        <f>SUM($H51:BS51)-SUM($G52:BR52)</f>
        <v>0</v>
      </c>
      <c r="BT53" s="11">
        <f>SUM($H51:BT51)-SUM($G52:BS52)</f>
        <v>0</v>
      </c>
      <c r="BU53" s="11">
        <f>SUM($H51:BU51)-SUM($G52:BT52)</f>
        <v>0</v>
      </c>
      <c r="BV53" s="11">
        <f>SUM($H51:BV51)-SUM($G52:BU52)</f>
        <v>0</v>
      </c>
      <c r="BW53" s="11">
        <f>SUM($H51:BW51)-SUM($G52:BV52)</f>
        <v>0</v>
      </c>
      <c r="BX53" s="11">
        <f>SUM($H51:BX51)-SUM($G52:BW52)</f>
        <v>0</v>
      </c>
      <c r="BY53" s="11">
        <f>SUM($H51:BY51)-SUM($G52:BX52)</f>
        <v>0</v>
      </c>
      <c r="BZ53" s="11">
        <f>SUM($H51:BZ51)-SUM($G52:BY52)</f>
        <v>0</v>
      </c>
      <c r="CA53" s="11">
        <f>SUM($H51:CA51)-SUM($G52:BZ52)</f>
        <v>0</v>
      </c>
      <c r="CB53" s="11">
        <f>SUM($H51:CB51)-SUM($G52:CA52)</f>
        <v>0</v>
      </c>
      <c r="CC53" s="11">
        <f>SUM($H51:CC51)-SUM($G52:CB52)</f>
        <v>0</v>
      </c>
      <c r="CD53" s="11">
        <f>SUM($H51:CD51)-SUM($G52:CC52)</f>
        <v>0</v>
      </c>
      <c r="CE53" s="11">
        <f>SUM($H51:CE51)-SUM($G52:CD52)</f>
        <v>0</v>
      </c>
      <c r="CF53" s="11">
        <f>SUM($H51:CF51)-SUM($G52:CE52)</f>
        <v>0</v>
      </c>
      <c r="CG53" s="11">
        <f>SUM($H51:CG51)-SUM($G52:CF52)</f>
        <v>0</v>
      </c>
      <c r="CH53" s="11">
        <f>SUM($H51:CH51)-SUM($G52:CG52)</f>
        <v>0</v>
      </c>
      <c r="CI53" s="11">
        <f>SUM($H51:CI51)-SUM($G52:CH52)</f>
        <v>0</v>
      </c>
      <c r="CJ53" s="11">
        <f>SUM($H51:CJ51)-SUM($G52:CI52)</f>
        <v>0</v>
      </c>
      <c r="CK53" s="11">
        <f>SUM($H51:CK51)-SUM($G52:CJ52)</f>
        <v>0</v>
      </c>
      <c r="CL53" s="11">
        <f>SUM($H51:CL51)-SUM($G52:CK52)</f>
        <v>0</v>
      </c>
      <c r="CM53" s="11">
        <f>SUM($H51:CM51)-SUM($G52:CL52)</f>
        <v>0</v>
      </c>
      <c r="CN53" s="11">
        <f>SUM($H51:CN51)-SUM($G52:CM52)</f>
        <v>0</v>
      </c>
      <c r="CO53" s="11">
        <f>SUM($H51:CO51)-SUM($G52:CN52)</f>
        <v>0</v>
      </c>
      <c r="CP53" s="11">
        <f>SUM($H51:CP51)-SUM($G52:CO52)</f>
        <v>0</v>
      </c>
      <c r="CQ53" s="11">
        <f>SUM($H51:CQ51)-SUM($G52:CP52)</f>
        <v>0</v>
      </c>
      <c r="CR53" s="11">
        <f>SUM($H51:CR51)-SUM($G52:CQ52)</f>
        <v>0</v>
      </c>
      <c r="CS53" s="11">
        <f>SUM($H51:CS51)-SUM($G52:CR52)</f>
        <v>0</v>
      </c>
      <c r="CT53" s="11">
        <f>SUM($H51:CT51)-SUM($G52:CS52)</f>
        <v>0</v>
      </c>
      <c r="CU53" s="11">
        <f>SUM($H51:CU51)-SUM($G52:CT52)</f>
        <v>0</v>
      </c>
      <c r="CV53" s="11">
        <f>SUM($H51:CV51)-SUM($G52:CU52)</f>
        <v>0</v>
      </c>
      <c r="CW53" s="11">
        <f>SUM($H51:CW51)-SUM($G52:CV52)</f>
        <v>0</v>
      </c>
      <c r="CX53" s="11">
        <f>SUM($H51:CX51)-SUM($G52:CW52)</f>
        <v>0</v>
      </c>
      <c r="CY53" s="11">
        <f>SUM($H51:CY51)-SUM($G52:CX52)</f>
        <v>0</v>
      </c>
      <c r="CZ53" s="11">
        <f>SUM($H51:CZ51)-SUM($G52:CY52)</f>
        <v>0</v>
      </c>
      <c r="DA53" s="11">
        <f>SUM($H51:DA51)-SUM($G52:CZ52)</f>
        <v>0</v>
      </c>
      <c r="DB53" s="11">
        <f>SUM($H51:DB51)-SUM($G52:DA52)</f>
        <v>0</v>
      </c>
      <c r="DC53" s="11">
        <f>SUM($H51:DC51)-SUM($G52:DB52)</f>
        <v>0</v>
      </c>
      <c r="DD53" s="11">
        <f>SUM($H51:DD51)-SUM($G52:DC52)</f>
        <v>0</v>
      </c>
      <c r="DE53" s="11">
        <f>SUM($H51:DE51)-SUM($G52:DD52)</f>
        <v>0</v>
      </c>
      <c r="DF53" s="11">
        <f>SUM($H51:DF51)-SUM($G52:DE52)</f>
        <v>0</v>
      </c>
      <c r="DG53" s="11">
        <f>SUM($H51:DG51)-SUM($G52:DF52)</f>
        <v>0</v>
      </c>
      <c r="DH53" s="11">
        <f>SUM($H51:DH51)-SUM($G52:DG52)</f>
        <v>0</v>
      </c>
      <c r="DI53" s="11">
        <f>SUM($H51:DI51)-SUM($G52:DH52)</f>
        <v>0</v>
      </c>
      <c r="DJ53" s="11">
        <f>SUM($H51:DJ51)-SUM($G52:DI52)</f>
        <v>0</v>
      </c>
      <c r="DK53" s="11">
        <f>SUM($H51:DK51)-SUM($G52:DJ52)</f>
        <v>0</v>
      </c>
      <c r="DL53" s="11">
        <f>SUM($H51:DL51)-SUM($G52:DK52)</f>
        <v>0</v>
      </c>
      <c r="DM53" s="11">
        <f>SUM($H51:DM51)-SUM($G52:DL52)</f>
        <v>0</v>
      </c>
      <c r="DN53" s="11">
        <f>SUM($H51:DN51)-SUM($G52:DM52)</f>
        <v>0</v>
      </c>
      <c r="DO53" s="11">
        <f>SUM($H51:DO51)-SUM($G52:DN52)</f>
        <v>0</v>
      </c>
      <c r="DP53" s="11">
        <f>SUM($H51:DP51)-SUM($G52:DO52)</f>
        <v>0</v>
      </c>
      <c r="DQ53" s="11">
        <f>SUM($H51:DQ51)-SUM($G52:DP52)</f>
        <v>0</v>
      </c>
      <c r="DR53" s="11">
        <f>SUM($H51:DR51)-SUM($G52:DQ52)</f>
        <v>0</v>
      </c>
      <c r="DS53" s="11">
        <f>SUM($H51:DS51)-SUM($G52:DR52)</f>
        <v>0</v>
      </c>
    </row>
    <row r="54" spans="1:123" s="1" customFormat="1" x14ac:dyDescent="0.3">
      <c r="A54" s="2"/>
      <c r="D54" s="6" t="s">
        <v>63</v>
      </c>
      <c r="E54" s="3" t="str">
        <f t="shared" si="32"/>
        <v>#</v>
      </c>
      <c r="F54" s="45">
        <f>Inputs!I26</f>
        <v>44562</v>
      </c>
      <c r="H54" s="11">
        <f>IF(AND($F54&gt;=H$1,$F54&lt;=H$2),1,0)</f>
        <v>0</v>
      </c>
      <c r="I54" s="11">
        <f t="shared" si="30"/>
        <v>0</v>
      </c>
      <c r="J54" s="11">
        <f t="shared" si="30"/>
        <v>0</v>
      </c>
      <c r="K54" s="11">
        <f t="shared" si="30"/>
        <v>0</v>
      </c>
      <c r="L54" s="11">
        <f t="shared" si="30"/>
        <v>0</v>
      </c>
      <c r="M54" s="11">
        <f t="shared" si="30"/>
        <v>0</v>
      </c>
      <c r="N54" s="11">
        <f t="shared" si="30"/>
        <v>0</v>
      </c>
      <c r="O54" s="11">
        <f t="shared" si="30"/>
        <v>1</v>
      </c>
      <c r="P54" s="11">
        <f t="shared" si="30"/>
        <v>0</v>
      </c>
      <c r="Q54" s="11">
        <f t="shared" si="30"/>
        <v>0</v>
      </c>
      <c r="R54" s="11">
        <f t="shared" si="30"/>
        <v>0</v>
      </c>
      <c r="S54" s="11">
        <f t="shared" si="30"/>
        <v>0</v>
      </c>
      <c r="T54" s="11">
        <f t="shared" si="30"/>
        <v>0</v>
      </c>
      <c r="U54" s="11">
        <f t="shared" si="30"/>
        <v>0</v>
      </c>
      <c r="V54" s="11">
        <f t="shared" si="30"/>
        <v>0</v>
      </c>
      <c r="W54" s="11">
        <f t="shared" si="30"/>
        <v>0</v>
      </c>
      <c r="X54" s="11">
        <f t="shared" si="30"/>
        <v>0</v>
      </c>
      <c r="Y54" s="11">
        <f t="shared" si="30"/>
        <v>0</v>
      </c>
      <c r="Z54" s="11">
        <f t="shared" si="30"/>
        <v>0</v>
      </c>
      <c r="AA54" s="11">
        <f t="shared" si="30"/>
        <v>0</v>
      </c>
      <c r="AB54" s="11">
        <f t="shared" si="30"/>
        <v>0</v>
      </c>
      <c r="AC54" s="11">
        <f t="shared" si="30"/>
        <v>0</v>
      </c>
      <c r="AD54" s="11">
        <f t="shared" si="30"/>
        <v>0</v>
      </c>
      <c r="AE54" s="11">
        <f t="shared" si="30"/>
        <v>0</v>
      </c>
      <c r="AF54" s="11">
        <f t="shared" si="30"/>
        <v>0</v>
      </c>
      <c r="AG54" s="11">
        <f t="shared" si="30"/>
        <v>0</v>
      </c>
      <c r="AH54" s="11">
        <f t="shared" si="30"/>
        <v>0</v>
      </c>
      <c r="AI54" s="11">
        <f t="shared" si="30"/>
        <v>0</v>
      </c>
      <c r="AJ54" s="11">
        <f t="shared" si="30"/>
        <v>0</v>
      </c>
      <c r="AK54" s="11">
        <f t="shared" si="30"/>
        <v>0</v>
      </c>
      <c r="AL54" s="11">
        <f t="shared" si="30"/>
        <v>0</v>
      </c>
      <c r="AM54" s="11">
        <f t="shared" si="30"/>
        <v>0</v>
      </c>
      <c r="AN54" s="11">
        <f t="shared" si="30"/>
        <v>0</v>
      </c>
      <c r="AO54" s="11">
        <f t="shared" si="30"/>
        <v>0</v>
      </c>
      <c r="AP54" s="11">
        <f t="shared" si="30"/>
        <v>0</v>
      </c>
      <c r="AQ54" s="11">
        <f t="shared" si="30"/>
        <v>0</v>
      </c>
      <c r="AR54" s="11">
        <f t="shared" si="30"/>
        <v>0</v>
      </c>
      <c r="AS54" s="11">
        <f t="shared" si="30"/>
        <v>0</v>
      </c>
      <c r="AT54" s="11">
        <f t="shared" si="30"/>
        <v>0</v>
      </c>
      <c r="AU54" s="11">
        <f t="shared" si="30"/>
        <v>0</v>
      </c>
      <c r="AV54" s="11">
        <f t="shared" si="30"/>
        <v>0</v>
      </c>
      <c r="AW54" s="11">
        <f t="shared" si="30"/>
        <v>0</v>
      </c>
      <c r="AX54" s="11">
        <f t="shared" si="30"/>
        <v>0</v>
      </c>
      <c r="AY54" s="11">
        <f t="shared" si="30"/>
        <v>0</v>
      </c>
      <c r="AZ54" s="11">
        <f t="shared" si="30"/>
        <v>0</v>
      </c>
      <c r="BA54" s="11">
        <f t="shared" si="30"/>
        <v>0</v>
      </c>
      <c r="BB54" s="11">
        <f t="shared" si="30"/>
        <v>0</v>
      </c>
      <c r="BC54" s="11">
        <f t="shared" si="30"/>
        <v>0</v>
      </c>
      <c r="BD54" s="11">
        <f t="shared" si="30"/>
        <v>0</v>
      </c>
      <c r="BE54" s="11">
        <f t="shared" si="30"/>
        <v>0</v>
      </c>
      <c r="BF54" s="11">
        <f t="shared" si="30"/>
        <v>0</v>
      </c>
      <c r="BG54" s="11">
        <f t="shared" si="30"/>
        <v>0</v>
      </c>
      <c r="BH54" s="11">
        <f t="shared" si="30"/>
        <v>0</v>
      </c>
      <c r="BI54" s="11">
        <f t="shared" si="30"/>
        <v>0</v>
      </c>
      <c r="BJ54" s="11">
        <f t="shared" si="30"/>
        <v>0</v>
      </c>
      <c r="BK54" s="11">
        <f t="shared" si="30"/>
        <v>0</v>
      </c>
      <c r="BL54" s="11">
        <f t="shared" si="30"/>
        <v>0</v>
      </c>
      <c r="BM54" s="11">
        <f t="shared" si="30"/>
        <v>0</v>
      </c>
      <c r="BN54" s="11">
        <f t="shared" si="30"/>
        <v>0</v>
      </c>
      <c r="BO54" s="11">
        <f t="shared" si="30"/>
        <v>0</v>
      </c>
      <c r="BP54" s="11">
        <f t="shared" si="30"/>
        <v>0</v>
      </c>
      <c r="BQ54" s="11">
        <f t="shared" si="30"/>
        <v>0</v>
      </c>
      <c r="BR54" s="11">
        <f t="shared" si="30"/>
        <v>0</v>
      </c>
      <c r="BS54" s="11">
        <f t="shared" si="30"/>
        <v>0</v>
      </c>
      <c r="BT54" s="11">
        <f t="shared" si="30"/>
        <v>0</v>
      </c>
      <c r="BU54" s="11">
        <f t="shared" si="31"/>
        <v>0</v>
      </c>
      <c r="BV54" s="11">
        <f t="shared" si="31"/>
        <v>0</v>
      </c>
      <c r="BW54" s="11">
        <f t="shared" si="31"/>
        <v>0</v>
      </c>
      <c r="BX54" s="11">
        <f t="shared" si="31"/>
        <v>0</v>
      </c>
      <c r="BY54" s="11">
        <f t="shared" si="31"/>
        <v>0</v>
      </c>
      <c r="BZ54" s="11">
        <f t="shared" si="31"/>
        <v>0</v>
      </c>
      <c r="CA54" s="11">
        <f t="shared" si="31"/>
        <v>0</v>
      </c>
      <c r="CB54" s="11">
        <f t="shared" si="31"/>
        <v>0</v>
      </c>
      <c r="CC54" s="11">
        <f t="shared" si="31"/>
        <v>0</v>
      </c>
      <c r="CD54" s="11">
        <f t="shared" si="31"/>
        <v>0</v>
      </c>
      <c r="CE54" s="11">
        <f t="shared" si="31"/>
        <v>0</v>
      </c>
      <c r="CF54" s="11">
        <f t="shared" si="31"/>
        <v>0</v>
      </c>
      <c r="CG54" s="11">
        <f t="shared" si="31"/>
        <v>0</v>
      </c>
      <c r="CH54" s="11">
        <f t="shared" si="31"/>
        <v>0</v>
      </c>
      <c r="CI54" s="11">
        <f t="shared" si="31"/>
        <v>0</v>
      </c>
      <c r="CJ54" s="11">
        <f t="shared" si="31"/>
        <v>0</v>
      </c>
      <c r="CK54" s="11">
        <f t="shared" si="31"/>
        <v>0</v>
      </c>
      <c r="CL54" s="11">
        <f t="shared" si="31"/>
        <v>0</v>
      </c>
      <c r="CM54" s="11">
        <f t="shared" si="31"/>
        <v>0</v>
      </c>
      <c r="CN54" s="11">
        <f t="shared" si="31"/>
        <v>0</v>
      </c>
      <c r="CO54" s="11">
        <f t="shared" si="31"/>
        <v>0</v>
      </c>
      <c r="CP54" s="11">
        <f t="shared" si="31"/>
        <v>0</v>
      </c>
      <c r="CQ54" s="11">
        <f t="shared" si="31"/>
        <v>0</v>
      </c>
      <c r="CR54" s="11">
        <f t="shared" si="31"/>
        <v>0</v>
      </c>
      <c r="CS54" s="11">
        <f t="shared" si="31"/>
        <v>0</v>
      </c>
      <c r="CT54" s="11">
        <f t="shared" si="31"/>
        <v>0</v>
      </c>
      <c r="CU54" s="11">
        <f t="shared" si="31"/>
        <v>0</v>
      </c>
      <c r="CV54" s="11">
        <f t="shared" si="31"/>
        <v>0</v>
      </c>
      <c r="CW54" s="11">
        <f t="shared" si="31"/>
        <v>0</v>
      </c>
      <c r="CX54" s="11">
        <f t="shared" si="31"/>
        <v>0</v>
      </c>
      <c r="CY54" s="11">
        <f t="shared" si="31"/>
        <v>0</v>
      </c>
      <c r="CZ54" s="11">
        <f t="shared" si="31"/>
        <v>0</v>
      </c>
      <c r="DA54" s="11">
        <f t="shared" si="31"/>
        <v>0</v>
      </c>
      <c r="DB54" s="11">
        <f t="shared" si="31"/>
        <v>0</v>
      </c>
      <c r="DC54" s="11">
        <f t="shared" si="31"/>
        <v>0</v>
      </c>
      <c r="DD54" s="11">
        <f t="shared" si="31"/>
        <v>0</v>
      </c>
      <c r="DE54" s="11">
        <f t="shared" si="31"/>
        <v>0</v>
      </c>
      <c r="DF54" s="11">
        <f t="shared" si="31"/>
        <v>0</v>
      </c>
      <c r="DG54" s="11">
        <f t="shared" si="31"/>
        <v>0</v>
      </c>
      <c r="DH54" s="11">
        <f t="shared" si="31"/>
        <v>0</v>
      </c>
      <c r="DI54" s="11">
        <f t="shared" si="31"/>
        <v>0</v>
      </c>
      <c r="DJ54" s="11">
        <f t="shared" si="31"/>
        <v>0</v>
      </c>
      <c r="DK54" s="11">
        <f t="shared" si="31"/>
        <v>0</v>
      </c>
      <c r="DL54" s="11">
        <f t="shared" si="31"/>
        <v>0</v>
      </c>
      <c r="DM54" s="11">
        <f t="shared" si="31"/>
        <v>0</v>
      </c>
      <c r="DN54" s="11">
        <f t="shared" si="31"/>
        <v>0</v>
      </c>
      <c r="DO54" s="11">
        <f t="shared" si="31"/>
        <v>0</v>
      </c>
      <c r="DP54" s="11">
        <f t="shared" si="31"/>
        <v>0</v>
      </c>
      <c r="DQ54" s="11">
        <f t="shared" si="31"/>
        <v>0</v>
      </c>
      <c r="DR54" s="11">
        <f t="shared" si="31"/>
        <v>0</v>
      </c>
      <c r="DS54" s="11">
        <f t="shared" si="31"/>
        <v>0</v>
      </c>
    </row>
    <row r="55" spans="1:123" s="1" customFormat="1" x14ac:dyDescent="0.3">
      <c r="A55" s="2"/>
      <c r="D55" s="6" t="s">
        <v>62</v>
      </c>
      <c r="E55" s="3" t="str">
        <f t="shared" si="32"/>
        <v>#</v>
      </c>
      <c r="H55" s="11">
        <f>SUM($H54:H54)</f>
        <v>0</v>
      </c>
      <c r="I55" s="11">
        <f>SUM($H54:I54)</f>
        <v>0</v>
      </c>
      <c r="J55" s="11">
        <f>SUM($H54:J54)</f>
        <v>0</v>
      </c>
      <c r="K55" s="11">
        <f>SUM($H54:K54)</f>
        <v>0</v>
      </c>
      <c r="L55" s="11">
        <f>SUM($H54:L54)</f>
        <v>0</v>
      </c>
      <c r="M55" s="11">
        <f>SUM($H54:M54)</f>
        <v>0</v>
      </c>
      <c r="N55" s="11">
        <f>SUM($H54:N54)</f>
        <v>0</v>
      </c>
      <c r="O55" s="11">
        <f>SUM($H54:O54)</f>
        <v>1</v>
      </c>
      <c r="P55" s="11">
        <f>SUM($H54:P54)</f>
        <v>1</v>
      </c>
      <c r="Q55" s="11">
        <f>SUM($H54:Q54)</f>
        <v>1</v>
      </c>
      <c r="R55" s="11">
        <f>SUM($H54:R54)</f>
        <v>1</v>
      </c>
      <c r="S55" s="11">
        <f>SUM($H54:S54)</f>
        <v>1</v>
      </c>
      <c r="T55" s="11">
        <f>SUM($H54:T54)</f>
        <v>1</v>
      </c>
      <c r="U55" s="11">
        <f>SUM($H54:U54)</f>
        <v>1</v>
      </c>
      <c r="V55" s="11">
        <f>SUM($H54:V54)</f>
        <v>1</v>
      </c>
      <c r="W55" s="11">
        <f>SUM($H54:W54)</f>
        <v>1</v>
      </c>
      <c r="X55" s="11">
        <f>SUM($H54:X54)</f>
        <v>1</v>
      </c>
      <c r="Y55" s="11">
        <f>SUM($H54:Y54)</f>
        <v>1</v>
      </c>
      <c r="Z55" s="11">
        <f>SUM($H54:Z54)</f>
        <v>1</v>
      </c>
      <c r="AA55" s="11">
        <f>SUM($H54:AA54)</f>
        <v>1</v>
      </c>
      <c r="AB55" s="11">
        <f>SUM($H54:AB54)</f>
        <v>1</v>
      </c>
      <c r="AC55" s="11">
        <f>SUM($H54:AC54)</f>
        <v>1</v>
      </c>
      <c r="AD55" s="11">
        <f>SUM($H54:AD54)</f>
        <v>1</v>
      </c>
      <c r="AE55" s="11">
        <f>SUM($H54:AE54)</f>
        <v>1</v>
      </c>
      <c r="AF55" s="11">
        <f>SUM($H54:AF54)</f>
        <v>1</v>
      </c>
      <c r="AG55" s="11">
        <f>SUM($H54:AG54)</f>
        <v>1</v>
      </c>
      <c r="AH55" s="11">
        <f>SUM($H54:AH54)</f>
        <v>1</v>
      </c>
      <c r="AI55" s="11">
        <f>SUM($H54:AI54)</f>
        <v>1</v>
      </c>
      <c r="AJ55" s="11">
        <f>SUM($H54:AJ54)</f>
        <v>1</v>
      </c>
      <c r="AK55" s="11">
        <f>SUM($H54:AK54)</f>
        <v>1</v>
      </c>
      <c r="AL55" s="11">
        <f>SUM($H54:AL54)</f>
        <v>1</v>
      </c>
      <c r="AM55" s="11">
        <f>SUM($H54:AM54)</f>
        <v>1</v>
      </c>
      <c r="AN55" s="11">
        <f>SUM($H54:AN54)</f>
        <v>1</v>
      </c>
      <c r="AO55" s="11">
        <f>SUM($H54:AO54)</f>
        <v>1</v>
      </c>
      <c r="AP55" s="11">
        <f>SUM($H54:AP54)</f>
        <v>1</v>
      </c>
      <c r="AQ55" s="11">
        <f>SUM($H54:AQ54)</f>
        <v>1</v>
      </c>
      <c r="AR55" s="11">
        <f>SUM($H54:AR54)</f>
        <v>1</v>
      </c>
      <c r="AS55" s="11">
        <f>SUM($H54:AS54)</f>
        <v>1</v>
      </c>
      <c r="AT55" s="11">
        <f>SUM($H54:AT54)</f>
        <v>1</v>
      </c>
      <c r="AU55" s="11">
        <f>SUM($H54:AU54)</f>
        <v>1</v>
      </c>
      <c r="AV55" s="11">
        <f>SUM($H54:AV54)</f>
        <v>1</v>
      </c>
      <c r="AW55" s="11">
        <f>SUM($H54:AW54)</f>
        <v>1</v>
      </c>
      <c r="AX55" s="11">
        <f>SUM($H54:AX54)</f>
        <v>1</v>
      </c>
      <c r="AY55" s="11">
        <f>SUM($H54:AY54)</f>
        <v>1</v>
      </c>
      <c r="AZ55" s="11">
        <f>SUM($H54:AZ54)</f>
        <v>1</v>
      </c>
      <c r="BA55" s="11">
        <f>SUM($H54:BA54)</f>
        <v>1</v>
      </c>
      <c r="BB55" s="11">
        <f>SUM($H54:BB54)</f>
        <v>1</v>
      </c>
      <c r="BC55" s="11">
        <f>SUM($H54:BC54)</f>
        <v>1</v>
      </c>
      <c r="BD55" s="11">
        <f>SUM($H54:BD54)</f>
        <v>1</v>
      </c>
      <c r="BE55" s="11">
        <f>SUM($H54:BE54)</f>
        <v>1</v>
      </c>
      <c r="BF55" s="11">
        <f>SUM($H54:BF54)</f>
        <v>1</v>
      </c>
      <c r="BG55" s="11">
        <f>SUM($H54:BG54)</f>
        <v>1</v>
      </c>
      <c r="BH55" s="11">
        <f>SUM($H54:BH54)</f>
        <v>1</v>
      </c>
      <c r="BI55" s="11">
        <f>SUM($H54:BI54)</f>
        <v>1</v>
      </c>
      <c r="BJ55" s="11">
        <f>SUM($H54:BJ54)</f>
        <v>1</v>
      </c>
      <c r="BK55" s="11">
        <f>SUM($H54:BK54)</f>
        <v>1</v>
      </c>
      <c r="BL55" s="11">
        <f>SUM($H54:BL54)</f>
        <v>1</v>
      </c>
      <c r="BM55" s="11">
        <f>SUM($H54:BM54)</f>
        <v>1</v>
      </c>
      <c r="BN55" s="11">
        <f>SUM($H54:BN54)</f>
        <v>1</v>
      </c>
      <c r="BO55" s="11">
        <f>SUM($H54:BO54)</f>
        <v>1</v>
      </c>
      <c r="BP55" s="11">
        <f>SUM($H54:BP54)</f>
        <v>1</v>
      </c>
      <c r="BQ55" s="11">
        <f>SUM($H54:BQ54)</f>
        <v>1</v>
      </c>
      <c r="BR55" s="11">
        <f>SUM($H54:BR54)</f>
        <v>1</v>
      </c>
      <c r="BS55" s="11">
        <f>SUM($H54:BS54)</f>
        <v>1</v>
      </c>
      <c r="BT55" s="11">
        <f>SUM($H54:BT54)</f>
        <v>1</v>
      </c>
      <c r="BU55" s="11">
        <f>SUM($H54:BU54)</f>
        <v>1</v>
      </c>
      <c r="BV55" s="11">
        <f>SUM($H54:BV54)</f>
        <v>1</v>
      </c>
      <c r="BW55" s="11">
        <f>SUM($H54:BW54)</f>
        <v>1</v>
      </c>
      <c r="BX55" s="11">
        <f>SUM($H54:BX54)</f>
        <v>1</v>
      </c>
      <c r="BY55" s="11">
        <f>SUM($H54:BY54)</f>
        <v>1</v>
      </c>
      <c r="BZ55" s="11">
        <f>SUM($H54:BZ54)</f>
        <v>1</v>
      </c>
      <c r="CA55" s="11">
        <f>SUM($H54:CA54)</f>
        <v>1</v>
      </c>
      <c r="CB55" s="11">
        <f>SUM($H54:CB54)</f>
        <v>1</v>
      </c>
      <c r="CC55" s="11">
        <f>SUM($H54:CC54)</f>
        <v>1</v>
      </c>
      <c r="CD55" s="11">
        <f>SUM($H54:CD54)</f>
        <v>1</v>
      </c>
      <c r="CE55" s="11">
        <f>SUM($H54:CE54)</f>
        <v>1</v>
      </c>
      <c r="CF55" s="11">
        <f>SUM($H54:CF54)</f>
        <v>1</v>
      </c>
      <c r="CG55" s="11">
        <f>SUM($H54:CG54)</f>
        <v>1</v>
      </c>
      <c r="CH55" s="11">
        <f>SUM($H54:CH54)</f>
        <v>1</v>
      </c>
      <c r="CI55" s="11">
        <f>SUM($H54:CI54)</f>
        <v>1</v>
      </c>
      <c r="CJ55" s="11">
        <f>SUM($H54:CJ54)</f>
        <v>1</v>
      </c>
      <c r="CK55" s="11">
        <f>SUM($H54:CK54)</f>
        <v>1</v>
      </c>
      <c r="CL55" s="11">
        <f>SUM($H54:CL54)</f>
        <v>1</v>
      </c>
      <c r="CM55" s="11">
        <f>SUM($H54:CM54)</f>
        <v>1</v>
      </c>
      <c r="CN55" s="11">
        <f>SUM($H54:CN54)</f>
        <v>1</v>
      </c>
      <c r="CO55" s="11">
        <f>SUM($H54:CO54)</f>
        <v>1</v>
      </c>
      <c r="CP55" s="11">
        <f>SUM($H54:CP54)</f>
        <v>1</v>
      </c>
      <c r="CQ55" s="11">
        <f>SUM($H54:CQ54)</f>
        <v>1</v>
      </c>
      <c r="CR55" s="11">
        <f>SUM($H54:CR54)</f>
        <v>1</v>
      </c>
      <c r="CS55" s="11">
        <f>SUM($H54:CS54)</f>
        <v>1</v>
      </c>
      <c r="CT55" s="11">
        <f>SUM($H54:CT54)</f>
        <v>1</v>
      </c>
      <c r="CU55" s="11">
        <f>SUM($H54:CU54)</f>
        <v>1</v>
      </c>
      <c r="CV55" s="11">
        <f>SUM($H54:CV54)</f>
        <v>1</v>
      </c>
      <c r="CW55" s="11">
        <f>SUM($H54:CW54)</f>
        <v>1</v>
      </c>
      <c r="CX55" s="11">
        <f>SUM($H54:CX54)</f>
        <v>1</v>
      </c>
      <c r="CY55" s="11">
        <f>SUM($H54:CY54)</f>
        <v>1</v>
      </c>
      <c r="CZ55" s="11">
        <f>SUM($H54:CZ54)</f>
        <v>1</v>
      </c>
      <c r="DA55" s="11">
        <f>SUM($H54:DA54)</f>
        <v>1</v>
      </c>
      <c r="DB55" s="11">
        <f>SUM($H54:DB54)</f>
        <v>1</v>
      </c>
      <c r="DC55" s="11">
        <f>SUM($H54:DC54)</f>
        <v>1</v>
      </c>
      <c r="DD55" s="11">
        <f>SUM($H54:DD54)</f>
        <v>1</v>
      </c>
      <c r="DE55" s="11">
        <f>SUM($H54:DE54)</f>
        <v>1</v>
      </c>
      <c r="DF55" s="11">
        <f>SUM($H54:DF54)</f>
        <v>1</v>
      </c>
      <c r="DG55" s="11">
        <f>SUM($H54:DG54)</f>
        <v>1</v>
      </c>
      <c r="DH55" s="11">
        <f>SUM($H54:DH54)</f>
        <v>1</v>
      </c>
      <c r="DI55" s="11">
        <f>SUM($H54:DI54)</f>
        <v>1</v>
      </c>
      <c r="DJ55" s="11">
        <f>SUM($H54:DJ54)</f>
        <v>1</v>
      </c>
      <c r="DK55" s="11">
        <f>SUM($H54:DK54)</f>
        <v>1</v>
      </c>
      <c r="DL55" s="11">
        <f>SUM($H54:DL54)</f>
        <v>1</v>
      </c>
      <c r="DM55" s="11">
        <f>SUM($H54:DM54)</f>
        <v>1</v>
      </c>
      <c r="DN55" s="11">
        <f>SUM($H54:DN54)</f>
        <v>1</v>
      </c>
      <c r="DO55" s="11">
        <f>SUM($H54:DO54)</f>
        <v>1</v>
      </c>
      <c r="DP55" s="11">
        <f>SUM($H54:DP54)</f>
        <v>1</v>
      </c>
      <c r="DQ55" s="11">
        <f>SUM($H54:DQ54)</f>
        <v>1</v>
      </c>
      <c r="DR55" s="11">
        <f>SUM($H54:DR54)</f>
        <v>1</v>
      </c>
      <c r="DS55" s="11">
        <f>SUM($H54:DS54)</f>
        <v>1</v>
      </c>
    </row>
    <row r="56" spans="1:123" s="1" customFormat="1" x14ac:dyDescent="0.3">
      <c r="A56" s="2"/>
      <c r="D56" s="6"/>
      <c r="E56" s="3"/>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15"/>
      <c r="CR56" s="15"/>
      <c r="CS56" s="15"/>
      <c r="CT56" s="15"/>
      <c r="CU56" s="15"/>
      <c r="CV56" s="15"/>
      <c r="CW56" s="15"/>
      <c r="CX56" s="15"/>
      <c r="CY56" s="15"/>
      <c r="CZ56" s="15"/>
      <c r="DA56" s="15"/>
      <c r="DB56" s="15"/>
      <c r="DC56" s="15"/>
      <c r="DD56" s="15"/>
      <c r="DE56" s="15"/>
      <c r="DF56" s="15"/>
      <c r="DG56" s="15"/>
      <c r="DH56" s="15"/>
      <c r="DI56" s="15"/>
      <c r="DJ56" s="15"/>
      <c r="DK56" s="15"/>
      <c r="DL56" s="15"/>
      <c r="DM56" s="15"/>
      <c r="DN56" s="15"/>
      <c r="DO56" s="15"/>
      <c r="DP56" s="15"/>
      <c r="DQ56" s="15"/>
      <c r="DR56" s="15"/>
      <c r="DS56" s="15"/>
    </row>
    <row r="57" spans="1:123" s="1" customFormat="1" x14ac:dyDescent="0.3">
      <c r="A57" s="2"/>
      <c r="B57" s="1" t="s">
        <v>25</v>
      </c>
      <c r="D57" s="6"/>
      <c r="E57" s="3"/>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15"/>
      <c r="CR57" s="15"/>
      <c r="CS57" s="15"/>
      <c r="CT57" s="15"/>
      <c r="CU57" s="15"/>
      <c r="CV57" s="15"/>
      <c r="CW57" s="15"/>
      <c r="CX57" s="15"/>
      <c r="CY57" s="15"/>
      <c r="CZ57" s="15"/>
      <c r="DA57" s="15"/>
      <c r="DB57" s="15"/>
      <c r="DC57" s="15"/>
      <c r="DD57" s="15"/>
      <c r="DE57" s="15"/>
      <c r="DF57" s="15"/>
      <c r="DG57" s="15"/>
      <c r="DH57" s="15"/>
      <c r="DI57" s="15"/>
      <c r="DJ57" s="15"/>
      <c r="DK57" s="15"/>
      <c r="DL57" s="15"/>
      <c r="DM57" s="15"/>
      <c r="DN57" s="15"/>
      <c r="DO57" s="15"/>
      <c r="DP57" s="15"/>
      <c r="DQ57" s="15"/>
      <c r="DR57" s="15"/>
      <c r="DS57" s="15"/>
    </row>
    <row r="58" spans="1:123" s="1" customFormat="1" x14ac:dyDescent="0.3">
      <c r="A58" s="2"/>
      <c r="D58" s="6" t="s">
        <v>60</v>
      </c>
      <c r="E58" s="3" t="s">
        <v>14</v>
      </c>
      <c r="F58" s="45">
        <f>EOMONTH(Inputs!J$22,Inputs!J$24*3-1)+1</f>
        <v>44652</v>
      </c>
      <c r="H58" s="11">
        <f>IF(AND($F58&gt;=H$1,$F58&lt;=H$2),1,0)</f>
        <v>0</v>
      </c>
      <c r="I58" s="11">
        <f t="shared" ref="I58:BT61" si="33">IF(AND($F58&gt;=I$1,$F58&lt;=I$2),1,0)</f>
        <v>0</v>
      </c>
      <c r="J58" s="11">
        <f t="shared" si="33"/>
        <v>0</v>
      </c>
      <c r="K58" s="11">
        <f t="shared" si="33"/>
        <v>0</v>
      </c>
      <c r="L58" s="11">
        <f t="shared" si="33"/>
        <v>0</v>
      </c>
      <c r="M58" s="11">
        <f t="shared" si="33"/>
        <v>0</v>
      </c>
      <c r="N58" s="11">
        <f t="shared" si="33"/>
        <v>0</v>
      </c>
      <c r="O58" s="11">
        <f t="shared" si="33"/>
        <v>0</v>
      </c>
      <c r="P58" s="11">
        <f t="shared" si="33"/>
        <v>1</v>
      </c>
      <c r="Q58" s="11">
        <f t="shared" si="33"/>
        <v>0</v>
      </c>
      <c r="R58" s="11">
        <f t="shared" si="33"/>
        <v>0</v>
      </c>
      <c r="S58" s="11">
        <f t="shared" si="33"/>
        <v>0</v>
      </c>
      <c r="T58" s="11">
        <f t="shared" si="33"/>
        <v>0</v>
      </c>
      <c r="U58" s="11">
        <f t="shared" si="33"/>
        <v>0</v>
      </c>
      <c r="V58" s="11">
        <f t="shared" si="33"/>
        <v>0</v>
      </c>
      <c r="W58" s="11">
        <f t="shared" si="33"/>
        <v>0</v>
      </c>
      <c r="X58" s="11">
        <f t="shared" si="33"/>
        <v>0</v>
      </c>
      <c r="Y58" s="11">
        <f t="shared" si="33"/>
        <v>0</v>
      </c>
      <c r="Z58" s="11">
        <f t="shared" si="33"/>
        <v>0</v>
      </c>
      <c r="AA58" s="11">
        <f t="shared" si="33"/>
        <v>0</v>
      </c>
      <c r="AB58" s="11">
        <f t="shared" si="33"/>
        <v>0</v>
      </c>
      <c r="AC58" s="11">
        <f t="shared" si="33"/>
        <v>0</v>
      </c>
      <c r="AD58" s="11">
        <f t="shared" si="33"/>
        <v>0</v>
      </c>
      <c r="AE58" s="11">
        <f t="shared" si="33"/>
        <v>0</v>
      </c>
      <c r="AF58" s="11">
        <f t="shared" si="33"/>
        <v>0</v>
      </c>
      <c r="AG58" s="11">
        <f t="shared" si="33"/>
        <v>0</v>
      </c>
      <c r="AH58" s="11">
        <f t="shared" si="33"/>
        <v>0</v>
      </c>
      <c r="AI58" s="11">
        <f t="shared" si="33"/>
        <v>0</v>
      </c>
      <c r="AJ58" s="11">
        <f t="shared" si="33"/>
        <v>0</v>
      </c>
      <c r="AK58" s="11">
        <f t="shared" si="33"/>
        <v>0</v>
      </c>
      <c r="AL58" s="11">
        <f t="shared" si="33"/>
        <v>0</v>
      </c>
      <c r="AM58" s="11">
        <f t="shared" si="33"/>
        <v>0</v>
      </c>
      <c r="AN58" s="11">
        <f t="shared" si="33"/>
        <v>0</v>
      </c>
      <c r="AO58" s="11">
        <f t="shared" si="33"/>
        <v>0</v>
      </c>
      <c r="AP58" s="11">
        <f t="shared" si="33"/>
        <v>0</v>
      </c>
      <c r="AQ58" s="11">
        <f t="shared" si="33"/>
        <v>0</v>
      </c>
      <c r="AR58" s="11">
        <f t="shared" si="33"/>
        <v>0</v>
      </c>
      <c r="AS58" s="11">
        <f t="shared" si="33"/>
        <v>0</v>
      </c>
      <c r="AT58" s="11">
        <f t="shared" si="33"/>
        <v>0</v>
      </c>
      <c r="AU58" s="11">
        <f t="shared" si="33"/>
        <v>0</v>
      </c>
      <c r="AV58" s="11">
        <f t="shared" si="33"/>
        <v>0</v>
      </c>
      <c r="AW58" s="11">
        <f t="shared" si="33"/>
        <v>0</v>
      </c>
      <c r="AX58" s="11">
        <f t="shared" si="33"/>
        <v>0</v>
      </c>
      <c r="AY58" s="11">
        <f t="shared" si="33"/>
        <v>0</v>
      </c>
      <c r="AZ58" s="11">
        <f t="shared" si="33"/>
        <v>0</v>
      </c>
      <c r="BA58" s="11">
        <f t="shared" si="33"/>
        <v>0</v>
      </c>
      <c r="BB58" s="11">
        <f t="shared" si="33"/>
        <v>0</v>
      </c>
      <c r="BC58" s="11">
        <f t="shared" si="33"/>
        <v>0</v>
      </c>
      <c r="BD58" s="11">
        <f t="shared" si="33"/>
        <v>0</v>
      </c>
      <c r="BE58" s="11">
        <f t="shared" si="33"/>
        <v>0</v>
      </c>
      <c r="BF58" s="11">
        <f t="shared" si="33"/>
        <v>0</v>
      </c>
      <c r="BG58" s="11">
        <f t="shared" si="33"/>
        <v>0</v>
      </c>
      <c r="BH58" s="11">
        <f t="shared" si="33"/>
        <v>0</v>
      </c>
      <c r="BI58" s="11">
        <f t="shared" si="33"/>
        <v>0</v>
      </c>
      <c r="BJ58" s="11">
        <f t="shared" si="33"/>
        <v>0</v>
      </c>
      <c r="BK58" s="11">
        <f t="shared" si="33"/>
        <v>0</v>
      </c>
      <c r="BL58" s="11">
        <f t="shared" si="33"/>
        <v>0</v>
      </c>
      <c r="BM58" s="11">
        <f t="shared" si="33"/>
        <v>0</v>
      </c>
      <c r="BN58" s="11">
        <f t="shared" si="33"/>
        <v>0</v>
      </c>
      <c r="BO58" s="11">
        <f t="shared" si="33"/>
        <v>0</v>
      </c>
      <c r="BP58" s="11">
        <f t="shared" si="33"/>
        <v>0</v>
      </c>
      <c r="BQ58" s="11">
        <f t="shared" si="33"/>
        <v>0</v>
      </c>
      <c r="BR58" s="11">
        <f t="shared" si="33"/>
        <v>0</v>
      </c>
      <c r="BS58" s="11">
        <f t="shared" si="33"/>
        <v>0</v>
      </c>
      <c r="BT58" s="11">
        <f t="shared" si="33"/>
        <v>0</v>
      </c>
      <c r="BU58" s="11">
        <f t="shared" ref="BU58:DS61" si="34">IF(AND($F58&gt;=BU$1,$F58&lt;=BU$2),1,0)</f>
        <v>0</v>
      </c>
      <c r="BV58" s="11">
        <f t="shared" si="34"/>
        <v>0</v>
      </c>
      <c r="BW58" s="11">
        <f t="shared" si="34"/>
        <v>0</v>
      </c>
      <c r="BX58" s="11">
        <f t="shared" si="34"/>
        <v>0</v>
      </c>
      <c r="BY58" s="11">
        <f t="shared" si="34"/>
        <v>0</v>
      </c>
      <c r="BZ58" s="11">
        <f t="shared" si="34"/>
        <v>0</v>
      </c>
      <c r="CA58" s="11">
        <f t="shared" si="34"/>
        <v>0</v>
      </c>
      <c r="CB58" s="11">
        <f t="shared" si="34"/>
        <v>0</v>
      </c>
      <c r="CC58" s="11">
        <f t="shared" si="34"/>
        <v>0</v>
      </c>
      <c r="CD58" s="11">
        <f t="shared" si="34"/>
        <v>0</v>
      </c>
      <c r="CE58" s="11">
        <f t="shared" si="34"/>
        <v>0</v>
      </c>
      <c r="CF58" s="11">
        <f t="shared" si="34"/>
        <v>0</v>
      </c>
      <c r="CG58" s="11">
        <f t="shared" si="34"/>
        <v>0</v>
      </c>
      <c r="CH58" s="11">
        <f t="shared" si="34"/>
        <v>0</v>
      </c>
      <c r="CI58" s="11">
        <f t="shared" si="34"/>
        <v>0</v>
      </c>
      <c r="CJ58" s="11">
        <f t="shared" si="34"/>
        <v>0</v>
      </c>
      <c r="CK58" s="11">
        <f t="shared" si="34"/>
        <v>0</v>
      </c>
      <c r="CL58" s="11">
        <f t="shared" si="34"/>
        <v>0</v>
      </c>
      <c r="CM58" s="11">
        <f t="shared" si="34"/>
        <v>0</v>
      </c>
      <c r="CN58" s="11">
        <f t="shared" si="34"/>
        <v>0</v>
      </c>
      <c r="CO58" s="11">
        <f t="shared" si="34"/>
        <v>0</v>
      </c>
      <c r="CP58" s="11">
        <f t="shared" si="34"/>
        <v>0</v>
      </c>
      <c r="CQ58" s="11">
        <f t="shared" si="34"/>
        <v>0</v>
      </c>
      <c r="CR58" s="11">
        <f t="shared" si="34"/>
        <v>0</v>
      </c>
      <c r="CS58" s="11">
        <f t="shared" si="34"/>
        <v>0</v>
      </c>
      <c r="CT58" s="11">
        <f t="shared" si="34"/>
        <v>0</v>
      </c>
      <c r="CU58" s="11">
        <f t="shared" si="34"/>
        <v>0</v>
      </c>
      <c r="CV58" s="11">
        <f t="shared" si="34"/>
        <v>0</v>
      </c>
      <c r="CW58" s="11">
        <f t="shared" si="34"/>
        <v>0</v>
      </c>
      <c r="CX58" s="11">
        <f t="shared" si="34"/>
        <v>0</v>
      </c>
      <c r="CY58" s="11">
        <f t="shared" si="34"/>
        <v>0</v>
      </c>
      <c r="CZ58" s="11">
        <f t="shared" si="34"/>
        <v>0</v>
      </c>
      <c r="DA58" s="11">
        <f t="shared" si="34"/>
        <v>0</v>
      </c>
      <c r="DB58" s="11">
        <f t="shared" si="34"/>
        <v>0</v>
      </c>
      <c r="DC58" s="11">
        <f t="shared" si="34"/>
        <v>0</v>
      </c>
      <c r="DD58" s="11">
        <f t="shared" si="34"/>
        <v>0</v>
      </c>
      <c r="DE58" s="11">
        <f t="shared" si="34"/>
        <v>0</v>
      </c>
      <c r="DF58" s="11">
        <f t="shared" si="34"/>
        <v>0</v>
      </c>
      <c r="DG58" s="11">
        <f t="shared" si="34"/>
        <v>0</v>
      </c>
      <c r="DH58" s="11">
        <f t="shared" si="34"/>
        <v>0</v>
      </c>
      <c r="DI58" s="11">
        <f t="shared" si="34"/>
        <v>0</v>
      </c>
      <c r="DJ58" s="11">
        <f t="shared" si="34"/>
        <v>0</v>
      </c>
      <c r="DK58" s="11">
        <f t="shared" si="34"/>
        <v>0</v>
      </c>
      <c r="DL58" s="11">
        <f t="shared" si="34"/>
        <v>0</v>
      </c>
      <c r="DM58" s="11">
        <f t="shared" si="34"/>
        <v>0</v>
      </c>
      <c r="DN58" s="11">
        <f t="shared" si="34"/>
        <v>0</v>
      </c>
      <c r="DO58" s="11">
        <f t="shared" si="34"/>
        <v>0</v>
      </c>
      <c r="DP58" s="11">
        <f t="shared" si="34"/>
        <v>0</v>
      </c>
      <c r="DQ58" s="11">
        <f t="shared" si="34"/>
        <v>0</v>
      </c>
      <c r="DR58" s="11">
        <f t="shared" si="34"/>
        <v>0</v>
      </c>
      <c r="DS58" s="11">
        <f t="shared" si="34"/>
        <v>0</v>
      </c>
    </row>
    <row r="59" spans="1:123" s="1" customFormat="1" x14ac:dyDescent="0.3">
      <c r="A59" s="2"/>
      <c r="D59" s="6" t="s">
        <v>61</v>
      </c>
      <c r="E59" s="3" t="str">
        <f>E58</f>
        <v>#</v>
      </c>
      <c r="F59" s="45">
        <f>Inputs!J25</f>
        <v>44926</v>
      </c>
      <c r="H59" s="11">
        <f>IF(AND($F59&gt;=H$1,$F59&lt;=H$2),1,0)</f>
        <v>0</v>
      </c>
      <c r="I59" s="11">
        <f t="shared" si="33"/>
        <v>0</v>
      </c>
      <c r="J59" s="11">
        <f t="shared" si="33"/>
        <v>0</v>
      </c>
      <c r="K59" s="11">
        <f t="shared" si="33"/>
        <v>0</v>
      </c>
      <c r="L59" s="11">
        <f t="shared" si="33"/>
        <v>0</v>
      </c>
      <c r="M59" s="11">
        <f t="shared" si="33"/>
        <v>0</v>
      </c>
      <c r="N59" s="11">
        <f t="shared" si="33"/>
        <v>0</v>
      </c>
      <c r="O59" s="11">
        <f t="shared" si="33"/>
        <v>0</v>
      </c>
      <c r="P59" s="11">
        <f t="shared" si="33"/>
        <v>0</v>
      </c>
      <c r="Q59" s="11">
        <f t="shared" si="33"/>
        <v>0</v>
      </c>
      <c r="R59" s="11">
        <f t="shared" si="33"/>
        <v>1</v>
      </c>
      <c r="S59" s="11">
        <f t="shared" si="33"/>
        <v>0</v>
      </c>
      <c r="T59" s="11">
        <f t="shared" si="33"/>
        <v>0</v>
      </c>
      <c r="U59" s="11">
        <f t="shared" si="33"/>
        <v>0</v>
      </c>
      <c r="V59" s="11">
        <f t="shared" si="33"/>
        <v>0</v>
      </c>
      <c r="W59" s="11">
        <f t="shared" si="33"/>
        <v>0</v>
      </c>
      <c r="X59" s="11">
        <f t="shared" si="33"/>
        <v>0</v>
      </c>
      <c r="Y59" s="11">
        <f t="shared" si="33"/>
        <v>0</v>
      </c>
      <c r="Z59" s="11">
        <f t="shared" si="33"/>
        <v>0</v>
      </c>
      <c r="AA59" s="11">
        <f t="shared" si="33"/>
        <v>0</v>
      </c>
      <c r="AB59" s="11">
        <f t="shared" si="33"/>
        <v>0</v>
      </c>
      <c r="AC59" s="11">
        <f t="shared" si="33"/>
        <v>0</v>
      </c>
      <c r="AD59" s="11">
        <f t="shared" si="33"/>
        <v>0</v>
      </c>
      <c r="AE59" s="11">
        <f t="shared" si="33"/>
        <v>0</v>
      </c>
      <c r="AF59" s="11">
        <f t="shared" si="33"/>
        <v>0</v>
      </c>
      <c r="AG59" s="11">
        <f t="shared" si="33"/>
        <v>0</v>
      </c>
      <c r="AH59" s="11">
        <f t="shared" si="33"/>
        <v>0</v>
      </c>
      <c r="AI59" s="11">
        <f t="shared" si="33"/>
        <v>0</v>
      </c>
      <c r="AJ59" s="11">
        <f t="shared" si="33"/>
        <v>0</v>
      </c>
      <c r="AK59" s="11">
        <f t="shared" si="33"/>
        <v>0</v>
      </c>
      <c r="AL59" s="11">
        <f t="shared" si="33"/>
        <v>0</v>
      </c>
      <c r="AM59" s="11">
        <f t="shared" si="33"/>
        <v>0</v>
      </c>
      <c r="AN59" s="11">
        <f t="shared" si="33"/>
        <v>0</v>
      </c>
      <c r="AO59" s="11">
        <f t="shared" si="33"/>
        <v>0</v>
      </c>
      <c r="AP59" s="11">
        <f t="shared" si="33"/>
        <v>0</v>
      </c>
      <c r="AQ59" s="11">
        <f t="shared" si="33"/>
        <v>0</v>
      </c>
      <c r="AR59" s="11">
        <f t="shared" si="33"/>
        <v>0</v>
      </c>
      <c r="AS59" s="11">
        <f t="shared" si="33"/>
        <v>0</v>
      </c>
      <c r="AT59" s="11">
        <f t="shared" si="33"/>
        <v>0</v>
      </c>
      <c r="AU59" s="11">
        <f t="shared" si="33"/>
        <v>0</v>
      </c>
      <c r="AV59" s="11">
        <f t="shared" si="33"/>
        <v>0</v>
      </c>
      <c r="AW59" s="11">
        <f t="shared" si="33"/>
        <v>0</v>
      </c>
      <c r="AX59" s="11">
        <f t="shared" si="33"/>
        <v>0</v>
      </c>
      <c r="AY59" s="11">
        <f t="shared" si="33"/>
        <v>0</v>
      </c>
      <c r="AZ59" s="11">
        <f t="shared" si="33"/>
        <v>0</v>
      </c>
      <c r="BA59" s="11">
        <f t="shared" si="33"/>
        <v>0</v>
      </c>
      <c r="BB59" s="11">
        <f t="shared" si="33"/>
        <v>0</v>
      </c>
      <c r="BC59" s="11">
        <f t="shared" si="33"/>
        <v>0</v>
      </c>
      <c r="BD59" s="11">
        <f t="shared" si="33"/>
        <v>0</v>
      </c>
      <c r="BE59" s="11">
        <f t="shared" si="33"/>
        <v>0</v>
      </c>
      <c r="BF59" s="11">
        <f t="shared" si="33"/>
        <v>0</v>
      </c>
      <c r="BG59" s="11">
        <f t="shared" si="33"/>
        <v>0</v>
      </c>
      <c r="BH59" s="11">
        <f t="shared" si="33"/>
        <v>0</v>
      </c>
      <c r="BI59" s="11">
        <f t="shared" si="33"/>
        <v>0</v>
      </c>
      <c r="BJ59" s="11">
        <f t="shared" si="33"/>
        <v>0</v>
      </c>
      <c r="BK59" s="11">
        <f t="shared" si="33"/>
        <v>0</v>
      </c>
      <c r="BL59" s="11">
        <f t="shared" si="33"/>
        <v>0</v>
      </c>
      <c r="BM59" s="11">
        <f t="shared" si="33"/>
        <v>0</v>
      </c>
      <c r="BN59" s="11">
        <f t="shared" si="33"/>
        <v>0</v>
      </c>
      <c r="BO59" s="11">
        <f t="shared" si="33"/>
        <v>0</v>
      </c>
      <c r="BP59" s="11">
        <f t="shared" si="33"/>
        <v>0</v>
      </c>
      <c r="BQ59" s="11">
        <f t="shared" si="33"/>
        <v>0</v>
      </c>
      <c r="BR59" s="11">
        <f t="shared" si="33"/>
        <v>0</v>
      </c>
      <c r="BS59" s="11">
        <f t="shared" si="33"/>
        <v>0</v>
      </c>
      <c r="BT59" s="11">
        <f t="shared" si="33"/>
        <v>0</v>
      </c>
      <c r="BU59" s="11">
        <f t="shared" si="34"/>
        <v>0</v>
      </c>
      <c r="BV59" s="11">
        <f t="shared" si="34"/>
        <v>0</v>
      </c>
      <c r="BW59" s="11">
        <f t="shared" si="34"/>
        <v>0</v>
      </c>
      <c r="BX59" s="11">
        <f t="shared" si="34"/>
        <v>0</v>
      </c>
      <c r="BY59" s="11">
        <f t="shared" si="34"/>
        <v>0</v>
      </c>
      <c r="BZ59" s="11">
        <f t="shared" si="34"/>
        <v>0</v>
      </c>
      <c r="CA59" s="11">
        <f t="shared" si="34"/>
        <v>0</v>
      </c>
      <c r="CB59" s="11">
        <f t="shared" si="34"/>
        <v>0</v>
      </c>
      <c r="CC59" s="11">
        <f t="shared" si="34"/>
        <v>0</v>
      </c>
      <c r="CD59" s="11">
        <f t="shared" si="34"/>
        <v>0</v>
      </c>
      <c r="CE59" s="11">
        <f t="shared" si="34"/>
        <v>0</v>
      </c>
      <c r="CF59" s="11">
        <f t="shared" si="34"/>
        <v>0</v>
      </c>
      <c r="CG59" s="11">
        <f t="shared" si="34"/>
        <v>0</v>
      </c>
      <c r="CH59" s="11">
        <f t="shared" si="34"/>
        <v>0</v>
      </c>
      <c r="CI59" s="11">
        <f t="shared" si="34"/>
        <v>0</v>
      </c>
      <c r="CJ59" s="11">
        <f t="shared" si="34"/>
        <v>0</v>
      </c>
      <c r="CK59" s="11">
        <f t="shared" si="34"/>
        <v>0</v>
      </c>
      <c r="CL59" s="11">
        <f t="shared" si="34"/>
        <v>0</v>
      </c>
      <c r="CM59" s="11">
        <f t="shared" si="34"/>
        <v>0</v>
      </c>
      <c r="CN59" s="11">
        <f t="shared" si="34"/>
        <v>0</v>
      </c>
      <c r="CO59" s="11">
        <f t="shared" si="34"/>
        <v>0</v>
      </c>
      <c r="CP59" s="11">
        <f t="shared" si="34"/>
        <v>0</v>
      </c>
      <c r="CQ59" s="11">
        <f t="shared" si="34"/>
        <v>0</v>
      </c>
      <c r="CR59" s="11">
        <f t="shared" si="34"/>
        <v>0</v>
      </c>
      <c r="CS59" s="11">
        <f t="shared" si="34"/>
        <v>0</v>
      </c>
      <c r="CT59" s="11">
        <f t="shared" si="34"/>
        <v>0</v>
      </c>
      <c r="CU59" s="11">
        <f t="shared" si="34"/>
        <v>0</v>
      </c>
      <c r="CV59" s="11">
        <f t="shared" si="34"/>
        <v>0</v>
      </c>
      <c r="CW59" s="11">
        <f t="shared" si="34"/>
        <v>0</v>
      </c>
      <c r="CX59" s="11">
        <f t="shared" si="34"/>
        <v>0</v>
      </c>
      <c r="CY59" s="11">
        <f t="shared" si="34"/>
        <v>0</v>
      </c>
      <c r="CZ59" s="11">
        <f t="shared" si="34"/>
        <v>0</v>
      </c>
      <c r="DA59" s="11">
        <f t="shared" si="34"/>
        <v>0</v>
      </c>
      <c r="DB59" s="11">
        <f t="shared" si="34"/>
        <v>0</v>
      </c>
      <c r="DC59" s="11">
        <f t="shared" si="34"/>
        <v>0</v>
      </c>
      <c r="DD59" s="11">
        <f t="shared" si="34"/>
        <v>0</v>
      </c>
      <c r="DE59" s="11">
        <f t="shared" si="34"/>
        <v>0</v>
      </c>
      <c r="DF59" s="11">
        <f t="shared" si="34"/>
        <v>0</v>
      </c>
      <c r="DG59" s="11">
        <f t="shared" si="34"/>
        <v>0</v>
      </c>
      <c r="DH59" s="11">
        <f t="shared" si="34"/>
        <v>0</v>
      </c>
      <c r="DI59" s="11">
        <f t="shared" si="34"/>
        <v>0</v>
      </c>
      <c r="DJ59" s="11">
        <f t="shared" si="34"/>
        <v>0</v>
      </c>
      <c r="DK59" s="11">
        <f t="shared" si="34"/>
        <v>0</v>
      </c>
      <c r="DL59" s="11">
        <f t="shared" si="34"/>
        <v>0</v>
      </c>
      <c r="DM59" s="11">
        <f t="shared" si="34"/>
        <v>0</v>
      </c>
      <c r="DN59" s="11">
        <f t="shared" si="34"/>
        <v>0</v>
      </c>
      <c r="DO59" s="11">
        <f t="shared" si="34"/>
        <v>0</v>
      </c>
      <c r="DP59" s="11">
        <f t="shared" si="34"/>
        <v>0</v>
      </c>
      <c r="DQ59" s="11">
        <f t="shared" si="34"/>
        <v>0</v>
      </c>
      <c r="DR59" s="11">
        <f t="shared" si="34"/>
        <v>0</v>
      </c>
      <c r="DS59" s="11">
        <f t="shared" si="34"/>
        <v>0</v>
      </c>
    </row>
    <row r="60" spans="1:123" s="1" customFormat="1" x14ac:dyDescent="0.3">
      <c r="A60" s="2"/>
      <c r="D60" s="6" t="s">
        <v>17</v>
      </c>
      <c r="E60" s="3" t="str">
        <f t="shared" ref="E60:E62" si="35">E59</f>
        <v>#</v>
      </c>
      <c r="H60" s="11">
        <f>SUM($H58:H58)-SUM($G59:G59)</f>
        <v>0</v>
      </c>
      <c r="I60" s="11">
        <f>SUM($H58:I58)-SUM($G59:H59)</f>
        <v>0</v>
      </c>
      <c r="J60" s="11">
        <f>SUM($H58:J58)-SUM($G59:I59)</f>
        <v>0</v>
      </c>
      <c r="K60" s="11">
        <f>SUM($H58:K58)-SUM($G59:J59)</f>
        <v>0</v>
      </c>
      <c r="L60" s="11">
        <f>SUM($H58:L58)-SUM($G59:K59)</f>
        <v>0</v>
      </c>
      <c r="M60" s="11">
        <f>SUM($H58:M58)-SUM($G59:L59)</f>
        <v>0</v>
      </c>
      <c r="N60" s="11">
        <f>SUM($H58:N58)-SUM($G59:M59)</f>
        <v>0</v>
      </c>
      <c r="O60" s="11">
        <f>SUM($H58:O58)-SUM($G59:N59)</f>
        <v>0</v>
      </c>
      <c r="P60" s="11">
        <f>SUM($H58:P58)-SUM($G59:O59)</f>
        <v>1</v>
      </c>
      <c r="Q60" s="11">
        <f>SUM($H58:Q58)-SUM($G59:P59)</f>
        <v>1</v>
      </c>
      <c r="R60" s="11">
        <f>SUM($H58:R58)-SUM($G59:Q59)</f>
        <v>1</v>
      </c>
      <c r="S60" s="11">
        <f>SUM($H58:S58)-SUM($G59:R59)</f>
        <v>0</v>
      </c>
      <c r="T60" s="11">
        <f>SUM($H58:T58)-SUM($G59:S59)</f>
        <v>0</v>
      </c>
      <c r="U60" s="11">
        <f>SUM($H58:U58)-SUM($G59:T59)</f>
        <v>0</v>
      </c>
      <c r="V60" s="11">
        <f>SUM($H58:V58)-SUM($G59:U59)</f>
        <v>0</v>
      </c>
      <c r="W60" s="11">
        <f>SUM($H58:W58)-SUM($G59:V59)</f>
        <v>0</v>
      </c>
      <c r="X60" s="11">
        <f>SUM($H58:X58)-SUM($G59:W59)</f>
        <v>0</v>
      </c>
      <c r="Y60" s="11">
        <f>SUM($H58:Y58)-SUM($G59:X59)</f>
        <v>0</v>
      </c>
      <c r="Z60" s="11">
        <f>SUM($H58:Z58)-SUM($G59:Y59)</f>
        <v>0</v>
      </c>
      <c r="AA60" s="11">
        <f>SUM($H58:AA58)-SUM($G59:Z59)</f>
        <v>0</v>
      </c>
      <c r="AB60" s="11">
        <f>SUM($H58:AB58)-SUM($G59:AA59)</f>
        <v>0</v>
      </c>
      <c r="AC60" s="11">
        <f>SUM($H58:AC58)-SUM($G59:AB59)</f>
        <v>0</v>
      </c>
      <c r="AD60" s="11">
        <f>SUM($H58:AD58)-SUM($G59:AC59)</f>
        <v>0</v>
      </c>
      <c r="AE60" s="11">
        <f>SUM($H58:AE58)-SUM($G59:AD59)</f>
        <v>0</v>
      </c>
      <c r="AF60" s="11">
        <f>SUM($H58:AF58)-SUM($G59:AE59)</f>
        <v>0</v>
      </c>
      <c r="AG60" s="11">
        <f>SUM($H58:AG58)-SUM($G59:AF59)</f>
        <v>0</v>
      </c>
      <c r="AH60" s="11">
        <f>SUM($H58:AH58)-SUM($G59:AG59)</f>
        <v>0</v>
      </c>
      <c r="AI60" s="11">
        <f>SUM($H58:AI58)-SUM($G59:AH59)</f>
        <v>0</v>
      </c>
      <c r="AJ60" s="11">
        <f>SUM($H58:AJ58)-SUM($G59:AI59)</f>
        <v>0</v>
      </c>
      <c r="AK60" s="11">
        <f>SUM($H58:AK58)-SUM($G59:AJ59)</f>
        <v>0</v>
      </c>
      <c r="AL60" s="11">
        <f>SUM($H58:AL58)-SUM($G59:AK59)</f>
        <v>0</v>
      </c>
      <c r="AM60" s="11">
        <f>SUM($H58:AM58)-SUM($G59:AL59)</f>
        <v>0</v>
      </c>
      <c r="AN60" s="11">
        <f>SUM($H58:AN58)-SUM($G59:AM59)</f>
        <v>0</v>
      </c>
      <c r="AO60" s="11">
        <f>SUM($H58:AO58)-SUM($G59:AN59)</f>
        <v>0</v>
      </c>
      <c r="AP60" s="11">
        <f>SUM($H58:AP58)-SUM($G59:AO59)</f>
        <v>0</v>
      </c>
      <c r="AQ60" s="11">
        <f>SUM($H58:AQ58)-SUM($G59:AP59)</f>
        <v>0</v>
      </c>
      <c r="AR60" s="11">
        <f>SUM($H58:AR58)-SUM($G59:AQ59)</f>
        <v>0</v>
      </c>
      <c r="AS60" s="11">
        <f>SUM($H58:AS58)-SUM($G59:AR59)</f>
        <v>0</v>
      </c>
      <c r="AT60" s="11">
        <f>SUM($H58:AT58)-SUM($G59:AS59)</f>
        <v>0</v>
      </c>
      <c r="AU60" s="11">
        <f>SUM($H58:AU58)-SUM($G59:AT59)</f>
        <v>0</v>
      </c>
      <c r="AV60" s="11">
        <f>SUM($H58:AV58)-SUM($G59:AU59)</f>
        <v>0</v>
      </c>
      <c r="AW60" s="11">
        <f>SUM($H58:AW58)-SUM($G59:AV59)</f>
        <v>0</v>
      </c>
      <c r="AX60" s="11">
        <f>SUM($H58:AX58)-SUM($G59:AW59)</f>
        <v>0</v>
      </c>
      <c r="AY60" s="11">
        <f>SUM($H58:AY58)-SUM($G59:AX59)</f>
        <v>0</v>
      </c>
      <c r="AZ60" s="11">
        <f>SUM($H58:AZ58)-SUM($G59:AY59)</f>
        <v>0</v>
      </c>
      <c r="BA60" s="11">
        <f>SUM($H58:BA58)-SUM($G59:AZ59)</f>
        <v>0</v>
      </c>
      <c r="BB60" s="11">
        <f>SUM($H58:BB58)-SUM($G59:BA59)</f>
        <v>0</v>
      </c>
      <c r="BC60" s="11">
        <f>SUM($H58:BC58)-SUM($G59:BB59)</f>
        <v>0</v>
      </c>
      <c r="BD60" s="11">
        <f>SUM($H58:BD58)-SUM($G59:BC59)</f>
        <v>0</v>
      </c>
      <c r="BE60" s="11">
        <f>SUM($H58:BE58)-SUM($G59:BD59)</f>
        <v>0</v>
      </c>
      <c r="BF60" s="11">
        <f>SUM($H58:BF58)-SUM($G59:BE59)</f>
        <v>0</v>
      </c>
      <c r="BG60" s="11">
        <f>SUM($H58:BG58)-SUM($G59:BF59)</f>
        <v>0</v>
      </c>
      <c r="BH60" s="11">
        <f>SUM($H58:BH58)-SUM($G59:BG59)</f>
        <v>0</v>
      </c>
      <c r="BI60" s="11">
        <f>SUM($H58:BI58)-SUM($G59:BH59)</f>
        <v>0</v>
      </c>
      <c r="BJ60" s="11">
        <f>SUM($H58:BJ58)-SUM($G59:BI59)</f>
        <v>0</v>
      </c>
      <c r="BK60" s="11">
        <f>SUM($H58:BK58)-SUM($G59:BJ59)</f>
        <v>0</v>
      </c>
      <c r="BL60" s="11">
        <f>SUM($H58:BL58)-SUM($G59:BK59)</f>
        <v>0</v>
      </c>
      <c r="BM60" s="11">
        <f>SUM($H58:BM58)-SUM($G59:BL59)</f>
        <v>0</v>
      </c>
      <c r="BN60" s="11">
        <f>SUM($H58:BN58)-SUM($G59:BM59)</f>
        <v>0</v>
      </c>
      <c r="BO60" s="11">
        <f>SUM($H58:BO58)-SUM($G59:BN59)</f>
        <v>0</v>
      </c>
      <c r="BP60" s="11">
        <f>SUM($H58:BP58)-SUM($G59:BO59)</f>
        <v>0</v>
      </c>
      <c r="BQ60" s="11">
        <f>SUM($H58:BQ58)-SUM($G59:BP59)</f>
        <v>0</v>
      </c>
      <c r="BR60" s="11">
        <f>SUM($H58:BR58)-SUM($G59:BQ59)</f>
        <v>0</v>
      </c>
      <c r="BS60" s="11">
        <f>SUM($H58:BS58)-SUM($G59:BR59)</f>
        <v>0</v>
      </c>
      <c r="BT60" s="11">
        <f>SUM($H58:BT58)-SUM($G59:BS59)</f>
        <v>0</v>
      </c>
      <c r="BU60" s="11">
        <f>SUM($H58:BU58)-SUM($G59:BT59)</f>
        <v>0</v>
      </c>
      <c r="BV60" s="11">
        <f>SUM($H58:BV58)-SUM($G59:BU59)</f>
        <v>0</v>
      </c>
      <c r="BW60" s="11">
        <f>SUM($H58:BW58)-SUM($G59:BV59)</f>
        <v>0</v>
      </c>
      <c r="BX60" s="11">
        <f>SUM($H58:BX58)-SUM($G59:BW59)</f>
        <v>0</v>
      </c>
      <c r="BY60" s="11">
        <f>SUM($H58:BY58)-SUM($G59:BX59)</f>
        <v>0</v>
      </c>
      <c r="BZ60" s="11">
        <f>SUM($H58:BZ58)-SUM($G59:BY59)</f>
        <v>0</v>
      </c>
      <c r="CA60" s="11">
        <f>SUM($H58:CA58)-SUM($G59:BZ59)</f>
        <v>0</v>
      </c>
      <c r="CB60" s="11">
        <f>SUM($H58:CB58)-SUM($G59:CA59)</f>
        <v>0</v>
      </c>
      <c r="CC60" s="11">
        <f>SUM($H58:CC58)-SUM($G59:CB59)</f>
        <v>0</v>
      </c>
      <c r="CD60" s="11">
        <f>SUM($H58:CD58)-SUM($G59:CC59)</f>
        <v>0</v>
      </c>
      <c r="CE60" s="11">
        <f>SUM($H58:CE58)-SUM($G59:CD59)</f>
        <v>0</v>
      </c>
      <c r="CF60" s="11">
        <f>SUM($H58:CF58)-SUM($G59:CE59)</f>
        <v>0</v>
      </c>
      <c r="CG60" s="11">
        <f>SUM($H58:CG58)-SUM($G59:CF59)</f>
        <v>0</v>
      </c>
      <c r="CH60" s="11">
        <f>SUM($H58:CH58)-SUM($G59:CG59)</f>
        <v>0</v>
      </c>
      <c r="CI60" s="11">
        <f>SUM($H58:CI58)-SUM($G59:CH59)</f>
        <v>0</v>
      </c>
      <c r="CJ60" s="11">
        <f>SUM($H58:CJ58)-SUM($G59:CI59)</f>
        <v>0</v>
      </c>
      <c r="CK60" s="11">
        <f>SUM($H58:CK58)-SUM($G59:CJ59)</f>
        <v>0</v>
      </c>
      <c r="CL60" s="11">
        <f>SUM($H58:CL58)-SUM($G59:CK59)</f>
        <v>0</v>
      </c>
      <c r="CM60" s="11">
        <f>SUM($H58:CM58)-SUM($G59:CL59)</f>
        <v>0</v>
      </c>
      <c r="CN60" s="11">
        <f>SUM($H58:CN58)-SUM($G59:CM59)</f>
        <v>0</v>
      </c>
      <c r="CO60" s="11">
        <f>SUM($H58:CO58)-SUM($G59:CN59)</f>
        <v>0</v>
      </c>
      <c r="CP60" s="11">
        <f>SUM($H58:CP58)-SUM($G59:CO59)</f>
        <v>0</v>
      </c>
      <c r="CQ60" s="11">
        <f>SUM($H58:CQ58)-SUM($G59:CP59)</f>
        <v>0</v>
      </c>
      <c r="CR60" s="11">
        <f>SUM($H58:CR58)-SUM($G59:CQ59)</f>
        <v>0</v>
      </c>
      <c r="CS60" s="11">
        <f>SUM($H58:CS58)-SUM($G59:CR59)</f>
        <v>0</v>
      </c>
      <c r="CT60" s="11">
        <f>SUM($H58:CT58)-SUM($G59:CS59)</f>
        <v>0</v>
      </c>
      <c r="CU60" s="11">
        <f>SUM($H58:CU58)-SUM($G59:CT59)</f>
        <v>0</v>
      </c>
      <c r="CV60" s="11">
        <f>SUM($H58:CV58)-SUM($G59:CU59)</f>
        <v>0</v>
      </c>
      <c r="CW60" s="11">
        <f>SUM($H58:CW58)-SUM($G59:CV59)</f>
        <v>0</v>
      </c>
      <c r="CX60" s="11">
        <f>SUM($H58:CX58)-SUM($G59:CW59)</f>
        <v>0</v>
      </c>
      <c r="CY60" s="11">
        <f>SUM($H58:CY58)-SUM($G59:CX59)</f>
        <v>0</v>
      </c>
      <c r="CZ60" s="11">
        <f>SUM($H58:CZ58)-SUM($G59:CY59)</f>
        <v>0</v>
      </c>
      <c r="DA60" s="11">
        <f>SUM($H58:DA58)-SUM($G59:CZ59)</f>
        <v>0</v>
      </c>
      <c r="DB60" s="11">
        <f>SUM($H58:DB58)-SUM($G59:DA59)</f>
        <v>0</v>
      </c>
      <c r="DC60" s="11">
        <f>SUM($H58:DC58)-SUM($G59:DB59)</f>
        <v>0</v>
      </c>
      <c r="DD60" s="11">
        <f>SUM($H58:DD58)-SUM($G59:DC59)</f>
        <v>0</v>
      </c>
      <c r="DE60" s="11">
        <f>SUM($H58:DE58)-SUM($G59:DD59)</f>
        <v>0</v>
      </c>
      <c r="DF60" s="11">
        <f>SUM($H58:DF58)-SUM($G59:DE59)</f>
        <v>0</v>
      </c>
      <c r="DG60" s="11">
        <f>SUM($H58:DG58)-SUM($G59:DF59)</f>
        <v>0</v>
      </c>
      <c r="DH60" s="11">
        <f>SUM($H58:DH58)-SUM($G59:DG59)</f>
        <v>0</v>
      </c>
      <c r="DI60" s="11">
        <f>SUM($H58:DI58)-SUM($G59:DH59)</f>
        <v>0</v>
      </c>
      <c r="DJ60" s="11">
        <f>SUM($H58:DJ58)-SUM($G59:DI59)</f>
        <v>0</v>
      </c>
      <c r="DK60" s="11">
        <f>SUM($H58:DK58)-SUM($G59:DJ59)</f>
        <v>0</v>
      </c>
      <c r="DL60" s="11">
        <f>SUM($H58:DL58)-SUM($G59:DK59)</f>
        <v>0</v>
      </c>
      <c r="DM60" s="11">
        <f>SUM($H58:DM58)-SUM($G59:DL59)</f>
        <v>0</v>
      </c>
      <c r="DN60" s="11">
        <f>SUM($H58:DN58)-SUM($G59:DM59)</f>
        <v>0</v>
      </c>
      <c r="DO60" s="11">
        <f>SUM($H58:DO58)-SUM($G59:DN59)</f>
        <v>0</v>
      </c>
      <c r="DP60" s="11">
        <f>SUM($H58:DP58)-SUM($G59:DO59)</f>
        <v>0</v>
      </c>
      <c r="DQ60" s="11">
        <f>SUM($H58:DQ58)-SUM($G59:DP59)</f>
        <v>0</v>
      </c>
      <c r="DR60" s="11">
        <f>SUM($H58:DR58)-SUM($G59:DQ59)</f>
        <v>0</v>
      </c>
      <c r="DS60" s="11">
        <f>SUM($H58:DS58)-SUM($G59:DR59)</f>
        <v>0</v>
      </c>
    </row>
    <row r="61" spans="1:123" s="1" customFormat="1" x14ac:dyDescent="0.3">
      <c r="A61" s="2"/>
      <c r="D61" s="6" t="s">
        <v>63</v>
      </c>
      <c r="E61" s="3" t="str">
        <f t="shared" si="35"/>
        <v>#</v>
      </c>
      <c r="F61" s="45">
        <f>Inputs!J26</f>
        <v>44927</v>
      </c>
      <c r="H61" s="11">
        <f>IF(AND($F61&gt;=H$1,$F61&lt;=H$2),1,0)</f>
        <v>0</v>
      </c>
      <c r="I61" s="11">
        <f t="shared" si="33"/>
        <v>0</v>
      </c>
      <c r="J61" s="11">
        <f t="shared" si="33"/>
        <v>0</v>
      </c>
      <c r="K61" s="11">
        <f t="shared" si="33"/>
        <v>0</v>
      </c>
      <c r="L61" s="11">
        <f t="shared" si="33"/>
        <v>0</v>
      </c>
      <c r="M61" s="11">
        <f t="shared" si="33"/>
        <v>0</v>
      </c>
      <c r="N61" s="11">
        <f t="shared" si="33"/>
        <v>0</v>
      </c>
      <c r="O61" s="11">
        <f t="shared" si="33"/>
        <v>0</v>
      </c>
      <c r="P61" s="11">
        <f t="shared" si="33"/>
        <v>0</v>
      </c>
      <c r="Q61" s="11">
        <f t="shared" si="33"/>
        <v>0</v>
      </c>
      <c r="R61" s="11">
        <f t="shared" si="33"/>
        <v>0</v>
      </c>
      <c r="S61" s="11">
        <f t="shared" si="33"/>
        <v>1</v>
      </c>
      <c r="T61" s="11">
        <f t="shared" si="33"/>
        <v>0</v>
      </c>
      <c r="U61" s="11">
        <f t="shared" si="33"/>
        <v>0</v>
      </c>
      <c r="V61" s="11">
        <f t="shared" si="33"/>
        <v>0</v>
      </c>
      <c r="W61" s="11">
        <f t="shared" si="33"/>
        <v>0</v>
      </c>
      <c r="X61" s="11">
        <f t="shared" si="33"/>
        <v>0</v>
      </c>
      <c r="Y61" s="11">
        <f t="shared" si="33"/>
        <v>0</v>
      </c>
      <c r="Z61" s="11">
        <f t="shared" si="33"/>
        <v>0</v>
      </c>
      <c r="AA61" s="11">
        <f t="shared" si="33"/>
        <v>0</v>
      </c>
      <c r="AB61" s="11">
        <f t="shared" si="33"/>
        <v>0</v>
      </c>
      <c r="AC61" s="11">
        <f t="shared" si="33"/>
        <v>0</v>
      </c>
      <c r="AD61" s="11">
        <f t="shared" si="33"/>
        <v>0</v>
      </c>
      <c r="AE61" s="11">
        <f t="shared" si="33"/>
        <v>0</v>
      </c>
      <c r="AF61" s="11">
        <f t="shared" si="33"/>
        <v>0</v>
      </c>
      <c r="AG61" s="11">
        <f t="shared" si="33"/>
        <v>0</v>
      </c>
      <c r="AH61" s="11">
        <f t="shared" si="33"/>
        <v>0</v>
      </c>
      <c r="AI61" s="11">
        <f t="shared" si="33"/>
        <v>0</v>
      </c>
      <c r="AJ61" s="11">
        <f t="shared" si="33"/>
        <v>0</v>
      </c>
      <c r="AK61" s="11">
        <f t="shared" si="33"/>
        <v>0</v>
      </c>
      <c r="AL61" s="11">
        <f t="shared" si="33"/>
        <v>0</v>
      </c>
      <c r="AM61" s="11">
        <f t="shared" si="33"/>
        <v>0</v>
      </c>
      <c r="AN61" s="11">
        <f t="shared" si="33"/>
        <v>0</v>
      </c>
      <c r="AO61" s="11">
        <f t="shared" si="33"/>
        <v>0</v>
      </c>
      <c r="AP61" s="11">
        <f t="shared" si="33"/>
        <v>0</v>
      </c>
      <c r="AQ61" s="11">
        <f t="shared" si="33"/>
        <v>0</v>
      </c>
      <c r="AR61" s="11">
        <f t="shared" si="33"/>
        <v>0</v>
      </c>
      <c r="AS61" s="11">
        <f t="shared" si="33"/>
        <v>0</v>
      </c>
      <c r="AT61" s="11">
        <f t="shared" si="33"/>
        <v>0</v>
      </c>
      <c r="AU61" s="11">
        <f t="shared" si="33"/>
        <v>0</v>
      </c>
      <c r="AV61" s="11">
        <f t="shared" si="33"/>
        <v>0</v>
      </c>
      <c r="AW61" s="11">
        <f t="shared" si="33"/>
        <v>0</v>
      </c>
      <c r="AX61" s="11">
        <f t="shared" si="33"/>
        <v>0</v>
      </c>
      <c r="AY61" s="11">
        <f t="shared" si="33"/>
        <v>0</v>
      </c>
      <c r="AZ61" s="11">
        <f t="shared" si="33"/>
        <v>0</v>
      </c>
      <c r="BA61" s="11">
        <f t="shared" si="33"/>
        <v>0</v>
      </c>
      <c r="BB61" s="11">
        <f t="shared" si="33"/>
        <v>0</v>
      </c>
      <c r="BC61" s="11">
        <f t="shared" si="33"/>
        <v>0</v>
      </c>
      <c r="BD61" s="11">
        <f t="shared" si="33"/>
        <v>0</v>
      </c>
      <c r="BE61" s="11">
        <f t="shared" si="33"/>
        <v>0</v>
      </c>
      <c r="BF61" s="11">
        <f t="shared" si="33"/>
        <v>0</v>
      </c>
      <c r="BG61" s="11">
        <f t="shared" si="33"/>
        <v>0</v>
      </c>
      <c r="BH61" s="11">
        <f t="shared" si="33"/>
        <v>0</v>
      </c>
      <c r="BI61" s="11">
        <f t="shared" si="33"/>
        <v>0</v>
      </c>
      <c r="BJ61" s="11">
        <f t="shared" si="33"/>
        <v>0</v>
      </c>
      <c r="BK61" s="11">
        <f t="shared" si="33"/>
        <v>0</v>
      </c>
      <c r="BL61" s="11">
        <f t="shared" si="33"/>
        <v>0</v>
      </c>
      <c r="BM61" s="11">
        <f t="shared" si="33"/>
        <v>0</v>
      </c>
      <c r="BN61" s="11">
        <f t="shared" si="33"/>
        <v>0</v>
      </c>
      <c r="BO61" s="11">
        <f t="shared" si="33"/>
        <v>0</v>
      </c>
      <c r="BP61" s="11">
        <f t="shared" si="33"/>
        <v>0</v>
      </c>
      <c r="BQ61" s="11">
        <f t="shared" si="33"/>
        <v>0</v>
      </c>
      <c r="BR61" s="11">
        <f t="shared" si="33"/>
        <v>0</v>
      </c>
      <c r="BS61" s="11">
        <f t="shared" si="33"/>
        <v>0</v>
      </c>
      <c r="BT61" s="11">
        <f t="shared" si="33"/>
        <v>0</v>
      </c>
      <c r="BU61" s="11">
        <f t="shared" si="34"/>
        <v>0</v>
      </c>
      <c r="BV61" s="11">
        <f t="shared" si="34"/>
        <v>0</v>
      </c>
      <c r="BW61" s="11">
        <f t="shared" si="34"/>
        <v>0</v>
      </c>
      <c r="BX61" s="11">
        <f t="shared" si="34"/>
        <v>0</v>
      </c>
      <c r="BY61" s="11">
        <f t="shared" si="34"/>
        <v>0</v>
      </c>
      <c r="BZ61" s="11">
        <f t="shared" si="34"/>
        <v>0</v>
      </c>
      <c r="CA61" s="11">
        <f t="shared" si="34"/>
        <v>0</v>
      </c>
      <c r="CB61" s="11">
        <f t="shared" si="34"/>
        <v>0</v>
      </c>
      <c r="CC61" s="11">
        <f t="shared" si="34"/>
        <v>0</v>
      </c>
      <c r="CD61" s="11">
        <f t="shared" si="34"/>
        <v>0</v>
      </c>
      <c r="CE61" s="11">
        <f t="shared" si="34"/>
        <v>0</v>
      </c>
      <c r="CF61" s="11">
        <f t="shared" si="34"/>
        <v>0</v>
      </c>
      <c r="CG61" s="11">
        <f t="shared" si="34"/>
        <v>0</v>
      </c>
      <c r="CH61" s="11">
        <f t="shared" si="34"/>
        <v>0</v>
      </c>
      <c r="CI61" s="11">
        <f t="shared" si="34"/>
        <v>0</v>
      </c>
      <c r="CJ61" s="11">
        <f t="shared" si="34"/>
        <v>0</v>
      </c>
      <c r="CK61" s="11">
        <f t="shared" si="34"/>
        <v>0</v>
      </c>
      <c r="CL61" s="11">
        <f t="shared" si="34"/>
        <v>0</v>
      </c>
      <c r="CM61" s="11">
        <f t="shared" si="34"/>
        <v>0</v>
      </c>
      <c r="CN61" s="11">
        <f t="shared" si="34"/>
        <v>0</v>
      </c>
      <c r="CO61" s="11">
        <f t="shared" si="34"/>
        <v>0</v>
      </c>
      <c r="CP61" s="11">
        <f t="shared" si="34"/>
        <v>0</v>
      </c>
      <c r="CQ61" s="11">
        <f t="shared" si="34"/>
        <v>0</v>
      </c>
      <c r="CR61" s="11">
        <f t="shared" si="34"/>
        <v>0</v>
      </c>
      <c r="CS61" s="11">
        <f t="shared" si="34"/>
        <v>0</v>
      </c>
      <c r="CT61" s="11">
        <f t="shared" si="34"/>
        <v>0</v>
      </c>
      <c r="CU61" s="11">
        <f t="shared" si="34"/>
        <v>0</v>
      </c>
      <c r="CV61" s="11">
        <f t="shared" si="34"/>
        <v>0</v>
      </c>
      <c r="CW61" s="11">
        <f t="shared" si="34"/>
        <v>0</v>
      </c>
      <c r="CX61" s="11">
        <f t="shared" si="34"/>
        <v>0</v>
      </c>
      <c r="CY61" s="11">
        <f t="shared" si="34"/>
        <v>0</v>
      </c>
      <c r="CZ61" s="11">
        <f t="shared" si="34"/>
        <v>0</v>
      </c>
      <c r="DA61" s="11">
        <f t="shared" si="34"/>
        <v>0</v>
      </c>
      <c r="DB61" s="11">
        <f t="shared" si="34"/>
        <v>0</v>
      </c>
      <c r="DC61" s="11">
        <f t="shared" si="34"/>
        <v>0</v>
      </c>
      <c r="DD61" s="11">
        <f t="shared" si="34"/>
        <v>0</v>
      </c>
      <c r="DE61" s="11">
        <f t="shared" si="34"/>
        <v>0</v>
      </c>
      <c r="DF61" s="11">
        <f t="shared" si="34"/>
        <v>0</v>
      </c>
      <c r="DG61" s="11">
        <f t="shared" si="34"/>
        <v>0</v>
      </c>
      <c r="DH61" s="11">
        <f t="shared" si="34"/>
        <v>0</v>
      </c>
      <c r="DI61" s="11">
        <f t="shared" si="34"/>
        <v>0</v>
      </c>
      <c r="DJ61" s="11">
        <f t="shared" si="34"/>
        <v>0</v>
      </c>
      <c r="DK61" s="11">
        <f t="shared" si="34"/>
        <v>0</v>
      </c>
      <c r="DL61" s="11">
        <f t="shared" si="34"/>
        <v>0</v>
      </c>
      <c r="DM61" s="11">
        <f t="shared" si="34"/>
        <v>0</v>
      </c>
      <c r="DN61" s="11">
        <f t="shared" si="34"/>
        <v>0</v>
      </c>
      <c r="DO61" s="11">
        <f t="shared" si="34"/>
        <v>0</v>
      </c>
      <c r="DP61" s="11">
        <f t="shared" si="34"/>
        <v>0</v>
      </c>
      <c r="DQ61" s="11">
        <f t="shared" si="34"/>
        <v>0</v>
      </c>
      <c r="DR61" s="11">
        <f t="shared" si="34"/>
        <v>0</v>
      </c>
      <c r="DS61" s="11">
        <f t="shared" si="34"/>
        <v>0</v>
      </c>
    </row>
    <row r="62" spans="1:123" s="1" customFormat="1" x14ac:dyDescent="0.3">
      <c r="A62" s="2"/>
      <c r="D62" s="6" t="s">
        <v>62</v>
      </c>
      <c r="E62" s="3" t="str">
        <f t="shared" si="35"/>
        <v>#</v>
      </c>
      <c r="H62" s="11">
        <f>SUM($H61:H61)</f>
        <v>0</v>
      </c>
      <c r="I62" s="11">
        <f>SUM($H61:I61)</f>
        <v>0</v>
      </c>
      <c r="J62" s="11">
        <f>SUM($H61:J61)</f>
        <v>0</v>
      </c>
      <c r="K62" s="11">
        <f>SUM($H61:K61)</f>
        <v>0</v>
      </c>
      <c r="L62" s="11">
        <f>SUM($H61:L61)</f>
        <v>0</v>
      </c>
      <c r="M62" s="11">
        <f>SUM($H61:M61)</f>
        <v>0</v>
      </c>
      <c r="N62" s="11">
        <f>SUM($H61:N61)</f>
        <v>0</v>
      </c>
      <c r="O62" s="11">
        <f>SUM($H61:O61)</f>
        <v>0</v>
      </c>
      <c r="P62" s="11">
        <f>SUM($H61:P61)</f>
        <v>0</v>
      </c>
      <c r="Q62" s="11">
        <f>SUM($H61:Q61)</f>
        <v>0</v>
      </c>
      <c r="R62" s="11">
        <f>SUM($H61:R61)</f>
        <v>0</v>
      </c>
      <c r="S62" s="11">
        <f>SUM($H61:S61)</f>
        <v>1</v>
      </c>
      <c r="T62" s="11">
        <f>SUM($H61:T61)</f>
        <v>1</v>
      </c>
      <c r="U62" s="11">
        <f>SUM($H61:U61)</f>
        <v>1</v>
      </c>
      <c r="V62" s="11">
        <f>SUM($H61:V61)</f>
        <v>1</v>
      </c>
      <c r="W62" s="11">
        <f>SUM($H61:W61)</f>
        <v>1</v>
      </c>
      <c r="X62" s="11">
        <f>SUM($H61:X61)</f>
        <v>1</v>
      </c>
      <c r="Y62" s="11">
        <f>SUM($H61:Y61)</f>
        <v>1</v>
      </c>
      <c r="Z62" s="11">
        <f>SUM($H61:Z61)</f>
        <v>1</v>
      </c>
      <c r="AA62" s="11">
        <f>SUM($H61:AA61)</f>
        <v>1</v>
      </c>
      <c r="AB62" s="11">
        <f>SUM($H61:AB61)</f>
        <v>1</v>
      </c>
      <c r="AC62" s="11">
        <f>SUM($H61:AC61)</f>
        <v>1</v>
      </c>
      <c r="AD62" s="11">
        <f>SUM($H61:AD61)</f>
        <v>1</v>
      </c>
      <c r="AE62" s="11">
        <f>SUM($H61:AE61)</f>
        <v>1</v>
      </c>
      <c r="AF62" s="11">
        <f>SUM($H61:AF61)</f>
        <v>1</v>
      </c>
      <c r="AG62" s="11">
        <f>SUM($H61:AG61)</f>
        <v>1</v>
      </c>
      <c r="AH62" s="11">
        <f>SUM($H61:AH61)</f>
        <v>1</v>
      </c>
      <c r="AI62" s="11">
        <f>SUM($H61:AI61)</f>
        <v>1</v>
      </c>
      <c r="AJ62" s="11">
        <f>SUM($H61:AJ61)</f>
        <v>1</v>
      </c>
      <c r="AK62" s="11">
        <f>SUM($H61:AK61)</f>
        <v>1</v>
      </c>
      <c r="AL62" s="11">
        <f>SUM($H61:AL61)</f>
        <v>1</v>
      </c>
      <c r="AM62" s="11">
        <f>SUM($H61:AM61)</f>
        <v>1</v>
      </c>
      <c r="AN62" s="11">
        <f>SUM($H61:AN61)</f>
        <v>1</v>
      </c>
      <c r="AO62" s="11">
        <f>SUM($H61:AO61)</f>
        <v>1</v>
      </c>
      <c r="AP62" s="11">
        <f>SUM($H61:AP61)</f>
        <v>1</v>
      </c>
      <c r="AQ62" s="11">
        <f>SUM($H61:AQ61)</f>
        <v>1</v>
      </c>
      <c r="AR62" s="11">
        <f>SUM($H61:AR61)</f>
        <v>1</v>
      </c>
      <c r="AS62" s="11">
        <f>SUM($H61:AS61)</f>
        <v>1</v>
      </c>
      <c r="AT62" s="11">
        <f>SUM($H61:AT61)</f>
        <v>1</v>
      </c>
      <c r="AU62" s="11">
        <f>SUM($H61:AU61)</f>
        <v>1</v>
      </c>
      <c r="AV62" s="11">
        <f>SUM($H61:AV61)</f>
        <v>1</v>
      </c>
      <c r="AW62" s="11">
        <f>SUM($H61:AW61)</f>
        <v>1</v>
      </c>
      <c r="AX62" s="11">
        <f>SUM($H61:AX61)</f>
        <v>1</v>
      </c>
      <c r="AY62" s="11">
        <f>SUM($H61:AY61)</f>
        <v>1</v>
      </c>
      <c r="AZ62" s="11">
        <f>SUM($H61:AZ61)</f>
        <v>1</v>
      </c>
      <c r="BA62" s="11">
        <f>SUM($H61:BA61)</f>
        <v>1</v>
      </c>
      <c r="BB62" s="11">
        <f>SUM($H61:BB61)</f>
        <v>1</v>
      </c>
      <c r="BC62" s="11">
        <f>SUM($H61:BC61)</f>
        <v>1</v>
      </c>
      <c r="BD62" s="11">
        <f>SUM($H61:BD61)</f>
        <v>1</v>
      </c>
      <c r="BE62" s="11">
        <f>SUM($H61:BE61)</f>
        <v>1</v>
      </c>
      <c r="BF62" s="11">
        <f>SUM($H61:BF61)</f>
        <v>1</v>
      </c>
      <c r="BG62" s="11">
        <f>SUM($H61:BG61)</f>
        <v>1</v>
      </c>
      <c r="BH62" s="11">
        <f>SUM($H61:BH61)</f>
        <v>1</v>
      </c>
      <c r="BI62" s="11">
        <f>SUM($H61:BI61)</f>
        <v>1</v>
      </c>
      <c r="BJ62" s="11">
        <f>SUM($H61:BJ61)</f>
        <v>1</v>
      </c>
      <c r="BK62" s="11">
        <f>SUM($H61:BK61)</f>
        <v>1</v>
      </c>
      <c r="BL62" s="11">
        <f>SUM($H61:BL61)</f>
        <v>1</v>
      </c>
      <c r="BM62" s="11">
        <f>SUM($H61:BM61)</f>
        <v>1</v>
      </c>
      <c r="BN62" s="11">
        <f>SUM($H61:BN61)</f>
        <v>1</v>
      </c>
      <c r="BO62" s="11">
        <f>SUM($H61:BO61)</f>
        <v>1</v>
      </c>
      <c r="BP62" s="11">
        <f>SUM($H61:BP61)</f>
        <v>1</v>
      </c>
      <c r="BQ62" s="11">
        <f>SUM($H61:BQ61)</f>
        <v>1</v>
      </c>
      <c r="BR62" s="11">
        <f>SUM($H61:BR61)</f>
        <v>1</v>
      </c>
      <c r="BS62" s="11">
        <f>SUM($H61:BS61)</f>
        <v>1</v>
      </c>
      <c r="BT62" s="11">
        <f>SUM($H61:BT61)</f>
        <v>1</v>
      </c>
      <c r="BU62" s="11">
        <f>SUM($H61:BU61)</f>
        <v>1</v>
      </c>
      <c r="BV62" s="11">
        <f>SUM($H61:BV61)</f>
        <v>1</v>
      </c>
      <c r="BW62" s="11">
        <f>SUM($H61:BW61)</f>
        <v>1</v>
      </c>
      <c r="BX62" s="11">
        <f>SUM($H61:BX61)</f>
        <v>1</v>
      </c>
      <c r="BY62" s="11">
        <f>SUM($H61:BY61)</f>
        <v>1</v>
      </c>
      <c r="BZ62" s="11">
        <f>SUM($H61:BZ61)</f>
        <v>1</v>
      </c>
      <c r="CA62" s="11">
        <f>SUM($H61:CA61)</f>
        <v>1</v>
      </c>
      <c r="CB62" s="11">
        <f>SUM($H61:CB61)</f>
        <v>1</v>
      </c>
      <c r="CC62" s="11">
        <f>SUM($H61:CC61)</f>
        <v>1</v>
      </c>
      <c r="CD62" s="11">
        <f>SUM($H61:CD61)</f>
        <v>1</v>
      </c>
      <c r="CE62" s="11">
        <f>SUM($H61:CE61)</f>
        <v>1</v>
      </c>
      <c r="CF62" s="11">
        <f>SUM($H61:CF61)</f>
        <v>1</v>
      </c>
      <c r="CG62" s="11">
        <f>SUM($H61:CG61)</f>
        <v>1</v>
      </c>
      <c r="CH62" s="11">
        <f>SUM($H61:CH61)</f>
        <v>1</v>
      </c>
      <c r="CI62" s="11">
        <f>SUM($H61:CI61)</f>
        <v>1</v>
      </c>
      <c r="CJ62" s="11">
        <f>SUM($H61:CJ61)</f>
        <v>1</v>
      </c>
      <c r="CK62" s="11">
        <f>SUM($H61:CK61)</f>
        <v>1</v>
      </c>
      <c r="CL62" s="11">
        <f>SUM($H61:CL61)</f>
        <v>1</v>
      </c>
      <c r="CM62" s="11">
        <f>SUM($H61:CM61)</f>
        <v>1</v>
      </c>
      <c r="CN62" s="11">
        <f>SUM($H61:CN61)</f>
        <v>1</v>
      </c>
      <c r="CO62" s="11">
        <f>SUM($H61:CO61)</f>
        <v>1</v>
      </c>
      <c r="CP62" s="11">
        <f>SUM($H61:CP61)</f>
        <v>1</v>
      </c>
      <c r="CQ62" s="11">
        <f>SUM($H61:CQ61)</f>
        <v>1</v>
      </c>
      <c r="CR62" s="11">
        <f>SUM($H61:CR61)</f>
        <v>1</v>
      </c>
      <c r="CS62" s="11">
        <f>SUM($H61:CS61)</f>
        <v>1</v>
      </c>
      <c r="CT62" s="11">
        <f>SUM($H61:CT61)</f>
        <v>1</v>
      </c>
      <c r="CU62" s="11">
        <f>SUM($H61:CU61)</f>
        <v>1</v>
      </c>
      <c r="CV62" s="11">
        <f>SUM($H61:CV61)</f>
        <v>1</v>
      </c>
      <c r="CW62" s="11">
        <f>SUM($H61:CW61)</f>
        <v>1</v>
      </c>
      <c r="CX62" s="11">
        <f>SUM($H61:CX61)</f>
        <v>1</v>
      </c>
      <c r="CY62" s="11">
        <f>SUM($H61:CY61)</f>
        <v>1</v>
      </c>
      <c r="CZ62" s="11">
        <f>SUM($H61:CZ61)</f>
        <v>1</v>
      </c>
      <c r="DA62" s="11">
        <f>SUM($H61:DA61)</f>
        <v>1</v>
      </c>
      <c r="DB62" s="11">
        <f>SUM($H61:DB61)</f>
        <v>1</v>
      </c>
      <c r="DC62" s="11">
        <f>SUM($H61:DC61)</f>
        <v>1</v>
      </c>
      <c r="DD62" s="11">
        <f>SUM($H61:DD61)</f>
        <v>1</v>
      </c>
      <c r="DE62" s="11">
        <f>SUM($H61:DE61)</f>
        <v>1</v>
      </c>
      <c r="DF62" s="11">
        <f>SUM($H61:DF61)</f>
        <v>1</v>
      </c>
      <c r="DG62" s="11">
        <f>SUM($H61:DG61)</f>
        <v>1</v>
      </c>
      <c r="DH62" s="11">
        <f>SUM($H61:DH61)</f>
        <v>1</v>
      </c>
      <c r="DI62" s="11">
        <f>SUM($H61:DI61)</f>
        <v>1</v>
      </c>
      <c r="DJ62" s="11">
        <f>SUM($H61:DJ61)</f>
        <v>1</v>
      </c>
      <c r="DK62" s="11">
        <f>SUM($H61:DK61)</f>
        <v>1</v>
      </c>
      <c r="DL62" s="11">
        <f>SUM($H61:DL61)</f>
        <v>1</v>
      </c>
      <c r="DM62" s="11">
        <f>SUM($H61:DM61)</f>
        <v>1</v>
      </c>
      <c r="DN62" s="11">
        <f>SUM($H61:DN61)</f>
        <v>1</v>
      </c>
      <c r="DO62" s="11">
        <f>SUM($H61:DO61)</f>
        <v>1</v>
      </c>
      <c r="DP62" s="11">
        <f>SUM($H61:DP61)</f>
        <v>1</v>
      </c>
      <c r="DQ62" s="11">
        <f>SUM($H61:DQ61)</f>
        <v>1</v>
      </c>
      <c r="DR62" s="11">
        <f>SUM($H61:DR61)</f>
        <v>1</v>
      </c>
      <c r="DS62" s="11">
        <f>SUM($H61:DS61)</f>
        <v>1</v>
      </c>
    </row>
    <row r="63" spans="1:123" s="1" customFormat="1" x14ac:dyDescent="0.3">
      <c r="A63" s="2"/>
      <c r="D63" s="6"/>
      <c r="E63" s="3"/>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c r="CL63" s="15"/>
      <c r="CM63" s="15"/>
      <c r="CN63" s="15"/>
      <c r="CO63" s="15"/>
      <c r="CP63" s="15"/>
      <c r="CQ63" s="15"/>
      <c r="CR63" s="15"/>
      <c r="CS63" s="15"/>
      <c r="CT63" s="15"/>
      <c r="CU63" s="15"/>
      <c r="CV63" s="15"/>
      <c r="CW63" s="15"/>
      <c r="CX63" s="15"/>
      <c r="CY63" s="15"/>
      <c r="CZ63" s="15"/>
      <c r="DA63" s="15"/>
      <c r="DB63" s="15"/>
      <c r="DC63" s="15"/>
      <c r="DD63" s="15"/>
      <c r="DE63" s="15"/>
      <c r="DF63" s="15"/>
      <c r="DG63" s="15"/>
      <c r="DH63" s="15"/>
      <c r="DI63" s="15"/>
      <c r="DJ63" s="15"/>
      <c r="DK63" s="15"/>
      <c r="DL63" s="15"/>
      <c r="DM63" s="15"/>
      <c r="DN63" s="15"/>
      <c r="DO63" s="15"/>
      <c r="DP63" s="15"/>
      <c r="DQ63" s="15"/>
      <c r="DR63" s="15"/>
      <c r="DS63" s="15"/>
    </row>
    <row r="64" spans="1:123" s="1" customFormat="1" x14ac:dyDescent="0.3">
      <c r="A64" s="2"/>
      <c r="B64" s="1" t="s">
        <v>26</v>
      </c>
      <c r="D64" s="6"/>
      <c r="E64" s="3"/>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15"/>
      <c r="CR64" s="15"/>
      <c r="CS64" s="15"/>
      <c r="CT64" s="15"/>
      <c r="CU64" s="15"/>
      <c r="CV64" s="15"/>
      <c r="CW64" s="15"/>
      <c r="CX64" s="15"/>
      <c r="CY64" s="15"/>
      <c r="CZ64" s="15"/>
      <c r="DA64" s="15"/>
      <c r="DB64" s="15"/>
      <c r="DC64" s="15"/>
      <c r="DD64" s="15"/>
      <c r="DE64" s="15"/>
      <c r="DF64" s="15"/>
      <c r="DG64" s="15"/>
      <c r="DH64" s="15"/>
      <c r="DI64" s="15"/>
      <c r="DJ64" s="15"/>
      <c r="DK64" s="15"/>
      <c r="DL64" s="15"/>
      <c r="DM64" s="15"/>
      <c r="DN64" s="15"/>
      <c r="DO64" s="15"/>
      <c r="DP64" s="15"/>
      <c r="DQ64" s="15"/>
      <c r="DR64" s="15"/>
      <c r="DS64" s="15"/>
    </row>
    <row r="65" spans="1:123" s="1" customFormat="1" x14ac:dyDescent="0.3">
      <c r="A65" s="2"/>
      <c r="D65" s="6" t="s">
        <v>60</v>
      </c>
      <c r="E65" s="3" t="s">
        <v>14</v>
      </c>
      <c r="F65" s="45">
        <f>EOMONTH(Inputs!K$22,Inputs!K$24*3-1)+1</f>
        <v>45017</v>
      </c>
      <c r="H65" s="11">
        <f>IF(AND($F65&gt;=H$1,$F65&lt;=H$2),1,0)</f>
        <v>0</v>
      </c>
      <c r="I65" s="11">
        <f t="shared" ref="I65:BT68" si="36">IF(AND($F65&gt;=I$1,$F65&lt;=I$2),1,0)</f>
        <v>0</v>
      </c>
      <c r="J65" s="11">
        <f t="shared" si="36"/>
        <v>0</v>
      </c>
      <c r="K65" s="11">
        <f t="shared" si="36"/>
        <v>0</v>
      </c>
      <c r="L65" s="11">
        <f t="shared" si="36"/>
        <v>0</v>
      </c>
      <c r="M65" s="11">
        <f t="shared" si="36"/>
        <v>0</v>
      </c>
      <c r="N65" s="11">
        <f t="shared" si="36"/>
        <v>0</v>
      </c>
      <c r="O65" s="11">
        <f t="shared" si="36"/>
        <v>0</v>
      </c>
      <c r="P65" s="11">
        <f t="shared" si="36"/>
        <v>0</v>
      </c>
      <c r="Q65" s="11">
        <f t="shared" si="36"/>
        <v>0</v>
      </c>
      <c r="R65" s="11">
        <f t="shared" si="36"/>
        <v>0</v>
      </c>
      <c r="S65" s="11">
        <f t="shared" si="36"/>
        <v>0</v>
      </c>
      <c r="T65" s="11">
        <f t="shared" si="36"/>
        <v>1</v>
      </c>
      <c r="U65" s="11">
        <f t="shared" si="36"/>
        <v>0</v>
      </c>
      <c r="V65" s="11">
        <f t="shared" si="36"/>
        <v>0</v>
      </c>
      <c r="W65" s="11">
        <f t="shared" si="36"/>
        <v>0</v>
      </c>
      <c r="X65" s="11">
        <f t="shared" si="36"/>
        <v>0</v>
      </c>
      <c r="Y65" s="11">
        <f t="shared" si="36"/>
        <v>0</v>
      </c>
      <c r="Z65" s="11">
        <f t="shared" si="36"/>
        <v>0</v>
      </c>
      <c r="AA65" s="11">
        <f t="shared" si="36"/>
        <v>0</v>
      </c>
      <c r="AB65" s="11">
        <f t="shared" si="36"/>
        <v>0</v>
      </c>
      <c r="AC65" s="11">
        <f t="shared" si="36"/>
        <v>0</v>
      </c>
      <c r="AD65" s="11">
        <f t="shared" si="36"/>
        <v>0</v>
      </c>
      <c r="AE65" s="11">
        <f t="shared" si="36"/>
        <v>0</v>
      </c>
      <c r="AF65" s="11">
        <f t="shared" si="36"/>
        <v>0</v>
      </c>
      <c r="AG65" s="11">
        <f t="shared" si="36"/>
        <v>0</v>
      </c>
      <c r="AH65" s="11">
        <f t="shared" si="36"/>
        <v>0</v>
      </c>
      <c r="AI65" s="11">
        <f t="shared" si="36"/>
        <v>0</v>
      </c>
      <c r="AJ65" s="11">
        <f t="shared" si="36"/>
        <v>0</v>
      </c>
      <c r="AK65" s="11">
        <f t="shared" si="36"/>
        <v>0</v>
      </c>
      <c r="AL65" s="11">
        <f t="shared" si="36"/>
        <v>0</v>
      </c>
      <c r="AM65" s="11">
        <f t="shared" si="36"/>
        <v>0</v>
      </c>
      <c r="AN65" s="11">
        <f t="shared" si="36"/>
        <v>0</v>
      </c>
      <c r="AO65" s="11">
        <f t="shared" si="36"/>
        <v>0</v>
      </c>
      <c r="AP65" s="11">
        <f t="shared" si="36"/>
        <v>0</v>
      </c>
      <c r="AQ65" s="11">
        <f t="shared" si="36"/>
        <v>0</v>
      </c>
      <c r="AR65" s="11">
        <f t="shared" si="36"/>
        <v>0</v>
      </c>
      <c r="AS65" s="11">
        <f t="shared" si="36"/>
        <v>0</v>
      </c>
      <c r="AT65" s="11">
        <f t="shared" si="36"/>
        <v>0</v>
      </c>
      <c r="AU65" s="11">
        <f t="shared" si="36"/>
        <v>0</v>
      </c>
      <c r="AV65" s="11">
        <f t="shared" si="36"/>
        <v>0</v>
      </c>
      <c r="AW65" s="11">
        <f t="shared" si="36"/>
        <v>0</v>
      </c>
      <c r="AX65" s="11">
        <f t="shared" si="36"/>
        <v>0</v>
      </c>
      <c r="AY65" s="11">
        <f t="shared" si="36"/>
        <v>0</v>
      </c>
      <c r="AZ65" s="11">
        <f t="shared" si="36"/>
        <v>0</v>
      </c>
      <c r="BA65" s="11">
        <f t="shared" si="36"/>
        <v>0</v>
      </c>
      <c r="BB65" s="11">
        <f t="shared" si="36"/>
        <v>0</v>
      </c>
      <c r="BC65" s="11">
        <f t="shared" si="36"/>
        <v>0</v>
      </c>
      <c r="BD65" s="11">
        <f t="shared" si="36"/>
        <v>0</v>
      </c>
      <c r="BE65" s="11">
        <f t="shared" si="36"/>
        <v>0</v>
      </c>
      <c r="BF65" s="11">
        <f t="shared" si="36"/>
        <v>0</v>
      </c>
      <c r="BG65" s="11">
        <f t="shared" si="36"/>
        <v>0</v>
      </c>
      <c r="BH65" s="11">
        <f t="shared" si="36"/>
        <v>0</v>
      </c>
      <c r="BI65" s="11">
        <f t="shared" si="36"/>
        <v>0</v>
      </c>
      <c r="BJ65" s="11">
        <f t="shared" si="36"/>
        <v>0</v>
      </c>
      <c r="BK65" s="11">
        <f t="shared" si="36"/>
        <v>0</v>
      </c>
      <c r="BL65" s="11">
        <f t="shared" si="36"/>
        <v>0</v>
      </c>
      <c r="BM65" s="11">
        <f t="shared" si="36"/>
        <v>0</v>
      </c>
      <c r="BN65" s="11">
        <f t="shared" si="36"/>
        <v>0</v>
      </c>
      <c r="BO65" s="11">
        <f t="shared" si="36"/>
        <v>0</v>
      </c>
      <c r="BP65" s="11">
        <f t="shared" si="36"/>
        <v>0</v>
      </c>
      <c r="BQ65" s="11">
        <f t="shared" si="36"/>
        <v>0</v>
      </c>
      <c r="BR65" s="11">
        <f t="shared" si="36"/>
        <v>0</v>
      </c>
      <c r="BS65" s="11">
        <f t="shared" si="36"/>
        <v>0</v>
      </c>
      <c r="BT65" s="11">
        <f t="shared" si="36"/>
        <v>0</v>
      </c>
      <c r="BU65" s="11">
        <f t="shared" ref="BU65:DS68" si="37">IF(AND($F65&gt;=BU$1,$F65&lt;=BU$2),1,0)</f>
        <v>0</v>
      </c>
      <c r="BV65" s="11">
        <f t="shared" si="37"/>
        <v>0</v>
      </c>
      <c r="BW65" s="11">
        <f t="shared" si="37"/>
        <v>0</v>
      </c>
      <c r="BX65" s="11">
        <f t="shared" si="37"/>
        <v>0</v>
      </c>
      <c r="BY65" s="11">
        <f t="shared" si="37"/>
        <v>0</v>
      </c>
      <c r="BZ65" s="11">
        <f t="shared" si="37"/>
        <v>0</v>
      </c>
      <c r="CA65" s="11">
        <f t="shared" si="37"/>
        <v>0</v>
      </c>
      <c r="CB65" s="11">
        <f t="shared" si="37"/>
        <v>0</v>
      </c>
      <c r="CC65" s="11">
        <f t="shared" si="37"/>
        <v>0</v>
      </c>
      <c r="CD65" s="11">
        <f t="shared" si="37"/>
        <v>0</v>
      </c>
      <c r="CE65" s="11">
        <f t="shared" si="37"/>
        <v>0</v>
      </c>
      <c r="CF65" s="11">
        <f t="shared" si="37"/>
        <v>0</v>
      </c>
      <c r="CG65" s="11">
        <f t="shared" si="37"/>
        <v>0</v>
      </c>
      <c r="CH65" s="11">
        <f t="shared" si="37"/>
        <v>0</v>
      </c>
      <c r="CI65" s="11">
        <f t="shared" si="37"/>
        <v>0</v>
      </c>
      <c r="CJ65" s="11">
        <f t="shared" si="37"/>
        <v>0</v>
      </c>
      <c r="CK65" s="11">
        <f t="shared" si="37"/>
        <v>0</v>
      </c>
      <c r="CL65" s="11">
        <f t="shared" si="37"/>
        <v>0</v>
      </c>
      <c r="CM65" s="11">
        <f t="shared" si="37"/>
        <v>0</v>
      </c>
      <c r="CN65" s="11">
        <f t="shared" si="37"/>
        <v>0</v>
      </c>
      <c r="CO65" s="11">
        <f t="shared" si="37"/>
        <v>0</v>
      </c>
      <c r="CP65" s="11">
        <f t="shared" si="37"/>
        <v>0</v>
      </c>
      <c r="CQ65" s="11">
        <f t="shared" si="37"/>
        <v>0</v>
      </c>
      <c r="CR65" s="11">
        <f t="shared" si="37"/>
        <v>0</v>
      </c>
      <c r="CS65" s="11">
        <f t="shared" si="37"/>
        <v>0</v>
      </c>
      <c r="CT65" s="11">
        <f t="shared" si="37"/>
        <v>0</v>
      </c>
      <c r="CU65" s="11">
        <f t="shared" si="37"/>
        <v>0</v>
      </c>
      <c r="CV65" s="11">
        <f t="shared" si="37"/>
        <v>0</v>
      </c>
      <c r="CW65" s="11">
        <f t="shared" si="37"/>
        <v>0</v>
      </c>
      <c r="CX65" s="11">
        <f t="shared" si="37"/>
        <v>0</v>
      </c>
      <c r="CY65" s="11">
        <f t="shared" si="37"/>
        <v>0</v>
      </c>
      <c r="CZ65" s="11">
        <f t="shared" si="37"/>
        <v>0</v>
      </c>
      <c r="DA65" s="11">
        <f t="shared" si="37"/>
        <v>0</v>
      </c>
      <c r="DB65" s="11">
        <f t="shared" si="37"/>
        <v>0</v>
      </c>
      <c r="DC65" s="11">
        <f t="shared" si="37"/>
        <v>0</v>
      </c>
      <c r="DD65" s="11">
        <f t="shared" si="37"/>
        <v>0</v>
      </c>
      <c r="DE65" s="11">
        <f t="shared" si="37"/>
        <v>0</v>
      </c>
      <c r="DF65" s="11">
        <f t="shared" si="37"/>
        <v>0</v>
      </c>
      <c r="DG65" s="11">
        <f t="shared" si="37"/>
        <v>0</v>
      </c>
      <c r="DH65" s="11">
        <f t="shared" si="37"/>
        <v>0</v>
      </c>
      <c r="DI65" s="11">
        <f t="shared" si="37"/>
        <v>0</v>
      </c>
      <c r="DJ65" s="11">
        <f t="shared" si="37"/>
        <v>0</v>
      </c>
      <c r="DK65" s="11">
        <f t="shared" si="37"/>
        <v>0</v>
      </c>
      <c r="DL65" s="11">
        <f t="shared" si="37"/>
        <v>0</v>
      </c>
      <c r="DM65" s="11">
        <f t="shared" si="37"/>
        <v>0</v>
      </c>
      <c r="DN65" s="11">
        <f t="shared" si="37"/>
        <v>0</v>
      </c>
      <c r="DO65" s="11">
        <f t="shared" si="37"/>
        <v>0</v>
      </c>
      <c r="DP65" s="11">
        <f t="shared" si="37"/>
        <v>0</v>
      </c>
      <c r="DQ65" s="11">
        <f t="shared" si="37"/>
        <v>0</v>
      </c>
      <c r="DR65" s="11">
        <f t="shared" si="37"/>
        <v>0</v>
      </c>
      <c r="DS65" s="11">
        <f t="shared" si="37"/>
        <v>0</v>
      </c>
    </row>
    <row r="66" spans="1:123" s="1" customFormat="1" x14ac:dyDescent="0.3">
      <c r="A66" s="2"/>
      <c r="D66" s="6" t="s">
        <v>61</v>
      </c>
      <c r="E66" s="3" t="str">
        <f>E65</f>
        <v>#</v>
      </c>
      <c r="F66" s="45">
        <f>Inputs!K25</f>
        <v>45291</v>
      </c>
      <c r="H66" s="11">
        <f>IF(AND($F66&gt;=H$1,$F66&lt;=H$2),1,0)</f>
        <v>0</v>
      </c>
      <c r="I66" s="11">
        <f t="shared" si="36"/>
        <v>0</v>
      </c>
      <c r="J66" s="11">
        <f t="shared" si="36"/>
        <v>0</v>
      </c>
      <c r="K66" s="11">
        <f t="shared" si="36"/>
        <v>0</v>
      </c>
      <c r="L66" s="11">
        <f t="shared" si="36"/>
        <v>0</v>
      </c>
      <c r="M66" s="11">
        <f t="shared" si="36"/>
        <v>0</v>
      </c>
      <c r="N66" s="11">
        <f t="shared" si="36"/>
        <v>0</v>
      </c>
      <c r="O66" s="11">
        <f t="shared" si="36"/>
        <v>0</v>
      </c>
      <c r="P66" s="11">
        <f t="shared" si="36"/>
        <v>0</v>
      </c>
      <c r="Q66" s="11">
        <f t="shared" si="36"/>
        <v>0</v>
      </c>
      <c r="R66" s="11">
        <f t="shared" si="36"/>
        <v>0</v>
      </c>
      <c r="S66" s="11">
        <f t="shared" si="36"/>
        <v>0</v>
      </c>
      <c r="T66" s="11">
        <f t="shared" si="36"/>
        <v>0</v>
      </c>
      <c r="U66" s="11">
        <f t="shared" si="36"/>
        <v>0</v>
      </c>
      <c r="V66" s="11">
        <f t="shared" si="36"/>
        <v>1</v>
      </c>
      <c r="W66" s="11">
        <f t="shared" si="36"/>
        <v>0</v>
      </c>
      <c r="X66" s="11">
        <f t="shared" si="36"/>
        <v>0</v>
      </c>
      <c r="Y66" s="11">
        <f t="shared" si="36"/>
        <v>0</v>
      </c>
      <c r="Z66" s="11">
        <f t="shared" si="36"/>
        <v>0</v>
      </c>
      <c r="AA66" s="11">
        <f t="shared" si="36"/>
        <v>0</v>
      </c>
      <c r="AB66" s="11">
        <f t="shared" si="36"/>
        <v>0</v>
      </c>
      <c r="AC66" s="11">
        <f t="shared" si="36"/>
        <v>0</v>
      </c>
      <c r="AD66" s="11">
        <f t="shared" si="36"/>
        <v>0</v>
      </c>
      <c r="AE66" s="11">
        <f t="shared" si="36"/>
        <v>0</v>
      </c>
      <c r="AF66" s="11">
        <f t="shared" si="36"/>
        <v>0</v>
      </c>
      <c r="AG66" s="11">
        <f t="shared" si="36"/>
        <v>0</v>
      </c>
      <c r="AH66" s="11">
        <f t="shared" si="36"/>
        <v>0</v>
      </c>
      <c r="AI66" s="11">
        <f t="shared" si="36"/>
        <v>0</v>
      </c>
      <c r="AJ66" s="11">
        <f t="shared" si="36"/>
        <v>0</v>
      </c>
      <c r="AK66" s="11">
        <f t="shared" si="36"/>
        <v>0</v>
      </c>
      <c r="AL66" s="11">
        <f t="shared" si="36"/>
        <v>0</v>
      </c>
      <c r="AM66" s="11">
        <f t="shared" si="36"/>
        <v>0</v>
      </c>
      <c r="AN66" s="11">
        <f t="shared" si="36"/>
        <v>0</v>
      </c>
      <c r="AO66" s="11">
        <f t="shared" si="36"/>
        <v>0</v>
      </c>
      <c r="AP66" s="11">
        <f t="shared" si="36"/>
        <v>0</v>
      </c>
      <c r="AQ66" s="11">
        <f t="shared" si="36"/>
        <v>0</v>
      </c>
      <c r="AR66" s="11">
        <f t="shared" si="36"/>
        <v>0</v>
      </c>
      <c r="AS66" s="11">
        <f t="shared" si="36"/>
        <v>0</v>
      </c>
      <c r="AT66" s="11">
        <f t="shared" si="36"/>
        <v>0</v>
      </c>
      <c r="AU66" s="11">
        <f t="shared" si="36"/>
        <v>0</v>
      </c>
      <c r="AV66" s="11">
        <f t="shared" si="36"/>
        <v>0</v>
      </c>
      <c r="AW66" s="11">
        <f t="shared" si="36"/>
        <v>0</v>
      </c>
      <c r="AX66" s="11">
        <f t="shared" si="36"/>
        <v>0</v>
      </c>
      <c r="AY66" s="11">
        <f t="shared" si="36"/>
        <v>0</v>
      </c>
      <c r="AZ66" s="11">
        <f t="shared" si="36"/>
        <v>0</v>
      </c>
      <c r="BA66" s="11">
        <f t="shared" si="36"/>
        <v>0</v>
      </c>
      <c r="BB66" s="11">
        <f t="shared" si="36"/>
        <v>0</v>
      </c>
      <c r="BC66" s="11">
        <f t="shared" si="36"/>
        <v>0</v>
      </c>
      <c r="BD66" s="11">
        <f t="shared" si="36"/>
        <v>0</v>
      </c>
      <c r="BE66" s="11">
        <f t="shared" si="36"/>
        <v>0</v>
      </c>
      <c r="BF66" s="11">
        <f t="shared" si="36"/>
        <v>0</v>
      </c>
      <c r="BG66" s="11">
        <f t="shared" si="36"/>
        <v>0</v>
      </c>
      <c r="BH66" s="11">
        <f t="shared" si="36"/>
        <v>0</v>
      </c>
      <c r="BI66" s="11">
        <f t="shared" si="36"/>
        <v>0</v>
      </c>
      <c r="BJ66" s="11">
        <f t="shared" si="36"/>
        <v>0</v>
      </c>
      <c r="BK66" s="11">
        <f t="shared" si="36"/>
        <v>0</v>
      </c>
      <c r="BL66" s="11">
        <f t="shared" si="36"/>
        <v>0</v>
      </c>
      <c r="BM66" s="11">
        <f t="shared" si="36"/>
        <v>0</v>
      </c>
      <c r="BN66" s="11">
        <f t="shared" si="36"/>
        <v>0</v>
      </c>
      <c r="BO66" s="11">
        <f t="shared" si="36"/>
        <v>0</v>
      </c>
      <c r="BP66" s="11">
        <f t="shared" si="36"/>
        <v>0</v>
      </c>
      <c r="BQ66" s="11">
        <f t="shared" si="36"/>
        <v>0</v>
      </c>
      <c r="BR66" s="11">
        <f t="shared" si="36"/>
        <v>0</v>
      </c>
      <c r="BS66" s="11">
        <f t="shared" si="36"/>
        <v>0</v>
      </c>
      <c r="BT66" s="11">
        <f t="shared" si="36"/>
        <v>0</v>
      </c>
      <c r="BU66" s="11">
        <f t="shared" si="37"/>
        <v>0</v>
      </c>
      <c r="BV66" s="11">
        <f t="shared" si="37"/>
        <v>0</v>
      </c>
      <c r="BW66" s="11">
        <f t="shared" si="37"/>
        <v>0</v>
      </c>
      <c r="BX66" s="11">
        <f t="shared" si="37"/>
        <v>0</v>
      </c>
      <c r="BY66" s="11">
        <f t="shared" si="37"/>
        <v>0</v>
      </c>
      <c r="BZ66" s="11">
        <f t="shared" si="37"/>
        <v>0</v>
      </c>
      <c r="CA66" s="11">
        <f t="shared" si="37"/>
        <v>0</v>
      </c>
      <c r="CB66" s="11">
        <f t="shared" si="37"/>
        <v>0</v>
      </c>
      <c r="CC66" s="11">
        <f t="shared" si="37"/>
        <v>0</v>
      </c>
      <c r="CD66" s="11">
        <f t="shared" si="37"/>
        <v>0</v>
      </c>
      <c r="CE66" s="11">
        <f t="shared" si="37"/>
        <v>0</v>
      </c>
      <c r="CF66" s="11">
        <f t="shared" si="37"/>
        <v>0</v>
      </c>
      <c r="CG66" s="11">
        <f t="shared" si="37"/>
        <v>0</v>
      </c>
      <c r="CH66" s="11">
        <f t="shared" si="37"/>
        <v>0</v>
      </c>
      <c r="CI66" s="11">
        <f t="shared" si="37"/>
        <v>0</v>
      </c>
      <c r="CJ66" s="11">
        <f t="shared" si="37"/>
        <v>0</v>
      </c>
      <c r="CK66" s="11">
        <f t="shared" si="37"/>
        <v>0</v>
      </c>
      <c r="CL66" s="11">
        <f t="shared" si="37"/>
        <v>0</v>
      </c>
      <c r="CM66" s="11">
        <f t="shared" si="37"/>
        <v>0</v>
      </c>
      <c r="CN66" s="11">
        <f t="shared" si="37"/>
        <v>0</v>
      </c>
      <c r="CO66" s="11">
        <f t="shared" si="37"/>
        <v>0</v>
      </c>
      <c r="CP66" s="11">
        <f t="shared" si="37"/>
        <v>0</v>
      </c>
      <c r="CQ66" s="11">
        <f t="shared" si="37"/>
        <v>0</v>
      </c>
      <c r="CR66" s="11">
        <f t="shared" si="37"/>
        <v>0</v>
      </c>
      <c r="CS66" s="11">
        <f t="shared" si="37"/>
        <v>0</v>
      </c>
      <c r="CT66" s="11">
        <f t="shared" si="37"/>
        <v>0</v>
      </c>
      <c r="CU66" s="11">
        <f t="shared" si="37"/>
        <v>0</v>
      </c>
      <c r="CV66" s="11">
        <f t="shared" si="37"/>
        <v>0</v>
      </c>
      <c r="CW66" s="11">
        <f t="shared" si="37"/>
        <v>0</v>
      </c>
      <c r="CX66" s="11">
        <f t="shared" si="37"/>
        <v>0</v>
      </c>
      <c r="CY66" s="11">
        <f t="shared" si="37"/>
        <v>0</v>
      </c>
      <c r="CZ66" s="11">
        <f t="shared" si="37"/>
        <v>0</v>
      </c>
      <c r="DA66" s="11">
        <f t="shared" si="37"/>
        <v>0</v>
      </c>
      <c r="DB66" s="11">
        <f t="shared" si="37"/>
        <v>0</v>
      </c>
      <c r="DC66" s="11">
        <f t="shared" si="37"/>
        <v>0</v>
      </c>
      <c r="DD66" s="11">
        <f t="shared" si="37"/>
        <v>0</v>
      </c>
      <c r="DE66" s="11">
        <f t="shared" si="37"/>
        <v>0</v>
      </c>
      <c r="DF66" s="11">
        <f t="shared" si="37"/>
        <v>0</v>
      </c>
      <c r="DG66" s="11">
        <f t="shared" si="37"/>
        <v>0</v>
      </c>
      <c r="DH66" s="11">
        <f t="shared" si="37"/>
        <v>0</v>
      </c>
      <c r="DI66" s="11">
        <f t="shared" si="37"/>
        <v>0</v>
      </c>
      <c r="DJ66" s="11">
        <f t="shared" si="37"/>
        <v>0</v>
      </c>
      <c r="DK66" s="11">
        <f t="shared" si="37"/>
        <v>0</v>
      </c>
      <c r="DL66" s="11">
        <f t="shared" si="37"/>
        <v>0</v>
      </c>
      <c r="DM66" s="11">
        <f t="shared" si="37"/>
        <v>0</v>
      </c>
      <c r="DN66" s="11">
        <f t="shared" si="37"/>
        <v>0</v>
      </c>
      <c r="DO66" s="11">
        <f t="shared" si="37"/>
        <v>0</v>
      </c>
      <c r="DP66" s="11">
        <f t="shared" si="37"/>
        <v>0</v>
      </c>
      <c r="DQ66" s="11">
        <f t="shared" si="37"/>
        <v>0</v>
      </c>
      <c r="DR66" s="11">
        <f t="shared" si="37"/>
        <v>0</v>
      </c>
      <c r="DS66" s="11">
        <f t="shared" si="37"/>
        <v>0</v>
      </c>
    </row>
    <row r="67" spans="1:123" s="1" customFormat="1" x14ac:dyDescent="0.3">
      <c r="A67" s="2"/>
      <c r="D67" s="6" t="s">
        <v>17</v>
      </c>
      <c r="E67" s="3" t="str">
        <f t="shared" ref="E67:E69" si="38">E66</f>
        <v>#</v>
      </c>
      <c r="H67" s="11">
        <f>SUM($H65:H65)-SUM($G66:G66)</f>
        <v>0</v>
      </c>
      <c r="I67" s="11">
        <f>SUM($H65:I65)-SUM($G66:H66)</f>
        <v>0</v>
      </c>
      <c r="J67" s="11">
        <f>SUM($H65:J65)-SUM($G66:I66)</f>
        <v>0</v>
      </c>
      <c r="K67" s="11">
        <f>SUM($H65:K65)-SUM($G66:J66)</f>
        <v>0</v>
      </c>
      <c r="L67" s="11">
        <f>SUM($H65:L65)-SUM($G66:K66)</f>
        <v>0</v>
      </c>
      <c r="M67" s="11">
        <f>SUM($H65:M65)-SUM($G66:L66)</f>
        <v>0</v>
      </c>
      <c r="N67" s="11">
        <f>SUM($H65:N65)-SUM($G66:M66)</f>
        <v>0</v>
      </c>
      <c r="O67" s="11">
        <f>SUM($H65:O65)-SUM($G66:N66)</f>
        <v>0</v>
      </c>
      <c r="P67" s="11">
        <f>SUM($H65:P65)-SUM($G66:O66)</f>
        <v>0</v>
      </c>
      <c r="Q67" s="11">
        <f>SUM($H65:Q65)-SUM($G66:P66)</f>
        <v>0</v>
      </c>
      <c r="R67" s="11">
        <f>SUM($H65:R65)-SUM($G66:Q66)</f>
        <v>0</v>
      </c>
      <c r="S67" s="11">
        <f>SUM($H65:S65)-SUM($G66:R66)</f>
        <v>0</v>
      </c>
      <c r="T67" s="11">
        <f>SUM($H65:T65)-SUM($G66:S66)</f>
        <v>1</v>
      </c>
      <c r="U67" s="11">
        <f>SUM($H65:U65)-SUM($G66:T66)</f>
        <v>1</v>
      </c>
      <c r="V67" s="11">
        <f>SUM($H65:V65)-SUM($G66:U66)</f>
        <v>1</v>
      </c>
      <c r="W67" s="11">
        <f>SUM($H65:W65)-SUM($G66:V66)</f>
        <v>0</v>
      </c>
      <c r="X67" s="11">
        <f>SUM($H65:X65)-SUM($G66:W66)</f>
        <v>0</v>
      </c>
      <c r="Y67" s="11">
        <f>SUM($H65:Y65)-SUM($G66:X66)</f>
        <v>0</v>
      </c>
      <c r="Z67" s="11">
        <f>SUM($H65:Z65)-SUM($G66:Y66)</f>
        <v>0</v>
      </c>
      <c r="AA67" s="11">
        <f>SUM($H65:AA65)-SUM($G66:Z66)</f>
        <v>0</v>
      </c>
      <c r="AB67" s="11">
        <f>SUM($H65:AB65)-SUM($G66:AA66)</f>
        <v>0</v>
      </c>
      <c r="AC67" s="11">
        <f>SUM($H65:AC65)-SUM($G66:AB66)</f>
        <v>0</v>
      </c>
      <c r="AD67" s="11">
        <f>SUM($H65:AD65)-SUM($G66:AC66)</f>
        <v>0</v>
      </c>
      <c r="AE67" s="11">
        <f>SUM($H65:AE65)-SUM($G66:AD66)</f>
        <v>0</v>
      </c>
      <c r="AF67" s="11">
        <f>SUM($H65:AF65)-SUM($G66:AE66)</f>
        <v>0</v>
      </c>
      <c r="AG67" s="11">
        <f>SUM($H65:AG65)-SUM($G66:AF66)</f>
        <v>0</v>
      </c>
      <c r="AH67" s="11">
        <f>SUM($H65:AH65)-SUM($G66:AG66)</f>
        <v>0</v>
      </c>
      <c r="AI67" s="11">
        <f>SUM($H65:AI65)-SUM($G66:AH66)</f>
        <v>0</v>
      </c>
      <c r="AJ67" s="11">
        <f>SUM($H65:AJ65)-SUM($G66:AI66)</f>
        <v>0</v>
      </c>
      <c r="AK67" s="11">
        <f>SUM($H65:AK65)-SUM($G66:AJ66)</f>
        <v>0</v>
      </c>
      <c r="AL67" s="11">
        <f>SUM($H65:AL65)-SUM($G66:AK66)</f>
        <v>0</v>
      </c>
      <c r="AM67" s="11">
        <f>SUM($H65:AM65)-SUM($G66:AL66)</f>
        <v>0</v>
      </c>
      <c r="AN67" s="11">
        <f>SUM($H65:AN65)-SUM($G66:AM66)</f>
        <v>0</v>
      </c>
      <c r="AO67" s="11">
        <f>SUM($H65:AO65)-SUM($G66:AN66)</f>
        <v>0</v>
      </c>
      <c r="AP67" s="11">
        <f>SUM($H65:AP65)-SUM($G66:AO66)</f>
        <v>0</v>
      </c>
      <c r="AQ67" s="11">
        <f>SUM($H65:AQ65)-SUM($G66:AP66)</f>
        <v>0</v>
      </c>
      <c r="AR67" s="11">
        <f>SUM($H65:AR65)-SUM($G66:AQ66)</f>
        <v>0</v>
      </c>
      <c r="AS67" s="11">
        <f>SUM($H65:AS65)-SUM($G66:AR66)</f>
        <v>0</v>
      </c>
      <c r="AT67" s="11">
        <f>SUM($H65:AT65)-SUM($G66:AS66)</f>
        <v>0</v>
      </c>
      <c r="AU67" s="11">
        <f>SUM($H65:AU65)-SUM($G66:AT66)</f>
        <v>0</v>
      </c>
      <c r="AV67" s="11">
        <f>SUM($H65:AV65)-SUM($G66:AU66)</f>
        <v>0</v>
      </c>
      <c r="AW67" s="11">
        <f>SUM($H65:AW65)-SUM($G66:AV66)</f>
        <v>0</v>
      </c>
      <c r="AX67" s="11">
        <f>SUM($H65:AX65)-SUM($G66:AW66)</f>
        <v>0</v>
      </c>
      <c r="AY67" s="11">
        <f>SUM($H65:AY65)-SUM($G66:AX66)</f>
        <v>0</v>
      </c>
      <c r="AZ67" s="11">
        <f>SUM($H65:AZ65)-SUM($G66:AY66)</f>
        <v>0</v>
      </c>
      <c r="BA67" s="11">
        <f>SUM($H65:BA65)-SUM($G66:AZ66)</f>
        <v>0</v>
      </c>
      <c r="BB67" s="11">
        <f>SUM($H65:BB65)-SUM($G66:BA66)</f>
        <v>0</v>
      </c>
      <c r="BC67" s="11">
        <f>SUM($H65:BC65)-SUM($G66:BB66)</f>
        <v>0</v>
      </c>
      <c r="BD67" s="11">
        <f>SUM($H65:BD65)-SUM($G66:BC66)</f>
        <v>0</v>
      </c>
      <c r="BE67" s="11">
        <f>SUM($H65:BE65)-SUM($G66:BD66)</f>
        <v>0</v>
      </c>
      <c r="BF67" s="11">
        <f>SUM($H65:BF65)-SUM($G66:BE66)</f>
        <v>0</v>
      </c>
      <c r="BG67" s="11">
        <f>SUM($H65:BG65)-SUM($G66:BF66)</f>
        <v>0</v>
      </c>
      <c r="BH67" s="11">
        <f>SUM($H65:BH65)-SUM($G66:BG66)</f>
        <v>0</v>
      </c>
      <c r="BI67" s="11">
        <f>SUM($H65:BI65)-SUM($G66:BH66)</f>
        <v>0</v>
      </c>
      <c r="BJ67" s="11">
        <f>SUM($H65:BJ65)-SUM($G66:BI66)</f>
        <v>0</v>
      </c>
      <c r="BK67" s="11">
        <f>SUM($H65:BK65)-SUM($G66:BJ66)</f>
        <v>0</v>
      </c>
      <c r="BL67" s="11">
        <f>SUM($H65:BL65)-SUM($G66:BK66)</f>
        <v>0</v>
      </c>
      <c r="BM67" s="11">
        <f>SUM($H65:BM65)-SUM($G66:BL66)</f>
        <v>0</v>
      </c>
      <c r="BN67" s="11">
        <f>SUM($H65:BN65)-SUM($G66:BM66)</f>
        <v>0</v>
      </c>
      <c r="BO67" s="11">
        <f>SUM($H65:BO65)-SUM($G66:BN66)</f>
        <v>0</v>
      </c>
      <c r="BP67" s="11">
        <f>SUM($H65:BP65)-SUM($G66:BO66)</f>
        <v>0</v>
      </c>
      <c r="BQ67" s="11">
        <f>SUM($H65:BQ65)-SUM($G66:BP66)</f>
        <v>0</v>
      </c>
      <c r="BR67" s="11">
        <f>SUM($H65:BR65)-SUM($G66:BQ66)</f>
        <v>0</v>
      </c>
      <c r="BS67" s="11">
        <f>SUM($H65:BS65)-SUM($G66:BR66)</f>
        <v>0</v>
      </c>
      <c r="BT67" s="11">
        <f>SUM($H65:BT65)-SUM($G66:BS66)</f>
        <v>0</v>
      </c>
      <c r="BU67" s="11">
        <f>SUM($H65:BU65)-SUM($G66:BT66)</f>
        <v>0</v>
      </c>
      <c r="BV67" s="11">
        <f>SUM($H65:BV65)-SUM($G66:BU66)</f>
        <v>0</v>
      </c>
      <c r="BW67" s="11">
        <f>SUM($H65:BW65)-SUM($G66:BV66)</f>
        <v>0</v>
      </c>
      <c r="BX67" s="11">
        <f>SUM($H65:BX65)-SUM($G66:BW66)</f>
        <v>0</v>
      </c>
      <c r="BY67" s="11">
        <f>SUM($H65:BY65)-SUM($G66:BX66)</f>
        <v>0</v>
      </c>
      <c r="BZ67" s="11">
        <f>SUM($H65:BZ65)-SUM($G66:BY66)</f>
        <v>0</v>
      </c>
      <c r="CA67" s="11">
        <f>SUM($H65:CA65)-SUM($G66:BZ66)</f>
        <v>0</v>
      </c>
      <c r="CB67" s="11">
        <f>SUM($H65:CB65)-SUM($G66:CA66)</f>
        <v>0</v>
      </c>
      <c r="CC67" s="11">
        <f>SUM($H65:CC65)-SUM($G66:CB66)</f>
        <v>0</v>
      </c>
      <c r="CD67" s="11">
        <f>SUM($H65:CD65)-SUM($G66:CC66)</f>
        <v>0</v>
      </c>
      <c r="CE67" s="11">
        <f>SUM($H65:CE65)-SUM($G66:CD66)</f>
        <v>0</v>
      </c>
      <c r="CF67" s="11">
        <f>SUM($H65:CF65)-SUM($G66:CE66)</f>
        <v>0</v>
      </c>
      <c r="CG67" s="11">
        <f>SUM($H65:CG65)-SUM($G66:CF66)</f>
        <v>0</v>
      </c>
      <c r="CH67" s="11">
        <f>SUM($H65:CH65)-SUM($G66:CG66)</f>
        <v>0</v>
      </c>
      <c r="CI67" s="11">
        <f>SUM($H65:CI65)-SUM($G66:CH66)</f>
        <v>0</v>
      </c>
      <c r="CJ67" s="11">
        <f>SUM($H65:CJ65)-SUM($G66:CI66)</f>
        <v>0</v>
      </c>
      <c r="CK67" s="11">
        <f>SUM($H65:CK65)-SUM($G66:CJ66)</f>
        <v>0</v>
      </c>
      <c r="CL67" s="11">
        <f>SUM($H65:CL65)-SUM($G66:CK66)</f>
        <v>0</v>
      </c>
      <c r="CM67" s="11">
        <f>SUM($H65:CM65)-SUM($G66:CL66)</f>
        <v>0</v>
      </c>
      <c r="CN67" s="11">
        <f>SUM($H65:CN65)-SUM($G66:CM66)</f>
        <v>0</v>
      </c>
      <c r="CO67" s="11">
        <f>SUM($H65:CO65)-SUM($G66:CN66)</f>
        <v>0</v>
      </c>
      <c r="CP67" s="11">
        <f>SUM($H65:CP65)-SUM($G66:CO66)</f>
        <v>0</v>
      </c>
      <c r="CQ67" s="11">
        <f>SUM($H65:CQ65)-SUM($G66:CP66)</f>
        <v>0</v>
      </c>
      <c r="CR67" s="11">
        <f>SUM($H65:CR65)-SUM($G66:CQ66)</f>
        <v>0</v>
      </c>
      <c r="CS67" s="11">
        <f>SUM($H65:CS65)-SUM($G66:CR66)</f>
        <v>0</v>
      </c>
      <c r="CT67" s="11">
        <f>SUM($H65:CT65)-SUM($G66:CS66)</f>
        <v>0</v>
      </c>
      <c r="CU67" s="11">
        <f>SUM($H65:CU65)-SUM($G66:CT66)</f>
        <v>0</v>
      </c>
      <c r="CV67" s="11">
        <f>SUM($H65:CV65)-SUM($G66:CU66)</f>
        <v>0</v>
      </c>
      <c r="CW67" s="11">
        <f>SUM($H65:CW65)-SUM($G66:CV66)</f>
        <v>0</v>
      </c>
      <c r="CX67" s="11">
        <f>SUM($H65:CX65)-SUM($G66:CW66)</f>
        <v>0</v>
      </c>
      <c r="CY67" s="11">
        <f>SUM($H65:CY65)-SUM($G66:CX66)</f>
        <v>0</v>
      </c>
      <c r="CZ67" s="11">
        <f>SUM($H65:CZ65)-SUM($G66:CY66)</f>
        <v>0</v>
      </c>
      <c r="DA67" s="11">
        <f>SUM($H65:DA65)-SUM($G66:CZ66)</f>
        <v>0</v>
      </c>
      <c r="DB67" s="11">
        <f>SUM($H65:DB65)-SUM($G66:DA66)</f>
        <v>0</v>
      </c>
      <c r="DC67" s="11">
        <f>SUM($H65:DC65)-SUM($G66:DB66)</f>
        <v>0</v>
      </c>
      <c r="DD67" s="11">
        <f>SUM($H65:DD65)-SUM($G66:DC66)</f>
        <v>0</v>
      </c>
      <c r="DE67" s="11">
        <f>SUM($H65:DE65)-SUM($G66:DD66)</f>
        <v>0</v>
      </c>
      <c r="DF67" s="11">
        <f>SUM($H65:DF65)-SUM($G66:DE66)</f>
        <v>0</v>
      </c>
      <c r="DG67" s="11">
        <f>SUM($H65:DG65)-SUM($G66:DF66)</f>
        <v>0</v>
      </c>
      <c r="DH67" s="11">
        <f>SUM($H65:DH65)-SUM($G66:DG66)</f>
        <v>0</v>
      </c>
      <c r="DI67" s="11">
        <f>SUM($H65:DI65)-SUM($G66:DH66)</f>
        <v>0</v>
      </c>
      <c r="DJ67" s="11">
        <f>SUM($H65:DJ65)-SUM($G66:DI66)</f>
        <v>0</v>
      </c>
      <c r="DK67" s="11">
        <f>SUM($H65:DK65)-SUM($G66:DJ66)</f>
        <v>0</v>
      </c>
      <c r="DL67" s="11">
        <f>SUM($H65:DL65)-SUM($G66:DK66)</f>
        <v>0</v>
      </c>
      <c r="DM67" s="11">
        <f>SUM($H65:DM65)-SUM($G66:DL66)</f>
        <v>0</v>
      </c>
      <c r="DN67" s="11">
        <f>SUM($H65:DN65)-SUM($G66:DM66)</f>
        <v>0</v>
      </c>
      <c r="DO67" s="11">
        <f>SUM($H65:DO65)-SUM($G66:DN66)</f>
        <v>0</v>
      </c>
      <c r="DP67" s="11">
        <f>SUM($H65:DP65)-SUM($G66:DO66)</f>
        <v>0</v>
      </c>
      <c r="DQ67" s="11">
        <f>SUM($H65:DQ65)-SUM($G66:DP66)</f>
        <v>0</v>
      </c>
      <c r="DR67" s="11">
        <f>SUM($H65:DR65)-SUM($G66:DQ66)</f>
        <v>0</v>
      </c>
      <c r="DS67" s="11">
        <f>SUM($H65:DS65)-SUM($G66:DR66)</f>
        <v>0</v>
      </c>
    </row>
    <row r="68" spans="1:123" s="1" customFormat="1" x14ac:dyDescent="0.3">
      <c r="A68" s="2"/>
      <c r="D68" s="6" t="s">
        <v>63</v>
      </c>
      <c r="E68" s="3" t="str">
        <f t="shared" si="38"/>
        <v>#</v>
      </c>
      <c r="F68" s="45">
        <f>Inputs!K26</f>
        <v>45292</v>
      </c>
      <c r="H68" s="11">
        <f>IF(AND($F68&gt;=H$1,$F68&lt;=H$2),1,0)</f>
        <v>0</v>
      </c>
      <c r="I68" s="11">
        <f t="shared" si="36"/>
        <v>0</v>
      </c>
      <c r="J68" s="11">
        <f t="shared" si="36"/>
        <v>0</v>
      </c>
      <c r="K68" s="11">
        <f t="shared" si="36"/>
        <v>0</v>
      </c>
      <c r="L68" s="11">
        <f t="shared" si="36"/>
        <v>0</v>
      </c>
      <c r="M68" s="11">
        <f t="shared" si="36"/>
        <v>0</v>
      </c>
      <c r="N68" s="11">
        <f t="shared" si="36"/>
        <v>0</v>
      </c>
      <c r="O68" s="11">
        <f t="shared" si="36"/>
        <v>0</v>
      </c>
      <c r="P68" s="11">
        <f t="shared" si="36"/>
        <v>0</v>
      </c>
      <c r="Q68" s="11">
        <f t="shared" si="36"/>
        <v>0</v>
      </c>
      <c r="R68" s="11">
        <f t="shared" si="36"/>
        <v>0</v>
      </c>
      <c r="S68" s="11">
        <f t="shared" si="36"/>
        <v>0</v>
      </c>
      <c r="T68" s="11">
        <f t="shared" si="36"/>
        <v>0</v>
      </c>
      <c r="U68" s="11">
        <f t="shared" si="36"/>
        <v>0</v>
      </c>
      <c r="V68" s="11">
        <f t="shared" si="36"/>
        <v>0</v>
      </c>
      <c r="W68" s="11">
        <f t="shared" si="36"/>
        <v>1</v>
      </c>
      <c r="X68" s="11">
        <f t="shared" si="36"/>
        <v>0</v>
      </c>
      <c r="Y68" s="11">
        <f t="shared" si="36"/>
        <v>0</v>
      </c>
      <c r="Z68" s="11">
        <f t="shared" si="36"/>
        <v>0</v>
      </c>
      <c r="AA68" s="11">
        <f t="shared" si="36"/>
        <v>0</v>
      </c>
      <c r="AB68" s="11">
        <f t="shared" si="36"/>
        <v>0</v>
      </c>
      <c r="AC68" s="11">
        <f t="shared" si="36"/>
        <v>0</v>
      </c>
      <c r="AD68" s="11">
        <f t="shared" si="36"/>
        <v>0</v>
      </c>
      <c r="AE68" s="11">
        <f t="shared" si="36"/>
        <v>0</v>
      </c>
      <c r="AF68" s="11">
        <f t="shared" si="36"/>
        <v>0</v>
      </c>
      <c r="AG68" s="11">
        <f t="shared" si="36"/>
        <v>0</v>
      </c>
      <c r="AH68" s="11">
        <f t="shared" si="36"/>
        <v>0</v>
      </c>
      <c r="AI68" s="11">
        <f t="shared" si="36"/>
        <v>0</v>
      </c>
      <c r="AJ68" s="11">
        <f t="shared" si="36"/>
        <v>0</v>
      </c>
      <c r="AK68" s="11">
        <f t="shared" si="36"/>
        <v>0</v>
      </c>
      <c r="AL68" s="11">
        <f t="shared" si="36"/>
        <v>0</v>
      </c>
      <c r="AM68" s="11">
        <f t="shared" si="36"/>
        <v>0</v>
      </c>
      <c r="AN68" s="11">
        <f t="shared" si="36"/>
        <v>0</v>
      </c>
      <c r="AO68" s="11">
        <f t="shared" si="36"/>
        <v>0</v>
      </c>
      <c r="AP68" s="11">
        <f t="shared" si="36"/>
        <v>0</v>
      </c>
      <c r="AQ68" s="11">
        <f t="shared" si="36"/>
        <v>0</v>
      </c>
      <c r="AR68" s="11">
        <f t="shared" si="36"/>
        <v>0</v>
      </c>
      <c r="AS68" s="11">
        <f t="shared" si="36"/>
        <v>0</v>
      </c>
      <c r="AT68" s="11">
        <f t="shared" si="36"/>
        <v>0</v>
      </c>
      <c r="AU68" s="11">
        <f t="shared" si="36"/>
        <v>0</v>
      </c>
      <c r="AV68" s="11">
        <f t="shared" si="36"/>
        <v>0</v>
      </c>
      <c r="AW68" s="11">
        <f t="shared" si="36"/>
        <v>0</v>
      </c>
      <c r="AX68" s="11">
        <f t="shared" si="36"/>
        <v>0</v>
      </c>
      <c r="AY68" s="11">
        <f t="shared" si="36"/>
        <v>0</v>
      </c>
      <c r="AZ68" s="11">
        <f t="shared" si="36"/>
        <v>0</v>
      </c>
      <c r="BA68" s="11">
        <f t="shared" si="36"/>
        <v>0</v>
      </c>
      <c r="BB68" s="11">
        <f t="shared" si="36"/>
        <v>0</v>
      </c>
      <c r="BC68" s="11">
        <f t="shared" si="36"/>
        <v>0</v>
      </c>
      <c r="BD68" s="11">
        <f t="shared" si="36"/>
        <v>0</v>
      </c>
      <c r="BE68" s="11">
        <f t="shared" si="36"/>
        <v>0</v>
      </c>
      <c r="BF68" s="11">
        <f t="shared" si="36"/>
        <v>0</v>
      </c>
      <c r="BG68" s="11">
        <f t="shared" si="36"/>
        <v>0</v>
      </c>
      <c r="BH68" s="11">
        <f t="shared" si="36"/>
        <v>0</v>
      </c>
      <c r="BI68" s="11">
        <f t="shared" si="36"/>
        <v>0</v>
      </c>
      <c r="BJ68" s="11">
        <f t="shared" si="36"/>
        <v>0</v>
      </c>
      <c r="BK68" s="11">
        <f t="shared" si="36"/>
        <v>0</v>
      </c>
      <c r="BL68" s="11">
        <f t="shared" si="36"/>
        <v>0</v>
      </c>
      <c r="BM68" s="11">
        <f t="shared" si="36"/>
        <v>0</v>
      </c>
      <c r="BN68" s="11">
        <f t="shared" si="36"/>
        <v>0</v>
      </c>
      <c r="BO68" s="11">
        <f t="shared" si="36"/>
        <v>0</v>
      </c>
      <c r="BP68" s="11">
        <f t="shared" si="36"/>
        <v>0</v>
      </c>
      <c r="BQ68" s="11">
        <f t="shared" si="36"/>
        <v>0</v>
      </c>
      <c r="BR68" s="11">
        <f t="shared" si="36"/>
        <v>0</v>
      </c>
      <c r="BS68" s="11">
        <f t="shared" si="36"/>
        <v>0</v>
      </c>
      <c r="BT68" s="11">
        <f t="shared" si="36"/>
        <v>0</v>
      </c>
      <c r="BU68" s="11">
        <f t="shared" si="37"/>
        <v>0</v>
      </c>
      <c r="BV68" s="11">
        <f t="shared" si="37"/>
        <v>0</v>
      </c>
      <c r="BW68" s="11">
        <f t="shared" si="37"/>
        <v>0</v>
      </c>
      <c r="BX68" s="11">
        <f t="shared" si="37"/>
        <v>0</v>
      </c>
      <c r="BY68" s="11">
        <f t="shared" si="37"/>
        <v>0</v>
      </c>
      <c r="BZ68" s="11">
        <f t="shared" si="37"/>
        <v>0</v>
      </c>
      <c r="CA68" s="11">
        <f t="shared" si="37"/>
        <v>0</v>
      </c>
      <c r="CB68" s="11">
        <f t="shared" si="37"/>
        <v>0</v>
      </c>
      <c r="CC68" s="11">
        <f t="shared" si="37"/>
        <v>0</v>
      </c>
      <c r="CD68" s="11">
        <f t="shared" si="37"/>
        <v>0</v>
      </c>
      <c r="CE68" s="11">
        <f t="shared" si="37"/>
        <v>0</v>
      </c>
      <c r="CF68" s="11">
        <f t="shared" si="37"/>
        <v>0</v>
      </c>
      <c r="CG68" s="11">
        <f t="shared" si="37"/>
        <v>0</v>
      </c>
      <c r="CH68" s="11">
        <f t="shared" si="37"/>
        <v>0</v>
      </c>
      <c r="CI68" s="11">
        <f t="shared" si="37"/>
        <v>0</v>
      </c>
      <c r="CJ68" s="11">
        <f t="shared" si="37"/>
        <v>0</v>
      </c>
      <c r="CK68" s="11">
        <f t="shared" si="37"/>
        <v>0</v>
      </c>
      <c r="CL68" s="11">
        <f t="shared" si="37"/>
        <v>0</v>
      </c>
      <c r="CM68" s="11">
        <f t="shared" si="37"/>
        <v>0</v>
      </c>
      <c r="CN68" s="11">
        <f t="shared" si="37"/>
        <v>0</v>
      </c>
      <c r="CO68" s="11">
        <f t="shared" si="37"/>
        <v>0</v>
      </c>
      <c r="CP68" s="11">
        <f t="shared" si="37"/>
        <v>0</v>
      </c>
      <c r="CQ68" s="11">
        <f t="shared" si="37"/>
        <v>0</v>
      </c>
      <c r="CR68" s="11">
        <f t="shared" si="37"/>
        <v>0</v>
      </c>
      <c r="CS68" s="11">
        <f t="shared" si="37"/>
        <v>0</v>
      </c>
      <c r="CT68" s="11">
        <f t="shared" si="37"/>
        <v>0</v>
      </c>
      <c r="CU68" s="11">
        <f t="shared" si="37"/>
        <v>0</v>
      </c>
      <c r="CV68" s="11">
        <f t="shared" si="37"/>
        <v>0</v>
      </c>
      <c r="CW68" s="11">
        <f t="shared" si="37"/>
        <v>0</v>
      </c>
      <c r="CX68" s="11">
        <f t="shared" si="37"/>
        <v>0</v>
      </c>
      <c r="CY68" s="11">
        <f t="shared" si="37"/>
        <v>0</v>
      </c>
      <c r="CZ68" s="11">
        <f t="shared" si="37"/>
        <v>0</v>
      </c>
      <c r="DA68" s="11">
        <f t="shared" si="37"/>
        <v>0</v>
      </c>
      <c r="DB68" s="11">
        <f t="shared" si="37"/>
        <v>0</v>
      </c>
      <c r="DC68" s="11">
        <f t="shared" si="37"/>
        <v>0</v>
      </c>
      <c r="DD68" s="11">
        <f t="shared" si="37"/>
        <v>0</v>
      </c>
      <c r="DE68" s="11">
        <f t="shared" si="37"/>
        <v>0</v>
      </c>
      <c r="DF68" s="11">
        <f t="shared" si="37"/>
        <v>0</v>
      </c>
      <c r="DG68" s="11">
        <f t="shared" si="37"/>
        <v>0</v>
      </c>
      <c r="DH68" s="11">
        <f t="shared" si="37"/>
        <v>0</v>
      </c>
      <c r="DI68" s="11">
        <f t="shared" si="37"/>
        <v>0</v>
      </c>
      <c r="DJ68" s="11">
        <f t="shared" si="37"/>
        <v>0</v>
      </c>
      <c r="DK68" s="11">
        <f t="shared" si="37"/>
        <v>0</v>
      </c>
      <c r="DL68" s="11">
        <f t="shared" si="37"/>
        <v>0</v>
      </c>
      <c r="DM68" s="11">
        <f t="shared" si="37"/>
        <v>0</v>
      </c>
      <c r="DN68" s="11">
        <f t="shared" si="37"/>
        <v>0</v>
      </c>
      <c r="DO68" s="11">
        <f t="shared" si="37"/>
        <v>0</v>
      </c>
      <c r="DP68" s="11">
        <f t="shared" si="37"/>
        <v>0</v>
      </c>
      <c r="DQ68" s="11">
        <f t="shared" si="37"/>
        <v>0</v>
      </c>
      <c r="DR68" s="11">
        <f t="shared" si="37"/>
        <v>0</v>
      </c>
      <c r="DS68" s="11">
        <f t="shared" si="37"/>
        <v>0</v>
      </c>
    </row>
    <row r="69" spans="1:123" s="1" customFormat="1" x14ac:dyDescent="0.3">
      <c r="A69" s="2"/>
      <c r="D69" s="6" t="s">
        <v>62</v>
      </c>
      <c r="E69" s="3" t="str">
        <f t="shared" si="38"/>
        <v>#</v>
      </c>
      <c r="H69" s="11">
        <f>SUM($H68:H68)</f>
        <v>0</v>
      </c>
      <c r="I69" s="11">
        <f>SUM($H68:I68)</f>
        <v>0</v>
      </c>
      <c r="J69" s="11">
        <f>SUM($H68:J68)</f>
        <v>0</v>
      </c>
      <c r="K69" s="11">
        <f>SUM($H68:K68)</f>
        <v>0</v>
      </c>
      <c r="L69" s="11">
        <f>SUM($H68:L68)</f>
        <v>0</v>
      </c>
      <c r="M69" s="11">
        <f>SUM($H68:M68)</f>
        <v>0</v>
      </c>
      <c r="N69" s="11">
        <f>SUM($H68:N68)</f>
        <v>0</v>
      </c>
      <c r="O69" s="11">
        <f>SUM($H68:O68)</f>
        <v>0</v>
      </c>
      <c r="P69" s="11">
        <f>SUM($H68:P68)</f>
        <v>0</v>
      </c>
      <c r="Q69" s="11">
        <f>SUM($H68:Q68)</f>
        <v>0</v>
      </c>
      <c r="R69" s="11">
        <f>SUM($H68:R68)</f>
        <v>0</v>
      </c>
      <c r="S69" s="11">
        <f>SUM($H68:S68)</f>
        <v>0</v>
      </c>
      <c r="T69" s="11">
        <f>SUM($H68:T68)</f>
        <v>0</v>
      </c>
      <c r="U69" s="11">
        <f>SUM($H68:U68)</f>
        <v>0</v>
      </c>
      <c r="V69" s="11">
        <f>SUM($H68:V68)</f>
        <v>0</v>
      </c>
      <c r="W69" s="11">
        <f>SUM($H68:W68)</f>
        <v>1</v>
      </c>
      <c r="X69" s="11">
        <f>SUM($H68:X68)</f>
        <v>1</v>
      </c>
      <c r="Y69" s="11">
        <f>SUM($H68:Y68)</f>
        <v>1</v>
      </c>
      <c r="Z69" s="11">
        <f>SUM($H68:Z68)</f>
        <v>1</v>
      </c>
      <c r="AA69" s="11">
        <f>SUM($H68:AA68)</f>
        <v>1</v>
      </c>
      <c r="AB69" s="11">
        <f>SUM($H68:AB68)</f>
        <v>1</v>
      </c>
      <c r="AC69" s="11">
        <f>SUM($H68:AC68)</f>
        <v>1</v>
      </c>
      <c r="AD69" s="11">
        <f>SUM($H68:AD68)</f>
        <v>1</v>
      </c>
      <c r="AE69" s="11">
        <f>SUM($H68:AE68)</f>
        <v>1</v>
      </c>
      <c r="AF69" s="11">
        <f>SUM($H68:AF68)</f>
        <v>1</v>
      </c>
      <c r="AG69" s="11">
        <f>SUM($H68:AG68)</f>
        <v>1</v>
      </c>
      <c r="AH69" s="11">
        <f>SUM($H68:AH68)</f>
        <v>1</v>
      </c>
      <c r="AI69" s="11">
        <f>SUM($H68:AI68)</f>
        <v>1</v>
      </c>
      <c r="AJ69" s="11">
        <f>SUM($H68:AJ68)</f>
        <v>1</v>
      </c>
      <c r="AK69" s="11">
        <f>SUM($H68:AK68)</f>
        <v>1</v>
      </c>
      <c r="AL69" s="11">
        <f>SUM($H68:AL68)</f>
        <v>1</v>
      </c>
      <c r="AM69" s="11">
        <f>SUM($H68:AM68)</f>
        <v>1</v>
      </c>
      <c r="AN69" s="11">
        <f>SUM($H68:AN68)</f>
        <v>1</v>
      </c>
      <c r="AO69" s="11">
        <f>SUM($H68:AO68)</f>
        <v>1</v>
      </c>
      <c r="AP69" s="11">
        <f>SUM($H68:AP68)</f>
        <v>1</v>
      </c>
      <c r="AQ69" s="11">
        <f>SUM($H68:AQ68)</f>
        <v>1</v>
      </c>
      <c r="AR69" s="11">
        <f>SUM($H68:AR68)</f>
        <v>1</v>
      </c>
      <c r="AS69" s="11">
        <f>SUM($H68:AS68)</f>
        <v>1</v>
      </c>
      <c r="AT69" s="11">
        <f>SUM($H68:AT68)</f>
        <v>1</v>
      </c>
      <c r="AU69" s="11">
        <f>SUM($H68:AU68)</f>
        <v>1</v>
      </c>
      <c r="AV69" s="11">
        <f>SUM($H68:AV68)</f>
        <v>1</v>
      </c>
      <c r="AW69" s="11">
        <f>SUM($H68:AW68)</f>
        <v>1</v>
      </c>
      <c r="AX69" s="11">
        <f>SUM($H68:AX68)</f>
        <v>1</v>
      </c>
      <c r="AY69" s="11">
        <f>SUM($H68:AY68)</f>
        <v>1</v>
      </c>
      <c r="AZ69" s="11">
        <f>SUM($H68:AZ68)</f>
        <v>1</v>
      </c>
      <c r="BA69" s="11">
        <f>SUM($H68:BA68)</f>
        <v>1</v>
      </c>
      <c r="BB69" s="11">
        <f>SUM($H68:BB68)</f>
        <v>1</v>
      </c>
      <c r="BC69" s="11">
        <f>SUM($H68:BC68)</f>
        <v>1</v>
      </c>
      <c r="BD69" s="11">
        <f>SUM($H68:BD68)</f>
        <v>1</v>
      </c>
      <c r="BE69" s="11">
        <f>SUM($H68:BE68)</f>
        <v>1</v>
      </c>
      <c r="BF69" s="11">
        <f>SUM($H68:BF68)</f>
        <v>1</v>
      </c>
      <c r="BG69" s="11">
        <f>SUM($H68:BG68)</f>
        <v>1</v>
      </c>
      <c r="BH69" s="11">
        <f>SUM($H68:BH68)</f>
        <v>1</v>
      </c>
      <c r="BI69" s="11">
        <f>SUM($H68:BI68)</f>
        <v>1</v>
      </c>
      <c r="BJ69" s="11">
        <f>SUM($H68:BJ68)</f>
        <v>1</v>
      </c>
      <c r="BK69" s="11">
        <f>SUM($H68:BK68)</f>
        <v>1</v>
      </c>
      <c r="BL69" s="11">
        <f>SUM($H68:BL68)</f>
        <v>1</v>
      </c>
      <c r="BM69" s="11">
        <f>SUM($H68:BM68)</f>
        <v>1</v>
      </c>
      <c r="BN69" s="11">
        <f>SUM($H68:BN68)</f>
        <v>1</v>
      </c>
      <c r="BO69" s="11">
        <f>SUM($H68:BO68)</f>
        <v>1</v>
      </c>
      <c r="BP69" s="11">
        <f>SUM($H68:BP68)</f>
        <v>1</v>
      </c>
      <c r="BQ69" s="11">
        <f>SUM($H68:BQ68)</f>
        <v>1</v>
      </c>
      <c r="BR69" s="11">
        <f>SUM($H68:BR68)</f>
        <v>1</v>
      </c>
      <c r="BS69" s="11">
        <f>SUM($H68:BS68)</f>
        <v>1</v>
      </c>
      <c r="BT69" s="11">
        <f>SUM($H68:BT68)</f>
        <v>1</v>
      </c>
      <c r="BU69" s="11">
        <f>SUM($H68:BU68)</f>
        <v>1</v>
      </c>
      <c r="BV69" s="11">
        <f>SUM($H68:BV68)</f>
        <v>1</v>
      </c>
      <c r="BW69" s="11">
        <f>SUM($H68:BW68)</f>
        <v>1</v>
      </c>
      <c r="BX69" s="11">
        <f>SUM($H68:BX68)</f>
        <v>1</v>
      </c>
      <c r="BY69" s="11">
        <f>SUM($H68:BY68)</f>
        <v>1</v>
      </c>
      <c r="BZ69" s="11">
        <f>SUM($H68:BZ68)</f>
        <v>1</v>
      </c>
      <c r="CA69" s="11">
        <f>SUM($H68:CA68)</f>
        <v>1</v>
      </c>
      <c r="CB69" s="11">
        <f>SUM($H68:CB68)</f>
        <v>1</v>
      </c>
      <c r="CC69" s="11">
        <f>SUM($H68:CC68)</f>
        <v>1</v>
      </c>
      <c r="CD69" s="11">
        <f>SUM($H68:CD68)</f>
        <v>1</v>
      </c>
      <c r="CE69" s="11">
        <f>SUM($H68:CE68)</f>
        <v>1</v>
      </c>
      <c r="CF69" s="11">
        <f>SUM($H68:CF68)</f>
        <v>1</v>
      </c>
      <c r="CG69" s="11">
        <f>SUM($H68:CG68)</f>
        <v>1</v>
      </c>
      <c r="CH69" s="11">
        <f>SUM($H68:CH68)</f>
        <v>1</v>
      </c>
      <c r="CI69" s="11">
        <f>SUM($H68:CI68)</f>
        <v>1</v>
      </c>
      <c r="CJ69" s="11">
        <f>SUM($H68:CJ68)</f>
        <v>1</v>
      </c>
      <c r="CK69" s="11">
        <f>SUM($H68:CK68)</f>
        <v>1</v>
      </c>
      <c r="CL69" s="11">
        <f>SUM($H68:CL68)</f>
        <v>1</v>
      </c>
      <c r="CM69" s="11">
        <f>SUM($H68:CM68)</f>
        <v>1</v>
      </c>
      <c r="CN69" s="11">
        <f>SUM($H68:CN68)</f>
        <v>1</v>
      </c>
      <c r="CO69" s="11">
        <f>SUM($H68:CO68)</f>
        <v>1</v>
      </c>
      <c r="CP69" s="11">
        <f>SUM($H68:CP68)</f>
        <v>1</v>
      </c>
      <c r="CQ69" s="11">
        <f>SUM($H68:CQ68)</f>
        <v>1</v>
      </c>
      <c r="CR69" s="11">
        <f>SUM($H68:CR68)</f>
        <v>1</v>
      </c>
      <c r="CS69" s="11">
        <f>SUM($H68:CS68)</f>
        <v>1</v>
      </c>
      <c r="CT69" s="11">
        <f>SUM($H68:CT68)</f>
        <v>1</v>
      </c>
      <c r="CU69" s="11">
        <f>SUM($H68:CU68)</f>
        <v>1</v>
      </c>
      <c r="CV69" s="11">
        <f>SUM($H68:CV68)</f>
        <v>1</v>
      </c>
      <c r="CW69" s="11">
        <f>SUM($H68:CW68)</f>
        <v>1</v>
      </c>
      <c r="CX69" s="11">
        <f>SUM($H68:CX68)</f>
        <v>1</v>
      </c>
      <c r="CY69" s="11">
        <f>SUM($H68:CY68)</f>
        <v>1</v>
      </c>
      <c r="CZ69" s="11">
        <f>SUM($H68:CZ68)</f>
        <v>1</v>
      </c>
      <c r="DA69" s="11">
        <f>SUM($H68:DA68)</f>
        <v>1</v>
      </c>
      <c r="DB69" s="11">
        <f>SUM($H68:DB68)</f>
        <v>1</v>
      </c>
      <c r="DC69" s="11">
        <f>SUM($H68:DC68)</f>
        <v>1</v>
      </c>
      <c r="DD69" s="11">
        <f>SUM($H68:DD68)</f>
        <v>1</v>
      </c>
      <c r="DE69" s="11">
        <f>SUM($H68:DE68)</f>
        <v>1</v>
      </c>
      <c r="DF69" s="11">
        <f>SUM($H68:DF68)</f>
        <v>1</v>
      </c>
      <c r="DG69" s="11">
        <f>SUM($H68:DG68)</f>
        <v>1</v>
      </c>
      <c r="DH69" s="11">
        <f>SUM($H68:DH68)</f>
        <v>1</v>
      </c>
      <c r="DI69" s="11">
        <f>SUM($H68:DI68)</f>
        <v>1</v>
      </c>
      <c r="DJ69" s="11">
        <f>SUM($H68:DJ68)</f>
        <v>1</v>
      </c>
      <c r="DK69" s="11">
        <f>SUM($H68:DK68)</f>
        <v>1</v>
      </c>
      <c r="DL69" s="11">
        <f>SUM($H68:DL68)</f>
        <v>1</v>
      </c>
      <c r="DM69" s="11">
        <f>SUM($H68:DM68)</f>
        <v>1</v>
      </c>
      <c r="DN69" s="11">
        <f>SUM($H68:DN68)</f>
        <v>1</v>
      </c>
      <c r="DO69" s="11">
        <f>SUM($H68:DO68)</f>
        <v>1</v>
      </c>
      <c r="DP69" s="11">
        <f>SUM($H68:DP68)</f>
        <v>1</v>
      </c>
      <c r="DQ69" s="11">
        <f>SUM($H68:DQ68)</f>
        <v>1</v>
      </c>
      <c r="DR69" s="11">
        <f>SUM($H68:DR68)</f>
        <v>1</v>
      </c>
      <c r="DS69" s="11">
        <f>SUM($H68:DS68)</f>
        <v>1</v>
      </c>
    </row>
    <row r="70" spans="1:123" s="1" customFormat="1" x14ac:dyDescent="0.3">
      <c r="A70" s="2"/>
      <c r="D70" s="6"/>
      <c r="E70" s="3"/>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row>
    <row r="71" spans="1:123" s="1" customFormat="1" x14ac:dyDescent="0.3">
      <c r="A71" s="2"/>
      <c r="B71" s="1" t="s">
        <v>27</v>
      </c>
      <c r="D71" s="6"/>
      <c r="E71" s="3"/>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row>
    <row r="72" spans="1:123" s="1" customFormat="1" x14ac:dyDescent="0.3">
      <c r="A72" s="2"/>
      <c r="D72" s="6" t="s">
        <v>60</v>
      </c>
      <c r="E72" s="3" t="s">
        <v>14</v>
      </c>
      <c r="F72" s="45">
        <f>EOMONTH(Inputs!L$22,Inputs!L$24*3-1)+1</f>
        <v>45383</v>
      </c>
      <c r="H72" s="11">
        <f>IF(AND($F72&gt;=H$1,$F72&lt;=H$2),1,0)</f>
        <v>0</v>
      </c>
      <c r="I72" s="11">
        <f t="shared" ref="I72:BT75" si="39">IF(AND($F72&gt;=I$1,$F72&lt;=I$2),1,0)</f>
        <v>0</v>
      </c>
      <c r="J72" s="11">
        <f t="shared" si="39"/>
        <v>0</v>
      </c>
      <c r="K72" s="11">
        <f t="shared" si="39"/>
        <v>0</v>
      </c>
      <c r="L72" s="11">
        <f t="shared" si="39"/>
        <v>0</v>
      </c>
      <c r="M72" s="11">
        <f t="shared" si="39"/>
        <v>0</v>
      </c>
      <c r="N72" s="11">
        <f t="shared" si="39"/>
        <v>0</v>
      </c>
      <c r="O72" s="11">
        <f t="shared" si="39"/>
        <v>0</v>
      </c>
      <c r="P72" s="11">
        <f t="shared" si="39"/>
        <v>0</v>
      </c>
      <c r="Q72" s="11">
        <f t="shared" si="39"/>
        <v>0</v>
      </c>
      <c r="R72" s="11">
        <f t="shared" si="39"/>
        <v>0</v>
      </c>
      <c r="S72" s="11">
        <f t="shared" si="39"/>
        <v>0</v>
      </c>
      <c r="T72" s="11">
        <f t="shared" si="39"/>
        <v>0</v>
      </c>
      <c r="U72" s="11">
        <f t="shared" si="39"/>
        <v>0</v>
      </c>
      <c r="V72" s="11">
        <f t="shared" si="39"/>
        <v>0</v>
      </c>
      <c r="W72" s="11">
        <f t="shared" si="39"/>
        <v>0</v>
      </c>
      <c r="X72" s="11">
        <f t="shared" si="39"/>
        <v>1</v>
      </c>
      <c r="Y72" s="11">
        <f t="shared" si="39"/>
        <v>0</v>
      </c>
      <c r="Z72" s="11">
        <f t="shared" si="39"/>
        <v>0</v>
      </c>
      <c r="AA72" s="11">
        <f t="shared" si="39"/>
        <v>0</v>
      </c>
      <c r="AB72" s="11">
        <f t="shared" si="39"/>
        <v>0</v>
      </c>
      <c r="AC72" s="11">
        <f t="shared" si="39"/>
        <v>0</v>
      </c>
      <c r="AD72" s="11">
        <f t="shared" si="39"/>
        <v>0</v>
      </c>
      <c r="AE72" s="11">
        <f t="shared" si="39"/>
        <v>0</v>
      </c>
      <c r="AF72" s="11">
        <f t="shared" si="39"/>
        <v>0</v>
      </c>
      <c r="AG72" s="11">
        <f t="shared" si="39"/>
        <v>0</v>
      </c>
      <c r="AH72" s="11">
        <f t="shared" si="39"/>
        <v>0</v>
      </c>
      <c r="AI72" s="11">
        <f t="shared" si="39"/>
        <v>0</v>
      </c>
      <c r="AJ72" s="11">
        <f t="shared" si="39"/>
        <v>0</v>
      </c>
      <c r="AK72" s="11">
        <f t="shared" si="39"/>
        <v>0</v>
      </c>
      <c r="AL72" s="11">
        <f t="shared" si="39"/>
        <v>0</v>
      </c>
      <c r="AM72" s="11">
        <f t="shared" si="39"/>
        <v>0</v>
      </c>
      <c r="AN72" s="11">
        <f t="shared" si="39"/>
        <v>0</v>
      </c>
      <c r="AO72" s="11">
        <f t="shared" si="39"/>
        <v>0</v>
      </c>
      <c r="AP72" s="11">
        <f t="shared" si="39"/>
        <v>0</v>
      </c>
      <c r="AQ72" s="11">
        <f t="shared" si="39"/>
        <v>0</v>
      </c>
      <c r="AR72" s="11">
        <f t="shared" si="39"/>
        <v>0</v>
      </c>
      <c r="AS72" s="11">
        <f t="shared" si="39"/>
        <v>0</v>
      </c>
      <c r="AT72" s="11">
        <f t="shared" si="39"/>
        <v>0</v>
      </c>
      <c r="AU72" s="11">
        <f t="shared" si="39"/>
        <v>0</v>
      </c>
      <c r="AV72" s="11">
        <f t="shared" si="39"/>
        <v>0</v>
      </c>
      <c r="AW72" s="11">
        <f t="shared" si="39"/>
        <v>0</v>
      </c>
      <c r="AX72" s="11">
        <f t="shared" si="39"/>
        <v>0</v>
      </c>
      <c r="AY72" s="11">
        <f t="shared" si="39"/>
        <v>0</v>
      </c>
      <c r="AZ72" s="11">
        <f t="shared" si="39"/>
        <v>0</v>
      </c>
      <c r="BA72" s="11">
        <f t="shared" si="39"/>
        <v>0</v>
      </c>
      <c r="BB72" s="11">
        <f t="shared" si="39"/>
        <v>0</v>
      </c>
      <c r="BC72" s="11">
        <f t="shared" si="39"/>
        <v>0</v>
      </c>
      <c r="BD72" s="11">
        <f t="shared" si="39"/>
        <v>0</v>
      </c>
      <c r="BE72" s="11">
        <f t="shared" si="39"/>
        <v>0</v>
      </c>
      <c r="BF72" s="11">
        <f t="shared" si="39"/>
        <v>0</v>
      </c>
      <c r="BG72" s="11">
        <f t="shared" si="39"/>
        <v>0</v>
      </c>
      <c r="BH72" s="11">
        <f t="shared" si="39"/>
        <v>0</v>
      </c>
      <c r="BI72" s="11">
        <f t="shared" si="39"/>
        <v>0</v>
      </c>
      <c r="BJ72" s="11">
        <f t="shared" si="39"/>
        <v>0</v>
      </c>
      <c r="BK72" s="11">
        <f t="shared" si="39"/>
        <v>0</v>
      </c>
      <c r="BL72" s="11">
        <f t="shared" si="39"/>
        <v>0</v>
      </c>
      <c r="BM72" s="11">
        <f t="shared" si="39"/>
        <v>0</v>
      </c>
      <c r="BN72" s="11">
        <f t="shared" si="39"/>
        <v>0</v>
      </c>
      <c r="BO72" s="11">
        <f t="shared" si="39"/>
        <v>0</v>
      </c>
      <c r="BP72" s="11">
        <f t="shared" si="39"/>
        <v>0</v>
      </c>
      <c r="BQ72" s="11">
        <f t="shared" si="39"/>
        <v>0</v>
      </c>
      <c r="BR72" s="11">
        <f t="shared" si="39"/>
        <v>0</v>
      </c>
      <c r="BS72" s="11">
        <f t="shared" si="39"/>
        <v>0</v>
      </c>
      <c r="BT72" s="11">
        <f t="shared" si="39"/>
        <v>0</v>
      </c>
      <c r="BU72" s="11">
        <f t="shared" ref="BU72:DS75" si="40">IF(AND($F72&gt;=BU$1,$F72&lt;=BU$2),1,0)</f>
        <v>0</v>
      </c>
      <c r="BV72" s="11">
        <f t="shared" si="40"/>
        <v>0</v>
      </c>
      <c r="BW72" s="11">
        <f t="shared" si="40"/>
        <v>0</v>
      </c>
      <c r="BX72" s="11">
        <f t="shared" si="40"/>
        <v>0</v>
      </c>
      <c r="BY72" s="11">
        <f t="shared" si="40"/>
        <v>0</v>
      </c>
      <c r="BZ72" s="11">
        <f t="shared" si="40"/>
        <v>0</v>
      </c>
      <c r="CA72" s="11">
        <f t="shared" si="40"/>
        <v>0</v>
      </c>
      <c r="CB72" s="11">
        <f t="shared" si="40"/>
        <v>0</v>
      </c>
      <c r="CC72" s="11">
        <f t="shared" si="40"/>
        <v>0</v>
      </c>
      <c r="CD72" s="11">
        <f t="shared" si="40"/>
        <v>0</v>
      </c>
      <c r="CE72" s="11">
        <f t="shared" si="40"/>
        <v>0</v>
      </c>
      <c r="CF72" s="11">
        <f t="shared" si="40"/>
        <v>0</v>
      </c>
      <c r="CG72" s="11">
        <f t="shared" si="40"/>
        <v>0</v>
      </c>
      <c r="CH72" s="11">
        <f t="shared" si="40"/>
        <v>0</v>
      </c>
      <c r="CI72" s="11">
        <f t="shared" si="40"/>
        <v>0</v>
      </c>
      <c r="CJ72" s="11">
        <f t="shared" si="40"/>
        <v>0</v>
      </c>
      <c r="CK72" s="11">
        <f t="shared" si="40"/>
        <v>0</v>
      </c>
      <c r="CL72" s="11">
        <f t="shared" si="40"/>
        <v>0</v>
      </c>
      <c r="CM72" s="11">
        <f t="shared" si="40"/>
        <v>0</v>
      </c>
      <c r="CN72" s="11">
        <f t="shared" si="40"/>
        <v>0</v>
      </c>
      <c r="CO72" s="11">
        <f t="shared" si="40"/>
        <v>0</v>
      </c>
      <c r="CP72" s="11">
        <f t="shared" si="40"/>
        <v>0</v>
      </c>
      <c r="CQ72" s="11">
        <f t="shared" si="40"/>
        <v>0</v>
      </c>
      <c r="CR72" s="11">
        <f t="shared" si="40"/>
        <v>0</v>
      </c>
      <c r="CS72" s="11">
        <f t="shared" si="40"/>
        <v>0</v>
      </c>
      <c r="CT72" s="11">
        <f t="shared" si="40"/>
        <v>0</v>
      </c>
      <c r="CU72" s="11">
        <f t="shared" si="40"/>
        <v>0</v>
      </c>
      <c r="CV72" s="11">
        <f t="shared" si="40"/>
        <v>0</v>
      </c>
      <c r="CW72" s="11">
        <f t="shared" si="40"/>
        <v>0</v>
      </c>
      <c r="CX72" s="11">
        <f t="shared" si="40"/>
        <v>0</v>
      </c>
      <c r="CY72" s="11">
        <f t="shared" si="40"/>
        <v>0</v>
      </c>
      <c r="CZ72" s="11">
        <f t="shared" si="40"/>
        <v>0</v>
      </c>
      <c r="DA72" s="11">
        <f t="shared" si="40"/>
        <v>0</v>
      </c>
      <c r="DB72" s="11">
        <f t="shared" si="40"/>
        <v>0</v>
      </c>
      <c r="DC72" s="11">
        <f t="shared" si="40"/>
        <v>0</v>
      </c>
      <c r="DD72" s="11">
        <f t="shared" si="40"/>
        <v>0</v>
      </c>
      <c r="DE72" s="11">
        <f t="shared" si="40"/>
        <v>0</v>
      </c>
      <c r="DF72" s="11">
        <f t="shared" si="40"/>
        <v>0</v>
      </c>
      <c r="DG72" s="11">
        <f t="shared" si="40"/>
        <v>0</v>
      </c>
      <c r="DH72" s="11">
        <f t="shared" si="40"/>
        <v>0</v>
      </c>
      <c r="DI72" s="11">
        <f t="shared" si="40"/>
        <v>0</v>
      </c>
      <c r="DJ72" s="11">
        <f t="shared" si="40"/>
        <v>0</v>
      </c>
      <c r="DK72" s="11">
        <f t="shared" si="40"/>
        <v>0</v>
      </c>
      <c r="DL72" s="11">
        <f t="shared" si="40"/>
        <v>0</v>
      </c>
      <c r="DM72" s="11">
        <f t="shared" si="40"/>
        <v>0</v>
      </c>
      <c r="DN72" s="11">
        <f t="shared" si="40"/>
        <v>0</v>
      </c>
      <c r="DO72" s="11">
        <f t="shared" si="40"/>
        <v>0</v>
      </c>
      <c r="DP72" s="11">
        <f t="shared" si="40"/>
        <v>0</v>
      </c>
      <c r="DQ72" s="11">
        <f t="shared" si="40"/>
        <v>0</v>
      </c>
      <c r="DR72" s="11">
        <f t="shared" si="40"/>
        <v>0</v>
      </c>
      <c r="DS72" s="11">
        <f t="shared" si="40"/>
        <v>0</v>
      </c>
    </row>
    <row r="73" spans="1:123" s="1" customFormat="1" x14ac:dyDescent="0.3">
      <c r="A73" s="2"/>
      <c r="D73" s="6" t="s">
        <v>61</v>
      </c>
      <c r="E73" s="3" t="str">
        <f>E72</f>
        <v>#</v>
      </c>
      <c r="F73" s="45">
        <f>Inputs!L25</f>
        <v>45657</v>
      </c>
      <c r="H73" s="11">
        <f>IF(AND($F73&gt;=H$1,$F73&lt;=H$2),1,0)</f>
        <v>0</v>
      </c>
      <c r="I73" s="11">
        <f t="shared" si="39"/>
        <v>0</v>
      </c>
      <c r="J73" s="11">
        <f t="shared" si="39"/>
        <v>0</v>
      </c>
      <c r="K73" s="11">
        <f t="shared" si="39"/>
        <v>0</v>
      </c>
      <c r="L73" s="11">
        <f t="shared" si="39"/>
        <v>0</v>
      </c>
      <c r="M73" s="11">
        <f t="shared" si="39"/>
        <v>0</v>
      </c>
      <c r="N73" s="11">
        <f t="shared" si="39"/>
        <v>0</v>
      </c>
      <c r="O73" s="11">
        <f t="shared" si="39"/>
        <v>0</v>
      </c>
      <c r="P73" s="11">
        <f t="shared" si="39"/>
        <v>0</v>
      </c>
      <c r="Q73" s="11">
        <f t="shared" si="39"/>
        <v>0</v>
      </c>
      <c r="R73" s="11">
        <f t="shared" si="39"/>
        <v>0</v>
      </c>
      <c r="S73" s="11">
        <f t="shared" si="39"/>
        <v>0</v>
      </c>
      <c r="T73" s="11">
        <f t="shared" si="39"/>
        <v>0</v>
      </c>
      <c r="U73" s="11">
        <f t="shared" si="39"/>
        <v>0</v>
      </c>
      <c r="V73" s="11">
        <f t="shared" si="39"/>
        <v>0</v>
      </c>
      <c r="W73" s="11">
        <f t="shared" si="39"/>
        <v>0</v>
      </c>
      <c r="X73" s="11">
        <f t="shared" si="39"/>
        <v>0</v>
      </c>
      <c r="Y73" s="11">
        <f t="shared" si="39"/>
        <v>0</v>
      </c>
      <c r="Z73" s="11">
        <f t="shared" si="39"/>
        <v>1</v>
      </c>
      <c r="AA73" s="11">
        <f t="shared" si="39"/>
        <v>0</v>
      </c>
      <c r="AB73" s="11">
        <f t="shared" si="39"/>
        <v>0</v>
      </c>
      <c r="AC73" s="11">
        <f t="shared" si="39"/>
        <v>0</v>
      </c>
      <c r="AD73" s="11">
        <f t="shared" si="39"/>
        <v>0</v>
      </c>
      <c r="AE73" s="11">
        <f t="shared" si="39"/>
        <v>0</v>
      </c>
      <c r="AF73" s="11">
        <f t="shared" si="39"/>
        <v>0</v>
      </c>
      <c r="AG73" s="11">
        <f t="shared" si="39"/>
        <v>0</v>
      </c>
      <c r="AH73" s="11">
        <f t="shared" si="39"/>
        <v>0</v>
      </c>
      <c r="AI73" s="11">
        <f t="shared" si="39"/>
        <v>0</v>
      </c>
      <c r="AJ73" s="11">
        <f t="shared" si="39"/>
        <v>0</v>
      </c>
      <c r="AK73" s="11">
        <f t="shared" si="39"/>
        <v>0</v>
      </c>
      <c r="AL73" s="11">
        <f t="shared" si="39"/>
        <v>0</v>
      </c>
      <c r="AM73" s="11">
        <f t="shared" si="39"/>
        <v>0</v>
      </c>
      <c r="AN73" s="11">
        <f t="shared" si="39"/>
        <v>0</v>
      </c>
      <c r="AO73" s="11">
        <f t="shared" si="39"/>
        <v>0</v>
      </c>
      <c r="AP73" s="11">
        <f t="shared" si="39"/>
        <v>0</v>
      </c>
      <c r="AQ73" s="11">
        <f t="shared" si="39"/>
        <v>0</v>
      </c>
      <c r="AR73" s="11">
        <f t="shared" si="39"/>
        <v>0</v>
      </c>
      <c r="AS73" s="11">
        <f t="shared" si="39"/>
        <v>0</v>
      </c>
      <c r="AT73" s="11">
        <f t="shared" si="39"/>
        <v>0</v>
      </c>
      <c r="AU73" s="11">
        <f t="shared" si="39"/>
        <v>0</v>
      </c>
      <c r="AV73" s="11">
        <f t="shared" si="39"/>
        <v>0</v>
      </c>
      <c r="AW73" s="11">
        <f t="shared" si="39"/>
        <v>0</v>
      </c>
      <c r="AX73" s="11">
        <f t="shared" si="39"/>
        <v>0</v>
      </c>
      <c r="AY73" s="11">
        <f t="shared" si="39"/>
        <v>0</v>
      </c>
      <c r="AZ73" s="11">
        <f t="shared" si="39"/>
        <v>0</v>
      </c>
      <c r="BA73" s="11">
        <f t="shared" si="39"/>
        <v>0</v>
      </c>
      <c r="BB73" s="11">
        <f t="shared" si="39"/>
        <v>0</v>
      </c>
      <c r="BC73" s="11">
        <f t="shared" si="39"/>
        <v>0</v>
      </c>
      <c r="BD73" s="11">
        <f t="shared" si="39"/>
        <v>0</v>
      </c>
      <c r="BE73" s="11">
        <f t="shared" si="39"/>
        <v>0</v>
      </c>
      <c r="BF73" s="11">
        <f t="shared" si="39"/>
        <v>0</v>
      </c>
      <c r="BG73" s="11">
        <f t="shared" si="39"/>
        <v>0</v>
      </c>
      <c r="BH73" s="11">
        <f t="shared" si="39"/>
        <v>0</v>
      </c>
      <c r="BI73" s="11">
        <f t="shared" si="39"/>
        <v>0</v>
      </c>
      <c r="BJ73" s="11">
        <f t="shared" si="39"/>
        <v>0</v>
      </c>
      <c r="BK73" s="11">
        <f t="shared" si="39"/>
        <v>0</v>
      </c>
      <c r="BL73" s="11">
        <f t="shared" si="39"/>
        <v>0</v>
      </c>
      <c r="BM73" s="11">
        <f t="shared" si="39"/>
        <v>0</v>
      </c>
      <c r="BN73" s="11">
        <f t="shared" si="39"/>
        <v>0</v>
      </c>
      <c r="BO73" s="11">
        <f t="shared" si="39"/>
        <v>0</v>
      </c>
      <c r="BP73" s="11">
        <f t="shared" si="39"/>
        <v>0</v>
      </c>
      <c r="BQ73" s="11">
        <f t="shared" si="39"/>
        <v>0</v>
      </c>
      <c r="BR73" s="11">
        <f t="shared" si="39"/>
        <v>0</v>
      </c>
      <c r="BS73" s="11">
        <f t="shared" si="39"/>
        <v>0</v>
      </c>
      <c r="BT73" s="11">
        <f t="shared" si="39"/>
        <v>0</v>
      </c>
      <c r="BU73" s="11">
        <f t="shared" si="40"/>
        <v>0</v>
      </c>
      <c r="BV73" s="11">
        <f t="shared" si="40"/>
        <v>0</v>
      </c>
      <c r="BW73" s="11">
        <f t="shared" si="40"/>
        <v>0</v>
      </c>
      <c r="BX73" s="11">
        <f t="shared" si="40"/>
        <v>0</v>
      </c>
      <c r="BY73" s="11">
        <f t="shared" si="40"/>
        <v>0</v>
      </c>
      <c r="BZ73" s="11">
        <f t="shared" si="40"/>
        <v>0</v>
      </c>
      <c r="CA73" s="11">
        <f t="shared" si="40"/>
        <v>0</v>
      </c>
      <c r="CB73" s="11">
        <f t="shared" si="40"/>
        <v>0</v>
      </c>
      <c r="CC73" s="11">
        <f t="shared" si="40"/>
        <v>0</v>
      </c>
      <c r="CD73" s="11">
        <f t="shared" si="40"/>
        <v>0</v>
      </c>
      <c r="CE73" s="11">
        <f t="shared" si="40"/>
        <v>0</v>
      </c>
      <c r="CF73" s="11">
        <f t="shared" si="40"/>
        <v>0</v>
      </c>
      <c r="CG73" s="11">
        <f t="shared" si="40"/>
        <v>0</v>
      </c>
      <c r="CH73" s="11">
        <f t="shared" si="40"/>
        <v>0</v>
      </c>
      <c r="CI73" s="11">
        <f t="shared" si="40"/>
        <v>0</v>
      </c>
      <c r="CJ73" s="11">
        <f t="shared" si="40"/>
        <v>0</v>
      </c>
      <c r="CK73" s="11">
        <f t="shared" si="40"/>
        <v>0</v>
      </c>
      <c r="CL73" s="11">
        <f t="shared" si="40"/>
        <v>0</v>
      </c>
      <c r="CM73" s="11">
        <f t="shared" si="40"/>
        <v>0</v>
      </c>
      <c r="CN73" s="11">
        <f t="shared" si="40"/>
        <v>0</v>
      </c>
      <c r="CO73" s="11">
        <f t="shared" si="40"/>
        <v>0</v>
      </c>
      <c r="CP73" s="11">
        <f t="shared" si="40"/>
        <v>0</v>
      </c>
      <c r="CQ73" s="11">
        <f t="shared" si="40"/>
        <v>0</v>
      </c>
      <c r="CR73" s="11">
        <f t="shared" si="40"/>
        <v>0</v>
      </c>
      <c r="CS73" s="11">
        <f t="shared" si="40"/>
        <v>0</v>
      </c>
      <c r="CT73" s="11">
        <f t="shared" si="40"/>
        <v>0</v>
      </c>
      <c r="CU73" s="11">
        <f t="shared" si="40"/>
        <v>0</v>
      </c>
      <c r="CV73" s="11">
        <f t="shared" si="40"/>
        <v>0</v>
      </c>
      <c r="CW73" s="11">
        <f t="shared" si="40"/>
        <v>0</v>
      </c>
      <c r="CX73" s="11">
        <f t="shared" si="40"/>
        <v>0</v>
      </c>
      <c r="CY73" s="11">
        <f t="shared" si="40"/>
        <v>0</v>
      </c>
      <c r="CZ73" s="11">
        <f t="shared" si="40"/>
        <v>0</v>
      </c>
      <c r="DA73" s="11">
        <f t="shared" si="40"/>
        <v>0</v>
      </c>
      <c r="DB73" s="11">
        <f t="shared" si="40"/>
        <v>0</v>
      </c>
      <c r="DC73" s="11">
        <f t="shared" si="40"/>
        <v>0</v>
      </c>
      <c r="DD73" s="11">
        <f t="shared" si="40"/>
        <v>0</v>
      </c>
      <c r="DE73" s="11">
        <f t="shared" si="40"/>
        <v>0</v>
      </c>
      <c r="DF73" s="11">
        <f t="shared" si="40"/>
        <v>0</v>
      </c>
      <c r="DG73" s="11">
        <f t="shared" si="40"/>
        <v>0</v>
      </c>
      <c r="DH73" s="11">
        <f t="shared" si="40"/>
        <v>0</v>
      </c>
      <c r="DI73" s="11">
        <f t="shared" si="40"/>
        <v>0</v>
      </c>
      <c r="DJ73" s="11">
        <f t="shared" si="40"/>
        <v>0</v>
      </c>
      <c r="DK73" s="11">
        <f t="shared" si="40"/>
        <v>0</v>
      </c>
      <c r="DL73" s="11">
        <f t="shared" si="40"/>
        <v>0</v>
      </c>
      <c r="DM73" s="11">
        <f t="shared" si="40"/>
        <v>0</v>
      </c>
      <c r="DN73" s="11">
        <f t="shared" si="40"/>
        <v>0</v>
      </c>
      <c r="DO73" s="11">
        <f t="shared" si="40"/>
        <v>0</v>
      </c>
      <c r="DP73" s="11">
        <f t="shared" si="40"/>
        <v>0</v>
      </c>
      <c r="DQ73" s="11">
        <f t="shared" si="40"/>
        <v>0</v>
      </c>
      <c r="DR73" s="11">
        <f t="shared" si="40"/>
        <v>0</v>
      </c>
      <c r="DS73" s="11">
        <f t="shared" si="40"/>
        <v>0</v>
      </c>
    </row>
    <row r="74" spans="1:123" s="1" customFormat="1" x14ac:dyDescent="0.3">
      <c r="A74" s="2"/>
      <c r="D74" s="6" t="s">
        <v>17</v>
      </c>
      <c r="E74" s="3" t="str">
        <f t="shared" ref="E74:E76" si="41">E73</f>
        <v>#</v>
      </c>
      <c r="H74" s="11">
        <f>SUM($H72:H72)-SUM($G73:G73)</f>
        <v>0</v>
      </c>
      <c r="I74" s="11">
        <f>SUM($H72:I72)-SUM($G73:H73)</f>
        <v>0</v>
      </c>
      <c r="J74" s="11">
        <f>SUM($H72:J72)-SUM($G73:I73)</f>
        <v>0</v>
      </c>
      <c r="K74" s="11">
        <f>SUM($H72:K72)-SUM($G73:J73)</f>
        <v>0</v>
      </c>
      <c r="L74" s="11">
        <f>SUM($H72:L72)-SUM($G73:K73)</f>
        <v>0</v>
      </c>
      <c r="M74" s="11">
        <f>SUM($H72:M72)-SUM($G73:L73)</f>
        <v>0</v>
      </c>
      <c r="N74" s="11">
        <f>SUM($H72:N72)-SUM($G73:M73)</f>
        <v>0</v>
      </c>
      <c r="O74" s="11">
        <f>SUM($H72:O72)-SUM($G73:N73)</f>
        <v>0</v>
      </c>
      <c r="P74" s="11">
        <f>SUM($H72:P72)-SUM($G73:O73)</f>
        <v>0</v>
      </c>
      <c r="Q74" s="11">
        <f>SUM($H72:Q72)-SUM($G73:P73)</f>
        <v>0</v>
      </c>
      <c r="R74" s="11">
        <f>SUM($H72:R72)-SUM($G73:Q73)</f>
        <v>0</v>
      </c>
      <c r="S74" s="11">
        <f>SUM($H72:S72)-SUM($G73:R73)</f>
        <v>0</v>
      </c>
      <c r="T74" s="11">
        <f>SUM($H72:T72)-SUM($G73:S73)</f>
        <v>0</v>
      </c>
      <c r="U74" s="11">
        <f>SUM($H72:U72)-SUM($G73:T73)</f>
        <v>0</v>
      </c>
      <c r="V74" s="11">
        <f>SUM($H72:V72)-SUM($G73:U73)</f>
        <v>0</v>
      </c>
      <c r="W74" s="11">
        <f>SUM($H72:W72)-SUM($G73:V73)</f>
        <v>0</v>
      </c>
      <c r="X74" s="11">
        <f>SUM($H72:X72)-SUM($G73:W73)</f>
        <v>1</v>
      </c>
      <c r="Y74" s="11">
        <f>SUM($H72:Y72)-SUM($G73:X73)</f>
        <v>1</v>
      </c>
      <c r="Z74" s="11">
        <f>SUM($H72:Z72)-SUM($G73:Y73)</f>
        <v>1</v>
      </c>
      <c r="AA74" s="11">
        <f>SUM($H72:AA72)-SUM($G73:Z73)</f>
        <v>0</v>
      </c>
      <c r="AB74" s="11">
        <f>SUM($H72:AB72)-SUM($G73:AA73)</f>
        <v>0</v>
      </c>
      <c r="AC74" s="11">
        <f>SUM($H72:AC72)-SUM($G73:AB73)</f>
        <v>0</v>
      </c>
      <c r="AD74" s="11">
        <f>SUM($H72:AD72)-SUM($G73:AC73)</f>
        <v>0</v>
      </c>
      <c r="AE74" s="11">
        <f>SUM($H72:AE72)-SUM($G73:AD73)</f>
        <v>0</v>
      </c>
      <c r="AF74" s="11">
        <f>SUM($H72:AF72)-SUM($G73:AE73)</f>
        <v>0</v>
      </c>
      <c r="AG74" s="11">
        <f>SUM($H72:AG72)-SUM($G73:AF73)</f>
        <v>0</v>
      </c>
      <c r="AH74" s="11">
        <f>SUM($H72:AH72)-SUM($G73:AG73)</f>
        <v>0</v>
      </c>
      <c r="AI74" s="11">
        <f>SUM($H72:AI72)-SUM($G73:AH73)</f>
        <v>0</v>
      </c>
      <c r="AJ74" s="11">
        <f>SUM($H72:AJ72)-SUM($G73:AI73)</f>
        <v>0</v>
      </c>
      <c r="AK74" s="11">
        <f>SUM($H72:AK72)-SUM($G73:AJ73)</f>
        <v>0</v>
      </c>
      <c r="AL74" s="11">
        <f>SUM($H72:AL72)-SUM($G73:AK73)</f>
        <v>0</v>
      </c>
      <c r="AM74" s="11">
        <f>SUM($H72:AM72)-SUM($G73:AL73)</f>
        <v>0</v>
      </c>
      <c r="AN74" s="11">
        <f>SUM($H72:AN72)-SUM($G73:AM73)</f>
        <v>0</v>
      </c>
      <c r="AO74" s="11">
        <f>SUM($H72:AO72)-SUM($G73:AN73)</f>
        <v>0</v>
      </c>
      <c r="AP74" s="11">
        <f>SUM($H72:AP72)-SUM($G73:AO73)</f>
        <v>0</v>
      </c>
      <c r="AQ74" s="11">
        <f>SUM($H72:AQ72)-SUM($G73:AP73)</f>
        <v>0</v>
      </c>
      <c r="AR74" s="11">
        <f>SUM($H72:AR72)-SUM($G73:AQ73)</f>
        <v>0</v>
      </c>
      <c r="AS74" s="11">
        <f>SUM($H72:AS72)-SUM($G73:AR73)</f>
        <v>0</v>
      </c>
      <c r="AT74" s="11">
        <f>SUM($H72:AT72)-SUM($G73:AS73)</f>
        <v>0</v>
      </c>
      <c r="AU74" s="11">
        <f>SUM($H72:AU72)-SUM($G73:AT73)</f>
        <v>0</v>
      </c>
      <c r="AV74" s="11">
        <f>SUM($H72:AV72)-SUM($G73:AU73)</f>
        <v>0</v>
      </c>
      <c r="AW74" s="11">
        <f>SUM($H72:AW72)-SUM($G73:AV73)</f>
        <v>0</v>
      </c>
      <c r="AX74" s="11">
        <f>SUM($H72:AX72)-SUM($G73:AW73)</f>
        <v>0</v>
      </c>
      <c r="AY74" s="11">
        <f>SUM($H72:AY72)-SUM($G73:AX73)</f>
        <v>0</v>
      </c>
      <c r="AZ74" s="11">
        <f>SUM($H72:AZ72)-SUM($G73:AY73)</f>
        <v>0</v>
      </c>
      <c r="BA74" s="11">
        <f>SUM($H72:BA72)-SUM($G73:AZ73)</f>
        <v>0</v>
      </c>
      <c r="BB74" s="11">
        <f>SUM($H72:BB72)-SUM($G73:BA73)</f>
        <v>0</v>
      </c>
      <c r="BC74" s="11">
        <f>SUM($H72:BC72)-SUM($G73:BB73)</f>
        <v>0</v>
      </c>
      <c r="BD74" s="11">
        <f>SUM($H72:BD72)-SUM($G73:BC73)</f>
        <v>0</v>
      </c>
      <c r="BE74" s="11">
        <f>SUM($H72:BE72)-SUM($G73:BD73)</f>
        <v>0</v>
      </c>
      <c r="BF74" s="11">
        <f>SUM($H72:BF72)-SUM($G73:BE73)</f>
        <v>0</v>
      </c>
      <c r="BG74" s="11">
        <f>SUM($H72:BG72)-SUM($G73:BF73)</f>
        <v>0</v>
      </c>
      <c r="BH74" s="11">
        <f>SUM($H72:BH72)-SUM($G73:BG73)</f>
        <v>0</v>
      </c>
      <c r="BI74" s="11">
        <f>SUM($H72:BI72)-SUM($G73:BH73)</f>
        <v>0</v>
      </c>
      <c r="BJ74" s="11">
        <f>SUM($H72:BJ72)-SUM($G73:BI73)</f>
        <v>0</v>
      </c>
      <c r="BK74" s="11">
        <f>SUM($H72:BK72)-SUM($G73:BJ73)</f>
        <v>0</v>
      </c>
      <c r="BL74" s="11">
        <f>SUM($H72:BL72)-SUM($G73:BK73)</f>
        <v>0</v>
      </c>
      <c r="BM74" s="11">
        <f>SUM($H72:BM72)-SUM($G73:BL73)</f>
        <v>0</v>
      </c>
      <c r="BN74" s="11">
        <f>SUM($H72:BN72)-SUM($G73:BM73)</f>
        <v>0</v>
      </c>
      <c r="BO74" s="11">
        <f>SUM($H72:BO72)-SUM($G73:BN73)</f>
        <v>0</v>
      </c>
      <c r="BP74" s="11">
        <f>SUM($H72:BP72)-SUM($G73:BO73)</f>
        <v>0</v>
      </c>
      <c r="BQ74" s="11">
        <f>SUM($H72:BQ72)-SUM($G73:BP73)</f>
        <v>0</v>
      </c>
      <c r="BR74" s="11">
        <f>SUM($H72:BR72)-SUM($G73:BQ73)</f>
        <v>0</v>
      </c>
      <c r="BS74" s="11">
        <f>SUM($H72:BS72)-SUM($G73:BR73)</f>
        <v>0</v>
      </c>
      <c r="BT74" s="11">
        <f>SUM($H72:BT72)-SUM($G73:BS73)</f>
        <v>0</v>
      </c>
      <c r="BU74" s="11">
        <f>SUM($H72:BU72)-SUM($G73:BT73)</f>
        <v>0</v>
      </c>
      <c r="BV74" s="11">
        <f>SUM($H72:BV72)-SUM($G73:BU73)</f>
        <v>0</v>
      </c>
      <c r="BW74" s="11">
        <f>SUM($H72:BW72)-SUM($G73:BV73)</f>
        <v>0</v>
      </c>
      <c r="BX74" s="11">
        <f>SUM($H72:BX72)-SUM($G73:BW73)</f>
        <v>0</v>
      </c>
      <c r="BY74" s="11">
        <f>SUM($H72:BY72)-SUM($G73:BX73)</f>
        <v>0</v>
      </c>
      <c r="BZ74" s="11">
        <f>SUM($H72:BZ72)-SUM($G73:BY73)</f>
        <v>0</v>
      </c>
      <c r="CA74" s="11">
        <f>SUM($H72:CA72)-SUM($G73:BZ73)</f>
        <v>0</v>
      </c>
      <c r="CB74" s="11">
        <f>SUM($H72:CB72)-SUM($G73:CA73)</f>
        <v>0</v>
      </c>
      <c r="CC74" s="11">
        <f>SUM($H72:CC72)-SUM($G73:CB73)</f>
        <v>0</v>
      </c>
      <c r="CD74" s="11">
        <f>SUM($H72:CD72)-SUM($G73:CC73)</f>
        <v>0</v>
      </c>
      <c r="CE74" s="11">
        <f>SUM($H72:CE72)-SUM($G73:CD73)</f>
        <v>0</v>
      </c>
      <c r="CF74" s="11">
        <f>SUM($H72:CF72)-SUM($G73:CE73)</f>
        <v>0</v>
      </c>
      <c r="CG74" s="11">
        <f>SUM($H72:CG72)-SUM($G73:CF73)</f>
        <v>0</v>
      </c>
      <c r="CH74" s="11">
        <f>SUM($H72:CH72)-SUM($G73:CG73)</f>
        <v>0</v>
      </c>
      <c r="CI74" s="11">
        <f>SUM($H72:CI72)-SUM($G73:CH73)</f>
        <v>0</v>
      </c>
      <c r="CJ74" s="11">
        <f>SUM($H72:CJ72)-SUM($G73:CI73)</f>
        <v>0</v>
      </c>
      <c r="CK74" s="11">
        <f>SUM($H72:CK72)-SUM($G73:CJ73)</f>
        <v>0</v>
      </c>
      <c r="CL74" s="11">
        <f>SUM($H72:CL72)-SUM($G73:CK73)</f>
        <v>0</v>
      </c>
      <c r="CM74" s="11">
        <f>SUM($H72:CM72)-SUM($G73:CL73)</f>
        <v>0</v>
      </c>
      <c r="CN74" s="11">
        <f>SUM($H72:CN72)-SUM($G73:CM73)</f>
        <v>0</v>
      </c>
      <c r="CO74" s="11">
        <f>SUM($H72:CO72)-SUM($G73:CN73)</f>
        <v>0</v>
      </c>
      <c r="CP74" s="11">
        <f>SUM($H72:CP72)-SUM($G73:CO73)</f>
        <v>0</v>
      </c>
      <c r="CQ74" s="11">
        <f>SUM($H72:CQ72)-SUM($G73:CP73)</f>
        <v>0</v>
      </c>
      <c r="CR74" s="11">
        <f>SUM($H72:CR72)-SUM($G73:CQ73)</f>
        <v>0</v>
      </c>
      <c r="CS74" s="11">
        <f>SUM($H72:CS72)-SUM($G73:CR73)</f>
        <v>0</v>
      </c>
      <c r="CT74" s="11">
        <f>SUM($H72:CT72)-SUM($G73:CS73)</f>
        <v>0</v>
      </c>
      <c r="CU74" s="11">
        <f>SUM($H72:CU72)-SUM($G73:CT73)</f>
        <v>0</v>
      </c>
      <c r="CV74" s="11">
        <f>SUM($H72:CV72)-SUM($G73:CU73)</f>
        <v>0</v>
      </c>
      <c r="CW74" s="11">
        <f>SUM($H72:CW72)-SUM($G73:CV73)</f>
        <v>0</v>
      </c>
      <c r="CX74" s="11">
        <f>SUM($H72:CX72)-SUM($G73:CW73)</f>
        <v>0</v>
      </c>
      <c r="CY74" s="11">
        <f>SUM($H72:CY72)-SUM($G73:CX73)</f>
        <v>0</v>
      </c>
      <c r="CZ74" s="11">
        <f>SUM($H72:CZ72)-SUM($G73:CY73)</f>
        <v>0</v>
      </c>
      <c r="DA74" s="11">
        <f>SUM($H72:DA72)-SUM($G73:CZ73)</f>
        <v>0</v>
      </c>
      <c r="DB74" s="11">
        <f>SUM($H72:DB72)-SUM($G73:DA73)</f>
        <v>0</v>
      </c>
      <c r="DC74" s="11">
        <f>SUM($H72:DC72)-SUM($G73:DB73)</f>
        <v>0</v>
      </c>
      <c r="DD74" s="11">
        <f>SUM($H72:DD72)-SUM($G73:DC73)</f>
        <v>0</v>
      </c>
      <c r="DE74" s="11">
        <f>SUM($H72:DE72)-SUM($G73:DD73)</f>
        <v>0</v>
      </c>
      <c r="DF74" s="11">
        <f>SUM($H72:DF72)-SUM($G73:DE73)</f>
        <v>0</v>
      </c>
      <c r="DG74" s="11">
        <f>SUM($H72:DG72)-SUM($G73:DF73)</f>
        <v>0</v>
      </c>
      <c r="DH74" s="11">
        <f>SUM($H72:DH72)-SUM($G73:DG73)</f>
        <v>0</v>
      </c>
      <c r="DI74" s="11">
        <f>SUM($H72:DI72)-SUM($G73:DH73)</f>
        <v>0</v>
      </c>
      <c r="DJ74" s="11">
        <f>SUM($H72:DJ72)-SUM($G73:DI73)</f>
        <v>0</v>
      </c>
      <c r="DK74" s="11">
        <f>SUM($H72:DK72)-SUM($G73:DJ73)</f>
        <v>0</v>
      </c>
      <c r="DL74" s="11">
        <f>SUM($H72:DL72)-SUM($G73:DK73)</f>
        <v>0</v>
      </c>
      <c r="DM74" s="11">
        <f>SUM($H72:DM72)-SUM($G73:DL73)</f>
        <v>0</v>
      </c>
      <c r="DN74" s="11">
        <f>SUM($H72:DN72)-SUM($G73:DM73)</f>
        <v>0</v>
      </c>
      <c r="DO74" s="11">
        <f>SUM($H72:DO72)-SUM($G73:DN73)</f>
        <v>0</v>
      </c>
      <c r="DP74" s="11">
        <f>SUM($H72:DP72)-SUM($G73:DO73)</f>
        <v>0</v>
      </c>
      <c r="DQ74" s="11">
        <f>SUM($H72:DQ72)-SUM($G73:DP73)</f>
        <v>0</v>
      </c>
      <c r="DR74" s="11">
        <f>SUM($H72:DR72)-SUM($G73:DQ73)</f>
        <v>0</v>
      </c>
      <c r="DS74" s="11">
        <f>SUM($H72:DS72)-SUM($G73:DR73)</f>
        <v>0</v>
      </c>
    </row>
    <row r="75" spans="1:123" s="1" customFormat="1" x14ac:dyDescent="0.3">
      <c r="A75" s="2"/>
      <c r="D75" s="6" t="s">
        <v>63</v>
      </c>
      <c r="E75" s="3" t="str">
        <f t="shared" si="41"/>
        <v>#</v>
      </c>
      <c r="F75" s="45">
        <f>Inputs!L26</f>
        <v>45658</v>
      </c>
      <c r="H75" s="11">
        <f>IF(AND($F75&gt;=H$1,$F75&lt;=H$2),1,0)</f>
        <v>0</v>
      </c>
      <c r="I75" s="11">
        <f t="shared" si="39"/>
        <v>0</v>
      </c>
      <c r="J75" s="11">
        <f t="shared" si="39"/>
        <v>0</v>
      </c>
      <c r="K75" s="11">
        <f t="shared" si="39"/>
        <v>0</v>
      </c>
      <c r="L75" s="11">
        <f t="shared" si="39"/>
        <v>0</v>
      </c>
      <c r="M75" s="11">
        <f t="shared" si="39"/>
        <v>0</v>
      </c>
      <c r="N75" s="11">
        <f t="shared" si="39"/>
        <v>0</v>
      </c>
      <c r="O75" s="11">
        <f t="shared" si="39"/>
        <v>0</v>
      </c>
      <c r="P75" s="11">
        <f t="shared" si="39"/>
        <v>0</v>
      </c>
      <c r="Q75" s="11">
        <f t="shared" si="39"/>
        <v>0</v>
      </c>
      <c r="R75" s="11">
        <f t="shared" si="39"/>
        <v>0</v>
      </c>
      <c r="S75" s="11">
        <f t="shared" si="39"/>
        <v>0</v>
      </c>
      <c r="T75" s="11">
        <f t="shared" si="39"/>
        <v>0</v>
      </c>
      <c r="U75" s="11">
        <f t="shared" si="39"/>
        <v>0</v>
      </c>
      <c r="V75" s="11">
        <f t="shared" si="39"/>
        <v>0</v>
      </c>
      <c r="W75" s="11">
        <f t="shared" si="39"/>
        <v>0</v>
      </c>
      <c r="X75" s="11">
        <f t="shared" si="39"/>
        <v>0</v>
      </c>
      <c r="Y75" s="11">
        <f t="shared" si="39"/>
        <v>0</v>
      </c>
      <c r="Z75" s="11">
        <f t="shared" si="39"/>
        <v>0</v>
      </c>
      <c r="AA75" s="11">
        <f t="shared" si="39"/>
        <v>1</v>
      </c>
      <c r="AB75" s="11">
        <f t="shared" si="39"/>
        <v>0</v>
      </c>
      <c r="AC75" s="11">
        <f t="shared" si="39"/>
        <v>0</v>
      </c>
      <c r="AD75" s="11">
        <f t="shared" si="39"/>
        <v>0</v>
      </c>
      <c r="AE75" s="11">
        <f t="shared" si="39"/>
        <v>0</v>
      </c>
      <c r="AF75" s="11">
        <f t="shared" si="39"/>
        <v>0</v>
      </c>
      <c r="AG75" s="11">
        <f t="shared" si="39"/>
        <v>0</v>
      </c>
      <c r="AH75" s="11">
        <f t="shared" si="39"/>
        <v>0</v>
      </c>
      <c r="AI75" s="11">
        <f t="shared" si="39"/>
        <v>0</v>
      </c>
      <c r="AJ75" s="11">
        <f t="shared" si="39"/>
        <v>0</v>
      </c>
      <c r="AK75" s="11">
        <f t="shared" si="39"/>
        <v>0</v>
      </c>
      <c r="AL75" s="11">
        <f t="shared" si="39"/>
        <v>0</v>
      </c>
      <c r="AM75" s="11">
        <f t="shared" si="39"/>
        <v>0</v>
      </c>
      <c r="AN75" s="11">
        <f t="shared" si="39"/>
        <v>0</v>
      </c>
      <c r="AO75" s="11">
        <f t="shared" si="39"/>
        <v>0</v>
      </c>
      <c r="AP75" s="11">
        <f t="shared" si="39"/>
        <v>0</v>
      </c>
      <c r="AQ75" s="11">
        <f t="shared" si="39"/>
        <v>0</v>
      </c>
      <c r="AR75" s="11">
        <f t="shared" si="39"/>
        <v>0</v>
      </c>
      <c r="AS75" s="11">
        <f t="shared" si="39"/>
        <v>0</v>
      </c>
      <c r="AT75" s="11">
        <f t="shared" si="39"/>
        <v>0</v>
      </c>
      <c r="AU75" s="11">
        <f t="shared" si="39"/>
        <v>0</v>
      </c>
      <c r="AV75" s="11">
        <f t="shared" si="39"/>
        <v>0</v>
      </c>
      <c r="AW75" s="11">
        <f t="shared" si="39"/>
        <v>0</v>
      </c>
      <c r="AX75" s="11">
        <f t="shared" si="39"/>
        <v>0</v>
      </c>
      <c r="AY75" s="11">
        <f t="shared" si="39"/>
        <v>0</v>
      </c>
      <c r="AZ75" s="11">
        <f t="shared" si="39"/>
        <v>0</v>
      </c>
      <c r="BA75" s="11">
        <f t="shared" si="39"/>
        <v>0</v>
      </c>
      <c r="BB75" s="11">
        <f t="shared" si="39"/>
        <v>0</v>
      </c>
      <c r="BC75" s="11">
        <f t="shared" si="39"/>
        <v>0</v>
      </c>
      <c r="BD75" s="11">
        <f t="shared" si="39"/>
        <v>0</v>
      </c>
      <c r="BE75" s="11">
        <f t="shared" si="39"/>
        <v>0</v>
      </c>
      <c r="BF75" s="11">
        <f t="shared" si="39"/>
        <v>0</v>
      </c>
      <c r="BG75" s="11">
        <f t="shared" si="39"/>
        <v>0</v>
      </c>
      <c r="BH75" s="11">
        <f t="shared" si="39"/>
        <v>0</v>
      </c>
      <c r="BI75" s="11">
        <f t="shared" si="39"/>
        <v>0</v>
      </c>
      <c r="BJ75" s="11">
        <f t="shared" si="39"/>
        <v>0</v>
      </c>
      <c r="BK75" s="11">
        <f t="shared" si="39"/>
        <v>0</v>
      </c>
      <c r="BL75" s="11">
        <f t="shared" si="39"/>
        <v>0</v>
      </c>
      <c r="BM75" s="11">
        <f t="shared" si="39"/>
        <v>0</v>
      </c>
      <c r="BN75" s="11">
        <f t="shared" si="39"/>
        <v>0</v>
      </c>
      <c r="BO75" s="11">
        <f t="shared" si="39"/>
        <v>0</v>
      </c>
      <c r="BP75" s="11">
        <f t="shared" si="39"/>
        <v>0</v>
      </c>
      <c r="BQ75" s="11">
        <f t="shared" si="39"/>
        <v>0</v>
      </c>
      <c r="BR75" s="11">
        <f t="shared" si="39"/>
        <v>0</v>
      </c>
      <c r="BS75" s="11">
        <f t="shared" si="39"/>
        <v>0</v>
      </c>
      <c r="BT75" s="11">
        <f t="shared" si="39"/>
        <v>0</v>
      </c>
      <c r="BU75" s="11">
        <f t="shared" si="40"/>
        <v>0</v>
      </c>
      <c r="BV75" s="11">
        <f t="shared" si="40"/>
        <v>0</v>
      </c>
      <c r="BW75" s="11">
        <f t="shared" si="40"/>
        <v>0</v>
      </c>
      <c r="BX75" s="11">
        <f t="shared" si="40"/>
        <v>0</v>
      </c>
      <c r="BY75" s="11">
        <f t="shared" si="40"/>
        <v>0</v>
      </c>
      <c r="BZ75" s="11">
        <f t="shared" si="40"/>
        <v>0</v>
      </c>
      <c r="CA75" s="11">
        <f t="shared" si="40"/>
        <v>0</v>
      </c>
      <c r="CB75" s="11">
        <f t="shared" si="40"/>
        <v>0</v>
      </c>
      <c r="CC75" s="11">
        <f t="shared" si="40"/>
        <v>0</v>
      </c>
      <c r="CD75" s="11">
        <f t="shared" si="40"/>
        <v>0</v>
      </c>
      <c r="CE75" s="11">
        <f t="shared" si="40"/>
        <v>0</v>
      </c>
      <c r="CF75" s="11">
        <f t="shared" si="40"/>
        <v>0</v>
      </c>
      <c r="CG75" s="11">
        <f t="shared" si="40"/>
        <v>0</v>
      </c>
      <c r="CH75" s="11">
        <f t="shared" si="40"/>
        <v>0</v>
      </c>
      <c r="CI75" s="11">
        <f t="shared" si="40"/>
        <v>0</v>
      </c>
      <c r="CJ75" s="11">
        <f t="shared" si="40"/>
        <v>0</v>
      </c>
      <c r="CK75" s="11">
        <f t="shared" si="40"/>
        <v>0</v>
      </c>
      <c r="CL75" s="11">
        <f t="shared" si="40"/>
        <v>0</v>
      </c>
      <c r="CM75" s="11">
        <f t="shared" si="40"/>
        <v>0</v>
      </c>
      <c r="CN75" s="11">
        <f t="shared" si="40"/>
        <v>0</v>
      </c>
      <c r="CO75" s="11">
        <f t="shared" si="40"/>
        <v>0</v>
      </c>
      <c r="CP75" s="11">
        <f t="shared" si="40"/>
        <v>0</v>
      </c>
      <c r="CQ75" s="11">
        <f t="shared" si="40"/>
        <v>0</v>
      </c>
      <c r="CR75" s="11">
        <f t="shared" si="40"/>
        <v>0</v>
      </c>
      <c r="CS75" s="11">
        <f t="shared" si="40"/>
        <v>0</v>
      </c>
      <c r="CT75" s="11">
        <f t="shared" si="40"/>
        <v>0</v>
      </c>
      <c r="CU75" s="11">
        <f t="shared" si="40"/>
        <v>0</v>
      </c>
      <c r="CV75" s="11">
        <f t="shared" si="40"/>
        <v>0</v>
      </c>
      <c r="CW75" s="11">
        <f t="shared" si="40"/>
        <v>0</v>
      </c>
      <c r="CX75" s="11">
        <f t="shared" si="40"/>
        <v>0</v>
      </c>
      <c r="CY75" s="11">
        <f t="shared" si="40"/>
        <v>0</v>
      </c>
      <c r="CZ75" s="11">
        <f t="shared" si="40"/>
        <v>0</v>
      </c>
      <c r="DA75" s="11">
        <f t="shared" si="40"/>
        <v>0</v>
      </c>
      <c r="DB75" s="11">
        <f t="shared" si="40"/>
        <v>0</v>
      </c>
      <c r="DC75" s="11">
        <f t="shared" si="40"/>
        <v>0</v>
      </c>
      <c r="DD75" s="11">
        <f t="shared" si="40"/>
        <v>0</v>
      </c>
      <c r="DE75" s="11">
        <f t="shared" si="40"/>
        <v>0</v>
      </c>
      <c r="DF75" s="11">
        <f t="shared" si="40"/>
        <v>0</v>
      </c>
      <c r="DG75" s="11">
        <f t="shared" si="40"/>
        <v>0</v>
      </c>
      <c r="DH75" s="11">
        <f t="shared" si="40"/>
        <v>0</v>
      </c>
      <c r="DI75" s="11">
        <f t="shared" si="40"/>
        <v>0</v>
      </c>
      <c r="DJ75" s="11">
        <f t="shared" si="40"/>
        <v>0</v>
      </c>
      <c r="DK75" s="11">
        <f t="shared" si="40"/>
        <v>0</v>
      </c>
      <c r="DL75" s="11">
        <f t="shared" si="40"/>
        <v>0</v>
      </c>
      <c r="DM75" s="11">
        <f t="shared" si="40"/>
        <v>0</v>
      </c>
      <c r="DN75" s="11">
        <f t="shared" si="40"/>
        <v>0</v>
      </c>
      <c r="DO75" s="11">
        <f t="shared" si="40"/>
        <v>0</v>
      </c>
      <c r="DP75" s="11">
        <f t="shared" si="40"/>
        <v>0</v>
      </c>
      <c r="DQ75" s="11">
        <f t="shared" si="40"/>
        <v>0</v>
      </c>
      <c r="DR75" s="11">
        <f t="shared" si="40"/>
        <v>0</v>
      </c>
      <c r="DS75" s="11">
        <f t="shared" si="40"/>
        <v>0</v>
      </c>
    </row>
    <row r="76" spans="1:123" s="1" customFormat="1" x14ac:dyDescent="0.3">
      <c r="A76" s="2"/>
      <c r="D76" s="6" t="s">
        <v>62</v>
      </c>
      <c r="E76" s="3" t="str">
        <f t="shared" si="41"/>
        <v>#</v>
      </c>
      <c r="H76" s="11">
        <f>SUM($H75:H75)</f>
        <v>0</v>
      </c>
      <c r="I76" s="11">
        <f>SUM($H75:I75)</f>
        <v>0</v>
      </c>
      <c r="J76" s="11">
        <f>SUM($H75:J75)</f>
        <v>0</v>
      </c>
      <c r="K76" s="11">
        <f>SUM($H75:K75)</f>
        <v>0</v>
      </c>
      <c r="L76" s="11">
        <f>SUM($H75:L75)</f>
        <v>0</v>
      </c>
      <c r="M76" s="11">
        <f>SUM($H75:M75)</f>
        <v>0</v>
      </c>
      <c r="N76" s="11">
        <f>SUM($H75:N75)</f>
        <v>0</v>
      </c>
      <c r="O76" s="11">
        <f>SUM($H75:O75)</f>
        <v>0</v>
      </c>
      <c r="P76" s="11">
        <f>SUM($H75:P75)</f>
        <v>0</v>
      </c>
      <c r="Q76" s="11">
        <f>SUM($H75:Q75)</f>
        <v>0</v>
      </c>
      <c r="R76" s="11">
        <f>SUM($H75:R75)</f>
        <v>0</v>
      </c>
      <c r="S76" s="11">
        <f>SUM($H75:S75)</f>
        <v>0</v>
      </c>
      <c r="T76" s="11">
        <f>SUM($H75:T75)</f>
        <v>0</v>
      </c>
      <c r="U76" s="11">
        <f>SUM($H75:U75)</f>
        <v>0</v>
      </c>
      <c r="V76" s="11">
        <f>SUM($H75:V75)</f>
        <v>0</v>
      </c>
      <c r="W76" s="11">
        <f>SUM($H75:W75)</f>
        <v>0</v>
      </c>
      <c r="X76" s="11">
        <f>SUM($H75:X75)</f>
        <v>0</v>
      </c>
      <c r="Y76" s="11">
        <f>SUM($H75:Y75)</f>
        <v>0</v>
      </c>
      <c r="Z76" s="11">
        <f>SUM($H75:Z75)</f>
        <v>0</v>
      </c>
      <c r="AA76" s="11">
        <f>SUM($H75:AA75)</f>
        <v>1</v>
      </c>
      <c r="AB76" s="11">
        <f>SUM($H75:AB75)</f>
        <v>1</v>
      </c>
      <c r="AC76" s="11">
        <f>SUM($H75:AC75)</f>
        <v>1</v>
      </c>
      <c r="AD76" s="11">
        <f>SUM($H75:AD75)</f>
        <v>1</v>
      </c>
      <c r="AE76" s="11">
        <f>SUM($H75:AE75)</f>
        <v>1</v>
      </c>
      <c r="AF76" s="11">
        <f>SUM($H75:AF75)</f>
        <v>1</v>
      </c>
      <c r="AG76" s="11">
        <f>SUM($H75:AG75)</f>
        <v>1</v>
      </c>
      <c r="AH76" s="11">
        <f>SUM($H75:AH75)</f>
        <v>1</v>
      </c>
      <c r="AI76" s="11">
        <f>SUM($H75:AI75)</f>
        <v>1</v>
      </c>
      <c r="AJ76" s="11">
        <f>SUM($H75:AJ75)</f>
        <v>1</v>
      </c>
      <c r="AK76" s="11">
        <f>SUM($H75:AK75)</f>
        <v>1</v>
      </c>
      <c r="AL76" s="11">
        <f>SUM($H75:AL75)</f>
        <v>1</v>
      </c>
      <c r="AM76" s="11">
        <f>SUM($H75:AM75)</f>
        <v>1</v>
      </c>
      <c r="AN76" s="11">
        <f>SUM($H75:AN75)</f>
        <v>1</v>
      </c>
      <c r="AO76" s="11">
        <f>SUM($H75:AO75)</f>
        <v>1</v>
      </c>
      <c r="AP76" s="11">
        <f>SUM($H75:AP75)</f>
        <v>1</v>
      </c>
      <c r="AQ76" s="11">
        <f>SUM($H75:AQ75)</f>
        <v>1</v>
      </c>
      <c r="AR76" s="11">
        <f>SUM($H75:AR75)</f>
        <v>1</v>
      </c>
      <c r="AS76" s="11">
        <f>SUM($H75:AS75)</f>
        <v>1</v>
      </c>
      <c r="AT76" s="11">
        <f>SUM($H75:AT75)</f>
        <v>1</v>
      </c>
      <c r="AU76" s="11">
        <f>SUM($H75:AU75)</f>
        <v>1</v>
      </c>
      <c r="AV76" s="11">
        <f>SUM($H75:AV75)</f>
        <v>1</v>
      </c>
      <c r="AW76" s="11">
        <f>SUM($H75:AW75)</f>
        <v>1</v>
      </c>
      <c r="AX76" s="11">
        <f>SUM($H75:AX75)</f>
        <v>1</v>
      </c>
      <c r="AY76" s="11">
        <f>SUM($H75:AY75)</f>
        <v>1</v>
      </c>
      <c r="AZ76" s="11">
        <f>SUM($H75:AZ75)</f>
        <v>1</v>
      </c>
      <c r="BA76" s="11">
        <f>SUM($H75:BA75)</f>
        <v>1</v>
      </c>
      <c r="BB76" s="11">
        <f>SUM($H75:BB75)</f>
        <v>1</v>
      </c>
      <c r="BC76" s="11">
        <f>SUM($H75:BC75)</f>
        <v>1</v>
      </c>
      <c r="BD76" s="11">
        <f>SUM($H75:BD75)</f>
        <v>1</v>
      </c>
      <c r="BE76" s="11">
        <f>SUM($H75:BE75)</f>
        <v>1</v>
      </c>
      <c r="BF76" s="11">
        <f>SUM($H75:BF75)</f>
        <v>1</v>
      </c>
      <c r="BG76" s="11">
        <f>SUM($H75:BG75)</f>
        <v>1</v>
      </c>
      <c r="BH76" s="11">
        <f>SUM($H75:BH75)</f>
        <v>1</v>
      </c>
      <c r="BI76" s="11">
        <f>SUM($H75:BI75)</f>
        <v>1</v>
      </c>
      <c r="BJ76" s="11">
        <f>SUM($H75:BJ75)</f>
        <v>1</v>
      </c>
      <c r="BK76" s="11">
        <f>SUM($H75:BK75)</f>
        <v>1</v>
      </c>
      <c r="BL76" s="11">
        <f>SUM($H75:BL75)</f>
        <v>1</v>
      </c>
      <c r="BM76" s="11">
        <f>SUM($H75:BM75)</f>
        <v>1</v>
      </c>
      <c r="BN76" s="11">
        <f>SUM($H75:BN75)</f>
        <v>1</v>
      </c>
      <c r="BO76" s="11">
        <f>SUM($H75:BO75)</f>
        <v>1</v>
      </c>
      <c r="BP76" s="11">
        <f>SUM($H75:BP75)</f>
        <v>1</v>
      </c>
      <c r="BQ76" s="11">
        <f>SUM($H75:BQ75)</f>
        <v>1</v>
      </c>
      <c r="BR76" s="11">
        <f>SUM($H75:BR75)</f>
        <v>1</v>
      </c>
      <c r="BS76" s="11">
        <f>SUM($H75:BS75)</f>
        <v>1</v>
      </c>
      <c r="BT76" s="11">
        <f>SUM($H75:BT75)</f>
        <v>1</v>
      </c>
      <c r="BU76" s="11">
        <f>SUM($H75:BU75)</f>
        <v>1</v>
      </c>
      <c r="BV76" s="11">
        <f>SUM($H75:BV75)</f>
        <v>1</v>
      </c>
      <c r="BW76" s="11">
        <f>SUM($H75:BW75)</f>
        <v>1</v>
      </c>
      <c r="BX76" s="11">
        <f>SUM($H75:BX75)</f>
        <v>1</v>
      </c>
      <c r="BY76" s="11">
        <f>SUM($H75:BY75)</f>
        <v>1</v>
      </c>
      <c r="BZ76" s="11">
        <f>SUM($H75:BZ75)</f>
        <v>1</v>
      </c>
      <c r="CA76" s="11">
        <f>SUM($H75:CA75)</f>
        <v>1</v>
      </c>
      <c r="CB76" s="11">
        <f>SUM($H75:CB75)</f>
        <v>1</v>
      </c>
      <c r="CC76" s="11">
        <f>SUM($H75:CC75)</f>
        <v>1</v>
      </c>
      <c r="CD76" s="11">
        <f>SUM($H75:CD75)</f>
        <v>1</v>
      </c>
      <c r="CE76" s="11">
        <f>SUM($H75:CE75)</f>
        <v>1</v>
      </c>
      <c r="CF76" s="11">
        <f>SUM($H75:CF75)</f>
        <v>1</v>
      </c>
      <c r="CG76" s="11">
        <f>SUM($H75:CG75)</f>
        <v>1</v>
      </c>
      <c r="CH76" s="11">
        <f>SUM($H75:CH75)</f>
        <v>1</v>
      </c>
      <c r="CI76" s="11">
        <f>SUM($H75:CI75)</f>
        <v>1</v>
      </c>
      <c r="CJ76" s="11">
        <f>SUM($H75:CJ75)</f>
        <v>1</v>
      </c>
      <c r="CK76" s="11">
        <f>SUM($H75:CK75)</f>
        <v>1</v>
      </c>
      <c r="CL76" s="11">
        <f>SUM($H75:CL75)</f>
        <v>1</v>
      </c>
      <c r="CM76" s="11">
        <f>SUM($H75:CM75)</f>
        <v>1</v>
      </c>
      <c r="CN76" s="11">
        <f>SUM($H75:CN75)</f>
        <v>1</v>
      </c>
      <c r="CO76" s="11">
        <f>SUM($H75:CO75)</f>
        <v>1</v>
      </c>
      <c r="CP76" s="11">
        <f>SUM($H75:CP75)</f>
        <v>1</v>
      </c>
      <c r="CQ76" s="11">
        <f>SUM($H75:CQ75)</f>
        <v>1</v>
      </c>
      <c r="CR76" s="11">
        <f>SUM($H75:CR75)</f>
        <v>1</v>
      </c>
      <c r="CS76" s="11">
        <f>SUM($H75:CS75)</f>
        <v>1</v>
      </c>
      <c r="CT76" s="11">
        <f>SUM($H75:CT75)</f>
        <v>1</v>
      </c>
      <c r="CU76" s="11">
        <f>SUM($H75:CU75)</f>
        <v>1</v>
      </c>
      <c r="CV76" s="11">
        <f>SUM($H75:CV75)</f>
        <v>1</v>
      </c>
      <c r="CW76" s="11">
        <f>SUM($H75:CW75)</f>
        <v>1</v>
      </c>
      <c r="CX76" s="11">
        <f>SUM($H75:CX75)</f>
        <v>1</v>
      </c>
      <c r="CY76" s="11">
        <f>SUM($H75:CY75)</f>
        <v>1</v>
      </c>
      <c r="CZ76" s="11">
        <f>SUM($H75:CZ75)</f>
        <v>1</v>
      </c>
      <c r="DA76" s="11">
        <f>SUM($H75:DA75)</f>
        <v>1</v>
      </c>
      <c r="DB76" s="11">
        <f>SUM($H75:DB75)</f>
        <v>1</v>
      </c>
      <c r="DC76" s="11">
        <f>SUM($H75:DC75)</f>
        <v>1</v>
      </c>
      <c r="DD76" s="11">
        <f>SUM($H75:DD75)</f>
        <v>1</v>
      </c>
      <c r="DE76" s="11">
        <f>SUM($H75:DE75)</f>
        <v>1</v>
      </c>
      <c r="DF76" s="11">
        <f>SUM($H75:DF75)</f>
        <v>1</v>
      </c>
      <c r="DG76" s="11">
        <f>SUM($H75:DG75)</f>
        <v>1</v>
      </c>
      <c r="DH76" s="11">
        <f>SUM($H75:DH75)</f>
        <v>1</v>
      </c>
      <c r="DI76" s="11">
        <f>SUM($H75:DI75)</f>
        <v>1</v>
      </c>
      <c r="DJ76" s="11">
        <f>SUM($H75:DJ75)</f>
        <v>1</v>
      </c>
      <c r="DK76" s="11">
        <f>SUM($H75:DK75)</f>
        <v>1</v>
      </c>
      <c r="DL76" s="11">
        <f>SUM($H75:DL75)</f>
        <v>1</v>
      </c>
      <c r="DM76" s="11">
        <f>SUM($H75:DM75)</f>
        <v>1</v>
      </c>
      <c r="DN76" s="11">
        <f>SUM($H75:DN75)</f>
        <v>1</v>
      </c>
      <c r="DO76" s="11">
        <f>SUM($H75:DO75)</f>
        <v>1</v>
      </c>
      <c r="DP76" s="11">
        <f>SUM($H75:DP75)</f>
        <v>1</v>
      </c>
      <c r="DQ76" s="11">
        <f>SUM($H75:DQ75)</f>
        <v>1</v>
      </c>
      <c r="DR76" s="11">
        <f>SUM($H75:DR75)</f>
        <v>1</v>
      </c>
      <c r="DS76" s="11">
        <f>SUM($H75:DS75)</f>
        <v>1</v>
      </c>
    </row>
    <row r="77" spans="1:123" s="1" customFormat="1" x14ac:dyDescent="0.3">
      <c r="A77" s="2"/>
      <c r="D77" s="6"/>
      <c r="E77" s="3"/>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BW77" s="15"/>
      <c r="BX77" s="15"/>
      <c r="BY77" s="15"/>
      <c r="BZ77" s="15"/>
      <c r="CA77" s="15"/>
      <c r="CB77" s="15"/>
      <c r="CC77" s="15"/>
      <c r="CD77" s="15"/>
      <c r="CE77" s="15"/>
      <c r="CF77" s="15"/>
      <c r="CG77" s="15"/>
      <c r="CH77" s="15"/>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row>
    <row r="78" spans="1:123" s="19" customFormat="1" ht="15.5" x14ac:dyDescent="0.35">
      <c r="A78" s="19" t="s">
        <v>8</v>
      </c>
      <c r="E78" s="20"/>
    </row>
  </sheetData>
  <dataValidations disablePrompts="1" count="2">
    <dataValidation type="whole" operator="equal" allowBlank="1" showInputMessage="1" showErrorMessage="1" prompt="For a quarterly timeline, number of months per period can only be 3" sqref="G36" xr:uid="{00000000-0002-0000-0800-000000000000}">
      <formula1>3</formula1>
    </dataValidation>
    <dataValidation type="whole" operator="equal" allowBlank="1" showInputMessage="1" showErrorMessage="1" prompt="For an annual timeline, number of months per period can only be 12" sqref="G28" xr:uid="{00000000-0002-0000-0800-000001000000}">
      <formula1>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alc">
                <anchor moveWithCells="1" sizeWithCells="1">
                  <from>
                    <xdr:col>4</xdr:col>
                    <xdr:colOff>565150</xdr:colOff>
                    <xdr:row>0</xdr:row>
                    <xdr:rowOff>69850</xdr:rowOff>
                  </from>
                  <to>
                    <xdr:col>6</xdr:col>
                    <xdr:colOff>457200</xdr:colOff>
                    <xdr:row>2</xdr:row>
                    <xdr:rowOff>12700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dimension ref="A1:DT330"/>
  <sheetViews>
    <sheetView showGridLines="0" zoomScale="76" zoomScaleNormal="76" workbookViewId="0">
      <pane xSplit="7" ySplit="6" topLeftCell="H7" activePane="bottomRight" state="frozen"/>
      <selection pane="topRight" activeCell="H1" sqref="H1"/>
      <selection pane="bottomLeft" activeCell="A7" sqref="A7"/>
      <selection pane="bottomRight" activeCell="O70" sqref="O70"/>
    </sheetView>
  </sheetViews>
  <sheetFormatPr defaultColWidth="0" defaultRowHeight="10" x14ac:dyDescent="0.2"/>
  <cols>
    <col min="1" max="1" width="4.81640625" style="178" customWidth="1"/>
    <col min="2" max="2" width="5.453125" style="178" customWidth="1"/>
    <col min="3" max="3" width="4.81640625" style="178" customWidth="1"/>
    <col min="4" max="4" width="27.54296875" style="180" customWidth="1"/>
    <col min="5" max="5" width="11.1796875" style="178" customWidth="1"/>
    <col min="6" max="7" width="10.1796875" style="178" customWidth="1"/>
    <col min="8" max="8" width="9.6328125" style="205" bestFit="1" customWidth="1"/>
    <col min="9" max="9" width="9.90625" style="178" bestFit="1" customWidth="1"/>
    <col min="10" max="11" width="9.81640625" style="178" bestFit="1" customWidth="1"/>
    <col min="12" max="12" width="9.6328125" style="178" bestFit="1" customWidth="1"/>
    <col min="13" max="13" width="9.90625" style="178" bestFit="1" customWidth="1"/>
    <col min="14" max="15" width="9.81640625" style="178" bestFit="1" customWidth="1"/>
    <col min="16" max="16" width="9.6328125" style="178" bestFit="1" customWidth="1"/>
    <col min="17" max="17" width="9.90625" style="178" bestFit="1" customWidth="1"/>
    <col min="18" max="19" width="9.81640625" style="178" bestFit="1" customWidth="1"/>
    <col min="20" max="20" width="9.6328125" style="178" bestFit="1" customWidth="1"/>
    <col min="21" max="21" width="9.90625" style="178" bestFit="1" customWidth="1"/>
    <col min="22" max="23" width="9.81640625" style="178" bestFit="1" customWidth="1"/>
    <col min="24" max="24" width="9.6328125" style="178" bestFit="1" customWidth="1"/>
    <col min="25" max="25" width="9.90625" style="178" bestFit="1" customWidth="1"/>
    <col min="26" max="26" width="9.81640625" style="178" bestFit="1" customWidth="1"/>
    <col min="27" max="82" width="10" style="178" bestFit="1" customWidth="1"/>
    <col min="83" max="123" width="10.453125" style="178" bestFit="1" customWidth="1"/>
    <col min="124" max="124" width="4.6328125" style="178" customWidth="1"/>
    <col min="125" max="16384" width="8.90625" style="178" hidden="1"/>
  </cols>
  <sheetData>
    <row r="1" spans="1:123" s="13" customFormat="1" ht="20" x14ac:dyDescent="0.4">
      <c r="A1" s="189" t="str">
        <f ca="1">UPPER(MID(CELL("filename",A1),FIND("[",CELL("filename",A1))+1,FIND("]",CELL("filename",A1))-FIND("[",CELL("filename",A1))-5))</f>
        <v>CXO_MODEL_V3_26NOV.</v>
      </c>
      <c r="B1" s="187"/>
      <c r="C1" s="188"/>
      <c r="D1" s="188"/>
      <c r="E1" s="233"/>
      <c r="F1" s="234"/>
      <c r="G1" s="234"/>
      <c r="H1" s="200">
        <f>'Timings&amp;Flags'!H1</f>
        <v>43922</v>
      </c>
      <c r="I1" s="200">
        <f>'Timings&amp;Flags'!I1</f>
        <v>44013</v>
      </c>
      <c r="J1" s="200">
        <f>'Timings&amp;Flags'!J1</f>
        <v>44105</v>
      </c>
      <c r="K1" s="200">
        <f>'Timings&amp;Flags'!K1</f>
        <v>44197</v>
      </c>
      <c r="L1" s="200">
        <f>'Timings&amp;Flags'!L1</f>
        <v>44287</v>
      </c>
      <c r="M1" s="200">
        <f>'Timings&amp;Flags'!M1</f>
        <v>44378</v>
      </c>
      <c r="N1" s="200">
        <f>'Timings&amp;Flags'!N1</f>
        <v>44470</v>
      </c>
      <c r="O1" s="200">
        <f>'Timings&amp;Flags'!O1</f>
        <v>44562</v>
      </c>
      <c r="P1" s="200">
        <f>'Timings&amp;Flags'!P1</f>
        <v>44652</v>
      </c>
      <c r="Q1" s="200">
        <f>'Timings&amp;Flags'!Q1</f>
        <v>44743</v>
      </c>
      <c r="R1" s="200">
        <f>'Timings&amp;Flags'!R1</f>
        <v>44835</v>
      </c>
      <c r="S1" s="200">
        <f>'Timings&amp;Flags'!S1</f>
        <v>44927</v>
      </c>
      <c r="T1" s="200">
        <f>'Timings&amp;Flags'!T1</f>
        <v>45017</v>
      </c>
      <c r="U1" s="200">
        <f>'Timings&amp;Flags'!U1</f>
        <v>45108</v>
      </c>
      <c r="V1" s="200">
        <f>'Timings&amp;Flags'!V1</f>
        <v>45200</v>
      </c>
      <c r="W1" s="200">
        <f>'Timings&amp;Flags'!W1</f>
        <v>45292</v>
      </c>
      <c r="X1" s="200">
        <f>'Timings&amp;Flags'!X1</f>
        <v>45383</v>
      </c>
      <c r="Y1" s="200">
        <f>'Timings&amp;Flags'!Y1</f>
        <v>45474</v>
      </c>
      <c r="Z1" s="200">
        <f>'Timings&amp;Flags'!Z1</f>
        <v>45566</v>
      </c>
      <c r="AA1" s="200">
        <f>'Timings&amp;Flags'!AA1</f>
        <v>45658</v>
      </c>
      <c r="AB1" s="200">
        <f>'Timings&amp;Flags'!AB1</f>
        <v>45748</v>
      </c>
      <c r="AC1" s="200">
        <f>'Timings&amp;Flags'!AC1</f>
        <v>45839</v>
      </c>
      <c r="AD1" s="200">
        <f>'Timings&amp;Flags'!AD1</f>
        <v>45931</v>
      </c>
      <c r="AE1" s="200">
        <f>'Timings&amp;Flags'!AE1</f>
        <v>46023</v>
      </c>
      <c r="AF1" s="200">
        <f>'Timings&amp;Flags'!AF1</f>
        <v>46113</v>
      </c>
      <c r="AG1" s="200">
        <f>'Timings&amp;Flags'!AG1</f>
        <v>46204</v>
      </c>
      <c r="AH1" s="200">
        <f>'Timings&amp;Flags'!AH1</f>
        <v>46296</v>
      </c>
      <c r="AI1" s="200">
        <f>'Timings&amp;Flags'!AI1</f>
        <v>46388</v>
      </c>
      <c r="AJ1" s="200">
        <f>'Timings&amp;Flags'!AJ1</f>
        <v>46478</v>
      </c>
      <c r="AK1" s="200">
        <f>'Timings&amp;Flags'!AK1</f>
        <v>46569</v>
      </c>
      <c r="AL1" s="200">
        <f>'Timings&amp;Flags'!AL1</f>
        <v>46661</v>
      </c>
      <c r="AM1" s="200">
        <f>'Timings&amp;Flags'!AM1</f>
        <v>46753</v>
      </c>
      <c r="AN1" s="200">
        <f>'Timings&amp;Flags'!AN1</f>
        <v>46844</v>
      </c>
      <c r="AO1" s="200">
        <f>'Timings&amp;Flags'!AO1</f>
        <v>46935</v>
      </c>
      <c r="AP1" s="200">
        <f>'Timings&amp;Flags'!AP1</f>
        <v>47027</v>
      </c>
      <c r="AQ1" s="200">
        <f>'Timings&amp;Flags'!AQ1</f>
        <v>47119</v>
      </c>
      <c r="AR1" s="200">
        <f>'Timings&amp;Flags'!AR1</f>
        <v>47209</v>
      </c>
      <c r="AS1" s="200">
        <f>'Timings&amp;Flags'!AS1</f>
        <v>47300</v>
      </c>
      <c r="AT1" s="200">
        <f>'Timings&amp;Flags'!AT1</f>
        <v>47392</v>
      </c>
      <c r="AU1" s="200">
        <f>'Timings&amp;Flags'!AU1</f>
        <v>47484</v>
      </c>
      <c r="AV1" s="200">
        <f>'Timings&amp;Flags'!AV1</f>
        <v>47574</v>
      </c>
      <c r="AW1" s="200">
        <f>'Timings&amp;Flags'!AW1</f>
        <v>47665</v>
      </c>
      <c r="AX1" s="200">
        <f>'Timings&amp;Flags'!AX1</f>
        <v>47757</v>
      </c>
      <c r="AY1" s="200">
        <f>'Timings&amp;Flags'!AY1</f>
        <v>47849</v>
      </c>
      <c r="AZ1" s="200">
        <f>'Timings&amp;Flags'!AZ1</f>
        <v>47939</v>
      </c>
      <c r="BA1" s="200">
        <f>'Timings&amp;Flags'!BA1</f>
        <v>48030</v>
      </c>
      <c r="BB1" s="200">
        <f>'Timings&amp;Flags'!BB1</f>
        <v>48122</v>
      </c>
      <c r="BC1" s="200">
        <f>'Timings&amp;Flags'!BC1</f>
        <v>48214</v>
      </c>
      <c r="BD1" s="200">
        <f>'Timings&amp;Flags'!BD1</f>
        <v>48305</v>
      </c>
      <c r="BE1" s="200">
        <f>'Timings&amp;Flags'!BE1</f>
        <v>48396</v>
      </c>
      <c r="BF1" s="200">
        <f>'Timings&amp;Flags'!BF1</f>
        <v>48488</v>
      </c>
      <c r="BG1" s="200">
        <f>'Timings&amp;Flags'!BG1</f>
        <v>48580</v>
      </c>
      <c r="BH1" s="200">
        <f>'Timings&amp;Flags'!BH1</f>
        <v>48670</v>
      </c>
      <c r="BI1" s="200">
        <f>'Timings&amp;Flags'!BI1</f>
        <v>48761</v>
      </c>
      <c r="BJ1" s="200">
        <f>'Timings&amp;Flags'!BJ1</f>
        <v>48853</v>
      </c>
      <c r="BK1" s="200">
        <f>'Timings&amp;Flags'!BK1</f>
        <v>48945</v>
      </c>
      <c r="BL1" s="200">
        <f>'Timings&amp;Flags'!BL1</f>
        <v>49035</v>
      </c>
      <c r="BM1" s="200">
        <f>'Timings&amp;Flags'!BM1</f>
        <v>49126</v>
      </c>
      <c r="BN1" s="200">
        <f>'Timings&amp;Flags'!BN1</f>
        <v>49218</v>
      </c>
      <c r="BO1" s="200">
        <f>'Timings&amp;Flags'!BO1</f>
        <v>49310</v>
      </c>
      <c r="BP1" s="200">
        <f>'Timings&amp;Flags'!BP1</f>
        <v>49400</v>
      </c>
      <c r="BQ1" s="200">
        <f>'Timings&amp;Flags'!BQ1</f>
        <v>49491</v>
      </c>
      <c r="BR1" s="200">
        <f>'Timings&amp;Flags'!BR1</f>
        <v>49583</v>
      </c>
      <c r="BS1" s="200">
        <f>'Timings&amp;Flags'!BS1</f>
        <v>49675</v>
      </c>
      <c r="BT1" s="200">
        <f>'Timings&amp;Flags'!BT1</f>
        <v>49766</v>
      </c>
      <c r="BU1" s="200">
        <f>'Timings&amp;Flags'!BU1</f>
        <v>49857</v>
      </c>
      <c r="BV1" s="200">
        <f>'Timings&amp;Flags'!BV1</f>
        <v>49949</v>
      </c>
      <c r="BW1" s="200">
        <f>'Timings&amp;Flags'!BW1</f>
        <v>50041</v>
      </c>
      <c r="BX1" s="200">
        <f>'Timings&amp;Flags'!BX1</f>
        <v>50131</v>
      </c>
      <c r="BY1" s="200">
        <f>'Timings&amp;Flags'!BY1</f>
        <v>50222</v>
      </c>
      <c r="BZ1" s="200">
        <f>'Timings&amp;Flags'!BZ1</f>
        <v>50314</v>
      </c>
      <c r="CA1" s="200">
        <f>'Timings&amp;Flags'!CA1</f>
        <v>50406</v>
      </c>
      <c r="CB1" s="200">
        <f>'Timings&amp;Flags'!CB1</f>
        <v>50496</v>
      </c>
      <c r="CC1" s="200">
        <f>'Timings&amp;Flags'!CC1</f>
        <v>50587</v>
      </c>
      <c r="CD1" s="200">
        <f>'Timings&amp;Flags'!CD1</f>
        <v>50679</v>
      </c>
      <c r="CE1" s="200">
        <f>'Timings&amp;Flags'!CE1</f>
        <v>50771</v>
      </c>
      <c r="CF1" s="200">
        <f>'Timings&amp;Flags'!CF1</f>
        <v>50861</v>
      </c>
      <c r="CG1" s="200">
        <f>'Timings&amp;Flags'!CG1</f>
        <v>50952</v>
      </c>
      <c r="CH1" s="200">
        <f>'Timings&amp;Flags'!CH1</f>
        <v>51044</v>
      </c>
      <c r="CI1" s="200">
        <f>'Timings&amp;Flags'!CI1</f>
        <v>51136</v>
      </c>
      <c r="CJ1" s="200">
        <f>'Timings&amp;Flags'!CJ1</f>
        <v>51227</v>
      </c>
      <c r="CK1" s="200">
        <f>'Timings&amp;Flags'!CK1</f>
        <v>51318</v>
      </c>
      <c r="CL1" s="200">
        <f>'Timings&amp;Flags'!CL1</f>
        <v>51410</v>
      </c>
      <c r="CM1" s="200">
        <f>'Timings&amp;Flags'!CM1</f>
        <v>51502</v>
      </c>
      <c r="CN1" s="200">
        <f>'Timings&amp;Flags'!CN1</f>
        <v>51592</v>
      </c>
      <c r="CO1" s="200">
        <f>'Timings&amp;Flags'!CO1</f>
        <v>51683</v>
      </c>
      <c r="CP1" s="200">
        <f>'Timings&amp;Flags'!CP1</f>
        <v>51775</v>
      </c>
      <c r="CQ1" s="200">
        <f>'Timings&amp;Flags'!CQ1</f>
        <v>51867</v>
      </c>
      <c r="CR1" s="200">
        <f>'Timings&amp;Flags'!CR1</f>
        <v>51957</v>
      </c>
      <c r="CS1" s="200">
        <f>'Timings&amp;Flags'!CS1</f>
        <v>52048</v>
      </c>
      <c r="CT1" s="200">
        <f>'Timings&amp;Flags'!CT1</f>
        <v>52140</v>
      </c>
      <c r="CU1" s="200">
        <f>'Timings&amp;Flags'!CU1</f>
        <v>52232</v>
      </c>
      <c r="CV1" s="200">
        <f>'Timings&amp;Flags'!CV1</f>
        <v>52322</v>
      </c>
      <c r="CW1" s="200">
        <f>'Timings&amp;Flags'!CW1</f>
        <v>52413</v>
      </c>
      <c r="CX1" s="200">
        <f>'Timings&amp;Flags'!CX1</f>
        <v>52505</v>
      </c>
      <c r="CY1" s="200">
        <f>'Timings&amp;Flags'!CY1</f>
        <v>52597</v>
      </c>
      <c r="CZ1" s="200">
        <f>'Timings&amp;Flags'!CZ1</f>
        <v>52688</v>
      </c>
      <c r="DA1" s="200">
        <f>'Timings&amp;Flags'!DA1</f>
        <v>52779</v>
      </c>
      <c r="DB1" s="200">
        <f>'Timings&amp;Flags'!DB1</f>
        <v>52871</v>
      </c>
      <c r="DC1" s="200">
        <f>'Timings&amp;Flags'!DC1</f>
        <v>52963</v>
      </c>
      <c r="DD1" s="200">
        <f>'Timings&amp;Flags'!DD1</f>
        <v>53053</v>
      </c>
      <c r="DE1" s="200">
        <f>'Timings&amp;Flags'!DE1</f>
        <v>53144</v>
      </c>
      <c r="DF1" s="200">
        <f>'Timings&amp;Flags'!DF1</f>
        <v>53236</v>
      </c>
      <c r="DG1" s="200">
        <f>'Timings&amp;Flags'!DG1</f>
        <v>53328</v>
      </c>
      <c r="DH1" s="200">
        <f>'Timings&amp;Flags'!DH1</f>
        <v>53418</v>
      </c>
      <c r="DI1" s="200">
        <f>'Timings&amp;Flags'!DI1</f>
        <v>53509</v>
      </c>
      <c r="DJ1" s="200">
        <f>'Timings&amp;Flags'!DJ1</f>
        <v>53601</v>
      </c>
      <c r="DK1" s="200">
        <f>'Timings&amp;Flags'!DK1</f>
        <v>53693</v>
      </c>
      <c r="DL1" s="200">
        <f>'Timings&amp;Flags'!DL1</f>
        <v>53783</v>
      </c>
      <c r="DM1" s="200">
        <f>'Timings&amp;Flags'!DM1</f>
        <v>53874</v>
      </c>
      <c r="DN1" s="200">
        <f>'Timings&amp;Flags'!DN1</f>
        <v>53966</v>
      </c>
      <c r="DO1" s="200">
        <f>'Timings&amp;Flags'!DO1</f>
        <v>54058</v>
      </c>
      <c r="DP1" s="200">
        <f>'Timings&amp;Flags'!DP1</f>
        <v>54149</v>
      </c>
      <c r="DQ1" s="200">
        <f>'Timings&amp;Flags'!DQ1</f>
        <v>54240</v>
      </c>
      <c r="DR1" s="200">
        <f>'Timings&amp;Flags'!DR1</f>
        <v>54332</v>
      </c>
      <c r="DS1" s="200">
        <f>'Timings&amp;Flags'!DS1</f>
        <v>54424</v>
      </c>
    </row>
    <row r="2" spans="1:123" s="13" customFormat="1" ht="18" x14ac:dyDescent="0.4">
      <c r="A2" s="190" t="str">
        <f ca="1">UPPER(MID(CELL("filename",A2),FIND("]",CELL("filename",A2))+1,LEN(CELL("filename",A2))))</f>
        <v>TAX</v>
      </c>
      <c r="B2" s="187"/>
      <c r="C2" s="187"/>
      <c r="D2" s="188"/>
      <c r="E2" s="200"/>
      <c r="F2" s="200"/>
      <c r="G2" s="200"/>
      <c r="H2" s="200">
        <f>'Timings&amp;Flags'!H2</f>
        <v>44012</v>
      </c>
      <c r="I2" s="200">
        <f>'Timings&amp;Flags'!I2</f>
        <v>44104</v>
      </c>
      <c r="J2" s="200">
        <f>'Timings&amp;Flags'!J2</f>
        <v>44196</v>
      </c>
      <c r="K2" s="200">
        <f>'Timings&amp;Flags'!K2</f>
        <v>44286</v>
      </c>
      <c r="L2" s="200">
        <f>'Timings&amp;Flags'!L2</f>
        <v>44377</v>
      </c>
      <c r="M2" s="200">
        <f>'Timings&amp;Flags'!M2</f>
        <v>44469</v>
      </c>
      <c r="N2" s="200">
        <f>'Timings&amp;Flags'!N2</f>
        <v>44561</v>
      </c>
      <c r="O2" s="200">
        <f>'Timings&amp;Flags'!O2</f>
        <v>44651</v>
      </c>
      <c r="P2" s="200">
        <f>'Timings&amp;Flags'!P2</f>
        <v>44742</v>
      </c>
      <c r="Q2" s="200">
        <f>'Timings&amp;Flags'!Q2</f>
        <v>44834</v>
      </c>
      <c r="R2" s="200">
        <f>'Timings&amp;Flags'!R2</f>
        <v>44926</v>
      </c>
      <c r="S2" s="200">
        <f>'Timings&amp;Flags'!S2</f>
        <v>45016</v>
      </c>
      <c r="T2" s="200">
        <f>'Timings&amp;Flags'!T2</f>
        <v>45107</v>
      </c>
      <c r="U2" s="200">
        <f>'Timings&amp;Flags'!U2</f>
        <v>45199</v>
      </c>
      <c r="V2" s="200">
        <f>'Timings&amp;Flags'!V2</f>
        <v>45291</v>
      </c>
      <c r="W2" s="200">
        <f>'Timings&amp;Flags'!W2</f>
        <v>45382</v>
      </c>
      <c r="X2" s="200">
        <f>'Timings&amp;Flags'!X2</f>
        <v>45473</v>
      </c>
      <c r="Y2" s="200">
        <f>'Timings&amp;Flags'!Y2</f>
        <v>45565</v>
      </c>
      <c r="Z2" s="200">
        <f>'Timings&amp;Flags'!Z2</f>
        <v>45657</v>
      </c>
      <c r="AA2" s="200">
        <f>'Timings&amp;Flags'!AA2</f>
        <v>45747</v>
      </c>
      <c r="AB2" s="200">
        <f>'Timings&amp;Flags'!AB2</f>
        <v>45838</v>
      </c>
      <c r="AC2" s="200">
        <f>'Timings&amp;Flags'!AC2</f>
        <v>45930</v>
      </c>
      <c r="AD2" s="200">
        <f>'Timings&amp;Flags'!AD2</f>
        <v>46022</v>
      </c>
      <c r="AE2" s="200">
        <f>'Timings&amp;Flags'!AE2</f>
        <v>46112</v>
      </c>
      <c r="AF2" s="200">
        <f>'Timings&amp;Flags'!AF2</f>
        <v>46203</v>
      </c>
      <c r="AG2" s="200">
        <f>'Timings&amp;Flags'!AG2</f>
        <v>46295</v>
      </c>
      <c r="AH2" s="200">
        <f>'Timings&amp;Flags'!AH2</f>
        <v>46387</v>
      </c>
      <c r="AI2" s="200">
        <f>'Timings&amp;Flags'!AI2</f>
        <v>46477</v>
      </c>
      <c r="AJ2" s="200">
        <f>'Timings&amp;Flags'!AJ2</f>
        <v>46568</v>
      </c>
      <c r="AK2" s="200">
        <f>'Timings&amp;Flags'!AK2</f>
        <v>46660</v>
      </c>
      <c r="AL2" s="200">
        <f>'Timings&amp;Flags'!AL2</f>
        <v>46752</v>
      </c>
      <c r="AM2" s="200">
        <f>'Timings&amp;Flags'!AM2</f>
        <v>46843</v>
      </c>
      <c r="AN2" s="200">
        <f>'Timings&amp;Flags'!AN2</f>
        <v>46934</v>
      </c>
      <c r="AO2" s="200">
        <f>'Timings&amp;Flags'!AO2</f>
        <v>47026</v>
      </c>
      <c r="AP2" s="200">
        <f>'Timings&amp;Flags'!AP2</f>
        <v>47118</v>
      </c>
      <c r="AQ2" s="200">
        <f>'Timings&amp;Flags'!AQ2</f>
        <v>47208</v>
      </c>
      <c r="AR2" s="200">
        <f>'Timings&amp;Flags'!AR2</f>
        <v>47299</v>
      </c>
      <c r="AS2" s="200">
        <f>'Timings&amp;Flags'!AS2</f>
        <v>47391</v>
      </c>
      <c r="AT2" s="200">
        <f>'Timings&amp;Flags'!AT2</f>
        <v>47483</v>
      </c>
      <c r="AU2" s="200">
        <f>'Timings&amp;Flags'!AU2</f>
        <v>47573</v>
      </c>
      <c r="AV2" s="200">
        <f>'Timings&amp;Flags'!AV2</f>
        <v>47664</v>
      </c>
      <c r="AW2" s="200">
        <f>'Timings&amp;Flags'!AW2</f>
        <v>47756</v>
      </c>
      <c r="AX2" s="200">
        <f>'Timings&amp;Flags'!AX2</f>
        <v>47848</v>
      </c>
      <c r="AY2" s="200">
        <f>'Timings&amp;Flags'!AY2</f>
        <v>47938</v>
      </c>
      <c r="AZ2" s="200">
        <f>'Timings&amp;Flags'!AZ2</f>
        <v>48029</v>
      </c>
      <c r="BA2" s="200">
        <f>'Timings&amp;Flags'!BA2</f>
        <v>48121</v>
      </c>
      <c r="BB2" s="200">
        <f>'Timings&amp;Flags'!BB2</f>
        <v>48213</v>
      </c>
      <c r="BC2" s="200">
        <f>'Timings&amp;Flags'!BC2</f>
        <v>48304</v>
      </c>
      <c r="BD2" s="200">
        <f>'Timings&amp;Flags'!BD2</f>
        <v>48395</v>
      </c>
      <c r="BE2" s="200">
        <f>'Timings&amp;Flags'!BE2</f>
        <v>48487</v>
      </c>
      <c r="BF2" s="200">
        <f>'Timings&amp;Flags'!BF2</f>
        <v>48579</v>
      </c>
      <c r="BG2" s="200">
        <f>'Timings&amp;Flags'!BG2</f>
        <v>48669</v>
      </c>
      <c r="BH2" s="200">
        <f>'Timings&amp;Flags'!BH2</f>
        <v>48760</v>
      </c>
      <c r="BI2" s="200">
        <f>'Timings&amp;Flags'!BI2</f>
        <v>48852</v>
      </c>
      <c r="BJ2" s="200">
        <f>'Timings&amp;Flags'!BJ2</f>
        <v>48944</v>
      </c>
      <c r="BK2" s="200">
        <f>'Timings&amp;Flags'!BK2</f>
        <v>49034</v>
      </c>
      <c r="BL2" s="200">
        <f>'Timings&amp;Flags'!BL2</f>
        <v>49125</v>
      </c>
      <c r="BM2" s="200">
        <f>'Timings&amp;Flags'!BM2</f>
        <v>49217</v>
      </c>
      <c r="BN2" s="200">
        <f>'Timings&amp;Flags'!BN2</f>
        <v>49309</v>
      </c>
      <c r="BO2" s="200">
        <f>'Timings&amp;Flags'!BO2</f>
        <v>49399</v>
      </c>
      <c r="BP2" s="200">
        <f>'Timings&amp;Flags'!BP2</f>
        <v>49490</v>
      </c>
      <c r="BQ2" s="200">
        <f>'Timings&amp;Flags'!BQ2</f>
        <v>49582</v>
      </c>
      <c r="BR2" s="200">
        <f>'Timings&amp;Flags'!BR2</f>
        <v>49674</v>
      </c>
      <c r="BS2" s="200">
        <f>'Timings&amp;Flags'!BS2</f>
        <v>49765</v>
      </c>
      <c r="BT2" s="200">
        <f>'Timings&amp;Flags'!BT2</f>
        <v>49856</v>
      </c>
      <c r="BU2" s="200">
        <f>'Timings&amp;Flags'!BU2</f>
        <v>49948</v>
      </c>
      <c r="BV2" s="200">
        <f>'Timings&amp;Flags'!BV2</f>
        <v>50040</v>
      </c>
      <c r="BW2" s="200">
        <f>'Timings&amp;Flags'!BW2</f>
        <v>50130</v>
      </c>
      <c r="BX2" s="200">
        <f>'Timings&amp;Flags'!BX2</f>
        <v>50221</v>
      </c>
      <c r="BY2" s="200">
        <f>'Timings&amp;Flags'!BY2</f>
        <v>50313</v>
      </c>
      <c r="BZ2" s="200">
        <f>'Timings&amp;Flags'!BZ2</f>
        <v>50405</v>
      </c>
      <c r="CA2" s="200">
        <f>'Timings&amp;Flags'!CA2</f>
        <v>50495</v>
      </c>
      <c r="CB2" s="200">
        <f>'Timings&amp;Flags'!CB2</f>
        <v>50586</v>
      </c>
      <c r="CC2" s="200">
        <f>'Timings&amp;Flags'!CC2</f>
        <v>50678</v>
      </c>
      <c r="CD2" s="200">
        <f>'Timings&amp;Flags'!CD2</f>
        <v>50770</v>
      </c>
      <c r="CE2" s="200">
        <f>'Timings&amp;Flags'!CE2</f>
        <v>50860</v>
      </c>
      <c r="CF2" s="200">
        <f>'Timings&amp;Flags'!CF2</f>
        <v>50951</v>
      </c>
      <c r="CG2" s="200">
        <f>'Timings&amp;Flags'!CG2</f>
        <v>51043</v>
      </c>
      <c r="CH2" s="200">
        <f>'Timings&amp;Flags'!CH2</f>
        <v>51135</v>
      </c>
      <c r="CI2" s="200">
        <f>'Timings&amp;Flags'!CI2</f>
        <v>51226</v>
      </c>
      <c r="CJ2" s="200">
        <f>'Timings&amp;Flags'!CJ2</f>
        <v>51317</v>
      </c>
      <c r="CK2" s="200">
        <f>'Timings&amp;Flags'!CK2</f>
        <v>51409</v>
      </c>
      <c r="CL2" s="200">
        <f>'Timings&amp;Flags'!CL2</f>
        <v>51501</v>
      </c>
      <c r="CM2" s="200">
        <f>'Timings&amp;Flags'!CM2</f>
        <v>51591</v>
      </c>
      <c r="CN2" s="200">
        <f>'Timings&amp;Flags'!CN2</f>
        <v>51682</v>
      </c>
      <c r="CO2" s="200">
        <f>'Timings&amp;Flags'!CO2</f>
        <v>51774</v>
      </c>
      <c r="CP2" s="200">
        <f>'Timings&amp;Flags'!CP2</f>
        <v>51866</v>
      </c>
      <c r="CQ2" s="200">
        <f>'Timings&amp;Flags'!CQ2</f>
        <v>51956</v>
      </c>
      <c r="CR2" s="200">
        <f>'Timings&amp;Flags'!CR2</f>
        <v>52047</v>
      </c>
      <c r="CS2" s="200">
        <f>'Timings&amp;Flags'!CS2</f>
        <v>52139</v>
      </c>
      <c r="CT2" s="200">
        <f>'Timings&amp;Flags'!CT2</f>
        <v>52231</v>
      </c>
      <c r="CU2" s="200">
        <f>'Timings&amp;Flags'!CU2</f>
        <v>52321</v>
      </c>
      <c r="CV2" s="200">
        <f>'Timings&amp;Flags'!CV2</f>
        <v>52412</v>
      </c>
      <c r="CW2" s="200">
        <f>'Timings&amp;Flags'!CW2</f>
        <v>52504</v>
      </c>
      <c r="CX2" s="200">
        <f>'Timings&amp;Flags'!CX2</f>
        <v>52596</v>
      </c>
      <c r="CY2" s="200">
        <f>'Timings&amp;Flags'!CY2</f>
        <v>52687</v>
      </c>
      <c r="CZ2" s="200">
        <f>'Timings&amp;Flags'!CZ2</f>
        <v>52778</v>
      </c>
      <c r="DA2" s="200">
        <f>'Timings&amp;Flags'!DA2</f>
        <v>52870</v>
      </c>
      <c r="DB2" s="200">
        <f>'Timings&amp;Flags'!DB2</f>
        <v>52962</v>
      </c>
      <c r="DC2" s="200">
        <f>'Timings&amp;Flags'!DC2</f>
        <v>53052</v>
      </c>
      <c r="DD2" s="200">
        <f>'Timings&amp;Flags'!DD2</f>
        <v>53143</v>
      </c>
      <c r="DE2" s="200">
        <f>'Timings&amp;Flags'!DE2</f>
        <v>53235</v>
      </c>
      <c r="DF2" s="200">
        <f>'Timings&amp;Flags'!DF2</f>
        <v>53327</v>
      </c>
      <c r="DG2" s="200">
        <f>'Timings&amp;Flags'!DG2</f>
        <v>53417</v>
      </c>
      <c r="DH2" s="200">
        <f>'Timings&amp;Flags'!DH2</f>
        <v>53508</v>
      </c>
      <c r="DI2" s="200">
        <f>'Timings&amp;Flags'!DI2</f>
        <v>53600</v>
      </c>
      <c r="DJ2" s="200">
        <f>'Timings&amp;Flags'!DJ2</f>
        <v>53692</v>
      </c>
      <c r="DK2" s="200">
        <f>'Timings&amp;Flags'!DK2</f>
        <v>53782</v>
      </c>
      <c r="DL2" s="200">
        <f>'Timings&amp;Flags'!DL2</f>
        <v>53873</v>
      </c>
      <c r="DM2" s="200">
        <f>'Timings&amp;Flags'!DM2</f>
        <v>53965</v>
      </c>
      <c r="DN2" s="200">
        <f>'Timings&amp;Flags'!DN2</f>
        <v>54057</v>
      </c>
      <c r="DO2" s="200">
        <f>'Timings&amp;Flags'!DO2</f>
        <v>54148</v>
      </c>
      <c r="DP2" s="200">
        <f>'Timings&amp;Flags'!DP2</f>
        <v>54239</v>
      </c>
      <c r="DQ2" s="200">
        <f>'Timings&amp;Flags'!DQ2</f>
        <v>54331</v>
      </c>
      <c r="DR2" s="200">
        <f>'Timings&amp;Flags'!DR2</f>
        <v>54423</v>
      </c>
      <c r="DS2" s="200">
        <f>'Timings&amp;Flags'!DS2</f>
        <v>54513</v>
      </c>
    </row>
    <row r="3" spans="1:123" s="24" customFormat="1" ht="13" x14ac:dyDescent="0.3">
      <c r="A3" s="160" t="str">
        <f ca="1">'Timings&amp;Flags'!A3</f>
        <v>All checks are OK</v>
      </c>
      <c r="B3" s="187"/>
      <c r="C3" s="187"/>
      <c r="D3" s="188"/>
      <c r="E3" s="200"/>
      <c r="F3" s="235"/>
      <c r="G3" s="235"/>
      <c r="H3" s="201">
        <f>'Timings&amp;Flags'!H3</f>
        <v>2021</v>
      </c>
      <c r="I3" s="201">
        <f>'Timings&amp;Flags'!I3</f>
        <v>2021</v>
      </c>
      <c r="J3" s="201">
        <f>'Timings&amp;Flags'!J3</f>
        <v>2021</v>
      </c>
      <c r="K3" s="201">
        <f>'Timings&amp;Flags'!K3</f>
        <v>2021</v>
      </c>
      <c r="L3" s="201">
        <f>'Timings&amp;Flags'!L3</f>
        <v>2022</v>
      </c>
      <c r="M3" s="201">
        <f>'Timings&amp;Flags'!M3</f>
        <v>2022</v>
      </c>
      <c r="N3" s="201">
        <f>'Timings&amp;Flags'!N3</f>
        <v>2022</v>
      </c>
      <c r="O3" s="201">
        <f>'Timings&amp;Flags'!O3</f>
        <v>2022</v>
      </c>
      <c r="P3" s="201">
        <f>'Timings&amp;Flags'!P3</f>
        <v>2023</v>
      </c>
      <c r="Q3" s="201">
        <f>'Timings&amp;Flags'!Q3</f>
        <v>2023</v>
      </c>
      <c r="R3" s="201">
        <f>'Timings&amp;Flags'!R3</f>
        <v>2023</v>
      </c>
      <c r="S3" s="201">
        <f>'Timings&amp;Flags'!S3</f>
        <v>2023</v>
      </c>
      <c r="T3" s="201">
        <f>'Timings&amp;Flags'!T3</f>
        <v>2024</v>
      </c>
      <c r="U3" s="201">
        <f>'Timings&amp;Flags'!U3</f>
        <v>2024</v>
      </c>
      <c r="V3" s="201">
        <f>'Timings&amp;Flags'!V3</f>
        <v>2024</v>
      </c>
      <c r="W3" s="201">
        <f>'Timings&amp;Flags'!W3</f>
        <v>2024</v>
      </c>
      <c r="X3" s="201">
        <f>'Timings&amp;Flags'!X3</f>
        <v>2025</v>
      </c>
      <c r="Y3" s="201">
        <f>'Timings&amp;Flags'!Y3</f>
        <v>2025</v>
      </c>
      <c r="Z3" s="201">
        <f>'Timings&amp;Flags'!Z3</f>
        <v>2025</v>
      </c>
      <c r="AA3" s="201">
        <f>'Timings&amp;Flags'!AA3</f>
        <v>2025</v>
      </c>
      <c r="AB3" s="201">
        <f>'Timings&amp;Flags'!AB3</f>
        <v>2026</v>
      </c>
      <c r="AC3" s="201">
        <f>'Timings&amp;Flags'!AC3</f>
        <v>2026</v>
      </c>
      <c r="AD3" s="201">
        <f>'Timings&amp;Flags'!AD3</f>
        <v>2026</v>
      </c>
      <c r="AE3" s="201">
        <f>'Timings&amp;Flags'!AE3</f>
        <v>2026</v>
      </c>
      <c r="AF3" s="201">
        <f>'Timings&amp;Flags'!AF3</f>
        <v>2027</v>
      </c>
      <c r="AG3" s="201">
        <f>'Timings&amp;Flags'!AG3</f>
        <v>2027</v>
      </c>
      <c r="AH3" s="201">
        <f>'Timings&amp;Flags'!AH3</f>
        <v>2027</v>
      </c>
      <c r="AI3" s="201">
        <f>'Timings&amp;Flags'!AI3</f>
        <v>2027</v>
      </c>
      <c r="AJ3" s="201">
        <f>'Timings&amp;Flags'!AJ3</f>
        <v>2028</v>
      </c>
      <c r="AK3" s="201">
        <f>'Timings&amp;Flags'!AK3</f>
        <v>2028</v>
      </c>
      <c r="AL3" s="201">
        <f>'Timings&amp;Flags'!AL3</f>
        <v>2028</v>
      </c>
      <c r="AM3" s="201">
        <f>'Timings&amp;Flags'!AM3</f>
        <v>2028</v>
      </c>
      <c r="AN3" s="201">
        <f>'Timings&amp;Flags'!AN3</f>
        <v>2029</v>
      </c>
      <c r="AO3" s="201">
        <f>'Timings&amp;Flags'!AO3</f>
        <v>2029</v>
      </c>
      <c r="AP3" s="201">
        <f>'Timings&amp;Flags'!AP3</f>
        <v>2029</v>
      </c>
      <c r="AQ3" s="201">
        <f>'Timings&amp;Flags'!AQ3</f>
        <v>2029</v>
      </c>
      <c r="AR3" s="201">
        <f>'Timings&amp;Flags'!AR3</f>
        <v>2030</v>
      </c>
      <c r="AS3" s="201">
        <f>'Timings&amp;Flags'!AS3</f>
        <v>2030</v>
      </c>
      <c r="AT3" s="201">
        <f>'Timings&amp;Flags'!AT3</f>
        <v>2030</v>
      </c>
      <c r="AU3" s="201">
        <f>'Timings&amp;Flags'!AU3</f>
        <v>2030</v>
      </c>
      <c r="AV3" s="201">
        <f>'Timings&amp;Flags'!AV3</f>
        <v>2031</v>
      </c>
      <c r="AW3" s="201">
        <f>'Timings&amp;Flags'!AW3</f>
        <v>2031</v>
      </c>
      <c r="AX3" s="201">
        <f>'Timings&amp;Flags'!AX3</f>
        <v>2031</v>
      </c>
      <c r="AY3" s="201">
        <f>'Timings&amp;Flags'!AY3</f>
        <v>2031</v>
      </c>
      <c r="AZ3" s="201">
        <f>'Timings&amp;Flags'!AZ3</f>
        <v>2032</v>
      </c>
      <c r="BA3" s="201">
        <f>'Timings&amp;Flags'!BA3</f>
        <v>2032</v>
      </c>
      <c r="BB3" s="201">
        <f>'Timings&amp;Flags'!BB3</f>
        <v>2032</v>
      </c>
      <c r="BC3" s="201">
        <f>'Timings&amp;Flags'!BC3</f>
        <v>2032</v>
      </c>
      <c r="BD3" s="201">
        <f>'Timings&amp;Flags'!BD3</f>
        <v>2033</v>
      </c>
      <c r="BE3" s="201">
        <f>'Timings&amp;Flags'!BE3</f>
        <v>2033</v>
      </c>
      <c r="BF3" s="201">
        <f>'Timings&amp;Flags'!BF3</f>
        <v>2033</v>
      </c>
      <c r="BG3" s="201">
        <f>'Timings&amp;Flags'!BG3</f>
        <v>2033</v>
      </c>
      <c r="BH3" s="201">
        <f>'Timings&amp;Flags'!BH3</f>
        <v>2034</v>
      </c>
      <c r="BI3" s="201">
        <f>'Timings&amp;Flags'!BI3</f>
        <v>2034</v>
      </c>
      <c r="BJ3" s="201">
        <f>'Timings&amp;Flags'!BJ3</f>
        <v>2034</v>
      </c>
      <c r="BK3" s="201">
        <f>'Timings&amp;Flags'!BK3</f>
        <v>2034</v>
      </c>
      <c r="BL3" s="201">
        <f>'Timings&amp;Flags'!BL3</f>
        <v>2035</v>
      </c>
      <c r="BM3" s="201">
        <f>'Timings&amp;Flags'!BM3</f>
        <v>2035</v>
      </c>
      <c r="BN3" s="201">
        <f>'Timings&amp;Flags'!BN3</f>
        <v>2035</v>
      </c>
      <c r="BO3" s="201">
        <f>'Timings&amp;Flags'!BO3</f>
        <v>2035</v>
      </c>
      <c r="BP3" s="201">
        <f>'Timings&amp;Flags'!BP3</f>
        <v>2036</v>
      </c>
      <c r="BQ3" s="201">
        <f>'Timings&amp;Flags'!BQ3</f>
        <v>2036</v>
      </c>
      <c r="BR3" s="201">
        <f>'Timings&amp;Flags'!BR3</f>
        <v>2036</v>
      </c>
      <c r="BS3" s="201">
        <f>'Timings&amp;Flags'!BS3</f>
        <v>2036</v>
      </c>
      <c r="BT3" s="201">
        <f>'Timings&amp;Flags'!BT3</f>
        <v>2037</v>
      </c>
      <c r="BU3" s="201">
        <f>'Timings&amp;Flags'!BU3</f>
        <v>2037</v>
      </c>
      <c r="BV3" s="201">
        <f>'Timings&amp;Flags'!BV3</f>
        <v>2037</v>
      </c>
      <c r="BW3" s="201">
        <f>'Timings&amp;Flags'!BW3</f>
        <v>2037</v>
      </c>
      <c r="BX3" s="201">
        <f>'Timings&amp;Flags'!BX3</f>
        <v>2038</v>
      </c>
      <c r="BY3" s="201">
        <f>'Timings&amp;Flags'!BY3</f>
        <v>2038</v>
      </c>
      <c r="BZ3" s="201">
        <f>'Timings&amp;Flags'!BZ3</f>
        <v>2038</v>
      </c>
      <c r="CA3" s="201">
        <f>'Timings&amp;Flags'!CA3</f>
        <v>2038</v>
      </c>
      <c r="CB3" s="201">
        <f>'Timings&amp;Flags'!CB3</f>
        <v>2039</v>
      </c>
      <c r="CC3" s="201">
        <f>'Timings&amp;Flags'!CC3</f>
        <v>2039</v>
      </c>
      <c r="CD3" s="201">
        <f>'Timings&amp;Flags'!CD3</f>
        <v>2039</v>
      </c>
      <c r="CE3" s="201">
        <f>'Timings&amp;Flags'!CE3</f>
        <v>2039</v>
      </c>
      <c r="CF3" s="201">
        <f>'Timings&amp;Flags'!CF3</f>
        <v>2040</v>
      </c>
      <c r="CG3" s="201">
        <f>'Timings&amp;Flags'!CG3</f>
        <v>2040</v>
      </c>
      <c r="CH3" s="201">
        <f>'Timings&amp;Flags'!CH3</f>
        <v>2040</v>
      </c>
      <c r="CI3" s="201">
        <f>'Timings&amp;Flags'!CI3</f>
        <v>2040</v>
      </c>
      <c r="CJ3" s="201">
        <f>'Timings&amp;Flags'!CJ3</f>
        <v>2041</v>
      </c>
      <c r="CK3" s="201">
        <f>'Timings&amp;Flags'!CK3</f>
        <v>2041</v>
      </c>
      <c r="CL3" s="201">
        <f>'Timings&amp;Flags'!CL3</f>
        <v>2041</v>
      </c>
      <c r="CM3" s="201">
        <f>'Timings&amp;Flags'!CM3</f>
        <v>2041</v>
      </c>
      <c r="CN3" s="201">
        <f>'Timings&amp;Flags'!CN3</f>
        <v>2042</v>
      </c>
      <c r="CO3" s="201">
        <f>'Timings&amp;Flags'!CO3</f>
        <v>2042</v>
      </c>
      <c r="CP3" s="201">
        <f>'Timings&amp;Flags'!CP3</f>
        <v>2042</v>
      </c>
      <c r="CQ3" s="201">
        <f>'Timings&amp;Flags'!CQ3</f>
        <v>2042</v>
      </c>
      <c r="CR3" s="201">
        <f>'Timings&amp;Flags'!CR3</f>
        <v>2043</v>
      </c>
      <c r="CS3" s="201">
        <f>'Timings&amp;Flags'!CS3</f>
        <v>2043</v>
      </c>
      <c r="CT3" s="201">
        <f>'Timings&amp;Flags'!CT3</f>
        <v>2043</v>
      </c>
      <c r="CU3" s="201">
        <f>'Timings&amp;Flags'!CU3</f>
        <v>2043</v>
      </c>
      <c r="CV3" s="201">
        <f>'Timings&amp;Flags'!CV3</f>
        <v>2044</v>
      </c>
      <c r="CW3" s="201">
        <f>'Timings&amp;Flags'!CW3</f>
        <v>2044</v>
      </c>
      <c r="CX3" s="201">
        <f>'Timings&amp;Flags'!CX3</f>
        <v>2044</v>
      </c>
      <c r="CY3" s="201">
        <f>'Timings&amp;Flags'!CY3</f>
        <v>2044</v>
      </c>
      <c r="CZ3" s="201">
        <f>'Timings&amp;Flags'!CZ3</f>
        <v>2045</v>
      </c>
      <c r="DA3" s="201">
        <f>'Timings&amp;Flags'!DA3</f>
        <v>2045</v>
      </c>
      <c r="DB3" s="201">
        <f>'Timings&amp;Flags'!DB3</f>
        <v>2045</v>
      </c>
      <c r="DC3" s="201">
        <f>'Timings&amp;Flags'!DC3</f>
        <v>2045</v>
      </c>
      <c r="DD3" s="201">
        <f>'Timings&amp;Flags'!DD3</f>
        <v>2046</v>
      </c>
      <c r="DE3" s="201">
        <f>'Timings&amp;Flags'!DE3</f>
        <v>2046</v>
      </c>
      <c r="DF3" s="201">
        <f>'Timings&amp;Flags'!DF3</f>
        <v>2046</v>
      </c>
      <c r="DG3" s="201">
        <f>'Timings&amp;Flags'!DG3</f>
        <v>2046</v>
      </c>
      <c r="DH3" s="201">
        <f>'Timings&amp;Flags'!DH3</f>
        <v>2047</v>
      </c>
      <c r="DI3" s="201">
        <f>'Timings&amp;Flags'!DI3</f>
        <v>2047</v>
      </c>
      <c r="DJ3" s="201">
        <f>'Timings&amp;Flags'!DJ3</f>
        <v>2047</v>
      </c>
      <c r="DK3" s="201">
        <f>'Timings&amp;Flags'!DK3</f>
        <v>2047</v>
      </c>
      <c r="DL3" s="201">
        <f>'Timings&amp;Flags'!DL3</f>
        <v>2048</v>
      </c>
      <c r="DM3" s="201">
        <f>'Timings&amp;Flags'!DM3</f>
        <v>2048</v>
      </c>
      <c r="DN3" s="201">
        <f>'Timings&amp;Flags'!DN3</f>
        <v>2048</v>
      </c>
      <c r="DO3" s="201">
        <f>'Timings&amp;Flags'!DO3</f>
        <v>2048</v>
      </c>
      <c r="DP3" s="201">
        <f>'Timings&amp;Flags'!DP3</f>
        <v>2049</v>
      </c>
      <c r="DQ3" s="201">
        <f>'Timings&amp;Flags'!DQ3</f>
        <v>2049</v>
      </c>
      <c r="DR3" s="201">
        <f>'Timings&amp;Flags'!DR3</f>
        <v>2049</v>
      </c>
      <c r="DS3" s="201">
        <f>'Timings&amp;Flags'!DS3</f>
        <v>2049</v>
      </c>
    </row>
    <row r="4" spans="1:123" s="24" customFormat="1" ht="13" x14ac:dyDescent="0.3">
      <c r="A4" s="160" t="str">
        <f>Returns!A4</f>
        <v>Project IRR</v>
      </c>
      <c r="B4" s="187"/>
      <c r="C4" s="187"/>
      <c r="D4" s="188"/>
      <c r="E4" s="236">
        <f ca="1">Returns!E4</f>
        <v>0.19151682257652283</v>
      </c>
      <c r="F4" s="201"/>
      <c r="G4" s="201"/>
      <c r="H4" s="201">
        <f>'Timings&amp;Flags'!H4</f>
        <v>2.9666666666666668</v>
      </c>
      <c r="I4" s="201">
        <f>'Timings&amp;Flags'!I4</f>
        <v>2.9666666666666668</v>
      </c>
      <c r="J4" s="201">
        <f>'Timings&amp;Flags'!J4</f>
        <v>3</v>
      </c>
      <c r="K4" s="201">
        <f>'Timings&amp;Flags'!K4</f>
        <v>3</v>
      </c>
      <c r="L4" s="201">
        <f>'Timings&amp;Flags'!L4</f>
        <v>2.9666666666666668</v>
      </c>
      <c r="M4" s="201">
        <f>'Timings&amp;Flags'!M4</f>
        <v>2.9666666666666668</v>
      </c>
      <c r="N4" s="201">
        <f>'Timings&amp;Flags'!N4</f>
        <v>3</v>
      </c>
      <c r="O4" s="201">
        <f>'Timings&amp;Flags'!O4</f>
        <v>3</v>
      </c>
      <c r="P4" s="201">
        <f>'Timings&amp;Flags'!P4</f>
        <v>2.9666666666666668</v>
      </c>
      <c r="Q4" s="201">
        <f>'Timings&amp;Flags'!Q4</f>
        <v>2.9666666666666668</v>
      </c>
      <c r="R4" s="201">
        <f>'Timings&amp;Flags'!R4</f>
        <v>3</v>
      </c>
      <c r="S4" s="201">
        <f>'Timings&amp;Flags'!S4</f>
        <v>3</v>
      </c>
      <c r="T4" s="201">
        <f>'Timings&amp;Flags'!T4</f>
        <v>2.9666666666666668</v>
      </c>
      <c r="U4" s="201">
        <f>'Timings&amp;Flags'!U4</f>
        <v>2.9666666666666668</v>
      </c>
      <c r="V4" s="201">
        <f>'Timings&amp;Flags'!V4</f>
        <v>3</v>
      </c>
      <c r="W4" s="201">
        <f>'Timings&amp;Flags'!W4</f>
        <v>3</v>
      </c>
      <c r="X4" s="201">
        <f>'Timings&amp;Flags'!X4</f>
        <v>2.9666666666666668</v>
      </c>
      <c r="Y4" s="201">
        <f>'Timings&amp;Flags'!Y4</f>
        <v>2.9666666666666668</v>
      </c>
      <c r="Z4" s="201">
        <f>'Timings&amp;Flags'!Z4</f>
        <v>3</v>
      </c>
      <c r="AA4" s="201">
        <f>'Timings&amp;Flags'!AA4</f>
        <v>3</v>
      </c>
      <c r="AB4" s="201">
        <f>'Timings&amp;Flags'!AB4</f>
        <v>2.9666666666666668</v>
      </c>
      <c r="AC4" s="201">
        <f>'Timings&amp;Flags'!AC4</f>
        <v>2.9666666666666668</v>
      </c>
      <c r="AD4" s="201">
        <f>'Timings&amp;Flags'!AD4</f>
        <v>3</v>
      </c>
      <c r="AE4" s="201">
        <f>'Timings&amp;Flags'!AE4</f>
        <v>3</v>
      </c>
      <c r="AF4" s="201">
        <f>'Timings&amp;Flags'!AF4</f>
        <v>2.9666666666666668</v>
      </c>
      <c r="AG4" s="201">
        <f>'Timings&amp;Flags'!AG4</f>
        <v>2.9666666666666668</v>
      </c>
      <c r="AH4" s="201">
        <f>'Timings&amp;Flags'!AH4</f>
        <v>3</v>
      </c>
      <c r="AI4" s="201">
        <f>'Timings&amp;Flags'!AI4</f>
        <v>3</v>
      </c>
      <c r="AJ4" s="201">
        <f>'Timings&amp;Flags'!AJ4</f>
        <v>2.9666666666666668</v>
      </c>
      <c r="AK4" s="201">
        <f>'Timings&amp;Flags'!AK4</f>
        <v>2.9666666666666668</v>
      </c>
      <c r="AL4" s="201">
        <f>'Timings&amp;Flags'!AL4</f>
        <v>3</v>
      </c>
      <c r="AM4" s="201">
        <f>'Timings&amp;Flags'!AM4</f>
        <v>3</v>
      </c>
      <c r="AN4" s="201">
        <f>'Timings&amp;Flags'!AN4</f>
        <v>2.9666666666666668</v>
      </c>
      <c r="AO4" s="201">
        <f>'Timings&amp;Flags'!AO4</f>
        <v>2.9666666666666668</v>
      </c>
      <c r="AP4" s="201">
        <f>'Timings&amp;Flags'!AP4</f>
        <v>3</v>
      </c>
      <c r="AQ4" s="201">
        <f>'Timings&amp;Flags'!AQ4</f>
        <v>3</v>
      </c>
      <c r="AR4" s="201">
        <f>'Timings&amp;Flags'!AR4</f>
        <v>2.9666666666666668</v>
      </c>
      <c r="AS4" s="201">
        <f>'Timings&amp;Flags'!AS4</f>
        <v>2.9666666666666668</v>
      </c>
      <c r="AT4" s="201">
        <f>'Timings&amp;Flags'!AT4</f>
        <v>3</v>
      </c>
      <c r="AU4" s="201">
        <f>'Timings&amp;Flags'!AU4</f>
        <v>3</v>
      </c>
      <c r="AV4" s="201">
        <f>'Timings&amp;Flags'!AV4</f>
        <v>2.9666666666666668</v>
      </c>
      <c r="AW4" s="201">
        <f>'Timings&amp;Flags'!AW4</f>
        <v>2.9666666666666668</v>
      </c>
      <c r="AX4" s="201">
        <f>'Timings&amp;Flags'!AX4</f>
        <v>3</v>
      </c>
      <c r="AY4" s="201">
        <f>'Timings&amp;Flags'!AY4</f>
        <v>3</v>
      </c>
      <c r="AZ4" s="201">
        <f>'Timings&amp;Flags'!AZ4</f>
        <v>2.9666666666666668</v>
      </c>
      <c r="BA4" s="201">
        <f>'Timings&amp;Flags'!BA4</f>
        <v>2.9666666666666668</v>
      </c>
      <c r="BB4" s="201">
        <f>'Timings&amp;Flags'!BB4</f>
        <v>3</v>
      </c>
      <c r="BC4" s="201">
        <f>'Timings&amp;Flags'!BC4</f>
        <v>3</v>
      </c>
      <c r="BD4" s="201">
        <f>'Timings&amp;Flags'!BD4</f>
        <v>2.9666666666666668</v>
      </c>
      <c r="BE4" s="201">
        <f>'Timings&amp;Flags'!BE4</f>
        <v>2.9666666666666668</v>
      </c>
      <c r="BF4" s="201">
        <f>'Timings&amp;Flags'!BF4</f>
        <v>3</v>
      </c>
      <c r="BG4" s="201">
        <f>'Timings&amp;Flags'!BG4</f>
        <v>3</v>
      </c>
      <c r="BH4" s="201">
        <f>'Timings&amp;Flags'!BH4</f>
        <v>2.9666666666666668</v>
      </c>
      <c r="BI4" s="201">
        <f>'Timings&amp;Flags'!BI4</f>
        <v>2.9666666666666668</v>
      </c>
      <c r="BJ4" s="201">
        <f>'Timings&amp;Flags'!BJ4</f>
        <v>3</v>
      </c>
      <c r="BK4" s="201">
        <f>'Timings&amp;Flags'!BK4</f>
        <v>3</v>
      </c>
      <c r="BL4" s="201">
        <f>'Timings&amp;Flags'!BL4</f>
        <v>2.9666666666666668</v>
      </c>
      <c r="BM4" s="201">
        <f>'Timings&amp;Flags'!BM4</f>
        <v>2.9666666666666668</v>
      </c>
      <c r="BN4" s="201">
        <f>'Timings&amp;Flags'!BN4</f>
        <v>3</v>
      </c>
      <c r="BO4" s="201">
        <f>'Timings&amp;Flags'!BO4</f>
        <v>3</v>
      </c>
      <c r="BP4" s="201">
        <f>'Timings&amp;Flags'!BP4</f>
        <v>2.9666666666666668</v>
      </c>
      <c r="BQ4" s="201">
        <f>'Timings&amp;Flags'!BQ4</f>
        <v>2.9666666666666668</v>
      </c>
      <c r="BR4" s="201">
        <f>'Timings&amp;Flags'!BR4</f>
        <v>3</v>
      </c>
      <c r="BS4" s="201">
        <f>'Timings&amp;Flags'!BS4</f>
        <v>3</v>
      </c>
      <c r="BT4" s="201">
        <f>'Timings&amp;Flags'!BT4</f>
        <v>2.9666666666666668</v>
      </c>
      <c r="BU4" s="201">
        <f>'Timings&amp;Flags'!BU4</f>
        <v>2.9666666666666668</v>
      </c>
      <c r="BV4" s="201">
        <f>'Timings&amp;Flags'!BV4</f>
        <v>3</v>
      </c>
      <c r="BW4" s="201">
        <f>'Timings&amp;Flags'!BW4</f>
        <v>3</v>
      </c>
      <c r="BX4" s="201">
        <f>'Timings&amp;Flags'!BX4</f>
        <v>2.9666666666666668</v>
      </c>
      <c r="BY4" s="201">
        <f>'Timings&amp;Flags'!BY4</f>
        <v>2.9666666666666668</v>
      </c>
      <c r="BZ4" s="201">
        <f>'Timings&amp;Flags'!BZ4</f>
        <v>3</v>
      </c>
      <c r="CA4" s="201">
        <f>'Timings&amp;Flags'!CA4</f>
        <v>3</v>
      </c>
      <c r="CB4" s="201">
        <f>'Timings&amp;Flags'!CB4</f>
        <v>2.9666666666666668</v>
      </c>
      <c r="CC4" s="201">
        <f>'Timings&amp;Flags'!CC4</f>
        <v>2.9666666666666668</v>
      </c>
      <c r="CD4" s="201">
        <f>'Timings&amp;Flags'!CD4</f>
        <v>3</v>
      </c>
      <c r="CE4" s="201">
        <f>'Timings&amp;Flags'!CE4</f>
        <v>3</v>
      </c>
      <c r="CF4" s="201">
        <f>'Timings&amp;Flags'!CF4</f>
        <v>2.9666666666666668</v>
      </c>
      <c r="CG4" s="201">
        <f>'Timings&amp;Flags'!CG4</f>
        <v>2.9666666666666668</v>
      </c>
      <c r="CH4" s="201">
        <f>'Timings&amp;Flags'!CH4</f>
        <v>3</v>
      </c>
      <c r="CI4" s="201">
        <f>'Timings&amp;Flags'!CI4</f>
        <v>3</v>
      </c>
      <c r="CJ4" s="201">
        <f>'Timings&amp;Flags'!CJ4</f>
        <v>2.9666666666666668</v>
      </c>
      <c r="CK4" s="201">
        <f>'Timings&amp;Flags'!CK4</f>
        <v>2.9666666666666668</v>
      </c>
      <c r="CL4" s="201">
        <f>'Timings&amp;Flags'!CL4</f>
        <v>3</v>
      </c>
      <c r="CM4" s="201">
        <f>'Timings&amp;Flags'!CM4</f>
        <v>3</v>
      </c>
      <c r="CN4" s="201">
        <f>'Timings&amp;Flags'!CN4</f>
        <v>2.9666666666666668</v>
      </c>
      <c r="CO4" s="201">
        <f>'Timings&amp;Flags'!CO4</f>
        <v>2.9666666666666668</v>
      </c>
      <c r="CP4" s="201">
        <f>'Timings&amp;Flags'!CP4</f>
        <v>3</v>
      </c>
      <c r="CQ4" s="201">
        <f>'Timings&amp;Flags'!CQ4</f>
        <v>3</v>
      </c>
      <c r="CR4" s="201">
        <f>'Timings&amp;Flags'!CR4</f>
        <v>2.9666666666666668</v>
      </c>
      <c r="CS4" s="201">
        <f>'Timings&amp;Flags'!CS4</f>
        <v>2.9666666666666668</v>
      </c>
      <c r="CT4" s="201">
        <f>'Timings&amp;Flags'!CT4</f>
        <v>3</v>
      </c>
      <c r="CU4" s="201">
        <f>'Timings&amp;Flags'!CU4</f>
        <v>3</v>
      </c>
      <c r="CV4" s="201">
        <f>'Timings&amp;Flags'!CV4</f>
        <v>2.9666666666666668</v>
      </c>
      <c r="CW4" s="201">
        <f>'Timings&amp;Flags'!CW4</f>
        <v>2.9666666666666668</v>
      </c>
      <c r="CX4" s="201">
        <f>'Timings&amp;Flags'!CX4</f>
        <v>3</v>
      </c>
      <c r="CY4" s="201">
        <f>'Timings&amp;Flags'!CY4</f>
        <v>3</v>
      </c>
      <c r="CZ4" s="201">
        <f>'Timings&amp;Flags'!CZ4</f>
        <v>2.9666666666666668</v>
      </c>
      <c r="DA4" s="201">
        <f>'Timings&amp;Flags'!DA4</f>
        <v>2.9666666666666668</v>
      </c>
      <c r="DB4" s="201">
        <f>'Timings&amp;Flags'!DB4</f>
        <v>3</v>
      </c>
      <c r="DC4" s="201">
        <f>'Timings&amp;Flags'!DC4</f>
        <v>3</v>
      </c>
      <c r="DD4" s="201">
        <f>'Timings&amp;Flags'!DD4</f>
        <v>2.9666666666666668</v>
      </c>
      <c r="DE4" s="201">
        <f>'Timings&amp;Flags'!DE4</f>
        <v>2.9666666666666668</v>
      </c>
      <c r="DF4" s="201">
        <f>'Timings&amp;Flags'!DF4</f>
        <v>3</v>
      </c>
      <c r="DG4" s="201">
        <f>'Timings&amp;Flags'!DG4</f>
        <v>3</v>
      </c>
      <c r="DH4" s="201">
        <f>'Timings&amp;Flags'!DH4</f>
        <v>2.9666666666666668</v>
      </c>
      <c r="DI4" s="201">
        <f>'Timings&amp;Flags'!DI4</f>
        <v>2.9666666666666668</v>
      </c>
      <c r="DJ4" s="201">
        <f>'Timings&amp;Flags'!DJ4</f>
        <v>3</v>
      </c>
      <c r="DK4" s="201">
        <f>'Timings&amp;Flags'!DK4</f>
        <v>3</v>
      </c>
      <c r="DL4" s="201">
        <f>'Timings&amp;Flags'!DL4</f>
        <v>2.9666666666666668</v>
      </c>
      <c r="DM4" s="201">
        <f>'Timings&amp;Flags'!DM4</f>
        <v>2.9666666666666668</v>
      </c>
      <c r="DN4" s="201">
        <f>'Timings&amp;Flags'!DN4</f>
        <v>3</v>
      </c>
      <c r="DO4" s="201">
        <f>'Timings&amp;Flags'!DO4</f>
        <v>3</v>
      </c>
      <c r="DP4" s="201">
        <f>'Timings&amp;Flags'!DP4</f>
        <v>2.9666666666666668</v>
      </c>
      <c r="DQ4" s="201">
        <f>'Timings&amp;Flags'!DQ4</f>
        <v>2.9666666666666668</v>
      </c>
      <c r="DR4" s="201">
        <f>'Timings&amp;Flags'!DR4</f>
        <v>3</v>
      </c>
      <c r="DS4" s="201">
        <f>'Timings&amp;Flags'!DS4</f>
        <v>3</v>
      </c>
    </row>
    <row r="5" spans="1:123" s="24" customFormat="1" ht="13" x14ac:dyDescent="0.3">
      <c r="A5" s="160" t="str">
        <f>Returns!A5</f>
        <v>Pre WHT Equity IRR</v>
      </c>
      <c r="B5" s="187"/>
      <c r="C5" s="187"/>
      <c r="D5" s="188"/>
      <c r="E5" s="236">
        <f ca="1">Returns!E5</f>
        <v>0.44146253466606133</v>
      </c>
      <c r="F5" s="202"/>
      <c r="G5" s="202"/>
      <c r="H5" s="202">
        <f>'Timings&amp;Flags'!H5</f>
        <v>91</v>
      </c>
      <c r="I5" s="202">
        <f>'Timings&amp;Flags'!I5</f>
        <v>92</v>
      </c>
      <c r="J5" s="202">
        <f>'Timings&amp;Flags'!J5</f>
        <v>92</v>
      </c>
      <c r="K5" s="202">
        <f>'Timings&amp;Flags'!K5</f>
        <v>90</v>
      </c>
      <c r="L5" s="202">
        <f>'Timings&amp;Flags'!L5</f>
        <v>91</v>
      </c>
      <c r="M5" s="202">
        <f>'Timings&amp;Flags'!M5</f>
        <v>92</v>
      </c>
      <c r="N5" s="202">
        <f>'Timings&amp;Flags'!N5</f>
        <v>92</v>
      </c>
      <c r="O5" s="202">
        <f>'Timings&amp;Flags'!O5</f>
        <v>90</v>
      </c>
      <c r="P5" s="202">
        <f>'Timings&amp;Flags'!P5</f>
        <v>91</v>
      </c>
      <c r="Q5" s="202">
        <f>'Timings&amp;Flags'!Q5</f>
        <v>92</v>
      </c>
      <c r="R5" s="202">
        <f>'Timings&amp;Flags'!R5</f>
        <v>92</v>
      </c>
      <c r="S5" s="202">
        <f>'Timings&amp;Flags'!S5</f>
        <v>90</v>
      </c>
      <c r="T5" s="202">
        <f>'Timings&amp;Flags'!T5</f>
        <v>91</v>
      </c>
      <c r="U5" s="202">
        <f>'Timings&amp;Flags'!U5</f>
        <v>92</v>
      </c>
      <c r="V5" s="202">
        <f>'Timings&amp;Flags'!V5</f>
        <v>92</v>
      </c>
      <c r="W5" s="202">
        <f>'Timings&amp;Flags'!W5</f>
        <v>91</v>
      </c>
      <c r="X5" s="202">
        <f>'Timings&amp;Flags'!X5</f>
        <v>91</v>
      </c>
      <c r="Y5" s="202">
        <f>'Timings&amp;Flags'!Y5</f>
        <v>92</v>
      </c>
      <c r="Z5" s="202">
        <f>'Timings&amp;Flags'!Z5</f>
        <v>92</v>
      </c>
      <c r="AA5" s="202">
        <f>'Timings&amp;Flags'!AA5</f>
        <v>90</v>
      </c>
      <c r="AB5" s="202">
        <f>'Timings&amp;Flags'!AB5</f>
        <v>91</v>
      </c>
      <c r="AC5" s="202">
        <f>'Timings&amp;Flags'!AC5</f>
        <v>92</v>
      </c>
      <c r="AD5" s="202">
        <f>'Timings&amp;Flags'!AD5</f>
        <v>92</v>
      </c>
      <c r="AE5" s="202">
        <f>'Timings&amp;Flags'!AE5</f>
        <v>90</v>
      </c>
      <c r="AF5" s="202">
        <f>'Timings&amp;Flags'!AF5</f>
        <v>91</v>
      </c>
      <c r="AG5" s="202">
        <f>'Timings&amp;Flags'!AG5</f>
        <v>92</v>
      </c>
      <c r="AH5" s="202">
        <f>'Timings&amp;Flags'!AH5</f>
        <v>92</v>
      </c>
      <c r="AI5" s="202">
        <f>'Timings&amp;Flags'!AI5</f>
        <v>90</v>
      </c>
      <c r="AJ5" s="202">
        <f>'Timings&amp;Flags'!AJ5</f>
        <v>91</v>
      </c>
      <c r="AK5" s="202">
        <f>'Timings&amp;Flags'!AK5</f>
        <v>92</v>
      </c>
      <c r="AL5" s="202">
        <f>'Timings&amp;Flags'!AL5</f>
        <v>92</v>
      </c>
      <c r="AM5" s="202">
        <f>'Timings&amp;Flags'!AM5</f>
        <v>91</v>
      </c>
      <c r="AN5" s="202">
        <f>'Timings&amp;Flags'!AN5</f>
        <v>91</v>
      </c>
      <c r="AO5" s="202">
        <f>'Timings&amp;Flags'!AO5</f>
        <v>92</v>
      </c>
      <c r="AP5" s="202">
        <f>'Timings&amp;Flags'!AP5</f>
        <v>92</v>
      </c>
      <c r="AQ5" s="202">
        <f>'Timings&amp;Flags'!AQ5</f>
        <v>90</v>
      </c>
      <c r="AR5" s="202">
        <f>'Timings&amp;Flags'!AR5</f>
        <v>91</v>
      </c>
      <c r="AS5" s="202">
        <f>'Timings&amp;Flags'!AS5</f>
        <v>92</v>
      </c>
      <c r="AT5" s="202">
        <f>'Timings&amp;Flags'!AT5</f>
        <v>92</v>
      </c>
      <c r="AU5" s="202">
        <f>'Timings&amp;Flags'!AU5</f>
        <v>90</v>
      </c>
      <c r="AV5" s="202">
        <f>'Timings&amp;Flags'!AV5</f>
        <v>91</v>
      </c>
      <c r="AW5" s="202">
        <f>'Timings&amp;Flags'!AW5</f>
        <v>92</v>
      </c>
      <c r="AX5" s="202">
        <f>'Timings&amp;Flags'!AX5</f>
        <v>92</v>
      </c>
      <c r="AY5" s="202">
        <f>'Timings&amp;Flags'!AY5</f>
        <v>90</v>
      </c>
      <c r="AZ5" s="202">
        <f>'Timings&amp;Flags'!AZ5</f>
        <v>91</v>
      </c>
      <c r="BA5" s="202">
        <f>'Timings&amp;Flags'!BA5</f>
        <v>92</v>
      </c>
      <c r="BB5" s="202">
        <f>'Timings&amp;Flags'!BB5</f>
        <v>92</v>
      </c>
      <c r="BC5" s="202">
        <f>'Timings&amp;Flags'!BC5</f>
        <v>91</v>
      </c>
      <c r="BD5" s="202">
        <f>'Timings&amp;Flags'!BD5</f>
        <v>91</v>
      </c>
      <c r="BE5" s="202">
        <f>'Timings&amp;Flags'!BE5</f>
        <v>92</v>
      </c>
      <c r="BF5" s="202">
        <f>'Timings&amp;Flags'!BF5</f>
        <v>92</v>
      </c>
      <c r="BG5" s="202">
        <f>'Timings&amp;Flags'!BG5</f>
        <v>90</v>
      </c>
      <c r="BH5" s="202">
        <f>'Timings&amp;Flags'!BH5</f>
        <v>91</v>
      </c>
      <c r="BI5" s="202">
        <f>'Timings&amp;Flags'!BI5</f>
        <v>92</v>
      </c>
      <c r="BJ5" s="202">
        <f>'Timings&amp;Flags'!BJ5</f>
        <v>92</v>
      </c>
      <c r="BK5" s="202">
        <f>'Timings&amp;Flags'!BK5</f>
        <v>90</v>
      </c>
      <c r="BL5" s="202">
        <f>'Timings&amp;Flags'!BL5</f>
        <v>91</v>
      </c>
      <c r="BM5" s="202">
        <f>'Timings&amp;Flags'!BM5</f>
        <v>92</v>
      </c>
      <c r="BN5" s="202">
        <f>'Timings&amp;Flags'!BN5</f>
        <v>92</v>
      </c>
      <c r="BO5" s="202">
        <f>'Timings&amp;Flags'!BO5</f>
        <v>90</v>
      </c>
      <c r="BP5" s="202">
        <f>'Timings&amp;Flags'!BP5</f>
        <v>91</v>
      </c>
      <c r="BQ5" s="202">
        <f>'Timings&amp;Flags'!BQ5</f>
        <v>92</v>
      </c>
      <c r="BR5" s="202">
        <f>'Timings&amp;Flags'!BR5</f>
        <v>92</v>
      </c>
      <c r="BS5" s="202">
        <f>'Timings&amp;Flags'!BS5</f>
        <v>91</v>
      </c>
      <c r="BT5" s="202">
        <f>'Timings&amp;Flags'!BT5</f>
        <v>91</v>
      </c>
      <c r="BU5" s="202">
        <f>'Timings&amp;Flags'!BU5</f>
        <v>92</v>
      </c>
      <c r="BV5" s="202">
        <f>'Timings&amp;Flags'!BV5</f>
        <v>92</v>
      </c>
      <c r="BW5" s="202">
        <f>'Timings&amp;Flags'!BW5</f>
        <v>90</v>
      </c>
      <c r="BX5" s="202">
        <f>'Timings&amp;Flags'!BX5</f>
        <v>91</v>
      </c>
      <c r="BY5" s="202">
        <f>'Timings&amp;Flags'!BY5</f>
        <v>92</v>
      </c>
      <c r="BZ5" s="202">
        <f>'Timings&amp;Flags'!BZ5</f>
        <v>92</v>
      </c>
      <c r="CA5" s="202">
        <f>'Timings&amp;Flags'!CA5</f>
        <v>90</v>
      </c>
      <c r="CB5" s="202">
        <f>'Timings&amp;Flags'!CB5</f>
        <v>91</v>
      </c>
      <c r="CC5" s="202">
        <f>'Timings&amp;Flags'!CC5</f>
        <v>92</v>
      </c>
      <c r="CD5" s="202">
        <f>'Timings&amp;Flags'!CD5</f>
        <v>92</v>
      </c>
      <c r="CE5" s="202">
        <f>'Timings&amp;Flags'!CE5</f>
        <v>90</v>
      </c>
      <c r="CF5" s="202">
        <f>'Timings&amp;Flags'!CF5</f>
        <v>91</v>
      </c>
      <c r="CG5" s="202">
        <f>'Timings&amp;Flags'!CG5</f>
        <v>92</v>
      </c>
      <c r="CH5" s="202">
        <f>'Timings&amp;Flags'!CH5</f>
        <v>92</v>
      </c>
      <c r="CI5" s="202">
        <f>'Timings&amp;Flags'!CI5</f>
        <v>91</v>
      </c>
      <c r="CJ5" s="202">
        <f>'Timings&amp;Flags'!CJ5</f>
        <v>91</v>
      </c>
      <c r="CK5" s="202">
        <f>'Timings&amp;Flags'!CK5</f>
        <v>92</v>
      </c>
      <c r="CL5" s="202">
        <f>'Timings&amp;Flags'!CL5</f>
        <v>92</v>
      </c>
      <c r="CM5" s="202">
        <f>'Timings&amp;Flags'!CM5</f>
        <v>90</v>
      </c>
      <c r="CN5" s="202">
        <f>'Timings&amp;Flags'!CN5</f>
        <v>91</v>
      </c>
      <c r="CO5" s="202">
        <f>'Timings&amp;Flags'!CO5</f>
        <v>92</v>
      </c>
      <c r="CP5" s="202">
        <f>'Timings&amp;Flags'!CP5</f>
        <v>92</v>
      </c>
      <c r="CQ5" s="202">
        <f>'Timings&amp;Flags'!CQ5</f>
        <v>90</v>
      </c>
      <c r="CR5" s="202">
        <f>'Timings&amp;Flags'!CR5</f>
        <v>91</v>
      </c>
      <c r="CS5" s="202">
        <f>'Timings&amp;Flags'!CS5</f>
        <v>92</v>
      </c>
      <c r="CT5" s="202">
        <f>'Timings&amp;Flags'!CT5</f>
        <v>92</v>
      </c>
      <c r="CU5" s="202">
        <f>'Timings&amp;Flags'!CU5</f>
        <v>90</v>
      </c>
      <c r="CV5" s="202">
        <f>'Timings&amp;Flags'!CV5</f>
        <v>91</v>
      </c>
      <c r="CW5" s="202">
        <f>'Timings&amp;Flags'!CW5</f>
        <v>92</v>
      </c>
      <c r="CX5" s="202">
        <f>'Timings&amp;Flags'!CX5</f>
        <v>92</v>
      </c>
      <c r="CY5" s="202">
        <f>'Timings&amp;Flags'!CY5</f>
        <v>91</v>
      </c>
      <c r="CZ5" s="202">
        <f>'Timings&amp;Flags'!CZ5</f>
        <v>91</v>
      </c>
      <c r="DA5" s="202">
        <f>'Timings&amp;Flags'!DA5</f>
        <v>92</v>
      </c>
      <c r="DB5" s="202">
        <f>'Timings&amp;Flags'!DB5</f>
        <v>92</v>
      </c>
      <c r="DC5" s="202">
        <f>'Timings&amp;Flags'!DC5</f>
        <v>90</v>
      </c>
      <c r="DD5" s="202">
        <f>'Timings&amp;Flags'!DD5</f>
        <v>91</v>
      </c>
      <c r="DE5" s="202">
        <f>'Timings&amp;Flags'!DE5</f>
        <v>92</v>
      </c>
      <c r="DF5" s="202">
        <f>'Timings&amp;Flags'!DF5</f>
        <v>92</v>
      </c>
      <c r="DG5" s="202">
        <f>'Timings&amp;Flags'!DG5</f>
        <v>90</v>
      </c>
      <c r="DH5" s="202">
        <f>'Timings&amp;Flags'!DH5</f>
        <v>91</v>
      </c>
      <c r="DI5" s="202">
        <f>'Timings&amp;Flags'!DI5</f>
        <v>92</v>
      </c>
      <c r="DJ5" s="202">
        <f>'Timings&amp;Flags'!DJ5</f>
        <v>92</v>
      </c>
      <c r="DK5" s="202">
        <f>'Timings&amp;Flags'!DK5</f>
        <v>90</v>
      </c>
      <c r="DL5" s="202">
        <f>'Timings&amp;Flags'!DL5</f>
        <v>91</v>
      </c>
      <c r="DM5" s="202">
        <f>'Timings&amp;Flags'!DM5</f>
        <v>92</v>
      </c>
      <c r="DN5" s="202">
        <f>'Timings&amp;Flags'!DN5</f>
        <v>92</v>
      </c>
      <c r="DO5" s="202">
        <f>'Timings&amp;Flags'!DO5</f>
        <v>91</v>
      </c>
      <c r="DP5" s="202">
        <f>'Timings&amp;Flags'!DP5</f>
        <v>91</v>
      </c>
      <c r="DQ5" s="202">
        <f>'Timings&amp;Flags'!DQ5</f>
        <v>92</v>
      </c>
      <c r="DR5" s="202">
        <f>'Timings&amp;Flags'!DR5</f>
        <v>92</v>
      </c>
      <c r="DS5" s="202">
        <f>'Timings&amp;Flags'!DS5</f>
        <v>90</v>
      </c>
    </row>
    <row r="6" spans="1:123" s="24" customFormat="1" ht="10.5" customHeight="1" x14ac:dyDescent="0.3">
      <c r="A6" s="160" t="str">
        <f>Returns!A6</f>
        <v>Post WHT Equity IRR</v>
      </c>
      <c r="B6" s="187"/>
      <c r="C6" s="187"/>
      <c r="D6" s="188"/>
      <c r="E6" s="236">
        <f ca="1">Returns!E6</f>
        <v>0.44146253466606133</v>
      </c>
      <c r="F6" s="202"/>
      <c r="G6" s="202"/>
      <c r="H6" s="202">
        <f>'Timings&amp;Flags'!H6</f>
        <v>1</v>
      </c>
      <c r="I6" s="202">
        <f>'Timings&amp;Flags'!I6</f>
        <v>2</v>
      </c>
      <c r="J6" s="202">
        <f>'Timings&amp;Flags'!J6</f>
        <v>3</v>
      </c>
      <c r="K6" s="202">
        <f>'Timings&amp;Flags'!K6</f>
        <v>4</v>
      </c>
      <c r="L6" s="202">
        <f>'Timings&amp;Flags'!L6</f>
        <v>5</v>
      </c>
      <c r="M6" s="202">
        <f>'Timings&amp;Flags'!M6</f>
        <v>6</v>
      </c>
      <c r="N6" s="202">
        <f>'Timings&amp;Flags'!N6</f>
        <v>7</v>
      </c>
      <c r="O6" s="202">
        <f>'Timings&amp;Flags'!O6</f>
        <v>8</v>
      </c>
      <c r="P6" s="202">
        <f>'Timings&amp;Flags'!P6</f>
        <v>9</v>
      </c>
      <c r="Q6" s="202">
        <f>'Timings&amp;Flags'!Q6</f>
        <v>10</v>
      </c>
      <c r="R6" s="202">
        <f>'Timings&amp;Flags'!R6</f>
        <v>11</v>
      </c>
      <c r="S6" s="202">
        <f>'Timings&amp;Flags'!S6</f>
        <v>12</v>
      </c>
      <c r="T6" s="202">
        <f>'Timings&amp;Flags'!T6</f>
        <v>13</v>
      </c>
      <c r="U6" s="202">
        <f>'Timings&amp;Flags'!U6</f>
        <v>14</v>
      </c>
      <c r="V6" s="202">
        <f>'Timings&amp;Flags'!V6</f>
        <v>15</v>
      </c>
      <c r="W6" s="202">
        <f>'Timings&amp;Flags'!W6</f>
        <v>16</v>
      </c>
      <c r="X6" s="202">
        <f>'Timings&amp;Flags'!X6</f>
        <v>17</v>
      </c>
      <c r="Y6" s="202">
        <f>'Timings&amp;Flags'!Y6</f>
        <v>18</v>
      </c>
      <c r="Z6" s="202">
        <f>'Timings&amp;Flags'!Z6</f>
        <v>19</v>
      </c>
      <c r="AA6" s="202">
        <f>'Timings&amp;Flags'!AA6</f>
        <v>20</v>
      </c>
      <c r="AB6" s="202">
        <f>'Timings&amp;Flags'!AB6</f>
        <v>21</v>
      </c>
      <c r="AC6" s="202">
        <f>'Timings&amp;Flags'!AC6</f>
        <v>22</v>
      </c>
      <c r="AD6" s="202">
        <f>'Timings&amp;Flags'!AD6</f>
        <v>23</v>
      </c>
      <c r="AE6" s="202">
        <f>'Timings&amp;Flags'!AE6</f>
        <v>24</v>
      </c>
      <c r="AF6" s="202">
        <f>'Timings&amp;Flags'!AF6</f>
        <v>25</v>
      </c>
      <c r="AG6" s="202">
        <f>'Timings&amp;Flags'!AG6</f>
        <v>26</v>
      </c>
      <c r="AH6" s="202">
        <f>'Timings&amp;Flags'!AH6</f>
        <v>27</v>
      </c>
      <c r="AI6" s="202">
        <f>'Timings&amp;Flags'!AI6</f>
        <v>28</v>
      </c>
      <c r="AJ6" s="202">
        <f>'Timings&amp;Flags'!AJ6</f>
        <v>29</v>
      </c>
      <c r="AK6" s="202">
        <f>'Timings&amp;Flags'!AK6</f>
        <v>30</v>
      </c>
      <c r="AL6" s="202">
        <f>'Timings&amp;Flags'!AL6</f>
        <v>31</v>
      </c>
      <c r="AM6" s="202">
        <f>'Timings&amp;Flags'!AM6</f>
        <v>32</v>
      </c>
      <c r="AN6" s="202">
        <f>'Timings&amp;Flags'!AN6</f>
        <v>33</v>
      </c>
      <c r="AO6" s="202">
        <f>'Timings&amp;Flags'!AO6</f>
        <v>34</v>
      </c>
      <c r="AP6" s="202">
        <f>'Timings&amp;Flags'!AP6</f>
        <v>35</v>
      </c>
      <c r="AQ6" s="202">
        <f>'Timings&amp;Flags'!AQ6</f>
        <v>36</v>
      </c>
      <c r="AR6" s="202">
        <f>'Timings&amp;Flags'!AR6</f>
        <v>37</v>
      </c>
      <c r="AS6" s="202">
        <f>'Timings&amp;Flags'!AS6</f>
        <v>38</v>
      </c>
      <c r="AT6" s="202">
        <f>'Timings&amp;Flags'!AT6</f>
        <v>39</v>
      </c>
      <c r="AU6" s="202">
        <f>'Timings&amp;Flags'!AU6</f>
        <v>40</v>
      </c>
      <c r="AV6" s="202">
        <f>'Timings&amp;Flags'!AV6</f>
        <v>41</v>
      </c>
      <c r="AW6" s="202">
        <f>'Timings&amp;Flags'!AW6</f>
        <v>42</v>
      </c>
      <c r="AX6" s="202">
        <f>'Timings&amp;Flags'!AX6</f>
        <v>43</v>
      </c>
      <c r="AY6" s="202">
        <f>'Timings&amp;Flags'!AY6</f>
        <v>44</v>
      </c>
      <c r="AZ6" s="202">
        <f>'Timings&amp;Flags'!AZ6</f>
        <v>45</v>
      </c>
      <c r="BA6" s="202">
        <f>'Timings&amp;Flags'!BA6</f>
        <v>46</v>
      </c>
      <c r="BB6" s="202">
        <f>'Timings&amp;Flags'!BB6</f>
        <v>47</v>
      </c>
      <c r="BC6" s="202">
        <f>'Timings&amp;Flags'!BC6</f>
        <v>48</v>
      </c>
      <c r="BD6" s="202">
        <f>'Timings&amp;Flags'!BD6</f>
        <v>49</v>
      </c>
      <c r="BE6" s="202">
        <f>'Timings&amp;Flags'!BE6</f>
        <v>50</v>
      </c>
      <c r="BF6" s="202">
        <f>'Timings&amp;Flags'!BF6</f>
        <v>51</v>
      </c>
      <c r="BG6" s="202">
        <f>'Timings&amp;Flags'!BG6</f>
        <v>52</v>
      </c>
      <c r="BH6" s="202">
        <f>'Timings&amp;Flags'!BH6</f>
        <v>53</v>
      </c>
      <c r="BI6" s="202">
        <f>'Timings&amp;Flags'!BI6</f>
        <v>54</v>
      </c>
      <c r="BJ6" s="202">
        <f>'Timings&amp;Flags'!BJ6</f>
        <v>55</v>
      </c>
      <c r="BK6" s="202">
        <f>'Timings&amp;Flags'!BK6</f>
        <v>56</v>
      </c>
      <c r="BL6" s="202">
        <f>'Timings&amp;Flags'!BL6</f>
        <v>57</v>
      </c>
      <c r="BM6" s="202">
        <f>'Timings&amp;Flags'!BM6</f>
        <v>58</v>
      </c>
      <c r="BN6" s="202">
        <f>'Timings&amp;Flags'!BN6</f>
        <v>59</v>
      </c>
      <c r="BO6" s="202">
        <f>'Timings&amp;Flags'!BO6</f>
        <v>60</v>
      </c>
      <c r="BP6" s="202">
        <f>'Timings&amp;Flags'!BP6</f>
        <v>61</v>
      </c>
      <c r="BQ6" s="202">
        <f>'Timings&amp;Flags'!BQ6</f>
        <v>62</v>
      </c>
      <c r="BR6" s="202">
        <f>'Timings&amp;Flags'!BR6</f>
        <v>63</v>
      </c>
      <c r="BS6" s="202">
        <f>'Timings&amp;Flags'!BS6</f>
        <v>64</v>
      </c>
      <c r="BT6" s="202">
        <f>'Timings&amp;Flags'!BT6</f>
        <v>65</v>
      </c>
      <c r="BU6" s="202">
        <f>'Timings&amp;Flags'!BU6</f>
        <v>66</v>
      </c>
      <c r="BV6" s="202">
        <f>'Timings&amp;Flags'!BV6</f>
        <v>67</v>
      </c>
      <c r="BW6" s="202">
        <f>'Timings&amp;Flags'!BW6</f>
        <v>68</v>
      </c>
      <c r="BX6" s="202">
        <f>'Timings&amp;Flags'!BX6</f>
        <v>69</v>
      </c>
      <c r="BY6" s="202">
        <f>'Timings&amp;Flags'!BY6</f>
        <v>70</v>
      </c>
      <c r="BZ6" s="202">
        <f>'Timings&amp;Flags'!BZ6</f>
        <v>71</v>
      </c>
      <c r="CA6" s="202">
        <f>'Timings&amp;Flags'!CA6</f>
        <v>72</v>
      </c>
      <c r="CB6" s="202">
        <f>'Timings&amp;Flags'!CB6</f>
        <v>73</v>
      </c>
      <c r="CC6" s="202">
        <f>'Timings&amp;Flags'!CC6</f>
        <v>74</v>
      </c>
      <c r="CD6" s="202">
        <f>'Timings&amp;Flags'!CD6</f>
        <v>75</v>
      </c>
      <c r="CE6" s="202">
        <f>'Timings&amp;Flags'!CE6</f>
        <v>76</v>
      </c>
      <c r="CF6" s="202">
        <f>'Timings&amp;Flags'!CF6</f>
        <v>77</v>
      </c>
      <c r="CG6" s="202">
        <f>'Timings&amp;Flags'!CG6</f>
        <v>78</v>
      </c>
      <c r="CH6" s="202">
        <f>'Timings&amp;Flags'!CH6</f>
        <v>79</v>
      </c>
      <c r="CI6" s="202">
        <f>'Timings&amp;Flags'!CI6</f>
        <v>80</v>
      </c>
      <c r="CJ6" s="202">
        <f>'Timings&amp;Flags'!CJ6</f>
        <v>81</v>
      </c>
      <c r="CK6" s="202">
        <f>'Timings&amp;Flags'!CK6</f>
        <v>82</v>
      </c>
      <c r="CL6" s="202">
        <f>'Timings&amp;Flags'!CL6</f>
        <v>83</v>
      </c>
      <c r="CM6" s="202">
        <f>'Timings&amp;Flags'!CM6</f>
        <v>84</v>
      </c>
      <c r="CN6" s="202">
        <f>'Timings&amp;Flags'!CN6</f>
        <v>85</v>
      </c>
      <c r="CO6" s="202">
        <f>'Timings&amp;Flags'!CO6</f>
        <v>86</v>
      </c>
      <c r="CP6" s="202">
        <f>'Timings&amp;Flags'!CP6</f>
        <v>87</v>
      </c>
      <c r="CQ6" s="202">
        <f>'Timings&amp;Flags'!CQ6</f>
        <v>88</v>
      </c>
      <c r="CR6" s="202">
        <f>'Timings&amp;Flags'!CR6</f>
        <v>89</v>
      </c>
      <c r="CS6" s="202">
        <f>'Timings&amp;Flags'!CS6</f>
        <v>90</v>
      </c>
      <c r="CT6" s="202">
        <f>'Timings&amp;Flags'!CT6</f>
        <v>91</v>
      </c>
      <c r="CU6" s="202">
        <f>'Timings&amp;Flags'!CU6</f>
        <v>92</v>
      </c>
      <c r="CV6" s="202">
        <f>'Timings&amp;Flags'!CV6</f>
        <v>93</v>
      </c>
      <c r="CW6" s="202">
        <f>'Timings&amp;Flags'!CW6</f>
        <v>94</v>
      </c>
      <c r="CX6" s="202">
        <f>'Timings&amp;Flags'!CX6</f>
        <v>95</v>
      </c>
      <c r="CY6" s="202">
        <f>'Timings&amp;Flags'!CY6</f>
        <v>96</v>
      </c>
      <c r="CZ6" s="202">
        <f>'Timings&amp;Flags'!CZ6</f>
        <v>97</v>
      </c>
      <c r="DA6" s="202">
        <f>'Timings&amp;Flags'!DA6</f>
        <v>98</v>
      </c>
      <c r="DB6" s="202">
        <f>'Timings&amp;Flags'!DB6</f>
        <v>99</v>
      </c>
      <c r="DC6" s="202">
        <f>'Timings&amp;Flags'!DC6</f>
        <v>100</v>
      </c>
      <c r="DD6" s="202">
        <f>'Timings&amp;Flags'!DD6</f>
        <v>101</v>
      </c>
      <c r="DE6" s="202">
        <f>'Timings&amp;Flags'!DE6</f>
        <v>102</v>
      </c>
      <c r="DF6" s="202">
        <f>'Timings&amp;Flags'!DF6</f>
        <v>103</v>
      </c>
      <c r="DG6" s="202">
        <f>'Timings&amp;Flags'!DG6</f>
        <v>104</v>
      </c>
      <c r="DH6" s="202">
        <f>'Timings&amp;Flags'!DH6</f>
        <v>105</v>
      </c>
      <c r="DI6" s="202">
        <f>'Timings&amp;Flags'!DI6</f>
        <v>106</v>
      </c>
      <c r="DJ6" s="202">
        <f>'Timings&amp;Flags'!DJ6</f>
        <v>107</v>
      </c>
      <c r="DK6" s="202">
        <f>'Timings&amp;Flags'!DK6</f>
        <v>108</v>
      </c>
      <c r="DL6" s="202">
        <f>'Timings&amp;Flags'!DL6</f>
        <v>109</v>
      </c>
      <c r="DM6" s="202">
        <f>'Timings&amp;Flags'!DM6</f>
        <v>110</v>
      </c>
      <c r="DN6" s="202">
        <f>'Timings&amp;Flags'!DN6</f>
        <v>111</v>
      </c>
      <c r="DO6" s="202">
        <f>'Timings&amp;Flags'!DO6</f>
        <v>112</v>
      </c>
      <c r="DP6" s="202">
        <f>'Timings&amp;Flags'!DP6</f>
        <v>113</v>
      </c>
      <c r="DQ6" s="202">
        <f>'Timings&amp;Flags'!DQ6</f>
        <v>114</v>
      </c>
      <c r="DR6" s="202">
        <f>'Timings&amp;Flags'!DR6</f>
        <v>115</v>
      </c>
      <c r="DS6" s="202">
        <f>'Timings&amp;Flags'!DS6</f>
        <v>116</v>
      </c>
    </row>
    <row r="7" spans="1:123" x14ac:dyDescent="0.2">
      <c r="A7" s="205"/>
      <c r="B7" s="205"/>
      <c r="C7" s="205"/>
      <c r="D7" s="181"/>
      <c r="E7" s="205"/>
      <c r="F7" s="205"/>
      <c r="G7" s="205"/>
      <c r="I7" s="205"/>
      <c r="J7" s="205"/>
    </row>
    <row r="8" spans="1:123" ht="13" x14ac:dyDescent="0.3">
      <c r="A8" s="171"/>
      <c r="B8" s="207"/>
      <c r="C8" s="171"/>
      <c r="D8" s="207" t="s">
        <v>359</v>
      </c>
      <c r="E8" s="171"/>
      <c r="F8" s="171"/>
      <c r="G8" s="171"/>
      <c r="H8" s="171"/>
      <c r="I8" s="171"/>
      <c r="J8" s="171"/>
      <c r="K8" s="12"/>
      <c r="L8" s="12"/>
      <c r="M8" s="12"/>
      <c r="N8" s="12"/>
      <c r="O8" s="12"/>
      <c r="P8" s="12"/>
      <c r="Q8" s="12"/>
      <c r="R8" s="12"/>
      <c r="S8" s="12"/>
      <c r="T8" s="12"/>
      <c r="U8" s="12"/>
      <c r="V8" s="12"/>
      <c r="W8" s="12"/>
      <c r="X8" s="12"/>
      <c r="Y8" s="12"/>
      <c r="Z8" s="12"/>
      <c r="AA8" s="12"/>
      <c r="AB8" s="12"/>
      <c r="AC8" s="12"/>
      <c r="AD8" s="12"/>
      <c r="AE8" s="12"/>
      <c r="AF8" s="12"/>
      <c r="AG8" s="12"/>
    </row>
    <row r="9" spans="1:123" ht="12.5" x14ac:dyDescent="0.25">
      <c r="A9" s="171"/>
      <c r="B9" s="171"/>
      <c r="C9" s="171"/>
      <c r="D9" s="171"/>
      <c r="E9" s="171"/>
      <c r="F9" s="171"/>
      <c r="G9" s="171"/>
      <c r="H9" s="171"/>
      <c r="I9" s="171"/>
      <c r="J9" s="171"/>
      <c r="K9" s="12"/>
      <c r="L9" s="12"/>
      <c r="M9" s="12"/>
      <c r="N9" s="12"/>
      <c r="O9" s="12"/>
      <c r="P9" s="12"/>
      <c r="Q9" s="12"/>
      <c r="R9" s="12"/>
      <c r="S9" s="12"/>
      <c r="T9" s="12"/>
      <c r="U9" s="12"/>
      <c r="V9" s="12"/>
      <c r="W9" s="12"/>
      <c r="X9" s="12"/>
      <c r="Y9" s="12"/>
      <c r="Z9" s="12"/>
      <c r="AA9" s="12"/>
      <c r="AB9" s="12"/>
      <c r="AC9" s="12"/>
      <c r="AD9" s="12"/>
      <c r="AE9" s="12"/>
      <c r="AF9" s="12"/>
      <c r="AG9" s="12"/>
    </row>
    <row r="10" spans="1:123" ht="12.5" x14ac:dyDescent="0.25">
      <c r="A10" s="171"/>
      <c r="B10" s="171"/>
      <c r="C10" s="191"/>
      <c r="D10" s="213" t="s">
        <v>201</v>
      </c>
      <c r="E10" s="203" t="str">
        <f>FS!F51</f>
        <v>INR Mn</v>
      </c>
      <c r="F10" s="203"/>
      <c r="G10" s="203"/>
      <c r="H10" s="203">
        <f ca="1">FS!H51</f>
        <v>0</v>
      </c>
      <c r="I10" s="203">
        <f ca="1">FS!I51</f>
        <v>0</v>
      </c>
      <c r="J10" s="203">
        <f ca="1">FS!J51</f>
        <v>0</v>
      </c>
      <c r="K10" s="203">
        <f ca="1">FS!K51</f>
        <v>35.617038847991807</v>
      </c>
      <c r="L10" s="203">
        <f ca="1">FS!L51</f>
        <v>80.864529068085346</v>
      </c>
      <c r="M10" s="203">
        <f ca="1">FS!M51</f>
        <v>209.56433192859348</v>
      </c>
      <c r="N10" s="203">
        <f ca="1">FS!N51</f>
        <v>257.69040461655192</v>
      </c>
      <c r="O10" s="203">
        <f ca="1">FS!O51</f>
        <v>760.34795185575172</v>
      </c>
      <c r="P10" s="203">
        <f ca="1">FS!P51</f>
        <v>859.82564327023954</v>
      </c>
      <c r="Q10" s="203">
        <f ca="1">FS!Q51</f>
        <v>1044.4817002380619</v>
      </c>
      <c r="R10" s="203">
        <f ca="1">FS!R51</f>
        <v>1151.7563347234463</v>
      </c>
      <c r="S10" s="203">
        <f ca="1">FS!S51</f>
        <v>1965.6385551317737</v>
      </c>
      <c r="T10" s="203">
        <f ca="1">FS!T51</f>
        <v>1950.6586237250017</v>
      </c>
      <c r="U10" s="203">
        <f ca="1">FS!U51</f>
        <v>2012.5504484876224</v>
      </c>
      <c r="V10" s="203">
        <f ca="1">FS!V51</f>
        <v>2004.6041119977017</v>
      </c>
      <c r="W10" s="203">
        <f ca="1">FS!W51</f>
        <v>3207.0521136488119</v>
      </c>
      <c r="X10" s="203">
        <f ca="1">FS!X51</f>
        <v>3184.6138203348883</v>
      </c>
      <c r="Y10" s="203">
        <f ca="1">FS!Y51</f>
        <v>3308.4398116465554</v>
      </c>
      <c r="Z10" s="203">
        <f ca="1">FS!Z51</f>
        <v>3294.6203578677578</v>
      </c>
      <c r="AA10" s="203">
        <f ca="1">FS!AA51</f>
        <v>6037.9101753592822</v>
      </c>
      <c r="AB10" s="203">
        <f ca="1">FS!AB51</f>
        <v>5956.7639971863955</v>
      </c>
      <c r="AC10" s="203">
        <f ca="1">FS!AC51</f>
        <v>6254.0393965888634</v>
      </c>
      <c r="AD10" s="203">
        <f ca="1">FS!AD51</f>
        <v>6222.3502706418585</v>
      </c>
      <c r="AE10" s="203">
        <f ca="1">FS!AE51</f>
        <v>7465.1295555956131</v>
      </c>
      <c r="AF10" s="203">
        <f ca="1">FS!AF51</f>
        <v>7441.2844937173923</v>
      </c>
      <c r="AG10" s="203">
        <f ca="1">FS!AG51</f>
        <v>7355.9157376055491</v>
      </c>
      <c r="AH10" s="203">
        <f ca="1">FS!AH51</f>
        <v>7347.1352515370008</v>
      </c>
      <c r="AI10" s="203">
        <f ca="1">FS!AI51</f>
        <v>7774.4908156080219</v>
      </c>
      <c r="AJ10" s="203">
        <f ca="1">FS!AJ51</f>
        <v>7771.4120216884803</v>
      </c>
      <c r="AK10" s="203">
        <f ca="1">FS!AK51</f>
        <v>7675.1807476221493</v>
      </c>
      <c r="AL10" s="203">
        <f ca="1">FS!AL51</f>
        <v>7673.6436045817227</v>
      </c>
      <c r="AM10" s="203">
        <f ca="1">FS!AM51</f>
        <v>7632.5765637225395</v>
      </c>
      <c r="AN10" s="203">
        <f ca="1">FS!AN51</f>
        <v>7651.3113864446177</v>
      </c>
      <c r="AO10" s="203">
        <f ca="1">FS!AO51</f>
        <v>7547.5308671418607</v>
      </c>
      <c r="AP10" s="203">
        <f ca="1">FS!AP51</f>
        <v>7546.0261555414763</v>
      </c>
      <c r="AQ10" s="203">
        <f ca="1">FS!AQ51</f>
        <v>7456.4609966727512</v>
      </c>
      <c r="AR10" s="203">
        <f ca="1">FS!AR51</f>
        <v>7418.2468160442704</v>
      </c>
      <c r="AS10" s="203">
        <f ca="1">FS!AS51</f>
        <v>7259.5528357449011</v>
      </c>
      <c r="AT10" s="203">
        <f ca="1">FS!AT51</f>
        <v>7258.6255370910203</v>
      </c>
      <c r="AU10" s="203">
        <f ca="1">FS!AU51</f>
        <v>7060.3079219007923</v>
      </c>
      <c r="AV10" s="203">
        <f ca="1">FS!AV51</f>
        <v>7079.2441166090948</v>
      </c>
      <c r="AW10" s="203">
        <f ca="1">FS!AW51</f>
        <v>7026.5297330819913</v>
      </c>
      <c r="AX10" s="203">
        <f ca="1">FS!AX51</f>
        <v>7026.6029513593912</v>
      </c>
      <c r="AY10" s="203">
        <f ca="1">FS!AY51</f>
        <v>7013.3959250171765</v>
      </c>
      <c r="AZ10" s="203">
        <f ca="1">FS!AZ51</f>
        <v>7031.9630772789378</v>
      </c>
      <c r="BA10" s="203">
        <f ca="1">FS!BA51</f>
        <v>7041.4449069761004</v>
      </c>
      <c r="BB10" s="203">
        <f ca="1">FS!BB51</f>
        <v>7041.8421179938923</v>
      </c>
      <c r="BC10" s="203">
        <f ca="1">FS!BC51</f>
        <v>7041.9072942460953</v>
      </c>
      <c r="BD10" s="203">
        <f ca="1">FS!BD51</f>
        <v>7057.7472465958308</v>
      </c>
      <c r="BE10" s="203">
        <f ca="1">FS!BE51</f>
        <v>7067.5615527259906</v>
      </c>
      <c r="BF10" s="203">
        <f ca="1">FS!BF51</f>
        <v>7068.2941171554885</v>
      </c>
      <c r="BG10" s="203">
        <f ca="1">FS!BG51</f>
        <v>7054.3669891384634</v>
      </c>
      <c r="BH10" s="203">
        <f ca="1">FS!BH51</f>
        <v>7073.604947805552</v>
      </c>
      <c r="BI10" s="203">
        <f ca="1">FS!BI51</f>
        <v>7083.7633885171936</v>
      </c>
      <c r="BJ10" s="203">
        <f ca="1">FS!BJ51</f>
        <v>7084.8430653869473</v>
      </c>
      <c r="BK10" s="203">
        <f ca="1">FS!BK51</f>
        <v>7071.8864918276895</v>
      </c>
      <c r="BL10" s="203">
        <f ca="1">FS!BL51</f>
        <v>7091.4775961794121</v>
      </c>
      <c r="BM10" s="203">
        <f ca="1">FS!BM51</f>
        <v>7101.9922384091669</v>
      </c>
      <c r="BN10" s="203">
        <f ca="1">FS!BN51</f>
        <v>7103.4311990731958</v>
      </c>
      <c r="BO10" s="203">
        <f ca="1">FS!BO51</f>
        <v>7090.9530145482076</v>
      </c>
      <c r="BP10" s="203">
        <f ca="1">FS!BP51</f>
        <v>7110.9096474917969</v>
      </c>
      <c r="BQ10" s="203">
        <f ca="1">FS!BQ51</f>
        <v>7121.7929812984376</v>
      </c>
      <c r="BR10" s="203">
        <f ca="1">FS!BR51</f>
        <v>7123.6038238942483</v>
      </c>
      <c r="BS10" s="203">
        <f ca="1">FS!BS51</f>
        <v>7124.9709150444805</v>
      </c>
      <c r="BT10" s="203">
        <f ca="1">FS!BT51</f>
        <v>7142.1673449663958</v>
      </c>
      <c r="BU10" s="203">
        <f ca="1">FS!BU51</f>
        <v>7152.1888147125574</v>
      </c>
      <c r="BV10" s="203">
        <f ca="1">FS!BV51</f>
        <v>7153.1303353822941</v>
      </c>
      <c r="BW10" s="203">
        <f ca="1">FS!BW51</f>
        <v>7139.3915459208401</v>
      </c>
      <c r="BX10" s="203">
        <f ca="1">FS!BX51</f>
        <v>7158.8420927465759</v>
      </c>
      <c r="BY10" s="203">
        <f ca="1">FS!BY51</f>
        <v>7167.9714775257771</v>
      </c>
      <c r="BZ10" s="203">
        <f ca="1">FS!BZ51</f>
        <v>7168.013193855988</v>
      </c>
      <c r="CA10" s="203">
        <f ca="1">FS!CA51</f>
        <v>7154.0054853968668</v>
      </c>
      <c r="CB10" s="203">
        <f ca="1">FS!CB51</f>
        <v>7172.5405881685565</v>
      </c>
      <c r="CC10" s="203">
        <f ca="1">FS!CC51</f>
        <v>7180.7466073907399</v>
      </c>
      <c r="CD10" s="203">
        <f ca="1">FS!CD51</f>
        <v>7179.8569681147646</v>
      </c>
      <c r="CE10" s="203">
        <f ca="1">FS!CE51</f>
        <v>7165.0292499920042</v>
      </c>
      <c r="CF10" s="203">
        <f ca="1">FS!CF51</f>
        <v>7182.6168090428728</v>
      </c>
      <c r="CG10" s="203">
        <f ca="1">FS!CG51</f>
        <v>7188.6236016221683</v>
      </c>
      <c r="CH10" s="203">
        <f ca="1">FS!CH51</f>
        <v>7185.5157053974008</v>
      </c>
      <c r="CI10" s="203">
        <f ca="1">FS!CI51</f>
        <v>7181.9213452199283</v>
      </c>
      <c r="CJ10" s="203">
        <f ca="1">FS!CJ51</f>
        <v>7194.113443795155</v>
      </c>
      <c r="CK10" s="203">
        <f ca="1">FS!CK51</f>
        <v>7194.113443795155</v>
      </c>
      <c r="CL10" s="203">
        <f ca="1">FS!CL51</f>
        <v>7184.9467771284872</v>
      </c>
      <c r="CM10" s="203">
        <f ca="1">FS!CM51</f>
        <v>7307.9522915590824</v>
      </c>
      <c r="CN10" s="203">
        <f ca="1">FS!CN51</f>
        <v>7317.1189582257502</v>
      </c>
      <c r="CO10" s="203">
        <f ca="1">FS!CO51</f>
        <v>7317.1189582257502</v>
      </c>
      <c r="CP10" s="203">
        <f ca="1">FS!CP51</f>
        <v>7307.9522915590824</v>
      </c>
      <c r="CQ10" s="203">
        <f ca="1">FS!CQ51</f>
        <v>7431.5964995327186</v>
      </c>
      <c r="CR10" s="203">
        <f ca="1">FS!CR51</f>
        <v>7440.7631661993864</v>
      </c>
      <c r="CS10" s="203">
        <f ca="1">FS!CS51</f>
        <v>7440.7631661993864</v>
      </c>
      <c r="CT10" s="203">
        <f ca="1">FS!CT51</f>
        <v>7431.5964995327186</v>
      </c>
      <c r="CU10" s="203">
        <f ca="1">FS!CU51</f>
        <v>7555.3601167563902</v>
      </c>
      <c r="CV10" s="203">
        <f ca="1">FS!CV51</f>
        <v>7564.5267834230581</v>
      </c>
      <c r="CW10" s="203">
        <f ca="1">FS!CW51</f>
        <v>7564.5267834230581</v>
      </c>
      <c r="CX10" s="203">
        <f ca="1">FS!CX51</f>
        <v>7555.3601167563902</v>
      </c>
      <c r="CY10" s="203">
        <f ca="1">FS!CY51</f>
        <v>7839.534530918223</v>
      </c>
      <c r="CZ10" s="203">
        <f ca="1">FS!CZ51</f>
        <v>7845.5625499935049</v>
      </c>
      <c r="DA10" s="203">
        <f ca="1">FS!DA51</f>
        <v>7845.5625499935049</v>
      </c>
      <c r="DB10" s="203">
        <f ca="1">FS!DB51</f>
        <v>7836.3958833268371</v>
      </c>
      <c r="DC10" s="203">
        <f ca="1">FS!DC51</f>
        <v>8547.1613429219469</v>
      </c>
      <c r="DD10" s="203">
        <f ca="1">FS!DD51</f>
        <v>8556.3280095886148</v>
      </c>
      <c r="DE10" s="203">
        <f ca="1">FS!DE51</f>
        <v>8556.3280095886148</v>
      </c>
      <c r="DF10" s="203">
        <f ca="1">FS!DF51</f>
        <v>8547.1613429219469</v>
      </c>
      <c r="DG10" s="203">
        <f ca="1">FS!DG51</f>
        <v>8523.8655645901472</v>
      </c>
      <c r="DH10" s="203">
        <f ca="1">FS!DH51</f>
        <v>8533.0322312568151</v>
      </c>
      <c r="DI10" s="203">
        <f ca="1">FS!DI51</f>
        <v>8533.0322312568151</v>
      </c>
      <c r="DJ10" s="203">
        <f ca="1">FS!DJ51</f>
        <v>8523.8655645901472</v>
      </c>
      <c r="DK10" s="203">
        <f ca="1">FS!DK51</f>
        <v>8500.6891955133597</v>
      </c>
      <c r="DL10" s="203">
        <f ca="1">FS!DL51</f>
        <v>8509.8558621800275</v>
      </c>
      <c r="DM10" s="203">
        <f ca="1">FS!DM51</f>
        <v>8509.8558621800275</v>
      </c>
      <c r="DN10" s="203">
        <f ca="1">FS!DN51</f>
        <v>8500.6891955133597</v>
      </c>
      <c r="DO10" s="203">
        <f ca="1">FS!DO51</f>
        <v>8490.983637076346</v>
      </c>
      <c r="DP10" s="203">
        <f ca="1">FS!DP51</f>
        <v>8497.0116561514842</v>
      </c>
      <c r="DQ10" s="203">
        <f ca="1">FS!DQ51</f>
        <v>8497.0116561514842</v>
      </c>
      <c r="DR10" s="203">
        <f ca="1">FS!DR51</f>
        <v>8487.8449894848163</v>
      </c>
      <c r="DS10" s="203">
        <f ca="1">FS!DS51</f>
        <v>8463.9106175833149</v>
      </c>
    </row>
    <row r="11" spans="1:123" ht="12.5" x14ac:dyDescent="0.25">
      <c r="A11" s="171"/>
      <c r="B11" s="171"/>
      <c r="C11" s="191"/>
      <c r="D11" s="213" t="s">
        <v>360</v>
      </c>
      <c r="E11" s="203" t="str">
        <f t="shared" ref="E11:E13" si="0">E10</f>
        <v>INR Mn</v>
      </c>
      <c r="F11" s="203"/>
      <c r="G11" s="203"/>
      <c r="H11" s="203">
        <f>FS!H44</f>
        <v>0</v>
      </c>
      <c r="I11" s="203">
        <f>FS!I44</f>
        <v>0</v>
      </c>
      <c r="J11" s="203">
        <f>FS!J44</f>
        <v>0</v>
      </c>
      <c r="K11" s="203">
        <f>FS!K44</f>
        <v>155.4474727338966</v>
      </c>
      <c r="L11" s="203">
        <f>FS!L44</f>
        <v>155.4474727338966</v>
      </c>
      <c r="M11" s="203">
        <f>FS!M44</f>
        <v>155.4474727338966</v>
      </c>
      <c r="N11" s="203">
        <f>FS!N44</f>
        <v>155.4474727338966</v>
      </c>
      <c r="O11" s="203">
        <f>FS!O44</f>
        <v>310.89494546779321</v>
      </c>
      <c r="P11" s="203">
        <f>FS!P44</f>
        <v>310.89494546779321</v>
      </c>
      <c r="Q11" s="203">
        <f>FS!Q44</f>
        <v>310.89494546779321</v>
      </c>
      <c r="R11" s="203">
        <f>FS!R44</f>
        <v>310.89494546779321</v>
      </c>
      <c r="S11" s="203">
        <f>FS!S44</f>
        <v>466.34241820168972</v>
      </c>
      <c r="T11" s="203">
        <f>FS!T44</f>
        <v>466.34241820168972</v>
      </c>
      <c r="U11" s="203">
        <f>FS!U44</f>
        <v>466.34241820168972</v>
      </c>
      <c r="V11" s="203">
        <f>FS!V44</f>
        <v>466.34241820168972</v>
      </c>
      <c r="W11" s="203">
        <f>FS!W44</f>
        <v>777.23736366948287</v>
      </c>
      <c r="X11" s="203">
        <f>FS!X44</f>
        <v>777.23736366948287</v>
      </c>
      <c r="Y11" s="203">
        <f>FS!Y44</f>
        <v>777.23736366948287</v>
      </c>
      <c r="Z11" s="203">
        <f>FS!Z44</f>
        <v>777.23736366948287</v>
      </c>
      <c r="AA11" s="203">
        <f>FS!AA44</f>
        <v>1554.4747273389657</v>
      </c>
      <c r="AB11" s="203">
        <f>FS!AB44</f>
        <v>1554.4747273389657</v>
      </c>
      <c r="AC11" s="203">
        <f>FS!AC44</f>
        <v>1554.4747273389657</v>
      </c>
      <c r="AD11" s="203">
        <f>FS!AD44</f>
        <v>1554.4747273389657</v>
      </c>
      <c r="AE11" s="203">
        <f>FS!AE44</f>
        <v>1554.4747273389657</v>
      </c>
      <c r="AF11" s="203">
        <f>FS!AF44</f>
        <v>1554.4747273389657</v>
      </c>
      <c r="AG11" s="203">
        <f>FS!AG44</f>
        <v>1554.4747273389657</v>
      </c>
      <c r="AH11" s="203">
        <f>FS!AH44</f>
        <v>1554.4747273389657</v>
      </c>
      <c r="AI11" s="203">
        <f>FS!AI44</f>
        <v>1554.4747273389657</v>
      </c>
      <c r="AJ11" s="203">
        <f>FS!AJ44</f>
        <v>1554.4747273389657</v>
      </c>
      <c r="AK11" s="203">
        <f>FS!AK44</f>
        <v>1554.4747273389657</v>
      </c>
      <c r="AL11" s="203">
        <f>FS!AL44</f>
        <v>1554.4747273389657</v>
      </c>
      <c r="AM11" s="203">
        <f>FS!AM44</f>
        <v>1554.4747273389657</v>
      </c>
      <c r="AN11" s="203">
        <f>FS!AN44</f>
        <v>1554.4747273389657</v>
      </c>
      <c r="AO11" s="203">
        <f>FS!AO44</f>
        <v>1554.4747273389657</v>
      </c>
      <c r="AP11" s="203">
        <f>FS!AP44</f>
        <v>1554.4747273389657</v>
      </c>
      <c r="AQ11" s="203">
        <f>FS!AQ44</f>
        <v>1554.4747273389657</v>
      </c>
      <c r="AR11" s="203">
        <f>FS!AR44</f>
        <v>1554.4747273389657</v>
      </c>
      <c r="AS11" s="203">
        <f>FS!AS44</f>
        <v>1554.4747273389657</v>
      </c>
      <c r="AT11" s="203">
        <f>FS!AT44</f>
        <v>1554.4747273389657</v>
      </c>
      <c r="AU11" s="203">
        <f>FS!AU44</f>
        <v>1554.4747273389657</v>
      </c>
      <c r="AV11" s="203">
        <f>FS!AV44</f>
        <v>1554.4747273389657</v>
      </c>
      <c r="AW11" s="203">
        <f>FS!AW44</f>
        <v>1554.4747273389657</v>
      </c>
      <c r="AX11" s="203">
        <f>FS!AX44</f>
        <v>1554.4747273389657</v>
      </c>
      <c r="AY11" s="203">
        <f>FS!AY44</f>
        <v>1554.4747273389657</v>
      </c>
      <c r="AZ11" s="203">
        <f>FS!AZ44</f>
        <v>1554.4747273389657</v>
      </c>
      <c r="BA11" s="203">
        <f>FS!BA44</f>
        <v>1554.4747273389657</v>
      </c>
      <c r="BB11" s="203">
        <f>FS!BB44</f>
        <v>1554.4747273389657</v>
      </c>
      <c r="BC11" s="203">
        <f>FS!BC44</f>
        <v>1554.4747273389657</v>
      </c>
      <c r="BD11" s="203">
        <f>FS!BD44</f>
        <v>1554.4747273389657</v>
      </c>
      <c r="BE11" s="203">
        <f>FS!BE44</f>
        <v>1554.4747273389657</v>
      </c>
      <c r="BF11" s="203">
        <f>FS!BF44</f>
        <v>1554.4747273389657</v>
      </c>
      <c r="BG11" s="203">
        <f>FS!BG44</f>
        <v>1554.4747273389657</v>
      </c>
      <c r="BH11" s="203">
        <f>FS!BH44</f>
        <v>1554.4747273389657</v>
      </c>
      <c r="BI11" s="203">
        <f>FS!BI44</f>
        <v>1554.4747273389657</v>
      </c>
      <c r="BJ11" s="203">
        <f>FS!BJ44</f>
        <v>1554.4747273389657</v>
      </c>
      <c r="BK11" s="203">
        <f>FS!BK44</f>
        <v>1554.4747273389657</v>
      </c>
      <c r="BL11" s="203">
        <f>FS!BL44</f>
        <v>1554.4747273389657</v>
      </c>
      <c r="BM11" s="203">
        <f>FS!BM44</f>
        <v>1554.4747273389657</v>
      </c>
      <c r="BN11" s="203">
        <f>FS!BN44</f>
        <v>1554.4747273389657</v>
      </c>
      <c r="BO11" s="203">
        <f>FS!BO44</f>
        <v>1554.4747273389657</v>
      </c>
      <c r="BP11" s="203">
        <f>FS!BP44</f>
        <v>1554.4747273389657</v>
      </c>
      <c r="BQ11" s="203">
        <f>FS!BQ44</f>
        <v>1554.4747273389657</v>
      </c>
      <c r="BR11" s="203">
        <f>FS!BR44</f>
        <v>1554.4747273389657</v>
      </c>
      <c r="BS11" s="203">
        <f>FS!BS44</f>
        <v>1554.4747273389657</v>
      </c>
      <c r="BT11" s="203">
        <f>FS!BT44</f>
        <v>1554.4747273389657</v>
      </c>
      <c r="BU11" s="203">
        <f>FS!BU44</f>
        <v>1554.4747273389657</v>
      </c>
      <c r="BV11" s="203">
        <f>FS!BV44</f>
        <v>1554.4747273389657</v>
      </c>
      <c r="BW11" s="203">
        <f>FS!BW44</f>
        <v>1554.4747273389657</v>
      </c>
      <c r="BX11" s="203">
        <f>FS!BX44</f>
        <v>1554.4747273389657</v>
      </c>
      <c r="BY11" s="203">
        <f>FS!BY44</f>
        <v>1554.4747273389657</v>
      </c>
      <c r="BZ11" s="203">
        <f>FS!BZ44</f>
        <v>1554.4747273389657</v>
      </c>
      <c r="CA11" s="203">
        <f>FS!CA44</f>
        <v>1554.4747273389657</v>
      </c>
      <c r="CB11" s="203">
        <f>FS!CB44</f>
        <v>1554.4747273389657</v>
      </c>
      <c r="CC11" s="203">
        <f>FS!CC44</f>
        <v>1554.4747273389657</v>
      </c>
      <c r="CD11" s="203">
        <f>FS!CD44</f>
        <v>1554.4747273389657</v>
      </c>
      <c r="CE11" s="203">
        <f>FS!CE44</f>
        <v>1554.4747273389657</v>
      </c>
      <c r="CF11" s="203">
        <f>FS!CF44</f>
        <v>1554.4747273389657</v>
      </c>
      <c r="CG11" s="203">
        <f>FS!CG44</f>
        <v>1554.4747273389657</v>
      </c>
      <c r="CH11" s="203">
        <f>FS!CH44</f>
        <v>1554.4747273389657</v>
      </c>
      <c r="CI11" s="203">
        <f>FS!CI44</f>
        <v>1554.4747273389657</v>
      </c>
      <c r="CJ11" s="203">
        <f>FS!CJ44</f>
        <v>1554.4747273389657</v>
      </c>
      <c r="CK11" s="203">
        <f>FS!CK44</f>
        <v>1554.4747273389657</v>
      </c>
      <c r="CL11" s="203">
        <f>FS!CL44</f>
        <v>1554.4747273389657</v>
      </c>
      <c r="CM11" s="203">
        <f>FS!CM44</f>
        <v>1407.5347410396516</v>
      </c>
      <c r="CN11" s="203">
        <f>FS!CN44</f>
        <v>1407.5347410396516</v>
      </c>
      <c r="CO11" s="203">
        <f>FS!CO44</f>
        <v>1407.5347410396516</v>
      </c>
      <c r="CP11" s="203">
        <f>FS!CP44</f>
        <v>1407.5347410396516</v>
      </c>
      <c r="CQ11" s="203">
        <f>FS!CQ44</f>
        <v>1260.5947547403373</v>
      </c>
      <c r="CR11" s="203">
        <f>FS!CR44</f>
        <v>1260.5947547403373</v>
      </c>
      <c r="CS11" s="203">
        <f>FS!CS44</f>
        <v>1260.5947547403373</v>
      </c>
      <c r="CT11" s="203">
        <f>FS!CT44</f>
        <v>1260.5947547403373</v>
      </c>
      <c r="CU11" s="203">
        <f>FS!CU44</f>
        <v>1113.654768441023</v>
      </c>
      <c r="CV11" s="203">
        <f>FS!CV44</f>
        <v>1113.654768441023</v>
      </c>
      <c r="CW11" s="203">
        <f>FS!CW44</f>
        <v>1113.654768441023</v>
      </c>
      <c r="CX11" s="203">
        <f>FS!CX44</f>
        <v>1113.654768441023</v>
      </c>
      <c r="CY11" s="203">
        <f>FS!CY44</f>
        <v>819.77479584239438</v>
      </c>
      <c r="CZ11" s="203">
        <f>FS!CZ44</f>
        <v>819.77479584239438</v>
      </c>
      <c r="DA11" s="203">
        <f>FS!DA44</f>
        <v>819.77479584239438</v>
      </c>
      <c r="DB11" s="203">
        <f>FS!DB44</f>
        <v>819.77479584239438</v>
      </c>
      <c r="DC11" s="203">
        <f>FS!DC44</f>
        <v>85.074864345822789</v>
      </c>
      <c r="DD11" s="203">
        <f>FS!DD44</f>
        <v>85.074864345822789</v>
      </c>
      <c r="DE11" s="203">
        <f>FS!DE44</f>
        <v>85.074864345822789</v>
      </c>
      <c r="DF11" s="203">
        <f>FS!DF44</f>
        <v>85.074864345822789</v>
      </c>
      <c r="DG11" s="203">
        <f>FS!DG44</f>
        <v>85.074864345822789</v>
      </c>
      <c r="DH11" s="203">
        <f>FS!DH44</f>
        <v>85.074864345822789</v>
      </c>
      <c r="DI11" s="203">
        <f>FS!DI44</f>
        <v>85.074864345822789</v>
      </c>
      <c r="DJ11" s="203">
        <f>FS!DJ44</f>
        <v>85.074864345822789</v>
      </c>
      <c r="DK11" s="203">
        <f>FS!DK44</f>
        <v>85.074864345822789</v>
      </c>
      <c r="DL11" s="203">
        <f>FS!DL44</f>
        <v>85.074864345822789</v>
      </c>
      <c r="DM11" s="203">
        <f>FS!DM44</f>
        <v>85.074864345822789</v>
      </c>
      <c r="DN11" s="203">
        <f>FS!DN44</f>
        <v>85.074864345822789</v>
      </c>
      <c r="DO11" s="203">
        <f>FS!DO44</f>
        <v>85.074864345822789</v>
      </c>
      <c r="DP11" s="203">
        <f>FS!DP44</f>
        <v>85.074864345822789</v>
      </c>
      <c r="DQ11" s="203">
        <f>FS!DQ44</f>
        <v>85.074864345822789</v>
      </c>
      <c r="DR11" s="203">
        <f>FS!DR44</f>
        <v>85.074864345822789</v>
      </c>
      <c r="DS11" s="203">
        <f>FS!DS44</f>
        <v>85.074864345822789</v>
      </c>
    </row>
    <row r="12" spans="1:123" ht="12.5" x14ac:dyDescent="0.25">
      <c r="A12" s="171"/>
      <c r="B12" s="171"/>
      <c r="C12" s="191"/>
      <c r="D12" s="213" t="s">
        <v>361</v>
      </c>
      <c r="E12" s="204" t="str">
        <f t="shared" si="0"/>
        <v>INR Mn</v>
      </c>
      <c r="F12" s="204"/>
      <c r="G12" s="204"/>
      <c r="H12" s="204">
        <f>-FS!H44</f>
        <v>0</v>
      </c>
      <c r="I12" s="204">
        <f>-FS!I44</f>
        <v>0</v>
      </c>
      <c r="J12" s="204">
        <f>-FS!J44</f>
        <v>0</v>
      </c>
      <c r="K12" s="204">
        <f>-FS!K44</f>
        <v>-155.4474727338966</v>
      </c>
      <c r="L12" s="204">
        <f>-FS!L44</f>
        <v>-155.4474727338966</v>
      </c>
      <c r="M12" s="204">
        <f>-FS!M44</f>
        <v>-155.4474727338966</v>
      </c>
      <c r="N12" s="204">
        <f>-FS!N44</f>
        <v>-155.4474727338966</v>
      </c>
      <c r="O12" s="204">
        <f>-FS!O44</f>
        <v>-310.89494546779321</v>
      </c>
      <c r="P12" s="204">
        <f>-FS!P44</f>
        <v>-310.89494546779321</v>
      </c>
      <c r="Q12" s="204">
        <f>-FS!Q44</f>
        <v>-310.89494546779321</v>
      </c>
      <c r="R12" s="204">
        <f>-FS!R44</f>
        <v>-310.89494546779321</v>
      </c>
      <c r="S12" s="204">
        <f>-FS!S44</f>
        <v>-466.34241820168972</v>
      </c>
      <c r="T12" s="204">
        <f>-FS!T44</f>
        <v>-466.34241820168972</v>
      </c>
      <c r="U12" s="204">
        <f>-FS!U44</f>
        <v>-466.34241820168972</v>
      </c>
      <c r="V12" s="204">
        <f>-FS!V44</f>
        <v>-466.34241820168972</v>
      </c>
      <c r="W12" s="204">
        <f>-FS!W44</f>
        <v>-777.23736366948287</v>
      </c>
      <c r="X12" s="204">
        <f>-FS!X44</f>
        <v>-777.23736366948287</v>
      </c>
      <c r="Y12" s="204">
        <f>-FS!Y44</f>
        <v>-777.23736366948287</v>
      </c>
      <c r="Z12" s="204">
        <f>-FS!Z44</f>
        <v>-777.23736366948287</v>
      </c>
      <c r="AA12" s="204">
        <f>-FS!AA44</f>
        <v>-1554.4747273389657</v>
      </c>
      <c r="AB12" s="204">
        <f>-FS!AB44</f>
        <v>-1554.4747273389657</v>
      </c>
      <c r="AC12" s="204">
        <f>-FS!AC44</f>
        <v>-1554.4747273389657</v>
      </c>
      <c r="AD12" s="204">
        <f>-FS!AD44</f>
        <v>-1554.4747273389657</v>
      </c>
      <c r="AE12" s="204">
        <f>-FS!AE44</f>
        <v>-1554.4747273389657</v>
      </c>
      <c r="AF12" s="204">
        <f>-FS!AF44</f>
        <v>-1554.4747273389657</v>
      </c>
      <c r="AG12" s="204">
        <f>-FS!AG44</f>
        <v>-1554.4747273389657</v>
      </c>
      <c r="AH12" s="204">
        <f>-FS!AH44</f>
        <v>-1554.4747273389657</v>
      </c>
      <c r="AI12" s="204">
        <f>-FS!AI44</f>
        <v>-1554.4747273389657</v>
      </c>
      <c r="AJ12" s="204">
        <f>-FS!AJ44</f>
        <v>-1554.4747273389657</v>
      </c>
      <c r="AK12" s="204">
        <f>-FS!AK44</f>
        <v>-1554.4747273389657</v>
      </c>
      <c r="AL12" s="204">
        <f>-FS!AL44</f>
        <v>-1554.4747273389657</v>
      </c>
      <c r="AM12" s="204">
        <f>-FS!AM44</f>
        <v>-1554.4747273389657</v>
      </c>
      <c r="AN12" s="204">
        <f>-FS!AN44</f>
        <v>-1554.4747273389657</v>
      </c>
      <c r="AO12" s="204">
        <f>-FS!AO44</f>
        <v>-1554.4747273389657</v>
      </c>
      <c r="AP12" s="204">
        <f>-FS!AP44</f>
        <v>-1554.4747273389657</v>
      </c>
      <c r="AQ12" s="204">
        <f>-FS!AQ44</f>
        <v>-1554.4747273389657</v>
      </c>
      <c r="AR12" s="204">
        <f>-FS!AR44</f>
        <v>-1554.4747273389657</v>
      </c>
      <c r="AS12" s="204">
        <f>-FS!AS44</f>
        <v>-1554.4747273389657</v>
      </c>
      <c r="AT12" s="204">
        <f>-FS!AT44</f>
        <v>-1554.4747273389657</v>
      </c>
      <c r="AU12" s="204">
        <f>-FS!AU44</f>
        <v>-1554.4747273389657</v>
      </c>
      <c r="AV12" s="204">
        <f>-FS!AV44</f>
        <v>-1554.4747273389657</v>
      </c>
      <c r="AW12" s="204">
        <f>-FS!AW44</f>
        <v>-1554.4747273389657</v>
      </c>
      <c r="AX12" s="204">
        <f>-FS!AX44</f>
        <v>-1554.4747273389657</v>
      </c>
      <c r="AY12" s="204">
        <f>-FS!AY44</f>
        <v>-1554.4747273389657</v>
      </c>
      <c r="AZ12" s="204">
        <f>-FS!AZ44</f>
        <v>-1554.4747273389657</v>
      </c>
      <c r="BA12" s="204">
        <f>-FS!BA44</f>
        <v>-1554.4747273389657</v>
      </c>
      <c r="BB12" s="204">
        <f>-FS!BB44</f>
        <v>-1554.4747273389657</v>
      </c>
      <c r="BC12" s="204">
        <f>-FS!BC44</f>
        <v>-1554.4747273389657</v>
      </c>
      <c r="BD12" s="204">
        <f>-FS!BD44</f>
        <v>-1554.4747273389657</v>
      </c>
      <c r="BE12" s="204">
        <f>-FS!BE44</f>
        <v>-1554.4747273389657</v>
      </c>
      <c r="BF12" s="204">
        <f>-FS!BF44</f>
        <v>-1554.4747273389657</v>
      </c>
      <c r="BG12" s="204">
        <f>-FS!BG44</f>
        <v>-1554.4747273389657</v>
      </c>
      <c r="BH12" s="204">
        <f>-FS!BH44</f>
        <v>-1554.4747273389657</v>
      </c>
      <c r="BI12" s="204">
        <f>-FS!BI44</f>
        <v>-1554.4747273389657</v>
      </c>
      <c r="BJ12" s="204">
        <f>-FS!BJ44</f>
        <v>-1554.4747273389657</v>
      </c>
      <c r="BK12" s="204">
        <f>-FS!BK44</f>
        <v>-1554.4747273389657</v>
      </c>
      <c r="BL12" s="204">
        <f>-FS!BL44</f>
        <v>-1554.4747273389657</v>
      </c>
      <c r="BM12" s="204">
        <f>-FS!BM44</f>
        <v>-1554.4747273389657</v>
      </c>
      <c r="BN12" s="204">
        <f>-FS!BN44</f>
        <v>-1554.4747273389657</v>
      </c>
      <c r="BO12" s="204">
        <f>-FS!BO44</f>
        <v>-1554.4747273389657</v>
      </c>
      <c r="BP12" s="204">
        <f>-FS!BP44</f>
        <v>-1554.4747273389657</v>
      </c>
      <c r="BQ12" s="204">
        <f>-FS!BQ44</f>
        <v>-1554.4747273389657</v>
      </c>
      <c r="BR12" s="204">
        <f>-FS!BR44</f>
        <v>-1554.4747273389657</v>
      </c>
      <c r="BS12" s="204">
        <f>-FS!BS44</f>
        <v>-1554.4747273389657</v>
      </c>
      <c r="BT12" s="204">
        <f>-FS!BT44</f>
        <v>-1554.4747273389657</v>
      </c>
      <c r="BU12" s="204">
        <f>-FS!BU44</f>
        <v>-1554.4747273389657</v>
      </c>
      <c r="BV12" s="204">
        <f>-FS!BV44</f>
        <v>-1554.4747273389657</v>
      </c>
      <c r="BW12" s="204">
        <f>-FS!BW44</f>
        <v>-1554.4747273389657</v>
      </c>
      <c r="BX12" s="204">
        <f>-FS!BX44</f>
        <v>-1554.4747273389657</v>
      </c>
      <c r="BY12" s="204">
        <f>-FS!BY44</f>
        <v>-1554.4747273389657</v>
      </c>
      <c r="BZ12" s="204">
        <f>-FS!BZ44</f>
        <v>-1554.4747273389657</v>
      </c>
      <c r="CA12" s="204">
        <f>-FS!CA44</f>
        <v>-1554.4747273389657</v>
      </c>
      <c r="CB12" s="204">
        <f>-FS!CB44</f>
        <v>-1554.4747273389657</v>
      </c>
      <c r="CC12" s="204">
        <f>-FS!CC44</f>
        <v>-1554.4747273389657</v>
      </c>
      <c r="CD12" s="204">
        <f>-FS!CD44</f>
        <v>-1554.4747273389657</v>
      </c>
      <c r="CE12" s="204">
        <f>-FS!CE44</f>
        <v>-1554.4747273389657</v>
      </c>
      <c r="CF12" s="204">
        <f>-FS!CF44</f>
        <v>-1554.4747273389657</v>
      </c>
      <c r="CG12" s="204">
        <f>-FS!CG44</f>
        <v>-1554.4747273389657</v>
      </c>
      <c r="CH12" s="204">
        <f>-FS!CH44</f>
        <v>-1554.4747273389657</v>
      </c>
      <c r="CI12" s="204">
        <f>-FS!CI44</f>
        <v>-1554.4747273389657</v>
      </c>
      <c r="CJ12" s="204">
        <f>-FS!CJ44</f>
        <v>-1554.4747273389657</v>
      </c>
      <c r="CK12" s="204">
        <f>-FS!CK44</f>
        <v>-1554.4747273389657</v>
      </c>
      <c r="CL12" s="204">
        <f>-FS!CL44</f>
        <v>-1554.4747273389657</v>
      </c>
      <c r="CM12" s="204">
        <f>-FS!CM44</f>
        <v>-1407.5347410396516</v>
      </c>
      <c r="CN12" s="204">
        <f>-FS!CN44</f>
        <v>-1407.5347410396516</v>
      </c>
      <c r="CO12" s="204">
        <f>-FS!CO44</f>
        <v>-1407.5347410396516</v>
      </c>
      <c r="CP12" s="204">
        <f>-FS!CP44</f>
        <v>-1407.5347410396516</v>
      </c>
      <c r="CQ12" s="204">
        <f>-FS!CQ44</f>
        <v>-1260.5947547403373</v>
      </c>
      <c r="CR12" s="204">
        <f>-FS!CR44</f>
        <v>-1260.5947547403373</v>
      </c>
      <c r="CS12" s="204">
        <f>-FS!CS44</f>
        <v>-1260.5947547403373</v>
      </c>
      <c r="CT12" s="204">
        <f>-FS!CT44</f>
        <v>-1260.5947547403373</v>
      </c>
      <c r="CU12" s="204">
        <f>-FS!CU44</f>
        <v>-1113.654768441023</v>
      </c>
      <c r="CV12" s="204">
        <f>-FS!CV44</f>
        <v>-1113.654768441023</v>
      </c>
      <c r="CW12" s="204">
        <f>-FS!CW44</f>
        <v>-1113.654768441023</v>
      </c>
      <c r="CX12" s="204">
        <f>-FS!CX44</f>
        <v>-1113.654768441023</v>
      </c>
      <c r="CY12" s="204">
        <f>-FS!CY44</f>
        <v>-819.77479584239438</v>
      </c>
      <c r="CZ12" s="204">
        <f>-FS!CZ44</f>
        <v>-819.77479584239438</v>
      </c>
      <c r="DA12" s="204">
        <f>-FS!DA44</f>
        <v>-819.77479584239438</v>
      </c>
      <c r="DB12" s="204">
        <f>-FS!DB44</f>
        <v>-819.77479584239438</v>
      </c>
      <c r="DC12" s="204">
        <f>-FS!DC44</f>
        <v>-85.074864345822789</v>
      </c>
      <c r="DD12" s="204">
        <f>-FS!DD44</f>
        <v>-85.074864345822789</v>
      </c>
      <c r="DE12" s="204">
        <f>-FS!DE44</f>
        <v>-85.074864345822789</v>
      </c>
      <c r="DF12" s="204">
        <f>-FS!DF44</f>
        <v>-85.074864345822789</v>
      </c>
      <c r="DG12" s="204">
        <f>-FS!DG44</f>
        <v>-85.074864345822789</v>
      </c>
      <c r="DH12" s="204">
        <f>-FS!DH44</f>
        <v>-85.074864345822789</v>
      </c>
      <c r="DI12" s="204">
        <f>-FS!DI44</f>
        <v>-85.074864345822789</v>
      </c>
      <c r="DJ12" s="204">
        <f>-FS!DJ44</f>
        <v>-85.074864345822789</v>
      </c>
      <c r="DK12" s="204">
        <f>-FS!DK44</f>
        <v>-85.074864345822789</v>
      </c>
      <c r="DL12" s="204">
        <f>-FS!DL44</f>
        <v>-85.074864345822789</v>
      </c>
      <c r="DM12" s="204">
        <f>-FS!DM44</f>
        <v>-85.074864345822789</v>
      </c>
      <c r="DN12" s="204">
        <f>-FS!DN44</f>
        <v>-85.074864345822789</v>
      </c>
      <c r="DO12" s="204">
        <f>-FS!DO44</f>
        <v>-85.074864345822789</v>
      </c>
      <c r="DP12" s="204">
        <f>-FS!DP44</f>
        <v>-85.074864345822789</v>
      </c>
      <c r="DQ12" s="204">
        <f>-FS!DQ44</f>
        <v>-85.074864345822789</v>
      </c>
      <c r="DR12" s="204">
        <f>-FS!DR44</f>
        <v>-85.074864345822789</v>
      </c>
      <c r="DS12" s="204">
        <f>-FS!DS44</f>
        <v>-85.074864345822789</v>
      </c>
    </row>
    <row r="13" spans="1:123" s="183" customFormat="1" ht="12.5" x14ac:dyDescent="0.25">
      <c r="A13" s="171"/>
      <c r="B13" s="171"/>
      <c r="C13" s="191"/>
      <c r="D13" s="238" t="s">
        <v>362</v>
      </c>
      <c r="E13" s="195" t="str">
        <f t="shared" si="0"/>
        <v>INR Mn</v>
      </c>
      <c r="F13" s="195"/>
      <c r="G13" s="195"/>
      <c r="H13" s="195">
        <f t="shared" ref="H13" ca="1" si="1">SUM(H10:H12)</f>
        <v>0</v>
      </c>
      <c r="I13" s="195">
        <f t="shared" ref="I13:BS13" ca="1" si="2">SUM(I10:I12)</f>
        <v>0</v>
      </c>
      <c r="J13" s="195">
        <f t="shared" ca="1" si="2"/>
        <v>0</v>
      </c>
      <c r="K13" s="195">
        <f t="shared" ca="1" si="2"/>
        <v>35.617038847991807</v>
      </c>
      <c r="L13" s="195">
        <f t="shared" ca="1" si="2"/>
        <v>80.864529068085346</v>
      </c>
      <c r="M13" s="195">
        <f t="shared" ca="1" si="2"/>
        <v>209.56433192859348</v>
      </c>
      <c r="N13" s="195">
        <f t="shared" ca="1" si="2"/>
        <v>257.69040461655197</v>
      </c>
      <c r="O13" s="195">
        <f t="shared" ca="1" si="2"/>
        <v>760.34795185575172</v>
      </c>
      <c r="P13" s="195">
        <f t="shared" ca="1" si="2"/>
        <v>859.82564327023965</v>
      </c>
      <c r="Q13" s="195">
        <f t="shared" ca="1" si="2"/>
        <v>1044.4817002380619</v>
      </c>
      <c r="R13" s="195">
        <f t="shared" ca="1" si="2"/>
        <v>1151.7563347234463</v>
      </c>
      <c r="S13" s="195">
        <f t="shared" ca="1" si="2"/>
        <v>1965.6385551317735</v>
      </c>
      <c r="T13" s="195">
        <f t="shared" ca="1" si="2"/>
        <v>1950.6586237250017</v>
      </c>
      <c r="U13" s="195">
        <f t="shared" ca="1" si="2"/>
        <v>2012.5504484876224</v>
      </c>
      <c r="V13" s="195">
        <f t="shared" ca="1" si="2"/>
        <v>2004.6041119977017</v>
      </c>
      <c r="W13" s="195">
        <f t="shared" ca="1" si="2"/>
        <v>3207.0521136488119</v>
      </c>
      <c r="X13" s="195">
        <f t="shared" ca="1" si="2"/>
        <v>3184.6138203348883</v>
      </c>
      <c r="Y13" s="195">
        <f t="shared" ca="1" si="2"/>
        <v>3308.4398116465554</v>
      </c>
      <c r="Z13" s="195">
        <f t="shared" ca="1" si="2"/>
        <v>3294.6203578677578</v>
      </c>
      <c r="AA13" s="195">
        <f t="shared" ca="1" si="2"/>
        <v>6037.9101753592822</v>
      </c>
      <c r="AB13" s="195">
        <f t="shared" ca="1" si="2"/>
        <v>5956.7639971863955</v>
      </c>
      <c r="AC13" s="195">
        <f t="shared" ca="1" si="2"/>
        <v>6254.0393965888634</v>
      </c>
      <c r="AD13" s="195">
        <f t="shared" ca="1" si="2"/>
        <v>6222.3502706418585</v>
      </c>
      <c r="AE13" s="195">
        <f t="shared" ca="1" si="2"/>
        <v>7465.1295555956131</v>
      </c>
      <c r="AF13" s="195">
        <f t="shared" ca="1" si="2"/>
        <v>7441.2844937173923</v>
      </c>
      <c r="AG13" s="195">
        <f t="shared" ca="1" si="2"/>
        <v>7355.9157376055482</v>
      </c>
      <c r="AH13" s="195">
        <f t="shared" ca="1" si="2"/>
        <v>7347.1352515370017</v>
      </c>
      <c r="AI13" s="195">
        <f t="shared" ca="1" si="2"/>
        <v>7774.4908156080219</v>
      </c>
      <c r="AJ13" s="195">
        <f t="shared" ca="1" si="2"/>
        <v>7771.4120216884803</v>
      </c>
      <c r="AK13" s="195">
        <f t="shared" ca="1" si="2"/>
        <v>7675.1807476221493</v>
      </c>
      <c r="AL13" s="195">
        <f t="shared" ca="1" si="2"/>
        <v>7673.6436045817227</v>
      </c>
      <c r="AM13" s="195">
        <f t="shared" ca="1" si="2"/>
        <v>7632.5765637225395</v>
      </c>
      <c r="AN13" s="195">
        <f t="shared" ca="1" si="2"/>
        <v>7651.3113864446168</v>
      </c>
      <c r="AO13" s="195">
        <f t="shared" ca="1" si="2"/>
        <v>7547.5308671418607</v>
      </c>
      <c r="AP13" s="195">
        <f t="shared" ca="1" si="2"/>
        <v>7546.0261555414763</v>
      </c>
      <c r="AQ13" s="195">
        <f t="shared" ca="1" si="2"/>
        <v>7456.4609966727512</v>
      </c>
      <c r="AR13" s="195">
        <f t="shared" ca="1" si="2"/>
        <v>7418.2468160442695</v>
      </c>
      <c r="AS13" s="195">
        <f t="shared" ca="1" si="2"/>
        <v>7259.5528357449002</v>
      </c>
      <c r="AT13" s="195">
        <f t="shared" ca="1" si="2"/>
        <v>7258.6255370910203</v>
      </c>
      <c r="AU13" s="195">
        <f t="shared" ca="1" si="2"/>
        <v>7060.3079219007923</v>
      </c>
      <c r="AV13" s="195">
        <f t="shared" ca="1" si="2"/>
        <v>7079.2441166090939</v>
      </c>
      <c r="AW13" s="195">
        <f t="shared" ca="1" si="2"/>
        <v>7026.5297330819922</v>
      </c>
      <c r="AX13" s="195">
        <f t="shared" ca="1" si="2"/>
        <v>7026.6029513593912</v>
      </c>
      <c r="AY13" s="195">
        <f t="shared" ca="1" si="2"/>
        <v>7013.3959250171756</v>
      </c>
      <c r="AZ13" s="195">
        <f t="shared" ca="1" si="2"/>
        <v>7031.9630772789387</v>
      </c>
      <c r="BA13" s="195">
        <f t="shared" ca="1" si="2"/>
        <v>7041.4449069760994</v>
      </c>
      <c r="BB13" s="195">
        <f t="shared" ca="1" si="2"/>
        <v>7041.8421179938923</v>
      </c>
      <c r="BC13" s="195">
        <f t="shared" ca="1" si="2"/>
        <v>7041.9072942460953</v>
      </c>
      <c r="BD13" s="195">
        <f t="shared" ca="1" si="2"/>
        <v>7057.7472465958308</v>
      </c>
      <c r="BE13" s="195">
        <f t="shared" ca="1" si="2"/>
        <v>7067.5615527259906</v>
      </c>
      <c r="BF13" s="195">
        <f t="shared" ca="1" si="2"/>
        <v>7068.2941171554885</v>
      </c>
      <c r="BG13" s="195">
        <f t="shared" ca="1" si="2"/>
        <v>7054.3669891384634</v>
      </c>
      <c r="BH13" s="195">
        <f t="shared" ca="1" si="2"/>
        <v>7073.604947805552</v>
      </c>
      <c r="BI13" s="195">
        <f t="shared" ca="1" si="2"/>
        <v>7083.7633885171927</v>
      </c>
      <c r="BJ13" s="195">
        <f t="shared" ca="1" si="2"/>
        <v>7084.8430653869473</v>
      </c>
      <c r="BK13" s="195">
        <f t="shared" ca="1" si="2"/>
        <v>7071.8864918276886</v>
      </c>
      <c r="BL13" s="195">
        <f t="shared" ca="1" si="2"/>
        <v>7091.4775961794112</v>
      </c>
      <c r="BM13" s="195">
        <f t="shared" ca="1" si="2"/>
        <v>7101.992238409166</v>
      </c>
      <c r="BN13" s="195">
        <f t="shared" ca="1" si="2"/>
        <v>7103.4311990731949</v>
      </c>
      <c r="BO13" s="195">
        <f t="shared" ca="1" si="2"/>
        <v>7090.9530145482076</v>
      </c>
      <c r="BP13" s="195">
        <f t="shared" ca="1" si="2"/>
        <v>7110.9096474917969</v>
      </c>
      <c r="BQ13" s="195">
        <f t="shared" ca="1" si="2"/>
        <v>7121.7929812984366</v>
      </c>
      <c r="BR13" s="195">
        <f t="shared" ca="1" si="2"/>
        <v>7123.6038238942492</v>
      </c>
      <c r="BS13" s="195">
        <f t="shared" ca="1" si="2"/>
        <v>7124.9709150444796</v>
      </c>
      <c r="BT13" s="195">
        <f t="shared" ref="BT13:DS13" ca="1" si="3">SUM(BT10:BT12)</f>
        <v>7142.1673449663958</v>
      </c>
      <c r="BU13" s="195">
        <f t="shared" ca="1" si="3"/>
        <v>7152.1888147125574</v>
      </c>
      <c r="BV13" s="195">
        <f t="shared" ca="1" si="3"/>
        <v>7153.130335382295</v>
      </c>
      <c r="BW13" s="195">
        <f t="shared" ca="1" si="3"/>
        <v>7139.3915459208401</v>
      </c>
      <c r="BX13" s="195">
        <f t="shared" ca="1" si="3"/>
        <v>7158.8420927465759</v>
      </c>
      <c r="BY13" s="195">
        <f t="shared" ca="1" si="3"/>
        <v>7167.971477525778</v>
      </c>
      <c r="BZ13" s="195">
        <f t="shared" ca="1" si="3"/>
        <v>7168.013193855988</v>
      </c>
      <c r="CA13" s="195">
        <f t="shared" ca="1" si="3"/>
        <v>7154.0054853968668</v>
      </c>
      <c r="CB13" s="195">
        <f t="shared" ca="1" si="3"/>
        <v>7172.5405881685565</v>
      </c>
      <c r="CC13" s="195">
        <f t="shared" ca="1" si="3"/>
        <v>7180.7466073907399</v>
      </c>
      <c r="CD13" s="195">
        <f t="shared" ca="1" si="3"/>
        <v>7179.8569681147637</v>
      </c>
      <c r="CE13" s="195">
        <f t="shared" ca="1" si="3"/>
        <v>7165.0292499920033</v>
      </c>
      <c r="CF13" s="195">
        <f t="shared" ca="1" si="3"/>
        <v>7182.6168090428728</v>
      </c>
      <c r="CG13" s="195">
        <f t="shared" ca="1" si="3"/>
        <v>7188.6236016221683</v>
      </c>
      <c r="CH13" s="195">
        <f t="shared" ca="1" si="3"/>
        <v>7185.5157053973999</v>
      </c>
      <c r="CI13" s="195">
        <f t="shared" ca="1" si="3"/>
        <v>7181.9213452199292</v>
      </c>
      <c r="CJ13" s="195">
        <f t="shared" ca="1" si="3"/>
        <v>7194.113443795155</v>
      </c>
      <c r="CK13" s="195">
        <f t="shared" ca="1" si="3"/>
        <v>7194.113443795155</v>
      </c>
      <c r="CL13" s="195">
        <f t="shared" ca="1" si="3"/>
        <v>7184.9467771284872</v>
      </c>
      <c r="CM13" s="195">
        <f t="shared" ca="1" si="3"/>
        <v>7307.9522915590824</v>
      </c>
      <c r="CN13" s="195">
        <f t="shared" ca="1" si="3"/>
        <v>7317.1189582257502</v>
      </c>
      <c r="CO13" s="195">
        <f t="shared" ca="1" si="3"/>
        <v>7317.1189582257502</v>
      </c>
      <c r="CP13" s="195">
        <f t="shared" ca="1" si="3"/>
        <v>7307.9522915590824</v>
      </c>
      <c r="CQ13" s="195">
        <f t="shared" ca="1" si="3"/>
        <v>7431.5964995327176</v>
      </c>
      <c r="CR13" s="195">
        <f t="shared" ca="1" si="3"/>
        <v>7440.7631661993855</v>
      </c>
      <c r="CS13" s="195">
        <f t="shared" ca="1" si="3"/>
        <v>7440.7631661993855</v>
      </c>
      <c r="CT13" s="195">
        <f t="shared" ca="1" si="3"/>
        <v>7431.5964995327176</v>
      </c>
      <c r="CU13" s="195">
        <f t="shared" ca="1" si="3"/>
        <v>7555.3601167563902</v>
      </c>
      <c r="CV13" s="195">
        <f t="shared" ca="1" si="3"/>
        <v>7564.5267834230581</v>
      </c>
      <c r="CW13" s="195">
        <f t="shared" ca="1" si="3"/>
        <v>7564.5267834230581</v>
      </c>
      <c r="CX13" s="195">
        <f t="shared" ca="1" si="3"/>
        <v>7555.3601167563902</v>
      </c>
      <c r="CY13" s="195">
        <f t="shared" ca="1" si="3"/>
        <v>7839.5345309182239</v>
      </c>
      <c r="CZ13" s="195">
        <f t="shared" ca="1" si="3"/>
        <v>7845.5625499935059</v>
      </c>
      <c r="DA13" s="195">
        <f t="shared" ca="1" si="3"/>
        <v>7845.5625499935059</v>
      </c>
      <c r="DB13" s="195">
        <f t="shared" ca="1" si="3"/>
        <v>7836.395883326838</v>
      </c>
      <c r="DC13" s="195">
        <f t="shared" ca="1" si="3"/>
        <v>8547.1613429219469</v>
      </c>
      <c r="DD13" s="195">
        <f t="shared" ca="1" si="3"/>
        <v>8556.3280095886148</v>
      </c>
      <c r="DE13" s="195">
        <f t="shared" ca="1" si="3"/>
        <v>8556.3280095886148</v>
      </c>
      <c r="DF13" s="195">
        <f t="shared" ca="1" si="3"/>
        <v>8547.1613429219469</v>
      </c>
      <c r="DG13" s="195">
        <f t="shared" ca="1" si="3"/>
        <v>8523.8655645901472</v>
      </c>
      <c r="DH13" s="195">
        <f t="shared" ca="1" si="3"/>
        <v>8533.0322312568151</v>
      </c>
      <c r="DI13" s="195">
        <f t="shared" ca="1" si="3"/>
        <v>8533.0322312568151</v>
      </c>
      <c r="DJ13" s="195">
        <f t="shared" ca="1" si="3"/>
        <v>8523.8655645901472</v>
      </c>
      <c r="DK13" s="195">
        <f t="shared" ca="1" si="3"/>
        <v>8500.6891955133597</v>
      </c>
      <c r="DL13" s="195">
        <f t="shared" ca="1" si="3"/>
        <v>8509.8558621800275</v>
      </c>
      <c r="DM13" s="195">
        <f t="shared" ca="1" si="3"/>
        <v>8509.8558621800275</v>
      </c>
      <c r="DN13" s="195">
        <f t="shared" ca="1" si="3"/>
        <v>8500.6891955133597</v>
      </c>
      <c r="DO13" s="195">
        <f t="shared" ca="1" si="3"/>
        <v>8490.983637076346</v>
      </c>
      <c r="DP13" s="195">
        <f t="shared" ca="1" si="3"/>
        <v>8497.0116561514842</v>
      </c>
      <c r="DQ13" s="195">
        <f t="shared" ca="1" si="3"/>
        <v>8497.0116561514842</v>
      </c>
      <c r="DR13" s="195">
        <f t="shared" ca="1" si="3"/>
        <v>8487.8449894848163</v>
      </c>
      <c r="DS13" s="195">
        <f t="shared" ca="1" si="3"/>
        <v>8463.9106175833149</v>
      </c>
    </row>
    <row r="14" spans="1:123" ht="12.5" x14ac:dyDescent="0.25">
      <c r="A14" s="171"/>
      <c r="B14" s="171"/>
      <c r="C14" s="191"/>
      <c r="D14" s="213"/>
      <c r="E14" s="208"/>
      <c r="F14" s="204"/>
      <c r="G14" s="204"/>
      <c r="H14" s="204"/>
      <c r="I14" s="204"/>
      <c r="J14" s="204"/>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row>
    <row r="15" spans="1:123" ht="12.5" x14ac:dyDescent="0.25">
      <c r="A15" s="171"/>
      <c r="B15" s="171"/>
      <c r="C15" s="191"/>
      <c r="D15" s="213"/>
      <c r="E15" s="203"/>
      <c r="F15" s="203"/>
      <c r="G15" s="203"/>
      <c r="H15" s="203"/>
      <c r="I15" s="203"/>
      <c r="J15" s="203"/>
      <c r="K15" s="192"/>
      <c r="L15" s="192"/>
      <c r="M15" s="192"/>
      <c r="N15" s="192"/>
      <c r="O15" s="192"/>
      <c r="P15" s="192"/>
      <c r="Q15" s="192"/>
      <c r="R15" s="192"/>
      <c r="S15" s="192"/>
      <c r="T15" s="192"/>
      <c r="U15" s="192"/>
      <c r="V15" s="192"/>
      <c r="W15" s="192"/>
      <c r="X15" s="192"/>
      <c r="Y15" s="192"/>
      <c r="Z15" s="192"/>
      <c r="AA15" s="192"/>
      <c r="AB15" s="192"/>
      <c r="AC15" s="192"/>
      <c r="AD15" s="192"/>
      <c r="AE15" s="192"/>
      <c r="AF15" s="192"/>
      <c r="AG15" s="192"/>
    </row>
    <row r="16" spans="1:123" ht="12.5" x14ac:dyDescent="0.25">
      <c r="A16" s="171"/>
      <c r="B16" s="171"/>
      <c r="C16" s="191"/>
      <c r="D16" s="213"/>
      <c r="E16" s="203"/>
      <c r="F16" s="203"/>
      <c r="G16" s="203"/>
      <c r="H16" s="203"/>
      <c r="I16" s="203"/>
      <c r="J16" s="203"/>
      <c r="K16" s="192"/>
      <c r="L16" s="192"/>
      <c r="M16" s="192"/>
      <c r="N16" s="192"/>
      <c r="O16" s="192"/>
      <c r="P16" s="192"/>
      <c r="Q16" s="192"/>
      <c r="R16" s="192"/>
      <c r="S16" s="192"/>
      <c r="T16" s="192"/>
      <c r="U16" s="192"/>
      <c r="V16" s="192"/>
      <c r="W16" s="192"/>
      <c r="X16" s="192"/>
      <c r="Y16" s="192"/>
      <c r="Z16" s="192"/>
      <c r="AA16" s="192"/>
      <c r="AB16" s="192"/>
      <c r="AC16" s="192"/>
      <c r="AD16" s="12"/>
      <c r="AE16" s="12"/>
      <c r="AF16" s="12"/>
      <c r="AG16" s="12"/>
    </row>
    <row r="17" spans="1:123" ht="13" hidden="1" x14ac:dyDescent="0.3">
      <c r="A17" s="171"/>
      <c r="B17" s="207"/>
      <c r="C17" s="191"/>
      <c r="D17" s="239" t="s">
        <v>363</v>
      </c>
      <c r="E17" s="203"/>
      <c r="F17" s="203"/>
      <c r="G17" s="203"/>
      <c r="H17" s="203"/>
      <c r="I17" s="203"/>
      <c r="J17" s="203"/>
      <c r="K17" s="192"/>
      <c r="L17" s="192"/>
      <c r="M17" s="192"/>
      <c r="N17" s="192"/>
      <c r="O17" s="192"/>
      <c r="P17" s="192"/>
      <c r="Q17" s="192"/>
      <c r="R17" s="192"/>
      <c r="S17" s="192"/>
      <c r="T17" s="192"/>
      <c r="U17" s="192"/>
      <c r="V17" s="192"/>
      <c r="W17" s="192"/>
      <c r="X17" s="192"/>
      <c r="Y17" s="192"/>
      <c r="Z17" s="192"/>
      <c r="AA17" s="192"/>
      <c r="AB17" s="192"/>
      <c r="AC17" s="192"/>
      <c r="AD17" s="12"/>
      <c r="AE17" s="12"/>
      <c r="AF17" s="12"/>
      <c r="AG17" s="12"/>
    </row>
    <row r="18" spans="1:123" ht="13" hidden="1" x14ac:dyDescent="0.3">
      <c r="A18" s="171"/>
      <c r="B18" s="207"/>
      <c r="C18" s="191"/>
      <c r="D18" s="239" t="s">
        <v>364</v>
      </c>
      <c r="E18" s="203"/>
      <c r="F18" s="203"/>
      <c r="G18" s="203"/>
      <c r="H18" s="203"/>
      <c r="I18" s="203"/>
      <c r="J18" s="203"/>
      <c r="K18" s="192"/>
      <c r="L18" s="192"/>
      <c r="M18" s="192"/>
      <c r="N18" s="192"/>
      <c r="O18" s="192"/>
      <c r="P18" s="192"/>
      <c r="Q18" s="192"/>
      <c r="R18" s="192"/>
      <c r="S18" s="192"/>
      <c r="T18" s="192"/>
      <c r="U18" s="192"/>
      <c r="V18" s="192"/>
      <c r="W18" s="192"/>
      <c r="X18" s="192"/>
      <c r="Y18" s="192"/>
      <c r="Z18" s="192"/>
      <c r="AA18" s="192"/>
      <c r="AB18" s="192"/>
      <c r="AC18" s="192"/>
      <c r="AD18" s="12"/>
      <c r="AE18" s="12"/>
      <c r="AF18" s="12"/>
      <c r="AG18" s="12"/>
    </row>
    <row r="19" spans="1:123" ht="12.5" hidden="1" x14ac:dyDescent="0.25">
      <c r="A19" s="171"/>
      <c r="B19" s="171"/>
      <c r="C19" s="191"/>
      <c r="D19" s="213" t="s">
        <v>201</v>
      </c>
      <c r="E19" s="203" t="str">
        <f t="shared" ref="E19" si="4">E13</f>
        <v>INR Mn</v>
      </c>
      <c r="F19" s="203"/>
      <c r="G19" s="203"/>
      <c r="H19" s="203">
        <f t="shared" ref="H19:W20" ca="1" si="5">H10</f>
        <v>0</v>
      </c>
      <c r="I19" s="203">
        <f t="shared" ca="1" si="5"/>
        <v>0</v>
      </c>
      <c r="J19" s="203">
        <f t="shared" ca="1" si="5"/>
        <v>0</v>
      </c>
      <c r="K19" s="203">
        <f t="shared" ca="1" si="5"/>
        <v>35.617038847991807</v>
      </c>
      <c r="L19" s="203">
        <f t="shared" ca="1" si="5"/>
        <v>80.864529068085346</v>
      </c>
      <c r="M19" s="203">
        <f t="shared" ca="1" si="5"/>
        <v>209.56433192859348</v>
      </c>
      <c r="N19" s="203">
        <f t="shared" ca="1" si="5"/>
        <v>257.69040461655192</v>
      </c>
      <c r="O19" s="203">
        <f t="shared" ca="1" si="5"/>
        <v>760.34795185575172</v>
      </c>
      <c r="P19" s="203">
        <f t="shared" ca="1" si="5"/>
        <v>859.82564327023954</v>
      </c>
      <c r="Q19" s="203">
        <f t="shared" ca="1" si="5"/>
        <v>1044.4817002380619</v>
      </c>
      <c r="R19" s="203">
        <f t="shared" ca="1" si="5"/>
        <v>1151.7563347234463</v>
      </c>
      <c r="S19" s="203">
        <f t="shared" ca="1" si="5"/>
        <v>1965.6385551317737</v>
      </c>
      <c r="T19" s="203">
        <f t="shared" ca="1" si="5"/>
        <v>1950.6586237250017</v>
      </c>
      <c r="U19" s="203">
        <f t="shared" ca="1" si="5"/>
        <v>2012.5504484876224</v>
      </c>
      <c r="V19" s="203">
        <f t="shared" ca="1" si="5"/>
        <v>2004.6041119977017</v>
      </c>
      <c r="W19" s="203">
        <f t="shared" ca="1" si="5"/>
        <v>3207.0521136488119</v>
      </c>
      <c r="X19" s="203">
        <f t="shared" ref="X19:CI20" ca="1" si="6">X10</f>
        <v>3184.6138203348883</v>
      </c>
      <c r="Y19" s="203">
        <f t="shared" ca="1" si="6"/>
        <v>3308.4398116465554</v>
      </c>
      <c r="Z19" s="203">
        <f t="shared" ca="1" si="6"/>
        <v>3294.6203578677578</v>
      </c>
      <c r="AA19" s="203">
        <f t="shared" ca="1" si="6"/>
        <v>6037.9101753592822</v>
      </c>
      <c r="AB19" s="203">
        <f t="shared" ca="1" si="6"/>
        <v>5956.7639971863955</v>
      </c>
      <c r="AC19" s="203">
        <f t="shared" ca="1" si="6"/>
        <v>6254.0393965888634</v>
      </c>
      <c r="AD19" s="203">
        <f t="shared" ca="1" si="6"/>
        <v>6222.3502706418585</v>
      </c>
      <c r="AE19" s="203">
        <f t="shared" ca="1" si="6"/>
        <v>7465.1295555956131</v>
      </c>
      <c r="AF19" s="203">
        <f t="shared" ca="1" si="6"/>
        <v>7441.2844937173923</v>
      </c>
      <c r="AG19" s="203">
        <f t="shared" ca="1" si="6"/>
        <v>7355.9157376055491</v>
      </c>
      <c r="AH19" s="203">
        <f t="shared" ca="1" si="6"/>
        <v>7347.1352515370008</v>
      </c>
      <c r="AI19" s="203">
        <f t="shared" ca="1" si="6"/>
        <v>7774.4908156080219</v>
      </c>
      <c r="AJ19" s="203">
        <f t="shared" ca="1" si="6"/>
        <v>7771.4120216884803</v>
      </c>
      <c r="AK19" s="203">
        <f t="shared" ca="1" si="6"/>
        <v>7675.1807476221493</v>
      </c>
      <c r="AL19" s="203">
        <f t="shared" ca="1" si="6"/>
        <v>7673.6436045817227</v>
      </c>
      <c r="AM19" s="203">
        <f t="shared" ca="1" si="6"/>
        <v>7632.5765637225395</v>
      </c>
      <c r="AN19" s="203">
        <f t="shared" ca="1" si="6"/>
        <v>7651.3113864446177</v>
      </c>
      <c r="AO19" s="203">
        <f t="shared" ca="1" si="6"/>
        <v>7547.5308671418607</v>
      </c>
      <c r="AP19" s="203">
        <f t="shared" ca="1" si="6"/>
        <v>7546.0261555414763</v>
      </c>
      <c r="AQ19" s="203">
        <f t="shared" ca="1" si="6"/>
        <v>7456.4609966727512</v>
      </c>
      <c r="AR19" s="203">
        <f t="shared" ca="1" si="6"/>
        <v>7418.2468160442704</v>
      </c>
      <c r="AS19" s="203">
        <f t="shared" ca="1" si="6"/>
        <v>7259.5528357449011</v>
      </c>
      <c r="AT19" s="203">
        <f t="shared" ca="1" si="6"/>
        <v>7258.6255370910203</v>
      </c>
      <c r="AU19" s="203">
        <f t="shared" ca="1" si="6"/>
        <v>7060.3079219007923</v>
      </c>
      <c r="AV19" s="203">
        <f t="shared" ca="1" si="6"/>
        <v>7079.2441166090948</v>
      </c>
      <c r="AW19" s="203">
        <f t="shared" ca="1" si="6"/>
        <v>7026.5297330819913</v>
      </c>
      <c r="AX19" s="203">
        <f t="shared" ca="1" si="6"/>
        <v>7026.6029513593912</v>
      </c>
      <c r="AY19" s="203">
        <f t="shared" ca="1" si="6"/>
        <v>7013.3959250171765</v>
      </c>
      <c r="AZ19" s="203">
        <f t="shared" ca="1" si="6"/>
        <v>7031.9630772789378</v>
      </c>
      <c r="BA19" s="203">
        <f t="shared" ca="1" si="6"/>
        <v>7041.4449069761004</v>
      </c>
      <c r="BB19" s="203">
        <f t="shared" ca="1" si="6"/>
        <v>7041.8421179938923</v>
      </c>
      <c r="BC19" s="203">
        <f t="shared" ca="1" si="6"/>
        <v>7041.9072942460953</v>
      </c>
      <c r="BD19" s="203">
        <f t="shared" ca="1" si="6"/>
        <v>7057.7472465958308</v>
      </c>
      <c r="BE19" s="203">
        <f t="shared" ca="1" si="6"/>
        <v>7067.5615527259906</v>
      </c>
      <c r="BF19" s="203">
        <f t="shared" ca="1" si="6"/>
        <v>7068.2941171554885</v>
      </c>
      <c r="BG19" s="203">
        <f t="shared" ca="1" si="6"/>
        <v>7054.3669891384634</v>
      </c>
      <c r="BH19" s="203">
        <f t="shared" ca="1" si="6"/>
        <v>7073.604947805552</v>
      </c>
      <c r="BI19" s="203">
        <f t="shared" ca="1" si="6"/>
        <v>7083.7633885171936</v>
      </c>
      <c r="BJ19" s="203">
        <f t="shared" ca="1" si="6"/>
        <v>7084.8430653869473</v>
      </c>
      <c r="BK19" s="203">
        <f t="shared" ca="1" si="6"/>
        <v>7071.8864918276895</v>
      </c>
      <c r="BL19" s="203">
        <f t="shared" ca="1" si="6"/>
        <v>7091.4775961794121</v>
      </c>
      <c r="BM19" s="203">
        <f t="shared" ca="1" si="6"/>
        <v>7101.9922384091669</v>
      </c>
      <c r="BN19" s="203">
        <f t="shared" ca="1" si="6"/>
        <v>7103.4311990731958</v>
      </c>
      <c r="BO19" s="203">
        <f t="shared" ca="1" si="6"/>
        <v>7090.9530145482076</v>
      </c>
      <c r="BP19" s="203">
        <f t="shared" ca="1" si="6"/>
        <v>7110.9096474917969</v>
      </c>
      <c r="BQ19" s="203">
        <f t="shared" ca="1" si="6"/>
        <v>7121.7929812984376</v>
      </c>
      <c r="BR19" s="203">
        <f t="shared" ca="1" si="6"/>
        <v>7123.6038238942483</v>
      </c>
      <c r="BS19" s="203">
        <f t="shared" ca="1" si="6"/>
        <v>7124.9709150444805</v>
      </c>
      <c r="BT19" s="203">
        <f t="shared" ca="1" si="6"/>
        <v>7142.1673449663958</v>
      </c>
      <c r="BU19" s="203">
        <f t="shared" ca="1" si="6"/>
        <v>7152.1888147125574</v>
      </c>
      <c r="BV19" s="203">
        <f t="shared" ca="1" si="6"/>
        <v>7153.1303353822941</v>
      </c>
      <c r="BW19" s="203">
        <f t="shared" ca="1" si="6"/>
        <v>7139.3915459208401</v>
      </c>
      <c r="BX19" s="203">
        <f t="shared" ca="1" si="6"/>
        <v>7158.8420927465759</v>
      </c>
      <c r="BY19" s="203">
        <f t="shared" ca="1" si="6"/>
        <v>7167.9714775257771</v>
      </c>
      <c r="BZ19" s="203">
        <f t="shared" ca="1" si="6"/>
        <v>7168.013193855988</v>
      </c>
      <c r="CA19" s="203">
        <f t="shared" ca="1" si="6"/>
        <v>7154.0054853968668</v>
      </c>
      <c r="CB19" s="203">
        <f t="shared" ca="1" si="6"/>
        <v>7172.5405881685565</v>
      </c>
      <c r="CC19" s="203">
        <f t="shared" ca="1" si="6"/>
        <v>7180.7466073907399</v>
      </c>
      <c r="CD19" s="203">
        <f t="shared" ca="1" si="6"/>
        <v>7179.8569681147646</v>
      </c>
      <c r="CE19" s="203">
        <f t="shared" ca="1" si="6"/>
        <v>7165.0292499920042</v>
      </c>
      <c r="CF19" s="203">
        <f t="shared" ca="1" si="6"/>
        <v>7182.6168090428728</v>
      </c>
      <c r="CG19" s="203">
        <f t="shared" ca="1" si="6"/>
        <v>7188.6236016221683</v>
      </c>
      <c r="CH19" s="203">
        <f t="shared" ca="1" si="6"/>
        <v>7185.5157053974008</v>
      </c>
      <c r="CI19" s="203">
        <f t="shared" ca="1" si="6"/>
        <v>7181.9213452199283</v>
      </c>
      <c r="CJ19" s="203">
        <f t="shared" ref="CJ19:DS20" ca="1" si="7">CJ10</f>
        <v>7194.113443795155</v>
      </c>
      <c r="CK19" s="203">
        <f t="shared" ca="1" si="7"/>
        <v>7194.113443795155</v>
      </c>
      <c r="CL19" s="203">
        <f t="shared" ca="1" si="7"/>
        <v>7184.9467771284872</v>
      </c>
      <c r="CM19" s="203">
        <f t="shared" ca="1" si="7"/>
        <v>7307.9522915590824</v>
      </c>
      <c r="CN19" s="203">
        <f t="shared" ca="1" si="7"/>
        <v>7317.1189582257502</v>
      </c>
      <c r="CO19" s="203">
        <f t="shared" ca="1" si="7"/>
        <v>7317.1189582257502</v>
      </c>
      <c r="CP19" s="203">
        <f t="shared" ca="1" si="7"/>
        <v>7307.9522915590824</v>
      </c>
      <c r="CQ19" s="203">
        <f t="shared" ca="1" si="7"/>
        <v>7431.5964995327186</v>
      </c>
      <c r="CR19" s="203">
        <f t="shared" ca="1" si="7"/>
        <v>7440.7631661993864</v>
      </c>
      <c r="CS19" s="203">
        <f t="shared" ca="1" si="7"/>
        <v>7440.7631661993864</v>
      </c>
      <c r="CT19" s="203">
        <f t="shared" ca="1" si="7"/>
        <v>7431.5964995327186</v>
      </c>
      <c r="CU19" s="203">
        <f t="shared" ca="1" si="7"/>
        <v>7555.3601167563902</v>
      </c>
      <c r="CV19" s="203">
        <f t="shared" ca="1" si="7"/>
        <v>7564.5267834230581</v>
      </c>
      <c r="CW19" s="203">
        <f t="shared" ca="1" si="7"/>
        <v>7564.5267834230581</v>
      </c>
      <c r="CX19" s="203">
        <f t="shared" ca="1" si="7"/>
        <v>7555.3601167563902</v>
      </c>
      <c r="CY19" s="203">
        <f t="shared" ca="1" si="7"/>
        <v>7839.534530918223</v>
      </c>
      <c r="CZ19" s="203">
        <f t="shared" ca="1" si="7"/>
        <v>7845.5625499935049</v>
      </c>
      <c r="DA19" s="203">
        <f t="shared" ca="1" si="7"/>
        <v>7845.5625499935049</v>
      </c>
      <c r="DB19" s="203">
        <f t="shared" ca="1" si="7"/>
        <v>7836.3958833268371</v>
      </c>
      <c r="DC19" s="203">
        <f t="shared" ca="1" si="7"/>
        <v>8547.1613429219469</v>
      </c>
      <c r="DD19" s="203">
        <f t="shared" ca="1" si="7"/>
        <v>8556.3280095886148</v>
      </c>
      <c r="DE19" s="203">
        <f t="shared" ca="1" si="7"/>
        <v>8556.3280095886148</v>
      </c>
      <c r="DF19" s="203">
        <f t="shared" ca="1" si="7"/>
        <v>8547.1613429219469</v>
      </c>
      <c r="DG19" s="203">
        <f t="shared" ca="1" si="7"/>
        <v>8523.8655645901472</v>
      </c>
      <c r="DH19" s="203">
        <f t="shared" ca="1" si="7"/>
        <v>8533.0322312568151</v>
      </c>
      <c r="DI19" s="203">
        <f t="shared" ca="1" si="7"/>
        <v>8533.0322312568151</v>
      </c>
      <c r="DJ19" s="203">
        <f t="shared" ca="1" si="7"/>
        <v>8523.8655645901472</v>
      </c>
      <c r="DK19" s="203">
        <f t="shared" ca="1" si="7"/>
        <v>8500.6891955133597</v>
      </c>
      <c r="DL19" s="203">
        <f t="shared" ca="1" si="7"/>
        <v>8509.8558621800275</v>
      </c>
      <c r="DM19" s="203">
        <f t="shared" ca="1" si="7"/>
        <v>8509.8558621800275</v>
      </c>
      <c r="DN19" s="203">
        <f t="shared" ca="1" si="7"/>
        <v>8500.6891955133597</v>
      </c>
      <c r="DO19" s="203">
        <f t="shared" ca="1" si="7"/>
        <v>8490.983637076346</v>
      </c>
      <c r="DP19" s="203">
        <f t="shared" ca="1" si="7"/>
        <v>8497.0116561514842</v>
      </c>
      <c r="DQ19" s="203">
        <f t="shared" ca="1" si="7"/>
        <v>8497.0116561514842</v>
      </c>
      <c r="DR19" s="203">
        <f t="shared" ca="1" si="7"/>
        <v>8487.8449894848163</v>
      </c>
      <c r="DS19" s="203">
        <f t="shared" ca="1" si="7"/>
        <v>8463.9106175833149</v>
      </c>
    </row>
    <row r="20" spans="1:123" ht="12.5" hidden="1" x14ac:dyDescent="0.25">
      <c r="A20" s="171"/>
      <c r="B20" s="171"/>
      <c r="C20" s="191"/>
      <c r="D20" s="213" t="s">
        <v>365</v>
      </c>
      <c r="E20" s="203" t="str">
        <f>E19</f>
        <v>INR Mn</v>
      </c>
      <c r="F20" s="203"/>
      <c r="G20" s="203"/>
      <c r="H20" s="203">
        <f t="shared" si="5"/>
        <v>0</v>
      </c>
      <c r="I20" s="203">
        <f t="shared" ref="I20:BT20" si="8">I11</f>
        <v>0</v>
      </c>
      <c r="J20" s="203">
        <f t="shared" si="8"/>
        <v>0</v>
      </c>
      <c r="K20" s="203">
        <f t="shared" si="8"/>
        <v>155.4474727338966</v>
      </c>
      <c r="L20" s="203">
        <f t="shared" si="8"/>
        <v>155.4474727338966</v>
      </c>
      <c r="M20" s="203">
        <f t="shared" si="8"/>
        <v>155.4474727338966</v>
      </c>
      <c r="N20" s="203">
        <f t="shared" si="8"/>
        <v>155.4474727338966</v>
      </c>
      <c r="O20" s="203">
        <f t="shared" si="8"/>
        <v>310.89494546779321</v>
      </c>
      <c r="P20" s="203">
        <f t="shared" si="8"/>
        <v>310.89494546779321</v>
      </c>
      <c r="Q20" s="203">
        <f t="shared" si="8"/>
        <v>310.89494546779321</v>
      </c>
      <c r="R20" s="203">
        <f t="shared" si="8"/>
        <v>310.89494546779321</v>
      </c>
      <c r="S20" s="203">
        <f t="shared" si="8"/>
        <v>466.34241820168972</v>
      </c>
      <c r="T20" s="203">
        <f t="shared" si="8"/>
        <v>466.34241820168972</v>
      </c>
      <c r="U20" s="203">
        <f t="shared" si="8"/>
        <v>466.34241820168972</v>
      </c>
      <c r="V20" s="203">
        <f t="shared" si="8"/>
        <v>466.34241820168972</v>
      </c>
      <c r="W20" s="203">
        <f t="shared" si="8"/>
        <v>777.23736366948287</v>
      </c>
      <c r="X20" s="203">
        <f t="shared" si="8"/>
        <v>777.23736366948287</v>
      </c>
      <c r="Y20" s="203">
        <f t="shared" si="8"/>
        <v>777.23736366948287</v>
      </c>
      <c r="Z20" s="203">
        <f t="shared" si="8"/>
        <v>777.23736366948287</v>
      </c>
      <c r="AA20" s="203">
        <f t="shared" si="8"/>
        <v>1554.4747273389657</v>
      </c>
      <c r="AB20" s="203">
        <f t="shared" si="8"/>
        <v>1554.4747273389657</v>
      </c>
      <c r="AC20" s="203">
        <f t="shared" si="8"/>
        <v>1554.4747273389657</v>
      </c>
      <c r="AD20" s="203">
        <f t="shared" si="8"/>
        <v>1554.4747273389657</v>
      </c>
      <c r="AE20" s="203">
        <f t="shared" si="8"/>
        <v>1554.4747273389657</v>
      </c>
      <c r="AF20" s="203">
        <f t="shared" si="8"/>
        <v>1554.4747273389657</v>
      </c>
      <c r="AG20" s="203">
        <f t="shared" si="8"/>
        <v>1554.4747273389657</v>
      </c>
      <c r="AH20" s="203">
        <f t="shared" si="8"/>
        <v>1554.4747273389657</v>
      </c>
      <c r="AI20" s="203">
        <f t="shared" si="8"/>
        <v>1554.4747273389657</v>
      </c>
      <c r="AJ20" s="203">
        <f t="shared" si="8"/>
        <v>1554.4747273389657</v>
      </c>
      <c r="AK20" s="203">
        <f t="shared" si="8"/>
        <v>1554.4747273389657</v>
      </c>
      <c r="AL20" s="203">
        <f t="shared" si="8"/>
        <v>1554.4747273389657</v>
      </c>
      <c r="AM20" s="203">
        <f t="shared" si="8"/>
        <v>1554.4747273389657</v>
      </c>
      <c r="AN20" s="203">
        <f t="shared" si="8"/>
        <v>1554.4747273389657</v>
      </c>
      <c r="AO20" s="203">
        <f t="shared" si="8"/>
        <v>1554.4747273389657</v>
      </c>
      <c r="AP20" s="203">
        <f t="shared" si="8"/>
        <v>1554.4747273389657</v>
      </c>
      <c r="AQ20" s="203">
        <f t="shared" si="8"/>
        <v>1554.4747273389657</v>
      </c>
      <c r="AR20" s="203">
        <f t="shared" si="8"/>
        <v>1554.4747273389657</v>
      </c>
      <c r="AS20" s="203">
        <f t="shared" si="8"/>
        <v>1554.4747273389657</v>
      </c>
      <c r="AT20" s="203">
        <f t="shared" si="8"/>
        <v>1554.4747273389657</v>
      </c>
      <c r="AU20" s="203">
        <f t="shared" si="8"/>
        <v>1554.4747273389657</v>
      </c>
      <c r="AV20" s="203">
        <f t="shared" si="8"/>
        <v>1554.4747273389657</v>
      </c>
      <c r="AW20" s="203">
        <f t="shared" si="8"/>
        <v>1554.4747273389657</v>
      </c>
      <c r="AX20" s="203">
        <f t="shared" si="8"/>
        <v>1554.4747273389657</v>
      </c>
      <c r="AY20" s="203">
        <f t="shared" si="8"/>
        <v>1554.4747273389657</v>
      </c>
      <c r="AZ20" s="203">
        <f t="shared" si="8"/>
        <v>1554.4747273389657</v>
      </c>
      <c r="BA20" s="203">
        <f t="shared" si="8"/>
        <v>1554.4747273389657</v>
      </c>
      <c r="BB20" s="203">
        <f t="shared" si="8"/>
        <v>1554.4747273389657</v>
      </c>
      <c r="BC20" s="203">
        <f t="shared" si="8"/>
        <v>1554.4747273389657</v>
      </c>
      <c r="BD20" s="203">
        <f t="shared" si="8"/>
        <v>1554.4747273389657</v>
      </c>
      <c r="BE20" s="203">
        <f t="shared" si="8"/>
        <v>1554.4747273389657</v>
      </c>
      <c r="BF20" s="203">
        <f t="shared" si="8"/>
        <v>1554.4747273389657</v>
      </c>
      <c r="BG20" s="203">
        <f t="shared" si="8"/>
        <v>1554.4747273389657</v>
      </c>
      <c r="BH20" s="203">
        <f t="shared" si="8"/>
        <v>1554.4747273389657</v>
      </c>
      <c r="BI20" s="203">
        <f t="shared" si="8"/>
        <v>1554.4747273389657</v>
      </c>
      <c r="BJ20" s="203">
        <f t="shared" si="8"/>
        <v>1554.4747273389657</v>
      </c>
      <c r="BK20" s="203">
        <f t="shared" si="8"/>
        <v>1554.4747273389657</v>
      </c>
      <c r="BL20" s="203">
        <f t="shared" si="8"/>
        <v>1554.4747273389657</v>
      </c>
      <c r="BM20" s="203">
        <f t="shared" si="8"/>
        <v>1554.4747273389657</v>
      </c>
      <c r="BN20" s="203">
        <f t="shared" si="8"/>
        <v>1554.4747273389657</v>
      </c>
      <c r="BO20" s="203">
        <f t="shared" si="8"/>
        <v>1554.4747273389657</v>
      </c>
      <c r="BP20" s="203">
        <f t="shared" si="8"/>
        <v>1554.4747273389657</v>
      </c>
      <c r="BQ20" s="203">
        <f t="shared" si="8"/>
        <v>1554.4747273389657</v>
      </c>
      <c r="BR20" s="203">
        <f t="shared" si="8"/>
        <v>1554.4747273389657</v>
      </c>
      <c r="BS20" s="203">
        <f t="shared" si="8"/>
        <v>1554.4747273389657</v>
      </c>
      <c r="BT20" s="203">
        <f t="shared" si="8"/>
        <v>1554.4747273389657</v>
      </c>
      <c r="BU20" s="203">
        <f t="shared" si="6"/>
        <v>1554.4747273389657</v>
      </c>
      <c r="BV20" s="203">
        <f t="shared" si="6"/>
        <v>1554.4747273389657</v>
      </c>
      <c r="BW20" s="203">
        <f t="shared" si="6"/>
        <v>1554.4747273389657</v>
      </c>
      <c r="BX20" s="203">
        <f t="shared" si="6"/>
        <v>1554.4747273389657</v>
      </c>
      <c r="BY20" s="203">
        <f t="shared" si="6"/>
        <v>1554.4747273389657</v>
      </c>
      <c r="BZ20" s="203">
        <f t="shared" si="6"/>
        <v>1554.4747273389657</v>
      </c>
      <c r="CA20" s="203">
        <f t="shared" si="6"/>
        <v>1554.4747273389657</v>
      </c>
      <c r="CB20" s="203">
        <f t="shared" si="6"/>
        <v>1554.4747273389657</v>
      </c>
      <c r="CC20" s="203">
        <f t="shared" si="6"/>
        <v>1554.4747273389657</v>
      </c>
      <c r="CD20" s="203">
        <f t="shared" si="6"/>
        <v>1554.4747273389657</v>
      </c>
      <c r="CE20" s="203">
        <f t="shared" si="6"/>
        <v>1554.4747273389657</v>
      </c>
      <c r="CF20" s="203">
        <f t="shared" si="6"/>
        <v>1554.4747273389657</v>
      </c>
      <c r="CG20" s="203">
        <f t="shared" si="6"/>
        <v>1554.4747273389657</v>
      </c>
      <c r="CH20" s="203">
        <f t="shared" si="6"/>
        <v>1554.4747273389657</v>
      </c>
      <c r="CI20" s="203">
        <f t="shared" si="6"/>
        <v>1554.4747273389657</v>
      </c>
      <c r="CJ20" s="203">
        <f t="shared" si="7"/>
        <v>1554.4747273389657</v>
      </c>
      <c r="CK20" s="203">
        <f t="shared" si="7"/>
        <v>1554.4747273389657</v>
      </c>
      <c r="CL20" s="203">
        <f t="shared" si="7"/>
        <v>1554.4747273389657</v>
      </c>
      <c r="CM20" s="203">
        <f t="shared" si="7"/>
        <v>1407.5347410396516</v>
      </c>
      <c r="CN20" s="203">
        <f t="shared" si="7"/>
        <v>1407.5347410396516</v>
      </c>
      <c r="CO20" s="203">
        <f t="shared" si="7"/>
        <v>1407.5347410396516</v>
      </c>
      <c r="CP20" s="203">
        <f t="shared" si="7"/>
        <v>1407.5347410396516</v>
      </c>
      <c r="CQ20" s="203">
        <f t="shared" si="7"/>
        <v>1260.5947547403373</v>
      </c>
      <c r="CR20" s="203">
        <f t="shared" si="7"/>
        <v>1260.5947547403373</v>
      </c>
      <c r="CS20" s="203">
        <f t="shared" si="7"/>
        <v>1260.5947547403373</v>
      </c>
      <c r="CT20" s="203">
        <f t="shared" si="7"/>
        <v>1260.5947547403373</v>
      </c>
      <c r="CU20" s="203">
        <f t="shared" si="7"/>
        <v>1113.654768441023</v>
      </c>
      <c r="CV20" s="203">
        <f t="shared" si="7"/>
        <v>1113.654768441023</v>
      </c>
      <c r="CW20" s="203">
        <f t="shared" si="7"/>
        <v>1113.654768441023</v>
      </c>
      <c r="CX20" s="203">
        <f t="shared" si="7"/>
        <v>1113.654768441023</v>
      </c>
      <c r="CY20" s="203">
        <f t="shared" si="7"/>
        <v>819.77479584239438</v>
      </c>
      <c r="CZ20" s="203">
        <f t="shared" si="7"/>
        <v>819.77479584239438</v>
      </c>
      <c r="DA20" s="203">
        <f t="shared" si="7"/>
        <v>819.77479584239438</v>
      </c>
      <c r="DB20" s="203">
        <f t="shared" si="7"/>
        <v>819.77479584239438</v>
      </c>
      <c r="DC20" s="203">
        <f t="shared" si="7"/>
        <v>85.074864345822789</v>
      </c>
      <c r="DD20" s="203">
        <f t="shared" si="7"/>
        <v>85.074864345822789</v>
      </c>
      <c r="DE20" s="203">
        <f t="shared" si="7"/>
        <v>85.074864345822789</v>
      </c>
      <c r="DF20" s="203">
        <f t="shared" si="7"/>
        <v>85.074864345822789</v>
      </c>
      <c r="DG20" s="203">
        <f t="shared" si="7"/>
        <v>85.074864345822789</v>
      </c>
      <c r="DH20" s="203">
        <f t="shared" si="7"/>
        <v>85.074864345822789</v>
      </c>
      <c r="DI20" s="203">
        <f t="shared" si="7"/>
        <v>85.074864345822789</v>
      </c>
      <c r="DJ20" s="203">
        <f t="shared" si="7"/>
        <v>85.074864345822789</v>
      </c>
      <c r="DK20" s="203">
        <f t="shared" si="7"/>
        <v>85.074864345822789</v>
      </c>
      <c r="DL20" s="203">
        <f t="shared" si="7"/>
        <v>85.074864345822789</v>
      </c>
      <c r="DM20" s="203">
        <f t="shared" si="7"/>
        <v>85.074864345822789</v>
      </c>
      <c r="DN20" s="203">
        <f t="shared" si="7"/>
        <v>85.074864345822789</v>
      </c>
      <c r="DO20" s="203">
        <f t="shared" si="7"/>
        <v>85.074864345822789</v>
      </c>
      <c r="DP20" s="203">
        <f t="shared" si="7"/>
        <v>85.074864345822789</v>
      </c>
      <c r="DQ20" s="203">
        <f t="shared" si="7"/>
        <v>85.074864345822789</v>
      </c>
      <c r="DR20" s="203">
        <f t="shared" si="7"/>
        <v>85.074864345822789</v>
      </c>
      <c r="DS20" s="203">
        <f t="shared" si="7"/>
        <v>85.074864345822789</v>
      </c>
    </row>
    <row r="21" spans="1:123" ht="12.5" hidden="1" x14ac:dyDescent="0.25">
      <c r="A21" s="171"/>
      <c r="B21" s="171"/>
      <c r="C21" s="191"/>
      <c r="D21" s="213" t="s">
        <v>366</v>
      </c>
      <c r="E21" s="203" t="str">
        <f>E20</f>
        <v>INR Mn</v>
      </c>
      <c r="F21" s="203"/>
      <c r="G21" s="203"/>
      <c r="H21" s="203">
        <f t="shared" ref="H21:BS21" ca="1" si="9">H19+H20</f>
        <v>0</v>
      </c>
      <c r="I21" s="203">
        <f t="shared" ca="1" si="9"/>
        <v>0</v>
      </c>
      <c r="J21" s="203">
        <f t="shared" ca="1" si="9"/>
        <v>0</v>
      </c>
      <c r="K21" s="203">
        <f t="shared" ca="1" si="9"/>
        <v>191.06451158188841</v>
      </c>
      <c r="L21" s="203">
        <f t="shared" ca="1" si="9"/>
        <v>236.31200180198195</v>
      </c>
      <c r="M21" s="203">
        <f t="shared" ca="1" si="9"/>
        <v>365.01180466249008</v>
      </c>
      <c r="N21" s="203">
        <f t="shared" ca="1" si="9"/>
        <v>413.13787735044855</v>
      </c>
      <c r="O21" s="203">
        <f t="shared" ca="1" si="9"/>
        <v>1071.2428973235449</v>
      </c>
      <c r="P21" s="203">
        <f t="shared" ca="1" si="9"/>
        <v>1170.7205887380328</v>
      </c>
      <c r="Q21" s="203">
        <f t="shared" ca="1" si="9"/>
        <v>1355.376645705855</v>
      </c>
      <c r="R21" s="203">
        <f t="shared" ca="1" si="9"/>
        <v>1462.6512801912395</v>
      </c>
      <c r="S21" s="203">
        <f t="shared" ca="1" si="9"/>
        <v>2431.9809733334632</v>
      </c>
      <c r="T21" s="203">
        <f t="shared" ca="1" si="9"/>
        <v>2417.0010419266914</v>
      </c>
      <c r="U21" s="203">
        <f t="shared" ca="1" si="9"/>
        <v>2478.8928666893121</v>
      </c>
      <c r="V21" s="203">
        <f t="shared" ca="1" si="9"/>
        <v>2470.9465301993914</v>
      </c>
      <c r="W21" s="203">
        <f t="shared" ca="1" si="9"/>
        <v>3984.2894773182948</v>
      </c>
      <c r="X21" s="203">
        <f t="shared" ca="1" si="9"/>
        <v>3961.8511840043711</v>
      </c>
      <c r="Y21" s="203">
        <f t="shared" ca="1" si="9"/>
        <v>4085.6771753160383</v>
      </c>
      <c r="Z21" s="203">
        <f t="shared" ca="1" si="9"/>
        <v>4071.8577215372406</v>
      </c>
      <c r="AA21" s="203">
        <f t="shared" ca="1" si="9"/>
        <v>7592.384902698248</v>
      </c>
      <c r="AB21" s="203">
        <f t="shared" ca="1" si="9"/>
        <v>7511.2387245253612</v>
      </c>
      <c r="AC21" s="203">
        <f t="shared" ca="1" si="9"/>
        <v>7808.5141239278291</v>
      </c>
      <c r="AD21" s="203">
        <f t="shared" ca="1" si="9"/>
        <v>7776.8249979808243</v>
      </c>
      <c r="AE21" s="203">
        <f t="shared" ca="1" si="9"/>
        <v>9019.6042829345788</v>
      </c>
      <c r="AF21" s="203">
        <f t="shared" ca="1" si="9"/>
        <v>8995.759221056358</v>
      </c>
      <c r="AG21" s="203">
        <f t="shared" ca="1" si="9"/>
        <v>8910.390464944514</v>
      </c>
      <c r="AH21" s="203">
        <f t="shared" ca="1" si="9"/>
        <v>8901.6099788759675</v>
      </c>
      <c r="AI21" s="203">
        <f t="shared" ca="1" si="9"/>
        <v>9328.9655429469876</v>
      </c>
      <c r="AJ21" s="203">
        <f t="shared" ca="1" si="9"/>
        <v>9325.8867490274461</v>
      </c>
      <c r="AK21" s="203">
        <f t="shared" ca="1" si="9"/>
        <v>9229.655474961115</v>
      </c>
      <c r="AL21" s="203">
        <f t="shared" ca="1" si="9"/>
        <v>9228.1183319206884</v>
      </c>
      <c r="AM21" s="203">
        <f t="shared" ca="1" si="9"/>
        <v>9187.0512910615053</v>
      </c>
      <c r="AN21" s="203">
        <f t="shared" ca="1" si="9"/>
        <v>9205.7861137835826</v>
      </c>
      <c r="AO21" s="203">
        <f t="shared" ca="1" si="9"/>
        <v>9102.0055944808264</v>
      </c>
      <c r="AP21" s="203">
        <f t="shared" ca="1" si="9"/>
        <v>9100.5008828804421</v>
      </c>
      <c r="AQ21" s="203">
        <f t="shared" ca="1" si="9"/>
        <v>9010.935724011717</v>
      </c>
      <c r="AR21" s="203">
        <f t="shared" ca="1" si="9"/>
        <v>8972.7215433832353</v>
      </c>
      <c r="AS21" s="203">
        <f t="shared" ca="1" si="9"/>
        <v>8814.027563083866</v>
      </c>
      <c r="AT21" s="203">
        <f t="shared" ca="1" si="9"/>
        <v>8813.1002644299861</v>
      </c>
      <c r="AU21" s="203">
        <f t="shared" ca="1" si="9"/>
        <v>8614.782649239758</v>
      </c>
      <c r="AV21" s="203">
        <f t="shared" ca="1" si="9"/>
        <v>8633.7188439480597</v>
      </c>
      <c r="AW21" s="203">
        <f t="shared" ca="1" si="9"/>
        <v>8581.0044604209579</v>
      </c>
      <c r="AX21" s="203">
        <f t="shared" ca="1" si="9"/>
        <v>8581.077678698357</v>
      </c>
      <c r="AY21" s="203">
        <f t="shared" ca="1" si="9"/>
        <v>8567.8706523561414</v>
      </c>
      <c r="AZ21" s="203">
        <f t="shared" ca="1" si="9"/>
        <v>8586.4378046179045</v>
      </c>
      <c r="BA21" s="203">
        <f t="shared" ca="1" si="9"/>
        <v>8595.9196343150652</v>
      </c>
      <c r="BB21" s="203">
        <f t="shared" ca="1" si="9"/>
        <v>8596.3168453328581</v>
      </c>
      <c r="BC21" s="203">
        <f t="shared" ca="1" si="9"/>
        <v>8596.382021585061</v>
      </c>
      <c r="BD21" s="203">
        <f t="shared" ca="1" si="9"/>
        <v>8612.2219739347966</v>
      </c>
      <c r="BE21" s="203">
        <f t="shared" ca="1" si="9"/>
        <v>8622.0362800649564</v>
      </c>
      <c r="BF21" s="203">
        <f t="shared" ca="1" si="9"/>
        <v>8622.7688444944542</v>
      </c>
      <c r="BG21" s="203">
        <f t="shared" ca="1" si="9"/>
        <v>8608.8417164774291</v>
      </c>
      <c r="BH21" s="203">
        <f t="shared" ca="1" si="9"/>
        <v>8628.0796751445178</v>
      </c>
      <c r="BI21" s="203">
        <f t="shared" ca="1" si="9"/>
        <v>8638.2381158561584</v>
      </c>
      <c r="BJ21" s="203">
        <f t="shared" ca="1" si="9"/>
        <v>8639.317792725913</v>
      </c>
      <c r="BK21" s="203">
        <f t="shared" ca="1" si="9"/>
        <v>8626.3612191666543</v>
      </c>
      <c r="BL21" s="203">
        <f t="shared" ca="1" si="9"/>
        <v>8645.9523235183769</v>
      </c>
      <c r="BM21" s="203">
        <f t="shared" ca="1" si="9"/>
        <v>8656.4669657481318</v>
      </c>
      <c r="BN21" s="203">
        <f t="shared" ca="1" si="9"/>
        <v>8657.9059264121606</v>
      </c>
      <c r="BO21" s="203">
        <f t="shared" ca="1" si="9"/>
        <v>8645.4277418871734</v>
      </c>
      <c r="BP21" s="203">
        <f t="shared" ca="1" si="9"/>
        <v>8665.3843748307627</v>
      </c>
      <c r="BQ21" s="203">
        <f t="shared" ca="1" si="9"/>
        <v>8676.2677086374024</v>
      </c>
      <c r="BR21" s="203">
        <f t="shared" ca="1" si="9"/>
        <v>8678.078551233215</v>
      </c>
      <c r="BS21" s="203">
        <f t="shared" ca="1" si="9"/>
        <v>8679.4456423834454</v>
      </c>
      <c r="BT21" s="203">
        <f t="shared" ref="BT21:DS21" ca="1" si="10">BT19+BT20</f>
        <v>8696.6420723053616</v>
      </c>
      <c r="BU21" s="203">
        <f t="shared" ca="1" si="10"/>
        <v>8706.6635420515231</v>
      </c>
      <c r="BV21" s="203">
        <f t="shared" ca="1" si="10"/>
        <v>8707.6050627212608</v>
      </c>
      <c r="BW21" s="203">
        <f t="shared" ca="1" si="10"/>
        <v>8693.8662732598059</v>
      </c>
      <c r="BX21" s="203">
        <f t="shared" ca="1" si="10"/>
        <v>8713.3168200855416</v>
      </c>
      <c r="BY21" s="203">
        <f t="shared" ca="1" si="10"/>
        <v>8722.4462048647438</v>
      </c>
      <c r="BZ21" s="203">
        <f t="shared" ca="1" si="10"/>
        <v>8722.4879211949537</v>
      </c>
      <c r="CA21" s="203">
        <f t="shared" ca="1" si="10"/>
        <v>8708.4802127358325</v>
      </c>
      <c r="CB21" s="203">
        <f t="shared" ca="1" si="10"/>
        <v>8727.0153155075222</v>
      </c>
      <c r="CC21" s="203">
        <f t="shared" ca="1" si="10"/>
        <v>8735.2213347297056</v>
      </c>
      <c r="CD21" s="203">
        <f t="shared" ca="1" si="10"/>
        <v>8734.3316954537295</v>
      </c>
      <c r="CE21" s="203">
        <f t="shared" ca="1" si="10"/>
        <v>8719.5039773309691</v>
      </c>
      <c r="CF21" s="203">
        <f t="shared" ca="1" si="10"/>
        <v>8737.0915363818385</v>
      </c>
      <c r="CG21" s="203">
        <f t="shared" ca="1" si="10"/>
        <v>8743.098328961134</v>
      </c>
      <c r="CH21" s="203">
        <f t="shared" ca="1" si="10"/>
        <v>8739.9904327363656</v>
      </c>
      <c r="CI21" s="203">
        <f t="shared" ca="1" si="10"/>
        <v>8736.396072558895</v>
      </c>
      <c r="CJ21" s="203">
        <f t="shared" ca="1" si="10"/>
        <v>8748.5881711341208</v>
      </c>
      <c r="CK21" s="203">
        <f t="shared" ca="1" si="10"/>
        <v>8748.5881711341208</v>
      </c>
      <c r="CL21" s="203">
        <f t="shared" ca="1" si="10"/>
        <v>8739.4215044674529</v>
      </c>
      <c r="CM21" s="203">
        <f t="shared" ca="1" si="10"/>
        <v>8715.487032598734</v>
      </c>
      <c r="CN21" s="203">
        <f t="shared" ca="1" si="10"/>
        <v>8724.6536992654019</v>
      </c>
      <c r="CO21" s="203">
        <f t="shared" ca="1" si="10"/>
        <v>8724.6536992654019</v>
      </c>
      <c r="CP21" s="203">
        <f t="shared" ca="1" si="10"/>
        <v>8715.487032598734</v>
      </c>
      <c r="CQ21" s="203">
        <f t="shared" ca="1" si="10"/>
        <v>8692.1912542730552</v>
      </c>
      <c r="CR21" s="203">
        <f t="shared" ca="1" si="10"/>
        <v>8701.357920939723</v>
      </c>
      <c r="CS21" s="203">
        <f t="shared" ca="1" si="10"/>
        <v>8701.357920939723</v>
      </c>
      <c r="CT21" s="203">
        <f t="shared" ca="1" si="10"/>
        <v>8692.1912542730552</v>
      </c>
      <c r="CU21" s="203">
        <f t="shared" ca="1" si="10"/>
        <v>8669.0148851974136</v>
      </c>
      <c r="CV21" s="203">
        <f t="shared" ca="1" si="10"/>
        <v>8678.1815518640815</v>
      </c>
      <c r="CW21" s="203">
        <f t="shared" ca="1" si="10"/>
        <v>8678.1815518640815</v>
      </c>
      <c r="CX21" s="203">
        <f t="shared" ca="1" si="10"/>
        <v>8669.0148851974136</v>
      </c>
      <c r="CY21" s="203">
        <f t="shared" ca="1" si="10"/>
        <v>8659.3093267606182</v>
      </c>
      <c r="CZ21" s="203">
        <f t="shared" ca="1" si="10"/>
        <v>8665.3373458359001</v>
      </c>
      <c r="DA21" s="203">
        <f t="shared" ca="1" si="10"/>
        <v>8665.3373458359001</v>
      </c>
      <c r="DB21" s="203">
        <f t="shared" ca="1" si="10"/>
        <v>8656.1706791692322</v>
      </c>
      <c r="DC21" s="203">
        <f t="shared" ca="1" si="10"/>
        <v>8632.2362072677697</v>
      </c>
      <c r="DD21" s="203">
        <f t="shared" ca="1" si="10"/>
        <v>8641.4028739344376</v>
      </c>
      <c r="DE21" s="203">
        <f t="shared" ca="1" si="10"/>
        <v>8641.4028739344376</v>
      </c>
      <c r="DF21" s="203">
        <f t="shared" ca="1" si="10"/>
        <v>8632.2362072677697</v>
      </c>
      <c r="DG21" s="203">
        <f t="shared" ca="1" si="10"/>
        <v>8608.94042893597</v>
      </c>
      <c r="DH21" s="203">
        <f t="shared" ca="1" si="10"/>
        <v>8618.1070956026379</v>
      </c>
      <c r="DI21" s="203">
        <f t="shared" ca="1" si="10"/>
        <v>8618.1070956026379</v>
      </c>
      <c r="DJ21" s="203">
        <f t="shared" ca="1" si="10"/>
        <v>8608.94042893597</v>
      </c>
      <c r="DK21" s="203">
        <f t="shared" ca="1" si="10"/>
        <v>8585.7640598591825</v>
      </c>
      <c r="DL21" s="203">
        <f t="shared" ca="1" si="10"/>
        <v>8594.9307265258503</v>
      </c>
      <c r="DM21" s="203">
        <f t="shared" ca="1" si="10"/>
        <v>8594.9307265258503</v>
      </c>
      <c r="DN21" s="203">
        <f t="shared" ca="1" si="10"/>
        <v>8585.7640598591825</v>
      </c>
      <c r="DO21" s="203">
        <f t="shared" ca="1" si="10"/>
        <v>8576.0585014221688</v>
      </c>
      <c r="DP21" s="203">
        <f t="shared" ca="1" si="10"/>
        <v>8582.086520497307</v>
      </c>
      <c r="DQ21" s="203">
        <f t="shared" ca="1" si="10"/>
        <v>8582.086520497307</v>
      </c>
      <c r="DR21" s="203">
        <f t="shared" ca="1" si="10"/>
        <v>8572.9198538306391</v>
      </c>
      <c r="DS21" s="203">
        <f t="shared" ca="1" si="10"/>
        <v>8548.9854819291377</v>
      </c>
    </row>
    <row r="22" spans="1:123" ht="12.5" hidden="1" x14ac:dyDescent="0.25">
      <c r="A22" s="171"/>
      <c r="B22" s="171"/>
      <c r="C22" s="191"/>
      <c r="D22" s="171"/>
      <c r="E22" s="203"/>
      <c r="F22" s="203"/>
      <c r="G22" s="203"/>
      <c r="H22" s="203"/>
      <c r="I22" s="203"/>
      <c r="J22" s="203"/>
      <c r="K22" s="192"/>
      <c r="L22" s="192"/>
      <c r="M22" s="192"/>
      <c r="N22" s="192"/>
      <c r="O22" s="192"/>
      <c r="P22" s="192"/>
      <c r="Q22" s="192"/>
      <c r="R22" s="192"/>
      <c r="S22" s="192"/>
      <c r="T22" s="192"/>
      <c r="U22" s="192"/>
      <c r="V22" s="192"/>
      <c r="W22" s="192"/>
      <c r="X22" s="192"/>
      <c r="Y22" s="192"/>
      <c r="Z22" s="192"/>
      <c r="AA22" s="192"/>
      <c r="AB22" s="192"/>
      <c r="AC22" s="192"/>
      <c r="AD22" s="12"/>
      <c r="AE22" s="12"/>
      <c r="AF22" s="12"/>
      <c r="AG22" s="12"/>
    </row>
    <row r="23" spans="1:123" ht="12.5" hidden="1" x14ac:dyDescent="0.25">
      <c r="A23" s="171"/>
      <c r="B23" s="171"/>
      <c r="C23" s="191"/>
      <c r="D23" s="171" t="s">
        <v>367</v>
      </c>
      <c r="E23" s="203"/>
      <c r="F23" s="203"/>
      <c r="G23" s="203"/>
      <c r="H23" s="203"/>
      <c r="I23" s="203"/>
      <c r="J23" s="203"/>
      <c r="K23" s="192"/>
      <c r="L23" s="192"/>
      <c r="M23" s="192"/>
      <c r="N23" s="192"/>
      <c r="O23" s="192"/>
      <c r="P23" s="192"/>
      <c r="Q23" s="192"/>
      <c r="R23" s="192"/>
      <c r="S23" s="192"/>
      <c r="T23" s="192"/>
      <c r="U23" s="192"/>
      <c r="V23" s="192"/>
      <c r="W23" s="192"/>
      <c r="X23" s="192"/>
      <c r="Y23" s="192"/>
      <c r="Z23" s="192"/>
      <c r="AA23" s="192"/>
      <c r="AB23" s="192"/>
      <c r="AC23" s="192"/>
      <c r="AD23" s="12"/>
      <c r="AE23" s="12"/>
      <c r="AF23" s="12"/>
      <c r="AG23" s="12"/>
    </row>
    <row r="24" spans="1:123" ht="13" hidden="1" x14ac:dyDescent="0.3">
      <c r="A24" s="171"/>
      <c r="B24" s="207"/>
      <c r="C24" s="191"/>
      <c r="D24" s="207" t="s">
        <v>368</v>
      </c>
      <c r="E24" s="203"/>
      <c r="F24" s="203"/>
      <c r="G24" s="203"/>
      <c r="H24" s="203"/>
      <c r="I24" s="203"/>
      <c r="J24" s="203"/>
      <c r="K24" s="192"/>
      <c r="L24" s="192"/>
      <c r="M24" s="192"/>
      <c r="N24" s="192"/>
      <c r="O24" s="192"/>
      <c r="P24" s="192"/>
      <c r="Q24" s="192"/>
      <c r="R24" s="192"/>
      <c r="S24" s="192"/>
      <c r="T24" s="192"/>
      <c r="U24" s="192"/>
      <c r="V24" s="192"/>
      <c r="W24" s="192"/>
      <c r="X24" s="192"/>
      <c r="Y24" s="192"/>
      <c r="Z24" s="192"/>
      <c r="AA24" s="192"/>
      <c r="AB24" s="192"/>
      <c r="AC24" s="192"/>
      <c r="AD24" s="12"/>
      <c r="AE24" s="12"/>
      <c r="AF24" s="12"/>
      <c r="AG24" s="12"/>
    </row>
    <row r="25" spans="1:123" ht="12.5" hidden="1" x14ac:dyDescent="0.25">
      <c r="A25" s="171"/>
      <c r="B25" s="171"/>
      <c r="C25" s="191"/>
      <c r="D25" s="171" t="s">
        <v>320</v>
      </c>
      <c r="E25" s="203" t="str">
        <f t="shared" ref="E25" si="11">E19</f>
        <v>INR Mn</v>
      </c>
      <c r="F25" s="203"/>
      <c r="G25" s="203"/>
      <c r="H25" s="204">
        <f t="shared" ref="H25" si="12">G28</f>
        <v>0</v>
      </c>
      <c r="I25" s="204">
        <f t="shared" ref="I25" ca="1" si="13">H28</f>
        <v>0</v>
      </c>
      <c r="J25" s="204">
        <f t="shared" ref="J25" ca="1" si="14">I28</f>
        <v>0</v>
      </c>
      <c r="K25" s="204">
        <f t="shared" ref="K25" ca="1" si="15">J28</f>
        <v>0</v>
      </c>
      <c r="L25" s="204">
        <f t="shared" ref="L25" ca="1" si="16">K28</f>
        <v>0</v>
      </c>
      <c r="M25" s="204">
        <f t="shared" ref="M25" ca="1" si="17">L28</f>
        <v>0</v>
      </c>
      <c r="N25" s="204">
        <f t="shared" ref="N25" ca="1" si="18">M28</f>
        <v>0</v>
      </c>
      <c r="O25" s="204">
        <f t="shared" ref="O25" ca="1" si="19">N28</f>
        <v>0</v>
      </c>
      <c r="P25" s="204">
        <f t="shared" ref="P25" ca="1" si="20">O28</f>
        <v>0</v>
      </c>
      <c r="Q25" s="204">
        <f t="shared" ref="Q25" ca="1" si="21">P28</f>
        <v>0</v>
      </c>
      <c r="R25" s="204">
        <f t="shared" ref="R25" ca="1" si="22">Q28</f>
        <v>0</v>
      </c>
      <c r="S25" s="204">
        <f t="shared" ref="S25" ca="1" si="23">R28</f>
        <v>0</v>
      </c>
      <c r="T25" s="204">
        <f t="shared" ref="T25" ca="1" si="24">S28</f>
        <v>0</v>
      </c>
      <c r="U25" s="204">
        <f t="shared" ref="U25" ca="1" si="25">T28</f>
        <v>0</v>
      </c>
      <c r="V25" s="204">
        <f t="shared" ref="V25" ca="1" si="26">U28</f>
        <v>0</v>
      </c>
      <c r="W25" s="204">
        <f t="shared" ref="W25" ca="1" si="27">V28</f>
        <v>0</v>
      </c>
      <c r="X25" s="204">
        <f t="shared" ref="X25" ca="1" si="28">W28</f>
        <v>0</v>
      </c>
      <c r="Y25" s="204">
        <f t="shared" ref="Y25" ca="1" si="29">X28</f>
        <v>0</v>
      </c>
      <c r="Z25" s="204">
        <f t="shared" ref="Z25" ca="1" si="30">Y28</f>
        <v>0</v>
      </c>
      <c r="AA25" s="204">
        <f t="shared" ref="AA25" ca="1" si="31">Z28</f>
        <v>0</v>
      </c>
      <c r="AB25" s="204">
        <f t="shared" ref="AB25" ca="1" si="32">AA28</f>
        <v>0</v>
      </c>
      <c r="AC25" s="204">
        <f t="shared" ref="AC25" ca="1" si="33">AB28</f>
        <v>0</v>
      </c>
      <c r="AD25" s="204">
        <f t="shared" ref="AD25" ca="1" si="34">AC28</f>
        <v>0</v>
      </c>
      <c r="AE25" s="204">
        <f t="shared" ref="AE25" ca="1" si="35">AD28</f>
        <v>0</v>
      </c>
      <c r="AF25" s="204">
        <f t="shared" ref="AF25" ca="1" si="36">AE28</f>
        <v>0</v>
      </c>
      <c r="AG25" s="204">
        <f t="shared" ref="AG25" ca="1" si="37">AF28</f>
        <v>0</v>
      </c>
      <c r="AH25" s="204">
        <f t="shared" ref="AH25" ca="1" si="38">AG28</f>
        <v>0</v>
      </c>
      <c r="AI25" s="204">
        <f t="shared" ref="AI25" ca="1" si="39">AH28</f>
        <v>0</v>
      </c>
      <c r="AJ25" s="204">
        <f t="shared" ref="AJ25" ca="1" si="40">AI28</f>
        <v>0</v>
      </c>
      <c r="AK25" s="204">
        <f t="shared" ref="AK25" ca="1" si="41">AJ28</f>
        <v>0</v>
      </c>
      <c r="AL25" s="204">
        <f t="shared" ref="AL25" ca="1" si="42">AK28</f>
        <v>0</v>
      </c>
      <c r="AM25" s="204">
        <f t="shared" ref="AM25" ca="1" si="43">AL28</f>
        <v>0</v>
      </c>
      <c r="AN25" s="204">
        <f t="shared" ref="AN25" ca="1" si="44">AM28</f>
        <v>0</v>
      </c>
      <c r="AO25" s="204">
        <f t="shared" ref="AO25" ca="1" si="45">AN28</f>
        <v>0</v>
      </c>
      <c r="AP25" s="204">
        <f t="shared" ref="AP25" ca="1" si="46">AO28</f>
        <v>0</v>
      </c>
      <c r="AQ25" s="204">
        <f t="shared" ref="AQ25" ca="1" si="47">AP28</f>
        <v>0</v>
      </c>
      <c r="AR25" s="204">
        <f t="shared" ref="AR25" ca="1" si="48">AQ28</f>
        <v>0</v>
      </c>
      <c r="AS25" s="204">
        <f t="shared" ref="AS25" ca="1" si="49">AR28</f>
        <v>0</v>
      </c>
      <c r="AT25" s="204">
        <f t="shared" ref="AT25" ca="1" si="50">AS28</f>
        <v>0</v>
      </c>
      <c r="AU25" s="204">
        <f t="shared" ref="AU25" ca="1" si="51">AT28</f>
        <v>0</v>
      </c>
      <c r="AV25" s="204">
        <f t="shared" ref="AV25" ca="1" si="52">AU28</f>
        <v>0</v>
      </c>
      <c r="AW25" s="204">
        <f t="shared" ref="AW25" ca="1" si="53">AV28</f>
        <v>0</v>
      </c>
      <c r="AX25" s="204">
        <f t="shared" ref="AX25" ca="1" si="54">AW28</f>
        <v>0</v>
      </c>
      <c r="AY25" s="204">
        <f t="shared" ref="AY25" ca="1" si="55">AX28</f>
        <v>0</v>
      </c>
      <c r="AZ25" s="204">
        <f t="shared" ref="AZ25" ca="1" si="56">AY28</f>
        <v>0</v>
      </c>
      <c r="BA25" s="204">
        <f t="shared" ref="BA25" ca="1" si="57">AZ28</f>
        <v>0</v>
      </c>
      <c r="BB25" s="204">
        <f t="shared" ref="BB25" ca="1" si="58">BA28</f>
        <v>0</v>
      </c>
      <c r="BC25" s="204">
        <f t="shared" ref="BC25" ca="1" si="59">BB28</f>
        <v>0</v>
      </c>
      <c r="BD25" s="204">
        <f t="shared" ref="BD25" ca="1" si="60">BC28</f>
        <v>0</v>
      </c>
      <c r="BE25" s="204">
        <f t="shared" ref="BE25" ca="1" si="61">BD28</f>
        <v>0</v>
      </c>
      <c r="BF25" s="204">
        <f t="shared" ref="BF25" ca="1" si="62">BE28</f>
        <v>0</v>
      </c>
      <c r="BG25" s="204">
        <f t="shared" ref="BG25" ca="1" si="63">BF28</f>
        <v>0</v>
      </c>
      <c r="BH25" s="204">
        <f t="shared" ref="BH25" ca="1" si="64">BG28</f>
        <v>0</v>
      </c>
      <c r="BI25" s="204">
        <f t="shared" ref="BI25" ca="1" si="65">BH28</f>
        <v>0</v>
      </c>
      <c r="BJ25" s="204">
        <f t="shared" ref="BJ25" ca="1" si="66">BI28</f>
        <v>0</v>
      </c>
      <c r="BK25" s="204">
        <f t="shared" ref="BK25" ca="1" si="67">BJ28</f>
        <v>0</v>
      </c>
      <c r="BL25" s="204">
        <f t="shared" ref="BL25" ca="1" si="68">BK28</f>
        <v>0</v>
      </c>
      <c r="BM25" s="204">
        <f t="shared" ref="BM25" ca="1" si="69">BL28</f>
        <v>0</v>
      </c>
      <c r="BN25" s="204">
        <f t="shared" ref="BN25" ca="1" si="70">BM28</f>
        <v>0</v>
      </c>
      <c r="BO25" s="204">
        <f t="shared" ref="BO25" ca="1" si="71">BN28</f>
        <v>0</v>
      </c>
      <c r="BP25" s="204">
        <f t="shared" ref="BP25" ca="1" si="72">BO28</f>
        <v>0</v>
      </c>
      <c r="BQ25" s="204">
        <f t="shared" ref="BQ25" ca="1" si="73">BP28</f>
        <v>0</v>
      </c>
      <c r="BR25" s="204">
        <f t="shared" ref="BR25" ca="1" si="74">BQ28</f>
        <v>0</v>
      </c>
      <c r="BS25" s="204">
        <f t="shared" ref="BS25" ca="1" si="75">BR28</f>
        <v>0</v>
      </c>
      <c r="BT25" s="204">
        <f t="shared" ref="BT25" ca="1" si="76">BS28</f>
        <v>0</v>
      </c>
      <c r="BU25" s="204">
        <f t="shared" ref="BU25" ca="1" si="77">BT28</f>
        <v>0</v>
      </c>
      <c r="BV25" s="204">
        <f t="shared" ref="BV25" ca="1" si="78">BU28</f>
        <v>0</v>
      </c>
      <c r="BW25" s="204">
        <f t="shared" ref="BW25" ca="1" si="79">BV28</f>
        <v>0</v>
      </c>
      <c r="BX25" s="204">
        <f t="shared" ref="BX25" ca="1" si="80">BW28</f>
        <v>0</v>
      </c>
      <c r="BY25" s="204">
        <f t="shared" ref="BY25" ca="1" si="81">BX28</f>
        <v>0</v>
      </c>
      <c r="BZ25" s="204">
        <f t="shared" ref="BZ25" ca="1" si="82">BY28</f>
        <v>0</v>
      </c>
      <c r="CA25" s="204">
        <f t="shared" ref="CA25" ca="1" si="83">BZ28</f>
        <v>0</v>
      </c>
      <c r="CB25" s="204">
        <f t="shared" ref="CB25" ca="1" si="84">CA28</f>
        <v>0</v>
      </c>
      <c r="CC25" s="204">
        <f t="shared" ref="CC25" ca="1" si="85">CB28</f>
        <v>0</v>
      </c>
      <c r="CD25" s="204">
        <f t="shared" ref="CD25" ca="1" si="86">CC28</f>
        <v>0</v>
      </c>
      <c r="CE25" s="204">
        <f t="shared" ref="CE25" ca="1" si="87">CD28</f>
        <v>0</v>
      </c>
      <c r="CF25" s="204">
        <f t="shared" ref="CF25" ca="1" si="88">CE28</f>
        <v>0</v>
      </c>
      <c r="CG25" s="204">
        <f t="shared" ref="CG25" ca="1" si="89">CF28</f>
        <v>0</v>
      </c>
      <c r="CH25" s="204">
        <f t="shared" ref="CH25" ca="1" si="90">CG28</f>
        <v>0</v>
      </c>
      <c r="CI25" s="204">
        <f t="shared" ref="CI25" ca="1" si="91">CH28</f>
        <v>0</v>
      </c>
      <c r="CJ25" s="204">
        <f t="shared" ref="CJ25" ca="1" si="92">CI28</f>
        <v>0</v>
      </c>
      <c r="CK25" s="204">
        <f t="shared" ref="CK25" ca="1" si="93">CJ28</f>
        <v>0</v>
      </c>
      <c r="CL25" s="204">
        <f t="shared" ref="CL25" ca="1" si="94">CK28</f>
        <v>0</v>
      </c>
      <c r="CM25" s="204">
        <f t="shared" ref="CM25" ca="1" si="95">CL28</f>
        <v>0</v>
      </c>
      <c r="CN25" s="204">
        <f t="shared" ref="CN25" ca="1" si="96">CM28</f>
        <v>0</v>
      </c>
      <c r="CO25" s="204">
        <f t="shared" ref="CO25" ca="1" si="97">CN28</f>
        <v>0</v>
      </c>
      <c r="CP25" s="204">
        <f t="shared" ref="CP25" ca="1" si="98">CO28</f>
        <v>0</v>
      </c>
      <c r="CQ25" s="204">
        <f t="shared" ref="CQ25" ca="1" si="99">CP28</f>
        <v>0</v>
      </c>
      <c r="CR25" s="204">
        <f t="shared" ref="CR25" ca="1" si="100">CQ28</f>
        <v>0</v>
      </c>
      <c r="CS25" s="204">
        <f t="shared" ref="CS25" ca="1" si="101">CR28</f>
        <v>0</v>
      </c>
      <c r="CT25" s="204">
        <f t="shared" ref="CT25" ca="1" si="102">CS28</f>
        <v>0</v>
      </c>
      <c r="CU25" s="204">
        <f t="shared" ref="CU25" ca="1" si="103">CT28</f>
        <v>0</v>
      </c>
      <c r="CV25" s="204">
        <f t="shared" ref="CV25" ca="1" si="104">CU28</f>
        <v>0</v>
      </c>
      <c r="CW25" s="204">
        <f t="shared" ref="CW25" ca="1" si="105">CV28</f>
        <v>0</v>
      </c>
      <c r="CX25" s="204">
        <f t="shared" ref="CX25" ca="1" si="106">CW28</f>
        <v>0</v>
      </c>
      <c r="CY25" s="204">
        <f t="shared" ref="CY25" ca="1" si="107">CX28</f>
        <v>0</v>
      </c>
      <c r="CZ25" s="204">
        <f t="shared" ref="CZ25" ca="1" si="108">CY28</f>
        <v>0</v>
      </c>
      <c r="DA25" s="204">
        <f t="shared" ref="DA25" ca="1" si="109">CZ28</f>
        <v>0</v>
      </c>
      <c r="DB25" s="204">
        <f t="shared" ref="DB25" ca="1" si="110">DA28</f>
        <v>0</v>
      </c>
      <c r="DC25" s="204">
        <f t="shared" ref="DC25" ca="1" si="111">DB28</f>
        <v>0</v>
      </c>
      <c r="DD25" s="204">
        <f t="shared" ref="DD25" ca="1" si="112">DC28</f>
        <v>0</v>
      </c>
      <c r="DE25" s="204">
        <f t="shared" ref="DE25" ca="1" si="113">DD28</f>
        <v>0</v>
      </c>
      <c r="DF25" s="204">
        <f t="shared" ref="DF25" ca="1" si="114">DE28</f>
        <v>0</v>
      </c>
      <c r="DG25" s="204">
        <f t="shared" ref="DG25" ca="1" si="115">DF28</f>
        <v>0</v>
      </c>
      <c r="DH25" s="204">
        <f t="shared" ref="DH25" ca="1" si="116">DG28</f>
        <v>0</v>
      </c>
      <c r="DI25" s="204">
        <f t="shared" ref="DI25" ca="1" si="117">DH28</f>
        <v>0</v>
      </c>
      <c r="DJ25" s="204">
        <f t="shared" ref="DJ25" ca="1" si="118">DI28</f>
        <v>0</v>
      </c>
      <c r="DK25" s="204">
        <f t="shared" ref="DK25" ca="1" si="119">DJ28</f>
        <v>0</v>
      </c>
      <c r="DL25" s="204">
        <f t="shared" ref="DL25" ca="1" si="120">DK28</f>
        <v>0</v>
      </c>
      <c r="DM25" s="204">
        <f t="shared" ref="DM25" ca="1" si="121">DL28</f>
        <v>0</v>
      </c>
      <c r="DN25" s="204">
        <f t="shared" ref="DN25" ca="1" si="122">DM28</f>
        <v>0</v>
      </c>
      <c r="DO25" s="204">
        <f t="shared" ref="DO25" ca="1" si="123">DN28</f>
        <v>0</v>
      </c>
      <c r="DP25" s="204">
        <f t="shared" ref="DP25" ca="1" si="124">DO28</f>
        <v>0</v>
      </c>
      <c r="DQ25" s="204">
        <f t="shared" ref="DQ25" ca="1" si="125">DP28</f>
        <v>0</v>
      </c>
      <c r="DR25" s="204">
        <f t="shared" ref="DR25" ca="1" si="126">DQ28</f>
        <v>0</v>
      </c>
      <c r="DS25" s="204">
        <f t="shared" ref="DS25" ca="1" si="127">DR28</f>
        <v>0</v>
      </c>
    </row>
    <row r="26" spans="1:123" ht="12.5" hidden="1" x14ac:dyDescent="0.25">
      <c r="A26" s="171"/>
      <c r="B26" s="171"/>
      <c r="C26" s="191"/>
      <c r="D26" s="171" t="s">
        <v>369</v>
      </c>
      <c r="E26" s="203" t="str">
        <f t="shared" ref="E26:E28" si="128">E25</f>
        <v>INR Mn</v>
      </c>
      <c r="F26" s="203"/>
      <c r="G26" s="203"/>
      <c r="H26" s="204">
        <f t="shared" ref="H26:BS26" ca="1" si="129">IF(H21&lt;0,H20,IF(H19&lt;0,-H19,0))</f>
        <v>0</v>
      </c>
      <c r="I26" s="204">
        <f t="shared" ca="1" si="129"/>
        <v>0</v>
      </c>
      <c r="J26" s="204">
        <f t="shared" ca="1" si="129"/>
        <v>0</v>
      </c>
      <c r="K26" s="204">
        <f t="shared" ca="1" si="129"/>
        <v>0</v>
      </c>
      <c r="L26" s="204">
        <f t="shared" ca="1" si="129"/>
        <v>0</v>
      </c>
      <c r="M26" s="204">
        <f t="shared" ca="1" si="129"/>
        <v>0</v>
      </c>
      <c r="N26" s="204">
        <f t="shared" ca="1" si="129"/>
        <v>0</v>
      </c>
      <c r="O26" s="204">
        <f t="shared" ca="1" si="129"/>
        <v>0</v>
      </c>
      <c r="P26" s="204">
        <f t="shared" ca="1" si="129"/>
        <v>0</v>
      </c>
      <c r="Q26" s="204">
        <f t="shared" ca="1" si="129"/>
        <v>0</v>
      </c>
      <c r="R26" s="204">
        <f t="shared" ca="1" si="129"/>
        <v>0</v>
      </c>
      <c r="S26" s="204">
        <f t="shared" ca="1" si="129"/>
        <v>0</v>
      </c>
      <c r="T26" s="204">
        <f t="shared" ca="1" si="129"/>
        <v>0</v>
      </c>
      <c r="U26" s="204">
        <f t="shared" ca="1" si="129"/>
        <v>0</v>
      </c>
      <c r="V26" s="204">
        <f t="shared" ca="1" si="129"/>
        <v>0</v>
      </c>
      <c r="W26" s="204">
        <f t="shared" ca="1" si="129"/>
        <v>0</v>
      </c>
      <c r="X26" s="204">
        <f t="shared" ca="1" si="129"/>
        <v>0</v>
      </c>
      <c r="Y26" s="204">
        <f t="shared" ca="1" si="129"/>
        <v>0</v>
      </c>
      <c r="Z26" s="204">
        <f t="shared" ca="1" si="129"/>
        <v>0</v>
      </c>
      <c r="AA26" s="204">
        <f t="shared" ca="1" si="129"/>
        <v>0</v>
      </c>
      <c r="AB26" s="204">
        <f t="shared" ca="1" si="129"/>
        <v>0</v>
      </c>
      <c r="AC26" s="204">
        <f t="shared" ca="1" si="129"/>
        <v>0</v>
      </c>
      <c r="AD26" s="204">
        <f t="shared" ca="1" si="129"/>
        <v>0</v>
      </c>
      <c r="AE26" s="204">
        <f t="shared" ca="1" si="129"/>
        <v>0</v>
      </c>
      <c r="AF26" s="204">
        <f t="shared" ca="1" si="129"/>
        <v>0</v>
      </c>
      <c r="AG26" s="204">
        <f t="shared" ca="1" si="129"/>
        <v>0</v>
      </c>
      <c r="AH26" s="204">
        <f t="shared" ca="1" si="129"/>
        <v>0</v>
      </c>
      <c r="AI26" s="204">
        <f t="shared" ca="1" si="129"/>
        <v>0</v>
      </c>
      <c r="AJ26" s="204">
        <f t="shared" ca="1" si="129"/>
        <v>0</v>
      </c>
      <c r="AK26" s="204">
        <f t="shared" ca="1" si="129"/>
        <v>0</v>
      </c>
      <c r="AL26" s="204">
        <f t="shared" ca="1" si="129"/>
        <v>0</v>
      </c>
      <c r="AM26" s="204">
        <f t="shared" ca="1" si="129"/>
        <v>0</v>
      </c>
      <c r="AN26" s="204">
        <f t="shared" ca="1" si="129"/>
        <v>0</v>
      </c>
      <c r="AO26" s="204">
        <f t="shared" ca="1" si="129"/>
        <v>0</v>
      </c>
      <c r="AP26" s="204">
        <f t="shared" ca="1" si="129"/>
        <v>0</v>
      </c>
      <c r="AQ26" s="204">
        <f t="shared" ca="1" si="129"/>
        <v>0</v>
      </c>
      <c r="AR26" s="204">
        <f t="shared" ca="1" si="129"/>
        <v>0</v>
      </c>
      <c r="AS26" s="204">
        <f t="shared" ca="1" si="129"/>
        <v>0</v>
      </c>
      <c r="AT26" s="204">
        <f t="shared" ca="1" si="129"/>
        <v>0</v>
      </c>
      <c r="AU26" s="204">
        <f t="shared" ca="1" si="129"/>
        <v>0</v>
      </c>
      <c r="AV26" s="204">
        <f t="shared" ca="1" si="129"/>
        <v>0</v>
      </c>
      <c r="AW26" s="204">
        <f t="shared" ca="1" si="129"/>
        <v>0</v>
      </c>
      <c r="AX26" s="204">
        <f t="shared" ca="1" si="129"/>
        <v>0</v>
      </c>
      <c r="AY26" s="204">
        <f t="shared" ca="1" si="129"/>
        <v>0</v>
      </c>
      <c r="AZ26" s="204">
        <f t="shared" ca="1" si="129"/>
        <v>0</v>
      </c>
      <c r="BA26" s="204">
        <f t="shared" ca="1" si="129"/>
        <v>0</v>
      </c>
      <c r="BB26" s="204">
        <f t="shared" ca="1" si="129"/>
        <v>0</v>
      </c>
      <c r="BC26" s="204">
        <f t="shared" ca="1" si="129"/>
        <v>0</v>
      </c>
      <c r="BD26" s="204">
        <f t="shared" ca="1" si="129"/>
        <v>0</v>
      </c>
      <c r="BE26" s="204">
        <f t="shared" ca="1" si="129"/>
        <v>0</v>
      </c>
      <c r="BF26" s="204">
        <f t="shared" ca="1" si="129"/>
        <v>0</v>
      </c>
      <c r="BG26" s="204">
        <f t="shared" ca="1" si="129"/>
        <v>0</v>
      </c>
      <c r="BH26" s="204">
        <f t="shared" ca="1" si="129"/>
        <v>0</v>
      </c>
      <c r="BI26" s="204">
        <f t="shared" ca="1" si="129"/>
        <v>0</v>
      </c>
      <c r="BJ26" s="204">
        <f t="shared" ca="1" si="129"/>
        <v>0</v>
      </c>
      <c r="BK26" s="204">
        <f t="shared" ca="1" si="129"/>
        <v>0</v>
      </c>
      <c r="BL26" s="204">
        <f t="shared" ca="1" si="129"/>
        <v>0</v>
      </c>
      <c r="BM26" s="204">
        <f t="shared" ca="1" si="129"/>
        <v>0</v>
      </c>
      <c r="BN26" s="204">
        <f t="shared" ca="1" si="129"/>
        <v>0</v>
      </c>
      <c r="BO26" s="204">
        <f t="shared" ca="1" si="129"/>
        <v>0</v>
      </c>
      <c r="BP26" s="204">
        <f t="shared" ca="1" si="129"/>
        <v>0</v>
      </c>
      <c r="BQ26" s="204">
        <f t="shared" ca="1" si="129"/>
        <v>0</v>
      </c>
      <c r="BR26" s="204">
        <f t="shared" ca="1" si="129"/>
        <v>0</v>
      </c>
      <c r="BS26" s="204">
        <f t="shared" ca="1" si="129"/>
        <v>0</v>
      </c>
      <c r="BT26" s="204">
        <f t="shared" ref="BT26:DS26" ca="1" si="130">IF(BT21&lt;0,BT20,IF(BT19&lt;0,-BT19,0))</f>
        <v>0</v>
      </c>
      <c r="BU26" s="204">
        <f t="shared" ca="1" si="130"/>
        <v>0</v>
      </c>
      <c r="BV26" s="204">
        <f t="shared" ca="1" si="130"/>
        <v>0</v>
      </c>
      <c r="BW26" s="204">
        <f t="shared" ca="1" si="130"/>
        <v>0</v>
      </c>
      <c r="BX26" s="204">
        <f t="shared" ca="1" si="130"/>
        <v>0</v>
      </c>
      <c r="BY26" s="204">
        <f t="shared" ca="1" si="130"/>
        <v>0</v>
      </c>
      <c r="BZ26" s="204">
        <f t="shared" ca="1" si="130"/>
        <v>0</v>
      </c>
      <c r="CA26" s="204">
        <f t="shared" ca="1" si="130"/>
        <v>0</v>
      </c>
      <c r="CB26" s="204">
        <f t="shared" ca="1" si="130"/>
        <v>0</v>
      </c>
      <c r="CC26" s="204">
        <f t="shared" ca="1" si="130"/>
        <v>0</v>
      </c>
      <c r="CD26" s="204">
        <f t="shared" ca="1" si="130"/>
        <v>0</v>
      </c>
      <c r="CE26" s="204">
        <f t="shared" ca="1" si="130"/>
        <v>0</v>
      </c>
      <c r="CF26" s="204">
        <f t="shared" ca="1" si="130"/>
        <v>0</v>
      </c>
      <c r="CG26" s="204">
        <f t="shared" ca="1" si="130"/>
        <v>0</v>
      </c>
      <c r="CH26" s="204">
        <f t="shared" ca="1" si="130"/>
        <v>0</v>
      </c>
      <c r="CI26" s="204">
        <f t="shared" ca="1" si="130"/>
        <v>0</v>
      </c>
      <c r="CJ26" s="204">
        <f t="shared" ca="1" si="130"/>
        <v>0</v>
      </c>
      <c r="CK26" s="204">
        <f t="shared" ca="1" si="130"/>
        <v>0</v>
      </c>
      <c r="CL26" s="204">
        <f t="shared" ca="1" si="130"/>
        <v>0</v>
      </c>
      <c r="CM26" s="204">
        <f t="shared" ca="1" si="130"/>
        <v>0</v>
      </c>
      <c r="CN26" s="204">
        <f t="shared" ca="1" si="130"/>
        <v>0</v>
      </c>
      <c r="CO26" s="204">
        <f t="shared" ca="1" si="130"/>
        <v>0</v>
      </c>
      <c r="CP26" s="204">
        <f t="shared" ca="1" si="130"/>
        <v>0</v>
      </c>
      <c r="CQ26" s="204">
        <f t="shared" ca="1" si="130"/>
        <v>0</v>
      </c>
      <c r="CR26" s="204">
        <f t="shared" ca="1" si="130"/>
        <v>0</v>
      </c>
      <c r="CS26" s="204">
        <f t="shared" ca="1" si="130"/>
        <v>0</v>
      </c>
      <c r="CT26" s="204">
        <f t="shared" ca="1" si="130"/>
        <v>0</v>
      </c>
      <c r="CU26" s="204">
        <f t="shared" ca="1" si="130"/>
        <v>0</v>
      </c>
      <c r="CV26" s="204">
        <f t="shared" ca="1" si="130"/>
        <v>0</v>
      </c>
      <c r="CW26" s="204">
        <f t="shared" ca="1" si="130"/>
        <v>0</v>
      </c>
      <c r="CX26" s="204">
        <f t="shared" ca="1" si="130"/>
        <v>0</v>
      </c>
      <c r="CY26" s="204">
        <f t="shared" ca="1" si="130"/>
        <v>0</v>
      </c>
      <c r="CZ26" s="204">
        <f t="shared" ca="1" si="130"/>
        <v>0</v>
      </c>
      <c r="DA26" s="204">
        <f t="shared" ca="1" si="130"/>
        <v>0</v>
      </c>
      <c r="DB26" s="204">
        <f t="shared" ca="1" si="130"/>
        <v>0</v>
      </c>
      <c r="DC26" s="204">
        <f t="shared" ca="1" si="130"/>
        <v>0</v>
      </c>
      <c r="DD26" s="204">
        <f t="shared" ca="1" si="130"/>
        <v>0</v>
      </c>
      <c r="DE26" s="204">
        <f t="shared" ca="1" si="130"/>
        <v>0</v>
      </c>
      <c r="DF26" s="204">
        <f t="shared" ca="1" si="130"/>
        <v>0</v>
      </c>
      <c r="DG26" s="204">
        <f t="shared" ca="1" si="130"/>
        <v>0</v>
      </c>
      <c r="DH26" s="204">
        <f t="shared" ca="1" si="130"/>
        <v>0</v>
      </c>
      <c r="DI26" s="204">
        <f t="shared" ca="1" si="130"/>
        <v>0</v>
      </c>
      <c r="DJ26" s="204">
        <f t="shared" ca="1" si="130"/>
        <v>0</v>
      </c>
      <c r="DK26" s="204">
        <f t="shared" ca="1" si="130"/>
        <v>0</v>
      </c>
      <c r="DL26" s="204">
        <f t="shared" ca="1" si="130"/>
        <v>0</v>
      </c>
      <c r="DM26" s="204">
        <f t="shared" ca="1" si="130"/>
        <v>0</v>
      </c>
      <c r="DN26" s="204">
        <f t="shared" ca="1" si="130"/>
        <v>0</v>
      </c>
      <c r="DO26" s="204">
        <f t="shared" ca="1" si="130"/>
        <v>0</v>
      </c>
      <c r="DP26" s="204">
        <f t="shared" ca="1" si="130"/>
        <v>0</v>
      </c>
      <c r="DQ26" s="204">
        <f t="shared" ca="1" si="130"/>
        <v>0</v>
      </c>
      <c r="DR26" s="204">
        <f t="shared" ca="1" si="130"/>
        <v>0</v>
      </c>
      <c r="DS26" s="204">
        <f t="shared" ca="1" si="130"/>
        <v>0</v>
      </c>
    </row>
    <row r="27" spans="1:123" ht="12.5" hidden="1" x14ac:dyDescent="0.25">
      <c r="A27" s="171"/>
      <c r="B27" s="171"/>
      <c r="C27" s="191"/>
      <c r="D27" s="171" t="s">
        <v>370</v>
      </c>
      <c r="E27" s="203" t="str">
        <f t="shared" si="128"/>
        <v>INR Mn</v>
      </c>
      <c r="F27" s="203"/>
      <c r="G27" s="203"/>
      <c r="H27" s="204">
        <f t="shared" ref="H27:AM27" ca="1" si="131">IF(OR(H25=0,H19&lt;0),0,IF(H31&lt;0, IF(H25&gt;-H31,0,H25), MIN(H25,H19)))</f>
        <v>0</v>
      </c>
      <c r="I27" s="204">
        <f t="shared" ca="1" si="131"/>
        <v>0</v>
      </c>
      <c r="J27" s="204">
        <f t="shared" ca="1" si="131"/>
        <v>0</v>
      </c>
      <c r="K27" s="204">
        <f t="shared" ca="1" si="131"/>
        <v>0</v>
      </c>
      <c r="L27" s="204">
        <f t="shared" ca="1" si="131"/>
        <v>0</v>
      </c>
      <c r="M27" s="204">
        <f t="shared" ca="1" si="131"/>
        <v>0</v>
      </c>
      <c r="N27" s="204">
        <f t="shared" ca="1" si="131"/>
        <v>0</v>
      </c>
      <c r="O27" s="204">
        <f t="shared" ca="1" si="131"/>
        <v>0</v>
      </c>
      <c r="P27" s="204">
        <f t="shared" ca="1" si="131"/>
        <v>0</v>
      </c>
      <c r="Q27" s="204">
        <f t="shared" ca="1" si="131"/>
        <v>0</v>
      </c>
      <c r="R27" s="204">
        <f t="shared" ca="1" si="131"/>
        <v>0</v>
      </c>
      <c r="S27" s="204">
        <f t="shared" ca="1" si="131"/>
        <v>0</v>
      </c>
      <c r="T27" s="204">
        <f t="shared" ca="1" si="131"/>
        <v>0</v>
      </c>
      <c r="U27" s="204">
        <f t="shared" ca="1" si="131"/>
        <v>0</v>
      </c>
      <c r="V27" s="204">
        <f t="shared" ca="1" si="131"/>
        <v>0</v>
      </c>
      <c r="W27" s="204">
        <f t="shared" ca="1" si="131"/>
        <v>0</v>
      </c>
      <c r="X27" s="204">
        <f t="shared" ca="1" si="131"/>
        <v>0</v>
      </c>
      <c r="Y27" s="204">
        <f t="shared" ca="1" si="131"/>
        <v>0</v>
      </c>
      <c r="Z27" s="204">
        <f t="shared" ca="1" si="131"/>
        <v>0</v>
      </c>
      <c r="AA27" s="204">
        <f t="shared" ca="1" si="131"/>
        <v>0</v>
      </c>
      <c r="AB27" s="204">
        <f t="shared" ca="1" si="131"/>
        <v>0</v>
      </c>
      <c r="AC27" s="204">
        <f t="shared" ca="1" si="131"/>
        <v>0</v>
      </c>
      <c r="AD27" s="204">
        <f t="shared" ca="1" si="131"/>
        <v>0</v>
      </c>
      <c r="AE27" s="204">
        <f t="shared" ca="1" si="131"/>
        <v>0</v>
      </c>
      <c r="AF27" s="204">
        <f t="shared" ca="1" si="131"/>
        <v>0</v>
      </c>
      <c r="AG27" s="204">
        <f t="shared" ca="1" si="131"/>
        <v>0</v>
      </c>
      <c r="AH27" s="204">
        <f t="shared" ca="1" si="131"/>
        <v>0</v>
      </c>
      <c r="AI27" s="204">
        <f t="shared" ca="1" si="131"/>
        <v>0</v>
      </c>
      <c r="AJ27" s="204">
        <f t="shared" ca="1" si="131"/>
        <v>0</v>
      </c>
      <c r="AK27" s="204">
        <f t="shared" ca="1" si="131"/>
        <v>0</v>
      </c>
      <c r="AL27" s="204">
        <f t="shared" ca="1" si="131"/>
        <v>0</v>
      </c>
      <c r="AM27" s="204">
        <f t="shared" ca="1" si="131"/>
        <v>0</v>
      </c>
      <c r="AN27" s="204">
        <f t="shared" ref="AN27:BS27" ca="1" si="132">IF(OR(AN25=0,AN19&lt;0),0,IF(AN31&lt;0, IF(AN25&gt;-AN31,0,AN25), MIN(AN25,AN19)))</f>
        <v>0</v>
      </c>
      <c r="AO27" s="204">
        <f t="shared" ca="1" si="132"/>
        <v>0</v>
      </c>
      <c r="AP27" s="204">
        <f t="shared" ca="1" si="132"/>
        <v>0</v>
      </c>
      <c r="AQ27" s="204">
        <f t="shared" ca="1" si="132"/>
        <v>0</v>
      </c>
      <c r="AR27" s="204">
        <f t="shared" ca="1" si="132"/>
        <v>0</v>
      </c>
      <c r="AS27" s="204">
        <f t="shared" ca="1" si="132"/>
        <v>0</v>
      </c>
      <c r="AT27" s="204">
        <f t="shared" ca="1" si="132"/>
        <v>0</v>
      </c>
      <c r="AU27" s="204">
        <f t="shared" ca="1" si="132"/>
        <v>0</v>
      </c>
      <c r="AV27" s="204">
        <f t="shared" ca="1" si="132"/>
        <v>0</v>
      </c>
      <c r="AW27" s="204">
        <f t="shared" ca="1" si="132"/>
        <v>0</v>
      </c>
      <c r="AX27" s="204">
        <f t="shared" ca="1" si="132"/>
        <v>0</v>
      </c>
      <c r="AY27" s="204">
        <f t="shared" ca="1" si="132"/>
        <v>0</v>
      </c>
      <c r="AZ27" s="204">
        <f t="shared" ca="1" si="132"/>
        <v>0</v>
      </c>
      <c r="BA27" s="204">
        <f t="shared" ca="1" si="132"/>
        <v>0</v>
      </c>
      <c r="BB27" s="204">
        <f t="shared" ca="1" si="132"/>
        <v>0</v>
      </c>
      <c r="BC27" s="204">
        <f t="shared" ca="1" si="132"/>
        <v>0</v>
      </c>
      <c r="BD27" s="204">
        <f t="shared" ca="1" si="132"/>
        <v>0</v>
      </c>
      <c r="BE27" s="204">
        <f t="shared" ca="1" si="132"/>
        <v>0</v>
      </c>
      <c r="BF27" s="204">
        <f t="shared" ca="1" si="132"/>
        <v>0</v>
      </c>
      <c r="BG27" s="204">
        <f t="shared" ca="1" si="132"/>
        <v>0</v>
      </c>
      <c r="BH27" s="204">
        <f t="shared" ca="1" si="132"/>
        <v>0</v>
      </c>
      <c r="BI27" s="204">
        <f t="shared" ca="1" si="132"/>
        <v>0</v>
      </c>
      <c r="BJ27" s="204">
        <f t="shared" ca="1" si="132"/>
        <v>0</v>
      </c>
      <c r="BK27" s="204">
        <f t="shared" ca="1" si="132"/>
        <v>0</v>
      </c>
      <c r="BL27" s="204">
        <f t="shared" ca="1" si="132"/>
        <v>0</v>
      </c>
      <c r="BM27" s="204">
        <f t="shared" ca="1" si="132"/>
        <v>0</v>
      </c>
      <c r="BN27" s="204">
        <f t="shared" ca="1" si="132"/>
        <v>0</v>
      </c>
      <c r="BO27" s="204">
        <f t="shared" ca="1" si="132"/>
        <v>0</v>
      </c>
      <c r="BP27" s="204">
        <f t="shared" ca="1" si="132"/>
        <v>0</v>
      </c>
      <c r="BQ27" s="204">
        <f t="shared" ca="1" si="132"/>
        <v>0</v>
      </c>
      <c r="BR27" s="204">
        <f t="shared" ca="1" si="132"/>
        <v>0</v>
      </c>
      <c r="BS27" s="204">
        <f t="shared" ca="1" si="132"/>
        <v>0</v>
      </c>
      <c r="BT27" s="204">
        <f t="shared" ref="BT27:CY27" ca="1" si="133">IF(OR(BT25=0,BT19&lt;0),0,IF(BT31&lt;0, IF(BT25&gt;-BT31,0,BT25), MIN(BT25,BT19)))</f>
        <v>0</v>
      </c>
      <c r="BU27" s="204">
        <f t="shared" ca="1" si="133"/>
        <v>0</v>
      </c>
      <c r="BV27" s="204">
        <f t="shared" ca="1" si="133"/>
        <v>0</v>
      </c>
      <c r="BW27" s="204">
        <f t="shared" ca="1" si="133"/>
        <v>0</v>
      </c>
      <c r="BX27" s="204">
        <f t="shared" ca="1" si="133"/>
        <v>0</v>
      </c>
      <c r="BY27" s="204">
        <f t="shared" ca="1" si="133"/>
        <v>0</v>
      </c>
      <c r="BZ27" s="204">
        <f t="shared" ca="1" si="133"/>
        <v>0</v>
      </c>
      <c r="CA27" s="204">
        <f t="shared" ca="1" si="133"/>
        <v>0</v>
      </c>
      <c r="CB27" s="204">
        <f t="shared" ca="1" si="133"/>
        <v>0</v>
      </c>
      <c r="CC27" s="204">
        <f t="shared" ca="1" si="133"/>
        <v>0</v>
      </c>
      <c r="CD27" s="204">
        <f t="shared" ca="1" si="133"/>
        <v>0</v>
      </c>
      <c r="CE27" s="204">
        <f t="shared" ca="1" si="133"/>
        <v>0</v>
      </c>
      <c r="CF27" s="204">
        <f t="shared" ca="1" si="133"/>
        <v>0</v>
      </c>
      <c r="CG27" s="204">
        <f t="shared" ca="1" si="133"/>
        <v>0</v>
      </c>
      <c r="CH27" s="204">
        <f t="shared" ca="1" si="133"/>
        <v>0</v>
      </c>
      <c r="CI27" s="204">
        <f t="shared" ca="1" si="133"/>
        <v>0</v>
      </c>
      <c r="CJ27" s="204">
        <f t="shared" ca="1" si="133"/>
        <v>0</v>
      </c>
      <c r="CK27" s="204">
        <f t="shared" ca="1" si="133"/>
        <v>0</v>
      </c>
      <c r="CL27" s="204">
        <f t="shared" ca="1" si="133"/>
        <v>0</v>
      </c>
      <c r="CM27" s="204">
        <f t="shared" ca="1" si="133"/>
        <v>0</v>
      </c>
      <c r="CN27" s="204">
        <f t="shared" ca="1" si="133"/>
        <v>0</v>
      </c>
      <c r="CO27" s="204">
        <f t="shared" ca="1" si="133"/>
        <v>0</v>
      </c>
      <c r="CP27" s="204">
        <f t="shared" ca="1" si="133"/>
        <v>0</v>
      </c>
      <c r="CQ27" s="204">
        <f t="shared" ca="1" si="133"/>
        <v>0</v>
      </c>
      <c r="CR27" s="204">
        <f t="shared" ca="1" si="133"/>
        <v>0</v>
      </c>
      <c r="CS27" s="204">
        <f t="shared" ca="1" si="133"/>
        <v>0</v>
      </c>
      <c r="CT27" s="204">
        <f t="shared" ca="1" si="133"/>
        <v>0</v>
      </c>
      <c r="CU27" s="204">
        <f t="shared" ca="1" si="133"/>
        <v>0</v>
      </c>
      <c r="CV27" s="204">
        <f t="shared" ca="1" si="133"/>
        <v>0</v>
      </c>
      <c r="CW27" s="204">
        <f t="shared" ca="1" si="133"/>
        <v>0</v>
      </c>
      <c r="CX27" s="204">
        <f t="shared" ca="1" si="133"/>
        <v>0</v>
      </c>
      <c r="CY27" s="204">
        <f t="shared" ca="1" si="133"/>
        <v>0</v>
      </c>
      <c r="CZ27" s="204">
        <f t="shared" ref="CZ27:DS27" ca="1" si="134">IF(OR(CZ25=0,CZ19&lt;0),0,IF(CZ31&lt;0, IF(CZ25&gt;-CZ31,0,CZ25), MIN(CZ25,CZ19)))</f>
        <v>0</v>
      </c>
      <c r="DA27" s="204">
        <f t="shared" ca="1" si="134"/>
        <v>0</v>
      </c>
      <c r="DB27" s="204">
        <f t="shared" ca="1" si="134"/>
        <v>0</v>
      </c>
      <c r="DC27" s="204">
        <f t="shared" ca="1" si="134"/>
        <v>0</v>
      </c>
      <c r="DD27" s="204">
        <f t="shared" ca="1" si="134"/>
        <v>0</v>
      </c>
      <c r="DE27" s="204">
        <f t="shared" ca="1" si="134"/>
        <v>0</v>
      </c>
      <c r="DF27" s="204">
        <f t="shared" ca="1" si="134"/>
        <v>0</v>
      </c>
      <c r="DG27" s="204">
        <f t="shared" ca="1" si="134"/>
        <v>0</v>
      </c>
      <c r="DH27" s="204">
        <f t="shared" ca="1" si="134"/>
        <v>0</v>
      </c>
      <c r="DI27" s="204">
        <f t="shared" ca="1" si="134"/>
        <v>0</v>
      </c>
      <c r="DJ27" s="204">
        <f t="shared" ca="1" si="134"/>
        <v>0</v>
      </c>
      <c r="DK27" s="204">
        <f t="shared" ca="1" si="134"/>
        <v>0</v>
      </c>
      <c r="DL27" s="204">
        <f t="shared" ca="1" si="134"/>
        <v>0</v>
      </c>
      <c r="DM27" s="204">
        <f t="shared" ca="1" si="134"/>
        <v>0</v>
      </c>
      <c r="DN27" s="204">
        <f t="shared" ca="1" si="134"/>
        <v>0</v>
      </c>
      <c r="DO27" s="204">
        <f t="shared" ca="1" si="134"/>
        <v>0</v>
      </c>
      <c r="DP27" s="204">
        <f t="shared" ca="1" si="134"/>
        <v>0</v>
      </c>
      <c r="DQ27" s="204">
        <f t="shared" ca="1" si="134"/>
        <v>0</v>
      </c>
      <c r="DR27" s="204">
        <f t="shared" ca="1" si="134"/>
        <v>0</v>
      </c>
      <c r="DS27" s="204">
        <f t="shared" ca="1" si="134"/>
        <v>0</v>
      </c>
    </row>
    <row r="28" spans="1:123" ht="13" hidden="1" x14ac:dyDescent="0.3">
      <c r="A28" s="171"/>
      <c r="B28" s="207"/>
      <c r="C28" s="191"/>
      <c r="D28" s="207" t="s">
        <v>371</v>
      </c>
      <c r="E28" s="203" t="str">
        <f t="shared" si="128"/>
        <v>INR Mn</v>
      </c>
      <c r="F28" s="203"/>
      <c r="G28" s="229"/>
      <c r="H28" s="204">
        <f t="shared" ref="H28:BS28" ca="1" si="135">H25+H26-H27</f>
        <v>0</v>
      </c>
      <c r="I28" s="204">
        <f t="shared" ca="1" si="135"/>
        <v>0</v>
      </c>
      <c r="J28" s="204">
        <f t="shared" ca="1" si="135"/>
        <v>0</v>
      </c>
      <c r="K28" s="204">
        <f t="shared" ca="1" si="135"/>
        <v>0</v>
      </c>
      <c r="L28" s="204">
        <f t="shared" ca="1" si="135"/>
        <v>0</v>
      </c>
      <c r="M28" s="204">
        <f t="shared" ca="1" si="135"/>
        <v>0</v>
      </c>
      <c r="N28" s="204">
        <f t="shared" ca="1" si="135"/>
        <v>0</v>
      </c>
      <c r="O28" s="204">
        <f t="shared" ca="1" si="135"/>
        <v>0</v>
      </c>
      <c r="P28" s="204">
        <f t="shared" ca="1" si="135"/>
        <v>0</v>
      </c>
      <c r="Q28" s="204">
        <f t="shared" ca="1" si="135"/>
        <v>0</v>
      </c>
      <c r="R28" s="204">
        <f t="shared" ca="1" si="135"/>
        <v>0</v>
      </c>
      <c r="S28" s="204">
        <f t="shared" ca="1" si="135"/>
        <v>0</v>
      </c>
      <c r="T28" s="204">
        <f t="shared" ca="1" si="135"/>
        <v>0</v>
      </c>
      <c r="U28" s="204">
        <f t="shared" ca="1" si="135"/>
        <v>0</v>
      </c>
      <c r="V28" s="204">
        <f t="shared" ca="1" si="135"/>
        <v>0</v>
      </c>
      <c r="W28" s="204">
        <f t="shared" ca="1" si="135"/>
        <v>0</v>
      </c>
      <c r="X28" s="204">
        <f t="shared" ca="1" si="135"/>
        <v>0</v>
      </c>
      <c r="Y28" s="204">
        <f t="shared" ca="1" si="135"/>
        <v>0</v>
      </c>
      <c r="Z28" s="204">
        <f t="shared" ca="1" si="135"/>
        <v>0</v>
      </c>
      <c r="AA28" s="204">
        <f t="shared" ca="1" si="135"/>
        <v>0</v>
      </c>
      <c r="AB28" s="204">
        <f t="shared" ca="1" si="135"/>
        <v>0</v>
      </c>
      <c r="AC28" s="204">
        <f t="shared" ca="1" si="135"/>
        <v>0</v>
      </c>
      <c r="AD28" s="204">
        <f t="shared" ca="1" si="135"/>
        <v>0</v>
      </c>
      <c r="AE28" s="204">
        <f t="shared" ca="1" si="135"/>
        <v>0</v>
      </c>
      <c r="AF28" s="204">
        <f t="shared" ca="1" si="135"/>
        <v>0</v>
      </c>
      <c r="AG28" s="204">
        <f t="shared" ca="1" si="135"/>
        <v>0</v>
      </c>
      <c r="AH28" s="204">
        <f t="shared" ca="1" si="135"/>
        <v>0</v>
      </c>
      <c r="AI28" s="204">
        <f t="shared" ca="1" si="135"/>
        <v>0</v>
      </c>
      <c r="AJ28" s="204">
        <f t="shared" ca="1" si="135"/>
        <v>0</v>
      </c>
      <c r="AK28" s="204">
        <f t="shared" ca="1" si="135"/>
        <v>0</v>
      </c>
      <c r="AL28" s="204">
        <f t="shared" ca="1" si="135"/>
        <v>0</v>
      </c>
      <c r="AM28" s="204">
        <f t="shared" ca="1" si="135"/>
        <v>0</v>
      </c>
      <c r="AN28" s="204">
        <f t="shared" ca="1" si="135"/>
        <v>0</v>
      </c>
      <c r="AO28" s="204">
        <f t="shared" ca="1" si="135"/>
        <v>0</v>
      </c>
      <c r="AP28" s="204">
        <f t="shared" ca="1" si="135"/>
        <v>0</v>
      </c>
      <c r="AQ28" s="204">
        <f t="shared" ca="1" si="135"/>
        <v>0</v>
      </c>
      <c r="AR28" s="204">
        <f t="shared" ca="1" si="135"/>
        <v>0</v>
      </c>
      <c r="AS28" s="204">
        <f t="shared" ca="1" si="135"/>
        <v>0</v>
      </c>
      <c r="AT28" s="204">
        <f t="shared" ca="1" si="135"/>
        <v>0</v>
      </c>
      <c r="AU28" s="204">
        <f t="shared" ca="1" si="135"/>
        <v>0</v>
      </c>
      <c r="AV28" s="204">
        <f t="shared" ca="1" si="135"/>
        <v>0</v>
      </c>
      <c r="AW28" s="204">
        <f t="shared" ca="1" si="135"/>
        <v>0</v>
      </c>
      <c r="AX28" s="204">
        <f t="shared" ca="1" si="135"/>
        <v>0</v>
      </c>
      <c r="AY28" s="204">
        <f t="shared" ca="1" si="135"/>
        <v>0</v>
      </c>
      <c r="AZ28" s="204">
        <f t="shared" ca="1" si="135"/>
        <v>0</v>
      </c>
      <c r="BA28" s="204">
        <f t="shared" ca="1" si="135"/>
        <v>0</v>
      </c>
      <c r="BB28" s="204">
        <f t="shared" ca="1" si="135"/>
        <v>0</v>
      </c>
      <c r="BC28" s="204">
        <f t="shared" ca="1" si="135"/>
        <v>0</v>
      </c>
      <c r="BD28" s="204">
        <f t="shared" ca="1" si="135"/>
        <v>0</v>
      </c>
      <c r="BE28" s="204">
        <f t="shared" ca="1" si="135"/>
        <v>0</v>
      </c>
      <c r="BF28" s="204">
        <f t="shared" ca="1" si="135"/>
        <v>0</v>
      </c>
      <c r="BG28" s="204">
        <f t="shared" ca="1" si="135"/>
        <v>0</v>
      </c>
      <c r="BH28" s="204">
        <f t="shared" ca="1" si="135"/>
        <v>0</v>
      </c>
      <c r="BI28" s="204">
        <f t="shared" ca="1" si="135"/>
        <v>0</v>
      </c>
      <c r="BJ28" s="204">
        <f t="shared" ca="1" si="135"/>
        <v>0</v>
      </c>
      <c r="BK28" s="204">
        <f t="shared" ca="1" si="135"/>
        <v>0</v>
      </c>
      <c r="BL28" s="204">
        <f t="shared" ca="1" si="135"/>
        <v>0</v>
      </c>
      <c r="BM28" s="204">
        <f t="shared" ca="1" si="135"/>
        <v>0</v>
      </c>
      <c r="BN28" s="204">
        <f t="shared" ca="1" si="135"/>
        <v>0</v>
      </c>
      <c r="BO28" s="204">
        <f t="shared" ca="1" si="135"/>
        <v>0</v>
      </c>
      <c r="BP28" s="204">
        <f t="shared" ca="1" si="135"/>
        <v>0</v>
      </c>
      <c r="BQ28" s="204">
        <f t="shared" ca="1" si="135"/>
        <v>0</v>
      </c>
      <c r="BR28" s="204">
        <f t="shared" ca="1" si="135"/>
        <v>0</v>
      </c>
      <c r="BS28" s="204">
        <f t="shared" ca="1" si="135"/>
        <v>0</v>
      </c>
      <c r="BT28" s="204">
        <f t="shared" ref="BT28:DS28" ca="1" si="136">BT25+BT26-BT27</f>
        <v>0</v>
      </c>
      <c r="BU28" s="204">
        <f t="shared" ca="1" si="136"/>
        <v>0</v>
      </c>
      <c r="BV28" s="204">
        <f t="shared" ca="1" si="136"/>
        <v>0</v>
      </c>
      <c r="BW28" s="204">
        <f t="shared" ca="1" si="136"/>
        <v>0</v>
      </c>
      <c r="BX28" s="204">
        <f t="shared" ca="1" si="136"/>
        <v>0</v>
      </c>
      <c r="BY28" s="204">
        <f t="shared" ca="1" si="136"/>
        <v>0</v>
      </c>
      <c r="BZ28" s="204">
        <f t="shared" ca="1" si="136"/>
        <v>0</v>
      </c>
      <c r="CA28" s="204">
        <f t="shared" ca="1" si="136"/>
        <v>0</v>
      </c>
      <c r="CB28" s="204">
        <f t="shared" ca="1" si="136"/>
        <v>0</v>
      </c>
      <c r="CC28" s="204">
        <f t="shared" ca="1" si="136"/>
        <v>0</v>
      </c>
      <c r="CD28" s="204">
        <f t="shared" ca="1" si="136"/>
        <v>0</v>
      </c>
      <c r="CE28" s="204">
        <f t="shared" ca="1" si="136"/>
        <v>0</v>
      </c>
      <c r="CF28" s="204">
        <f t="shared" ca="1" si="136"/>
        <v>0</v>
      </c>
      <c r="CG28" s="204">
        <f t="shared" ca="1" si="136"/>
        <v>0</v>
      </c>
      <c r="CH28" s="204">
        <f t="shared" ca="1" si="136"/>
        <v>0</v>
      </c>
      <c r="CI28" s="204">
        <f t="shared" ca="1" si="136"/>
        <v>0</v>
      </c>
      <c r="CJ28" s="204">
        <f t="shared" ca="1" si="136"/>
        <v>0</v>
      </c>
      <c r="CK28" s="204">
        <f t="shared" ca="1" si="136"/>
        <v>0</v>
      </c>
      <c r="CL28" s="204">
        <f t="shared" ca="1" si="136"/>
        <v>0</v>
      </c>
      <c r="CM28" s="204">
        <f t="shared" ca="1" si="136"/>
        <v>0</v>
      </c>
      <c r="CN28" s="204">
        <f t="shared" ca="1" si="136"/>
        <v>0</v>
      </c>
      <c r="CO28" s="204">
        <f t="shared" ca="1" si="136"/>
        <v>0</v>
      </c>
      <c r="CP28" s="204">
        <f t="shared" ca="1" si="136"/>
        <v>0</v>
      </c>
      <c r="CQ28" s="204">
        <f t="shared" ca="1" si="136"/>
        <v>0</v>
      </c>
      <c r="CR28" s="204">
        <f t="shared" ca="1" si="136"/>
        <v>0</v>
      </c>
      <c r="CS28" s="204">
        <f t="shared" ca="1" si="136"/>
        <v>0</v>
      </c>
      <c r="CT28" s="204">
        <f t="shared" ca="1" si="136"/>
        <v>0</v>
      </c>
      <c r="CU28" s="204">
        <f t="shared" ca="1" si="136"/>
        <v>0</v>
      </c>
      <c r="CV28" s="204">
        <f t="shared" ca="1" si="136"/>
        <v>0</v>
      </c>
      <c r="CW28" s="204">
        <f t="shared" ca="1" si="136"/>
        <v>0</v>
      </c>
      <c r="CX28" s="204">
        <f t="shared" ca="1" si="136"/>
        <v>0</v>
      </c>
      <c r="CY28" s="204">
        <f t="shared" ca="1" si="136"/>
        <v>0</v>
      </c>
      <c r="CZ28" s="204">
        <f t="shared" ca="1" si="136"/>
        <v>0</v>
      </c>
      <c r="DA28" s="204">
        <f t="shared" ca="1" si="136"/>
        <v>0</v>
      </c>
      <c r="DB28" s="204">
        <f t="shared" ca="1" si="136"/>
        <v>0</v>
      </c>
      <c r="DC28" s="204">
        <f t="shared" ca="1" si="136"/>
        <v>0</v>
      </c>
      <c r="DD28" s="204">
        <f t="shared" ca="1" si="136"/>
        <v>0</v>
      </c>
      <c r="DE28" s="204">
        <f t="shared" ca="1" si="136"/>
        <v>0</v>
      </c>
      <c r="DF28" s="204">
        <f t="shared" ca="1" si="136"/>
        <v>0</v>
      </c>
      <c r="DG28" s="204">
        <f t="shared" ca="1" si="136"/>
        <v>0</v>
      </c>
      <c r="DH28" s="204">
        <f t="shared" ca="1" si="136"/>
        <v>0</v>
      </c>
      <c r="DI28" s="204">
        <f t="shared" ca="1" si="136"/>
        <v>0</v>
      </c>
      <c r="DJ28" s="204">
        <f t="shared" ca="1" si="136"/>
        <v>0</v>
      </c>
      <c r="DK28" s="204">
        <f t="shared" ca="1" si="136"/>
        <v>0</v>
      </c>
      <c r="DL28" s="204">
        <f t="shared" ca="1" si="136"/>
        <v>0</v>
      </c>
      <c r="DM28" s="204">
        <f t="shared" ca="1" si="136"/>
        <v>0</v>
      </c>
      <c r="DN28" s="204">
        <f t="shared" ca="1" si="136"/>
        <v>0</v>
      </c>
      <c r="DO28" s="204">
        <f t="shared" ca="1" si="136"/>
        <v>0</v>
      </c>
      <c r="DP28" s="204">
        <f t="shared" ca="1" si="136"/>
        <v>0</v>
      </c>
      <c r="DQ28" s="204">
        <f t="shared" ca="1" si="136"/>
        <v>0</v>
      </c>
      <c r="DR28" s="204">
        <f t="shared" ca="1" si="136"/>
        <v>0</v>
      </c>
      <c r="DS28" s="204">
        <f t="shared" ca="1" si="136"/>
        <v>0</v>
      </c>
    </row>
    <row r="29" spans="1:123" ht="12.5" hidden="1" x14ac:dyDescent="0.25">
      <c r="A29" s="171"/>
      <c r="B29" s="210"/>
      <c r="C29" s="191"/>
      <c r="D29" s="210"/>
      <c r="E29" s="203"/>
      <c r="F29" s="203"/>
      <c r="G29" s="203"/>
      <c r="H29" s="203"/>
      <c r="I29" s="203"/>
      <c r="J29" s="203"/>
      <c r="K29" s="192"/>
      <c r="L29" s="192"/>
      <c r="M29" s="192"/>
      <c r="N29" s="192"/>
      <c r="O29" s="192"/>
      <c r="P29" s="192"/>
      <c r="Q29" s="192"/>
      <c r="R29" s="192"/>
      <c r="S29" s="192"/>
      <c r="T29" s="192"/>
      <c r="U29" s="192"/>
      <c r="V29" s="192"/>
      <c r="W29" s="192"/>
      <c r="X29" s="192"/>
      <c r="Y29" s="192"/>
      <c r="Z29" s="192"/>
      <c r="AA29" s="192"/>
      <c r="AB29" s="192"/>
      <c r="AC29" s="192"/>
      <c r="AD29" s="192"/>
      <c r="AE29" s="192"/>
      <c r="AF29" s="192"/>
      <c r="AG29" s="192"/>
    </row>
    <row r="30" spans="1:123" ht="13" hidden="1" x14ac:dyDescent="0.3">
      <c r="A30" s="171"/>
      <c r="B30" s="207"/>
      <c r="C30" s="191"/>
      <c r="D30" s="207" t="s">
        <v>372</v>
      </c>
      <c r="E30" s="203"/>
      <c r="F30" s="203"/>
      <c r="G30" s="203"/>
      <c r="H30" s="203"/>
      <c r="I30" s="203"/>
      <c r="J30" s="203"/>
      <c r="K30" s="192"/>
      <c r="L30" s="192"/>
      <c r="M30" s="192"/>
      <c r="N30" s="192"/>
      <c r="O30" s="192"/>
      <c r="P30" s="192"/>
      <c r="Q30" s="192"/>
      <c r="R30" s="192"/>
      <c r="S30" s="192"/>
      <c r="T30" s="192"/>
      <c r="U30" s="192"/>
      <c r="V30" s="192"/>
      <c r="W30" s="192"/>
      <c r="X30" s="192"/>
      <c r="Y30" s="192"/>
      <c r="Z30" s="192"/>
      <c r="AA30" s="192"/>
      <c r="AB30" s="192"/>
      <c r="AC30" s="192"/>
      <c r="AD30" s="192"/>
      <c r="AE30" s="192"/>
      <c r="AF30" s="192"/>
      <c r="AG30" s="192"/>
    </row>
    <row r="31" spans="1:123" ht="12.5" hidden="1" x14ac:dyDescent="0.25">
      <c r="A31" s="171"/>
      <c r="B31" s="171"/>
      <c r="C31" s="191"/>
      <c r="D31" s="171" t="s">
        <v>373</v>
      </c>
      <c r="E31" s="211" t="str">
        <f>E19</f>
        <v>INR Mn</v>
      </c>
      <c r="F31" s="203"/>
      <c r="G31" s="203"/>
      <c r="H31" s="203">
        <f t="shared" ref="H31" si="137">G34</f>
        <v>0</v>
      </c>
      <c r="I31" s="203">
        <f t="shared" ref="I31" ca="1" si="138">H34</f>
        <v>0</v>
      </c>
      <c r="J31" s="203">
        <f t="shared" ref="J31" ca="1" si="139">I34</f>
        <v>0</v>
      </c>
      <c r="K31" s="203">
        <f t="shared" ref="K31" ca="1" si="140">J34</f>
        <v>0</v>
      </c>
      <c r="L31" s="203">
        <f t="shared" ref="L31" ca="1" si="141">K34</f>
        <v>0</v>
      </c>
      <c r="M31" s="203">
        <f t="shared" ref="M31" ca="1" si="142">L34</f>
        <v>0</v>
      </c>
      <c r="N31" s="203">
        <f t="shared" ref="N31" ca="1" si="143">M34</f>
        <v>0</v>
      </c>
      <c r="O31" s="203">
        <f t="shared" ref="O31" ca="1" si="144">N34</f>
        <v>0</v>
      </c>
      <c r="P31" s="203">
        <f t="shared" ref="P31" ca="1" si="145">O34</f>
        <v>0</v>
      </c>
      <c r="Q31" s="203">
        <f t="shared" ref="Q31" ca="1" si="146">P34</f>
        <v>0</v>
      </c>
      <c r="R31" s="203">
        <f t="shared" ref="R31" ca="1" si="147">Q34</f>
        <v>0</v>
      </c>
      <c r="S31" s="203">
        <f t="shared" ref="S31" ca="1" si="148">R34</f>
        <v>0</v>
      </c>
      <c r="T31" s="203">
        <f t="shared" ref="T31" ca="1" si="149">S34</f>
        <v>0</v>
      </c>
      <c r="U31" s="203">
        <f t="shared" ref="U31" ca="1" si="150">T34</f>
        <v>0</v>
      </c>
      <c r="V31" s="203">
        <f t="shared" ref="V31" ca="1" si="151">U34</f>
        <v>0</v>
      </c>
      <c r="W31" s="203">
        <f t="shared" ref="W31" ca="1" si="152">V34</f>
        <v>0</v>
      </c>
      <c r="X31" s="203">
        <f t="shared" ref="X31" ca="1" si="153">W34</f>
        <v>0</v>
      </c>
      <c r="Y31" s="203">
        <f t="shared" ref="Y31" ca="1" si="154">X34</f>
        <v>0</v>
      </c>
      <c r="Z31" s="203">
        <f t="shared" ref="Z31" ca="1" si="155">Y34</f>
        <v>0</v>
      </c>
      <c r="AA31" s="203">
        <f t="shared" ref="AA31" ca="1" si="156">Z34</f>
        <v>0</v>
      </c>
      <c r="AB31" s="203">
        <f t="shared" ref="AB31" ca="1" si="157">AA34</f>
        <v>0</v>
      </c>
      <c r="AC31" s="203">
        <f t="shared" ref="AC31" ca="1" si="158">AB34</f>
        <v>0</v>
      </c>
      <c r="AD31" s="203">
        <f t="shared" ref="AD31" ca="1" si="159">AC34</f>
        <v>0</v>
      </c>
      <c r="AE31" s="203">
        <f t="shared" ref="AE31" ca="1" si="160">AD34</f>
        <v>0</v>
      </c>
      <c r="AF31" s="203">
        <f t="shared" ref="AF31" ca="1" si="161">AE34</f>
        <v>0</v>
      </c>
      <c r="AG31" s="203">
        <f t="shared" ref="AG31" ca="1" si="162">AF34</f>
        <v>0</v>
      </c>
      <c r="AH31" s="203">
        <f t="shared" ref="AH31" ca="1" si="163">AG34</f>
        <v>0</v>
      </c>
      <c r="AI31" s="203">
        <f t="shared" ref="AI31" ca="1" si="164">AH34</f>
        <v>0</v>
      </c>
      <c r="AJ31" s="203">
        <f t="shared" ref="AJ31" ca="1" si="165">AI34</f>
        <v>0</v>
      </c>
      <c r="AK31" s="203">
        <f t="shared" ref="AK31" ca="1" si="166">AJ34</f>
        <v>0</v>
      </c>
      <c r="AL31" s="203">
        <f t="shared" ref="AL31" ca="1" si="167">AK34</f>
        <v>0</v>
      </c>
      <c r="AM31" s="203">
        <f t="shared" ref="AM31" ca="1" si="168">AL34</f>
        <v>0</v>
      </c>
      <c r="AN31" s="203">
        <f t="shared" ref="AN31" ca="1" si="169">AM34</f>
        <v>0</v>
      </c>
      <c r="AO31" s="203">
        <f t="shared" ref="AO31" ca="1" si="170">AN34</f>
        <v>0</v>
      </c>
      <c r="AP31" s="203">
        <f t="shared" ref="AP31" ca="1" si="171">AO34</f>
        <v>0</v>
      </c>
      <c r="AQ31" s="203">
        <f t="shared" ref="AQ31" ca="1" si="172">AP34</f>
        <v>0</v>
      </c>
      <c r="AR31" s="203">
        <f t="shared" ref="AR31" ca="1" si="173">AQ34</f>
        <v>0</v>
      </c>
      <c r="AS31" s="203">
        <f t="shared" ref="AS31" ca="1" si="174">AR34</f>
        <v>0</v>
      </c>
      <c r="AT31" s="203">
        <f t="shared" ref="AT31" ca="1" si="175">AS34</f>
        <v>0</v>
      </c>
      <c r="AU31" s="203">
        <f t="shared" ref="AU31" ca="1" si="176">AT34</f>
        <v>0</v>
      </c>
      <c r="AV31" s="203">
        <f t="shared" ref="AV31" ca="1" si="177">AU34</f>
        <v>0</v>
      </c>
      <c r="AW31" s="203">
        <f t="shared" ref="AW31" ca="1" si="178">AV34</f>
        <v>0</v>
      </c>
      <c r="AX31" s="203">
        <f t="shared" ref="AX31" ca="1" si="179">AW34</f>
        <v>0</v>
      </c>
      <c r="AY31" s="203">
        <f t="shared" ref="AY31" ca="1" si="180">AX34</f>
        <v>0</v>
      </c>
      <c r="AZ31" s="203">
        <f t="shared" ref="AZ31" ca="1" si="181">AY34</f>
        <v>0</v>
      </c>
      <c r="BA31" s="203">
        <f t="shared" ref="BA31" ca="1" si="182">AZ34</f>
        <v>0</v>
      </c>
      <c r="BB31" s="203">
        <f t="shared" ref="BB31" ca="1" si="183">BA34</f>
        <v>0</v>
      </c>
      <c r="BC31" s="203">
        <f t="shared" ref="BC31" ca="1" si="184">BB34</f>
        <v>0</v>
      </c>
      <c r="BD31" s="203">
        <f t="shared" ref="BD31" ca="1" si="185">BC34</f>
        <v>0</v>
      </c>
      <c r="BE31" s="203">
        <f t="shared" ref="BE31" ca="1" si="186">BD34</f>
        <v>0</v>
      </c>
      <c r="BF31" s="203">
        <f t="shared" ref="BF31" ca="1" si="187">BE34</f>
        <v>0</v>
      </c>
      <c r="BG31" s="203">
        <f t="shared" ref="BG31" ca="1" si="188">BF34</f>
        <v>0</v>
      </c>
      <c r="BH31" s="203">
        <f t="shared" ref="BH31" ca="1" si="189">BG34</f>
        <v>0</v>
      </c>
      <c r="BI31" s="203">
        <f t="shared" ref="BI31" ca="1" si="190">BH34</f>
        <v>0</v>
      </c>
      <c r="BJ31" s="203">
        <f t="shared" ref="BJ31" ca="1" si="191">BI34</f>
        <v>0</v>
      </c>
      <c r="BK31" s="203">
        <f t="shared" ref="BK31" ca="1" si="192">BJ34</f>
        <v>0</v>
      </c>
      <c r="BL31" s="203">
        <f t="shared" ref="BL31" ca="1" si="193">BK34</f>
        <v>0</v>
      </c>
      <c r="BM31" s="203">
        <f t="shared" ref="BM31" ca="1" si="194">BL34</f>
        <v>0</v>
      </c>
      <c r="BN31" s="203">
        <f t="shared" ref="BN31" ca="1" si="195">BM34</f>
        <v>0</v>
      </c>
      <c r="BO31" s="203">
        <f t="shared" ref="BO31" ca="1" si="196">BN34</f>
        <v>0</v>
      </c>
      <c r="BP31" s="203">
        <f t="shared" ref="BP31" ca="1" si="197">BO34</f>
        <v>0</v>
      </c>
      <c r="BQ31" s="203">
        <f t="shared" ref="BQ31" ca="1" si="198">BP34</f>
        <v>0</v>
      </c>
      <c r="BR31" s="203">
        <f t="shared" ref="BR31" ca="1" si="199">BQ34</f>
        <v>0</v>
      </c>
      <c r="BS31" s="203">
        <f t="shared" ref="BS31" ca="1" si="200">BR34</f>
        <v>0</v>
      </c>
      <c r="BT31" s="203">
        <f t="shared" ref="BT31" ca="1" si="201">BS34</f>
        <v>0</v>
      </c>
      <c r="BU31" s="203">
        <f t="shared" ref="BU31" ca="1" si="202">BT34</f>
        <v>0</v>
      </c>
      <c r="BV31" s="203">
        <f t="shared" ref="BV31" ca="1" si="203">BU34</f>
        <v>0</v>
      </c>
      <c r="BW31" s="203">
        <f t="shared" ref="BW31" ca="1" si="204">BV34</f>
        <v>0</v>
      </c>
      <c r="BX31" s="203">
        <f t="shared" ref="BX31" ca="1" si="205">BW34</f>
        <v>0</v>
      </c>
      <c r="BY31" s="203">
        <f t="shared" ref="BY31" ca="1" si="206">BX34</f>
        <v>0</v>
      </c>
      <c r="BZ31" s="203">
        <f t="shared" ref="BZ31" ca="1" si="207">BY34</f>
        <v>0</v>
      </c>
      <c r="CA31" s="203">
        <f t="shared" ref="CA31" ca="1" si="208">BZ34</f>
        <v>0</v>
      </c>
      <c r="CB31" s="203">
        <f t="shared" ref="CB31" ca="1" si="209">CA34</f>
        <v>0</v>
      </c>
      <c r="CC31" s="203">
        <f t="shared" ref="CC31" ca="1" si="210">CB34</f>
        <v>0</v>
      </c>
      <c r="CD31" s="203">
        <f t="shared" ref="CD31" ca="1" si="211">CC34</f>
        <v>0</v>
      </c>
      <c r="CE31" s="203">
        <f t="shared" ref="CE31" ca="1" si="212">CD34</f>
        <v>0</v>
      </c>
      <c r="CF31" s="203">
        <f t="shared" ref="CF31" ca="1" si="213">CE34</f>
        <v>0</v>
      </c>
      <c r="CG31" s="203">
        <f t="shared" ref="CG31" ca="1" si="214">CF34</f>
        <v>0</v>
      </c>
      <c r="CH31" s="203">
        <f t="shared" ref="CH31" ca="1" si="215">CG34</f>
        <v>0</v>
      </c>
      <c r="CI31" s="203">
        <f t="shared" ref="CI31" ca="1" si="216">CH34</f>
        <v>0</v>
      </c>
      <c r="CJ31" s="203">
        <f t="shared" ref="CJ31" ca="1" si="217">CI34</f>
        <v>0</v>
      </c>
      <c r="CK31" s="203">
        <f t="shared" ref="CK31" ca="1" si="218">CJ34</f>
        <v>0</v>
      </c>
      <c r="CL31" s="203">
        <f t="shared" ref="CL31" ca="1" si="219">CK34</f>
        <v>0</v>
      </c>
      <c r="CM31" s="203">
        <f t="shared" ref="CM31" ca="1" si="220">CL34</f>
        <v>0</v>
      </c>
      <c r="CN31" s="203">
        <f t="shared" ref="CN31" ca="1" si="221">CM34</f>
        <v>0</v>
      </c>
      <c r="CO31" s="203">
        <f t="shared" ref="CO31" ca="1" si="222">CN34</f>
        <v>0</v>
      </c>
      <c r="CP31" s="203">
        <f t="shared" ref="CP31" ca="1" si="223">CO34</f>
        <v>0</v>
      </c>
      <c r="CQ31" s="203">
        <f t="shared" ref="CQ31" ca="1" si="224">CP34</f>
        <v>0</v>
      </c>
      <c r="CR31" s="203">
        <f t="shared" ref="CR31" ca="1" si="225">CQ34</f>
        <v>0</v>
      </c>
      <c r="CS31" s="203">
        <f t="shared" ref="CS31" ca="1" si="226">CR34</f>
        <v>0</v>
      </c>
      <c r="CT31" s="203">
        <f t="shared" ref="CT31" ca="1" si="227">CS34</f>
        <v>0</v>
      </c>
      <c r="CU31" s="203">
        <f t="shared" ref="CU31" ca="1" si="228">CT34</f>
        <v>0</v>
      </c>
      <c r="CV31" s="203">
        <f t="shared" ref="CV31" ca="1" si="229">CU34</f>
        <v>0</v>
      </c>
      <c r="CW31" s="203">
        <f t="shared" ref="CW31" ca="1" si="230">CV34</f>
        <v>0</v>
      </c>
      <c r="CX31" s="203">
        <f t="shared" ref="CX31" ca="1" si="231">CW34</f>
        <v>0</v>
      </c>
      <c r="CY31" s="203">
        <f t="shared" ref="CY31" ca="1" si="232">CX34</f>
        <v>0</v>
      </c>
      <c r="CZ31" s="203">
        <f t="shared" ref="CZ31" ca="1" si="233">CY34</f>
        <v>0</v>
      </c>
      <c r="DA31" s="203">
        <f t="shared" ref="DA31" ca="1" si="234">CZ34</f>
        <v>0</v>
      </c>
      <c r="DB31" s="203">
        <f t="shared" ref="DB31" ca="1" si="235">DA34</f>
        <v>0</v>
      </c>
      <c r="DC31" s="203">
        <f t="shared" ref="DC31" ca="1" si="236">DB34</f>
        <v>0</v>
      </c>
      <c r="DD31" s="203">
        <f t="shared" ref="DD31" ca="1" si="237">DC34</f>
        <v>0</v>
      </c>
      <c r="DE31" s="203">
        <f t="shared" ref="DE31" ca="1" si="238">DD34</f>
        <v>0</v>
      </c>
      <c r="DF31" s="203">
        <f t="shared" ref="DF31" ca="1" si="239">DE34</f>
        <v>0</v>
      </c>
      <c r="DG31" s="203">
        <f t="shared" ref="DG31" ca="1" si="240">DF34</f>
        <v>0</v>
      </c>
      <c r="DH31" s="203">
        <f t="shared" ref="DH31" ca="1" si="241">DG34</f>
        <v>0</v>
      </c>
      <c r="DI31" s="203">
        <f t="shared" ref="DI31" ca="1" si="242">DH34</f>
        <v>0</v>
      </c>
      <c r="DJ31" s="203">
        <f t="shared" ref="DJ31" ca="1" si="243">DI34</f>
        <v>0</v>
      </c>
      <c r="DK31" s="203">
        <f t="shared" ref="DK31" ca="1" si="244">DJ34</f>
        <v>0</v>
      </c>
      <c r="DL31" s="203">
        <f t="shared" ref="DL31" ca="1" si="245">DK34</f>
        <v>0</v>
      </c>
      <c r="DM31" s="203">
        <f t="shared" ref="DM31" ca="1" si="246">DL34</f>
        <v>0</v>
      </c>
      <c r="DN31" s="203">
        <f t="shared" ref="DN31" ca="1" si="247">DM34</f>
        <v>0</v>
      </c>
      <c r="DO31" s="203">
        <f t="shared" ref="DO31" ca="1" si="248">DN34</f>
        <v>0</v>
      </c>
      <c r="DP31" s="203">
        <f t="shared" ref="DP31" ca="1" si="249">DO34</f>
        <v>0</v>
      </c>
      <c r="DQ31" s="203">
        <f t="shared" ref="DQ31" ca="1" si="250">DP34</f>
        <v>0</v>
      </c>
      <c r="DR31" s="203">
        <f t="shared" ref="DR31" ca="1" si="251">DQ34</f>
        <v>0</v>
      </c>
      <c r="DS31" s="203">
        <f t="shared" ref="DS31" ca="1" si="252">DR34</f>
        <v>0</v>
      </c>
    </row>
    <row r="32" spans="1:123" ht="12.5" hidden="1" x14ac:dyDescent="0.25">
      <c r="A32" s="171"/>
      <c r="B32" s="171"/>
      <c r="C32" s="191"/>
      <c r="D32" s="171" t="s">
        <v>374</v>
      </c>
      <c r="E32" s="211" t="str">
        <f t="shared" ref="E32:E34" si="253">E31</f>
        <v>INR Mn</v>
      </c>
      <c r="F32" s="203"/>
      <c r="G32" s="203"/>
      <c r="H32" s="203">
        <f t="shared" ref="H32:BS32" ca="1" si="254">IF(H21&lt;0,H21,0)</f>
        <v>0</v>
      </c>
      <c r="I32" s="203">
        <f t="shared" ca="1" si="254"/>
        <v>0</v>
      </c>
      <c r="J32" s="203">
        <f t="shared" ca="1" si="254"/>
        <v>0</v>
      </c>
      <c r="K32" s="203">
        <f t="shared" ca="1" si="254"/>
        <v>0</v>
      </c>
      <c r="L32" s="203">
        <f t="shared" ca="1" si="254"/>
        <v>0</v>
      </c>
      <c r="M32" s="203">
        <f t="shared" ca="1" si="254"/>
        <v>0</v>
      </c>
      <c r="N32" s="203">
        <f t="shared" ca="1" si="254"/>
        <v>0</v>
      </c>
      <c r="O32" s="203">
        <f t="shared" ca="1" si="254"/>
        <v>0</v>
      </c>
      <c r="P32" s="203">
        <f t="shared" ca="1" si="254"/>
        <v>0</v>
      </c>
      <c r="Q32" s="203">
        <f t="shared" ca="1" si="254"/>
        <v>0</v>
      </c>
      <c r="R32" s="203">
        <f t="shared" ca="1" si="254"/>
        <v>0</v>
      </c>
      <c r="S32" s="203">
        <f t="shared" ca="1" si="254"/>
        <v>0</v>
      </c>
      <c r="T32" s="203">
        <f t="shared" ca="1" si="254"/>
        <v>0</v>
      </c>
      <c r="U32" s="203">
        <f t="shared" ca="1" si="254"/>
        <v>0</v>
      </c>
      <c r="V32" s="203">
        <f t="shared" ca="1" si="254"/>
        <v>0</v>
      </c>
      <c r="W32" s="203">
        <f t="shared" ca="1" si="254"/>
        <v>0</v>
      </c>
      <c r="X32" s="203">
        <f t="shared" ca="1" si="254"/>
        <v>0</v>
      </c>
      <c r="Y32" s="203">
        <f t="shared" ca="1" si="254"/>
        <v>0</v>
      </c>
      <c r="Z32" s="203">
        <f t="shared" ca="1" si="254"/>
        <v>0</v>
      </c>
      <c r="AA32" s="203">
        <f t="shared" ca="1" si="254"/>
        <v>0</v>
      </c>
      <c r="AB32" s="203">
        <f t="shared" ca="1" si="254"/>
        <v>0</v>
      </c>
      <c r="AC32" s="203">
        <f t="shared" ca="1" si="254"/>
        <v>0</v>
      </c>
      <c r="AD32" s="203">
        <f t="shared" ca="1" si="254"/>
        <v>0</v>
      </c>
      <c r="AE32" s="203">
        <f t="shared" ca="1" si="254"/>
        <v>0</v>
      </c>
      <c r="AF32" s="203">
        <f t="shared" ca="1" si="254"/>
        <v>0</v>
      </c>
      <c r="AG32" s="203">
        <f t="shared" ca="1" si="254"/>
        <v>0</v>
      </c>
      <c r="AH32" s="203">
        <f t="shared" ca="1" si="254"/>
        <v>0</v>
      </c>
      <c r="AI32" s="203">
        <f t="shared" ca="1" si="254"/>
        <v>0</v>
      </c>
      <c r="AJ32" s="203">
        <f t="shared" ca="1" si="254"/>
        <v>0</v>
      </c>
      <c r="AK32" s="203">
        <f t="shared" ca="1" si="254"/>
        <v>0</v>
      </c>
      <c r="AL32" s="203">
        <f t="shared" ca="1" si="254"/>
        <v>0</v>
      </c>
      <c r="AM32" s="203">
        <f t="shared" ca="1" si="254"/>
        <v>0</v>
      </c>
      <c r="AN32" s="203">
        <f t="shared" ca="1" si="254"/>
        <v>0</v>
      </c>
      <c r="AO32" s="203">
        <f t="shared" ca="1" si="254"/>
        <v>0</v>
      </c>
      <c r="AP32" s="203">
        <f t="shared" ca="1" si="254"/>
        <v>0</v>
      </c>
      <c r="AQ32" s="203">
        <f t="shared" ca="1" si="254"/>
        <v>0</v>
      </c>
      <c r="AR32" s="203">
        <f t="shared" ca="1" si="254"/>
        <v>0</v>
      </c>
      <c r="AS32" s="203">
        <f t="shared" ca="1" si="254"/>
        <v>0</v>
      </c>
      <c r="AT32" s="203">
        <f t="shared" ca="1" si="254"/>
        <v>0</v>
      </c>
      <c r="AU32" s="203">
        <f t="shared" ca="1" si="254"/>
        <v>0</v>
      </c>
      <c r="AV32" s="203">
        <f t="shared" ca="1" si="254"/>
        <v>0</v>
      </c>
      <c r="AW32" s="203">
        <f t="shared" ca="1" si="254"/>
        <v>0</v>
      </c>
      <c r="AX32" s="203">
        <f t="shared" ca="1" si="254"/>
        <v>0</v>
      </c>
      <c r="AY32" s="203">
        <f t="shared" ca="1" si="254"/>
        <v>0</v>
      </c>
      <c r="AZ32" s="203">
        <f t="shared" ca="1" si="254"/>
        <v>0</v>
      </c>
      <c r="BA32" s="203">
        <f t="shared" ca="1" si="254"/>
        <v>0</v>
      </c>
      <c r="BB32" s="203">
        <f t="shared" ca="1" si="254"/>
        <v>0</v>
      </c>
      <c r="BC32" s="203">
        <f t="shared" ca="1" si="254"/>
        <v>0</v>
      </c>
      <c r="BD32" s="203">
        <f t="shared" ca="1" si="254"/>
        <v>0</v>
      </c>
      <c r="BE32" s="203">
        <f t="shared" ca="1" si="254"/>
        <v>0</v>
      </c>
      <c r="BF32" s="203">
        <f t="shared" ca="1" si="254"/>
        <v>0</v>
      </c>
      <c r="BG32" s="203">
        <f t="shared" ca="1" si="254"/>
        <v>0</v>
      </c>
      <c r="BH32" s="203">
        <f t="shared" ca="1" si="254"/>
        <v>0</v>
      </c>
      <c r="BI32" s="203">
        <f t="shared" ca="1" si="254"/>
        <v>0</v>
      </c>
      <c r="BJ32" s="203">
        <f t="shared" ca="1" si="254"/>
        <v>0</v>
      </c>
      <c r="BK32" s="203">
        <f t="shared" ca="1" si="254"/>
        <v>0</v>
      </c>
      <c r="BL32" s="203">
        <f t="shared" ca="1" si="254"/>
        <v>0</v>
      </c>
      <c r="BM32" s="203">
        <f t="shared" ca="1" si="254"/>
        <v>0</v>
      </c>
      <c r="BN32" s="203">
        <f t="shared" ca="1" si="254"/>
        <v>0</v>
      </c>
      <c r="BO32" s="203">
        <f t="shared" ca="1" si="254"/>
        <v>0</v>
      </c>
      <c r="BP32" s="203">
        <f t="shared" ca="1" si="254"/>
        <v>0</v>
      </c>
      <c r="BQ32" s="203">
        <f t="shared" ca="1" si="254"/>
        <v>0</v>
      </c>
      <c r="BR32" s="203">
        <f t="shared" ca="1" si="254"/>
        <v>0</v>
      </c>
      <c r="BS32" s="203">
        <f t="shared" ca="1" si="254"/>
        <v>0</v>
      </c>
      <c r="BT32" s="203">
        <f t="shared" ref="BT32:DS32" ca="1" si="255">IF(BT21&lt;0,BT21,0)</f>
        <v>0</v>
      </c>
      <c r="BU32" s="203">
        <f t="shared" ca="1" si="255"/>
        <v>0</v>
      </c>
      <c r="BV32" s="203">
        <f t="shared" ca="1" si="255"/>
        <v>0</v>
      </c>
      <c r="BW32" s="203">
        <f t="shared" ca="1" si="255"/>
        <v>0</v>
      </c>
      <c r="BX32" s="203">
        <f t="shared" ca="1" si="255"/>
        <v>0</v>
      </c>
      <c r="BY32" s="203">
        <f t="shared" ca="1" si="255"/>
        <v>0</v>
      </c>
      <c r="BZ32" s="203">
        <f t="shared" ca="1" si="255"/>
        <v>0</v>
      </c>
      <c r="CA32" s="203">
        <f t="shared" ca="1" si="255"/>
        <v>0</v>
      </c>
      <c r="CB32" s="203">
        <f t="shared" ca="1" si="255"/>
        <v>0</v>
      </c>
      <c r="CC32" s="203">
        <f t="shared" ca="1" si="255"/>
        <v>0</v>
      </c>
      <c r="CD32" s="203">
        <f t="shared" ca="1" si="255"/>
        <v>0</v>
      </c>
      <c r="CE32" s="203">
        <f t="shared" ca="1" si="255"/>
        <v>0</v>
      </c>
      <c r="CF32" s="203">
        <f t="shared" ca="1" si="255"/>
        <v>0</v>
      </c>
      <c r="CG32" s="203">
        <f t="shared" ca="1" si="255"/>
        <v>0</v>
      </c>
      <c r="CH32" s="203">
        <f t="shared" ca="1" si="255"/>
        <v>0</v>
      </c>
      <c r="CI32" s="203">
        <f t="shared" ca="1" si="255"/>
        <v>0</v>
      </c>
      <c r="CJ32" s="203">
        <f t="shared" ca="1" si="255"/>
        <v>0</v>
      </c>
      <c r="CK32" s="203">
        <f t="shared" ca="1" si="255"/>
        <v>0</v>
      </c>
      <c r="CL32" s="203">
        <f t="shared" ca="1" si="255"/>
        <v>0</v>
      </c>
      <c r="CM32" s="203">
        <f t="shared" ca="1" si="255"/>
        <v>0</v>
      </c>
      <c r="CN32" s="203">
        <f t="shared" ca="1" si="255"/>
        <v>0</v>
      </c>
      <c r="CO32" s="203">
        <f t="shared" ca="1" si="255"/>
        <v>0</v>
      </c>
      <c r="CP32" s="203">
        <f t="shared" ca="1" si="255"/>
        <v>0</v>
      </c>
      <c r="CQ32" s="203">
        <f t="shared" ca="1" si="255"/>
        <v>0</v>
      </c>
      <c r="CR32" s="203">
        <f t="shared" ca="1" si="255"/>
        <v>0</v>
      </c>
      <c r="CS32" s="203">
        <f t="shared" ca="1" si="255"/>
        <v>0</v>
      </c>
      <c r="CT32" s="203">
        <f t="shared" ca="1" si="255"/>
        <v>0</v>
      </c>
      <c r="CU32" s="203">
        <f t="shared" ca="1" si="255"/>
        <v>0</v>
      </c>
      <c r="CV32" s="203">
        <f t="shared" ca="1" si="255"/>
        <v>0</v>
      </c>
      <c r="CW32" s="203">
        <f t="shared" ca="1" si="255"/>
        <v>0</v>
      </c>
      <c r="CX32" s="203">
        <f t="shared" ca="1" si="255"/>
        <v>0</v>
      </c>
      <c r="CY32" s="203">
        <f t="shared" ca="1" si="255"/>
        <v>0</v>
      </c>
      <c r="CZ32" s="203">
        <f t="shared" ca="1" si="255"/>
        <v>0</v>
      </c>
      <c r="DA32" s="203">
        <f t="shared" ca="1" si="255"/>
        <v>0</v>
      </c>
      <c r="DB32" s="203">
        <f t="shared" ca="1" si="255"/>
        <v>0</v>
      </c>
      <c r="DC32" s="203">
        <f t="shared" ca="1" si="255"/>
        <v>0</v>
      </c>
      <c r="DD32" s="203">
        <f t="shared" ca="1" si="255"/>
        <v>0</v>
      </c>
      <c r="DE32" s="203">
        <f t="shared" ca="1" si="255"/>
        <v>0</v>
      </c>
      <c r="DF32" s="203">
        <f t="shared" ca="1" si="255"/>
        <v>0</v>
      </c>
      <c r="DG32" s="203">
        <f t="shared" ca="1" si="255"/>
        <v>0</v>
      </c>
      <c r="DH32" s="203">
        <f t="shared" ca="1" si="255"/>
        <v>0</v>
      </c>
      <c r="DI32" s="203">
        <f t="shared" ca="1" si="255"/>
        <v>0</v>
      </c>
      <c r="DJ32" s="203">
        <f t="shared" ca="1" si="255"/>
        <v>0</v>
      </c>
      <c r="DK32" s="203">
        <f t="shared" ca="1" si="255"/>
        <v>0</v>
      </c>
      <c r="DL32" s="203">
        <f t="shared" ca="1" si="255"/>
        <v>0</v>
      </c>
      <c r="DM32" s="203">
        <f t="shared" ca="1" si="255"/>
        <v>0</v>
      </c>
      <c r="DN32" s="203">
        <f t="shared" ca="1" si="255"/>
        <v>0</v>
      </c>
      <c r="DO32" s="203">
        <f t="shared" ca="1" si="255"/>
        <v>0</v>
      </c>
      <c r="DP32" s="203">
        <f t="shared" ca="1" si="255"/>
        <v>0</v>
      </c>
      <c r="DQ32" s="203">
        <f t="shared" ca="1" si="255"/>
        <v>0</v>
      </c>
      <c r="DR32" s="203">
        <f t="shared" ca="1" si="255"/>
        <v>0</v>
      </c>
      <c r="DS32" s="203">
        <f t="shared" ca="1" si="255"/>
        <v>0</v>
      </c>
    </row>
    <row r="33" spans="1:124" ht="12.5" hidden="1" x14ac:dyDescent="0.25">
      <c r="A33" s="171"/>
      <c r="B33" s="171"/>
      <c r="C33" s="191"/>
      <c r="D33" s="171" t="s">
        <v>375</v>
      </c>
      <c r="E33" s="212" t="str">
        <f t="shared" si="253"/>
        <v>INR Mn</v>
      </c>
      <c r="F33" s="203"/>
      <c r="G33" s="203"/>
      <c r="H33" s="203">
        <f t="shared" ref="H33:BS33" ca="1" si="256">IF(OR(H31=0,H19&lt;0),0,IF(-H31&lt;H25,-H31,0))</f>
        <v>0</v>
      </c>
      <c r="I33" s="203">
        <f t="shared" ca="1" si="256"/>
        <v>0</v>
      </c>
      <c r="J33" s="203">
        <f t="shared" ca="1" si="256"/>
        <v>0</v>
      </c>
      <c r="K33" s="203">
        <f t="shared" ca="1" si="256"/>
        <v>0</v>
      </c>
      <c r="L33" s="203">
        <f t="shared" ca="1" si="256"/>
        <v>0</v>
      </c>
      <c r="M33" s="203">
        <f t="shared" ca="1" si="256"/>
        <v>0</v>
      </c>
      <c r="N33" s="203">
        <f t="shared" ca="1" si="256"/>
        <v>0</v>
      </c>
      <c r="O33" s="203">
        <f t="shared" ca="1" si="256"/>
        <v>0</v>
      </c>
      <c r="P33" s="203">
        <f t="shared" ca="1" si="256"/>
        <v>0</v>
      </c>
      <c r="Q33" s="203">
        <f t="shared" ca="1" si="256"/>
        <v>0</v>
      </c>
      <c r="R33" s="203">
        <f t="shared" ca="1" si="256"/>
        <v>0</v>
      </c>
      <c r="S33" s="203">
        <f t="shared" ca="1" si="256"/>
        <v>0</v>
      </c>
      <c r="T33" s="203">
        <f t="shared" ca="1" si="256"/>
        <v>0</v>
      </c>
      <c r="U33" s="203">
        <f t="shared" ca="1" si="256"/>
        <v>0</v>
      </c>
      <c r="V33" s="203">
        <f t="shared" ca="1" si="256"/>
        <v>0</v>
      </c>
      <c r="W33" s="203">
        <f t="shared" ca="1" si="256"/>
        <v>0</v>
      </c>
      <c r="X33" s="203">
        <f t="shared" ca="1" si="256"/>
        <v>0</v>
      </c>
      <c r="Y33" s="203">
        <f t="shared" ca="1" si="256"/>
        <v>0</v>
      </c>
      <c r="Z33" s="203">
        <f t="shared" ca="1" si="256"/>
        <v>0</v>
      </c>
      <c r="AA33" s="203">
        <f t="shared" ca="1" si="256"/>
        <v>0</v>
      </c>
      <c r="AB33" s="203">
        <f t="shared" ca="1" si="256"/>
        <v>0</v>
      </c>
      <c r="AC33" s="203">
        <f t="shared" ca="1" si="256"/>
        <v>0</v>
      </c>
      <c r="AD33" s="203">
        <f t="shared" ca="1" si="256"/>
        <v>0</v>
      </c>
      <c r="AE33" s="203">
        <f t="shared" ca="1" si="256"/>
        <v>0</v>
      </c>
      <c r="AF33" s="203">
        <f t="shared" ca="1" si="256"/>
        <v>0</v>
      </c>
      <c r="AG33" s="203">
        <f t="shared" ca="1" si="256"/>
        <v>0</v>
      </c>
      <c r="AH33" s="203">
        <f t="shared" ca="1" si="256"/>
        <v>0</v>
      </c>
      <c r="AI33" s="203">
        <f t="shared" ca="1" si="256"/>
        <v>0</v>
      </c>
      <c r="AJ33" s="203">
        <f t="shared" ca="1" si="256"/>
        <v>0</v>
      </c>
      <c r="AK33" s="203">
        <f t="shared" ca="1" si="256"/>
        <v>0</v>
      </c>
      <c r="AL33" s="203">
        <f t="shared" ca="1" si="256"/>
        <v>0</v>
      </c>
      <c r="AM33" s="203">
        <f t="shared" ca="1" si="256"/>
        <v>0</v>
      </c>
      <c r="AN33" s="203">
        <f t="shared" ca="1" si="256"/>
        <v>0</v>
      </c>
      <c r="AO33" s="203">
        <f t="shared" ca="1" si="256"/>
        <v>0</v>
      </c>
      <c r="AP33" s="203">
        <f t="shared" ca="1" si="256"/>
        <v>0</v>
      </c>
      <c r="AQ33" s="203">
        <f t="shared" ca="1" si="256"/>
        <v>0</v>
      </c>
      <c r="AR33" s="203">
        <f t="shared" ca="1" si="256"/>
        <v>0</v>
      </c>
      <c r="AS33" s="203">
        <f t="shared" ca="1" si="256"/>
        <v>0</v>
      </c>
      <c r="AT33" s="203">
        <f t="shared" ca="1" si="256"/>
        <v>0</v>
      </c>
      <c r="AU33" s="203">
        <f t="shared" ca="1" si="256"/>
        <v>0</v>
      </c>
      <c r="AV33" s="203">
        <f t="shared" ca="1" si="256"/>
        <v>0</v>
      </c>
      <c r="AW33" s="203">
        <f t="shared" ca="1" si="256"/>
        <v>0</v>
      </c>
      <c r="AX33" s="203">
        <f t="shared" ca="1" si="256"/>
        <v>0</v>
      </c>
      <c r="AY33" s="203">
        <f t="shared" ca="1" si="256"/>
        <v>0</v>
      </c>
      <c r="AZ33" s="203">
        <f t="shared" ca="1" si="256"/>
        <v>0</v>
      </c>
      <c r="BA33" s="203">
        <f t="shared" ca="1" si="256"/>
        <v>0</v>
      </c>
      <c r="BB33" s="203">
        <f t="shared" ca="1" si="256"/>
        <v>0</v>
      </c>
      <c r="BC33" s="203">
        <f t="shared" ca="1" si="256"/>
        <v>0</v>
      </c>
      <c r="BD33" s="203">
        <f t="shared" ca="1" si="256"/>
        <v>0</v>
      </c>
      <c r="BE33" s="203">
        <f t="shared" ca="1" si="256"/>
        <v>0</v>
      </c>
      <c r="BF33" s="203">
        <f t="shared" ca="1" si="256"/>
        <v>0</v>
      </c>
      <c r="BG33" s="203">
        <f t="shared" ca="1" si="256"/>
        <v>0</v>
      </c>
      <c r="BH33" s="203">
        <f t="shared" ca="1" si="256"/>
        <v>0</v>
      </c>
      <c r="BI33" s="203">
        <f t="shared" ca="1" si="256"/>
        <v>0</v>
      </c>
      <c r="BJ33" s="203">
        <f t="shared" ca="1" si="256"/>
        <v>0</v>
      </c>
      <c r="BK33" s="203">
        <f t="shared" ca="1" si="256"/>
        <v>0</v>
      </c>
      <c r="BL33" s="203">
        <f t="shared" ca="1" si="256"/>
        <v>0</v>
      </c>
      <c r="BM33" s="203">
        <f t="shared" ca="1" si="256"/>
        <v>0</v>
      </c>
      <c r="BN33" s="203">
        <f t="shared" ca="1" si="256"/>
        <v>0</v>
      </c>
      <c r="BO33" s="203">
        <f t="shared" ca="1" si="256"/>
        <v>0</v>
      </c>
      <c r="BP33" s="203">
        <f t="shared" ca="1" si="256"/>
        <v>0</v>
      </c>
      <c r="BQ33" s="203">
        <f t="shared" ca="1" si="256"/>
        <v>0</v>
      </c>
      <c r="BR33" s="203">
        <f t="shared" ca="1" si="256"/>
        <v>0</v>
      </c>
      <c r="BS33" s="203">
        <f t="shared" ca="1" si="256"/>
        <v>0</v>
      </c>
      <c r="BT33" s="203">
        <f t="shared" ref="BT33:DS33" ca="1" si="257">IF(OR(BT31=0,BT19&lt;0),0,IF(-BT31&lt;BT25,-BT31,0))</f>
        <v>0</v>
      </c>
      <c r="BU33" s="203">
        <f t="shared" ca="1" si="257"/>
        <v>0</v>
      </c>
      <c r="BV33" s="203">
        <f t="shared" ca="1" si="257"/>
        <v>0</v>
      </c>
      <c r="BW33" s="203">
        <f t="shared" ca="1" si="257"/>
        <v>0</v>
      </c>
      <c r="BX33" s="203">
        <f t="shared" ca="1" si="257"/>
        <v>0</v>
      </c>
      <c r="BY33" s="203">
        <f t="shared" ca="1" si="257"/>
        <v>0</v>
      </c>
      <c r="BZ33" s="203">
        <f t="shared" ca="1" si="257"/>
        <v>0</v>
      </c>
      <c r="CA33" s="203">
        <f t="shared" ca="1" si="257"/>
        <v>0</v>
      </c>
      <c r="CB33" s="203">
        <f t="shared" ca="1" si="257"/>
        <v>0</v>
      </c>
      <c r="CC33" s="203">
        <f t="shared" ca="1" si="257"/>
        <v>0</v>
      </c>
      <c r="CD33" s="203">
        <f t="shared" ca="1" si="257"/>
        <v>0</v>
      </c>
      <c r="CE33" s="203">
        <f t="shared" ca="1" si="257"/>
        <v>0</v>
      </c>
      <c r="CF33" s="203">
        <f t="shared" ca="1" si="257"/>
        <v>0</v>
      </c>
      <c r="CG33" s="203">
        <f t="shared" ca="1" si="257"/>
        <v>0</v>
      </c>
      <c r="CH33" s="203">
        <f t="shared" ca="1" si="257"/>
        <v>0</v>
      </c>
      <c r="CI33" s="203">
        <f t="shared" ca="1" si="257"/>
        <v>0</v>
      </c>
      <c r="CJ33" s="203">
        <f t="shared" ca="1" si="257"/>
        <v>0</v>
      </c>
      <c r="CK33" s="203">
        <f t="shared" ca="1" si="257"/>
        <v>0</v>
      </c>
      <c r="CL33" s="203">
        <f t="shared" ca="1" si="257"/>
        <v>0</v>
      </c>
      <c r="CM33" s="203">
        <f t="shared" ca="1" si="257"/>
        <v>0</v>
      </c>
      <c r="CN33" s="203">
        <f t="shared" ca="1" si="257"/>
        <v>0</v>
      </c>
      <c r="CO33" s="203">
        <f t="shared" ca="1" si="257"/>
        <v>0</v>
      </c>
      <c r="CP33" s="203">
        <f t="shared" ca="1" si="257"/>
        <v>0</v>
      </c>
      <c r="CQ33" s="203">
        <f t="shared" ca="1" si="257"/>
        <v>0</v>
      </c>
      <c r="CR33" s="203">
        <f t="shared" ca="1" si="257"/>
        <v>0</v>
      </c>
      <c r="CS33" s="203">
        <f t="shared" ca="1" si="257"/>
        <v>0</v>
      </c>
      <c r="CT33" s="203">
        <f t="shared" ca="1" si="257"/>
        <v>0</v>
      </c>
      <c r="CU33" s="203">
        <f t="shared" ca="1" si="257"/>
        <v>0</v>
      </c>
      <c r="CV33" s="203">
        <f t="shared" ca="1" si="257"/>
        <v>0</v>
      </c>
      <c r="CW33" s="203">
        <f t="shared" ca="1" si="257"/>
        <v>0</v>
      </c>
      <c r="CX33" s="203">
        <f t="shared" ca="1" si="257"/>
        <v>0</v>
      </c>
      <c r="CY33" s="203">
        <f t="shared" ca="1" si="257"/>
        <v>0</v>
      </c>
      <c r="CZ33" s="203">
        <f t="shared" ca="1" si="257"/>
        <v>0</v>
      </c>
      <c r="DA33" s="203">
        <f t="shared" ca="1" si="257"/>
        <v>0</v>
      </c>
      <c r="DB33" s="203">
        <f t="shared" ca="1" si="257"/>
        <v>0</v>
      </c>
      <c r="DC33" s="203">
        <f t="shared" ca="1" si="257"/>
        <v>0</v>
      </c>
      <c r="DD33" s="203">
        <f t="shared" ca="1" si="257"/>
        <v>0</v>
      </c>
      <c r="DE33" s="203">
        <f t="shared" ca="1" si="257"/>
        <v>0</v>
      </c>
      <c r="DF33" s="203">
        <f t="shared" ca="1" si="257"/>
        <v>0</v>
      </c>
      <c r="DG33" s="203">
        <f t="shared" ca="1" si="257"/>
        <v>0</v>
      </c>
      <c r="DH33" s="203">
        <f t="shared" ca="1" si="257"/>
        <v>0</v>
      </c>
      <c r="DI33" s="203">
        <f t="shared" ca="1" si="257"/>
        <v>0</v>
      </c>
      <c r="DJ33" s="203">
        <f t="shared" ca="1" si="257"/>
        <v>0</v>
      </c>
      <c r="DK33" s="203">
        <f t="shared" ca="1" si="257"/>
        <v>0</v>
      </c>
      <c r="DL33" s="203">
        <f t="shared" ca="1" si="257"/>
        <v>0</v>
      </c>
      <c r="DM33" s="203">
        <f t="shared" ca="1" si="257"/>
        <v>0</v>
      </c>
      <c r="DN33" s="203">
        <f t="shared" ca="1" si="257"/>
        <v>0</v>
      </c>
      <c r="DO33" s="203">
        <f t="shared" ca="1" si="257"/>
        <v>0</v>
      </c>
      <c r="DP33" s="203">
        <f t="shared" ca="1" si="257"/>
        <v>0</v>
      </c>
      <c r="DQ33" s="203">
        <f t="shared" ca="1" si="257"/>
        <v>0</v>
      </c>
      <c r="DR33" s="203">
        <f t="shared" ca="1" si="257"/>
        <v>0</v>
      </c>
      <c r="DS33" s="203">
        <f t="shared" ca="1" si="257"/>
        <v>0</v>
      </c>
    </row>
    <row r="34" spans="1:124" ht="12.5" hidden="1" x14ac:dyDescent="0.25">
      <c r="A34" s="171"/>
      <c r="B34" s="171"/>
      <c r="C34" s="191"/>
      <c r="D34" s="171" t="s">
        <v>376</v>
      </c>
      <c r="E34" s="203" t="str">
        <f t="shared" si="253"/>
        <v>INR Mn</v>
      </c>
      <c r="F34" s="203"/>
      <c r="G34" s="229"/>
      <c r="H34" s="203">
        <f t="shared" ref="H34:BS34" ca="1" si="258">SUM(H31:H33)</f>
        <v>0</v>
      </c>
      <c r="I34" s="203">
        <f t="shared" ca="1" si="258"/>
        <v>0</v>
      </c>
      <c r="J34" s="203">
        <f t="shared" ca="1" si="258"/>
        <v>0</v>
      </c>
      <c r="K34" s="203">
        <f t="shared" ca="1" si="258"/>
        <v>0</v>
      </c>
      <c r="L34" s="203">
        <f t="shared" ca="1" si="258"/>
        <v>0</v>
      </c>
      <c r="M34" s="203">
        <f t="shared" ca="1" si="258"/>
        <v>0</v>
      </c>
      <c r="N34" s="203">
        <f t="shared" ca="1" si="258"/>
        <v>0</v>
      </c>
      <c r="O34" s="203">
        <f t="shared" ca="1" si="258"/>
        <v>0</v>
      </c>
      <c r="P34" s="203">
        <f t="shared" ca="1" si="258"/>
        <v>0</v>
      </c>
      <c r="Q34" s="203">
        <f t="shared" ca="1" si="258"/>
        <v>0</v>
      </c>
      <c r="R34" s="203">
        <f t="shared" ca="1" si="258"/>
        <v>0</v>
      </c>
      <c r="S34" s="203">
        <f t="shared" ca="1" si="258"/>
        <v>0</v>
      </c>
      <c r="T34" s="203">
        <f t="shared" ca="1" si="258"/>
        <v>0</v>
      </c>
      <c r="U34" s="203">
        <f t="shared" ca="1" si="258"/>
        <v>0</v>
      </c>
      <c r="V34" s="203">
        <f t="shared" ca="1" si="258"/>
        <v>0</v>
      </c>
      <c r="W34" s="203">
        <f t="shared" ca="1" si="258"/>
        <v>0</v>
      </c>
      <c r="X34" s="203">
        <f t="shared" ca="1" si="258"/>
        <v>0</v>
      </c>
      <c r="Y34" s="203">
        <f t="shared" ca="1" si="258"/>
        <v>0</v>
      </c>
      <c r="Z34" s="203">
        <f t="shared" ca="1" si="258"/>
        <v>0</v>
      </c>
      <c r="AA34" s="203">
        <f t="shared" ca="1" si="258"/>
        <v>0</v>
      </c>
      <c r="AB34" s="203">
        <f t="shared" ca="1" si="258"/>
        <v>0</v>
      </c>
      <c r="AC34" s="203">
        <f t="shared" ca="1" si="258"/>
        <v>0</v>
      </c>
      <c r="AD34" s="203">
        <f t="shared" ca="1" si="258"/>
        <v>0</v>
      </c>
      <c r="AE34" s="203">
        <f t="shared" ca="1" si="258"/>
        <v>0</v>
      </c>
      <c r="AF34" s="203">
        <f t="shared" ca="1" si="258"/>
        <v>0</v>
      </c>
      <c r="AG34" s="203">
        <f t="shared" ca="1" si="258"/>
        <v>0</v>
      </c>
      <c r="AH34" s="203">
        <f t="shared" ca="1" si="258"/>
        <v>0</v>
      </c>
      <c r="AI34" s="203">
        <f t="shared" ca="1" si="258"/>
        <v>0</v>
      </c>
      <c r="AJ34" s="203">
        <f t="shared" ca="1" si="258"/>
        <v>0</v>
      </c>
      <c r="AK34" s="203">
        <f t="shared" ca="1" si="258"/>
        <v>0</v>
      </c>
      <c r="AL34" s="203">
        <f t="shared" ca="1" si="258"/>
        <v>0</v>
      </c>
      <c r="AM34" s="203">
        <f t="shared" ca="1" si="258"/>
        <v>0</v>
      </c>
      <c r="AN34" s="203">
        <f t="shared" ca="1" si="258"/>
        <v>0</v>
      </c>
      <c r="AO34" s="203">
        <f t="shared" ca="1" si="258"/>
        <v>0</v>
      </c>
      <c r="AP34" s="203">
        <f t="shared" ca="1" si="258"/>
        <v>0</v>
      </c>
      <c r="AQ34" s="203">
        <f t="shared" ca="1" si="258"/>
        <v>0</v>
      </c>
      <c r="AR34" s="203">
        <f t="shared" ca="1" si="258"/>
        <v>0</v>
      </c>
      <c r="AS34" s="203">
        <f t="shared" ca="1" si="258"/>
        <v>0</v>
      </c>
      <c r="AT34" s="203">
        <f t="shared" ca="1" si="258"/>
        <v>0</v>
      </c>
      <c r="AU34" s="203">
        <f t="shared" ca="1" si="258"/>
        <v>0</v>
      </c>
      <c r="AV34" s="203">
        <f t="shared" ca="1" si="258"/>
        <v>0</v>
      </c>
      <c r="AW34" s="203">
        <f t="shared" ca="1" si="258"/>
        <v>0</v>
      </c>
      <c r="AX34" s="203">
        <f t="shared" ca="1" si="258"/>
        <v>0</v>
      </c>
      <c r="AY34" s="203">
        <f t="shared" ca="1" si="258"/>
        <v>0</v>
      </c>
      <c r="AZ34" s="203">
        <f t="shared" ca="1" si="258"/>
        <v>0</v>
      </c>
      <c r="BA34" s="203">
        <f t="shared" ca="1" si="258"/>
        <v>0</v>
      </c>
      <c r="BB34" s="203">
        <f t="shared" ca="1" si="258"/>
        <v>0</v>
      </c>
      <c r="BC34" s="203">
        <f t="shared" ca="1" si="258"/>
        <v>0</v>
      </c>
      <c r="BD34" s="203">
        <f t="shared" ca="1" si="258"/>
        <v>0</v>
      </c>
      <c r="BE34" s="203">
        <f t="shared" ca="1" si="258"/>
        <v>0</v>
      </c>
      <c r="BF34" s="203">
        <f t="shared" ca="1" si="258"/>
        <v>0</v>
      </c>
      <c r="BG34" s="203">
        <f t="shared" ca="1" si="258"/>
        <v>0</v>
      </c>
      <c r="BH34" s="203">
        <f t="shared" ca="1" si="258"/>
        <v>0</v>
      </c>
      <c r="BI34" s="203">
        <f t="shared" ca="1" si="258"/>
        <v>0</v>
      </c>
      <c r="BJ34" s="203">
        <f t="shared" ca="1" si="258"/>
        <v>0</v>
      </c>
      <c r="BK34" s="203">
        <f t="shared" ca="1" si="258"/>
        <v>0</v>
      </c>
      <c r="BL34" s="203">
        <f t="shared" ca="1" si="258"/>
        <v>0</v>
      </c>
      <c r="BM34" s="203">
        <f t="shared" ca="1" si="258"/>
        <v>0</v>
      </c>
      <c r="BN34" s="203">
        <f t="shared" ca="1" si="258"/>
        <v>0</v>
      </c>
      <c r="BO34" s="203">
        <f t="shared" ca="1" si="258"/>
        <v>0</v>
      </c>
      <c r="BP34" s="203">
        <f t="shared" ca="1" si="258"/>
        <v>0</v>
      </c>
      <c r="BQ34" s="203">
        <f t="shared" ca="1" si="258"/>
        <v>0</v>
      </c>
      <c r="BR34" s="203">
        <f t="shared" ca="1" si="258"/>
        <v>0</v>
      </c>
      <c r="BS34" s="203">
        <f t="shared" ca="1" si="258"/>
        <v>0</v>
      </c>
      <c r="BT34" s="203">
        <f t="shared" ref="BT34:DS34" ca="1" si="259">SUM(BT31:BT33)</f>
        <v>0</v>
      </c>
      <c r="BU34" s="203">
        <f t="shared" ca="1" si="259"/>
        <v>0</v>
      </c>
      <c r="BV34" s="203">
        <f t="shared" ca="1" si="259"/>
        <v>0</v>
      </c>
      <c r="BW34" s="203">
        <f t="shared" ca="1" si="259"/>
        <v>0</v>
      </c>
      <c r="BX34" s="203">
        <f t="shared" ca="1" si="259"/>
        <v>0</v>
      </c>
      <c r="BY34" s="203">
        <f t="shared" ca="1" si="259"/>
        <v>0</v>
      </c>
      <c r="BZ34" s="203">
        <f t="shared" ca="1" si="259"/>
        <v>0</v>
      </c>
      <c r="CA34" s="203">
        <f t="shared" ca="1" si="259"/>
        <v>0</v>
      </c>
      <c r="CB34" s="203">
        <f t="shared" ca="1" si="259"/>
        <v>0</v>
      </c>
      <c r="CC34" s="203">
        <f t="shared" ca="1" si="259"/>
        <v>0</v>
      </c>
      <c r="CD34" s="203">
        <f t="shared" ca="1" si="259"/>
        <v>0</v>
      </c>
      <c r="CE34" s="203">
        <f t="shared" ca="1" si="259"/>
        <v>0</v>
      </c>
      <c r="CF34" s="203">
        <f t="shared" ca="1" si="259"/>
        <v>0</v>
      </c>
      <c r="CG34" s="203">
        <f t="shared" ca="1" si="259"/>
        <v>0</v>
      </c>
      <c r="CH34" s="203">
        <f t="shared" ca="1" si="259"/>
        <v>0</v>
      </c>
      <c r="CI34" s="203">
        <f t="shared" ca="1" si="259"/>
        <v>0</v>
      </c>
      <c r="CJ34" s="203">
        <f t="shared" ca="1" si="259"/>
        <v>0</v>
      </c>
      <c r="CK34" s="203">
        <f t="shared" ca="1" si="259"/>
        <v>0</v>
      </c>
      <c r="CL34" s="203">
        <f t="shared" ca="1" si="259"/>
        <v>0</v>
      </c>
      <c r="CM34" s="203">
        <f t="shared" ca="1" si="259"/>
        <v>0</v>
      </c>
      <c r="CN34" s="203">
        <f t="shared" ca="1" si="259"/>
        <v>0</v>
      </c>
      <c r="CO34" s="203">
        <f t="shared" ca="1" si="259"/>
        <v>0</v>
      </c>
      <c r="CP34" s="203">
        <f t="shared" ca="1" si="259"/>
        <v>0</v>
      </c>
      <c r="CQ34" s="203">
        <f t="shared" ca="1" si="259"/>
        <v>0</v>
      </c>
      <c r="CR34" s="203">
        <f t="shared" ca="1" si="259"/>
        <v>0</v>
      </c>
      <c r="CS34" s="203">
        <f t="shared" ca="1" si="259"/>
        <v>0</v>
      </c>
      <c r="CT34" s="203">
        <f t="shared" ca="1" si="259"/>
        <v>0</v>
      </c>
      <c r="CU34" s="203">
        <f t="shared" ca="1" si="259"/>
        <v>0</v>
      </c>
      <c r="CV34" s="203">
        <f t="shared" ca="1" si="259"/>
        <v>0</v>
      </c>
      <c r="CW34" s="203">
        <f t="shared" ca="1" si="259"/>
        <v>0</v>
      </c>
      <c r="CX34" s="203">
        <f t="shared" ca="1" si="259"/>
        <v>0</v>
      </c>
      <c r="CY34" s="203">
        <f t="shared" ca="1" si="259"/>
        <v>0</v>
      </c>
      <c r="CZ34" s="203">
        <f t="shared" ca="1" si="259"/>
        <v>0</v>
      </c>
      <c r="DA34" s="203">
        <f t="shared" ca="1" si="259"/>
        <v>0</v>
      </c>
      <c r="DB34" s="203">
        <f t="shared" ca="1" si="259"/>
        <v>0</v>
      </c>
      <c r="DC34" s="203">
        <f t="shared" ca="1" si="259"/>
        <v>0</v>
      </c>
      <c r="DD34" s="203">
        <f t="shared" ca="1" si="259"/>
        <v>0</v>
      </c>
      <c r="DE34" s="203">
        <f t="shared" ca="1" si="259"/>
        <v>0</v>
      </c>
      <c r="DF34" s="203">
        <f t="shared" ca="1" si="259"/>
        <v>0</v>
      </c>
      <c r="DG34" s="203">
        <f t="shared" ca="1" si="259"/>
        <v>0</v>
      </c>
      <c r="DH34" s="203">
        <f t="shared" ca="1" si="259"/>
        <v>0</v>
      </c>
      <c r="DI34" s="203">
        <f t="shared" ca="1" si="259"/>
        <v>0</v>
      </c>
      <c r="DJ34" s="203">
        <f t="shared" ca="1" si="259"/>
        <v>0</v>
      </c>
      <c r="DK34" s="203">
        <f t="shared" ca="1" si="259"/>
        <v>0</v>
      </c>
      <c r="DL34" s="203">
        <f t="shared" ca="1" si="259"/>
        <v>0</v>
      </c>
      <c r="DM34" s="203">
        <f t="shared" ca="1" si="259"/>
        <v>0</v>
      </c>
      <c r="DN34" s="203">
        <f t="shared" ca="1" si="259"/>
        <v>0</v>
      </c>
      <c r="DO34" s="203">
        <f t="shared" ca="1" si="259"/>
        <v>0</v>
      </c>
      <c r="DP34" s="203">
        <f t="shared" ca="1" si="259"/>
        <v>0</v>
      </c>
      <c r="DQ34" s="203">
        <f t="shared" ca="1" si="259"/>
        <v>0</v>
      </c>
      <c r="DR34" s="203">
        <f t="shared" ca="1" si="259"/>
        <v>0</v>
      </c>
      <c r="DS34" s="203">
        <f t="shared" ca="1" si="259"/>
        <v>0</v>
      </c>
    </row>
    <row r="35" spans="1:124" ht="12.5" hidden="1" x14ac:dyDescent="0.25">
      <c r="A35" s="171"/>
      <c r="B35" s="171"/>
      <c r="C35" s="191"/>
      <c r="D35" s="171"/>
      <c r="E35" s="203"/>
      <c r="F35" s="203"/>
      <c r="G35" s="203"/>
      <c r="H35" s="203"/>
      <c r="I35" s="203"/>
      <c r="J35" s="203"/>
      <c r="K35" s="192"/>
      <c r="L35" s="192"/>
      <c r="M35" s="192"/>
      <c r="N35" s="192"/>
      <c r="O35" s="192"/>
      <c r="P35" s="192"/>
      <c r="Q35" s="192"/>
      <c r="R35" s="192"/>
      <c r="S35" s="192"/>
      <c r="T35" s="192"/>
      <c r="U35" s="192"/>
      <c r="V35" s="192"/>
      <c r="W35" s="192"/>
      <c r="X35" s="192"/>
      <c r="Y35" s="192"/>
      <c r="Z35" s="192"/>
      <c r="AA35" s="192"/>
      <c r="AB35" s="192"/>
      <c r="AC35" s="192"/>
      <c r="AD35" s="192"/>
      <c r="AE35" s="192"/>
      <c r="AF35" s="192"/>
      <c r="AG35" s="192"/>
    </row>
    <row r="36" spans="1:124" ht="12.5" hidden="1" x14ac:dyDescent="0.25">
      <c r="A36" s="171"/>
      <c r="B36" s="171"/>
      <c r="C36" s="191"/>
      <c r="D36" s="171" t="s">
        <v>377</v>
      </c>
      <c r="E36" s="203" t="str">
        <f>E34</f>
        <v>INR Mn</v>
      </c>
      <c r="F36" s="203"/>
      <c r="G36" s="203"/>
      <c r="H36" s="203">
        <f t="shared" ref="H36:BS36" si="260">MIN(-H31,H25)</f>
        <v>0</v>
      </c>
      <c r="I36" s="203">
        <f t="shared" ca="1" si="260"/>
        <v>0</v>
      </c>
      <c r="J36" s="203">
        <f t="shared" ca="1" si="260"/>
        <v>0</v>
      </c>
      <c r="K36" s="203">
        <f t="shared" ca="1" si="260"/>
        <v>0</v>
      </c>
      <c r="L36" s="203">
        <f t="shared" ca="1" si="260"/>
        <v>0</v>
      </c>
      <c r="M36" s="203">
        <f t="shared" ca="1" si="260"/>
        <v>0</v>
      </c>
      <c r="N36" s="203">
        <f t="shared" ca="1" si="260"/>
        <v>0</v>
      </c>
      <c r="O36" s="203">
        <f t="shared" ca="1" si="260"/>
        <v>0</v>
      </c>
      <c r="P36" s="203">
        <f t="shared" ca="1" si="260"/>
        <v>0</v>
      </c>
      <c r="Q36" s="203">
        <f t="shared" ca="1" si="260"/>
        <v>0</v>
      </c>
      <c r="R36" s="203">
        <f t="shared" ca="1" si="260"/>
        <v>0</v>
      </c>
      <c r="S36" s="203">
        <f t="shared" ca="1" si="260"/>
        <v>0</v>
      </c>
      <c r="T36" s="203">
        <f t="shared" ca="1" si="260"/>
        <v>0</v>
      </c>
      <c r="U36" s="203">
        <f t="shared" ca="1" si="260"/>
        <v>0</v>
      </c>
      <c r="V36" s="203">
        <f t="shared" ca="1" si="260"/>
        <v>0</v>
      </c>
      <c r="W36" s="203">
        <f t="shared" ca="1" si="260"/>
        <v>0</v>
      </c>
      <c r="X36" s="203">
        <f t="shared" ca="1" si="260"/>
        <v>0</v>
      </c>
      <c r="Y36" s="203">
        <f t="shared" ca="1" si="260"/>
        <v>0</v>
      </c>
      <c r="Z36" s="203">
        <f t="shared" ca="1" si="260"/>
        <v>0</v>
      </c>
      <c r="AA36" s="203">
        <f t="shared" ca="1" si="260"/>
        <v>0</v>
      </c>
      <c r="AB36" s="203">
        <f t="shared" ca="1" si="260"/>
        <v>0</v>
      </c>
      <c r="AC36" s="203">
        <f t="shared" ca="1" si="260"/>
        <v>0</v>
      </c>
      <c r="AD36" s="203">
        <f t="shared" ca="1" si="260"/>
        <v>0</v>
      </c>
      <c r="AE36" s="203">
        <f t="shared" ca="1" si="260"/>
        <v>0</v>
      </c>
      <c r="AF36" s="203">
        <f t="shared" ca="1" si="260"/>
        <v>0</v>
      </c>
      <c r="AG36" s="203">
        <f t="shared" ca="1" si="260"/>
        <v>0</v>
      </c>
      <c r="AH36" s="203">
        <f t="shared" ca="1" si="260"/>
        <v>0</v>
      </c>
      <c r="AI36" s="203">
        <f t="shared" ca="1" si="260"/>
        <v>0</v>
      </c>
      <c r="AJ36" s="203">
        <f t="shared" ca="1" si="260"/>
        <v>0</v>
      </c>
      <c r="AK36" s="203">
        <f t="shared" ca="1" si="260"/>
        <v>0</v>
      </c>
      <c r="AL36" s="203">
        <f t="shared" ca="1" si="260"/>
        <v>0</v>
      </c>
      <c r="AM36" s="203">
        <f t="shared" ca="1" si="260"/>
        <v>0</v>
      </c>
      <c r="AN36" s="203">
        <f t="shared" ca="1" si="260"/>
        <v>0</v>
      </c>
      <c r="AO36" s="203">
        <f t="shared" ca="1" si="260"/>
        <v>0</v>
      </c>
      <c r="AP36" s="203">
        <f t="shared" ca="1" si="260"/>
        <v>0</v>
      </c>
      <c r="AQ36" s="203">
        <f t="shared" ca="1" si="260"/>
        <v>0</v>
      </c>
      <c r="AR36" s="203">
        <f t="shared" ca="1" si="260"/>
        <v>0</v>
      </c>
      <c r="AS36" s="203">
        <f t="shared" ca="1" si="260"/>
        <v>0</v>
      </c>
      <c r="AT36" s="203">
        <f t="shared" ca="1" si="260"/>
        <v>0</v>
      </c>
      <c r="AU36" s="203">
        <f t="shared" ca="1" si="260"/>
        <v>0</v>
      </c>
      <c r="AV36" s="203">
        <f t="shared" ca="1" si="260"/>
        <v>0</v>
      </c>
      <c r="AW36" s="203">
        <f t="shared" ca="1" si="260"/>
        <v>0</v>
      </c>
      <c r="AX36" s="203">
        <f t="shared" ca="1" si="260"/>
        <v>0</v>
      </c>
      <c r="AY36" s="203">
        <f t="shared" ca="1" si="260"/>
        <v>0</v>
      </c>
      <c r="AZ36" s="203">
        <f t="shared" ca="1" si="260"/>
        <v>0</v>
      </c>
      <c r="BA36" s="203">
        <f t="shared" ca="1" si="260"/>
        <v>0</v>
      </c>
      <c r="BB36" s="203">
        <f t="shared" ca="1" si="260"/>
        <v>0</v>
      </c>
      <c r="BC36" s="203">
        <f t="shared" ca="1" si="260"/>
        <v>0</v>
      </c>
      <c r="BD36" s="203">
        <f t="shared" ca="1" si="260"/>
        <v>0</v>
      </c>
      <c r="BE36" s="203">
        <f t="shared" ca="1" si="260"/>
        <v>0</v>
      </c>
      <c r="BF36" s="203">
        <f t="shared" ca="1" si="260"/>
        <v>0</v>
      </c>
      <c r="BG36" s="203">
        <f t="shared" ca="1" si="260"/>
        <v>0</v>
      </c>
      <c r="BH36" s="203">
        <f t="shared" ca="1" si="260"/>
        <v>0</v>
      </c>
      <c r="BI36" s="203">
        <f t="shared" ca="1" si="260"/>
        <v>0</v>
      </c>
      <c r="BJ36" s="203">
        <f t="shared" ca="1" si="260"/>
        <v>0</v>
      </c>
      <c r="BK36" s="203">
        <f t="shared" ca="1" si="260"/>
        <v>0</v>
      </c>
      <c r="BL36" s="203">
        <f t="shared" ca="1" si="260"/>
        <v>0</v>
      </c>
      <c r="BM36" s="203">
        <f t="shared" ca="1" si="260"/>
        <v>0</v>
      </c>
      <c r="BN36" s="203">
        <f t="shared" ca="1" si="260"/>
        <v>0</v>
      </c>
      <c r="BO36" s="203">
        <f t="shared" ca="1" si="260"/>
        <v>0</v>
      </c>
      <c r="BP36" s="203">
        <f t="shared" ca="1" si="260"/>
        <v>0</v>
      </c>
      <c r="BQ36" s="203">
        <f t="shared" ca="1" si="260"/>
        <v>0</v>
      </c>
      <c r="BR36" s="203">
        <f t="shared" ca="1" si="260"/>
        <v>0</v>
      </c>
      <c r="BS36" s="203">
        <f t="shared" ca="1" si="260"/>
        <v>0</v>
      </c>
      <c r="BT36" s="203">
        <f t="shared" ref="BT36:DS36" ca="1" si="261">MIN(-BT31,BT25)</f>
        <v>0</v>
      </c>
      <c r="BU36" s="203">
        <f t="shared" ca="1" si="261"/>
        <v>0</v>
      </c>
      <c r="BV36" s="203">
        <f t="shared" ca="1" si="261"/>
        <v>0</v>
      </c>
      <c r="BW36" s="203">
        <f t="shared" ca="1" si="261"/>
        <v>0</v>
      </c>
      <c r="BX36" s="203">
        <f t="shared" ca="1" si="261"/>
        <v>0</v>
      </c>
      <c r="BY36" s="203">
        <f t="shared" ca="1" si="261"/>
        <v>0</v>
      </c>
      <c r="BZ36" s="203">
        <f t="shared" ca="1" si="261"/>
        <v>0</v>
      </c>
      <c r="CA36" s="203">
        <f t="shared" ca="1" si="261"/>
        <v>0</v>
      </c>
      <c r="CB36" s="203">
        <f t="shared" ca="1" si="261"/>
        <v>0</v>
      </c>
      <c r="CC36" s="203">
        <f t="shared" ca="1" si="261"/>
        <v>0</v>
      </c>
      <c r="CD36" s="203">
        <f t="shared" ca="1" si="261"/>
        <v>0</v>
      </c>
      <c r="CE36" s="203">
        <f t="shared" ca="1" si="261"/>
        <v>0</v>
      </c>
      <c r="CF36" s="203">
        <f t="shared" ca="1" si="261"/>
        <v>0</v>
      </c>
      <c r="CG36" s="203">
        <f t="shared" ca="1" si="261"/>
        <v>0</v>
      </c>
      <c r="CH36" s="203">
        <f t="shared" ca="1" si="261"/>
        <v>0</v>
      </c>
      <c r="CI36" s="203">
        <f t="shared" ca="1" si="261"/>
        <v>0</v>
      </c>
      <c r="CJ36" s="203">
        <f t="shared" ca="1" si="261"/>
        <v>0</v>
      </c>
      <c r="CK36" s="203">
        <f t="shared" ca="1" si="261"/>
        <v>0</v>
      </c>
      <c r="CL36" s="203">
        <f t="shared" ca="1" si="261"/>
        <v>0</v>
      </c>
      <c r="CM36" s="203">
        <f t="shared" ca="1" si="261"/>
        <v>0</v>
      </c>
      <c r="CN36" s="203">
        <f t="shared" ca="1" si="261"/>
        <v>0</v>
      </c>
      <c r="CO36" s="203">
        <f t="shared" ca="1" si="261"/>
        <v>0</v>
      </c>
      <c r="CP36" s="203">
        <f t="shared" ca="1" si="261"/>
        <v>0</v>
      </c>
      <c r="CQ36" s="203">
        <f t="shared" ca="1" si="261"/>
        <v>0</v>
      </c>
      <c r="CR36" s="203">
        <f t="shared" ca="1" si="261"/>
        <v>0</v>
      </c>
      <c r="CS36" s="203">
        <f t="shared" ca="1" si="261"/>
        <v>0</v>
      </c>
      <c r="CT36" s="203">
        <f t="shared" ca="1" si="261"/>
        <v>0</v>
      </c>
      <c r="CU36" s="203">
        <f t="shared" ca="1" si="261"/>
        <v>0</v>
      </c>
      <c r="CV36" s="203">
        <f t="shared" ca="1" si="261"/>
        <v>0</v>
      </c>
      <c r="CW36" s="203">
        <f t="shared" ca="1" si="261"/>
        <v>0</v>
      </c>
      <c r="CX36" s="203">
        <f t="shared" ca="1" si="261"/>
        <v>0</v>
      </c>
      <c r="CY36" s="203">
        <f t="shared" ca="1" si="261"/>
        <v>0</v>
      </c>
      <c r="CZ36" s="203">
        <f t="shared" ca="1" si="261"/>
        <v>0</v>
      </c>
      <c r="DA36" s="203">
        <f t="shared" ca="1" si="261"/>
        <v>0</v>
      </c>
      <c r="DB36" s="203">
        <f t="shared" ca="1" si="261"/>
        <v>0</v>
      </c>
      <c r="DC36" s="203">
        <f t="shared" ca="1" si="261"/>
        <v>0</v>
      </c>
      <c r="DD36" s="203">
        <f t="shared" ca="1" si="261"/>
        <v>0</v>
      </c>
      <c r="DE36" s="203">
        <f t="shared" ca="1" si="261"/>
        <v>0</v>
      </c>
      <c r="DF36" s="203">
        <f t="shared" ca="1" si="261"/>
        <v>0</v>
      </c>
      <c r="DG36" s="203">
        <f t="shared" ca="1" si="261"/>
        <v>0</v>
      </c>
      <c r="DH36" s="203">
        <f t="shared" ca="1" si="261"/>
        <v>0</v>
      </c>
      <c r="DI36" s="203">
        <f t="shared" ca="1" si="261"/>
        <v>0</v>
      </c>
      <c r="DJ36" s="203">
        <f t="shared" ca="1" si="261"/>
        <v>0</v>
      </c>
      <c r="DK36" s="203">
        <f t="shared" ca="1" si="261"/>
        <v>0</v>
      </c>
      <c r="DL36" s="203">
        <f t="shared" ca="1" si="261"/>
        <v>0</v>
      </c>
      <c r="DM36" s="203">
        <f t="shared" ca="1" si="261"/>
        <v>0</v>
      </c>
      <c r="DN36" s="203">
        <f t="shared" ca="1" si="261"/>
        <v>0</v>
      </c>
      <c r="DO36" s="203">
        <f t="shared" ca="1" si="261"/>
        <v>0</v>
      </c>
      <c r="DP36" s="203">
        <f t="shared" ca="1" si="261"/>
        <v>0</v>
      </c>
      <c r="DQ36" s="203">
        <f t="shared" ca="1" si="261"/>
        <v>0</v>
      </c>
      <c r="DR36" s="203">
        <f t="shared" ca="1" si="261"/>
        <v>0</v>
      </c>
      <c r="DS36" s="203">
        <f t="shared" ca="1" si="261"/>
        <v>0</v>
      </c>
    </row>
    <row r="37" spans="1:124" ht="12.5" hidden="1" x14ac:dyDescent="0.25">
      <c r="A37" s="171"/>
      <c r="B37" s="213"/>
      <c r="C37" s="191"/>
      <c r="D37" s="213"/>
      <c r="E37" s="203"/>
      <c r="F37" s="203"/>
      <c r="G37" s="203"/>
      <c r="H37" s="203"/>
      <c r="I37" s="203"/>
      <c r="J37" s="203"/>
      <c r="K37" s="192"/>
      <c r="L37" s="192"/>
      <c r="M37" s="192"/>
      <c r="N37" s="192"/>
      <c r="O37" s="192"/>
      <c r="P37" s="192"/>
      <c r="Q37" s="192"/>
      <c r="R37" s="192"/>
      <c r="S37" s="192"/>
      <c r="T37" s="192"/>
      <c r="U37" s="192"/>
      <c r="V37" s="192"/>
      <c r="W37" s="192"/>
      <c r="X37" s="192"/>
      <c r="Y37" s="192"/>
      <c r="Z37" s="192"/>
      <c r="AA37" s="192"/>
      <c r="AB37" s="192"/>
      <c r="AC37" s="192"/>
      <c r="AD37" s="12"/>
      <c r="AE37" s="12"/>
      <c r="AF37" s="12"/>
      <c r="AG37" s="12"/>
    </row>
    <row r="38" spans="1:124" ht="12.5" hidden="1" x14ac:dyDescent="0.25">
      <c r="A38" s="171"/>
      <c r="B38" s="213"/>
      <c r="C38" s="191"/>
      <c r="D38" s="213" t="s">
        <v>378</v>
      </c>
      <c r="E38" s="211" t="str">
        <f>E36</f>
        <v>INR Mn</v>
      </c>
      <c r="F38" s="203"/>
      <c r="G38" s="203"/>
      <c r="H38" s="203">
        <f t="shared" ref="H38:BS38" ca="1" si="262">H19-H36</f>
        <v>0</v>
      </c>
      <c r="I38" s="203">
        <f t="shared" ca="1" si="262"/>
        <v>0</v>
      </c>
      <c r="J38" s="203">
        <f t="shared" ca="1" si="262"/>
        <v>0</v>
      </c>
      <c r="K38" s="203">
        <f t="shared" ca="1" si="262"/>
        <v>35.617038847991807</v>
      </c>
      <c r="L38" s="203">
        <f t="shared" ca="1" si="262"/>
        <v>80.864529068085346</v>
      </c>
      <c r="M38" s="203">
        <f t="shared" ca="1" si="262"/>
        <v>209.56433192859348</v>
      </c>
      <c r="N38" s="203">
        <f t="shared" ca="1" si="262"/>
        <v>257.69040461655192</v>
      </c>
      <c r="O38" s="203">
        <f t="shared" ca="1" si="262"/>
        <v>760.34795185575172</v>
      </c>
      <c r="P38" s="203">
        <f t="shared" ca="1" si="262"/>
        <v>859.82564327023954</v>
      </c>
      <c r="Q38" s="203">
        <f t="shared" ca="1" si="262"/>
        <v>1044.4817002380619</v>
      </c>
      <c r="R38" s="203">
        <f t="shared" ca="1" si="262"/>
        <v>1151.7563347234463</v>
      </c>
      <c r="S38" s="203">
        <f t="shared" ca="1" si="262"/>
        <v>1965.6385551317737</v>
      </c>
      <c r="T38" s="203">
        <f t="shared" ca="1" si="262"/>
        <v>1950.6586237250017</v>
      </c>
      <c r="U38" s="203">
        <f t="shared" ca="1" si="262"/>
        <v>2012.5504484876224</v>
      </c>
      <c r="V38" s="203">
        <f t="shared" ca="1" si="262"/>
        <v>2004.6041119977017</v>
      </c>
      <c r="W38" s="203">
        <f t="shared" ca="1" si="262"/>
        <v>3207.0521136488119</v>
      </c>
      <c r="X38" s="203">
        <f t="shared" ca="1" si="262"/>
        <v>3184.6138203348883</v>
      </c>
      <c r="Y38" s="203">
        <f t="shared" ca="1" si="262"/>
        <v>3308.4398116465554</v>
      </c>
      <c r="Z38" s="203">
        <f t="shared" ca="1" si="262"/>
        <v>3294.6203578677578</v>
      </c>
      <c r="AA38" s="203">
        <f t="shared" ca="1" si="262"/>
        <v>6037.9101753592822</v>
      </c>
      <c r="AB38" s="203">
        <f t="shared" ca="1" si="262"/>
        <v>5956.7639971863955</v>
      </c>
      <c r="AC38" s="203">
        <f t="shared" ca="1" si="262"/>
        <v>6254.0393965888634</v>
      </c>
      <c r="AD38" s="203">
        <f t="shared" ca="1" si="262"/>
        <v>6222.3502706418585</v>
      </c>
      <c r="AE38" s="203">
        <f t="shared" ca="1" si="262"/>
        <v>7465.1295555956131</v>
      </c>
      <c r="AF38" s="203">
        <f t="shared" ca="1" si="262"/>
        <v>7441.2844937173923</v>
      </c>
      <c r="AG38" s="203">
        <f t="shared" ca="1" si="262"/>
        <v>7355.9157376055491</v>
      </c>
      <c r="AH38" s="203">
        <f t="shared" ca="1" si="262"/>
        <v>7347.1352515370008</v>
      </c>
      <c r="AI38" s="203">
        <f t="shared" ca="1" si="262"/>
        <v>7774.4908156080219</v>
      </c>
      <c r="AJ38" s="203">
        <f t="shared" ca="1" si="262"/>
        <v>7771.4120216884803</v>
      </c>
      <c r="AK38" s="203">
        <f t="shared" ca="1" si="262"/>
        <v>7675.1807476221493</v>
      </c>
      <c r="AL38" s="203">
        <f t="shared" ca="1" si="262"/>
        <v>7673.6436045817227</v>
      </c>
      <c r="AM38" s="203">
        <f t="shared" ca="1" si="262"/>
        <v>7632.5765637225395</v>
      </c>
      <c r="AN38" s="203">
        <f t="shared" ca="1" si="262"/>
        <v>7651.3113864446177</v>
      </c>
      <c r="AO38" s="203">
        <f t="shared" ca="1" si="262"/>
        <v>7547.5308671418607</v>
      </c>
      <c r="AP38" s="203">
        <f t="shared" ca="1" si="262"/>
        <v>7546.0261555414763</v>
      </c>
      <c r="AQ38" s="203">
        <f t="shared" ca="1" si="262"/>
        <v>7456.4609966727512</v>
      </c>
      <c r="AR38" s="203">
        <f t="shared" ca="1" si="262"/>
        <v>7418.2468160442704</v>
      </c>
      <c r="AS38" s="203">
        <f t="shared" ca="1" si="262"/>
        <v>7259.5528357449011</v>
      </c>
      <c r="AT38" s="203">
        <f t="shared" ca="1" si="262"/>
        <v>7258.6255370910203</v>
      </c>
      <c r="AU38" s="203">
        <f t="shared" ca="1" si="262"/>
        <v>7060.3079219007923</v>
      </c>
      <c r="AV38" s="203">
        <f t="shared" ca="1" si="262"/>
        <v>7079.2441166090948</v>
      </c>
      <c r="AW38" s="203">
        <f t="shared" ca="1" si="262"/>
        <v>7026.5297330819913</v>
      </c>
      <c r="AX38" s="203">
        <f t="shared" ca="1" si="262"/>
        <v>7026.6029513593912</v>
      </c>
      <c r="AY38" s="203">
        <f t="shared" ca="1" si="262"/>
        <v>7013.3959250171765</v>
      </c>
      <c r="AZ38" s="203">
        <f t="shared" ca="1" si="262"/>
        <v>7031.9630772789378</v>
      </c>
      <c r="BA38" s="203">
        <f t="shared" ca="1" si="262"/>
        <v>7041.4449069761004</v>
      </c>
      <c r="BB38" s="203">
        <f t="shared" ca="1" si="262"/>
        <v>7041.8421179938923</v>
      </c>
      <c r="BC38" s="203">
        <f t="shared" ca="1" si="262"/>
        <v>7041.9072942460953</v>
      </c>
      <c r="BD38" s="203">
        <f t="shared" ca="1" si="262"/>
        <v>7057.7472465958308</v>
      </c>
      <c r="BE38" s="203">
        <f t="shared" ca="1" si="262"/>
        <v>7067.5615527259906</v>
      </c>
      <c r="BF38" s="203">
        <f t="shared" ca="1" si="262"/>
        <v>7068.2941171554885</v>
      </c>
      <c r="BG38" s="203">
        <f t="shared" ca="1" si="262"/>
        <v>7054.3669891384634</v>
      </c>
      <c r="BH38" s="203">
        <f t="shared" ca="1" si="262"/>
        <v>7073.604947805552</v>
      </c>
      <c r="BI38" s="203">
        <f t="shared" ca="1" si="262"/>
        <v>7083.7633885171936</v>
      </c>
      <c r="BJ38" s="203">
        <f t="shared" ca="1" si="262"/>
        <v>7084.8430653869473</v>
      </c>
      <c r="BK38" s="203">
        <f t="shared" ca="1" si="262"/>
        <v>7071.8864918276895</v>
      </c>
      <c r="BL38" s="203">
        <f t="shared" ca="1" si="262"/>
        <v>7091.4775961794121</v>
      </c>
      <c r="BM38" s="203">
        <f t="shared" ca="1" si="262"/>
        <v>7101.9922384091669</v>
      </c>
      <c r="BN38" s="203">
        <f t="shared" ca="1" si="262"/>
        <v>7103.4311990731958</v>
      </c>
      <c r="BO38" s="203">
        <f t="shared" ca="1" si="262"/>
        <v>7090.9530145482076</v>
      </c>
      <c r="BP38" s="203">
        <f t="shared" ca="1" si="262"/>
        <v>7110.9096474917969</v>
      </c>
      <c r="BQ38" s="203">
        <f t="shared" ca="1" si="262"/>
        <v>7121.7929812984376</v>
      </c>
      <c r="BR38" s="203">
        <f t="shared" ca="1" si="262"/>
        <v>7123.6038238942483</v>
      </c>
      <c r="BS38" s="203">
        <f t="shared" ca="1" si="262"/>
        <v>7124.9709150444805</v>
      </c>
      <c r="BT38" s="203">
        <f t="shared" ref="BT38:DS38" ca="1" si="263">BT19-BT36</f>
        <v>7142.1673449663958</v>
      </c>
      <c r="BU38" s="203">
        <f t="shared" ca="1" si="263"/>
        <v>7152.1888147125574</v>
      </c>
      <c r="BV38" s="203">
        <f t="shared" ca="1" si="263"/>
        <v>7153.1303353822941</v>
      </c>
      <c r="BW38" s="203">
        <f t="shared" ca="1" si="263"/>
        <v>7139.3915459208401</v>
      </c>
      <c r="BX38" s="203">
        <f t="shared" ca="1" si="263"/>
        <v>7158.8420927465759</v>
      </c>
      <c r="BY38" s="203">
        <f t="shared" ca="1" si="263"/>
        <v>7167.9714775257771</v>
      </c>
      <c r="BZ38" s="203">
        <f t="shared" ca="1" si="263"/>
        <v>7168.013193855988</v>
      </c>
      <c r="CA38" s="203">
        <f t="shared" ca="1" si="263"/>
        <v>7154.0054853968668</v>
      </c>
      <c r="CB38" s="203">
        <f t="shared" ca="1" si="263"/>
        <v>7172.5405881685565</v>
      </c>
      <c r="CC38" s="203">
        <f t="shared" ca="1" si="263"/>
        <v>7180.7466073907399</v>
      </c>
      <c r="CD38" s="203">
        <f t="shared" ca="1" si="263"/>
        <v>7179.8569681147646</v>
      </c>
      <c r="CE38" s="203">
        <f t="shared" ca="1" si="263"/>
        <v>7165.0292499920042</v>
      </c>
      <c r="CF38" s="203">
        <f t="shared" ca="1" si="263"/>
        <v>7182.6168090428728</v>
      </c>
      <c r="CG38" s="203">
        <f t="shared" ca="1" si="263"/>
        <v>7188.6236016221683</v>
      </c>
      <c r="CH38" s="203">
        <f t="shared" ca="1" si="263"/>
        <v>7185.5157053974008</v>
      </c>
      <c r="CI38" s="203">
        <f t="shared" ca="1" si="263"/>
        <v>7181.9213452199283</v>
      </c>
      <c r="CJ38" s="203">
        <f t="shared" ca="1" si="263"/>
        <v>7194.113443795155</v>
      </c>
      <c r="CK38" s="203">
        <f t="shared" ca="1" si="263"/>
        <v>7194.113443795155</v>
      </c>
      <c r="CL38" s="203">
        <f t="shared" ca="1" si="263"/>
        <v>7184.9467771284872</v>
      </c>
      <c r="CM38" s="203">
        <f t="shared" ca="1" si="263"/>
        <v>7307.9522915590824</v>
      </c>
      <c r="CN38" s="203">
        <f t="shared" ca="1" si="263"/>
        <v>7317.1189582257502</v>
      </c>
      <c r="CO38" s="203">
        <f t="shared" ca="1" si="263"/>
        <v>7317.1189582257502</v>
      </c>
      <c r="CP38" s="203">
        <f t="shared" ca="1" si="263"/>
        <v>7307.9522915590824</v>
      </c>
      <c r="CQ38" s="203">
        <f t="shared" ca="1" si="263"/>
        <v>7431.5964995327186</v>
      </c>
      <c r="CR38" s="203">
        <f t="shared" ca="1" si="263"/>
        <v>7440.7631661993864</v>
      </c>
      <c r="CS38" s="203">
        <f t="shared" ca="1" si="263"/>
        <v>7440.7631661993864</v>
      </c>
      <c r="CT38" s="203">
        <f t="shared" ca="1" si="263"/>
        <v>7431.5964995327186</v>
      </c>
      <c r="CU38" s="203">
        <f t="shared" ca="1" si="263"/>
        <v>7555.3601167563902</v>
      </c>
      <c r="CV38" s="203">
        <f t="shared" ca="1" si="263"/>
        <v>7564.5267834230581</v>
      </c>
      <c r="CW38" s="203">
        <f t="shared" ca="1" si="263"/>
        <v>7564.5267834230581</v>
      </c>
      <c r="CX38" s="203">
        <f t="shared" ca="1" si="263"/>
        <v>7555.3601167563902</v>
      </c>
      <c r="CY38" s="203">
        <f t="shared" ca="1" si="263"/>
        <v>7839.534530918223</v>
      </c>
      <c r="CZ38" s="203">
        <f t="shared" ca="1" si="263"/>
        <v>7845.5625499935049</v>
      </c>
      <c r="DA38" s="203">
        <f t="shared" ca="1" si="263"/>
        <v>7845.5625499935049</v>
      </c>
      <c r="DB38" s="203">
        <f t="shared" ca="1" si="263"/>
        <v>7836.3958833268371</v>
      </c>
      <c r="DC38" s="203">
        <f t="shared" ca="1" si="263"/>
        <v>8547.1613429219469</v>
      </c>
      <c r="DD38" s="203">
        <f t="shared" ca="1" si="263"/>
        <v>8556.3280095886148</v>
      </c>
      <c r="DE38" s="203">
        <f t="shared" ca="1" si="263"/>
        <v>8556.3280095886148</v>
      </c>
      <c r="DF38" s="203">
        <f t="shared" ca="1" si="263"/>
        <v>8547.1613429219469</v>
      </c>
      <c r="DG38" s="203">
        <f t="shared" ca="1" si="263"/>
        <v>8523.8655645901472</v>
      </c>
      <c r="DH38" s="203">
        <f t="shared" ca="1" si="263"/>
        <v>8533.0322312568151</v>
      </c>
      <c r="DI38" s="203">
        <f t="shared" ca="1" si="263"/>
        <v>8533.0322312568151</v>
      </c>
      <c r="DJ38" s="203">
        <f t="shared" ca="1" si="263"/>
        <v>8523.8655645901472</v>
      </c>
      <c r="DK38" s="203">
        <f t="shared" ca="1" si="263"/>
        <v>8500.6891955133597</v>
      </c>
      <c r="DL38" s="203">
        <f t="shared" ca="1" si="263"/>
        <v>8509.8558621800275</v>
      </c>
      <c r="DM38" s="203">
        <f t="shared" ca="1" si="263"/>
        <v>8509.8558621800275</v>
      </c>
      <c r="DN38" s="203">
        <f t="shared" ca="1" si="263"/>
        <v>8500.6891955133597</v>
      </c>
      <c r="DO38" s="203">
        <f t="shared" ca="1" si="263"/>
        <v>8490.983637076346</v>
      </c>
      <c r="DP38" s="203">
        <f t="shared" ca="1" si="263"/>
        <v>8497.0116561514842</v>
      </c>
      <c r="DQ38" s="203">
        <f t="shared" ca="1" si="263"/>
        <v>8497.0116561514842</v>
      </c>
      <c r="DR38" s="203">
        <f t="shared" ca="1" si="263"/>
        <v>8487.8449894848163</v>
      </c>
      <c r="DS38" s="203">
        <f t="shared" ca="1" si="263"/>
        <v>8463.9106175833149</v>
      </c>
    </row>
    <row r="39" spans="1:124" ht="12.5" hidden="1" x14ac:dyDescent="0.25">
      <c r="A39" s="171"/>
      <c r="B39" s="213"/>
      <c r="C39" s="191"/>
      <c r="D39" s="213"/>
      <c r="E39" s="211"/>
      <c r="F39" s="203"/>
      <c r="G39" s="203"/>
      <c r="H39" s="203"/>
      <c r="I39" s="203"/>
      <c r="J39" s="203"/>
      <c r="K39" s="192"/>
      <c r="L39" s="192"/>
      <c r="M39" s="192"/>
      <c r="N39" s="192"/>
      <c r="O39" s="192"/>
      <c r="P39" s="192"/>
      <c r="Q39" s="192"/>
      <c r="R39" s="192"/>
      <c r="S39" s="192"/>
      <c r="T39" s="192"/>
      <c r="U39" s="192"/>
      <c r="V39" s="192"/>
      <c r="W39" s="192"/>
      <c r="X39" s="192"/>
      <c r="Y39" s="192"/>
      <c r="Z39" s="192"/>
      <c r="AA39" s="192"/>
      <c r="AB39" s="192"/>
      <c r="AC39" s="192"/>
      <c r="AD39" s="12"/>
      <c r="AE39" s="12"/>
      <c r="AF39" s="12"/>
      <c r="AG39" s="12"/>
    </row>
    <row r="40" spans="1:124" ht="12.5" hidden="1" x14ac:dyDescent="0.25">
      <c r="A40" s="171"/>
      <c r="B40" s="213"/>
      <c r="C40" s="191"/>
      <c r="D40" s="213" t="s">
        <v>379</v>
      </c>
      <c r="E40" s="212"/>
      <c r="F40" s="203"/>
      <c r="G40" s="203"/>
      <c r="H40" s="203"/>
      <c r="I40" s="203"/>
      <c r="J40" s="203"/>
      <c r="K40" s="192"/>
      <c r="L40" s="192"/>
      <c r="M40" s="192"/>
      <c r="N40" s="192"/>
      <c r="O40" s="192"/>
      <c r="P40" s="192"/>
      <c r="Q40" s="192"/>
      <c r="R40" s="192"/>
      <c r="S40" s="192"/>
      <c r="T40" s="192"/>
      <c r="U40" s="192"/>
      <c r="V40" s="192"/>
      <c r="W40" s="192"/>
      <c r="X40" s="192"/>
      <c r="Y40" s="192"/>
      <c r="Z40" s="192"/>
      <c r="AA40" s="192"/>
      <c r="AB40" s="192"/>
      <c r="AC40" s="192"/>
      <c r="AD40" s="12"/>
      <c r="AE40" s="12"/>
      <c r="AF40" s="12"/>
      <c r="AG40" s="12"/>
    </row>
    <row r="41" spans="1:124" ht="12.5" hidden="1" x14ac:dyDescent="0.25">
      <c r="A41" s="171"/>
      <c r="B41" s="171"/>
      <c r="C41" s="191"/>
      <c r="D41" s="171" t="s">
        <v>380</v>
      </c>
      <c r="E41" s="214" t="s">
        <v>32</v>
      </c>
      <c r="F41" s="214"/>
      <c r="G41" s="214"/>
      <c r="H41" s="214">
        <f t="shared" ref="H41:BS41" si="264">MatRate</f>
        <v>0</v>
      </c>
      <c r="I41" s="214">
        <f t="shared" si="264"/>
        <v>0</v>
      </c>
      <c r="J41" s="214">
        <f t="shared" si="264"/>
        <v>0</v>
      </c>
      <c r="K41" s="214">
        <f t="shared" si="264"/>
        <v>0</v>
      </c>
      <c r="L41" s="214">
        <f t="shared" si="264"/>
        <v>0</v>
      </c>
      <c r="M41" s="214">
        <f t="shared" si="264"/>
        <v>0</v>
      </c>
      <c r="N41" s="214">
        <f t="shared" si="264"/>
        <v>0</v>
      </c>
      <c r="O41" s="214">
        <f t="shared" si="264"/>
        <v>0</v>
      </c>
      <c r="P41" s="214">
        <f t="shared" si="264"/>
        <v>0</v>
      </c>
      <c r="Q41" s="214">
        <f t="shared" si="264"/>
        <v>0</v>
      </c>
      <c r="R41" s="214">
        <f t="shared" si="264"/>
        <v>0</v>
      </c>
      <c r="S41" s="214">
        <f t="shared" si="264"/>
        <v>0</v>
      </c>
      <c r="T41" s="214">
        <f t="shared" si="264"/>
        <v>0</v>
      </c>
      <c r="U41" s="214">
        <f t="shared" si="264"/>
        <v>0</v>
      </c>
      <c r="V41" s="214">
        <f t="shared" si="264"/>
        <v>0</v>
      </c>
      <c r="W41" s="214">
        <f t="shared" si="264"/>
        <v>0</v>
      </c>
      <c r="X41" s="214">
        <f t="shared" si="264"/>
        <v>0</v>
      </c>
      <c r="Y41" s="214">
        <f t="shared" si="264"/>
        <v>0</v>
      </c>
      <c r="Z41" s="214">
        <f t="shared" si="264"/>
        <v>0</v>
      </c>
      <c r="AA41" s="214">
        <f t="shared" si="264"/>
        <v>0</v>
      </c>
      <c r="AB41" s="214">
        <f t="shared" si="264"/>
        <v>0</v>
      </c>
      <c r="AC41" s="214">
        <f t="shared" si="264"/>
        <v>0</v>
      </c>
      <c r="AD41" s="214">
        <f t="shared" si="264"/>
        <v>0</v>
      </c>
      <c r="AE41" s="214">
        <f t="shared" si="264"/>
        <v>0</v>
      </c>
      <c r="AF41" s="214">
        <f t="shared" si="264"/>
        <v>0</v>
      </c>
      <c r="AG41" s="214">
        <f t="shared" si="264"/>
        <v>0</v>
      </c>
      <c r="AH41" s="214">
        <f t="shared" si="264"/>
        <v>0</v>
      </c>
      <c r="AI41" s="214">
        <f t="shared" si="264"/>
        <v>0</v>
      </c>
      <c r="AJ41" s="214">
        <f t="shared" si="264"/>
        <v>0</v>
      </c>
      <c r="AK41" s="214">
        <f t="shared" si="264"/>
        <v>0</v>
      </c>
      <c r="AL41" s="214">
        <f t="shared" si="264"/>
        <v>0</v>
      </c>
      <c r="AM41" s="214">
        <f t="shared" si="264"/>
        <v>0</v>
      </c>
      <c r="AN41" s="214">
        <f t="shared" si="264"/>
        <v>0</v>
      </c>
      <c r="AO41" s="214">
        <f t="shared" si="264"/>
        <v>0</v>
      </c>
      <c r="AP41" s="214">
        <f t="shared" si="264"/>
        <v>0</v>
      </c>
      <c r="AQ41" s="214">
        <f t="shared" si="264"/>
        <v>0</v>
      </c>
      <c r="AR41" s="214">
        <f t="shared" si="264"/>
        <v>0</v>
      </c>
      <c r="AS41" s="214">
        <f t="shared" si="264"/>
        <v>0</v>
      </c>
      <c r="AT41" s="214">
        <f t="shared" si="264"/>
        <v>0</v>
      </c>
      <c r="AU41" s="214">
        <f t="shared" si="264"/>
        <v>0</v>
      </c>
      <c r="AV41" s="214">
        <f t="shared" si="264"/>
        <v>0</v>
      </c>
      <c r="AW41" s="214">
        <f t="shared" si="264"/>
        <v>0</v>
      </c>
      <c r="AX41" s="214">
        <f t="shared" si="264"/>
        <v>0</v>
      </c>
      <c r="AY41" s="214">
        <f t="shared" si="264"/>
        <v>0</v>
      </c>
      <c r="AZ41" s="214">
        <f t="shared" si="264"/>
        <v>0</v>
      </c>
      <c r="BA41" s="214">
        <f t="shared" si="264"/>
        <v>0</v>
      </c>
      <c r="BB41" s="214">
        <f t="shared" si="264"/>
        <v>0</v>
      </c>
      <c r="BC41" s="214">
        <f t="shared" si="264"/>
        <v>0</v>
      </c>
      <c r="BD41" s="214">
        <f t="shared" si="264"/>
        <v>0</v>
      </c>
      <c r="BE41" s="214">
        <f t="shared" si="264"/>
        <v>0</v>
      </c>
      <c r="BF41" s="214">
        <f t="shared" si="264"/>
        <v>0</v>
      </c>
      <c r="BG41" s="214">
        <f t="shared" si="264"/>
        <v>0</v>
      </c>
      <c r="BH41" s="214">
        <f t="shared" si="264"/>
        <v>0</v>
      </c>
      <c r="BI41" s="214">
        <f t="shared" si="264"/>
        <v>0</v>
      </c>
      <c r="BJ41" s="214">
        <f t="shared" si="264"/>
        <v>0</v>
      </c>
      <c r="BK41" s="214">
        <f t="shared" si="264"/>
        <v>0</v>
      </c>
      <c r="BL41" s="214">
        <f t="shared" si="264"/>
        <v>0</v>
      </c>
      <c r="BM41" s="214">
        <f t="shared" si="264"/>
        <v>0</v>
      </c>
      <c r="BN41" s="214">
        <f t="shared" si="264"/>
        <v>0</v>
      </c>
      <c r="BO41" s="214">
        <f t="shared" si="264"/>
        <v>0</v>
      </c>
      <c r="BP41" s="214">
        <f t="shared" si="264"/>
        <v>0</v>
      </c>
      <c r="BQ41" s="214">
        <f t="shared" si="264"/>
        <v>0</v>
      </c>
      <c r="BR41" s="214">
        <f t="shared" si="264"/>
        <v>0</v>
      </c>
      <c r="BS41" s="214">
        <f t="shared" si="264"/>
        <v>0</v>
      </c>
      <c r="BT41" s="214">
        <f t="shared" ref="BT41:DS41" si="265">MatRate</f>
        <v>0</v>
      </c>
      <c r="BU41" s="214">
        <f t="shared" si="265"/>
        <v>0</v>
      </c>
      <c r="BV41" s="214">
        <f t="shared" si="265"/>
        <v>0</v>
      </c>
      <c r="BW41" s="214">
        <f t="shared" si="265"/>
        <v>0</v>
      </c>
      <c r="BX41" s="214">
        <f t="shared" si="265"/>
        <v>0</v>
      </c>
      <c r="BY41" s="214">
        <f t="shared" si="265"/>
        <v>0</v>
      </c>
      <c r="BZ41" s="214">
        <f t="shared" si="265"/>
        <v>0</v>
      </c>
      <c r="CA41" s="214">
        <f t="shared" si="265"/>
        <v>0</v>
      </c>
      <c r="CB41" s="214">
        <f t="shared" si="265"/>
        <v>0</v>
      </c>
      <c r="CC41" s="214">
        <f t="shared" si="265"/>
        <v>0</v>
      </c>
      <c r="CD41" s="214">
        <f t="shared" si="265"/>
        <v>0</v>
      </c>
      <c r="CE41" s="214">
        <f t="shared" si="265"/>
        <v>0</v>
      </c>
      <c r="CF41" s="214">
        <f t="shared" si="265"/>
        <v>0</v>
      </c>
      <c r="CG41" s="214">
        <f t="shared" si="265"/>
        <v>0</v>
      </c>
      <c r="CH41" s="214">
        <f t="shared" si="265"/>
        <v>0</v>
      </c>
      <c r="CI41" s="214">
        <f t="shared" si="265"/>
        <v>0</v>
      </c>
      <c r="CJ41" s="214">
        <f t="shared" si="265"/>
        <v>0</v>
      </c>
      <c r="CK41" s="214">
        <f t="shared" si="265"/>
        <v>0</v>
      </c>
      <c r="CL41" s="214">
        <f t="shared" si="265"/>
        <v>0</v>
      </c>
      <c r="CM41" s="214">
        <f t="shared" si="265"/>
        <v>0</v>
      </c>
      <c r="CN41" s="214">
        <f t="shared" si="265"/>
        <v>0</v>
      </c>
      <c r="CO41" s="214">
        <f t="shared" si="265"/>
        <v>0</v>
      </c>
      <c r="CP41" s="214">
        <f t="shared" si="265"/>
        <v>0</v>
      </c>
      <c r="CQ41" s="214">
        <f t="shared" si="265"/>
        <v>0</v>
      </c>
      <c r="CR41" s="214">
        <f t="shared" si="265"/>
        <v>0</v>
      </c>
      <c r="CS41" s="214">
        <f t="shared" si="265"/>
        <v>0</v>
      </c>
      <c r="CT41" s="214">
        <f t="shared" si="265"/>
        <v>0</v>
      </c>
      <c r="CU41" s="214">
        <f t="shared" si="265"/>
        <v>0</v>
      </c>
      <c r="CV41" s="214">
        <f t="shared" si="265"/>
        <v>0</v>
      </c>
      <c r="CW41" s="214">
        <f t="shared" si="265"/>
        <v>0</v>
      </c>
      <c r="CX41" s="214">
        <f t="shared" si="265"/>
        <v>0</v>
      </c>
      <c r="CY41" s="214">
        <f t="shared" si="265"/>
        <v>0</v>
      </c>
      <c r="CZ41" s="214">
        <f t="shared" si="265"/>
        <v>0</v>
      </c>
      <c r="DA41" s="214">
        <f t="shared" si="265"/>
        <v>0</v>
      </c>
      <c r="DB41" s="214">
        <f t="shared" si="265"/>
        <v>0</v>
      </c>
      <c r="DC41" s="214">
        <f t="shared" si="265"/>
        <v>0</v>
      </c>
      <c r="DD41" s="214">
        <f t="shared" si="265"/>
        <v>0</v>
      </c>
      <c r="DE41" s="214">
        <f t="shared" si="265"/>
        <v>0</v>
      </c>
      <c r="DF41" s="214">
        <f t="shared" si="265"/>
        <v>0</v>
      </c>
      <c r="DG41" s="214">
        <f t="shared" si="265"/>
        <v>0</v>
      </c>
      <c r="DH41" s="214">
        <f t="shared" si="265"/>
        <v>0</v>
      </c>
      <c r="DI41" s="214">
        <f t="shared" si="265"/>
        <v>0</v>
      </c>
      <c r="DJ41" s="214">
        <f t="shared" si="265"/>
        <v>0</v>
      </c>
      <c r="DK41" s="214">
        <f t="shared" si="265"/>
        <v>0</v>
      </c>
      <c r="DL41" s="214">
        <f t="shared" si="265"/>
        <v>0</v>
      </c>
      <c r="DM41" s="214">
        <f t="shared" si="265"/>
        <v>0</v>
      </c>
      <c r="DN41" s="214">
        <f t="shared" si="265"/>
        <v>0</v>
      </c>
      <c r="DO41" s="214">
        <f t="shared" si="265"/>
        <v>0</v>
      </c>
      <c r="DP41" s="214">
        <f t="shared" si="265"/>
        <v>0</v>
      </c>
      <c r="DQ41" s="214">
        <f t="shared" si="265"/>
        <v>0</v>
      </c>
      <c r="DR41" s="214">
        <f t="shared" si="265"/>
        <v>0</v>
      </c>
      <c r="DS41" s="214">
        <f t="shared" si="265"/>
        <v>0</v>
      </c>
    </row>
    <row r="42" spans="1:124" ht="12.5" hidden="1" x14ac:dyDescent="0.25">
      <c r="A42" s="171"/>
      <c r="B42" s="171"/>
      <c r="C42" s="191"/>
      <c r="D42" s="171" t="s">
        <v>381</v>
      </c>
      <c r="E42" s="203" t="str">
        <f>E38</f>
        <v>INR Mn</v>
      </c>
      <c r="F42" s="203"/>
      <c r="G42" s="203"/>
      <c r="H42" s="203">
        <f t="shared" ref="H42:BS42" ca="1" si="266">H41*MAX(H38,0)</f>
        <v>0</v>
      </c>
      <c r="I42" s="203">
        <f t="shared" ca="1" si="266"/>
        <v>0</v>
      </c>
      <c r="J42" s="203">
        <f t="shared" ca="1" si="266"/>
        <v>0</v>
      </c>
      <c r="K42" s="203">
        <f t="shared" ca="1" si="266"/>
        <v>0</v>
      </c>
      <c r="L42" s="203">
        <f t="shared" ca="1" si="266"/>
        <v>0</v>
      </c>
      <c r="M42" s="203">
        <f t="shared" ca="1" si="266"/>
        <v>0</v>
      </c>
      <c r="N42" s="203">
        <f t="shared" ca="1" si="266"/>
        <v>0</v>
      </c>
      <c r="O42" s="203">
        <f t="shared" ca="1" si="266"/>
        <v>0</v>
      </c>
      <c r="P42" s="203">
        <f t="shared" ca="1" si="266"/>
        <v>0</v>
      </c>
      <c r="Q42" s="203">
        <f t="shared" ca="1" si="266"/>
        <v>0</v>
      </c>
      <c r="R42" s="203">
        <f t="shared" ca="1" si="266"/>
        <v>0</v>
      </c>
      <c r="S42" s="203">
        <f t="shared" ca="1" si="266"/>
        <v>0</v>
      </c>
      <c r="T42" s="203">
        <f t="shared" ca="1" si="266"/>
        <v>0</v>
      </c>
      <c r="U42" s="203">
        <f t="shared" ca="1" si="266"/>
        <v>0</v>
      </c>
      <c r="V42" s="203">
        <f t="shared" ca="1" si="266"/>
        <v>0</v>
      </c>
      <c r="W42" s="203">
        <f t="shared" ca="1" si="266"/>
        <v>0</v>
      </c>
      <c r="X42" s="203">
        <f t="shared" ca="1" si="266"/>
        <v>0</v>
      </c>
      <c r="Y42" s="203">
        <f t="shared" ca="1" si="266"/>
        <v>0</v>
      </c>
      <c r="Z42" s="203">
        <f t="shared" ca="1" si="266"/>
        <v>0</v>
      </c>
      <c r="AA42" s="203">
        <f t="shared" ca="1" si="266"/>
        <v>0</v>
      </c>
      <c r="AB42" s="203">
        <f t="shared" ca="1" si="266"/>
        <v>0</v>
      </c>
      <c r="AC42" s="203">
        <f t="shared" ca="1" si="266"/>
        <v>0</v>
      </c>
      <c r="AD42" s="203">
        <f t="shared" ca="1" si="266"/>
        <v>0</v>
      </c>
      <c r="AE42" s="203">
        <f t="shared" ca="1" si="266"/>
        <v>0</v>
      </c>
      <c r="AF42" s="203">
        <f t="shared" ca="1" si="266"/>
        <v>0</v>
      </c>
      <c r="AG42" s="203">
        <f t="shared" ca="1" si="266"/>
        <v>0</v>
      </c>
      <c r="AH42" s="203">
        <f t="shared" ca="1" si="266"/>
        <v>0</v>
      </c>
      <c r="AI42" s="203">
        <f t="shared" ca="1" si="266"/>
        <v>0</v>
      </c>
      <c r="AJ42" s="203">
        <f t="shared" ca="1" si="266"/>
        <v>0</v>
      </c>
      <c r="AK42" s="203">
        <f t="shared" ca="1" si="266"/>
        <v>0</v>
      </c>
      <c r="AL42" s="203">
        <f t="shared" ca="1" si="266"/>
        <v>0</v>
      </c>
      <c r="AM42" s="203">
        <f t="shared" ca="1" si="266"/>
        <v>0</v>
      </c>
      <c r="AN42" s="203">
        <f t="shared" ca="1" si="266"/>
        <v>0</v>
      </c>
      <c r="AO42" s="203">
        <f t="shared" ca="1" si="266"/>
        <v>0</v>
      </c>
      <c r="AP42" s="203">
        <f t="shared" ca="1" si="266"/>
        <v>0</v>
      </c>
      <c r="AQ42" s="203">
        <f t="shared" ca="1" si="266"/>
        <v>0</v>
      </c>
      <c r="AR42" s="203">
        <f t="shared" ca="1" si="266"/>
        <v>0</v>
      </c>
      <c r="AS42" s="203">
        <f t="shared" ca="1" si="266"/>
        <v>0</v>
      </c>
      <c r="AT42" s="203">
        <f t="shared" ca="1" si="266"/>
        <v>0</v>
      </c>
      <c r="AU42" s="203">
        <f t="shared" ca="1" si="266"/>
        <v>0</v>
      </c>
      <c r="AV42" s="203">
        <f t="shared" ca="1" si="266"/>
        <v>0</v>
      </c>
      <c r="AW42" s="203">
        <f t="shared" ca="1" si="266"/>
        <v>0</v>
      </c>
      <c r="AX42" s="203">
        <f t="shared" ca="1" si="266"/>
        <v>0</v>
      </c>
      <c r="AY42" s="203">
        <f t="shared" ca="1" si="266"/>
        <v>0</v>
      </c>
      <c r="AZ42" s="203">
        <f t="shared" ca="1" si="266"/>
        <v>0</v>
      </c>
      <c r="BA42" s="203">
        <f t="shared" ca="1" si="266"/>
        <v>0</v>
      </c>
      <c r="BB42" s="203">
        <f t="shared" ca="1" si="266"/>
        <v>0</v>
      </c>
      <c r="BC42" s="203">
        <f t="shared" ca="1" si="266"/>
        <v>0</v>
      </c>
      <c r="BD42" s="203">
        <f t="shared" ca="1" si="266"/>
        <v>0</v>
      </c>
      <c r="BE42" s="203">
        <f t="shared" ca="1" si="266"/>
        <v>0</v>
      </c>
      <c r="BF42" s="203">
        <f t="shared" ca="1" si="266"/>
        <v>0</v>
      </c>
      <c r="BG42" s="203">
        <f t="shared" ca="1" si="266"/>
        <v>0</v>
      </c>
      <c r="BH42" s="203">
        <f t="shared" ca="1" si="266"/>
        <v>0</v>
      </c>
      <c r="BI42" s="203">
        <f t="shared" ca="1" si="266"/>
        <v>0</v>
      </c>
      <c r="BJ42" s="203">
        <f t="shared" ca="1" si="266"/>
        <v>0</v>
      </c>
      <c r="BK42" s="203">
        <f t="shared" ca="1" si="266"/>
        <v>0</v>
      </c>
      <c r="BL42" s="203">
        <f t="shared" ca="1" si="266"/>
        <v>0</v>
      </c>
      <c r="BM42" s="203">
        <f t="shared" ca="1" si="266"/>
        <v>0</v>
      </c>
      <c r="BN42" s="203">
        <f t="shared" ca="1" si="266"/>
        <v>0</v>
      </c>
      <c r="BO42" s="203">
        <f t="shared" ca="1" si="266"/>
        <v>0</v>
      </c>
      <c r="BP42" s="203">
        <f t="shared" ca="1" si="266"/>
        <v>0</v>
      </c>
      <c r="BQ42" s="203">
        <f t="shared" ca="1" si="266"/>
        <v>0</v>
      </c>
      <c r="BR42" s="203">
        <f t="shared" ca="1" si="266"/>
        <v>0</v>
      </c>
      <c r="BS42" s="203">
        <f t="shared" ca="1" si="266"/>
        <v>0</v>
      </c>
      <c r="BT42" s="203">
        <f t="shared" ref="BT42:DT42" ca="1" si="267">BT41*MAX(BT38,0)</f>
        <v>0</v>
      </c>
      <c r="BU42" s="203">
        <f t="shared" ca="1" si="267"/>
        <v>0</v>
      </c>
      <c r="BV42" s="203">
        <f t="shared" ca="1" si="267"/>
        <v>0</v>
      </c>
      <c r="BW42" s="203">
        <f t="shared" ca="1" si="267"/>
        <v>0</v>
      </c>
      <c r="BX42" s="203">
        <f t="shared" ca="1" si="267"/>
        <v>0</v>
      </c>
      <c r="BY42" s="203">
        <f t="shared" ca="1" si="267"/>
        <v>0</v>
      </c>
      <c r="BZ42" s="203">
        <f t="shared" ca="1" si="267"/>
        <v>0</v>
      </c>
      <c r="CA42" s="203">
        <f t="shared" ca="1" si="267"/>
        <v>0</v>
      </c>
      <c r="CB42" s="203">
        <f t="shared" ca="1" si="267"/>
        <v>0</v>
      </c>
      <c r="CC42" s="203">
        <f t="shared" ca="1" si="267"/>
        <v>0</v>
      </c>
      <c r="CD42" s="203">
        <f t="shared" ca="1" si="267"/>
        <v>0</v>
      </c>
      <c r="CE42" s="203">
        <f t="shared" ca="1" si="267"/>
        <v>0</v>
      </c>
      <c r="CF42" s="203">
        <f t="shared" ca="1" si="267"/>
        <v>0</v>
      </c>
      <c r="CG42" s="203">
        <f t="shared" ca="1" si="267"/>
        <v>0</v>
      </c>
      <c r="CH42" s="203">
        <f t="shared" ca="1" si="267"/>
        <v>0</v>
      </c>
      <c r="CI42" s="203">
        <f t="shared" ca="1" si="267"/>
        <v>0</v>
      </c>
      <c r="CJ42" s="203">
        <f t="shared" ca="1" si="267"/>
        <v>0</v>
      </c>
      <c r="CK42" s="203">
        <f t="shared" ca="1" si="267"/>
        <v>0</v>
      </c>
      <c r="CL42" s="203">
        <f t="shared" ca="1" si="267"/>
        <v>0</v>
      </c>
      <c r="CM42" s="203">
        <f t="shared" ca="1" si="267"/>
        <v>0</v>
      </c>
      <c r="CN42" s="203">
        <f t="shared" ca="1" si="267"/>
        <v>0</v>
      </c>
      <c r="CO42" s="203">
        <f t="shared" ca="1" si="267"/>
        <v>0</v>
      </c>
      <c r="CP42" s="203">
        <f t="shared" ca="1" si="267"/>
        <v>0</v>
      </c>
      <c r="CQ42" s="203">
        <f t="shared" ca="1" si="267"/>
        <v>0</v>
      </c>
      <c r="CR42" s="203">
        <f t="shared" ca="1" si="267"/>
        <v>0</v>
      </c>
      <c r="CS42" s="203">
        <f t="shared" ca="1" si="267"/>
        <v>0</v>
      </c>
      <c r="CT42" s="203">
        <f t="shared" ca="1" si="267"/>
        <v>0</v>
      </c>
      <c r="CU42" s="203">
        <f t="shared" ca="1" si="267"/>
        <v>0</v>
      </c>
      <c r="CV42" s="203">
        <f t="shared" ca="1" si="267"/>
        <v>0</v>
      </c>
      <c r="CW42" s="203">
        <f t="shared" ca="1" si="267"/>
        <v>0</v>
      </c>
      <c r="CX42" s="203">
        <f t="shared" ca="1" si="267"/>
        <v>0</v>
      </c>
      <c r="CY42" s="203">
        <f t="shared" ca="1" si="267"/>
        <v>0</v>
      </c>
      <c r="CZ42" s="203">
        <f t="shared" ca="1" si="267"/>
        <v>0</v>
      </c>
      <c r="DA42" s="203">
        <f t="shared" ca="1" si="267"/>
        <v>0</v>
      </c>
      <c r="DB42" s="203">
        <f t="shared" ca="1" si="267"/>
        <v>0</v>
      </c>
      <c r="DC42" s="203">
        <f t="shared" ca="1" si="267"/>
        <v>0</v>
      </c>
      <c r="DD42" s="203">
        <f t="shared" ca="1" si="267"/>
        <v>0</v>
      </c>
      <c r="DE42" s="203">
        <f t="shared" ca="1" si="267"/>
        <v>0</v>
      </c>
      <c r="DF42" s="203">
        <f t="shared" ca="1" si="267"/>
        <v>0</v>
      </c>
      <c r="DG42" s="203">
        <f t="shared" ca="1" si="267"/>
        <v>0</v>
      </c>
      <c r="DH42" s="203">
        <f t="shared" ca="1" si="267"/>
        <v>0</v>
      </c>
      <c r="DI42" s="203">
        <f t="shared" ca="1" si="267"/>
        <v>0</v>
      </c>
      <c r="DJ42" s="203">
        <f t="shared" ca="1" si="267"/>
        <v>0</v>
      </c>
      <c r="DK42" s="203">
        <f t="shared" ca="1" si="267"/>
        <v>0</v>
      </c>
      <c r="DL42" s="203">
        <f t="shared" ca="1" si="267"/>
        <v>0</v>
      </c>
      <c r="DM42" s="203">
        <f t="shared" ca="1" si="267"/>
        <v>0</v>
      </c>
      <c r="DN42" s="203">
        <f t="shared" ca="1" si="267"/>
        <v>0</v>
      </c>
      <c r="DO42" s="203">
        <f t="shared" ca="1" si="267"/>
        <v>0</v>
      </c>
      <c r="DP42" s="203">
        <f t="shared" ca="1" si="267"/>
        <v>0</v>
      </c>
      <c r="DQ42" s="203">
        <f t="shared" ca="1" si="267"/>
        <v>0</v>
      </c>
      <c r="DR42" s="203">
        <f t="shared" ca="1" si="267"/>
        <v>0</v>
      </c>
      <c r="DS42" s="203">
        <f t="shared" ca="1" si="267"/>
        <v>0</v>
      </c>
      <c r="DT42" s="203">
        <f t="shared" si="267"/>
        <v>0</v>
      </c>
    </row>
    <row r="43" spans="1:124" ht="12.5" x14ac:dyDescent="0.25">
      <c r="A43" s="171"/>
      <c r="B43" s="171"/>
      <c r="C43" s="171"/>
      <c r="D43" s="171"/>
      <c r="E43" s="203"/>
      <c r="F43" s="203"/>
      <c r="G43" s="203"/>
      <c r="H43" s="203"/>
      <c r="I43" s="203"/>
      <c r="J43" s="203"/>
      <c r="K43" s="192"/>
      <c r="L43" s="192"/>
      <c r="M43" s="192"/>
      <c r="N43" s="192"/>
      <c r="O43" s="192"/>
      <c r="P43" s="192"/>
      <c r="Q43" s="192"/>
      <c r="R43" s="192"/>
      <c r="S43" s="192"/>
      <c r="T43" s="192"/>
      <c r="U43" s="192"/>
      <c r="V43" s="192"/>
      <c r="W43" s="192"/>
      <c r="X43" s="192"/>
      <c r="Y43" s="192"/>
      <c r="Z43" s="192"/>
      <c r="AA43" s="192"/>
      <c r="AB43" s="192"/>
      <c r="AC43" s="192"/>
      <c r="AD43" s="12"/>
      <c r="AE43" s="12"/>
      <c r="AF43" s="12"/>
      <c r="AG43" s="12"/>
    </row>
    <row r="44" spans="1:124" ht="13" x14ac:dyDescent="0.3">
      <c r="A44" s="171"/>
      <c r="B44" s="207"/>
      <c r="C44" s="171"/>
      <c r="D44" s="207" t="s">
        <v>382</v>
      </c>
      <c r="E44" s="211"/>
      <c r="F44" s="203"/>
      <c r="G44" s="203"/>
      <c r="H44" s="203"/>
      <c r="I44" s="203"/>
      <c r="J44" s="203"/>
      <c r="K44" s="192"/>
      <c r="L44" s="192"/>
      <c r="M44" s="192"/>
      <c r="N44" s="192"/>
      <c r="O44" s="192"/>
      <c r="P44" s="192"/>
      <c r="Q44" s="192"/>
      <c r="R44" s="192"/>
      <c r="S44" s="192"/>
      <c r="T44" s="192"/>
      <c r="U44" s="192"/>
      <c r="V44" s="192"/>
      <c r="W44" s="192"/>
      <c r="X44" s="192"/>
      <c r="Y44" s="192"/>
      <c r="Z44" s="192"/>
      <c r="AA44" s="192"/>
      <c r="AB44" s="192"/>
      <c r="AC44" s="192"/>
      <c r="AD44" s="12"/>
      <c r="AE44" s="12"/>
      <c r="AF44" s="12"/>
      <c r="AG44" s="12"/>
    </row>
    <row r="45" spans="1:124" ht="12.5" x14ac:dyDescent="0.25">
      <c r="A45" s="171"/>
      <c r="B45" s="171"/>
      <c r="C45" s="191"/>
      <c r="D45" s="171" t="s">
        <v>383</v>
      </c>
      <c r="E45" s="203" t="str">
        <f t="shared" ref="E45" si="268">E42</f>
        <v>INR Mn</v>
      </c>
      <c r="F45" s="203"/>
      <c r="G45" s="203"/>
      <c r="H45" s="203">
        <f t="shared" ref="H45:BS45" ca="1" si="269">H21</f>
        <v>0</v>
      </c>
      <c r="I45" s="203">
        <f t="shared" ca="1" si="269"/>
        <v>0</v>
      </c>
      <c r="J45" s="203">
        <f t="shared" ca="1" si="269"/>
        <v>0</v>
      </c>
      <c r="K45" s="203">
        <f t="shared" ca="1" si="269"/>
        <v>191.06451158188841</v>
      </c>
      <c r="L45" s="203">
        <f t="shared" ca="1" si="269"/>
        <v>236.31200180198195</v>
      </c>
      <c r="M45" s="203">
        <f t="shared" ca="1" si="269"/>
        <v>365.01180466249008</v>
      </c>
      <c r="N45" s="203">
        <f t="shared" ca="1" si="269"/>
        <v>413.13787735044855</v>
      </c>
      <c r="O45" s="203">
        <f t="shared" ca="1" si="269"/>
        <v>1071.2428973235449</v>
      </c>
      <c r="P45" s="203">
        <f t="shared" ca="1" si="269"/>
        <v>1170.7205887380328</v>
      </c>
      <c r="Q45" s="203">
        <f t="shared" ca="1" si="269"/>
        <v>1355.376645705855</v>
      </c>
      <c r="R45" s="203">
        <f t="shared" ca="1" si="269"/>
        <v>1462.6512801912395</v>
      </c>
      <c r="S45" s="203">
        <f t="shared" ca="1" si="269"/>
        <v>2431.9809733334632</v>
      </c>
      <c r="T45" s="203">
        <f t="shared" ca="1" si="269"/>
        <v>2417.0010419266914</v>
      </c>
      <c r="U45" s="203">
        <f t="shared" ca="1" si="269"/>
        <v>2478.8928666893121</v>
      </c>
      <c r="V45" s="203">
        <f t="shared" ca="1" si="269"/>
        <v>2470.9465301993914</v>
      </c>
      <c r="W45" s="203">
        <f t="shared" ca="1" si="269"/>
        <v>3984.2894773182948</v>
      </c>
      <c r="X45" s="203">
        <f t="shared" ca="1" si="269"/>
        <v>3961.8511840043711</v>
      </c>
      <c r="Y45" s="203">
        <f t="shared" ca="1" si="269"/>
        <v>4085.6771753160383</v>
      </c>
      <c r="Z45" s="203">
        <f t="shared" ca="1" si="269"/>
        <v>4071.8577215372406</v>
      </c>
      <c r="AA45" s="203">
        <f t="shared" ca="1" si="269"/>
        <v>7592.384902698248</v>
      </c>
      <c r="AB45" s="203">
        <f t="shared" ca="1" si="269"/>
        <v>7511.2387245253612</v>
      </c>
      <c r="AC45" s="203">
        <f t="shared" ca="1" si="269"/>
        <v>7808.5141239278291</v>
      </c>
      <c r="AD45" s="203">
        <f t="shared" ca="1" si="269"/>
        <v>7776.8249979808243</v>
      </c>
      <c r="AE45" s="203">
        <f t="shared" ca="1" si="269"/>
        <v>9019.6042829345788</v>
      </c>
      <c r="AF45" s="203">
        <f t="shared" ca="1" si="269"/>
        <v>8995.759221056358</v>
      </c>
      <c r="AG45" s="203">
        <f t="shared" ca="1" si="269"/>
        <v>8910.390464944514</v>
      </c>
      <c r="AH45" s="203">
        <f t="shared" ca="1" si="269"/>
        <v>8901.6099788759675</v>
      </c>
      <c r="AI45" s="203">
        <f t="shared" ca="1" si="269"/>
        <v>9328.9655429469876</v>
      </c>
      <c r="AJ45" s="203">
        <f t="shared" ca="1" si="269"/>
        <v>9325.8867490274461</v>
      </c>
      <c r="AK45" s="203">
        <f t="shared" ca="1" si="269"/>
        <v>9229.655474961115</v>
      </c>
      <c r="AL45" s="203">
        <f t="shared" ca="1" si="269"/>
        <v>9228.1183319206884</v>
      </c>
      <c r="AM45" s="203">
        <f t="shared" ca="1" si="269"/>
        <v>9187.0512910615053</v>
      </c>
      <c r="AN45" s="203">
        <f t="shared" ca="1" si="269"/>
        <v>9205.7861137835826</v>
      </c>
      <c r="AO45" s="203">
        <f t="shared" ca="1" si="269"/>
        <v>9102.0055944808264</v>
      </c>
      <c r="AP45" s="203">
        <f t="shared" ca="1" si="269"/>
        <v>9100.5008828804421</v>
      </c>
      <c r="AQ45" s="203">
        <f t="shared" ca="1" si="269"/>
        <v>9010.935724011717</v>
      </c>
      <c r="AR45" s="203">
        <f t="shared" ca="1" si="269"/>
        <v>8972.7215433832353</v>
      </c>
      <c r="AS45" s="203">
        <f t="shared" ca="1" si="269"/>
        <v>8814.027563083866</v>
      </c>
      <c r="AT45" s="203">
        <f t="shared" ca="1" si="269"/>
        <v>8813.1002644299861</v>
      </c>
      <c r="AU45" s="203">
        <f t="shared" ca="1" si="269"/>
        <v>8614.782649239758</v>
      </c>
      <c r="AV45" s="203">
        <f t="shared" ca="1" si="269"/>
        <v>8633.7188439480597</v>
      </c>
      <c r="AW45" s="203">
        <f t="shared" ca="1" si="269"/>
        <v>8581.0044604209579</v>
      </c>
      <c r="AX45" s="203">
        <f t="shared" ca="1" si="269"/>
        <v>8581.077678698357</v>
      </c>
      <c r="AY45" s="203">
        <f t="shared" ca="1" si="269"/>
        <v>8567.8706523561414</v>
      </c>
      <c r="AZ45" s="203">
        <f t="shared" ca="1" si="269"/>
        <v>8586.4378046179045</v>
      </c>
      <c r="BA45" s="203">
        <f t="shared" ca="1" si="269"/>
        <v>8595.9196343150652</v>
      </c>
      <c r="BB45" s="203">
        <f t="shared" ca="1" si="269"/>
        <v>8596.3168453328581</v>
      </c>
      <c r="BC45" s="203">
        <f t="shared" ca="1" si="269"/>
        <v>8596.382021585061</v>
      </c>
      <c r="BD45" s="203">
        <f t="shared" ca="1" si="269"/>
        <v>8612.2219739347966</v>
      </c>
      <c r="BE45" s="203">
        <f t="shared" ca="1" si="269"/>
        <v>8622.0362800649564</v>
      </c>
      <c r="BF45" s="203">
        <f t="shared" ca="1" si="269"/>
        <v>8622.7688444944542</v>
      </c>
      <c r="BG45" s="203">
        <f t="shared" ca="1" si="269"/>
        <v>8608.8417164774291</v>
      </c>
      <c r="BH45" s="203">
        <f t="shared" ca="1" si="269"/>
        <v>8628.0796751445178</v>
      </c>
      <c r="BI45" s="203">
        <f t="shared" ca="1" si="269"/>
        <v>8638.2381158561584</v>
      </c>
      <c r="BJ45" s="203">
        <f t="shared" ca="1" si="269"/>
        <v>8639.317792725913</v>
      </c>
      <c r="BK45" s="203">
        <f t="shared" ca="1" si="269"/>
        <v>8626.3612191666543</v>
      </c>
      <c r="BL45" s="203">
        <f t="shared" ca="1" si="269"/>
        <v>8645.9523235183769</v>
      </c>
      <c r="BM45" s="203">
        <f t="shared" ca="1" si="269"/>
        <v>8656.4669657481318</v>
      </c>
      <c r="BN45" s="203">
        <f t="shared" ca="1" si="269"/>
        <v>8657.9059264121606</v>
      </c>
      <c r="BO45" s="203">
        <f t="shared" ca="1" si="269"/>
        <v>8645.4277418871734</v>
      </c>
      <c r="BP45" s="203">
        <f t="shared" ca="1" si="269"/>
        <v>8665.3843748307627</v>
      </c>
      <c r="BQ45" s="203">
        <f t="shared" ca="1" si="269"/>
        <v>8676.2677086374024</v>
      </c>
      <c r="BR45" s="203">
        <f t="shared" ca="1" si="269"/>
        <v>8678.078551233215</v>
      </c>
      <c r="BS45" s="203">
        <f t="shared" ca="1" si="269"/>
        <v>8679.4456423834454</v>
      </c>
      <c r="BT45" s="203">
        <f t="shared" ref="BT45:DS45" ca="1" si="270">BT21</f>
        <v>8696.6420723053616</v>
      </c>
      <c r="BU45" s="203">
        <f t="shared" ca="1" si="270"/>
        <v>8706.6635420515231</v>
      </c>
      <c r="BV45" s="203">
        <f t="shared" ca="1" si="270"/>
        <v>8707.6050627212608</v>
      </c>
      <c r="BW45" s="203">
        <f t="shared" ca="1" si="270"/>
        <v>8693.8662732598059</v>
      </c>
      <c r="BX45" s="203">
        <f t="shared" ca="1" si="270"/>
        <v>8713.3168200855416</v>
      </c>
      <c r="BY45" s="203">
        <f t="shared" ca="1" si="270"/>
        <v>8722.4462048647438</v>
      </c>
      <c r="BZ45" s="203">
        <f t="shared" ca="1" si="270"/>
        <v>8722.4879211949537</v>
      </c>
      <c r="CA45" s="203">
        <f t="shared" ca="1" si="270"/>
        <v>8708.4802127358325</v>
      </c>
      <c r="CB45" s="203">
        <f t="shared" ca="1" si="270"/>
        <v>8727.0153155075222</v>
      </c>
      <c r="CC45" s="203">
        <f t="shared" ca="1" si="270"/>
        <v>8735.2213347297056</v>
      </c>
      <c r="CD45" s="203">
        <f t="shared" ca="1" si="270"/>
        <v>8734.3316954537295</v>
      </c>
      <c r="CE45" s="203">
        <f t="shared" ca="1" si="270"/>
        <v>8719.5039773309691</v>
      </c>
      <c r="CF45" s="203">
        <f t="shared" ca="1" si="270"/>
        <v>8737.0915363818385</v>
      </c>
      <c r="CG45" s="203">
        <f t="shared" ca="1" si="270"/>
        <v>8743.098328961134</v>
      </c>
      <c r="CH45" s="203">
        <f t="shared" ca="1" si="270"/>
        <v>8739.9904327363656</v>
      </c>
      <c r="CI45" s="203">
        <f t="shared" ca="1" si="270"/>
        <v>8736.396072558895</v>
      </c>
      <c r="CJ45" s="203">
        <f t="shared" ca="1" si="270"/>
        <v>8748.5881711341208</v>
      </c>
      <c r="CK45" s="203">
        <f t="shared" ca="1" si="270"/>
        <v>8748.5881711341208</v>
      </c>
      <c r="CL45" s="203">
        <f t="shared" ca="1" si="270"/>
        <v>8739.4215044674529</v>
      </c>
      <c r="CM45" s="203">
        <f t="shared" ca="1" si="270"/>
        <v>8715.487032598734</v>
      </c>
      <c r="CN45" s="203">
        <f t="shared" ca="1" si="270"/>
        <v>8724.6536992654019</v>
      </c>
      <c r="CO45" s="203">
        <f t="shared" ca="1" si="270"/>
        <v>8724.6536992654019</v>
      </c>
      <c r="CP45" s="203">
        <f t="shared" ca="1" si="270"/>
        <v>8715.487032598734</v>
      </c>
      <c r="CQ45" s="203">
        <f t="shared" ca="1" si="270"/>
        <v>8692.1912542730552</v>
      </c>
      <c r="CR45" s="203">
        <f t="shared" ca="1" si="270"/>
        <v>8701.357920939723</v>
      </c>
      <c r="CS45" s="203">
        <f t="shared" ca="1" si="270"/>
        <v>8701.357920939723</v>
      </c>
      <c r="CT45" s="203">
        <f t="shared" ca="1" si="270"/>
        <v>8692.1912542730552</v>
      </c>
      <c r="CU45" s="203">
        <f t="shared" ca="1" si="270"/>
        <v>8669.0148851974136</v>
      </c>
      <c r="CV45" s="203">
        <f t="shared" ca="1" si="270"/>
        <v>8678.1815518640815</v>
      </c>
      <c r="CW45" s="203">
        <f t="shared" ca="1" si="270"/>
        <v>8678.1815518640815</v>
      </c>
      <c r="CX45" s="203">
        <f t="shared" ca="1" si="270"/>
        <v>8669.0148851974136</v>
      </c>
      <c r="CY45" s="203">
        <f t="shared" ca="1" si="270"/>
        <v>8659.3093267606182</v>
      </c>
      <c r="CZ45" s="203">
        <f t="shared" ca="1" si="270"/>
        <v>8665.3373458359001</v>
      </c>
      <c r="DA45" s="203">
        <f t="shared" ca="1" si="270"/>
        <v>8665.3373458359001</v>
      </c>
      <c r="DB45" s="203">
        <f t="shared" ca="1" si="270"/>
        <v>8656.1706791692322</v>
      </c>
      <c r="DC45" s="203">
        <f t="shared" ca="1" si="270"/>
        <v>8632.2362072677697</v>
      </c>
      <c r="DD45" s="203">
        <f t="shared" ca="1" si="270"/>
        <v>8641.4028739344376</v>
      </c>
      <c r="DE45" s="203">
        <f t="shared" ca="1" si="270"/>
        <v>8641.4028739344376</v>
      </c>
      <c r="DF45" s="203">
        <f t="shared" ca="1" si="270"/>
        <v>8632.2362072677697</v>
      </c>
      <c r="DG45" s="203">
        <f t="shared" ca="1" si="270"/>
        <v>8608.94042893597</v>
      </c>
      <c r="DH45" s="203">
        <f t="shared" ca="1" si="270"/>
        <v>8618.1070956026379</v>
      </c>
      <c r="DI45" s="203">
        <f t="shared" ca="1" si="270"/>
        <v>8618.1070956026379</v>
      </c>
      <c r="DJ45" s="203">
        <f t="shared" ca="1" si="270"/>
        <v>8608.94042893597</v>
      </c>
      <c r="DK45" s="203">
        <f t="shared" ca="1" si="270"/>
        <v>8585.7640598591825</v>
      </c>
      <c r="DL45" s="203">
        <f t="shared" ca="1" si="270"/>
        <v>8594.9307265258503</v>
      </c>
      <c r="DM45" s="203">
        <f t="shared" ca="1" si="270"/>
        <v>8594.9307265258503</v>
      </c>
      <c r="DN45" s="203">
        <f t="shared" ca="1" si="270"/>
        <v>8585.7640598591825</v>
      </c>
      <c r="DO45" s="203">
        <f t="shared" ca="1" si="270"/>
        <v>8576.0585014221688</v>
      </c>
      <c r="DP45" s="203">
        <f t="shared" ca="1" si="270"/>
        <v>8582.086520497307</v>
      </c>
      <c r="DQ45" s="203">
        <f t="shared" ca="1" si="270"/>
        <v>8582.086520497307</v>
      </c>
      <c r="DR45" s="203">
        <f t="shared" ca="1" si="270"/>
        <v>8572.9198538306391</v>
      </c>
      <c r="DS45" s="203">
        <f t="shared" ca="1" si="270"/>
        <v>8548.9854819291377</v>
      </c>
    </row>
    <row r="46" spans="1:124" ht="12.5" x14ac:dyDescent="0.25">
      <c r="A46" s="171"/>
      <c r="B46" s="171"/>
      <c r="C46" s="191"/>
      <c r="D46" s="171" t="s">
        <v>384</v>
      </c>
      <c r="E46" s="211" t="str">
        <f>E45</f>
        <v>INR Mn</v>
      </c>
      <c r="F46" s="211"/>
      <c r="G46" s="211"/>
      <c r="H46" s="230">
        <f t="shared" ref="H46:BS46" si="271">-H12</f>
        <v>0</v>
      </c>
      <c r="I46" s="230">
        <f t="shared" si="271"/>
        <v>0</v>
      </c>
      <c r="J46" s="230">
        <f t="shared" si="271"/>
        <v>0</v>
      </c>
      <c r="K46" s="230">
        <f t="shared" si="271"/>
        <v>155.4474727338966</v>
      </c>
      <c r="L46" s="230">
        <f t="shared" si="271"/>
        <v>155.4474727338966</v>
      </c>
      <c r="M46" s="230">
        <f t="shared" si="271"/>
        <v>155.4474727338966</v>
      </c>
      <c r="N46" s="230">
        <f t="shared" si="271"/>
        <v>155.4474727338966</v>
      </c>
      <c r="O46" s="230">
        <f t="shared" si="271"/>
        <v>310.89494546779321</v>
      </c>
      <c r="P46" s="230">
        <f t="shared" si="271"/>
        <v>310.89494546779321</v>
      </c>
      <c r="Q46" s="230">
        <f t="shared" si="271"/>
        <v>310.89494546779321</v>
      </c>
      <c r="R46" s="230">
        <f t="shared" si="271"/>
        <v>310.89494546779321</v>
      </c>
      <c r="S46" s="230">
        <f t="shared" si="271"/>
        <v>466.34241820168972</v>
      </c>
      <c r="T46" s="230">
        <f t="shared" si="271"/>
        <v>466.34241820168972</v>
      </c>
      <c r="U46" s="230">
        <f t="shared" si="271"/>
        <v>466.34241820168972</v>
      </c>
      <c r="V46" s="230">
        <f t="shared" si="271"/>
        <v>466.34241820168972</v>
      </c>
      <c r="W46" s="230">
        <f t="shared" si="271"/>
        <v>777.23736366948287</v>
      </c>
      <c r="X46" s="230">
        <f t="shared" si="271"/>
        <v>777.23736366948287</v>
      </c>
      <c r="Y46" s="230">
        <f t="shared" si="271"/>
        <v>777.23736366948287</v>
      </c>
      <c r="Z46" s="230">
        <f t="shared" si="271"/>
        <v>777.23736366948287</v>
      </c>
      <c r="AA46" s="230">
        <f t="shared" si="271"/>
        <v>1554.4747273389657</v>
      </c>
      <c r="AB46" s="230">
        <f t="shared" si="271"/>
        <v>1554.4747273389657</v>
      </c>
      <c r="AC46" s="230">
        <f t="shared" si="271"/>
        <v>1554.4747273389657</v>
      </c>
      <c r="AD46" s="230">
        <f t="shared" si="271"/>
        <v>1554.4747273389657</v>
      </c>
      <c r="AE46" s="230">
        <f t="shared" si="271"/>
        <v>1554.4747273389657</v>
      </c>
      <c r="AF46" s="230">
        <f t="shared" si="271"/>
        <v>1554.4747273389657</v>
      </c>
      <c r="AG46" s="230">
        <f t="shared" si="271"/>
        <v>1554.4747273389657</v>
      </c>
      <c r="AH46" s="230">
        <f t="shared" si="271"/>
        <v>1554.4747273389657</v>
      </c>
      <c r="AI46" s="230">
        <f t="shared" si="271"/>
        <v>1554.4747273389657</v>
      </c>
      <c r="AJ46" s="230">
        <f t="shared" si="271"/>
        <v>1554.4747273389657</v>
      </c>
      <c r="AK46" s="230">
        <f t="shared" si="271"/>
        <v>1554.4747273389657</v>
      </c>
      <c r="AL46" s="230">
        <f t="shared" si="271"/>
        <v>1554.4747273389657</v>
      </c>
      <c r="AM46" s="230">
        <f t="shared" si="271"/>
        <v>1554.4747273389657</v>
      </c>
      <c r="AN46" s="230">
        <f t="shared" si="271"/>
        <v>1554.4747273389657</v>
      </c>
      <c r="AO46" s="230">
        <f t="shared" si="271"/>
        <v>1554.4747273389657</v>
      </c>
      <c r="AP46" s="230">
        <f t="shared" si="271"/>
        <v>1554.4747273389657</v>
      </c>
      <c r="AQ46" s="230">
        <f t="shared" si="271"/>
        <v>1554.4747273389657</v>
      </c>
      <c r="AR46" s="230">
        <f t="shared" si="271"/>
        <v>1554.4747273389657</v>
      </c>
      <c r="AS46" s="230">
        <f t="shared" si="271"/>
        <v>1554.4747273389657</v>
      </c>
      <c r="AT46" s="230">
        <f t="shared" si="271"/>
        <v>1554.4747273389657</v>
      </c>
      <c r="AU46" s="230">
        <f t="shared" si="271"/>
        <v>1554.4747273389657</v>
      </c>
      <c r="AV46" s="230">
        <f t="shared" si="271"/>
        <v>1554.4747273389657</v>
      </c>
      <c r="AW46" s="230">
        <f t="shared" si="271"/>
        <v>1554.4747273389657</v>
      </c>
      <c r="AX46" s="230">
        <f t="shared" si="271"/>
        <v>1554.4747273389657</v>
      </c>
      <c r="AY46" s="230">
        <f t="shared" si="271"/>
        <v>1554.4747273389657</v>
      </c>
      <c r="AZ46" s="230">
        <f t="shared" si="271"/>
        <v>1554.4747273389657</v>
      </c>
      <c r="BA46" s="230">
        <f t="shared" si="271"/>
        <v>1554.4747273389657</v>
      </c>
      <c r="BB46" s="230">
        <f t="shared" si="271"/>
        <v>1554.4747273389657</v>
      </c>
      <c r="BC46" s="230">
        <f t="shared" si="271"/>
        <v>1554.4747273389657</v>
      </c>
      <c r="BD46" s="230">
        <f t="shared" si="271"/>
        <v>1554.4747273389657</v>
      </c>
      <c r="BE46" s="230">
        <f t="shared" si="271"/>
        <v>1554.4747273389657</v>
      </c>
      <c r="BF46" s="230">
        <f t="shared" si="271"/>
        <v>1554.4747273389657</v>
      </c>
      <c r="BG46" s="230">
        <f t="shared" si="271"/>
        <v>1554.4747273389657</v>
      </c>
      <c r="BH46" s="230">
        <f t="shared" si="271"/>
        <v>1554.4747273389657</v>
      </c>
      <c r="BI46" s="230">
        <f t="shared" si="271"/>
        <v>1554.4747273389657</v>
      </c>
      <c r="BJ46" s="230">
        <f t="shared" si="271"/>
        <v>1554.4747273389657</v>
      </c>
      <c r="BK46" s="230">
        <f t="shared" si="271"/>
        <v>1554.4747273389657</v>
      </c>
      <c r="BL46" s="230">
        <f t="shared" si="271"/>
        <v>1554.4747273389657</v>
      </c>
      <c r="BM46" s="230">
        <f t="shared" si="271"/>
        <v>1554.4747273389657</v>
      </c>
      <c r="BN46" s="230">
        <f t="shared" si="271"/>
        <v>1554.4747273389657</v>
      </c>
      <c r="BO46" s="230">
        <f t="shared" si="271"/>
        <v>1554.4747273389657</v>
      </c>
      <c r="BP46" s="230">
        <f t="shared" si="271"/>
        <v>1554.4747273389657</v>
      </c>
      <c r="BQ46" s="230">
        <f t="shared" si="271"/>
        <v>1554.4747273389657</v>
      </c>
      <c r="BR46" s="230">
        <f t="shared" si="271"/>
        <v>1554.4747273389657</v>
      </c>
      <c r="BS46" s="230">
        <f t="shared" si="271"/>
        <v>1554.4747273389657</v>
      </c>
      <c r="BT46" s="230">
        <f t="shared" ref="BT46:DS46" si="272">-BT12</f>
        <v>1554.4747273389657</v>
      </c>
      <c r="BU46" s="230">
        <f t="shared" si="272"/>
        <v>1554.4747273389657</v>
      </c>
      <c r="BV46" s="230">
        <f t="shared" si="272"/>
        <v>1554.4747273389657</v>
      </c>
      <c r="BW46" s="230">
        <f t="shared" si="272"/>
        <v>1554.4747273389657</v>
      </c>
      <c r="BX46" s="230">
        <f t="shared" si="272"/>
        <v>1554.4747273389657</v>
      </c>
      <c r="BY46" s="230">
        <f t="shared" si="272"/>
        <v>1554.4747273389657</v>
      </c>
      <c r="BZ46" s="230">
        <f t="shared" si="272"/>
        <v>1554.4747273389657</v>
      </c>
      <c r="CA46" s="230">
        <f t="shared" si="272"/>
        <v>1554.4747273389657</v>
      </c>
      <c r="CB46" s="230">
        <f t="shared" si="272"/>
        <v>1554.4747273389657</v>
      </c>
      <c r="CC46" s="230">
        <f t="shared" si="272"/>
        <v>1554.4747273389657</v>
      </c>
      <c r="CD46" s="230">
        <f t="shared" si="272"/>
        <v>1554.4747273389657</v>
      </c>
      <c r="CE46" s="230">
        <f t="shared" si="272"/>
        <v>1554.4747273389657</v>
      </c>
      <c r="CF46" s="230">
        <f t="shared" si="272"/>
        <v>1554.4747273389657</v>
      </c>
      <c r="CG46" s="230">
        <f t="shared" si="272"/>
        <v>1554.4747273389657</v>
      </c>
      <c r="CH46" s="230">
        <f t="shared" si="272"/>
        <v>1554.4747273389657</v>
      </c>
      <c r="CI46" s="230">
        <f t="shared" si="272"/>
        <v>1554.4747273389657</v>
      </c>
      <c r="CJ46" s="230">
        <f t="shared" si="272"/>
        <v>1554.4747273389657</v>
      </c>
      <c r="CK46" s="230">
        <f t="shared" si="272"/>
        <v>1554.4747273389657</v>
      </c>
      <c r="CL46" s="230">
        <f t="shared" si="272"/>
        <v>1554.4747273389657</v>
      </c>
      <c r="CM46" s="230">
        <f t="shared" si="272"/>
        <v>1407.5347410396516</v>
      </c>
      <c r="CN46" s="230">
        <f t="shared" si="272"/>
        <v>1407.5347410396516</v>
      </c>
      <c r="CO46" s="230">
        <f t="shared" si="272"/>
        <v>1407.5347410396516</v>
      </c>
      <c r="CP46" s="230">
        <f t="shared" si="272"/>
        <v>1407.5347410396516</v>
      </c>
      <c r="CQ46" s="230">
        <f t="shared" si="272"/>
        <v>1260.5947547403373</v>
      </c>
      <c r="CR46" s="230">
        <f t="shared" si="272"/>
        <v>1260.5947547403373</v>
      </c>
      <c r="CS46" s="230">
        <f t="shared" si="272"/>
        <v>1260.5947547403373</v>
      </c>
      <c r="CT46" s="230">
        <f t="shared" si="272"/>
        <v>1260.5947547403373</v>
      </c>
      <c r="CU46" s="230">
        <f t="shared" si="272"/>
        <v>1113.654768441023</v>
      </c>
      <c r="CV46" s="230">
        <f t="shared" si="272"/>
        <v>1113.654768441023</v>
      </c>
      <c r="CW46" s="230">
        <f t="shared" si="272"/>
        <v>1113.654768441023</v>
      </c>
      <c r="CX46" s="230">
        <f t="shared" si="272"/>
        <v>1113.654768441023</v>
      </c>
      <c r="CY46" s="230">
        <f t="shared" si="272"/>
        <v>819.77479584239438</v>
      </c>
      <c r="CZ46" s="230">
        <f t="shared" si="272"/>
        <v>819.77479584239438</v>
      </c>
      <c r="DA46" s="230">
        <f t="shared" si="272"/>
        <v>819.77479584239438</v>
      </c>
      <c r="DB46" s="230">
        <f t="shared" si="272"/>
        <v>819.77479584239438</v>
      </c>
      <c r="DC46" s="230">
        <f t="shared" si="272"/>
        <v>85.074864345822789</v>
      </c>
      <c r="DD46" s="230">
        <f t="shared" si="272"/>
        <v>85.074864345822789</v>
      </c>
      <c r="DE46" s="230">
        <f t="shared" si="272"/>
        <v>85.074864345822789</v>
      </c>
      <c r="DF46" s="230">
        <f t="shared" si="272"/>
        <v>85.074864345822789</v>
      </c>
      <c r="DG46" s="230">
        <f t="shared" si="272"/>
        <v>85.074864345822789</v>
      </c>
      <c r="DH46" s="230">
        <f t="shared" si="272"/>
        <v>85.074864345822789</v>
      </c>
      <c r="DI46" s="230">
        <f t="shared" si="272"/>
        <v>85.074864345822789</v>
      </c>
      <c r="DJ46" s="230">
        <f t="shared" si="272"/>
        <v>85.074864345822789</v>
      </c>
      <c r="DK46" s="230">
        <f t="shared" si="272"/>
        <v>85.074864345822789</v>
      </c>
      <c r="DL46" s="230">
        <f t="shared" si="272"/>
        <v>85.074864345822789</v>
      </c>
      <c r="DM46" s="230">
        <f t="shared" si="272"/>
        <v>85.074864345822789</v>
      </c>
      <c r="DN46" s="230">
        <f t="shared" si="272"/>
        <v>85.074864345822789</v>
      </c>
      <c r="DO46" s="230">
        <f t="shared" si="272"/>
        <v>85.074864345822789</v>
      </c>
      <c r="DP46" s="230">
        <f t="shared" si="272"/>
        <v>85.074864345822789</v>
      </c>
      <c r="DQ46" s="230">
        <f t="shared" si="272"/>
        <v>85.074864345822789</v>
      </c>
      <c r="DR46" s="230">
        <f t="shared" si="272"/>
        <v>85.074864345822789</v>
      </c>
      <c r="DS46" s="230">
        <f t="shared" si="272"/>
        <v>85.074864345822789</v>
      </c>
    </row>
    <row r="47" spans="1:124" ht="12.5" x14ac:dyDescent="0.25">
      <c r="A47" s="171"/>
      <c r="B47" s="171"/>
      <c r="C47" s="191"/>
      <c r="D47" s="171" t="s">
        <v>385</v>
      </c>
      <c r="E47" s="211" t="str">
        <f>E45</f>
        <v>INR Mn</v>
      </c>
      <c r="F47" s="211"/>
      <c r="G47" s="211"/>
      <c r="H47" s="230">
        <f t="shared" ref="H47:BS47" ca="1" si="273">H45-H46</f>
        <v>0</v>
      </c>
      <c r="I47" s="230">
        <f t="shared" ca="1" si="273"/>
        <v>0</v>
      </c>
      <c r="J47" s="230">
        <f t="shared" ca="1" si="273"/>
        <v>0</v>
      </c>
      <c r="K47" s="230">
        <f t="shared" ca="1" si="273"/>
        <v>35.617038847991807</v>
      </c>
      <c r="L47" s="230">
        <f t="shared" ca="1" si="273"/>
        <v>80.864529068085346</v>
      </c>
      <c r="M47" s="230">
        <f t="shared" ca="1" si="273"/>
        <v>209.56433192859348</v>
      </c>
      <c r="N47" s="230">
        <f t="shared" ca="1" si="273"/>
        <v>257.69040461655197</v>
      </c>
      <c r="O47" s="230">
        <f t="shared" ca="1" si="273"/>
        <v>760.34795185575172</v>
      </c>
      <c r="P47" s="230">
        <f t="shared" ca="1" si="273"/>
        <v>859.82564327023965</v>
      </c>
      <c r="Q47" s="230">
        <f t="shared" ca="1" si="273"/>
        <v>1044.4817002380619</v>
      </c>
      <c r="R47" s="230">
        <f t="shared" ca="1" si="273"/>
        <v>1151.7563347234463</v>
      </c>
      <c r="S47" s="230">
        <f t="shared" ca="1" si="273"/>
        <v>1965.6385551317735</v>
      </c>
      <c r="T47" s="230">
        <f t="shared" ca="1" si="273"/>
        <v>1950.6586237250017</v>
      </c>
      <c r="U47" s="230">
        <f t="shared" ca="1" si="273"/>
        <v>2012.5504484876224</v>
      </c>
      <c r="V47" s="230">
        <f t="shared" ca="1" si="273"/>
        <v>2004.6041119977017</v>
      </c>
      <c r="W47" s="230">
        <f t="shared" ca="1" si="273"/>
        <v>3207.0521136488119</v>
      </c>
      <c r="X47" s="230">
        <f t="shared" ca="1" si="273"/>
        <v>3184.6138203348883</v>
      </c>
      <c r="Y47" s="230">
        <f t="shared" ca="1" si="273"/>
        <v>3308.4398116465554</v>
      </c>
      <c r="Z47" s="230">
        <f t="shared" ca="1" si="273"/>
        <v>3294.6203578677578</v>
      </c>
      <c r="AA47" s="230">
        <f t="shared" ca="1" si="273"/>
        <v>6037.9101753592822</v>
      </c>
      <c r="AB47" s="230">
        <f t="shared" ca="1" si="273"/>
        <v>5956.7639971863955</v>
      </c>
      <c r="AC47" s="230">
        <f t="shared" ca="1" si="273"/>
        <v>6254.0393965888634</v>
      </c>
      <c r="AD47" s="230">
        <f t="shared" ca="1" si="273"/>
        <v>6222.3502706418585</v>
      </c>
      <c r="AE47" s="230">
        <f t="shared" ca="1" si="273"/>
        <v>7465.1295555956131</v>
      </c>
      <c r="AF47" s="230">
        <f t="shared" ca="1" si="273"/>
        <v>7441.2844937173923</v>
      </c>
      <c r="AG47" s="230">
        <f t="shared" ca="1" si="273"/>
        <v>7355.9157376055482</v>
      </c>
      <c r="AH47" s="230">
        <f t="shared" ca="1" si="273"/>
        <v>7347.1352515370017</v>
      </c>
      <c r="AI47" s="230">
        <f t="shared" ca="1" si="273"/>
        <v>7774.4908156080219</v>
      </c>
      <c r="AJ47" s="230">
        <f t="shared" ca="1" si="273"/>
        <v>7771.4120216884803</v>
      </c>
      <c r="AK47" s="230">
        <f t="shared" ca="1" si="273"/>
        <v>7675.1807476221493</v>
      </c>
      <c r="AL47" s="230">
        <f t="shared" ca="1" si="273"/>
        <v>7673.6436045817227</v>
      </c>
      <c r="AM47" s="230">
        <f t="shared" ca="1" si="273"/>
        <v>7632.5765637225395</v>
      </c>
      <c r="AN47" s="230">
        <f t="shared" ca="1" si="273"/>
        <v>7651.3113864446168</v>
      </c>
      <c r="AO47" s="230">
        <f t="shared" ca="1" si="273"/>
        <v>7547.5308671418607</v>
      </c>
      <c r="AP47" s="230">
        <f t="shared" ca="1" si="273"/>
        <v>7546.0261555414763</v>
      </c>
      <c r="AQ47" s="230">
        <f t="shared" ca="1" si="273"/>
        <v>7456.4609966727512</v>
      </c>
      <c r="AR47" s="230">
        <f t="shared" ca="1" si="273"/>
        <v>7418.2468160442695</v>
      </c>
      <c r="AS47" s="230">
        <f t="shared" ca="1" si="273"/>
        <v>7259.5528357449002</v>
      </c>
      <c r="AT47" s="230">
        <f t="shared" ca="1" si="273"/>
        <v>7258.6255370910203</v>
      </c>
      <c r="AU47" s="230">
        <f t="shared" ca="1" si="273"/>
        <v>7060.3079219007923</v>
      </c>
      <c r="AV47" s="230">
        <f t="shared" ca="1" si="273"/>
        <v>7079.2441166090939</v>
      </c>
      <c r="AW47" s="230">
        <f t="shared" ca="1" si="273"/>
        <v>7026.5297330819922</v>
      </c>
      <c r="AX47" s="230">
        <f t="shared" ca="1" si="273"/>
        <v>7026.6029513593912</v>
      </c>
      <c r="AY47" s="230">
        <f t="shared" ca="1" si="273"/>
        <v>7013.3959250171756</v>
      </c>
      <c r="AZ47" s="230">
        <f t="shared" ca="1" si="273"/>
        <v>7031.9630772789387</v>
      </c>
      <c r="BA47" s="230">
        <f t="shared" ca="1" si="273"/>
        <v>7041.4449069760994</v>
      </c>
      <c r="BB47" s="230">
        <f t="shared" ca="1" si="273"/>
        <v>7041.8421179938923</v>
      </c>
      <c r="BC47" s="230">
        <f t="shared" ca="1" si="273"/>
        <v>7041.9072942460953</v>
      </c>
      <c r="BD47" s="230">
        <f t="shared" ca="1" si="273"/>
        <v>7057.7472465958308</v>
      </c>
      <c r="BE47" s="230">
        <f t="shared" ca="1" si="273"/>
        <v>7067.5615527259906</v>
      </c>
      <c r="BF47" s="230">
        <f t="shared" ca="1" si="273"/>
        <v>7068.2941171554885</v>
      </c>
      <c r="BG47" s="230">
        <f t="shared" ca="1" si="273"/>
        <v>7054.3669891384634</v>
      </c>
      <c r="BH47" s="230">
        <f t="shared" ca="1" si="273"/>
        <v>7073.604947805552</v>
      </c>
      <c r="BI47" s="230">
        <f t="shared" ca="1" si="273"/>
        <v>7083.7633885171927</v>
      </c>
      <c r="BJ47" s="230">
        <f t="shared" ca="1" si="273"/>
        <v>7084.8430653869473</v>
      </c>
      <c r="BK47" s="230">
        <f t="shared" ca="1" si="273"/>
        <v>7071.8864918276886</v>
      </c>
      <c r="BL47" s="230">
        <f t="shared" ca="1" si="273"/>
        <v>7091.4775961794112</v>
      </c>
      <c r="BM47" s="230">
        <f t="shared" ca="1" si="273"/>
        <v>7101.992238409166</v>
      </c>
      <c r="BN47" s="230">
        <f t="shared" ca="1" si="273"/>
        <v>7103.4311990731949</v>
      </c>
      <c r="BO47" s="230">
        <f t="shared" ca="1" si="273"/>
        <v>7090.9530145482076</v>
      </c>
      <c r="BP47" s="230">
        <f t="shared" ca="1" si="273"/>
        <v>7110.9096474917969</v>
      </c>
      <c r="BQ47" s="230">
        <f t="shared" ca="1" si="273"/>
        <v>7121.7929812984366</v>
      </c>
      <c r="BR47" s="230">
        <f t="shared" ca="1" si="273"/>
        <v>7123.6038238942492</v>
      </c>
      <c r="BS47" s="230">
        <f t="shared" ca="1" si="273"/>
        <v>7124.9709150444796</v>
      </c>
      <c r="BT47" s="230">
        <f t="shared" ref="BT47:DS47" ca="1" si="274">BT45-BT46</f>
        <v>7142.1673449663958</v>
      </c>
      <c r="BU47" s="230">
        <f t="shared" ca="1" si="274"/>
        <v>7152.1888147125574</v>
      </c>
      <c r="BV47" s="230">
        <f t="shared" ca="1" si="274"/>
        <v>7153.130335382295</v>
      </c>
      <c r="BW47" s="230">
        <f t="shared" ca="1" si="274"/>
        <v>7139.3915459208401</v>
      </c>
      <c r="BX47" s="230">
        <f t="shared" ca="1" si="274"/>
        <v>7158.8420927465759</v>
      </c>
      <c r="BY47" s="230">
        <f t="shared" ca="1" si="274"/>
        <v>7167.971477525778</v>
      </c>
      <c r="BZ47" s="230">
        <f t="shared" ca="1" si="274"/>
        <v>7168.013193855988</v>
      </c>
      <c r="CA47" s="230">
        <f t="shared" ca="1" si="274"/>
        <v>7154.0054853968668</v>
      </c>
      <c r="CB47" s="230">
        <f t="shared" ca="1" si="274"/>
        <v>7172.5405881685565</v>
      </c>
      <c r="CC47" s="230">
        <f t="shared" ca="1" si="274"/>
        <v>7180.7466073907399</v>
      </c>
      <c r="CD47" s="230">
        <f t="shared" ca="1" si="274"/>
        <v>7179.8569681147637</v>
      </c>
      <c r="CE47" s="230">
        <f t="shared" ca="1" si="274"/>
        <v>7165.0292499920033</v>
      </c>
      <c r="CF47" s="230">
        <f t="shared" ca="1" si="274"/>
        <v>7182.6168090428728</v>
      </c>
      <c r="CG47" s="230">
        <f t="shared" ca="1" si="274"/>
        <v>7188.6236016221683</v>
      </c>
      <c r="CH47" s="230">
        <f t="shared" ca="1" si="274"/>
        <v>7185.5157053973999</v>
      </c>
      <c r="CI47" s="230">
        <f t="shared" ca="1" si="274"/>
        <v>7181.9213452199292</v>
      </c>
      <c r="CJ47" s="230">
        <f t="shared" ca="1" si="274"/>
        <v>7194.113443795155</v>
      </c>
      <c r="CK47" s="230">
        <f t="shared" ca="1" si="274"/>
        <v>7194.113443795155</v>
      </c>
      <c r="CL47" s="230">
        <f t="shared" ca="1" si="274"/>
        <v>7184.9467771284872</v>
      </c>
      <c r="CM47" s="230">
        <f t="shared" ca="1" si="274"/>
        <v>7307.9522915590824</v>
      </c>
      <c r="CN47" s="230">
        <f t="shared" ca="1" si="274"/>
        <v>7317.1189582257502</v>
      </c>
      <c r="CO47" s="230">
        <f t="shared" ca="1" si="274"/>
        <v>7317.1189582257502</v>
      </c>
      <c r="CP47" s="230">
        <f t="shared" ca="1" si="274"/>
        <v>7307.9522915590824</v>
      </c>
      <c r="CQ47" s="230">
        <f t="shared" ca="1" si="274"/>
        <v>7431.5964995327176</v>
      </c>
      <c r="CR47" s="230">
        <f t="shared" ca="1" si="274"/>
        <v>7440.7631661993855</v>
      </c>
      <c r="CS47" s="230">
        <f t="shared" ca="1" si="274"/>
        <v>7440.7631661993855</v>
      </c>
      <c r="CT47" s="230">
        <f t="shared" ca="1" si="274"/>
        <v>7431.5964995327176</v>
      </c>
      <c r="CU47" s="230">
        <f t="shared" ca="1" si="274"/>
        <v>7555.3601167563902</v>
      </c>
      <c r="CV47" s="230">
        <f t="shared" ca="1" si="274"/>
        <v>7564.5267834230581</v>
      </c>
      <c r="CW47" s="230">
        <f t="shared" ca="1" si="274"/>
        <v>7564.5267834230581</v>
      </c>
      <c r="CX47" s="230">
        <f t="shared" ca="1" si="274"/>
        <v>7555.3601167563902</v>
      </c>
      <c r="CY47" s="230">
        <f t="shared" ca="1" si="274"/>
        <v>7839.5345309182239</v>
      </c>
      <c r="CZ47" s="230">
        <f t="shared" ca="1" si="274"/>
        <v>7845.5625499935059</v>
      </c>
      <c r="DA47" s="230">
        <f t="shared" ca="1" si="274"/>
        <v>7845.5625499935059</v>
      </c>
      <c r="DB47" s="230">
        <f t="shared" ca="1" si="274"/>
        <v>7836.395883326838</v>
      </c>
      <c r="DC47" s="230">
        <f t="shared" ca="1" si="274"/>
        <v>8547.1613429219469</v>
      </c>
      <c r="DD47" s="230">
        <f t="shared" ca="1" si="274"/>
        <v>8556.3280095886148</v>
      </c>
      <c r="DE47" s="230">
        <f t="shared" ca="1" si="274"/>
        <v>8556.3280095886148</v>
      </c>
      <c r="DF47" s="230">
        <f t="shared" ca="1" si="274"/>
        <v>8547.1613429219469</v>
      </c>
      <c r="DG47" s="230">
        <f t="shared" ca="1" si="274"/>
        <v>8523.8655645901472</v>
      </c>
      <c r="DH47" s="230">
        <f t="shared" ca="1" si="274"/>
        <v>8533.0322312568151</v>
      </c>
      <c r="DI47" s="230">
        <f t="shared" ca="1" si="274"/>
        <v>8533.0322312568151</v>
      </c>
      <c r="DJ47" s="230">
        <f t="shared" ca="1" si="274"/>
        <v>8523.8655645901472</v>
      </c>
      <c r="DK47" s="230">
        <f t="shared" ca="1" si="274"/>
        <v>8500.6891955133597</v>
      </c>
      <c r="DL47" s="230">
        <f t="shared" ca="1" si="274"/>
        <v>8509.8558621800275</v>
      </c>
      <c r="DM47" s="230">
        <f t="shared" ca="1" si="274"/>
        <v>8509.8558621800275</v>
      </c>
      <c r="DN47" s="230">
        <f t="shared" ca="1" si="274"/>
        <v>8500.6891955133597</v>
      </c>
      <c r="DO47" s="230">
        <f t="shared" ca="1" si="274"/>
        <v>8490.983637076346</v>
      </c>
      <c r="DP47" s="230">
        <f t="shared" ca="1" si="274"/>
        <v>8497.0116561514842</v>
      </c>
      <c r="DQ47" s="230">
        <f t="shared" ca="1" si="274"/>
        <v>8497.0116561514842</v>
      </c>
      <c r="DR47" s="230">
        <f t="shared" ca="1" si="274"/>
        <v>8487.8449894848163</v>
      </c>
      <c r="DS47" s="230">
        <f t="shared" ca="1" si="274"/>
        <v>8463.9106175833149</v>
      </c>
    </row>
    <row r="48" spans="1:124" ht="12.5" x14ac:dyDescent="0.25">
      <c r="A48" s="171"/>
      <c r="B48" s="171"/>
      <c r="C48" s="171"/>
      <c r="D48" s="171"/>
      <c r="E48" s="211"/>
      <c r="F48" s="211"/>
      <c r="G48" s="211"/>
      <c r="H48" s="211"/>
      <c r="I48" s="211"/>
      <c r="J48" s="211"/>
      <c r="K48" s="196"/>
      <c r="L48" s="196"/>
      <c r="M48" s="196"/>
      <c r="N48" s="196"/>
      <c r="O48" s="196"/>
      <c r="P48" s="196"/>
      <c r="Q48" s="196"/>
      <c r="R48" s="196"/>
      <c r="S48" s="196"/>
      <c r="T48" s="196"/>
      <c r="U48" s="196"/>
      <c r="V48" s="196"/>
      <c r="W48" s="196"/>
      <c r="X48" s="196"/>
      <c r="Y48" s="196"/>
      <c r="Z48" s="196"/>
      <c r="AA48" s="196"/>
      <c r="AB48" s="196"/>
      <c r="AC48" s="196"/>
      <c r="AD48" s="12"/>
      <c r="AE48" s="12"/>
      <c r="AF48" s="12"/>
      <c r="AG48" s="12"/>
    </row>
    <row r="49" spans="1:123" ht="12.5" x14ac:dyDescent="0.25">
      <c r="A49" s="171"/>
      <c r="B49" s="171"/>
      <c r="C49" s="171"/>
      <c r="D49" s="171" t="s">
        <v>367</v>
      </c>
      <c r="E49" s="203"/>
      <c r="F49" s="203"/>
      <c r="G49" s="203"/>
      <c r="H49" s="203"/>
      <c r="I49" s="203"/>
      <c r="J49" s="203"/>
      <c r="K49" s="192"/>
      <c r="L49" s="192"/>
      <c r="M49" s="192"/>
      <c r="N49" s="192"/>
      <c r="O49" s="192"/>
      <c r="P49" s="192"/>
      <c r="Q49" s="192"/>
      <c r="R49" s="192"/>
      <c r="S49" s="192"/>
      <c r="T49" s="192"/>
      <c r="U49" s="192"/>
      <c r="V49" s="192"/>
      <c r="W49" s="192"/>
      <c r="X49" s="192"/>
      <c r="Y49" s="192"/>
      <c r="Z49" s="192"/>
      <c r="AA49" s="192"/>
      <c r="AB49" s="192"/>
      <c r="AC49" s="192"/>
      <c r="AD49" s="12"/>
      <c r="AE49" s="12"/>
      <c r="AF49" s="12"/>
      <c r="AG49" s="12"/>
    </row>
    <row r="50" spans="1:123" ht="12.5" x14ac:dyDescent="0.25">
      <c r="A50" s="171"/>
      <c r="B50" s="171"/>
      <c r="C50" s="191"/>
      <c r="D50" s="171" t="s">
        <v>368</v>
      </c>
      <c r="E50" s="203" t="str">
        <f>E45</f>
        <v>INR Mn</v>
      </c>
      <c r="F50" s="203"/>
      <c r="G50" s="203"/>
      <c r="H50" s="203"/>
      <c r="I50" s="203"/>
      <c r="J50" s="203"/>
      <c r="K50" s="192"/>
      <c r="L50" s="192"/>
      <c r="M50" s="192"/>
      <c r="N50" s="192"/>
      <c r="O50" s="192"/>
      <c r="P50" s="192"/>
      <c r="Q50" s="192"/>
      <c r="R50" s="192"/>
      <c r="S50" s="192"/>
      <c r="T50" s="192"/>
      <c r="U50" s="192"/>
      <c r="V50" s="192"/>
      <c r="W50" s="192"/>
      <c r="X50" s="192"/>
      <c r="Y50" s="192"/>
      <c r="Z50" s="192"/>
      <c r="AA50" s="192"/>
      <c r="AB50" s="192"/>
      <c r="AC50" s="192"/>
      <c r="AD50" s="12"/>
      <c r="AE50" s="12"/>
      <c r="AF50" s="12"/>
      <c r="AG50" s="12"/>
    </row>
    <row r="51" spans="1:123" ht="12.5" x14ac:dyDescent="0.25">
      <c r="A51" s="171"/>
      <c r="B51" s="171"/>
      <c r="C51" s="191"/>
      <c r="D51" s="171" t="s">
        <v>320</v>
      </c>
      <c r="E51" s="203" t="str">
        <f>E50</f>
        <v>INR Mn</v>
      </c>
      <c r="F51" s="203"/>
      <c r="G51" s="203"/>
      <c r="H51" s="203">
        <f t="shared" ref="H51" si="275">G54</f>
        <v>0</v>
      </c>
      <c r="I51" s="203">
        <f t="shared" ref="I51" ca="1" si="276">H54</f>
        <v>0</v>
      </c>
      <c r="J51" s="203">
        <f t="shared" ref="J51" ca="1" si="277">I54</f>
        <v>0</v>
      </c>
      <c r="K51" s="203">
        <f t="shared" ref="K51" ca="1" si="278">J54</f>
        <v>0</v>
      </c>
      <c r="L51" s="203">
        <f t="shared" ref="L51" ca="1" si="279">K54</f>
        <v>0</v>
      </c>
      <c r="M51" s="203">
        <f t="shared" ref="M51" ca="1" si="280">L54</f>
        <v>0</v>
      </c>
      <c r="N51" s="203">
        <f t="shared" ref="N51" ca="1" si="281">M54</f>
        <v>0</v>
      </c>
      <c r="O51" s="203">
        <f t="shared" ref="O51" ca="1" si="282">N54</f>
        <v>0</v>
      </c>
      <c r="P51" s="203">
        <f t="shared" ref="P51" ca="1" si="283">O54</f>
        <v>0</v>
      </c>
      <c r="Q51" s="203">
        <f t="shared" ref="Q51" ca="1" si="284">P54</f>
        <v>0</v>
      </c>
      <c r="R51" s="203">
        <f t="shared" ref="R51" ca="1" si="285">Q54</f>
        <v>0</v>
      </c>
      <c r="S51" s="203">
        <f t="shared" ref="S51" ca="1" si="286">R54</f>
        <v>0</v>
      </c>
      <c r="T51" s="203">
        <f t="shared" ref="T51" ca="1" si="287">S54</f>
        <v>0</v>
      </c>
      <c r="U51" s="203">
        <f t="shared" ref="U51" ca="1" si="288">T54</f>
        <v>0</v>
      </c>
      <c r="V51" s="203">
        <f t="shared" ref="V51" ca="1" si="289">U54</f>
        <v>0</v>
      </c>
      <c r="W51" s="203">
        <f t="shared" ref="W51" ca="1" si="290">V54</f>
        <v>0</v>
      </c>
      <c r="X51" s="203">
        <f t="shared" ref="X51" ca="1" si="291">W54</f>
        <v>0</v>
      </c>
      <c r="Y51" s="203">
        <f t="shared" ref="Y51" ca="1" si="292">X54</f>
        <v>0</v>
      </c>
      <c r="Z51" s="203">
        <f t="shared" ref="Z51" ca="1" si="293">Y54</f>
        <v>0</v>
      </c>
      <c r="AA51" s="203">
        <f t="shared" ref="AA51" ca="1" si="294">Z54</f>
        <v>0</v>
      </c>
      <c r="AB51" s="203">
        <f t="shared" ref="AB51" ca="1" si="295">AA54</f>
        <v>0</v>
      </c>
      <c r="AC51" s="203">
        <f t="shared" ref="AC51" ca="1" si="296">AB54</f>
        <v>0</v>
      </c>
      <c r="AD51" s="203">
        <f t="shared" ref="AD51" ca="1" si="297">AC54</f>
        <v>0</v>
      </c>
      <c r="AE51" s="203">
        <f t="shared" ref="AE51" ca="1" si="298">AD54</f>
        <v>0</v>
      </c>
      <c r="AF51" s="203">
        <f t="shared" ref="AF51" ca="1" si="299">AE54</f>
        <v>0</v>
      </c>
      <c r="AG51" s="203">
        <f t="shared" ref="AG51" ca="1" si="300">AF54</f>
        <v>0</v>
      </c>
      <c r="AH51" s="203">
        <f t="shared" ref="AH51" ca="1" si="301">AG54</f>
        <v>0</v>
      </c>
      <c r="AI51" s="203">
        <f t="shared" ref="AI51" ca="1" si="302">AH54</f>
        <v>0</v>
      </c>
      <c r="AJ51" s="203">
        <f t="shared" ref="AJ51" ca="1" si="303">AI54</f>
        <v>0</v>
      </c>
      <c r="AK51" s="203">
        <f t="shared" ref="AK51" ca="1" si="304">AJ54</f>
        <v>0</v>
      </c>
      <c r="AL51" s="203">
        <f t="shared" ref="AL51" ca="1" si="305">AK54</f>
        <v>0</v>
      </c>
      <c r="AM51" s="203">
        <f t="shared" ref="AM51" ca="1" si="306">AL54</f>
        <v>0</v>
      </c>
      <c r="AN51" s="203">
        <f t="shared" ref="AN51" ca="1" si="307">AM54</f>
        <v>0</v>
      </c>
      <c r="AO51" s="203">
        <f t="shared" ref="AO51" ca="1" si="308">AN54</f>
        <v>0</v>
      </c>
      <c r="AP51" s="203">
        <f t="shared" ref="AP51" ca="1" si="309">AO54</f>
        <v>0</v>
      </c>
      <c r="AQ51" s="203">
        <f t="shared" ref="AQ51" ca="1" si="310">AP54</f>
        <v>0</v>
      </c>
      <c r="AR51" s="203">
        <f t="shared" ref="AR51" ca="1" si="311">AQ54</f>
        <v>0</v>
      </c>
      <c r="AS51" s="203">
        <f t="shared" ref="AS51" ca="1" si="312">AR54</f>
        <v>0</v>
      </c>
      <c r="AT51" s="203">
        <f t="shared" ref="AT51" ca="1" si="313">AS54</f>
        <v>0</v>
      </c>
      <c r="AU51" s="203">
        <f t="shared" ref="AU51" ca="1" si="314">AT54</f>
        <v>0</v>
      </c>
      <c r="AV51" s="203">
        <f t="shared" ref="AV51" ca="1" si="315">AU54</f>
        <v>0</v>
      </c>
      <c r="AW51" s="203">
        <f t="shared" ref="AW51" ca="1" si="316">AV54</f>
        <v>0</v>
      </c>
      <c r="AX51" s="203">
        <f t="shared" ref="AX51" ca="1" si="317">AW54</f>
        <v>0</v>
      </c>
      <c r="AY51" s="203">
        <f t="shared" ref="AY51" ca="1" si="318">AX54</f>
        <v>0</v>
      </c>
      <c r="AZ51" s="203">
        <f t="shared" ref="AZ51" ca="1" si="319">AY54</f>
        <v>0</v>
      </c>
      <c r="BA51" s="203">
        <f t="shared" ref="BA51" ca="1" si="320">AZ54</f>
        <v>0</v>
      </c>
      <c r="BB51" s="203">
        <f t="shared" ref="BB51" ca="1" si="321">BA54</f>
        <v>0</v>
      </c>
      <c r="BC51" s="203">
        <f t="shared" ref="BC51" ca="1" si="322">BB54</f>
        <v>0</v>
      </c>
      <c r="BD51" s="203">
        <f t="shared" ref="BD51" ca="1" si="323">BC54</f>
        <v>0</v>
      </c>
      <c r="BE51" s="203">
        <f t="shared" ref="BE51" ca="1" si="324">BD54</f>
        <v>0</v>
      </c>
      <c r="BF51" s="203">
        <f t="shared" ref="BF51" ca="1" si="325">BE54</f>
        <v>0</v>
      </c>
      <c r="BG51" s="203">
        <f t="shared" ref="BG51" ca="1" si="326">BF54</f>
        <v>0</v>
      </c>
      <c r="BH51" s="203">
        <f t="shared" ref="BH51" ca="1" si="327">BG54</f>
        <v>0</v>
      </c>
      <c r="BI51" s="203">
        <f t="shared" ref="BI51" ca="1" si="328">BH54</f>
        <v>0</v>
      </c>
      <c r="BJ51" s="203">
        <f t="shared" ref="BJ51" ca="1" si="329">BI54</f>
        <v>0</v>
      </c>
      <c r="BK51" s="203">
        <f t="shared" ref="BK51" ca="1" si="330">BJ54</f>
        <v>0</v>
      </c>
      <c r="BL51" s="203">
        <f t="shared" ref="BL51" ca="1" si="331">BK54</f>
        <v>0</v>
      </c>
      <c r="BM51" s="203">
        <f t="shared" ref="BM51" ca="1" si="332">BL54</f>
        <v>0</v>
      </c>
      <c r="BN51" s="203">
        <f t="shared" ref="BN51" ca="1" si="333">BM54</f>
        <v>0</v>
      </c>
      <c r="BO51" s="203">
        <f t="shared" ref="BO51" ca="1" si="334">BN54</f>
        <v>0</v>
      </c>
      <c r="BP51" s="203">
        <f t="shared" ref="BP51" ca="1" si="335">BO54</f>
        <v>0</v>
      </c>
      <c r="BQ51" s="203">
        <f t="shared" ref="BQ51" ca="1" si="336">BP54</f>
        <v>0</v>
      </c>
      <c r="BR51" s="203">
        <f t="shared" ref="BR51" ca="1" si="337">BQ54</f>
        <v>0</v>
      </c>
      <c r="BS51" s="203">
        <f t="shared" ref="BS51" ca="1" si="338">BR54</f>
        <v>0</v>
      </c>
      <c r="BT51" s="203">
        <f t="shared" ref="BT51" ca="1" si="339">BS54</f>
        <v>0</v>
      </c>
      <c r="BU51" s="203">
        <f t="shared" ref="BU51" ca="1" si="340">BT54</f>
        <v>0</v>
      </c>
      <c r="BV51" s="203">
        <f t="shared" ref="BV51" ca="1" si="341">BU54</f>
        <v>0</v>
      </c>
      <c r="BW51" s="203">
        <f t="shared" ref="BW51" ca="1" si="342">BV54</f>
        <v>0</v>
      </c>
      <c r="BX51" s="203">
        <f t="shared" ref="BX51" ca="1" si="343">BW54</f>
        <v>0</v>
      </c>
      <c r="BY51" s="203">
        <f t="shared" ref="BY51" ca="1" si="344">BX54</f>
        <v>0</v>
      </c>
      <c r="BZ51" s="203">
        <f t="shared" ref="BZ51" ca="1" si="345">BY54</f>
        <v>0</v>
      </c>
      <c r="CA51" s="203">
        <f t="shared" ref="CA51" ca="1" si="346">BZ54</f>
        <v>0</v>
      </c>
      <c r="CB51" s="203">
        <f t="shared" ref="CB51" ca="1" si="347">CA54</f>
        <v>0</v>
      </c>
      <c r="CC51" s="203">
        <f t="shared" ref="CC51" ca="1" si="348">CB54</f>
        <v>0</v>
      </c>
      <c r="CD51" s="203">
        <f t="shared" ref="CD51" ca="1" si="349">CC54</f>
        <v>0</v>
      </c>
      <c r="CE51" s="203">
        <f t="shared" ref="CE51" ca="1" si="350">CD54</f>
        <v>0</v>
      </c>
      <c r="CF51" s="203">
        <f t="shared" ref="CF51" ca="1" si="351">CE54</f>
        <v>0</v>
      </c>
      <c r="CG51" s="203">
        <f t="shared" ref="CG51" ca="1" si="352">CF54</f>
        <v>0</v>
      </c>
      <c r="CH51" s="203">
        <f t="shared" ref="CH51" ca="1" si="353">CG54</f>
        <v>0</v>
      </c>
      <c r="CI51" s="203">
        <f t="shared" ref="CI51" ca="1" si="354">CH54</f>
        <v>0</v>
      </c>
      <c r="CJ51" s="203">
        <f t="shared" ref="CJ51" ca="1" si="355">CI54</f>
        <v>0</v>
      </c>
      <c r="CK51" s="203">
        <f t="shared" ref="CK51" ca="1" si="356">CJ54</f>
        <v>0</v>
      </c>
      <c r="CL51" s="203">
        <f t="shared" ref="CL51" ca="1" si="357">CK54</f>
        <v>0</v>
      </c>
      <c r="CM51" s="203">
        <f t="shared" ref="CM51" ca="1" si="358">CL54</f>
        <v>0</v>
      </c>
      <c r="CN51" s="203">
        <f t="shared" ref="CN51" ca="1" si="359">CM54</f>
        <v>0</v>
      </c>
      <c r="CO51" s="203">
        <f t="shared" ref="CO51" ca="1" si="360">CN54</f>
        <v>0</v>
      </c>
      <c r="CP51" s="203">
        <f t="shared" ref="CP51" ca="1" si="361">CO54</f>
        <v>0</v>
      </c>
      <c r="CQ51" s="203">
        <f t="shared" ref="CQ51" ca="1" si="362">CP54</f>
        <v>0</v>
      </c>
      <c r="CR51" s="203">
        <f t="shared" ref="CR51" ca="1" si="363">CQ54</f>
        <v>0</v>
      </c>
      <c r="CS51" s="203">
        <f t="shared" ref="CS51" ca="1" si="364">CR54</f>
        <v>0</v>
      </c>
      <c r="CT51" s="203">
        <f t="shared" ref="CT51" ca="1" si="365">CS54</f>
        <v>0</v>
      </c>
      <c r="CU51" s="203">
        <f t="shared" ref="CU51" ca="1" si="366">CT54</f>
        <v>0</v>
      </c>
      <c r="CV51" s="203">
        <f t="shared" ref="CV51" ca="1" si="367">CU54</f>
        <v>0</v>
      </c>
      <c r="CW51" s="203">
        <f t="shared" ref="CW51" ca="1" si="368">CV54</f>
        <v>0</v>
      </c>
      <c r="CX51" s="203">
        <f t="shared" ref="CX51" ca="1" si="369">CW54</f>
        <v>0</v>
      </c>
      <c r="CY51" s="203">
        <f t="shared" ref="CY51" ca="1" si="370">CX54</f>
        <v>0</v>
      </c>
      <c r="CZ51" s="203">
        <f t="shared" ref="CZ51" ca="1" si="371">CY54</f>
        <v>0</v>
      </c>
      <c r="DA51" s="203">
        <f t="shared" ref="DA51" ca="1" si="372">CZ54</f>
        <v>0</v>
      </c>
      <c r="DB51" s="203">
        <f t="shared" ref="DB51" ca="1" si="373">DA54</f>
        <v>0</v>
      </c>
      <c r="DC51" s="203">
        <f t="shared" ref="DC51" ca="1" si="374">DB54</f>
        <v>0</v>
      </c>
      <c r="DD51" s="203">
        <f t="shared" ref="DD51" ca="1" si="375">DC54</f>
        <v>0</v>
      </c>
      <c r="DE51" s="203">
        <f t="shared" ref="DE51" ca="1" si="376">DD54</f>
        <v>0</v>
      </c>
      <c r="DF51" s="203">
        <f t="shared" ref="DF51" ca="1" si="377">DE54</f>
        <v>0</v>
      </c>
      <c r="DG51" s="203">
        <f t="shared" ref="DG51" ca="1" si="378">DF54</f>
        <v>0</v>
      </c>
      <c r="DH51" s="203">
        <f t="shared" ref="DH51" ca="1" si="379">DG54</f>
        <v>0</v>
      </c>
      <c r="DI51" s="203">
        <f t="shared" ref="DI51" ca="1" si="380">DH54</f>
        <v>0</v>
      </c>
      <c r="DJ51" s="203">
        <f t="shared" ref="DJ51" ca="1" si="381">DI54</f>
        <v>0</v>
      </c>
      <c r="DK51" s="203">
        <f t="shared" ref="DK51" ca="1" si="382">DJ54</f>
        <v>0</v>
      </c>
      <c r="DL51" s="203">
        <f t="shared" ref="DL51" ca="1" si="383">DK54</f>
        <v>0</v>
      </c>
      <c r="DM51" s="203">
        <f t="shared" ref="DM51" ca="1" si="384">DL54</f>
        <v>0</v>
      </c>
      <c r="DN51" s="203">
        <f t="shared" ref="DN51" ca="1" si="385">DM54</f>
        <v>0</v>
      </c>
      <c r="DO51" s="203">
        <f t="shared" ref="DO51" ca="1" si="386">DN54</f>
        <v>0</v>
      </c>
      <c r="DP51" s="203">
        <f t="shared" ref="DP51" ca="1" si="387">DO54</f>
        <v>0</v>
      </c>
      <c r="DQ51" s="203">
        <f t="shared" ref="DQ51" ca="1" si="388">DP54</f>
        <v>0</v>
      </c>
      <c r="DR51" s="203">
        <f t="shared" ref="DR51" ca="1" si="389">DQ54</f>
        <v>0</v>
      </c>
      <c r="DS51" s="203">
        <f t="shared" ref="DS51" ca="1" si="390">DR54</f>
        <v>0</v>
      </c>
    </row>
    <row r="52" spans="1:123" ht="12.5" x14ac:dyDescent="0.25">
      <c r="A52" s="171"/>
      <c r="B52" s="171"/>
      <c r="C52" s="191"/>
      <c r="D52" s="171" t="s">
        <v>369</v>
      </c>
      <c r="E52" s="203" t="str">
        <f t="shared" ref="E52:E54" si="391">E51</f>
        <v>INR Mn</v>
      </c>
      <c r="F52" s="203"/>
      <c r="G52" s="203"/>
      <c r="H52" s="203">
        <f t="shared" ref="H52:BS52" ca="1" si="392">IF(H45&lt;0,H46,IF(H46&gt;H45,H46-H45,0))</f>
        <v>0</v>
      </c>
      <c r="I52" s="203">
        <f t="shared" ca="1" si="392"/>
        <v>0</v>
      </c>
      <c r="J52" s="203">
        <f t="shared" ca="1" si="392"/>
        <v>0</v>
      </c>
      <c r="K52" s="203">
        <f t="shared" ca="1" si="392"/>
        <v>0</v>
      </c>
      <c r="L52" s="203">
        <f t="shared" ca="1" si="392"/>
        <v>0</v>
      </c>
      <c r="M52" s="203">
        <f t="shared" ca="1" si="392"/>
        <v>0</v>
      </c>
      <c r="N52" s="203">
        <f t="shared" ca="1" si="392"/>
        <v>0</v>
      </c>
      <c r="O52" s="203">
        <f t="shared" ca="1" si="392"/>
        <v>0</v>
      </c>
      <c r="P52" s="203">
        <f t="shared" ca="1" si="392"/>
        <v>0</v>
      </c>
      <c r="Q52" s="203">
        <f t="shared" ca="1" si="392"/>
        <v>0</v>
      </c>
      <c r="R52" s="203">
        <f t="shared" ca="1" si="392"/>
        <v>0</v>
      </c>
      <c r="S52" s="203">
        <f t="shared" ca="1" si="392"/>
        <v>0</v>
      </c>
      <c r="T52" s="203">
        <f t="shared" ca="1" si="392"/>
        <v>0</v>
      </c>
      <c r="U52" s="203">
        <f t="shared" ca="1" si="392"/>
        <v>0</v>
      </c>
      <c r="V52" s="203">
        <f t="shared" ca="1" si="392"/>
        <v>0</v>
      </c>
      <c r="W52" s="203">
        <f t="shared" ca="1" si="392"/>
        <v>0</v>
      </c>
      <c r="X52" s="203">
        <f t="shared" ca="1" si="392"/>
        <v>0</v>
      </c>
      <c r="Y52" s="203">
        <f t="shared" ca="1" si="392"/>
        <v>0</v>
      </c>
      <c r="Z52" s="203">
        <f t="shared" ca="1" si="392"/>
        <v>0</v>
      </c>
      <c r="AA52" s="203">
        <f t="shared" ca="1" si="392"/>
        <v>0</v>
      </c>
      <c r="AB52" s="203">
        <f t="shared" ca="1" si="392"/>
        <v>0</v>
      </c>
      <c r="AC52" s="203">
        <f t="shared" ca="1" si="392"/>
        <v>0</v>
      </c>
      <c r="AD52" s="203">
        <f t="shared" ca="1" si="392"/>
        <v>0</v>
      </c>
      <c r="AE52" s="203">
        <f t="shared" ca="1" si="392"/>
        <v>0</v>
      </c>
      <c r="AF52" s="203">
        <f t="shared" ca="1" si="392"/>
        <v>0</v>
      </c>
      <c r="AG52" s="203">
        <f t="shared" ca="1" si="392"/>
        <v>0</v>
      </c>
      <c r="AH52" s="203">
        <f t="shared" ca="1" si="392"/>
        <v>0</v>
      </c>
      <c r="AI52" s="203">
        <f t="shared" ca="1" si="392"/>
        <v>0</v>
      </c>
      <c r="AJ52" s="203">
        <f t="shared" ca="1" si="392"/>
        <v>0</v>
      </c>
      <c r="AK52" s="203">
        <f t="shared" ca="1" si="392"/>
        <v>0</v>
      </c>
      <c r="AL52" s="203">
        <f t="shared" ca="1" si="392"/>
        <v>0</v>
      </c>
      <c r="AM52" s="203">
        <f t="shared" ca="1" si="392"/>
        <v>0</v>
      </c>
      <c r="AN52" s="203">
        <f t="shared" ca="1" si="392"/>
        <v>0</v>
      </c>
      <c r="AO52" s="203">
        <f t="shared" ca="1" si="392"/>
        <v>0</v>
      </c>
      <c r="AP52" s="203">
        <f t="shared" ca="1" si="392"/>
        <v>0</v>
      </c>
      <c r="AQ52" s="203">
        <f t="shared" ca="1" si="392"/>
        <v>0</v>
      </c>
      <c r="AR52" s="203">
        <f t="shared" ca="1" si="392"/>
        <v>0</v>
      </c>
      <c r="AS52" s="203">
        <f t="shared" ca="1" si="392"/>
        <v>0</v>
      </c>
      <c r="AT52" s="203">
        <f t="shared" ca="1" si="392"/>
        <v>0</v>
      </c>
      <c r="AU52" s="203">
        <f t="shared" ca="1" si="392"/>
        <v>0</v>
      </c>
      <c r="AV52" s="203">
        <f t="shared" ca="1" si="392"/>
        <v>0</v>
      </c>
      <c r="AW52" s="203">
        <f t="shared" ca="1" si="392"/>
        <v>0</v>
      </c>
      <c r="AX52" s="203">
        <f t="shared" ca="1" si="392"/>
        <v>0</v>
      </c>
      <c r="AY52" s="203">
        <f t="shared" ca="1" si="392"/>
        <v>0</v>
      </c>
      <c r="AZ52" s="203">
        <f t="shared" ca="1" si="392"/>
        <v>0</v>
      </c>
      <c r="BA52" s="203">
        <f t="shared" ca="1" si="392"/>
        <v>0</v>
      </c>
      <c r="BB52" s="203">
        <f t="shared" ca="1" si="392"/>
        <v>0</v>
      </c>
      <c r="BC52" s="203">
        <f t="shared" ca="1" si="392"/>
        <v>0</v>
      </c>
      <c r="BD52" s="203">
        <f t="shared" ca="1" si="392"/>
        <v>0</v>
      </c>
      <c r="BE52" s="203">
        <f t="shared" ca="1" si="392"/>
        <v>0</v>
      </c>
      <c r="BF52" s="203">
        <f t="shared" ca="1" si="392"/>
        <v>0</v>
      </c>
      <c r="BG52" s="203">
        <f t="shared" ca="1" si="392"/>
        <v>0</v>
      </c>
      <c r="BH52" s="203">
        <f t="shared" ca="1" si="392"/>
        <v>0</v>
      </c>
      <c r="BI52" s="203">
        <f t="shared" ca="1" si="392"/>
        <v>0</v>
      </c>
      <c r="BJ52" s="203">
        <f t="shared" ca="1" si="392"/>
        <v>0</v>
      </c>
      <c r="BK52" s="203">
        <f t="shared" ca="1" si="392"/>
        <v>0</v>
      </c>
      <c r="BL52" s="203">
        <f t="shared" ca="1" si="392"/>
        <v>0</v>
      </c>
      <c r="BM52" s="203">
        <f t="shared" ca="1" si="392"/>
        <v>0</v>
      </c>
      <c r="BN52" s="203">
        <f t="shared" ca="1" si="392"/>
        <v>0</v>
      </c>
      <c r="BO52" s="203">
        <f t="shared" ca="1" si="392"/>
        <v>0</v>
      </c>
      <c r="BP52" s="203">
        <f t="shared" ca="1" si="392"/>
        <v>0</v>
      </c>
      <c r="BQ52" s="203">
        <f t="shared" ca="1" si="392"/>
        <v>0</v>
      </c>
      <c r="BR52" s="203">
        <f t="shared" ca="1" si="392"/>
        <v>0</v>
      </c>
      <c r="BS52" s="203">
        <f t="shared" ca="1" si="392"/>
        <v>0</v>
      </c>
      <c r="BT52" s="203">
        <f t="shared" ref="BT52:DS52" ca="1" si="393">IF(BT45&lt;0,BT46,IF(BT46&gt;BT45,BT46-BT45,0))</f>
        <v>0</v>
      </c>
      <c r="BU52" s="203">
        <f t="shared" ca="1" si="393"/>
        <v>0</v>
      </c>
      <c r="BV52" s="203">
        <f t="shared" ca="1" si="393"/>
        <v>0</v>
      </c>
      <c r="BW52" s="203">
        <f t="shared" ca="1" si="393"/>
        <v>0</v>
      </c>
      <c r="BX52" s="203">
        <f t="shared" ca="1" si="393"/>
        <v>0</v>
      </c>
      <c r="BY52" s="203">
        <f t="shared" ca="1" si="393"/>
        <v>0</v>
      </c>
      <c r="BZ52" s="203">
        <f t="shared" ca="1" si="393"/>
        <v>0</v>
      </c>
      <c r="CA52" s="203">
        <f t="shared" ca="1" si="393"/>
        <v>0</v>
      </c>
      <c r="CB52" s="203">
        <f t="shared" ca="1" si="393"/>
        <v>0</v>
      </c>
      <c r="CC52" s="203">
        <f t="shared" ca="1" si="393"/>
        <v>0</v>
      </c>
      <c r="CD52" s="203">
        <f t="shared" ca="1" si="393"/>
        <v>0</v>
      </c>
      <c r="CE52" s="203">
        <f t="shared" ca="1" si="393"/>
        <v>0</v>
      </c>
      <c r="CF52" s="203">
        <f t="shared" ca="1" si="393"/>
        <v>0</v>
      </c>
      <c r="CG52" s="203">
        <f t="shared" ca="1" si="393"/>
        <v>0</v>
      </c>
      <c r="CH52" s="203">
        <f t="shared" ca="1" si="393"/>
        <v>0</v>
      </c>
      <c r="CI52" s="203">
        <f t="shared" ca="1" si="393"/>
        <v>0</v>
      </c>
      <c r="CJ52" s="203">
        <f t="shared" ca="1" si="393"/>
        <v>0</v>
      </c>
      <c r="CK52" s="203">
        <f t="shared" ca="1" si="393"/>
        <v>0</v>
      </c>
      <c r="CL52" s="203">
        <f t="shared" ca="1" si="393"/>
        <v>0</v>
      </c>
      <c r="CM52" s="203">
        <f t="shared" ca="1" si="393"/>
        <v>0</v>
      </c>
      <c r="CN52" s="203">
        <f t="shared" ca="1" si="393"/>
        <v>0</v>
      </c>
      <c r="CO52" s="203">
        <f t="shared" ca="1" si="393"/>
        <v>0</v>
      </c>
      <c r="CP52" s="203">
        <f t="shared" ca="1" si="393"/>
        <v>0</v>
      </c>
      <c r="CQ52" s="203">
        <f t="shared" ca="1" si="393"/>
        <v>0</v>
      </c>
      <c r="CR52" s="203">
        <f t="shared" ca="1" si="393"/>
        <v>0</v>
      </c>
      <c r="CS52" s="203">
        <f t="shared" ca="1" si="393"/>
        <v>0</v>
      </c>
      <c r="CT52" s="203">
        <f t="shared" ca="1" si="393"/>
        <v>0</v>
      </c>
      <c r="CU52" s="203">
        <f t="shared" ca="1" si="393"/>
        <v>0</v>
      </c>
      <c r="CV52" s="203">
        <f t="shared" ca="1" si="393"/>
        <v>0</v>
      </c>
      <c r="CW52" s="203">
        <f t="shared" ca="1" si="393"/>
        <v>0</v>
      </c>
      <c r="CX52" s="203">
        <f t="shared" ca="1" si="393"/>
        <v>0</v>
      </c>
      <c r="CY52" s="203">
        <f t="shared" ca="1" si="393"/>
        <v>0</v>
      </c>
      <c r="CZ52" s="203">
        <f t="shared" ca="1" si="393"/>
        <v>0</v>
      </c>
      <c r="DA52" s="203">
        <f t="shared" ca="1" si="393"/>
        <v>0</v>
      </c>
      <c r="DB52" s="203">
        <f t="shared" ca="1" si="393"/>
        <v>0</v>
      </c>
      <c r="DC52" s="203">
        <f t="shared" ca="1" si="393"/>
        <v>0</v>
      </c>
      <c r="DD52" s="203">
        <f t="shared" ca="1" si="393"/>
        <v>0</v>
      </c>
      <c r="DE52" s="203">
        <f t="shared" ca="1" si="393"/>
        <v>0</v>
      </c>
      <c r="DF52" s="203">
        <f t="shared" ca="1" si="393"/>
        <v>0</v>
      </c>
      <c r="DG52" s="203">
        <f t="shared" ca="1" si="393"/>
        <v>0</v>
      </c>
      <c r="DH52" s="203">
        <f t="shared" ca="1" si="393"/>
        <v>0</v>
      </c>
      <c r="DI52" s="203">
        <f t="shared" ca="1" si="393"/>
        <v>0</v>
      </c>
      <c r="DJ52" s="203">
        <f t="shared" ca="1" si="393"/>
        <v>0</v>
      </c>
      <c r="DK52" s="203">
        <f t="shared" ca="1" si="393"/>
        <v>0</v>
      </c>
      <c r="DL52" s="203">
        <f t="shared" ca="1" si="393"/>
        <v>0</v>
      </c>
      <c r="DM52" s="203">
        <f t="shared" ca="1" si="393"/>
        <v>0</v>
      </c>
      <c r="DN52" s="203">
        <f t="shared" ca="1" si="393"/>
        <v>0</v>
      </c>
      <c r="DO52" s="203">
        <f t="shared" ca="1" si="393"/>
        <v>0</v>
      </c>
      <c r="DP52" s="203">
        <f t="shared" ca="1" si="393"/>
        <v>0</v>
      </c>
      <c r="DQ52" s="203">
        <f t="shared" ca="1" si="393"/>
        <v>0</v>
      </c>
      <c r="DR52" s="203">
        <f t="shared" ca="1" si="393"/>
        <v>0</v>
      </c>
      <c r="DS52" s="203">
        <f t="shared" ca="1" si="393"/>
        <v>0</v>
      </c>
    </row>
    <row r="53" spans="1:123" ht="12.5" x14ac:dyDescent="0.25">
      <c r="A53" s="171"/>
      <c r="B53" s="215"/>
      <c r="C53" s="191"/>
      <c r="D53" s="215" t="s">
        <v>370</v>
      </c>
      <c r="E53" s="216" t="str">
        <f t="shared" si="391"/>
        <v>INR Mn</v>
      </c>
      <c r="F53" s="216"/>
      <c r="G53" s="216"/>
      <c r="H53" s="216">
        <f t="shared" ref="H53:BS53" ca="1" si="394">IF(H47&gt;0,MIN(H47-H59,H51),0)</f>
        <v>0</v>
      </c>
      <c r="I53" s="216">
        <f t="shared" ca="1" si="394"/>
        <v>0</v>
      </c>
      <c r="J53" s="216">
        <f t="shared" ca="1" si="394"/>
        <v>0</v>
      </c>
      <c r="K53" s="216">
        <f t="shared" ca="1" si="394"/>
        <v>0</v>
      </c>
      <c r="L53" s="216">
        <f t="shared" ca="1" si="394"/>
        <v>0</v>
      </c>
      <c r="M53" s="216">
        <f t="shared" ca="1" si="394"/>
        <v>0</v>
      </c>
      <c r="N53" s="216">
        <f t="shared" ca="1" si="394"/>
        <v>0</v>
      </c>
      <c r="O53" s="216">
        <f t="shared" ca="1" si="394"/>
        <v>0</v>
      </c>
      <c r="P53" s="216">
        <f t="shared" ca="1" si="394"/>
        <v>0</v>
      </c>
      <c r="Q53" s="216">
        <f t="shared" ca="1" si="394"/>
        <v>0</v>
      </c>
      <c r="R53" s="216">
        <f t="shared" ca="1" si="394"/>
        <v>0</v>
      </c>
      <c r="S53" s="216">
        <f t="shared" ca="1" si="394"/>
        <v>0</v>
      </c>
      <c r="T53" s="216">
        <f t="shared" ca="1" si="394"/>
        <v>0</v>
      </c>
      <c r="U53" s="216">
        <f t="shared" ca="1" si="394"/>
        <v>0</v>
      </c>
      <c r="V53" s="216">
        <f t="shared" ca="1" si="394"/>
        <v>0</v>
      </c>
      <c r="W53" s="216">
        <f t="shared" ca="1" si="394"/>
        <v>0</v>
      </c>
      <c r="X53" s="216">
        <f t="shared" ca="1" si="394"/>
        <v>0</v>
      </c>
      <c r="Y53" s="216">
        <f t="shared" ca="1" si="394"/>
        <v>0</v>
      </c>
      <c r="Z53" s="216">
        <f t="shared" ca="1" si="394"/>
        <v>0</v>
      </c>
      <c r="AA53" s="216">
        <f t="shared" ca="1" si="394"/>
        <v>0</v>
      </c>
      <c r="AB53" s="216">
        <f t="shared" ca="1" si="394"/>
        <v>0</v>
      </c>
      <c r="AC53" s="216">
        <f t="shared" ca="1" si="394"/>
        <v>0</v>
      </c>
      <c r="AD53" s="216">
        <f t="shared" ca="1" si="394"/>
        <v>0</v>
      </c>
      <c r="AE53" s="216">
        <f t="shared" ca="1" si="394"/>
        <v>0</v>
      </c>
      <c r="AF53" s="216">
        <f t="shared" ca="1" si="394"/>
        <v>0</v>
      </c>
      <c r="AG53" s="216">
        <f t="shared" ca="1" si="394"/>
        <v>0</v>
      </c>
      <c r="AH53" s="216">
        <f t="shared" ca="1" si="394"/>
        <v>0</v>
      </c>
      <c r="AI53" s="216">
        <f t="shared" ca="1" si="394"/>
        <v>0</v>
      </c>
      <c r="AJ53" s="216">
        <f t="shared" ca="1" si="394"/>
        <v>0</v>
      </c>
      <c r="AK53" s="216">
        <f t="shared" ca="1" si="394"/>
        <v>0</v>
      </c>
      <c r="AL53" s="216">
        <f t="shared" ca="1" si="394"/>
        <v>0</v>
      </c>
      <c r="AM53" s="216">
        <f t="shared" ca="1" si="394"/>
        <v>0</v>
      </c>
      <c r="AN53" s="216">
        <f t="shared" ca="1" si="394"/>
        <v>0</v>
      </c>
      <c r="AO53" s="216">
        <f t="shared" ca="1" si="394"/>
        <v>0</v>
      </c>
      <c r="AP53" s="216">
        <f t="shared" ca="1" si="394"/>
        <v>0</v>
      </c>
      <c r="AQ53" s="216">
        <f t="shared" ca="1" si="394"/>
        <v>0</v>
      </c>
      <c r="AR53" s="216">
        <f t="shared" ca="1" si="394"/>
        <v>0</v>
      </c>
      <c r="AS53" s="216">
        <f t="shared" ca="1" si="394"/>
        <v>0</v>
      </c>
      <c r="AT53" s="216">
        <f t="shared" ca="1" si="394"/>
        <v>0</v>
      </c>
      <c r="AU53" s="216">
        <f t="shared" ca="1" si="394"/>
        <v>0</v>
      </c>
      <c r="AV53" s="216">
        <f t="shared" ca="1" si="394"/>
        <v>0</v>
      </c>
      <c r="AW53" s="216">
        <f t="shared" ca="1" si="394"/>
        <v>0</v>
      </c>
      <c r="AX53" s="216">
        <f t="shared" ca="1" si="394"/>
        <v>0</v>
      </c>
      <c r="AY53" s="216">
        <f t="shared" ca="1" si="394"/>
        <v>0</v>
      </c>
      <c r="AZ53" s="216">
        <f t="shared" ca="1" si="394"/>
        <v>0</v>
      </c>
      <c r="BA53" s="216">
        <f t="shared" ca="1" si="394"/>
        <v>0</v>
      </c>
      <c r="BB53" s="216">
        <f t="shared" ca="1" si="394"/>
        <v>0</v>
      </c>
      <c r="BC53" s="216">
        <f t="shared" ca="1" si="394"/>
        <v>0</v>
      </c>
      <c r="BD53" s="216">
        <f t="shared" ca="1" si="394"/>
        <v>0</v>
      </c>
      <c r="BE53" s="216">
        <f t="shared" ca="1" si="394"/>
        <v>0</v>
      </c>
      <c r="BF53" s="216">
        <f t="shared" ca="1" si="394"/>
        <v>0</v>
      </c>
      <c r="BG53" s="216">
        <f t="shared" ca="1" si="394"/>
        <v>0</v>
      </c>
      <c r="BH53" s="216">
        <f t="shared" ca="1" si="394"/>
        <v>0</v>
      </c>
      <c r="BI53" s="216">
        <f t="shared" ca="1" si="394"/>
        <v>0</v>
      </c>
      <c r="BJ53" s="216">
        <f t="shared" ca="1" si="394"/>
        <v>0</v>
      </c>
      <c r="BK53" s="216">
        <f t="shared" ca="1" si="394"/>
        <v>0</v>
      </c>
      <c r="BL53" s="216">
        <f t="shared" ca="1" si="394"/>
        <v>0</v>
      </c>
      <c r="BM53" s="216">
        <f t="shared" ca="1" si="394"/>
        <v>0</v>
      </c>
      <c r="BN53" s="216">
        <f t="shared" ca="1" si="394"/>
        <v>0</v>
      </c>
      <c r="BO53" s="216">
        <f t="shared" ca="1" si="394"/>
        <v>0</v>
      </c>
      <c r="BP53" s="216">
        <f t="shared" ca="1" si="394"/>
        <v>0</v>
      </c>
      <c r="BQ53" s="216">
        <f t="shared" ca="1" si="394"/>
        <v>0</v>
      </c>
      <c r="BR53" s="216">
        <f t="shared" ca="1" si="394"/>
        <v>0</v>
      </c>
      <c r="BS53" s="216">
        <f t="shared" ca="1" si="394"/>
        <v>0</v>
      </c>
      <c r="BT53" s="216">
        <f t="shared" ref="BT53:DS53" ca="1" si="395">IF(BT47&gt;0,MIN(BT47-BT59,BT51),0)</f>
        <v>0</v>
      </c>
      <c r="BU53" s="216">
        <f t="shared" ca="1" si="395"/>
        <v>0</v>
      </c>
      <c r="BV53" s="216">
        <f t="shared" ca="1" si="395"/>
        <v>0</v>
      </c>
      <c r="BW53" s="216">
        <f t="shared" ca="1" si="395"/>
        <v>0</v>
      </c>
      <c r="BX53" s="216">
        <f t="shared" ca="1" si="395"/>
        <v>0</v>
      </c>
      <c r="BY53" s="216">
        <f t="shared" ca="1" si="395"/>
        <v>0</v>
      </c>
      <c r="BZ53" s="216">
        <f t="shared" ca="1" si="395"/>
        <v>0</v>
      </c>
      <c r="CA53" s="216">
        <f t="shared" ca="1" si="395"/>
        <v>0</v>
      </c>
      <c r="CB53" s="216">
        <f t="shared" ca="1" si="395"/>
        <v>0</v>
      </c>
      <c r="CC53" s="216">
        <f t="shared" ca="1" si="395"/>
        <v>0</v>
      </c>
      <c r="CD53" s="216">
        <f t="shared" ca="1" si="395"/>
        <v>0</v>
      </c>
      <c r="CE53" s="216">
        <f t="shared" ca="1" si="395"/>
        <v>0</v>
      </c>
      <c r="CF53" s="216">
        <f t="shared" ca="1" si="395"/>
        <v>0</v>
      </c>
      <c r="CG53" s="216">
        <f t="shared" ca="1" si="395"/>
        <v>0</v>
      </c>
      <c r="CH53" s="216">
        <f t="shared" ca="1" si="395"/>
        <v>0</v>
      </c>
      <c r="CI53" s="216">
        <f t="shared" ca="1" si="395"/>
        <v>0</v>
      </c>
      <c r="CJ53" s="216">
        <f t="shared" ca="1" si="395"/>
        <v>0</v>
      </c>
      <c r="CK53" s="216">
        <f t="shared" ca="1" si="395"/>
        <v>0</v>
      </c>
      <c r="CL53" s="216">
        <f t="shared" ca="1" si="395"/>
        <v>0</v>
      </c>
      <c r="CM53" s="216">
        <f t="shared" ca="1" si="395"/>
        <v>0</v>
      </c>
      <c r="CN53" s="216">
        <f t="shared" ca="1" si="395"/>
        <v>0</v>
      </c>
      <c r="CO53" s="216">
        <f t="shared" ca="1" si="395"/>
        <v>0</v>
      </c>
      <c r="CP53" s="216">
        <f t="shared" ca="1" si="395"/>
        <v>0</v>
      </c>
      <c r="CQ53" s="216">
        <f t="shared" ca="1" si="395"/>
        <v>0</v>
      </c>
      <c r="CR53" s="216">
        <f t="shared" ca="1" si="395"/>
        <v>0</v>
      </c>
      <c r="CS53" s="216">
        <f t="shared" ca="1" si="395"/>
        <v>0</v>
      </c>
      <c r="CT53" s="216">
        <f t="shared" ca="1" si="395"/>
        <v>0</v>
      </c>
      <c r="CU53" s="216">
        <f t="shared" ca="1" si="395"/>
        <v>0</v>
      </c>
      <c r="CV53" s="216">
        <f t="shared" ca="1" si="395"/>
        <v>0</v>
      </c>
      <c r="CW53" s="216">
        <f t="shared" ca="1" si="395"/>
        <v>0</v>
      </c>
      <c r="CX53" s="216">
        <f t="shared" ca="1" si="395"/>
        <v>0</v>
      </c>
      <c r="CY53" s="216">
        <f t="shared" ca="1" si="395"/>
        <v>0</v>
      </c>
      <c r="CZ53" s="216">
        <f t="shared" ca="1" si="395"/>
        <v>0</v>
      </c>
      <c r="DA53" s="216">
        <f t="shared" ca="1" si="395"/>
        <v>0</v>
      </c>
      <c r="DB53" s="216">
        <f t="shared" ca="1" si="395"/>
        <v>0</v>
      </c>
      <c r="DC53" s="216">
        <f t="shared" ca="1" si="395"/>
        <v>0</v>
      </c>
      <c r="DD53" s="216">
        <f t="shared" ca="1" si="395"/>
        <v>0</v>
      </c>
      <c r="DE53" s="216">
        <f t="shared" ca="1" si="395"/>
        <v>0</v>
      </c>
      <c r="DF53" s="216">
        <f t="shared" ca="1" si="395"/>
        <v>0</v>
      </c>
      <c r="DG53" s="216">
        <f t="shared" ca="1" si="395"/>
        <v>0</v>
      </c>
      <c r="DH53" s="216">
        <f t="shared" ca="1" si="395"/>
        <v>0</v>
      </c>
      <c r="DI53" s="216">
        <f t="shared" ca="1" si="395"/>
        <v>0</v>
      </c>
      <c r="DJ53" s="216">
        <f t="shared" ca="1" si="395"/>
        <v>0</v>
      </c>
      <c r="DK53" s="216">
        <f t="shared" ca="1" si="395"/>
        <v>0</v>
      </c>
      <c r="DL53" s="216">
        <f t="shared" ca="1" si="395"/>
        <v>0</v>
      </c>
      <c r="DM53" s="216">
        <f t="shared" ca="1" si="395"/>
        <v>0</v>
      </c>
      <c r="DN53" s="216">
        <f t="shared" ca="1" si="395"/>
        <v>0</v>
      </c>
      <c r="DO53" s="216">
        <f t="shared" ca="1" si="395"/>
        <v>0</v>
      </c>
      <c r="DP53" s="216">
        <f t="shared" ca="1" si="395"/>
        <v>0</v>
      </c>
      <c r="DQ53" s="216">
        <f t="shared" ca="1" si="395"/>
        <v>0</v>
      </c>
      <c r="DR53" s="216">
        <f t="shared" ca="1" si="395"/>
        <v>0</v>
      </c>
      <c r="DS53" s="216">
        <f t="shared" ca="1" si="395"/>
        <v>0</v>
      </c>
    </row>
    <row r="54" spans="1:123" ht="12.5" x14ac:dyDescent="0.25">
      <c r="A54" s="171"/>
      <c r="B54" s="215"/>
      <c r="C54" s="191"/>
      <c r="D54" s="215" t="s">
        <v>371</v>
      </c>
      <c r="E54" s="216" t="str">
        <f t="shared" si="391"/>
        <v>INR Mn</v>
      </c>
      <c r="F54" s="216"/>
      <c r="G54" s="231"/>
      <c r="H54" s="216">
        <f t="shared" ref="H54:BS54" ca="1" si="396">H51+H52-H53</f>
        <v>0</v>
      </c>
      <c r="I54" s="216">
        <f t="shared" ca="1" si="396"/>
        <v>0</v>
      </c>
      <c r="J54" s="216">
        <f t="shared" ca="1" si="396"/>
        <v>0</v>
      </c>
      <c r="K54" s="216">
        <f t="shared" ca="1" si="396"/>
        <v>0</v>
      </c>
      <c r="L54" s="216">
        <f t="shared" ca="1" si="396"/>
        <v>0</v>
      </c>
      <c r="M54" s="216">
        <f t="shared" ca="1" si="396"/>
        <v>0</v>
      </c>
      <c r="N54" s="216">
        <f t="shared" ca="1" si="396"/>
        <v>0</v>
      </c>
      <c r="O54" s="216">
        <f t="shared" ca="1" si="396"/>
        <v>0</v>
      </c>
      <c r="P54" s="216">
        <f t="shared" ca="1" si="396"/>
        <v>0</v>
      </c>
      <c r="Q54" s="216">
        <f t="shared" ca="1" si="396"/>
        <v>0</v>
      </c>
      <c r="R54" s="216">
        <f t="shared" ca="1" si="396"/>
        <v>0</v>
      </c>
      <c r="S54" s="216">
        <f t="shared" ca="1" si="396"/>
        <v>0</v>
      </c>
      <c r="T54" s="216">
        <f t="shared" ca="1" si="396"/>
        <v>0</v>
      </c>
      <c r="U54" s="216">
        <f t="shared" ca="1" si="396"/>
        <v>0</v>
      </c>
      <c r="V54" s="216">
        <f t="shared" ca="1" si="396"/>
        <v>0</v>
      </c>
      <c r="W54" s="216">
        <f t="shared" ca="1" si="396"/>
        <v>0</v>
      </c>
      <c r="X54" s="216">
        <f t="shared" ca="1" si="396"/>
        <v>0</v>
      </c>
      <c r="Y54" s="216">
        <f t="shared" ca="1" si="396"/>
        <v>0</v>
      </c>
      <c r="Z54" s="216">
        <f t="shared" ca="1" si="396"/>
        <v>0</v>
      </c>
      <c r="AA54" s="216">
        <f t="shared" ca="1" si="396"/>
        <v>0</v>
      </c>
      <c r="AB54" s="216">
        <f t="shared" ca="1" si="396"/>
        <v>0</v>
      </c>
      <c r="AC54" s="216">
        <f t="shared" ca="1" si="396"/>
        <v>0</v>
      </c>
      <c r="AD54" s="216">
        <f t="shared" ca="1" si="396"/>
        <v>0</v>
      </c>
      <c r="AE54" s="216">
        <f t="shared" ca="1" si="396"/>
        <v>0</v>
      </c>
      <c r="AF54" s="216">
        <f t="shared" ca="1" si="396"/>
        <v>0</v>
      </c>
      <c r="AG54" s="216">
        <f t="shared" ca="1" si="396"/>
        <v>0</v>
      </c>
      <c r="AH54" s="216">
        <f t="shared" ca="1" si="396"/>
        <v>0</v>
      </c>
      <c r="AI54" s="216">
        <f t="shared" ca="1" si="396"/>
        <v>0</v>
      </c>
      <c r="AJ54" s="216">
        <f t="shared" ca="1" si="396"/>
        <v>0</v>
      </c>
      <c r="AK54" s="216">
        <f t="shared" ca="1" si="396"/>
        <v>0</v>
      </c>
      <c r="AL54" s="216">
        <f t="shared" ca="1" si="396"/>
        <v>0</v>
      </c>
      <c r="AM54" s="216">
        <f t="shared" ca="1" si="396"/>
        <v>0</v>
      </c>
      <c r="AN54" s="216">
        <f t="shared" ca="1" si="396"/>
        <v>0</v>
      </c>
      <c r="AO54" s="216">
        <f t="shared" ca="1" si="396"/>
        <v>0</v>
      </c>
      <c r="AP54" s="216">
        <f t="shared" ca="1" si="396"/>
        <v>0</v>
      </c>
      <c r="AQ54" s="216">
        <f t="shared" ca="1" si="396"/>
        <v>0</v>
      </c>
      <c r="AR54" s="216">
        <f t="shared" ca="1" si="396"/>
        <v>0</v>
      </c>
      <c r="AS54" s="216">
        <f t="shared" ca="1" si="396"/>
        <v>0</v>
      </c>
      <c r="AT54" s="216">
        <f t="shared" ca="1" si="396"/>
        <v>0</v>
      </c>
      <c r="AU54" s="216">
        <f t="shared" ca="1" si="396"/>
        <v>0</v>
      </c>
      <c r="AV54" s="216">
        <f t="shared" ca="1" si="396"/>
        <v>0</v>
      </c>
      <c r="AW54" s="216">
        <f t="shared" ca="1" si="396"/>
        <v>0</v>
      </c>
      <c r="AX54" s="216">
        <f t="shared" ca="1" si="396"/>
        <v>0</v>
      </c>
      <c r="AY54" s="216">
        <f t="shared" ca="1" si="396"/>
        <v>0</v>
      </c>
      <c r="AZ54" s="216">
        <f t="shared" ca="1" si="396"/>
        <v>0</v>
      </c>
      <c r="BA54" s="216">
        <f t="shared" ca="1" si="396"/>
        <v>0</v>
      </c>
      <c r="BB54" s="216">
        <f t="shared" ca="1" si="396"/>
        <v>0</v>
      </c>
      <c r="BC54" s="216">
        <f t="shared" ca="1" si="396"/>
        <v>0</v>
      </c>
      <c r="BD54" s="216">
        <f t="shared" ca="1" si="396"/>
        <v>0</v>
      </c>
      <c r="BE54" s="216">
        <f t="shared" ca="1" si="396"/>
        <v>0</v>
      </c>
      <c r="BF54" s="216">
        <f t="shared" ca="1" si="396"/>
        <v>0</v>
      </c>
      <c r="BG54" s="216">
        <f t="shared" ca="1" si="396"/>
        <v>0</v>
      </c>
      <c r="BH54" s="216">
        <f t="shared" ca="1" si="396"/>
        <v>0</v>
      </c>
      <c r="BI54" s="216">
        <f t="shared" ca="1" si="396"/>
        <v>0</v>
      </c>
      <c r="BJ54" s="216">
        <f t="shared" ca="1" si="396"/>
        <v>0</v>
      </c>
      <c r="BK54" s="216">
        <f t="shared" ca="1" si="396"/>
        <v>0</v>
      </c>
      <c r="BL54" s="216">
        <f t="shared" ca="1" si="396"/>
        <v>0</v>
      </c>
      <c r="BM54" s="216">
        <f t="shared" ca="1" si="396"/>
        <v>0</v>
      </c>
      <c r="BN54" s="216">
        <f t="shared" ca="1" si="396"/>
        <v>0</v>
      </c>
      <c r="BO54" s="216">
        <f t="shared" ca="1" si="396"/>
        <v>0</v>
      </c>
      <c r="BP54" s="216">
        <f t="shared" ca="1" si="396"/>
        <v>0</v>
      </c>
      <c r="BQ54" s="216">
        <f t="shared" ca="1" si="396"/>
        <v>0</v>
      </c>
      <c r="BR54" s="216">
        <f t="shared" ca="1" si="396"/>
        <v>0</v>
      </c>
      <c r="BS54" s="216">
        <f t="shared" ca="1" si="396"/>
        <v>0</v>
      </c>
      <c r="BT54" s="216">
        <f t="shared" ref="BT54:DS54" ca="1" si="397">BT51+BT52-BT53</f>
        <v>0</v>
      </c>
      <c r="BU54" s="216">
        <f t="shared" ca="1" si="397"/>
        <v>0</v>
      </c>
      <c r="BV54" s="216">
        <f t="shared" ca="1" si="397"/>
        <v>0</v>
      </c>
      <c r="BW54" s="216">
        <f t="shared" ca="1" si="397"/>
        <v>0</v>
      </c>
      <c r="BX54" s="216">
        <f t="shared" ca="1" si="397"/>
        <v>0</v>
      </c>
      <c r="BY54" s="216">
        <f t="shared" ca="1" si="397"/>
        <v>0</v>
      </c>
      <c r="BZ54" s="216">
        <f t="shared" ca="1" si="397"/>
        <v>0</v>
      </c>
      <c r="CA54" s="216">
        <f t="shared" ca="1" si="397"/>
        <v>0</v>
      </c>
      <c r="CB54" s="216">
        <f t="shared" ca="1" si="397"/>
        <v>0</v>
      </c>
      <c r="CC54" s="216">
        <f t="shared" ca="1" si="397"/>
        <v>0</v>
      </c>
      <c r="CD54" s="216">
        <f t="shared" ca="1" si="397"/>
        <v>0</v>
      </c>
      <c r="CE54" s="216">
        <f t="shared" ca="1" si="397"/>
        <v>0</v>
      </c>
      <c r="CF54" s="216">
        <f t="shared" ca="1" si="397"/>
        <v>0</v>
      </c>
      <c r="CG54" s="216">
        <f t="shared" ca="1" si="397"/>
        <v>0</v>
      </c>
      <c r="CH54" s="216">
        <f t="shared" ca="1" si="397"/>
        <v>0</v>
      </c>
      <c r="CI54" s="216">
        <f t="shared" ca="1" si="397"/>
        <v>0</v>
      </c>
      <c r="CJ54" s="216">
        <f t="shared" ca="1" si="397"/>
        <v>0</v>
      </c>
      <c r="CK54" s="216">
        <f t="shared" ca="1" si="397"/>
        <v>0</v>
      </c>
      <c r="CL54" s="216">
        <f t="shared" ca="1" si="397"/>
        <v>0</v>
      </c>
      <c r="CM54" s="216">
        <f t="shared" ca="1" si="397"/>
        <v>0</v>
      </c>
      <c r="CN54" s="216">
        <f t="shared" ca="1" si="397"/>
        <v>0</v>
      </c>
      <c r="CO54" s="216">
        <f t="shared" ca="1" si="397"/>
        <v>0</v>
      </c>
      <c r="CP54" s="216">
        <f t="shared" ca="1" si="397"/>
        <v>0</v>
      </c>
      <c r="CQ54" s="216">
        <f t="shared" ca="1" si="397"/>
        <v>0</v>
      </c>
      <c r="CR54" s="216">
        <f t="shared" ca="1" si="397"/>
        <v>0</v>
      </c>
      <c r="CS54" s="216">
        <f t="shared" ca="1" si="397"/>
        <v>0</v>
      </c>
      <c r="CT54" s="216">
        <f t="shared" ca="1" si="397"/>
        <v>0</v>
      </c>
      <c r="CU54" s="216">
        <f t="shared" ca="1" si="397"/>
        <v>0</v>
      </c>
      <c r="CV54" s="216">
        <f t="shared" ca="1" si="397"/>
        <v>0</v>
      </c>
      <c r="CW54" s="216">
        <f t="shared" ca="1" si="397"/>
        <v>0</v>
      </c>
      <c r="CX54" s="216">
        <f t="shared" ca="1" si="397"/>
        <v>0</v>
      </c>
      <c r="CY54" s="216">
        <f t="shared" ca="1" si="397"/>
        <v>0</v>
      </c>
      <c r="CZ54" s="216">
        <f t="shared" ca="1" si="397"/>
        <v>0</v>
      </c>
      <c r="DA54" s="216">
        <f t="shared" ca="1" si="397"/>
        <v>0</v>
      </c>
      <c r="DB54" s="216">
        <f t="shared" ca="1" si="397"/>
        <v>0</v>
      </c>
      <c r="DC54" s="216">
        <f t="shared" ca="1" si="397"/>
        <v>0</v>
      </c>
      <c r="DD54" s="216">
        <f t="shared" ca="1" si="397"/>
        <v>0</v>
      </c>
      <c r="DE54" s="216">
        <f t="shared" ca="1" si="397"/>
        <v>0</v>
      </c>
      <c r="DF54" s="216">
        <f t="shared" ca="1" si="397"/>
        <v>0</v>
      </c>
      <c r="DG54" s="216">
        <f t="shared" ca="1" si="397"/>
        <v>0</v>
      </c>
      <c r="DH54" s="216">
        <f t="shared" ca="1" si="397"/>
        <v>0</v>
      </c>
      <c r="DI54" s="216">
        <f t="shared" ca="1" si="397"/>
        <v>0</v>
      </c>
      <c r="DJ54" s="216">
        <f t="shared" ca="1" si="397"/>
        <v>0</v>
      </c>
      <c r="DK54" s="216">
        <f t="shared" ca="1" si="397"/>
        <v>0</v>
      </c>
      <c r="DL54" s="216">
        <f t="shared" ca="1" si="397"/>
        <v>0</v>
      </c>
      <c r="DM54" s="216">
        <f t="shared" ca="1" si="397"/>
        <v>0</v>
      </c>
      <c r="DN54" s="216">
        <f t="shared" ca="1" si="397"/>
        <v>0</v>
      </c>
      <c r="DO54" s="216">
        <f t="shared" ca="1" si="397"/>
        <v>0</v>
      </c>
      <c r="DP54" s="216">
        <f t="shared" ca="1" si="397"/>
        <v>0</v>
      </c>
      <c r="DQ54" s="216">
        <f t="shared" ca="1" si="397"/>
        <v>0</v>
      </c>
      <c r="DR54" s="216">
        <f t="shared" ca="1" si="397"/>
        <v>0</v>
      </c>
      <c r="DS54" s="216">
        <f t="shared" ca="1" si="397"/>
        <v>0</v>
      </c>
    </row>
    <row r="55" spans="1:123" ht="12.5" x14ac:dyDescent="0.25">
      <c r="A55" s="171"/>
      <c r="B55" s="215"/>
      <c r="C55" s="171"/>
      <c r="D55" s="215"/>
      <c r="E55" s="203"/>
      <c r="F55" s="203"/>
      <c r="G55" s="203"/>
      <c r="H55" s="203"/>
      <c r="I55" s="203"/>
      <c r="J55" s="203"/>
      <c r="K55" s="192"/>
      <c r="L55" s="192"/>
      <c r="M55" s="192"/>
      <c r="N55" s="192"/>
      <c r="O55" s="192"/>
      <c r="P55" s="192"/>
      <c r="Q55" s="192"/>
      <c r="R55" s="192"/>
      <c r="S55" s="192"/>
      <c r="T55" s="192"/>
      <c r="U55" s="192"/>
      <c r="V55" s="192"/>
      <c r="W55" s="192"/>
      <c r="X55" s="192"/>
      <c r="Y55" s="192"/>
      <c r="Z55" s="192"/>
      <c r="AA55" s="192"/>
      <c r="AB55" s="192"/>
      <c r="AC55" s="192"/>
      <c r="AD55" s="12"/>
      <c r="AE55" s="12"/>
      <c r="AF55" s="12"/>
      <c r="AG55" s="12"/>
    </row>
    <row r="56" spans="1:123" ht="12.5" x14ac:dyDescent="0.25">
      <c r="A56" s="171"/>
      <c r="B56" s="215"/>
      <c r="C56" s="171"/>
      <c r="D56" s="215" t="s">
        <v>372</v>
      </c>
      <c r="E56" s="217"/>
      <c r="F56" s="217"/>
      <c r="G56" s="217"/>
      <c r="H56" s="217"/>
      <c r="I56" s="217"/>
      <c r="J56" s="217"/>
      <c r="K56" s="198"/>
      <c r="L56" s="198"/>
      <c r="M56" s="198"/>
      <c r="N56" s="198"/>
      <c r="O56" s="198"/>
      <c r="P56" s="198"/>
      <c r="Q56" s="198"/>
      <c r="R56" s="198"/>
      <c r="S56" s="198"/>
      <c r="T56" s="198"/>
      <c r="U56" s="198"/>
      <c r="V56" s="198"/>
      <c r="W56" s="198"/>
      <c r="X56" s="198"/>
      <c r="Y56" s="198"/>
      <c r="Z56" s="198"/>
      <c r="AA56" s="198"/>
      <c r="AB56" s="198"/>
      <c r="AC56" s="198"/>
      <c r="AD56" s="12"/>
      <c r="AE56" s="12"/>
      <c r="AF56" s="12"/>
      <c r="AG56" s="12"/>
    </row>
    <row r="57" spans="1:123" ht="12.5" x14ac:dyDescent="0.25">
      <c r="A57" s="171"/>
      <c r="B57" s="215"/>
      <c r="C57" s="191"/>
      <c r="D57" s="215" t="s">
        <v>373</v>
      </c>
      <c r="E57" s="203" t="str">
        <f t="shared" ref="E57:E58" si="398">E50</f>
        <v>INR Mn</v>
      </c>
      <c r="F57" s="203"/>
      <c r="G57" s="203"/>
      <c r="H57" s="203">
        <f t="shared" ref="H57" si="399">G60</f>
        <v>0</v>
      </c>
      <c r="I57" s="203">
        <f t="shared" ref="I57" ca="1" si="400">H60</f>
        <v>0</v>
      </c>
      <c r="J57" s="203">
        <f t="shared" ref="J57" ca="1" si="401">I60</f>
        <v>0</v>
      </c>
      <c r="K57" s="203">
        <f t="shared" ref="K57" ca="1" si="402">J60</f>
        <v>0</v>
      </c>
      <c r="L57" s="203">
        <f t="shared" ref="L57" ca="1" si="403">K60</f>
        <v>0</v>
      </c>
      <c r="M57" s="203">
        <f t="shared" ref="M57" ca="1" si="404">L60</f>
        <v>0</v>
      </c>
      <c r="N57" s="203">
        <f t="shared" ref="N57" ca="1" si="405">M60</f>
        <v>0</v>
      </c>
      <c r="O57" s="203">
        <f t="shared" ref="O57" ca="1" si="406">N60</f>
        <v>0</v>
      </c>
      <c r="P57" s="203">
        <f t="shared" ref="P57" ca="1" si="407">O60</f>
        <v>0</v>
      </c>
      <c r="Q57" s="203">
        <f t="shared" ref="Q57" ca="1" si="408">P60</f>
        <v>0</v>
      </c>
      <c r="R57" s="203">
        <f t="shared" ref="R57" ca="1" si="409">Q60</f>
        <v>0</v>
      </c>
      <c r="S57" s="203">
        <f t="shared" ref="S57" ca="1" si="410">R60</f>
        <v>0</v>
      </c>
      <c r="T57" s="203">
        <f t="shared" ref="T57" ca="1" si="411">S60</f>
        <v>0</v>
      </c>
      <c r="U57" s="203">
        <f t="shared" ref="U57" ca="1" si="412">T60</f>
        <v>0</v>
      </c>
      <c r="V57" s="203">
        <f t="shared" ref="V57" ca="1" si="413">U60</f>
        <v>0</v>
      </c>
      <c r="W57" s="203">
        <f t="shared" ref="W57" ca="1" si="414">V60</f>
        <v>0</v>
      </c>
      <c r="X57" s="203">
        <f t="shared" ref="X57" ca="1" si="415">W60</f>
        <v>0</v>
      </c>
      <c r="Y57" s="203">
        <f t="shared" ref="Y57" ca="1" si="416">X60</f>
        <v>0</v>
      </c>
      <c r="Z57" s="203">
        <f t="shared" ref="Z57" ca="1" si="417">Y60</f>
        <v>0</v>
      </c>
      <c r="AA57" s="203">
        <f t="shared" ref="AA57" ca="1" si="418">Z60</f>
        <v>0</v>
      </c>
      <c r="AB57" s="203">
        <f t="shared" ref="AB57" ca="1" si="419">AA60</f>
        <v>0</v>
      </c>
      <c r="AC57" s="203">
        <f t="shared" ref="AC57" ca="1" si="420">AB60</f>
        <v>0</v>
      </c>
      <c r="AD57" s="203">
        <f t="shared" ref="AD57" ca="1" si="421">AC60</f>
        <v>0</v>
      </c>
      <c r="AE57" s="203">
        <f t="shared" ref="AE57" ca="1" si="422">AD60</f>
        <v>0</v>
      </c>
      <c r="AF57" s="203">
        <f t="shared" ref="AF57" ca="1" si="423">AE60</f>
        <v>0</v>
      </c>
      <c r="AG57" s="203">
        <f t="shared" ref="AG57" ca="1" si="424">AF60</f>
        <v>0</v>
      </c>
      <c r="AH57" s="203">
        <f t="shared" ref="AH57" ca="1" si="425">AG60</f>
        <v>0</v>
      </c>
      <c r="AI57" s="203">
        <f t="shared" ref="AI57" ca="1" si="426">AH60</f>
        <v>0</v>
      </c>
      <c r="AJ57" s="203">
        <f t="shared" ref="AJ57" ca="1" si="427">AI60</f>
        <v>0</v>
      </c>
      <c r="AK57" s="203">
        <f t="shared" ref="AK57" ca="1" si="428">AJ60</f>
        <v>0</v>
      </c>
      <c r="AL57" s="203">
        <f t="shared" ref="AL57" ca="1" si="429">AK60</f>
        <v>0</v>
      </c>
      <c r="AM57" s="203">
        <f t="shared" ref="AM57" ca="1" si="430">AL60</f>
        <v>0</v>
      </c>
      <c r="AN57" s="203">
        <f t="shared" ref="AN57" ca="1" si="431">AM60</f>
        <v>0</v>
      </c>
      <c r="AO57" s="203">
        <f t="shared" ref="AO57" ca="1" si="432">AN60</f>
        <v>0</v>
      </c>
      <c r="AP57" s="203">
        <f t="shared" ref="AP57" ca="1" si="433">AO60</f>
        <v>0</v>
      </c>
      <c r="AQ57" s="203">
        <f t="shared" ref="AQ57" ca="1" si="434">AP60</f>
        <v>0</v>
      </c>
      <c r="AR57" s="203">
        <f t="shared" ref="AR57" ca="1" si="435">AQ60</f>
        <v>0</v>
      </c>
      <c r="AS57" s="203">
        <f t="shared" ref="AS57" ca="1" si="436">AR60</f>
        <v>0</v>
      </c>
      <c r="AT57" s="203">
        <f t="shared" ref="AT57" ca="1" si="437">AS60</f>
        <v>0</v>
      </c>
      <c r="AU57" s="203">
        <f t="shared" ref="AU57" ca="1" si="438">AT60</f>
        <v>0</v>
      </c>
      <c r="AV57" s="203">
        <f t="shared" ref="AV57" ca="1" si="439">AU60</f>
        <v>0</v>
      </c>
      <c r="AW57" s="203">
        <f t="shared" ref="AW57" ca="1" si="440">AV60</f>
        <v>0</v>
      </c>
      <c r="AX57" s="203">
        <f t="shared" ref="AX57" ca="1" si="441">AW60</f>
        <v>0</v>
      </c>
      <c r="AY57" s="203">
        <f t="shared" ref="AY57" ca="1" si="442">AX60</f>
        <v>0</v>
      </c>
      <c r="AZ57" s="203">
        <f t="shared" ref="AZ57" ca="1" si="443">AY60</f>
        <v>0</v>
      </c>
      <c r="BA57" s="203">
        <f t="shared" ref="BA57" ca="1" si="444">AZ60</f>
        <v>0</v>
      </c>
      <c r="BB57" s="203">
        <f t="shared" ref="BB57" ca="1" si="445">BA60</f>
        <v>0</v>
      </c>
      <c r="BC57" s="203">
        <f t="shared" ref="BC57" ca="1" si="446">BB60</f>
        <v>0</v>
      </c>
      <c r="BD57" s="203">
        <f t="shared" ref="BD57" ca="1" si="447">BC60</f>
        <v>0</v>
      </c>
      <c r="BE57" s="203">
        <f t="shared" ref="BE57" ca="1" si="448">BD60</f>
        <v>0</v>
      </c>
      <c r="BF57" s="203">
        <f t="shared" ref="BF57" ca="1" si="449">BE60</f>
        <v>0</v>
      </c>
      <c r="BG57" s="203">
        <f t="shared" ref="BG57" ca="1" si="450">BF60</f>
        <v>0</v>
      </c>
      <c r="BH57" s="203">
        <f t="shared" ref="BH57" ca="1" si="451">BG60</f>
        <v>0</v>
      </c>
      <c r="BI57" s="203">
        <f t="shared" ref="BI57" ca="1" si="452">BH60</f>
        <v>0</v>
      </c>
      <c r="BJ57" s="203">
        <f t="shared" ref="BJ57" ca="1" si="453">BI60</f>
        <v>0</v>
      </c>
      <c r="BK57" s="203">
        <f t="shared" ref="BK57" ca="1" si="454">BJ60</f>
        <v>0</v>
      </c>
      <c r="BL57" s="203">
        <f t="shared" ref="BL57" ca="1" si="455">BK60</f>
        <v>0</v>
      </c>
      <c r="BM57" s="203">
        <f t="shared" ref="BM57" ca="1" si="456">BL60</f>
        <v>0</v>
      </c>
      <c r="BN57" s="203">
        <f t="shared" ref="BN57" ca="1" si="457">BM60</f>
        <v>0</v>
      </c>
      <c r="BO57" s="203">
        <f t="shared" ref="BO57" ca="1" si="458">BN60</f>
        <v>0</v>
      </c>
      <c r="BP57" s="203">
        <f t="shared" ref="BP57" ca="1" si="459">BO60</f>
        <v>0</v>
      </c>
      <c r="BQ57" s="203">
        <f t="shared" ref="BQ57" ca="1" si="460">BP60</f>
        <v>0</v>
      </c>
      <c r="BR57" s="203">
        <f t="shared" ref="BR57" ca="1" si="461">BQ60</f>
        <v>0</v>
      </c>
      <c r="BS57" s="203">
        <f t="shared" ref="BS57" ca="1" si="462">BR60</f>
        <v>0</v>
      </c>
      <c r="BT57" s="203">
        <f t="shared" ref="BT57" ca="1" si="463">BS60</f>
        <v>0</v>
      </c>
      <c r="BU57" s="203">
        <f t="shared" ref="BU57" ca="1" si="464">BT60</f>
        <v>0</v>
      </c>
      <c r="BV57" s="203">
        <f t="shared" ref="BV57" ca="1" si="465">BU60</f>
        <v>0</v>
      </c>
      <c r="BW57" s="203">
        <f t="shared" ref="BW57" ca="1" si="466">BV60</f>
        <v>0</v>
      </c>
      <c r="BX57" s="203">
        <f t="shared" ref="BX57" ca="1" si="467">BW60</f>
        <v>0</v>
      </c>
      <c r="BY57" s="203">
        <f t="shared" ref="BY57" ca="1" si="468">BX60</f>
        <v>0</v>
      </c>
      <c r="BZ57" s="203">
        <f t="shared" ref="BZ57" ca="1" si="469">BY60</f>
        <v>0</v>
      </c>
      <c r="CA57" s="203">
        <f t="shared" ref="CA57" ca="1" si="470">BZ60</f>
        <v>0</v>
      </c>
      <c r="CB57" s="203">
        <f t="shared" ref="CB57" ca="1" si="471">CA60</f>
        <v>0</v>
      </c>
      <c r="CC57" s="203">
        <f t="shared" ref="CC57" ca="1" si="472">CB60</f>
        <v>0</v>
      </c>
      <c r="CD57" s="203">
        <f t="shared" ref="CD57" ca="1" si="473">CC60</f>
        <v>0</v>
      </c>
      <c r="CE57" s="203">
        <f t="shared" ref="CE57" ca="1" si="474">CD60</f>
        <v>0</v>
      </c>
      <c r="CF57" s="203">
        <f t="shared" ref="CF57" ca="1" si="475">CE60</f>
        <v>0</v>
      </c>
      <c r="CG57" s="203">
        <f t="shared" ref="CG57" ca="1" si="476">CF60</f>
        <v>0</v>
      </c>
      <c r="CH57" s="203">
        <f t="shared" ref="CH57" ca="1" si="477">CG60</f>
        <v>0</v>
      </c>
      <c r="CI57" s="203">
        <f t="shared" ref="CI57" ca="1" si="478">CH60</f>
        <v>0</v>
      </c>
      <c r="CJ57" s="203">
        <f t="shared" ref="CJ57" ca="1" si="479">CI60</f>
        <v>0</v>
      </c>
      <c r="CK57" s="203">
        <f t="shared" ref="CK57" ca="1" si="480">CJ60</f>
        <v>0</v>
      </c>
      <c r="CL57" s="203">
        <f t="shared" ref="CL57" ca="1" si="481">CK60</f>
        <v>0</v>
      </c>
      <c r="CM57" s="203">
        <f t="shared" ref="CM57" ca="1" si="482">CL60</f>
        <v>0</v>
      </c>
      <c r="CN57" s="203">
        <f t="shared" ref="CN57" ca="1" si="483">CM60</f>
        <v>0</v>
      </c>
      <c r="CO57" s="203">
        <f t="shared" ref="CO57" ca="1" si="484">CN60</f>
        <v>0</v>
      </c>
      <c r="CP57" s="203">
        <f t="shared" ref="CP57" ca="1" si="485">CO60</f>
        <v>0</v>
      </c>
      <c r="CQ57" s="203">
        <f t="shared" ref="CQ57" ca="1" si="486">CP60</f>
        <v>0</v>
      </c>
      <c r="CR57" s="203">
        <f t="shared" ref="CR57" ca="1" si="487">CQ60</f>
        <v>0</v>
      </c>
      <c r="CS57" s="203">
        <f t="shared" ref="CS57" ca="1" si="488">CR60</f>
        <v>0</v>
      </c>
      <c r="CT57" s="203">
        <f t="shared" ref="CT57" ca="1" si="489">CS60</f>
        <v>0</v>
      </c>
      <c r="CU57" s="203">
        <f t="shared" ref="CU57" ca="1" si="490">CT60</f>
        <v>0</v>
      </c>
      <c r="CV57" s="203">
        <f t="shared" ref="CV57" ca="1" si="491">CU60</f>
        <v>0</v>
      </c>
      <c r="CW57" s="203">
        <f t="shared" ref="CW57" ca="1" si="492">CV60</f>
        <v>0</v>
      </c>
      <c r="CX57" s="203">
        <f t="shared" ref="CX57" ca="1" si="493">CW60</f>
        <v>0</v>
      </c>
      <c r="CY57" s="203">
        <f t="shared" ref="CY57" ca="1" si="494">CX60</f>
        <v>0</v>
      </c>
      <c r="CZ57" s="203">
        <f t="shared" ref="CZ57" ca="1" si="495">CY60</f>
        <v>0</v>
      </c>
      <c r="DA57" s="203">
        <f t="shared" ref="DA57" ca="1" si="496">CZ60</f>
        <v>0</v>
      </c>
      <c r="DB57" s="203">
        <f t="shared" ref="DB57" ca="1" si="497">DA60</f>
        <v>0</v>
      </c>
      <c r="DC57" s="203">
        <f t="shared" ref="DC57" ca="1" si="498">DB60</f>
        <v>0</v>
      </c>
      <c r="DD57" s="203">
        <f t="shared" ref="DD57" ca="1" si="499">DC60</f>
        <v>0</v>
      </c>
      <c r="DE57" s="203">
        <f t="shared" ref="DE57" ca="1" si="500">DD60</f>
        <v>0</v>
      </c>
      <c r="DF57" s="203">
        <f t="shared" ref="DF57" ca="1" si="501">DE60</f>
        <v>0</v>
      </c>
      <c r="DG57" s="203">
        <f t="shared" ref="DG57" ca="1" si="502">DF60</f>
        <v>0</v>
      </c>
      <c r="DH57" s="203">
        <f t="shared" ref="DH57" ca="1" si="503">DG60</f>
        <v>0</v>
      </c>
      <c r="DI57" s="203">
        <f t="shared" ref="DI57" ca="1" si="504">DH60</f>
        <v>0</v>
      </c>
      <c r="DJ57" s="203">
        <f t="shared" ref="DJ57" ca="1" si="505">DI60</f>
        <v>0</v>
      </c>
      <c r="DK57" s="203">
        <f t="shared" ref="DK57" ca="1" si="506">DJ60</f>
        <v>0</v>
      </c>
      <c r="DL57" s="203">
        <f t="shared" ref="DL57" ca="1" si="507">DK60</f>
        <v>0</v>
      </c>
      <c r="DM57" s="203">
        <f t="shared" ref="DM57" ca="1" si="508">DL60</f>
        <v>0</v>
      </c>
      <c r="DN57" s="203">
        <f t="shared" ref="DN57" ca="1" si="509">DM60</f>
        <v>0</v>
      </c>
      <c r="DO57" s="203">
        <f t="shared" ref="DO57" ca="1" si="510">DN60</f>
        <v>0</v>
      </c>
      <c r="DP57" s="203">
        <f t="shared" ref="DP57" ca="1" si="511">DO60</f>
        <v>0</v>
      </c>
      <c r="DQ57" s="203">
        <f t="shared" ref="DQ57" ca="1" si="512">DP60</f>
        <v>0</v>
      </c>
      <c r="DR57" s="203">
        <f t="shared" ref="DR57" ca="1" si="513">DQ60</f>
        <v>0</v>
      </c>
      <c r="DS57" s="203">
        <f t="shared" ref="DS57" ca="1" si="514">DR60</f>
        <v>0</v>
      </c>
    </row>
    <row r="58" spans="1:123" ht="12.5" x14ac:dyDescent="0.25">
      <c r="A58" s="171"/>
      <c r="B58" s="215"/>
      <c r="C58" s="191"/>
      <c r="D58" s="215" t="s">
        <v>374</v>
      </c>
      <c r="E58" s="217" t="str">
        <f t="shared" si="398"/>
        <v>INR Mn</v>
      </c>
      <c r="F58" s="217"/>
      <c r="G58" s="217"/>
      <c r="H58" s="217">
        <f t="shared" ref="H58:BS58" ca="1" si="515">IF(H45&lt;0,H45,0)</f>
        <v>0</v>
      </c>
      <c r="I58" s="217">
        <f t="shared" ca="1" si="515"/>
        <v>0</v>
      </c>
      <c r="J58" s="217">
        <f t="shared" ca="1" si="515"/>
        <v>0</v>
      </c>
      <c r="K58" s="217">
        <f t="shared" ca="1" si="515"/>
        <v>0</v>
      </c>
      <c r="L58" s="217">
        <f t="shared" ca="1" si="515"/>
        <v>0</v>
      </c>
      <c r="M58" s="217">
        <f t="shared" ca="1" si="515"/>
        <v>0</v>
      </c>
      <c r="N58" s="217">
        <f t="shared" ca="1" si="515"/>
        <v>0</v>
      </c>
      <c r="O58" s="217">
        <f t="shared" ca="1" si="515"/>
        <v>0</v>
      </c>
      <c r="P58" s="217">
        <f t="shared" ca="1" si="515"/>
        <v>0</v>
      </c>
      <c r="Q58" s="217">
        <f t="shared" ca="1" si="515"/>
        <v>0</v>
      </c>
      <c r="R58" s="217">
        <f t="shared" ca="1" si="515"/>
        <v>0</v>
      </c>
      <c r="S58" s="217">
        <f t="shared" ca="1" si="515"/>
        <v>0</v>
      </c>
      <c r="T58" s="217">
        <f t="shared" ca="1" si="515"/>
        <v>0</v>
      </c>
      <c r="U58" s="217">
        <f t="shared" ca="1" si="515"/>
        <v>0</v>
      </c>
      <c r="V58" s="217">
        <f t="shared" ca="1" si="515"/>
        <v>0</v>
      </c>
      <c r="W58" s="217">
        <f t="shared" ca="1" si="515"/>
        <v>0</v>
      </c>
      <c r="X58" s="217">
        <f t="shared" ca="1" si="515"/>
        <v>0</v>
      </c>
      <c r="Y58" s="217">
        <f t="shared" ca="1" si="515"/>
        <v>0</v>
      </c>
      <c r="Z58" s="217">
        <f t="shared" ca="1" si="515"/>
        <v>0</v>
      </c>
      <c r="AA58" s="217">
        <f t="shared" ca="1" si="515"/>
        <v>0</v>
      </c>
      <c r="AB58" s="217">
        <f t="shared" ca="1" si="515"/>
        <v>0</v>
      </c>
      <c r="AC58" s="217">
        <f t="shared" ca="1" si="515"/>
        <v>0</v>
      </c>
      <c r="AD58" s="217">
        <f t="shared" ca="1" si="515"/>
        <v>0</v>
      </c>
      <c r="AE58" s="217">
        <f t="shared" ca="1" si="515"/>
        <v>0</v>
      </c>
      <c r="AF58" s="217">
        <f t="shared" ca="1" si="515"/>
        <v>0</v>
      </c>
      <c r="AG58" s="217">
        <f t="shared" ca="1" si="515"/>
        <v>0</v>
      </c>
      <c r="AH58" s="217">
        <f t="shared" ca="1" si="515"/>
        <v>0</v>
      </c>
      <c r="AI58" s="217">
        <f t="shared" ca="1" si="515"/>
        <v>0</v>
      </c>
      <c r="AJ58" s="217">
        <f t="shared" ca="1" si="515"/>
        <v>0</v>
      </c>
      <c r="AK58" s="217">
        <f t="shared" ca="1" si="515"/>
        <v>0</v>
      </c>
      <c r="AL58" s="217">
        <f t="shared" ca="1" si="515"/>
        <v>0</v>
      </c>
      <c r="AM58" s="217">
        <f t="shared" ca="1" si="515"/>
        <v>0</v>
      </c>
      <c r="AN58" s="217">
        <f t="shared" ca="1" si="515"/>
        <v>0</v>
      </c>
      <c r="AO58" s="217">
        <f t="shared" ca="1" si="515"/>
        <v>0</v>
      </c>
      <c r="AP58" s="217">
        <f t="shared" ca="1" si="515"/>
        <v>0</v>
      </c>
      <c r="AQ58" s="217">
        <f t="shared" ca="1" si="515"/>
        <v>0</v>
      </c>
      <c r="AR58" s="217">
        <f t="shared" ca="1" si="515"/>
        <v>0</v>
      </c>
      <c r="AS58" s="217">
        <f t="shared" ca="1" si="515"/>
        <v>0</v>
      </c>
      <c r="AT58" s="217">
        <f t="shared" ca="1" si="515"/>
        <v>0</v>
      </c>
      <c r="AU58" s="217">
        <f t="shared" ca="1" si="515"/>
        <v>0</v>
      </c>
      <c r="AV58" s="217">
        <f t="shared" ca="1" si="515"/>
        <v>0</v>
      </c>
      <c r="AW58" s="217">
        <f t="shared" ca="1" si="515"/>
        <v>0</v>
      </c>
      <c r="AX58" s="217">
        <f t="shared" ca="1" si="515"/>
        <v>0</v>
      </c>
      <c r="AY58" s="217">
        <f t="shared" ca="1" si="515"/>
        <v>0</v>
      </c>
      <c r="AZ58" s="217">
        <f t="shared" ca="1" si="515"/>
        <v>0</v>
      </c>
      <c r="BA58" s="217">
        <f t="shared" ca="1" si="515"/>
        <v>0</v>
      </c>
      <c r="BB58" s="217">
        <f t="shared" ca="1" si="515"/>
        <v>0</v>
      </c>
      <c r="BC58" s="217">
        <f t="shared" ca="1" si="515"/>
        <v>0</v>
      </c>
      <c r="BD58" s="217">
        <f t="shared" ca="1" si="515"/>
        <v>0</v>
      </c>
      <c r="BE58" s="217">
        <f t="shared" ca="1" si="515"/>
        <v>0</v>
      </c>
      <c r="BF58" s="217">
        <f t="shared" ca="1" si="515"/>
        <v>0</v>
      </c>
      <c r="BG58" s="217">
        <f t="shared" ca="1" si="515"/>
        <v>0</v>
      </c>
      <c r="BH58" s="217">
        <f t="shared" ca="1" si="515"/>
        <v>0</v>
      </c>
      <c r="BI58" s="217">
        <f t="shared" ca="1" si="515"/>
        <v>0</v>
      </c>
      <c r="BJ58" s="217">
        <f t="shared" ca="1" si="515"/>
        <v>0</v>
      </c>
      <c r="BK58" s="217">
        <f t="shared" ca="1" si="515"/>
        <v>0</v>
      </c>
      <c r="BL58" s="217">
        <f t="shared" ca="1" si="515"/>
        <v>0</v>
      </c>
      <c r="BM58" s="217">
        <f t="shared" ca="1" si="515"/>
        <v>0</v>
      </c>
      <c r="BN58" s="217">
        <f t="shared" ca="1" si="515"/>
        <v>0</v>
      </c>
      <c r="BO58" s="217">
        <f t="shared" ca="1" si="515"/>
        <v>0</v>
      </c>
      <c r="BP58" s="217">
        <f t="shared" ca="1" si="515"/>
        <v>0</v>
      </c>
      <c r="BQ58" s="217">
        <f t="shared" ca="1" si="515"/>
        <v>0</v>
      </c>
      <c r="BR58" s="217">
        <f t="shared" ca="1" si="515"/>
        <v>0</v>
      </c>
      <c r="BS58" s="217">
        <f t="shared" ca="1" si="515"/>
        <v>0</v>
      </c>
      <c r="BT58" s="217">
        <f t="shared" ref="BT58:DS58" ca="1" si="516">IF(BT45&lt;0,BT45,0)</f>
        <v>0</v>
      </c>
      <c r="BU58" s="217">
        <f t="shared" ca="1" si="516"/>
        <v>0</v>
      </c>
      <c r="BV58" s="217">
        <f t="shared" ca="1" si="516"/>
        <v>0</v>
      </c>
      <c r="BW58" s="217">
        <f t="shared" ca="1" si="516"/>
        <v>0</v>
      </c>
      <c r="BX58" s="217">
        <f t="shared" ca="1" si="516"/>
        <v>0</v>
      </c>
      <c r="BY58" s="217">
        <f t="shared" ca="1" si="516"/>
        <v>0</v>
      </c>
      <c r="BZ58" s="217">
        <f t="shared" ca="1" si="516"/>
        <v>0</v>
      </c>
      <c r="CA58" s="217">
        <f t="shared" ca="1" si="516"/>
        <v>0</v>
      </c>
      <c r="CB58" s="217">
        <f t="shared" ca="1" si="516"/>
        <v>0</v>
      </c>
      <c r="CC58" s="217">
        <f t="shared" ca="1" si="516"/>
        <v>0</v>
      </c>
      <c r="CD58" s="217">
        <f t="shared" ca="1" si="516"/>
        <v>0</v>
      </c>
      <c r="CE58" s="217">
        <f t="shared" ca="1" si="516"/>
        <v>0</v>
      </c>
      <c r="CF58" s="217">
        <f t="shared" ca="1" si="516"/>
        <v>0</v>
      </c>
      <c r="CG58" s="217">
        <f t="shared" ca="1" si="516"/>
        <v>0</v>
      </c>
      <c r="CH58" s="217">
        <f t="shared" ca="1" si="516"/>
        <v>0</v>
      </c>
      <c r="CI58" s="217">
        <f t="shared" ca="1" si="516"/>
        <v>0</v>
      </c>
      <c r="CJ58" s="217">
        <f t="shared" ca="1" si="516"/>
        <v>0</v>
      </c>
      <c r="CK58" s="217">
        <f t="shared" ca="1" si="516"/>
        <v>0</v>
      </c>
      <c r="CL58" s="217">
        <f t="shared" ca="1" si="516"/>
        <v>0</v>
      </c>
      <c r="CM58" s="217">
        <f t="shared" ca="1" si="516"/>
        <v>0</v>
      </c>
      <c r="CN58" s="217">
        <f t="shared" ca="1" si="516"/>
        <v>0</v>
      </c>
      <c r="CO58" s="217">
        <f t="shared" ca="1" si="516"/>
        <v>0</v>
      </c>
      <c r="CP58" s="217">
        <f t="shared" ca="1" si="516"/>
        <v>0</v>
      </c>
      <c r="CQ58" s="217">
        <f t="shared" ca="1" si="516"/>
        <v>0</v>
      </c>
      <c r="CR58" s="217">
        <f t="shared" ca="1" si="516"/>
        <v>0</v>
      </c>
      <c r="CS58" s="217">
        <f t="shared" ca="1" si="516"/>
        <v>0</v>
      </c>
      <c r="CT58" s="217">
        <f t="shared" ca="1" si="516"/>
        <v>0</v>
      </c>
      <c r="CU58" s="217">
        <f t="shared" ca="1" si="516"/>
        <v>0</v>
      </c>
      <c r="CV58" s="217">
        <f t="shared" ca="1" si="516"/>
        <v>0</v>
      </c>
      <c r="CW58" s="217">
        <f t="shared" ca="1" si="516"/>
        <v>0</v>
      </c>
      <c r="CX58" s="217">
        <f t="shared" ca="1" si="516"/>
        <v>0</v>
      </c>
      <c r="CY58" s="217">
        <f t="shared" ca="1" si="516"/>
        <v>0</v>
      </c>
      <c r="CZ58" s="217">
        <f t="shared" ca="1" si="516"/>
        <v>0</v>
      </c>
      <c r="DA58" s="217">
        <f t="shared" ca="1" si="516"/>
        <v>0</v>
      </c>
      <c r="DB58" s="217">
        <f t="shared" ca="1" si="516"/>
        <v>0</v>
      </c>
      <c r="DC58" s="217">
        <f t="shared" ca="1" si="516"/>
        <v>0</v>
      </c>
      <c r="DD58" s="217">
        <f t="shared" ca="1" si="516"/>
        <v>0</v>
      </c>
      <c r="DE58" s="217">
        <f t="shared" ca="1" si="516"/>
        <v>0</v>
      </c>
      <c r="DF58" s="217">
        <f t="shared" ca="1" si="516"/>
        <v>0</v>
      </c>
      <c r="DG58" s="217">
        <f t="shared" ca="1" si="516"/>
        <v>0</v>
      </c>
      <c r="DH58" s="217">
        <f t="shared" ca="1" si="516"/>
        <v>0</v>
      </c>
      <c r="DI58" s="217">
        <f t="shared" ca="1" si="516"/>
        <v>0</v>
      </c>
      <c r="DJ58" s="217">
        <f t="shared" ca="1" si="516"/>
        <v>0</v>
      </c>
      <c r="DK58" s="217">
        <f t="shared" ca="1" si="516"/>
        <v>0</v>
      </c>
      <c r="DL58" s="217">
        <f t="shared" ca="1" si="516"/>
        <v>0</v>
      </c>
      <c r="DM58" s="217">
        <f t="shared" ca="1" si="516"/>
        <v>0</v>
      </c>
      <c r="DN58" s="217">
        <f t="shared" ca="1" si="516"/>
        <v>0</v>
      </c>
      <c r="DO58" s="217">
        <f t="shared" ca="1" si="516"/>
        <v>0</v>
      </c>
      <c r="DP58" s="217">
        <f t="shared" ca="1" si="516"/>
        <v>0</v>
      </c>
      <c r="DQ58" s="217">
        <f t="shared" ca="1" si="516"/>
        <v>0</v>
      </c>
      <c r="DR58" s="217">
        <f t="shared" ca="1" si="516"/>
        <v>0</v>
      </c>
      <c r="DS58" s="217">
        <f t="shared" ca="1" si="516"/>
        <v>0</v>
      </c>
    </row>
    <row r="59" spans="1:123" ht="12.5" x14ac:dyDescent="0.25">
      <c r="A59" s="171"/>
      <c r="B59" s="215"/>
      <c r="C59" s="191"/>
      <c r="D59" s="215" t="s">
        <v>375</v>
      </c>
      <c r="E59" s="203" t="str">
        <f t="shared" ref="E59:E60" si="517">E52</f>
        <v>INR Mn</v>
      </c>
      <c r="F59" s="203"/>
      <c r="G59" s="203"/>
      <c r="H59" s="203">
        <f t="shared" ref="H59:BS59" ca="1" si="518">IF(H47&gt;0,MIN(-H57,H47),0)</f>
        <v>0</v>
      </c>
      <c r="I59" s="203">
        <f t="shared" ca="1" si="518"/>
        <v>0</v>
      </c>
      <c r="J59" s="203">
        <f t="shared" ca="1" si="518"/>
        <v>0</v>
      </c>
      <c r="K59" s="203">
        <f t="shared" ca="1" si="518"/>
        <v>0</v>
      </c>
      <c r="L59" s="203">
        <f t="shared" ca="1" si="518"/>
        <v>0</v>
      </c>
      <c r="M59" s="203">
        <f t="shared" ca="1" si="518"/>
        <v>0</v>
      </c>
      <c r="N59" s="203">
        <f t="shared" ca="1" si="518"/>
        <v>0</v>
      </c>
      <c r="O59" s="203">
        <f t="shared" ca="1" si="518"/>
        <v>0</v>
      </c>
      <c r="P59" s="203">
        <f t="shared" ca="1" si="518"/>
        <v>0</v>
      </c>
      <c r="Q59" s="203">
        <f t="shared" ca="1" si="518"/>
        <v>0</v>
      </c>
      <c r="R59" s="203">
        <f t="shared" ca="1" si="518"/>
        <v>0</v>
      </c>
      <c r="S59" s="203">
        <f t="shared" ca="1" si="518"/>
        <v>0</v>
      </c>
      <c r="T59" s="203">
        <f t="shared" ca="1" si="518"/>
        <v>0</v>
      </c>
      <c r="U59" s="203">
        <f t="shared" ca="1" si="518"/>
        <v>0</v>
      </c>
      <c r="V59" s="203">
        <f t="shared" ca="1" si="518"/>
        <v>0</v>
      </c>
      <c r="W59" s="203">
        <f t="shared" ca="1" si="518"/>
        <v>0</v>
      </c>
      <c r="X59" s="203">
        <f t="shared" ca="1" si="518"/>
        <v>0</v>
      </c>
      <c r="Y59" s="203">
        <f t="shared" ca="1" si="518"/>
        <v>0</v>
      </c>
      <c r="Z59" s="203">
        <f t="shared" ca="1" si="518"/>
        <v>0</v>
      </c>
      <c r="AA59" s="203">
        <f t="shared" ca="1" si="518"/>
        <v>0</v>
      </c>
      <c r="AB59" s="203">
        <f t="shared" ca="1" si="518"/>
        <v>0</v>
      </c>
      <c r="AC59" s="203">
        <f t="shared" ca="1" si="518"/>
        <v>0</v>
      </c>
      <c r="AD59" s="203">
        <f t="shared" ca="1" si="518"/>
        <v>0</v>
      </c>
      <c r="AE59" s="203">
        <f t="shared" ca="1" si="518"/>
        <v>0</v>
      </c>
      <c r="AF59" s="203">
        <f t="shared" ca="1" si="518"/>
        <v>0</v>
      </c>
      <c r="AG59" s="203">
        <f t="shared" ca="1" si="518"/>
        <v>0</v>
      </c>
      <c r="AH59" s="203">
        <f t="shared" ca="1" si="518"/>
        <v>0</v>
      </c>
      <c r="AI59" s="203">
        <f t="shared" ca="1" si="518"/>
        <v>0</v>
      </c>
      <c r="AJ59" s="203">
        <f t="shared" ca="1" si="518"/>
        <v>0</v>
      </c>
      <c r="AK59" s="203">
        <f t="shared" ca="1" si="518"/>
        <v>0</v>
      </c>
      <c r="AL59" s="203">
        <f t="shared" ca="1" si="518"/>
        <v>0</v>
      </c>
      <c r="AM59" s="203">
        <f t="shared" ca="1" si="518"/>
        <v>0</v>
      </c>
      <c r="AN59" s="203">
        <f t="shared" ca="1" si="518"/>
        <v>0</v>
      </c>
      <c r="AO59" s="203">
        <f t="shared" ca="1" si="518"/>
        <v>0</v>
      </c>
      <c r="AP59" s="203">
        <f t="shared" ca="1" si="518"/>
        <v>0</v>
      </c>
      <c r="AQ59" s="203">
        <f t="shared" ca="1" si="518"/>
        <v>0</v>
      </c>
      <c r="AR59" s="203">
        <f t="shared" ca="1" si="518"/>
        <v>0</v>
      </c>
      <c r="AS59" s="203">
        <f t="shared" ca="1" si="518"/>
        <v>0</v>
      </c>
      <c r="AT59" s="203">
        <f t="shared" ca="1" si="518"/>
        <v>0</v>
      </c>
      <c r="AU59" s="203">
        <f t="shared" ca="1" si="518"/>
        <v>0</v>
      </c>
      <c r="AV59" s="203">
        <f t="shared" ca="1" si="518"/>
        <v>0</v>
      </c>
      <c r="AW59" s="203">
        <f t="shared" ca="1" si="518"/>
        <v>0</v>
      </c>
      <c r="AX59" s="203">
        <f t="shared" ca="1" si="518"/>
        <v>0</v>
      </c>
      <c r="AY59" s="203">
        <f t="shared" ca="1" si="518"/>
        <v>0</v>
      </c>
      <c r="AZ59" s="203">
        <f t="shared" ca="1" si="518"/>
        <v>0</v>
      </c>
      <c r="BA59" s="203">
        <f t="shared" ca="1" si="518"/>
        <v>0</v>
      </c>
      <c r="BB59" s="203">
        <f t="shared" ca="1" si="518"/>
        <v>0</v>
      </c>
      <c r="BC59" s="203">
        <f t="shared" ca="1" si="518"/>
        <v>0</v>
      </c>
      <c r="BD59" s="203">
        <f t="shared" ca="1" si="518"/>
        <v>0</v>
      </c>
      <c r="BE59" s="203">
        <f t="shared" ca="1" si="518"/>
        <v>0</v>
      </c>
      <c r="BF59" s="203">
        <f t="shared" ca="1" si="518"/>
        <v>0</v>
      </c>
      <c r="BG59" s="203">
        <f t="shared" ca="1" si="518"/>
        <v>0</v>
      </c>
      <c r="BH59" s="203">
        <f t="shared" ca="1" si="518"/>
        <v>0</v>
      </c>
      <c r="BI59" s="203">
        <f t="shared" ca="1" si="518"/>
        <v>0</v>
      </c>
      <c r="BJ59" s="203">
        <f t="shared" ca="1" si="518"/>
        <v>0</v>
      </c>
      <c r="BK59" s="203">
        <f t="shared" ca="1" si="518"/>
        <v>0</v>
      </c>
      <c r="BL59" s="203">
        <f t="shared" ca="1" si="518"/>
        <v>0</v>
      </c>
      <c r="BM59" s="203">
        <f t="shared" ca="1" si="518"/>
        <v>0</v>
      </c>
      <c r="BN59" s="203">
        <f t="shared" ca="1" si="518"/>
        <v>0</v>
      </c>
      <c r="BO59" s="203">
        <f t="shared" ca="1" si="518"/>
        <v>0</v>
      </c>
      <c r="BP59" s="203">
        <f t="shared" ca="1" si="518"/>
        <v>0</v>
      </c>
      <c r="BQ59" s="203">
        <f t="shared" ca="1" si="518"/>
        <v>0</v>
      </c>
      <c r="BR59" s="203">
        <f t="shared" ca="1" si="518"/>
        <v>0</v>
      </c>
      <c r="BS59" s="203">
        <f t="shared" ca="1" si="518"/>
        <v>0</v>
      </c>
      <c r="BT59" s="203">
        <f t="shared" ref="BT59:DS59" ca="1" si="519">IF(BT47&gt;0,MIN(-BT57,BT47),0)</f>
        <v>0</v>
      </c>
      <c r="BU59" s="203">
        <f t="shared" ca="1" si="519"/>
        <v>0</v>
      </c>
      <c r="BV59" s="203">
        <f t="shared" ca="1" si="519"/>
        <v>0</v>
      </c>
      <c r="BW59" s="203">
        <f t="shared" ca="1" si="519"/>
        <v>0</v>
      </c>
      <c r="BX59" s="203">
        <f t="shared" ca="1" si="519"/>
        <v>0</v>
      </c>
      <c r="BY59" s="203">
        <f t="shared" ca="1" si="519"/>
        <v>0</v>
      </c>
      <c r="BZ59" s="203">
        <f t="shared" ca="1" si="519"/>
        <v>0</v>
      </c>
      <c r="CA59" s="203">
        <f t="shared" ca="1" si="519"/>
        <v>0</v>
      </c>
      <c r="CB59" s="203">
        <f t="shared" ca="1" si="519"/>
        <v>0</v>
      </c>
      <c r="CC59" s="203">
        <f t="shared" ca="1" si="519"/>
        <v>0</v>
      </c>
      <c r="CD59" s="203">
        <f t="shared" ca="1" si="519"/>
        <v>0</v>
      </c>
      <c r="CE59" s="203">
        <f t="shared" ca="1" si="519"/>
        <v>0</v>
      </c>
      <c r="CF59" s="203">
        <f t="shared" ca="1" si="519"/>
        <v>0</v>
      </c>
      <c r="CG59" s="203">
        <f t="shared" ca="1" si="519"/>
        <v>0</v>
      </c>
      <c r="CH59" s="203">
        <f t="shared" ca="1" si="519"/>
        <v>0</v>
      </c>
      <c r="CI59" s="203">
        <f t="shared" ca="1" si="519"/>
        <v>0</v>
      </c>
      <c r="CJ59" s="203">
        <f t="shared" ca="1" si="519"/>
        <v>0</v>
      </c>
      <c r="CK59" s="203">
        <f t="shared" ca="1" si="519"/>
        <v>0</v>
      </c>
      <c r="CL59" s="203">
        <f t="shared" ca="1" si="519"/>
        <v>0</v>
      </c>
      <c r="CM59" s="203">
        <f t="shared" ca="1" si="519"/>
        <v>0</v>
      </c>
      <c r="CN59" s="203">
        <f t="shared" ca="1" si="519"/>
        <v>0</v>
      </c>
      <c r="CO59" s="203">
        <f t="shared" ca="1" si="519"/>
        <v>0</v>
      </c>
      <c r="CP59" s="203">
        <f t="shared" ca="1" si="519"/>
        <v>0</v>
      </c>
      <c r="CQ59" s="203">
        <f t="shared" ca="1" si="519"/>
        <v>0</v>
      </c>
      <c r="CR59" s="203">
        <f t="shared" ca="1" si="519"/>
        <v>0</v>
      </c>
      <c r="CS59" s="203">
        <f t="shared" ca="1" si="519"/>
        <v>0</v>
      </c>
      <c r="CT59" s="203">
        <f t="shared" ca="1" si="519"/>
        <v>0</v>
      </c>
      <c r="CU59" s="203">
        <f t="shared" ca="1" si="519"/>
        <v>0</v>
      </c>
      <c r="CV59" s="203">
        <f t="shared" ca="1" si="519"/>
        <v>0</v>
      </c>
      <c r="CW59" s="203">
        <f t="shared" ca="1" si="519"/>
        <v>0</v>
      </c>
      <c r="CX59" s="203">
        <f t="shared" ca="1" si="519"/>
        <v>0</v>
      </c>
      <c r="CY59" s="203">
        <f t="shared" ca="1" si="519"/>
        <v>0</v>
      </c>
      <c r="CZ59" s="203">
        <f t="shared" ca="1" si="519"/>
        <v>0</v>
      </c>
      <c r="DA59" s="203">
        <f t="shared" ca="1" si="519"/>
        <v>0</v>
      </c>
      <c r="DB59" s="203">
        <f t="shared" ca="1" si="519"/>
        <v>0</v>
      </c>
      <c r="DC59" s="203">
        <f t="shared" ca="1" si="519"/>
        <v>0</v>
      </c>
      <c r="DD59" s="203">
        <f t="shared" ca="1" si="519"/>
        <v>0</v>
      </c>
      <c r="DE59" s="203">
        <f t="shared" ca="1" si="519"/>
        <v>0</v>
      </c>
      <c r="DF59" s="203">
        <f t="shared" ca="1" si="519"/>
        <v>0</v>
      </c>
      <c r="DG59" s="203">
        <f t="shared" ca="1" si="519"/>
        <v>0</v>
      </c>
      <c r="DH59" s="203">
        <f t="shared" ca="1" si="519"/>
        <v>0</v>
      </c>
      <c r="DI59" s="203">
        <f t="shared" ca="1" si="519"/>
        <v>0</v>
      </c>
      <c r="DJ59" s="203">
        <f t="shared" ca="1" si="519"/>
        <v>0</v>
      </c>
      <c r="DK59" s="203">
        <f t="shared" ca="1" si="519"/>
        <v>0</v>
      </c>
      <c r="DL59" s="203">
        <f t="shared" ca="1" si="519"/>
        <v>0</v>
      </c>
      <c r="DM59" s="203">
        <f t="shared" ca="1" si="519"/>
        <v>0</v>
      </c>
      <c r="DN59" s="203">
        <f t="shared" ca="1" si="519"/>
        <v>0</v>
      </c>
      <c r="DO59" s="203">
        <f t="shared" ca="1" si="519"/>
        <v>0</v>
      </c>
      <c r="DP59" s="203">
        <f t="shared" ca="1" si="519"/>
        <v>0</v>
      </c>
      <c r="DQ59" s="203">
        <f t="shared" ca="1" si="519"/>
        <v>0</v>
      </c>
      <c r="DR59" s="203">
        <f t="shared" ca="1" si="519"/>
        <v>0</v>
      </c>
      <c r="DS59" s="203">
        <f t="shared" ca="1" si="519"/>
        <v>0</v>
      </c>
    </row>
    <row r="60" spans="1:123" ht="12.5" x14ac:dyDescent="0.25">
      <c r="A60" s="171"/>
      <c r="B60" s="215"/>
      <c r="C60" s="191"/>
      <c r="D60" s="215" t="s">
        <v>376</v>
      </c>
      <c r="E60" s="216" t="str">
        <f t="shared" si="517"/>
        <v>INR Mn</v>
      </c>
      <c r="F60" s="216"/>
      <c r="G60" s="231"/>
      <c r="H60" s="216">
        <f t="shared" ref="H60:BS60" ca="1" si="520">SUM(H57:H59)</f>
        <v>0</v>
      </c>
      <c r="I60" s="216">
        <f t="shared" ca="1" si="520"/>
        <v>0</v>
      </c>
      <c r="J60" s="216">
        <f t="shared" ca="1" si="520"/>
        <v>0</v>
      </c>
      <c r="K60" s="216">
        <f t="shared" ca="1" si="520"/>
        <v>0</v>
      </c>
      <c r="L60" s="216">
        <f t="shared" ca="1" si="520"/>
        <v>0</v>
      </c>
      <c r="M60" s="216">
        <f t="shared" ca="1" si="520"/>
        <v>0</v>
      </c>
      <c r="N60" s="216">
        <f t="shared" ca="1" si="520"/>
        <v>0</v>
      </c>
      <c r="O60" s="216">
        <f t="shared" ca="1" si="520"/>
        <v>0</v>
      </c>
      <c r="P60" s="216">
        <f t="shared" ca="1" si="520"/>
        <v>0</v>
      </c>
      <c r="Q60" s="216">
        <f t="shared" ca="1" si="520"/>
        <v>0</v>
      </c>
      <c r="R60" s="216">
        <f t="shared" ca="1" si="520"/>
        <v>0</v>
      </c>
      <c r="S60" s="216">
        <f t="shared" ca="1" si="520"/>
        <v>0</v>
      </c>
      <c r="T60" s="216">
        <f t="shared" ca="1" si="520"/>
        <v>0</v>
      </c>
      <c r="U60" s="216">
        <f t="shared" ca="1" si="520"/>
        <v>0</v>
      </c>
      <c r="V60" s="216">
        <f t="shared" ca="1" si="520"/>
        <v>0</v>
      </c>
      <c r="W60" s="216">
        <f t="shared" ca="1" si="520"/>
        <v>0</v>
      </c>
      <c r="X60" s="216">
        <f t="shared" ca="1" si="520"/>
        <v>0</v>
      </c>
      <c r="Y60" s="216">
        <f t="shared" ca="1" si="520"/>
        <v>0</v>
      </c>
      <c r="Z60" s="216">
        <f t="shared" ca="1" si="520"/>
        <v>0</v>
      </c>
      <c r="AA60" s="216">
        <f t="shared" ca="1" si="520"/>
        <v>0</v>
      </c>
      <c r="AB60" s="216">
        <f t="shared" ca="1" si="520"/>
        <v>0</v>
      </c>
      <c r="AC60" s="216">
        <f t="shared" ca="1" si="520"/>
        <v>0</v>
      </c>
      <c r="AD60" s="216">
        <f t="shared" ca="1" si="520"/>
        <v>0</v>
      </c>
      <c r="AE60" s="216">
        <f t="shared" ca="1" si="520"/>
        <v>0</v>
      </c>
      <c r="AF60" s="216">
        <f t="shared" ca="1" si="520"/>
        <v>0</v>
      </c>
      <c r="AG60" s="216">
        <f t="shared" ca="1" si="520"/>
        <v>0</v>
      </c>
      <c r="AH60" s="216">
        <f t="shared" ca="1" si="520"/>
        <v>0</v>
      </c>
      <c r="AI60" s="216">
        <f t="shared" ca="1" si="520"/>
        <v>0</v>
      </c>
      <c r="AJ60" s="216">
        <f t="shared" ca="1" si="520"/>
        <v>0</v>
      </c>
      <c r="AK60" s="216">
        <f t="shared" ca="1" si="520"/>
        <v>0</v>
      </c>
      <c r="AL60" s="216">
        <f t="shared" ca="1" si="520"/>
        <v>0</v>
      </c>
      <c r="AM60" s="216">
        <f t="shared" ca="1" si="520"/>
        <v>0</v>
      </c>
      <c r="AN60" s="216">
        <f t="shared" ca="1" si="520"/>
        <v>0</v>
      </c>
      <c r="AO60" s="216">
        <f t="shared" ca="1" si="520"/>
        <v>0</v>
      </c>
      <c r="AP60" s="216">
        <f t="shared" ca="1" si="520"/>
        <v>0</v>
      </c>
      <c r="AQ60" s="216">
        <f t="shared" ca="1" si="520"/>
        <v>0</v>
      </c>
      <c r="AR60" s="216">
        <f t="shared" ca="1" si="520"/>
        <v>0</v>
      </c>
      <c r="AS60" s="216">
        <f t="shared" ca="1" si="520"/>
        <v>0</v>
      </c>
      <c r="AT60" s="216">
        <f t="shared" ca="1" si="520"/>
        <v>0</v>
      </c>
      <c r="AU60" s="216">
        <f t="shared" ca="1" si="520"/>
        <v>0</v>
      </c>
      <c r="AV60" s="216">
        <f t="shared" ca="1" si="520"/>
        <v>0</v>
      </c>
      <c r="AW60" s="216">
        <f t="shared" ca="1" si="520"/>
        <v>0</v>
      </c>
      <c r="AX60" s="216">
        <f t="shared" ca="1" si="520"/>
        <v>0</v>
      </c>
      <c r="AY60" s="216">
        <f t="shared" ca="1" si="520"/>
        <v>0</v>
      </c>
      <c r="AZ60" s="216">
        <f t="shared" ca="1" si="520"/>
        <v>0</v>
      </c>
      <c r="BA60" s="216">
        <f t="shared" ca="1" si="520"/>
        <v>0</v>
      </c>
      <c r="BB60" s="216">
        <f t="shared" ca="1" si="520"/>
        <v>0</v>
      </c>
      <c r="BC60" s="216">
        <f t="shared" ca="1" si="520"/>
        <v>0</v>
      </c>
      <c r="BD60" s="216">
        <f t="shared" ca="1" si="520"/>
        <v>0</v>
      </c>
      <c r="BE60" s="216">
        <f t="shared" ca="1" si="520"/>
        <v>0</v>
      </c>
      <c r="BF60" s="216">
        <f t="shared" ca="1" si="520"/>
        <v>0</v>
      </c>
      <c r="BG60" s="216">
        <f t="shared" ca="1" si="520"/>
        <v>0</v>
      </c>
      <c r="BH60" s="216">
        <f t="shared" ca="1" si="520"/>
        <v>0</v>
      </c>
      <c r="BI60" s="216">
        <f t="shared" ca="1" si="520"/>
        <v>0</v>
      </c>
      <c r="BJ60" s="216">
        <f t="shared" ca="1" si="520"/>
        <v>0</v>
      </c>
      <c r="BK60" s="216">
        <f t="shared" ca="1" si="520"/>
        <v>0</v>
      </c>
      <c r="BL60" s="216">
        <f t="shared" ca="1" si="520"/>
        <v>0</v>
      </c>
      <c r="BM60" s="216">
        <f t="shared" ca="1" si="520"/>
        <v>0</v>
      </c>
      <c r="BN60" s="216">
        <f t="shared" ca="1" si="520"/>
        <v>0</v>
      </c>
      <c r="BO60" s="216">
        <f t="shared" ca="1" si="520"/>
        <v>0</v>
      </c>
      <c r="BP60" s="216">
        <f t="shared" ca="1" si="520"/>
        <v>0</v>
      </c>
      <c r="BQ60" s="216">
        <f t="shared" ca="1" si="520"/>
        <v>0</v>
      </c>
      <c r="BR60" s="216">
        <f t="shared" ca="1" si="520"/>
        <v>0</v>
      </c>
      <c r="BS60" s="216">
        <f t="shared" ca="1" si="520"/>
        <v>0</v>
      </c>
      <c r="BT60" s="216">
        <f t="shared" ref="BT60:DS60" ca="1" si="521">SUM(BT57:BT59)</f>
        <v>0</v>
      </c>
      <c r="BU60" s="216">
        <f t="shared" ca="1" si="521"/>
        <v>0</v>
      </c>
      <c r="BV60" s="216">
        <f t="shared" ca="1" si="521"/>
        <v>0</v>
      </c>
      <c r="BW60" s="216">
        <f t="shared" ca="1" si="521"/>
        <v>0</v>
      </c>
      <c r="BX60" s="216">
        <f t="shared" ca="1" si="521"/>
        <v>0</v>
      </c>
      <c r="BY60" s="216">
        <f t="shared" ca="1" si="521"/>
        <v>0</v>
      </c>
      <c r="BZ60" s="216">
        <f t="shared" ca="1" si="521"/>
        <v>0</v>
      </c>
      <c r="CA60" s="216">
        <f t="shared" ca="1" si="521"/>
        <v>0</v>
      </c>
      <c r="CB60" s="216">
        <f t="shared" ca="1" si="521"/>
        <v>0</v>
      </c>
      <c r="CC60" s="216">
        <f t="shared" ca="1" si="521"/>
        <v>0</v>
      </c>
      <c r="CD60" s="216">
        <f t="shared" ca="1" si="521"/>
        <v>0</v>
      </c>
      <c r="CE60" s="216">
        <f t="shared" ca="1" si="521"/>
        <v>0</v>
      </c>
      <c r="CF60" s="216">
        <f t="shared" ca="1" si="521"/>
        <v>0</v>
      </c>
      <c r="CG60" s="216">
        <f t="shared" ca="1" si="521"/>
        <v>0</v>
      </c>
      <c r="CH60" s="216">
        <f t="shared" ca="1" si="521"/>
        <v>0</v>
      </c>
      <c r="CI60" s="216">
        <f t="shared" ca="1" si="521"/>
        <v>0</v>
      </c>
      <c r="CJ60" s="216">
        <f t="shared" ca="1" si="521"/>
        <v>0</v>
      </c>
      <c r="CK60" s="216">
        <f t="shared" ca="1" si="521"/>
        <v>0</v>
      </c>
      <c r="CL60" s="216">
        <f t="shared" ca="1" si="521"/>
        <v>0</v>
      </c>
      <c r="CM60" s="216">
        <f t="shared" ca="1" si="521"/>
        <v>0</v>
      </c>
      <c r="CN60" s="216">
        <f t="shared" ca="1" si="521"/>
        <v>0</v>
      </c>
      <c r="CO60" s="216">
        <f t="shared" ca="1" si="521"/>
        <v>0</v>
      </c>
      <c r="CP60" s="216">
        <f t="shared" ca="1" si="521"/>
        <v>0</v>
      </c>
      <c r="CQ60" s="216">
        <f t="shared" ca="1" si="521"/>
        <v>0</v>
      </c>
      <c r="CR60" s="216">
        <f t="shared" ca="1" si="521"/>
        <v>0</v>
      </c>
      <c r="CS60" s="216">
        <f t="shared" ca="1" si="521"/>
        <v>0</v>
      </c>
      <c r="CT60" s="216">
        <f t="shared" ca="1" si="521"/>
        <v>0</v>
      </c>
      <c r="CU60" s="216">
        <f t="shared" ca="1" si="521"/>
        <v>0</v>
      </c>
      <c r="CV60" s="216">
        <f t="shared" ca="1" si="521"/>
        <v>0</v>
      </c>
      <c r="CW60" s="216">
        <f t="shared" ca="1" si="521"/>
        <v>0</v>
      </c>
      <c r="CX60" s="216">
        <f t="shared" ca="1" si="521"/>
        <v>0</v>
      </c>
      <c r="CY60" s="216">
        <f t="shared" ca="1" si="521"/>
        <v>0</v>
      </c>
      <c r="CZ60" s="216">
        <f t="shared" ca="1" si="521"/>
        <v>0</v>
      </c>
      <c r="DA60" s="216">
        <f t="shared" ca="1" si="521"/>
        <v>0</v>
      </c>
      <c r="DB60" s="216">
        <f t="shared" ca="1" si="521"/>
        <v>0</v>
      </c>
      <c r="DC60" s="216">
        <f t="shared" ca="1" si="521"/>
        <v>0</v>
      </c>
      <c r="DD60" s="216">
        <f t="shared" ca="1" si="521"/>
        <v>0</v>
      </c>
      <c r="DE60" s="216">
        <f t="shared" ca="1" si="521"/>
        <v>0</v>
      </c>
      <c r="DF60" s="216">
        <f t="shared" ca="1" si="521"/>
        <v>0</v>
      </c>
      <c r="DG60" s="216">
        <f t="shared" ca="1" si="521"/>
        <v>0</v>
      </c>
      <c r="DH60" s="216">
        <f t="shared" ca="1" si="521"/>
        <v>0</v>
      </c>
      <c r="DI60" s="216">
        <f t="shared" ca="1" si="521"/>
        <v>0</v>
      </c>
      <c r="DJ60" s="216">
        <f t="shared" ca="1" si="521"/>
        <v>0</v>
      </c>
      <c r="DK60" s="216">
        <f t="shared" ca="1" si="521"/>
        <v>0</v>
      </c>
      <c r="DL60" s="216">
        <f t="shared" ca="1" si="521"/>
        <v>0</v>
      </c>
      <c r="DM60" s="216">
        <f t="shared" ca="1" si="521"/>
        <v>0</v>
      </c>
      <c r="DN60" s="216">
        <f t="shared" ca="1" si="521"/>
        <v>0</v>
      </c>
      <c r="DO60" s="216">
        <f t="shared" ca="1" si="521"/>
        <v>0</v>
      </c>
      <c r="DP60" s="216">
        <f t="shared" ca="1" si="521"/>
        <v>0</v>
      </c>
      <c r="DQ60" s="216">
        <f t="shared" ca="1" si="521"/>
        <v>0</v>
      </c>
      <c r="DR60" s="216">
        <f t="shared" ca="1" si="521"/>
        <v>0</v>
      </c>
      <c r="DS60" s="216">
        <f t="shared" ca="1" si="521"/>
        <v>0</v>
      </c>
    </row>
    <row r="61" spans="1:123" ht="12.5" x14ac:dyDescent="0.25">
      <c r="A61" s="171"/>
      <c r="B61" s="215"/>
      <c r="C61" s="171"/>
      <c r="D61" s="215"/>
      <c r="E61" s="216"/>
      <c r="F61" s="216"/>
      <c r="G61" s="216"/>
      <c r="H61" s="216"/>
      <c r="I61" s="216"/>
      <c r="J61" s="216"/>
      <c r="K61" s="197"/>
      <c r="L61" s="197"/>
      <c r="M61" s="197"/>
      <c r="N61" s="197"/>
      <c r="O61" s="197"/>
      <c r="P61" s="197"/>
      <c r="Q61" s="197"/>
      <c r="R61" s="197"/>
      <c r="S61" s="197"/>
      <c r="T61" s="197"/>
      <c r="U61" s="197"/>
      <c r="V61" s="197"/>
      <c r="W61" s="197"/>
      <c r="X61" s="197"/>
      <c r="Y61" s="197"/>
      <c r="Z61" s="197"/>
      <c r="AA61" s="197"/>
      <c r="AB61" s="197"/>
      <c r="AC61" s="197"/>
      <c r="AD61" s="12"/>
      <c r="AE61" s="12"/>
      <c r="AF61" s="12"/>
      <c r="AG61" s="12"/>
    </row>
    <row r="62" spans="1:123" ht="12.5" x14ac:dyDescent="0.25">
      <c r="A62" s="171"/>
      <c r="B62" s="215"/>
      <c r="C62" s="191"/>
      <c r="D62" s="215" t="s">
        <v>386</v>
      </c>
      <c r="E62" s="217" t="str">
        <f>E60</f>
        <v>INR Mn</v>
      </c>
      <c r="F62" s="217"/>
      <c r="G62" s="217"/>
      <c r="H62" s="217">
        <f t="shared" ref="H62:BS62" ca="1" si="522">H47-H53-H59</f>
        <v>0</v>
      </c>
      <c r="I62" s="217">
        <f t="shared" ca="1" si="522"/>
        <v>0</v>
      </c>
      <c r="J62" s="217">
        <f t="shared" ca="1" si="522"/>
        <v>0</v>
      </c>
      <c r="K62" s="217">
        <f t="shared" ca="1" si="522"/>
        <v>35.617038847991807</v>
      </c>
      <c r="L62" s="217">
        <f t="shared" ca="1" si="522"/>
        <v>80.864529068085346</v>
      </c>
      <c r="M62" s="217">
        <f t="shared" ca="1" si="522"/>
        <v>209.56433192859348</v>
      </c>
      <c r="N62" s="217">
        <f t="shared" ca="1" si="522"/>
        <v>257.69040461655197</v>
      </c>
      <c r="O62" s="217">
        <f t="shared" ca="1" si="522"/>
        <v>760.34795185575172</v>
      </c>
      <c r="P62" s="217">
        <f t="shared" ca="1" si="522"/>
        <v>859.82564327023965</v>
      </c>
      <c r="Q62" s="217">
        <f t="shared" ca="1" si="522"/>
        <v>1044.4817002380619</v>
      </c>
      <c r="R62" s="217">
        <f t="shared" ca="1" si="522"/>
        <v>1151.7563347234463</v>
      </c>
      <c r="S62" s="217">
        <f t="shared" ca="1" si="522"/>
        <v>1965.6385551317735</v>
      </c>
      <c r="T62" s="217">
        <f t="shared" ca="1" si="522"/>
        <v>1950.6586237250017</v>
      </c>
      <c r="U62" s="217">
        <f t="shared" ca="1" si="522"/>
        <v>2012.5504484876224</v>
      </c>
      <c r="V62" s="217">
        <f t="shared" ca="1" si="522"/>
        <v>2004.6041119977017</v>
      </c>
      <c r="W62" s="217">
        <f t="shared" ca="1" si="522"/>
        <v>3207.0521136488119</v>
      </c>
      <c r="X62" s="217">
        <f t="shared" ca="1" si="522"/>
        <v>3184.6138203348883</v>
      </c>
      <c r="Y62" s="217">
        <f t="shared" ca="1" si="522"/>
        <v>3308.4398116465554</v>
      </c>
      <c r="Z62" s="217">
        <f t="shared" ca="1" si="522"/>
        <v>3294.6203578677578</v>
      </c>
      <c r="AA62" s="217">
        <f t="shared" ca="1" si="522"/>
        <v>6037.9101753592822</v>
      </c>
      <c r="AB62" s="217">
        <f t="shared" ca="1" si="522"/>
        <v>5956.7639971863955</v>
      </c>
      <c r="AC62" s="217">
        <f t="shared" ca="1" si="522"/>
        <v>6254.0393965888634</v>
      </c>
      <c r="AD62" s="217">
        <f t="shared" ca="1" si="522"/>
        <v>6222.3502706418585</v>
      </c>
      <c r="AE62" s="217">
        <f t="shared" ca="1" si="522"/>
        <v>7465.1295555956131</v>
      </c>
      <c r="AF62" s="217">
        <f t="shared" ca="1" si="522"/>
        <v>7441.2844937173923</v>
      </c>
      <c r="AG62" s="217">
        <f t="shared" ca="1" si="522"/>
        <v>7355.9157376055482</v>
      </c>
      <c r="AH62" s="217">
        <f t="shared" ca="1" si="522"/>
        <v>7347.1352515370017</v>
      </c>
      <c r="AI62" s="217">
        <f t="shared" ca="1" si="522"/>
        <v>7774.4908156080219</v>
      </c>
      <c r="AJ62" s="217">
        <f t="shared" ca="1" si="522"/>
        <v>7771.4120216884803</v>
      </c>
      <c r="AK62" s="217">
        <f t="shared" ca="1" si="522"/>
        <v>7675.1807476221493</v>
      </c>
      <c r="AL62" s="217">
        <f t="shared" ca="1" si="522"/>
        <v>7673.6436045817227</v>
      </c>
      <c r="AM62" s="217">
        <f t="shared" ca="1" si="522"/>
        <v>7632.5765637225395</v>
      </c>
      <c r="AN62" s="217">
        <f t="shared" ca="1" si="522"/>
        <v>7651.3113864446168</v>
      </c>
      <c r="AO62" s="217">
        <f t="shared" ca="1" si="522"/>
        <v>7547.5308671418607</v>
      </c>
      <c r="AP62" s="217">
        <f t="shared" ca="1" si="522"/>
        <v>7546.0261555414763</v>
      </c>
      <c r="AQ62" s="217">
        <f t="shared" ca="1" si="522"/>
        <v>7456.4609966727512</v>
      </c>
      <c r="AR62" s="217">
        <f t="shared" ca="1" si="522"/>
        <v>7418.2468160442695</v>
      </c>
      <c r="AS62" s="217">
        <f t="shared" ca="1" si="522"/>
        <v>7259.5528357449002</v>
      </c>
      <c r="AT62" s="217">
        <f t="shared" ca="1" si="522"/>
        <v>7258.6255370910203</v>
      </c>
      <c r="AU62" s="217">
        <f t="shared" ca="1" si="522"/>
        <v>7060.3079219007923</v>
      </c>
      <c r="AV62" s="217">
        <f t="shared" ca="1" si="522"/>
        <v>7079.2441166090939</v>
      </c>
      <c r="AW62" s="217">
        <f t="shared" ca="1" si="522"/>
        <v>7026.5297330819922</v>
      </c>
      <c r="AX62" s="217">
        <f t="shared" ca="1" si="522"/>
        <v>7026.6029513593912</v>
      </c>
      <c r="AY62" s="217">
        <f t="shared" ca="1" si="522"/>
        <v>7013.3959250171756</v>
      </c>
      <c r="AZ62" s="217">
        <f t="shared" ca="1" si="522"/>
        <v>7031.9630772789387</v>
      </c>
      <c r="BA62" s="217">
        <f t="shared" ca="1" si="522"/>
        <v>7041.4449069760994</v>
      </c>
      <c r="BB62" s="217">
        <f t="shared" ca="1" si="522"/>
        <v>7041.8421179938923</v>
      </c>
      <c r="BC62" s="217">
        <f t="shared" ca="1" si="522"/>
        <v>7041.9072942460953</v>
      </c>
      <c r="BD62" s="217">
        <f t="shared" ca="1" si="522"/>
        <v>7057.7472465958308</v>
      </c>
      <c r="BE62" s="217">
        <f t="shared" ca="1" si="522"/>
        <v>7067.5615527259906</v>
      </c>
      <c r="BF62" s="217">
        <f t="shared" ca="1" si="522"/>
        <v>7068.2941171554885</v>
      </c>
      <c r="BG62" s="217">
        <f t="shared" ca="1" si="522"/>
        <v>7054.3669891384634</v>
      </c>
      <c r="BH62" s="217">
        <f t="shared" ca="1" si="522"/>
        <v>7073.604947805552</v>
      </c>
      <c r="BI62" s="217">
        <f t="shared" ca="1" si="522"/>
        <v>7083.7633885171927</v>
      </c>
      <c r="BJ62" s="217">
        <f t="shared" ca="1" si="522"/>
        <v>7084.8430653869473</v>
      </c>
      <c r="BK62" s="217">
        <f t="shared" ca="1" si="522"/>
        <v>7071.8864918276886</v>
      </c>
      <c r="BL62" s="217">
        <f t="shared" ca="1" si="522"/>
        <v>7091.4775961794112</v>
      </c>
      <c r="BM62" s="217">
        <f t="shared" ca="1" si="522"/>
        <v>7101.992238409166</v>
      </c>
      <c r="BN62" s="217">
        <f t="shared" ca="1" si="522"/>
        <v>7103.4311990731949</v>
      </c>
      <c r="BO62" s="217">
        <f t="shared" ca="1" si="522"/>
        <v>7090.9530145482076</v>
      </c>
      <c r="BP62" s="217">
        <f t="shared" ca="1" si="522"/>
        <v>7110.9096474917969</v>
      </c>
      <c r="BQ62" s="217">
        <f t="shared" ca="1" si="522"/>
        <v>7121.7929812984366</v>
      </c>
      <c r="BR62" s="217">
        <f t="shared" ca="1" si="522"/>
        <v>7123.6038238942492</v>
      </c>
      <c r="BS62" s="217">
        <f t="shared" ca="1" si="522"/>
        <v>7124.9709150444796</v>
      </c>
      <c r="BT62" s="217">
        <f t="shared" ref="BT62:DS62" ca="1" si="523">BT47-BT53-BT59</f>
        <v>7142.1673449663958</v>
      </c>
      <c r="BU62" s="217">
        <f t="shared" ca="1" si="523"/>
        <v>7152.1888147125574</v>
      </c>
      <c r="BV62" s="217">
        <f t="shared" ca="1" si="523"/>
        <v>7153.130335382295</v>
      </c>
      <c r="BW62" s="217">
        <f t="shared" ca="1" si="523"/>
        <v>7139.3915459208401</v>
      </c>
      <c r="BX62" s="217">
        <f t="shared" ca="1" si="523"/>
        <v>7158.8420927465759</v>
      </c>
      <c r="BY62" s="217">
        <f t="shared" ca="1" si="523"/>
        <v>7167.971477525778</v>
      </c>
      <c r="BZ62" s="217">
        <f t="shared" ca="1" si="523"/>
        <v>7168.013193855988</v>
      </c>
      <c r="CA62" s="217">
        <f t="shared" ca="1" si="523"/>
        <v>7154.0054853968668</v>
      </c>
      <c r="CB62" s="217">
        <f t="shared" ca="1" si="523"/>
        <v>7172.5405881685565</v>
      </c>
      <c r="CC62" s="217">
        <f t="shared" ca="1" si="523"/>
        <v>7180.7466073907399</v>
      </c>
      <c r="CD62" s="217">
        <f t="shared" ca="1" si="523"/>
        <v>7179.8569681147637</v>
      </c>
      <c r="CE62" s="217">
        <f t="shared" ca="1" si="523"/>
        <v>7165.0292499920033</v>
      </c>
      <c r="CF62" s="217">
        <f t="shared" ca="1" si="523"/>
        <v>7182.6168090428728</v>
      </c>
      <c r="CG62" s="217">
        <f t="shared" ca="1" si="523"/>
        <v>7188.6236016221683</v>
      </c>
      <c r="CH62" s="217">
        <f t="shared" ca="1" si="523"/>
        <v>7185.5157053973999</v>
      </c>
      <c r="CI62" s="217">
        <f t="shared" ca="1" si="523"/>
        <v>7181.9213452199292</v>
      </c>
      <c r="CJ62" s="217">
        <f t="shared" ca="1" si="523"/>
        <v>7194.113443795155</v>
      </c>
      <c r="CK62" s="217">
        <f t="shared" ca="1" si="523"/>
        <v>7194.113443795155</v>
      </c>
      <c r="CL62" s="217">
        <f t="shared" ca="1" si="523"/>
        <v>7184.9467771284872</v>
      </c>
      <c r="CM62" s="217">
        <f t="shared" ca="1" si="523"/>
        <v>7307.9522915590824</v>
      </c>
      <c r="CN62" s="217">
        <f t="shared" ca="1" si="523"/>
        <v>7317.1189582257502</v>
      </c>
      <c r="CO62" s="217">
        <f t="shared" ca="1" si="523"/>
        <v>7317.1189582257502</v>
      </c>
      <c r="CP62" s="217">
        <f t="shared" ca="1" si="523"/>
        <v>7307.9522915590824</v>
      </c>
      <c r="CQ62" s="217">
        <f t="shared" ca="1" si="523"/>
        <v>7431.5964995327176</v>
      </c>
      <c r="CR62" s="217">
        <f t="shared" ca="1" si="523"/>
        <v>7440.7631661993855</v>
      </c>
      <c r="CS62" s="217">
        <f t="shared" ca="1" si="523"/>
        <v>7440.7631661993855</v>
      </c>
      <c r="CT62" s="217">
        <f t="shared" ca="1" si="523"/>
        <v>7431.5964995327176</v>
      </c>
      <c r="CU62" s="217">
        <f t="shared" ca="1" si="523"/>
        <v>7555.3601167563902</v>
      </c>
      <c r="CV62" s="217">
        <f t="shared" ca="1" si="523"/>
        <v>7564.5267834230581</v>
      </c>
      <c r="CW62" s="217">
        <f t="shared" ca="1" si="523"/>
        <v>7564.5267834230581</v>
      </c>
      <c r="CX62" s="217">
        <f t="shared" ca="1" si="523"/>
        <v>7555.3601167563902</v>
      </c>
      <c r="CY62" s="217">
        <f t="shared" ca="1" si="523"/>
        <v>7839.5345309182239</v>
      </c>
      <c r="CZ62" s="217">
        <f t="shared" ca="1" si="523"/>
        <v>7845.5625499935059</v>
      </c>
      <c r="DA62" s="217">
        <f t="shared" ca="1" si="523"/>
        <v>7845.5625499935059</v>
      </c>
      <c r="DB62" s="217">
        <f t="shared" ca="1" si="523"/>
        <v>7836.395883326838</v>
      </c>
      <c r="DC62" s="217">
        <f t="shared" ca="1" si="523"/>
        <v>8547.1613429219469</v>
      </c>
      <c r="DD62" s="217">
        <f t="shared" ca="1" si="523"/>
        <v>8556.3280095886148</v>
      </c>
      <c r="DE62" s="217">
        <f t="shared" ca="1" si="523"/>
        <v>8556.3280095886148</v>
      </c>
      <c r="DF62" s="217">
        <f t="shared" ca="1" si="523"/>
        <v>8547.1613429219469</v>
      </c>
      <c r="DG62" s="217">
        <f t="shared" ca="1" si="523"/>
        <v>8523.8655645901472</v>
      </c>
      <c r="DH62" s="217">
        <f t="shared" ca="1" si="523"/>
        <v>8533.0322312568151</v>
      </c>
      <c r="DI62" s="217">
        <f t="shared" ca="1" si="523"/>
        <v>8533.0322312568151</v>
      </c>
      <c r="DJ62" s="217">
        <f t="shared" ca="1" si="523"/>
        <v>8523.8655645901472</v>
      </c>
      <c r="DK62" s="217">
        <f t="shared" ca="1" si="523"/>
        <v>8500.6891955133597</v>
      </c>
      <c r="DL62" s="217">
        <f t="shared" ca="1" si="523"/>
        <v>8509.8558621800275</v>
      </c>
      <c r="DM62" s="217">
        <f t="shared" ca="1" si="523"/>
        <v>8509.8558621800275</v>
      </c>
      <c r="DN62" s="217">
        <f t="shared" ca="1" si="523"/>
        <v>8500.6891955133597</v>
      </c>
      <c r="DO62" s="217">
        <f t="shared" ca="1" si="523"/>
        <v>8490.983637076346</v>
      </c>
      <c r="DP62" s="217">
        <f t="shared" ca="1" si="523"/>
        <v>8497.0116561514842</v>
      </c>
      <c r="DQ62" s="217">
        <f t="shared" ca="1" si="523"/>
        <v>8497.0116561514842</v>
      </c>
      <c r="DR62" s="217">
        <f t="shared" ca="1" si="523"/>
        <v>8487.8449894848163</v>
      </c>
      <c r="DS62" s="217">
        <f t="shared" ca="1" si="523"/>
        <v>8463.9106175833149</v>
      </c>
    </row>
    <row r="63" spans="1:123" ht="13" x14ac:dyDescent="0.3">
      <c r="A63" s="171"/>
      <c r="B63" s="215"/>
      <c r="C63" s="171"/>
      <c r="D63" s="215"/>
      <c r="E63" s="218"/>
      <c r="F63" s="218"/>
      <c r="G63" s="218"/>
      <c r="H63" s="218"/>
      <c r="I63" s="218"/>
      <c r="J63" s="218"/>
      <c r="K63" s="199"/>
      <c r="L63" s="199"/>
      <c r="M63" s="199"/>
      <c r="N63" s="199"/>
      <c r="O63" s="199"/>
      <c r="P63" s="199"/>
      <c r="Q63" s="199"/>
      <c r="R63" s="199"/>
      <c r="S63" s="199"/>
      <c r="T63" s="199"/>
      <c r="U63" s="199"/>
      <c r="V63" s="199"/>
      <c r="W63" s="199"/>
      <c r="X63" s="199"/>
      <c r="Y63" s="199"/>
      <c r="Z63" s="199"/>
      <c r="AA63" s="199"/>
      <c r="AB63" s="199"/>
      <c r="AC63" s="199"/>
      <c r="AD63" s="12"/>
      <c r="AE63" s="12"/>
      <c r="AF63" s="12"/>
      <c r="AG63" s="12"/>
    </row>
    <row r="64" spans="1:123" s="185" customFormat="1" ht="12.5" x14ac:dyDescent="0.25">
      <c r="A64" s="219"/>
      <c r="B64" s="219"/>
      <c r="C64" s="209"/>
      <c r="D64" s="219" t="s">
        <v>387</v>
      </c>
      <c r="E64" s="220" t="str">
        <f>E62</f>
        <v>INR Mn</v>
      </c>
      <c r="F64" s="220"/>
      <c r="G64" s="220"/>
      <c r="H64" s="220">
        <v>0</v>
      </c>
      <c r="I64" s="220">
        <v>0</v>
      </c>
      <c r="J64" s="220">
        <v>0</v>
      </c>
      <c r="K64" s="220">
        <v>0</v>
      </c>
      <c r="L64" s="220">
        <v>0</v>
      </c>
      <c r="M64" s="220">
        <v>0</v>
      </c>
      <c r="N64" s="220">
        <v>0</v>
      </c>
      <c r="O64" s="220">
        <v>0</v>
      </c>
      <c r="P64" s="220">
        <v>0</v>
      </c>
      <c r="Q64" s="220">
        <v>0</v>
      </c>
      <c r="R64" s="220">
        <v>0</v>
      </c>
      <c r="S64" s="220">
        <v>0</v>
      </c>
      <c r="T64" s="220">
        <v>0</v>
      </c>
      <c r="U64" s="220">
        <v>0</v>
      </c>
      <c r="V64" s="220">
        <v>0</v>
      </c>
      <c r="W64" s="220">
        <v>0</v>
      </c>
      <c r="X64" s="220">
        <v>0</v>
      </c>
      <c r="Y64" s="220">
        <v>0</v>
      </c>
      <c r="Z64" s="220">
        <v>0</v>
      </c>
      <c r="AA64" s="220">
        <v>0</v>
      </c>
      <c r="AB64" s="220">
        <v>0</v>
      </c>
      <c r="AC64" s="220">
        <v>0</v>
      </c>
      <c r="AD64" s="220">
        <v>0</v>
      </c>
      <c r="AE64" s="220">
        <v>0</v>
      </c>
      <c r="AF64" s="220">
        <v>0</v>
      </c>
      <c r="AG64" s="220">
        <v>0</v>
      </c>
      <c r="AH64" s="220">
        <v>0</v>
      </c>
      <c r="AI64" s="220">
        <v>0</v>
      </c>
      <c r="AJ64" s="220">
        <v>0</v>
      </c>
      <c r="AK64" s="220">
        <v>0</v>
      </c>
      <c r="AL64" s="220">
        <v>0</v>
      </c>
      <c r="AM64" s="220">
        <v>0</v>
      </c>
      <c r="AN64" s="220">
        <v>0</v>
      </c>
      <c r="AO64" s="220">
        <v>0</v>
      </c>
      <c r="AP64" s="220">
        <v>0</v>
      </c>
      <c r="AQ64" s="220">
        <v>0</v>
      </c>
      <c r="AR64" s="220">
        <v>0</v>
      </c>
      <c r="AS64" s="220">
        <v>0</v>
      </c>
      <c r="AT64" s="220">
        <v>0</v>
      </c>
      <c r="AU64" s="220">
        <v>0</v>
      </c>
      <c r="AV64" s="220">
        <v>0</v>
      </c>
      <c r="AW64" s="220">
        <v>0</v>
      </c>
      <c r="AX64" s="220">
        <v>0</v>
      </c>
      <c r="AY64" s="220">
        <v>0</v>
      </c>
      <c r="AZ64" s="220">
        <v>0</v>
      </c>
      <c r="BA64" s="220">
        <v>0</v>
      </c>
      <c r="BB64" s="220">
        <v>0</v>
      </c>
      <c r="BC64" s="220">
        <v>0</v>
      </c>
      <c r="BD64" s="220">
        <v>0</v>
      </c>
      <c r="BE64" s="220">
        <v>0</v>
      </c>
      <c r="BF64" s="220">
        <v>0</v>
      </c>
      <c r="BG64" s="220">
        <v>0</v>
      </c>
      <c r="BH64" s="220">
        <v>0</v>
      </c>
      <c r="BI64" s="220">
        <v>0</v>
      </c>
      <c r="BJ64" s="220">
        <v>0</v>
      </c>
      <c r="BK64" s="220">
        <v>0</v>
      </c>
      <c r="BL64" s="220">
        <v>0</v>
      </c>
      <c r="BM64" s="220">
        <v>0</v>
      </c>
      <c r="BN64" s="220">
        <v>0</v>
      </c>
      <c r="BO64" s="220">
        <v>0</v>
      </c>
      <c r="BP64" s="220">
        <v>0</v>
      </c>
      <c r="BQ64" s="220">
        <v>0</v>
      </c>
      <c r="BR64" s="220">
        <v>0</v>
      </c>
      <c r="BS64" s="220">
        <v>0</v>
      </c>
      <c r="BT64" s="220">
        <v>0</v>
      </c>
      <c r="BU64" s="220">
        <v>0</v>
      </c>
      <c r="BV64" s="220">
        <v>0</v>
      </c>
      <c r="BW64" s="220">
        <v>0</v>
      </c>
      <c r="BX64" s="220">
        <v>0</v>
      </c>
      <c r="BY64" s="220">
        <v>0</v>
      </c>
      <c r="BZ64" s="220">
        <v>0</v>
      </c>
      <c r="CA64" s="220">
        <v>0</v>
      </c>
      <c r="CB64" s="220">
        <v>0</v>
      </c>
      <c r="CC64" s="220">
        <v>0</v>
      </c>
      <c r="CD64" s="220">
        <v>0</v>
      </c>
      <c r="CE64" s="220">
        <v>0</v>
      </c>
      <c r="CF64" s="220">
        <v>0</v>
      </c>
      <c r="CG64" s="220">
        <v>0</v>
      </c>
      <c r="CH64" s="220">
        <v>0</v>
      </c>
      <c r="CI64" s="220">
        <v>0</v>
      </c>
      <c r="CJ64" s="220">
        <v>0</v>
      </c>
      <c r="CK64" s="220">
        <v>0</v>
      </c>
      <c r="CL64" s="220">
        <v>0</v>
      </c>
      <c r="CM64" s="220">
        <v>0</v>
      </c>
      <c r="CN64" s="220">
        <v>0</v>
      </c>
      <c r="CO64" s="220">
        <v>0</v>
      </c>
      <c r="CP64" s="220">
        <v>0</v>
      </c>
      <c r="CQ64" s="220">
        <v>0</v>
      </c>
      <c r="CR64" s="220">
        <v>0</v>
      </c>
      <c r="CS64" s="220">
        <v>0</v>
      </c>
      <c r="CT64" s="220">
        <v>0</v>
      </c>
      <c r="CU64" s="220">
        <v>0</v>
      </c>
      <c r="CV64" s="220">
        <v>0</v>
      </c>
      <c r="CW64" s="220">
        <v>0</v>
      </c>
      <c r="CX64" s="220">
        <v>0</v>
      </c>
      <c r="CY64" s="220">
        <v>0</v>
      </c>
      <c r="CZ64" s="220">
        <v>0</v>
      </c>
      <c r="DA64" s="220">
        <v>0</v>
      </c>
      <c r="DB64" s="220">
        <v>0</v>
      </c>
      <c r="DC64" s="220">
        <v>0</v>
      </c>
      <c r="DD64" s="220">
        <v>0</v>
      </c>
      <c r="DE64" s="220">
        <v>0</v>
      </c>
      <c r="DF64" s="220">
        <v>0</v>
      </c>
      <c r="DG64" s="220">
        <v>0</v>
      </c>
      <c r="DH64" s="220">
        <v>0</v>
      </c>
      <c r="DI64" s="220">
        <v>0</v>
      </c>
      <c r="DJ64" s="220">
        <v>0</v>
      </c>
      <c r="DK64" s="220">
        <v>0</v>
      </c>
      <c r="DL64" s="220">
        <v>0</v>
      </c>
      <c r="DM64" s="220">
        <v>0</v>
      </c>
      <c r="DN64" s="220">
        <v>0</v>
      </c>
      <c r="DO64" s="220">
        <v>0</v>
      </c>
      <c r="DP64" s="220">
        <v>0</v>
      </c>
      <c r="DQ64" s="220">
        <v>0</v>
      </c>
      <c r="DR64" s="220">
        <v>0</v>
      </c>
      <c r="DS64" s="220">
        <v>0</v>
      </c>
    </row>
    <row r="65" spans="1:123" ht="13" x14ac:dyDescent="0.3">
      <c r="A65" s="171"/>
      <c r="B65" s="207"/>
      <c r="C65" s="171"/>
      <c r="D65" s="207"/>
      <c r="E65" s="171"/>
      <c r="F65" s="171"/>
      <c r="G65" s="171"/>
      <c r="H65" s="171"/>
      <c r="I65" s="171"/>
      <c r="J65" s="171"/>
      <c r="K65" s="12"/>
      <c r="L65" s="12"/>
      <c r="M65" s="12"/>
      <c r="N65" s="12"/>
      <c r="O65" s="12"/>
      <c r="P65" s="12"/>
      <c r="Q65" s="12"/>
      <c r="R65" s="12"/>
      <c r="S65" s="12"/>
      <c r="T65" s="12"/>
      <c r="U65" s="12"/>
      <c r="V65" s="12"/>
      <c r="W65" s="12"/>
      <c r="X65" s="12"/>
      <c r="Y65" s="12"/>
      <c r="Z65" s="12"/>
      <c r="AA65" s="12"/>
      <c r="AB65" s="12"/>
      <c r="AC65" s="12"/>
      <c r="AD65" s="12"/>
      <c r="AE65" s="12"/>
      <c r="AF65" s="12"/>
      <c r="AG65" s="12"/>
    </row>
    <row r="66" spans="1:123" ht="12.5" x14ac:dyDescent="0.25">
      <c r="A66" s="171"/>
      <c r="B66" s="215"/>
      <c r="C66" s="191"/>
      <c r="D66" s="215" t="s">
        <v>388</v>
      </c>
      <c r="E66" s="203" t="str">
        <f>E64</f>
        <v>INR Mn</v>
      </c>
      <c r="F66" s="203"/>
      <c r="G66" s="203"/>
      <c r="H66" s="203">
        <f t="shared" ref="H66:BS66" ca="1" si="524">SUM(H62:H64)</f>
        <v>0</v>
      </c>
      <c r="I66" s="203">
        <f t="shared" ca="1" si="524"/>
        <v>0</v>
      </c>
      <c r="J66" s="203">
        <f t="shared" ca="1" si="524"/>
        <v>0</v>
      </c>
      <c r="K66" s="203">
        <f t="shared" ca="1" si="524"/>
        <v>35.617038847991807</v>
      </c>
      <c r="L66" s="203">
        <f t="shared" ca="1" si="524"/>
        <v>80.864529068085346</v>
      </c>
      <c r="M66" s="203">
        <f t="shared" ca="1" si="524"/>
        <v>209.56433192859348</v>
      </c>
      <c r="N66" s="203">
        <f t="shared" ca="1" si="524"/>
        <v>257.69040461655197</v>
      </c>
      <c r="O66" s="203">
        <f t="shared" ca="1" si="524"/>
        <v>760.34795185575172</v>
      </c>
      <c r="P66" s="203">
        <f t="shared" ca="1" si="524"/>
        <v>859.82564327023965</v>
      </c>
      <c r="Q66" s="203">
        <f t="shared" ca="1" si="524"/>
        <v>1044.4817002380619</v>
      </c>
      <c r="R66" s="203">
        <f t="shared" ca="1" si="524"/>
        <v>1151.7563347234463</v>
      </c>
      <c r="S66" s="203">
        <f t="shared" ca="1" si="524"/>
        <v>1965.6385551317735</v>
      </c>
      <c r="T66" s="203">
        <f t="shared" ca="1" si="524"/>
        <v>1950.6586237250017</v>
      </c>
      <c r="U66" s="203">
        <f t="shared" ca="1" si="524"/>
        <v>2012.5504484876224</v>
      </c>
      <c r="V66" s="203">
        <f t="shared" ca="1" si="524"/>
        <v>2004.6041119977017</v>
      </c>
      <c r="W66" s="203">
        <f t="shared" ca="1" si="524"/>
        <v>3207.0521136488119</v>
      </c>
      <c r="X66" s="203">
        <f t="shared" ca="1" si="524"/>
        <v>3184.6138203348883</v>
      </c>
      <c r="Y66" s="203">
        <f t="shared" ca="1" si="524"/>
        <v>3308.4398116465554</v>
      </c>
      <c r="Z66" s="203">
        <f t="shared" ca="1" si="524"/>
        <v>3294.6203578677578</v>
      </c>
      <c r="AA66" s="203">
        <f t="shared" ca="1" si="524"/>
        <v>6037.9101753592822</v>
      </c>
      <c r="AB66" s="203">
        <f t="shared" ca="1" si="524"/>
        <v>5956.7639971863955</v>
      </c>
      <c r="AC66" s="203">
        <f t="shared" ca="1" si="524"/>
        <v>6254.0393965888634</v>
      </c>
      <c r="AD66" s="203">
        <f t="shared" ca="1" si="524"/>
        <v>6222.3502706418585</v>
      </c>
      <c r="AE66" s="203">
        <f t="shared" ca="1" si="524"/>
        <v>7465.1295555956131</v>
      </c>
      <c r="AF66" s="203">
        <f t="shared" ca="1" si="524"/>
        <v>7441.2844937173923</v>
      </c>
      <c r="AG66" s="203">
        <f t="shared" ca="1" si="524"/>
        <v>7355.9157376055482</v>
      </c>
      <c r="AH66" s="203">
        <f t="shared" ca="1" si="524"/>
        <v>7347.1352515370017</v>
      </c>
      <c r="AI66" s="203">
        <f t="shared" ca="1" si="524"/>
        <v>7774.4908156080219</v>
      </c>
      <c r="AJ66" s="203">
        <f t="shared" ca="1" si="524"/>
        <v>7771.4120216884803</v>
      </c>
      <c r="AK66" s="203">
        <f t="shared" ca="1" si="524"/>
        <v>7675.1807476221493</v>
      </c>
      <c r="AL66" s="203">
        <f t="shared" ca="1" si="524"/>
        <v>7673.6436045817227</v>
      </c>
      <c r="AM66" s="203">
        <f t="shared" ca="1" si="524"/>
        <v>7632.5765637225395</v>
      </c>
      <c r="AN66" s="203">
        <f t="shared" ca="1" si="524"/>
        <v>7651.3113864446168</v>
      </c>
      <c r="AO66" s="203">
        <f t="shared" ca="1" si="524"/>
        <v>7547.5308671418607</v>
      </c>
      <c r="AP66" s="203">
        <f t="shared" ca="1" si="524"/>
        <v>7546.0261555414763</v>
      </c>
      <c r="AQ66" s="203">
        <f t="shared" ca="1" si="524"/>
        <v>7456.4609966727512</v>
      </c>
      <c r="AR66" s="203">
        <f t="shared" ca="1" si="524"/>
        <v>7418.2468160442695</v>
      </c>
      <c r="AS66" s="203">
        <f t="shared" ca="1" si="524"/>
        <v>7259.5528357449002</v>
      </c>
      <c r="AT66" s="203">
        <f t="shared" ca="1" si="524"/>
        <v>7258.6255370910203</v>
      </c>
      <c r="AU66" s="203">
        <f t="shared" ca="1" si="524"/>
        <v>7060.3079219007923</v>
      </c>
      <c r="AV66" s="203">
        <f t="shared" ca="1" si="524"/>
        <v>7079.2441166090939</v>
      </c>
      <c r="AW66" s="203">
        <f t="shared" ca="1" si="524"/>
        <v>7026.5297330819922</v>
      </c>
      <c r="AX66" s="203">
        <f t="shared" ca="1" si="524"/>
        <v>7026.6029513593912</v>
      </c>
      <c r="AY66" s="203">
        <f t="shared" ca="1" si="524"/>
        <v>7013.3959250171756</v>
      </c>
      <c r="AZ66" s="203">
        <f t="shared" ca="1" si="524"/>
        <v>7031.9630772789387</v>
      </c>
      <c r="BA66" s="203">
        <f t="shared" ca="1" si="524"/>
        <v>7041.4449069760994</v>
      </c>
      <c r="BB66" s="203">
        <f t="shared" ca="1" si="524"/>
        <v>7041.8421179938923</v>
      </c>
      <c r="BC66" s="203">
        <f t="shared" ca="1" si="524"/>
        <v>7041.9072942460953</v>
      </c>
      <c r="BD66" s="203">
        <f t="shared" ca="1" si="524"/>
        <v>7057.7472465958308</v>
      </c>
      <c r="BE66" s="203">
        <f t="shared" ca="1" si="524"/>
        <v>7067.5615527259906</v>
      </c>
      <c r="BF66" s="203">
        <f t="shared" ca="1" si="524"/>
        <v>7068.2941171554885</v>
      </c>
      <c r="BG66" s="203">
        <f t="shared" ca="1" si="524"/>
        <v>7054.3669891384634</v>
      </c>
      <c r="BH66" s="203">
        <f t="shared" ca="1" si="524"/>
        <v>7073.604947805552</v>
      </c>
      <c r="BI66" s="203">
        <f t="shared" ca="1" si="524"/>
        <v>7083.7633885171927</v>
      </c>
      <c r="BJ66" s="203">
        <f t="shared" ca="1" si="524"/>
        <v>7084.8430653869473</v>
      </c>
      <c r="BK66" s="203">
        <f t="shared" ca="1" si="524"/>
        <v>7071.8864918276886</v>
      </c>
      <c r="BL66" s="203">
        <f t="shared" ca="1" si="524"/>
        <v>7091.4775961794112</v>
      </c>
      <c r="BM66" s="203">
        <f t="shared" ca="1" si="524"/>
        <v>7101.992238409166</v>
      </c>
      <c r="BN66" s="203">
        <f t="shared" ca="1" si="524"/>
        <v>7103.4311990731949</v>
      </c>
      <c r="BO66" s="203">
        <f t="shared" ca="1" si="524"/>
        <v>7090.9530145482076</v>
      </c>
      <c r="BP66" s="203">
        <f t="shared" ca="1" si="524"/>
        <v>7110.9096474917969</v>
      </c>
      <c r="BQ66" s="203">
        <f t="shared" ca="1" si="524"/>
        <v>7121.7929812984366</v>
      </c>
      <c r="BR66" s="203">
        <f t="shared" ca="1" si="524"/>
        <v>7123.6038238942492</v>
      </c>
      <c r="BS66" s="203">
        <f t="shared" ca="1" si="524"/>
        <v>7124.9709150444796</v>
      </c>
      <c r="BT66" s="203">
        <f t="shared" ref="BT66:DS66" ca="1" si="525">SUM(BT62:BT64)</f>
        <v>7142.1673449663958</v>
      </c>
      <c r="BU66" s="203">
        <f t="shared" ca="1" si="525"/>
        <v>7152.1888147125574</v>
      </c>
      <c r="BV66" s="203">
        <f t="shared" ca="1" si="525"/>
        <v>7153.130335382295</v>
      </c>
      <c r="BW66" s="203">
        <f t="shared" ca="1" si="525"/>
        <v>7139.3915459208401</v>
      </c>
      <c r="BX66" s="203">
        <f t="shared" ca="1" si="525"/>
        <v>7158.8420927465759</v>
      </c>
      <c r="BY66" s="203">
        <f t="shared" ca="1" si="525"/>
        <v>7167.971477525778</v>
      </c>
      <c r="BZ66" s="203">
        <f t="shared" ca="1" si="525"/>
        <v>7168.013193855988</v>
      </c>
      <c r="CA66" s="203">
        <f t="shared" ca="1" si="525"/>
        <v>7154.0054853968668</v>
      </c>
      <c r="CB66" s="203">
        <f t="shared" ca="1" si="525"/>
        <v>7172.5405881685565</v>
      </c>
      <c r="CC66" s="203">
        <f t="shared" ca="1" si="525"/>
        <v>7180.7466073907399</v>
      </c>
      <c r="CD66" s="203">
        <f t="shared" ca="1" si="525"/>
        <v>7179.8569681147637</v>
      </c>
      <c r="CE66" s="203">
        <f t="shared" ca="1" si="525"/>
        <v>7165.0292499920033</v>
      </c>
      <c r="CF66" s="203">
        <f t="shared" ca="1" si="525"/>
        <v>7182.6168090428728</v>
      </c>
      <c r="CG66" s="203">
        <f t="shared" ca="1" si="525"/>
        <v>7188.6236016221683</v>
      </c>
      <c r="CH66" s="203">
        <f t="shared" ca="1" si="525"/>
        <v>7185.5157053973999</v>
      </c>
      <c r="CI66" s="203">
        <f t="shared" ca="1" si="525"/>
        <v>7181.9213452199292</v>
      </c>
      <c r="CJ66" s="203">
        <f t="shared" ca="1" si="525"/>
        <v>7194.113443795155</v>
      </c>
      <c r="CK66" s="203">
        <f t="shared" ca="1" si="525"/>
        <v>7194.113443795155</v>
      </c>
      <c r="CL66" s="203">
        <f t="shared" ca="1" si="525"/>
        <v>7184.9467771284872</v>
      </c>
      <c r="CM66" s="203">
        <f t="shared" ca="1" si="525"/>
        <v>7307.9522915590824</v>
      </c>
      <c r="CN66" s="203">
        <f t="shared" ca="1" si="525"/>
        <v>7317.1189582257502</v>
      </c>
      <c r="CO66" s="203">
        <f t="shared" ca="1" si="525"/>
        <v>7317.1189582257502</v>
      </c>
      <c r="CP66" s="203">
        <f t="shared" ca="1" si="525"/>
        <v>7307.9522915590824</v>
      </c>
      <c r="CQ66" s="203">
        <f t="shared" ca="1" si="525"/>
        <v>7431.5964995327176</v>
      </c>
      <c r="CR66" s="203">
        <f t="shared" ca="1" si="525"/>
        <v>7440.7631661993855</v>
      </c>
      <c r="CS66" s="203">
        <f t="shared" ca="1" si="525"/>
        <v>7440.7631661993855</v>
      </c>
      <c r="CT66" s="203">
        <f t="shared" ca="1" si="525"/>
        <v>7431.5964995327176</v>
      </c>
      <c r="CU66" s="203">
        <f t="shared" ca="1" si="525"/>
        <v>7555.3601167563902</v>
      </c>
      <c r="CV66" s="203">
        <f t="shared" ca="1" si="525"/>
        <v>7564.5267834230581</v>
      </c>
      <c r="CW66" s="203">
        <f t="shared" ca="1" si="525"/>
        <v>7564.5267834230581</v>
      </c>
      <c r="CX66" s="203">
        <f t="shared" ca="1" si="525"/>
        <v>7555.3601167563902</v>
      </c>
      <c r="CY66" s="203">
        <f t="shared" ca="1" si="525"/>
        <v>7839.5345309182239</v>
      </c>
      <c r="CZ66" s="203">
        <f t="shared" ca="1" si="525"/>
        <v>7845.5625499935059</v>
      </c>
      <c r="DA66" s="203">
        <f t="shared" ca="1" si="525"/>
        <v>7845.5625499935059</v>
      </c>
      <c r="DB66" s="203">
        <f t="shared" ca="1" si="525"/>
        <v>7836.395883326838</v>
      </c>
      <c r="DC66" s="203">
        <f t="shared" ca="1" si="525"/>
        <v>8547.1613429219469</v>
      </c>
      <c r="DD66" s="203">
        <f t="shared" ca="1" si="525"/>
        <v>8556.3280095886148</v>
      </c>
      <c r="DE66" s="203">
        <f t="shared" ca="1" si="525"/>
        <v>8556.3280095886148</v>
      </c>
      <c r="DF66" s="203">
        <f t="shared" ca="1" si="525"/>
        <v>8547.1613429219469</v>
      </c>
      <c r="DG66" s="203">
        <f t="shared" ca="1" si="525"/>
        <v>8523.8655645901472</v>
      </c>
      <c r="DH66" s="203">
        <f t="shared" ca="1" si="525"/>
        <v>8533.0322312568151</v>
      </c>
      <c r="DI66" s="203">
        <f t="shared" ca="1" si="525"/>
        <v>8533.0322312568151</v>
      </c>
      <c r="DJ66" s="203">
        <f t="shared" ca="1" si="525"/>
        <v>8523.8655645901472</v>
      </c>
      <c r="DK66" s="203">
        <f t="shared" ca="1" si="525"/>
        <v>8500.6891955133597</v>
      </c>
      <c r="DL66" s="203">
        <f t="shared" ca="1" si="525"/>
        <v>8509.8558621800275</v>
      </c>
      <c r="DM66" s="203">
        <f t="shared" ca="1" si="525"/>
        <v>8509.8558621800275</v>
      </c>
      <c r="DN66" s="203">
        <f t="shared" ca="1" si="525"/>
        <v>8500.6891955133597</v>
      </c>
      <c r="DO66" s="203">
        <f t="shared" ca="1" si="525"/>
        <v>8490.983637076346</v>
      </c>
      <c r="DP66" s="203">
        <f t="shared" ca="1" si="525"/>
        <v>8497.0116561514842</v>
      </c>
      <c r="DQ66" s="203">
        <f t="shared" ca="1" si="525"/>
        <v>8497.0116561514842</v>
      </c>
      <c r="DR66" s="203">
        <f t="shared" ca="1" si="525"/>
        <v>8487.8449894848163</v>
      </c>
      <c r="DS66" s="203">
        <f t="shared" ca="1" si="525"/>
        <v>8463.9106175833149</v>
      </c>
    </row>
    <row r="67" spans="1:123" ht="13" x14ac:dyDescent="0.25">
      <c r="A67" s="171"/>
      <c r="B67" s="221"/>
      <c r="C67" s="171"/>
      <c r="D67" s="221"/>
      <c r="E67" s="171"/>
      <c r="F67" s="171"/>
      <c r="G67" s="171"/>
      <c r="H67" s="171"/>
      <c r="I67" s="171"/>
      <c r="J67" s="171"/>
      <c r="K67" s="12"/>
      <c r="L67" s="12"/>
      <c r="M67" s="12"/>
      <c r="N67" s="12"/>
      <c r="O67" s="256">
        <f ca="1">SUM(L66:O66)</f>
        <v>1308.4672174689827</v>
      </c>
      <c r="P67" s="12"/>
      <c r="Q67" s="12"/>
      <c r="R67" s="12"/>
      <c r="S67" s="12"/>
      <c r="T67" s="12"/>
      <c r="U67" s="12"/>
      <c r="V67" s="12"/>
      <c r="W67" s="12"/>
      <c r="X67" s="12"/>
      <c r="Y67" s="12"/>
      <c r="Z67" s="12"/>
      <c r="AA67" s="12"/>
      <c r="AB67" s="12"/>
      <c r="AC67" s="12"/>
      <c r="AD67" s="12"/>
      <c r="AE67" s="12"/>
      <c r="AF67" s="12"/>
      <c r="AG67" s="12"/>
    </row>
    <row r="68" spans="1:123" ht="12.5" x14ac:dyDescent="0.25">
      <c r="A68" s="171"/>
      <c r="B68" s="215"/>
      <c r="C68" s="191"/>
      <c r="D68" s="215" t="s">
        <v>389</v>
      </c>
      <c r="E68" s="222" t="s">
        <v>32</v>
      </c>
      <c r="F68" s="214"/>
      <c r="G68" s="214"/>
      <c r="H68" s="214">
        <f t="shared" ref="H68:BS68" si="526">CTaxRate</f>
        <v>0.17010000000000003</v>
      </c>
      <c r="I68" s="214">
        <f t="shared" si="526"/>
        <v>0.17010000000000003</v>
      </c>
      <c r="J68" s="214">
        <f t="shared" si="526"/>
        <v>0.17010000000000003</v>
      </c>
      <c r="K68" s="214">
        <f t="shared" si="526"/>
        <v>0.17010000000000003</v>
      </c>
      <c r="L68" s="214">
        <f t="shared" si="526"/>
        <v>0.17010000000000003</v>
      </c>
      <c r="M68" s="214">
        <f t="shared" si="526"/>
        <v>0.17010000000000003</v>
      </c>
      <c r="N68" s="214">
        <f t="shared" si="526"/>
        <v>0.17010000000000003</v>
      </c>
      <c r="O68" s="214">
        <f t="shared" si="526"/>
        <v>0.17010000000000003</v>
      </c>
      <c r="P68" s="214">
        <f t="shared" si="526"/>
        <v>0.17010000000000003</v>
      </c>
      <c r="Q68" s="214">
        <f t="shared" si="526"/>
        <v>0.17010000000000003</v>
      </c>
      <c r="R68" s="214">
        <f t="shared" si="526"/>
        <v>0.17010000000000003</v>
      </c>
      <c r="S68" s="214">
        <f t="shared" si="526"/>
        <v>0.17010000000000003</v>
      </c>
      <c r="T68" s="214">
        <f t="shared" si="526"/>
        <v>0.17010000000000003</v>
      </c>
      <c r="U68" s="214">
        <f t="shared" si="526"/>
        <v>0.17010000000000003</v>
      </c>
      <c r="V68" s="214">
        <f t="shared" si="526"/>
        <v>0.17010000000000003</v>
      </c>
      <c r="W68" s="214">
        <f t="shared" si="526"/>
        <v>0.17010000000000003</v>
      </c>
      <c r="X68" s="214">
        <f t="shared" si="526"/>
        <v>0.17010000000000003</v>
      </c>
      <c r="Y68" s="214">
        <f t="shared" si="526"/>
        <v>0.17010000000000003</v>
      </c>
      <c r="Z68" s="214">
        <f t="shared" si="526"/>
        <v>0.17010000000000003</v>
      </c>
      <c r="AA68" s="214">
        <f t="shared" si="526"/>
        <v>0.17010000000000003</v>
      </c>
      <c r="AB68" s="214">
        <f t="shared" si="526"/>
        <v>0.17010000000000003</v>
      </c>
      <c r="AC68" s="214">
        <f t="shared" si="526"/>
        <v>0.17010000000000003</v>
      </c>
      <c r="AD68" s="214">
        <f t="shared" si="526"/>
        <v>0.17010000000000003</v>
      </c>
      <c r="AE68" s="214">
        <f t="shared" si="526"/>
        <v>0.17010000000000003</v>
      </c>
      <c r="AF68" s="214">
        <f t="shared" si="526"/>
        <v>0.17010000000000003</v>
      </c>
      <c r="AG68" s="214">
        <f t="shared" si="526"/>
        <v>0.17010000000000003</v>
      </c>
      <c r="AH68" s="214">
        <f t="shared" si="526"/>
        <v>0.17010000000000003</v>
      </c>
      <c r="AI68" s="214">
        <f t="shared" si="526"/>
        <v>0.17010000000000003</v>
      </c>
      <c r="AJ68" s="214">
        <f t="shared" si="526"/>
        <v>0.17010000000000003</v>
      </c>
      <c r="AK68" s="214">
        <f t="shared" si="526"/>
        <v>0.17010000000000003</v>
      </c>
      <c r="AL68" s="214">
        <f t="shared" si="526"/>
        <v>0.17010000000000003</v>
      </c>
      <c r="AM68" s="214">
        <f t="shared" si="526"/>
        <v>0.17010000000000003</v>
      </c>
      <c r="AN68" s="214">
        <f t="shared" si="526"/>
        <v>0.17010000000000003</v>
      </c>
      <c r="AO68" s="214">
        <f t="shared" si="526"/>
        <v>0.17010000000000003</v>
      </c>
      <c r="AP68" s="214">
        <f t="shared" si="526"/>
        <v>0.17010000000000003</v>
      </c>
      <c r="AQ68" s="214">
        <f t="shared" si="526"/>
        <v>0.17010000000000003</v>
      </c>
      <c r="AR68" s="214">
        <f t="shared" si="526"/>
        <v>0.17010000000000003</v>
      </c>
      <c r="AS68" s="214">
        <f t="shared" si="526"/>
        <v>0.17010000000000003</v>
      </c>
      <c r="AT68" s="214">
        <f t="shared" si="526"/>
        <v>0.17010000000000003</v>
      </c>
      <c r="AU68" s="214">
        <f t="shared" si="526"/>
        <v>0.17010000000000003</v>
      </c>
      <c r="AV68" s="214">
        <f t="shared" si="526"/>
        <v>0.17010000000000003</v>
      </c>
      <c r="AW68" s="214">
        <f t="shared" si="526"/>
        <v>0.17010000000000003</v>
      </c>
      <c r="AX68" s="214">
        <f t="shared" si="526"/>
        <v>0.17010000000000003</v>
      </c>
      <c r="AY68" s="214">
        <f t="shared" si="526"/>
        <v>0.17010000000000003</v>
      </c>
      <c r="AZ68" s="214">
        <f t="shared" si="526"/>
        <v>0.17010000000000003</v>
      </c>
      <c r="BA68" s="214">
        <f t="shared" si="526"/>
        <v>0.17010000000000003</v>
      </c>
      <c r="BB68" s="214">
        <f t="shared" si="526"/>
        <v>0.17010000000000003</v>
      </c>
      <c r="BC68" s="214">
        <f t="shared" si="526"/>
        <v>0.17010000000000003</v>
      </c>
      <c r="BD68" s="214">
        <f t="shared" si="526"/>
        <v>0.17010000000000003</v>
      </c>
      <c r="BE68" s="214">
        <f t="shared" si="526"/>
        <v>0.17010000000000003</v>
      </c>
      <c r="BF68" s="214">
        <f t="shared" si="526"/>
        <v>0.17010000000000003</v>
      </c>
      <c r="BG68" s="214">
        <f t="shared" si="526"/>
        <v>0.17010000000000003</v>
      </c>
      <c r="BH68" s="214">
        <f t="shared" si="526"/>
        <v>0.17010000000000003</v>
      </c>
      <c r="BI68" s="214">
        <f t="shared" si="526"/>
        <v>0.17010000000000003</v>
      </c>
      <c r="BJ68" s="214">
        <f t="shared" si="526"/>
        <v>0.17010000000000003</v>
      </c>
      <c r="BK68" s="214">
        <f t="shared" si="526"/>
        <v>0.17010000000000003</v>
      </c>
      <c r="BL68" s="214">
        <f t="shared" si="526"/>
        <v>0.17010000000000003</v>
      </c>
      <c r="BM68" s="214">
        <f t="shared" si="526"/>
        <v>0.17010000000000003</v>
      </c>
      <c r="BN68" s="214">
        <f t="shared" si="526"/>
        <v>0.17010000000000003</v>
      </c>
      <c r="BO68" s="214">
        <f t="shared" si="526"/>
        <v>0.17010000000000003</v>
      </c>
      <c r="BP68" s="214">
        <f t="shared" si="526"/>
        <v>0.17010000000000003</v>
      </c>
      <c r="BQ68" s="214">
        <f t="shared" si="526"/>
        <v>0.17010000000000003</v>
      </c>
      <c r="BR68" s="214">
        <f t="shared" si="526"/>
        <v>0.17010000000000003</v>
      </c>
      <c r="BS68" s="214">
        <f t="shared" si="526"/>
        <v>0.17010000000000003</v>
      </c>
      <c r="BT68" s="214">
        <f t="shared" ref="BT68:DS68" si="527">CTaxRate</f>
        <v>0.17010000000000003</v>
      </c>
      <c r="BU68" s="214">
        <f t="shared" si="527"/>
        <v>0.17010000000000003</v>
      </c>
      <c r="BV68" s="214">
        <f t="shared" si="527"/>
        <v>0.17010000000000003</v>
      </c>
      <c r="BW68" s="214">
        <f t="shared" si="527"/>
        <v>0.17010000000000003</v>
      </c>
      <c r="BX68" s="214">
        <f t="shared" si="527"/>
        <v>0.17010000000000003</v>
      </c>
      <c r="BY68" s="214">
        <f t="shared" si="527"/>
        <v>0.17010000000000003</v>
      </c>
      <c r="BZ68" s="214">
        <f t="shared" si="527"/>
        <v>0.17010000000000003</v>
      </c>
      <c r="CA68" s="214">
        <f t="shared" si="527"/>
        <v>0.17010000000000003</v>
      </c>
      <c r="CB68" s="214">
        <f t="shared" si="527"/>
        <v>0.17010000000000003</v>
      </c>
      <c r="CC68" s="214">
        <f t="shared" si="527"/>
        <v>0.17010000000000003</v>
      </c>
      <c r="CD68" s="214">
        <f t="shared" si="527"/>
        <v>0.17010000000000003</v>
      </c>
      <c r="CE68" s="214">
        <f t="shared" si="527"/>
        <v>0.17010000000000003</v>
      </c>
      <c r="CF68" s="214">
        <f t="shared" si="527"/>
        <v>0.17010000000000003</v>
      </c>
      <c r="CG68" s="214">
        <f t="shared" si="527"/>
        <v>0.17010000000000003</v>
      </c>
      <c r="CH68" s="214">
        <f t="shared" si="527"/>
        <v>0.17010000000000003</v>
      </c>
      <c r="CI68" s="214">
        <f t="shared" si="527"/>
        <v>0.17010000000000003</v>
      </c>
      <c r="CJ68" s="214">
        <f t="shared" si="527"/>
        <v>0.17010000000000003</v>
      </c>
      <c r="CK68" s="214">
        <f t="shared" si="527"/>
        <v>0.17010000000000003</v>
      </c>
      <c r="CL68" s="214">
        <f t="shared" si="527"/>
        <v>0.17010000000000003</v>
      </c>
      <c r="CM68" s="214">
        <f t="shared" si="527"/>
        <v>0.17010000000000003</v>
      </c>
      <c r="CN68" s="214">
        <f t="shared" si="527"/>
        <v>0.17010000000000003</v>
      </c>
      <c r="CO68" s="214">
        <f t="shared" si="527"/>
        <v>0.17010000000000003</v>
      </c>
      <c r="CP68" s="214">
        <f t="shared" si="527"/>
        <v>0.17010000000000003</v>
      </c>
      <c r="CQ68" s="214">
        <f t="shared" si="527"/>
        <v>0.17010000000000003</v>
      </c>
      <c r="CR68" s="214">
        <f t="shared" si="527"/>
        <v>0.17010000000000003</v>
      </c>
      <c r="CS68" s="214">
        <f t="shared" si="527"/>
        <v>0.17010000000000003</v>
      </c>
      <c r="CT68" s="214">
        <f t="shared" si="527"/>
        <v>0.17010000000000003</v>
      </c>
      <c r="CU68" s="214">
        <f t="shared" si="527"/>
        <v>0.17010000000000003</v>
      </c>
      <c r="CV68" s="214">
        <f t="shared" si="527"/>
        <v>0.17010000000000003</v>
      </c>
      <c r="CW68" s="214">
        <f t="shared" si="527"/>
        <v>0.17010000000000003</v>
      </c>
      <c r="CX68" s="214">
        <f t="shared" si="527"/>
        <v>0.17010000000000003</v>
      </c>
      <c r="CY68" s="214">
        <f t="shared" si="527"/>
        <v>0.17010000000000003</v>
      </c>
      <c r="CZ68" s="214">
        <f t="shared" si="527"/>
        <v>0.17010000000000003</v>
      </c>
      <c r="DA68" s="214">
        <f t="shared" si="527"/>
        <v>0.17010000000000003</v>
      </c>
      <c r="DB68" s="214">
        <f t="shared" si="527"/>
        <v>0.17010000000000003</v>
      </c>
      <c r="DC68" s="214">
        <f t="shared" si="527"/>
        <v>0.17010000000000003</v>
      </c>
      <c r="DD68" s="214">
        <f t="shared" si="527"/>
        <v>0.17010000000000003</v>
      </c>
      <c r="DE68" s="214">
        <f t="shared" si="527"/>
        <v>0.17010000000000003</v>
      </c>
      <c r="DF68" s="214">
        <f t="shared" si="527"/>
        <v>0.17010000000000003</v>
      </c>
      <c r="DG68" s="214">
        <f t="shared" si="527"/>
        <v>0.17010000000000003</v>
      </c>
      <c r="DH68" s="214">
        <f t="shared" si="527"/>
        <v>0.17010000000000003</v>
      </c>
      <c r="DI68" s="214">
        <f t="shared" si="527"/>
        <v>0.17010000000000003</v>
      </c>
      <c r="DJ68" s="214">
        <f t="shared" si="527"/>
        <v>0.17010000000000003</v>
      </c>
      <c r="DK68" s="214">
        <f t="shared" si="527"/>
        <v>0.17010000000000003</v>
      </c>
      <c r="DL68" s="214">
        <f t="shared" si="527"/>
        <v>0.17010000000000003</v>
      </c>
      <c r="DM68" s="214">
        <f t="shared" si="527"/>
        <v>0.17010000000000003</v>
      </c>
      <c r="DN68" s="214">
        <f t="shared" si="527"/>
        <v>0.17010000000000003</v>
      </c>
      <c r="DO68" s="214">
        <f t="shared" si="527"/>
        <v>0.17010000000000003</v>
      </c>
      <c r="DP68" s="214">
        <f t="shared" si="527"/>
        <v>0.17010000000000003</v>
      </c>
      <c r="DQ68" s="214">
        <f t="shared" si="527"/>
        <v>0.17010000000000003</v>
      </c>
      <c r="DR68" s="214">
        <f t="shared" si="527"/>
        <v>0.17010000000000003</v>
      </c>
      <c r="DS68" s="214">
        <f t="shared" si="527"/>
        <v>0.17010000000000003</v>
      </c>
    </row>
    <row r="69" spans="1:123" ht="12.5" x14ac:dyDescent="0.25">
      <c r="A69" s="171"/>
      <c r="B69" s="215"/>
      <c r="C69" s="191"/>
      <c r="D69" s="215" t="s">
        <v>359</v>
      </c>
      <c r="E69" s="216" t="str">
        <f>E66</f>
        <v>INR Mn</v>
      </c>
      <c r="F69" s="203"/>
      <c r="G69" s="203"/>
      <c r="H69" s="203">
        <f t="shared" ref="H69" ca="1" si="528">IF(H66&lt;0,0,H66*H68)</f>
        <v>0</v>
      </c>
      <c r="I69" s="203">
        <f t="shared" ref="I69:BT69" ca="1" si="529">IF(I66&lt;0,0,I66*I68)</f>
        <v>0</v>
      </c>
      <c r="J69" s="203">
        <f t="shared" ca="1" si="529"/>
        <v>0</v>
      </c>
      <c r="K69" s="203">
        <f t="shared" ca="1" si="529"/>
        <v>6.0584583080434076</v>
      </c>
      <c r="L69" s="203">
        <f t="shared" ca="1" si="529"/>
        <v>13.75505639448132</v>
      </c>
      <c r="M69" s="203">
        <f t="shared" ca="1" si="529"/>
        <v>35.646892861053757</v>
      </c>
      <c r="N69" s="203">
        <f t="shared" ca="1" si="529"/>
        <v>43.8331378252755</v>
      </c>
      <c r="O69" s="203">
        <f t="shared" ca="1" si="529"/>
        <v>129.33518661066338</v>
      </c>
      <c r="P69" s="203">
        <f t="shared" ca="1" si="529"/>
        <v>146.2563419202678</v>
      </c>
      <c r="Q69" s="203">
        <f t="shared" ca="1" si="529"/>
        <v>177.66633721049436</v>
      </c>
      <c r="R69" s="203">
        <f t="shared" ca="1" si="529"/>
        <v>195.91375253645825</v>
      </c>
      <c r="S69" s="203">
        <f t="shared" ca="1" si="529"/>
        <v>334.35511822791472</v>
      </c>
      <c r="T69" s="203">
        <f t="shared" ca="1" si="529"/>
        <v>331.80703189562286</v>
      </c>
      <c r="U69" s="203">
        <f t="shared" ca="1" si="529"/>
        <v>342.33483128774463</v>
      </c>
      <c r="V69" s="203">
        <f t="shared" ca="1" si="529"/>
        <v>340.98315945080913</v>
      </c>
      <c r="W69" s="203">
        <f t="shared" ca="1" si="529"/>
        <v>545.51956453166304</v>
      </c>
      <c r="X69" s="203">
        <f t="shared" ca="1" si="529"/>
        <v>541.70281083896464</v>
      </c>
      <c r="Y69" s="203">
        <f t="shared" ca="1" si="529"/>
        <v>562.76561196107923</v>
      </c>
      <c r="Z69" s="203">
        <f t="shared" ca="1" si="529"/>
        <v>560.41492287330573</v>
      </c>
      <c r="AA69" s="203">
        <f t="shared" ca="1" si="529"/>
        <v>1027.0485208286141</v>
      </c>
      <c r="AB69" s="203">
        <f t="shared" ca="1" si="529"/>
        <v>1013.2455559214061</v>
      </c>
      <c r="AC69" s="203">
        <f t="shared" ca="1" si="529"/>
        <v>1063.8121013597658</v>
      </c>
      <c r="AD69" s="203">
        <f t="shared" ca="1" si="529"/>
        <v>1058.4217810361804</v>
      </c>
      <c r="AE69" s="203">
        <f t="shared" ca="1" si="529"/>
        <v>1269.8185374068139</v>
      </c>
      <c r="AF69" s="203">
        <f t="shared" ca="1" si="529"/>
        <v>1265.7624923813287</v>
      </c>
      <c r="AG69" s="203">
        <f t="shared" ca="1" si="529"/>
        <v>1251.241266966704</v>
      </c>
      <c r="AH69" s="203">
        <f t="shared" ca="1" si="529"/>
        <v>1249.7477062864441</v>
      </c>
      <c r="AI69" s="203">
        <f t="shared" ca="1" si="529"/>
        <v>1322.4408877349247</v>
      </c>
      <c r="AJ69" s="203">
        <f t="shared" ca="1" si="529"/>
        <v>1321.9171848892108</v>
      </c>
      <c r="AK69" s="203">
        <f t="shared" ca="1" si="529"/>
        <v>1305.5482451705277</v>
      </c>
      <c r="AL69" s="203">
        <f t="shared" ca="1" si="529"/>
        <v>1305.2867771393512</v>
      </c>
      <c r="AM69" s="203">
        <f t="shared" ca="1" si="529"/>
        <v>1298.3012734892043</v>
      </c>
      <c r="AN69" s="203">
        <f t="shared" ca="1" si="529"/>
        <v>1301.4880668342296</v>
      </c>
      <c r="AO69" s="203">
        <f t="shared" ca="1" si="529"/>
        <v>1283.8350005008308</v>
      </c>
      <c r="AP69" s="203">
        <f t="shared" ca="1" si="529"/>
        <v>1283.5790490576053</v>
      </c>
      <c r="AQ69" s="203">
        <f t="shared" ca="1" si="529"/>
        <v>1268.3440155340352</v>
      </c>
      <c r="AR69" s="203">
        <f t="shared" ca="1" si="529"/>
        <v>1261.8437834091305</v>
      </c>
      <c r="AS69" s="203">
        <f t="shared" ca="1" si="529"/>
        <v>1234.8499373602078</v>
      </c>
      <c r="AT69" s="203">
        <f t="shared" ca="1" si="529"/>
        <v>1234.6922038591827</v>
      </c>
      <c r="AU69" s="203">
        <f t="shared" ca="1" si="529"/>
        <v>1200.9583775153251</v>
      </c>
      <c r="AV69" s="203">
        <f t="shared" ca="1" si="529"/>
        <v>1204.1794242352071</v>
      </c>
      <c r="AW69" s="203">
        <f t="shared" ca="1" si="529"/>
        <v>1195.2127075972471</v>
      </c>
      <c r="AX69" s="203">
        <f t="shared" ca="1" si="529"/>
        <v>1195.2251620262327</v>
      </c>
      <c r="AY69" s="203">
        <f t="shared" ca="1" si="529"/>
        <v>1192.9786468454217</v>
      </c>
      <c r="AZ69" s="203">
        <f t="shared" ca="1" si="529"/>
        <v>1196.1369194451477</v>
      </c>
      <c r="BA69" s="203">
        <f t="shared" ca="1" si="529"/>
        <v>1197.7497786766348</v>
      </c>
      <c r="BB69" s="203">
        <f t="shared" ca="1" si="529"/>
        <v>1197.8173442707614</v>
      </c>
      <c r="BC69" s="203">
        <f t="shared" ca="1" si="529"/>
        <v>1197.8284307512611</v>
      </c>
      <c r="BD69" s="203">
        <f t="shared" ca="1" si="529"/>
        <v>1200.5228066459511</v>
      </c>
      <c r="BE69" s="203">
        <f t="shared" ca="1" si="529"/>
        <v>1202.1922201186912</v>
      </c>
      <c r="BF69" s="203">
        <f t="shared" ca="1" si="529"/>
        <v>1202.3168293281487</v>
      </c>
      <c r="BG69" s="203">
        <f t="shared" ca="1" si="529"/>
        <v>1199.9478248524529</v>
      </c>
      <c r="BH69" s="203">
        <f t="shared" ca="1" si="529"/>
        <v>1203.2202016217245</v>
      </c>
      <c r="BI69" s="203">
        <f t="shared" ca="1" si="529"/>
        <v>1204.9481523867746</v>
      </c>
      <c r="BJ69" s="203">
        <f t="shared" ca="1" si="529"/>
        <v>1205.13180542232</v>
      </c>
      <c r="BK69" s="203">
        <f t="shared" ca="1" si="529"/>
        <v>1202.9278922598901</v>
      </c>
      <c r="BL69" s="203">
        <f t="shared" ca="1" si="529"/>
        <v>1206.2603391101181</v>
      </c>
      <c r="BM69" s="203">
        <f t="shared" ca="1" si="529"/>
        <v>1208.0488797533994</v>
      </c>
      <c r="BN69" s="203">
        <f t="shared" ca="1" si="529"/>
        <v>1208.2936469623507</v>
      </c>
      <c r="BO69" s="203">
        <f t="shared" ca="1" si="529"/>
        <v>1206.1711077746504</v>
      </c>
      <c r="BP69" s="203">
        <f t="shared" ca="1" si="529"/>
        <v>1209.5657310383549</v>
      </c>
      <c r="BQ69" s="203">
        <f t="shared" ca="1" si="529"/>
        <v>1211.4169861188643</v>
      </c>
      <c r="BR69" s="203">
        <f t="shared" ca="1" si="529"/>
        <v>1211.725010444412</v>
      </c>
      <c r="BS69" s="203">
        <f t="shared" ca="1" si="529"/>
        <v>1211.9575526490662</v>
      </c>
      <c r="BT69" s="203">
        <f t="shared" ca="1" si="529"/>
        <v>1214.8826653787842</v>
      </c>
      <c r="BU69" s="203">
        <f t="shared" ref="BU69:DS69" ca="1" si="530">IF(BU66&lt;0,0,BU66*BU68)</f>
        <v>1216.5873173826062</v>
      </c>
      <c r="BV69" s="203">
        <f t="shared" ca="1" si="530"/>
        <v>1216.7474700485286</v>
      </c>
      <c r="BW69" s="203">
        <f t="shared" ca="1" si="530"/>
        <v>1214.4105019611352</v>
      </c>
      <c r="BX69" s="203">
        <f t="shared" ca="1" si="530"/>
        <v>1217.7190399761928</v>
      </c>
      <c r="BY69" s="203">
        <f t="shared" ca="1" si="530"/>
        <v>1219.2719483271351</v>
      </c>
      <c r="BZ69" s="203">
        <f t="shared" ca="1" si="530"/>
        <v>1219.2790442749038</v>
      </c>
      <c r="CA69" s="203">
        <f t="shared" ca="1" si="530"/>
        <v>1216.8963330660072</v>
      </c>
      <c r="CB69" s="203">
        <f t="shared" ca="1" si="530"/>
        <v>1220.0491540474716</v>
      </c>
      <c r="CC69" s="203">
        <f t="shared" ca="1" si="530"/>
        <v>1221.444997917165</v>
      </c>
      <c r="CD69" s="203">
        <f t="shared" ca="1" si="530"/>
        <v>1221.2936702763216</v>
      </c>
      <c r="CE69" s="203">
        <f t="shared" ca="1" si="530"/>
        <v>1218.7714754236399</v>
      </c>
      <c r="CF69" s="203">
        <f t="shared" ca="1" si="530"/>
        <v>1221.763119218193</v>
      </c>
      <c r="CG69" s="203">
        <f t="shared" ca="1" si="530"/>
        <v>1222.7848746359309</v>
      </c>
      <c r="CH69" s="203">
        <f t="shared" ca="1" si="530"/>
        <v>1222.2562214880979</v>
      </c>
      <c r="CI69" s="203">
        <f t="shared" ca="1" si="530"/>
        <v>1221.6448208219101</v>
      </c>
      <c r="CJ69" s="203">
        <f t="shared" ca="1" si="530"/>
        <v>1223.7186967895561</v>
      </c>
      <c r="CK69" s="203">
        <f t="shared" ca="1" si="530"/>
        <v>1223.7186967895561</v>
      </c>
      <c r="CL69" s="203">
        <f t="shared" ca="1" si="530"/>
        <v>1222.1594467895559</v>
      </c>
      <c r="CM69" s="203">
        <f t="shared" ca="1" si="530"/>
        <v>1243.0826847942001</v>
      </c>
      <c r="CN69" s="203">
        <f t="shared" ca="1" si="530"/>
        <v>1244.6419347942003</v>
      </c>
      <c r="CO69" s="203">
        <f t="shared" ca="1" si="530"/>
        <v>1244.6419347942003</v>
      </c>
      <c r="CP69" s="203">
        <f t="shared" ca="1" si="530"/>
        <v>1243.0826847942001</v>
      </c>
      <c r="CQ69" s="203">
        <f t="shared" ca="1" si="530"/>
        <v>1264.1145645705155</v>
      </c>
      <c r="CR69" s="203">
        <f t="shared" ca="1" si="530"/>
        <v>1265.6738145705158</v>
      </c>
      <c r="CS69" s="203">
        <f t="shared" ca="1" si="530"/>
        <v>1265.6738145705158</v>
      </c>
      <c r="CT69" s="203">
        <f t="shared" ca="1" si="530"/>
        <v>1264.1145645705155</v>
      </c>
      <c r="CU69" s="203">
        <f t="shared" ca="1" si="530"/>
        <v>1285.1667558602621</v>
      </c>
      <c r="CV69" s="203">
        <f t="shared" ca="1" si="530"/>
        <v>1286.7260058602624</v>
      </c>
      <c r="CW69" s="203">
        <f t="shared" ca="1" si="530"/>
        <v>1286.7260058602624</v>
      </c>
      <c r="CX69" s="203">
        <f t="shared" ca="1" si="530"/>
        <v>1285.1667558602621</v>
      </c>
      <c r="CY69" s="203">
        <f t="shared" ca="1" si="530"/>
        <v>1333.5048237091901</v>
      </c>
      <c r="CZ69" s="203">
        <f t="shared" ca="1" si="530"/>
        <v>1334.5301897538957</v>
      </c>
      <c r="DA69" s="203">
        <f t="shared" ca="1" si="530"/>
        <v>1334.5301897538957</v>
      </c>
      <c r="DB69" s="203">
        <f t="shared" ca="1" si="530"/>
        <v>1332.9709397538954</v>
      </c>
      <c r="DC69" s="203">
        <f t="shared" ca="1" si="530"/>
        <v>1453.8721444310233</v>
      </c>
      <c r="DD69" s="203">
        <f t="shared" ca="1" si="530"/>
        <v>1455.4313944310236</v>
      </c>
      <c r="DE69" s="203">
        <f t="shared" ca="1" si="530"/>
        <v>1455.4313944310236</v>
      </c>
      <c r="DF69" s="203">
        <f t="shared" ca="1" si="530"/>
        <v>1453.8721444310233</v>
      </c>
      <c r="DG69" s="203">
        <f t="shared" ca="1" si="530"/>
        <v>1449.9095325367844</v>
      </c>
      <c r="DH69" s="203">
        <f t="shared" ca="1" si="530"/>
        <v>1451.4687825367846</v>
      </c>
      <c r="DI69" s="203">
        <f t="shared" ca="1" si="530"/>
        <v>1451.4687825367846</v>
      </c>
      <c r="DJ69" s="203">
        <f t="shared" ca="1" si="530"/>
        <v>1449.9095325367844</v>
      </c>
      <c r="DK69" s="203">
        <f t="shared" ca="1" si="530"/>
        <v>1445.9672321568228</v>
      </c>
      <c r="DL69" s="203">
        <f t="shared" ca="1" si="530"/>
        <v>1447.526482156823</v>
      </c>
      <c r="DM69" s="203">
        <f t="shared" ca="1" si="530"/>
        <v>1447.526482156823</v>
      </c>
      <c r="DN69" s="203">
        <f t="shared" ca="1" si="530"/>
        <v>1445.9672321568228</v>
      </c>
      <c r="DO69" s="203">
        <f t="shared" ca="1" si="530"/>
        <v>1444.3163166666866</v>
      </c>
      <c r="DP69" s="203">
        <f t="shared" ca="1" si="530"/>
        <v>1445.3416827113676</v>
      </c>
      <c r="DQ69" s="203">
        <f t="shared" ca="1" si="530"/>
        <v>1445.3416827113676</v>
      </c>
      <c r="DR69" s="203">
        <f t="shared" ca="1" si="530"/>
        <v>1443.7824327113674</v>
      </c>
      <c r="DS69" s="203">
        <f t="shared" ca="1" si="530"/>
        <v>1439.7111960509221</v>
      </c>
    </row>
    <row r="70" spans="1:123" ht="13" x14ac:dyDescent="0.25">
      <c r="A70" s="171"/>
      <c r="B70" s="223"/>
      <c r="C70" s="171"/>
      <c r="D70" s="223"/>
      <c r="E70" s="203"/>
      <c r="F70" s="203"/>
      <c r="G70" s="203"/>
      <c r="H70" s="203"/>
      <c r="I70" s="203"/>
      <c r="J70" s="203"/>
      <c r="K70" s="192"/>
      <c r="L70" s="192"/>
      <c r="M70" s="192"/>
      <c r="N70" s="192"/>
      <c r="O70" s="256"/>
      <c r="P70" s="192"/>
      <c r="Q70" s="192"/>
      <c r="R70" s="192"/>
      <c r="S70" s="192"/>
      <c r="T70" s="192"/>
      <c r="U70" s="192"/>
      <c r="V70" s="192"/>
      <c r="W70" s="192"/>
      <c r="X70" s="192"/>
      <c r="Y70" s="192"/>
      <c r="Z70" s="192"/>
      <c r="AA70" s="192"/>
      <c r="AB70" s="192"/>
      <c r="AC70" s="192"/>
      <c r="AD70" s="12"/>
      <c r="AE70" s="12"/>
      <c r="AF70" s="12"/>
      <c r="AG70" s="12"/>
    </row>
    <row r="71" spans="1:123" ht="12.5" x14ac:dyDescent="0.25">
      <c r="A71" s="171"/>
      <c r="B71" s="215"/>
      <c r="C71" s="191"/>
      <c r="D71" s="215" t="s">
        <v>390</v>
      </c>
      <c r="E71" s="216" t="str">
        <f>E69</f>
        <v>INR Mn</v>
      </c>
      <c r="F71" s="203"/>
      <c r="G71" s="203"/>
      <c r="H71" s="203"/>
      <c r="I71" s="203"/>
      <c r="J71" s="203"/>
      <c r="K71" s="192"/>
      <c r="L71" s="192"/>
      <c r="M71" s="192"/>
      <c r="N71" s="192"/>
      <c r="O71" s="192"/>
      <c r="P71" s="192"/>
      <c r="Q71" s="192"/>
      <c r="R71" s="192"/>
      <c r="S71" s="192"/>
      <c r="T71" s="192"/>
      <c r="U71" s="192"/>
      <c r="V71" s="192"/>
      <c r="W71" s="192"/>
      <c r="X71" s="192"/>
      <c r="Y71" s="192"/>
      <c r="Z71" s="192"/>
      <c r="AA71" s="192"/>
      <c r="AB71" s="192"/>
      <c r="AC71" s="192"/>
      <c r="AD71" s="12"/>
      <c r="AE71" s="12"/>
      <c r="AF71" s="12"/>
      <c r="AG71" s="12"/>
    </row>
    <row r="72" spans="1:123" ht="12.5" x14ac:dyDescent="0.25">
      <c r="A72" s="171"/>
      <c r="B72" s="215"/>
      <c r="C72" s="191"/>
      <c r="D72" s="215" t="s">
        <v>381</v>
      </c>
      <c r="E72" s="203" t="str">
        <f>E71</f>
        <v>INR Mn</v>
      </c>
      <c r="F72" s="203"/>
      <c r="G72" s="203"/>
      <c r="H72" s="203">
        <f t="shared" ref="H72" ca="1" si="531">H42</f>
        <v>0</v>
      </c>
      <c r="I72" s="203">
        <f t="shared" ref="I72:BT72" ca="1" si="532">I42</f>
        <v>0</v>
      </c>
      <c r="J72" s="203">
        <f t="shared" ca="1" si="532"/>
        <v>0</v>
      </c>
      <c r="K72" s="203">
        <f t="shared" ca="1" si="532"/>
        <v>0</v>
      </c>
      <c r="L72" s="203">
        <f t="shared" ca="1" si="532"/>
        <v>0</v>
      </c>
      <c r="M72" s="203">
        <f t="shared" ca="1" si="532"/>
        <v>0</v>
      </c>
      <c r="N72" s="203">
        <f t="shared" ca="1" si="532"/>
        <v>0</v>
      </c>
      <c r="O72" s="203">
        <f t="shared" ca="1" si="532"/>
        <v>0</v>
      </c>
      <c r="P72" s="203">
        <f t="shared" ca="1" si="532"/>
        <v>0</v>
      </c>
      <c r="Q72" s="203">
        <f t="shared" ca="1" si="532"/>
        <v>0</v>
      </c>
      <c r="R72" s="203">
        <f t="shared" ca="1" si="532"/>
        <v>0</v>
      </c>
      <c r="S72" s="203">
        <f t="shared" ca="1" si="532"/>
        <v>0</v>
      </c>
      <c r="T72" s="203">
        <f t="shared" ca="1" si="532"/>
        <v>0</v>
      </c>
      <c r="U72" s="203">
        <f t="shared" ca="1" si="532"/>
        <v>0</v>
      </c>
      <c r="V72" s="203">
        <f t="shared" ca="1" si="532"/>
        <v>0</v>
      </c>
      <c r="W72" s="203">
        <f t="shared" ca="1" si="532"/>
        <v>0</v>
      </c>
      <c r="X72" s="203">
        <f t="shared" ca="1" si="532"/>
        <v>0</v>
      </c>
      <c r="Y72" s="203">
        <f t="shared" ca="1" si="532"/>
        <v>0</v>
      </c>
      <c r="Z72" s="203">
        <f t="shared" ca="1" si="532"/>
        <v>0</v>
      </c>
      <c r="AA72" s="203">
        <f t="shared" ca="1" si="532"/>
        <v>0</v>
      </c>
      <c r="AB72" s="203">
        <f t="shared" ca="1" si="532"/>
        <v>0</v>
      </c>
      <c r="AC72" s="203">
        <f t="shared" ca="1" si="532"/>
        <v>0</v>
      </c>
      <c r="AD72" s="203">
        <f t="shared" ca="1" si="532"/>
        <v>0</v>
      </c>
      <c r="AE72" s="203">
        <f t="shared" ca="1" si="532"/>
        <v>0</v>
      </c>
      <c r="AF72" s="203">
        <f t="shared" ca="1" si="532"/>
        <v>0</v>
      </c>
      <c r="AG72" s="203">
        <f t="shared" ca="1" si="532"/>
        <v>0</v>
      </c>
      <c r="AH72" s="203">
        <f t="shared" ca="1" si="532"/>
        <v>0</v>
      </c>
      <c r="AI72" s="203">
        <f t="shared" ca="1" si="532"/>
        <v>0</v>
      </c>
      <c r="AJ72" s="203">
        <f t="shared" ca="1" si="532"/>
        <v>0</v>
      </c>
      <c r="AK72" s="203">
        <f t="shared" ca="1" si="532"/>
        <v>0</v>
      </c>
      <c r="AL72" s="203">
        <f t="shared" ca="1" si="532"/>
        <v>0</v>
      </c>
      <c r="AM72" s="203">
        <f t="shared" ca="1" si="532"/>
        <v>0</v>
      </c>
      <c r="AN72" s="203">
        <f t="shared" ca="1" si="532"/>
        <v>0</v>
      </c>
      <c r="AO72" s="203">
        <f t="shared" ca="1" si="532"/>
        <v>0</v>
      </c>
      <c r="AP72" s="203">
        <f t="shared" ca="1" si="532"/>
        <v>0</v>
      </c>
      <c r="AQ72" s="203">
        <f t="shared" ca="1" si="532"/>
        <v>0</v>
      </c>
      <c r="AR72" s="203">
        <f t="shared" ca="1" si="532"/>
        <v>0</v>
      </c>
      <c r="AS72" s="203">
        <f t="shared" ca="1" si="532"/>
        <v>0</v>
      </c>
      <c r="AT72" s="203">
        <f t="shared" ca="1" si="532"/>
        <v>0</v>
      </c>
      <c r="AU72" s="203">
        <f t="shared" ca="1" si="532"/>
        <v>0</v>
      </c>
      <c r="AV72" s="203">
        <f t="shared" ca="1" si="532"/>
        <v>0</v>
      </c>
      <c r="AW72" s="203">
        <f t="shared" ca="1" si="532"/>
        <v>0</v>
      </c>
      <c r="AX72" s="203">
        <f t="shared" ca="1" si="532"/>
        <v>0</v>
      </c>
      <c r="AY72" s="203">
        <f t="shared" ca="1" si="532"/>
        <v>0</v>
      </c>
      <c r="AZ72" s="203">
        <f t="shared" ca="1" si="532"/>
        <v>0</v>
      </c>
      <c r="BA72" s="203">
        <f t="shared" ca="1" si="532"/>
        <v>0</v>
      </c>
      <c r="BB72" s="203">
        <f t="shared" ca="1" si="532"/>
        <v>0</v>
      </c>
      <c r="BC72" s="203">
        <f t="shared" ca="1" si="532"/>
        <v>0</v>
      </c>
      <c r="BD72" s="203">
        <f t="shared" ca="1" si="532"/>
        <v>0</v>
      </c>
      <c r="BE72" s="203">
        <f t="shared" ca="1" si="532"/>
        <v>0</v>
      </c>
      <c r="BF72" s="203">
        <f t="shared" ca="1" si="532"/>
        <v>0</v>
      </c>
      <c r="BG72" s="203">
        <f t="shared" ca="1" si="532"/>
        <v>0</v>
      </c>
      <c r="BH72" s="203">
        <f t="shared" ca="1" si="532"/>
        <v>0</v>
      </c>
      <c r="BI72" s="203">
        <f t="shared" ca="1" si="532"/>
        <v>0</v>
      </c>
      <c r="BJ72" s="203">
        <f t="shared" ca="1" si="532"/>
        <v>0</v>
      </c>
      <c r="BK72" s="203">
        <f t="shared" ca="1" si="532"/>
        <v>0</v>
      </c>
      <c r="BL72" s="203">
        <f t="shared" ca="1" si="532"/>
        <v>0</v>
      </c>
      <c r="BM72" s="203">
        <f t="shared" ca="1" si="532"/>
        <v>0</v>
      </c>
      <c r="BN72" s="203">
        <f t="shared" ca="1" si="532"/>
        <v>0</v>
      </c>
      <c r="BO72" s="203">
        <f t="shared" ca="1" si="532"/>
        <v>0</v>
      </c>
      <c r="BP72" s="203">
        <f t="shared" ca="1" si="532"/>
        <v>0</v>
      </c>
      <c r="BQ72" s="203">
        <f t="shared" ca="1" si="532"/>
        <v>0</v>
      </c>
      <c r="BR72" s="203">
        <f t="shared" ca="1" si="532"/>
        <v>0</v>
      </c>
      <c r="BS72" s="203">
        <f t="shared" ca="1" si="532"/>
        <v>0</v>
      </c>
      <c r="BT72" s="203">
        <f t="shared" ca="1" si="532"/>
        <v>0</v>
      </c>
      <c r="BU72" s="203">
        <f t="shared" ref="BU72:DS72" ca="1" si="533">BU42</f>
        <v>0</v>
      </c>
      <c r="BV72" s="203">
        <f t="shared" ca="1" si="533"/>
        <v>0</v>
      </c>
      <c r="BW72" s="203">
        <f t="shared" ca="1" si="533"/>
        <v>0</v>
      </c>
      <c r="BX72" s="203">
        <f t="shared" ca="1" si="533"/>
        <v>0</v>
      </c>
      <c r="BY72" s="203">
        <f t="shared" ca="1" si="533"/>
        <v>0</v>
      </c>
      <c r="BZ72" s="203">
        <f t="shared" ca="1" si="533"/>
        <v>0</v>
      </c>
      <c r="CA72" s="203">
        <f t="shared" ca="1" si="533"/>
        <v>0</v>
      </c>
      <c r="CB72" s="203">
        <f t="shared" ca="1" si="533"/>
        <v>0</v>
      </c>
      <c r="CC72" s="203">
        <f t="shared" ca="1" si="533"/>
        <v>0</v>
      </c>
      <c r="CD72" s="203">
        <f t="shared" ca="1" si="533"/>
        <v>0</v>
      </c>
      <c r="CE72" s="203">
        <f t="shared" ca="1" si="533"/>
        <v>0</v>
      </c>
      <c r="CF72" s="203">
        <f t="shared" ca="1" si="533"/>
        <v>0</v>
      </c>
      <c r="CG72" s="203">
        <f t="shared" ca="1" si="533"/>
        <v>0</v>
      </c>
      <c r="CH72" s="203">
        <f t="shared" ca="1" si="533"/>
        <v>0</v>
      </c>
      <c r="CI72" s="203">
        <f t="shared" ca="1" si="533"/>
        <v>0</v>
      </c>
      <c r="CJ72" s="203">
        <f t="shared" ca="1" si="533"/>
        <v>0</v>
      </c>
      <c r="CK72" s="203">
        <f t="shared" ca="1" si="533"/>
        <v>0</v>
      </c>
      <c r="CL72" s="203">
        <f t="shared" ca="1" si="533"/>
        <v>0</v>
      </c>
      <c r="CM72" s="203">
        <f t="shared" ca="1" si="533"/>
        <v>0</v>
      </c>
      <c r="CN72" s="203">
        <f t="shared" ca="1" si="533"/>
        <v>0</v>
      </c>
      <c r="CO72" s="203">
        <f t="shared" ca="1" si="533"/>
        <v>0</v>
      </c>
      <c r="CP72" s="203">
        <f t="shared" ca="1" si="533"/>
        <v>0</v>
      </c>
      <c r="CQ72" s="203">
        <f t="shared" ca="1" si="533"/>
        <v>0</v>
      </c>
      <c r="CR72" s="203">
        <f t="shared" ca="1" si="533"/>
        <v>0</v>
      </c>
      <c r="CS72" s="203">
        <f t="shared" ca="1" si="533"/>
        <v>0</v>
      </c>
      <c r="CT72" s="203">
        <f t="shared" ca="1" si="533"/>
        <v>0</v>
      </c>
      <c r="CU72" s="203">
        <f t="shared" ca="1" si="533"/>
        <v>0</v>
      </c>
      <c r="CV72" s="203">
        <f t="shared" ca="1" si="533"/>
        <v>0</v>
      </c>
      <c r="CW72" s="203">
        <f t="shared" ca="1" si="533"/>
        <v>0</v>
      </c>
      <c r="CX72" s="203">
        <f t="shared" ca="1" si="533"/>
        <v>0</v>
      </c>
      <c r="CY72" s="203">
        <f t="shared" ca="1" si="533"/>
        <v>0</v>
      </c>
      <c r="CZ72" s="203">
        <f t="shared" ca="1" si="533"/>
        <v>0</v>
      </c>
      <c r="DA72" s="203">
        <f t="shared" ca="1" si="533"/>
        <v>0</v>
      </c>
      <c r="DB72" s="203">
        <f t="shared" ca="1" si="533"/>
        <v>0</v>
      </c>
      <c r="DC72" s="203">
        <f t="shared" ca="1" si="533"/>
        <v>0</v>
      </c>
      <c r="DD72" s="203">
        <f t="shared" ca="1" si="533"/>
        <v>0</v>
      </c>
      <c r="DE72" s="203">
        <f t="shared" ca="1" si="533"/>
        <v>0</v>
      </c>
      <c r="DF72" s="203">
        <f t="shared" ca="1" si="533"/>
        <v>0</v>
      </c>
      <c r="DG72" s="203">
        <f t="shared" ca="1" si="533"/>
        <v>0</v>
      </c>
      <c r="DH72" s="203">
        <f t="shared" ca="1" si="533"/>
        <v>0</v>
      </c>
      <c r="DI72" s="203">
        <f t="shared" ca="1" si="533"/>
        <v>0</v>
      </c>
      <c r="DJ72" s="203">
        <f t="shared" ca="1" si="533"/>
        <v>0</v>
      </c>
      <c r="DK72" s="203">
        <f t="shared" ca="1" si="533"/>
        <v>0</v>
      </c>
      <c r="DL72" s="203">
        <f t="shared" ca="1" si="533"/>
        <v>0</v>
      </c>
      <c r="DM72" s="203">
        <f t="shared" ca="1" si="533"/>
        <v>0</v>
      </c>
      <c r="DN72" s="203">
        <f t="shared" ca="1" si="533"/>
        <v>0</v>
      </c>
      <c r="DO72" s="203">
        <f t="shared" ca="1" si="533"/>
        <v>0</v>
      </c>
      <c r="DP72" s="203">
        <f t="shared" ca="1" si="533"/>
        <v>0</v>
      </c>
      <c r="DQ72" s="203">
        <f t="shared" ca="1" si="533"/>
        <v>0</v>
      </c>
      <c r="DR72" s="203">
        <f t="shared" ca="1" si="533"/>
        <v>0</v>
      </c>
      <c r="DS72" s="203">
        <f t="shared" ca="1" si="533"/>
        <v>0</v>
      </c>
    </row>
    <row r="73" spans="1:123" ht="12.5" x14ac:dyDescent="0.25">
      <c r="A73" s="171"/>
      <c r="B73" s="215"/>
      <c r="C73" s="191"/>
      <c r="D73" s="215" t="s">
        <v>359</v>
      </c>
      <c r="E73" s="203" t="str">
        <f>E72</f>
        <v>INR Mn</v>
      </c>
      <c r="F73" s="203"/>
      <c r="G73" s="203"/>
      <c r="H73" s="203">
        <f t="shared" ref="H73" ca="1" si="534">H69</f>
        <v>0</v>
      </c>
      <c r="I73" s="203">
        <f t="shared" ref="I73:BT73" ca="1" si="535">I69</f>
        <v>0</v>
      </c>
      <c r="J73" s="203">
        <f t="shared" ca="1" si="535"/>
        <v>0</v>
      </c>
      <c r="K73" s="203">
        <f t="shared" ca="1" si="535"/>
        <v>6.0584583080434076</v>
      </c>
      <c r="L73" s="203">
        <f t="shared" ca="1" si="535"/>
        <v>13.75505639448132</v>
      </c>
      <c r="M73" s="203">
        <f t="shared" ca="1" si="535"/>
        <v>35.646892861053757</v>
      </c>
      <c r="N73" s="203">
        <f t="shared" ca="1" si="535"/>
        <v>43.8331378252755</v>
      </c>
      <c r="O73" s="203">
        <f t="shared" ca="1" si="535"/>
        <v>129.33518661066338</v>
      </c>
      <c r="P73" s="203">
        <f t="shared" ca="1" si="535"/>
        <v>146.2563419202678</v>
      </c>
      <c r="Q73" s="203">
        <f t="shared" ca="1" si="535"/>
        <v>177.66633721049436</v>
      </c>
      <c r="R73" s="203">
        <f t="shared" ca="1" si="535"/>
        <v>195.91375253645825</v>
      </c>
      <c r="S73" s="203">
        <f t="shared" ca="1" si="535"/>
        <v>334.35511822791472</v>
      </c>
      <c r="T73" s="203">
        <f t="shared" ca="1" si="535"/>
        <v>331.80703189562286</v>
      </c>
      <c r="U73" s="203">
        <f t="shared" ca="1" si="535"/>
        <v>342.33483128774463</v>
      </c>
      <c r="V73" s="203">
        <f t="shared" ca="1" si="535"/>
        <v>340.98315945080913</v>
      </c>
      <c r="W73" s="203">
        <f t="shared" ca="1" si="535"/>
        <v>545.51956453166304</v>
      </c>
      <c r="X73" s="203">
        <f t="shared" ca="1" si="535"/>
        <v>541.70281083896464</v>
      </c>
      <c r="Y73" s="203">
        <f t="shared" ca="1" si="535"/>
        <v>562.76561196107923</v>
      </c>
      <c r="Z73" s="203">
        <f t="shared" ca="1" si="535"/>
        <v>560.41492287330573</v>
      </c>
      <c r="AA73" s="203">
        <f t="shared" ca="1" si="535"/>
        <v>1027.0485208286141</v>
      </c>
      <c r="AB73" s="203">
        <f t="shared" ca="1" si="535"/>
        <v>1013.2455559214061</v>
      </c>
      <c r="AC73" s="203">
        <f t="shared" ca="1" si="535"/>
        <v>1063.8121013597658</v>
      </c>
      <c r="AD73" s="203">
        <f t="shared" ca="1" si="535"/>
        <v>1058.4217810361804</v>
      </c>
      <c r="AE73" s="203">
        <f t="shared" ca="1" si="535"/>
        <v>1269.8185374068139</v>
      </c>
      <c r="AF73" s="203">
        <f t="shared" ca="1" si="535"/>
        <v>1265.7624923813287</v>
      </c>
      <c r="AG73" s="203">
        <f t="shared" ca="1" si="535"/>
        <v>1251.241266966704</v>
      </c>
      <c r="AH73" s="203">
        <f t="shared" ca="1" si="535"/>
        <v>1249.7477062864441</v>
      </c>
      <c r="AI73" s="203">
        <f t="shared" ca="1" si="535"/>
        <v>1322.4408877349247</v>
      </c>
      <c r="AJ73" s="203">
        <f t="shared" ca="1" si="535"/>
        <v>1321.9171848892108</v>
      </c>
      <c r="AK73" s="203">
        <f t="shared" ca="1" si="535"/>
        <v>1305.5482451705277</v>
      </c>
      <c r="AL73" s="203">
        <f t="shared" ca="1" si="535"/>
        <v>1305.2867771393512</v>
      </c>
      <c r="AM73" s="203">
        <f t="shared" ca="1" si="535"/>
        <v>1298.3012734892043</v>
      </c>
      <c r="AN73" s="203">
        <f t="shared" ca="1" si="535"/>
        <v>1301.4880668342296</v>
      </c>
      <c r="AO73" s="203">
        <f t="shared" ca="1" si="535"/>
        <v>1283.8350005008308</v>
      </c>
      <c r="AP73" s="203">
        <f t="shared" ca="1" si="535"/>
        <v>1283.5790490576053</v>
      </c>
      <c r="AQ73" s="203">
        <f t="shared" ca="1" si="535"/>
        <v>1268.3440155340352</v>
      </c>
      <c r="AR73" s="203">
        <f t="shared" ca="1" si="535"/>
        <v>1261.8437834091305</v>
      </c>
      <c r="AS73" s="203">
        <f t="shared" ca="1" si="535"/>
        <v>1234.8499373602078</v>
      </c>
      <c r="AT73" s="203">
        <f t="shared" ca="1" si="535"/>
        <v>1234.6922038591827</v>
      </c>
      <c r="AU73" s="203">
        <f t="shared" ca="1" si="535"/>
        <v>1200.9583775153251</v>
      </c>
      <c r="AV73" s="203">
        <f t="shared" ca="1" si="535"/>
        <v>1204.1794242352071</v>
      </c>
      <c r="AW73" s="203">
        <f t="shared" ca="1" si="535"/>
        <v>1195.2127075972471</v>
      </c>
      <c r="AX73" s="203">
        <f t="shared" ca="1" si="535"/>
        <v>1195.2251620262327</v>
      </c>
      <c r="AY73" s="203">
        <f t="shared" ca="1" si="535"/>
        <v>1192.9786468454217</v>
      </c>
      <c r="AZ73" s="203">
        <f t="shared" ca="1" si="535"/>
        <v>1196.1369194451477</v>
      </c>
      <c r="BA73" s="203">
        <f t="shared" ca="1" si="535"/>
        <v>1197.7497786766348</v>
      </c>
      <c r="BB73" s="203">
        <f t="shared" ca="1" si="535"/>
        <v>1197.8173442707614</v>
      </c>
      <c r="BC73" s="203">
        <f t="shared" ca="1" si="535"/>
        <v>1197.8284307512611</v>
      </c>
      <c r="BD73" s="203">
        <f t="shared" ca="1" si="535"/>
        <v>1200.5228066459511</v>
      </c>
      <c r="BE73" s="203">
        <f t="shared" ca="1" si="535"/>
        <v>1202.1922201186912</v>
      </c>
      <c r="BF73" s="203">
        <f t="shared" ca="1" si="535"/>
        <v>1202.3168293281487</v>
      </c>
      <c r="BG73" s="203">
        <f t="shared" ca="1" si="535"/>
        <v>1199.9478248524529</v>
      </c>
      <c r="BH73" s="203">
        <f t="shared" ca="1" si="535"/>
        <v>1203.2202016217245</v>
      </c>
      <c r="BI73" s="203">
        <f t="shared" ca="1" si="535"/>
        <v>1204.9481523867746</v>
      </c>
      <c r="BJ73" s="203">
        <f t="shared" ca="1" si="535"/>
        <v>1205.13180542232</v>
      </c>
      <c r="BK73" s="203">
        <f t="shared" ca="1" si="535"/>
        <v>1202.9278922598901</v>
      </c>
      <c r="BL73" s="203">
        <f t="shared" ca="1" si="535"/>
        <v>1206.2603391101181</v>
      </c>
      <c r="BM73" s="203">
        <f t="shared" ca="1" si="535"/>
        <v>1208.0488797533994</v>
      </c>
      <c r="BN73" s="203">
        <f t="shared" ca="1" si="535"/>
        <v>1208.2936469623507</v>
      </c>
      <c r="BO73" s="203">
        <f t="shared" ca="1" si="535"/>
        <v>1206.1711077746504</v>
      </c>
      <c r="BP73" s="203">
        <f t="shared" ca="1" si="535"/>
        <v>1209.5657310383549</v>
      </c>
      <c r="BQ73" s="203">
        <f t="shared" ca="1" si="535"/>
        <v>1211.4169861188643</v>
      </c>
      <c r="BR73" s="203">
        <f t="shared" ca="1" si="535"/>
        <v>1211.725010444412</v>
      </c>
      <c r="BS73" s="203">
        <f t="shared" ca="1" si="535"/>
        <v>1211.9575526490662</v>
      </c>
      <c r="BT73" s="203">
        <f t="shared" ca="1" si="535"/>
        <v>1214.8826653787842</v>
      </c>
      <c r="BU73" s="203">
        <f t="shared" ref="BU73:DS73" ca="1" si="536">BU69</f>
        <v>1216.5873173826062</v>
      </c>
      <c r="BV73" s="203">
        <f t="shared" ca="1" si="536"/>
        <v>1216.7474700485286</v>
      </c>
      <c r="BW73" s="203">
        <f t="shared" ca="1" si="536"/>
        <v>1214.4105019611352</v>
      </c>
      <c r="BX73" s="203">
        <f t="shared" ca="1" si="536"/>
        <v>1217.7190399761928</v>
      </c>
      <c r="BY73" s="203">
        <f t="shared" ca="1" si="536"/>
        <v>1219.2719483271351</v>
      </c>
      <c r="BZ73" s="203">
        <f t="shared" ca="1" si="536"/>
        <v>1219.2790442749038</v>
      </c>
      <c r="CA73" s="203">
        <f t="shared" ca="1" si="536"/>
        <v>1216.8963330660072</v>
      </c>
      <c r="CB73" s="203">
        <f t="shared" ca="1" si="536"/>
        <v>1220.0491540474716</v>
      </c>
      <c r="CC73" s="203">
        <f t="shared" ca="1" si="536"/>
        <v>1221.444997917165</v>
      </c>
      <c r="CD73" s="203">
        <f t="shared" ca="1" si="536"/>
        <v>1221.2936702763216</v>
      </c>
      <c r="CE73" s="203">
        <f t="shared" ca="1" si="536"/>
        <v>1218.7714754236399</v>
      </c>
      <c r="CF73" s="203">
        <f t="shared" ca="1" si="536"/>
        <v>1221.763119218193</v>
      </c>
      <c r="CG73" s="203">
        <f t="shared" ca="1" si="536"/>
        <v>1222.7848746359309</v>
      </c>
      <c r="CH73" s="203">
        <f t="shared" ca="1" si="536"/>
        <v>1222.2562214880979</v>
      </c>
      <c r="CI73" s="203">
        <f t="shared" ca="1" si="536"/>
        <v>1221.6448208219101</v>
      </c>
      <c r="CJ73" s="203">
        <f t="shared" ca="1" si="536"/>
        <v>1223.7186967895561</v>
      </c>
      <c r="CK73" s="203">
        <f t="shared" ca="1" si="536"/>
        <v>1223.7186967895561</v>
      </c>
      <c r="CL73" s="203">
        <f t="shared" ca="1" si="536"/>
        <v>1222.1594467895559</v>
      </c>
      <c r="CM73" s="203">
        <f t="shared" ca="1" si="536"/>
        <v>1243.0826847942001</v>
      </c>
      <c r="CN73" s="203">
        <f t="shared" ca="1" si="536"/>
        <v>1244.6419347942003</v>
      </c>
      <c r="CO73" s="203">
        <f t="shared" ca="1" si="536"/>
        <v>1244.6419347942003</v>
      </c>
      <c r="CP73" s="203">
        <f t="shared" ca="1" si="536"/>
        <v>1243.0826847942001</v>
      </c>
      <c r="CQ73" s="203">
        <f t="shared" ca="1" si="536"/>
        <v>1264.1145645705155</v>
      </c>
      <c r="CR73" s="203">
        <f t="shared" ca="1" si="536"/>
        <v>1265.6738145705158</v>
      </c>
      <c r="CS73" s="203">
        <f t="shared" ca="1" si="536"/>
        <v>1265.6738145705158</v>
      </c>
      <c r="CT73" s="203">
        <f t="shared" ca="1" si="536"/>
        <v>1264.1145645705155</v>
      </c>
      <c r="CU73" s="203">
        <f t="shared" ca="1" si="536"/>
        <v>1285.1667558602621</v>
      </c>
      <c r="CV73" s="203">
        <f t="shared" ca="1" si="536"/>
        <v>1286.7260058602624</v>
      </c>
      <c r="CW73" s="203">
        <f t="shared" ca="1" si="536"/>
        <v>1286.7260058602624</v>
      </c>
      <c r="CX73" s="203">
        <f t="shared" ca="1" si="536"/>
        <v>1285.1667558602621</v>
      </c>
      <c r="CY73" s="203">
        <f t="shared" ca="1" si="536"/>
        <v>1333.5048237091901</v>
      </c>
      <c r="CZ73" s="203">
        <f t="shared" ca="1" si="536"/>
        <v>1334.5301897538957</v>
      </c>
      <c r="DA73" s="203">
        <f t="shared" ca="1" si="536"/>
        <v>1334.5301897538957</v>
      </c>
      <c r="DB73" s="203">
        <f t="shared" ca="1" si="536"/>
        <v>1332.9709397538954</v>
      </c>
      <c r="DC73" s="203">
        <f t="shared" ca="1" si="536"/>
        <v>1453.8721444310233</v>
      </c>
      <c r="DD73" s="203">
        <f t="shared" ca="1" si="536"/>
        <v>1455.4313944310236</v>
      </c>
      <c r="DE73" s="203">
        <f t="shared" ca="1" si="536"/>
        <v>1455.4313944310236</v>
      </c>
      <c r="DF73" s="203">
        <f t="shared" ca="1" si="536"/>
        <v>1453.8721444310233</v>
      </c>
      <c r="DG73" s="203">
        <f t="shared" ca="1" si="536"/>
        <v>1449.9095325367844</v>
      </c>
      <c r="DH73" s="203">
        <f t="shared" ca="1" si="536"/>
        <v>1451.4687825367846</v>
      </c>
      <c r="DI73" s="203">
        <f t="shared" ca="1" si="536"/>
        <v>1451.4687825367846</v>
      </c>
      <c r="DJ73" s="203">
        <f t="shared" ca="1" si="536"/>
        <v>1449.9095325367844</v>
      </c>
      <c r="DK73" s="203">
        <f t="shared" ca="1" si="536"/>
        <v>1445.9672321568228</v>
      </c>
      <c r="DL73" s="203">
        <f t="shared" ca="1" si="536"/>
        <v>1447.526482156823</v>
      </c>
      <c r="DM73" s="203">
        <f t="shared" ca="1" si="536"/>
        <v>1447.526482156823</v>
      </c>
      <c r="DN73" s="203">
        <f t="shared" ca="1" si="536"/>
        <v>1445.9672321568228</v>
      </c>
      <c r="DO73" s="203">
        <f t="shared" ca="1" si="536"/>
        <v>1444.3163166666866</v>
      </c>
      <c r="DP73" s="203">
        <f t="shared" ca="1" si="536"/>
        <v>1445.3416827113676</v>
      </c>
      <c r="DQ73" s="203">
        <f t="shared" ca="1" si="536"/>
        <v>1445.3416827113676</v>
      </c>
      <c r="DR73" s="203">
        <f t="shared" ca="1" si="536"/>
        <v>1443.7824327113674</v>
      </c>
      <c r="DS73" s="203">
        <f t="shared" ca="1" si="536"/>
        <v>1439.7111960509221</v>
      </c>
    </row>
    <row r="74" spans="1:123" ht="12.5" x14ac:dyDescent="0.25">
      <c r="A74" s="171"/>
      <c r="B74" s="215"/>
      <c r="C74" s="171"/>
      <c r="D74" s="215"/>
      <c r="E74" s="203"/>
      <c r="F74" s="203"/>
      <c r="G74" s="203"/>
      <c r="H74" s="203"/>
      <c r="I74" s="203"/>
      <c r="J74" s="203"/>
      <c r="K74" s="192"/>
      <c r="L74" s="192"/>
      <c r="M74" s="192"/>
      <c r="N74" s="192"/>
      <c r="O74" s="192"/>
      <c r="P74" s="192"/>
      <c r="Q74" s="192"/>
      <c r="R74" s="192"/>
      <c r="S74" s="192"/>
      <c r="T74" s="192"/>
      <c r="U74" s="192"/>
      <c r="V74" s="192"/>
      <c r="W74" s="192"/>
      <c r="X74" s="192"/>
      <c r="Y74" s="192"/>
      <c r="Z74" s="192"/>
      <c r="AA74" s="192"/>
      <c r="AB74" s="192"/>
      <c r="AC74" s="192"/>
      <c r="AD74" s="12"/>
      <c r="AE74" s="12"/>
      <c r="AF74" s="12"/>
      <c r="AG74" s="12"/>
    </row>
    <row r="75" spans="1:123" ht="12.5" x14ac:dyDescent="0.25">
      <c r="A75" s="171"/>
      <c r="B75" s="215"/>
      <c r="C75" s="191"/>
      <c r="D75" s="215" t="s">
        <v>391</v>
      </c>
      <c r="E75" s="216" t="str">
        <f>E73</f>
        <v>INR Mn</v>
      </c>
      <c r="F75" s="216"/>
      <c r="G75" s="216"/>
      <c r="H75" s="216">
        <f t="shared" ref="H75:BS75" ca="1" si="537">MAX(H72-H73,0)</f>
        <v>0</v>
      </c>
      <c r="I75" s="216">
        <f t="shared" ca="1" si="537"/>
        <v>0</v>
      </c>
      <c r="J75" s="216">
        <f t="shared" ca="1" si="537"/>
        <v>0</v>
      </c>
      <c r="K75" s="216">
        <f t="shared" ca="1" si="537"/>
        <v>0</v>
      </c>
      <c r="L75" s="216">
        <f t="shared" ca="1" si="537"/>
        <v>0</v>
      </c>
      <c r="M75" s="216">
        <f t="shared" ca="1" si="537"/>
        <v>0</v>
      </c>
      <c r="N75" s="216">
        <f t="shared" ca="1" si="537"/>
        <v>0</v>
      </c>
      <c r="O75" s="216">
        <f t="shared" ca="1" si="537"/>
        <v>0</v>
      </c>
      <c r="P75" s="216">
        <f t="shared" ca="1" si="537"/>
        <v>0</v>
      </c>
      <c r="Q75" s="216">
        <f t="shared" ca="1" si="537"/>
        <v>0</v>
      </c>
      <c r="R75" s="216">
        <f t="shared" ca="1" si="537"/>
        <v>0</v>
      </c>
      <c r="S75" s="216">
        <f t="shared" ca="1" si="537"/>
        <v>0</v>
      </c>
      <c r="T75" s="216">
        <f t="shared" ca="1" si="537"/>
        <v>0</v>
      </c>
      <c r="U75" s="216">
        <f t="shared" ca="1" si="537"/>
        <v>0</v>
      </c>
      <c r="V75" s="216">
        <f t="shared" ca="1" si="537"/>
        <v>0</v>
      </c>
      <c r="W75" s="216">
        <f t="shared" ca="1" si="537"/>
        <v>0</v>
      </c>
      <c r="X75" s="216">
        <f t="shared" ca="1" si="537"/>
        <v>0</v>
      </c>
      <c r="Y75" s="216">
        <f t="shared" ca="1" si="537"/>
        <v>0</v>
      </c>
      <c r="Z75" s="216">
        <f t="shared" ca="1" si="537"/>
        <v>0</v>
      </c>
      <c r="AA75" s="216">
        <f t="shared" ca="1" si="537"/>
        <v>0</v>
      </c>
      <c r="AB75" s="216">
        <f t="shared" ca="1" si="537"/>
        <v>0</v>
      </c>
      <c r="AC75" s="216">
        <f t="shared" ca="1" si="537"/>
        <v>0</v>
      </c>
      <c r="AD75" s="216">
        <f t="shared" ca="1" si="537"/>
        <v>0</v>
      </c>
      <c r="AE75" s="216">
        <f t="shared" ca="1" si="537"/>
        <v>0</v>
      </c>
      <c r="AF75" s="216">
        <f t="shared" ca="1" si="537"/>
        <v>0</v>
      </c>
      <c r="AG75" s="216">
        <f t="shared" ca="1" si="537"/>
        <v>0</v>
      </c>
      <c r="AH75" s="216">
        <f t="shared" ca="1" si="537"/>
        <v>0</v>
      </c>
      <c r="AI75" s="216">
        <f t="shared" ca="1" si="537"/>
        <v>0</v>
      </c>
      <c r="AJ75" s="216">
        <f t="shared" ca="1" si="537"/>
        <v>0</v>
      </c>
      <c r="AK75" s="216">
        <f t="shared" ca="1" si="537"/>
        <v>0</v>
      </c>
      <c r="AL75" s="216">
        <f t="shared" ca="1" si="537"/>
        <v>0</v>
      </c>
      <c r="AM75" s="216">
        <f t="shared" ca="1" si="537"/>
        <v>0</v>
      </c>
      <c r="AN75" s="216">
        <f t="shared" ca="1" si="537"/>
        <v>0</v>
      </c>
      <c r="AO75" s="216">
        <f t="shared" ca="1" si="537"/>
        <v>0</v>
      </c>
      <c r="AP75" s="216">
        <f t="shared" ca="1" si="537"/>
        <v>0</v>
      </c>
      <c r="AQ75" s="216">
        <f t="shared" ca="1" si="537"/>
        <v>0</v>
      </c>
      <c r="AR75" s="216">
        <f t="shared" ca="1" si="537"/>
        <v>0</v>
      </c>
      <c r="AS75" s="216">
        <f t="shared" ca="1" si="537"/>
        <v>0</v>
      </c>
      <c r="AT75" s="216">
        <f t="shared" ca="1" si="537"/>
        <v>0</v>
      </c>
      <c r="AU75" s="216">
        <f t="shared" ca="1" si="537"/>
        <v>0</v>
      </c>
      <c r="AV75" s="216">
        <f t="shared" ca="1" si="537"/>
        <v>0</v>
      </c>
      <c r="AW75" s="216">
        <f t="shared" ca="1" si="537"/>
        <v>0</v>
      </c>
      <c r="AX75" s="216">
        <f t="shared" ca="1" si="537"/>
        <v>0</v>
      </c>
      <c r="AY75" s="216">
        <f t="shared" ca="1" si="537"/>
        <v>0</v>
      </c>
      <c r="AZ75" s="216">
        <f t="shared" ca="1" si="537"/>
        <v>0</v>
      </c>
      <c r="BA75" s="216">
        <f t="shared" ca="1" si="537"/>
        <v>0</v>
      </c>
      <c r="BB75" s="216">
        <f t="shared" ca="1" si="537"/>
        <v>0</v>
      </c>
      <c r="BC75" s="216">
        <f t="shared" ca="1" si="537"/>
        <v>0</v>
      </c>
      <c r="BD75" s="216">
        <f t="shared" ca="1" si="537"/>
        <v>0</v>
      </c>
      <c r="BE75" s="216">
        <f t="shared" ca="1" si="537"/>
        <v>0</v>
      </c>
      <c r="BF75" s="216">
        <f t="shared" ca="1" si="537"/>
        <v>0</v>
      </c>
      <c r="BG75" s="216">
        <f t="shared" ca="1" si="537"/>
        <v>0</v>
      </c>
      <c r="BH75" s="216">
        <f t="shared" ca="1" si="537"/>
        <v>0</v>
      </c>
      <c r="BI75" s="216">
        <f t="shared" ca="1" si="537"/>
        <v>0</v>
      </c>
      <c r="BJ75" s="216">
        <f t="shared" ca="1" si="537"/>
        <v>0</v>
      </c>
      <c r="BK75" s="216">
        <f t="shared" ca="1" si="537"/>
        <v>0</v>
      </c>
      <c r="BL75" s="216">
        <f t="shared" ca="1" si="537"/>
        <v>0</v>
      </c>
      <c r="BM75" s="216">
        <f t="shared" ca="1" si="537"/>
        <v>0</v>
      </c>
      <c r="BN75" s="216">
        <f t="shared" ca="1" si="537"/>
        <v>0</v>
      </c>
      <c r="BO75" s="216">
        <f t="shared" ca="1" si="537"/>
        <v>0</v>
      </c>
      <c r="BP75" s="216">
        <f t="shared" ca="1" si="537"/>
        <v>0</v>
      </c>
      <c r="BQ75" s="216">
        <f t="shared" ca="1" si="537"/>
        <v>0</v>
      </c>
      <c r="BR75" s="216">
        <f t="shared" ca="1" si="537"/>
        <v>0</v>
      </c>
      <c r="BS75" s="216">
        <f t="shared" ca="1" si="537"/>
        <v>0</v>
      </c>
      <c r="BT75" s="216">
        <f t="shared" ref="BT75:DS75" ca="1" si="538">MAX(BT72-BT73,0)</f>
        <v>0</v>
      </c>
      <c r="BU75" s="216">
        <f t="shared" ca="1" si="538"/>
        <v>0</v>
      </c>
      <c r="BV75" s="216">
        <f t="shared" ca="1" si="538"/>
        <v>0</v>
      </c>
      <c r="BW75" s="216">
        <f t="shared" ca="1" si="538"/>
        <v>0</v>
      </c>
      <c r="BX75" s="216">
        <f t="shared" ca="1" si="538"/>
        <v>0</v>
      </c>
      <c r="BY75" s="216">
        <f t="shared" ca="1" si="538"/>
        <v>0</v>
      </c>
      <c r="BZ75" s="216">
        <f t="shared" ca="1" si="538"/>
        <v>0</v>
      </c>
      <c r="CA75" s="216">
        <f t="shared" ca="1" si="538"/>
        <v>0</v>
      </c>
      <c r="CB75" s="216">
        <f t="shared" ca="1" si="538"/>
        <v>0</v>
      </c>
      <c r="CC75" s="216">
        <f t="shared" ca="1" si="538"/>
        <v>0</v>
      </c>
      <c r="CD75" s="216">
        <f t="shared" ca="1" si="538"/>
        <v>0</v>
      </c>
      <c r="CE75" s="216">
        <f t="shared" ca="1" si="538"/>
        <v>0</v>
      </c>
      <c r="CF75" s="216">
        <f t="shared" ca="1" si="538"/>
        <v>0</v>
      </c>
      <c r="CG75" s="216">
        <f t="shared" ca="1" si="538"/>
        <v>0</v>
      </c>
      <c r="CH75" s="216">
        <f t="shared" ca="1" si="538"/>
        <v>0</v>
      </c>
      <c r="CI75" s="216">
        <f t="shared" ca="1" si="538"/>
        <v>0</v>
      </c>
      <c r="CJ75" s="216">
        <f t="shared" ca="1" si="538"/>
        <v>0</v>
      </c>
      <c r="CK75" s="216">
        <f t="shared" ca="1" si="538"/>
        <v>0</v>
      </c>
      <c r="CL75" s="216">
        <f t="shared" ca="1" si="538"/>
        <v>0</v>
      </c>
      <c r="CM75" s="216">
        <f t="shared" ca="1" si="538"/>
        <v>0</v>
      </c>
      <c r="CN75" s="216">
        <f t="shared" ca="1" si="538"/>
        <v>0</v>
      </c>
      <c r="CO75" s="216">
        <f t="shared" ca="1" si="538"/>
        <v>0</v>
      </c>
      <c r="CP75" s="216">
        <f t="shared" ca="1" si="538"/>
        <v>0</v>
      </c>
      <c r="CQ75" s="216">
        <f t="shared" ca="1" si="538"/>
        <v>0</v>
      </c>
      <c r="CR75" s="216">
        <f t="shared" ca="1" si="538"/>
        <v>0</v>
      </c>
      <c r="CS75" s="216">
        <f t="shared" ca="1" si="538"/>
        <v>0</v>
      </c>
      <c r="CT75" s="216">
        <f t="shared" ca="1" si="538"/>
        <v>0</v>
      </c>
      <c r="CU75" s="216">
        <f t="shared" ca="1" si="538"/>
        <v>0</v>
      </c>
      <c r="CV75" s="216">
        <f t="shared" ca="1" si="538"/>
        <v>0</v>
      </c>
      <c r="CW75" s="216">
        <f t="shared" ca="1" si="538"/>
        <v>0</v>
      </c>
      <c r="CX75" s="216">
        <f t="shared" ca="1" si="538"/>
        <v>0</v>
      </c>
      <c r="CY75" s="216">
        <f t="shared" ca="1" si="538"/>
        <v>0</v>
      </c>
      <c r="CZ75" s="216">
        <f t="shared" ca="1" si="538"/>
        <v>0</v>
      </c>
      <c r="DA75" s="216">
        <f t="shared" ca="1" si="538"/>
        <v>0</v>
      </c>
      <c r="DB75" s="216">
        <f t="shared" ca="1" si="538"/>
        <v>0</v>
      </c>
      <c r="DC75" s="216">
        <f t="shared" ca="1" si="538"/>
        <v>0</v>
      </c>
      <c r="DD75" s="216">
        <f t="shared" ca="1" si="538"/>
        <v>0</v>
      </c>
      <c r="DE75" s="216">
        <f t="shared" ca="1" si="538"/>
        <v>0</v>
      </c>
      <c r="DF75" s="216">
        <f t="shared" ca="1" si="538"/>
        <v>0</v>
      </c>
      <c r="DG75" s="216">
        <f t="shared" ca="1" si="538"/>
        <v>0</v>
      </c>
      <c r="DH75" s="216">
        <f t="shared" ca="1" si="538"/>
        <v>0</v>
      </c>
      <c r="DI75" s="216">
        <f t="shared" ca="1" si="538"/>
        <v>0</v>
      </c>
      <c r="DJ75" s="216">
        <f t="shared" ca="1" si="538"/>
        <v>0</v>
      </c>
      <c r="DK75" s="216">
        <f t="shared" ca="1" si="538"/>
        <v>0</v>
      </c>
      <c r="DL75" s="216">
        <f t="shared" ca="1" si="538"/>
        <v>0</v>
      </c>
      <c r="DM75" s="216">
        <f t="shared" ca="1" si="538"/>
        <v>0</v>
      </c>
      <c r="DN75" s="216">
        <f t="shared" ca="1" si="538"/>
        <v>0</v>
      </c>
      <c r="DO75" s="216">
        <f t="shared" ca="1" si="538"/>
        <v>0</v>
      </c>
      <c r="DP75" s="216">
        <f t="shared" ca="1" si="538"/>
        <v>0</v>
      </c>
      <c r="DQ75" s="216">
        <f t="shared" ca="1" si="538"/>
        <v>0</v>
      </c>
      <c r="DR75" s="216">
        <f t="shared" ca="1" si="538"/>
        <v>0</v>
      </c>
      <c r="DS75" s="216">
        <f t="shared" ca="1" si="538"/>
        <v>0</v>
      </c>
    </row>
    <row r="76" spans="1:123" ht="12.5" x14ac:dyDescent="0.25">
      <c r="A76" s="171"/>
      <c r="B76" s="215"/>
      <c r="C76" s="171"/>
      <c r="D76" s="215"/>
      <c r="E76" s="216"/>
      <c r="F76" s="216"/>
      <c r="G76" s="216"/>
      <c r="H76" s="216"/>
      <c r="I76" s="216"/>
      <c r="J76" s="216"/>
      <c r="K76" s="197"/>
      <c r="L76" s="197"/>
      <c r="M76" s="197"/>
      <c r="N76" s="197"/>
      <c r="O76" s="197"/>
      <c r="P76" s="197"/>
      <c r="Q76" s="197"/>
      <c r="R76" s="197"/>
      <c r="S76" s="197"/>
      <c r="T76" s="197"/>
      <c r="U76" s="197"/>
      <c r="V76" s="197"/>
      <c r="W76" s="197"/>
      <c r="X76" s="197"/>
      <c r="Y76" s="197"/>
      <c r="Z76" s="197"/>
      <c r="AA76" s="197"/>
      <c r="AB76" s="197"/>
      <c r="AC76" s="197"/>
      <c r="AD76" s="12"/>
      <c r="AE76" s="12"/>
      <c r="AF76" s="12"/>
      <c r="AG76" s="12"/>
    </row>
    <row r="77" spans="1:123" ht="12.5" x14ac:dyDescent="0.25">
      <c r="A77" s="171"/>
      <c r="B77" s="171"/>
      <c r="C77" s="191"/>
      <c r="D77" s="171" t="s">
        <v>392</v>
      </c>
      <c r="E77" s="203" t="str">
        <f>E75</f>
        <v>INR Mn</v>
      </c>
      <c r="F77" s="203"/>
      <c r="G77" s="203"/>
      <c r="H77" s="203">
        <f t="shared" ref="H77:BS77" ca="1" si="539">MAX(H73-H72,0)</f>
        <v>0</v>
      </c>
      <c r="I77" s="203">
        <f t="shared" ca="1" si="539"/>
        <v>0</v>
      </c>
      <c r="J77" s="203">
        <f t="shared" ca="1" si="539"/>
        <v>0</v>
      </c>
      <c r="K77" s="203">
        <f t="shared" ca="1" si="539"/>
        <v>6.0584583080434076</v>
      </c>
      <c r="L77" s="203">
        <f t="shared" ca="1" si="539"/>
        <v>13.75505639448132</v>
      </c>
      <c r="M77" s="203">
        <f t="shared" ca="1" si="539"/>
        <v>35.646892861053757</v>
      </c>
      <c r="N77" s="203">
        <f t="shared" ca="1" si="539"/>
        <v>43.8331378252755</v>
      </c>
      <c r="O77" s="203">
        <f t="shared" ca="1" si="539"/>
        <v>129.33518661066338</v>
      </c>
      <c r="P77" s="203">
        <f t="shared" ca="1" si="539"/>
        <v>146.2563419202678</v>
      </c>
      <c r="Q77" s="203">
        <f t="shared" ca="1" si="539"/>
        <v>177.66633721049436</v>
      </c>
      <c r="R77" s="203">
        <f t="shared" ca="1" si="539"/>
        <v>195.91375253645825</v>
      </c>
      <c r="S77" s="203">
        <f t="shared" ca="1" si="539"/>
        <v>334.35511822791472</v>
      </c>
      <c r="T77" s="203">
        <f t="shared" ca="1" si="539"/>
        <v>331.80703189562286</v>
      </c>
      <c r="U77" s="203">
        <f t="shared" ca="1" si="539"/>
        <v>342.33483128774463</v>
      </c>
      <c r="V77" s="203">
        <f t="shared" ca="1" si="539"/>
        <v>340.98315945080913</v>
      </c>
      <c r="W77" s="203">
        <f t="shared" ca="1" si="539"/>
        <v>545.51956453166304</v>
      </c>
      <c r="X77" s="203">
        <f t="shared" ca="1" si="539"/>
        <v>541.70281083896464</v>
      </c>
      <c r="Y77" s="203">
        <f t="shared" ca="1" si="539"/>
        <v>562.76561196107923</v>
      </c>
      <c r="Z77" s="203">
        <f t="shared" ca="1" si="539"/>
        <v>560.41492287330573</v>
      </c>
      <c r="AA77" s="203">
        <f t="shared" ca="1" si="539"/>
        <v>1027.0485208286141</v>
      </c>
      <c r="AB77" s="203">
        <f t="shared" ca="1" si="539"/>
        <v>1013.2455559214061</v>
      </c>
      <c r="AC77" s="203">
        <f t="shared" ca="1" si="539"/>
        <v>1063.8121013597658</v>
      </c>
      <c r="AD77" s="203">
        <f t="shared" ca="1" si="539"/>
        <v>1058.4217810361804</v>
      </c>
      <c r="AE77" s="203">
        <f t="shared" ca="1" si="539"/>
        <v>1269.8185374068139</v>
      </c>
      <c r="AF77" s="203">
        <f t="shared" ca="1" si="539"/>
        <v>1265.7624923813287</v>
      </c>
      <c r="AG77" s="203">
        <f t="shared" ca="1" si="539"/>
        <v>1251.241266966704</v>
      </c>
      <c r="AH77" s="203">
        <f t="shared" ca="1" si="539"/>
        <v>1249.7477062864441</v>
      </c>
      <c r="AI77" s="203">
        <f t="shared" ca="1" si="539"/>
        <v>1322.4408877349247</v>
      </c>
      <c r="AJ77" s="203">
        <f t="shared" ca="1" si="539"/>
        <v>1321.9171848892108</v>
      </c>
      <c r="AK77" s="203">
        <f t="shared" ca="1" si="539"/>
        <v>1305.5482451705277</v>
      </c>
      <c r="AL77" s="203">
        <f t="shared" ca="1" si="539"/>
        <v>1305.2867771393512</v>
      </c>
      <c r="AM77" s="203">
        <f t="shared" ca="1" si="539"/>
        <v>1298.3012734892043</v>
      </c>
      <c r="AN77" s="203">
        <f t="shared" ca="1" si="539"/>
        <v>1301.4880668342296</v>
      </c>
      <c r="AO77" s="203">
        <f t="shared" ca="1" si="539"/>
        <v>1283.8350005008308</v>
      </c>
      <c r="AP77" s="203">
        <f t="shared" ca="1" si="539"/>
        <v>1283.5790490576053</v>
      </c>
      <c r="AQ77" s="203">
        <f t="shared" ca="1" si="539"/>
        <v>1268.3440155340352</v>
      </c>
      <c r="AR77" s="203">
        <f t="shared" ca="1" si="539"/>
        <v>1261.8437834091305</v>
      </c>
      <c r="AS77" s="203">
        <f t="shared" ca="1" si="539"/>
        <v>1234.8499373602078</v>
      </c>
      <c r="AT77" s="203">
        <f t="shared" ca="1" si="539"/>
        <v>1234.6922038591827</v>
      </c>
      <c r="AU77" s="203">
        <f t="shared" ca="1" si="539"/>
        <v>1200.9583775153251</v>
      </c>
      <c r="AV77" s="203">
        <f t="shared" ca="1" si="539"/>
        <v>1204.1794242352071</v>
      </c>
      <c r="AW77" s="203">
        <f t="shared" ca="1" si="539"/>
        <v>1195.2127075972471</v>
      </c>
      <c r="AX77" s="203">
        <f t="shared" ca="1" si="539"/>
        <v>1195.2251620262327</v>
      </c>
      <c r="AY77" s="203">
        <f t="shared" ca="1" si="539"/>
        <v>1192.9786468454217</v>
      </c>
      <c r="AZ77" s="203">
        <f t="shared" ca="1" si="539"/>
        <v>1196.1369194451477</v>
      </c>
      <c r="BA77" s="203">
        <f t="shared" ca="1" si="539"/>
        <v>1197.7497786766348</v>
      </c>
      <c r="BB77" s="203">
        <f t="shared" ca="1" si="539"/>
        <v>1197.8173442707614</v>
      </c>
      <c r="BC77" s="203">
        <f t="shared" ca="1" si="539"/>
        <v>1197.8284307512611</v>
      </c>
      <c r="BD77" s="203">
        <f t="shared" ca="1" si="539"/>
        <v>1200.5228066459511</v>
      </c>
      <c r="BE77" s="203">
        <f t="shared" ca="1" si="539"/>
        <v>1202.1922201186912</v>
      </c>
      <c r="BF77" s="203">
        <f t="shared" ca="1" si="539"/>
        <v>1202.3168293281487</v>
      </c>
      <c r="BG77" s="203">
        <f t="shared" ca="1" si="539"/>
        <v>1199.9478248524529</v>
      </c>
      <c r="BH77" s="203">
        <f t="shared" ca="1" si="539"/>
        <v>1203.2202016217245</v>
      </c>
      <c r="BI77" s="203">
        <f t="shared" ca="1" si="539"/>
        <v>1204.9481523867746</v>
      </c>
      <c r="BJ77" s="203">
        <f t="shared" ca="1" si="539"/>
        <v>1205.13180542232</v>
      </c>
      <c r="BK77" s="203">
        <f t="shared" ca="1" si="539"/>
        <v>1202.9278922598901</v>
      </c>
      <c r="BL77" s="203">
        <f t="shared" ca="1" si="539"/>
        <v>1206.2603391101181</v>
      </c>
      <c r="BM77" s="203">
        <f t="shared" ca="1" si="539"/>
        <v>1208.0488797533994</v>
      </c>
      <c r="BN77" s="203">
        <f t="shared" ca="1" si="539"/>
        <v>1208.2936469623507</v>
      </c>
      <c r="BO77" s="203">
        <f t="shared" ca="1" si="539"/>
        <v>1206.1711077746504</v>
      </c>
      <c r="BP77" s="203">
        <f t="shared" ca="1" si="539"/>
        <v>1209.5657310383549</v>
      </c>
      <c r="BQ77" s="203">
        <f t="shared" ca="1" si="539"/>
        <v>1211.4169861188643</v>
      </c>
      <c r="BR77" s="203">
        <f t="shared" ca="1" si="539"/>
        <v>1211.725010444412</v>
      </c>
      <c r="BS77" s="203">
        <f t="shared" ca="1" si="539"/>
        <v>1211.9575526490662</v>
      </c>
      <c r="BT77" s="203">
        <f t="shared" ref="BT77:DS77" ca="1" si="540">MAX(BT73-BT72,0)</f>
        <v>1214.8826653787842</v>
      </c>
      <c r="BU77" s="203">
        <f t="shared" ca="1" si="540"/>
        <v>1216.5873173826062</v>
      </c>
      <c r="BV77" s="203">
        <f t="shared" ca="1" si="540"/>
        <v>1216.7474700485286</v>
      </c>
      <c r="BW77" s="203">
        <f t="shared" ca="1" si="540"/>
        <v>1214.4105019611352</v>
      </c>
      <c r="BX77" s="203">
        <f t="shared" ca="1" si="540"/>
        <v>1217.7190399761928</v>
      </c>
      <c r="BY77" s="203">
        <f t="shared" ca="1" si="540"/>
        <v>1219.2719483271351</v>
      </c>
      <c r="BZ77" s="203">
        <f t="shared" ca="1" si="540"/>
        <v>1219.2790442749038</v>
      </c>
      <c r="CA77" s="203">
        <f t="shared" ca="1" si="540"/>
        <v>1216.8963330660072</v>
      </c>
      <c r="CB77" s="203">
        <f t="shared" ca="1" si="540"/>
        <v>1220.0491540474716</v>
      </c>
      <c r="CC77" s="203">
        <f t="shared" ca="1" si="540"/>
        <v>1221.444997917165</v>
      </c>
      <c r="CD77" s="203">
        <f t="shared" ca="1" si="540"/>
        <v>1221.2936702763216</v>
      </c>
      <c r="CE77" s="203">
        <f t="shared" ca="1" si="540"/>
        <v>1218.7714754236399</v>
      </c>
      <c r="CF77" s="203">
        <f t="shared" ca="1" si="540"/>
        <v>1221.763119218193</v>
      </c>
      <c r="CG77" s="203">
        <f t="shared" ca="1" si="540"/>
        <v>1222.7848746359309</v>
      </c>
      <c r="CH77" s="203">
        <f t="shared" ca="1" si="540"/>
        <v>1222.2562214880979</v>
      </c>
      <c r="CI77" s="203">
        <f t="shared" ca="1" si="540"/>
        <v>1221.6448208219101</v>
      </c>
      <c r="CJ77" s="203">
        <f t="shared" ca="1" si="540"/>
        <v>1223.7186967895561</v>
      </c>
      <c r="CK77" s="203">
        <f t="shared" ca="1" si="540"/>
        <v>1223.7186967895561</v>
      </c>
      <c r="CL77" s="203">
        <f t="shared" ca="1" si="540"/>
        <v>1222.1594467895559</v>
      </c>
      <c r="CM77" s="203">
        <f t="shared" ca="1" si="540"/>
        <v>1243.0826847942001</v>
      </c>
      <c r="CN77" s="203">
        <f t="shared" ca="1" si="540"/>
        <v>1244.6419347942003</v>
      </c>
      <c r="CO77" s="203">
        <f t="shared" ca="1" si="540"/>
        <v>1244.6419347942003</v>
      </c>
      <c r="CP77" s="203">
        <f t="shared" ca="1" si="540"/>
        <v>1243.0826847942001</v>
      </c>
      <c r="CQ77" s="203">
        <f t="shared" ca="1" si="540"/>
        <v>1264.1145645705155</v>
      </c>
      <c r="CR77" s="203">
        <f t="shared" ca="1" si="540"/>
        <v>1265.6738145705158</v>
      </c>
      <c r="CS77" s="203">
        <f t="shared" ca="1" si="540"/>
        <v>1265.6738145705158</v>
      </c>
      <c r="CT77" s="203">
        <f t="shared" ca="1" si="540"/>
        <v>1264.1145645705155</v>
      </c>
      <c r="CU77" s="203">
        <f t="shared" ca="1" si="540"/>
        <v>1285.1667558602621</v>
      </c>
      <c r="CV77" s="203">
        <f t="shared" ca="1" si="540"/>
        <v>1286.7260058602624</v>
      </c>
      <c r="CW77" s="203">
        <f t="shared" ca="1" si="540"/>
        <v>1286.7260058602624</v>
      </c>
      <c r="CX77" s="203">
        <f t="shared" ca="1" si="540"/>
        <v>1285.1667558602621</v>
      </c>
      <c r="CY77" s="203">
        <f t="shared" ca="1" si="540"/>
        <v>1333.5048237091901</v>
      </c>
      <c r="CZ77" s="203">
        <f t="shared" ca="1" si="540"/>
        <v>1334.5301897538957</v>
      </c>
      <c r="DA77" s="203">
        <f t="shared" ca="1" si="540"/>
        <v>1334.5301897538957</v>
      </c>
      <c r="DB77" s="203">
        <f t="shared" ca="1" si="540"/>
        <v>1332.9709397538954</v>
      </c>
      <c r="DC77" s="203">
        <f t="shared" ca="1" si="540"/>
        <v>1453.8721444310233</v>
      </c>
      <c r="DD77" s="203">
        <f t="shared" ca="1" si="540"/>
        <v>1455.4313944310236</v>
      </c>
      <c r="DE77" s="203">
        <f t="shared" ca="1" si="540"/>
        <v>1455.4313944310236</v>
      </c>
      <c r="DF77" s="203">
        <f t="shared" ca="1" si="540"/>
        <v>1453.8721444310233</v>
      </c>
      <c r="DG77" s="203">
        <f t="shared" ca="1" si="540"/>
        <v>1449.9095325367844</v>
      </c>
      <c r="DH77" s="203">
        <f t="shared" ca="1" si="540"/>
        <v>1451.4687825367846</v>
      </c>
      <c r="DI77" s="203">
        <f t="shared" ca="1" si="540"/>
        <v>1451.4687825367846</v>
      </c>
      <c r="DJ77" s="203">
        <f t="shared" ca="1" si="540"/>
        <v>1449.9095325367844</v>
      </c>
      <c r="DK77" s="203">
        <f t="shared" ca="1" si="540"/>
        <v>1445.9672321568228</v>
      </c>
      <c r="DL77" s="203">
        <f t="shared" ca="1" si="540"/>
        <v>1447.526482156823</v>
      </c>
      <c r="DM77" s="203">
        <f t="shared" ca="1" si="540"/>
        <v>1447.526482156823</v>
      </c>
      <c r="DN77" s="203">
        <f t="shared" ca="1" si="540"/>
        <v>1445.9672321568228</v>
      </c>
      <c r="DO77" s="203">
        <f t="shared" ca="1" si="540"/>
        <v>1444.3163166666866</v>
      </c>
      <c r="DP77" s="203">
        <f t="shared" ca="1" si="540"/>
        <v>1445.3416827113676</v>
      </c>
      <c r="DQ77" s="203">
        <f t="shared" ca="1" si="540"/>
        <v>1445.3416827113676</v>
      </c>
      <c r="DR77" s="203">
        <f t="shared" ca="1" si="540"/>
        <v>1443.7824327113674</v>
      </c>
      <c r="DS77" s="203">
        <f t="shared" ca="1" si="540"/>
        <v>1439.7111960509221</v>
      </c>
    </row>
    <row r="78" spans="1:123" ht="12.5" x14ac:dyDescent="0.25">
      <c r="A78" s="171"/>
      <c r="B78" s="171"/>
      <c r="C78" s="171"/>
      <c r="D78" s="171"/>
      <c r="E78" s="203"/>
      <c r="F78" s="203"/>
      <c r="G78" s="203"/>
      <c r="H78" s="203"/>
      <c r="I78" s="203"/>
      <c r="J78" s="203"/>
      <c r="K78" s="192"/>
      <c r="L78" s="192"/>
      <c r="M78" s="192"/>
      <c r="N78" s="192"/>
      <c r="O78" s="192"/>
      <c r="P78" s="192"/>
      <c r="Q78" s="192"/>
      <c r="R78" s="192"/>
      <c r="S78" s="192"/>
      <c r="T78" s="192"/>
      <c r="U78" s="192"/>
      <c r="V78" s="192"/>
      <c r="W78" s="192"/>
      <c r="X78" s="192"/>
      <c r="Y78" s="192"/>
      <c r="Z78" s="192"/>
      <c r="AA78" s="192"/>
      <c r="AB78" s="192"/>
      <c r="AC78" s="192"/>
      <c r="AD78" s="12"/>
      <c r="AE78" s="12"/>
      <c r="AF78" s="12"/>
      <c r="AG78" s="12"/>
    </row>
    <row r="79" spans="1:123" ht="12.5" x14ac:dyDescent="0.25">
      <c r="A79" s="171"/>
      <c r="B79" s="171"/>
      <c r="C79" s="191"/>
      <c r="D79" s="171" t="s">
        <v>393</v>
      </c>
      <c r="E79" s="203" t="str">
        <f>E77</f>
        <v>INR Mn</v>
      </c>
      <c r="F79" s="203"/>
      <c r="G79" s="203"/>
      <c r="H79" s="203">
        <f t="shared" ref="H79" ca="1" si="541">IF(H42&gt;=H69,H42,0)</f>
        <v>0</v>
      </c>
      <c r="I79" s="203">
        <f t="shared" ref="I79:BT79" ca="1" si="542">IF(I42&gt;=I69,I42,0)</f>
        <v>0</v>
      </c>
      <c r="J79" s="203">
        <f t="shared" ca="1" si="542"/>
        <v>0</v>
      </c>
      <c r="K79" s="203">
        <f t="shared" ca="1" si="542"/>
        <v>0</v>
      </c>
      <c r="L79" s="203">
        <f t="shared" ca="1" si="542"/>
        <v>0</v>
      </c>
      <c r="M79" s="203">
        <f t="shared" ca="1" si="542"/>
        <v>0</v>
      </c>
      <c r="N79" s="203">
        <f t="shared" ca="1" si="542"/>
        <v>0</v>
      </c>
      <c r="O79" s="203">
        <f t="shared" ca="1" si="542"/>
        <v>0</v>
      </c>
      <c r="P79" s="203">
        <f t="shared" ca="1" si="542"/>
        <v>0</v>
      </c>
      <c r="Q79" s="203">
        <f t="shared" ca="1" si="542"/>
        <v>0</v>
      </c>
      <c r="R79" s="203">
        <f t="shared" ca="1" si="542"/>
        <v>0</v>
      </c>
      <c r="S79" s="203">
        <f t="shared" ca="1" si="542"/>
        <v>0</v>
      </c>
      <c r="T79" s="203">
        <f t="shared" ca="1" si="542"/>
        <v>0</v>
      </c>
      <c r="U79" s="203">
        <f t="shared" ca="1" si="542"/>
        <v>0</v>
      </c>
      <c r="V79" s="203">
        <f t="shared" ca="1" si="542"/>
        <v>0</v>
      </c>
      <c r="W79" s="203">
        <f t="shared" ca="1" si="542"/>
        <v>0</v>
      </c>
      <c r="X79" s="203">
        <f t="shared" ca="1" si="542"/>
        <v>0</v>
      </c>
      <c r="Y79" s="203">
        <f t="shared" ca="1" si="542"/>
        <v>0</v>
      </c>
      <c r="Z79" s="203">
        <f t="shared" ca="1" si="542"/>
        <v>0</v>
      </c>
      <c r="AA79" s="203">
        <f t="shared" ca="1" si="542"/>
        <v>0</v>
      </c>
      <c r="AB79" s="203">
        <f t="shared" ca="1" si="542"/>
        <v>0</v>
      </c>
      <c r="AC79" s="203">
        <f t="shared" ca="1" si="542"/>
        <v>0</v>
      </c>
      <c r="AD79" s="203">
        <f t="shared" ca="1" si="542"/>
        <v>0</v>
      </c>
      <c r="AE79" s="203">
        <f t="shared" ca="1" si="542"/>
        <v>0</v>
      </c>
      <c r="AF79" s="203">
        <f t="shared" ca="1" si="542"/>
        <v>0</v>
      </c>
      <c r="AG79" s="203">
        <f t="shared" ca="1" si="542"/>
        <v>0</v>
      </c>
      <c r="AH79" s="203">
        <f t="shared" ca="1" si="542"/>
        <v>0</v>
      </c>
      <c r="AI79" s="203">
        <f t="shared" ca="1" si="542"/>
        <v>0</v>
      </c>
      <c r="AJ79" s="203">
        <f t="shared" ca="1" si="542"/>
        <v>0</v>
      </c>
      <c r="AK79" s="203">
        <f t="shared" ca="1" si="542"/>
        <v>0</v>
      </c>
      <c r="AL79" s="203">
        <f t="shared" ca="1" si="542"/>
        <v>0</v>
      </c>
      <c r="AM79" s="203">
        <f t="shared" ca="1" si="542"/>
        <v>0</v>
      </c>
      <c r="AN79" s="203">
        <f t="shared" ca="1" si="542"/>
        <v>0</v>
      </c>
      <c r="AO79" s="203">
        <f t="shared" ca="1" si="542"/>
        <v>0</v>
      </c>
      <c r="AP79" s="203">
        <f t="shared" ca="1" si="542"/>
        <v>0</v>
      </c>
      <c r="AQ79" s="203">
        <f t="shared" ca="1" si="542"/>
        <v>0</v>
      </c>
      <c r="AR79" s="203">
        <f t="shared" ca="1" si="542"/>
        <v>0</v>
      </c>
      <c r="AS79" s="203">
        <f t="shared" ca="1" si="542"/>
        <v>0</v>
      </c>
      <c r="AT79" s="203">
        <f t="shared" ca="1" si="542"/>
        <v>0</v>
      </c>
      <c r="AU79" s="203">
        <f t="shared" ca="1" si="542"/>
        <v>0</v>
      </c>
      <c r="AV79" s="203">
        <f t="shared" ca="1" si="542"/>
        <v>0</v>
      </c>
      <c r="AW79" s="203">
        <f t="shared" ca="1" si="542"/>
        <v>0</v>
      </c>
      <c r="AX79" s="203">
        <f t="shared" ca="1" si="542"/>
        <v>0</v>
      </c>
      <c r="AY79" s="203">
        <f t="shared" ca="1" si="542"/>
        <v>0</v>
      </c>
      <c r="AZ79" s="203">
        <f t="shared" ca="1" si="542"/>
        <v>0</v>
      </c>
      <c r="BA79" s="203">
        <f t="shared" ca="1" si="542"/>
        <v>0</v>
      </c>
      <c r="BB79" s="203">
        <f t="shared" ca="1" si="542"/>
        <v>0</v>
      </c>
      <c r="BC79" s="203">
        <f t="shared" ca="1" si="542"/>
        <v>0</v>
      </c>
      <c r="BD79" s="203">
        <f t="shared" ca="1" si="542"/>
        <v>0</v>
      </c>
      <c r="BE79" s="203">
        <f t="shared" ca="1" si="542"/>
        <v>0</v>
      </c>
      <c r="BF79" s="203">
        <f t="shared" ca="1" si="542"/>
        <v>0</v>
      </c>
      <c r="BG79" s="203">
        <f t="shared" ca="1" si="542"/>
        <v>0</v>
      </c>
      <c r="BH79" s="203">
        <f t="shared" ca="1" si="542"/>
        <v>0</v>
      </c>
      <c r="BI79" s="203">
        <f t="shared" ca="1" si="542"/>
        <v>0</v>
      </c>
      <c r="BJ79" s="203">
        <f t="shared" ca="1" si="542"/>
        <v>0</v>
      </c>
      <c r="BK79" s="203">
        <f t="shared" ca="1" si="542"/>
        <v>0</v>
      </c>
      <c r="BL79" s="203">
        <f t="shared" ca="1" si="542"/>
        <v>0</v>
      </c>
      <c r="BM79" s="203">
        <f t="shared" ca="1" si="542"/>
        <v>0</v>
      </c>
      <c r="BN79" s="203">
        <f t="shared" ca="1" si="542"/>
        <v>0</v>
      </c>
      <c r="BO79" s="203">
        <f t="shared" ca="1" si="542"/>
        <v>0</v>
      </c>
      <c r="BP79" s="203">
        <f t="shared" ca="1" si="542"/>
        <v>0</v>
      </c>
      <c r="BQ79" s="203">
        <f t="shared" ca="1" si="542"/>
        <v>0</v>
      </c>
      <c r="BR79" s="203">
        <f t="shared" ca="1" si="542"/>
        <v>0</v>
      </c>
      <c r="BS79" s="203">
        <f t="shared" ca="1" si="542"/>
        <v>0</v>
      </c>
      <c r="BT79" s="203">
        <f t="shared" ca="1" si="542"/>
        <v>0</v>
      </c>
      <c r="BU79" s="203">
        <f t="shared" ref="BU79:DS79" ca="1" si="543">IF(BU42&gt;=BU69,BU42,0)</f>
        <v>0</v>
      </c>
      <c r="BV79" s="203">
        <f t="shared" ca="1" si="543"/>
        <v>0</v>
      </c>
      <c r="BW79" s="203">
        <f t="shared" ca="1" si="543"/>
        <v>0</v>
      </c>
      <c r="BX79" s="203">
        <f t="shared" ca="1" si="543"/>
        <v>0</v>
      </c>
      <c r="BY79" s="203">
        <f t="shared" ca="1" si="543"/>
        <v>0</v>
      </c>
      <c r="BZ79" s="203">
        <f t="shared" ca="1" si="543"/>
        <v>0</v>
      </c>
      <c r="CA79" s="203">
        <f t="shared" ca="1" si="543"/>
        <v>0</v>
      </c>
      <c r="CB79" s="203">
        <f t="shared" ca="1" si="543"/>
        <v>0</v>
      </c>
      <c r="CC79" s="203">
        <f t="shared" ca="1" si="543"/>
        <v>0</v>
      </c>
      <c r="CD79" s="203">
        <f t="shared" ca="1" si="543"/>
        <v>0</v>
      </c>
      <c r="CE79" s="203">
        <f t="shared" ca="1" si="543"/>
        <v>0</v>
      </c>
      <c r="CF79" s="203">
        <f t="shared" ca="1" si="543"/>
        <v>0</v>
      </c>
      <c r="CG79" s="203">
        <f t="shared" ca="1" si="543"/>
        <v>0</v>
      </c>
      <c r="CH79" s="203">
        <f t="shared" ca="1" si="543"/>
        <v>0</v>
      </c>
      <c r="CI79" s="203">
        <f t="shared" ca="1" si="543"/>
        <v>0</v>
      </c>
      <c r="CJ79" s="203">
        <f t="shared" ca="1" si="543"/>
        <v>0</v>
      </c>
      <c r="CK79" s="203">
        <f t="shared" ca="1" si="543"/>
        <v>0</v>
      </c>
      <c r="CL79" s="203">
        <f t="shared" ca="1" si="543"/>
        <v>0</v>
      </c>
      <c r="CM79" s="203">
        <f t="shared" ca="1" si="543"/>
        <v>0</v>
      </c>
      <c r="CN79" s="203">
        <f t="shared" ca="1" si="543"/>
        <v>0</v>
      </c>
      <c r="CO79" s="203">
        <f t="shared" ca="1" si="543"/>
        <v>0</v>
      </c>
      <c r="CP79" s="203">
        <f t="shared" ca="1" si="543"/>
        <v>0</v>
      </c>
      <c r="CQ79" s="203">
        <f t="shared" ca="1" si="543"/>
        <v>0</v>
      </c>
      <c r="CR79" s="203">
        <f t="shared" ca="1" si="543"/>
        <v>0</v>
      </c>
      <c r="CS79" s="203">
        <f t="shared" ca="1" si="543"/>
        <v>0</v>
      </c>
      <c r="CT79" s="203">
        <f t="shared" ca="1" si="543"/>
        <v>0</v>
      </c>
      <c r="CU79" s="203">
        <f t="shared" ca="1" si="543"/>
        <v>0</v>
      </c>
      <c r="CV79" s="203">
        <f t="shared" ca="1" si="543"/>
        <v>0</v>
      </c>
      <c r="CW79" s="203">
        <f t="shared" ca="1" si="543"/>
        <v>0</v>
      </c>
      <c r="CX79" s="203">
        <f t="shared" ca="1" si="543"/>
        <v>0</v>
      </c>
      <c r="CY79" s="203">
        <f t="shared" ca="1" si="543"/>
        <v>0</v>
      </c>
      <c r="CZ79" s="203">
        <f t="shared" ca="1" si="543"/>
        <v>0</v>
      </c>
      <c r="DA79" s="203">
        <f t="shared" ca="1" si="543"/>
        <v>0</v>
      </c>
      <c r="DB79" s="203">
        <f t="shared" ca="1" si="543"/>
        <v>0</v>
      </c>
      <c r="DC79" s="203">
        <f t="shared" ca="1" si="543"/>
        <v>0</v>
      </c>
      <c r="DD79" s="203">
        <f t="shared" ca="1" si="543"/>
        <v>0</v>
      </c>
      <c r="DE79" s="203">
        <f t="shared" ca="1" si="543"/>
        <v>0</v>
      </c>
      <c r="DF79" s="203">
        <f t="shared" ca="1" si="543"/>
        <v>0</v>
      </c>
      <c r="DG79" s="203">
        <f t="shared" ca="1" si="543"/>
        <v>0</v>
      </c>
      <c r="DH79" s="203">
        <f t="shared" ca="1" si="543"/>
        <v>0</v>
      </c>
      <c r="DI79" s="203">
        <f t="shared" ca="1" si="543"/>
        <v>0</v>
      </c>
      <c r="DJ79" s="203">
        <f t="shared" ca="1" si="543"/>
        <v>0</v>
      </c>
      <c r="DK79" s="203">
        <f t="shared" ca="1" si="543"/>
        <v>0</v>
      </c>
      <c r="DL79" s="203">
        <f t="shared" ca="1" si="543"/>
        <v>0</v>
      </c>
      <c r="DM79" s="203">
        <f t="shared" ca="1" si="543"/>
        <v>0</v>
      </c>
      <c r="DN79" s="203">
        <f t="shared" ca="1" si="543"/>
        <v>0</v>
      </c>
      <c r="DO79" s="203">
        <f t="shared" ca="1" si="543"/>
        <v>0</v>
      </c>
      <c r="DP79" s="203">
        <f t="shared" ca="1" si="543"/>
        <v>0</v>
      </c>
      <c r="DQ79" s="203">
        <f t="shared" ca="1" si="543"/>
        <v>0</v>
      </c>
      <c r="DR79" s="203">
        <f t="shared" ca="1" si="543"/>
        <v>0</v>
      </c>
      <c r="DS79" s="203">
        <f t="shared" ca="1" si="543"/>
        <v>0</v>
      </c>
    </row>
    <row r="80" spans="1:123" ht="12.5" x14ac:dyDescent="0.25">
      <c r="A80" s="171"/>
      <c r="B80" s="171"/>
      <c r="C80" s="191"/>
      <c r="D80" s="171" t="s">
        <v>394</v>
      </c>
      <c r="E80" s="203" t="str">
        <f t="shared" ref="E80:E82" si="544">E79</f>
        <v>INR Mn</v>
      </c>
      <c r="F80" s="203"/>
      <c r="G80" s="203"/>
      <c r="H80" s="203">
        <f t="shared" ref="H80" ca="1" si="545">IF(H42&lt;H69,H69,0)</f>
        <v>0</v>
      </c>
      <c r="I80" s="203">
        <f t="shared" ref="I80:BT80" ca="1" si="546">IF(I42&lt;I69,I69,0)</f>
        <v>0</v>
      </c>
      <c r="J80" s="203">
        <f t="shared" ca="1" si="546"/>
        <v>0</v>
      </c>
      <c r="K80" s="203">
        <f t="shared" ca="1" si="546"/>
        <v>6.0584583080434076</v>
      </c>
      <c r="L80" s="203">
        <f t="shared" ca="1" si="546"/>
        <v>13.75505639448132</v>
      </c>
      <c r="M80" s="203">
        <f t="shared" ca="1" si="546"/>
        <v>35.646892861053757</v>
      </c>
      <c r="N80" s="203">
        <f t="shared" ca="1" si="546"/>
        <v>43.8331378252755</v>
      </c>
      <c r="O80" s="203">
        <f t="shared" ca="1" si="546"/>
        <v>129.33518661066338</v>
      </c>
      <c r="P80" s="203">
        <f t="shared" ca="1" si="546"/>
        <v>146.2563419202678</v>
      </c>
      <c r="Q80" s="203">
        <f t="shared" ca="1" si="546"/>
        <v>177.66633721049436</v>
      </c>
      <c r="R80" s="203">
        <f t="shared" ca="1" si="546"/>
        <v>195.91375253645825</v>
      </c>
      <c r="S80" s="203">
        <f t="shared" ca="1" si="546"/>
        <v>334.35511822791472</v>
      </c>
      <c r="T80" s="203">
        <f t="shared" ca="1" si="546"/>
        <v>331.80703189562286</v>
      </c>
      <c r="U80" s="203">
        <f t="shared" ca="1" si="546"/>
        <v>342.33483128774463</v>
      </c>
      <c r="V80" s="203">
        <f t="shared" ca="1" si="546"/>
        <v>340.98315945080913</v>
      </c>
      <c r="W80" s="203">
        <f t="shared" ca="1" si="546"/>
        <v>545.51956453166304</v>
      </c>
      <c r="X80" s="203">
        <f t="shared" ca="1" si="546"/>
        <v>541.70281083896464</v>
      </c>
      <c r="Y80" s="203">
        <f t="shared" ca="1" si="546"/>
        <v>562.76561196107923</v>
      </c>
      <c r="Z80" s="203">
        <f t="shared" ca="1" si="546"/>
        <v>560.41492287330573</v>
      </c>
      <c r="AA80" s="203">
        <f t="shared" ca="1" si="546"/>
        <v>1027.0485208286141</v>
      </c>
      <c r="AB80" s="203">
        <f t="shared" ca="1" si="546"/>
        <v>1013.2455559214061</v>
      </c>
      <c r="AC80" s="203">
        <f t="shared" ca="1" si="546"/>
        <v>1063.8121013597658</v>
      </c>
      <c r="AD80" s="203">
        <f t="shared" ca="1" si="546"/>
        <v>1058.4217810361804</v>
      </c>
      <c r="AE80" s="203">
        <f t="shared" ca="1" si="546"/>
        <v>1269.8185374068139</v>
      </c>
      <c r="AF80" s="203">
        <f t="shared" ca="1" si="546"/>
        <v>1265.7624923813287</v>
      </c>
      <c r="AG80" s="203">
        <f t="shared" ca="1" si="546"/>
        <v>1251.241266966704</v>
      </c>
      <c r="AH80" s="203">
        <f t="shared" ca="1" si="546"/>
        <v>1249.7477062864441</v>
      </c>
      <c r="AI80" s="203">
        <f t="shared" ca="1" si="546"/>
        <v>1322.4408877349247</v>
      </c>
      <c r="AJ80" s="203">
        <f t="shared" ca="1" si="546"/>
        <v>1321.9171848892108</v>
      </c>
      <c r="AK80" s="203">
        <f t="shared" ca="1" si="546"/>
        <v>1305.5482451705277</v>
      </c>
      <c r="AL80" s="203">
        <f t="shared" ca="1" si="546"/>
        <v>1305.2867771393512</v>
      </c>
      <c r="AM80" s="203">
        <f t="shared" ca="1" si="546"/>
        <v>1298.3012734892043</v>
      </c>
      <c r="AN80" s="203">
        <f t="shared" ca="1" si="546"/>
        <v>1301.4880668342296</v>
      </c>
      <c r="AO80" s="203">
        <f t="shared" ca="1" si="546"/>
        <v>1283.8350005008308</v>
      </c>
      <c r="AP80" s="203">
        <f t="shared" ca="1" si="546"/>
        <v>1283.5790490576053</v>
      </c>
      <c r="AQ80" s="203">
        <f t="shared" ca="1" si="546"/>
        <v>1268.3440155340352</v>
      </c>
      <c r="AR80" s="203">
        <f t="shared" ca="1" si="546"/>
        <v>1261.8437834091305</v>
      </c>
      <c r="AS80" s="203">
        <f t="shared" ca="1" si="546"/>
        <v>1234.8499373602078</v>
      </c>
      <c r="AT80" s="203">
        <f t="shared" ca="1" si="546"/>
        <v>1234.6922038591827</v>
      </c>
      <c r="AU80" s="203">
        <f t="shared" ca="1" si="546"/>
        <v>1200.9583775153251</v>
      </c>
      <c r="AV80" s="203">
        <f t="shared" ca="1" si="546"/>
        <v>1204.1794242352071</v>
      </c>
      <c r="AW80" s="203">
        <f t="shared" ca="1" si="546"/>
        <v>1195.2127075972471</v>
      </c>
      <c r="AX80" s="203">
        <f t="shared" ca="1" si="546"/>
        <v>1195.2251620262327</v>
      </c>
      <c r="AY80" s="203">
        <f t="shared" ca="1" si="546"/>
        <v>1192.9786468454217</v>
      </c>
      <c r="AZ80" s="203">
        <f t="shared" ca="1" si="546"/>
        <v>1196.1369194451477</v>
      </c>
      <c r="BA80" s="203">
        <f t="shared" ca="1" si="546"/>
        <v>1197.7497786766348</v>
      </c>
      <c r="BB80" s="203">
        <f t="shared" ca="1" si="546"/>
        <v>1197.8173442707614</v>
      </c>
      <c r="BC80" s="203">
        <f t="shared" ca="1" si="546"/>
        <v>1197.8284307512611</v>
      </c>
      <c r="BD80" s="203">
        <f t="shared" ca="1" si="546"/>
        <v>1200.5228066459511</v>
      </c>
      <c r="BE80" s="203">
        <f t="shared" ca="1" si="546"/>
        <v>1202.1922201186912</v>
      </c>
      <c r="BF80" s="203">
        <f t="shared" ca="1" si="546"/>
        <v>1202.3168293281487</v>
      </c>
      <c r="BG80" s="203">
        <f t="shared" ca="1" si="546"/>
        <v>1199.9478248524529</v>
      </c>
      <c r="BH80" s="203">
        <f t="shared" ca="1" si="546"/>
        <v>1203.2202016217245</v>
      </c>
      <c r="BI80" s="203">
        <f t="shared" ca="1" si="546"/>
        <v>1204.9481523867746</v>
      </c>
      <c r="BJ80" s="203">
        <f t="shared" ca="1" si="546"/>
        <v>1205.13180542232</v>
      </c>
      <c r="BK80" s="203">
        <f t="shared" ca="1" si="546"/>
        <v>1202.9278922598901</v>
      </c>
      <c r="BL80" s="203">
        <f t="shared" ca="1" si="546"/>
        <v>1206.2603391101181</v>
      </c>
      <c r="BM80" s="203">
        <f t="shared" ca="1" si="546"/>
        <v>1208.0488797533994</v>
      </c>
      <c r="BN80" s="203">
        <f t="shared" ca="1" si="546"/>
        <v>1208.2936469623507</v>
      </c>
      <c r="BO80" s="203">
        <f t="shared" ca="1" si="546"/>
        <v>1206.1711077746504</v>
      </c>
      <c r="BP80" s="203">
        <f t="shared" ca="1" si="546"/>
        <v>1209.5657310383549</v>
      </c>
      <c r="BQ80" s="203">
        <f t="shared" ca="1" si="546"/>
        <v>1211.4169861188643</v>
      </c>
      <c r="BR80" s="203">
        <f t="shared" ca="1" si="546"/>
        <v>1211.725010444412</v>
      </c>
      <c r="BS80" s="203">
        <f t="shared" ca="1" si="546"/>
        <v>1211.9575526490662</v>
      </c>
      <c r="BT80" s="203">
        <f t="shared" ca="1" si="546"/>
        <v>1214.8826653787842</v>
      </c>
      <c r="BU80" s="203">
        <f t="shared" ref="BU80:DS80" ca="1" si="547">IF(BU42&lt;BU69,BU69,0)</f>
        <v>1216.5873173826062</v>
      </c>
      <c r="BV80" s="203">
        <f t="shared" ca="1" si="547"/>
        <v>1216.7474700485286</v>
      </c>
      <c r="BW80" s="203">
        <f t="shared" ca="1" si="547"/>
        <v>1214.4105019611352</v>
      </c>
      <c r="BX80" s="203">
        <f t="shared" ca="1" si="547"/>
        <v>1217.7190399761928</v>
      </c>
      <c r="BY80" s="203">
        <f t="shared" ca="1" si="547"/>
        <v>1219.2719483271351</v>
      </c>
      <c r="BZ80" s="203">
        <f t="shared" ca="1" si="547"/>
        <v>1219.2790442749038</v>
      </c>
      <c r="CA80" s="203">
        <f t="shared" ca="1" si="547"/>
        <v>1216.8963330660072</v>
      </c>
      <c r="CB80" s="203">
        <f t="shared" ca="1" si="547"/>
        <v>1220.0491540474716</v>
      </c>
      <c r="CC80" s="203">
        <f t="shared" ca="1" si="547"/>
        <v>1221.444997917165</v>
      </c>
      <c r="CD80" s="203">
        <f t="shared" ca="1" si="547"/>
        <v>1221.2936702763216</v>
      </c>
      <c r="CE80" s="203">
        <f t="shared" ca="1" si="547"/>
        <v>1218.7714754236399</v>
      </c>
      <c r="CF80" s="203">
        <f t="shared" ca="1" si="547"/>
        <v>1221.763119218193</v>
      </c>
      <c r="CG80" s="203">
        <f t="shared" ca="1" si="547"/>
        <v>1222.7848746359309</v>
      </c>
      <c r="CH80" s="203">
        <f t="shared" ca="1" si="547"/>
        <v>1222.2562214880979</v>
      </c>
      <c r="CI80" s="203">
        <f t="shared" ca="1" si="547"/>
        <v>1221.6448208219101</v>
      </c>
      <c r="CJ80" s="203">
        <f t="shared" ca="1" si="547"/>
        <v>1223.7186967895561</v>
      </c>
      <c r="CK80" s="203">
        <f t="shared" ca="1" si="547"/>
        <v>1223.7186967895561</v>
      </c>
      <c r="CL80" s="203">
        <f t="shared" ca="1" si="547"/>
        <v>1222.1594467895559</v>
      </c>
      <c r="CM80" s="203">
        <f t="shared" ca="1" si="547"/>
        <v>1243.0826847942001</v>
      </c>
      <c r="CN80" s="203">
        <f t="shared" ca="1" si="547"/>
        <v>1244.6419347942003</v>
      </c>
      <c r="CO80" s="203">
        <f t="shared" ca="1" si="547"/>
        <v>1244.6419347942003</v>
      </c>
      <c r="CP80" s="203">
        <f t="shared" ca="1" si="547"/>
        <v>1243.0826847942001</v>
      </c>
      <c r="CQ80" s="203">
        <f t="shared" ca="1" si="547"/>
        <v>1264.1145645705155</v>
      </c>
      <c r="CR80" s="203">
        <f t="shared" ca="1" si="547"/>
        <v>1265.6738145705158</v>
      </c>
      <c r="CS80" s="203">
        <f t="shared" ca="1" si="547"/>
        <v>1265.6738145705158</v>
      </c>
      <c r="CT80" s="203">
        <f t="shared" ca="1" si="547"/>
        <v>1264.1145645705155</v>
      </c>
      <c r="CU80" s="203">
        <f t="shared" ca="1" si="547"/>
        <v>1285.1667558602621</v>
      </c>
      <c r="CV80" s="203">
        <f t="shared" ca="1" si="547"/>
        <v>1286.7260058602624</v>
      </c>
      <c r="CW80" s="203">
        <f t="shared" ca="1" si="547"/>
        <v>1286.7260058602624</v>
      </c>
      <c r="CX80" s="203">
        <f t="shared" ca="1" si="547"/>
        <v>1285.1667558602621</v>
      </c>
      <c r="CY80" s="203">
        <f t="shared" ca="1" si="547"/>
        <v>1333.5048237091901</v>
      </c>
      <c r="CZ80" s="203">
        <f t="shared" ca="1" si="547"/>
        <v>1334.5301897538957</v>
      </c>
      <c r="DA80" s="203">
        <f t="shared" ca="1" si="547"/>
        <v>1334.5301897538957</v>
      </c>
      <c r="DB80" s="203">
        <f t="shared" ca="1" si="547"/>
        <v>1332.9709397538954</v>
      </c>
      <c r="DC80" s="203">
        <f t="shared" ca="1" si="547"/>
        <v>1453.8721444310233</v>
      </c>
      <c r="DD80" s="203">
        <f t="shared" ca="1" si="547"/>
        <v>1455.4313944310236</v>
      </c>
      <c r="DE80" s="203">
        <f t="shared" ca="1" si="547"/>
        <v>1455.4313944310236</v>
      </c>
      <c r="DF80" s="203">
        <f t="shared" ca="1" si="547"/>
        <v>1453.8721444310233</v>
      </c>
      <c r="DG80" s="203">
        <f t="shared" ca="1" si="547"/>
        <v>1449.9095325367844</v>
      </c>
      <c r="DH80" s="203">
        <f t="shared" ca="1" si="547"/>
        <v>1451.4687825367846</v>
      </c>
      <c r="DI80" s="203">
        <f t="shared" ca="1" si="547"/>
        <v>1451.4687825367846</v>
      </c>
      <c r="DJ80" s="203">
        <f t="shared" ca="1" si="547"/>
        <v>1449.9095325367844</v>
      </c>
      <c r="DK80" s="203">
        <f t="shared" ca="1" si="547"/>
        <v>1445.9672321568228</v>
      </c>
      <c r="DL80" s="203">
        <f t="shared" ca="1" si="547"/>
        <v>1447.526482156823</v>
      </c>
      <c r="DM80" s="203">
        <f t="shared" ca="1" si="547"/>
        <v>1447.526482156823</v>
      </c>
      <c r="DN80" s="203">
        <f t="shared" ca="1" si="547"/>
        <v>1445.9672321568228</v>
      </c>
      <c r="DO80" s="203">
        <f t="shared" ca="1" si="547"/>
        <v>1444.3163166666866</v>
      </c>
      <c r="DP80" s="203">
        <f t="shared" ca="1" si="547"/>
        <v>1445.3416827113676</v>
      </c>
      <c r="DQ80" s="203">
        <f t="shared" ca="1" si="547"/>
        <v>1445.3416827113676</v>
      </c>
      <c r="DR80" s="203">
        <f t="shared" ca="1" si="547"/>
        <v>1443.7824327113674</v>
      </c>
      <c r="DS80" s="203">
        <f t="shared" ca="1" si="547"/>
        <v>1439.7111960509221</v>
      </c>
    </row>
    <row r="81" spans="1:123" ht="12.5" x14ac:dyDescent="0.25">
      <c r="A81" s="171"/>
      <c r="B81" s="171"/>
      <c r="C81" s="191"/>
      <c r="D81" s="171" t="s">
        <v>395</v>
      </c>
      <c r="E81" s="203" t="str">
        <f t="shared" si="544"/>
        <v>INR Mn</v>
      </c>
      <c r="F81" s="203"/>
      <c r="G81" s="203"/>
      <c r="H81" s="203">
        <f t="shared" ref="H81" si="548">H87</f>
        <v>0</v>
      </c>
      <c r="I81" s="203">
        <f t="shared" ref="I81:BT81" ca="1" si="549">I87</f>
        <v>0</v>
      </c>
      <c r="J81" s="203">
        <f t="shared" ca="1" si="549"/>
        <v>0</v>
      </c>
      <c r="K81" s="203">
        <f t="shared" ca="1" si="549"/>
        <v>0</v>
      </c>
      <c r="L81" s="203">
        <f t="shared" ca="1" si="549"/>
        <v>0</v>
      </c>
      <c r="M81" s="203">
        <f t="shared" ca="1" si="549"/>
        <v>0</v>
      </c>
      <c r="N81" s="203">
        <f t="shared" ca="1" si="549"/>
        <v>0</v>
      </c>
      <c r="O81" s="203">
        <f t="shared" ca="1" si="549"/>
        <v>0</v>
      </c>
      <c r="P81" s="203">
        <f t="shared" ca="1" si="549"/>
        <v>0</v>
      </c>
      <c r="Q81" s="203">
        <f t="shared" ca="1" si="549"/>
        <v>0</v>
      </c>
      <c r="R81" s="203">
        <f t="shared" ca="1" si="549"/>
        <v>0</v>
      </c>
      <c r="S81" s="203">
        <f t="shared" ca="1" si="549"/>
        <v>0</v>
      </c>
      <c r="T81" s="203">
        <f t="shared" ca="1" si="549"/>
        <v>0</v>
      </c>
      <c r="U81" s="203">
        <f t="shared" ca="1" si="549"/>
        <v>0</v>
      </c>
      <c r="V81" s="203">
        <f t="shared" ca="1" si="549"/>
        <v>0</v>
      </c>
      <c r="W81" s="203">
        <f t="shared" ca="1" si="549"/>
        <v>0</v>
      </c>
      <c r="X81" s="203">
        <f t="shared" ca="1" si="549"/>
        <v>0</v>
      </c>
      <c r="Y81" s="203">
        <f t="shared" ca="1" si="549"/>
        <v>0</v>
      </c>
      <c r="Z81" s="203">
        <f t="shared" ca="1" si="549"/>
        <v>0</v>
      </c>
      <c r="AA81" s="203">
        <f t="shared" ca="1" si="549"/>
        <v>0</v>
      </c>
      <c r="AB81" s="203">
        <f t="shared" ca="1" si="549"/>
        <v>0</v>
      </c>
      <c r="AC81" s="203">
        <f t="shared" ca="1" si="549"/>
        <v>0</v>
      </c>
      <c r="AD81" s="203">
        <f t="shared" ca="1" si="549"/>
        <v>0</v>
      </c>
      <c r="AE81" s="203">
        <f t="shared" ca="1" si="549"/>
        <v>0</v>
      </c>
      <c r="AF81" s="203">
        <f t="shared" ca="1" si="549"/>
        <v>0</v>
      </c>
      <c r="AG81" s="203">
        <f t="shared" ca="1" si="549"/>
        <v>0</v>
      </c>
      <c r="AH81" s="203">
        <f t="shared" ca="1" si="549"/>
        <v>0</v>
      </c>
      <c r="AI81" s="203">
        <f t="shared" ca="1" si="549"/>
        <v>0</v>
      </c>
      <c r="AJ81" s="203">
        <f t="shared" ca="1" si="549"/>
        <v>0</v>
      </c>
      <c r="AK81" s="203">
        <f t="shared" ca="1" si="549"/>
        <v>0</v>
      </c>
      <c r="AL81" s="203">
        <f t="shared" ca="1" si="549"/>
        <v>0</v>
      </c>
      <c r="AM81" s="203">
        <f t="shared" ca="1" si="549"/>
        <v>0</v>
      </c>
      <c r="AN81" s="203">
        <f t="shared" ca="1" si="549"/>
        <v>0</v>
      </c>
      <c r="AO81" s="203">
        <f t="shared" ca="1" si="549"/>
        <v>0</v>
      </c>
      <c r="AP81" s="203">
        <f t="shared" ca="1" si="549"/>
        <v>0</v>
      </c>
      <c r="AQ81" s="203">
        <f t="shared" ca="1" si="549"/>
        <v>0</v>
      </c>
      <c r="AR81" s="203">
        <f t="shared" ca="1" si="549"/>
        <v>0</v>
      </c>
      <c r="AS81" s="203">
        <f t="shared" ca="1" si="549"/>
        <v>0</v>
      </c>
      <c r="AT81" s="203">
        <f t="shared" ca="1" si="549"/>
        <v>0</v>
      </c>
      <c r="AU81" s="203">
        <f t="shared" ca="1" si="549"/>
        <v>0</v>
      </c>
      <c r="AV81" s="203">
        <f t="shared" ca="1" si="549"/>
        <v>0</v>
      </c>
      <c r="AW81" s="203">
        <f t="shared" ca="1" si="549"/>
        <v>0</v>
      </c>
      <c r="AX81" s="203">
        <f t="shared" ca="1" si="549"/>
        <v>0</v>
      </c>
      <c r="AY81" s="203">
        <f t="shared" ca="1" si="549"/>
        <v>0</v>
      </c>
      <c r="AZ81" s="203">
        <f t="shared" ca="1" si="549"/>
        <v>0</v>
      </c>
      <c r="BA81" s="203">
        <f t="shared" ca="1" si="549"/>
        <v>0</v>
      </c>
      <c r="BB81" s="203">
        <f t="shared" ca="1" si="549"/>
        <v>0</v>
      </c>
      <c r="BC81" s="203">
        <f t="shared" ca="1" si="549"/>
        <v>0</v>
      </c>
      <c r="BD81" s="203">
        <f t="shared" ca="1" si="549"/>
        <v>0</v>
      </c>
      <c r="BE81" s="203">
        <f t="shared" ca="1" si="549"/>
        <v>0</v>
      </c>
      <c r="BF81" s="203">
        <f t="shared" ca="1" si="549"/>
        <v>0</v>
      </c>
      <c r="BG81" s="203">
        <f t="shared" ca="1" si="549"/>
        <v>0</v>
      </c>
      <c r="BH81" s="203">
        <f t="shared" ca="1" si="549"/>
        <v>0</v>
      </c>
      <c r="BI81" s="203">
        <f t="shared" ca="1" si="549"/>
        <v>0</v>
      </c>
      <c r="BJ81" s="203">
        <f t="shared" ca="1" si="549"/>
        <v>0</v>
      </c>
      <c r="BK81" s="203">
        <f t="shared" ca="1" si="549"/>
        <v>0</v>
      </c>
      <c r="BL81" s="203">
        <f t="shared" ca="1" si="549"/>
        <v>0</v>
      </c>
      <c r="BM81" s="203">
        <f t="shared" ca="1" si="549"/>
        <v>0</v>
      </c>
      <c r="BN81" s="203">
        <f t="shared" ca="1" si="549"/>
        <v>0</v>
      </c>
      <c r="BO81" s="203">
        <f t="shared" ca="1" si="549"/>
        <v>0</v>
      </c>
      <c r="BP81" s="203">
        <f t="shared" ca="1" si="549"/>
        <v>0</v>
      </c>
      <c r="BQ81" s="203">
        <f t="shared" ca="1" si="549"/>
        <v>0</v>
      </c>
      <c r="BR81" s="203">
        <f t="shared" ca="1" si="549"/>
        <v>0</v>
      </c>
      <c r="BS81" s="203">
        <f t="shared" ca="1" si="549"/>
        <v>0</v>
      </c>
      <c r="BT81" s="203">
        <f t="shared" ca="1" si="549"/>
        <v>0</v>
      </c>
      <c r="BU81" s="203">
        <f t="shared" ref="BU81:DS81" ca="1" si="550">BU87</f>
        <v>0</v>
      </c>
      <c r="BV81" s="203">
        <f t="shared" ca="1" si="550"/>
        <v>0</v>
      </c>
      <c r="BW81" s="203">
        <f t="shared" ca="1" si="550"/>
        <v>0</v>
      </c>
      <c r="BX81" s="203">
        <f t="shared" ca="1" si="550"/>
        <v>0</v>
      </c>
      <c r="BY81" s="203">
        <f t="shared" ca="1" si="550"/>
        <v>0</v>
      </c>
      <c r="BZ81" s="203">
        <f t="shared" ca="1" si="550"/>
        <v>0</v>
      </c>
      <c r="CA81" s="203">
        <f t="shared" ca="1" si="550"/>
        <v>0</v>
      </c>
      <c r="CB81" s="203">
        <f t="shared" ca="1" si="550"/>
        <v>0</v>
      </c>
      <c r="CC81" s="203">
        <f t="shared" ca="1" si="550"/>
        <v>0</v>
      </c>
      <c r="CD81" s="203">
        <f t="shared" ca="1" si="550"/>
        <v>0</v>
      </c>
      <c r="CE81" s="203">
        <f t="shared" ca="1" si="550"/>
        <v>0</v>
      </c>
      <c r="CF81" s="203">
        <f t="shared" ca="1" si="550"/>
        <v>0</v>
      </c>
      <c r="CG81" s="203">
        <f t="shared" ca="1" si="550"/>
        <v>0</v>
      </c>
      <c r="CH81" s="203">
        <f t="shared" ca="1" si="550"/>
        <v>0</v>
      </c>
      <c r="CI81" s="203">
        <f t="shared" ca="1" si="550"/>
        <v>0</v>
      </c>
      <c r="CJ81" s="203">
        <f t="shared" ca="1" si="550"/>
        <v>0</v>
      </c>
      <c r="CK81" s="203">
        <f t="shared" ca="1" si="550"/>
        <v>0</v>
      </c>
      <c r="CL81" s="203">
        <f t="shared" ca="1" si="550"/>
        <v>0</v>
      </c>
      <c r="CM81" s="203">
        <f t="shared" ca="1" si="550"/>
        <v>0</v>
      </c>
      <c r="CN81" s="203">
        <f t="shared" ca="1" si="550"/>
        <v>0</v>
      </c>
      <c r="CO81" s="203">
        <f t="shared" ca="1" si="550"/>
        <v>0</v>
      </c>
      <c r="CP81" s="203">
        <f t="shared" ca="1" si="550"/>
        <v>0</v>
      </c>
      <c r="CQ81" s="203">
        <f t="shared" ca="1" si="550"/>
        <v>0</v>
      </c>
      <c r="CR81" s="203">
        <f t="shared" ca="1" si="550"/>
        <v>0</v>
      </c>
      <c r="CS81" s="203">
        <f t="shared" ca="1" si="550"/>
        <v>0</v>
      </c>
      <c r="CT81" s="203">
        <f t="shared" ca="1" si="550"/>
        <v>0</v>
      </c>
      <c r="CU81" s="203">
        <f t="shared" ca="1" si="550"/>
        <v>0</v>
      </c>
      <c r="CV81" s="203">
        <f t="shared" ca="1" si="550"/>
        <v>0</v>
      </c>
      <c r="CW81" s="203">
        <f t="shared" ca="1" si="550"/>
        <v>0</v>
      </c>
      <c r="CX81" s="203">
        <f t="shared" ca="1" si="550"/>
        <v>0</v>
      </c>
      <c r="CY81" s="203">
        <f t="shared" ca="1" si="550"/>
        <v>0</v>
      </c>
      <c r="CZ81" s="203">
        <f t="shared" ca="1" si="550"/>
        <v>0</v>
      </c>
      <c r="DA81" s="203">
        <f t="shared" ca="1" si="550"/>
        <v>0</v>
      </c>
      <c r="DB81" s="203">
        <f t="shared" ca="1" si="550"/>
        <v>0</v>
      </c>
      <c r="DC81" s="203">
        <f t="shared" ca="1" si="550"/>
        <v>0</v>
      </c>
      <c r="DD81" s="203">
        <f t="shared" ca="1" si="550"/>
        <v>0</v>
      </c>
      <c r="DE81" s="203">
        <f t="shared" ca="1" si="550"/>
        <v>0</v>
      </c>
      <c r="DF81" s="203">
        <f t="shared" ca="1" si="550"/>
        <v>0</v>
      </c>
      <c r="DG81" s="203">
        <f t="shared" ca="1" si="550"/>
        <v>0</v>
      </c>
      <c r="DH81" s="203">
        <f t="shared" ca="1" si="550"/>
        <v>0</v>
      </c>
      <c r="DI81" s="203">
        <f t="shared" ca="1" si="550"/>
        <v>0</v>
      </c>
      <c r="DJ81" s="203">
        <f t="shared" ca="1" si="550"/>
        <v>0</v>
      </c>
      <c r="DK81" s="203">
        <f t="shared" ca="1" si="550"/>
        <v>0</v>
      </c>
      <c r="DL81" s="203">
        <f t="shared" ca="1" si="550"/>
        <v>0</v>
      </c>
      <c r="DM81" s="203">
        <f t="shared" ca="1" si="550"/>
        <v>0</v>
      </c>
      <c r="DN81" s="203">
        <f t="shared" ca="1" si="550"/>
        <v>0</v>
      </c>
      <c r="DO81" s="203">
        <f t="shared" ca="1" si="550"/>
        <v>0</v>
      </c>
      <c r="DP81" s="203">
        <f t="shared" ca="1" si="550"/>
        <v>0</v>
      </c>
      <c r="DQ81" s="203">
        <f t="shared" ca="1" si="550"/>
        <v>0</v>
      </c>
      <c r="DR81" s="203">
        <f t="shared" ca="1" si="550"/>
        <v>0</v>
      </c>
      <c r="DS81" s="203">
        <f t="shared" ca="1" si="550"/>
        <v>0</v>
      </c>
    </row>
    <row r="82" spans="1:123" s="179" customFormat="1" ht="13" x14ac:dyDescent="0.3">
      <c r="A82" s="207"/>
      <c r="B82" s="207"/>
      <c r="C82" s="191"/>
      <c r="D82" s="207" t="s">
        <v>396</v>
      </c>
      <c r="E82" s="224" t="str">
        <f t="shared" si="544"/>
        <v>INR Mn</v>
      </c>
      <c r="F82" s="224"/>
      <c r="G82" s="224"/>
      <c r="H82" s="224">
        <f t="shared" ref="H82" ca="1" si="551">MAX(H79,H80-H81)</f>
        <v>0</v>
      </c>
      <c r="I82" s="224">
        <f t="shared" ref="I82:BT82" ca="1" si="552">MAX(I79,I80-I81)</f>
        <v>0</v>
      </c>
      <c r="J82" s="224">
        <f t="shared" ca="1" si="552"/>
        <v>0</v>
      </c>
      <c r="K82" s="224">
        <f t="shared" ca="1" si="552"/>
        <v>6.0584583080434076</v>
      </c>
      <c r="L82" s="224">
        <f t="shared" ca="1" si="552"/>
        <v>13.75505639448132</v>
      </c>
      <c r="M82" s="224">
        <f t="shared" ca="1" si="552"/>
        <v>35.646892861053757</v>
      </c>
      <c r="N82" s="224">
        <f t="shared" ca="1" si="552"/>
        <v>43.8331378252755</v>
      </c>
      <c r="O82" s="224">
        <f t="shared" ca="1" si="552"/>
        <v>129.33518661066338</v>
      </c>
      <c r="P82" s="224">
        <f t="shared" ca="1" si="552"/>
        <v>146.2563419202678</v>
      </c>
      <c r="Q82" s="224">
        <f t="shared" ca="1" si="552"/>
        <v>177.66633721049436</v>
      </c>
      <c r="R82" s="224">
        <f t="shared" ca="1" si="552"/>
        <v>195.91375253645825</v>
      </c>
      <c r="S82" s="224">
        <f t="shared" ca="1" si="552"/>
        <v>334.35511822791472</v>
      </c>
      <c r="T82" s="224">
        <f t="shared" ca="1" si="552"/>
        <v>331.80703189562286</v>
      </c>
      <c r="U82" s="224">
        <f t="shared" ca="1" si="552"/>
        <v>342.33483128774463</v>
      </c>
      <c r="V82" s="224">
        <f t="shared" ca="1" si="552"/>
        <v>340.98315945080913</v>
      </c>
      <c r="W82" s="224">
        <f t="shared" ca="1" si="552"/>
        <v>545.51956453166304</v>
      </c>
      <c r="X82" s="224">
        <f t="shared" ca="1" si="552"/>
        <v>541.70281083896464</v>
      </c>
      <c r="Y82" s="224">
        <f t="shared" ca="1" si="552"/>
        <v>562.76561196107923</v>
      </c>
      <c r="Z82" s="224">
        <f t="shared" ca="1" si="552"/>
        <v>560.41492287330573</v>
      </c>
      <c r="AA82" s="224">
        <f t="shared" ca="1" si="552"/>
        <v>1027.0485208286141</v>
      </c>
      <c r="AB82" s="224">
        <f t="shared" ca="1" si="552"/>
        <v>1013.2455559214061</v>
      </c>
      <c r="AC82" s="224">
        <f t="shared" ca="1" si="552"/>
        <v>1063.8121013597658</v>
      </c>
      <c r="AD82" s="224">
        <f t="shared" ca="1" si="552"/>
        <v>1058.4217810361804</v>
      </c>
      <c r="AE82" s="224">
        <f t="shared" ca="1" si="552"/>
        <v>1269.8185374068139</v>
      </c>
      <c r="AF82" s="224">
        <f t="shared" ca="1" si="552"/>
        <v>1265.7624923813287</v>
      </c>
      <c r="AG82" s="224">
        <f t="shared" ca="1" si="552"/>
        <v>1251.241266966704</v>
      </c>
      <c r="AH82" s="224">
        <f t="shared" ca="1" si="552"/>
        <v>1249.7477062864441</v>
      </c>
      <c r="AI82" s="224">
        <f t="shared" ca="1" si="552"/>
        <v>1322.4408877349247</v>
      </c>
      <c r="AJ82" s="224">
        <f t="shared" ca="1" si="552"/>
        <v>1321.9171848892108</v>
      </c>
      <c r="AK82" s="224">
        <f t="shared" ca="1" si="552"/>
        <v>1305.5482451705277</v>
      </c>
      <c r="AL82" s="224">
        <f t="shared" ca="1" si="552"/>
        <v>1305.2867771393512</v>
      </c>
      <c r="AM82" s="224">
        <f t="shared" ca="1" si="552"/>
        <v>1298.3012734892043</v>
      </c>
      <c r="AN82" s="224">
        <f t="shared" ca="1" si="552"/>
        <v>1301.4880668342296</v>
      </c>
      <c r="AO82" s="224">
        <f t="shared" ca="1" si="552"/>
        <v>1283.8350005008308</v>
      </c>
      <c r="AP82" s="224">
        <f t="shared" ca="1" si="552"/>
        <v>1283.5790490576053</v>
      </c>
      <c r="AQ82" s="224">
        <f t="shared" ca="1" si="552"/>
        <v>1268.3440155340352</v>
      </c>
      <c r="AR82" s="224">
        <f t="shared" ca="1" si="552"/>
        <v>1261.8437834091305</v>
      </c>
      <c r="AS82" s="224">
        <f t="shared" ca="1" si="552"/>
        <v>1234.8499373602078</v>
      </c>
      <c r="AT82" s="224">
        <f t="shared" ca="1" si="552"/>
        <v>1234.6922038591827</v>
      </c>
      <c r="AU82" s="224">
        <f t="shared" ca="1" si="552"/>
        <v>1200.9583775153251</v>
      </c>
      <c r="AV82" s="224">
        <f t="shared" ca="1" si="552"/>
        <v>1204.1794242352071</v>
      </c>
      <c r="AW82" s="224">
        <f t="shared" ca="1" si="552"/>
        <v>1195.2127075972471</v>
      </c>
      <c r="AX82" s="224">
        <f t="shared" ca="1" si="552"/>
        <v>1195.2251620262327</v>
      </c>
      <c r="AY82" s="224">
        <f t="shared" ca="1" si="552"/>
        <v>1192.9786468454217</v>
      </c>
      <c r="AZ82" s="224">
        <f t="shared" ca="1" si="552"/>
        <v>1196.1369194451477</v>
      </c>
      <c r="BA82" s="224">
        <f t="shared" ca="1" si="552"/>
        <v>1197.7497786766348</v>
      </c>
      <c r="BB82" s="224">
        <f t="shared" ca="1" si="552"/>
        <v>1197.8173442707614</v>
      </c>
      <c r="BC82" s="224">
        <f t="shared" ca="1" si="552"/>
        <v>1197.8284307512611</v>
      </c>
      <c r="BD82" s="224">
        <f t="shared" ca="1" si="552"/>
        <v>1200.5228066459511</v>
      </c>
      <c r="BE82" s="224">
        <f t="shared" ca="1" si="552"/>
        <v>1202.1922201186912</v>
      </c>
      <c r="BF82" s="224">
        <f t="shared" ca="1" si="552"/>
        <v>1202.3168293281487</v>
      </c>
      <c r="BG82" s="224">
        <f t="shared" ca="1" si="552"/>
        <v>1199.9478248524529</v>
      </c>
      <c r="BH82" s="224">
        <f t="shared" ca="1" si="552"/>
        <v>1203.2202016217245</v>
      </c>
      <c r="BI82" s="224">
        <f t="shared" ca="1" si="552"/>
        <v>1204.9481523867746</v>
      </c>
      <c r="BJ82" s="224">
        <f t="shared" ca="1" si="552"/>
        <v>1205.13180542232</v>
      </c>
      <c r="BK82" s="224">
        <f t="shared" ca="1" si="552"/>
        <v>1202.9278922598901</v>
      </c>
      <c r="BL82" s="224">
        <f t="shared" ca="1" si="552"/>
        <v>1206.2603391101181</v>
      </c>
      <c r="BM82" s="224">
        <f t="shared" ca="1" si="552"/>
        <v>1208.0488797533994</v>
      </c>
      <c r="BN82" s="224">
        <f t="shared" ca="1" si="552"/>
        <v>1208.2936469623507</v>
      </c>
      <c r="BO82" s="224">
        <f t="shared" ca="1" si="552"/>
        <v>1206.1711077746504</v>
      </c>
      <c r="BP82" s="224">
        <f t="shared" ca="1" si="552"/>
        <v>1209.5657310383549</v>
      </c>
      <c r="BQ82" s="224">
        <f t="shared" ca="1" si="552"/>
        <v>1211.4169861188643</v>
      </c>
      <c r="BR82" s="224">
        <f t="shared" ca="1" si="552"/>
        <v>1211.725010444412</v>
      </c>
      <c r="BS82" s="224">
        <f t="shared" ca="1" si="552"/>
        <v>1211.9575526490662</v>
      </c>
      <c r="BT82" s="224">
        <f t="shared" ca="1" si="552"/>
        <v>1214.8826653787842</v>
      </c>
      <c r="BU82" s="224">
        <f t="shared" ref="BU82:DS82" ca="1" si="553">MAX(BU79,BU80-BU81)</f>
        <v>1216.5873173826062</v>
      </c>
      <c r="BV82" s="224">
        <f t="shared" ca="1" si="553"/>
        <v>1216.7474700485286</v>
      </c>
      <c r="BW82" s="224">
        <f t="shared" ca="1" si="553"/>
        <v>1214.4105019611352</v>
      </c>
      <c r="BX82" s="224">
        <f t="shared" ca="1" si="553"/>
        <v>1217.7190399761928</v>
      </c>
      <c r="BY82" s="224">
        <f t="shared" ca="1" si="553"/>
        <v>1219.2719483271351</v>
      </c>
      <c r="BZ82" s="224">
        <f t="shared" ca="1" si="553"/>
        <v>1219.2790442749038</v>
      </c>
      <c r="CA82" s="224">
        <f t="shared" ca="1" si="553"/>
        <v>1216.8963330660072</v>
      </c>
      <c r="CB82" s="224">
        <f t="shared" ca="1" si="553"/>
        <v>1220.0491540474716</v>
      </c>
      <c r="CC82" s="224">
        <f t="shared" ca="1" si="553"/>
        <v>1221.444997917165</v>
      </c>
      <c r="CD82" s="224">
        <f t="shared" ca="1" si="553"/>
        <v>1221.2936702763216</v>
      </c>
      <c r="CE82" s="224">
        <f t="shared" ca="1" si="553"/>
        <v>1218.7714754236399</v>
      </c>
      <c r="CF82" s="224">
        <f t="shared" ca="1" si="553"/>
        <v>1221.763119218193</v>
      </c>
      <c r="CG82" s="224">
        <f t="shared" ca="1" si="553"/>
        <v>1222.7848746359309</v>
      </c>
      <c r="CH82" s="224">
        <f t="shared" ca="1" si="553"/>
        <v>1222.2562214880979</v>
      </c>
      <c r="CI82" s="224">
        <f t="shared" ca="1" si="553"/>
        <v>1221.6448208219101</v>
      </c>
      <c r="CJ82" s="224">
        <f t="shared" ca="1" si="553"/>
        <v>1223.7186967895561</v>
      </c>
      <c r="CK82" s="224">
        <f t="shared" ca="1" si="553"/>
        <v>1223.7186967895561</v>
      </c>
      <c r="CL82" s="224">
        <f t="shared" ca="1" si="553"/>
        <v>1222.1594467895559</v>
      </c>
      <c r="CM82" s="224">
        <f t="shared" ca="1" si="553"/>
        <v>1243.0826847942001</v>
      </c>
      <c r="CN82" s="224">
        <f t="shared" ca="1" si="553"/>
        <v>1244.6419347942003</v>
      </c>
      <c r="CO82" s="224">
        <f t="shared" ca="1" si="553"/>
        <v>1244.6419347942003</v>
      </c>
      <c r="CP82" s="224">
        <f t="shared" ca="1" si="553"/>
        <v>1243.0826847942001</v>
      </c>
      <c r="CQ82" s="224">
        <f t="shared" ca="1" si="553"/>
        <v>1264.1145645705155</v>
      </c>
      <c r="CR82" s="224">
        <f t="shared" ca="1" si="553"/>
        <v>1265.6738145705158</v>
      </c>
      <c r="CS82" s="224">
        <f t="shared" ca="1" si="553"/>
        <v>1265.6738145705158</v>
      </c>
      <c r="CT82" s="224">
        <f t="shared" ca="1" si="553"/>
        <v>1264.1145645705155</v>
      </c>
      <c r="CU82" s="224">
        <f t="shared" ca="1" si="553"/>
        <v>1285.1667558602621</v>
      </c>
      <c r="CV82" s="224">
        <f t="shared" ca="1" si="553"/>
        <v>1286.7260058602624</v>
      </c>
      <c r="CW82" s="224">
        <f t="shared" ca="1" si="553"/>
        <v>1286.7260058602624</v>
      </c>
      <c r="CX82" s="224">
        <f t="shared" ca="1" si="553"/>
        <v>1285.1667558602621</v>
      </c>
      <c r="CY82" s="224">
        <f t="shared" ca="1" si="553"/>
        <v>1333.5048237091901</v>
      </c>
      <c r="CZ82" s="224">
        <f t="shared" ca="1" si="553"/>
        <v>1334.5301897538957</v>
      </c>
      <c r="DA82" s="224">
        <f t="shared" ca="1" si="553"/>
        <v>1334.5301897538957</v>
      </c>
      <c r="DB82" s="224">
        <f t="shared" ca="1" si="553"/>
        <v>1332.9709397538954</v>
      </c>
      <c r="DC82" s="224">
        <f t="shared" ca="1" si="553"/>
        <v>1453.8721444310233</v>
      </c>
      <c r="DD82" s="224">
        <f t="shared" ca="1" si="553"/>
        <v>1455.4313944310236</v>
      </c>
      <c r="DE82" s="224">
        <f t="shared" ca="1" si="553"/>
        <v>1455.4313944310236</v>
      </c>
      <c r="DF82" s="224">
        <f t="shared" ca="1" si="553"/>
        <v>1453.8721444310233</v>
      </c>
      <c r="DG82" s="224">
        <f t="shared" ca="1" si="553"/>
        <v>1449.9095325367844</v>
      </c>
      <c r="DH82" s="224">
        <f t="shared" ca="1" si="553"/>
        <v>1451.4687825367846</v>
      </c>
      <c r="DI82" s="224">
        <f t="shared" ca="1" si="553"/>
        <v>1451.4687825367846</v>
      </c>
      <c r="DJ82" s="224">
        <f t="shared" ca="1" si="553"/>
        <v>1449.9095325367844</v>
      </c>
      <c r="DK82" s="224">
        <f t="shared" ca="1" si="553"/>
        <v>1445.9672321568228</v>
      </c>
      <c r="DL82" s="224">
        <f t="shared" ca="1" si="553"/>
        <v>1447.526482156823</v>
      </c>
      <c r="DM82" s="224">
        <f t="shared" ca="1" si="553"/>
        <v>1447.526482156823</v>
      </c>
      <c r="DN82" s="224">
        <f t="shared" ca="1" si="553"/>
        <v>1445.9672321568228</v>
      </c>
      <c r="DO82" s="224">
        <f t="shared" ca="1" si="553"/>
        <v>1444.3163166666866</v>
      </c>
      <c r="DP82" s="224">
        <f t="shared" ca="1" si="553"/>
        <v>1445.3416827113676</v>
      </c>
      <c r="DQ82" s="224">
        <f t="shared" ca="1" si="553"/>
        <v>1445.3416827113676</v>
      </c>
      <c r="DR82" s="224">
        <f t="shared" ca="1" si="553"/>
        <v>1443.7824327113674</v>
      </c>
      <c r="DS82" s="224">
        <f t="shared" ca="1" si="553"/>
        <v>1439.7111960509221</v>
      </c>
    </row>
    <row r="83" spans="1:123" ht="12.5" x14ac:dyDescent="0.25">
      <c r="A83" s="171"/>
      <c r="B83" s="171"/>
      <c r="C83" s="171"/>
      <c r="D83" s="171"/>
      <c r="E83" s="203"/>
      <c r="F83" s="203"/>
      <c r="G83" s="203"/>
      <c r="H83" s="203"/>
      <c r="I83" s="203"/>
      <c r="J83" s="203"/>
      <c r="K83" s="192"/>
      <c r="L83" s="192"/>
      <c r="M83" s="192"/>
      <c r="N83" s="192"/>
      <c r="O83" s="192"/>
      <c r="P83" s="192"/>
      <c r="Q83" s="192"/>
      <c r="R83" s="192"/>
      <c r="S83" s="192"/>
      <c r="T83" s="192"/>
      <c r="U83" s="192"/>
      <c r="V83" s="192"/>
      <c r="W83" s="192"/>
      <c r="X83" s="192"/>
      <c r="Y83" s="192"/>
      <c r="Z83" s="192"/>
      <c r="AA83" s="192"/>
      <c r="AB83" s="192"/>
      <c r="AC83" s="192"/>
      <c r="AD83" s="12"/>
      <c r="AE83" s="12"/>
      <c r="AF83" s="12"/>
      <c r="AG83" s="12"/>
    </row>
    <row r="84" spans="1:123" ht="12.5" x14ac:dyDescent="0.25">
      <c r="A84" s="171"/>
      <c r="B84" s="171"/>
      <c r="C84" s="171"/>
      <c r="D84" s="171" t="s">
        <v>397</v>
      </c>
      <c r="E84" s="203"/>
      <c r="F84" s="203"/>
      <c r="G84" s="203"/>
      <c r="H84" s="203"/>
      <c r="I84" s="203"/>
      <c r="J84" s="203"/>
      <c r="K84" s="192"/>
      <c r="L84" s="192"/>
      <c r="M84" s="192"/>
      <c r="N84" s="192"/>
      <c r="O84" s="192"/>
      <c r="P84" s="192"/>
      <c r="Q84" s="192"/>
      <c r="R84" s="192"/>
      <c r="S84" s="192"/>
      <c r="T84" s="192"/>
      <c r="U84" s="192"/>
      <c r="V84" s="192"/>
      <c r="W84" s="192"/>
      <c r="X84" s="192"/>
      <c r="Y84" s="192"/>
      <c r="Z84" s="192"/>
      <c r="AA84" s="192"/>
      <c r="AB84" s="192"/>
      <c r="AC84" s="192"/>
      <c r="AD84" s="12"/>
      <c r="AE84" s="12"/>
      <c r="AF84" s="12"/>
      <c r="AG84" s="12"/>
    </row>
    <row r="85" spans="1:123" ht="12.5" x14ac:dyDescent="0.25">
      <c r="A85" s="171"/>
      <c r="B85" s="171"/>
      <c r="C85" s="191"/>
      <c r="D85" s="171" t="s">
        <v>373</v>
      </c>
      <c r="E85" s="203" t="str">
        <f>E79</f>
        <v>INR Mn</v>
      </c>
      <c r="F85" s="203"/>
      <c r="G85" s="203"/>
      <c r="H85" s="203">
        <f t="shared" ref="H85" si="554">G89</f>
        <v>0</v>
      </c>
      <c r="I85" s="203">
        <f t="shared" ref="I85" ca="1" si="555">H89</f>
        <v>0</v>
      </c>
      <c r="J85" s="203">
        <f t="shared" ref="J85" ca="1" si="556">I89</f>
        <v>0</v>
      </c>
      <c r="K85" s="203">
        <f t="shared" ref="K85" ca="1" si="557">J89</f>
        <v>0</v>
      </c>
      <c r="L85" s="203">
        <f t="shared" ref="L85" ca="1" si="558">K89</f>
        <v>0</v>
      </c>
      <c r="M85" s="203">
        <f t="shared" ref="M85" ca="1" si="559">L89</f>
        <v>0</v>
      </c>
      <c r="N85" s="203">
        <f t="shared" ref="N85" ca="1" si="560">M89</f>
        <v>0</v>
      </c>
      <c r="O85" s="203">
        <f t="shared" ref="O85" ca="1" si="561">N89</f>
        <v>0</v>
      </c>
      <c r="P85" s="203">
        <f t="shared" ref="P85" ca="1" si="562">O89</f>
        <v>0</v>
      </c>
      <c r="Q85" s="203">
        <f t="shared" ref="Q85" ca="1" si="563">P89</f>
        <v>0</v>
      </c>
      <c r="R85" s="203">
        <f t="shared" ref="R85" ca="1" si="564">Q89</f>
        <v>0</v>
      </c>
      <c r="S85" s="203">
        <f t="shared" ref="S85" ca="1" si="565">R89</f>
        <v>0</v>
      </c>
      <c r="T85" s="203">
        <f t="shared" ref="T85" ca="1" si="566">S89</f>
        <v>0</v>
      </c>
      <c r="U85" s="203">
        <f t="shared" ref="U85" ca="1" si="567">T89</f>
        <v>0</v>
      </c>
      <c r="V85" s="203">
        <f t="shared" ref="V85" ca="1" si="568">U89</f>
        <v>0</v>
      </c>
      <c r="W85" s="203">
        <f t="shared" ref="W85" ca="1" si="569">V89</f>
        <v>0</v>
      </c>
      <c r="X85" s="203">
        <f t="shared" ref="X85" ca="1" si="570">W89</f>
        <v>0</v>
      </c>
      <c r="Y85" s="203">
        <f t="shared" ref="Y85" ca="1" si="571">X89</f>
        <v>0</v>
      </c>
      <c r="Z85" s="203">
        <f t="shared" ref="Z85" ca="1" si="572">Y89</f>
        <v>0</v>
      </c>
      <c r="AA85" s="203">
        <f t="shared" ref="AA85" ca="1" si="573">Z89</f>
        <v>0</v>
      </c>
      <c r="AB85" s="203">
        <f t="shared" ref="AB85" ca="1" si="574">AA89</f>
        <v>0</v>
      </c>
      <c r="AC85" s="203">
        <f t="shared" ref="AC85" ca="1" si="575">AB89</f>
        <v>0</v>
      </c>
      <c r="AD85" s="203">
        <f t="shared" ref="AD85" ca="1" si="576">AC89</f>
        <v>0</v>
      </c>
      <c r="AE85" s="203">
        <f t="shared" ref="AE85" ca="1" si="577">AD89</f>
        <v>0</v>
      </c>
      <c r="AF85" s="203">
        <f t="shared" ref="AF85" ca="1" si="578">AE89</f>
        <v>0</v>
      </c>
      <c r="AG85" s="203">
        <f t="shared" ref="AG85" ca="1" si="579">AF89</f>
        <v>0</v>
      </c>
      <c r="AH85" s="203">
        <f t="shared" ref="AH85" ca="1" si="580">AG89</f>
        <v>0</v>
      </c>
      <c r="AI85" s="203">
        <f t="shared" ref="AI85" ca="1" si="581">AH89</f>
        <v>0</v>
      </c>
      <c r="AJ85" s="203">
        <f t="shared" ref="AJ85" ca="1" si="582">AI89</f>
        <v>0</v>
      </c>
      <c r="AK85" s="203">
        <f t="shared" ref="AK85" ca="1" si="583">AJ89</f>
        <v>0</v>
      </c>
      <c r="AL85" s="203">
        <f t="shared" ref="AL85" ca="1" si="584">AK89</f>
        <v>0</v>
      </c>
      <c r="AM85" s="203">
        <f t="shared" ref="AM85" ca="1" si="585">AL89</f>
        <v>0</v>
      </c>
      <c r="AN85" s="203">
        <f t="shared" ref="AN85" ca="1" si="586">AM89</f>
        <v>0</v>
      </c>
      <c r="AO85" s="203">
        <f t="shared" ref="AO85" ca="1" si="587">AN89</f>
        <v>0</v>
      </c>
      <c r="AP85" s="203">
        <f t="shared" ref="AP85" ca="1" si="588">AO89</f>
        <v>0</v>
      </c>
      <c r="AQ85" s="203">
        <f t="shared" ref="AQ85" ca="1" si="589">AP89</f>
        <v>0</v>
      </c>
      <c r="AR85" s="203">
        <f t="shared" ref="AR85" ca="1" si="590">AQ89</f>
        <v>0</v>
      </c>
      <c r="AS85" s="203">
        <f t="shared" ref="AS85" ca="1" si="591">AR89</f>
        <v>0</v>
      </c>
      <c r="AT85" s="203">
        <f t="shared" ref="AT85" ca="1" si="592">AS89</f>
        <v>0</v>
      </c>
      <c r="AU85" s="203">
        <f t="shared" ref="AU85" ca="1" si="593">AT89</f>
        <v>0</v>
      </c>
      <c r="AV85" s="203">
        <f t="shared" ref="AV85" ca="1" si="594">AU89</f>
        <v>0</v>
      </c>
      <c r="AW85" s="203">
        <f t="shared" ref="AW85" ca="1" si="595">AV89</f>
        <v>0</v>
      </c>
      <c r="AX85" s="203">
        <f t="shared" ref="AX85" ca="1" si="596">AW89</f>
        <v>0</v>
      </c>
      <c r="AY85" s="203">
        <f t="shared" ref="AY85" ca="1" si="597">AX89</f>
        <v>0</v>
      </c>
      <c r="AZ85" s="203">
        <f t="shared" ref="AZ85" ca="1" si="598">AY89</f>
        <v>0</v>
      </c>
      <c r="BA85" s="203">
        <f t="shared" ref="BA85" ca="1" si="599">AZ89</f>
        <v>0</v>
      </c>
      <c r="BB85" s="203">
        <f t="shared" ref="BB85" ca="1" si="600">BA89</f>
        <v>0</v>
      </c>
      <c r="BC85" s="203">
        <f t="shared" ref="BC85" ca="1" si="601">BB89</f>
        <v>0</v>
      </c>
      <c r="BD85" s="203">
        <f t="shared" ref="BD85" ca="1" si="602">BC89</f>
        <v>0</v>
      </c>
      <c r="BE85" s="203">
        <f t="shared" ref="BE85" ca="1" si="603">BD89</f>
        <v>0</v>
      </c>
      <c r="BF85" s="203">
        <f t="shared" ref="BF85" ca="1" si="604">BE89</f>
        <v>0</v>
      </c>
      <c r="BG85" s="203">
        <f t="shared" ref="BG85" ca="1" si="605">BF89</f>
        <v>0</v>
      </c>
      <c r="BH85" s="203">
        <f t="shared" ref="BH85" ca="1" si="606">BG89</f>
        <v>0</v>
      </c>
      <c r="BI85" s="203">
        <f t="shared" ref="BI85" ca="1" si="607">BH89</f>
        <v>0</v>
      </c>
      <c r="BJ85" s="203">
        <f t="shared" ref="BJ85" ca="1" si="608">BI89</f>
        <v>0</v>
      </c>
      <c r="BK85" s="203">
        <f t="shared" ref="BK85" ca="1" si="609">BJ89</f>
        <v>0</v>
      </c>
      <c r="BL85" s="203">
        <f t="shared" ref="BL85" ca="1" si="610">BK89</f>
        <v>0</v>
      </c>
      <c r="BM85" s="203">
        <f t="shared" ref="BM85" ca="1" si="611">BL89</f>
        <v>0</v>
      </c>
      <c r="BN85" s="203">
        <f t="shared" ref="BN85" ca="1" si="612">BM89</f>
        <v>0</v>
      </c>
      <c r="BO85" s="203">
        <f t="shared" ref="BO85" ca="1" si="613">BN89</f>
        <v>0</v>
      </c>
      <c r="BP85" s="203">
        <f t="shared" ref="BP85" ca="1" si="614">BO89</f>
        <v>0</v>
      </c>
      <c r="BQ85" s="203">
        <f t="shared" ref="BQ85" ca="1" si="615">BP89</f>
        <v>0</v>
      </c>
      <c r="BR85" s="203">
        <f t="shared" ref="BR85" ca="1" si="616">BQ89</f>
        <v>0</v>
      </c>
      <c r="BS85" s="203">
        <f t="shared" ref="BS85" ca="1" si="617">BR89</f>
        <v>0</v>
      </c>
      <c r="BT85" s="203">
        <f t="shared" ref="BT85" ca="1" si="618">BS89</f>
        <v>0</v>
      </c>
      <c r="BU85" s="203">
        <f t="shared" ref="BU85" ca="1" si="619">BT89</f>
        <v>0</v>
      </c>
      <c r="BV85" s="203">
        <f t="shared" ref="BV85" ca="1" si="620">BU89</f>
        <v>0</v>
      </c>
      <c r="BW85" s="203">
        <f t="shared" ref="BW85" ca="1" si="621">BV89</f>
        <v>0</v>
      </c>
      <c r="BX85" s="203">
        <f t="shared" ref="BX85" ca="1" si="622">BW89</f>
        <v>0</v>
      </c>
      <c r="BY85" s="203">
        <f t="shared" ref="BY85" ca="1" si="623">BX89</f>
        <v>0</v>
      </c>
      <c r="BZ85" s="203">
        <f t="shared" ref="BZ85" ca="1" si="624">BY89</f>
        <v>0</v>
      </c>
      <c r="CA85" s="203">
        <f t="shared" ref="CA85" ca="1" si="625">BZ89</f>
        <v>0</v>
      </c>
      <c r="CB85" s="203">
        <f t="shared" ref="CB85" ca="1" si="626">CA89</f>
        <v>0</v>
      </c>
      <c r="CC85" s="203">
        <f t="shared" ref="CC85" ca="1" si="627">CB89</f>
        <v>0</v>
      </c>
      <c r="CD85" s="203">
        <f t="shared" ref="CD85" ca="1" si="628">CC89</f>
        <v>0</v>
      </c>
      <c r="CE85" s="203">
        <f t="shared" ref="CE85" ca="1" si="629">CD89</f>
        <v>0</v>
      </c>
      <c r="CF85" s="203">
        <f t="shared" ref="CF85" ca="1" si="630">CE89</f>
        <v>0</v>
      </c>
      <c r="CG85" s="203">
        <f t="shared" ref="CG85" ca="1" si="631">CF89</f>
        <v>0</v>
      </c>
      <c r="CH85" s="203">
        <f t="shared" ref="CH85" ca="1" si="632">CG89</f>
        <v>0</v>
      </c>
      <c r="CI85" s="203">
        <f t="shared" ref="CI85" ca="1" si="633">CH89</f>
        <v>0</v>
      </c>
      <c r="CJ85" s="203">
        <f t="shared" ref="CJ85" ca="1" si="634">CI89</f>
        <v>0</v>
      </c>
      <c r="CK85" s="203">
        <f t="shared" ref="CK85" ca="1" si="635">CJ89</f>
        <v>0</v>
      </c>
      <c r="CL85" s="203">
        <f t="shared" ref="CL85" ca="1" si="636">CK89</f>
        <v>0</v>
      </c>
      <c r="CM85" s="203">
        <f t="shared" ref="CM85" ca="1" si="637">CL89</f>
        <v>0</v>
      </c>
      <c r="CN85" s="203">
        <f t="shared" ref="CN85" ca="1" si="638">CM89</f>
        <v>0</v>
      </c>
      <c r="CO85" s="203">
        <f t="shared" ref="CO85" ca="1" si="639">CN89</f>
        <v>0</v>
      </c>
      <c r="CP85" s="203">
        <f t="shared" ref="CP85" ca="1" si="640">CO89</f>
        <v>0</v>
      </c>
      <c r="CQ85" s="203">
        <f t="shared" ref="CQ85" ca="1" si="641">CP89</f>
        <v>0</v>
      </c>
      <c r="CR85" s="203">
        <f t="shared" ref="CR85" ca="1" si="642">CQ89</f>
        <v>0</v>
      </c>
      <c r="CS85" s="203">
        <f t="shared" ref="CS85" ca="1" si="643">CR89</f>
        <v>0</v>
      </c>
      <c r="CT85" s="203">
        <f t="shared" ref="CT85" ca="1" si="644">CS89</f>
        <v>0</v>
      </c>
      <c r="CU85" s="203">
        <f t="shared" ref="CU85" ca="1" si="645">CT89</f>
        <v>0</v>
      </c>
      <c r="CV85" s="203">
        <f t="shared" ref="CV85" ca="1" si="646">CU89</f>
        <v>0</v>
      </c>
      <c r="CW85" s="203">
        <f t="shared" ref="CW85" ca="1" si="647">CV89</f>
        <v>0</v>
      </c>
      <c r="CX85" s="203">
        <f t="shared" ref="CX85" ca="1" si="648">CW89</f>
        <v>0</v>
      </c>
      <c r="CY85" s="203">
        <f t="shared" ref="CY85" ca="1" si="649">CX89</f>
        <v>0</v>
      </c>
      <c r="CZ85" s="203">
        <f t="shared" ref="CZ85" ca="1" si="650">CY89</f>
        <v>0</v>
      </c>
      <c r="DA85" s="203">
        <f t="shared" ref="DA85" ca="1" si="651">CZ89</f>
        <v>0</v>
      </c>
      <c r="DB85" s="203">
        <f t="shared" ref="DB85" ca="1" si="652">DA89</f>
        <v>0</v>
      </c>
      <c r="DC85" s="203">
        <f t="shared" ref="DC85" ca="1" si="653">DB89</f>
        <v>0</v>
      </c>
      <c r="DD85" s="203">
        <f t="shared" ref="DD85" ca="1" si="654">DC89</f>
        <v>0</v>
      </c>
      <c r="DE85" s="203">
        <f t="shared" ref="DE85" ca="1" si="655">DD89</f>
        <v>0</v>
      </c>
      <c r="DF85" s="203">
        <f t="shared" ref="DF85" ca="1" si="656">DE89</f>
        <v>0</v>
      </c>
      <c r="DG85" s="203">
        <f t="shared" ref="DG85" ca="1" si="657">DF89</f>
        <v>0</v>
      </c>
      <c r="DH85" s="203">
        <f t="shared" ref="DH85" ca="1" si="658">DG89</f>
        <v>0</v>
      </c>
      <c r="DI85" s="203">
        <f t="shared" ref="DI85" ca="1" si="659">DH89</f>
        <v>0</v>
      </c>
      <c r="DJ85" s="203">
        <f t="shared" ref="DJ85" ca="1" si="660">DI89</f>
        <v>0</v>
      </c>
      <c r="DK85" s="203">
        <f t="shared" ref="DK85" ca="1" si="661">DJ89</f>
        <v>0</v>
      </c>
      <c r="DL85" s="203">
        <f t="shared" ref="DL85" ca="1" si="662">DK89</f>
        <v>0</v>
      </c>
      <c r="DM85" s="203">
        <f t="shared" ref="DM85" ca="1" si="663">DL89</f>
        <v>0</v>
      </c>
      <c r="DN85" s="203">
        <f t="shared" ref="DN85" ca="1" si="664">DM89</f>
        <v>0</v>
      </c>
      <c r="DO85" s="203">
        <f t="shared" ref="DO85" ca="1" si="665">DN89</f>
        <v>0</v>
      </c>
      <c r="DP85" s="203">
        <f t="shared" ref="DP85" ca="1" si="666">DO89</f>
        <v>0</v>
      </c>
      <c r="DQ85" s="203">
        <f t="shared" ref="DQ85" ca="1" si="667">DP89</f>
        <v>0</v>
      </c>
      <c r="DR85" s="203">
        <f t="shared" ref="DR85" ca="1" si="668">DQ89</f>
        <v>0</v>
      </c>
      <c r="DS85" s="203">
        <f t="shared" ref="DS85" ca="1" si="669">DR89</f>
        <v>0</v>
      </c>
    </row>
    <row r="86" spans="1:123" ht="12.5" x14ac:dyDescent="0.25">
      <c r="A86" s="171"/>
      <c r="B86" s="171"/>
      <c r="C86" s="191"/>
      <c r="D86" s="171" t="s">
        <v>118</v>
      </c>
      <c r="E86" s="203" t="str">
        <f t="shared" ref="E86:E89" si="670">E85</f>
        <v>INR Mn</v>
      </c>
      <c r="F86" s="203"/>
      <c r="G86" s="203"/>
      <c r="H86" s="203">
        <f t="shared" ref="H86:BS86" ca="1" si="671">H75</f>
        <v>0</v>
      </c>
      <c r="I86" s="203">
        <f t="shared" ca="1" si="671"/>
        <v>0</v>
      </c>
      <c r="J86" s="203">
        <f t="shared" ca="1" si="671"/>
        <v>0</v>
      </c>
      <c r="K86" s="203">
        <f t="shared" ca="1" si="671"/>
        <v>0</v>
      </c>
      <c r="L86" s="203">
        <f t="shared" ca="1" si="671"/>
        <v>0</v>
      </c>
      <c r="M86" s="203">
        <f t="shared" ca="1" si="671"/>
        <v>0</v>
      </c>
      <c r="N86" s="203">
        <f t="shared" ca="1" si="671"/>
        <v>0</v>
      </c>
      <c r="O86" s="203">
        <f t="shared" ca="1" si="671"/>
        <v>0</v>
      </c>
      <c r="P86" s="203">
        <f t="shared" ca="1" si="671"/>
        <v>0</v>
      </c>
      <c r="Q86" s="203">
        <f t="shared" ca="1" si="671"/>
        <v>0</v>
      </c>
      <c r="R86" s="203">
        <f t="shared" ca="1" si="671"/>
        <v>0</v>
      </c>
      <c r="S86" s="203">
        <f t="shared" ca="1" si="671"/>
        <v>0</v>
      </c>
      <c r="T86" s="203">
        <f t="shared" ca="1" si="671"/>
        <v>0</v>
      </c>
      <c r="U86" s="203">
        <f t="shared" ca="1" si="671"/>
        <v>0</v>
      </c>
      <c r="V86" s="203">
        <f t="shared" ca="1" si="671"/>
        <v>0</v>
      </c>
      <c r="W86" s="203">
        <f t="shared" ca="1" si="671"/>
        <v>0</v>
      </c>
      <c r="X86" s="203">
        <f t="shared" ca="1" si="671"/>
        <v>0</v>
      </c>
      <c r="Y86" s="203">
        <f t="shared" ca="1" si="671"/>
        <v>0</v>
      </c>
      <c r="Z86" s="203">
        <f t="shared" ca="1" si="671"/>
        <v>0</v>
      </c>
      <c r="AA86" s="203">
        <f t="shared" ca="1" si="671"/>
        <v>0</v>
      </c>
      <c r="AB86" s="203">
        <f t="shared" ca="1" si="671"/>
        <v>0</v>
      </c>
      <c r="AC86" s="203">
        <f t="shared" ca="1" si="671"/>
        <v>0</v>
      </c>
      <c r="AD86" s="203">
        <f t="shared" ca="1" si="671"/>
        <v>0</v>
      </c>
      <c r="AE86" s="203">
        <f t="shared" ca="1" si="671"/>
        <v>0</v>
      </c>
      <c r="AF86" s="203">
        <f t="shared" ca="1" si="671"/>
        <v>0</v>
      </c>
      <c r="AG86" s="203">
        <f t="shared" ca="1" si="671"/>
        <v>0</v>
      </c>
      <c r="AH86" s="203">
        <f t="shared" ca="1" si="671"/>
        <v>0</v>
      </c>
      <c r="AI86" s="203">
        <f t="shared" ca="1" si="671"/>
        <v>0</v>
      </c>
      <c r="AJ86" s="203">
        <f t="shared" ca="1" si="671"/>
        <v>0</v>
      </c>
      <c r="AK86" s="203">
        <f t="shared" ca="1" si="671"/>
        <v>0</v>
      </c>
      <c r="AL86" s="203">
        <f t="shared" ca="1" si="671"/>
        <v>0</v>
      </c>
      <c r="AM86" s="203">
        <f t="shared" ca="1" si="671"/>
        <v>0</v>
      </c>
      <c r="AN86" s="203">
        <f t="shared" ca="1" si="671"/>
        <v>0</v>
      </c>
      <c r="AO86" s="203">
        <f t="shared" ca="1" si="671"/>
        <v>0</v>
      </c>
      <c r="AP86" s="203">
        <f t="shared" ca="1" si="671"/>
        <v>0</v>
      </c>
      <c r="AQ86" s="203">
        <f t="shared" ca="1" si="671"/>
        <v>0</v>
      </c>
      <c r="AR86" s="203">
        <f t="shared" ca="1" si="671"/>
        <v>0</v>
      </c>
      <c r="AS86" s="203">
        <f t="shared" ca="1" si="671"/>
        <v>0</v>
      </c>
      <c r="AT86" s="203">
        <f t="shared" ca="1" si="671"/>
        <v>0</v>
      </c>
      <c r="AU86" s="203">
        <f t="shared" ca="1" si="671"/>
        <v>0</v>
      </c>
      <c r="AV86" s="203">
        <f t="shared" ca="1" si="671"/>
        <v>0</v>
      </c>
      <c r="AW86" s="203">
        <f t="shared" ca="1" si="671"/>
        <v>0</v>
      </c>
      <c r="AX86" s="203">
        <f t="shared" ca="1" si="671"/>
        <v>0</v>
      </c>
      <c r="AY86" s="203">
        <f t="shared" ca="1" si="671"/>
        <v>0</v>
      </c>
      <c r="AZ86" s="203">
        <f t="shared" ca="1" si="671"/>
        <v>0</v>
      </c>
      <c r="BA86" s="203">
        <f t="shared" ca="1" si="671"/>
        <v>0</v>
      </c>
      <c r="BB86" s="203">
        <f t="shared" ca="1" si="671"/>
        <v>0</v>
      </c>
      <c r="BC86" s="203">
        <f t="shared" ca="1" si="671"/>
        <v>0</v>
      </c>
      <c r="BD86" s="203">
        <f t="shared" ca="1" si="671"/>
        <v>0</v>
      </c>
      <c r="BE86" s="203">
        <f t="shared" ca="1" si="671"/>
        <v>0</v>
      </c>
      <c r="BF86" s="203">
        <f t="shared" ca="1" si="671"/>
        <v>0</v>
      </c>
      <c r="BG86" s="203">
        <f t="shared" ca="1" si="671"/>
        <v>0</v>
      </c>
      <c r="BH86" s="203">
        <f t="shared" ca="1" si="671"/>
        <v>0</v>
      </c>
      <c r="BI86" s="203">
        <f t="shared" ca="1" si="671"/>
        <v>0</v>
      </c>
      <c r="BJ86" s="203">
        <f t="shared" ca="1" si="671"/>
        <v>0</v>
      </c>
      <c r="BK86" s="203">
        <f t="shared" ca="1" si="671"/>
        <v>0</v>
      </c>
      <c r="BL86" s="203">
        <f t="shared" ca="1" si="671"/>
        <v>0</v>
      </c>
      <c r="BM86" s="203">
        <f t="shared" ca="1" si="671"/>
        <v>0</v>
      </c>
      <c r="BN86" s="203">
        <f t="shared" ca="1" si="671"/>
        <v>0</v>
      </c>
      <c r="BO86" s="203">
        <f t="shared" ca="1" si="671"/>
        <v>0</v>
      </c>
      <c r="BP86" s="203">
        <f t="shared" ca="1" si="671"/>
        <v>0</v>
      </c>
      <c r="BQ86" s="203">
        <f t="shared" ca="1" si="671"/>
        <v>0</v>
      </c>
      <c r="BR86" s="203">
        <f t="shared" ca="1" si="671"/>
        <v>0</v>
      </c>
      <c r="BS86" s="203">
        <f t="shared" ca="1" si="671"/>
        <v>0</v>
      </c>
      <c r="BT86" s="203">
        <f t="shared" ref="BT86:DS86" ca="1" si="672">BT75</f>
        <v>0</v>
      </c>
      <c r="BU86" s="203">
        <f t="shared" ca="1" si="672"/>
        <v>0</v>
      </c>
      <c r="BV86" s="203">
        <f t="shared" ca="1" si="672"/>
        <v>0</v>
      </c>
      <c r="BW86" s="203">
        <f t="shared" ca="1" si="672"/>
        <v>0</v>
      </c>
      <c r="BX86" s="203">
        <f t="shared" ca="1" si="672"/>
        <v>0</v>
      </c>
      <c r="BY86" s="203">
        <f t="shared" ca="1" si="672"/>
        <v>0</v>
      </c>
      <c r="BZ86" s="203">
        <f t="shared" ca="1" si="672"/>
        <v>0</v>
      </c>
      <c r="CA86" s="203">
        <f t="shared" ca="1" si="672"/>
        <v>0</v>
      </c>
      <c r="CB86" s="203">
        <f t="shared" ca="1" si="672"/>
        <v>0</v>
      </c>
      <c r="CC86" s="203">
        <f t="shared" ca="1" si="672"/>
        <v>0</v>
      </c>
      <c r="CD86" s="203">
        <f t="shared" ca="1" si="672"/>
        <v>0</v>
      </c>
      <c r="CE86" s="203">
        <f t="shared" ca="1" si="672"/>
        <v>0</v>
      </c>
      <c r="CF86" s="203">
        <f t="shared" ca="1" si="672"/>
        <v>0</v>
      </c>
      <c r="CG86" s="203">
        <f t="shared" ca="1" si="672"/>
        <v>0</v>
      </c>
      <c r="CH86" s="203">
        <f t="shared" ca="1" si="672"/>
        <v>0</v>
      </c>
      <c r="CI86" s="203">
        <f t="shared" ca="1" si="672"/>
        <v>0</v>
      </c>
      <c r="CJ86" s="203">
        <f t="shared" ca="1" si="672"/>
        <v>0</v>
      </c>
      <c r="CK86" s="203">
        <f t="shared" ca="1" si="672"/>
        <v>0</v>
      </c>
      <c r="CL86" s="203">
        <f t="shared" ca="1" si="672"/>
        <v>0</v>
      </c>
      <c r="CM86" s="203">
        <f t="shared" ca="1" si="672"/>
        <v>0</v>
      </c>
      <c r="CN86" s="203">
        <f t="shared" ca="1" si="672"/>
        <v>0</v>
      </c>
      <c r="CO86" s="203">
        <f t="shared" ca="1" si="672"/>
        <v>0</v>
      </c>
      <c r="CP86" s="203">
        <f t="shared" ca="1" si="672"/>
        <v>0</v>
      </c>
      <c r="CQ86" s="203">
        <f t="shared" ca="1" si="672"/>
        <v>0</v>
      </c>
      <c r="CR86" s="203">
        <f t="shared" ca="1" si="672"/>
        <v>0</v>
      </c>
      <c r="CS86" s="203">
        <f t="shared" ca="1" si="672"/>
        <v>0</v>
      </c>
      <c r="CT86" s="203">
        <f t="shared" ca="1" si="672"/>
        <v>0</v>
      </c>
      <c r="CU86" s="203">
        <f t="shared" ca="1" si="672"/>
        <v>0</v>
      </c>
      <c r="CV86" s="203">
        <f t="shared" ca="1" si="672"/>
        <v>0</v>
      </c>
      <c r="CW86" s="203">
        <f t="shared" ca="1" si="672"/>
        <v>0</v>
      </c>
      <c r="CX86" s="203">
        <f t="shared" ca="1" si="672"/>
        <v>0</v>
      </c>
      <c r="CY86" s="203">
        <f t="shared" ca="1" si="672"/>
        <v>0</v>
      </c>
      <c r="CZ86" s="203">
        <f t="shared" ca="1" si="672"/>
        <v>0</v>
      </c>
      <c r="DA86" s="203">
        <f t="shared" ca="1" si="672"/>
        <v>0</v>
      </c>
      <c r="DB86" s="203">
        <f t="shared" ca="1" si="672"/>
        <v>0</v>
      </c>
      <c r="DC86" s="203">
        <f t="shared" ca="1" si="672"/>
        <v>0</v>
      </c>
      <c r="DD86" s="203">
        <f t="shared" ca="1" si="672"/>
        <v>0</v>
      </c>
      <c r="DE86" s="203">
        <f t="shared" ca="1" si="672"/>
        <v>0</v>
      </c>
      <c r="DF86" s="203">
        <f t="shared" ca="1" si="672"/>
        <v>0</v>
      </c>
      <c r="DG86" s="203">
        <f t="shared" ca="1" si="672"/>
        <v>0</v>
      </c>
      <c r="DH86" s="203">
        <f t="shared" ca="1" si="672"/>
        <v>0</v>
      </c>
      <c r="DI86" s="203">
        <f t="shared" ca="1" si="672"/>
        <v>0</v>
      </c>
      <c r="DJ86" s="203">
        <f t="shared" ca="1" si="672"/>
        <v>0</v>
      </c>
      <c r="DK86" s="203">
        <f t="shared" ca="1" si="672"/>
        <v>0</v>
      </c>
      <c r="DL86" s="203">
        <f t="shared" ca="1" si="672"/>
        <v>0</v>
      </c>
      <c r="DM86" s="203">
        <f t="shared" ca="1" si="672"/>
        <v>0</v>
      </c>
      <c r="DN86" s="203">
        <f t="shared" ca="1" si="672"/>
        <v>0</v>
      </c>
      <c r="DO86" s="203">
        <f t="shared" ca="1" si="672"/>
        <v>0</v>
      </c>
      <c r="DP86" s="203">
        <f t="shared" ca="1" si="672"/>
        <v>0</v>
      </c>
      <c r="DQ86" s="203">
        <f t="shared" ca="1" si="672"/>
        <v>0</v>
      </c>
      <c r="DR86" s="203">
        <f t="shared" ca="1" si="672"/>
        <v>0</v>
      </c>
      <c r="DS86" s="203">
        <f t="shared" ca="1" si="672"/>
        <v>0</v>
      </c>
    </row>
    <row r="87" spans="1:123" s="177" customFormat="1" ht="12.5" x14ac:dyDescent="0.25">
      <c r="A87" s="44"/>
      <c r="B87" s="44"/>
      <c r="C87" s="191"/>
      <c r="D87" s="44" t="s">
        <v>398</v>
      </c>
      <c r="E87" s="225" t="str">
        <f t="shared" si="670"/>
        <v>INR Mn</v>
      </c>
      <c r="F87" s="225"/>
      <c r="G87" s="225"/>
      <c r="H87" s="204">
        <f>H210</f>
        <v>0</v>
      </c>
      <c r="I87" s="204">
        <f t="shared" ref="I87:BT87" ca="1" si="673">I210</f>
        <v>0</v>
      </c>
      <c r="J87" s="204">
        <f t="shared" ca="1" si="673"/>
        <v>0</v>
      </c>
      <c r="K87" s="204">
        <f t="shared" ca="1" si="673"/>
        <v>0</v>
      </c>
      <c r="L87" s="204">
        <f t="shared" ca="1" si="673"/>
        <v>0</v>
      </c>
      <c r="M87" s="204">
        <f t="shared" ca="1" si="673"/>
        <v>0</v>
      </c>
      <c r="N87" s="204">
        <f t="shared" ca="1" si="673"/>
        <v>0</v>
      </c>
      <c r="O87" s="204">
        <f t="shared" ca="1" si="673"/>
        <v>0</v>
      </c>
      <c r="P87" s="204">
        <f t="shared" ca="1" si="673"/>
        <v>0</v>
      </c>
      <c r="Q87" s="204">
        <f t="shared" ca="1" si="673"/>
        <v>0</v>
      </c>
      <c r="R87" s="204">
        <f t="shared" ca="1" si="673"/>
        <v>0</v>
      </c>
      <c r="S87" s="204">
        <f t="shared" ca="1" si="673"/>
        <v>0</v>
      </c>
      <c r="T87" s="204">
        <f t="shared" ca="1" si="673"/>
        <v>0</v>
      </c>
      <c r="U87" s="204">
        <f t="shared" ca="1" si="673"/>
        <v>0</v>
      </c>
      <c r="V87" s="204">
        <f t="shared" ca="1" si="673"/>
        <v>0</v>
      </c>
      <c r="W87" s="204">
        <f t="shared" ca="1" si="673"/>
        <v>0</v>
      </c>
      <c r="X87" s="204">
        <f t="shared" ca="1" si="673"/>
        <v>0</v>
      </c>
      <c r="Y87" s="204">
        <f t="shared" ca="1" si="673"/>
        <v>0</v>
      </c>
      <c r="Z87" s="204">
        <f t="shared" ca="1" si="673"/>
        <v>0</v>
      </c>
      <c r="AA87" s="204">
        <f t="shared" ca="1" si="673"/>
        <v>0</v>
      </c>
      <c r="AB87" s="204">
        <f t="shared" ca="1" si="673"/>
        <v>0</v>
      </c>
      <c r="AC87" s="204">
        <f t="shared" ca="1" si="673"/>
        <v>0</v>
      </c>
      <c r="AD87" s="204">
        <f t="shared" ca="1" si="673"/>
        <v>0</v>
      </c>
      <c r="AE87" s="204">
        <f t="shared" ca="1" si="673"/>
        <v>0</v>
      </c>
      <c r="AF87" s="204">
        <f t="shared" ca="1" si="673"/>
        <v>0</v>
      </c>
      <c r="AG87" s="204">
        <f t="shared" ca="1" si="673"/>
        <v>0</v>
      </c>
      <c r="AH87" s="204">
        <f t="shared" ca="1" si="673"/>
        <v>0</v>
      </c>
      <c r="AI87" s="204">
        <f t="shared" ca="1" si="673"/>
        <v>0</v>
      </c>
      <c r="AJ87" s="204">
        <f t="shared" ca="1" si="673"/>
        <v>0</v>
      </c>
      <c r="AK87" s="204">
        <f t="shared" ca="1" si="673"/>
        <v>0</v>
      </c>
      <c r="AL87" s="204">
        <f t="shared" ca="1" si="673"/>
        <v>0</v>
      </c>
      <c r="AM87" s="204">
        <f t="shared" ca="1" si="673"/>
        <v>0</v>
      </c>
      <c r="AN87" s="204">
        <f t="shared" ca="1" si="673"/>
        <v>0</v>
      </c>
      <c r="AO87" s="204">
        <f t="shared" ca="1" si="673"/>
        <v>0</v>
      </c>
      <c r="AP87" s="204">
        <f t="shared" ca="1" si="673"/>
        <v>0</v>
      </c>
      <c r="AQ87" s="204">
        <f t="shared" ca="1" si="673"/>
        <v>0</v>
      </c>
      <c r="AR87" s="204">
        <f t="shared" ca="1" si="673"/>
        <v>0</v>
      </c>
      <c r="AS87" s="204">
        <f t="shared" ca="1" si="673"/>
        <v>0</v>
      </c>
      <c r="AT87" s="204">
        <f t="shared" ca="1" si="673"/>
        <v>0</v>
      </c>
      <c r="AU87" s="204">
        <f t="shared" ca="1" si="673"/>
        <v>0</v>
      </c>
      <c r="AV87" s="204">
        <f t="shared" ca="1" si="673"/>
        <v>0</v>
      </c>
      <c r="AW87" s="204">
        <f t="shared" ca="1" si="673"/>
        <v>0</v>
      </c>
      <c r="AX87" s="204">
        <f t="shared" ca="1" si="673"/>
        <v>0</v>
      </c>
      <c r="AY87" s="204">
        <f t="shared" ca="1" si="673"/>
        <v>0</v>
      </c>
      <c r="AZ87" s="204">
        <f t="shared" ca="1" si="673"/>
        <v>0</v>
      </c>
      <c r="BA87" s="204">
        <f t="shared" ca="1" si="673"/>
        <v>0</v>
      </c>
      <c r="BB87" s="204">
        <f t="shared" ca="1" si="673"/>
        <v>0</v>
      </c>
      <c r="BC87" s="204">
        <f t="shared" ca="1" si="673"/>
        <v>0</v>
      </c>
      <c r="BD87" s="204">
        <f t="shared" ca="1" si="673"/>
        <v>0</v>
      </c>
      <c r="BE87" s="204">
        <f t="shared" ca="1" si="673"/>
        <v>0</v>
      </c>
      <c r="BF87" s="204">
        <f t="shared" ca="1" si="673"/>
        <v>0</v>
      </c>
      <c r="BG87" s="204">
        <f t="shared" ca="1" si="673"/>
        <v>0</v>
      </c>
      <c r="BH87" s="204">
        <f t="shared" ca="1" si="673"/>
        <v>0</v>
      </c>
      <c r="BI87" s="204">
        <f t="shared" ca="1" si="673"/>
        <v>0</v>
      </c>
      <c r="BJ87" s="204">
        <f t="shared" ca="1" si="673"/>
        <v>0</v>
      </c>
      <c r="BK87" s="204">
        <f t="shared" ca="1" si="673"/>
        <v>0</v>
      </c>
      <c r="BL87" s="204">
        <f t="shared" ca="1" si="673"/>
        <v>0</v>
      </c>
      <c r="BM87" s="204">
        <f t="shared" ca="1" si="673"/>
        <v>0</v>
      </c>
      <c r="BN87" s="204">
        <f t="shared" ca="1" si="673"/>
        <v>0</v>
      </c>
      <c r="BO87" s="204">
        <f t="shared" ca="1" si="673"/>
        <v>0</v>
      </c>
      <c r="BP87" s="204">
        <f t="shared" ca="1" si="673"/>
        <v>0</v>
      </c>
      <c r="BQ87" s="204">
        <f t="shared" ca="1" si="673"/>
        <v>0</v>
      </c>
      <c r="BR87" s="204">
        <f t="shared" ca="1" si="673"/>
        <v>0</v>
      </c>
      <c r="BS87" s="204">
        <f t="shared" ca="1" si="673"/>
        <v>0</v>
      </c>
      <c r="BT87" s="204">
        <f t="shared" ca="1" si="673"/>
        <v>0</v>
      </c>
      <c r="BU87" s="204">
        <f t="shared" ref="BU87:DS87" ca="1" si="674">BU210</f>
        <v>0</v>
      </c>
      <c r="BV87" s="204">
        <f t="shared" ca="1" si="674"/>
        <v>0</v>
      </c>
      <c r="BW87" s="204">
        <f t="shared" ca="1" si="674"/>
        <v>0</v>
      </c>
      <c r="BX87" s="204">
        <f t="shared" ca="1" si="674"/>
        <v>0</v>
      </c>
      <c r="BY87" s="204">
        <f t="shared" ca="1" si="674"/>
        <v>0</v>
      </c>
      <c r="BZ87" s="204">
        <f t="shared" ca="1" si="674"/>
        <v>0</v>
      </c>
      <c r="CA87" s="204">
        <f t="shared" ca="1" si="674"/>
        <v>0</v>
      </c>
      <c r="CB87" s="204">
        <f t="shared" ca="1" si="674"/>
        <v>0</v>
      </c>
      <c r="CC87" s="204">
        <f t="shared" ca="1" si="674"/>
        <v>0</v>
      </c>
      <c r="CD87" s="204">
        <f t="shared" ca="1" si="674"/>
        <v>0</v>
      </c>
      <c r="CE87" s="204">
        <f t="shared" ca="1" si="674"/>
        <v>0</v>
      </c>
      <c r="CF87" s="204">
        <f t="shared" ca="1" si="674"/>
        <v>0</v>
      </c>
      <c r="CG87" s="204">
        <f t="shared" ca="1" si="674"/>
        <v>0</v>
      </c>
      <c r="CH87" s="204">
        <f t="shared" ca="1" si="674"/>
        <v>0</v>
      </c>
      <c r="CI87" s="204">
        <f t="shared" ca="1" si="674"/>
        <v>0</v>
      </c>
      <c r="CJ87" s="204">
        <f t="shared" ca="1" si="674"/>
        <v>0</v>
      </c>
      <c r="CK87" s="204">
        <f t="shared" ca="1" si="674"/>
        <v>0</v>
      </c>
      <c r="CL87" s="204">
        <f t="shared" ca="1" si="674"/>
        <v>0</v>
      </c>
      <c r="CM87" s="204">
        <f t="shared" ca="1" si="674"/>
        <v>0</v>
      </c>
      <c r="CN87" s="204">
        <f t="shared" ca="1" si="674"/>
        <v>0</v>
      </c>
      <c r="CO87" s="204">
        <f t="shared" ca="1" si="674"/>
        <v>0</v>
      </c>
      <c r="CP87" s="204">
        <f t="shared" ca="1" si="674"/>
        <v>0</v>
      </c>
      <c r="CQ87" s="204">
        <f t="shared" ca="1" si="674"/>
        <v>0</v>
      </c>
      <c r="CR87" s="204">
        <f t="shared" ca="1" si="674"/>
        <v>0</v>
      </c>
      <c r="CS87" s="204">
        <f t="shared" ca="1" si="674"/>
        <v>0</v>
      </c>
      <c r="CT87" s="204">
        <f t="shared" ca="1" si="674"/>
        <v>0</v>
      </c>
      <c r="CU87" s="204">
        <f t="shared" ca="1" si="674"/>
        <v>0</v>
      </c>
      <c r="CV87" s="204">
        <f t="shared" ca="1" si="674"/>
        <v>0</v>
      </c>
      <c r="CW87" s="204">
        <f t="shared" ca="1" si="674"/>
        <v>0</v>
      </c>
      <c r="CX87" s="204">
        <f t="shared" ca="1" si="674"/>
        <v>0</v>
      </c>
      <c r="CY87" s="204">
        <f t="shared" ca="1" si="674"/>
        <v>0</v>
      </c>
      <c r="CZ87" s="204">
        <f t="shared" ca="1" si="674"/>
        <v>0</v>
      </c>
      <c r="DA87" s="204">
        <f t="shared" ca="1" si="674"/>
        <v>0</v>
      </c>
      <c r="DB87" s="204">
        <f t="shared" ca="1" si="674"/>
        <v>0</v>
      </c>
      <c r="DC87" s="204">
        <f t="shared" ca="1" si="674"/>
        <v>0</v>
      </c>
      <c r="DD87" s="204">
        <f t="shared" ca="1" si="674"/>
        <v>0</v>
      </c>
      <c r="DE87" s="204">
        <f t="shared" ca="1" si="674"/>
        <v>0</v>
      </c>
      <c r="DF87" s="204">
        <f t="shared" ca="1" si="674"/>
        <v>0</v>
      </c>
      <c r="DG87" s="204">
        <f t="shared" ca="1" si="674"/>
        <v>0</v>
      </c>
      <c r="DH87" s="204">
        <f t="shared" ca="1" si="674"/>
        <v>0</v>
      </c>
      <c r="DI87" s="204">
        <f t="shared" ca="1" si="674"/>
        <v>0</v>
      </c>
      <c r="DJ87" s="204">
        <f t="shared" ca="1" si="674"/>
        <v>0</v>
      </c>
      <c r="DK87" s="204">
        <f t="shared" ca="1" si="674"/>
        <v>0</v>
      </c>
      <c r="DL87" s="204">
        <f t="shared" ca="1" si="674"/>
        <v>0</v>
      </c>
      <c r="DM87" s="204">
        <f t="shared" ca="1" si="674"/>
        <v>0</v>
      </c>
      <c r="DN87" s="204">
        <f t="shared" ca="1" si="674"/>
        <v>0</v>
      </c>
      <c r="DO87" s="204">
        <f t="shared" ca="1" si="674"/>
        <v>0</v>
      </c>
      <c r="DP87" s="204">
        <f t="shared" ca="1" si="674"/>
        <v>0</v>
      </c>
      <c r="DQ87" s="204">
        <f t="shared" ca="1" si="674"/>
        <v>0</v>
      </c>
      <c r="DR87" s="204">
        <f t="shared" ca="1" si="674"/>
        <v>0</v>
      </c>
      <c r="DS87" s="204">
        <f t="shared" ca="1" si="674"/>
        <v>0</v>
      </c>
    </row>
    <row r="88" spans="1:123" s="177" customFormat="1" ht="12.5" x14ac:dyDescent="0.25">
      <c r="A88" s="44"/>
      <c r="B88" s="44"/>
      <c r="C88" s="191"/>
      <c r="D88" s="44" t="s">
        <v>399</v>
      </c>
      <c r="E88" s="225" t="str">
        <f t="shared" si="670"/>
        <v>INR Mn</v>
      </c>
      <c r="F88" s="225"/>
      <c r="G88" s="225"/>
      <c r="H88" s="204">
        <f>H330</f>
        <v>0</v>
      </c>
      <c r="I88" s="204">
        <f t="shared" ref="I88:BT88" si="675">I330</f>
        <v>0</v>
      </c>
      <c r="J88" s="204">
        <f t="shared" si="675"/>
        <v>0</v>
      </c>
      <c r="K88" s="204">
        <f t="shared" si="675"/>
        <v>0</v>
      </c>
      <c r="L88" s="204">
        <f t="shared" si="675"/>
        <v>0</v>
      </c>
      <c r="M88" s="204">
        <f t="shared" si="675"/>
        <v>0</v>
      </c>
      <c r="N88" s="204">
        <f t="shared" si="675"/>
        <v>0</v>
      </c>
      <c r="O88" s="204">
        <f t="shared" si="675"/>
        <v>0</v>
      </c>
      <c r="P88" s="204">
        <f t="shared" si="675"/>
        <v>0</v>
      </c>
      <c r="Q88" s="204">
        <f t="shared" si="675"/>
        <v>0</v>
      </c>
      <c r="R88" s="204">
        <f t="shared" si="675"/>
        <v>0</v>
      </c>
      <c r="S88" s="204">
        <f t="shared" si="675"/>
        <v>0</v>
      </c>
      <c r="T88" s="204">
        <f t="shared" si="675"/>
        <v>0</v>
      </c>
      <c r="U88" s="204">
        <f t="shared" si="675"/>
        <v>0</v>
      </c>
      <c r="V88" s="204">
        <f t="shared" si="675"/>
        <v>0</v>
      </c>
      <c r="W88" s="204">
        <f t="shared" si="675"/>
        <v>0</v>
      </c>
      <c r="X88" s="204">
        <f t="shared" si="675"/>
        <v>0</v>
      </c>
      <c r="Y88" s="204">
        <f t="shared" si="675"/>
        <v>0</v>
      </c>
      <c r="Z88" s="204">
        <f t="shared" si="675"/>
        <v>0</v>
      </c>
      <c r="AA88" s="204">
        <f t="shared" si="675"/>
        <v>0</v>
      </c>
      <c r="AB88" s="204">
        <f t="shared" si="675"/>
        <v>0</v>
      </c>
      <c r="AC88" s="204">
        <f t="shared" si="675"/>
        <v>0</v>
      </c>
      <c r="AD88" s="204">
        <f t="shared" si="675"/>
        <v>0</v>
      </c>
      <c r="AE88" s="204">
        <f t="shared" si="675"/>
        <v>0</v>
      </c>
      <c r="AF88" s="204">
        <f t="shared" si="675"/>
        <v>0</v>
      </c>
      <c r="AG88" s="204">
        <f t="shared" si="675"/>
        <v>0</v>
      </c>
      <c r="AH88" s="204">
        <f t="shared" si="675"/>
        <v>0</v>
      </c>
      <c r="AI88" s="204">
        <f t="shared" si="675"/>
        <v>0</v>
      </c>
      <c r="AJ88" s="204">
        <f t="shared" si="675"/>
        <v>0</v>
      </c>
      <c r="AK88" s="204">
        <f t="shared" si="675"/>
        <v>0</v>
      </c>
      <c r="AL88" s="204">
        <f t="shared" si="675"/>
        <v>0</v>
      </c>
      <c r="AM88" s="204">
        <f t="shared" si="675"/>
        <v>0</v>
      </c>
      <c r="AN88" s="204">
        <f t="shared" si="675"/>
        <v>0</v>
      </c>
      <c r="AO88" s="204">
        <f t="shared" si="675"/>
        <v>0</v>
      </c>
      <c r="AP88" s="204">
        <f t="shared" si="675"/>
        <v>0</v>
      </c>
      <c r="AQ88" s="204">
        <f t="shared" si="675"/>
        <v>0</v>
      </c>
      <c r="AR88" s="204">
        <f t="shared" si="675"/>
        <v>0</v>
      </c>
      <c r="AS88" s="204">
        <f t="shared" si="675"/>
        <v>0</v>
      </c>
      <c r="AT88" s="204">
        <f t="shared" si="675"/>
        <v>0</v>
      </c>
      <c r="AU88" s="204">
        <f t="shared" si="675"/>
        <v>0</v>
      </c>
      <c r="AV88" s="204">
        <f t="shared" si="675"/>
        <v>0</v>
      </c>
      <c r="AW88" s="204">
        <f t="shared" si="675"/>
        <v>0</v>
      </c>
      <c r="AX88" s="204">
        <f t="shared" si="675"/>
        <v>0</v>
      </c>
      <c r="AY88" s="204">
        <f t="shared" si="675"/>
        <v>0</v>
      </c>
      <c r="AZ88" s="204">
        <f t="shared" si="675"/>
        <v>0</v>
      </c>
      <c r="BA88" s="204">
        <f t="shared" si="675"/>
        <v>0</v>
      </c>
      <c r="BB88" s="204">
        <f t="shared" si="675"/>
        <v>0</v>
      </c>
      <c r="BC88" s="204">
        <f t="shared" si="675"/>
        <v>0</v>
      </c>
      <c r="BD88" s="204">
        <f t="shared" si="675"/>
        <v>0</v>
      </c>
      <c r="BE88" s="204">
        <f t="shared" si="675"/>
        <v>0</v>
      </c>
      <c r="BF88" s="204">
        <f t="shared" si="675"/>
        <v>0</v>
      </c>
      <c r="BG88" s="204">
        <f t="shared" si="675"/>
        <v>0</v>
      </c>
      <c r="BH88" s="204">
        <f t="shared" si="675"/>
        <v>0</v>
      </c>
      <c r="BI88" s="204">
        <f t="shared" si="675"/>
        <v>0</v>
      </c>
      <c r="BJ88" s="204">
        <f t="shared" si="675"/>
        <v>0</v>
      </c>
      <c r="BK88" s="204">
        <f t="shared" si="675"/>
        <v>0</v>
      </c>
      <c r="BL88" s="204">
        <f t="shared" si="675"/>
        <v>0</v>
      </c>
      <c r="BM88" s="204">
        <f t="shared" si="675"/>
        <v>0</v>
      </c>
      <c r="BN88" s="204">
        <f t="shared" si="675"/>
        <v>0</v>
      </c>
      <c r="BO88" s="204">
        <f t="shared" si="675"/>
        <v>0</v>
      </c>
      <c r="BP88" s="204">
        <f t="shared" ca="1" si="675"/>
        <v>0</v>
      </c>
      <c r="BQ88" s="204">
        <f t="shared" ca="1" si="675"/>
        <v>0</v>
      </c>
      <c r="BR88" s="204">
        <f t="shared" ca="1" si="675"/>
        <v>0</v>
      </c>
      <c r="BS88" s="204">
        <f t="shared" ca="1" si="675"/>
        <v>0</v>
      </c>
      <c r="BT88" s="204">
        <f t="shared" ca="1" si="675"/>
        <v>0</v>
      </c>
      <c r="BU88" s="204">
        <f t="shared" ref="BU88:DS88" ca="1" si="676">BU330</f>
        <v>0</v>
      </c>
      <c r="BV88" s="204">
        <f t="shared" ca="1" si="676"/>
        <v>0</v>
      </c>
      <c r="BW88" s="204">
        <f t="shared" ca="1" si="676"/>
        <v>0</v>
      </c>
      <c r="BX88" s="204">
        <f t="shared" ca="1" si="676"/>
        <v>0</v>
      </c>
      <c r="BY88" s="204">
        <f t="shared" ca="1" si="676"/>
        <v>0</v>
      </c>
      <c r="BZ88" s="204">
        <f t="shared" ca="1" si="676"/>
        <v>0</v>
      </c>
      <c r="CA88" s="204">
        <f t="shared" ca="1" si="676"/>
        <v>0</v>
      </c>
      <c r="CB88" s="204">
        <f t="shared" ca="1" si="676"/>
        <v>0</v>
      </c>
      <c r="CC88" s="204">
        <f t="shared" ca="1" si="676"/>
        <v>0</v>
      </c>
      <c r="CD88" s="204">
        <f t="shared" ca="1" si="676"/>
        <v>0</v>
      </c>
      <c r="CE88" s="204">
        <f t="shared" ca="1" si="676"/>
        <v>0</v>
      </c>
      <c r="CF88" s="204">
        <f t="shared" ca="1" si="676"/>
        <v>0</v>
      </c>
      <c r="CG88" s="204">
        <f t="shared" ca="1" si="676"/>
        <v>0</v>
      </c>
      <c r="CH88" s="204">
        <f t="shared" ca="1" si="676"/>
        <v>0</v>
      </c>
      <c r="CI88" s="204">
        <f t="shared" ca="1" si="676"/>
        <v>0</v>
      </c>
      <c r="CJ88" s="204">
        <f t="shared" ca="1" si="676"/>
        <v>0</v>
      </c>
      <c r="CK88" s="204">
        <f t="shared" ca="1" si="676"/>
        <v>0</v>
      </c>
      <c r="CL88" s="204">
        <f t="shared" ca="1" si="676"/>
        <v>0</v>
      </c>
      <c r="CM88" s="204">
        <f t="shared" ca="1" si="676"/>
        <v>0</v>
      </c>
      <c r="CN88" s="204">
        <f t="shared" ca="1" si="676"/>
        <v>0</v>
      </c>
      <c r="CO88" s="204">
        <f t="shared" ca="1" si="676"/>
        <v>0</v>
      </c>
      <c r="CP88" s="204">
        <f t="shared" ca="1" si="676"/>
        <v>0</v>
      </c>
      <c r="CQ88" s="204">
        <f t="shared" ca="1" si="676"/>
        <v>0</v>
      </c>
      <c r="CR88" s="204">
        <f t="shared" ca="1" si="676"/>
        <v>0</v>
      </c>
      <c r="CS88" s="204">
        <f t="shared" ca="1" si="676"/>
        <v>0</v>
      </c>
      <c r="CT88" s="204">
        <f t="shared" ca="1" si="676"/>
        <v>0</v>
      </c>
      <c r="CU88" s="204">
        <f t="shared" ca="1" si="676"/>
        <v>0</v>
      </c>
      <c r="CV88" s="204">
        <f t="shared" ca="1" si="676"/>
        <v>0</v>
      </c>
      <c r="CW88" s="204">
        <f t="shared" ca="1" si="676"/>
        <v>0</v>
      </c>
      <c r="CX88" s="204">
        <f t="shared" ca="1" si="676"/>
        <v>0</v>
      </c>
      <c r="CY88" s="204">
        <f t="shared" ca="1" si="676"/>
        <v>0</v>
      </c>
      <c r="CZ88" s="204">
        <f t="shared" ca="1" si="676"/>
        <v>0</v>
      </c>
      <c r="DA88" s="204">
        <f t="shared" ca="1" si="676"/>
        <v>0</v>
      </c>
      <c r="DB88" s="204">
        <f t="shared" ca="1" si="676"/>
        <v>0</v>
      </c>
      <c r="DC88" s="204">
        <f t="shared" ca="1" si="676"/>
        <v>0</v>
      </c>
      <c r="DD88" s="204">
        <f t="shared" ca="1" si="676"/>
        <v>0</v>
      </c>
      <c r="DE88" s="204">
        <f t="shared" ca="1" si="676"/>
        <v>0</v>
      </c>
      <c r="DF88" s="204">
        <f t="shared" ca="1" si="676"/>
        <v>0</v>
      </c>
      <c r="DG88" s="204">
        <f t="shared" ca="1" si="676"/>
        <v>0</v>
      </c>
      <c r="DH88" s="204">
        <f t="shared" ca="1" si="676"/>
        <v>0</v>
      </c>
      <c r="DI88" s="204">
        <f t="shared" ca="1" si="676"/>
        <v>0</v>
      </c>
      <c r="DJ88" s="204">
        <f t="shared" ca="1" si="676"/>
        <v>0</v>
      </c>
      <c r="DK88" s="204">
        <f t="shared" ca="1" si="676"/>
        <v>0</v>
      </c>
      <c r="DL88" s="204">
        <f t="shared" ca="1" si="676"/>
        <v>0</v>
      </c>
      <c r="DM88" s="204">
        <f t="shared" ca="1" si="676"/>
        <v>0</v>
      </c>
      <c r="DN88" s="204">
        <f t="shared" ca="1" si="676"/>
        <v>0</v>
      </c>
      <c r="DO88" s="204">
        <f t="shared" ca="1" si="676"/>
        <v>0</v>
      </c>
      <c r="DP88" s="204">
        <f t="shared" ca="1" si="676"/>
        <v>0</v>
      </c>
      <c r="DQ88" s="204">
        <f t="shared" ca="1" si="676"/>
        <v>0</v>
      </c>
      <c r="DR88" s="204">
        <f t="shared" ca="1" si="676"/>
        <v>0</v>
      </c>
      <c r="DS88" s="204">
        <f t="shared" ca="1" si="676"/>
        <v>0</v>
      </c>
    </row>
    <row r="89" spans="1:123" ht="12.5" x14ac:dyDescent="0.25">
      <c r="A89" s="171"/>
      <c r="B89" s="171"/>
      <c r="C89" s="191"/>
      <c r="D89" s="171" t="s">
        <v>376</v>
      </c>
      <c r="E89" s="203" t="str">
        <f t="shared" si="670"/>
        <v>INR Mn</v>
      </c>
      <c r="F89" s="203"/>
      <c r="G89" s="229"/>
      <c r="H89" s="203">
        <f t="shared" ref="H89:BS89" ca="1" si="677">H85+H86-H87-H88</f>
        <v>0</v>
      </c>
      <c r="I89" s="203">
        <f t="shared" ca="1" si="677"/>
        <v>0</v>
      </c>
      <c r="J89" s="203">
        <f t="shared" ca="1" si="677"/>
        <v>0</v>
      </c>
      <c r="K89" s="203">
        <f t="shared" ca="1" si="677"/>
        <v>0</v>
      </c>
      <c r="L89" s="203">
        <f t="shared" ca="1" si="677"/>
        <v>0</v>
      </c>
      <c r="M89" s="203">
        <f t="shared" ca="1" si="677"/>
        <v>0</v>
      </c>
      <c r="N89" s="203">
        <f t="shared" ca="1" si="677"/>
        <v>0</v>
      </c>
      <c r="O89" s="203">
        <f t="shared" ca="1" si="677"/>
        <v>0</v>
      </c>
      <c r="P89" s="203">
        <f t="shared" ca="1" si="677"/>
        <v>0</v>
      </c>
      <c r="Q89" s="203">
        <f t="shared" ca="1" si="677"/>
        <v>0</v>
      </c>
      <c r="R89" s="203">
        <f t="shared" ca="1" si="677"/>
        <v>0</v>
      </c>
      <c r="S89" s="203">
        <f t="shared" ca="1" si="677"/>
        <v>0</v>
      </c>
      <c r="T89" s="203">
        <f t="shared" ca="1" si="677"/>
        <v>0</v>
      </c>
      <c r="U89" s="203">
        <f t="shared" ca="1" si="677"/>
        <v>0</v>
      </c>
      <c r="V89" s="203">
        <f t="shared" ca="1" si="677"/>
        <v>0</v>
      </c>
      <c r="W89" s="203">
        <f t="shared" ca="1" si="677"/>
        <v>0</v>
      </c>
      <c r="X89" s="203">
        <f t="shared" ca="1" si="677"/>
        <v>0</v>
      </c>
      <c r="Y89" s="203">
        <f t="shared" ca="1" si="677"/>
        <v>0</v>
      </c>
      <c r="Z89" s="203">
        <f t="shared" ca="1" si="677"/>
        <v>0</v>
      </c>
      <c r="AA89" s="203">
        <f t="shared" ca="1" si="677"/>
        <v>0</v>
      </c>
      <c r="AB89" s="203">
        <f t="shared" ca="1" si="677"/>
        <v>0</v>
      </c>
      <c r="AC89" s="203">
        <f t="shared" ca="1" si="677"/>
        <v>0</v>
      </c>
      <c r="AD89" s="203">
        <f t="shared" ca="1" si="677"/>
        <v>0</v>
      </c>
      <c r="AE89" s="203">
        <f t="shared" ca="1" si="677"/>
        <v>0</v>
      </c>
      <c r="AF89" s="203">
        <f t="shared" ca="1" si="677"/>
        <v>0</v>
      </c>
      <c r="AG89" s="203">
        <f t="shared" ca="1" si="677"/>
        <v>0</v>
      </c>
      <c r="AH89" s="203">
        <f t="shared" ca="1" si="677"/>
        <v>0</v>
      </c>
      <c r="AI89" s="203">
        <f t="shared" ca="1" si="677"/>
        <v>0</v>
      </c>
      <c r="AJ89" s="203">
        <f t="shared" ca="1" si="677"/>
        <v>0</v>
      </c>
      <c r="AK89" s="203">
        <f t="shared" ca="1" si="677"/>
        <v>0</v>
      </c>
      <c r="AL89" s="203">
        <f t="shared" ca="1" si="677"/>
        <v>0</v>
      </c>
      <c r="AM89" s="203">
        <f t="shared" ca="1" si="677"/>
        <v>0</v>
      </c>
      <c r="AN89" s="203">
        <f t="shared" ca="1" si="677"/>
        <v>0</v>
      </c>
      <c r="AO89" s="203">
        <f t="shared" ca="1" si="677"/>
        <v>0</v>
      </c>
      <c r="AP89" s="203">
        <f t="shared" ca="1" si="677"/>
        <v>0</v>
      </c>
      <c r="AQ89" s="203">
        <f t="shared" ca="1" si="677"/>
        <v>0</v>
      </c>
      <c r="AR89" s="203">
        <f t="shared" ca="1" si="677"/>
        <v>0</v>
      </c>
      <c r="AS89" s="203">
        <f t="shared" ca="1" si="677"/>
        <v>0</v>
      </c>
      <c r="AT89" s="203">
        <f t="shared" ca="1" si="677"/>
        <v>0</v>
      </c>
      <c r="AU89" s="203">
        <f t="shared" ca="1" si="677"/>
        <v>0</v>
      </c>
      <c r="AV89" s="203">
        <f t="shared" ca="1" si="677"/>
        <v>0</v>
      </c>
      <c r="AW89" s="203">
        <f t="shared" ca="1" si="677"/>
        <v>0</v>
      </c>
      <c r="AX89" s="203">
        <f t="shared" ca="1" si="677"/>
        <v>0</v>
      </c>
      <c r="AY89" s="203">
        <f t="shared" ca="1" si="677"/>
        <v>0</v>
      </c>
      <c r="AZ89" s="203">
        <f t="shared" ca="1" si="677"/>
        <v>0</v>
      </c>
      <c r="BA89" s="203">
        <f t="shared" ca="1" si="677"/>
        <v>0</v>
      </c>
      <c r="BB89" s="203">
        <f t="shared" ca="1" si="677"/>
        <v>0</v>
      </c>
      <c r="BC89" s="203">
        <f t="shared" ca="1" si="677"/>
        <v>0</v>
      </c>
      <c r="BD89" s="203">
        <f t="shared" ca="1" si="677"/>
        <v>0</v>
      </c>
      <c r="BE89" s="203">
        <f t="shared" ca="1" si="677"/>
        <v>0</v>
      </c>
      <c r="BF89" s="203">
        <f t="shared" ca="1" si="677"/>
        <v>0</v>
      </c>
      <c r="BG89" s="203">
        <f t="shared" ca="1" si="677"/>
        <v>0</v>
      </c>
      <c r="BH89" s="203">
        <f t="shared" ca="1" si="677"/>
        <v>0</v>
      </c>
      <c r="BI89" s="203">
        <f t="shared" ca="1" si="677"/>
        <v>0</v>
      </c>
      <c r="BJ89" s="203">
        <f t="shared" ca="1" si="677"/>
        <v>0</v>
      </c>
      <c r="BK89" s="203">
        <f t="shared" ca="1" si="677"/>
        <v>0</v>
      </c>
      <c r="BL89" s="203">
        <f t="shared" ca="1" si="677"/>
        <v>0</v>
      </c>
      <c r="BM89" s="203">
        <f t="shared" ca="1" si="677"/>
        <v>0</v>
      </c>
      <c r="BN89" s="203">
        <f t="shared" ca="1" si="677"/>
        <v>0</v>
      </c>
      <c r="BO89" s="203">
        <f t="shared" ca="1" si="677"/>
        <v>0</v>
      </c>
      <c r="BP89" s="203">
        <f t="shared" ca="1" si="677"/>
        <v>0</v>
      </c>
      <c r="BQ89" s="203">
        <f t="shared" ca="1" si="677"/>
        <v>0</v>
      </c>
      <c r="BR89" s="203">
        <f t="shared" ca="1" si="677"/>
        <v>0</v>
      </c>
      <c r="BS89" s="203">
        <f t="shared" ca="1" si="677"/>
        <v>0</v>
      </c>
      <c r="BT89" s="203">
        <f t="shared" ref="BT89:DS89" ca="1" si="678">BT85+BT86-BT87-BT88</f>
        <v>0</v>
      </c>
      <c r="BU89" s="203">
        <f t="shared" ca="1" si="678"/>
        <v>0</v>
      </c>
      <c r="BV89" s="203">
        <f t="shared" ca="1" si="678"/>
        <v>0</v>
      </c>
      <c r="BW89" s="203">
        <f t="shared" ca="1" si="678"/>
        <v>0</v>
      </c>
      <c r="BX89" s="203">
        <f t="shared" ca="1" si="678"/>
        <v>0</v>
      </c>
      <c r="BY89" s="203">
        <f t="shared" ca="1" si="678"/>
        <v>0</v>
      </c>
      <c r="BZ89" s="203">
        <f t="shared" ca="1" si="678"/>
        <v>0</v>
      </c>
      <c r="CA89" s="203">
        <f t="shared" ca="1" si="678"/>
        <v>0</v>
      </c>
      <c r="CB89" s="203">
        <f t="shared" ca="1" si="678"/>
        <v>0</v>
      </c>
      <c r="CC89" s="203">
        <f t="shared" ca="1" si="678"/>
        <v>0</v>
      </c>
      <c r="CD89" s="203">
        <f t="shared" ca="1" si="678"/>
        <v>0</v>
      </c>
      <c r="CE89" s="203">
        <f t="shared" ca="1" si="678"/>
        <v>0</v>
      </c>
      <c r="CF89" s="203">
        <f t="shared" ca="1" si="678"/>
        <v>0</v>
      </c>
      <c r="CG89" s="203">
        <f t="shared" ca="1" si="678"/>
        <v>0</v>
      </c>
      <c r="CH89" s="203">
        <f t="shared" ca="1" si="678"/>
        <v>0</v>
      </c>
      <c r="CI89" s="203">
        <f t="shared" ca="1" si="678"/>
        <v>0</v>
      </c>
      <c r="CJ89" s="203">
        <f t="shared" ca="1" si="678"/>
        <v>0</v>
      </c>
      <c r="CK89" s="203">
        <f t="shared" ca="1" si="678"/>
        <v>0</v>
      </c>
      <c r="CL89" s="203">
        <f t="shared" ca="1" si="678"/>
        <v>0</v>
      </c>
      <c r="CM89" s="203">
        <f t="shared" ca="1" si="678"/>
        <v>0</v>
      </c>
      <c r="CN89" s="203">
        <f t="shared" ca="1" si="678"/>
        <v>0</v>
      </c>
      <c r="CO89" s="203">
        <f t="shared" ca="1" si="678"/>
        <v>0</v>
      </c>
      <c r="CP89" s="203">
        <f t="shared" ca="1" si="678"/>
        <v>0</v>
      </c>
      <c r="CQ89" s="203">
        <f t="shared" ca="1" si="678"/>
        <v>0</v>
      </c>
      <c r="CR89" s="203">
        <f t="shared" ca="1" si="678"/>
        <v>0</v>
      </c>
      <c r="CS89" s="203">
        <f t="shared" ca="1" si="678"/>
        <v>0</v>
      </c>
      <c r="CT89" s="203">
        <f t="shared" ca="1" si="678"/>
        <v>0</v>
      </c>
      <c r="CU89" s="203">
        <f t="shared" ca="1" si="678"/>
        <v>0</v>
      </c>
      <c r="CV89" s="203">
        <f t="shared" ca="1" si="678"/>
        <v>0</v>
      </c>
      <c r="CW89" s="203">
        <f t="shared" ca="1" si="678"/>
        <v>0</v>
      </c>
      <c r="CX89" s="203">
        <f t="shared" ca="1" si="678"/>
        <v>0</v>
      </c>
      <c r="CY89" s="203">
        <f t="shared" ca="1" si="678"/>
        <v>0</v>
      </c>
      <c r="CZ89" s="203">
        <f t="shared" ca="1" si="678"/>
        <v>0</v>
      </c>
      <c r="DA89" s="203">
        <f t="shared" ca="1" si="678"/>
        <v>0</v>
      </c>
      <c r="DB89" s="203">
        <f t="shared" ca="1" si="678"/>
        <v>0</v>
      </c>
      <c r="DC89" s="203">
        <f t="shared" ca="1" si="678"/>
        <v>0</v>
      </c>
      <c r="DD89" s="203">
        <f t="shared" ca="1" si="678"/>
        <v>0</v>
      </c>
      <c r="DE89" s="203">
        <f t="shared" ca="1" si="678"/>
        <v>0</v>
      </c>
      <c r="DF89" s="203">
        <f t="shared" ca="1" si="678"/>
        <v>0</v>
      </c>
      <c r="DG89" s="203">
        <f t="shared" ca="1" si="678"/>
        <v>0</v>
      </c>
      <c r="DH89" s="203">
        <f t="shared" ca="1" si="678"/>
        <v>0</v>
      </c>
      <c r="DI89" s="203">
        <f t="shared" ca="1" si="678"/>
        <v>0</v>
      </c>
      <c r="DJ89" s="203">
        <f t="shared" ca="1" si="678"/>
        <v>0</v>
      </c>
      <c r="DK89" s="203">
        <f t="shared" ca="1" si="678"/>
        <v>0</v>
      </c>
      <c r="DL89" s="203">
        <f t="shared" ca="1" si="678"/>
        <v>0</v>
      </c>
      <c r="DM89" s="203">
        <f t="shared" ca="1" si="678"/>
        <v>0</v>
      </c>
      <c r="DN89" s="203">
        <f t="shared" ca="1" si="678"/>
        <v>0</v>
      </c>
      <c r="DO89" s="203">
        <f t="shared" ca="1" si="678"/>
        <v>0</v>
      </c>
      <c r="DP89" s="203">
        <f t="shared" ca="1" si="678"/>
        <v>0</v>
      </c>
      <c r="DQ89" s="203">
        <f t="shared" ca="1" si="678"/>
        <v>0</v>
      </c>
      <c r="DR89" s="203">
        <f t="shared" ca="1" si="678"/>
        <v>0</v>
      </c>
      <c r="DS89" s="203">
        <f t="shared" ca="1" si="678"/>
        <v>0</v>
      </c>
    </row>
    <row r="90" spans="1:123" ht="12.5" x14ac:dyDescent="0.25">
      <c r="A90" s="171"/>
      <c r="B90" s="171"/>
      <c r="C90" s="171"/>
      <c r="D90" s="171"/>
      <c r="E90" s="171"/>
      <c r="F90" s="171"/>
      <c r="G90" s="171"/>
      <c r="H90" s="171"/>
      <c r="I90" s="171"/>
      <c r="J90" s="171"/>
      <c r="K90" s="12"/>
      <c r="L90" s="12"/>
      <c r="M90" s="12"/>
      <c r="N90" s="12"/>
      <c r="O90" s="12"/>
      <c r="P90" s="12"/>
      <c r="Q90" s="12"/>
      <c r="R90" s="12"/>
      <c r="S90" s="12"/>
      <c r="T90" s="12"/>
      <c r="U90" s="12"/>
      <c r="V90" s="12"/>
      <c r="W90" s="12"/>
      <c r="X90" s="12"/>
      <c r="Y90" s="12"/>
      <c r="Z90" s="12"/>
      <c r="AA90" s="12"/>
      <c r="AB90" s="12"/>
      <c r="AC90" s="12"/>
      <c r="AD90" s="12"/>
      <c r="AE90" s="12"/>
      <c r="AF90" s="12"/>
      <c r="AG90" s="12"/>
    </row>
    <row r="91" spans="1:123" ht="12.5" x14ac:dyDescent="0.25">
      <c r="A91" s="171"/>
      <c r="B91" s="171"/>
      <c r="C91" s="171"/>
      <c r="D91" s="171"/>
      <c r="E91" s="171"/>
      <c r="F91" s="171"/>
      <c r="G91" s="171"/>
      <c r="H91" s="171"/>
      <c r="I91" s="171"/>
      <c r="J91" s="171"/>
      <c r="K91" s="12"/>
      <c r="L91" s="12"/>
      <c r="M91" s="12"/>
      <c r="N91" s="12"/>
      <c r="O91" s="12"/>
      <c r="P91" s="12"/>
      <c r="Q91" s="12"/>
      <c r="R91" s="12"/>
      <c r="S91" s="12"/>
      <c r="T91" s="12"/>
      <c r="U91" s="12"/>
      <c r="V91" s="12"/>
      <c r="W91" s="12"/>
      <c r="X91" s="12"/>
      <c r="Y91" s="12"/>
      <c r="Z91" s="12"/>
      <c r="AA91" s="12"/>
      <c r="AB91" s="12"/>
      <c r="AC91" s="12"/>
      <c r="AD91" s="12"/>
      <c r="AE91" s="12"/>
      <c r="AF91" s="12"/>
      <c r="AG91" s="12"/>
    </row>
    <row r="92" spans="1:123" ht="12.5" x14ac:dyDescent="0.25">
      <c r="A92" s="171"/>
      <c r="B92" s="171"/>
      <c r="C92" s="171"/>
      <c r="D92" s="171" t="s">
        <v>400</v>
      </c>
      <c r="E92" s="171"/>
      <c r="F92" s="171"/>
      <c r="G92" s="171"/>
      <c r="H92" s="171"/>
      <c r="I92" s="171"/>
      <c r="J92" s="171"/>
      <c r="K92" s="12"/>
      <c r="L92" s="12"/>
      <c r="M92" s="12"/>
      <c r="N92" s="12"/>
      <c r="O92" s="12"/>
      <c r="P92" s="12"/>
      <c r="Q92" s="12"/>
      <c r="R92" s="12"/>
      <c r="S92" s="12"/>
      <c r="T92" s="12"/>
      <c r="U92" s="12"/>
      <c r="V92" s="12"/>
      <c r="W92" s="12"/>
      <c r="X92" s="12"/>
      <c r="Y92" s="12"/>
      <c r="Z92" s="12"/>
      <c r="AA92" s="12"/>
      <c r="AB92" s="12"/>
      <c r="AC92" s="12"/>
      <c r="AD92" s="12"/>
      <c r="AE92" s="12"/>
      <c r="AF92" s="12"/>
      <c r="AG92" s="12"/>
    </row>
    <row r="93" spans="1:123" ht="12.5" x14ac:dyDescent="0.25">
      <c r="A93" s="171">
        <f>1</f>
        <v>1</v>
      </c>
      <c r="B93" s="226"/>
      <c r="C93" s="227"/>
      <c r="D93" s="226">
        <f t="array" ref="D93:D208">TRANSPOSE(H2:DS2)</f>
        <v>44012</v>
      </c>
      <c r="E93" s="171"/>
      <c r="F93" s="203">
        <f t="array" aca="1" ref="F93:F208" ca="1">TRANSPOSE(H75:DS75)</f>
        <v>0</v>
      </c>
      <c r="G93" s="203"/>
      <c r="H93" s="203">
        <f>IF(AND(H$2&gt;$D93,H$2&lt;=EOMONTH($D93,MatCF)),MIN(H$77-SUM(H92:H$92),$F93-SUM(G93:$G93)),0)</f>
        <v>0</v>
      </c>
      <c r="I93" s="203">
        <f ca="1">IF(AND(I$2&gt;$D93,I$2&lt;=EOMONTH($D93,MatCF)),MIN(I$77-SUM(I92:I$92),$F93-SUM($G93:H93)),0)</f>
        <v>0</v>
      </c>
      <c r="J93" s="203">
        <f ca="1">IF(AND(J$2&gt;$D93,J$2&lt;=EOMONTH($D93,MatCF)),MIN(J$77-SUM(J92:J$92),$F93-SUM($G93:I93)),0)</f>
        <v>0</v>
      </c>
      <c r="K93" s="203">
        <f ca="1">IF(AND(K$2&gt;$D93,K$2&lt;=EOMONTH($D93,MatCF)),MIN(K$77-SUM(K92:K$92),$F93-SUM($G93:J93)),0)</f>
        <v>0</v>
      </c>
      <c r="L93" s="203">
        <f ca="1">IF(AND(L$2&gt;$D93,L$2&lt;=EOMONTH($D93,MatCF)),MIN(L$77-SUM(L92:L$92),$F93-SUM($G93:K93)),0)</f>
        <v>0</v>
      </c>
      <c r="M93" s="203">
        <f ca="1">IF(AND(M$2&gt;$D93,M$2&lt;=EOMONTH($D93,MatCF)),MIN(M$77-SUM(M92:M$92),$F93-SUM($G93:L93)),0)</f>
        <v>0</v>
      </c>
      <c r="N93" s="203">
        <f ca="1">IF(AND(N$2&gt;$D93,N$2&lt;=EOMONTH($D93,MatCF)),MIN(N$77-SUM(N92:N$92),$F93-SUM($G93:M93)),0)</f>
        <v>0</v>
      </c>
      <c r="O93" s="203">
        <f ca="1">IF(AND(O$2&gt;$D93,O$2&lt;=EOMONTH($D93,MatCF)),MIN(O$77-SUM(O92:O$92),$F93-SUM($G93:N93)),0)</f>
        <v>0</v>
      </c>
      <c r="P93" s="203">
        <f ca="1">IF(AND(P$2&gt;$D93,P$2&lt;=EOMONTH($D93,MatCF)),MIN(P$77-SUM(P92:P$92),$F93-SUM($G93:O93)),0)</f>
        <v>0</v>
      </c>
      <c r="Q93" s="203">
        <f ca="1">IF(AND(Q$2&gt;$D93,Q$2&lt;=EOMONTH($D93,MatCF)),MIN(Q$77-SUM(Q92:Q$92),$F93-SUM($G93:P93)),0)</f>
        <v>0</v>
      </c>
      <c r="R93" s="203">
        <f ca="1">IF(AND(R$2&gt;$D93,R$2&lt;=EOMONTH($D93,MatCF)),MIN(R$77-SUM(R92:R$92),$F93-SUM($G93:Q93)),0)</f>
        <v>0</v>
      </c>
      <c r="S93" s="203">
        <f ca="1">IF(AND(S$2&gt;$D93,S$2&lt;=EOMONTH($D93,MatCF)),MIN(S$77-SUM(S92:S$92),$F93-SUM($G93:R93)),0)</f>
        <v>0</v>
      </c>
      <c r="T93" s="203">
        <f ca="1">IF(AND(T$2&gt;$D93,T$2&lt;=EOMONTH($D93,MatCF)),MIN(T$77-SUM(T92:T$92),$F93-SUM($G93:S93)),0)</f>
        <v>0</v>
      </c>
      <c r="U93" s="203">
        <f ca="1">IF(AND(U$2&gt;$D93,U$2&lt;=EOMONTH($D93,MatCF)),MIN(U$77-SUM(U92:U$92),$F93-SUM($G93:T93)),0)</f>
        <v>0</v>
      </c>
      <c r="V93" s="203">
        <f ca="1">IF(AND(V$2&gt;$D93,V$2&lt;=EOMONTH($D93,MatCF)),MIN(V$77-SUM(V92:V$92),$F93-SUM($G93:U93)),0)</f>
        <v>0</v>
      </c>
      <c r="W93" s="203">
        <f ca="1">IF(AND(W$2&gt;$D93,W$2&lt;=EOMONTH($D93,MatCF)),MIN(W$77-SUM(W92:W$92),$F93-SUM($G93:V93)),0)</f>
        <v>0</v>
      </c>
      <c r="X93" s="203">
        <f ca="1">IF(AND(X$2&gt;$D93,X$2&lt;=EOMONTH($D93,MatCF)),MIN(X$77-SUM(X92:X$92),$F93-SUM($G93:W93)),0)</f>
        <v>0</v>
      </c>
      <c r="Y93" s="203">
        <f ca="1">IF(AND(Y$2&gt;$D93,Y$2&lt;=EOMONTH($D93,MatCF)),MIN(Y$77-SUM(Y92:Y$92),$F93-SUM($G93:X93)),0)</f>
        <v>0</v>
      </c>
      <c r="Z93" s="203">
        <f ca="1">IF(AND(Z$2&gt;$D93,Z$2&lt;=EOMONTH($D93,MatCF)),MIN(Z$77-SUM(Z92:Z$92),$F93-SUM($G93:Y93)),0)</f>
        <v>0</v>
      </c>
      <c r="AA93" s="203">
        <f ca="1">IF(AND(AA$2&gt;$D93,AA$2&lt;=EOMONTH($D93,MatCF)),MIN(AA$77-SUM(AA92:AA$92),$F93-SUM($G93:Z93)),0)</f>
        <v>0</v>
      </c>
      <c r="AB93" s="203">
        <f ca="1">IF(AND(AB$2&gt;$D93,AB$2&lt;=EOMONTH($D93,MatCF)),MIN(AB$77-SUM(AB92:AB$92),$F93-SUM($G93:AA93)),0)</f>
        <v>0</v>
      </c>
      <c r="AC93" s="203">
        <f ca="1">IF(AND(AC$2&gt;$D93,AC$2&lt;=EOMONTH($D93,MatCF)),MIN(AC$77-SUM(AC92:AC$92),$F93-SUM($G93:AB93)),0)</f>
        <v>0</v>
      </c>
      <c r="AD93" s="203">
        <f ca="1">IF(AND(AD$2&gt;$D93,AD$2&lt;=EOMONTH($D93,MatCF)),MIN(AD$77-SUM(AD92:AD$92),$F93-SUM($G93:AC93)),0)</f>
        <v>0</v>
      </c>
      <c r="AE93" s="203">
        <f ca="1">IF(AND(AE$2&gt;$D93,AE$2&lt;=EOMONTH($D93,MatCF)),MIN(AE$77-SUM(AE92:AE$92),$F93-SUM($G93:AD93)),0)</f>
        <v>0</v>
      </c>
      <c r="AF93" s="203">
        <f ca="1">IF(AND(AF$2&gt;$D93,AF$2&lt;=EOMONTH($D93,MatCF)),MIN(AF$77-SUM(AF92:AF$92),$F93-SUM($G93:AE93)),0)</f>
        <v>0</v>
      </c>
      <c r="AG93" s="203">
        <f ca="1">IF(AND(AG$2&gt;$D93,AG$2&lt;=EOMONTH($D93,MatCF)),MIN(AG$77-SUM(AG92:AG$92),$F93-SUM($G93:AF93)),0)</f>
        <v>0</v>
      </c>
      <c r="AH93" s="203">
        <f ca="1">IF(AND(AH$2&gt;$D93,AH$2&lt;=EOMONTH($D93,MatCF)),MIN(AH$77-SUM(AH92:AH$92),$F93-SUM($G93:AG93)),0)</f>
        <v>0</v>
      </c>
      <c r="AI93" s="203">
        <f ca="1">IF(AND(AI$2&gt;$D93,AI$2&lt;=EOMONTH($D93,MatCF)),MIN(AI$77-SUM(AI92:AI$92),$F93-SUM($G93:AH93)),0)</f>
        <v>0</v>
      </c>
      <c r="AJ93" s="203">
        <f ca="1">IF(AND(AJ$2&gt;$D93,AJ$2&lt;=EOMONTH($D93,MatCF)),MIN(AJ$77-SUM(AJ92:AJ$92),$F93-SUM($G93:AI93)),0)</f>
        <v>0</v>
      </c>
      <c r="AK93" s="203">
        <f ca="1">IF(AND(AK$2&gt;$D93,AK$2&lt;=EOMONTH($D93,MatCF)),MIN(AK$77-SUM(AK92:AK$92),$F93-SUM($G93:AJ93)),0)</f>
        <v>0</v>
      </c>
      <c r="AL93" s="203">
        <f ca="1">IF(AND(AL$2&gt;$D93,AL$2&lt;=EOMONTH($D93,MatCF)),MIN(AL$77-SUM(AL92:AL$92),$F93-SUM($G93:AK93)),0)</f>
        <v>0</v>
      </c>
      <c r="AM93" s="203">
        <f ca="1">IF(AND(AM$2&gt;$D93,AM$2&lt;=EOMONTH($D93,MatCF)),MIN(AM$77-SUM(AM92:AM$92),$F93-SUM($G93:AL93)),0)</f>
        <v>0</v>
      </c>
      <c r="AN93" s="203">
        <f ca="1">IF(AND(AN$2&gt;$D93,AN$2&lt;=EOMONTH($D93,MatCF)),MIN(AN$77-SUM(AN92:AN$92),$F93-SUM($G93:AM93)),0)</f>
        <v>0</v>
      </c>
      <c r="AO93" s="203">
        <f ca="1">IF(AND(AO$2&gt;$D93,AO$2&lt;=EOMONTH($D93,MatCF)),MIN(AO$77-SUM(AO92:AO$92),$F93-SUM($G93:AN93)),0)</f>
        <v>0</v>
      </c>
      <c r="AP93" s="203">
        <f ca="1">IF(AND(AP$2&gt;$D93,AP$2&lt;=EOMONTH($D93,MatCF)),MIN(AP$77-SUM(AP92:AP$92),$F93-SUM($G93:AO93)),0)</f>
        <v>0</v>
      </c>
      <c r="AQ93" s="203">
        <f ca="1">IF(AND(AQ$2&gt;$D93,AQ$2&lt;=EOMONTH($D93,MatCF)),MIN(AQ$77-SUM(AQ92:AQ$92),$F93-SUM($G93:AP93)),0)</f>
        <v>0</v>
      </c>
      <c r="AR93" s="203">
        <f ca="1">IF(AND(AR$2&gt;$D93,AR$2&lt;=EOMONTH($D93,MatCF)),MIN(AR$77-SUM(AR92:AR$92),$F93-SUM($G93:AQ93)),0)</f>
        <v>0</v>
      </c>
      <c r="AS93" s="203">
        <f ca="1">IF(AND(AS$2&gt;$D93,AS$2&lt;=EOMONTH($D93,MatCF)),MIN(AS$77-SUM(AS92:AS$92),$F93-SUM($G93:AR93)),0)</f>
        <v>0</v>
      </c>
      <c r="AT93" s="203">
        <f ca="1">IF(AND(AT$2&gt;$D93,AT$2&lt;=EOMONTH($D93,MatCF)),MIN(AT$77-SUM(AT92:AT$92),$F93-SUM($G93:AS93)),0)</f>
        <v>0</v>
      </c>
      <c r="AU93" s="203">
        <f ca="1">IF(AND(AU$2&gt;$D93,AU$2&lt;=EOMONTH($D93,MatCF)),MIN(AU$77-SUM(AU92:AU$92),$F93-SUM($G93:AT93)),0)</f>
        <v>0</v>
      </c>
      <c r="AV93" s="203">
        <f ca="1">IF(AND(AV$2&gt;$D93,AV$2&lt;=EOMONTH($D93,MatCF)),MIN(AV$77-SUM(AV92:AV$92),$F93-SUM($G93:AU93)),0)</f>
        <v>0</v>
      </c>
      <c r="AW93" s="203">
        <f ca="1">IF(AND(AW$2&gt;$D93,AW$2&lt;=EOMONTH($D93,MatCF)),MIN(AW$77-SUM(AW92:AW$92),$F93-SUM($G93:AV93)),0)</f>
        <v>0</v>
      </c>
      <c r="AX93" s="203">
        <f ca="1">IF(AND(AX$2&gt;$D93,AX$2&lt;=EOMONTH($D93,MatCF)),MIN(AX$77-SUM(AX92:AX$92),$F93-SUM($G93:AW93)),0)</f>
        <v>0</v>
      </c>
      <c r="AY93" s="203">
        <f ca="1">IF(AND(AY$2&gt;$D93,AY$2&lt;=EOMONTH($D93,MatCF)),MIN(AY$77-SUM(AY92:AY$92),$F93-SUM($G93:AX93)),0)</f>
        <v>0</v>
      </c>
      <c r="AZ93" s="203">
        <f ca="1">IF(AND(AZ$2&gt;$D93,AZ$2&lt;=EOMONTH($D93,MatCF)),MIN(AZ$77-SUM(AZ92:AZ$92),$F93-SUM($G93:AY93)),0)</f>
        <v>0</v>
      </c>
      <c r="BA93" s="203">
        <f ca="1">IF(AND(BA$2&gt;$D93,BA$2&lt;=EOMONTH($D93,MatCF)),MIN(BA$77-SUM(BA92:BA$92),$F93-SUM($G93:AZ93)),0)</f>
        <v>0</v>
      </c>
      <c r="BB93" s="203">
        <f ca="1">IF(AND(BB$2&gt;$D93,BB$2&lt;=EOMONTH($D93,MatCF)),MIN(BB$77-SUM(BB92:BB$92),$F93-SUM($G93:BA93)),0)</f>
        <v>0</v>
      </c>
      <c r="BC93" s="203">
        <f ca="1">IF(AND(BC$2&gt;$D93,BC$2&lt;=EOMONTH($D93,MatCF)),MIN(BC$77-SUM(BC92:BC$92),$F93-SUM($G93:BB93)),0)</f>
        <v>0</v>
      </c>
      <c r="BD93" s="203">
        <f ca="1">IF(AND(BD$2&gt;$D93,BD$2&lt;=EOMONTH($D93,MatCF)),MIN(BD$77-SUM(BD92:BD$92),$F93-SUM($G93:BC93)),0)</f>
        <v>0</v>
      </c>
      <c r="BE93" s="203">
        <f ca="1">IF(AND(BE$2&gt;$D93,BE$2&lt;=EOMONTH($D93,MatCF)),MIN(BE$77-SUM(BE92:BE$92),$F93-SUM($G93:BD93)),0)</f>
        <v>0</v>
      </c>
      <c r="BF93" s="203">
        <f ca="1">IF(AND(BF$2&gt;$D93,BF$2&lt;=EOMONTH($D93,MatCF)),MIN(BF$77-SUM(BF92:BF$92),$F93-SUM($G93:BE93)),0)</f>
        <v>0</v>
      </c>
      <c r="BG93" s="203">
        <f ca="1">IF(AND(BG$2&gt;$D93,BG$2&lt;=EOMONTH($D93,MatCF)),MIN(BG$77-SUM(BG92:BG$92),$F93-SUM($G93:BF93)),0)</f>
        <v>0</v>
      </c>
      <c r="BH93" s="203">
        <f ca="1">IF(AND(BH$2&gt;$D93,BH$2&lt;=EOMONTH($D93,MatCF)),MIN(BH$77-SUM(BH92:BH$92),$F93-SUM($G93:BG93)),0)</f>
        <v>0</v>
      </c>
      <c r="BI93" s="203">
        <f ca="1">IF(AND(BI$2&gt;$D93,BI$2&lt;=EOMONTH($D93,MatCF)),MIN(BI$77-SUM(BI92:BI$92),$F93-SUM($G93:BH93)),0)</f>
        <v>0</v>
      </c>
      <c r="BJ93" s="203">
        <f ca="1">IF(AND(BJ$2&gt;$D93,BJ$2&lt;=EOMONTH($D93,MatCF)),MIN(BJ$77-SUM(BJ92:BJ$92),$F93-SUM($G93:BI93)),0)</f>
        <v>0</v>
      </c>
      <c r="BK93" s="203">
        <f ca="1">IF(AND(BK$2&gt;$D93,BK$2&lt;=EOMONTH($D93,MatCF)),MIN(BK$77-SUM(BK92:BK$92),$F93-SUM($G93:BJ93)),0)</f>
        <v>0</v>
      </c>
      <c r="BL93" s="203">
        <f ca="1">IF(AND(BL$2&gt;$D93,BL$2&lt;=EOMONTH($D93,MatCF)),MIN(BL$77-SUM(BL92:BL$92),$F93-SUM($G93:BK93)),0)</f>
        <v>0</v>
      </c>
      <c r="BM93" s="203">
        <f ca="1">IF(AND(BM$2&gt;$D93,BM$2&lt;=EOMONTH($D93,MatCF)),MIN(BM$77-SUM(BM92:BM$92),$F93-SUM($G93:BL93)),0)</f>
        <v>0</v>
      </c>
      <c r="BN93" s="203">
        <f ca="1">IF(AND(BN$2&gt;$D93,BN$2&lt;=EOMONTH($D93,MatCF)),MIN(BN$77-SUM(BN92:BN$92),$F93-SUM($G93:BM93)),0)</f>
        <v>0</v>
      </c>
      <c r="BO93" s="203">
        <f ca="1">IF(AND(BO$2&gt;$D93,BO$2&lt;=EOMONTH($D93,MatCF)),MIN(BO$77-SUM(BO92:BO$92),$F93-SUM($G93:BN93)),0)</f>
        <v>0</v>
      </c>
      <c r="BP93" s="203">
        <f ca="1">IF(AND(BP$2&gt;$D93,BP$2&lt;=EOMONTH($D93,MatCF)),MIN(BP$77-SUM(BP92:BP$92),$F93-SUM($G93:BO93)),0)</f>
        <v>0</v>
      </c>
      <c r="BQ93" s="203">
        <f>IF(AND(BQ$2&gt;$D93,BQ$2&lt;=EOMONTH($D93,MatCF)),MIN(BQ$77-SUM(BQ92:BQ$92),$F93-SUM($G93:BP93)),0)</f>
        <v>0</v>
      </c>
      <c r="BR93" s="203">
        <f>IF(AND(BR$2&gt;$D93,BR$2&lt;=EOMONTH($D93,MatCF)),MIN(BR$77-SUM(BR92:BR$92),$F93-SUM($G93:BQ93)),0)</f>
        <v>0</v>
      </c>
      <c r="BS93" s="203">
        <f>IF(AND(BS$2&gt;$D93,BS$2&lt;=EOMONTH($D93,MatCF)),MIN(BS$77-SUM(BS92:BS$92),$F93-SUM($G93:BR93)),0)</f>
        <v>0</v>
      </c>
      <c r="BT93" s="203">
        <f>IF(AND(BT$2&gt;$D93,BT$2&lt;=EOMONTH($D93,MatCF)),MIN(BT$77-SUM(BT92:BT$92),$F93-SUM($G93:BS93)),0)</f>
        <v>0</v>
      </c>
      <c r="BU93" s="203">
        <f>IF(AND(BU$2&gt;$D93,BU$2&lt;=EOMONTH($D93,MatCF)),MIN(BU$77-SUM(BU92:BU$92),$F93-SUM($G93:BT93)),0)</f>
        <v>0</v>
      </c>
      <c r="BV93" s="203">
        <f>IF(AND(BV$2&gt;$D93,BV$2&lt;=EOMONTH($D93,MatCF)),MIN(BV$77-SUM(BV92:BV$92),$F93-SUM($G93:BU93)),0)</f>
        <v>0</v>
      </c>
      <c r="BW93" s="203">
        <f>IF(AND(BW$2&gt;$D93,BW$2&lt;=EOMONTH($D93,MatCF)),MIN(BW$77-SUM(BW92:BW$92),$F93-SUM($G93:BV93)),0)</f>
        <v>0</v>
      </c>
      <c r="BX93" s="203">
        <f>IF(AND(BX$2&gt;$D93,BX$2&lt;=EOMONTH($D93,MatCF)),MIN(BX$77-SUM(BX92:BX$92),$F93-SUM($G93:BW93)),0)</f>
        <v>0</v>
      </c>
      <c r="BY93" s="203">
        <f>IF(AND(BY$2&gt;$D93,BY$2&lt;=EOMONTH($D93,MatCF)),MIN(BY$77-SUM(BY92:BY$92),$F93-SUM($G93:BX93)),0)</f>
        <v>0</v>
      </c>
      <c r="BZ93" s="203">
        <f>IF(AND(BZ$2&gt;$D93,BZ$2&lt;=EOMONTH($D93,MatCF)),MIN(BZ$77-SUM(BZ92:BZ$92),$F93-SUM($G93:BY93)),0)</f>
        <v>0</v>
      </c>
      <c r="CA93" s="203">
        <f>IF(AND(CA$2&gt;$D93,CA$2&lt;=EOMONTH($D93,MatCF)),MIN(CA$77-SUM(CA92:CA$92),$F93-SUM($G93:BZ93)),0)</f>
        <v>0</v>
      </c>
      <c r="CB93" s="203">
        <f>IF(AND(CB$2&gt;$D93,CB$2&lt;=EOMONTH($D93,MatCF)),MIN(CB$77-SUM(CB92:CB$92),$F93-SUM($G93:CA93)),0)</f>
        <v>0</v>
      </c>
      <c r="CC93" s="203">
        <f>IF(AND(CC$2&gt;$D93,CC$2&lt;=EOMONTH($D93,MatCF)),MIN(CC$77-SUM(CC92:CC$92),$F93-SUM($G93:CB93)),0)</f>
        <v>0</v>
      </c>
      <c r="CD93" s="203">
        <f>IF(AND(CD$2&gt;$D93,CD$2&lt;=EOMONTH($D93,MatCF)),MIN(CD$77-SUM(CD92:CD$92),$F93-SUM($G93:CC93)),0)</f>
        <v>0</v>
      </c>
      <c r="CE93" s="203">
        <f>IF(AND(CE$2&gt;$D93,CE$2&lt;=EOMONTH($D93,MatCF)),MIN(CE$77-SUM(CE92:CE$92),$F93-SUM($G93:CD93)),0)</f>
        <v>0</v>
      </c>
      <c r="CF93" s="203">
        <f>IF(AND(CF$2&gt;$D93,CF$2&lt;=EOMONTH($D93,MatCF)),MIN(CF$77-SUM(CF92:CF$92),$F93-SUM($G93:CE93)),0)</f>
        <v>0</v>
      </c>
      <c r="CG93" s="203">
        <f>IF(AND(CG$2&gt;$D93,CG$2&lt;=EOMONTH($D93,MatCF)),MIN(CG$77-SUM(CG92:CG$92),$F93-SUM($G93:CF93)),0)</f>
        <v>0</v>
      </c>
      <c r="CH93" s="203">
        <f>IF(AND(CH$2&gt;$D93,CH$2&lt;=EOMONTH($D93,MatCF)),MIN(CH$77-SUM(CH92:CH$92),$F93-SUM($G93:CG93)),0)</f>
        <v>0</v>
      </c>
      <c r="CI93" s="203">
        <f>IF(AND(CI$2&gt;$D93,CI$2&lt;=EOMONTH($D93,MatCF)),MIN(CI$77-SUM(CI92:CI$92),$F93-SUM($G93:CH93)),0)</f>
        <v>0</v>
      </c>
      <c r="CJ93" s="203">
        <f>IF(AND(CJ$2&gt;$D93,CJ$2&lt;=EOMONTH($D93,MatCF)),MIN(CJ$77-SUM(CJ92:CJ$92),$F93-SUM($G93:CI93)),0)</f>
        <v>0</v>
      </c>
      <c r="CK93" s="203">
        <f>IF(AND(CK$2&gt;$D93,CK$2&lt;=EOMONTH($D93,MatCF)),MIN(CK$77-SUM(CK92:CK$92),$F93-SUM($G93:CJ93)),0)</f>
        <v>0</v>
      </c>
      <c r="CL93" s="203">
        <f>IF(AND(CL$2&gt;$D93,CL$2&lt;=EOMONTH($D93,MatCF)),MIN(CL$77-SUM(CL92:CL$92),$F93-SUM($G93:CK93)),0)</f>
        <v>0</v>
      </c>
      <c r="CM93" s="203">
        <f>IF(AND(CM$2&gt;$D93,CM$2&lt;=EOMONTH($D93,MatCF)),MIN(CM$77-SUM(CM92:CM$92),$F93-SUM($G93:CL93)),0)</f>
        <v>0</v>
      </c>
      <c r="CN93" s="203">
        <f>IF(AND(CN$2&gt;$D93,CN$2&lt;=EOMONTH($D93,MatCF)),MIN(CN$77-SUM(CN92:CN$92),$F93-SUM($G93:CM93)),0)</f>
        <v>0</v>
      </c>
      <c r="CO93" s="203">
        <f>IF(AND(CO$2&gt;$D93,CO$2&lt;=EOMONTH($D93,MatCF)),MIN(CO$77-SUM(CO92:CO$92),$F93-SUM($G93:CN93)),0)</f>
        <v>0</v>
      </c>
      <c r="CP93" s="203">
        <f>IF(AND(CP$2&gt;$D93,CP$2&lt;=EOMONTH($D93,MatCF)),MIN(CP$77-SUM(CP92:CP$92),$F93-SUM($G93:CO93)),0)</f>
        <v>0</v>
      </c>
      <c r="CQ93" s="203">
        <f>IF(AND(CQ$2&gt;$D93,CQ$2&lt;=EOMONTH($D93,MatCF)),MIN(CQ$77-SUM(CQ92:CQ$92),$F93-SUM($G93:CP93)),0)</f>
        <v>0</v>
      </c>
      <c r="CR93" s="203">
        <f>IF(AND(CR$2&gt;$D93,CR$2&lt;=EOMONTH($D93,MatCF)),MIN(CR$77-SUM(CR92:CR$92),$F93-SUM($G93:CQ93)),0)</f>
        <v>0</v>
      </c>
      <c r="CS93" s="203">
        <f>IF(AND(CS$2&gt;$D93,CS$2&lt;=EOMONTH($D93,MatCF)),MIN(CS$77-SUM(CS92:CS$92),$F93-SUM($G93:CR93)),0)</f>
        <v>0</v>
      </c>
      <c r="CT93" s="203">
        <f>IF(AND(CT$2&gt;$D93,CT$2&lt;=EOMONTH($D93,MatCF)),MIN(CT$77-SUM(CT92:CT$92),$F93-SUM($G93:CS93)),0)</f>
        <v>0</v>
      </c>
      <c r="CU93" s="203">
        <f>IF(AND(CU$2&gt;$D93,CU$2&lt;=EOMONTH($D93,MatCF)),MIN(CU$77-SUM(CU92:CU$92),$F93-SUM($G93:CT93)),0)</f>
        <v>0</v>
      </c>
      <c r="CV93" s="203">
        <f>IF(AND(CV$2&gt;$D93,CV$2&lt;=EOMONTH($D93,MatCF)),MIN(CV$77-SUM(CV92:CV$92),$F93-SUM($G93:CU93)),0)</f>
        <v>0</v>
      </c>
      <c r="CW93" s="203">
        <f>IF(AND(CW$2&gt;$D93,CW$2&lt;=EOMONTH($D93,MatCF)),MIN(CW$77-SUM(CW92:CW$92),$F93-SUM($G93:CV93)),0)</f>
        <v>0</v>
      </c>
      <c r="CX93" s="203">
        <f>IF(AND(CX$2&gt;$D93,CX$2&lt;=EOMONTH($D93,MatCF)),MIN(CX$77-SUM(CX92:CX$92),$F93-SUM($G93:CW93)),0)</f>
        <v>0</v>
      </c>
      <c r="CY93" s="203">
        <f>IF(AND(CY$2&gt;$D93,CY$2&lt;=EOMONTH($D93,MatCF)),MIN(CY$77-SUM(CY92:CY$92),$F93-SUM($G93:CX93)),0)</f>
        <v>0</v>
      </c>
      <c r="CZ93" s="203">
        <f>IF(AND(CZ$2&gt;$D93,CZ$2&lt;=EOMONTH($D93,MatCF)),MIN(CZ$77-SUM(CZ92:CZ$92),$F93-SUM($G93:CY93)),0)</f>
        <v>0</v>
      </c>
      <c r="DA93" s="203">
        <f>IF(AND(DA$2&gt;$D93,DA$2&lt;=EOMONTH($D93,MatCF)),MIN(DA$77-SUM(DA92:DA$92),$F93-SUM($G93:CZ93)),0)</f>
        <v>0</v>
      </c>
      <c r="DB93" s="203">
        <f>IF(AND(DB$2&gt;$D93,DB$2&lt;=EOMONTH($D93,MatCF)),MIN(DB$77-SUM(DB92:DB$92),$F93-SUM($G93:DA93)),0)</f>
        <v>0</v>
      </c>
      <c r="DC93" s="203">
        <f>IF(AND(DC$2&gt;$D93,DC$2&lt;=EOMONTH($D93,MatCF)),MIN(DC$77-SUM(DC92:DC$92),$F93-SUM($G93:DB93)),0)</f>
        <v>0</v>
      </c>
      <c r="DD93" s="203">
        <f>IF(AND(DD$2&gt;$D93,DD$2&lt;=EOMONTH($D93,MatCF)),MIN(DD$77-SUM(DD92:DD$92),$F93-SUM($G93:DC93)),0)</f>
        <v>0</v>
      </c>
      <c r="DE93" s="203">
        <f>IF(AND(DE$2&gt;$D93,DE$2&lt;=EOMONTH($D93,MatCF)),MIN(DE$77-SUM(DE92:DE$92),$F93-SUM($G93:DD93)),0)</f>
        <v>0</v>
      </c>
      <c r="DF93" s="203">
        <f>IF(AND(DF$2&gt;$D93,DF$2&lt;=EOMONTH($D93,MatCF)),MIN(DF$77-SUM(DF92:DF$92),$F93-SUM($G93:DE93)),0)</f>
        <v>0</v>
      </c>
      <c r="DG93" s="203">
        <f>IF(AND(DG$2&gt;$D93,DG$2&lt;=EOMONTH($D93,MatCF)),MIN(DG$77-SUM(DG92:DG$92),$F93-SUM($G93:DF93)),0)</f>
        <v>0</v>
      </c>
      <c r="DH93" s="203">
        <f>IF(AND(DH$2&gt;$D93,DH$2&lt;=EOMONTH($D93,MatCF)),MIN(DH$77-SUM(DH92:DH$92),$F93-SUM($G93:DG93)),0)</f>
        <v>0</v>
      </c>
      <c r="DI93" s="203">
        <f>IF(AND(DI$2&gt;$D93,DI$2&lt;=EOMONTH($D93,MatCF)),MIN(DI$77-SUM(DI92:DI$92),$F93-SUM($G93:DH93)),0)</f>
        <v>0</v>
      </c>
      <c r="DJ93" s="203">
        <f>IF(AND(DJ$2&gt;$D93,DJ$2&lt;=EOMONTH($D93,MatCF)),MIN(DJ$77-SUM(DJ92:DJ$92),$F93-SUM($G93:DI93)),0)</f>
        <v>0</v>
      </c>
      <c r="DK93" s="203">
        <f>IF(AND(DK$2&gt;$D93,DK$2&lt;=EOMONTH($D93,MatCF)),MIN(DK$77-SUM(DK92:DK$92),$F93-SUM($G93:DJ93)),0)</f>
        <v>0</v>
      </c>
      <c r="DL93" s="203">
        <f>IF(AND(DL$2&gt;$D93,DL$2&lt;=EOMONTH($D93,MatCF)),MIN(DL$77-SUM(DL92:DL$92),$F93-SUM($G93:DK93)),0)</f>
        <v>0</v>
      </c>
      <c r="DM93" s="203">
        <f>IF(AND(DM$2&gt;$D93,DM$2&lt;=EOMONTH($D93,MatCF)),MIN(DM$77-SUM(DM92:DM$92),$F93-SUM($G93:DL93)),0)</f>
        <v>0</v>
      </c>
      <c r="DN93" s="203">
        <f>IF(AND(DN$2&gt;$D93,DN$2&lt;=EOMONTH($D93,MatCF)),MIN(DN$77-SUM(DN92:DN$92),$F93-SUM($G93:DM93)),0)</f>
        <v>0</v>
      </c>
      <c r="DO93" s="203">
        <f>IF(AND(DO$2&gt;$D93,DO$2&lt;=EOMONTH($D93,MatCF)),MIN(DO$77-SUM(DO92:DO$92),$F93-SUM($G93:DN93)),0)</f>
        <v>0</v>
      </c>
      <c r="DP93" s="203">
        <f>IF(AND(DP$2&gt;$D93,DP$2&lt;=EOMONTH($D93,MatCF)),MIN(DP$77-SUM(DP92:DP$92),$F93-SUM($G93:DO93)),0)</f>
        <v>0</v>
      </c>
      <c r="DQ93" s="203">
        <f>IF(AND(DQ$2&gt;$D93,DQ$2&lt;=EOMONTH($D93,MatCF)),MIN(DQ$77-SUM(DQ92:DQ$92),$F93-SUM($G93:DP93)),0)</f>
        <v>0</v>
      </c>
      <c r="DR93" s="203">
        <f>IF(AND(DR$2&gt;$D93,DR$2&lt;=EOMONTH($D93,MatCF)),MIN(DR$77-SUM(DR92:DR$92),$F93-SUM($G93:DQ93)),0)</f>
        <v>0</v>
      </c>
      <c r="DS93" s="203">
        <f>IF(AND(DS$2&gt;$D93,DS$2&lt;=EOMONTH($D93,MatCF)),MIN(DS$77-SUM(DS92:DS$92),$F93-SUM($G93:DR93)),0)</f>
        <v>0</v>
      </c>
    </row>
    <row r="94" spans="1:123" ht="12.5" x14ac:dyDescent="0.25">
      <c r="A94" s="171">
        <f t="shared" ref="A94:A132" si="679">A93+1</f>
        <v>2</v>
      </c>
      <c r="B94" s="226"/>
      <c r="C94" s="227"/>
      <c r="D94" s="226">
        <v>44104</v>
      </c>
      <c r="E94" s="171"/>
      <c r="F94" s="203">
        <f ca="1"/>
        <v>0</v>
      </c>
      <c r="G94" s="203"/>
      <c r="H94" s="203">
        <f>IF(AND(H$2&gt;$D94,H$2&lt;=EOMONTH($D94,MatCF)),MIN(H$77-SUM(H$92:H93),$F94-SUM(G94:$G94)),0)</f>
        <v>0</v>
      </c>
      <c r="I94" s="203">
        <f>IF(AND(I$2&gt;$D94,I$2&lt;=EOMONTH($D94,MatCF)),MIN(I$77-SUM(I$92:I93),$F94-SUM($G94:H94)),0)</f>
        <v>0</v>
      </c>
      <c r="J94" s="203">
        <f ca="1">IF(AND(J$2&gt;$D94,J$2&lt;=EOMONTH($D94,MatCF)),MIN(J$77-SUM(J$92:J93),$F94-SUM($G94:I94)),0)</f>
        <v>0</v>
      </c>
      <c r="K94" s="203">
        <f ca="1">IF(AND(K$2&gt;$D94,K$2&lt;=EOMONTH($D94,MatCF)),MIN(K$77-SUM(K$92:K93),$F94-SUM($G94:J94)),0)</f>
        <v>0</v>
      </c>
      <c r="L94" s="203">
        <f ca="1">IF(AND(L$2&gt;$D94,L$2&lt;=EOMONTH($D94,MatCF)),MIN(L$77-SUM(L$92:L93),$F94-SUM($G94:K94)),0)</f>
        <v>0</v>
      </c>
      <c r="M94" s="203">
        <f ca="1">IF(AND(M$2&gt;$D94,M$2&lt;=EOMONTH($D94,MatCF)),MIN(M$77-SUM(M$92:M93),$F94-SUM($G94:L94)),0)</f>
        <v>0</v>
      </c>
      <c r="N94" s="203">
        <f ca="1">IF(AND(N$2&gt;$D94,N$2&lt;=EOMONTH($D94,MatCF)),MIN(N$77-SUM(N$92:N93),$F94-SUM($G94:M94)),0)</f>
        <v>0</v>
      </c>
      <c r="O94" s="203">
        <f ca="1">IF(AND(O$2&gt;$D94,O$2&lt;=EOMONTH($D94,MatCF)),MIN(O$77-SUM(O$92:O93),$F94-SUM($G94:N94)),0)</f>
        <v>0</v>
      </c>
      <c r="P94" s="203">
        <f ca="1">IF(AND(P$2&gt;$D94,P$2&lt;=EOMONTH($D94,MatCF)),MIN(P$77-SUM(P$92:P93),$F94-SUM($G94:O94)),0)</f>
        <v>0</v>
      </c>
      <c r="Q94" s="203">
        <f ca="1">IF(AND(Q$2&gt;$D94,Q$2&lt;=EOMONTH($D94,MatCF)),MIN(Q$77-SUM(Q$92:Q93),$F94-SUM($G94:P94)),0)</f>
        <v>0</v>
      </c>
      <c r="R94" s="203">
        <f ca="1">IF(AND(R$2&gt;$D94,R$2&lt;=EOMONTH($D94,MatCF)),MIN(R$77-SUM(R$92:R93),$F94-SUM($G94:Q94)),0)</f>
        <v>0</v>
      </c>
      <c r="S94" s="203">
        <f ca="1">IF(AND(S$2&gt;$D94,S$2&lt;=EOMONTH($D94,MatCF)),MIN(S$77-SUM(S$92:S93),$F94-SUM($G94:R94)),0)</f>
        <v>0</v>
      </c>
      <c r="T94" s="203">
        <f ca="1">IF(AND(T$2&gt;$D94,T$2&lt;=EOMONTH($D94,MatCF)),MIN(T$77-SUM(T$92:T93),$F94-SUM($G94:S94)),0)</f>
        <v>0</v>
      </c>
      <c r="U94" s="203">
        <f ca="1">IF(AND(U$2&gt;$D94,U$2&lt;=EOMONTH($D94,MatCF)),MIN(U$77-SUM(U$92:U93),$F94-SUM($G94:T94)),0)</f>
        <v>0</v>
      </c>
      <c r="V94" s="203">
        <f ca="1">IF(AND(V$2&gt;$D94,V$2&lt;=EOMONTH($D94,MatCF)),MIN(V$77-SUM(V$92:V93),$F94-SUM($G94:U94)),0)</f>
        <v>0</v>
      </c>
      <c r="W94" s="203">
        <f ca="1">IF(AND(W$2&gt;$D94,W$2&lt;=EOMONTH($D94,MatCF)),MIN(W$77-SUM(W$92:W93),$F94-SUM($G94:V94)),0)</f>
        <v>0</v>
      </c>
      <c r="X94" s="203">
        <f ca="1">IF(AND(X$2&gt;$D94,X$2&lt;=EOMONTH($D94,MatCF)),MIN(X$77-SUM(X$92:X93),$F94-SUM($G94:W94)),0)</f>
        <v>0</v>
      </c>
      <c r="Y94" s="203">
        <f ca="1">IF(AND(Y$2&gt;$D94,Y$2&lt;=EOMONTH($D94,MatCF)),MIN(Y$77-SUM(Y$92:Y93),$F94-SUM($G94:X94)),0)</f>
        <v>0</v>
      </c>
      <c r="Z94" s="203">
        <f ca="1">IF(AND(Z$2&gt;$D94,Z$2&lt;=EOMONTH($D94,MatCF)),MIN(Z$77-SUM(Z$92:Z93),$F94-SUM($G94:Y94)),0)</f>
        <v>0</v>
      </c>
      <c r="AA94" s="203">
        <f ca="1">IF(AND(AA$2&gt;$D94,AA$2&lt;=EOMONTH($D94,MatCF)),MIN(AA$77-SUM(AA$92:AA93),$F94-SUM($G94:Z94)),0)</f>
        <v>0</v>
      </c>
      <c r="AB94" s="203">
        <f ca="1">IF(AND(AB$2&gt;$D94,AB$2&lt;=EOMONTH($D94,MatCF)),MIN(AB$77-SUM(AB$92:AB93),$F94-SUM($G94:AA94)),0)</f>
        <v>0</v>
      </c>
      <c r="AC94" s="203">
        <f ca="1">IF(AND(AC$2&gt;$D94,AC$2&lt;=EOMONTH($D94,MatCF)),MIN(AC$77-SUM(AC$92:AC93),$F94-SUM($G94:AB94)),0)</f>
        <v>0</v>
      </c>
      <c r="AD94" s="203">
        <f ca="1">IF(AND(AD$2&gt;$D94,AD$2&lt;=EOMONTH($D94,MatCF)),MIN(AD$77-SUM(AD$92:AD93),$F94-SUM($G94:AC94)),0)</f>
        <v>0</v>
      </c>
      <c r="AE94" s="203">
        <f ca="1">IF(AND(AE$2&gt;$D94,AE$2&lt;=EOMONTH($D94,MatCF)),MIN(AE$77-SUM(AE$92:AE93),$F94-SUM($G94:AD94)),0)</f>
        <v>0</v>
      </c>
      <c r="AF94" s="203">
        <f ca="1">IF(AND(AF$2&gt;$D94,AF$2&lt;=EOMONTH($D94,MatCF)),MIN(AF$77-SUM(AF$92:AF93),$F94-SUM($G94:AE94)),0)</f>
        <v>0</v>
      </c>
      <c r="AG94" s="203">
        <f ca="1">IF(AND(AG$2&gt;$D94,AG$2&lt;=EOMONTH($D94,MatCF)),MIN(AG$77-SUM(AG$92:AG93),$F94-SUM($G94:AF94)),0)</f>
        <v>0</v>
      </c>
      <c r="AH94" s="203">
        <f ca="1">IF(AND(AH$2&gt;$D94,AH$2&lt;=EOMONTH($D94,MatCF)),MIN(AH$77-SUM(AH$92:AH93),$F94-SUM($G94:AG94)),0)</f>
        <v>0</v>
      </c>
      <c r="AI94" s="203">
        <f ca="1">IF(AND(AI$2&gt;$D94,AI$2&lt;=EOMONTH($D94,MatCF)),MIN(AI$77-SUM(AI$92:AI93),$F94-SUM($G94:AH94)),0)</f>
        <v>0</v>
      </c>
      <c r="AJ94" s="203">
        <f ca="1">IF(AND(AJ$2&gt;$D94,AJ$2&lt;=EOMONTH($D94,MatCF)),MIN(AJ$77-SUM(AJ$92:AJ93),$F94-SUM($G94:AI94)),0)</f>
        <v>0</v>
      </c>
      <c r="AK94" s="203">
        <f ca="1">IF(AND(AK$2&gt;$D94,AK$2&lt;=EOMONTH($D94,MatCF)),MIN(AK$77-SUM(AK$92:AK93),$F94-SUM($G94:AJ94)),0)</f>
        <v>0</v>
      </c>
      <c r="AL94" s="203">
        <f ca="1">IF(AND(AL$2&gt;$D94,AL$2&lt;=EOMONTH($D94,MatCF)),MIN(AL$77-SUM(AL$92:AL93),$F94-SUM($G94:AK94)),0)</f>
        <v>0</v>
      </c>
      <c r="AM94" s="203">
        <f ca="1">IF(AND(AM$2&gt;$D94,AM$2&lt;=EOMONTH($D94,MatCF)),MIN(AM$77-SUM(AM$92:AM93),$F94-SUM($G94:AL94)),0)</f>
        <v>0</v>
      </c>
      <c r="AN94" s="203">
        <f ca="1">IF(AND(AN$2&gt;$D94,AN$2&lt;=EOMONTH($D94,MatCF)),MIN(AN$77-SUM(AN$92:AN93),$F94-SUM($G94:AM94)),0)</f>
        <v>0</v>
      </c>
      <c r="AO94" s="203">
        <f ca="1">IF(AND(AO$2&gt;$D94,AO$2&lt;=EOMONTH($D94,MatCF)),MIN(AO$77-SUM(AO$92:AO93),$F94-SUM($G94:AN94)),0)</f>
        <v>0</v>
      </c>
      <c r="AP94" s="203">
        <f ca="1">IF(AND(AP$2&gt;$D94,AP$2&lt;=EOMONTH($D94,MatCF)),MIN(AP$77-SUM(AP$92:AP93),$F94-SUM($G94:AO94)),0)</f>
        <v>0</v>
      </c>
      <c r="AQ94" s="203">
        <f ca="1">IF(AND(AQ$2&gt;$D94,AQ$2&lt;=EOMONTH($D94,MatCF)),MIN(AQ$77-SUM(AQ$92:AQ93),$F94-SUM($G94:AP94)),0)</f>
        <v>0</v>
      </c>
      <c r="AR94" s="203">
        <f ca="1">IF(AND(AR$2&gt;$D94,AR$2&lt;=EOMONTH($D94,MatCF)),MIN(AR$77-SUM(AR$92:AR93),$F94-SUM($G94:AQ94)),0)</f>
        <v>0</v>
      </c>
      <c r="AS94" s="203">
        <f ca="1">IF(AND(AS$2&gt;$D94,AS$2&lt;=EOMONTH($D94,MatCF)),MIN(AS$77-SUM(AS$92:AS93),$F94-SUM($G94:AR94)),0)</f>
        <v>0</v>
      </c>
      <c r="AT94" s="203">
        <f ca="1">IF(AND(AT$2&gt;$D94,AT$2&lt;=EOMONTH($D94,MatCF)),MIN(AT$77-SUM(AT$92:AT93),$F94-SUM($G94:AS94)),0)</f>
        <v>0</v>
      </c>
      <c r="AU94" s="203">
        <f ca="1">IF(AND(AU$2&gt;$D94,AU$2&lt;=EOMONTH($D94,MatCF)),MIN(AU$77-SUM(AU$92:AU93),$F94-SUM($G94:AT94)),0)</f>
        <v>0</v>
      </c>
      <c r="AV94" s="203">
        <f ca="1">IF(AND(AV$2&gt;$D94,AV$2&lt;=EOMONTH($D94,MatCF)),MIN(AV$77-SUM(AV$92:AV93),$F94-SUM($G94:AU94)),0)</f>
        <v>0</v>
      </c>
      <c r="AW94" s="203">
        <f ca="1">IF(AND(AW$2&gt;$D94,AW$2&lt;=EOMONTH($D94,MatCF)),MIN(AW$77-SUM(AW$92:AW93),$F94-SUM($G94:AV94)),0)</f>
        <v>0</v>
      </c>
      <c r="AX94" s="203">
        <f ca="1">IF(AND(AX$2&gt;$D94,AX$2&lt;=EOMONTH($D94,MatCF)),MIN(AX$77-SUM(AX$92:AX93),$F94-SUM($G94:AW94)),0)</f>
        <v>0</v>
      </c>
      <c r="AY94" s="203">
        <f ca="1">IF(AND(AY$2&gt;$D94,AY$2&lt;=EOMONTH($D94,MatCF)),MIN(AY$77-SUM(AY$92:AY93),$F94-SUM($G94:AX94)),0)</f>
        <v>0</v>
      </c>
      <c r="AZ94" s="203">
        <f ca="1">IF(AND(AZ$2&gt;$D94,AZ$2&lt;=EOMONTH($D94,MatCF)),MIN(AZ$77-SUM(AZ$92:AZ93),$F94-SUM($G94:AY94)),0)</f>
        <v>0</v>
      </c>
      <c r="BA94" s="203">
        <f ca="1">IF(AND(BA$2&gt;$D94,BA$2&lt;=EOMONTH($D94,MatCF)),MIN(BA$77-SUM(BA$92:BA93),$F94-SUM($G94:AZ94)),0)</f>
        <v>0</v>
      </c>
      <c r="BB94" s="203">
        <f ca="1">IF(AND(BB$2&gt;$D94,BB$2&lt;=EOMONTH($D94,MatCF)),MIN(BB$77-SUM(BB$92:BB93),$F94-SUM($G94:BA94)),0)</f>
        <v>0</v>
      </c>
      <c r="BC94" s="203">
        <f ca="1">IF(AND(BC$2&gt;$D94,BC$2&lt;=EOMONTH($D94,MatCF)),MIN(BC$77-SUM(BC$92:BC93),$F94-SUM($G94:BB94)),0)</f>
        <v>0</v>
      </c>
      <c r="BD94" s="203">
        <f ca="1">IF(AND(BD$2&gt;$D94,BD$2&lt;=EOMONTH($D94,MatCF)),MIN(BD$77-SUM(BD$92:BD93),$F94-SUM($G94:BC94)),0)</f>
        <v>0</v>
      </c>
      <c r="BE94" s="203">
        <f ca="1">IF(AND(BE$2&gt;$D94,BE$2&lt;=EOMONTH($D94,MatCF)),MIN(BE$77-SUM(BE$92:BE93),$F94-SUM($G94:BD94)),0)</f>
        <v>0</v>
      </c>
      <c r="BF94" s="203">
        <f ca="1">IF(AND(BF$2&gt;$D94,BF$2&lt;=EOMONTH($D94,MatCF)),MIN(BF$77-SUM(BF$92:BF93),$F94-SUM($G94:BE94)),0)</f>
        <v>0</v>
      </c>
      <c r="BG94" s="203">
        <f ca="1">IF(AND(BG$2&gt;$D94,BG$2&lt;=EOMONTH($D94,MatCF)),MIN(BG$77-SUM(BG$92:BG93),$F94-SUM($G94:BF94)),0)</f>
        <v>0</v>
      </c>
      <c r="BH94" s="203">
        <f ca="1">IF(AND(BH$2&gt;$D94,BH$2&lt;=EOMONTH($D94,MatCF)),MIN(BH$77-SUM(BH$92:BH93),$F94-SUM($G94:BG94)),0)</f>
        <v>0</v>
      </c>
      <c r="BI94" s="203">
        <f ca="1">IF(AND(BI$2&gt;$D94,BI$2&lt;=EOMONTH($D94,MatCF)),MIN(BI$77-SUM(BI$92:BI93),$F94-SUM($G94:BH94)),0)</f>
        <v>0</v>
      </c>
      <c r="BJ94" s="203">
        <f ca="1">IF(AND(BJ$2&gt;$D94,BJ$2&lt;=EOMONTH($D94,MatCF)),MIN(BJ$77-SUM(BJ$92:BJ93),$F94-SUM($G94:BI94)),0)</f>
        <v>0</v>
      </c>
      <c r="BK94" s="203">
        <f ca="1">IF(AND(BK$2&gt;$D94,BK$2&lt;=EOMONTH($D94,MatCF)),MIN(BK$77-SUM(BK$92:BK93),$F94-SUM($G94:BJ94)),0)</f>
        <v>0</v>
      </c>
      <c r="BL94" s="203">
        <f ca="1">IF(AND(BL$2&gt;$D94,BL$2&lt;=EOMONTH($D94,MatCF)),MIN(BL$77-SUM(BL$92:BL93),$F94-SUM($G94:BK94)),0)</f>
        <v>0</v>
      </c>
      <c r="BM94" s="203">
        <f ca="1">IF(AND(BM$2&gt;$D94,BM$2&lt;=EOMONTH($D94,MatCF)),MIN(BM$77-SUM(BM$92:BM93),$F94-SUM($G94:BL94)),0)</f>
        <v>0</v>
      </c>
      <c r="BN94" s="203">
        <f ca="1">IF(AND(BN$2&gt;$D94,BN$2&lt;=EOMONTH($D94,MatCF)),MIN(BN$77-SUM(BN$92:BN93),$F94-SUM($G94:BM94)),0)</f>
        <v>0</v>
      </c>
      <c r="BO94" s="203">
        <f ca="1">IF(AND(BO$2&gt;$D94,BO$2&lt;=EOMONTH($D94,MatCF)),MIN(BO$77-SUM(BO$92:BO93),$F94-SUM($G94:BN94)),0)</f>
        <v>0</v>
      </c>
      <c r="BP94" s="203">
        <f ca="1">IF(AND(BP$2&gt;$D94,BP$2&lt;=EOMONTH($D94,MatCF)),MIN(BP$77-SUM(BP$92:BP93),$F94-SUM($G94:BO94)),0)</f>
        <v>0</v>
      </c>
      <c r="BQ94" s="203">
        <f ca="1">IF(AND(BQ$2&gt;$D94,BQ$2&lt;=EOMONTH($D94,MatCF)),MIN(BQ$77-SUM(BQ$92:BQ93),$F94-SUM($G94:BP94)),0)</f>
        <v>0</v>
      </c>
      <c r="BR94" s="203">
        <f>IF(AND(BR$2&gt;$D94,BR$2&lt;=EOMONTH($D94,MatCF)),MIN(BR$77-SUM(BR$92:BR93),$F94-SUM($G94:BQ94)),0)</f>
        <v>0</v>
      </c>
      <c r="BS94" s="203">
        <f>IF(AND(BS$2&gt;$D94,BS$2&lt;=EOMONTH($D94,MatCF)),MIN(BS$77-SUM(BS$92:BS93),$F94-SUM($G94:BR94)),0)</f>
        <v>0</v>
      </c>
      <c r="BT94" s="203">
        <f>IF(AND(BT$2&gt;$D94,BT$2&lt;=EOMONTH($D94,MatCF)),MIN(BT$77-SUM(BT$92:BT93),$F94-SUM($G94:BS94)),0)</f>
        <v>0</v>
      </c>
      <c r="BU94" s="203">
        <f>IF(AND(BU$2&gt;$D94,BU$2&lt;=EOMONTH($D94,MatCF)),MIN(BU$77-SUM(BU$92:BU93),$F94-SUM($G94:BT94)),0)</f>
        <v>0</v>
      </c>
      <c r="BV94" s="203">
        <f>IF(AND(BV$2&gt;$D94,BV$2&lt;=EOMONTH($D94,MatCF)),MIN(BV$77-SUM(BV$92:BV93),$F94-SUM($G94:BU94)),0)</f>
        <v>0</v>
      </c>
      <c r="BW94" s="203">
        <f>IF(AND(BW$2&gt;$D94,BW$2&lt;=EOMONTH($D94,MatCF)),MIN(BW$77-SUM(BW$92:BW93),$F94-SUM($G94:BV94)),0)</f>
        <v>0</v>
      </c>
      <c r="BX94" s="203">
        <f>IF(AND(BX$2&gt;$D94,BX$2&lt;=EOMONTH($D94,MatCF)),MIN(BX$77-SUM(BX$92:BX93),$F94-SUM($G94:BW94)),0)</f>
        <v>0</v>
      </c>
      <c r="BY94" s="203">
        <f>IF(AND(BY$2&gt;$D94,BY$2&lt;=EOMONTH($D94,MatCF)),MIN(BY$77-SUM(BY$92:BY93),$F94-SUM($G94:BX94)),0)</f>
        <v>0</v>
      </c>
      <c r="BZ94" s="203">
        <f>IF(AND(BZ$2&gt;$D94,BZ$2&lt;=EOMONTH($D94,MatCF)),MIN(BZ$77-SUM(BZ$92:BZ93),$F94-SUM($G94:BY94)),0)</f>
        <v>0</v>
      </c>
      <c r="CA94" s="203">
        <f>IF(AND(CA$2&gt;$D94,CA$2&lt;=EOMONTH($D94,MatCF)),MIN(CA$77-SUM(CA$92:CA93),$F94-SUM($G94:BZ94)),0)</f>
        <v>0</v>
      </c>
      <c r="CB94" s="203">
        <f>IF(AND(CB$2&gt;$D94,CB$2&lt;=EOMONTH($D94,MatCF)),MIN(CB$77-SUM(CB$92:CB93),$F94-SUM($G94:CA94)),0)</f>
        <v>0</v>
      </c>
      <c r="CC94" s="203">
        <f>IF(AND(CC$2&gt;$D94,CC$2&lt;=EOMONTH($D94,MatCF)),MIN(CC$77-SUM(CC$92:CC93),$F94-SUM($G94:CB94)),0)</f>
        <v>0</v>
      </c>
      <c r="CD94" s="203">
        <f>IF(AND(CD$2&gt;$D94,CD$2&lt;=EOMONTH($D94,MatCF)),MIN(CD$77-SUM(CD$92:CD93),$F94-SUM($G94:CC94)),0)</f>
        <v>0</v>
      </c>
      <c r="CE94" s="203">
        <f>IF(AND(CE$2&gt;$D94,CE$2&lt;=EOMONTH($D94,MatCF)),MIN(CE$77-SUM(CE$92:CE93),$F94-SUM($G94:CD94)),0)</f>
        <v>0</v>
      </c>
      <c r="CF94" s="203">
        <f>IF(AND(CF$2&gt;$D94,CF$2&lt;=EOMONTH($D94,MatCF)),MIN(CF$77-SUM(CF$92:CF93),$F94-SUM($G94:CE94)),0)</f>
        <v>0</v>
      </c>
      <c r="CG94" s="203">
        <f>IF(AND(CG$2&gt;$D94,CG$2&lt;=EOMONTH($D94,MatCF)),MIN(CG$77-SUM(CG$92:CG93),$F94-SUM($G94:CF94)),0)</f>
        <v>0</v>
      </c>
      <c r="CH94" s="203">
        <f>IF(AND(CH$2&gt;$D94,CH$2&lt;=EOMONTH($D94,MatCF)),MIN(CH$77-SUM(CH$92:CH93),$F94-SUM($G94:CG94)),0)</f>
        <v>0</v>
      </c>
      <c r="CI94" s="203">
        <f>IF(AND(CI$2&gt;$D94,CI$2&lt;=EOMONTH($D94,MatCF)),MIN(CI$77-SUM(CI$92:CI93),$F94-SUM($G94:CH94)),0)</f>
        <v>0</v>
      </c>
      <c r="CJ94" s="203">
        <f>IF(AND(CJ$2&gt;$D94,CJ$2&lt;=EOMONTH($D94,MatCF)),MIN(CJ$77-SUM(CJ$92:CJ93),$F94-SUM($G94:CI94)),0)</f>
        <v>0</v>
      </c>
      <c r="CK94" s="203">
        <f>IF(AND(CK$2&gt;$D94,CK$2&lt;=EOMONTH($D94,MatCF)),MIN(CK$77-SUM(CK$92:CK93),$F94-SUM($G94:CJ94)),0)</f>
        <v>0</v>
      </c>
      <c r="CL94" s="203">
        <f>IF(AND(CL$2&gt;$D94,CL$2&lt;=EOMONTH($D94,MatCF)),MIN(CL$77-SUM(CL$92:CL93),$F94-SUM($G94:CK94)),0)</f>
        <v>0</v>
      </c>
      <c r="CM94" s="203">
        <f>IF(AND(CM$2&gt;$D94,CM$2&lt;=EOMONTH($D94,MatCF)),MIN(CM$77-SUM(CM$92:CM93),$F94-SUM($G94:CL94)),0)</f>
        <v>0</v>
      </c>
      <c r="CN94" s="203">
        <f>IF(AND(CN$2&gt;$D94,CN$2&lt;=EOMONTH($D94,MatCF)),MIN(CN$77-SUM(CN$92:CN93),$F94-SUM($G94:CM94)),0)</f>
        <v>0</v>
      </c>
      <c r="CO94" s="203">
        <f>IF(AND(CO$2&gt;$D94,CO$2&lt;=EOMONTH($D94,MatCF)),MIN(CO$77-SUM(CO$92:CO93),$F94-SUM($G94:CN94)),0)</f>
        <v>0</v>
      </c>
      <c r="CP94" s="203">
        <f>IF(AND(CP$2&gt;$D94,CP$2&lt;=EOMONTH($D94,MatCF)),MIN(CP$77-SUM(CP$92:CP93),$F94-SUM($G94:CO94)),0)</f>
        <v>0</v>
      </c>
      <c r="CQ94" s="203">
        <f>IF(AND(CQ$2&gt;$D94,CQ$2&lt;=EOMONTH($D94,MatCF)),MIN(CQ$77-SUM(CQ$92:CQ93),$F94-SUM($G94:CP94)),0)</f>
        <v>0</v>
      </c>
      <c r="CR94" s="203">
        <f>IF(AND(CR$2&gt;$D94,CR$2&lt;=EOMONTH($D94,MatCF)),MIN(CR$77-SUM(CR$92:CR93),$F94-SUM($G94:CQ94)),0)</f>
        <v>0</v>
      </c>
      <c r="CS94" s="203">
        <f>IF(AND(CS$2&gt;$D94,CS$2&lt;=EOMONTH($D94,MatCF)),MIN(CS$77-SUM(CS$92:CS93),$F94-SUM($G94:CR94)),0)</f>
        <v>0</v>
      </c>
      <c r="CT94" s="203">
        <f>IF(AND(CT$2&gt;$D94,CT$2&lt;=EOMONTH($D94,MatCF)),MIN(CT$77-SUM(CT$92:CT93),$F94-SUM($G94:CS94)),0)</f>
        <v>0</v>
      </c>
      <c r="CU94" s="203">
        <f>IF(AND(CU$2&gt;$D94,CU$2&lt;=EOMONTH($D94,MatCF)),MIN(CU$77-SUM(CU$92:CU93),$F94-SUM($G94:CT94)),0)</f>
        <v>0</v>
      </c>
      <c r="CV94" s="203">
        <f>IF(AND(CV$2&gt;$D94,CV$2&lt;=EOMONTH($D94,MatCF)),MIN(CV$77-SUM(CV$92:CV93),$F94-SUM($G94:CU94)),0)</f>
        <v>0</v>
      </c>
      <c r="CW94" s="203">
        <f>IF(AND(CW$2&gt;$D94,CW$2&lt;=EOMONTH($D94,MatCF)),MIN(CW$77-SUM(CW$92:CW93),$F94-SUM($G94:CV94)),0)</f>
        <v>0</v>
      </c>
      <c r="CX94" s="203">
        <f>IF(AND(CX$2&gt;$D94,CX$2&lt;=EOMONTH($D94,MatCF)),MIN(CX$77-SUM(CX$92:CX93),$F94-SUM($G94:CW94)),0)</f>
        <v>0</v>
      </c>
      <c r="CY94" s="203">
        <f>IF(AND(CY$2&gt;$D94,CY$2&lt;=EOMONTH($D94,MatCF)),MIN(CY$77-SUM(CY$92:CY93),$F94-SUM($G94:CX94)),0)</f>
        <v>0</v>
      </c>
      <c r="CZ94" s="203">
        <f>IF(AND(CZ$2&gt;$D94,CZ$2&lt;=EOMONTH($D94,MatCF)),MIN(CZ$77-SUM(CZ$92:CZ93),$F94-SUM($G94:CY94)),0)</f>
        <v>0</v>
      </c>
      <c r="DA94" s="203">
        <f>IF(AND(DA$2&gt;$D94,DA$2&lt;=EOMONTH($D94,MatCF)),MIN(DA$77-SUM(DA$92:DA93),$F94-SUM($G94:CZ94)),0)</f>
        <v>0</v>
      </c>
      <c r="DB94" s="203">
        <f>IF(AND(DB$2&gt;$D94,DB$2&lt;=EOMONTH($D94,MatCF)),MIN(DB$77-SUM(DB$92:DB93),$F94-SUM($G94:DA94)),0)</f>
        <v>0</v>
      </c>
      <c r="DC94" s="203">
        <f>IF(AND(DC$2&gt;$D94,DC$2&lt;=EOMONTH($D94,MatCF)),MIN(DC$77-SUM(DC$92:DC93),$F94-SUM($G94:DB94)),0)</f>
        <v>0</v>
      </c>
      <c r="DD94" s="203">
        <f>IF(AND(DD$2&gt;$D94,DD$2&lt;=EOMONTH($D94,MatCF)),MIN(DD$77-SUM(DD$92:DD93),$F94-SUM($G94:DC94)),0)</f>
        <v>0</v>
      </c>
      <c r="DE94" s="203">
        <f>IF(AND(DE$2&gt;$D94,DE$2&lt;=EOMONTH($D94,MatCF)),MIN(DE$77-SUM(DE$92:DE93),$F94-SUM($G94:DD94)),0)</f>
        <v>0</v>
      </c>
      <c r="DF94" s="203">
        <f>IF(AND(DF$2&gt;$D94,DF$2&lt;=EOMONTH($D94,MatCF)),MIN(DF$77-SUM(DF$92:DF93),$F94-SUM($G94:DE94)),0)</f>
        <v>0</v>
      </c>
      <c r="DG94" s="203">
        <f>IF(AND(DG$2&gt;$D94,DG$2&lt;=EOMONTH($D94,MatCF)),MIN(DG$77-SUM(DG$92:DG93),$F94-SUM($G94:DF94)),0)</f>
        <v>0</v>
      </c>
      <c r="DH94" s="203">
        <f>IF(AND(DH$2&gt;$D94,DH$2&lt;=EOMONTH($D94,MatCF)),MIN(DH$77-SUM(DH$92:DH93),$F94-SUM($G94:DG94)),0)</f>
        <v>0</v>
      </c>
      <c r="DI94" s="203">
        <f>IF(AND(DI$2&gt;$D94,DI$2&lt;=EOMONTH($D94,MatCF)),MIN(DI$77-SUM(DI$92:DI93),$F94-SUM($G94:DH94)),0)</f>
        <v>0</v>
      </c>
      <c r="DJ94" s="203">
        <f>IF(AND(DJ$2&gt;$D94,DJ$2&lt;=EOMONTH($D94,MatCF)),MIN(DJ$77-SUM(DJ$92:DJ93),$F94-SUM($G94:DI94)),0)</f>
        <v>0</v>
      </c>
      <c r="DK94" s="203">
        <f>IF(AND(DK$2&gt;$D94,DK$2&lt;=EOMONTH($D94,MatCF)),MIN(DK$77-SUM(DK$92:DK93),$F94-SUM($G94:DJ94)),0)</f>
        <v>0</v>
      </c>
      <c r="DL94" s="203">
        <f>IF(AND(DL$2&gt;$D94,DL$2&lt;=EOMONTH($D94,MatCF)),MIN(DL$77-SUM(DL$92:DL93),$F94-SUM($G94:DK94)),0)</f>
        <v>0</v>
      </c>
      <c r="DM94" s="203">
        <f>IF(AND(DM$2&gt;$D94,DM$2&lt;=EOMONTH($D94,MatCF)),MIN(DM$77-SUM(DM$92:DM93),$F94-SUM($G94:DL94)),0)</f>
        <v>0</v>
      </c>
      <c r="DN94" s="203">
        <f>IF(AND(DN$2&gt;$D94,DN$2&lt;=EOMONTH($D94,MatCF)),MIN(DN$77-SUM(DN$92:DN93),$F94-SUM($G94:DM94)),0)</f>
        <v>0</v>
      </c>
      <c r="DO94" s="203">
        <f>IF(AND(DO$2&gt;$D94,DO$2&lt;=EOMONTH($D94,MatCF)),MIN(DO$77-SUM(DO$92:DO93),$F94-SUM($G94:DN94)),0)</f>
        <v>0</v>
      </c>
      <c r="DP94" s="203">
        <f>IF(AND(DP$2&gt;$D94,DP$2&lt;=EOMONTH($D94,MatCF)),MIN(DP$77-SUM(DP$92:DP93),$F94-SUM($G94:DO94)),0)</f>
        <v>0</v>
      </c>
      <c r="DQ94" s="203">
        <f>IF(AND(DQ$2&gt;$D94,DQ$2&lt;=EOMONTH($D94,MatCF)),MIN(DQ$77-SUM(DQ$92:DQ93),$F94-SUM($G94:DP94)),0)</f>
        <v>0</v>
      </c>
      <c r="DR94" s="203">
        <f>IF(AND(DR$2&gt;$D94,DR$2&lt;=EOMONTH($D94,MatCF)),MIN(DR$77-SUM(DR$92:DR93),$F94-SUM($G94:DQ94)),0)</f>
        <v>0</v>
      </c>
      <c r="DS94" s="203">
        <f>IF(AND(DS$2&gt;$D94,DS$2&lt;=EOMONTH($D94,MatCF)),MIN(DS$77-SUM(DS$92:DS93),$F94-SUM($G94:DR94)),0)</f>
        <v>0</v>
      </c>
    </row>
    <row r="95" spans="1:123" ht="12.5" x14ac:dyDescent="0.25">
      <c r="A95" s="171">
        <f t="shared" si="679"/>
        <v>3</v>
      </c>
      <c r="B95" s="226"/>
      <c r="C95" s="227"/>
      <c r="D95" s="226">
        <v>44196</v>
      </c>
      <c r="E95" s="171"/>
      <c r="F95" s="203">
        <f ca="1"/>
        <v>0</v>
      </c>
      <c r="G95" s="203"/>
      <c r="H95" s="203">
        <f>IF(AND(H$2&gt;$D95,H$2&lt;=EOMONTH($D95,MatCF)),MIN(H$77-SUM(H$92:H94),$F95-SUM(G95:$G95)),0)</f>
        <v>0</v>
      </c>
      <c r="I95" s="203">
        <f>IF(AND(I$2&gt;$D95,I$2&lt;=EOMONTH($D95,MatCF)),MIN(I$77-SUM(I$92:I94),$F95-SUM($G95:H95)),0)</f>
        <v>0</v>
      </c>
      <c r="J95" s="203">
        <f>IF(AND(J$2&gt;$D95,J$2&lt;=EOMONTH($D95,MatCF)),MIN(J$77-SUM(J$92:J94),$F95-SUM($G95:I95)),0)</f>
        <v>0</v>
      </c>
      <c r="K95" s="203">
        <f ca="1">IF(AND(K$2&gt;$D95,K$2&lt;=EOMONTH($D95,MatCF)),MIN(K$77-SUM(K$92:K94),$F95-SUM($G95:J95)),0)</f>
        <v>0</v>
      </c>
      <c r="L95" s="203">
        <f ca="1">IF(AND(L$2&gt;$D95,L$2&lt;=EOMONTH($D95,MatCF)),MIN(L$77-SUM(L$92:L94),$F95-SUM($G95:K95)),0)</f>
        <v>0</v>
      </c>
      <c r="M95" s="203">
        <f ca="1">IF(AND(M$2&gt;$D95,M$2&lt;=EOMONTH($D95,MatCF)),MIN(M$77-SUM(M$92:M94),$F95-SUM($G95:L95)),0)</f>
        <v>0</v>
      </c>
      <c r="N95" s="203">
        <f ca="1">IF(AND(N$2&gt;$D95,N$2&lt;=EOMONTH($D95,MatCF)),MIN(N$77-SUM(N$92:N94),$F95-SUM($G95:M95)),0)</f>
        <v>0</v>
      </c>
      <c r="O95" s="203">
        <f ca="1">IF(AND(O$2&gt;$D95,O$2&lt;=EOMONTH($D95,MatCF)),MIN(O$77-SUM(O$92:O94),$F95-SUM($G95:N95)),0)</f>
        <v>0</v>
      </c>
      <c r="P95" s="203">
        <f ca="1">IF(AND(P$2&gt;$D95,P$2&lt;=EOMONTH($D95,MatCF)),MIN(P$77-SUM(P$92:P94),$F95-SUM($G95:O95)),0)</f>
        <v>0</v>
      </c>
      <c r="Q95" s="203">
        <f ca="1">IF(AND(Q$2&gt;$D95,Q$2&lt;=EOMONTH($D95,MatCF)),MIN(Q$77-SUM(Q$92:Q94),$F95-SUM($G95:P95)),0)</f>
        <v>0</v>
      </c>
      <c r="R95" s="203">
        <f ca="1">IF(AND(R$2&gt;$D95,R$2&lt;=EOMONTH($D95,MatCF)),MIN(R$77-SUM(R$92:R94),$F95-SUM($G95:Q95)),0)</f>
        <v>0</v>
      </c>
      <c r="S95" s="203">
        <f ca="1">IF(AND(S$2&gt;$D95,S$2&lt;=EOMONTH($D95,MatCF)),MIN(S$77-SUM(S$92:S94),$F95-SUM($G95:R95)),0)</f>
        <v>0</v>
      </c>
      <c r="T95" s="203">
        <f ca="1">IF(AND(T$2&gt;$D95,T$2&lt;=EOMONTH($D95,MatCF)),MIN(T$77-SUM(T$92:T94),$F95-SUM($G95:S95)),0)</f>
        <v>0</v>
      </c>
      <c r="U95" s="203">
        <f ca="1">IF(AND(U$2&gt;$D95,U$2&lt;=EOMONTH($D95,MatCF)),MIN(U$77-SUM(U$92:U94),$F95-SUM($G95:T95)),0)</f>
        <v>0</v>
      </c>
      <c r="V95" s="203">
        <f ca="1">IF(AND(V$2&gt;$D95,V$2&lt;=EOMONTH($D95,MatCF)),MIN(V$77-SUM(V$92:V94),$F95-SUM($G95:U95)),0)</f>
        <v>0</v>
      </c>
      <c r="W95" s="203">
        <f ca="1">IF(AND(W$2&gt;$D95,W$2&lt;=EOMONTH($D95,MatCF)),MIN(W$77-SUM(W$92:W94),$F95-SUM($G95:V95)),0)</f>
        <v>0</v>
      </c>
      <c r="X95" s="203">
        <f ca="1">IF(AND(X$2&gt;$D95,X$2&lt;=EOMONTH($D95,MatCF)),MIN(X$77-SUM(X$92:X94),$F95-SUM($G95:W95)),0)</f>
        <v>0</v>
      </c>
      <c r="Y95" s="203">
        <f ca="1">IF(AND(Y$2&gt;$D95,Y$2&lt;=EOMONTH($D95,MatCF)),MIN(Y$77-SUM(Y$92:Y94),$F95-SUM($G95:X95)),0)</f>
        <v>0</v>
      </c>
      <c r="Z95" s="203">
        <f ca="1">IF(AND(Z$2&gt;$D95,Z$2&lt;=EOMONTH($D95,MatCF)),MIN(Z$77-SUM(Z$92:Z94),$F95-SUM($G95:Y95)),0)</f>
        <v>0</v>
      </c>
      <c r="AA95" s="203">
        <f ca="1">IF(AND(AA$2&gt;$D95,AA$2&lt;=EOMONTH($D95,MatCF)),MIN(AA$77-SUM(AA$92:AA94),$F95-SUM($G95:Z95)),0)</f>
        <v>0</v>
      </c>
      <c r="AB95" s="203">
        <f ca="1">IF(AND(AB$2&gt;$D95,AB$2&lt;=EOMONTH($D95,MatCF)),MIN(AB$77-SUM(AB$92:AB94),$F95-SUM($G95:AA95)),0)</f>
        <v>0</v>
      </c>
      <c r="AC95" s="203">
        <f ca="1">IF(AND(AC$2&gt;$D95,AC$2&lt;=EOMONTH($D95,MatCF)),MIN(AC$77-SUM(AC$92:AC94),$F95-SUM($G95:AB95)),0)</f>
        <v>0</v>
      </c>
      <c r="AD95" s="203">
        <f ca="1">IF(AND(AD$2&gt;$D95,AD$2&lt;=EOMONTH($D95,MatCF)),MIN(AD$77-SUM(AD$92:AD94),$F95-SUM($G95:AC95)),0)</f>
        <v>0</v>
      </c>
      <c r="AE95" s="203">
        <f ca="1">IF(AND(AE$2&gt;$D95,AE$2&lt;=EOMONTH($D95,MatCF)),MIN(AE$77-SUM(AE$92:AE94),$F95-SUM($G95:AD95)),0)</f>
        <v>0</v>
      </c>
      <c r="AF95" s="203">
        <f ca="1">IF(AND(AF$2&gt;$D95,AF$2&lt;=EOMONTH($D95,MatCF)),MIN(AF$77-SUM(AF$92:AF94),$F95-SUM($G95:AE95)),0)</f>
        <v>0</v>
      </c>
      <c r="AG95" s="203">
        <f ca="1">IF(AND(AG$2&gt;$D95,AG$2&lt;=EOMONTH($D95,MatCF)),MIN(AG$77-SUM(AG$92:AG94),$F95-SUM($G95:AF95)),0)</f>
        <v>0</v>
      </c>
      <c r="AH95" s="203">
        <f ca="1">IF(AND(AH$2&gt;$D95,AH$2&lt;=EOMONTH($D95,MatCF)),MIN(AH$77-SUM(AH$92:AH94),$F95-SUM($G95:AG95)),0)</f>
        <v>0</v>
      </c>
      <c r="AI95" s="203">
        <f ca="1">IF(AND(AI$2&gt;$D95,AI$2&lt;=EOMONTH($D95,MatCF)),MIN(AI$77-SUM(AI$92:AI94),$F95-SUM($G95:AH95)),0)</f>
        <v>0</v>
      </c>
      <c r="AJ95" s="203">
        <f ca="1">IF(AND(AJ$2&gt;$D95,AJ$2&lt;=EOMONTH($D95,MatCF)),MIN(AJ$77-SUM(AJ$92:AJ94),$F95-SUM($G95:AI95)),0)</f>
        <v>0</v>
      </c>
      <c r="AK95" s="203">
        <f ca="1">IF(AND(AK$2&gt;$D95,AK$2&lt;=EOMONTH($D95,MatCF)),MIN(AK$77-SUM(AK$92:AK94),$F95-SUM($G95:AJ95)),0)</f>
        <v>0</v>
      </c>
      <c r="AL95" s="203">
        <f ca="1">IF(AND(AL$2&gt;$D95,AL$2&lt;=EOMONTH($D95,MatCF)),MIN(AL$77-SUM(AL$92:AL94),$F95-SUM($G95:AK95)),0)</f>
        <v>0</v>
      </c>
      <c r="AM95" s="203">
        <f ca="1">IF(AND(AM$2&gt;$D95,AM$2&lt;=EOMONTH($D95,MatCF)),MIN(AM$77-SUM(AM$92:AM94),$F95-SUM($G95:AL95)),0)</f>
        <v>0</v>
      </c>
      <c r="AN95" s="203">
        <f ca="1">IF(AND(AN$2&gt;$D95,AN$2&lt;=EOMONTH($D95,MatCF)),MIN(AN$77-SUM(AN$92:AN94),$F95-SUM($G95:AM95)),0)</f>
        <v>0</v>
      </c>
      <c r="AO95" s="203">
        <f ca="1">IF(AND(AO$2&gt;$D95,AO$2&lt;=EOMONTH($D95,MatCF)),MIN(AO$77-SUM(AO$92:AO94),$F95-SUM($G95:AN95)),0)</f>
        <v>0</v>
      </c>
      <c r="AP95" s="203">
        <f ca="1">IF(AND(AP$2&gt;$D95,AP$2&lt;=EOMONTH($D95,MatCF)),MIN(AP$77-SUM(AP$92:AP94),$F95-SUM($G95:AO95)),0)</f>
        <v>0</v>
      </c>
      <c r="AQ95" s="203">
        <f ca="1">IF(AND(AQ$2&gt;$D95,AQ$2&lt;=EOMONTH($D95,MatCF)),MIN(AQ$77-SUM(AQ$92:AQ94),$F95-SUM($G95:AP95)),0)</f>
        <v>0</v>
      </c>
      <c r="AR95" s="203">
        <f ca="1">IF(AND(AR$2&gt;$D95,AR$2&lt;=EOMONTH($D95,MatCF)),MIN(AR$77-SUM(AR$92:AR94),$F95-SUM($G95:AQ95)),0)</f>
        <v>0</v>
      </c>
      <c r="AS95" s="203">
        <f ca="1">IF(AND(AS$2&gt;$D95,AS$2&lt;=EOMONTH($D95,MatCF)),MIN(AS$77-SUM(AS$92:AS94),$F95-SUM($G95:AR95)),0)</f>
        <v>0</v>
      </c>
      <c r="AT95" s="203">
        <f ca="1">IF(AND(AT$2&gt;$D95,AT$2&lt;=EOMONTH($D95,MatCF)),MIN(AT$77-SUM(AT$92:AT94),$F95-SUM($G95:AS95)),0)</f>
        <v>0</v>
      </c>
      <c r="AU95" s="203">
        <f ca="1">IF(AND(AU$2&gt;$D95,AU$2&lt;=EOMONTH($D95,MatCF)),MIN(AU$77-SUM(AU$92:AU94),$F95-SUM($G95:AT95)),0)</f>
        <v>0</v>
      </c>
      <c r="AV95" s="203">
        <f ca="1">IF(AND(AV$2&gt;$D95,AV$2&lt;=EOMONTH($D95,MatCF)),MIN(AV$77-SUM(AV$92:AV94),$F95-SUM($G95:AU95)),0)</f>
        <v>0</v>
      </c>
      <c r="AW95" s="203">
        <f ca="1">IF(AND(AW$2&gt;$D95,AW$2&lt;=EOMONTH($D95,MatCF)),MIN(AW$77-SUM(AW$92:AW94),$F95-SUM($G95:AV95)),0)</f>
        <v>0</v>
      </c>
      <c r="AX95" s="203">
        <f ca="1">IF(AND(AX$2&gt;$D95,AX$2&lt;=EOMONTH($D95,MatCF)),MIN(AX$77-SUM(AX$92:AX94),$F95-SUM($G95:AW95)),0)</f>
        <v>0</v>
      </c>
      <c r="AY95" s="203">
        <f ca="1">IF(AND(AY$2&gt;$D95,AY$2&lt;=EOMONTH($D95,MatCF)),MIN(AY$77-SUM(AY$92:AY94),$F95-SUM($G95:AX95)),0)</f>
        <v>0</v>
      </c>
      <c r="AZ95" s="203">
        <f ca="1">IF(AND(AZ$2&gt;$D95,AZ$2&lt;=EOMONTH($D95,MatCF)),MIN(AZ$77-SUM(AZ$92:AZ94),$F95-SUM($G95:AY95)),0)</f>
        <v>0</v>
      </c>
      <c r="BA95" s="203">
        <f ca="1">IF(AND(BA$2&gt;$D95,BA$2&lt;=EOMONTH($D95,MatCF)),MIN(BA$77-SUM(BA$92:BA94),$F95-SUM($G95:AZ95)),0)</f>
        <v>0</v>
      </c>
      <c r="BB95" s="203">
        <f ca="1">IF(AND(BB$2&gt;$D95,BB$2&lt;=EOMONTH($D95,MatCF)),MIN(BB$77-SUM(BB$92:BB94),$F95-SUM($G95:BA95)),0)</f>
        <v>0</v>
      </c>
      <c r="BC95" s="203">
        <f ca="1">IF(AND(BC$2&gt;$D95,BC$2&lt;=EOMONTH($D95,MatCF)),MIN(BC$77-SUM(BC$92:BC94),$F95-SUM($G95:BB95)),0)</f>
        <v>0</v>
      </c>
      <c r="BD95" s="203">
        <f ca="1">IF(AND(BD$2&gt;$D95,BD$2&lt;=EOMONTH($D95,MatCF)),MIN(BD$77-SUM(BD$92:BD94),$F95-SUM($G95:BC95)),0)</f>
        <v>0</v>
      </c>
      <c r="BE95" s="203">
        <f ca="1">IF(AND(BE$2&gt;$D95,BE$2&lt;=EOMONTH($D95,MatCF)),MIN(BE$77-SUM(BE$92:BE94),$F95-SUM($G95:BD95)),0)</f>
        <v>0</v>
      </c>
      <c r="BF95" s="203">
        <f ca="1">IF(AND(BF$2&gt;$D95,BF$2&lt;=EOMONTH($D95,MatCF)),MIN(BF$77-SUM(BF$92:BF94),$F95-SUM($G95:BE95)),0)</f>
        <v>0</v>
      </c>
      <c r="BG95" s="203">
        <f ca="1">IF(AND(BG$2&gt;$D95,BG$2&lt;=EOMONTH($D95,MatCF)),MIN(BG$77-SUM(BG$92:BG94),$F95-SUM($G95:BF95)),0)</f>
        <v>0</v>
      </c>
      <c r="BH95" s="203">
        <f ca="1">IF(AND(BH$2&gt;$D95,BH$2&lt;=EOMONTH($D95,MatCF)),MIN(BH$77-SUM(BH$92:BH94),$F95-SUM($G95:BG95)),0)</f>
        <v>0</v>
      </c>
      <c r="BI95" s="203">
        <f ca="1">IF(AND(BI$2&gt;$D95,BI$2&lt;=EOMONTH($D95,MatCF)),MIN(BI$77-SUM(BI$92:BI94),$F95-SUM($G95:BH95)),0)</f>
        <v>0</v>
      </c>
      <c r="BJ95" s="203">
        <f ca="1">IF(AND(BJ$2&gt;$D95,BJ$2&lt;=EOMONTH($D95,MatCF)),MIN(BJ$77-SUM(BJ$92:BJ94),$F95-SUM($G95:BI95)),0)</f>
        <v>0</v>
      </c>
      <c r="BK95" s="203">
        <f ca="1">IF(AND(BK$2&gt;$D95,BK$2&lt;=EOMONTH($D95,MatCF)),MIN(BK$77-SUM(BK$92:BK94),$F95-SUM($G95:BJ95)),0)</f>
        <v>0</v>
      </c>
      <c r="BL95" s="203">
        <f ca="1">IF(AND(BL$2&gt;$D95,BL$2&lt;=EOMONTH($D95,MatCF)),MIN(BL$77-SUM(BL$92:BL94),$F95-SUM($G95:BK95)),0)</f>
        <v>0</v>
      </c>
      <c r="BM95" s="203">
        <f ca="1">IF(AND(BM$2&gt;$D95,BM$2&lt;=EOMONTH($D95,MatCF)),MIN(BM$77-SUM(BM$92:BM94),$F95-SUM($G95:BL95)),0)</f>
        <v>0</v>
      </c>
      <c r="BN95" s="203">
        <f ca="1">IF(AND(BN$2&gt;$D95,BN$2&lt;=EOMONTH($D95,MatCF)),MIN(BN$77-SUM(BN$92:BN94),$F95-SUM($G95:BM95)),0)</f>
        <v>0</v>
      </c>
      <c r="BO95" s="203">
        <f ca="1">IF(AND(BO$2&gt;$D95,BO$2&lt;=EOMONTH($D95,MatCF)),MIN(BO$77-SUM(BO$92:BO94),$F95-SUM($G95:BN95)),0)</f>
        <v>0</v>
      </c>
      <c r="BP95" s="203">
        <f ca="1">IF(AND(BP$2&gt;$D95,BP$2&lt;=EOMONTH($D95,MatCF)),MIN(BP$77-SUM(BP$92:BP94),$F95-SUM($G95:BO95)),0)</f>
        <v>0</v>
      </c>
      <c r="BQ95" s="203">
        <f ca="1">IF(AND(BQ$2&gt;$D95,BQ$2&lt;=EOMONTH($D95,MatCF)),MIN(BQ$77-SUM(BQ$92:BQ94),$F95-SUM($G95:BP95)),0)</f>
        <v>0</v>
      </c>
      <c r="BR95" s="203">
        <f ca="1">IF(AND(BR$2&gt;$D95,BR$2&lt;=EOMONTH($D95,MatCF)),MIN(BR$77-SUM(BR$92:BR94),$F95-SUM($G95:BQ95)),0)</f>
        <v>0</v>
      </c>
      <c r="BS95" s="203">
        <f>IF(AND(BS$2&gt;$D95,BS$2&lt;=EOMONTH($D95,MatCF)),MIN(BS$77-SUM(BS$92:BS94),$F95-SUM($G95:BR95)),0)</f>
        <v>0</v>
      </c>
      <c r="BT95" s="203">
        <f>IF(AND(BT$2&gt;$D95,BT$2&lt;=EOMONTH($D95,MatCF)),MIN(BT$77-SUM(BT$92:BT94),$F95-SUM($G95:BS95)),0)</f>
        <v>0</v>
      </c>
      <c r="BU95" s="203">
        <f>IF(AND(BU$2&gt;$D95,BU$2&lt;=EOMONTH($D95,MatCF)),MIN(BU$77-SUM(BU$92:BU94),$F95-SUM($G95:BT95)),0)</f>
        <v>0</v>
      </c>
      <c r="BV95" s="203">
        <f>IF(AND(BV$2&gt;$D95,BV$2&lt;=EOMONTH($D95,MatCF)),MIN(BV$77-SUM(BV$92:BV94),$F95-SUM($G95:BU95)),0)</f>
        <v>0</v>
      </c>
      <c r="BW95" s="203">
        <f>IF(AND(BW$2&gt;$D95,BW$2&lt;=EOMONTH($D95,MatCF)),MIN(BW$77-SUM(BW$92:BW94),$F95-SUM($G95:BV95)),0)</f>
        <v>0</v>
      </c>
      <c r="BX95" s="203">
        <f>IF(AND(BX$2&gt;$D95,BX$2&lt;=EOMONTH($D95,MatCF)),MIN(BX$77-SUM(BX$92:BX94),$F95-SUM($G95:BW95)),0)</f>
        <v>0</v>
      </c>
      <c r="BY95" s="203">
        <f>IF(AND(BY$2&gt;$D95,BY$2&lt;=EOMONTH($D95,MatCF)),MIN(BY$77-SUM(BY$92:BY94),$F95-SUM($G95:BX95)),0)</f>
        <v>0</v>
      </c>
      <c r="BZ95" s="203">
        <f>IF(AND(BZ$2&gt;$D95,BZ$2&lt;=EOMONTH($D95,MatCF)),MIN(BZ$77-SUM(BZ$92:BZ94),$F95-SUM($G95:BY95)),0)</f>
        <v>0</v>
      </c>
      <c r="CA95" s="203">
        <f>IF(AND(CA$2&gt;$D95,CA$2&lt;=EOMONTH($D95,MatCF)),MIN(CA$77-SUM(CA$92:CA94),$F95-SUM($G95:BZ95)),0)</f>
        <v>0</v>
      </c>
      <c r="CB95" s="203">
        <f>IF(AND(CB$2&gt;$D95,CB$2&lt;=EOMONTH($D95,MatCF)),MIN(CB$77-SUM(CB$92:CB94),$F95-SUM($G95:CA95)),0)</f>
        <v>0</v>
      </c>
      <c r="CC95" s="203">
        <f>IF(AND(CC$2&gt;$D95,CC$2&lt;=EOMONTH($D95,MatCF)),MIN(CC$77-SUM(CC$92:CC94),$F95-SUM($G95:CB95)),0)</f>
        <v>0</v>
      </c>
      <c r="CD95" s="203">
        <f>IF(AND(CD$2&gt;$D95,CD$2&lt;=EOMONTH($D95,MatCF)),MIN(CD$77-SUM(CD$92:CD94),$F95-SUM($G95:CC95)),0)</f>
        <v>0</v>
      </c>
      <c r="CE95" s="203">
        <f>IF(AND(CE$2&gt;$D95,CE$2&lt;=EOMONTH($D95,MatCF)),MIN(CE$77-SUM(CE$92:CE94),$F95-SUM($G95:CD95)),0)</f>
        <v>0</v>
      </c>
      <c r="CF95" s="203">
        <f>IF(AND(CF$2&gt;$D95,CF$2&lt;=EOMONTH($D95,MatCF)),MIN(CF$77-SUM(CF$92:CF94),$F95-SUM($G95:CE95)),0)</f>
        <v>0</v>
      </c>
      <c r="CG95" s="203">
        <f>IF(AND(CG$2&gt;$D95,CG$2&lt;=EOMONTH($D95,MatCF)),MIN(CG$77-SUM(CG$92:CG94),$F95-SUM($G95:CF95)),0)</f>
        <v>0</v>
      </c>
      <c r="CH95" s="203">
        <f>IF(AND(CH$2&gt;$D95,CH$2&lt;=EOMONTH($D95,MatCF)),MIN(CH$77-SUM(CH$92:CH94),$F95-SUM($G95:CG95)),0)</f>
        <v>0</v>
      </c>
      <c r="CI95" s="203">
        <f>IF(AND(CI$2&gt;$D95,CI$2&lt;=EOMONTH($D95,MatCF)),MIN(CI$77-SUM(CI$92:CI94),$F95-SUM($G95:CH95)),0)</f>
        <v>0</v>
      </c>
      <c r="CJ95" s="203">
        <f>IF(AND(CJ$2&gt;$D95,CJ$2&lt;=EOMONTH($D95,MatCF)),MIN(CJ$77-SUM(CJ$92:CJ94),$F95-SUM($G95:CI95)),0)</f>
        <v>0</v>
      </c>
      <c r="CK95" s="203">
        <f>IF(AND(CK$2&gt;$D95,CK$2&lt;=EOMONTH($D95,MatCF)),MIN(CK$77-SUM(CK$92:CK94),$F95-SUM($G95:CJ95)),0)</f>
        <v>0</v>
      </c>
      <c r="CL95" s="203">
        <f>IF(AND(CL$2&gt;$D95,CL$2&lt;=EOMONTH($D95,MatCF)),MIN(CL$77-SUM(CL$92:CL94),$F95-SUM($G95:CK95)),0)</f>
        <v>0</v>
      </c>
      <c r="CM95" s="203">
        <f>IF(AND(CM$2&gt;$D95,CM$2&lt;=EOMONTH($D95,MatCF)),MIN(CM$77-SUM(CM$92:CM94),$F95-SUM($G95:CL95)),0)</f>
        <v>0</v>
      </c>
      <c r="CN95" s="203">
        <f>IF(AND(CN$2&gt;$D95,CN$2&lt;=EOMONTH($D95,MatCF)),MIN(CN$77-SUM(CN$92:CN94),$F95-SUM($G95:CM95)),0)</f>
        <v>0</v>
      </c>
      <c r="CO95" s="203">
        <f>IF(AND(CO$2&gt;$D95,CO$2&lt;=EOMONTH($D95,MatCF)),MIN(CO$77-SUM(CO$92:CO94),$F95-SUM($G95:CN95)),0)</f>
        <v>0</v>
      </c>
      <c r="CP95" s="203">
        <f>IF(AND(CP$2&gt;$D95,CP$2&lt;=EOMONTH($D95,MatCF)),MIN(CP$77-SUM(CP$92:CP94),$F95-SUM($G95:CO95)),0)</f>
        <v>0</v>
      </c>
      <c r="CQ95" s="203">
        <f>IF(AND(CQ$2&gt;$D95,CQ$2&lt;=EOMONTH($D95,MatCF)),MIN(CQ$77-SUM(CQ$92:CQ94),$F95-SUM($G95:CP95)),0)</f>
        <v>0</v>
      </c>
      <c r="CR95" s="203">
        <f>IF(AND(CR$2&gt;$D95,CR$2&lt;=EOMONTH($D95,MatCF)),MIN(CR$77-SUM(CR$92:CR94),$F95-SUM($G95:CQ95)),0)</f>
        <v>0</v>
      </c>
      <c r="CS95" s="203">
        <f>IF(AND(CS$2&gt;$D95,CS$2&lt;=EOMONTH($D95,MatCF)),MIN(CS$77-SUM(CS$92:CS94),$F95-SUM($G95:CR95)),0)</f>
        <v>0</v>
      </c>
      <c r="CT95" s="203">
        <f>IF(AND(CT$2&gt;$D95,CT$2&lt;=EOMONTH($D95,MatCF)),MIN(CT$77-SUM(CT$92:CT94),$F95-SUM($G95:CS95)),0)</f>
        <v>0</v>
      </c>
      <c r="CU95" s="203">
        <f>IF(AND(CU$2&gt;$D95,CU$2&lt;=EOMONTH($D95,MatCF)),MIN(CU$77-SUM(CU$92:CU94),$F95-SUM($G95:CT95)),0)</f>
        <v>0</v>
      </c>
      <c r="CV95" s="203">
        <f>IF(AND(CV$2&gt;$D95,CV$2&lt;=EOMONTH($D95,MatCF)),MIN(CV$77-SUM(CV$92:CV94),$F95-SUM($G95:CU95)),0)</f>
        <v>0</v>
      </c>
      <c r="CW95" s="203">
        <f>IF(AND(CW$2&gt;$D95,CW$2&lt;=EOMONTH($D95,MatCF)),MIN(CW$77-SUM(CW$92:CW94),$F95-SUM($G95:CV95)),0)</f>
        <v>0</v>
      </c>
      <c r="CX95" s="203">
        <f>IF(AND(CX$2&gt;$D95,CX$2&lt;=EOMONTH($D95,MatCF)),MIN(CX$77-SUM(CX$92:CX94),$F95-SUM($G95:CW95)),0)</f>
        <v>0</v>
      </c>
      <c r="CY95" s="203">
        <f>IF(AND(CY$2&gt;$D95,CY$2&lt;=EOMONTH($D95,MatCF)),MIN(CY$77-SUM(CY$92:CY94),$F95-SUM($G95:CX95)),0)</f>
        <v>0</v>
      </c>
      <c r="CZ95" s="203">
        <f>IF(AND(CZ$2&gt;$D95,CZ$2&lt;=EOMONTH($D95,MatCF)),MIN(CZ$77-SUM(CZ$92:CZ94),$F95-SUM($G95:CY95)),0)</f>
        <v>0</v>
      </c>
      <c r="DA95" s="203">
        <f>IF(AND(DA$2&gt;$D95,DA$2&lt;=EOMONTH($D95,MatCF)),MIN(DA$77-SUM(DA$92:DA94),$F95-SUM($G95:CZ95)),0)</f>
        <v>0</v>
      </c>
      <c r="DB95" s="203">
        <f>IF(AND(DB$2&gt;$D95,DB$2&lt;=EOMONTH($D95,MatCF)),MIN(DB$77-SUM(DB$92:DB94),$F95-SUM($G95:DA95)),0)</f>
        <v>0</v>
      </c>
      <c r="DC95" s="203">
        <f>IF(AND(DC$2&gt;$D95,DC$2&lt;=EOMONTH($D95,MatCF)),MIN(DC$77-SUM(DC$92:DC94),$F95-SUM($G95:DB95)),0)</f>
        <v>0</v>
      </c>
      <c r="DD95" s="203">
        <f>IF(AND(DD$2&gt;$D95,DD$2&lt;=EOMONTH($D95,MatCF)),MIN(DD$77-SUM(DD$92:DD94),$F95-SUM($G95:DC95)),0)</f>
        <v>0</v>
      </c>
      <c r="DE95" s="203">
        <f>IF(AND(DE$2&gt;$D95,DE$2&lt;=EOMONTH($D95,MatCF)),MIN(DE$77-SUM(DE$92:DE94),$F95-SUM($G95:DD95)),0)</f>
        <v>0</v>
      </c>
      <c r="DF95" s="203">
        <f>IF(AND(DF$2&gt;$D95,DF$2&lt;=EOMONTH($D95,MatCF)),MIN(DF$77-SUM(DF$92:DF94),$F95-SUM($G95:DE95)),0)</f>
        <v>0</v>
      </c>
      <c r="DG95" s="203">
        <f>IF(AND(DG$2&gt;$D95,DG$2&lt;=EOMONTH($D95,MatCF)),MIN(DG$77-SUM(DG$92:DG94),$F95-SUM($G95:DF95)),0)</f>
        <v>0</v>
      </c>
      <c r="DH95" s="203">
        <f>IF(AND(DH$2&gt;$D95,DH$2&lt;=EOMONTH($D95,MatCF)),MIN(DH$77-SUM(DH$92:DH94),$F95-SUM($G95:DG95)),0)</f>
        <v>0</v>
      </c>
      <c r="DI95" s="203">
        <f>IF(AND(DI$2&gt;$D95,DI$2&lt;=EOMONTH($D95,MatCF)),MIN(DI$77-SUM(DI$92:DI94),$F95-SUM($G95:DH95)),0)</f>
        <v>0</v>
      </c>
      <c r="DJ95" s="203">
        <f>IF(AND(DJ$2&gt;$D95,DJ$2&lt;=EOMONTH($D95,MatCF)),MIN(DJ$77-SUM(DJ$92:DJ94),$F95-SUM($G95:DI95)),0)</f>
        <v>0</v>
      </c>
      <c r="DK95" s="203">
        <f>IF(AND(DK$2&gt;$D95,DK$2&lt;=EOMONTH($D95,MatCF)),MIN(DK$77-SUM(DK$92:DK94),$F95-SUM($G95:DJ95)),0)</f>
        <v>0</v>
      </c>
      <c r="DL95" s="203">
        <f>IF(AND(DL$2&gt;$D95,DL$2&lt;=EOMONTH($D95,MatCF)),MIN(DL$77-SUM(DL$92:DL94),$F95-SUM($G95:DK95)),0)</f>
        <v>0</v>
      </c>
      <c r="DM95" s="203">
        <f>IF(AND(DM$2&gt;$D95,DM$2&lt;=EOMONTH($D95,MatCF)),MIN(DM$77-SUM(DM$92:DM94),$F95-SUM($G95:DL95)),0)</f>
        <v>0</v>
      </c>
      <c r="DN95" s="203">
        <f>IF(AND(DN$2&gt;$D95,DN$2&lt;=EOMONTH($D95,MatCF)),MIN(DN$77-SUM(DN$92:DN94),$F95-SUM($G95:DM95)),0)</f>
        <v>0</v>
      </c>
      <c r="DO95" s="203">
        <f>IF(AND(DO$2&gt;$D95,DO$2&lt;=EOMONTH($D95,MatCF)),MIN(DO$77-SUM(DO$92:DO94),$F95-SUM($G95:DN95)),0)</f>
        <v>0</v>
      </c>
      <c r="DP95" s="203">
        <f>IF(AND(DP$2&gt;$D95,DP$2&lt;=EOMONTH($D95,MatCF)),MIN(DP$77-SUM(DP$92:DP94),$F95-SUM($G95:DO95)),0)</f>
        <v>0</v>
      </c>
      <c r="DQ95" s="203">
        <f>IF(AND(DQ$2&gt;$D95,DQ$2&lt;=EOMONTH($D95,MatCF)),MIN(DQ$77-SUM(DQ$92:DQ94),$F95-SUM($G95:DP95)),0)</f>
        <v>0</v>
      </c>
      <c r="DR95" s="203">
        <f>IF(AND(DR$2&gt;$D95,DR$2&lt;=EOMONTH($D95,MatCF)),MIN(DR$77-SUM(DR$92:DR94),$F95-SUM($G95:DQ95)),0)</f>
        <v>0</v>
      </c>
      <c r="DS95" s="203">
        <f>IF(AND(DS$2&gt;$D95,DS$2&lt;=EOMONTH($D95,MatCF)),MIN(DS$77-SUM(DS$92:DS94),$F95-SUM($G95:DR95)),0)</f>
        <v>0</v>
      </c>
    </row>
    <row r="96" spans="1:123" ht="12.5" x14ac:dyDescent="0.25">
      <c r="A96" s="171">
        <f t="shared" si="679"/>
        <v>4</v>
      </c>
      <c r="B96" s="226"/>
      <c r="C96" s="227"/>
      <c r="D96" s="226">
        <v>44286</v>
      </c>
      <c r="E96" s="171"/>
      <c r="F96" s="203">
        <f ca="1"/>
        <v>0</v>
      </c>
      <c r="G96" s="203"/>
      <c r="H96" s="203">
        <f>IF(AND(H$2&gt;$D96,H$2&lt;=EOMONTH($D96,MatCF)),MIN(H$77-SUM(H$92:H95),$F96-SUM(G96:$G96)),0)</f>
        <v>0</v>
      </c>
      <c r="I96" s="203">
        <f>IF(AND(I$2&gt;$D96,I$2&lt;=EOMONTH($D96,MatCF)),MIN(I$77-SUM(I$92:I95),$F96-SUM($G96:H96)),0)</f>
        <v>0</v>
      </c>
      <c r="J96" s="203">
        <f>IF(AND(J$2&gt;$D96,J$2&lt;=EOMONTH($D96,MatCF)),MIN(J$77-SUM(J$92:J95),$F96-SUM($G96:I96)),0)</f>
        <v>0</v>
      </c>
      <c r="K96" s="203">
        <f>IF(AND(K$2&gt;$D96,K$2&lt;=EOMONTH($D96,MatCF)),MIN(K$77-SUM(K$92:K95),$F96-SUM($G96:J96)),0)</f>
        <v>0</v>
      </c>
      <c r="L96" s="203">
        <f ca="1">IF(AND(L$2&gt;$D96,L$2&lt;=EOMONTH($D96,MatCF)),MIN(L$77-SUM(L$92:L95),$F96-SUM($G96:K96)),0)</f>
        <v>0</v>
      </c>
      <c r="M96" s="203">
        <f ca="1">IF(AND(M$2&gt;$D96,M$2&lt;=EOMONTH($D96,MatCF)),MIN(M$77-SUM(M$92:M95),$F96-SUM($G96:L96)),0)</f>
        <v>0</v>
      </c>
      <c r="N96" s="203">
        <f ca="1">IF(AND(N$2&gt;$D96,N$2&lt;=EOMONTH($D96,MatCF)),MIN(N$77-SUM(N$92:N95),$F96-SUM($G96:M96)),0)</f>
        <v>0</v>
      </c>
      <c r="O96" s="203">
        <f ca="1">IF(AND(O$2&gt;$D96,O$2&lt;=EOMONTH($D96,MatCF)),MIN(O$77-SUM(O$92:O95),$F96-SUM($G96:N96)),0)</f>
        <v>0</v>
      </c>
      <c r="P96" s="203">
        <f ca="1">IF(AND(P$2&gt;$D96,P$2&lt;=EOMONTH($D96,MatCF)),MIN(P$77-SUM(P$92:P95),$F96-SUM($G96:O96)),0)</f>
        <v>0</v>
      </c>
      <c r="Q96" s="203">
        <f ca="1">IF(AND(Q$2&gt;$D96,Q$2&lt;=EOMONTH($D96,MatCF)),MIN(Q$77-SUM(Q$92:Q95),$F96-SUM($G96:P96)),0)</f>
        <v>0</v>
      </c>
      <c r="R96" s="203">
        <f ca="1">IF(AND(R$2&gt;$D96,R$2&lt;=EOMONTH($D96,MatCF)),MIN(R$77-SUM(R$92:R95),$F96-SUM($G96:Q96)),0)</f>
        <v>0</v>
      </c>
      <c r="S96" s="203">
        <f ca="1">IF(AND(S$2&gt;$D96,S$2&lt;=EOMONTH($D96,MatCF)),MIN(S$77-SUM(S$92:S95),$F96-SUM($G96:R96)),0)</f>
        <v>0</v>
      </c>
      <c r="T96" s="203">
        <f ca="1">IF(AND(T$2&gt;$D96,T$2&lt;=EOMONTH($D96,MatCF)),MIN(T$77-SUM(T$92:T95),$F96-SUM($G96:S96)),0)</f>
        <v>0</v>
      </c>
      <c r="U96" s="203">
        <f ca="1">IF(AND(U$2&gt;$D96,U$2&lt;=EOMONTH($D96,MatCF)),MIN(U$77-SUM(U$92:U95),$F96-SUM($G96:T96)),0)</f>
        <v>0</v>
      </c>
      <c r="V96" s="203">
        <f ca="1">IF(AND(V$2&gt;$D96,V$2&lt;=EOMONTH($D96,MatCF)),MIN(V$77-SUM(V$92:V95),$F96-SUM($G96:U96)),0)</f>
        <v>0</v>
      </c>
      <c r="W96" s="203">
        <f ca="1">IF(AND(W$2&gt;$D96,W$2&lt;=EOMONTH($D96,MatCF)),MIN(W$77-SUM(W$92:W95),$F96-SUM($G96:V96)),0)</f>
        <v>0</v>
      </c>
      <c r="X96" s="203">
        <f ca="1">IF(AND(X$2&gt;$D96,X$2&lt;=EOMONTH($D96,MatCF)),MIN(X$77-SUM(X$92:X95),$F96-SUM($G96:W96)),0)</f>
        <v>0</v>
      </c>
      <c r="Y96" s="203">
        <f ca="1">IF(AND(Y$2&gt;$D96,Y$2&lt;=EOMONTH($D96,MatCF)),MIN(Y$77-SUM(Y$92:Y95),$F96-SUM($G96:X96)),0)</f>
        <v>0</v>
      </c>
      <c r="Z96" s="203">
        <f ca="1">IF(AND(Z$2&gt;$D96,Z$2&lt;=EOMONTH($D96,MatCF)),MIN(Z$77-SUM(Z$92:Z95),$F96-SUM($G96:Y96)),0)</f>
        <v>0</v>
      </c>
      <c r="AA96" s="203">
        <f ca="1">IF(AND(AA$2&gt;$D96,AA$2&lt;=EOMONTH($D96,MatCF)),MIN(AA$77-SUM(AA$92:AA95),$F96-SUM($G96:Z96)),0)</f>
        <v>0</v>
      </c>
      <c r="AB96" s="203">
        <f ca="1">IF(AND(AB$2&gt;$D96,AB$2&lt;=EOMONTH($D96,MatCF)),MIN(AB$77-SUM(AB$92:AB95),$F96-SUM($G96:AA96)),0)</f>
        <v>0</v>
      </c>
      <c r="AC96" s="203">
        <f ca="1">IF(AND(AC$2&gt;$D96,AC$2&lt;=EOMONTH($D96,MatCF)),MIN(AC$77-SUM(AC$92:AC95),$F96-SUM($G96:AB96)),0)</f>
        <v>0</v>
      </c>
      <c r="AD96" s="203">
        <f ca="1">IF(AND(AD$2&gt;$D96,AD$2&lt;=EOMONTH($D96,MatCF)),MIN(AD$77-SUM(AD$92:AD95),$F96-SUM($G96:AC96)),0)</f>
        <v>0</v>
      </c>
      <c r="AE96" s="203">
        <f ca="1">IF(AND(AE$2&gt;$D96,AE$2&lt;=EOMONTH($D96,MatCF)),MIN(AE$77-SUM(AE$92:AE95),$F96-SUM($G96:AD96)),0)</f>
        <v>0</v>
      </c>
      <c r="AF96" s="203">
        <f ca="1">IF(AND(AF$2&gt;$D96,AF$2&lt;=EOMONTH($D96,MatCF)),MIN(AF$77-SUM(AF$92:AF95),$F96-SUM($G96:AE96)),0)</f>
        <v>0</v>
      </c>
      <c r="AG96" s="203">
        <f ca="1">IF(AND(AG$2&gt;$D96,AG$2&lt;=EOMONTH($D96,MatCF)),MIN(AG$77-SUM(AG$92:AG95),$F96-SUM($G96:AF96)),0)</f>
        <v>0</v>
      </c>
      <c r="AH96" s="203">
        <f ca="1">IF(AND(AH$2&gt;$D96,AH$2&lt;=EOMONTH($D96,MatCF)),MIN(AH$77-SUM(AH$92:AH95),$F96-SUM($G96:AG96)),0)</f>
        <v>0</v>
      </c>
      <c r="AI96" s="203">
        <f ca="1">IF(AND(AI$2&gt;$D96,AI$2&lt;=EOMONTH($D96,MatCF)),MIN(AI$77-SUM(AI$92:AI95),$F96-SUM($G96:AH96)),0)</f>
        <v>0</v>
      </c>
      <c r="AJ96" s="203">
        <f ca="1">IF(AND(AJ$2&gt;$D96,AJ$2&lt;=EOMONTH($D96,MatCF)),MIN(AJ$77-SUM(AJ$92:AJ95),$F96-SUM($G96:AI96)),0)</f>
        <v>0</v>
      </c>
      <c r="AK96" s="203">
        <f ca="1">IF(AND(AK$2&gt;$D96,AK$2&lt;=EOMONTH($D96,MatCF)),MIN(AK$77-SUM(AK$92:AK95),$F96-SUM($G96:AJ96)),0)</f>
        <v>0</v>
      </c>
      <c r="AL96" s="203">
        <f ca="1">IF(AND(AL$2&gt;$D96,AL$2&lt;=EOMONTH($D96,MatCF)),MIN(AL$77-SUM(AL$92:AL95),$F96-SUM($G96:AK96)),0)</f>
        <v>0</v>
      </c>
      <c r="AM96" s="203">
        <f ca="1">IF(AND(AM$2&gt;$D96,AM$2&lt;=EOMONTH($D96,MatCF)),MIN(AM$77-SUM(AM$92:AM95),$F96-SUM($G96:AL96)),0)</f>
        <v>0</v>
      </c>
      <c r="AN96" s="203">
        <f ca="1">IF(AND(AN$2&gt;$D96,AN$2&lt;=EOMONTH($D96,MatCF)),MIN(AN$77-SUM(AN$92:AN95),$F96-SUM($G96:AM96)),0)</f>
        <v>0</v>
      </c>
      <c r="AO96" s="203">
        <f ca="1">IF(AND(AO$2&gt;$D96,AO$2&lt;=EOMONTH($D96,MatCF)),MIN(AO$77-SUM(AO$92:AO95),$F96-SUM($G96:AN96)),0)</f>
        <v>0</v>
      </c>
      <c r="AP96" s="203">
        <f ca="1">IF(AND(AP$2&gt;$D96,AP$2&lt;=EOMONTH($D96,MatCF)),MIN(AP$77-SUM(AP$92:AP95),$F96-SUM($G96:AO96)),0)</f>
        <v>0</v>
      </c>
      <c r="AQ96" s="203">
        <f ca="1">IF(AND(AQ$2&gt;$D96,AQ$2&lt;=EOMONTH($D96,MatCF)),MIN(AQ$77-SUM(AQ$92:AQ95),$F96-SUM($G96:AP96)),0)</f>
        <v>0</v>
      </c>
      <c r="AR96" s="203">
        <f ca="1">IF(AND(AR$2&gt;$D96,AR$2&lt;=EOMONTH($D96,MatCF)),MIN(AR$77-SUM(AR$92:AR95),$F96-SUM($G96:AQ96)),0)</f>
        <v>0</v>
      </c>
      <c r="AS96" s="203">
        <f ca="1">IF(AND(AS$2&gt;$D96,AS$2&lt;=EOMONTH($D96,MatCF)),MIN(AS$77-SUM(AS$92:AS95),$F96-SUM($G96:AR96)),0)</f>
        <v>0</v>
      </c>
      <c r="AT96" s="203">
        <f ca="1">IF(AND(AT$2&gt;$D96,AT$2&lt;=EOMONTH($D96,MatCF)),MIN(AT$77-SUM(AT$92:AT95),$F96-SUM($G96:AS96)),0)</f>
        <v>0</v>
      </c>
      <c r="AU96" s="203">
        <f ca="1">IF(AND(AU$2&gt;$D96,AU$2&lt;=EOMONTH($D96,MatCF)),MIN(AU$77-SUM(AU$92:AU95),$F96-SUM($G96:AT96)),0)</f>
        <v>0</v>
      </c>
      <c r="AV96" s="203">
        <f ca="1">IF(AND(AV$2&gt;$D96,AV$2&lt;=EOMONTH($D96,MatCF)),MIN(AV$77-SUM(AV$92:AV95),$F96-SUM($G96:AU96)),0)</f>
        <v>0</v>
      </c>
      <c r="AW96" s="203">
        <f ca="1">IF(AND(AW$2&gt;$D96,AW$2&lt;=EOMONTH($D96,MatCF)),MIN(AW$77-SUM(AW$92:AW95),$F96-SUM($G96:AV96)),0)</f>
        <v>0</v>
      </c>
      <c r="AX96" s="203">
        <f ca="1">IF(AND(AX$2&gt;$D96,AX$2&lt;=EOMONTH($D96,MatCF)),MIN(AX$77-SUM(AX$92:AX95),$F96-SUM($G96:AW96)),0)</f>
        <v>0</v>
      </c>
      <c r="AY96" s="203">
        <f ca="1">IF(AND(AY$2&gt;$D96,AY$2&lt;=EOMONTH($D96,MatCF)),MIN(AY$77-SUM(AY$92:AY95),$F96-SUM($G96:AX96)),0)</f>
        <v>0</v>
      </c>
      <c r="AZ96" s="203">
        <f ca="1">IF(AND(AZ$2&gt;$D96,AZ$2&lt;=EOMONTH($D96,MatCF)),MIN(AZ$77-SUM(AZ$92:AZ95),$F96-SUM($G96:AY96)),0)</f>
        <v>0</v>
      </c>
      <c r="BA96" s="203">
        <f ca="1">IF(AND(BA$2&gt;$D96,BA$2&lt;=EOMONTH($D96,MatCF)),MIN(BA$77-SUM(BA$92:BA95),$F96-SUM($G96:AZ96)),0)</f>
        <v>0</v>
      </c>
      <c r="BB96" s="203">
        <f ca="1">IF(AND(BB$2&gt;$D96,BB$2&lt;=EOMONTH($D96,MatCF)),MIN(BB$77-SUM(BB$92:BB95),$F96-SUM($G96:BA96)),0)</f>
        <v>0</v>
      </c>
      <c r="BC96" s="203">
        <f ca="1">IF(AND(BC$2&gt;$D96,BC$2&lt;=EOMONTH($D96,MatCF)),MIN(BC$77-SUM(BC$92:BC95),$F96-SUM($G96:BB96)),0)</f>
        <v>0</v>
      </c>
      <c r="BD96" s="203">
        <f ca="1">IF(AND(BD$2&gt;$D96,BD$2&lt;=EOMONTH($D96,MatCF)),MIN(BD$77-SUM(BD$92:BD95),$F96-SUM($G96:BC96)),0)</f>
        <v>0</v>
      </c>
      <c r="BE96" s="203">
        <f ca="1">IF(AND(BE$2&gt;$D96,BE$2&lt;=EOMONTH($D96,MatCF)),MIN(BE$77-SUM(BE$92:BE95),$F96-SUM($G96:BD96)),0)</f>
        <v>0</v>
      </c>
      <c r="BF96" s="203">
        <f ca="1">IF(AND(BF$2&gt;$D96,BF$2&lt;=EOMONTH($D96,MatCF)),MIN(BF$77-SUM(BF$92:BF95),$F96-SUM($G96:BE96)),0)</f>
        <v>0</v>
      </c>
      <c r="BG96" s="203">
        <f ca="1">IF(AND(BG$2&gt;$D96,BG$2&lt;=EOMONTH($D96,MatCF)),MIN(BG$77-SUM(BG$92:BG95),$F96-SUM($G96:BF96)),0)</f>
        <v>0</v>
      </c>
      <c r="BH96" s="203">
        <f ca="1">IF(AND(BH$2&gt;$D96,BH$2&lt;=EOMONTH($D96,MatCF)),MIN(BH$77-SUM(BH$92:BH95),$F96-SUM($G96:BG96)),0)</f>
        <v>0</v>
      </c>
      <c r="BI96" s="203">
        <f ca="1">IF(AND(BI$2&gt;$D96,BI$2&lt;=EOMONTH($D96,MatCF)),MIN(BI$77-SUM(BI$92:BI95),$F96-SUM($G96:BH96)),0)</f>
        <v>0</v>
      </c>
      <c r="BJ96" s="203">
        <f ca="1">IF(AND(BJ$2&gt;$D96,BJ$2&lt;=EOMONTH($D96,MatCF)),MIN(BJ$77-SUM(BJ$92:BJ95),$F96-SUM($G96:BI96)),0)</f>
        <v>0</v>
      </c>
      <c r="BK96" s="203">
        <f ca="1">IF(AND(BK$2&gt;$D96,BK$2&lt;=EOMONTH($D96,MatCF)),MIN(BK$77-SUM(BK$92:BK95),$F96-SUM($G96:BJ96)),0)</f>
        <v>0</v>
      </c>
      <c r="BL96" s="203">
        <f ca="1">IF(AND(BL$2&gt;$D96,BL$2&lt;=EOMONTH($D96,MatCF)),MIN(BL$77-SUM(BL$92:BL95),$F96-SUM($G96:BK96)),0)</f>
        <v>0</v>
      </c>
      <c r="BM96" s="203">
        <f ca="1">IF(AND(BM$2&gt;$D96,BM$2&lt;=EOMONTH($D96,MatCF)),MIN(BM$77-SUM(BM$92:BM95),$F96-SUM($G96:BL96)),0)</f>
        <v>0</v>
      </c>
      <c r="BN96" s="203">
        <f ca="1">IF(AND(BN$2&gt;$D96,BN$2&lt;=EOMONTH($D96,MatCF)),MIN(BN$77-SUM(BN$92:BN95),$F96-SUM($G96:BM96)),0)</f>
        <v>0</v>
      </c>
      <c r="BO96" s="203">
        <f ca="1">IF(AND(BO$2&gt;$D96,BO$2&lt;=EOMONTH($D96,MatCF)),MIN(BO$77-SUM(BO$92:BO95),$F96-SUM($G96:BN96)),0)</f>
        <v>0</v>
      </c>
      <c r="BP96" s="203">
        <f ca="1">IF(AND(BP$2&gt;$D96,BP$2&lt;=EOMONTH($D96,MatCF)),MIN(BP$77-SUM(BP$92:BP95),$F96-SUM($G96:BO96)),0)</f>
        <v>0</v>
      </c>
      <c r="BQ96" s="203">
        <f ca="1">IF(AND(BQ$2&gt;$D96,BQ$2&lt;=EOMONTH($D96,MatCF)),MIN(BQ$77-SUM(BQ$92:BQ95),$F96-SUM($G96:BP96)),0)</f>
        <v>0</v>
      </c>
      <c r="BR96" s="203">
        <f ca="1">IF(AND(BR$2&gt;$D96,BR$2&lt;=EOMONTH($D96,MatCF)),MIN(BR$77-SUM(BR$92:BR95),$F96-SUM($G96:BQ96)),0)</f>
        <v>0</v>
      </c>
      <c r="BS96" s="203">
        <f ca="1">IF(AND(BS$2&gt;$D96,BS$2&lt;=EOMONTH($D96,MatCF)),MIN(BS$77-SUM(BS$92:BS95),$F96-SUM($G96:BR96)),0)</f>
        <v>0</v>
      </c>
      <c r="BT96" s="203">
        <f>IF(AND(BT$2&gt;$D96,BT$2&lt;=EOMONTH($D96,MatCF)),MIN(BT$77-SUM(BT$92:BT95),$F96-SUM($G96:BS96)),0)</f>
        <v>0</v>
      </c>
      <c r="BU96" s="203">
        <f>IF(AND(BU$2&gt;$D96,BU$2&lt;=EOMONTH($D96,MatCF)),MIN(BU$77-SUM(BU$92:BU95),$F96-SUM($G96:BT96)),0)</f>
        <v>0</v>
      </c>
      <c r="BV96" s="203">
        <f>IF(AND(BV$2&gt;$D96,BV$2&lt;=EOMONTH($D96,MatCF)),MIN(BV$77-SUM(BV$92:BV95),$F96-SUM($G96:BU96)),0)</f>
        <v>0</v>
      </c>
      <c r="BW96" s="203">
        <f>IF(AND(BW$2&gt;$D96,BW$2&lt;=EOMONTH($D96,MatCF)),MIN(BW$77-SUM(BW$92:BW95),$F96-SUM($G96:BV96)),0)</f>
        <v>0</v>
      </c>
      <c r="BX96" s="203">
        <f>IF(AND(BX$2&gt;$D96,BX$2&lt;=EOMONTH($D96,MatCF)),MIN(BX$77-SUM(BX$92:BX95),$F96-SUM($G96:BW96)),0)</f>
        <v>0</v>
      </c>
      <c r="BY96" s="203">
        <f>IF(AND(BY$2&gt;$D96,BY$2&lt;=EOMONTH($D96,MatCF)),MIN(BY$77-SUM(BY$92:BY95),$F96-SUM($G96:BX96)),0)</f>
        <v>0</v>
      </c>
      <c r="BZ96" s="203">
        <f>IF(AND(BZ$2&gt;$D96,BZ$2&lt;=EOMONTH($D96,MatCF)),MIN(BZ$77-SUM(BZ$92:BZ95),$F96-SUM($G96:BY96)),0)</f>
        <v>0</v>
      </c>
      <c r="CA96" s="203">
        <f>IF(AND(CA$2&gt;$D96,CA$2&lt;=EOMONTH($D96,MatCF)),MIN(CA$77-SUM(CA$92:CA95),$F96-SUM($G96:BZ96)),0)</f>
        <v>0</v>
      </c>
      <c r="CB96" s="203">
        <f>IF(AND(CB$2&gt;$D96,CB$2&lt;=EOMONTH($D96,MatCF)),MIN(CB$77-SUM(CB$92:CB95),$F96-SUM($G96:CA96)),0)</f>
        <v>0</v>
      </c>
      <c r="CC96" s="203">
        <f>IF(AND(CC$2&gt;$D96,CC$2&lt;=EOMONTH($D96,MatCF)),MIN(CC$77-SUM(CC$92:CC95),$F96-SUM($G96:CB96)),0)</f>
        <v>0</v>
      </c>
      <c r="CD96" s="203">
        <f>IF(AND(CD$2&gt;$D96,CD$2&lt;=EOMONTH($D96,MatCF)),MIN(CD$77-SUM(CD$92:CD95),$F96-SUM($G96:CC96)),0)</f>
        <v>0</v>
      </c>
      <c r="CE96" s="203">
        <f>IF(AND(CE$2&gt;$D96,CE$2&lt;=EOMONTH($D96,MatCF)),MIN(CE$77-SUM(CE$92:CE95),$F96-SUM($G96:CD96)),0)</f>
        <v>0</v>
      </c>
      <c r="CF96" s="203">
        <f>IF(AND(CF$2&gt;$D96,CF$2&lt;=EOMONTH($D96,MatCF)),MIN(CF$77-SUM(CF$92:CF95),$F96-SUM($G96:CE96)),0)</f>
        <v>0</v>
      </c>
      <c r="CG96" s="203">
        <f>IF(AND(CG$2&gt;$D96,CG$2&lt;=EOMONTH($D96,MatCF)),MIN(CG$77-SUM(CG$92:CG95),$F96-SUM($G96:CF96)),0)</f>
        <v>0</v>
      </c>
      <c r="CH96" s="203">
        <f>IF(AND(CH$2&gt;$D96,CH$2&lt;=EOMONTH($D96,MatCF)),MIN(CH$77-SUM(CH$92:CH95),$F96-SUM($G96:CG96)),0)</f>
        <v>0</v>
      </c>
      <c r="CI96" s="203">
        <f>IF(AND(CI$2&gt;$D96,CI$2&lt;=EOMONTH($D96,MatCF)),MIN(CI$77-SUM(CI$92:CI95),$F96-SUM($G96:CH96)),0)</f>
        <v>0</v>
      </c>
      <c r="CJ96" s="203">
        <f>IF(AND(CJ$2&gt;$D96,CJ$2&lt;=EOMONTH($D96,MatCF)),MIN(CJ$77-SUM(CJ$92:CJ95),$F96-SUM($G96:CI96)),0)</f>
        <v>0</v>
      </c>
      <c r="CK96" s="203">
        <f>IF(AND(CK$2&gt;$D96,CK$2&lt;=EOMONTH($D96,MatCF)),MIN(CK$77-SUM(CK$92:CK95),$F96-SUM($G96:CJ96)),0)</f>
        <v>0</v>
      </c>
      <c r="CL96" s="203">
        <f>IF(AND(CL$2&gt;$D96,CL$2&lt;=EOMONTH($D96,MatCF)),MIN(CL$77-SUM(CL$92:CL95),$F96-SUM($G96:CK96)),0)</f>
        <v>0</v>
      </c>
      <c r="CM96" s="203">
        <f>IF(AND(CM$2&gt;$D96,CM$2&lt;=EOMONTH($D96,MatCF)),MIN(CM$77-SUM(CM$92:CM95),$F96-SUM($G96:CL96)),0)</f>
        <v>0</v>
      </c>
      <c r="CN96" s="203">
        <f>IF(AND(CN$2&gt;$D96,CN$2&lt;=EOMONTH($D96,MatCF)),MIN(CN$77-SUM(CN$92:CN95),$F96-SUM($G96:CM96)),0)</f>
        <v>0</v>
      </c>
      <c r="CO96" s="203">
        <f>IF(AND(CO$2&gt;$D96,CO$2&lt;=EOMONTH($D96,MatCF)),MIN(CO$77-SUM(CO$92:CO95),$F96-SUM($G96:CN96)),0)</f>
        <v>0</v>
      </c>
      <c r="CP96" s="203">
        <f>IF(AND(CP$2&gt;$D96,CP$2&lt;=EOMONTH($D96,MatCF)),MIN(CP$77-SUM(CP$92:CP95),$F96-SUM($G96:CO96)),0)</f>
        <v>0</v>
      </c>
      <c r="CQ96" s="203">
        <f>IF(AND(CQ$2&gt;$D96,CQ$2&lt;=EOMONTH($D96,MatCF)),MIN(CQ$77-SUM(CQ$92:CQ95),$F96-SUM($G96:CP96)),0)</f>
        <v>0</v>
      </c>
      <c r="CR96" s="203">
        <f>IF(AND(CR$2&gt;$D96,CR$2&lt;=EOMONTH($D96,MatCF)),MIN(CR$77-SUM(CR$92:CR95),$F96-SUM($G96:CQ96)),0)</f>
        <v>0</v>
      </c>
      <c r="CS96" s="203">
        <f>IF(AND(CS$2&gt;$D96,CS$2&lt;=EOMONTH($D96,MatCF)),MIN(CS$77-SUM(CS$92:CS95),$F96-SUM($G96:CR96)),0)</f>
        <v>0</v>
      </c>
      <c r="CT96" s="203">
        <f>IF(AND(CT$2&gt;$D96,CT$2&lt;=EOMONTH($D96,MatCF)),MIN(CT$77-SUM(CT$92:CT95),$F96-SUM($G96:CS96)),0)</f>
        <v>0</v>
      </c>
      <c r="CU96" s="203">
        <f>IF(AND(CU$2&gt;$D96,CU$2&lt;=EOMONTH($D96,MatCF)),MIN(CU$77-SUM(CU$92:CU95),$F96-SUM($G96:CT96)),0)</f>
        <v>0</v>
      </c>
      <c r="CV96" s="203">
        <f>IF(AND(CV$2&gt;$D96,CV$2&lt;=EOMONTH($D96,MatCF)),MIN(CV$77-SUM(CV$92:CV95),$F96-SUM($G96:CU96)),0)</f>
        <v>0</v>
      </c>
      <c r="CW96" s="203">
        <f>IF(AND(CW$2&gt;$D96,CW$2&lt;=EOMONTH($D96,MatCF)),MIN(CW$77-SUM(CW$92:CW95),$F96-SUM($G96:CV96)),0)</f>
        <v>0</v>
      </c>
      <c r="CX96" s="203">
        <f>IF(AND(CX$2&gt;$D96,CX$2&lt;=EOMONTH($D96,MatCF)),MIN(CX$77-SUM(CX$92:CX95),$F96-SUM($G96:CW96)),0)</f>
        <v>0</v>
      </c>
      <c r="CY96" s="203">
        <f>IF(AND(CY$2&gt;$D96,CY$2&lt;=EOMONTH($D96,MatCF)),MIN(CY$77-SUM(CY$92:CY95),$F96-SUM($G96:CX96)),0)</f>
        <v>0</v>
      </c>
      <c r="CZ96" s="203">
        <f>IF(AND(CZ$2&gt;$D96,CZ$2&lt;=EOMONTH($D96,MatCF)),MIN(CZ$77-SUM(CZ$92:CZ95),$F96-SUM($G96:CY96)),0)</f>
        <v>0</v>
      </c>
      <c r="DA96" s="203">
        <f>IF(AND(DA$2&gt;$D96,DA$2&lt;=EOMONTH($D96,MatCF)),MIN(DA$77-SUM(DA$92:DA95),$F96-SUM($G96:CZ96)),0)</f>
        <v>0</v>
      </c>
      <c r="DB96" s="203">
        <f>IF(AND(DB$2&gt;$D96,DB$2&lt;=EOMONTH($D96,MatCF)),MIN(DB$77-SUM(DB$92:DB95),$F96-SUM($G96:DA96)),0)</f>
        <v>0</v>
      </c>
      <c r="DC96" s="203">
        <f>IF(AND(DC$2&gt;$D96,DC$2&lt;=EOMONTH($D96,MatCF)),MIN(DC$77-SUM(DC$92:DC95),$F96-SUM($G96:DB96)),0)</f>
        <v>0</v>
      </c>
      <c r="DD96" s="203">
        <f>IF(AND(DD$2&gt;$D96,DD$2&lt;=EOMONTH($D96,MatCF)),MIN(DD$77-SUM(DD$92:DD95),$F96-SUM($G96:DC96)),0)</f>
        <v>0</v>
      </c>
      <c r="DE96" s="203">
        <f>IF(AND(DE$2&gt;$D96,DE$2&lt;=EOMONTH($D96,MatCF)),MIN(DE$77-SUM(DE$92:DE95),$F96-SUM($G96:DD96)),0)</f>
        <v>0</v>
      </c>
      <c r="DF96" s="203">
        <f>IF(AND(DF$2&gt;$D96,DF$2&lt;=EOMONTH($D96,MatCF)),MIN(DF$77-SUM(DF$92:DF95),$F96-SUM($G96:DE96)),0)</f>
        <v>0</v>
      </c>
      <c r="DG96" s="203">
        <f>IF(AND(DG$2&gt;$D96,DG$2&lt;=EOMONTH($D96,MatCF)),MIN(DG$77-SUM(DG$92:DG95),$F96-SUM($G96:DF96)),0)</f>
        <v>0</v>
      </c>
      <c r="DH96" s="203">
        <f>IF(AND(DH$2&gt;$D96,DH$2&lt;=EOMONTH($D96,MatCF)),MIN(DH$77-SUM(DH$92:DH95),$F96-SUM($G96:DG96)),0)</f>
        <v>0</v>
      </c>
      <c r="DI96" s="203">
        <f>IF(AND(DI$2&gt;$D96,DI$2&lt;=EOMONTH($D96,MatCF)),MIN(DI$77-SUM(DI$92:DI95),$F96-SUM($G96:DH96)),0)</f>
        <v>0</v>
      </c>
      <c r="DJ96" s="203">
        <f>IF(AND(DJ$2&gt;$D96,DJ$2&lt;=EOMONTH($D96,MatCF)),MIN(DJ$77-SUM(DJ$92:DJ95),$F96-SUM($G96:DI96)),0)</f>
        <v>0</v>
      </c>
      <c r="DK96" s="203">
        <f>IF(AND(DK$2&gt;$D96,DK$2&lt;=EOMONTH($D96,MatCF)),MIN(DK$77-SUM(DK$92:DK95),$F96-SUM($G96:DJ96)),0)</f>
        <v>0</v>
      </c>
      <c r="DL96" s="203">
        <f>IF(AND(DL$2&gt;$D96,DL$2&lt;=EOMONTH($D96,MatCF)),MIN(DL$77-SUM(DL$92:DL95),$F96-SUM($G96:DK96)),0)</f>
        <v>0</v>
      </c>
      <c r="DM96" s="203">
        <f>IF(AND(DM$2&gt;$D96,DM$2&lt;=EOMONTH($D96,MatCF)),MIN(DM$77-SUM(DM$92:DM95),$F96-SUM($G96:DL96)),0)</f>
        <v>0</v>
      </c>
      <c r="DN96" s="203">
        <f>IF(AND(DN$2&gt;$D96,DN$2&lt;=EOMONTH($D96,MatCF)),MIN(DN$77-SUM(DN$92:DN95),$F96-SUM($G96:DM96)),0)</f>
        <v>0</v>
      </c>
      <c r="DO96" s="203">
        <f>IF(AND(DO$2&gt;$D96,DO$2&lt;=EOMONTH($D96,MatCF)),MIN(DO$77-SUM(DO$92:DO95),$F96-SUM($G96:DN96)),0)</f>
        <v>0</v>
      </c>
      <c r="DP96" s="203">
        <f>IF(AND(DP$2&gt;$D96,DP$2&lt;=EOMONTH($D96,MatCF)),MIN(DP$77-SUM(DP$92:DP95),$F96-SUM($G96:DO96)),0)</f>
        <v>0</v>
      </c>
      <c r="DQ96" s="203">
        <f>IF(AND(DQ$2&gt;$D96,DQ$2&lt;=EOMONTH($D96,MatCF)),MIN(DQ$77-SUM(DQ$92:DQ95),$F96-SUM($G96:DP96)),0)</f>
        <v>0</v>
      </c>
      <c r="DR96" s="203">
        <f>IF(AND(DR$2&gt;$D96,DR$2&lt;=EOMONTH($D96,MatCF)),MIN(DR$77-SUM(DR$92:DR95),$F96-SUM($G96:DQ96)),0)</f>
        <v>0</v>
      </c>
      <c r="DS96" s="203">
        <f>IF(AND(DS$2&gt;$D96,DS$2&lt;=EOMONTH($D96,MatCF)),MIN(DS$77-SUM(DS$92:DS95),$F96-SUM($G96:DR96)),0)</f>
        <v>0</v>
      </c>
    </row>
    <row r="97" spans="1:123" ht="12.5" x14ac:dyDescent="0.25">
      <c r="A97" s="171">
        <f t="shared" si="679"/>
        <v>5</v>
      </c>
      <c r="B97" s="226"/>
      <c r="C97" s="227"/>
      <c r="D97" s="226">
        <v>44377</v>
      </c>
      <c r="E97" s="171"/>
      <c r="F97" s="203">
        <f ca="1"/>
        <v>0</v>
      </c>
      <c r="G97" s="203"/>
      <c r="H97" s="203">
        <f>IF(AND(H$2&gt;$D97,H$2&lt;=EOMONTH($D97,MatCF)),MIN(H$77-SUM(H$92:H96),$F97-SUM(G97:$G97)),0)</f>
        <v>0</v>
      </c>
      <c r="I97" s="203">
        <f>IF(AND(I$2&gt;$D97,I$2&lt;=EOMONTH($D97,MatCF)),MIN(I$77-SUM(I$92:I96),$F97-SUM($G97:H97)),0)</f>
        <v>0</v>
      </c>
      <c r="J97" s="203">
        <f>IF(AND(J$2&gt;$D97,J$2&lt;=EOMONTH($D97,MatCF)),MIN(J$77-SUM(J$92:J96),$F97-SUM($G97:I97)),0)</f>
        <v>0</v>
      </c>
      <c r="K97" s="203">
        <f>IF(AND(K$2&gt;$D97,K$2&lt;=EOMONTH($D97,MatCF)),MIN(K$77-SUM(K$92:K96),$F97-SUM($G97:J97)),0)</f>
        <v>0</v>
      </c>
      <c r="L97" s="203">
        <f>IF(AND(L$2&gt;$D97,L$2&lt;=EOMONTH($D97,MatCF)),MIN(L$77-SUM(L$92:L96),$F97-SUM($G97:K97)),0)</f>
        <v>0</v>
      </c>
      <c r="M97" s="203">
        <f ca="1">IF(AND(M$2&gt;$D97,M$2&lt;=EOMONTH($D97,MatCF)),MIN(M$77-SUM(M$92:M96),$F97-SUM($G97:L97)),0)</f>
        <v>0</v>
      </c>
      <c r="N97" s="203">
        <f ca="1">IF(AND(N$2&gt;$D97,N$2&lt;=EOMONTH($D97,MatCF)),MIN(N$77-SUM(N$92:N96),$F97-SUM($G97:M97)),0)</f>
        <v>0</v>
      </c>
      <c r="O97" s="203">
        <f ca="1">IF(AND(O$2&gt;$D97,O$2&lt;=EOMONTH($D97,MatCF)),MIN(O$77-SUM(O$92:O96),$F97-SUM($G97:N97)),0)</f>
        <v>0</v>
      </c>
      <c r="P97" s="203">
        <f ca="1">IF(AND(P$2&gt;$D97,P$2&lt;=EOMONTH($D97,MatCF)),MIN(P$77-SUM(P$92:P96),$F97-SUM($G97:O97)),0)</f>
        <v>0</v>
      </c>
      <c r="Q97" s="203">
        <f ca="1">IF(AND(Q$2&gt;$D97,Q$2&lt;=EOMONTH($D97,MatCF)),MIN(Q$77-SUM(Q$92:Q96),$F97-SUM($G97:P97)),0)</f>
        <v>0</v>
      </c>
      <c r="R97" s="203">
        <f ca="1">IF(AND(R$2&gt;$D97,R$2&lt;=EOMONTH($D97,MatCF)),MIN(R$77-SUM(R$92:R96),$F97-SUM($G97:Q97)),0)</f>
        <v>0</v>
      </c>
      <c r="S97" s="203">
        <f ca="1">IF(AND(S$2&gt;$D97,S$2&lt;=EOMONTH($D97,MatCF)),MIN(S$77-SUM(S$92:S96),$F97-SUM($G97:R97)),0)</f>
        <v>0</v>
      </c>
      <c r="T97" s="203">
        <f ca="1">IF(AND(T$2&gt;$D97,T$2&lt;=EOMONTH($D97,MatCF)),MIN(T$77-SUM(T$92:T96),$F97-SUM($G97:S97)),0)</f>
        <v>0</v>
      </c>
      <c r="U97" s="203">
        <f ca="1">IF(AND(U$2&gt;$D97,U$2&lt;=EOMONTH($D97,MatCF)),MIN(U$77-SUM(U$92:U96),$F97-SUM($G97:T97)),0)</f>
        <v>0</v>
      </c>
      <c r="V97" s="203">
        <f ca="1">IF(AND(V$2&gt;$D97,V$2&lt;=EOMONTH($D97,MatCF)),MIN(V$77-SUM(V$92:V96),$F97-SUM($G97:U97)),0)</f>
        <v>0</v>
      </c>
      <c r="W97" s="203">
        <f ca="1">IF(AND(W$2&gt;$D97,W$2&lt;=EOMONTH($D97,MatCF)),MIN(W$77-SUM(W$92:W96),$F97-SUM($G97:V97)),0)</f>
        <v>0</v>
      </c>
      <c r="X97" s="203">
        <f ca="1">IF(AND(X$2&gt;$D97,X$2&lt;=EOMONTH($D97,MatCF)),MIN(X$77-SUM(X$92:X96),$F97-SUM($G97:W97)),0)</f>
        <v>0</v>
      </c>
      <c r="Y97" s="203">
        <f ca="1">IF(AND(Y$2&gt;$D97,Y$2&lt;=EOMONTH($D97,MatCF)),MIN(Y$77-SUM(Y$92:Y96),$F97-SUM($G97:X97)),0)</f>
        <v>0</v>
      </c>
      <c r="Z97" s="203">
        <f ca="1">IF(AND(Z$2&gt;$D97,Z$2&lt;=EOMONTH($D97,MatCF)),MIN(Z$77-SUM(Z$92:Z96),$F97-SUM($G97:Y97)),0)</f>
        <v>0</v>
      </c>
      <c r="AA97" s="203">
        <f ca="1">IF(AND(AA$2&gt;$D97,AA$2&lt;=EOMONTH($D97,MatCF)),MIN(AA$77-SUM(AA$92:AA96),$F97-SUM($G97:Z97)),0)</f>
        <v>0</v>
      </c>
      <c r="AB97" s="203">
        <f ca="1">IF(AND(AB$2&gt;$D97,AB$2&lt;=EOMONTH($D97,MatCF)),MIN(AB$77-SUM(AB$92:AB96),$F97-SUM($G97:AA97)),0)</f>
        <v>0</v>
      </c>
      <c r="AC97" s="203">
        <f ca="1">IF(AND(AC$2&gt;$D97,AC$2&lt;=EOMONTH($D97,MatCF)),MIN(AC$77-SUM(AC$92:AC96),$F97-SUM($G97:AB97)),0)</f>
        <v>0</v>
      </c>
      <c r="AD97" s="203">
        <f ca="1">IF(AND(AD$2&gt;$D97,AD$2&lt;=EOMONTH($D97,MatCF)),MIN(AD$77-SUM(AD$92:AD96),$F97-SUM($G97:AC97)),0)</f>
        <v>0</v>
      </c>
      <c r="AE97" s="203">
        <f ca="1">IF(AND(AE$2&gt;$D97,AE$2&lt;=EOMONTH($D97,MatCF)),MIN(AE$77-SUM(AE$92:AE96),$F97-SUM($G97:AD97)),0)</f>
        <v>0</v>
      </c>
      <c r="AF97" s="203">
        <f ca="1">IF(AND(AF$2&gt;$D97,AF$2&lt;=EOMONTH($D97,MatCF)),MIN(AF$77-SUM(AF$92:AF96),$F97-SUM($G97:AE97)),0)</f>
        <v>0</v>
      </c>
      <c r="AG97" s="203">
        <f ca="1">IF(AND(AG$2&gt;$D97,AG$2&lt;=EOMONTH($D97,MatCF)),MIN(AG$77-SUM(AG$92:AG96),$F97-SUM($G97:AF97)),0)</f>
        <v>0</v>
      </c>
      <c r="AH97" s="203">
        <f ca="1">IF(AND(AH$2&gt;$D97,AH$2&lt;=EOMONTH($D97,MatCF)),MIN(AH$77-SUM(AH$92:AH96),$F97-SUM($G97:AG97)),0)</f>
        <v>0</v>
      </c>
      <c r="AI97" s="203">
        <f ca="1">IF(AND(AI$2&gt;$D97,AI$2&lt;=EOMONTH($D97,MatCF)),MIN(AI$77-SUM(AI$92:AI96),$F97-SUM($G97:AH97)),0)</f>
        <v>0</v>
      </c>
      <c r="AJ97" s="203">
        <f ca="1">IF(AND(AJ$2&gt;$D97,AJ$2&lt;=EOMONTH($D97,MatCF)),MIN(AJ$77-SUM(AJ$92:AJ96),$F97-SUM($G97:AI97)),0)</f>
        <v>0</v>
      </c>
      <c r="AK97" s="203">
        <f ca="1">IF(AND(AK$2&gt;$D97,AK$2&lt;=EOMONTH($D97,MatCF)),MIN(AK$77-SUM(AK$92:AK96),$F97-SUM($G97:AJ97)),0)</f>
        <v>0</v>
      </c>
      <c r="AL97" s="203">
        <f ca="1">IF(AND(AL$2&gt;$D97,AL$2&lt;=EOMONTH($D97,MatCF)),MIN(AL$77-SUM(AL$92:AL96),$F97-SUM($G97:AK97)),0)</f>
        <v>0</v>
      </c>
      <c r="AM97" s="203">
        <f ca="1">IF(AND(AM$2&gt;$D97,AM$2&lt;=EOMONTH($D97,MatCF)),MIN(AM$77-SUM(AM$92:AM96),$F97-SUM($G97:AL97)),0)</f>
        <v>0</v>
      </c>
      <c r="AN97" s="203">
        <f ca="1">IF(AND(AN$2&gt;$D97,AN$2&lt;=EOMONTH($D97,MatCF)),MIN(AN$77-SUM(AN$92:AN96),$F97-SUM($G97:AM97)),0)</f>
        <v>0</v>
      </c>
      <c r="AO97" s="203">
        <f ca="1">IF(AND(AO$2&gt;$D97,AO$2&lt;=EOMONTH($D97,MatCF)),MIN(AO$77-SUM(AO$92:AO96),$F97-SUM($G97:AN97)),0)</f>
        <v>0</v>
      </c>
      <c r="AP97" s="203">
        <f ca="1">IF(AND(AP$2&gt;$D97,AP$2&lt;=EOMONTH($D97,MatCF)),MIN(AP$77-SUM(AP$92:AP96),$F97-SUM($G97:AO97)),0)</f>
        <v>0</v>
      </c>
      <c r="AQ97" s="203">
        <f ca="1">IF(AND(AQ$2&gt;$D97,AQ$2&lt;=EOMONTH($D97,MatCF)),MIN(AQ$77-SUM(AQ$92:AQ96),$F97-SUM($G97:AP97)),0)</f>
        <v>0</v>
      </c>
      <c r="AR97" s="203">
        <f ca="1">IF(AND(AR$2&gt;$D97,AR$2&lt;=EOMONTH($D97,MatCF)),MIN(AR$77-SUM(AR$92:AR96),$F97-SUM($G97:AQ97)),0)</f>
        <v>0</v>
      </c>
      <c r="AS97" s="203">
        <f ca="1">IF(AND(AS$2&gt;$D97,AS$2&lt;=EOMONTH($D97,MatCF)),MIN(AS$77-SUM(AS$92:AS96),$F97-SUM($G97:AR97)),0)</f>
        <v>0</v>
      </c>
      <c r="AT97" s="203">
        <f ca="1">IF(AND(AT$2&gt;$D97,AT$2&lt;=EOMONTH($D97,MatCF)),MIN(AT$77-SUM(AT$92:AT96),$F97-SUM($G97:AS97)),0)</f>
        <v>0</v>
      </c>
      <c r="AU97" s="203">
        <f ca="1">IF(AND(AU$2&gt;$D97,AU$2&lt;=EOMONTH($D97,MatCF)),MIN(AU$77-SUM(AU$92:AU96),$F97-SUM($G97:AT97)),0)</f>
        <v>0</v>
      </c>
      <c r="AV97" s="203">
        <f ca="1">IF(AND(AV$2&gt;$D97,AV$2&lt;=EOMONTH($D97,MatCF)),MIN(AV$77-SUM(AV$92:AV96),$F97-SUM($G97:AU97)),0)</f>
        <v>0</v>
      </c>
      <c r="AW97" s="203">
        <f ca="1">IF(AND(AW$2&gt;$D97,AW$2&lt;=EOMONTH($D97,MatCF)),MIN(AW$77-SUM(AW$92:AW96),$F97-SUM($G97:AV97)),0)</f>
        <v>0</v>
      </c>
      <c r="AX97" s="203">
        <f ca="1">IF(AND(AX$2&gt;$D97,AX$2&lt;=EOMONTH($D97,MatCF)),MIN(AX$77-SUM(AX$92:AX96),$F97-SUM($G97:AW97)),0)</f>
        <v>0</v>
      </c>
      <c r="AY97" s="203">
        <f ca="1">IF(AND(AY$2&gt;$D97,AY$2&lt;=EOMONTH($D97,MatCF)),MIN(AY$77-SUM(AY$92:AY96),$F97-SUM($G97:AX97)),0)</f>
        <v>0</v>
      </c>
      <c r="AZ97" s="203">
        <f ca="1">IF(AND(AZ$2&gt;$D97,AZ$2&lt;=EOMONTH($D97,MatCF)),MIN(AZ$77-SUM(AZ$92:AZ96),$F97-SUM($G97:AY97)),0)</f>
        <v>0</v>
      </c>
      <c r="BA97" s="203">
        <f ca="1">IF(AND(BA$2&gt;$D97,BA$2&lt;=EOMONTH($D97,MatCF)),MIN(BA$77-SUM(BA$92:BA96),$F97-SUM($G97:AZ97)),0)</f>
        <v>0</v>
      </c>
      <c r="BB97" s="203">
        <f ca="1">IF(AND(BB$2&gt;$D97,BB$2&lt;=EOMONTH($D97,MatCF)),MIN(BB$77-SUM(BB$92:BB96),$F97-SUM($G97:BA97)),0)</f>
        <v>0</v>
      </c>
      <c r="BC97" s="203">
        <f ca="1">IF(AND(BC$2&gt;$D97,BC$2&lt;=EOMONTH($D97,MatCF)),MIN(BC$77-SUM(BC$92:BC96),$F97-SUM($G97:BB97)),0)</f>
        <v>0</v>
      </c>
      <c r="BD97" s="203">
        <f ca="1">IF(AND(BD$2&gt;$D97,BD$2&lt;=EOMONTH($D97,MatCF)),MIN(BD$77-SUM(BD$92:BD96),$F97-SUM($G97:BC97)),0)</f>
        <v>0</v>
      </c>
      <c r="BE97" s="203">
        <f ca="1">IF(AND(BE$2&gt;$D97,BE$2&lt;=EOMONTH($D97,MatCF)),MIN(BE$77-SUM(BE$92:BE96),$F97-SUM($G97:BD97)),0)</f>
        <v>0</v>
      </c>
      <c r="BF97" s="203">
        <f ca="1">IF(AND(BF$2&gt;$D97,BF$2&lt;=EOMONTH($D97,MatCF)),MIN(BF$77-SUM(BF$92:BF96),$F97-SUM($G97:BE97)),0)</f>
        <v>0</v>
      </c>
      <c r="BG97" s="203">
        <f ca="1">IF(AND(BG$2&gt;$D97,BG$2&lt;=EOMONTH($D97,MatCF)),MIN(BG$77-SUM(BG$92:BG96),$F97-SUM($G97:BF97)),0)</f>
        <v>0</v>
      </c>
      <c r="BH97" s="203">
        <f ca="1">IF(AND(BH$2&gt;$D97,BH$2&lt;=EOMONTH($D97,MatCF)),MIN(BH$77-SUM(BH$92:BH96),$F97-SUM($G97:BG97)),0)</f>
        <v>0</v>
      </c>
      <c r="BI97" s="203">
        <f ca="1">IF(AND(BI$2&gt;$D97,BI$2&lt;=EOMONTH($D97,MatCF)),MIN(BI$77-SUM(BI$92:BI96),$F97-SUM($G97:BH97)),0)</f>
        <v>0</v>
      </c>
      <c r="BJ97" s="203">
        <f ca="1">IF(AND(BJ$2&gt;$D97,BJ$2&lt;=EOMONTH($D97,MatCF)),MIN(BJ$77-SUM(BJ$92:BJ96),$F97-SUM($G97:BI97)),0)</f>
        <v>0</v>
      </c>
      <c r="BK97" s="203">
        <f ca="1">IF(AND(BK$2&gt;$D97,BK$2&lt;=EOMONTH($D97,MatCF)),MIN(BK$77-SUM(BK$92:BK96),$F97-SUM($G97:BJ97)),0)</f>
        <v>0</v>
      </c>
      <c r="BL97" s="203">
        <f ca="1">IF(AND(BL$2&gt;$D97,BL$2&lt;=EOMONTH($D97,MatCF)),MIN(BL$77-SUM(BL$92:BL96),$F97-SUM($G97:BK97)),0)</f>
        <v>0</v>
      </c>
      <c r="BM97" s="203">
        <f ca="1">IF(AND(BM$2&gt;$D97,BM$2&lt;=EOMONTH($D97,MatCF)),MIN(BM$77-SUM(BM$92:BM96),$F97-SUM($G97:BL97)),0)</f>
        <v>0</v>
      </c>
      <c r="BN97" s="203">
        <f ca="1">IF(AND(BN$2&gt;$D97,BN$2&lt;=EOMONTH($D97,MatCF)),MIN(BN$77-SUM(BN$92:BN96),$F97-SUM($G97:BM97)),0)</f>
        <v>0</v>
      </c>
      <c r="BO97" s="203">
        <f ca="1">IF(AND(BO$2&gt;$D97,BO$2&lt;=EOMONTH($D97,MatCF)),MIN(BO$77-SUM(BO$92:BO96),$F97-SUM($G97:BN97)),0)</f>
        <v>0</v>
      </c>
      <c r="BP97" s="203">
        <f ca="1">IF(AND(BP$2&gt;$D97,BP$2&lt;=EOMONTH($D97,MatCF)),MIN(BP$77-SUM(BP$92:BP96),$F97-SUM($G97:BO97)),0)</f>
        <v>0</v>
      </c>
      <c r="BQ97" s="203">
        <f ca="1">IF(AND(BQ$2&gt;$D97,BQ$2&lt;=EOMONTH($D97,MatCF)),MIN(BQ$77-SUM(BQ$92:BQ96),$F97-SUM($G97:BP97)),0)</f>
        <v>0</v>
      </c>
      <c r="BR97" s="203">
        <f ca="1">IF(AND(BR$2&gt;$D97,BR$2&lt;=EOMONTH($D97,MatCF)),MIN(BR$77-SUM(BR$92:BR96),$F97-SUM($G97:BQ97)),0)</f>
        <v>0</v>
      </c>
      <c r="BS97" s="203">
        <f ca="1">IF(AND(BS$2&gt;$D97,BS$2&lt;=EOMONTH($D97,MatCF)),MIN(BS$77-SUM(BS$92:BS96),$F97-SUM($G97:BR97)),0)</f>
        <v>0</v>
      </c>
      <c r="BT97" s="203">
        <f ca="1">IF(AND(BT$2&gt;$D97,BT$2&lt;=EOMONTH($D97,MatCF)),MIN(BT$77-SUM(BT$92:BT96),$F97-SUM($G97:BS97)),0)</f>
        <v>0</v>
      </c>
      <c r="BU97" s="203">
        <f>IF(AND(BU$2&gt;$D97,BU$2&lt;=EOMONTH($D97,MatCF)),MIN(BU$77-SUM(BU$92:BU96),$F97-SUM($G97:BT97)),0)</f>
        <v>0</v>
      </c>
      <c r="BV97" s="203">
        <f>IF(AND(BV$2&gt;$D97,BV$2&lt;=EOMONTH($D97,MatCF)),MIN(BV$77-SUM(BV$92:BV96),$F97-SUM($G97:BU97)),0)</f>
        <v>0</v>
      </c>
      <c r="BW97" s="203">
        <f>IF(AND(BW$2&gt;$D97,BW$2&lt;=EOMONTH($D97,MatCF)),MIN(BW$77-SUM(BW$92:BW96),$F97-SUM($G97:BV97)),0)</f>
        <v>0</v>
      </c>
      <c r="BX97" s="203">
        <f>IF(AND(BX$2&gt;$D97,BX$2&lt;=EOMONTH($D97,MatCF)),MIN(BX$77-SUM(BX$92:BX96),$F97-SUM($G97:BW97)),0)</f>
        <v>0</v>
      </c>
      <c r="BY97" s="203">
        <f>IF(AND(BY$2&gt;$D97,BY$2&lt;=EOMONTH($D97,MatCF)),MIN(BY$77-SUM(BY$92:BY96),$F97-SUM($G97:BX97)),0)</f>
        <v>0</v>
      </c>
      <c r="BZ97" s="203">
        <f>IF(AND(BZ$2&gt;$D97,BZ$2&lt;=EOMONTH($D97,MatCF)),MIN(BZ$77-SUM(BZ$92:BZ96),$F97-SUM($G97:BY97)),0)</f>
        <v>0</v>
      </c>
      <c r="CA97" s="203">
        <f>IF(AND(CA$2&gt;$D97,CA$2&lt;=EOMONTH($D97,MatCF)),MIN(CA$77-SUM(CA$92:CA96),$F97-SUM($G97:BZ97)),0)</f>
        <v>0</v>
      </c>
      <c r="CB97" s="203">
        <f>IF(AND(CB$2&gt;$D97,CB$2&lt;=EOMONTH($D97,MatCF)),MIN(CB$77-SUM(CB$92:CB96),$F97-SUM($G97:CA97)),0)</f>
        <v>0</v>
      </c>
      <c r="CC97" s="203">
        <f>IF(AND(CC$2&gt;$D97,CC$2&lt;=EOMONTH($D97,MatCF)),MIN(CC$77-SUM(CC$92:CC96),$F97-SUM($G97:CB97)),0)</f>
        <v>0</v>
      </c>
      <c r="CD97" s="203">
        <f>IF(AND(CD$2&gt;$D97,CD$2&lt;=EOMONTH($D97,MatCF)),MIN(CD$77-SUM(CD$92:CD96),$F97-SUM($G97:CC97)),0)</f>
        <v>0</v>
      </c>
      <c r="CE97" s="203">
        <f>IF(AND(CE$2&gt;$D97,CE$2&lt;=EOMONTH($D97,MatCF)),MIN(CE$77-SUM(CE$92:CE96),$F97-SUM($G97:CD97)),0)</f>
        <v>0</v>
      </c>
      <c r="CF97" s="203">
        <f>IF(AND(CF$2&gt;$D97,CF$2&lt;=EOMONTH($D97,MatCF)),MIN(CF$77-SUM(CF$92:CF96),$F97-SUM($G97:CE97)),0)</f>
        <v>0</v>
      </c>
      <c r="CG97" s="203">
        <f>IF(AND(CG$2&gt;$D97,CG$2&lt;=EOMONTH($D97,MatCF)),MIN(CG$77-SUM(CG$92:CG96),$F97-SUM($G97:CF97)),0)</f>
        <v>0</v>
      </c>
      <c r="CH97" s="203">
        <f>IF(AND(CH$2&gt;$D97,CH$2&lt;=EOMONTH($D97,MatCF)),MIN(CH$77-SUM(CH$92:CH96),$F97-SUM($G97:CG97)),0)</f>
        <v>0</v>
      </c>
      <c r="CI97" s="203">
        <f>IF(AND(CI$2&gt;$D97,CI$2&lt;=EOMONTH($D97,MatCF)),MIN(CI$77-SUM(CI$92:CI96),$F97-SUM($G97:CH97)),0)</f>
        <v>0</v>
      </c>
      <c r="CJ97" s="203">
        <f>IF(AND(CJ$2&gt;$D97,CJ$2&lt;=EOMONTH($D97,MatCF)),MIN(CJ$77-SUM(CJ$92:CJ96),$F97-SUM($G97:CI97)),0)</f>
        <v>0</v>
      </c>
      <c r="CK97" s="203">
        <f>IF(AND(CK$2&gt;$D97,CK$2&lt;=EOMONTH($D97,MatCF)),MIN(CK$77-SUM(CK$92:CK96),$F97-SUM($G97:CJ97)),0)</f>
        <v>0</v>
      </c>
      <c r="CL97" s="203">
        <f>IF(AND(CL$2&gt;$D97,CL$2&lt;=EOMONTH($D97,MatCF)),MIN(CL$77-SUM(CL$92:CL96),$F97-SUM($G97:CK97)),0)</f>
        <v>0</v>
      </c>
      <c r="CM97" s="203">
        <f>IF(AND(CM$2&gt;$D97,CM$2&lt;=EOMONTH($D97,MatCF)),MIN(CM$77-SUM(CM$92:CM96),$F97-SUM($G97:CL97)),0)</f>
        <v>0</v>
      </c>
      <c r="CN97" s="203">
        <f>IF(AND(CN$2&gt;$D97,CN$2&lt;=EOMONTH($D97,MatCF)),MIN(CN$77-SUM(CN$92:CN96),$F97-SUM($G97:CM97)),0)</f>
        <v>0</v>
      </c>
      <c r="CO97" s="203">
        <f>IF(AND(CO$2&gt;$D97,CO$2&lt;=EOMONTH($D97,MatCF)),MIN(CO$77-SUM(CO$92:CO96),$F97-SUM($G97:CN97)),0)</f>
        <v>0</v>
      </c>
      <c r="CP97" s="203">
        <f>IF(AND(CP$2&gt;$D97,CP$2&lt;=EOMONTH($D97,MatCF)),MIN(CP$77-SUM(CP$92:CP96),$F97-SUM($G97:CO97)),0)</f>
        <v>0</v>
      </c>
      <c r="CQ97" s="203">
        <f>IF(AND(CQ$2&gt;$D97,CQ$2&lt;=EOMONTH($D97,MatCF)),MIN(CQ$77-SUM(CQ$92:CQ96),$F97-SUM($G97:CP97)),0)</f>
        <v>0</v>
      </c>
      <c r="CR97" s="203">
        <f>IF(AND(CR$2&gt;$D97,CR$2&lt;=EOMONTH($D97,MatCF)),MIN(CR$77-SUM(CR$92:CR96),$F97-SUM($G97:CQ97)),0)</f>
        <v>0</v>
      </c>
      <c r="CS97" s="203">
        <f>IF(AND(CS$2&gt;$D97,CS$2&lt;=EOMONTH($D97,MatCF)),MIN(CS$77-SUM(CS$92:CS96),$F97-SUM($G97:CR97)),0)</f>
        <v>0</v>
      </c>
      <c r="CT97" s="203">
        <f>IF(AND(CT$2&gt;$D97,CT$2&lt;=EOMONTH($D97,MatCF)),MIN(CT$77-SUM(CT$92:CT96),$F97-SUM($G97:CS97)),0)</f>
        <v>0</v>
      </c>
      <c r="CU97" s="203">
        <f>IF(AND(CU$2&gt;$D97,CU$2&lt;=EOMONTH($D97,MatCF)),MIN(CU$77-SUM(CU$92:CU96),$F97-SUM($G97:CT97)),0)</f>
        <v>0</v>
      </c>
      <c r="CV97" s="203">
        <f>IF(AND(CV$2&gt;$D97,CV$2&lt;=EOMONTH($D97,MatCF)),MIN(CV$77-SUM(CV$92:CV96),$F97-SUM($G97:CU97)),0)</f>
        <v>0</v>
      </c>
      <c r="CW97" s="203">
        <f>IF(AND(CW$2&gt;$D97,CW$2&lt;=EOMONTH($D97,MatCF)),MIN(CW$77-SUM(CW$92:CW96),$F97-SUM($G97:CV97)),0)</f>
        <v>0</v>
      </c>
      <c r="CX97" s="203">
        <f>IF(AND(CX$2&gt;$D97,CX$2&lt;=EOMONTH($D97,MatCF)),MIN(CX$77-SUM(CX$92:CX96),$F97-SUM($G97:CW97)),0)</f>
        <v>0</v>
      </c>
      <c r="CY97" s="203">
        <f>IF(AND(CY$2&gt;$D97,CY$2&lt;=EOMONTH($D97,MatCF)),MIN(CY$77-SUM(CY$92:CY96),$F97-SUM($G97:CX97)),0)</f>
        <v>0</v>
      </c>
      <c r="CZ97" s="203">
        <f>IF(AND(CZ$2&gt;$D97,CZ$2&lt;=EOMONTH($D97,MatCF)),MIN(CZ$77-SUM(CZ$92:CZ96),$F97-SUM($G97:CY97)),0)</f>
        <v>0</v>
      </c>
      <c r="DA97" s="203">
        <f>IF(AND(DA$2&gt;$D97,DA$2&lt;=EOMONTH($D97,MatCF)),MIN(DA$77-SUM(DA$92:DA96),$F97-SUM($G97:CZ97)),0)</f>
        <v>0</v>
      </c>
      <c r="DB97" s="203">
        <f>IF(AND(DB$2&gt;$D97,DB$2&lt;=EOMONTH($D97,MatCF)),MIN(DB$77-SUM(DB$92:DB96),$F97-SUM($G97:DA97)),0)</f>
        <v>0</v>
      </c>
      <c r="DC97" s="203">
        <f>IF(AND(DC$2&gt;$D97,DC$2&lt;=EOMONTH($D97,MatCF)),MIN(DC$77-SUM(DC$92:DC96),$F97-SUM($G97:DB97)),0)</f>
        <v>0</v>
      </c>
      <c r="DD97" s="203">
        <f>IF(AND(DD$2&gt;$D97,DD$2&lt;=EOMONTH($D97,MatCF)),MIN(DD$77-SUM(DD$92:DD96),$F97-SUM($G97:DC97)),0)</f>
        <v>0</v>
      </c>
      <c r="DE97" s="203">
        <f>IF(AND(DE$2&gt;$D97,DE$2&lt;=EOMONTH($D97,MatCF)),MIN(DE$77-SUM(DE$92:DE96),$F97-SUM($G97:DD97)),0)</f>
        <v>0</v>
      </c>
      <c r="DF97" s="203">
        <f>IF(AND(DF$2&gt;$D97,DF$2&lt;=EOMONTH($D97,MatCF)),MIN(DF$77-SUM(DF$92:DF96),$F97-SUM($G97:DE97)),0)</f>
        <v>0</v>
      </c>
      <c r="DG97" s="203">
        <f>IF(AND(DG$2&gt;$D97,DG$2&lt;=EOMONTH($D97,MatCF)),MIN(DG$77-SUM(DG$92:DG96),$F97-SUM($G97:DF97)),0)</f>
        <v>0</v>
      </c>
      <c r="DH97" s="203">
        <f>IF(AND(DH$2&gt;$D97,DH$2&lt;=EOMONTH($D97,MatCF)),MIN(DH$77-SUM(DH$92:DH96),$F97-SUM($G97:DG97)),0)</f>
        <v>0</v>
      </c>
      <c r="DI97" s="203">
        <f>IF(AND(DI$2&gt;$D97,DI$2&lt;=EOMONTH($D97,MatCF)),MIN(DI$77-SUM(DI$92:DI96),$F97-SUM($G97:DH97)),0)</f>
        <v>0</v>
      </c>
      <c r="DJ97" s="203">
        <f>IF(AND(DJ$2&gt;$D97,DJ$2&lt;=EOMONTH($D97,MatCF)),MIN(DJ$77-SUM(DJ$92:DJ96),$F97-SUM($G97:DI97)),0)</f>
        <v>0</v>
      </c>
      <c r="DK97" s="203">
        <f>IF(AND(DK$2&gt;$D97,DK$2&lt;=EOMONTH($D97,MatCF)),MIN(DK$77-SUM(DK$92:DK96),$F97-SUM($G97:DJ97)),0)</f>
        <v>0</v>
      </c>
      <c r="DL97" s="203">
        <f>IF(AND(DL$2&gt;$D97,DL$2&lt;=EOMONTH($D97,MatCF)),MIN(DL$77-SUM(DL$92:DL96),$F97-SUM($G97:DK97)),0)</f>
        <v>0</v>
      </c>
      <c r="DM97" s="203">
        <f>IF(AND(DM$2&gt;$D97,DM$2&lt;=EOMONTH($D97,MatCF)),MIN(DM$77-SUM(DM$92:DM96),$F97-SUM($G97:DL97)),0)</f>
        <v>0</v>
      </c>
      <c r="DN97" s="203">
        <f>IF(AND(DN$2&gt;$D97,DN$2&lt;=EOMONTH($D97,MatCF)),MIN(DN$77-SUM(DN$92:DN96),$F97-SUM($G97:DM97)),0)</f>
        <v>0</v>
      </c>
      <c r="DO97" s="203">
        <f>IF(AND(DO$2&gt;$D97,DO$2&lt;=EOMONTH($D97,MatCF)),MIN(DO$77-SUM(DO$92:DO96),$F97-SUM($G97:DN97)),0)</f>
        <v>0</v>
      </c>
      <c r="DP97" s="203">
        <f>IF(AND(DP$2&gt;$D97,DP$2&lt;=EOMONTH($D97,MatCF)),MIN(DP$77-SUM(DP$92:DP96),$F97-SUM($G97:DO97)),0)</f>
        <v>0</v>
      </c>
      <c r="DQ97" s="203">
        <f>IF(AND(DQ$2&gt;$D97,DQ$2&lt;=EOMONTH($D97,MatCF)),MIN(DQ$77-SUM(DQ$92:DQ96),$F97-SUM($G97:DP97)),0)</f>
        <v>0</v>
      </c>
      <c r="DR97" s="203">
        <f>IF(AND(DR$2&gt;$D97,DR$2&lt;=EOMONTH($D97,MatCF)),MIN(DR$77-SUM(DR$92:DR96),$F97-SUM($G97:DQ97)),0)</f>
        <v>0</v>
      </c>
      <c r="DS97" s="203">
        <f>IF(AND(DS$2&gt;$D97,DS$2&lt;=EOMONTH($D97,MatCF)),MIN(DS$77-SUM(DS$92:DS96),$F97-SUM($G97:DR97)),0)</f>
        <v>0</v>
      </c>
    </row>
    <row r="98" spans="1:123" ht="12.5" x14ac:dyDescent="0.25">
      <c r="A98" s="171">
        <f t="shared" si="679"/>
        <v>6</v>
      </c>
      <c r="B98" s="226"/>
      <c r="C98" s="227"/>
      <c r="D98" s="226">
        <v>44469</v>
      </c>
      <c r="E98" s="171"/>
      <c r="F98" s="203">
        <f ca="1"/>
        <v>0</v>
      </c>
      <c r="G98" s="203"/>
      <c r="H98" s="203">
        <f>IF(AND(H$2&gt;$D98,H$2&lt;=EOMONTH($D98,MatCF)),MIN(H$77-SUM(H$92:H97),$F98-SUM(G98:$G98)),0)</f>
        <v>0</v>
      </c>
      <c r="I98" s="203">
        <f>IF(AND(I$2&gt;$D98,I$2&lt;=EOMONTH($D98,MatCF)),MIN(I$77-SUM(I$92:I97),$F98-SUM($G98:H98)),0)</f>
        <v>0</v>
      </c>
      <c r="J98" s="203">
        <f>IF(AND(J$2&gt;$D98,J$2&lt;=EOMONTH($D98,MatCF)),MIN(J$77-SUM(J$92:J97),$F98-SUM($G98:I98)),0)</f>
        <v>0</v>
      </c>
      <c r="K98" s="203">
        <f>IF(AND(K$2&gt;$D98,K$2&lt;=EOMONTH($D98,MatCF)),MIN(K$77-SUM(K$92:K97),$F98-SUM($G98:J98)),0)</f>
        <v>0</v>
      </c>
      <c r="L98" s="203">
        <f>IF(AND(L$2&gt;$D98,L$2&lt;=EOMONTH($D98,MatCF)),MIN(L$77-SUM(L$92:L97),$F98-SUM($G98:K98)),0)</f>
        <v>0</v>
      </c>
      <c r="M98" s="203">
        <f>IF(AND(M$2&gt;$D98,M$2&lt;=EOMONTH($D98,MatCF)),MIN(M$77-SUM(M$92:M97),$F98-SUM($G98:L98)),0)</f>
        <v>0</v>
      </c>
      <c r="N98" s="203">
        <f ca="1">IF(AND(N$2&gt;$D98,N$2&lt;=EOMONTH($D98,MatCF)),MIN(N$77-SUM(N$92:N97),$F98-SUM($G98:M98)),0)</f>
        <v>0</v>
      </c>
      <c r="O98" s="203">
        <f ca="1">IF(AND(O$2&gt;$D98,O$2&lt;=EOMONTH($D98,MatCF)),MIN(O$77-SUM(O$92:O97),$F98-SUM($G98:N98)),0)</f>
        <v>0</v>
      </c>
      <c r="P98" s="203">
        <f ca="1">IF(AND(P$2&gt;$D98,P$2&lt;=EOMONTH($D98,MatCF)),MIN(P$77-SUM(P$92:P97),$F98-SUM($G98:O98)),0)</f>
        <v>0</v>
      </c>
      <c r="Q98" s="203">
        <f ca="1">IF(AND(Q$2&gt;$D98,Q$2&lt;=EOMONTH($D98,MatCF)),MIN(Q$77-SUM(Q$92:Q97),$F98-SUM($G98:P98)),0)</f>
        <v>0</v>
      </c>
      <c r="R98" s="203">
        <f ca="1">IF(AND(R$2&gt;$D98,R$2&lt;=EOMONTH($D98,MatCF)),MIN(R$77-SUM(R$92:R97),$F98-SUM($G98:Q98)),0)</f>
        <v>0</v>
      </c>
      <c r="S98" s="203">
        <f ca="1">IF(AND(S$2&gt;$D98,S$2&lt;=EOMONTH($D98,MatCF)),MIN(S$77-SUM(S$92:S97),$F98-SUM($G98:R98)),0)</f>
        <v>0</v>
      </c>
      <c r="T98" s="203">
        <f ca="1">IF(AND(T$2&gt;$D98,T$2&lt;=EOMONTH($D98,MatCF)),MIN(T$77-SUM(T$92:T97),$F98-SUM($G98:S98)),0)</f>
        <v>0</v>
      </c>
      <c r="U98" s="203">
        <f ca="1">IF(AND(U$2&gt;$D98,U$2&lt;=EOMONTH($D98,MatCF)),MIN(U$77-SUM(U$92:U97),$F98-SUM($G98:T98)),0)</f>
        <v>0</v>
      </c>
      <c r="V98" s="203">
        <f ca="1">IF(AND(V$2&gt;$D98,V$2&lt;=EOMONTH($D98,MatCF)),MIN(V$77-SUM(V$92:V97),$F98-SUM($G98:U98)),0)</f>
        <v>0</v>
      </c>
      <c r="W98" s="203">
        <f ca="1">IF(AND(W$2&gt;$D98,W$2&lt;=EOMONTH($D98,MatCF)),MIN(W$77-SUM(W$92:W97),$F98-SUM($G98:V98)),0)</f>
        <v>0</v>
      </c>
      <c r="X98" s="203">
        <f ca="1">IF(AND(X$2&gt;$D98,X$2&lt;=EOMONTH($D98,MatCF)),MIN(X$77-SUM(X$92:X97),$F98-SUM($G98:W98)),0)</f>
        <v>0</v>
      </c>
      <c r="Y98" s="203">
        <f ca="1">IF(AND(Y$2&gt;$D98,Y$2&lt;=EOMONTH($D98,MatCF)),MIN(Y$77-SUM(Y$92:Y97),$F98-SUM($G98:X98)),0)</f>
        <v>0</v>
      </c>
      <c r="Z98" s="203">
        <f ca="1">IF(AND(Z$2&gt;$D98,Z$2&lt;=EOMONTH($D98,MatCF)),MIN(Z$77-SUM(Z$92:Z97),$F98-SUM($G98:Y98)),0)</f>
        <v>0</v>
      </c>
      <c r="AA98" s="203">
        <f ca="1">IF(AND(AA$2&gt;$D98,AA$2&lt;=EOMONTH($D98,MatCF)),MIN(AA$77-SUM(AA$92:AA97),$F98-SUM($G98:Z98)),0)</f>
        <v>0</v>
      </c>
      <c r="AB98" s="203">
        <f ca="1">IF(AND(AB$2&gt;$D98,AB$2&lt;=EOMONTH($D98,MatCF)),MIN(AB$77-SUM(AB$92:AB97),$F98-SUM($G98:AA98)),0)</f>
        <v>0</v>
      </c>
      <c r="AC98" s="203">
        <f ca="1">IF(AND(AC$2&gt;$D98,AC$2&lt;=EOMONTH($D98,MatCF)),MIN(AC$77-SUM(AC$92:AC97),$F98-SUM($G98:AB98)),0)</f>
        <v>0</v>
      </c>
      <c r="AD98" s="203">
        <f ca="1">IF(AND(AD$2&gt;$D98,AD$2&lt;=EOMONTH($D98,MatCF)),MIN(AD$77-SUM(AD$92:AD97),$F98-SUM($G98:AC98)),0)</f>
        <v>0</v>
      </c>
      <c r="AE98" s="203">
        <f ca="1">IF(AND(AE$2&gt;$D98,AE$2&lt;=EOMONTH($D98,MatCF)),MIN(AE$77-SUM(AE$92:AE97),$F98-SUM($G98:AD98)),0)</f>
        <v>0</v>
      </c>
      <c r="AF98" s="203">
        <f ca="1">IF(AND(AF$2&gt;$D98,AF$2&lt;=EOMONTH($D98,MatCF)),MIN(AF$77-SUM(AF$92:AF97),$F98-SUM($G98:AE98)),0)</f>
        <v>0</v>
      </c>
      <c r="AG98" s="203">
        <f ca="1">IF(AND(AG$2&gt;$D98,AG$2&lt;=EOMONTH($D98,MatCF)),MIN(AG$77-SUM(AG$92:AG97),$F98-SUM($G98:AF98)),0)</f>
        <v>0</v>
      </c>
      <c r="AH98" s="203">
        <f ca="1">IF(AND(AH$2&gt;$D98,AH$2&lt;=EOMONTH($D98,MatCF)),MIN(AH$77-SUM(AH$92:AH97),$F98-SUM($G98:AG98)),0)</f>
        <v>0</v>
      </c>
      <c r="AI98" s="203">
        <f ca="1">IF(AND(AI$2&gt;$D98,AI$2&lt;=EOMONTH($D98,MatCF)),MIN(AI$77-SUM(AI$92:AI97),$F98-SUM($G98:AH98)),0)</f>
        <v>0</v>
      </c>
      <c r="AJ98" s="203">
        <f ca="1">IF(AND(AJ$2&gt;$D98,AJ$2&lt;=EOMONTH($D98,MatCF)),MIN(AJ$77-SUM(AJ$92:AJ97),$F98-SUM($G98:AI98)),0)</f>
        <v>0</v>
      </c>
      <c r="AK98" s="203">
        <f ca="1">IF(AND(AK$2&gt;$D98,AK$2&lt;=EOMONTH($D98,MatCF)),MIN(AK$77-SUM(AK$92:AK97),$F98-SUM($G98:AJ98)),0)</f>
        <v>0</v>
      </c>
      <c r="AL98" s="203">
        <f ca="1">IF(AND(AL$2&gt;$D98,AL$2&lt;=EOMONTH($D98,MatCF)),MIN(AL$77-SUM(AL$92:AL97),$F98-SUM($G98:AK98)),0)</f>
        <v>0</v>
      </c>
      <c r="AM98" s="203">
        <f ca="1">IF(AND(AM$2&gt;$D98,AM$2&lt;=EOMONTH($D98,MatCF)),MIN(AM$77-SUM(AM$92:AM97),$F98-SUM($G98:AL98)),0)</f>
        <v>0</v>
      </c>
      <c r="AN98" s="203">
        <f ca="1">IF(AND(AN$2&gt;$D98,AN$2&lt;=EOMONTH($D98,MatCF)),MIN(AN$77-SUM(AN$92:AN97),$F98-SUM($G98:AM98)),0)</f>
        <v>0</v>
      </c>
      <c r="AO98" s="203">
        <f ca="1">IF(AND(AO$2&gt;$D98,AO$2&lt;=EOMONTH($D98,MatCF)),MIN(AO$77-SUM(AO$92:AO97),$F98-SUM($G98:AN98)),0)</f>
        <v>0</v>
      </c>
      <c r="AP98" s="203">
        <f ca="1">IF(AND(AP$2&gt;$D98,AP$2&lt;=EOMONTH($D98,MatCF)),MIN(AP$77-SUM(AP$92:AP97),$F98-SUM($G98:AO98)),0)</f>
        <v>0</v>
      </c>
      <c r="AQ98" s="203">
        <f ca="1">IF(AND(AQ$2&gt;$D98,AQ$2&lt;=EOMONTH($D98,MatCF)),MIN(AQ$77-SUM(AQ$92:AQ97),$F98-SUM($G98:AP98)),0)</f>
        <v>0</v>
      </c>
      <c r="AR98" s="203">
        <f ca="1">IF(AND(AR$2&gt;$D98,AR$2&lt;=EOMONTH($D98,MatCF)),MIN(AR$77-SUM(AR$92:AR97),$F98-SUM($G98:AQ98)),0)</f>
        <v>0</v>
      </c>
      <c r="AS98" s="203">
        <f ca="1">IF(AND(AS$2&gt;$D98,AS$2&lt;=EOMONTH($D98,MatCF)),MIN(AS$77-SUM(AS$92:AS97),$F98-SUM($G98:AR98)),0)</f>
        <v>0</v>
      </c>
      <c r="AT98" s="203">
        <f ca="1">IF(AND(AT$2&gt;$D98,AT$2&lt;=EOMONTH($D98,MatCF)),MIN(AT$77-SUM(AT$92:AT97),$F98-SUM($G98:AS98)),0)</f>
        <v>0</v>
      </c>
      <c r="AU98" s="203">
        <f ca="1">IF(AND(AU$2&gt;$D98,AU$2&lt;=EOMONTH($D98,MatCF)),MIN(AU$77-SUM(AU$92:AU97),$F98-SUM($G98:AT98)),0)</f>
        <v>0</v>
      </c>
      <c r="AV98" s="203">
        <f ca="1">IF(AND(AV$2&gt;$D98,AV$2&lt;=EOMONTH($D98,MatCF)),MIN(AV$77-SUM(AV$92:AV97),$F98-SUM($G98:AU98)),0)</f>
        <v>0</v>
      </c>
      <c r="AW98" s="203">
        <f ca="1">IF(AND(AW$2&gt;$D98,AW$2&lt;=EOMONTH($D98,MatCF)),MIN(AW$77-SUM(AW$92:AW97),$F98-SUM($G98:AV98)),0)</f>
        <v>0</v>
      </c>
      <c r="AX98" s="203">
        <f ca="1">IF(AND(AX$2&gt;$D98,AX$2&lt;=EOMONTH($D98,MatCF)),MIN(AX$77-SUM(AX$92:AX97),$F98-SUM($G98:AW98)),0)</f>
        <v>0</v>
      </c>
      <c r="AY98" s="203">
        <f ca="1">IF(AND(AY$2&gt;$D98,AY$2&lt;=EOMONTH($D98,MatCF)),MIN(AY$77-SUM(AY$92:AY97),$F98-SUM($G98:AX98)),0)</f>
        <v>0</v>
      </c>
      <c r="AZ98" s="203">
        <f ca="1">IF(AND(AZ$2&gt;$D98,AZ$2&lt;=EOMONTH($D98,MatCF)),MIN(AZ$77-SUM(AZ$92:AZ97),$F98-SUM($G98:AY98)),0)</f>
        <v>0</v>
      </c>
      <c r="BA98" s="203">
        <f ca="1">IF(AND(BA$2&gt;$D98,BA$2&lt;=EOMONTH($D98,MatCF)),MIN(BA$77-SUM(BA$92:BA97),$F98-SUM($G98:AZ98)),0)</f>
        <v>0</v>
      </c>
      <c r="BB98" s="203">
        <f ca="1">IF(AND(BB$2&gt;$D98,BB$2&lt;=EOMONTH($D98,MatCF)),MIN(BB$77-SUM(BB$92:BB97),$F98-SUM($G98:BA98)),0)</f>
        <v>0</v>
      </c>
      <c r="BC98" s="203">
        <f ca="1">IF(AND(BC$2&gt;$D98,BC$2&lt;=EOMONTH($D98,MatCF)),MIN(BC$77-SUM(BC$92:BC97),$F98-SUM($G98:BB98)),0)</f>
        <v>0</v>
      </c>
      <c r="BD98" s="203">
        <f ca="1">IF(AND(BD$2&gt;$D98,BD$2&lt;=EOMONTH($D98,MatCF)),MIN(BD$77-SUM(BD$92:BD97),$F98-SUM($G98:BC98)),0)</f>
        <v>0</v>
      </c>
      <c r="BE98" s="203">
        <f ca="1">IF(AND(BE$2&gt;$D98,BE$2&lt;=EOMONTH($D98,MatCF)),MIN(BE$77-SUM(BE$92:BE97),$F98-SUM($G98:BD98)),0)</f>
        <v>0</v>
      </c>
      <c r="BF98" s="203">
        <f ca="1">IF(AND(BF$2&gt;$D98,BF$2&lt;=EOMONTH($D98,MatCF)),MIN(BF$77-SUM(BF$92:BF97),$F98-SUM($G98:BE98)),0)</f>
        <v>0</v>
      </c>
      <c r="BG98" s="203">
        <f ca="1">IF(AND(BG$2&gt;$D98,BG$2&lt;=EOMONTH($D98,MatCF)),MIN(BG$77-SUM(BG$92:BG97),$F98-SUM($G98:BF98)),0)</f>
        <v>0</v>
      </c>
      <c r="BH98" s="203">
        <f ca="1">IF(AND(BH$2&gt;$D98,BH$2&lt;=EOMONTH($D98,MatCF)),MIN(BH$77-SUM(BH$92:BH97),$F98-SUM($G98:BG98)),0)</f>
        <v>0</v>
      </c>
      <c r="BI98" s="203">
        <f ca="1">IF(AND(BI$2&gt;$D98,BI$2&lt;=EOMONTH($D98,MatCF)),MIN(BI$77-SUM(BI$92:BI97),$F98-SUM($G98:BH98)),0)</f>
        <v>0</v>
      </c>
      <c r="BJ98" s="203">
        <f ca="1">IF(AND(BJ$2&gt;$D98,BJ$2&lt;=EOMONTH($D98,MatCF)),MIN(BJ$77-SUM(BJ$92:BJ97),$F98-SUM($G98:BI98)),0)</f>
        <v>0</v>
      </c>
      <c r="BK98" s="203">
        <f ca="1">IF(AND(BK$2&gt;$D98,BK$2&lt;=EOMONTH($D98,MatCF)),MIN(BK$77-SUM(BK$92:BK97),$F98-SUM($G98:BJ98)),0)</f>
        <v>0</v>
      </c>
      <c r="BL98" s="203">
        <f ca="1">IF(AND(BL$2&gt;$D98,BL$2&lt;=EOMONTH($D98,MatCF)),MIN(BL$77-SUM(BL$92:BL97),$F98-SUM($G98:BK98)),0)</f>
        <v>0</v>
      </c>
      <c r="BM98" s="203">
        <f ca="1">IF(AND(BM$2&gt;$D98,BM$2&lt;=EOMONTH($D98,MatCF)),MIN(BM$77-SUM(BM$92:BM97),$F98-SUM($G98:BL98)),0)</f>
        <v>0</v>
      </c>
      <c r="BN98" s="203">
        <f ca="1">IF(AND(BN$2&gt;$D98,BN$2&lt;=EOMONTH($D98,MatCF)),MIN(BN$77-SUM(BN$92:BN97),$F98-SUM($G98:BM98)),0)</f>
        <v>0</v>
      </c>
      <c r="BO98" s="203">
        <f ca="1">IF(AND(BO$2&gt;$D98,BO$2&lt;=EOMONTH($D98,MatCF)),MIN(BO$77-SUM(BO$92:BO97),$F98-SUM($G98:BN98)),0)</f>
        <v>0</v>
      </c>
      <c r="BP98" s="203">
        <f ca="1">IF(AND(BP$2&gt;$D98,BP$2&lt;=EOMONTH($D98,MatCF)),MIN(BP$77-SUM(BP$92:BP97),$F98-SUM($G98:BO98)),0)</f>
        <v>0</v>
      </c>
      <c r="BQ98" s="203">
        <f ca="1">IF(AND(BQ$2&gt;$D98,BQ$2&lt;=EOMONTH($D98,MatCF)),MIN(BQ$77-SUM(BQ$92:BQ97),$F98-SUM($G98:BP98)),0)</f>
        <v>0</v>
      </c>
      <c r="BR98" s="203">
        <f ca="1">IF(AND(BR$2&gt;$D98,BR$2&lt;=EOMONTH($D98,MatCF)),MIN(BR$77-SUM(BR$92:BR97),$F98-SUM($G98:BQ98)),0)</f>
        <v>0</v>
      </c>
      <c r="BS98" s="203">
        <f ca="1">IF(AND(BS$2&gt;$D98,BS$2&lt;=EOMONTH($D98,MatCF)),MIN(BS$77-SUM(BS$92:BS97),$F98-SUM($G98:BR98)),0)</f>
        <v>0</v>
      </c>
      <c r="BT98" s="203">
        <f ca="1">IF(AND(BT$2&gt;$D98,BT$2&lt;=EOMONTH($D98,MatCF)),MIN(BT$77-SUM(BT$92:BT97),$F98-SUM($G98:BS98)),0)</f>
        <v>0</v>
      </c>
      <c r="BU98" s="203">
        <f ca="1">IF(AND(BU$2&gt;$D98,BU$2&lt;=EOMONTH($D98,MatCF)),MIN(BU$77-SUM(BU$92:BU97),$F98-SUM($G98:BT98)),0)</f>
        <v>0</v>
      </c>
      <c r="BV98" s="203">
        <f>IF(AND(BV$2&gt;$D98,BV$2&lt;=EOMONTH($D98,MatCF)),MIN(BV$77-SUM(BV$92:BV97),$F98-SUM($G98:BU98)),0)</f>
        <v>0</v>
      </c>
      <c r="BW98" s="203">
        <f>IF(AND(BW$2&gt;$D98,BW$2&lt;=EOMONTH($D98,MatCF)),MIN(BW$77-SUM(BW$92:BW97),$F98-SUM($G98:BV98)),0)</f>
        <v>0</v>
      </c>
      <c r="BX98" s="203">
        <f>IF(AND(BX$2&gt;$D98,BX$2&lt;=EOMONTH($D98,MatCF)),MIN(BX$77-SUM(BX$92:BX97),$F98-SUM($G98:BW98)),0)</f>
        <v>0</v>
      </c>
      <c r="BY98" s="203">
        <f>IF(AND(BY$2&gt;$D98,BY$2&lt;=EOMONTH($D98,MatCF)),MIN(BY$77-SUM(BY$92:BY97),$F98-SUM($G98:BX98)),0)</f>
        <v>0</v>
      </c>
      <c r="BZ98" s="203">
        <f>IF(AND(BZ$2&gt;$D98,BZ$2&lt;=EOMONTH($D98,MatCF)),MIN(BZ$77-SUM(BZ$92:BZ97),$F98-SUM($G98:BY98)),0)</f>
        <v>0</v>
      </c>
      <c r="CA98" s="203">
        <f>IF(AND(CA$2&gt;$D98,CA$2&lt;=EOMONTH($D98,MatCF)),MIN(CA$77-SUM(CA$92:CA97),$F98-SUM($G98:BZ98)),0)</f>
        <v>0</v>
      </c>
      <c r="CB98" s="203">
        <f>IF(AND(CB$2&gt;$D98,CB$2&lt;=EOMONTH($D98,MatCF)),MIN(CB$77-SUM(CB$92:CB97),$F98-SUM($G98:CA98)),0)</f>
        <v>0</v>
      </c>
      <c r="CC98" s="203">
        <f>IF(AND(CC$2&gt;$D98,CC$2&lt;=EOMONTH($D98,MatCF)),MIN(CC$77-SUM(CC$92:CC97),$F98-SUM($G98:CB98)),0)</f>
        <v>0</v>
      </c>
      <c r="CD98" s="203">
        <f>IF(AND(CD$2&gt;$D98,CD$2&lt;=EOMONTH($D98,MatCF)),MIN(CD$77-SUM(CD$92:CD97),$F98-SUM($G98:CC98)),0)</f>
        <v>0</v>
      </c>
      <c r="CE98" s="203">
        <f>IF(AND(CE$2&gt;$D98,CE$2&lt;=EOMONTH($D98,MatCF)),MIN(CE$77-SUM(CE$92:CE97),$F98-SUM($G98:CD98)),0)</f>
        <v>0</v>
      </c>
      <c r="CF98" s="203">
        <f>IF(AND(CF$2&gt;$D98,CF$2&lt;=EOMONTH($D98,MatCF)),MIN(CF$77-SUM(CF$92:CF97),$F98-SUM($G98:CE98)),0)</f>
        <v>0</v>
      </c>
      <c r="CG98" s="203">
        <f>IF(AND(CG$2&gt;$D98,CG$2&lt;=EOMONTH($D98,MatCF)),MIN(CG$77-SUM(CG$92:CG97),$F98-SUM($G98:CF98)),0)</f>
        <v>0</v>
      </c>
      <c r="CH98" s="203">
        <f>IF(AND(CH$2&gt;$D98,CH$2&lt;=EOMONTH($D98,MatCF)),MIN(CH$77-SUM(CH$92:CH97),$F98-SUM($G98:CG98)),0)</f>
        <v>0</v>
      </c>
      <c r="CI98" s="203">
        <f>IF(AND(CI$2&gt;$D98,CI$2&lt;=EOMONTH($D98,MatCF)),MIN(CI$77-SUM(CI$92:CI97),$F98-SUM($G98:CH98)),0)</f>
        <v>0</v>
      </c>
      <c r="CJ98" s="203">
        <f>IF(AND(CJ$2&gt;$D98,CJ$2&lt;=EOMONTH($D98,MatCF)),MIN(CJ$77-SUM(CJ$92:CJ97),$F98-SUM($G98:CI98)),0)</f>
        <v>0</v>
      </c>
      <c r="CK98" s="203">
        <f>IF(AND(CK$2&gt;$D98,CK$2&lt;=EOMONTH($D98,MatCF)),MIN(CK$77-SUM(CK$92:CK97),$F98-SUM($G98:CJ98)),0)</f>
        <v>0</v>
      </c>
      <c r="CL98" s="203">
        <f>IF(AND(CL$2&gt;$D98,CL$2&lt;=EOMONTH($D98,MatCF)),MIN(CL$77-SUM(CL$92:CL97),$F98-SUM($G98:CK98)),0)</f>
        <v>0</v>
      </c>
      <c r="CM98" s="203">
        <f>IF(AND(CM$2&gt;$D98,CM$2&lt;=EOMONTH($D98,MatCF)),MIN(CM$77-SUM(CM$92:CM97),$F98-SUM($G98:CL98)),0)</f>
        <v>0</v>
      </c>
      <c r="CN98" s="203">
        <f>IF(AND(CN$2&gt;$D98,CN$2&lt;=EOMONTH($D98,MatCF)),MIN(CN$77-SUM(CN$92:CN97),$F98-SUM($G98:CM98)),0)</f>
        <v>0</v>
      </c>
      <c r="CO98" s="203">
        <f>IF(AND(CO$2&gt;$D98,CO$2&lt;=EOMONTH($D98,MatCF)),MIN(CO$77-SUM(CO$92:CO97),$F98-SUM($G98:CN98)),0)</f>
        <v>0</v>
      </c>
      <c r="CP98" s="203">
        <f>IF(AND(CP$2&gt;$D98,CP$2&lt;=EOMONTH($D98,MatCF)),MIN(CP$77-SUM(CP$92:CP97),$F98-SUM($G98:CO98)),0)</f>
        <v>0</v>
      </c>
      <c r="CQ98" s="203">
        <f>IF(AND(CQ$2&gt;$D98,CQ$2&lt;=EOMONTH($D98,MatCF)),MIN(CQ$77-SUM(CQ$92:CQ97),$F98-SUM($G98:CP98)),0)</f>
        <v>0</v>
      </c>
      <c r="CR98" s="203">
        <f>IF(AND(CR$2&gt;$D98,CR$2&lt;=EOMONTH($D98,MatCF)),MIN(CR$77-SUM(CR$92:CR97),$F98-SUM($G98:CQ98)),0)</f>
        <v>0</v>
      </c>
      <c r="CS98" s="203">
        <f>IF(AND(CS$2&gt;$D98,CS$2&lt;=EOMONTH($D98,MatCF)),MIN(CS$77-SUM(CS$92:CS97),$F98-SUM($G98:CR98)),0)</f>
        <v>0</v>
      </c>
      <c r="CT98" s="203">
        <f>IF(AND(CT$2&gt;$D98,CT$2&lt;=EOMONTH($D98,MatCF)),MIN(CT$77-SUM(CT$92:CT97),$F98-SUM($G98:CS98)),0)</f>
        <v>0</v>
      </c>
      <c r="CU98" s="203">
        <f>IF(AND(CU$2&gt;$D98,CU$2&lt;=EOMONTH($D98,MatCF)),MIN(CU$77-SUM(CU$92:CU97),$F98-SUM($G98:CT98)),0)</f>
        <v>0</v>
      </c>
      <c r="CV98" s="203">
        <f>IF(AND(CV$2&gt;$D98,CV$2&lt;=EOMONTH($D98,MatCF)),MIN(CV$77-SUM(CV$92:CV97),$F98-SUM($G98:CU98)),0)</f>
        <v>0</v>
      </c>
      <c r="CW98" s="203">
        <f>IF(AND(CW$2&gt;$D98,CW$2&lt;=EOMONTH($D98,MatCF)),MIN(CW$77-SUM(CW$92:CW97),$F98-SUM($G98:CV98)),0)</f>
        <v>0</v>
      </c>
      <c r="CX98" s="203">
        <f>IF(AND(CX$2&gt;$D98,CX$2&lt;=EOMONTH($D98,MatCF)),MIN(CX$77-SUM(CX$92:CX97),$F98-SUM($G98:CW98)),0)</f>
        <v>0</v>
      </c>
      <c r="CY98" s="203">
        <f>IF(AND(CY$2&gt;$D98,CY$2&lt;=EOMONTH($D98,MatCF)),MIN(CY$77-SUM(CY$92:CY97),$F98-SUM($G98:CX98)),0)</f>
        <v>0</v>
      </c>
      <c r="CZ98" s="203">
        <f>IF(AND(CZ$2&gt;$D98,CZ$2&lt;=EOMONTH($D98,MatCF)),MIN(CZ$77-SUM(CZ$92:CZ97),$F98-SUM($G98:CY98)),0)</f>
        <v>0</v>
      </c>
      <c r="DA98" s="203">
        <f>IF(AND(DA$2&gt;$D98,DA$2&lt;=EOMONTH($D98,MatCF)),MIN(DA$77-SUM(DA$92:DA97),$F98-SUM($G98:CZ98)),0)</f>
        <v>0</v>
      </c>
      <c r="DB98" s="203">
        <f>IF(AND(DB$2&gt;$D98,DB$2&lt;=EOMONTH($D98,MatCF)),MIN(DB$77-SUM(DB$92:DB97),$F98-SUM($G98:DA98)),0)</f>
        <v>0</v>
      </c>
      <c r="DC98" s="203">
        <f>IF(AND(DC$2&gt;$D98,DC$2&lt;=EOMONTH($D98,MatCF)),MIN(DC$77-SUM(DC$92:DC97),$F98-SUM($G98:DB98)),0)</f>
        <v>0</v>
      </c>
      <c r="DD98" s="203">
        <f>IF(AND(DD$2&gt;$D98,DD$2&lt;=EOMONTH($D98,MatCF)),MIN(DD$77-SUM(DD$92:DD97),$F98-SUM($G98:DC98)),0)</f>
        <v>0</v>
      </c>
      <c r="DE98" s="203">
        <f>IF(AND(DE$2&gt;$D98,DE$2&lt;=EOMONTH($D98,MatCF)),MIN(DE$77-SUM(DE$92:DE97),$F98-SUM($G98:DD98)),0)</f>
        <v>0</v>
      </c>
      <c r="DF98" s="203">
        <f>IF(AND(DF$2&gt;$D98,DF$2&lt;=EOMONTH($D98,MatCF)),MIN(DF$77-SUM(DF$92:DF97),$F98-SUM($G98:DE98)),0)</f>
        <v>0</v>
      </c>
      <c r="DG98" s="203">
        <f>IF(AND(DG$2&gt;$D98,DG$2&lt;=EOMONTH($D98,MatCF)),MIN(DG$77-SUM(DG$92:DG97),$F98-SUM($G98:DF98)),0)</f>
        <v>0</v>
      </c>
      <c r="DH98" s="203">
        <f>IF(AND(DH$2&gt;$D98,DH$2&lt;=EOMONTH($D98,MatCF)),MIN(DH$77-SUM(DH$92:DH97),$F98-SUM($G98:DG98)),0)</f>
        <v>0</v>
      </c>
      <c r="DI98" s="203">
        <f>IF(AND(DI$2&gt;$D98,DI$2&lt;=EOMONTH($D98,MatCF)),MIN(DI$77-SUM(DI$92:DI97),$F98-SUM($G98:DH98)),0)</f>
        <v>0</v>
      </c>
      <c r="DJ98" s="203">
        <f>IF(AND(DJ$2&gt;$D98,DJ$2&lt;=EOMONTH($D98,MatCF)),MIN(DJ$77-SUM(DJ$92:DJ97),$F98-SUM($G98:DI98)),0)</f>
        <v>0</v>
      </c>
      <c r="DK98" s="203">
        <f>IF(AND(DK$2&gt;$D98,DK$2&lt;=EOMONTH($D98,MatCF)),MIN(DK$77-SUM(DK$92:DK97),$F98-SUM($G98:DJ98)),0)</f>
        <v>0</v>
      </c>
      <c r="DL98" s="203">
        <f>IF(AND(DL$2&gt;$D98,DL$2&lt;=EOMONTH($D98,MatCF)),MIN(DL$77-SUM(DL$92:DL97),$F98-SUM($G98:DK98)),0)</f>
        <v>0</v>
      </c>
      <c r="DM98" s="203">
        <f>IF(AND(DM$2&gt;$D98,DM$2&lt;=EOMONTH($D98,MatCF)),MIN(DM$77-SUM(DM$92:DM97),$F98-SUM($G98:DL98)),0)</f>
        <v>0</v>
      </c>
      <c r="DN98" s="203">
        <f>IF(AND(DN$2&gt;$D98,DN$2&lt;=EOMONTH($D98,MatCF)),MIN(DN$77-SUM(DN$92:DN97),$F98-SUM($G98:DM98)),0)</f>
        <v>0</v>
      </c>
      <c r="DO98" s="203">
        <f>IF(AND(DO$2&gt;$D98,DO$2&lt;=EOMONTH($D98,MatCF)),MIN(DO$77-SUM(DO$92:DO97),$F98-SUM($G98:DN98)),0)</f>
        <v>0</v>
      </c>
      <c r="DP98" s="203">
        <f>IF(AND(DP$2&gt;$D98,DP$2&lt;=EOMONTH($D98,MatCF)),MIN(DP$77-SUM(DP$92:DP97),$F98-SUM($G98:DO98)),0)</f>
        <v>0</v>
      </c>
      <c r="DQ98" s="203">
        <f>IF(AND(DQ$2&gt;$D98,DQ$2&lt;=EOMONTH($D98,MatCF)),MIN(DQ$77-SUM(DQ$92:DQ97),$F98-SUM($G98:DP98)),0)</f>
        <v>0</v>
      </c>
      <c r="DR98" s="203">
        <f>IF(AND(DR$2&gt;$D98,DR$2&lt;=EOMONTH($D98,MatCF)),MIN(DR$77-SUM(DR$92:DR97),$F98-SUM($G98:DQ98)),0)</f>
        <v>0</v>
      </c>
      <c r="DS98" s="203">
        <f>IF(AND(DS$2&gt;$D98,DS$2&lt;=EOMONTH($D98,MatCF)),MIN(DS$77-SUM(DS$92:DS97),$F98-SUM($G98:DR98)),0)</f>
        <v>0</v>
      </c>
    </row>
    <row r="99" spans="1:123" ht="12.5" x14ac:dyDescent="0.25">
      <c r="A99" s="171">
        <f t="shared" si="679"/>
        <v>7</v>
      </c>
      <c r="B99" s="226"/>
      <c r="C99" s="227"/>
      <c r="D99" s="226">
        <v>44561</v>
      </c>
      <c r="E99" s="171"/>
      <c r="F99" s="203">
        <f ca="1"/>
        <v>0</v>
      </c>
      <c r="G99" s="203"/>
      <c r="H99" s="203">
        <f>IF(AND(H$2&gt;$D99,H$2&lt;=EOMONTH($D99,MatCF)),MIN(H$77-SUM(H$92:H98),$F99-SUM(G99:$G99)),0)</f>
        <v>0</v>
      </c>
      <c r="I99" s="203">
        <f>IF(AND(I$2&gt;$D99,I$2&lt;=EOMONTH($D99,MatCF)),MIN(I$77-SUM(I$92:I98),$F99-SUM($G99:H99)),0)</f>
        <v>0</v>
      </c>
      <c r="J99" s="203">
        <f>IF(AND(J$2&gt;$D99,J$2&lt;=EOMONTH($D99,MatCF)),MIN(J$77-SUM(J$92:J98),$F99-SUM($G99:I99)),0)</f>
        <v>0</v>
      </c>
      <c r="K99" s="203">
        <f>IF(AND(K$2&gt;$D99,K$2&lt;=EOMONTH($D99,MatCF)),MIN(K$77-SUM(K$92:K98),$F99-SUM($G99:J99)),0)</f>
        <v>0</v>
      </c>
      <c r="L99" s="203">
        <f>IF(AND(L$2&gt;$D99,L$2&lt;=EOMONTH($D99,MatCF)),MIN(L$77-SUM(L$92:L98),$F99-SUM($G99:K99)),0)</f>
        <v>0</v>
      </c>
      <c r="M99" s="203">
        <f>IF(AND(M$2&gt;$D99,M$2&lt;=EOMONTH($D99,MatCF)),MIN(M$77-SUM(M$92:M98),$F99-SUM($G99:L99)),0)</f>
        <v>0</v>
      </c>
      <c r="N99" s="203">
        <f>IF(AND(N$2&gt;$D99,N$2&lt;=EOMONTH($D99,MatCF)),MIN(N$77-SUM(N$92:N98),$F99-SUM($G99:M99)),0)</f>
        <v>0</v>
      </c>
      <c r="O99" s="203">
        <f ca="1">IF(AND(O$2&gt;$D99,O$2&lt;=EOMONTH($D99,MatCF)),MIN(O$77-SUM(O$92:O98),$F99-SUM($G99:N99)),0)</f>
        <v>0</v>
      </c>
      <c r="P99" s="203">
        <f ca="1">IF(AND(P$2&gt;$D99,P$2&lt;=EOMONTH($D99,MatCF)),MIN(P$77-SUM(P$92:P98),$F99-SUM($G99:O99)),0)</f>
        <v>0</v>
      </c>
      <c r="Q99" s="203">
        <f ca="1">IF(AND(Q$2&gt;$D99,Q$2&lt;=EOMONTH($D99,MatCF)),MIN(Q$77-SUM(Q$92:Q98),$F99-SUM($G99:P99)),0)</f>
        <v>0</v>
      </c>
      <c r="R99" s="203">
        <f ca="1">IF(AND(R$2&gt;$D99,R$2&lt;=EOMONTH($D99,MatCF)),MIN(R$77-SUM(R$92:R98),$F99-SUM($G99:Q99)),0)</f>
        <v>0</v>
      </c>
      <c r="S99" s="203">
        <f ca="1">IF(AND(S$2&gt;$D99,S$2&lt;=EOMONTH($D99,MatCF)),MIN(S$77-SUM(S$92:S98),$F99-SUM($G99:R99)),0)</f>
        <v>0</v>
      </c>
      <c r="T99" s="203">
        <f ca="1">IF(AND(T$2&gt;$D99,T$2&lt;=EOMONTH($D99,MatCF)),MIN(T$77-SUM(T$92:T98),$F99-SUM($G99:S99)),0)</f>
        <v>0</v>
      </c>
      <c r="U99" s="203">
        <f ca="1">IF(AND(U$2&gt;$D99,U$2&lt;=EOMONTH($D99,MatCF)),MIN(U$77-SUM(U$92:U98),$F99-SUM($G99:T99)),0)</f>
        <v>0</v>
      </c>
      <c r="V99" s="203">
        <f ca="1">IF(AND(V$2&gt;$D99,V$2&lt;=EOMONTH($D99,MatCF)),MIN(V$77-SUM(V$92:V98),$F99-SUM($G99:U99)),0)</f>
        <v>0</v>
      </c>
      <c r="W99" s="203">
        <f ca="1">IF(AND(W$2&gt;$D99,W$2&lt;=EOMONTH($D99,MatCF)),MIN(W$77-SUM(W$92:W98),$F99-SUM($G99:V99)),0)</f>
        <v>0</v>
      </c>
      <c r="X99" s="203">
        <f ca="1">IF(AND(X$2&gt;$D99,X$2&lt;=EOMONTH($D99,MatCF)),MIN(X$77-SUM(X$92:X98),$F99-SUM($G99:W99)),0)</f>
        <v>0</v>
      </c>
      <c r="Y99" s="203">
        <f ca="1">IF(AND(Y$2&gt;$D99,Y$2&lt;=EOMONTH($D99,MatCF)),MIN(Y$77-SUM(Y$92:Y98),$F99-SUM($G99:X99)),0)</f>
        <v>0</v>
      </c>
      <c r="Z99" s="203">
        <f ca="1">IF(AND(Z$2&gt;$D99,Z$2&lt;=EOMONTH($D99,MatCF)),MIN(Z$77-SUM(Z$92:Z98),$F99-SUM($G99:Y99)),0)</f>
        <v>0</v>
      </c>
      <c r="AA99" s="203">
        <f ca="1">IF(AND(AA$2&gt;$D99,AA$2&lt;=EOMONTH($D99,MatCF)),MIN(AA$77-SUM(AA$92:AA98),$F99-SUM($G99:Z99)),0)</f>
        <v>0</v>
      </c>
      <c r="AB99" s="203">
        <f ca="1">IF(AND(AB$2&gt;$D99,AB$2&lt;=EOMONTH($D99,MatCF)),MIN(AB$77-SUM(AB$92:AB98),$F99-SUM($G99:AA99)),0)</f>
        <v>0</v>
      </c>
      <c r="AC99" s="203">
        <f ca="1">IF(AND(AC$2&gt;$D99,AC$2&lt;=EOMONTH($D99,MatCF)),MIN(AC$77-SUM(AC$92:AC98),$F99-SUM($G99:AB99)),0)</f>
        <v>0</v>
      </c>
      <c r="AD99" s="203">
        <f ca="1">IF(AND(AD$2&gt;$D99,AD$2&lt;=EOMONTH($D99,MatCF)),MIN(AD$77-SUM(AD$92:AD98),$F99-SUM($G99:AC99)),0)</f>
        <v>0</v>
      </c>
      <c r="AE99" s="203">
        <f ca="1">IF(AND(AE$2&gt;$D99,AE$2&lt;=EOMONTH($D99,MatCF)),MIN(AE$77-SUM(AE$92:AE98),$F99-SUM($G99:AD99)),0)</f>
        <v>0</v>
      </c>
      <c r="AF99" s="203">
        <f ca="1">IF(AND(AF$2&gt;$D99,AF$2&lt;=EOMONTH($D99,MatCF)),MIN(AF$77-SUM(AF$92:AF98),$F99-SUM($G99:AE99)),0)</f>
        <v>0</v>
      </c>
      <c r="AG99" s="203">
        <f ca="1">IF(AND(AG$2&gt;$D99,AG$2&lt;=EOMONTH($D99,MatCF)),MIN(AG$77-SUM(AG$92:AG98),$F99-SUM($G99:AF99)),0)</f>
        <v>0</v>
      </c>
      <c r="AH99" s="203">
        <f ca="1">IF(AND(AH$2&gt;$D99,AH$2&lt;=EOMONTH($D99,MatCF)),MIN(AH$77-SUM(AH$92:AH98),$F99-SUM($G99:AG99)),0)</f>
        <v>0</v>
      </c>
      <c r="AI99" s="203">
        <f ca="1">IF(AND(AI$2&gt;$D99,AI$2&lt;=EOMONTH($D99,MatCF)),MIN(AI$77-SUM(AI$92:AI98),$F99-SUM($G99:AH99)),0)</f>
        <v>0</v>
      </c>
      <c r="AJ99" s="203">
        <f ca="1">IF(AND(AJ$2&gt;$D99,AJ$2&lt;=EOMONTH($D99,MatCF)),MIN(AJ$77-SUM(AJ$92:AJ98),$F99-SUM($G99:AI99)),0)</f>
        <v>0</v>
      </c>
      <c r="AK99" s="203">
        <f ca="1">IF(AND(AK$2&gt;$D99,AK$2&lt;=EOMONTH($D99,MatCF)),MIN(AK$77-SUM(AK$92:AK98),$F99-SUM($G99:AJ99)),0)</f>
        <v>0</v>
      </c>
      <c r="AL99" s="203">
        <f ca="1">IF(AND(AL$2&gt;$D99,AL$2&lt;=EOMONTH($D99,MatCF)),MIN(AL$77-SUM(AL$92:AL98),$F99-SUM($G99:AK99)),0)</f>
        <v>0</v>
      </c>
      <c r="AM99" s="203">
        <f ca="1">IF(AND(AM$2&gt;$D99,AM$2&lt;=EOMONTH($D99,MatCF)),MIN(AM$77-SUM(AM$92:AM98),$F99-SUM($G99:AL99)),0)</f>
        <v>0</v>
      </c>
      <c r="AN99" s="203">
        <f ca="1">IF(AND(AN$2&gt;$D99,AN$2&lt;=EOMONTH($D99,MatCF)),MIN(AN$77-SUM(AN$92:AN98),$F99-SUM($G99:AM99)),0)</f>
        <v>0</v>
      </c>
      <c r="AO99" s="203">
        <f ca="1">IF(AND(AO$2&gt;$D99,AO$2&lt;=EOMONTH($D99,MatCF)),MIN(AO$77-SUM(AO$92:AO98),$F99-SUM($G99:AN99)),0)</f>
        <v>0</v>
      </c>
      <c r="AP99" s="203">
        <f ca="1">IF(AND(AP$2&gt;$D99,AP$2&lt;=EOMONTH($D99,MatCF)),MIN(AP$77-SUM(AP$92:AP98),$F99-SUM($G99:AO99)),0)</f>
        <v>0</v>
      </c>
      <c r="AQ99" s="203">
        <f ca="1">IF(AND(AQ$2&gt;$D99,AQ$2&lt;=EOMONTH($D99,MatCF)),MIN(AQ$77-SUM(AQ$92:AQ98),$F99-SUM($G99:AP99)),0)</f>
        <v>0</v>
      </c>
      <c r="AR99" s="203">
        <f ca="1">IF(AND(AR$2&gt;$D99,AR$2&lt;=EOMONTH($D99,MatCF)),MIN(AR$77-SUM(AR$92:AR98),$F99-SUM($G99:AQ99)),0)</f>
        <v>0</v>
      </c>
      <c r="AS99" s="203">
        <f ca="1">IF(AND(AS$2&gt;$D99,AS$2&lt;=EOMONTH($D99,MatCF)),MIN(AS$77-SUM(AS$92:AS98),$F99-SUM($G99:AR99)),0)</f>
        <v>0</v>
      </c>
      <c r="AT99" s="203">
        <f ca="1">IF(AND(AT$2&gt;$D99,AT$2&lt;=EOMONTH($D99,MatCF)),MIN(AT$77-SUM(AT$92:AT98),$F99-SUM($G99:AS99)),0)</f>
        <v>0</v>
      </c>
      <c r="AU99" s="203">
        <f ca="1">IF(AND(AU$2&gt;$D99,AU$2&lt;=EOMONTH($D99,MatCF)),MIN(AU$77-SUM(AU$92:AU98),$F99-SUM($G99:AT99)),0)</f>
        <v>0</v>
      </c>
      <c r="AV99" s="203">
        <f ca="1">IF(AND(AV$2&gt;$D99,AV$2&lt;=EOMONTH($D99,MatCF)),MIN(AV$77-SUM(AV$92:AV98),$F99-SUM($G99:AU99)),0)</f>
        <v>0</v>
      </c>
      <c r="AW99" s="203">
        <f ca="1">IF(AND(AW$2&gt;$D99,AW$2&lt;=EOMONTH($D99,MatCF)),MIN(AW$77-SUM(AW$92:AW98),$F99-SUM($G99:AV99)),0)</f>
        <v>0</v>
      </c>
      <c r="AX99" s="203">
        <f ca="1">IF(AND(AX$2&gt;$D99,AX$2&lt;=EOMONTH($D99,MatCF)),MIN(AX$77-SUM(AX$92:AX98),$F99-SUM($G99:AW99)),0)</f>
        <v>0</v>
      </c>
      <c r="AY99" s="203">
        <f ca="1">IF(AND(AY$2&gt;$D99,AY$2&lt;=EOMONTH($D99,MatCF)),MIN(AY$77-SUM(AY$92:AY98),$F99-SUM($G99:AX99)),0)</f>
        <v>0</v>
      </c>
      <c r="AZ99" s="203">
        <f ca="1">IF(AND(AZ$2&gt;$D99,AZ$2&lt;=EOMONTH($D99,MatCF)),MIN(AZ$77-SUM(AZ$92:AZ98),$F99-SUM($G99:AY99)),0)</f>
        <v>0</v>
      </c>
      <c r="BA99" s="203">
        <f ca="1">IF(AND(BA$2&gt;$D99,BA$2&lt;=EOMONTH($D99,MatCF)),MIN(BA$77-SUM(BA$92:BA98),$F99-SUM($G99:AZ99)),0)</f>
        <v>0</v>
      </c>
      <c r="BB99" s="203">
        <f ca="1">IF(AND(BB$2&gt;$D99,BB$2&lt;=EOMONTH($D99,MatCF)),MIN(BB$77-SUM(BB$92:BB98),$F99-SUM($G99:BA99)),0)</f>
        <v>0</v>
      </c>
      <c r="BC99" s="203">
        <f ca="1">IF(AND(BC$2&gt;$D99,BC$2&lt;=EOMONTH($D99,MatCF)),MIN(BC$77-SUM(BC$92:BC98),$F99-SUM($G99:BB99)),0)</f>
        <v>0</v>
      </c>
      <c r="BD99" s="203">
        <f ca="1">IF(AND(BD$2&gt;$D99,BD$2&lt;=EOMONTH($D99,MatCF)),MIN(BD$77-SUM(BD$92:BD98),$F99-SUM($G99:BC99)),0)</f>
        <v>0</v>
      </c>
      <c r="BE99" s="203">
        <f ca="1">IF(AND(BE$2&gt;$D99,BE$2&lt;=EOMONTH($D99,MatCF)),MIN(BE$77-SUM(BE$92:BE98),$F99-SUM($G99:BD99)),0)</f>
        <v>0</v>
      </c>
      <c r="BF99" s="203">
        <f ca="1">IF(AND(BF$2&gt;$D99,BF$2&lt;=EOMONTH($D99,MatCF)),MIN(BF$77-SUM(BF$92:BF98),$F99-SUM($G99:BE99)),0)</f>
        <v>0</v>
      </c>
      <c r="BG99" s="203">
        <f ca="1">IF(AND(BG$2&gt;$D99,BG$2&lt;=EOMONTH($D99,MatCF)),MIN(BG$77-SUM(BG$92:BG98),$F99-SUM($G99:BF99)),0)</f>
        <v>0</v>
      </c>
      <c r="BH99" s="203">
        <f ca="1">IF(AND(BH$2&gt;$D99,BH$2&lt;=EOMONTH($D99,MatCF)),MIN(BH$77-SUM(BH$92:BH98),$F99-SUM($G99:BG99)),0)</f>
        <v>0</v>
      </c>
      <c r="BI99" s="203">
        <f ca="1">IF(AND(BI$2&gt;$D99,BI$2&lt;=EOMONTH($D99,MatCF)),MIN(BI$77-SUM(BI$92:BI98),$F99-SUM($G99:BH99)),0)</f>
        <v>0</v>
      </c>
      <c r="BJ99" s="203">
        <f ca="1">IF(AND(BJ$2&gt;$D99,BJ$2&lt;=EOMONTH($D99,MatCF)),MIN(BJ$77-SUM(BJ$92:BJ98),$F99-SUM($G99:BI99)),0)</f>
        <v>0</v>
      </c>
      <c r="BK99" s="203">
        <f ca="1">IF(AND(BK$2&gt;$D99,BK$2&lt;=EOMONTH($D99,MatCF)),MIN(BK$77-SUM(BK$92:BK98),$F99-SUM($G99:BJ99)),0)</f>
        <v>0</v>
      </c>
      <c r="BL99" s="203">
        <f ca="1">IF(AND(BL$2&gt;$D99,BL$2&lt;=EOMONTH($D99,MatCF)),MIN(BL$77-SUM(BL$92:BL98),$F99-SUM($G99:BK99)),0)</f>
        <v>0</v>
      </c>
      <c r="BM99" s="203">
        <f ca="1">IF(AND(BM$2&gt;$D99,BM$2&lt;=EOMONTH($D99,MatCF)),MIN(BM$77-SUM(BM$92:BM98),$F99-SUM($G99:BL99)),0)</f>
        <v>0</v>
      </c>
      <c r="BN99" s="203">
        <f ca="1">IF(AND(BN$2&gt;$D99,BN$2&lt;=EOMONTH($D99,MatCF)),MIN(BN$77-SUM(BN$92:BN98),$F99-SUM($G99:BM99)),0)</f>
        <v>0</v>
      </c>
      <c r="BO99" s="203">
        <f ca="1">IF(AND(BO$2&gt;$D99,BO$2&lt;=EOMONTH($D99,MatCF)),MIN(BO$77-SUM(BO$92:BO98),$F99-SUM($G99:BN99)),0)</f>
        <v>0</v>
      </c>
      <c r="BP99" s="203">
        <f ca="1">IF(AND(BP$2&gt;$D99,BP$2&lt;=EOMONTH($D99,MatCF)),MIN(BP$77-SUM(BP$92:BP98),$F99-SUM($G99:BO99)),0)</f>
        <v>0</v>
      </c>
      <c r="BQ99" s="203">
        <f ca="1">IF(AND(BQ$2&gt;$D99,BQ$2&lt;=EOMONTH($D99,MatCF)),MIN(BQ$77-SUM(BQ$92:BQ98),$F99-SUM($G99:BP99)),0)</f>
        <v>0</v>
      </c>
      <c r="BR99" s="203">
        <f ca="1">IF(AND(BR$2&gt;$D99,BR$2&lt;=EOMONTH($D99,MatCF)),MIN(BR$77-SUM(BR$92:BR98),$F99-SUM($G99:BQ99)),0)</f>
        <v>0</v>
      </c>
      <c r="BS99" s="203">
        <f ca="1">IF(AND(BS$2&gt;$D99,BS$2&lt;=EOMONTH($D99,MatCF)),MIN(BS$77-SUM(BS$92:BS98),$F99-SUM($G99:BR99)),0)</f>
        <v>0</v>
      </c>
      <c r="BT99" s="203">
        <f ca="1">IF(AND(BT$2&gt;$D99,BT$2&lt;=EOMONTH($D99,MatCF)),MIN(BT$77-SUM(BT$92:BT98),$F99-SUM($G99:BS99)),0)</f>
        <v>0</v>
      </c>
      <c r="BU99" s="203">
        <f ca="1">IF(AND(BU$2&gt;$D99,BU$2&lt;=EOMONTH($D99,MatCF)),MIN(BU$77-SUM(BU$92:BU98),$F99-SUM($G99:BT99)),0)</f>
        <v>0</v>
      </c>
      <c r="BV99" s="203">
        <f ca="1">IF(AND(BV$2&gt;$D99,BV$2&lt;=EOMONTH($D99,MatCF)),MIN(BV$77-SUM(BV$92:BV98),$F99-SUM($G99:BU99)),0)</f>
        <v>0</v>
      </c>
      <c r="BW99" s="203">
        <f>IF(AND(BW$2&gt;$D99,BW$2&lt;=EOMONTH($D99,MatCF)),MIN(BW$77-SUM(BW$92:BW98),$F99-SUM($G99:BV99)),0)</f>
        <v>0</v>
      </c>
      <c r="BX99" s="203">
        <f>IF(AND(BX$2&gt;$D99,BX$2&lt;=EOMONTH($D99,MatCF)),MIN(BX$77-SUM(BX$92:BX98),$F99-SUM($G99:BW99)),0)</f>
        <v>0</v>
      </c>
      <c r="BY99" s="203">
        <f>IF(AND(BY$2&gt;$D99,BY$2&lt;=EOMONTH($D99,MatCF)),MIN(BY$77-SUM(BY$92:BY98),$F99-SUM($G99:BX99)),0)</f>
        <v>0</v>
      </c>
      <c r="BZ99" s="203">
        <f>IF(AND(BZ$2&gt;$D99,BZ$2&lt;=EOMONTH($D99,MatCF)),MIN(BZ$77-SUM(BZ$92:BZ98),$F99-SUM($G99:BY99)),0)</f>
        <v>0</v>
      </c>
      <c r="CA99" s="203">
        <f>IF(AND(CA$2&gt;$D99,CA$2&lt;=EOMONTH($D99,MatCF)),MIN(CA$77-SUM(CA$92:CA98),$F99-SUM($G99:BZ99)),0)</f>
        <v>0</v>
      </c>
      <c r="CB99" s="203">
        <f>IF(AND(CB$2&gt;$D99,CB$2&lt;=EOMONTH($D99,MatCF)),MIN(CB$77-SUM(CB$92:CB98),$F99-SUM($G99:CA99)),0)</f>
        <v>0</v>
      </c>
      <c r="CC99" s="203">
        <f>IF(AND(CC$2&gt;$D99,CC$2&lt;=EOMONTH($D99,MatCF)),MIN(CC$77-SUM(CC$92:CC98),$F99-SUM($G99:CB99)),0)</f>
        <v>0</v>
      </c>
      <c r="CD99" s="203">
        <f>IF(AND(CD$2&gt;$D99,CD$2&lt;=EOMONTH($D99,MatCF)),MIN(CD$77-SUM(CD$92:CD98),$F99-SUM($G99:CC99)),0)</f>
        <v>0</v>
      </c>
      <c r="CE99" s="203">
        <f>IF(AND(CE$2&gt;$D99,CE$2&lt;=EOMONTH($D99,MatCF)),MIN(CE$77-SUM(CE$92:CE98),$F99-SUM($G99:CD99)),0)</f>
        <v>0</v>
      </c>
      <c r="CF99" s="203">
        <f>IF(AND(CF$2&gt;$D99,CF$2&lt;=EOMONTH($D99,MatCF)),MIN(CF$77-SUM(CF$92:CF98),$F99-SUM($G99:CE99)),0)</f>
        <v>0</v>
      </c>
      <c r="CG99" s="203">
        <f>IF(AND(CG$2&gt;$D99,CG$2&lt;=EOMONTH($D99,MatCF)),MIN(CG$77-SUM(CG$92:CG98),$F99-SUM($G99:CF99)),0)</f>
        <v>0</v>
      </c>
      <c r="CH99" s="203">
        <f>IF(AND(CH$2&gt;$D99,CH$2&lt;=EOMONTH($D99,MatCF)),MIN(CH$77-SUM(CH$92:CH98),$F99-SUM($G99:CG99)),0)</f>
        <v>0</v>
      </c>
      <c r="CI99" s="203">
        <f>IF(AND(CI$2&gt;$D99,CI$2&lt;=EOMONTH($D99,MatCF)),MIN(CI$77-SUM(CI$92:CI98),$F99-SUM($G99:CH99)),0)</f>
        <v>0</v>
      </c>
      <c r="CJ99" s="203">
        <f>IF(AND(CJ$2&gt;$D99,CJ$2&lt;=EOMONTH($D99,MatCF)),MIN(CJ$77-SUM(CJ$92:CJ98),$F99-SUM($G99:CI99)),0)</f>
        <v>0</v>
      </c>
      <c r="CK99" s="203">
        <f>IF(AND(CK$2&gt;$D99,CK$2&lt;=EOMONTH($D99,MatCF)),MIN(CK$77-SUM(CK$92:CK98),$F99-SUM($G99:CJ99)),0)</f>
        <v>0</v>
      </c>
      <c r="CL99" s="203">
        <f>IF(AND(CL$2&gt;$D99,CL$2&lt;=EOMONTH($D99,MatCF)),MIN(CL$77-SUM(CL$92:CL98),$F99-SUM($G99:CK99)),0)</f>
        <v>0</v>
      </c>
      <c r="CM99" s="203">
        <f>IF(AND(CM$2&gt;$D99,CM$2&lt;=EOMONTH($D99,MatCF)),MIN(CM$77-SUM(CM$92:CM98),$F99-SUM($G99:CL99)),0)</f>
        <v>0</v>
      </c>
      <c r="CN99" s="203">
        <f>IF(AND(CN$2&gt;$D99,CN$2&lt;=EOMONTH($D99,MatCF)),MIN(CN$77-SUM(CN$92:CN98),$F99-SUM($G99:CM99)),0)</f>
        <v>0</v>
      </c>
      <c r="CO99" s="203">
        <f>IF(AND(CO$2&gt;$D99,CO$2&lt;=EOMONTH($D99,MatCF)),MIN(CO$77-SUM(CO$92:CO98),$F99-SUM($G99:CN99)),0)</f>
        <v>0</v>
      </c>
      <c r="CP99" s="203">
        <f>IF(AND(CP$2&gt;$D99,CP$2&lt;=EOMONTH($D99,MatCF)),MIN(CP$77-SUM(CP$92:CP98),$F99-SUM($G99:CO99)),0)</f>
        <v>0</v>
      </c>
      <c r="CQ99" s="203">
        <f>IF(AND(CQ$2&gt;$D99,CQ$2&lt;=EOMONTH($D99,MatCF)),MIN(CQ$77-SUM(CQ$92:CQ98),$F99-SUM($G99:CP99)),0)</f>
        <v>0</v>
      </c>
      <c r="CR99" s="203">
        <f>IF(AND(CR$2&gt;$D99,CR$2&lt;=EOMONTH($D99,MatCF)),MIN(CR$77-SUM(CR$92:CR98),$F99-SUM($G99:CQ99)),0)</f>
        <v>0</v>
      </c>
      <c r="CS99" s="203">
        <f>IF(AND(CS$2&gt;$D99,CS$2&lt;=EOMONTH($D99,MatCF)),MIN(CS$77-SUM(CS$92:CS98),$F99-SUM($G99:CR99)),0)</f>
        <v>0</v>
      </c>
      <c r="CT99" s="203">
        <f>IF(AND(CT$2&gt;$D99,CT$2&lt;=EOMONTH($D99,MatCF)),MIN(CT$77-SUM(CT$92:CT98),$F99-SUM($G99:CS99)),0)</f>
        <v>0</v>
      </c>
      <c r="CU99" s="203">
        <f>IF(AND(CU$2&gt;$D99,CU$2&lt;=EOMONTH($D99,MatCF)),MIN(CU$77-SUM(CU$92:CU98),$F99-SUM($G99:CT99)),0)</f>
        <v>0</v>
      </c>
      <c r="CV99" s="203">
        <f>IF(AND(CV$2&gt;$D99,CV$2&lt;=EOMONTH($D99,MatCF)),MIN(CV$77-SUM(CV$92:CV98),$F99-SUM($G99:CU99)),0)</f>
        <v>0</v>
      </c>
      <c r="CW99" s="203">
        <f>IF(AND(CW$2&gt;$D99,CW$2&lt;=EOMONTH($D99,MatCF)),MIN(CW$77-SUM(CW$92:CW98),$F99-SUM($G99:CV99)),0)</f>
        <v>0</v>
      </c>
      <c r="CX99" s="203">
        <f>IF(AND(CX$2&gt;$D99,CX$2&lt;=EOMONTH($D99,MatCF)),MIN(CX$77-SUM(CX$92:CX98),$F99-SUM($G99:CW99)),0)</f>
        <v>0</v>
      </c>
      <c r="CY99" s="203">
        <f>IF(AND(CY$2&gt;$D99,CY$2&lt;=EOMONTH($D99,MatCF)),MIN(CY$77-SUM(CY$92:CY98),$F99-SUM($G99:CX99)),0)</f>
        <v>0</v>
      </c>
      <c r="CZ99" s="203">
        <f>IF(AND(CZ$2&gt;$D99,CZ$2&lt;=EOMONTH($D99,MatCF)),MIN(CZ$77-SUM(CZ$92:CZ98),$F99-SUM($G99:CY99)),0)</f>
        <v>0</v>
      </c>
      <c r="DA99" s="203">
        <f>IF(AND(DA$2&gt;$D99,DA$2&lt;=EOMONTH($D99,MatCF)),MIN(DA$77-SUM(DA$92:DA98),$F99-SUM($G99:CZ99)),0)</f>
        <v>0</v>
      </c>
      <c r="DB99" s="203">
        <f>IF(AND(DB$2&gt;$D99,DB$2&lt;=EOMONTH($D99,MatCF)),MIN(DB$77-SUM(DB$92:DB98),$F99-SUM($G99:DA99)),0)</f>
        <v>0</v>
      </c>
      <c r="DC99" s="203">
        <f>IF(AND(DC$2&gt;$D99,DC$2&lt;=EOMONTH($D99,MatCF)),MIN(DC$77-SUM(DC$92:DC98),$F99-SUM($G99:DB99)),0)</f>
        <v>0</v>
      </c>
      <c r="DD99" s="203">
        <f>IF(AND(DD$2&gt;$D99,DD$2&lt;=EOMONTH($D99,MatCF)),MIN(DD$77-SUM(DD$92:DD98),$F99-SUM($G99:DC99)),0)</f>
        <v>0</v>
      </c>
      <c r="DE99" s="203">
        <f>IF(AND(DE$2&gt;$D99,DE$2&lt;=EOMONTH($D99,MatCF)),MIN(DE$77-SUM(DE$92:DE98),$F99-SUM($G99:DD99)),0)</f>
        <v>0</v>
      </c>
      <c r="DF99" s="203">
        <f>IF(AND(DF$2&gt;$D99,DF$2&lt;=EOMONTH($D99,MatCF)),MIN(DF$77-SUM(DF$92:DF98),$F99-SUM($G99:DE99)),0)</f>
        <v>0</v>
      </c>
      <c r="DG99" s="203">
        <f>IF(AND(DG$2&gt;$D99,DG$2&lt;=EOMONTH($D99,MatCF)),MIN(DG$77-SUM(DG$92:DG98),$F99-SUM($G99:DF99)),0)</f>
        <v>0</v>
      </c>
      <c r="DH99" s="203">
        <f>IF(AND(DH$2&gt;$D99,DH$2&lt;=EOMONTH($D99,MatCF)),MIN(DH$77-SUM(DH$92:DH98),$F99-SUM($G99:DG99)),0)</f>
        <v>0</v>
      </c>
      <c r="DI99" s="203">
        <f>IF(AND(DI$2&gt;$D99,DI$2&lt;=EOMONTH($D99,MatCF)),MIN(DI$77-SUM(DI$92:DI98),$F99-SUM($G99:DH99)),0)</f>
        <v>0</v>
      </c>
      <c r="DJ99" s="203">
        <f>IF(AND(DJ$2&gt;$D99,DJ$2&lt;=EOMONTH($D99,MatCF)),MIN(DJ$77-SUM(DJ$92:DJ98),$F99-SUM($G99:DI99)),0)</f>
        <v>0</v>
      </c>
      <c r="DK99" s="203">
        <f>IF(AND(DK$2&gt;$D99,DK$2&lt;=EOMONTH($D99,MatCF)),MIN(DK$77-SUM(DK$92:DK98),$F99-SUM($G99:DJ99)),0)</f>
        <v>0</v>
      </c>
      <c r="DL99" s="203">
        <f>IF(AND(DL$2&gt;$D99,DL$2&lt;=EOMONTH($D99,MatCF)),MIN(DL$77-SUM(DL$92:DL98),$F99-SUM($G99:DK99)),0)</f>
        <v>0</v>
      </c>
      <c r="DM99" s="203">
        <f>IF(AND(DM$2&gt;$D99,DM$2&lt;=EOMONTH($D99,MatCF)),MIN(DM$77-SUM(DM$92:DM98),$F99-SUM($G99:DL99)),0)</f>
        <v>0</v>
      </c>
      <c r="DN99" s="203">
        <f>IF(AND(DN$2&gt;$D99,DN$2&lt;=EOMONTH($D99,MatCF)),MIN(DN$77-SUM(DN$92:DN98),$F99-SUM($G99:DM99)),0)</f>
        <v>0</v>
      </c>
      <c r="DO99" s="203">
        <f>IF(AND(DO$2&gt;$D99,DO$2&lt;=EOMONTH($D99,MatCF)),MIN(DO$77-SUM(DO$92:DO98),$F99-SUM($G99:DN99)),0)</f>
        <v>0</v>
      </c>
      <c r="DP99" s="203">
        <f>IF(AND(DP$2&gt;$D99,DP$2&lt;=EOMONTH($D99,MatCF)),MIN(DP$77-SUM(DP$92:DP98),$F99-SUM($G99:DO99)),0)</f>
        <v>0</v>
      </c>
      <c r="DQ99" s="203">
        <f>IF(AND(DQ$2&gt;$D99,DQ$2&lt;=EOMONTH($D99,MatCF)),MIN(DQ$77-SUM(DQ$92:DQ98),$F99-SUM($G99:DP99)),0)</f>
        <v>0</v>
      </c>
      <c r="DR99" s="203">
        <f>IF(AND(DR$2&gt;$D99,DR$2&lt;=EOMONTH($D99,MatCF)),MIN(DR$77-SUM(DR$92:DR98),$F99-SUM($G99:DQ99)),0)</f>
        <v>0</v>
      </c>
      <c r="DS99" s="203">
        <f>IF(AND(DS$2&gt;$D99,DS$2&lt;=EOMONTH($D99,MatCF)),MIN(DS$77-SUM(DS$92:DS98),$F99-SUM($G99:DR99)),0)</f>
        <v>0</v>
      </c>
    </row>
    <row r="100" spans="1:123" ht="12.5" x14ac:dyDescent="0.25">
      <c r="A100" s="171">
        <f t="shared" si="679"/>
        <v>8</v>
      </c>
      <c r="B100" s="226"/>
      <c r="C100" s="227"/>
      <c r="D100" s="226">
        <v>44651</v>
      </c>
      <c r="E100" s="171"/>
      <c r="F100" s="203">
        <f ca="1"/>
        <v>0</v>
      </c>
      <c r="G100" s="203"/>
      <c r="H100" s="203">
        <f>IF(AND(H$2&gt;$D100,H$2&lt;=EOMONTH($D100,MatCF)),MIN(H$77-SUM(H$92:H99),$F100-SUM(G100:$G100)),0)</f>
        <v>0</v>
      </c>
      <c r="I100" s="203">
        <f>IF(AND(I$2&gt;$D100,I$2&lt;=EOMONTH($D100,MatCF)),MIN(I$77-SUM(I$92:I99),$F100-SUM($G100:H100)),0)</f>
        <v>0</v>
      </c>
      <c r="J100" s="203">
        <f>IF(AND(J$2&gt;$D100,J$2&lt;=EOMONTH($D100,MatCF)),MIN(J$77-SUM(J$92:J99),$F100-SUM($G100:I100)),0)</f>
        <v>0</v>
      </c>
      <c r="K100" s="203">
        <f>IF(AND(K$2&gt;$D100,K$2&lt;=EOMONTH($D100,MatCF)),MIN(K$77-SUM(K$92:K99),$F100-SUM($G100:J100)),0)</f>
        <v>0</v>
      </c>
      <c r="L100" s="203">
        <f>IF(AND(L$2&gt;$D100,L$2&lt;=EOMONTH($D100,MatCF)),MIN(L$77-SUM(L$92:L99),$F100-SUM($G100:K100)),0)</f>
        <v>0</v>
      </c>
      <c r="M100" s="203">
        <f>IF(AND(M$2&gt;$D100,M$2&lt;=EOMONTH($D100,MatCF)),MIN(M$77-SUM(M$92:M99),$F100-SUM($G100:L100)),0)</f>
        <v>0</v>
      </c>
      <c r="N100" s="203">
        <f>IF(AND(N$2&gt;$D100,N$2&lt;=EOMONTH($D100,MatCF)),MIN(N$77-SUM(N$92:N99),$F100-SUM($G100:M100)),0)</f>
        <v>0</v>
      </c>
      <c r="O100" s="203">
        <f>IF(AND(O$2&gt;$D100,O$2&lt;=EOMONTH($D100,MatCF)),MIN(O$77-SUM(O$92:O99),$F100-SUM($G100:N100)),0)</f>
        <v>0</v>
      </c>
      <c r="P100" s="203">
        <f ca="1">IF(AND(P$2&gt;$D100,P$2&lt;=EOMONTH($D100,MatCF)),MIN(P$77-SUM(P$92:P99),$F100-SUM($G100:O100)),0)</f>
        <v>0</v>
      </c>
      <c r="Q100" s="203">
        <f ca="1">IF(AND(Q$2&gt;$D100,Q$2&lt;=EOMONTH($D100,MatCF)),MIN(Q$77-SUM(Q$92:Q99),$F100-SUM($G100:P100)),0)</f>
        <v>0</v>
      </c>
      <c r="R100" s="203">
        <f ca="1">IF(AND(R$2&gt;$D100,R$2&lt;=EOMONTH($D100,MatCF)),MIN(R$77-SUM(R$92:R99),$F100-SUM($G100:Q100)),0)</f>
        <v>0</v>
      </c>
      <c r="S100" s="203">
        <f ca="1">IF(AND(S$2&gt;$D100,S$2&lt;=EOMONTH($D100,MatCF)),MIN(S$77-SUM(S$92:S99),$F100-SUM($G100:R100)),0)</f>
        <v>0</v>
      </c>
      <c r="T100" s="203">
        <f ca="1">IF(AND(T$2&gt;$D100,T$2&lt;=EOMONTH($D100,MatCF)),MIN(T$77-SUM(T$92:T99),$F100-SUM($G100:S100)),0)</f>
        <v>0</v>
      </c>
      <c r="U100" s="203">
        <f ca="1">IF(AND(U$2&gt;$D100,U$2&lt;=EOMONTH($D100,MatCF)),MIN(U$77-SUM(U$92:U99),$F100-SUM($G100:T100)),0)</f>
        <v>0</v>
      </c>
      <c r="V100" s="203">
        <f ca="1">IF(AND(V$2&gt;$D100,V$2&lt;=EOMONTH($D100,MatCF)),MIN(V$77-SUM(V$92:V99),$F100-SUM($G100:U100)),0)</f>
        <v>0</v>
      </c>
      <c r="W100" s="203">
        <f ca="1">IF(AND(W$2&gt;$D100,W$2&lt;=EOMONTH($D100,MatCF)),MIN(W$77-SUM(W$92:W99),$F100-SUM($G100:V100)),0)</f>
        <v>0</v>
      </c>
      <c r="X100" s="203">
        <f ca="1">IF(AND(X$2&gt;$D100,X$2&lt;=EOMONTH($D100,MatCF)),MIN(X$77-SUM(X$92:X99),$F100-SUM($G100:W100)),0)</f>
        <v>0</v>
      </c>
      <c r="Y100" s="203">
        <f ca="1">IF(AND(Y$2&gt;$D100,Y$2&lt;=EOMONTH($D100,MatCF)),MIN(Y$77-SUM(Y$92:Y99),$F100-SUM($G100:X100)),0)</f>
        <v>0</v>
      </c>
      <c r="Z100" s="203">
        <f ca="1">IF(AND(Z$2&gt;$D100,Z$2&lt;=EOMONTH($D100,MatCF)),MIN(Z$77-SUM(Z$92:Z99),$F100-SUM($G100:Y100)),0)</f>
        <v>0</v>
      </c>
      <c r="AA100" s="203">
        <f ca="1">IF(AND(AA$2&gt;$D100,AA$2&lt;=EOMONTH($D100,MatCF)),MIN(AA$77-SUM(AA$92:AA99),$F100-SUM($G100:Z100)),0)</f>
        <v>0</v>
      </c>
      <c r="AB100" s="203">
        <f ca="1">IF(AND(AB$2&gt;$D100,AB$2&lt;=EOMONTH($D100,MatCF)),MIN(AB$77-SUM(AB$92:AB99),$F100-SUM($G100:AA100)),0)</f>
        <v>0</v>
      </c>
      <c r="AC100" s="203">
        <f ca="1">IF(AND(AC$2&gt;$D100,AC$2&lt;=EOMONTH($D100,MatCF)),MIN(AC$77-SUM(AC$92:AC99),$F100-SUM($G100:AB100)),0)</f>
        <v>0</v>
      </c>
      <c r="AD100" s="203">
        <f ca="1">IF(AND(AD$2&gt;$D100,AD$2&lt;=EOMONTH($D100,MatCF)),MIN(AD$77-SUM(AD$92:AD99),$F100-SUM($G100:AC100)),0)</f>
        <v>0</v>
      </c>
      <c r="AE100" s="203">
        <f ca="1">IF(AND(AE$2&gt;$D100,AE$2&lt;=EOMONTH($D100,MatCF)),MIN(AE$77-SUM(AE$92:AE99),$F100-SUM($G100:AD100)),0)</f>
        <v>0</v>
      </c>
      <c r="AF100" s="203">
        <f ca="1">IF(AND(AF$2&gt;$D100,AF$2&lt;=EOMONTH($D100,MatCF)),MIN(AF$77-SUM(AF$92:AF99),$F100-SUM($G100:AE100)),0)</f>
        <v>0</v>
      </c>
      <c r="AG100" s="203">
        <f ca="1">IF(AND(AG$2&gt;$D100,AG$2&lt;=EOMONTH($D100,MatCF)),MIN(AG$77-SUM(AG$92:AG99),$F100-SUM($G100:AF100)),0)</f>
        <v>0</v>
      </c>
      <c r="AH100" s="203">
        <f ca="1">IF(AND(AH$2&gt;$D100,AH$2&lt;=EOMONTH($D100,MatCF)),MIN(AH$77-SUM(AH$92:AH99),$F100-SUM($G100:AG100)),0)</f>
        <v>0</v>
      </c>
      <c r="AI100" s="203">
        <f ca="1">IF(AND(AI$2&gt;$D100,AI$2&lt;=EOMONTH($D100,MatCF)),MIN(AI$77-SUM(AI$92:AI99),$F100-SUM($G100:AH100)),0)</f>
        <v>0</v>
      </c>
      <c r="AJ100" s="203">
        <f ca="1">IF(AND(AJ$2&gt;$D100,AJ$2&lt;=EOMONTH($D100,MatCF)),MIN(AJ$77-SUM(AJ$92:AJ99),$F100-SUM($G100:AI100)),0)</f>
        <v>0</v>
      </c>
      <c r="AK100" s="203">
        <f ca="1">IF(AND(AK$2&gt;$D100,AK$2&lt;=EOMONTH($D100,MatCF)),MIN(AK$77-SUM(AK$92:AK99),$F100-SUM($G100:AJ100)),0)</f>
        <v>0</v>
      </c>
      <c r="AL100" s="203">
        <f ca="1">IF(AND(AL$2&gt;$D100,AL$2&lt;=EOMONTH($D100,MatCF)),MIN(AL$77-SUM(AL$92:AL99),$F100-SUM($G100:AK100)),0)</f>
        <v>0</v>
      </c>
      <c r="AM100" s="203">
        <f ca="1">IF(AND(AM$2&gt;$D100,AM$2&lt;=EOMONTH($D100,MatCF)),MIN(AM$77-SUM(AM$92:AM99),$F100-SUM($G100:AL100)),0)</f>
        <v>0</v>
      </c>
      <c r="AN100" s="203">
        <f ca="1">IF(AND(AN$2&gt;$D100,AN$2&lt;=EOMONTH($D100,MatCF)),MIN(AN$77-SUM(AN$92:AN99),$F100-SUM($G100:AM100)),0)</f>
        <v>0</v>
      </c>
      <c r="AO100" s="203">
        <f ca="1">IF(AND(AO$2&gt;$D100,AO$2&lt;=EOMONTH($D100,MatCF)),MIN(AO$77-SUM(AO$92:AO99),$F100-SUM($G100:AN100)),0)</f>
        <v>0</v>
      </c>
      <c r="AP100" s="203">
        <f ca="1">IF(AND(AP$2&gt;$D100,AP$2&lt;=EOMONTH($D100,MatCF)),MIN(AP$77-SUM(AP$92:AP99),$F100-SUM($G100:AO100)),0)</f>
        <v>0</v>
      </c>
      <c r="AQ100" s="203">
        <f ca="1">IF(AND(AQ$2&gt;$D100,AQ$2&lt;=EOMONTH($D100,MatCF)),MIN(AQ$77-SUM(AQ$92:AQ99),$F100-SUM($G100:AP100)),0)</f>
        <v>0</v>
      </c>
      <c r="AR100" s="203">
        <f ca="1">IF(AND(AR$2&gt;$D100,AR$2&lt;=EOMONTH($D100,MatCF)),MIN(AR$77-SUM(AR$92:AR99),$F100-SUM($G100:AQ100)),0)</f>
        <v>0</v>
      </c>
      <c r="AS100" s="203">
        <f ca="1">IF(AND(AS$2&gt;$D100,AS$2&lt;=EOMONTH($D100,MatCF)),MIN(AS$77-SUM(AS$92:AS99),$F100-SUM($G100:AR100)),0)</f>
        <v>0</v>
      </c>
      <c r="AT100" s="203">
        <f ca="1">IF(AND(AT$2&gt;$D100,AT$2&lt;=EOMONTH($D100,MatCF)),MIN(AT$77-SUM(AT$92:AT99),$F100-SUM($G100:AS100)),0)</f>
        <v>0</v>
      </c>
      <c r="AU100" s="203">
        <f ca="1">IF(AND(AU$2&gt;$D100,AU$2&lt;=EOMONTH($D100,MatCF)),MIN(AU$77-SUM(AU$92:AU99),$F100-SUM($G100:AT100)),0)</f>
        <v>0</v>
      </c>
      <c r="AV100" s="203">
        <f ca="1">IF(AND(AV$2&gt;$D100,AV$2&lt;=EOMONTH($D100,MatCF)),MIN(AV$77-SUM(AV$92:AV99),$F100-SUM($G100:AU100)),0)</f>
        <v>0</v>
      </c>
      <c r="AW100" s="203">
        <f ca="1">IF(AND(AW$2&gt;$D100,AW$2&lt;=EOMONTH($D100,MatCF)),MIN(AW$77-SUM(AW$92:AW99),$F100-SUM($G100:AV100)),0)</f>
        <v>0</v>
      </c>
      <c r="AX100" s="203">
        <f ca="1">IF(AND(AX$2&gt;$D100,AX$2&lt;=EOMONTH($D100,MatCF)),MIN(AX$77-SUM(AX$92:AX99),$F100-SUM($G100:AW100)),0)</f>
        <v>0</v>
      </c>
      <c r="AY100" s="203">
        <f ca="1">IF(AND(AY$2&gt;$D100,AY$2&lt;=EOMONTH($D100,MatCF)),MIN(AY$77-SUM(AY$92:AY99),$F100-SUM($G100:AX100)),0)</f>
        <v>0</v>
      </c>
      <c r="AZ100" s="203">
        <f ca="1">IF(AND(AZ$2&gt;$D100,AZ$2&lt;=EOMONTH($D100,MatCF)),MIN(AZ$77-SUM(AZ$92:AZ99),$F100-SUM($G100:AY100)),0)</f>
        <v>0</v>
      </c>
      <c r="BA100" s="203">
        <f ca="1">IF(AND(BA$2&gt;$D100,BA$2&lt;=EOMONTH($D100,MatCF)),MIN(BA$77-SUM(BA$92:BA99),$F100-SUM($G100:AZ100)),0)</f>
        <v>0</v>
      </c>
      <c r="BB100" s="203">
        <f ca="1">IF(AND(BB$2&gt;$D100,BB$2&lt;=EOMONTH($D100,MatCF)),MIN(BB$77-SUM(BB$92:BB99),$F100-SUM($G100:BA100)),0)</f>
        <v>0</v>
      </c>
      <c r="BC100" s="203">
        <f ca="1">IF(AND(BC$2&gt;$D100,BC$2&lt;=EOMONTH($D100,MatCF)),MIN(BC$77-SUM(BC$92:BC99),$F100-SUM($G100:BB100)),0)</f>
        <v>0</v>
      </c>
      <c r="BD100" s="203">
        <f ca="1">IF(AND(BD$2&gt;$D100,BD$2&lt;=EOMONTH($D100,MatCF)),MIN(BD$77-SUM(BD$92:BD99),$F100-SUM($G100:BC100)),0)</f>
        <v>0</v>
      </c>
      <c r="BE100" s="203">
        <f ca="1">IF(AND(BE$2&gt;$D100,BE$2&lt;=EOMONTH($D100,MatCF)),MIN(BE$77-SUM(BE$92:BE99),$F100-SUM($G100:BD100)),0)</f>
        <v>0</v>
      </c>
      <c r="BF100" s="203">
        <f ca="1">IF(AND(BF$2&gt;$D100,BF$2&lt;=EOMONTH($D100,MatCF)),MIN(BF$77-SUM(BF$92:BF99),$F100-SUM($G100:BE100)),0)</f>
        <v>0</v>
      </c>
      <c r="BG100" s="203">
        <f ca="1">IF(AND(BG$2&gt;$D100,BG$2&lt;=EOMONTH($D100,MatCF)),MIN(BG$77-SUM(BG$92:BG99),$F100-SUM($G100:BF100)),0)</f>
        <v>0</v>
      </c>
      <c r="BH100" s="203">
        <f ca="1">IF(AND(BH$2&gt;$D100,BH$2&lt;=EOMONTH($D100,MatCF)),MIN(BH$77-SUM(BH$92:BH99),$F100-SUM($G100:BG100)),0)</f>
        <v>0</v>
      </c>
      <c r="BI100" s="203">
        <f ca="1">IF(AND(BI$2&gt;$D100,BI$2&lt;=EOMONTH($D100,MatCF)),MIN(BI$77-SUM(BI$92:BI99),$F100-SUM($G100:BH100)),0)</f>
        <v>0</v>
      </c>
      <c r="BJ100" s="203">
        <f ca="1">IF(AND(BJ$2&gt;$D100,BJ$2&lt;=EOMONTH($D100,MatCF)),MIN(BJ$77-SUM(BJ$92:BJ99),$F100-SUM($G100:BI100)),0)</f>
        <v>0</v>
      </c>
      <c r="BK100" s="203">
        <f ca="1">IF(AND(BK$2&gt;$D100,BK$2&lt;=EOMONTH($D100,MatCF)),MIN(BK$77-SUM(BK$92:BK99),$F100-SUM($G100:BJ100)),0)</f>
        <v>0</v>
      </c>
      <c r="BL100" s="203">
        <f ca="1">IF(AND(BL$2&gt;$D100,BL$2&lt;=EOMONTH($D100,MatCF)),MIN(BL$77-SUM(BL$92:BL99),$F100-SUM($G100:BK100)),0)</f>
        <v>0</v>
      </c>
      <c r="BM100" s="203">
        <f ca="1">IF(AND(BM$2&gt;$D100,BM$2&lt;=EOMONTH($D100,MatCF)),MIN(BM$77-SUM(BM$92:BM99),$F100-SUM($G100:BL100)),0)</f>
        <v>0</v>
      </c>
      <c r="BN100" s="203">
        <f ca="1">IF(AND(BN$2&gt;$D100,BN$2&lt;=EOMONTH($D100,MatCF)),MIN(BN$77-SUM(BN$92:BN99),$F100-SUM($G100:BM100)),0)</f>
        <v>0</v>
      </c>
      <c r="BO100" s="203">
        <f ca="1">IF(AND(BO$2&gt;$D100,BO$2&lt;=EOMONTH($D100,MatCF)),MIN(BO$77-SUM(BO$92:BO99),$F100-SUM($G100:BN100)),0)</f>
        <v>0</v>
      </c>
      <c r="BP100" s="203">
        <f ca="1">IF(AND(BP$2&gt;$D100,BP$2&lt;=EOMONTH($D100,MatCF)),MIN(BP$77-SUM(BP$92:BP99),$F100-SUM($G100:BO100)),0)</f>
        <v>0</v>
      </c>
      <c r="BQ100" s="203">
        <f ca="1">IF(AND(BQ$2&gt;$D100,BQ$2&lt;=EOMONTH($D100,MatCF)),MIN(BQ$77-SUM(BQ$92:BQ99),$F100-SUM($G100:BP100)),0)</f>
        <v>0</v>
      </c>
      <c r="BR100" s="203">
        <f ca="1">IF(AND(BR$2&gt;$D100,BR$2&lt;=EOMONTH($D100,MatCF)),MIN(BR$77-SUM(BR$92:BR99),$F100-SUM($G100:BQ100)),0)</f>
        <v>0</v>
      </c>
      <c r="BS100" s="203">
        <f ca="1">IF(AND(BS$2&gt;$D100,BS$2&lt;=EOMONTH($D100,MatCF)),MIN(BS$77-SUM(BS$92:BS99),$F100-SUM($G100:BR100)),0)</f>
        <v>0</v>
      </c>
      <c r="BT100" s="203">
        <f ca="1">IF(AND(BT$2&gt;$D100,BT$2&lt;=EOMONTH($D100,MatCF)),MIN(BT$77-SUM(BT$92:BT99),$F100-SUM($G100:BS100)),0)</f>
        <v>0</v>
      </c>
      <c r="BU100" s="203">
        <f ca="1">IF(AND(BU$2&gt;$D100,BU$2&lt;=EOMONTH($D100,MatCF)),MIN(BU$77-SUM(BU$92:BU99),$F100-SUM($G100:BT100)),0)</f>
        <v>0</v>
      </c>
      <c r="BV100" s="203">
        <f ca="1">IF(AND(BV$2&gt;$D100,BV$2&lt;=EOMONTH($D100,MatCF)),MIN(BV$77-SUM(BV$92:BV99),$F100-SUM($G100:BU100)),0)</f>
        <v>0</v>
      </c>
      <c r="BW100" s="203">
        <f ca="1">IF(AND(BW$2&gt;$D100,BW$2&lt;=EOMONTH($D100,MatCF)),MIN(BW$77-SUM(BW$92:BW99),$F100-SUM($G100:BV100)),0)</f>
        <v>0</v>
      </c>
      <c r="BX100" s="203">
        <f>IF(AND(BX$2&gt;$D100,BX$2&lt;=EOMONTH($D100,MatCF)),MIN(BX$77-SUM(BX$92:BX99),$F100-SUM($G100:BW100)),0)</f>
        <v>0</v>
      </c>
      <c r="BY100" s="203">
        <f>IF(AND(BY$2&gt;$D100,BY$2&lt;=EOMONTH($D100,MatCF)),MIN(BY$77-SUM(BY$92:BY99),$F100-SUM($G100:BX100)),0)</f>
        <v>0</v>
      </c>
      <c r="BZ100" s="203">
        <f>IF(AND(BZ$2&gt;$D100,BZ$2&lt;=EOMONTH($D100,MatCF)),MIN(BZ$77-SUM(BZ$92:BZ99),$F100-SUM($G100:BY100)),0)</f>
        <v>0</v>
      </c>
      <c r="CA100" s="203">
        <f>IF(AND(CA$2&gt;$D100,CA$2&lt;=EOMONTH($D100,MatCF)),MIN(CA$77-SUM(CA$92:CA99),$F100-SUM($G100:BZ100)),0)</f>
        <v>0</v>
      </c>
      <c r="CB100" s="203">
        <f>IF(AND(CB$2&gt;$D100,CB$2&lt;=EOMONTH($D100,MatCF)),MIN(CB$77-SUM(CB$92:CB99),$F100-SUM($G100:CA100)),0)</f>
        <v>0</v>
      </c>
      <c r="CC100" s="203">
        <f>IF(AND(CC$2&gt;$D100,CC$2&lt;=EOMONTH($D100,MatCF)),MIN(CC$77-SUM(CC$92:CC99),$F100-SUM($G100:CB100)),0)</f>
        <v>0</v>
      </c>
      <c r="CD100" s="203">
        <f>IF(AND(CD$2&gt;$D100,CD$2&lt;=EOMONTH($D100,MatCF)),MIN(CD$77-SUM(CD$92:CD99),$F100-SUM($G100:CC100)),0)</f>
        <v>0</v>
      </c>
      <c r="CE100" s="203">
        <f>IF(AND(CE$2&gt;$D100,CE$2&lt;=EOMONTH($D100,MatCF)),MIN(CE$77-SUM(CE$92:CE99),$F100-SUM($G100:CD100)),0)</f>
        <v>0</v>
      </c>
      <c r="CF100" s="203">
        <f>IF(AND(CF$2&gt;$D100,CF$2&lt;=EOMONTH($D100,MatCF)),MIN(CF$77-SUM(CF$92:CF99),$F100-SUM($G100:CE100)),0)</f>
        <v>0</v>
      </c>
      <c r="CG100" s="203">
        <f>IF(AND(CG$2&gt;$D100,CG$2&lt;=EOMONTH($D100,MatCF)),MIN(CG$77-SUM(CG$92:CG99),$F100-SUM($G100:CF100)),0)</f>
        <v>0</v>
      </c>
      <c r="CH100" s="203">
        <f>IF(AND(CH$2&gt;$D100,CH$2&lt;=EOMONTH($D100,MatCF)),MIN(CH$77-SUM(CH$92:CH99),$F100-SUM($G100:CG100)),0)</f>
        <v>0</v>
      </c>
      <c r="CI100" s="203">
        <f>IF(AND(CI$2&gt;$D100,CI$2&lt;=EOMONTH($D100,MatCF)),MIN(CI$77-SUM(CI$92:CI99),$F100-SUM($G100:CH100)),0)</f>
        <v>0</v>
      </c>
      <c r="CJ100" s="203">
        <f>IF(AND(CJ$2&gt;$D100,CJ$2&lt;=EOMONTH($D100,MatCF)),MIN(CJ$77-SUM(CJ$92:CJ99),$F100-SUM($G100:CI100)),0)</f>
        <v>0</v>
      </c>
      <c r="CK100" s="203">
        <f>IF(AND(CK$2&gt;$D100,CK$2&lt;=EOMONTH($D100,MatCF)),MIN(CK$77-SUM(CK$92:CK99),$F100-SUM($G100:CJ100)),0)</f>
        <v>0</v>
      </c>
      <c r="CL100" s="203">
        <f>IF(AND(CL$2&gt;$D100,CL$2&lt;=EOMONTH($D100,MatCF)),MIN(CL$77-SUM(CL$92:CL99),$F100-SUM($G100:CK100)),0)</f>
        <v>0</v>
      </c>
      <c r="CM100" s="203">
        <f>IF(AND(CM$2&gt;$D100,CM$2&lt;=EOMONTH($D100,MatCF)),MIN(CM$77-SUM(CM$92:CM99),$F100-SUM($G100:CL100)),0)</f>
        <v>0</v>
      </c>
      <c r="CN100" s="203">
        <f>IF(AND(CN$2&gt;$D100,CN$2&lt;=EOMONTH($D100,MatCF)),MIN(CN$77-SUM(CN$92:CN99),$F100-SUM($G100:CM100)),0)</f>
        <v>0</v>
      </c>
      <c r="CO100" s="203">
        <f>IF(AND(CO$2&gt;$D100,CO$2&lt;=EOMONTH($D100,MatCF)),MIN(CO$77-SUM(CO$92:CO99),$F100-SUM($G100:CN100)),0)</f>
        <v>0</v>
      </c>
      <c r="CP100" s="203">
        <f>IF(AND(CP$2&gt;$D100,CP$2&lt;=EOMONTH($D100,MatCF)),MIN(CP$77-SUM(CP$92:CP99),$F100-SUM($G100:CO100)),0)</f>
        <v>0</v>
      </c>
      <c r="CQ100" s="203">
        <f>IF(AND(CQ$2&gt;$D100,CQ$2&lt;=EOMONTH($D100,MatCF)),MIN(CQ$77-SUM(CQ$92:CQ99),$F100-SUM($G100:CP100)),0)</f>
        <v>0</v>
      </c>
      <c r="CR100" s="203">
        <f>IF(AND(CR$2&gt;$D100,CR$2&lt;=EOMONTH($D100,MatCF)),MIN(CR$77-SUM(CR$92:CR99),$F100-SUM($G100:CQ100)),0)</f>
        <v>0</v>
      </c>
      <c r="CS100" s="203">
        <f>IF(AND(CS$2&gt;$D100,CS$2&lt;=EOMONTH($D100,MatCF)),MIN(CS$77-SUM(CS$92:CS99),$F100-SUM($G100:CR100)),0)</f>
        <v>0</v>
      </c>
      <c r="CT100" s="203">
        <f>IF(AND(CT$2&gt;$D100,CT$2&lt;=EOMONTH($D100,MatCF)),MIN(CT$77-SUM(CT$92:CT99),$F100-SUM($G100:CS100)),0)</f>
        <v>0</v>
      </c>
      <c r="CU100" s="203">
        <f>IF(AND(CU$2&gt;$D100,CU$2&lt;=EOMONTH($D100,MatCF)),MIN(CU$77-SUM(CU$92:CU99),$F100-SUM($G100:CT100)),0)</f>
        <v>0</v>
      </c>
      <c r="CV100" s="203">
        <f>IF(AND(CV$2&gt;$D100,CV$2&lt;=EOMONTH($D100,MatCF)),MIN(CV$77-SUM(CV$92:CV99),$F100-SUM($G100:CU100)),0)</f>
        <v>0</v>
      </c>
      <c r="CW100" s="203">
        <f>IF(AND(CW$2&gt;$D100,CW$2&lt;=EOMONTH($D100,MatCF)),MIN(CW$77-SUM(CW$92:CW99),$F100-SUM($G100:CV100)),0)</f>
        <v>0</v>
      </c>
      <c r="CX100" s="203">
        <f>IF(AND(CX$2&gt;$D100,CX$2&lt;=EOMONTH($D100,MatCF)),MIN(CX$77-SUM(CX$92:CX99),$F100-SUM($G100:CW100)),0)</f>
        <v>0</v>
      </c>
      <c r="CY100" s="203">
        <f>IF(AND(CY$2&gt;$D100,CY$2&lt;=EOMONTH($D100,MatCF)),MIN(CY$77-SUM(CY$92:CY99),$F100-SUM($G100:CX100)),0)</f>
        <v>0</v>
      </c>
      <c r="CZ100" s="203">
        <f>IF(AND(CZ$2&gt;$D100,CZ$2&lt;=EOMONTH($D100,MatCF)),MIN(CZ$77-SUM(CZ$92:CZ99),$F100-SUM($G100:CY100)),0)</f>
        <v>0</v>
      </c>
      <c r="DA100" s="203">
        <f>IF(AND(DA$2&gt;$D100,DA$2&lt;=EOMONTH($D100,MatCF)),MIN(DA$77-SUM(DA$92:DA99),$F100-SUM($G100:CZ100)),0)</f>
        <v>0</v>
      </c>
      <c r="DB100" s="203">
        <f>IF(AND(DB$2&gt;$D100,DB$2&lt;=EOMONTH($D100,MatCF)),MIN(DB$77-SUM(DB$92:DB99),$F100-SUM($G100:DA100)),0)</f>
        <v>0</v>
      </c>
      <c r="DC100" s="203">
        <f>IF(AND(DC$2&gt;$D100,DC$2&lt;=EOMONTH($D100,MatCF)),MIN(DC$77-SUM(DC$92:DC99),$F100-SUM($G100:DB100)),0)</f>
        <v>0</v>
      </c>
      <c r="DD100" s="203">
        <f>IF(AND(DD$2&gt;$D100,DD$2&lt;=EOMONTH($D100,MatCF)),MIN(DD$77-SUM(DD$92:DD99),$F100-SUM($G100:DC100)),0)</f>
        <v>0</v>
      </c>
      <c r="DE100" s="203">
        <f>IF(AND(DE$2&gt;$D100,DE$2&lt;=EOMONTH($D100,MatCF)),MIN(DE$77-SUM(DE$92:DE99),$F100-SUM($G100:DD100)),0)</f>
        <v>0</v>
      </c>
      <c r="DF100" s="203">
        <f>IF(AND(DF$2&gt;$D100,DF$2&lt;=EOMONTH($D100,MatCF)),MIN(DF$77-SUM(DF$92:DF99),$F100-SUM($G100:DE100)),0)</f>
        <v>0</v>
      </c>
      <c r="DG100" s="203">
        <f>IF(AND(DG$2&gt;$D100,DG$2&lt;=EOMONTH($D100,MatCF)),MIN(DG$77-SUM(DG$92:DG99),$F100-SUM($G100:DF100)),0)</f>
        <v>0</v>
      </c>
      <c r="DH100" s="203">
        <f>IF(AND(DH$2&gt;$D100,DH$2&lt;=EOMONTH($D100,MatCF)),MIN(DH$77-SUM(DH$92:DH99),$F100-SUM($G100:DG100)),0)</f>
        <v>0</v>
      </c>
      <c r="DI100" s="203">
        <f>IF(AND(DI$2&gt;$D100,DI$2&lt;=EOMONTH($D100,MatCF)),MIN(DI$77-SUM(DI$92:DI99),$F100-SUM($G100:DH100)),0)</f>
        <v>0</v>
      </c>
      <c r="DJ100" s="203">
        <f>IF(AND(DJ$2&gt;$D100,DJ$2&lt;=EOMONTH($D100,MatCF)),MIN(DJ$77-SUM(DJ$92:DJ99),$F100-SUM($G100:DI100)),0)</f>
        <v>0</v>
      </c>
      <c r="DK100" s="203">
        <f>IF(AND(DK$2&gt;$D100,DK$2&lt;=EOMONTH($D100,MatCF)),MIN(DK$77-SUM(DK$92:DK99),$F100-SUM($G100:DJ100)),0)</f>
        <v>0</v>
      </c>
      <c r="DL100" s="203">
        <f>IF(AND(DL$2&gt;$D100,DL$2&lt;=EOMONTH($D100,MatCF)),MIN(DL$77-SUM(DL$92:DL99),$F100-SUM($G100:DK100)),0)</f>
        <v>0</v>
      </c>
      <c r="DM100" s="203">
        <f>IF(AND(DM$2&gt;$D100,DM$2&lt;=EOMONTH($D100,MatCF)),MIN(DM$77-SUM(DM$92:DM99),$F100-SUM($G100:DL100)),0)</f>
        <v>0</v>
      </c>
      <c r="DN100" s="203">
        <f>IF(AND(DN$2&gt;$D100,DN$2&lt;=EOMONTH($D100,MatCF)),MIN(DN$77-SUM(DN$92:DN99),$F100-SUM($G100:DM100)),0)</f>
        <v>0</v>
      </c>
      <c r="DO100" s="203">
        <f>IF(AND(DO$2&gt;$D100,DO$2&lt;=EOMONTH($D100,MatCF)),MIN(DO$77-SUM(DO$92:DO99),$F100-SUM($G100:DN100)),0)</f>
        <v>0</v>
      </c>
      <c r="DP100" s="203">
        <f>IF(AND(DP$2&gt;$D100,DP$2&lt;=EOMONTH($D100,MatCF)),MIN(DP$77-SUM(DP$92:DP99),$F100-SUM($G100:DO100)),0)</f>
        <v>0</v>
      </c>
      <c r="DQ100" s="203">
        <f>IF(AND(DQ$2&gt;$D100,DQ$2&lt;=EOMONTH($D100,MatCF)),MIN(DQ$77-SUM(DQ$92:DQ99),$F100-SUM($G100:DP100)),0)</f>
        <v>0</v>
      </c>
      <c r="DR100" s="203">
        <f>IF(AND(DR$2&gt;$D100,DR$2&lt;=EOMONTH($D100,MatCF)),MIN(DR$77-SUM(DR$92:DR99),$F100-SUM($G100:DQ100)),0)</f>
        <v>0</v>
      </c>
      <c r="DS100" s="203">
        <f>IF(AND(DS$2&gt;$D100,DS$2&lt;=EOMONTH($D100,MatCF)),MIN(DS$77-SUM(DS$92:DS99),$F100-SUM($G100:DR100)),0)</f>
        <v>0</v>
      </c>
    </row>
    <row r="101" spans="1:123" ht="12.5" x14ac:dyDescent="0.25">
      <c r="A101" s="171">
        <f t="shared" si="679"/>
        <v>9</v>
      </c>
      <c r="B101" s="226"/>
      <c r="C101" s="227"/>
      <c r="D101" s="226">
        <v>44742</v>
      </c>
      <c r="E101" s="171"/>
      <c r="F101" s="203">
        <f ca="1"/>
        <v>0</v>
      </c>
      <c r="G101" s="203"/>
      <c r="H101" s="203">
        <f>IF(AND(H$2&gt;$D101,H$2&lt;=EOMONTH($D101,MatCF)),MIN(H$77-SUM(H$92:H100),$F101-SUM(G101:$G101)),0)</f>
        <v>0</v>
      </c>
      <c r="I101" s="203">
        <f>IF(AND(I$2&gt;$D101,I$2&lt;=EOMONTH($D101,MatCF)),MIN(I$77-SUM(I$92:I100),$F101-SUM($G101:H101)),0)</f>
        <v>0</v>
      </c>
      <c r="J101" s="203">
        <f>IF(AND(J$2&gt;$D101,J$2&lt;=EOMONTH($D101,MatCF)),MIN(J$77-SUM(J$92:J100),$F101-SUM($G101:I101)),0)</f>
        <v>0</v>
      </c>
      <c r="K101" s="203">
        <f>IF(AND(K$2&gt;$D101,K$2&lt;=EOMONTH($D101,MatCF)),MIN(K$77-SUM(K$92:K100),$F101-SUM($G101:J101)),0)</f>
        <v>0</v>
      </c>
      <c r="L101" s="203">
        <f>IF(AND(L$2&gt;$D101,L$2&lt;=EOMONTH($D101,MatCF)),MIN(L$77-SUM(L$92:L100),$F101-SUM($G101:K101)),0)</f>
        <v>0</v>
      </c>
      <c r="M101" s="203">
        <f>IF(AND(M$2&gt;$D101,M$2&lt;=EOMONTH($D101,MatCF)),MIN(M$77-SUM(M$92:M100),$F101-SUM($G101:L101)),0)</f>
        <v>0</v>
      </c>
      <c r="N101" s="203">
        <f>IF(AND(N$2&gt;$D101,N$2&lt;=EOMONTH($D101,MatCF)),MIN(N$77-SUM(N$92:N100),$F101-SUM($G101:M101)),0)</f>
        <v>0</v>
      </c>
      <c r="O101" s="203">
        <f>IF(AND(O$2&gt;$D101,O$2&lt;=EOMONTH($D101,MatCF)),MIN(O$77-SUM(O$92:O100),$F101-SUM($G101:N101)),0)</f>
        <v>0</v>
      </c>
      <c r="P101" s="203">
        <f>IF(AND(P$2&gt;$D101,P$2&lt;=EOMONTH($D101,MatCF)),MIN(P$77-SUM(P$92:P100),$F101-SUM($G101:O101)),0)</f>
        <v>0</v>
      </c>
      <c r="Q101" s="203">
        <f ca="1">IF(AND(Q$2&gt;$D101,Q$2&lt;=EOMONTH($D101,MatCF)),MIN(Q$77-SUM(Q$92:Q100),$F101-SUM($G101:P101)),0)</f>
        <v>0</v>
      </c>
      <c r="R101" s="203">
        <f ca="1">IF(AND(R$2&gt;$D101,R$2&lt;=EOMONTH($D101,MatCF)),MIN(R$77-SUM(R$92:R100),$F101-SUM($G101:Q101)),0)</f>
        <v>0</v>
      </c>
      <c r="S101" s="203">
        <f ca="1">IF(AND(S$2&gt;$D101,S$2&lt;=EOMONTH($D101,MatCF)),MIN(S$77-SUM(S$92:S100),$F101-SUM($G101:R101)),0)</f>
        <v>0</v>
      </c>
      <c r="T101" s="203">
        <f ca="1">IF(AND(T$2&gt;$D101,T$2&lt;=EOMONTH($D101,MatCF)),MIN(T$77-SUM(T$92:T100),$F101-SUM($G101:S101)),0)</f>
        <v>0</v>
      </c>
      <c r="U101" s="203">
        <f ca="1">IF(AND(U$2&gt;$D101,U$2&lt;=EOMONTH($D101,MatCF)),MIN(U$77-SUM(U$92:U100),$F101-SUM($G101:T101)),0)</f>
        <v>0</v>
      </c>
      <c r="V101" s="203">
        <f ca="1">IF(AND(V$2&gt;$D101,V$2&lt;=EOMONTH($D101,MatCF)),MIN(V$77-SUM(V$92:V100),$F101-SUM($G101:U101)),0)</f>
        <v>0</v>
      </c>
      <c r="W101" s="203">
        <f ca="1">IF(AND(W$2&gt;$D101,W$2&lt;=EOMONTH($D101,MatCF)),MIN(W$77-SUM(W$92:W100),$F101-SUM($G101:V101)),0)</f>
        <v>0</v>
      </c>
      <c r="X101" s="203">
        <f ca="1">IF(AND(X$2&gt;$D101,X$2&lt;=EOMONTH($D101,MatCF)),MIN(X$77-SUM(X$92:X100),$F101-SUM($G101:W101)),0)</f>
        <v>0</v>
      </c>
      <c r="Y101" s="203">
        <f ca="1">IF(AND(Y$2&gt;$D101,Y$2&lt;=EOMONTH($D101,MatCF)),MIN(Y$77-SUM(Y$92:Y100),$F101-SUM($G101:X101)),0)</f>
        <v>0</v>
      </c>
      <c r="Z101" s="203">
        <f ca="1">IF(AND(Z$2&gt;$D101,Z$2&lt;=EOMONTH($D101,MatCF)),MIN(Z$77-SUM(Z$92:Z100),$F101-SUM($G101:Y101)),0)</f>
        <v>0</v>
      </c>
      <c r="AA101" s="203">
        <f ca="1">IF(AND(AA$2&gt;$D101,AA$2&lt;=EOMONTH($D101,MatCF)),MIN(AA$77-SUM(AA$92:AA100),$F101-SUM($G101:Z101)),0)</f>
        <v>0</v>
      </c>
      <c r="AB101" s="203">
        <f ca="1">IF(AND(AB$2&gt;$D101,AB$2&lt;=EOMONTH($D101,MatCF)),MIN(AB$77-SUM(AB$92:AB100),$F101-SUM($G101:AA101)),0)</f>
        <v>0</v>
      </c>
      <c r="AC101" s="203">
        <f ca="1">IF(AND(AC$2&gt;$D101,AC$2&lt;=EOMONTH($D101,MatCF)),MIN(AC$77-SUM(AC$92:AC100),$F101-SUM($G101:AB101)),0)</f>
        <v>0</v>
      </c>
      <c r="AD101" s="203">
        <f ca="1">IF(AND(AD$2&gt;$D101,AD$2&lt;=EOMONTH($D101,MatCF)),MIN(AD$77-SUM(AD$92:AD100),$F101-SUM($G101:AC101)),0)</f>
        <v>0</v>
      </c>
      <c r="AE101" s="203">
        <f ca="1">IF(AND(AE$2&gt;$D101,AE$2&lt;=EOMONTH($D101,MatCF)),MIN(AE$77-SUM(AE$92:AE100),$F101-SUM($G101:AD101)),0)</f>
        <v>0</v>
      </c>
      <c r="AF101" s="203">
        <f ca="1">IF(AND(AF$2&gt;$D101,AF$2&lt;=EOMONTH($D101,MatCF)),MIN(AF$77-SUM(AF$92:AF100),$F101-SUM($G101:AE101)),0)</f>
        <v>0</v>
      </c>
      <c r="AG101" s="203">
        <f ca="1">IF(AND(AG$2&gt;$D101,AG$2&lt;=EOMONTH($D101,MatCF)),MIN(AG$77-SUM(AG$92:AG100),$F101-SUM($G101:AF101)),0)</f>
        <v>0</v>
      </c>
      <c r="AH101" s="203">
        <f ca="1">IF(AND(AH$2&gt;$D101,AH$2&lt;=EOMONTH($D101,MatCF)),MIN(AH$77-SUM(AH$92:AH100),$F101-SUM($G101:AG101)),0)</f>
        <v>0</v>
      </c>
      <c r="AI101" s="203">
        <f ca="1">IF(AND(AI$2&gt;$D101,AI$2&lt;=EOMONTH($D101,MatCF)),MIN(AI$77-SUM(AI$92:AI100),$F101-SUM($G101:AH101)),0)</f>
        <v>0</v>
      </c>
      <c r="AJ101" s="203">
        <f ca="1">IF(AND(AJ$2&gt;$D101,AJ$2&lt;=EOMONTH($D101,MatCF)),MIN(AJ$77-SUM(AJ$92:AJ100),$F101-SUM($G101:AI101)),0)</f>
        <v>0</v>
      </c>
      <c r="AK101" s="203">
        <f ca="1">IF(AND(AK$2&gt;$D101,AK$2&lt;=EOMONTH($D101,MatCF)),MIN(AK$77-SUM(AK$92:AK100),$F101-SUM($G101:AJ101)),0)</f>
        <v>0</v>
      </c>
      <c r="AL101" s="203">
        <f ca="1">IF(AND(AL$2&gt;$D101,AL$2&lt;=EOMONTH($D101,MatCF)),MIN(AL$77-SUM(AL$92:AL100),$F101-SUM($G101:AK101)),0)</f>
        <v>0</v>
      </c>
      <c r="AM101" s="203">
        <f ca="1">IF(AND(AM$2&gt;$D101,AM$2&lt;=EOMONTH($D101,MatCF)),MIN(AM$77-SUM(AM$92:AM100),$F101-SUM($G101:AL101)),0)</f>
        <v>0</v>
      </c>
      <c r="AN101" s="203">
        <f ca="1">IF(AND(AN$2&gt;$D101,AN$2&lt;=EOMONTH($D101,MatCF)),MIN(AN$77-SUM(AN$92:AN100),$F101-SUM($G101:AM101)),0)</f>
        <v>0</v>
      </c>
      <c r="AO101" s="203">
        <f ca="1">IF(AND(AO$2&gt;$D101,AO$2&lt;=EOMONTH($D101,MatCF)),MIN(AO$77-SUM(AO$92:AO100),$F101-SUM($G101:AN101)),0)</f>
        <v>0</v>
      </c>
      <c r="AP101" s="203">
        <f ca="1">IF(AND(AP$2&gt;$D101,AP$2&lt;=EOMONTH($D101,MatCF)),MIN(AP$77-SUM(AP$92:AP100),$F101-SUM($G101:AO101)),0)</f>
        <v>0</v>
      </c>
      <c r="AQ101" s="203">
        <f ca="1">IF(AND(AQ$2&gt;$D101,AQ$2&lt;=EOMONTH($D101,MatCF)),MIN(AQ$77-SUM(AQ$92:AQ100),$F101-SUM($G101:AP101)),0)</f>
        <v>0</v>
      </c>
      <c r="AR101" s="203">
        <f ca="1">IF(AND(AR$2&gt;$D101,AR$2&lt;=EOMONTH($D101,MatCF)),MIN(AR$77-SUM(AR$92:AR100),$F101-SUM($G101:AQ101)),0)</f>
        <v>0</v>
      </c>
      <c r="AS101" s="203">
        <f ca="1">IF(AND(AS$2&gt;$D101,AS$2&lt;=EOMONTH($D101,MatCF)),MIN(AS$77-SUM(AS$92:AS100),$F101-SUM($G101:AR101)),0)</f>
        <v>0</v>
      </c>
      <c r="AT101" s="203">
        <f ca="1">IF(AND(AT$2&gt;$D101,AT$2&lt;=EOMONTH($D101,MatCF)),MIN(AT$77-SUM(AT$92:AT100),$F101-SUM($G101:AS101)),0)</f>
        <v>0</v>
      </c>
      <c r="AU101" s="203">
        <f ca="1">IF(AND(AU$2&gt;$D101,AU$2&lt;=EOMONTH($D101,MatCF)),MIN(AU$77-SUM(AU$92:AU100),$F101-SUM($G101:AT101)),0)</f>
        <v>0</v>
      </c>
      <c r="AV101" s="203">
        <f ca="1">IF(AND(AV$2&gt;$D101,AV$2&lt;=EOMONTH($D101,MatCF)),MIN(AV$77-SUM(AV$92:AV100),$F101-SUM($G101:AU101)),0)</f>
        <v>0</v>
      </c>
      <c r="AW101" s="203">
        <f ca="1">IF(AND(AW$2&gt;$D101,AW$2&lt;=EOMONTH($D101,MatCF)),MIN(AW$77-SUM(AW$92:AW100),$F101-SUM($G101:AV101)),0)</f>
        <v>0</v>
      </c>
      <c r="AX101" s="203">
        <f ca="1">IF(AND(AX$2&gt;$D101,AX$2&lt;=EOMONTH($D101,MatCF)),MIN(AX$77-SUM(AX$92:AX100),$F101-SUM($G101:AW101)),0)</f>
        <v>0</v>
      </c>
      <c r="AY101" s="203">
        <f ca="1">IF(AND(AY$2&gt;$D101,AY$2&lt;=EOMONTH($D101,MatCF)),MIN(AY$77-SUM(AY$92:AY100),$F101-SUM($G101:AX101)),0)</f>
        <v>0</v>
      </c>
      <c r="AZ101" s="203">
        <f ca="1">IF(AND(AZ$2&gt;$D101,AZ$2&lt;=EOMONTH($D101,MatCF)),MIN(AZ$77-SUM(AZ$92:AZ100),$F101-SUM($G101:AY101)),0)</f>
        <v>0</v>
      </c>
      <c r="BA101" s="203">
        <f ca="1">IF(AND(BA$2&gt;$D101,BA$2&lt;=EOMONTH($D101,MatCF)),MIN(BA$77-SUM(BA$92:BA100),$F101-SUM($G101:AZ101)),0)</f>
        <v>0</v>
      </c>
      <c r="BB101" s="203">
        <f ca="1">IF(AND(BB$2&gt;$D101,BB$2&lt;=EOMONTH($D101,MatCF)),MIN(BB$77-SUM(BB$92:BB100),$F101-SUM($G101:BA101)),0)</f>
        <v>0</v>
      </c>
      <c r="BC101" s="203">
        <f ca="1">IF(AND(BC$2&gt;$D101,BC$2&lt;=EOMONTH($D101,MatCF)),MIN(BC$77-SUM(BC$92:BC100),$F101-SUM($G101:BB101)),0)</f>
        <v>0</v>
      </c>
      <c r="BD101" s="203">
        <f ca="1">IF(AND(BD$2&gt;$D101,BD$2&lt;=EOMONTH($D101,MatCF)),MIN(BD$77-SUM(BD$92:BD100),$F101-SUM($G101:BC101)),0)</f>
        <v>0</v>
      </c>
      <c r="BE101" s="203">
        <f ca="1">IF(AND(BE$2&gt;$D101,BE$2&lt;=EOMONTH($D101,MatCF)),MIN(BE$77-SUM(BE$92:BE100),$F101-SUM($G101:BD101)),0)</f>
        <v>0</v>
      </c>
      <c r="BF101" s="203">
        <f ca="1">IF(AND(BF$2&gt;$D101,BF$2&lt;=EOMONTH($D101,MatCF)),MIN(BF$77-SUM(BF$92:BF100),$F101-SUM($G101:BE101)),0)</f>
        <v>0</v>
      </c>
      <c r="BG101" s="203">
        <f ca="1">IF(AND(BG$2&gt;$D101,BG$2&lt;=EOMONTH($D101,MatCF)),MIN(BG$77-SUM(BG$92:BG100),$F101-SUM($G101:BF101)),0)</f>
        <v>0</v>
      </c>
      <c r="BH101" s="203">
        <f ca="1">IF(AND(BH$2&gt;$D101,BH$2&lt;=EOMONTH($D101,MatCF)),MIN(BH$77-SUM(BH$92:BH100),$F101-SUM($G101:BG101)),0)</f>
        <v>0</v>
      </c>
      <c r="BI101" s="203">
        <f ca="1">IF(AND(BI$2&gt;$D101,BI$2&lt;=EOMONTH($D101,MatCF)),MIN(BI$77-SUM(BI$92:BI100),$F101-SUM($G101:BH101)),0)</f>
        <v>0</v>
      </c>
      <c r="BJ101" s="203">
        <f ca="1">IF(AND(BJ$2&gt;$D101,BJ$2&lt;=EOMONTH($D101,MatCF)),MIN(BJ$77-SUM(BJ$92:BJ100),$F101-SUM($G101:BI101)),0)</f>
        <v>0</v>
      </c>
      <c r="BK101" s="203">
        <f ca="1">IF(AND(BK$2&gt;$D101,BK$2&lt;=EOMONTH($D101,MatCF)),MIN(BK$77-SUM(BK$92:BK100),$F101-SUM($G101:BJ101)),0)</f>
        <v>0</v>
      </c>
      <c r="BL101" s="203">
        <f ca="1">IF(AND(BL$2&gt;$D101,BL$2&lt;=EOMONTH($D101,MatCF)),MIN(BL$77-SUM(BL$92:BL100),$F101-SUM($G101:BK101)),0)</f>
        <v>0</v>
      </c>
      <c r="BM101" s="203">
        <f ca="1">IF(AND(BM$2&gt;$D101,BM$2&lt;=EOMONTH($D101,MatCF)),MIN(BM$77-SUM(BM$92:BM100),$F101-SUM($G101:BL101)),0)</f>
        <v>0</v>
      </c>
      <c r="BN101" s="203">
        <f ca="1">IF(AND(BN$2&gt;$D101,BN$2&lt;=EOMONTH($D101,MatCF)),MIN(BN$77-SUM(BN$92:BN100),$F101-SUM($G101:BM101)),0)</f>
        <v>0</v>
      </c>
      <c r="BO101" s="203">
        <f ca="1">IF(AND(BO$2&gt;$D101,BO$2&lt;=EOMONTH($D101,MatCF)),MIN(BO$77-SUM(BO$92:BO100),$F101-SUM($G101:BN101)),0)</f>
        <v>0</v>
      </c>
      <c r="BP101" s="203">
        <f ca="1">IF(AND(BP$2&gt;$D101,BP$2&lt;=EOMONTH($D101,MatCF)),MIN(BP$77-SUM(BP$92:BP100),$F101-SUM($G101:BO101)),0)</f>
        <v>0</v>
      </c>
      <c r="BQ101" s="203">
        <f ca="1">IF(AND(BQ$2&gt;$D101,BQ$2&lt;=EOMONTH($D101,MatCF)),MIN(BQ$77-SUM(BQ$92:BQ100),$F101-SUM($G101:BP101)),0)</f>
        <v>0</v>
      </c>
      <c r="BR101" s="203">
        <f ca="1">IF(AND(BR$2&gt;$D101,BR$2&lt;=EOMONTH($D101,MatCF)),MIN(BR$77-SUM(BR$92:BR100),$F101-SUM($G101:BQ101)),0)</f>
        <v>0</v>
      </c>
      <c r="BS101" s="203">
        <f ca="1">IF(AND(BS$2&gt;$D101,BS$2&lt;=EOMONTH($D101,MatCF)),MIN(BS$77-SUM(BS$92:BS100),$F101-SUM($G101:BR101)),0)</f>
        <v>0</v>
      </c>
      <c r="BT101" s="203">
        <f ca="1">IF(AND(BT$2&gt;$D101,BT$2&lt;=EOMONTH($D101,MatCF)),MIN(BT$77-SUM(BT$92:BT100),$F101-SUM($G101:BS101)),0)</f>
        <v>0</v>
      </c>
      <c r="BU101" s="203">
        <f ca="1">IF(AND(BU$2&gt;$D101,BU$2&lt;=EOMONTH($D101,MatCF)),MIN(BU$77-SUM(BU$92:BU100),$F101-SUM($G101:BT101)),0)</f>
        <v>0</v>
      </c>
      <c r="BV101" s="203">
        <f ca="1">IF(AND(BV$2&gt;$D101,BV$2&lt;=EOMONTH($D101,MatCF)),MIN(BV$77-SUM(BV$92:BV100),$F101-SUM($G101:BU101)),0)</f>
        <v>0</v>
      </c>
      <c r="BW101" s="203">
        <f ca="1">IF(AND(BW$2&gt;$D101,BW$2&lt;=EOMONTH($D101,MatCF)),MIN(BW$77-SUM(BW$92:BW100),$F101-SUM($G101:BV101)),0)</f>
        <v>0</v>
      </c>
      <c r="BX101" s="203">
        <f ca="1">IF(AND(BX$2&gt;$D101,BX$2&lt;=EOMONTH($D101,MatCF)),MIN(BX$77-SUM(BX$92:BX100),$F101-SUM($G101:BW101)),0)</f>
        <v>0</v>
      </c>
      <c r="BY101" s="203">
        <f>IF(AND(BY$2&gt;$D101,BY$2&lt;=EOMONTH($D101,MatCF)),MIN(BY$77-SUM(BY$92:BY100),$F101-SUM($G101:BX101)),0)</f>
        <v>0</v>
      </c>
      <c r="BZ101" s="203">
        <f>IF(AND(BZ$2&gt;$D101,BZ$2&lt;=EOMONTH($D101,MatCF)),MIN(BZ$77-SUM(BZ$92:BZ100),$F101-SUM($G101:BY101)),0)</f>
        <v>0</v>
      </c>
      <c r="CA101" s="203">
        <f>IF(AND(CA$2&gt;$D101,CA$2&lt;=EOMONTH($D101,MatCF)),MIN(CA$77-SUM(CA$92:CA100),$F101-SUM($G101:BZ101)),0)</f>
        <v>0</v>
      </c>
      <c r="CB101" s="203">
        <f>IF(AND(CB$2&gt;$D101,CB$2&lt;=EOMONTH($D101,MatCF)),MIN(CB$77-SUM(CB$92:CB100),$F101-SUM($G101:CA101)),0)</f>
        <v>0</v>
      </c>
      <c r="CC101" s="203">
        <f>IF(AND(CC$2&gt;$D101,CC$2&lt;=EOMONTH($D101,MatCF)),MIN(CC$77-SUM(CC$92:CC100),$F101-SUM($G101:CB101)),0)</f>
        <v>0</v>
      </c>
      <c r="CD101" s="203">
        <f>IF(AND(CD$2&gt;$D101,CD$2&lt;=EOMONTH($D101,MatCF)),MIN(CD$77-SUM(CD$92:CD100),$F101-SUM($G101:CC101)),0)</f>
        <v>0</v>
      </c>
      <c r="CE101" s="203">
        <f>IF(AND(CE$2&gt;$D101,CE$2&lt;=EOMONTH($D101,MatCF)),MIN(CE$77-SUM(CE$92:CE100),$F101-SUM($G101:CD101)),0)</f>
        <v>0</v>
      </c>
      <c r="CF101" s="203">
        <f>IF(AND(CF$2&gt;$D101,CF$2&lt;=EOMONTH($D101,MatCF)),MIN(CF$77-SUM(CF$92:CF100),$F101-SUM($G101:CE101)),0)</f>
        <v>0</v>
      </c>
      <c r="CG101" s="203">
        <f>IF(AND(CG$2&gt;$D101,CG$2&lt;=EOMONTH($D101,MatCF)),MIN(CG$77-SUM(CG$92:CG100),$F101-SUM($G101:CF101)),0)</f>
        <v>0</v>
      </c>
      <c r="CH101" s="203">
        <f>IF(AND(CH$2&gt;$D101,CH$2&lt;=EOMONTH($D101,MatCF)),MIN(CH$77-SUM(CH$92:CH100),$F101-SUM($G101:CG101)),0)</f>
        <v>0</v>
      </c>
      <c r="CI101" s="203">
        <f>IF(AND(CI$2&gt;$D101,CI$2&lt;=EOMONTH($D101,MatCF)),MIN(CI$77-SUM(CI$92:CI100),$F101-SUM($G101:CH101)),0)</f>
        <v>0</v>
      </c>
      <c r="CJ101" s="203">
        <f>IF(AND(CJ$2&gt;$D101,CJ$2&lt;=EOMONTH($D101,MatCF)),MIN(CJ$77-SUM(CJ$92:CJ100),$F101-SUM($G101:CI101)),0)</f>
        <v>0</v>
      </c>
      <c r="CK101" s="203">
        <f>IF(AND(CK$2&gt;$D101,CK$2&lt;=EOMONTH($D101,MatCF)),MIN(CK$77-SUM(CK$92:CK100),$F101-SUM($G101:CJ101)),0)</f>
        <v>0</v>
      </c>
      <c r="CL101" s="203">
        <f>IF(AND(CL$2&gt;$D101,CL$2&lt;=EOMONTH($D101,MatCF)),MIN(CL$77-SUM(CL$92:CL100),$F101-SUM($G101:CK101)),0)</f>
        <v>0</v>
      </c>
      <c r="CM101" s="203">
        <f>IF(AND(CM$2&gt;$D101,CM$2&lt;=EOMONTH($D101,MatCF)),MIN(CM$77-SUM(CM$92:CM100),$F101-SUM($G101:CL101)),0)</f>
        <v>0</v>
      </c>
      <c r="CN101" s="203">
        <f>IF(AND(CN$2&gt;$D101,CN$2&lt;=EOMONTH($D101,MatCF)),MIN(CN$77-SUM(CN$92:CN100),$F101-SUM($G101:CM101)),0)</f>
        <v>0</v>
      </c>
      <c r="CO101" s="203">
        <f>IF(AND(CO$2&gt;$D101,CO$2&lt;=EOMONTH($D101,MatCF)),MIN(CO$77-SUM(CO$92:CO100),$F101-SUM($G101:CN101)),0)</f>
        <v>0</v>
      </c>
      <c r="CP101" s="203">
        <f>IF(AND(CP$2&gt;$D101,CP$2&lt;=EOMONTH($D101,MatCF)),MIN(CP$77-SUM(CP$92:CP100),$F101-SUM($G101:CO101)),0)</f>
        <v>0</v>
      </c>
      <c r="CQ101" s="203">
        <f>IF(AND(CQ$2&gt;$D101,CQ$2&lt;=EOMONTH($D101,MatCF)),MIN(CQ$77-SUM(CQ$92:CQ100),$F101-SUM($G101:CP101)),0)</f>
        <v>0</v>
      </c>
      <c r="CR101" s="203">
        <f>IF(AND(CR$2&gt;$D101,CR$2&lt;=EOMONTH($D101,MatCF)),MIN(CR$77-SUM(CR$92:CR100),$F101-SUM($G101:CQ101)),0)</f>
        <v>0</v>
      </c>
      <c r="CS101" s="203">
        <f>IF(AND(CS$2&gt;$D101,CS$2&lt;=EOMONTH($D101,MatCF)),MIN(CS$77-SUM(CS$92:CS100),$F101-SUM($G101:CR101)),0)</f>
        <v>0</v>
      </c>
      <c r="CT101" s="203">
        <f>IF(AND(CT$2&gt;$D101,CT$2&lt;=EOMONTH($D101,MatCF)),MIN(CT$77-SUM(CT$92:CT100),$F101-SUM($G101:CS101)),0)</f>
        <v>0</v>
      </c>
      <c r="CU101" s="203">
        <f>IF(AND(CU$2&gt;$D101,CU$2&lt;=EOMONTH($D101,MatCF)),MIN(CU$77-SUM(CU$92:CU100),$F101-SUM($G101:CT101)),0)</f>
        <v>0</v>
      </c>
      <c r="CV101" s="203">
        <f>IF(AND(CV$2&gt;$D101,CV$2&lt;=EOMONTH($D101,MatCF)),MIN(CV$77-SUM(CV$92:CV100),$F101-SUM($G101:CU101)),0)</f>
        <v>0</v>
      </c>
      <c r="CW101" s="203">
        <f>IF(AND(CW$2&gt;$D101,CW$2&lt;=EOMONTH($D101,MatCF)),MIN(CW$77-SUM(CW$92:CW100),$F101-SUM($G101:CV101)),0)</f>
        <v>0</v>
      </c>
      <c r="CX101" s="203">
        <f>IF(AND(CX$2&gt;$D101,CX$2&lt;=EOMONTH($D101,MatCF)),MIN(CX$77-SUM(CX$92:CX100),$F101-SUM($G101:CW101)),0)</f>
        <v>0</v>
      </c>
      <c r="CY101" s="203">
        <f>IF(AND(CY$2&gt;$D101,CY$2&lt;=EOMONTH($D101,MatCF)),MIN(CY$77-SUM(CY$92:CY100),$F101-SUM($G101:CX101)),0)</f>
        <v>0</v>
      </c>
      <c r="CZ101" s="203">
        <f>IF(AND(CZ$2&gt;$D101,CZ$2&lt;=EOMONTH($D101,MatCF)),MIN(CZ$77-SUM(CZ$92:CZ100),$F101-SUM($G101:CY101)),0)</f>
        <v>0</v>
      </c>
      <c r="DA101" s="203">
        <f>IF(AND(DA$2&gt;$D101,DA$2&lt;=EOMONTH($D101,MatCF)),MIN(DA$77-SUM(DA$92:DA100),$F101-SUM($G101:CZ101)),0)</f>
        <v>0</v>
      </c>
      <c r="DB101" s="203">
        <f>IF(AND(DB$2&gt;$D101,DB$2&lt;=EOMONTH($D101,MatCF)),MIN(DB$77-SUM(DB$92:DB100),$F101-SUM($G101:DA101)),0)</f>
        <v>0</v>
      </c>
      <c r="DC101" s="203">
        <f>IF(AND(DC$2&gt;$D101,DC$2&lt;=EOMONTH($D101,MatCF)),MIN(DC$77-SUM(DC$92:DC100),$F101-SUM($G101:DB101)),0)</f>
        <v>0</v>
      </c>
      <c r="DD101" s="203">
        <f>IF(AND(DD$2&gt;$D101,DD$2&lt;=EOMONTH($D101,MatCF)),MIN(DD$77-SUM(DD$92:DD100),$F101-SUM($G101:DC101)),0)</f>
        <v>0</v>
      </c>
      <c r="DE101" s="203">
        <f>IF(AND(DE$2&gt;$D101,DE$2&lt;=EOMONTH($D101,MatCF)),MIN(DE$77-SUM(DE$92:DE100),$F101-SUM($G101:DD101)),0)</f>
        <v>0</v>
      </c>
      <c r="DF101" s="203">
        <f>IF(AND(DF$2&gt;$D101,DF$2&lt;=EOMONTH($D101,MatCF)),MIN(DF$77-SUM(DF$92:DF100),$F101-SUM($G101:DE101)),0)</f>
        <v>0</v>
      </c>
      <c r="DG101" s="203">
        <f>IF(AND(DG$2&gt;$D101,DG$2&lt;=EOMONTH($D101,MatCF)),MIN(DG$77-SUM(DG$92:DG100),$F101-SUM($G101:DF101)),0)</f>
        <v>0</v>
      </c>
      <c r="DH101" s="203">
        <f>IF(AND(DH$2&gt;$D101,DH$2&lt;=EOMONTH($D101,MatCF)),MIN(DH$77-SUM(DH$92:DH100),$F101-SUM($G101:DG101)),0)</f>
        <v>0</v>
      </c>
      <c r="DI101" s="203">
        <f>IF(AND(DI$2&gt;$D101,DI$2&lt;=EOMONTH($D101,MatCF)),MIN(DI$77-SUM(DI$92:DI100),$F101-SUM($G101:DH101)),0)</f>
        <v>0</v>
      </c>
      <c r="DJ101" s="203">
        <f>IF(AND(DJ$2&gt;$D101,DJ$2&lt;=EOMONTH($D101,MatCF)),MIN(DJ$77-SUM(DJ$92:DJ100),$F101-SUM($G101:DI101)),0)</f>
        <v>0</v>
      </c>
      <c r="DK101" s="203">
        <f>IF(AND(DK$2&gt;$D101,DK$2&lt;=EOMONTH($D101,MatCF)),MIN(DK$77-SUM(DK$92:DK100),$F101-SUM($G101:DJ101)),0)</f>
        <v>0</v>
      </c>
      <c r="DL101" s="203">
        <f>IF(AND(DL$2&gt;$D101,DL$2&lt;=EOMONTH($D101,MatCF)),MIN(DL$77-SUM(DL$92:DL100),$F101-SUM($G101:DK101)),0)</f>
        <v>0</v>
      </c>
      <c r="DM101" s="203">
        <f>IF(AND(DM$2&gt;$D101,DM$2&lt;=EOMONTH($D101,MatCF)),MIN(DM$77-SUM(DM$92:DM100),$F101-SUM($G101:DL101)),0)</f>
        <v>0</v>
      </c>
      <c r="DN101" s="203">
        <f>IF(AND(DN$2&gt;$D101,DN$2&lt;=EOMONTH($D101,MatCF)),MIN(DN$77-SUM(DN$92:DN100),$F101-SUM($G101:DM101)),0)</f>
        <v>0</v>
      </c>
      <c r="DO101" s="203">
        <f>IF(AND(DO$2&gt;$D101,DO$2&lt;=EOMONTH($D101,MatCF)),MIN(DO$77-SUM(DO$92:DO100),$F101-SUM($G101:DN101)),0)</f>
        <v>0</v>
      </c>
      <c r="DP101" s="203">
        <f>IF(AND(DP$2&gt;$D101,DP$2&lt;=EOMONTH($D101,MatCF)),MIN(DP$77-SUM(DP$92:DP100),$F101-SUM($G101:DO101)),0)</f>
        <v>0</v>
      </c>
      <c r="DQ101" s="203">
        <f>IF(AND(DQ$2&gt;$D101,DQ$2&lt;=EOMONTH($D101,MatCF)),MIN(DQ$77-SUM(DQ$92:DQ100),$F101-SUM($G101:DP101)),0)</f>
        <v>0</v>
      </c>
      <c r="DR101" s="203">
        <f>IF(AND(DR$2&gt;$D101,DR$2&lt;=EOMONTH($D101,MatCF)),MIN(DR$77-SUM(DR$92:DR100),$F101-SUM($G101:DQ101)),0)</f>
        <v>0</v>
      </c>
      <c r="DS101" s="203">
        <f>IF(AND(DS$2&gt;$D101,DS$2&lt;=EOMONTH($D101,MatCF)),MIN(DS$77-SUM(DS$92:DS100),$F101-SUM($G101:DR101)),0)</f>
        <v>0</v>
      </c>
    </row>
    <row r="102" spans="1:123" ht="12.5" x14ac:dyDescent="0.25">
      <c r="A102" s="171">
        <f t="shared" si="679"/>
        <v>10</v>
      </c>
      <c r="B102" s="226"/>
      <c r="C102" s="227"/>
      <c r="D102" s="226">
        <v>44834</v>
      </c>
      <c r="E102" s="171"/>
      <c r="F102" s="203">
        <f ca="1"/>
        <v>0</v>
      </c>
      <c r="G102" s="203"/>
      <c r="H102" s="203">
        <f>IF(AND(H$2&gt;$D102,H$2&lt;=EOMONTH($D102,MatCF)),MIN(H$77-SUM(H$92:H101),$F102-SUM(G102:$G102)),0)</f>
        <v>0</v>
      </c>
      <c r="I102" s="203">
        <f>IF(AND(I$2&gt;$D102,I$2&lt;=EOMONTH($D102,MatCF)),MIN(I$77-SUM(I$92:I101),$F102-SUM($G102:H102)),0)</f>
        <v>0</v>
      </c>
      <c r="J102" s="203">
        <f>IF(AND(J$2&gt;$D102,J$2&lt;=EOMONTH($D102,MatCF)),MIN(J$77-SUM(J$92:J101),$F102-SUM($G102:I102)),0)</f>
        <v>0</v>
      </c>
      <c r="K102" s="203">
        <f>IF(AND(K$2&gt;$D102,K$2&lt;=EOMONTH($D102,MatCF)),MIN(K$77-SUM(K$92:K101),$F102-SUM($G102:J102)),0)</f>
        <v>0</v>
      </c>
      <c r="L102" s="203">
        <f>IF(AND(L$2&gt;$D102,L$2&lt;=EOMONTH($D102,MatCF)),MIN(L$77-SUM(L$92:L101),$F102-SUM($G102:K102)),0)</f>
        <v>0</v>
      </c>
      <c r="M102" s="203">
        <f>IF(AND(M$2&gt;$D102,M$2&lt;=EOMONTH($D102,MatCF)),MIN(M$77-SUM(M$92:M101),$F102-SUM($G102:L102)),0)</f>
        <v>0</v>
      </c>
      <c r="N102" s="203">
        <f>IF(AND(N$2&gt;$D102,N$2&lt;=EOMONTH($D102,MatCF)),MIN(N$77-SUM(N$92:N101),$F102-SUM($G102:M102)),0)</f>
        <v>0</v>
      </c>
      <c r="O102" s="203">
        <f>IF(AND(O$2&gt;$D102,O$2&lt;=EOMONTH($D102,MatCF)),MIN(O$77-SUM(O$92:O101),$F102-SUM($G102:N102)),0)</f>
        <v>0</v>
      </c>
      <c r="P102" s="203">
        <f>IF(AND(P$2&gt;$D102,P$2&lt;=EOMONTH($D102,MatCF)),MIN(P$77-SUM(P$92:P101),$F102-SUM($G102:O102)),0)</f>
        <v>0</v>
      </c>
      <c r="Q102" s="203">
        <f>IF(AND(Q$2&gt;$D102,Q$2&lt;=EOMONTH($D102,MatCF)),MIN(Q$77-SUM(Q$92:Q101),$F102-SUM($G102:P102)),0)</f>
        <v>0</v>
      </c>
      <c r="R102" s="203">
        <f ca="1">IF(AND(R$2&gt;$D102,R$2&lt;=EOMONTH($D102,MatCF)),MIN(R$77-SUM(R$92:R101),$F102-SUM($G102:Q102)),0)</f>
        <v>0</v>
      </c>
      <c r="S102" s="203">
        <f ca="1">IF(AND(S$2&gt;$D102,S$2&lt;=EOMONTH($D102,MatCF)),MIN(S$77-SUM(S$92:S101),$F102-SUM($G102:R102)),0)</f>
        <v>0</v>
      </c>
      <c r="T102" s="203">
        <f ca="1">IF(AND(T$2&gt;$D102,T$2&lt;=EOMONTH($D102,MatCF)),MIN(T$77-SUM(T$92:T101),$F102-SUM($G102:S102)),0)</f>
        <v>0</v>
      </c>
      <c r="U102" s="203">
        <f ca="1">IF(AND(U$2&gt;$D102,U$2&lt;=EOMONTH($D102,MatCF)),MIN(U$77-SUM(U$92:U101),$F102-SUM($G102:T102)),0)</f>
        <v>0</v>
      </c>
      <c r="V102" s="203">
        <f ca="1">IF(AND(V$2&gt;$D102,V$2&lt;=EOMONTH($D102,MatCF)),MIN(V$77-SUM(V$92:V101),$F102-SUM($G102:U102)),0)</f>
        <v>0</v>
      </c>
      <c r="W102" s="203">
        <f ca="1">IF(AND(W$2&gt;$D102,W$2&lt;=EOMONTH($D102,MatCF)),MIN(W$77-SUM(W$92:W101),$F102-SUM($G102:V102)),0)</f>
        <v>0</v>
      </c>
      <c r="X102" s="203">
        <f ca="1">IF(AND(X$2&gt;$D102,X$2&lt;=EOMONTH($D102,MatCF)),MIN(X$77-SUM(X$92:X101),$F102-SUM($G102:W102)),0)</f>
        <v>0</v>
      </c>
      <c r="Y102" s="203">
        <f ca="1">IF(AND(Y$2&gt;$D102,Y$2&lt;=EOMONTH($D102,MatCF)),MIN(Y$77-SUM(Y$92:Y101),$F102-SUM($G102:X102)),0)</f>
        <v>0</v>
      </c>
      <c r="Z102" s="203">
        <f ca="1">IF(AND(Z$2&gt;$D102,Z$2&lt;=EOMONTH($D102,MatCF)),MIN(Z$77-SUM(Z$92:Z101),$F102-SUM($G102:Y102)),0)</f>
        <v>0</v>
      </c>
      <c r="AA102" s="203">
        <f ca="1">IF(AND(AA$2&gt;$D102,AA$2&lt;=EOMONTH($D102,MatCF)),MIN(AA$77-SUM(AA$92:AA101),$F102-SUM($G102:Z102)),0)</f>
        <v>0</v>
      </c>
      <c r="AB102" s="203">
        <f ca="1">IF(AND(AB$2&gt;$D102,AB$2&lt;=EOMONTH($D102,MatCF)),MIN(AB$77-SUM(AB$92:AB101),$F102-SUM($G102:AA102)),0)</f>
        <v>0</v>
      </c>
      <c r="AC102" s="203">
        <f ca="1">IF(AND(AC$2&gt;$D102,AC$2&lt;=EOMONTH($D102,MatCF)),MIN(AC$77-SUM(AC$92:AC101),$F102-SUM($G102:AB102)),0)</f>
        <v>0</v>
      </c>
      <c r="AD102" s="203">
        <f ca="1">IF(AND(AD$2&gt;$D102,AD$2&lt;=EOMONTH($D102,MatCF)),MIN(AD$77-SUM(AD$92:AD101),$F102-SUM($G102:AC102)),0)</f>
        <v>0</v>
      </c>
      <c r="AE102" s="203">
        <f ca="1">IF(AND(AE$2&gt;$D102,AE$2&lt;=EOMONTH($D102,MatCF)),MIN(AE$77-SUM(AE$92:AE101),$F102-SUM($G102:AD102)),0)</f>
        <v>0</v>
      </c>
      <c r="AF102" s="203">
        <f ca="1">IF(AND(AF$2&gt;$D102,AF$2&lt;=EOMONTH($D102,MatCF)),MIN(AF$77-SUM(AF$92:AF101),$F102-SUM($G102:AE102)),0)</f>
        <v>0</v>
      </c>
      <c r="AG102" s="203">
        <f ca="1">IF(AND(AG$2&gt;$D102,AG$2&lt;=EOMONTH($D102,MatCF)),MIN(AG$77-SUM(AG$92:AG101),$F102-SUM($G102:AF102)),0)</f>
        <v>0</v>
      </c>
      <c r="AH102" s="203">
        <f ca="1">IF(AND(AH$2&gt;$D102,AH$2&lt;=EOMONTH($D102,MatCF)),MIN(AH$77-SUM(AH$92:AH101),$F102-SUM($G102:AG102)),0)</f>
        <v>0</v>
      </c>
      <c r="AI102" s="203">
        <f ca="1">IF(AND(AI$2&gt;$D102,AI$2&lt;=EOMONTH($D102,MatCF)),MIN(AI$77-SUM(AI$92:AI101),$F102-SUM($G102:AH102)),0)</f>
        <v>0</v>
      </c>
      <c r="AJ102" s="203">
        <f ca="1">IF(AND(AJ$2&gt;$D102,AJ$2&lt;=EOMONTH($D102,MatCF)),MIN(AJ$77-SUM(AJ$92:AJ101),$F102-SUM($G102:AI102)),0)</f>
        <v>0</v>
      </c>
      <c r="AK102" s="203">
        <f ca="1">IF(AND(AK$2&gt;$D102,AK$2&lt;=EOMONTH($D102,MatCF)),MIN(AK$77-SUM(AK$92:AK101),$F102-SUM($G102:AJ102)),0)</f>
        <v>0</v>
      </c>
      <c r="AL102" s="203">
        <f ca="1">IF(AND(AL$2&gt;$D102,AL$2&lt;=EOMONTH($D102,MatCF)),MIN(AL$77-SUM(AL$92:AL101),$F102-SUM($G102:AK102)),0)</f>
        <v>0</v>
      </c>
      <c r="AM102" s="203">
        <f ca="1">IF(AND(AM$2&gt;$D102,AM$2&lt;=EOMONTH($D102,MatCF)),MIN(AM$77-SUM(AM$92:AM101),$F102-SUM($G102:AL102)),0)</f>
        <v>0</v>
      </c>
      <c r="AN102" s="203">
        <f ca="1">IF(AND(AN$2&gt;$D102,AN$2&lt;=EOMONTH($D102,MatCF)),MIN(AN$77-SUM(AN$92:AN101),$F102-SUM($G102:AM102)),0)</f>
        <v>0</v>
      </c>
      <c r="AO102" s="203">
        <f ca="1">IF(AND(AO$2&gt;$D102,AO$2&lt;=EOMONTH($D102,MatCF)),MIN(AO$77-SUM(AO$92:AO101),$F102-SUM($G102:AN102)),0)</f>
        <v>0</v>
      </c>
      <c r="AP102" s="203">
        <f ca="1">IF(AND(AP$2&gt;$D102,AP$2&lt;=EOMONTH($D102,MatCF)),MIN(AP$77-SUM(AP$92:AP101),$F102-SUM($G102:AO102)),0)</f>
        <v>0</v>
      </c>
      <c r="AQ102" s="203">
        <f ca="1">IF(AND(AQ$2&gt;$D102,AQ$2&lt;=EOMONTH($D102,MatCF)),MIN(AQ$77-SUM(AQ$92:AQ101),$F102-SUM($G102:AP102)),0)</f>
        <v>0</v>
      </c>
      <c r="AR102" s="203">
        <f ca="1">IF(AND(AR$2&gt;$D102,AR$2&lt;=EOMONTH($D102,MatCF)),MIN(AR$77-SUM(AR$92:AR101),$F102-SUM($G102:AQ102)),0)</f>
        <v>0</v>
      </c>
      <c r="AS102" s="203">
        <f ca="1">IF(AND(AS$2&gt;$D102,AS$2&lt;=EOMONTH($D102,MatCF)),MIN(AS$77-SUM(AS$92:AS101),$F102-SUM($G102:AR102)),0)</f>
        <v>0</v>
      </c>
      <c r="AT102" s="203">
        <f ca="1">IF(AND(AT$2&gt;$D102,AT$2&lt;=EOMONTH($D102,MatCF)),MIN(AT$77-SUM(AT$92:AT101),$F102-SUM($G102:AS102)),0)</f>
        <v>0</v>
      </c>
      <c r="AU102" s="203">
        <f ca="1">IF(AND(AU$2&gt;$D102,AU$2&lt;=EOMONTH($D102,MatCF)),MIN(AU$77-SUM(AU$92:AU101),$F102-SUM($G102:AT102)),0)</f>
        <v>0</v>
      </c>
      <c r="AV102" s="203">
        <f ca="1">IF(AND(AV$2&gt;$D102,AV$2&lt;=EOMONTH($D102,MatCF)),MIN(AV$77-SUM(AV$92:AV101),$F102-SUM($G102:AU102)),0)</f>
        <v>0</v>
      </c>
      <c r="AW102" s="203">
        <f ca="1">IF(AND(AW$2&gt;$D102,AW$2&lt;=EOMONTH($D102,MatCF)),MIN(AW$77-SUM(AW$92:AW101),$F102-SUM($G102:AV102)),0)</f>
        <v>0</v>
      </c>
      <c r="AX102" s="203">
        <f ca="1">IF(AND(AX$2&gt;$D102,AX$2&lt;=EOMONTH($D102,MatCF)),MIN(AX$77-SUM(AX$92:AX101),$F102-SUM($G102:AW102)),0)</f>
        <v>0</v>
      </c>
      <c r="AY102" s="203">
        <f ca="1">IF(AND(AY$2&gt;$D102,AY$2&lt;=EOMONTH($D102,MatCF)),MIN(AY$77-SUM(AY$92:AY101),$F102-SUM($G102:AX102)),0)</f>
        <v>0</v>
      </c>
      <c r="AZ102" s="203">
        <f ca="1">IF(AND(AZ$2&gt;$D102,AZ$2&lt;=EOMONTH($D102,MatCF)),MIN(AZ$77-SUM(AZ$92:AZ101),$F102-SUM($G102:AY102)),0)</f>
        <v>0</v>
      </c>
      <c r="BA102" s="203">
        <f ca="1">IF(AND(BA$2&gt;$D102,BA$2&lt;=EOMONTH($D102,MatCF)),MIN(BA$77-SUM(BA$92:BA101),$F102-SUM($G102:AZ102)),0)</f>
        <v>0</v>
      </c>
      <c r="BB102" s="203">
        <f ca="1">IF(AND(BB$2&gt;$D102,BB$2&lt;=EOMONTH($D102,MatCF)),MIN(BB$77-SUM(BB$92:BB101),$F102-SUM($G102:BA102)),0)</f>
        <v>0</v>
      </c>
      <c r="BC102" s="203">
        <f ca="1">IF(AND(BC$2&gt;$D102,BC$2&lt;=EOMONTH($D102,MatCF)),MIN(BC$77-SUM(BC$92:BC101),$F102-SUM($G102:BB102)),0)</f>
        <v>0</v>
      </c>
      <c r="BD102" s="203">
        <f ca="1">IF(AND(BD$2&gt;$D102,BD$2&lt;=EOMONTH($D102,MatCF)),MIN(BD$77-SUM(BD$92:BD101),$F102-SUM($G102:BC102)),0)</f>
        <v>0</v>
      </c>
      <c r="BE102" s="203">
        <f ca="1">IF(AND(BE$2&gt;$D102,BE$2&lt;=EOMONTH($D102,MatCF)),MIN(BE$77-SUM(BE$92:BE101),$F102-SUM($G102:BD102)),0)</f>
        <v>0</v>
      </c>
      <c r="BF102" s="203">
        <f ca="1">IF(AND(BF$2&gt;$D102,BF$2&lt;=EOMONTH($D102,MatCF)),MIN(BF$77-SUM(BF$92:BF101),$F102-SUM($G102:BE102)),0)</f>
        <v>0</v>
      </c>
      <c r="BG102" s="203">
        <f ca="1">IF(AND(BG$2&gt;$D102,BG$2&lt;=EOMONTH($D102,MatCF)),MIN(BG$77-SUM(BG$92:BG101),$F102-SUM($G102:BF102)),0)</f>
        <v>0</v>
      </c>
      <c r="BH102" s="203">
        <f ca="1">IF(AND(BH$2&gt;$D102,BH$2&lt;=EOMONTH($D102,MatCF)),MIN(BH$77-SUM(BH$92:BH101),$F102-SUM($G102:BG102)),0)</f>
        <v>0</v>
      </c>
      <c r="BI102" s="203">
        <f ca="1">IF(AND(BI$2&gt;$D102,BI$2&lt;=EOMONTH($D102,MatCF)),MIN(BI$77-SUM(BI$92:BI101),$F102-SUM($G102:BH102)),0)</f>
        <v>0</v>
      </c>
      <c r="BJ102" s="203">
        <f ca="1">IF(AND(BJ$2&gt;$D102,BJ$2&lt;=EOMONTH($D102,MatCF)),MIN(BJ$77-SUM(BJ$92:BJ101),$F102-SUM($G102:BI102)),0)</f>
        <v>0</v>
      </c>
      <c r="BK102" s="203">
        <f ca="1">IF(AND(BK$2&gt;$D102,BK$2&lt;=EOMONTH($D102,MatCF)),MIN(BK$77-SUM(BK$92:BK101),$F102-SUM($G102:BJ102)),0)</f>
        <v>0</v>
      </c>
      <c r="BL102" s="203">
        <f ca="1">IF(AND(BL$2&gt;$D102,BL$2&lt;=EOMONTH($D102,MatCF)),MIN(BL$77-SUM(BL$92:BL101),$F102-SUM($G102:BK102)),0)</f>
        <v>0</v>
      </c>
      <c r="BM102" s="203">
        <f ca="1">IF(AND(BM$2&gt;$D102,BM$2&lt;=EOMONTH($D102,MatCF)),MIN(BM$77-SUM(BM$92:BM101),$F102-SUM($G102:BL102)),0)</f>
        <v>0</v>
      </c>
      <c r="BN102" s="203">
        <f ca="1">IF(AND(BN$2&gt;$D102,BN$2&lt;=EOMONTH($D102,MatCF)),MIN(BN$77-SUM(BN$92:BN101),$F102-SUM($G102:BM102)),0)</f>
        <v>0</v>
      </c>
      <c r="BO102" s="203">
        <f ca="1">IF(AND(BO$2&gt;$D102,BO$2&lt;=EOMONTH($D102,MatCF)),MIN(BO$77-SUM(BO$92:BO101),$F102-SUM($G102:BN102)),0)</f>
        <v>0</v>
      </c>
      <c r="BP102" s="203">
        <f ca="1">IF(AND(BP$2&gt;$D102,BP$2&lt;=EOMONTH($D102,MatCF)),MIN(BP$77-SUM(BP$92:BP101),$F102-SUM($G102:BO102)),0)</f>
        <v>0</v>
      </c>
      <c r="BQ102" s="203">
        <f ca="1">IF(AND(BQ$2&gt;$D102,BQ$2&lt;=EOMONTH($D102,MatCF)),MIN(BQ$77-SUM(BQ$92:BQ101),$F102-SUM($G102:BP102)),0)</f>
        <v>0</v>
      </c>
      <c r="BR102" s="203">
        <f ca="1">IF(AND(BR$2&gt;$D102,BR$2&lt;=EOMONTH($D102,MatCF)),MIN(BR$77-SUM(BR$92:BR101),$F102-SUM($G102:BQ102)),0)</f>
        <v>0</v>
      </c>
      <c r="BS102" s="203">
        <f ca="1">IF(AND(BS$2&gt;$D102,BS$2&lt;=EOMONTH($D102,MatCF)),MIN(BS$77-SUM(BS$92:BS101),$F102-SUM($G102:BR102)),0)</f>
        <v>0</v>
      </c>
      <c r="BT102" s="203">
        <f ca="1">IF(AND(BT$2&gt;$D102,BT$2&lt;=EOMONTH($D102,MatCF)),MIN(BT$77-SUM(BT$92:BT101),$F102-SUM($G102:BS102)),0)</f>
        <v>0</v>
      </c>
      <c r="BU102" s="203">
        <f ca="1">IF(AND(BU$2&gt;$D102,BU$2&lt;=EOMONTH($D102,MatCF)),MIN(BU$77-SUM(BU$92:BU101),$F102-SUM($G102:BT102)),0)</f>
        <v>0</v>
      </c>
      <c r="BV102" s="203">
        <f ca="1">IF(AND(BV$2&gt;$D102,BV$2&lt;=EOMONTH($D102,MatCF)),MIN(BV$77-SUM(BV$92:BV101),$F102-SUM($G102:BU102)),0)</f>
        <v>0</v>
      </c>
      <c r="BW102" s="203">
        <f ca="1">IF(AND(BW$2&gt;$D102,BW$2&lt;=EOMONTH($D102,MatCF)),MIN(BW$77-SUM(BW$92:BW101),$F102-SUM($G102:BV102)),0)</f>
        <v>0</v>
      </c>
      <c r="BX102" s="203">
        <f ca="1">IF(AND(BX$2&gt;$D102,BX$2&lt;=EOMONTH($D102,MatCF)),MIN(BX$77-SUM(BX$92:BX101),$F102-SUM($G102:BW102)),0)</f>
        <v>0</v>
      </c>
      <c r="BY102" s="203">
        <f ca="1">IF(AND(BY$2&gt;$D102,BY$2&lt;=EOMONTH($D102,MatCF)),MIN(BY$77-SUM(BY$92:BY101),$F102-SUM($G102:BX102)),0)</f>
        <v>0</v>
      </c>
      <c r="BZ102" s="203">
        <f>IF(AND(BZ$2&gt;$D102,BZ$2&lt;=EOMONTH($D102,MatCF)),MIN(BZ$77-SUM(BZ$92:BZ101),$F102-SUM($G102:BY102)),0)</f>
        <v>0</v>
      </c>
      <c r="CA102" s="203">
        <f>IF(AND(CA$2&gt;$D102,CA$2&lt;=EOMONTH($D102,MatCF)),MIN(CA$77-SUM(CA$92:CA101),$F102-SUM($G102:BZ102)),0)</f>
        <v>0</v>
      </c>
      <c r="CB102" s="203">
        <f>IF(AND(CB$2&gt;$D102,CB$2&lt;=EOMONTH($D102,MatCF)),MIN(CB$77-SUM(CB$92:CB101),$F102-SUM($G102:CA102)),0)</f>
        <v>0</v>
      </c>
      <c r="CC102" s="203">
        <f>IF(AND(CC$2&gt;$D102,CC$2&lt;=EOMONTH($D102,MatCF)),MIN(CC$77-SUM(CC$92:CC101),$F102-SUM($G102:CB102)),0)</f>
        <v>0</v>
      </c>
      <c r="CD102" s="203">
        <f>IF(AND(CD$2&gt;$D102,CD$2&lt;=EOMONTH($D102,MatCF)),MIN(CD$77-SUM(CD$92:CD101),$F102-SUM($G102:CC102)),0)</f>
        <v>0</v>
      </c>
      <c r="CE102" s="203">
        <f>IF(AND(CE$2&gt;$D102,CE$2&lt;=EOMONTH($D102,MatCF)),MIN(CE$77-SUM(CE$92:CE101),$F102-SUM($G102:CD102)),0)</f>
        <v>0</v>
      </c>
      <c r="CF102" s="203">
        <f>IF(AND(CF$2&gt;$D102,CF$2&lt;=EOMONTH($D102,MatCF)),MIN(CF$77-SUM(CF$92:CF101),$F102-SUM($G102:CE102)),0)</f>
        <v>0</v>
      </c>
      <c r="CG102" s="203">
        <f>IF(AND(CG$2&gt;$D102,CG$2&lt;=EOMONTH($D102,MatCF)),MIN(CG$77-SUM(CG$92:CG101),$F102-SUM($G102:CF102)),0)</f>
        <v>0</v>
      </c>
      <c r="CH102" s="203">
        <f>IF(AND(CH$2&gt;$D102,CH$2&lt;=EOMONTH($D102,MatCF)),MIN(CH$77-SUM(CH$92:CH101),$F102-SUM($G102:CG102)),0)</f>
        <v>0</v>
      </c>
      <c r="CI102" s="203">
        <f>IF(AND(CI$2&gt;$D102,CI$2&lt;=EOMONTH($D102,MatCF)),MIN(CI$77-SUM(CI$92:CI101),$F102-SUM($G102:CH102)),0)</f>
        <v>0</v>
      </c>
      <c r="CJ102" s="203">
        <f>IF(AND(CJ$2&gt;$D102,CJ$2&lt;=EOMONTH($D102,MatCF)),MIN(CJ$77-SUM(CJ$92:CJ101),$F102-SUM($G102:CI102)),0)</f>
        <v>0</v>
      </c>
      <c r="CK102" s="203">
        <f>IF(AND(CK$2&gt;$D102,CK$2&lt;=EOMONTH($D102,MatCF)),MIN(CK$77-SUM(CK$92:CK101),$F102-SUM($G102:CJ102)),0)</f>
        <v>0</v>
      </c>
      <c r="CL102" s="203">
        <f>IF(AND(CL$2&gt;$D102,CL$2&lt;=EOMONTH($D102,MatCF)),MIN(CL$77-SUM(CL$92:CL101),$F102-SUM($G102:CK102)),0)</f>
        <v>0</v>
      </c>
      <c r="CM102" s="203">
        <f>IF(AND(CM$2&gt;$D102,CM$2&lt;=EOMONTH($D102,MatCF)),MIN(CM$77-SUM(CM$92:CM101),$F102-SUM($G102:CL102)),0)</f>
        <v>0</v>
      </c>
      <c r="CN102" s="203">
        <f>IF(AND(CN$2&gt;$D102,CN$2&lt;=EOMONTH($D102,MatCF)),MIN(CN$77-SUM(CN$92:CN101),$F102-SUM($G102:CM102)),0)</f>
        <v>0</v>
      </c>
      <c r="CO102" s="203">
        <f>IF(AND(CO$2&gt;$D102,CO$2&lt;=EOMONTH($D102,MatCF)),MIN(CO$77-SUM(CO$92:CO101),$F102-SUM($G102:CN102)),0)</f>
        <v>0</v>
      </c>
      <c r="CP102" s="203">
        <f>IF(AND(CP$2&gt;$D102,CP$2&lt;=EOMONTH($D102,MatCF)),MIN(CP$77-SUM(CP$92:CP101),$F102-SUM($G102:CO102)),0)</f>
        <v>0</v>
      </c>
      <c r="CQ102" s="203">
        <f>IF(AND(CQ$2&gt;$D102,CQ$2&lt;=EOMONTH($D102,MatCF)),MIN(CQ$77-SUM(CQ$92:CQ101),$F102-SUM($G102:CP102)),0)</f>
        <v>0</v>
      </c>
      <c r="CR102" s="203">
        <f>IF(AND(CR$2&gt;$D102,CR$2&lt;=EOMONTH($D102,MatCF)),MIN(CR$77-SUM(CR$92:CR101),$F102-SUM($G102:CQ102)),0)</f>
        <v>0</v>
      </c>
      <c r="CS102" s="203">
        <f>IF(AND(CS$2&gt;$D102,CS$2&lt;=EOMONTH($D102,MatCF)),MIN(CS$77-SUM(CS$92:CS101),$F102-SUM($G102:CR102)),0)</f>
        <v>0</v>
      </c>
      <c r="CT102" s="203">
        <f>IF(AND(CT$2&gt;$D102,CT$2&lt;=EOMONTH($D102,MatCF)),MIN(CT$77-SUM(CT$92:CT101),$F102-SUM($G102:CS102)),0)</f>
        <v>0</v>
      </c>
      <c r="CU102" s="203">
        <f>IF(AND(CU$2&gt;$D102,CU$2&lt;=EOMONTH($D102,MatCF)),MIN(CU$77-SUM(CU$92:CU101),$F102-SUM($G102:CT102)),0)</f>
        <v>0</v>
      </c>
      <c r="CV102" s="203">
        <f>IF(AND(CV$2&gt;$D102,CV$2&lt;=EOMONTH($D102,MatCF)),MIN(CV$77-SUM(CV$92:CV101),$F102-SUM($G102:CU102)),0)</f>
        <v>0</v>
      </c>
      <c r="CW102" s="203">
        <f>IF(AND(CW$2&gt;$D102,CW$2&lt;=EOMONTH($D102,MatCF)),MIN(CW$77-SUM(CW$92:CW101),$F102-SUM($G102:CV102)),0)</f>
        <v>0</v>
      </c>
      <c r="CX102" s="203">
        <f>IF(AND(CX$2&gt;$D102,CX$2&lt;=EOMONTH($D102,MatCF)),MIN(CX$77-SUM(CX$92:CX101),$F102-SUM($G102:CW102)),0)</f>
        <v>0</v>
      </c>
      <c r="CY102" s="203">
        <f>IF(AND(CY$2&gt;$D102,CY$2&lt;=EOMONTH($D102,MatCF)),MIN(CY$77-SUM(CY$92:CY101),$F102-SUM($G102:CX102)),0)</f>
        <v>0</v>
      </c>
      <c r="CZ102" s="203">
        <f>IF(AND(CZ$2&gt;$D102,CZ$2&lt;=EOMONTH($D102,MatCF)),MIN(CZ$77-SUM(CZ$92:CZ101),$F102-SUM($G102:CY102)),0)</f>
        <v>0</v>
      </c>
      <c r="DA102" s="203">
        <f>IF(AND(DA$2&gt;$D102,DA$2&lt;=EOMONTH($D102,MatCF)),MIN(DA$77-SUM(DA$92:DA101),$F102-SUM($G102:CZ102)),0)</f>
        <v>0</v>
      </c>
      <c r="DB102" s="203">
        <f>IF(AND(DB$2&gt;$D102,DB$2&lt;=EOMONTH($D102,MatCF)),MIN(DB$77-SUM(DB$92:DB101),$F102-SUM($G102:DA102)),0)</f>
        <v>0</v>
      </c>
      <c r="DC102" s="203">
        <f>IF(AND(DC$2&gt;$D102,DC$2&lt;=EOMONTH($D102,MatCF)),MIN(DC$77-SUM(DC$92:DC101),$F102-SUM($G102:DB102)),0)</f>
        <v>0</v>
      </c>
      <c r="DD102" s="203">
        <f>IF(AND(DD$2&gt;$D102,DD$2&lt;=EOMONTH($D102,MatCF)),MIN(DD$77-SUM(DD$92:DD101),$F102-SUM($G102:DC102)),0)</f>
        <v>0</v>
      </c>
      <c r="DE102" s="203">
        <f>IF(AND(DE$2&gt;$D102,DE$2&lt;=EOMONTH($D102,MatCF)),MIN(DE$77-SUM(DE$92:DE101),$F102-SUM($G102:DD102)),0)</f>
        <v>0</v>
      </c>
      <c r="DF102" s="203">
        <f>IF(AND(DF$2&gt;$D102,DF$2&lt;=EOMONTH($D102,MatCF)),MIN(DF$77-SUM(DF$92:DF101),$F102-SUM($G102:DE102)),0)</f>
        <v>0</v>
      </c>
      <c r="DG102" s="203">
        <f>IF(AND(DG$2&gt;$D102,DG$2&lt;=EOMONTH($D102,MatCF)),MIN(DG$77-SUM(DG$92:DG101),$F102-SUM($G102:DF102)),0)</f>
        <v>0</v>
      </c>
      <c r="DH102" s="203">
        <f>IF(AND(DH$2&gt;$D102,DH$2&lt;=EOMONTH($D102,MatCF)),MIN(DH$77-SUM(DH$92:DH101),$F102-SUM($G102:DG102)),0)</f>
        <v>0</v>
      </c>
      <c r="DI102" s="203">
        <f>IF(AND(DI$2&gt;$D102,DI$2&lt;=EOMONTH($D102,MatCF)),MIN(DI$77-SUM(DI$92:DI101),$F102-SUM($G102:DH102)),0)</f>
        <v>0</v>
      </c>
      <c r="DJ102" s="203">
        <f>IF(AND(DJ$2&gt;$D102,DJ$2&lt;=EOMONTH($D102,MatCF)),MIN(DJ$77-SUM(DJ$92:DJ101),$F102-SUM($G102:DI102)),0)</f>
        <v>0</v>
      </c>
      <c r="DK102" s="203">
        <f>IF(AND(DK$2&gt;$D102,DK$2&lt;=EOMONTH($D102,MatCF)),MIN(DK$77-SUM(DK$92:DK101),$F102-SUM($G102:DJ102)),0)</f>
        <v>0</v>
      </c>
      <c r="DL102" s="203">
        <f>IF(AND(DL$2&gt;$D102,DL$2&lt;=EOMONTH($D102,MatCF)),MIN(DL$77-SUM(DL$92:DL101),$F102-SUM($G102:DK102)),0)</f>
        <v>0</v>
      </c>
      <c r="DM102" s="203">
        <f>IF(AND(DM$2&gt;$D102,DM$2&lt;=EOMONTH($D102,MatCF)),MIN(DM$77-SUM(DM$92:DM101),$F102-SUM($G102:DL102)),0)</f>
        <v>0</v>
      </c>
      <c r="DN102" s="203">
        <f>IF(AND(DN$2&gt;$D102,DN$2&lt;=EOMONTH($D102,MatCF)),MIN(DN$77-SUM(DN$92:DN101),$F102-SUM($G102:DM102)),0)</f>
        <v>0</v>
      </c>
      <c r="DO102" s="203">
        <f>IF(AND(DO$2&gt;$D102,DO$2&lt;=EOMONTH($D102,MatCF)),MIN(DO$77-SUM(DO$92:DO101),$F102-SUM($G102:DN102)),0)</f>
        <v>0</v>
      </c>
      <c r="DP102" s="203">
        <f>IF(AND(DP$2&gt;$D102,DP$2&lt;=EOMONTH($D102,MatCF)),MIN(DP$77-SUM(DP$92:DP101),$F102-SUM($G102:DO102)),0)</f>
        <v>0</v>
      </c>
      <c r="DQ102" s="203">
        <f>IF(AND(DQ$2&gt;$D102,DQ$2&lt;=EOMONTH($D102,MatCF)),MIN(DQ$77-SUM(DQ$92:DQ101),$F102-SUM($G102:DP102)),0)</f>
        <v>0</v>
      </c>
      <c r="DR102" s="203">
        <f>IF(AND(DR$2&gt;$D102,DR$2&lt;=EOMONTH($D102,MatCF)),MIN(DR$77-SUM(DR$92:DR101),$F102-SUM($G102:DQ102)),0)</f>
        <v>0</v>
      </c>
      <c r="DS102" s="203">
        <f>IF(AND(DS$2&gt;$D102,DS$2&lt;=EOMONTH($D102,MatCF)),MIN(DS$77-SUM(DS$92:DS101),$F102-SUM($G102:DR102)),0)</f>
        <v>0</v>
      </c>
    </row>
    <row r="103" spans="1:123" ht="12.5" x14ac:dyDescent="0.25">
      <c r="A103" s="171">
        <f t="shared" si="679"/>
        <v>11</v>
      </c>
      <c r="B103" s="226"/>
      <c r="C103" s="227"/>
      <c r="D103" s="226">
        <v>44926</v>
      </c>
      <c r="E103" s="171"/>
      <c r="F103" s="203">
        <f ca="1"/>
        <v>0</v>
      </c>
      <c r="G103" s="203"/>
      <c r="H103" s="203">
        <f>IF(AND(H$2&gt;$D103,H$2&lt;=EOMONTH($D103,MatCF)),MIN(H$77-SUM(H$92:H102),$F103-SUM(G103:$G103)),0)</f>
        <v>0</v>
      </c>
      <c r="I103" s="203">
        <f>IF(AND(I$2&gt;$D103,I$2&lt;=EOMONTH($D103,MatCF)),MIN(I$77-SUM(I$92:I102),$F103-SUM($G103:H103)),0)</f>
        <v>0</v>
      </c>
      <c r="J103" s="203">
        <f>IF(AND(J$2&gt;$D103,J$2&lt;=EOMONTH($D103,MatCF)),MIN(J$77-SUM(J$92:J102),$F103-SUM($G103:I103)),0)</f>
        <v>0</v>
      </c>
      <c r="K103" s="203">
        <f>IF(AND(K$2&gt;$D103,K$2&lt;=EOMONTH($D103,MatCF)),MIN(K$77-SUM(K$92:K102),$F103-SUM($G103:J103)),0)</f>
        <v>0</v>
      </c>
      <c r="L103" s="203">
        <f>IF(AND(L$2&gt;$D103,L$2&lt;=EOMONTH($D103,MatCF)),MIN(L$77-SUM(L$92:L102),$F103-SUM($G103:K103)),0)</f>
        <v>0</v>
      </c>
      <c r="M103" s="203">
        <f>IF(AND(M$2&gt;$D103,M$2&lt;=EOMONTH($D103,MatCF)),MIN(M$77-SUM(M$92:M102),$F103-SUM($G103:L103)),0)</f>
        <v>0</v>
      </c>
      <c r="N103" s="203">
        <f>IF(AND(N$2&gt;$D103,N$2&lt;=EOMONTH($D103,MatCF)),MIN(N$77-SUM(N$92:N102),$F103-SUM($G103:M103)),0)</f>
        <v>0</v>
      </c>
      <c r="O103" s="203">
        <f>IF(AND(O$2&gt;$D103,O$2&lt;=EOMONTH($D103,MatCF)),MIN(O$77-SUM(O$92:O102),$F103-SUM($G103:N103)),0)</f>
        <v>0</v>
      </c>
      <c r="P103" s="203">
        <f>IF(AND(P$2&gt;$D103,P$2&lt;=EOMONTH($D103,MatCF)),MIN(P$77-SUM(P$92:P102),$F103-SUM($G103:O103)),0)</f>
        <v>0</v>
      </c>
      <c r="Q103" s="203">
        <f>IF(AND(Q$2&gt;$D103,Q$2&lt;=EOMONTH($D103,MatCF)),MIN(Q$77-SUM(Q$92:Q102),$F103-SUM($G103:P103)),0)</f>
        <v>0</v>
      </c>
      <c r="R103" s="203">
        <f>IF(AND(R$2&gt;$D103,R$2&lt;=EOMONTH($D103,MatCF)),MIN(R$77-SUM(R$92:R102),$F103-SUM($G103:Q103)),0)</f>
        <v>0</v>
      </c>
      <c r="S103" s="203">
        <f ca="1">IF(AND(S$2&gt;$D103,S$2&lt;=EOMONTH($D103,MatCF)),MIN(S$77-SUM(S$92:S102),$F103-SUM($G103:R103)),0)</f>
        <v>0</v>
      </c>
      <c r="T103" s="203">
        <f ca="1">IF(AND(T$2&gt;$D103,T$2&lt;=EOMONTH($D103,MatCF)),MIN(T$77-SUM(T$92:T102),$F103-SUM($G103:S103)),0)</f>
        <v>0</v>
      </c>
      <c r="U103" s="203">
        <f ca="1">IF(AND(U$2&gt;$D103,U$2&lt;=EOMONTH($D103,MatCF)),MIN(U$77-SUM(U$92:U102),$F103-SUM($G103:T103)),0)</f>
        <v>0</v>
      </c>
      <c r="V103" s="203">
        <f ca="1">IF(AND(V$2&gt;$D103,V$2&lt;=EOMONTH($D103,MatCF)),MIN(V$77-SUM(V$92:V102),$F103-SUM($G103:U103)),0)</f>
        <v>0</v>
      </c>
      <c r="W103" s="203">
        <f ca="1">IF(AND(W$2&gt;$D103,W$2&lt;=EOMONTH($D103,MatCF)),MIN(W$77-SUM(W$92:W102),$F103-SUM($G103:V103)),0)</f>
        <v>0</v>
      </c>
      <c r="X103" s="203">
        <f ca="1">IF(AND(X$2&gt;$D103,X$2&lt;=EOMONTH($D103,MatCF)),MIN(X$77-SUM(X$92:X102),$F103-SUM($G103:W103)),0)</f>
        <v>0</v>
      </c>
      <c r="Y103" s="203">
        <f ca="1">IF(AND(Y$2&gt;$D103,Y$2&lt;=EOMONTH($D103,MatCF)),MIN(Y$77-SUM(Y$92:Y102),$F103-SUM($G103:X103)),0)</f>
        <v>0</v>
      </c>
      <c r="Z103" s="203">
        <f ca="1">IF(AND(Z$2&gt;$D103,Z$2&lt;=EOMONTH($D103,MatCF)),MIN(Z$77-SUM(Z$92:Z102),$F103-SUM($G103:Y103)),0)</f>
        <v>0</v>
      </c>
      <c r="AA103" s="203">
        <f ca="1">IF(AND(AA$2&gt;$D103,AA$2&lt;=EOMONTH($D103,MatCF)),MIN(AA$77-SUM(AA$92:AA102),$F103-SUM($G103:Z103)),0)</f>
        <v>0</v>
      </c>
      <c r="AB103" s="203">
        <f ca="1">IF(AND(AB$2&gt;$D103,AB$2&lt;=EOMONTH($D103,MatCF)),MIN(AB$77-SUM(AB$92:AB102),$F103-SUM($G103:AA103)),0)</f>
        <v>0</v>
      </c>
      <c r="AC103" s="203">
        <f ca="1">IF(AND(AC$2&gt;$D103,AC$2&lt;=EOMONTH($D103,MatCF)),MIN(AC$77-SUM(AC$92:AC102),$F103-SUM($G103:AB103)),0)</f>
        <v>0</v>
      </c>
      <c r="AD103" s="203">
        <f ca="1">IF(AND(AD$2&gt;$D103,AD$2&lt;=EOMONTH($D103,MatCF)),MIN(AD$77-SUM(AD$92:AD102),$F103-SUM($G103:AC103)),0)</f>
        <v>0</v>
      </c>
      <c r="AE103" s="203">
        <f ca="1">IF(AND(AE$2&gt;$D103,AE$2&lt;=EOMONTH($D103,MatCF)),MIN(AE$77-SUM(AE$92:AE102),$F103-SUM($G103:AD103)),0)</f>
        <v>0</v>
      </c>
      <c r="AF103" s="203">
        <f ca="1">IF(AND(AF$2&gt;$D103,AF$2&lt;=EOMONTH($D103,MatCF)),MIN(AF$77-SUM(AF$92:AF102),$F103-SUM($G103:AE103)),0)</f>
        <v>0</v>
      </c>
      <c r="AG103" s="203">
        <f ca="1">IF(AND(AG$2&gt;$D103,AG$2&lt;=EOMONTH($D103,MatCF)),MIN(AG$77-SUM(AG$92:AG102),$F103-SUM($G103:AF103)),0)</f>
        <v>0</v>
      </c>
      <c r="AH103" s="203">
        <f ca="1">IF(AND(AH$2&gt;$D103,AH$2&lt;=EOMONTH($D103,MatCF)),MIN(AH$77-SUM(AH$92:AH102),$F103-SUM($G103:AG103)),0)</f>
        <v>0</v>
      </c>
      <c r="AI103" s="203">
        <f ca="1">IF(AND(AI$2&gt;$D103,AI$2&lt;=EOMONTH($D103,MatCF)),MIN(AI$77-SUM(AI$92:AI102),$F103-SUM($G103:AH103)),0)</f>
        <v>0</v>
      </c>
      <c r="AJ103" s="203">
        <f ca="1">IF(AND(AJ$2&gt;$D103,AJ$2&lt;=EOMONTH($D103,MatCF)),MIN(AJ$77-SUM(AJ$92:AJ102),$F103-SUM($G103:AI103)),0)</f>
        <v>0</v>
      </c>
      <c r="AK103" s="203">
        <f ca="1">IF(AND(AK$2&gt;$D103,AK$2&lt;=EOMONTH($D103,MatCF)),MIN(AK$77-SUM(AK$92:AK102),$F103-SUM($G103:AJ103)),0)</f>
        <v>0</v>
      </c>
      <c r="AL103" s="203">
        <f ca="1">IF(AND(AL$2&gt;$D103,AL$2&lt;=EOMONTH($D103,MatCF)),MIN(AL$77-SUM(AL$92:AL102),$F103-SUM($G103:AK103)),0)</f>
        <v>0</v>
      </c>
      <c r="AM103" s="203">
        <f ca="1">IF(AND(AM$2&gt;$D103,AM$2&lt;=EOMONTH($D103,MatCF)),MIN(AM$77-SUM(AM$92:AM102),$F103-SUM($G103:AL103)),0)</f>
        <v>0</v>
      </c>
      <c r="AN103" s="203">
        <f ca="1">IF(AND(AN$2&gt;$D103,AN$2&lt;=EOMONTH($D103,MatCF)),MIN(AN$77-SUM(AN$92:AN102),$F103-SUM($G103:AM103)),0)</f>
        <v>0</v>
      </c>
      <c r="AO103" s="203">
        <f ca="1">IF(AND(AO$2&gt;$D103,AO$2&lt;=EOMONTH($D103,MatCF)),MIN(AO$77-SUM(AO$92:AO102),$F103-SUM($G103:AN103)),0)</f>
        <v>0</v>
      </c>
      <c r="AP103" s="203">
        <f ca="1">IF(AND(AP$2&gt;$D103,AP$2&lt;=EOMONTH($D103,MatCF)),MIN(AP$77-SUM(AP$92:AP102),$F103-SUM($G103:AO103)),0)</f>
        <v>0</v>
      </c>
      <c r="AQ103" s="203">
        <f ca="1">IF(AND(AQ$2&gt;$D103,AQ$2&lt;=EOMONTH($D103,MatCF)),MIN(AQ$77-SUM(AQ$92:AQ102),$F103-SUM($G103:AP103)),0)</f>
        <v>0</v>
      </c>
      <c r="AR103" s="203">
        <f ca="1">IF(AND(AR$2&gt;$D103,AR$2&lt;=EOMONTH($D103,MatCF)),MIN(AR$77-SUM(AR$92:AR102),$F103-SUM($G103:AQ103)),0)</f>
        <v>0</v>
      </c>
      <c r="AS103" s="203">
        <f ca="1">IF(AND(AS$2&gt;$D103,AS$2&lt;=EOMONTH($D103,MatCF)),MIN(AS$77-SUM(AS$92:AS102),$F103-SUM($G103:AR103)),0)</f>
        <v>0</v>
      </c>
      <c r="AT103" s="203">
        <f ca="1">IF(AND(AT$2&gt;$D103,AT$2&lt;=EOMONTH($D103,MatCF)),MIN(AT$77-SUM(AT$92:AT102),$F103-SUM($G103:AS103)),0)</f>
        <v>0</v>
      </c>
      <c r="AU103" s="203">
        <f ca="1">IF(AND(AU$2&gt;$D103,AU$2&lt;=EOMONTH($D103,MatCF)),MIN(AU$77-SUM(AU$92:AU102),$F103-SUM($G103:AT103)),0)</f>
        <v>0</v>
      </c>
      <c r="AV103" s="203">
        <f ca="1">IF(AND(AV$2&gt;$D103,AV$2&lt;=EOMONTH($D103,MatCF)),MIN(AV$77-SUM(AV$92:AV102),$F103-SUM($G103:AU103)),0)</f>
        <v>0</v>
      </c>
      <c r="AW103" s="203">
        <f ca="1">IF(AND(AW$2&gt;$D103,AW$2&lt;=EOMONTH($D103,MatCF)),MIN(AW$77-SUM(AW$92:AW102),$F103-SUM($G103:AV103)),0)</f>
        <v>0</v>
      </c>
      <c r="AX103" s="203">
        <f ca="1">IF(AND(AX$2&gt;$D103,AX$2&lt;=EOMONTH($D103,MatCF)),MIN(AX$77-SUM(AX$92:AX102),$F103-SUM($G103:AW103)),0)</f>
        <v>0</v>
      </c>
      <c r="AY103" s="203">
        <f ca="1">IF(AND(AY$2&gt;$D103,AY$2&lt;=EOMONTH($D103,MatCF)),MIN(AY$77-SUM(AY$92:AY102),$F103-SUM($G103:AX103)),0)</f>
        <v>0</v>
      </c>
      <c r="AZ103" s="203">
        <f ca="1">IF(AND(AZ$2&gt;$D103,AZ$2&lt;=EOMONTH($D103,MatCF)),MIN(AZ$77-SUM(AZ$92:AZ102),$F103-SUM($G103:AY103)),0)</f>
        <v>0</v>
      </c>
      <c r="BA103" s="203">
        <f ca="1">IF(AND(BA$2&gt;$D103,BA$2&lt;=EOMONTH($D103,MatCF)),MIN(BA$77-SUM(BA$92:BA102),$F103-SUM($G103:AZ103)),0)</f>
        <v>0</v>
      </c>
      <c r="BB103" s="203">
        <f ca="1">IF(AND(BB$2&gt;$D103,BB$2&lt;=EOMONTH($D103,MatCF)),MIN(BB$77-SUM(BB$92:BB102),$F103-SUM($G103:BA103)),0)</f>
        <v>0</v>
      </c>
      <c r="BC103" s="203">
        <f ca="1">IF(AND(BC$2&gt;$D103,BC$2&lt;=EOMONTH($D103,MatCF)),MIN(BC$77-SUM(BC$92:BC102),$F103-SUM($G103:BB103)),0)</f>
        <v>0</v>
      </c>
      <c r="BD103" s="203">
        <f ca="1">IF(AND(BD$2&gt;$D103,BD$2&lt;=EOMONTH($D103,MatCF)),MIN(BD$77-SUM(BD$92:BD102),$F103-SUM($G103:BC103)),0)</f>
        <v>0</v>
      </c>
      <c r="BE103" s="203">
        <f ca="1">IF(AND(BE$2&gt;$D103,BE$2&lt;=EOMONTH($D103,MatCF)),MIN(BE$77-SUM(BE$92:BE102),$F103-SUM($G103:BD103)),0)</f>
        <v>0</v>
      </c>
      <c r="BF103" s="203">
        <f ca="1">IF(AND(BF$2&gt;$D103,BF$2&lt;=EOMONTH($D103,MatCF)),MIN(BF$77-SUM(BF$92:BF102),$F103-SUM($G103:BE103)),0)</f>
        <v>0</v>
      </c>
      <c r="BG103" s="203">
        <f ca="1">IF(AND(BG$2&gt;$D103,BG$2&lt;=EOMONTH($D103,MatCF)),MIN(BG$77-SUM(BG$92:BG102),$F103-SUM($G103:BF103)),0)</f>
        <v>0</v>
      </c>
      <c r="BH103" s="203">
        <f ca="1">IF(AND(BH$2&gt;$D103,BH$2&lt;=EOMONTH($D103,MatCF)),MIN(BH$77-SUM(BH$92:BH102),$F103-SUM($G103:BG103)),0)</f>
        <v>0</v>
      </c>
      <c r="BI103" s="203">
        <f ca="1">IF(AND(BI$2&gt;$D103,BI$2&lt;=EOMONTH($D103,MatCF)),MIN(BI$77-SUM(BI$92:BI102),$F103-SUM($G103:BH103)),0)</f>
        <v>0</v>
      </c>
      <c r="BJ103" s="203">
        <f ca="1">IF(AND(BJ$2&gt;$D103,BJ$2&lt;=EOMONTH($D103,MatCF)),MIN(BJ$77-SUM(BJ$92:BJ102),$F103-SUM($G103:BI103)),0)</f>
        <v>0</v>
      </c>
      <c r="BK103" s="203">
        <f ca="1">IF(AND(BK$2&gt;$D103,BK$2&lt;=EOMONTH($D103,MatCF)),MIN(BK$77-SUM(BK$92:BK102),$F103-SUM($G103:BJ103)),0)</f>
        <v>0</v>
      </c>
      <c r="BL103" s="203">
        <f ca="1">IF(AND(BL$2&gt;$D103,BL$2&lt;=EOMONTH($D103,MatCF)),MIN(BL$77-SUM(BL$92:BL102),$F103-SUM($G103:BK103)),0)</f>
        <v>0</v>
      </c>
      <c r="BM103" s="203">
        <f ca="1">IF(AND(BM$2&gt;$D103,BM$2&lt;=EOMONTH($D103,MatCF)),MIN(BM$77-SUM(BM$92:BM102),$F103-SUM($G103:BL103)),0)</f>
        <v>0</v>
      </c>
      <c r="BN103" s="203">
        <f ca="1">IF(AND(BN$2&gt;$D103,BN$2&lt;=EOMONTH($D103,MatCF)),MIN(BN$77-SUM(BN$92:BN102),$F103-SUM($G103:BM103)),0)</f>
        <v>0</v>
      </c>
      <c r="BO103" s="203">
        <f ca="1">IF(AND(BO$2&gt;$D103,BO$2&lt;=EOMONTH($D103,MatCF)),MIN(BO$77-SUM(BO$92:BO102),$F103-SUM($G103:BN103)),0)</f>
        <v>0</v>
      </c>
      <c r="BP103" s="203">
        <f ca="1">IF(AND(BP$2&gt;$D103,BP$2&lt;=EOMONTH($D103,MatCF)),MIN(BP$77-SUM(BP$92:BP102),$F103-SUM($G103:BO103)),0)</f>
        <v>0</v>
      </c>
      <c r="BQ103" s="203">
        <f ca="1">IF(AND(BQ$2&gt;$D103,BQ$2&lt;=EOMONTH($D103,MatCF)),MIN(BQ$77-SUM(BQ$92:BQ102),$F103-SUM($G103:BP103)),0)</f>
        <v>0</v>
      </c>
      <c r="BR103" s="203">
        <f ca="1">IF(AND(BR$2&gt;$D103,BR$2&lt;=EOMONTH($D103,MatCF)),MIN(BR$77-SUM(BR$92:BR102),$F103-SUM($G103:BQ103)),0)</f>
        <v>0</v>
      </c>
      <c r="BS103" s="203">
        <f ca="1">IF(AND(BS$2&gt;$D103,BS$2&lt;=EOMONTH($D103,MatCF)),MIN(BS$77-SUM(BS$92:BS102),$F103-SUM($G103:BR103)),0)</f>
        <v>0</v>
      </c>
      <c r="BT103" s="203">
        <f ca="1">IF(AND(BT$2&gt;$D103,BT$2&lt;=EOMONTH($D103,MatCF)),MIN(BT$77-SUM(BT$92:BT102),$F103-SUM($G103:BS103)),0)</f>
        <v>0</v>
      </c>
      <c r="BU103" s="203">
        <f ca="1">IF(AND(BU$2&gt;$D103,BU$2&lt;=EOMONTH($D103,MatCF)),MIN(BU$77-SUM(BU$92:BU102),$F103-SUM($G103:BT103)),0)</f>
        <v>0</v>
      </c>
      <c r="BV103" s="203">
        <f ca="1">IF(AND(BV$2&gt;$D103,BV$2&lt;=EOMONTH($D103,MatCF)),MIN(BV$77-SUM(BV$92:BV102),$F103-SUM($G103:BU103)),0)</f>
        <v>0</v>
      </c>
      <c r="BW103" s="203">
        <f ca="1">IF(AND(BW$2&gt;$D103,BW$2&lt;=EOMONTH($D103,MatCF)),MIN(BW$77-SUM(BW$92:BW102),$F103-SUM($G103:BV103)),0)</f>
        <v>0</v>
      </c>
      <c r="BX103" s="203">
        <f ca="1">IF(AND(BX$2&gt;$D103,BX$2&lt;=EOMONTH($D103,MatCF)),MIN(BX$77-SUM(BX$92:BX102),$F103-SUM($G103:BW103)),0)</f>
        <v>0</v>
      </c>
      <c r="BY103" s="203">
        <f ca="1">IF(AND(BY$2&gt;$D103,BY$2&lt;=EOMONTH($D103,MatCF)),MIN(BY$77-SUM(BY$92:BY102),$F103-SUM($G103:BX103)),0)</f>
        <v>0</v>
      </c>
      <c r="BZ103" s="203">
        <f ca="1">IF(AND(BZ$2&gt;$D103,BZ$2&lt;=EOMONTH($D103,MatCF)),MIN(BZ$77-SUM(BZ$92:BZ102),$F103-SUM($G103:BY103)),0)</f>
        <v>0</v>
      </c>
      <c r="CA103" s="203">
        <f>IF(AND(CA$2&gt;$D103,CA$2&lt;=EOMONTH($D103,MatCF)),MIN(CA$77-SUM(CA$92:CA102),$F103-SUM($G103:BZ103)),0)</f>
        <v>0</v>
      </c>
      <c r="CB103" s="203">
        <f>IF(AND(CB$2&gt;$D103,CB$2&lt;=EOMONTH($D103,MatCF)),MIN(CB$77-SUM(CB$92:CB102),$F103-SUM($G103:CA103)),0)</f>
        <v>0</v>
      </c>
      <c r="CC103" s="203">
        <f>IF(AND(CC$2&gt;$D103,CC$2&lt;=EOMONTH($D103,MatCF)),MIN(CC$77-SUM(CC$92:CC102),$F103-SUM($G103:CB103)),0)</f>
        <v>0</v>
      </c>
      <c r="CD103" s="203">
        <f>IF(AND(CD$2&gt;$D103,CD$2&lt;=EOMONTH($D103,MatCF)),MIN(CD$77-SUM(CD$92:CD102),$F103-SUM($G103:CC103)),0)</f>
        <v>0</v>
      </c>
      <c r="CE103" s="203">
        <f>IF(AND(CE$2&gt;$D103,CE$2&lt;=EOMONTH($D103,MatCF)),MIN(CE$77-SUM(CE$92:CE102),$F103-SUM($G103:CD103)),0)</f>
        <v>0</v>
      </c>
      <c r="CF103" s="203">
        <f>IF(AND(CF$2&gt;$D103,CF$2&lt;=EOMONTH($D103,MatCF)),MIN(CF$77-SUM(CF$92:CF102),$F103-SUM($G103:CE103)),0)</f>
        <v>0</v>
      </c>
      <c r="CG103" s="203">
        <f>IF(AND(CG$2&gt;$D103,CG$2&lt;=EOMONTH($D103,MatCF)),MIN(CG$77-SUM(CG$92:CG102),$F103-SUM($G103:CF103)),0)</f>
        <v>0</v>
      </c>
      <c r="CH103" s="203">
        <f>IF(AND(CH$2&gt;$D103,CH$2&lt;=EOMONTH($D103,MatCF)),MIN(CH$77-SUM(CH$92:CH102),$F103-SUM($G103:CG103)),0)</f>
        <v>0</v>
      </c>
      <c r="CI103" s="203">
        <f>IF(AND(CI$2&gt;$D103,CI$2&lt;=EOMONTH($D103,MatCF)),MIN(CI$77-SUM(CI$92:CI102),$F103-SUM($G103:CH103)),0)</f>
        <v>0</v>
      </c>
      <c r="CJ103" s="203">
        <f>IF(AND(CJ$2&gt;$D103,CJ$2&lt;=EOMONTH($D103,MatCF)),MIN(CJ$77-SUM(CJ$92:CJ102),$F103-SUM($G103:CI103)),0)</f>
        <v>0</v>
      </c>
      <c r="CK103" s="203">
        <f>IF(AND(CK$2&gt;$D103,CK$2&lt;=EOMONTH($D103,MatCF)),MIN(CK$77-SUM(CK$92:CK102),$F103-SUM($G103:CJ103)),0)</f>
        <v>0</v>
      </c>
      <c r="CL103" s="203">
        <f>IF(AND(CL$2&gt;$D103,CL$2&lt;=EOMONTH($D103,MatCF)),MIN(CL$77-SUM(CL$92:CL102),$F103-SUM($G103:CK103)),0)</f>
        <v>0</v>
      </c>
      <c r="CM103" s="203">
        <f>IF(AND(CM$2&gt;$D103,CM$2&lt;=EOMONTH($D103,MatCF)),MIN(CM$77-SUM(CM$92:CM102),$F103-SUM($G103:CL103)),0)</f>
        <v>0</v>
      </c>
      <c r="CN103" s="203">
        <f>IF(AND(CN$2&gt;$D103,CN$2&lt;=EOMONTH($D103,MatCF)),MIN(CN$77-SUM(CN$92:CN102),$F103-SUM($G103:CM103)),0)</f>
        <v>0</v>
      </c>
      <c r="CO103" s="203">
        <f>IF(AND(CO$2&gt;$D103,CO$2&lt;=EOMONTH($D103,MatCF)),MIN(CO$77-SUM(CO$92:CO102),$F103-SUM($G103:CN103)),0)</f>
        <v>0</v>
      </c>
      <c r="CP103" s="203">
        <f>IF(AND(CP$2&gt;$D103,CP$2&lt;=EOMONTH($D103,MatCF)),MIN(CP$77-SUM(CP$92:CP102),$F103-SUM($G103:CO103)),0)</f>
        <v>0</v>
      </c>
      <c r="CQ103" s="203">
        <f>IF(AND(CQ$2&gt;$D103,CQ$2&lt;=EOMONTH($D103,MatCF)),MIN(CQ$77-SUM(CQ$92:CQ102),$F103-SUM($G103:CP103)),0)</f>
        <v>0</v>
      </c>
      <c r="CR103" s="203">
        <f>IF(AND(CR$2&gt;$D103,CR$2&lt;=EOMONTH($D103,MatCF)),MIN(CR$77-SUM(CR$92:CR102),$F103-SUM($G103:CQ103)),0)</f>
        <v>0</v>
      </c>
      <c r="CS103" s="203">
        <f>IF(AND(CS$2&gt;$D103,CS$2&lt;=EOMONTH($D103,MatCF)),MIN(CS$77-SUM(CS$92:CS102),$F103-SUM($G103:CR103)),0)</f>
        <v>0</v>
      </c>
      <c r="CT103" s="203">
        <f>IF(AND(CT$2&gt;$D103,CT$2&lt;=EOMONTH($D103,MatCF)),MIN(CT$77-SUM(CT$92:CT102),$F103-SUM($G103:CS103)),0)</f>
        <v>0</v>
      </c>
      <c r="CU103" s="203">
        <f>IF(AND(CU$2&gt;$D103,CU$2&lt;=EOMONTH($D103,MatCF)),MIN(CU$77-SUM(CU$92:CU102),$F103-SUM($G103:CT103)),0)</f>
        <v>0</v>
      </c>
      <c r="CV103" s="203">
        <f>IF(AND(CV$2&gt;$D103,CV$2&lt;=EOMONTH($D103,MatCF)),MIN(CV$77-SUM(CV$92:CV102),$F103-SUM($G103:CU103)),0)</f>
        <v>0</v>
      </c>
      <c r="CW103" s="203">
        <f>IF(AND(CW$2&gt;$D103,CW$2&lt;=EOMONTH($D103,MatCF)),MIN(CW$77-SUM(CW$92:CW102),$F103-SUM($G103:CV103)),0)</f>
        <v>0</v>
      </c>
      <c r="CX103" s="203">
        <f>IF(AND(CX$2&gt;$D103,CX$2&lt;=EOMONTH($D103,MatCF)),MIN(CX$77-SUM(CX$92:CX102),$F103-SUM($G103:CW103)),0)</f>
        <v>0</v>
      </c>
      <c r="CY103" s="203">
        <f>IF(AND(CY$2&gt;$D103,CY$2&lt;=EOMONTH($D103,MatCF)),MIN(CY$77-SUM(CY$92:CY102),$F103-SUM($G103:CX103)),0)</f>
        <v>0</v>
      </c>
      <c r="CZ103" s="203">
        <f>IF(AND(CZ$2&gt;$D103,CZ$2&lt;=EOMONTH($D103,MatCF)),MIN(CZ$77-SUM(CZ$92:CZ102),$F103-SUM($G103:CY103)),0)</f>
        <v>0</v>
      </c>
      <c r="DA103" s="203">
        <f>IF(AND(DA$2&gt;$D103,DA$2&lt;=EOMONTH($D103,MatCF)),MIN(DA$77-SUM(DA$92:DA102),$F103-SUM($G103:CZ103)),0)</f>
        <v>0</v>
      </c>
      <c r="DB103" s="203">
        <f>IF(AND(DB$2&gt;$D103,DB$2&lt;=EOMONTH($D103,MatCF)),MIN(DB$77-SUM(DB$92:DB102),$F103-SUM($G103:DA103)),0)</f>
        <v>0</v>
      </c>
      <c r="DC103" s="203">
        <f>IF(AND(DC$2&gt;$D103,DC$2&lt;=EOMONTH($D103,MatCF)),MIN(DC$77-SUM(DC$92:DC102),$F103-SUM($G103:DB103)),0)</f>
        <v>0</v>
      </c>
      <c r="DD103" s="203">
        <f>IF(AND(DD$2&gt;$D103,DD$2&lt;=EOMONTH($D103,MatCF)),MIN(DD$77-SUM(DD$92:DD102),$F103-SUM($G103:DC103)),0)</f>
        <v>0</v>
      </c>
      <c r="DE103" s="203">
        <f>IF(AND(DE$2&gt;$D103,DE$2&lt;=EOMONTH($D103,MatCF)),MIN(DE$77-SUM(DE$92:DE102),$F103-SUM($G103:DD103)),0)</f>
        <v>0</v>
      </c>
      <c r="DF103" s="203">
        <f>IF(AND(DF$2&gt;$D103,DF$2&lt;=EOMONTH($D103,MatCF)),MIN(DF$77-SUM(DF$92:DF102),$F103-SUM($G103:DE103)),0)</f>
        <v>0</v>
      </c>
      <c r="DG103" s="203">
        <f>IF(AND(DG$2&gt;$D103,DG$2&lt;=EOMONTH($D103,MatCF)),MIN(DG$77-SUM(DG$92:DG102),$F103-SUM($G103:DF103)),0)</f>
        <v>0</v>
      </c>
      <c r="DH103" s="203">
        <f>IF(AND(DH$2&gt;$D103,DH$2&lt;=EOMONTH($D103,MatCF)),MIN(DH$77-SUM(DH$92:DH102),$F103-SUM($G103:DG103)),0)</f>
        <v>0</v>
      </c>
      <c r="DI103" s="203">
        <f>IF(AND(DI$2&gt;$D103,DI$2&lt;=EOMONTH($D103,MatCF)),MIN(DI$77-SUM(DI$92:DI102),$F103-SUM($G103:DH103)),0)</f>
        <v>0</v>
      </c>
      <c r="DJ103" s="203">
        <f>IF(AND(DJ$2&gt;$D103,DJ$2&lt;=EOMONTH($D103,MatCF)),MIN(DJ$77-SUM(DJ$92:DJ102),$F103-SUM($G103:DI103)),0)</f>
        <v>0</v>
      </c>
      <c r="DK103" s="203">
        <f>IF(AND(DK$2&gt;$D103,DK$2&lt;=EOMONTH($D103,MatCF)),MIN(DK$77-SUM(DK$92:DK102),$F103-SUM($G103:DJ103)),0)</f>
        <v>0</v>
      </c>
      <c r="DL103" s="203">
        <f>IF(AND(DL$2&gt;$D103,DL$2&lt;=EOMONTH($D103,MatCF)),MIN(DL$77-SUM(DL$92:DL102),$F103-SUM($G103:DK103)),0)</f>
        <v>0</v>
      </c>
      <c r="DM103" s="203">
        <f>IF(AND(DM$2&gt;$D103,DM$2&lt;=EOMONTH($D103,MatCF)),MIN(DM$77-SUM(DM$92:DM102),$F103-SUM($G103:DL103)),0)</f>
        <v>0</v>
      </c>
      <c r="DN103" s="203">
        <f>IF(AND(DN$2&gt;$D103,DN$2&lt;=EOMONTH($D103,MatCF)),MIN(DN$77-SUM(DN$92:DN102),$F103-SUM($G103:DM103)),0)</f>
        <v>0</v>
      </c>
      <c r="DO103" s="203">
        <f>IF(AND(DO$2&gt;$D103,DO$2&lt;=EOMONTH($D103,MatCF)),MIN(DO$77-SUM(DO$92:DO102),$F103-SUM($G103:DN103)),0)</f>
        <v>0</v>
      </c>
      <c r="DP103" s="203">
        <f>IF(AND(DP$2&gt;$D103,DP$2&lt;=EOMONTH($D103,MatCF)),MIN(DP$77-SUM(DP$92:DP102),$F103-SUM($G103:DO103)),0)</f>
        <v>0</v>
      </c>
      <c r="DQ103" s="203">
        <f>IF(AND(DQ$2&gt;$D103,DQ$2&lt;=EOMONTH($D103,MatCF)),MIN(DQ$77-SUM(DQ$92:DQ102),$F103-SUM($G103:DP103)),0)</f>
        <v>0</v>
      </c>
      <c r="DR103" s="203">
        <f>IF(AND(DR$2&gt;$D103,DR$2&lt;=EOMONTH($D103,MatCF)),MIN(DR$77-SUM(DR$92:DR102),$F103-SUM($G103:DQ103)),0)</f>
        <v>0</v>
      </c>
      <c r="DS103" s="203">
        <f>IF(AND(DS$2&gt;$D103,DS$2&lt;=EOMONTH($D103,MatCF)),MIN(DS$77-SUM(DS$92:DS102),$F103-SUM($G103:DR103)),0)</f>
        <v>0</v>
      </c>
    </row>
    <row r="104" spans="1:123" ht="12.5" x14ac:dyDescent="0.25">
      <c r="A104" s="171">
        <f t="shared" si="679"/>
        <v>12</v>
      </c>
      <c r="B104" s="226"/>
      <c r="C104" s="227"/>
      <c r="D104" s="226">
        <v>45016</v>
      </c>
      <c r="E104" s="171"/>
      <c r="F104" s="203">
        <f ca="1"/>
        <v>0</v>
      </c>
      <c r="G104" s="203"/>
      <c r="H104" s="203">
        <f>IF(AND(H$2&gt;$D104,H$2&lt;=EOMONTH($D104,MatCF)),MIN(H$77-SUM(H$92:H103),$F104-SUM(G104:$G104)),0)</f>
        <v>0</v>
      </c>
      <c r="I104" s="203">
        <f>IF(AND(I$2&gt;$D104,I$2&lt;=EOMONTH($D104,MatCF)),MIN(I$77-SUM(I$92:I103),$F104-SUM($G104:H104)),0)</f>
        <v>0</v>
      </c>
      <c r="J104" s="203">
        <f>IF(AND(J$2&gt;$D104,J$2&lt;=EOMONTH($D104,MatCF)),MIN(J$77-SUM(J$92:J103),$F104-SUM($G104:I104)),0)</f>
        <v>0</v>
      </c>
      <c r="K104" s="203">
        <f>IF(AND(K$2&gt;$D104,K$2&lt;=EOMONTH($D104,MatCF)),MIN(K$77-SUM(K$92:K103),$F104-SUM($G104:J104)),0)</f>
        <v>0</v>
      </c>
      <c r="L104" s="203">
        <f>IF(AND(L$2&gt;$D104,L$2&lt;=EOMONTH($D104,MatCF)),MIN(L$77-SUM(L$92:L103),$F104-SUM($G104:K104)),0)</f>
        <v>0</v>
      </c>
      <c r="M104" s="203">
        <f>IF(AND(M$2&gt;$D104,M$2&lt;=EOMONTH($D104,MatCF)),MIN(M$77-SUM(M$92:M103),$F104-SUM($G104:L104)),0)</f>
        <v>0</v>
      </c>
      <c r="N104" s="203">
        <f>IF(AND(N$2&gt;$D104,N$2&lt;=EOMONTH($D104,MatCF)),MIN(N$77-SUM(N$92:N103),$F104-SUM($G104:M104)),0)</f>
        <v>0</v>
      </c>
      <c r="O104" s="203">
        <f>IF(AND(O$2&gt;$D104,O$2&lt;=EOMONTH($D104,MatCF)),MIN(O$77-SUM(O$92:O103),$F104-SUM($G104:N104)),0)</f>
        <v>0</v>
      </c>
      <c r="P104" s="203">
        <f>IF(AND(P$2&gt;$D104,P$2&lt;=EOMONTH($D104,MatCF)),MIN(P$77-SUM(P$92:P103),$F104-SUM($G104:O104)),0)</f>
        <v>0</v>
      </c>
      <c r="Q104" s="203">
        <f>IF(AND(Q$2&gt;$D104,Q$2&lt;=EOMONTH($D104,MatCF)),MIN(Q$77-SUM(Q$92:Q103),$F104-SUM($G104:P104)),0)</f>
        <v>0</v>
      </c>
      <c r="R104" s="203">
        <f>IF(AND(R$2&gt;$D104,R$2&lt;=EOMONTH($D104,MatCF)),MIN(R$77-SUM(R$92:R103),$F104-SUM($G104:Q104)),0)</f>
        <v>0</v>
      </c>
      <c r="S104" s="203">
        <f>IF(AND(S$2&gt;$D104,S$2&lt;=EOMONTH($D104,MatCF)),MIN(S$77-SUM(S$92:S103),$F104-SUM($G104:R104)),0)</f>
        <v>0</v>
      </c>
      <c r="T104" s="203">
        <f ca="1">IF(AND(T$2&gt;$D104,T$2&lt;=EOMONTH($D104,MatCF)),MIN(T$77-SUM(T$92:T103),$F104-SUM($G104:S104)),0)</f>
        <v>0</v>
      </c>
      <c r="U104" s="203">
        <f ca="1">IF(AND(U$2&gt;$D104,U$2&lt;=EOMONTH($D104,MatCF)),MIN(U$77-SUM(U$92:U103),$F104-SUM($G104:T104)),0)</f>
        <v>0</v>
      </c>
      <c r="V104" s="203">
        <f ca="1">IF(AND(V$2&gt;$D104,V$2&lt;=EOMONTH($D104,MatCF)),MIN(V$77-SUM(V$92:V103),$F104-SUM($G104:U104)),0)</f>
        <v>0</v>
      </c>
      <c r="W104" s="203">
        <f ca="1">IF(AND(W$2&gt;$D104,W$2&lt;=EOMONTH($D104,MatCF)),MIN(W$77-SUM(W$92:W103),$F104-SUM($G104:V104)),0)</f>
        <v>0</v>
      </c>
      <c r="X104" s="203">
        <f ca="1">IF(AND(X$2&gt;$D104,X$2&lt;=EOMONTH($D104,MatCF)),MIN(X$77-SUM(X$92:X103),$F104-SUM($G104:W104)),0)</f>
        <v>0</v>
      </c>
      <c r="Y104" s="203">
        <f ca="1">IF(AND(Y$2&gt;$D104,Y$2&lt;=EOMONTH($D104,MatCF)),MIN(Y$77-SUM(Y$92:Y103),$F104-SUM($G104:X104)),0)</f>
        <v>0</v>
      </c>
      <c r="Z104" s="203">
        <f ca="1">IF(AND(Z$2&gt;$D104,Z$2&lt;=EOMONTH($D104,MatCF)),MIN(Z$77-SUM(Z$92:Z103),$F104-SUM($G104:Y104)),0)</f>
        <v>0</v>
      </c>
      <c r="AA104" s="203">
        <f ca="1">IF(AND(AA$2&gt;$D104,AA$2&lt;=EOMONTH($D104,MatCF)),MIN(AA$77-SUM(AA$92:AA103),$F104-SUM($G104:Z104)),0)</f>
        <v>0</v>
      </c>
      <c r="AB104" s="203">
        <f ca="1">IF(AND(AB$2&gt;$D104,AB$2&lt;=EOMONTH($D104,MatCF)),MIN(AB$77-SUM(AB$92:AB103),$F104-SUM($G104:AA104)),0)</f>
        <v>0</v>
      </c>
      <c r="AC104" s="203">
        <f ca="1">IF(AND(AC$2&gt;$D104,AC$2&lt;=EOMONTH($D104,MatCF)),MIN(AC$77-SUM(AC$92:AC103),$F104-SUM($G104:AB104)),0)</f>
        <v>0</v>
      </c>
      <c r="AD104" s="203">
        <f ca="1">IF(AND(AD$2&gt;$D104,AD$2&lt;=EOMONTH($D104,MatCF)),MIN(AD$77-SUM(AD$92:AD103),$F104-SUM($G104:AC104)),0)</f>
        <v>0</v>
      </c>
      <c r="AE104" s="203">
        <f ca="1">IF(AND(AE$2&gt;$D104,AE$2&lt;=EOMONTH($D104,MatCF)),MIN(AE$77-SUM(AE$92:AE103),$F104-SUM($G104:AD104)),0)</f>
        <v>0</v>
      </c>
      <c r="AF104" s="203">
        <f ca="1">IF(AND(AF$2&gt;$D104,AF$2&lt;=EOMONTH($D104,MatCF)),MIN(AF$77-SUM(AF$92:AF103),$F104-SUM($G104:AE104)),0)</f>
        <v>0</v>
      </c>
      <c r="AG104" s="203">
        <f ca="1">IF(AND(AG$2&gt;$D104,AG$2&lt;=EOMONTH($D104,MatCF)),MIN(AG$77-SUM(AG$92:AG103),$F104-SUM($G104:AF104)),0)</f>
        <v>0</v>
      </c>
      <c r="AH104" s="203">
        <f ca="1">IF(AND(AH$2&gt;$D104,AH$2&lt;=EOMONTH($D104,MatCF)),MIN(AH$77-SUM(AH$92:AH103),$F104-SUM($G104:AG104)),0)</f>
        <v>0</v>
      </c>
      <c r="AI104" s="203">
        <f ca="1">IF(AND(AI$2&gt;$D104,AI$2&lt;=EOMONTH($D104,MatCF)),MIN(AI$77-SUM(AI$92:AI103),$F104-SUM($G104:AH104)),0)</f>
        <v>0</v>
      </c>
      <c r="AJ104" s="203">
        <f ca="1">IF(AND(AJ$2&gt;$D104,AJ$2&lt;=EOMONTH($D104,MatCF)),MIN(AJ$77-SUM(AJ$92:AJ103),$F104-SUM($G104:AI104)),0)</f>
        <v>0</v>
      </c>
      <c r="AK104" s="203">
        <f ca="1">IF(AND(AK$2&gt;$D104,AK$2&lt;=EOMONTH($D104,MatCF)),MIN(AK$77-SUM(AK$92:AK103),$F104-SUM($G104:AJ104)),0)</f>
        <v>0</v>
      </c>
      <c r="AL104" s="203">
        <f ca="1">IF(AND(AL$2&gt;$D104,AL$2&lt;=EOMONTH($D104,MatCF)),MIN(AL$77-SUM(AL$92:AL103),$F104-SUM($G104:AK104)),0)</f>
        <v>0</v>
      </c>
      <c r="AM104" s="203">
        <f ca="1">IF(AND(AM$2&gt;$D104,AM$2&lt;=EOMONTH($D104,MatCF)),MIN(AM$77-SUM(AM$92:AM103),$F104-SUM($G104:AL104)),0)</f>
        <v>0</v>
      </c>
      <c r="AN104" s="203">
        <f ca="1">IF(AND(AN$2&gt;$D104,AN$2&lt;=EOMONTH($D104,MatCF)),MIN(AN$77-SUM(AN$92:AN103),$F104-SUM($G104:AM104)),0)</f>
        <v>0</v>
      </c>
      <c r="AO104" s="203">
        <f ca="1">IF(AND(AO$2&gt;$D104,AO$2&lt;=EOMONTH($D104,MatCF)),MIN(AO$77-SUM(AO$92:AO103),$F104-SUM($G104:AN104)),0)</f>
        <v>0</v>
      </c>
      <c r="AP104" s="203">
        <f ca="1">IF(AND(AP$2&gt;$D104,AP$2&lt;=EOMONTH($D104,MatCF)),MIN(AP$77-SUM(AP$92:AP103),$F104-SUM($G104:AO104)),0)</f>
        <v>0</v>
      </c>
      <c r="AQ104" s="203">
        <f ca="1">IF(AND(AQ$2&gt;$D104,AQ$2&lt;=EOMONTH($D104,MatCF)),MIN(AQ$77-SUM(AQ$92:AQ103),$F104-SUM($G104:AP104)),0)</f>
        <v>0</v>
      </c>
      <c r="AR104" s="203">
        <f ca="1">IF(AND(AR$2&gt;$D104,AR$2&lt;=EOMONTH($D104,MatCF)),MIN(AR$77-SUM(AR$92:AR103),$F104-SUM($G104:AQ104)),0)</f>
        <v>0</v>
      </c>
      <c r="AS104" s="203">
        <f ca="1">IF(AND(AS$2&gt;$D104,AS$2&lt;=EOMONTH($D104,MatCF)),MIN(AS$77-SUM(AS$92:AS103),$F104-SUM($G104:AR104)),0)</f>
        <v>0</v>
      </c>
      <c r="AT104" s="203">
        <f ca="1">IF(AND(AT$2&gt;$D104,AT$2&lt;=EOMONTH($D104,MatCF)),MIN(AT$77-SUM(AT$92:AT103),$F104-SUM($G104:AS104)),0)</f>
        <v>0</v>
      </c>
      <c r="AU104" s="203">
        <f ca="1">IF(AND(AU$2&gt;$D104,AU$2&lt;=EOMONTH($D104,MatCF)),MIN(AU$77-SUM(AU$92:AU103),$F104-SUM($G104:AT104)),0)</f>
        <v>0</v>
      </c>
      <c r="AV104" s="203">
        <f ca="1">IF(AND(AV$2&gt;$D104,AV$2&lt;=EOMONTH($D104,MatCF)),MIN(AV$77-SUM(AV$92:AV103),$F104-SUM($G104:AU104)),0)</f>
        <v>0</v>
      </c>
      <c r="AW104" s="203">
        <f ca="1">IF(AND(AW$2&gt;$D104,AW$2&lt;=EOMONTH($D104,MatCF)),MIN(AW$77-SUM(AW$92:AW103),$F104-SUM($G104:AV104)),0)</f>
        <v>0</v>
      </c>
      <c r="AX104" s="203">
        <f ca="1">IF(AND(AX$2&gt;$D104,AX$2&lt;=EOMONTH($D104,MatCF)),MIN(AX$77-SUM(AX$92:AX103),$F104-SUM($G104:AW104)),0)</f>
        <v>0</v>
      </c>
      <c r="AY104" s="203">
        <f ca="1">IF(AND(AY$2&gt;$D104,AY$2&lt;=EOMONTH($D104,MatCF)),MIN(AY$77-SUM(AY$92:AY103),$F104-SUM($G104:AX104)),0)</f>
        <v>0</v>
      </c>
      <c r="AZ104" s="203">
        <f ca="1">IF(AND(AZ$2&gt;$D104,AZ$2&lt;=EOMONTH($D104,MatCF)),MIN(AZ$77-SUM(AZ$92:AZ103),$F104-SUM($G104:AY104)),0)</f>
        <v>0</v>
      </c>
      <c r="BA104" s="203">
        <f ca="1">IF(AND(BA$2&gt;$D104,BA$2&lt;=EOMONTH($D104,MatCF)),MIN(BA$77-SUM(BA$92:BA103),$F104-SUM($G104:AZ104)),0)</f>
        <v>0</v>
      </c>
      <c r="BB104" s="203">
        <f ca="1">IF(AND(BB$2&gt;$D104,BB$2&lt;=EOMONTH($D104,MatCF)),MIN(BB$77-SUM(BB$92:BB103),$F104-SUM($G104:BA104)),0)</f>
        <v>0</v>
      </c>
      <c r="BC104" s="203">
        <f ca="1">IF(AND(BC$2&gt;$D104,BC$2&lt;=EOMONTH($D104,MatCF)),MIN(BC$77-SUM(BC$92:BC103),$F104-SUM($G104:BB104)),0)</f>
        <v>0</v>
      </c>
      <c r="BD104" s="203">
        <f ca="1">IF(AND(BD$2&gt;$D104,BD$2&lt;=EOMONTH($D104,MatCF)),MIN(BD$77-SUM(BD$92:BD103),$F104-SUM($G104:BC104)),0)</f>
        <v>0</v>
      </c>
      <c r="BE104" s="203">
        <f ca="1">IF(AND(BE$2&gt;$D104,BE$2&lt;=EOMONTH($D104,MatCF)),MIN(BE$77-SUM(BE$92:BE103),$F104-SUM($G104:BD104)),0)</f>
        <v>0</v>
      </c>
      <c r="BF104" s="203">
        <f ca="1">IF(AND(BF$2&gt;$D104,BF$2&lt;=EOMONTH($D104,MatCF)),MIN(BF$77-SUM(BF$92:BF103),$F104-SUM($G104:BE104)),0)</f>
        <v>0</v>
      </c>
      <c r="BG104" s="203">
        <f ca="1">IF(AND(BG$2&gt;$D104,BG$2&lt;=EOMONTH($D104,MatCF)),MIN(BG$77-SUM(BG$92:BG103),$F104-SUM($G104:BF104)),0)</f>
        <v>0</v>
      </c>
      <c r="BH104" s="203">
        <f ca="1">IF(AND(BH$2&gt;$D104,BH$2&lt;=EOMONTH($D104,MatCF)),MIN(BH$77-SUM(BH$92:BH103),$F104-SUM($G104:BG104)),0)</f>
        <v>0</v>
      </c>
      <c r="BI104" s="203">
        <f ca="1">IF(AND(BI$2&gt;$D104,BI$2&lt;=EOMONTH($D104,MatCF)),MIN(BI$77-SUM(BI$92:BI103),$F104-SUM($G104:BH104)),0)</f>
        <v>0</v>
      </c>
      <c r="BJ104" s="203">
        <f ca="1">IF(AND(BJ$2&gt;$D104,BJ$2&lt;=EOMONTH($D104,MatCF)),MIN(BJ$77-SUM(BJ$92:BJ103),$F104-SUM($G104:BI104)),0)</f>
        <v>0</v>
      </c>
      <c r="BK104" s="203">
        <f ca="1">IF(AND(BK$2&gt;$D104,BK$2&lt;=EOMONTH($D104,MatCF)),MIN(BK$77-SUM(BK$92:BK103),$F104-SUM($G104:BJ104)),0)</f>
        <v>0</v>
      </c>
      <c r="BL104" s="203">
        <f ca="1">IF(AND(BL$2&gt;$D104,BL$2&lt;=EOMONTH($D104,MatCF)),MIN(BL$77-SUM(BL$92:BL103),$F104-SUM($G104:BK104)),0)</f>
        <v>0</v>
      </c>
      <c r="BM104" s="203">
        <f ca="1">IF(AND(BM$2&gt;$D104,BM$2&lt;=EOMONTH($D104,MatCF)),MIN(BM$77-SUM(BM$92:BM103),$F104-SUM($G104:BL104)),0)</f>
        <v>0</v>
      </c>
      <c r="BN104" s="203">
        <f ca="1">IF(AND(BN$2&gt;$D104,BN$2&lt;=EOMONTH($D104,MatCF)),MIN(BN$77-SUM(BN$92:BN103),$F104-SUM($G104:BM104)),0)</f>
        <v>0</v>
      </c>
      <c r="BO104" s="203">
        <f ca="1">IF(AND(BO$2&gt;$D104,BO$2&lt;=EOMONTH($D104,MatCF)),MIN(BO$77-SUM(BO$92:BO103),$F104-SUM($G104:BN104)),0)</f>
        <v>0</v>
      </c>
      <c r="BP104" s="203">
        <f ca="1">IF(AND(BP$2&gt;$D104,BP$2&lt;=EOMONTH($D104,MatCF)),MIN(BP$77-SUM(BP$92:BP103),$F104-SUM($G104:BO104)),0)</f>
        <v>0</v>
      </c>
      <c r="BQ104" s="203">
        <f ca="1">IF(AND(BQ$2&gt;$D104,BQ$2&lt;=EOMONTH($D104,MatCF)),MIN(BQ$77-SUM(BQ$92:BQ103),$F104-SUM($G104:BP104)),0)</f>
        <v>0</v>
      </c>
      <c r="BR104" s="203">
        <f ca="1">IF(AND(BR$2&gt;$D104,BR$2&lt;=EOMONTH($D104,MatCF)),MIN(BR$77-SUM(BR$92:BR103),$F104-SUM($G104:BQ104)),0)</f>
        <v>0</v>
      </c>
      <c r="BS104" s="203">
        <f ca="1">IF(AND(BS$2&gt;$D104,BS$2&lt;=EOMONTH($D104,MatCF)),MIN(BS$77-SUM(BS$92:BS103),$F104-SUM($G104:BR104)),0)</f>
        <v>0</v>
      </c>
      <c r="BT104" s="203">
        <f ca="1">IF(AND(BT$2&gt;$D104,BT$2&lt;=EOMONTH($D104,MatCF)),MIN(BT$77-SUM(BT$92:BT103),$F104-SUM($G104:BS104)),0)</f>
        <v>0</v>
      </c>
      <c r="BU104" s="203">
        <f ca="1">IF(AND(BU$2&gt;$D104,BU$2&lt;=EOMONTH($D104,MatCF)),MIN(BU$77-SUM(BU$92:BU103),$F104-SUM($G104:BT104)),0)</f>
        <v>0</v>
      </c>
      <c r="BV104" s="203">
        <f ca="1">IF(AND(BV$2&gt;$D104,BV$2&lt;=EOMONTH($D104,MatCF)),MIN(BV$77-SUM(BV$92:BV103),$F104-SUM($G104:BU104)),0)</f>
        <v>0</v>
      </c>
      <c r="BW104" s="203">
        <f ca="1">IF(AND(BW$2&gt;$D104,BW$2&lt;=EOMONTH($D104,MatCF)),MIN(BW$77-SUM(BW$92:BW103),$F104-SUM($G104:BV104)),0)</f>
        <v>0</v>
      </c>
      <c r="BX104" s="203">
        <f ca="1">IF(AND(BX$2&gt;$D104,BX$2&lt;=EOMONTH($D104,MatCF)),MIN(BX$77-SUM(BX$92:BX103),$F104-SUM($G104:BW104)),0)</f>
        <v>0</v>
      </c>
      <c r="BY104" s="203">
        <f ca="1">IF(AND(BY$2&gt;$D104,BY$2&lt;=EOMONTH($D104,MatCF)),MIN(BY$77-SUM(BY$92:BY103),$F104-SUM($G104:BX104)),0)</f>
        <v>0</v>
      </c>
      <c r="BZ104" s="203">
        <f ca="1">IF(AND(BZ$2&gt;$D104,BZ$2&lt;=EOMONTH($D104,MatCF)),MIN(BZ$77-SUM(BZ$92:BZ103),$F104-SUM($G104:BY104)),0)</f>
        <v>0</v>
      </c>
      <c r="CA104" s="203">
        <f ca="1">IF(AND(CA$2&gt;$D104,CA$2&lt;=EOMONTH($D104,MatCF)),MIN(CA$77-SUM(CA$92:CA103),$F104-SUM($G104:BZ104)),0)</f>
        <v>0</v>
      </c>
      <c r="CB104" s="203">
        <f>IF(AND(CB$2&gt;$D104,CB$2&lt;=EOMONTH($D104,MatCF)),MIN(CB$77-SUM(CB$92:CB103),$F104-SUM($G104:CA104)),0)</f>
        <v>0</v>
      </c>
      <c r="CC104" s="203">
        <f>IF(AND(CC$2&gt;$D104,CC$2&lt;=EOMONTH($D104,MatCF)),MIN(CC$77-SUM(CC$92:CC103),$F104-SUM($G104:CB104)),0)</f>
        <v>0</v>
      </c>
      <c r="CD104" s="203">
        <f>IF(AND(CD$2&gt;$D104,CD$2&lt;=EOMONTH($D104,MatCF)),MIN(CD$77-SUM(CD$92:CD103),$F104-SUM($G104:CC104)),0)</f>
        <v>0</v>
      </c>
      <c r="CE104" s="203">
        <f>IF(AND(CE$2&gt;$D104,CE$2&lt;=EOMONTH($D104,MatCF)),MIN(CE$77-SUM(CE$92:CE103),$F104-SUM($G104:CD104)),0)</f>
        <v>0</v>
      </c>
      <c r="CF104" s="203">
        <f>IF(AND(CF$2&gt;$D104,CF$2&lt;=EOMONTH($D104,MatCF)),MIN(CF$77-SUM(CF$92:CF103),$F104-SUM($G104:CE104)),0)</f>
        <v>0</v>
      </c>
      <c r="CG104" s="203">
        <f>IF(AND(CG$2&gt;$D104,CG$2&lt;=EOMONTH($D104,MatCF)),MIN(CG$77-SUM(CG$92:CG103),$F104-SUM($G104:CF104)),0)</f>
        <v>0</v>
      </c>
      <c r="CH104" s="203">
        <f>IF(AND(CH$2&gt;$D104,CH$2&lt;=EOMONTH($D104,MatCF)),MIN(CH$77-SUM(CH$92:CH103),$F104-SUM($G104:CG104)),0)</f>
        <v>0</v>
      </c>
      <c r="CI104" s="203">
        <f>IF(AND(CI$2&gt;$D104,CI$2&lt;=EOMONTH($D104,MatCF)),MIN(CI$77-SUM(CI$92:CI103),$F104-SUM($G104:CH104)),0)</f>
        <v>0</v>
      </c>
      <c r="CJ104" s="203">
        <f>IF(AND(CJ$2&gt;$D104,CJ$2&lt;=EOMONTH($D104,MatCF)),MIN(CJ$77-SUM(CJ$92:CJ103),$F104-SUM($G104:CI104)),0)</f>
        <v>0</v>
      </c>
      <c r="CK104" s="203">
        <f>IF(AND(CK$2&gt;$D104,CK$2&lt;=EOMONTH($D104,MatCF)),MIN(CK$77-SUM(CK$92:CK103),$F104-SUM($G104:CJ104)),0)</f>
        <v>0</v>
      </c>
      <c r="CL104" s="203">
        <f>IF(AND(CL$2&gt;$D104,CL$2&lt;=EOMONTH($D104,MatCF)),MIN(CL$77-SUM(CL$92:CL103),$F104-SUM($G104:CK104)),0)</f>
        <v>0</v>
      </c>
      <c r="CM104" s="203">
        <f>IF(AND(CM$2&gt;$D104,CM$2&lt;=EOMONTH($D104,MatCF)),MIN(CM$77-SUM(CM$92:CM103),$F104-SUM($G104:CL104)),0)</f>
        <v>0</v>
      </c>
      <c r="CN104" s="203">
        <f>IF(AND(CN$2&gt;$D104,CN$2&lt;=EOMONTH($D104,MatCF)),MIN(CN$77-SUM(CN$92:CN103),$F104-SUM($G104:CM104)),0)</f>
        <v>0</v>
      </c>
      <c r="CO104" s="203">
        <f>IF(AND(CO$2&gt;$D104,CO$2&lt;=EOMONTH($D104,MatCF)),MIN(CO$77-SUM(CO$92:CO103),$F104-SUM($G104:CN104)),0)</f>
        <v>0</v>
      </c>
      <c r="CP104" s="203">
        <f>IF(AND(CP$2&gt;$D104,CP$2&lt;=EOMONTH($D104,MatCF)),MIN(CP$77-SUM(CP$92:CP103),$F104-SUM($G104:CO104)),0)</f>
        <v>0</v>
      </c>
      <c r="CQ104" s="203">
        <f>IF(AND(CQ$2&gt;$D104,CQ$2&lt;=EOMONTH($D104,MatCF)),MIN(CQ$77-SUM(CQ$92:CQ103),$F104-SUM($G104:CP104)),0)</f>
        <v>0</v>
      </c>
      <c r="CR104" s="203">
        <f>IF(AND(CR$2&gt;$D104,CR$2&lt;=EOMONTH($D104,MatCF)),MIN(CR$77-SUM(CR$92:CR103),$F104-SUM($G104:CQ104)),0)</f>
        <v>0</v>
      </c>
      <c r="CS104" s="203">
        <f>IF(AND(CS$2&gt;$D104,CS$2&lt;=EOMONTH($D104,MatCF)),MIN(CS$77-SUM(CS$92:CS103),$F104-SUM($G104:CR104)),0)</f>
        <v>0</v>
      </c>
      <c r="CT104" s="203">
        <f>IF(AND(CT$2&gt;$D104,CT$2&lt;=EOMONTH($D104,MatCF)),MIN(CT$77-SUM(CT$92:CT103),$F104-SUM($G104:CS104)),0)</f>
        <v>0</v>
      </c>
      <c r="CU104" s="203">
        <f>IF(AND(CU$2&gt;$D104,CU$2&lt;=EOMONTH($D104,MatCF)),MIN(CU$77-SUM(CU$92:CU103),$F104-SUM($G104:CT104)),0)</f>
        <v>0</v>
      </c>
      <c r="CV104" s="203">
        <f>IF(AND(CV$2&gt;$D104,CV$2&lt;=EOMONTH($D104,MatCF)),MIN(CV$77-SUM(CV$92:CV103),$F104-SUM($G104:CU104)),0)</f>
        <v>0</v>
      </c>
      <c r="CW104" s="203">
        <f>IF(AND(CW$2&gt;$D104,CW$2&lt;=EOMONTH($D104,MatCF)),MIN(CW$77-SUM(CW$92:CW103),$F104-SUM($G104:CV104)),0)</f>
        <v>0</v>
      </c>
      <c r="CX104" s="203">
        <f>IF(AND(CX$2&gt;$D104,CX$2&lt;=EOMONTH($D104,MatCF)),MIN(CX$77-SUM(CX$92:CX103),$F104-SUM($G104:CW104)),0)</f>
        <v>0</v>
      </c>
      <c r="CY104" s="203">
        <f>IF(AND(CY$2&gt;$D104,CY$2&lt;=EOMONTH($D104,MatCF)),MIN(CY$77-SUM(CY$92:CY103),$F104-SUM($G104:CX104)),0)</f>
        <v>0</v>
      </c>
      <c r="CZ104" s="203">
        <f>IF(AND(CZ$2&gt;$D104,CZ$2&lt;=EOMONTH($D104,MatCF)),MIN(CZ$77-SUM(CZ$92:CZ103),$F104-SUM($G104:CY104)),0)</f>
        <v>0</v>
      </c>
      <c r="DA104" s="203">
        <f>IF(AND(DA$2&gt;$D104,DA$2&lt;=EOMONTH($D104,MatCF)),MIN(DA$77-SUM(DA$92:DA103),$F104-SUM($G104:CZ104)),0)</f>
        <v>0</v>
      </c>
      <c r="DB104" s="203">
        <f>IF(AND(DB$2&gt;$D104,DB$2&lt;=EOMONTH($D104,MatCF)),MIN(DB$77-SUM(DB$92:DB103),$F104-SUM($G104:DA104)),0)</f>
        <v>0</v>
      </c>
      <c r="DC104" s="203">
        <f>IF(AND(DC$2&gt;$D104,DC$2&lt;=EOMONTH($D104,MatCF)),MIN(DC$77-SUM(DC$92:DC103),$F104-SUM($G104:DB104)),0)</f>
        <v>0</v>
      </c>
      <c r="DD104" s="203">
        <f>IF(AND(DD$2&gt;$D104,DD$2&lt;=EOMONTH($D104,MatCF)),MIN(DD$77-SUM(DD$92:DD103),$F104-SUM($G104:DC104)),0)</f>
        <v>0</v>
      </c>
      <c r="DE104" s="203">
        <f>IF(AND(DE$2&gt;$D104,DE$2&lt;=EOMONTH($D104,MatCF)),MIN(DE$77-SUM(DE$92:DE103),$F104-SUM($G104:DD104)),0)</f>
        <v>0</v>
      </c>
      <c r="DF104" s="203">
        <f>IF(AND(DF$2&gt;$D104,DF$2&lt;=EOMONTH($D104,MatCF)),MIN(DF$77-SUM(DF$92:DF103),$F104-SUM($G104:DE104)),0)</f>
        <v>0</v>
      </c>
      <c r="DG104" s="203">
        <f>IF(AND(DG$2&gt;$D104,DG$2&lt;=EOMONTH($D104,MatCF)),MIN(DG$77-SUM(DG$92:DG103),$F104-SUM($G104:DF104)),0)</f>
        <v>0</v>
      </c>
      <c r="DH104" s="203">
        <f>IF(AND(DH$2&gt;$D104,DH$2&lt;=EOMONTH($D104,MatCF)),MIN(DH$77-SUM(DH$92:DH103),$F104-SUM($G104:DG104)),0)</f>
        <v>0</v>
      </c>
      <c r="DI104" s="203">
        <f>IF(AND(DI$2&gt;$D104,DI$2&lt;=EOMONTH($D104,MatCF)),MIN(DI$77-SUM(DI$92:DI103),$F104-SUM($G104:DH104)),0)</f>
        <v>0</v>
      </c>
      <c r="DJ104" s="203">
        <f>IF(AND(DJ$2&gt;$D104,DJ$2&lt;=EOMONTH($D104,MatCF)),MIN(DJ$77-SUM(DJ$92:DJ103),$F104-SUM($G104:DI104)),0)</f>
        <v>0</v>
      </c>
      <c r="DK104" s="203">
        <f>IF(AND(DK$2&gt;$D104,DK$2&lt;=EOMONTH($D104,MatCF)),MIN(DK$77-SUM(DK$92:DK103),$F104-SUM($G104:DJ104)),0)</f>
        <v>0</v>
      </c>
      <c r="DL104" s="203">
        <f>IF(AND(DL$2&gt;$D104,DL$2&lt;=EOMONTH($D104,MatCF)),MIN(DL$77-SUM(DL$92:DL103),$F104-SUM($G104:DK104)),0)</f>
        <v>0</v>
      </c>
      <c r="DM104" s="203">
        <f>IF(AND(DM$2&gt;$D104,DM$2&lt;=EOMONTH($D104,MatCF)),MIN(DM$77-SUM(DM$92:DM103),$F104-SUM($G104:DL104)),0)</f>
        <v>0</v>
      </c>
      <c r="DN104" s="203">
        <f>IF(AND(DN$2&gt;$D104,DN$2&lt;=EOMONTH($D104,MatCF)),MIN(DN$77-SUM(DN$92:DN103),$F104-SUM($G104:DM104)),0)</f>
        <v>0</v>
      </c>
      <c r="DO104" s="203">
        <f>IF(AND(DO$2&gt;$D104,DO$2&lt;=EOMONTH($D104,MatCF)),MIN(DO$77-SUM(DO$92:DO103),$F104-SUM($G104:DN104)),0)</f>
        <v>0</v>
      </c>
      <c r="DP104" s="203">
        <f>IF(AND(DP$2&gt;$D104,DP$2&lt;=EOMONTH($D104,MatCF)),MIN(DP$77-SUM(DP$92:DP103),$F104-SUM($G104:DO104)),0)</f>
        <v>0</v>
      </c>
      <c r="DQ104" s="203">
        <f>IF(AND(DQ$2&gt;$D104,DQ$2&lt;=EOMONTH($D104,MatCF)),MIN(DQ$77-SUM(DQ$92:DQ103),$F104-SUM($G104:DP104)),0)</f>
        <v>0</v>
      </c>
      <c r="DR104" s="203">
        <f>IF(AND(DR$2&gt;$D104,DR$2&lt;=EOMONTH($D104,MatCF)),MIN(DR$77-SUM(DR$92:DR103),$F104-SUM($G104:DQ104)),0)</f>
        <v>0</v>
      </c>
      <c r="DS104" s="203">
        <f>IF(AND(DS$2&gt;$D104,DS$2&lt;=EOMONTH($D104,MatCF)),MIN(DS$77-SUM(DS$92:DS103),$F104-SUM($G104:DR104)),0)</f>
        <v>0</v>
      </c>
    </row>
    <row r="105" spans="1:123" ht="12.5" x14ac:dyDescent="0.25">
      <c r="A105" s="171">
        <f t="shared" si="679"/>
        <v>13</v>
      </c>
      <c r="B105" s="226"/>
      <c r="C105" s="227"/>
      <c r="D105" s="226">
        <v>45107</v>
      </c>
      <c r="E105" s="171"/>
      <c r="F105" s="203">
        <f ca="1"/>
        <v>0</v>
      </c>
      <c r="G105" s="203"/>
      <c r="H105" s="203">
        <f>IF(AND(H$2&gt;$D105,H$2&lt;=EOMONTH($D105,MatCF)),MIN(H$77-SUM(H$92:H104),$F105-SUM(G105:$G105)),0)</f>
        <v>0</v>
      </c>
      <c r="I105" s="203">
        <f>IF(AND(I$2&gt;$D105,I$2&lt;=EOMONTH($D105,MatCF)),MIN(I$77-SUM(I$92:I104),$F105-SUM($G105:H105)),0)</f>
        <v>0</v>
      </c>
      <c r="J105" s="203">
        <f>IF(AND(J$2&gt;$D105,J$2&lt;=EOMONTH($D105,MatCF)),MIN(J$77-SUM(J$92:J104),$F105-SUM($G105:I105)),0)</f>
        <v>0</v>
      </c>
      <c r="K105" s="203">
        <f>IF(AND(K$2&gt;$D105,K$2&lt;=EOMONTH($D105,MatCF)),MIN(K$77-SUM(K$92:K104),$F105-SUM($G105:J105)),0)</f>
        <v>0</v>
      </c>
      <c r="L105" s="203">
        <f>IF(AND(L$2&gt;$D105,L$2&lt;=EOMONTH($D105,MatCF)),MIN(L$77-SUM(L$92:L104),$F105-SUM($G105:K105)),0)</f>
        <v>0</v>
      </c>
      <c r="M105" s="203">
        <f>IF(AND(M$2&gt;$D105,M$2&lt;=EOMONTH($D105,MatCF)),MIN(M$77-SUM(M$92:M104),$F105-SUM($G105:L105)),0)</f>
        <v>0</v>
      </c>
      <c r="N105" s="203">
        <f>IF(AND(N$2&gt;$D105,N$2&lt;=EOMONTH($D105,MatCF)),MIN(N$77-SUM(N$92:N104),$F105-SUM($G105:M105)),0)</f>
        <v>0</v>
      </c>
      <c r="O105" s="203">
        <f>IF(AND(O$2&gt;$D105,O$2&lt;=EOMONTH($D105,MatCF)),MIN(O$77-SUM(O$92:O104),$F105-SUM($G105:N105)),0)</f>
        <v>0</v>
      </c>
      <c r="P105" s="203">
        <f>IF(AND(P$2&gt;$D105,P$2&lt;=EOMONTH($D105,MatCF)),MIN(P$77-SUM(P$92:P104),$F105-SUM($G105:O105)),0)</f>
        <v>0</v>
      </c>
      <c r="Q105" s="203">
        <f>IF(AND(Q$2&gt;$D105,Q$2&lt;=EOMONTH($D105,MatCF)),MIN(Q$77-SUM(Q$92:Q104),$F105-SUM($G105:P105)),0)</f>
        <v>0</v>
      </c>
      <c r="R105" s="203">
        <f>IF(AND(R$2&gt;$D105,R$2&lt;=EOMONTH($D105,MatCF)),MIN(R$77-SUM(R$92:R104),$F105-SUM($G105:Q105)),0)</f>
        <v>0</v>
      </c>
      <c r="S105" s="203">
        <f>IF(AND(S$2&gt;$D105,S$2&lt;=EOMONTH($D105,MatCF)),MIN(S$77-SUM(S$92:S104),$F105-SUM($G105:R105)),0)</f>
        <v>0</v>
      </c>
      <c r="T105" s="203">
        <f>IF(AND(T$2&gt;$D105,T$2&lt;=EOMONTH($D105,MatCF)),MIN(T$77-SUM(T$92:T104),$F105-SUM($G105:S105)),0)</f>
        <v>0</v>
      </c>
      <c r="U105" s="203">
        <f ca="1">IF(AND(U$2&gt;$D105,U$2&lt;=EOMONTH($D105,MatCF)),MIN(U$77-SUM(U$92:U104),$F105-SUM($G105:T105)),0)</f>
        <v>0</v>
      </c>
      <c r="V105" s="203">
        <f ca="1">IF(AND(V$2&gt;$D105,V$2&lt;=EOMONTH($D105,MatCF)),MIN(V$77-SUM(V$92:V104),$F105-SUM($G105:U105)),0)</f>
        <v>0</v>
      </c>
      <c r="W105" s="203">
        <f ca="1">IF(AND(W$2&gt;$D105,W$2&lt;=EOMONTH($D105,MatCF)),MIN(W$77-SUM(W$92:W104),$F105-SUM($G105:V105)),0)</f>
        <v>0</v>
      </c>
      <c r="X105" s="203">
        <f ca="1">IF(AND(X$2&gt;$D105,X$2&lt;=EOMONTH($D105,MatCF)),MIN(X$77-SUM(X$92:X104),$F105-SUM($G105:W105)),0)</f>
        <v>0</v>
      </c>
      <c r="Y105" s="203">
        <f ca="1">IF(AND(Y$2&gt;$D105,Y$2&lt;=EOMONTH($D105,MatCF)),MIN(Y$77-SUM(Y$92:Y104),$F105-SUM($G105:X105)),0)</f>
        <v>0</v>
      </c>
      <c r="Z105" s="203">
        <f ca="1">IF(AND(Z$2&gt;$D105,Z$2&lt;=EOMONTH($D105,MatCF)),MIN(Z$77-SUM(Z$92:Z104),$F105-SUM($G105:Y105)),0)</f>
        <v>0</v>
      </c>
      <c r="AA105" s="203">
        <f ca="1">IF(AND(AA$2&gt;$D105,AA$2&lt;=EOMONTH($D105,MatCF)),MIN(AA$77-SUM(AA$92:AA104),$F105-SUM($G105:Z105)),0)</f>
        <v>0</v>
      </c>
      <c r="AB105" s="203">
        <f ca="1">IF(AND(AB$2&gt;$D105,AB$2&lt;=EOMONTH($D105,MatCF)),MIN(AB$77-SUM(AB$92:AB104),$F105-SUM($G105:AA105)),0)</f>
        <v>0</v>
      </c>
      <c r="AC105" s="203">
        <f ca="1">IF(AND(AC$2&gt;$D105,AC$2&lt;=EOMONTH($D105,MatCF)),MIN(AC$77-SUM(AC$92:AC104),$F105-SUM($G105:AB105)),0)</f>
        <v>0</v>
      </c>
      <c r="AD105" s="203">
        <f ca="1">IF(AND(AD$2&gt;$D105,AD$2&lt;=EOMONTH($D105,MatCF)),MIN(AD$77-SUM(AD$92:AD104),$F105-SUM($G105:AC105)),0)</f>
        <v>0</v>
      </c>
      <c r="AE105" s="203">
        <f ca="1">IF(AND(AE$2&gt;$D105,AE$2&lt;=EOMONTH($D105,MatCF)),MIN(AE$77-SUM(AE$92:AE104),$F105-SUM($G105:AD105)),0)</f>
        <v>0</v>
      </c>
      <c r="AF105" s="203">
        <f ca="1">IF(AND(AF$2&gt;$D105,AF$2&lt;=EOMONTH($D105,MatCF)),MIN(AF$77-SUM(AF$92:AF104),$F105-SUM($G105:AE105)),0)</f>
        <v>0</v>
      </c>
      <c r="AG105" s="203">
        <f ca="1">IF(AND(AG$2&gt;$D105,AG$2&lt;=EOMONTH($D105,MatCF)),MIN(AG$77-SUM(AG$92:AG104),$F105-SUM($G105:AF105)),0)</f>
        <v>0</v>
      </c>
      <c r="AH105" s="203">
        <f ca="1">IF(AND(AH$2&gt;$D105,AH$2&lt;=EOMONTH($D105,MatCF)),MIN(AH$77-SUM(AH$92:AH104),$F105-SUM($G105:AG105)),0)</f>
        <v>0</v>
      </c>
      <c r="AI105" s="203">
        <f ca="1">IF(AND(AI$2&gt;$D105,AI$2&lt;=EOMONTH($D105,MatCF)),MIN(AI$77-SUM(AI$92:AI104),$F105-SUM($G105:AH105)),0)</f>
        <v>0</v>
      </c>
      <c r="AJ105" s="203">
        <f ca="1">IF(AND(AJ$2&gt;$D105,AJ$2&lt;=EOMONTH($D105,MatCF)),MIN(AJ$77-SUM(AJ$92:AJ104),$F105-SUM($G105:AI105)),0)</f>
        <v>0</v>
      </c>
      <c r="AK105" s="203">
        <f ca="1">IF(AND(AK$2&gt;$D105,AK$2&lt;=EOMONTH($D105,MatCF)),MIN(AK$77-SUM(AK$92:AK104),$F105-SUM($G105:AJ105)),0)</f>
        <v>0</v>
      </c>
      <c r="AL105" s="203">
        <f ca="1">IF(AND(AL$2&gt;$D105,AL$2&lt;=EOMONTH($D105,MatCF)),MIN(AL$77-SUM(AL$92:AL104),$F105-SUM($G105:AK105)),0)</f>
        <v>0</v>
      </c>
      <c r="AM105" s="203">
        <f ca="1">IF(AND(AM$2&gt;$D105,AM$2&lt;=EOMONTH($D105,MatCF)),MIN(AM$77-SUM(AM$92:AM104),$F105-SUM($G105:AL105)),0)</f>
        <v>0</v>
      </c>
      <c r="AN105" s="203">
        <f ca="1">IF(AND(AN$2&gt;$D105,AN$2&lt;=EOMONTH($D105,MatCF)),MIN(AN$77-SUM(AN$92:AN104),$F105-SUM($G105:AM105)),0)</f>
        <v>0</v>
      </c>
      <c r="AO105" s="203">
        <f ca="1">IF(AND(AO$2&gt;$D105,AO$2&lt;=EOMONTH($D105,MatCF)),MIN(AO$77-SUM(AO$92:AO104),$F105-SUM($G105:AN105)),0)</f>
        <v>0</v>
      </c>
      <c r="AP105" s="203">
        <f ca="1">IF(AND(AP$2&gt;$D105,AP$2&lt;=EOMONTH($D105,MatCF)),MIN(AP$77-SUM(AP$92:AP104),$F105-SUM($G105:AO105)),0)</f>
        <v>0</v>
      </c>
      <c r="AQ105" s="203">
        <f ca="1">IF(AND(AQ$2&gt;$D105,AQ$2&lt;=EOMONTH($D105,MatCF)),MIN(AQ$77-SUM(AQ$92:AQ104),$F105-SUM($G105:AP105)),0)</f>
        <v>0</v>
      </c>
      <c r="AR105" s="203">
        <f ca="1">IF(AND(AR$2&gt;$D105,AR$2&lt;=EOMONTH($D105,MatCF)),MIN(AR$77-SUM(AR$92:AR104),$F105-SUM($G105:AQ105)),0)</f>
        <v>0</v>
      </c>
      <c r="AS105" s="203">
        <f ca="1">IF(AND(AS$2&gt;$D105,AS$2&lt;=EOMONTH($D105,MatCF)),MIN(AS$77-SUM(AS$92:AS104),$F105-SUM($G105:AR105)),0)</f>
        <v>0</v>
      </c>
      <c r="AT105" s="203">
        <f ca="1">IF(AND(AT$2&gt;$D105,AT$2&lt;=EOMONTH($D105,MatCF)),MIN(AT$77-SUM(AT$92:AT104),$F105-SUM($G105:AS105)),0)</f>
        <v>0</v>
      </c>
      <c r="AU105" s="203">
        <f ca="1">IF(AND(AU$2&gt;$D105,AU$2&lt;=EOMONTH($D105,MatCF)),MIN(AU$77-SUM(AU$92:AU104),$F105-SUM($G105:AT105)),0)</f>
        <v>0</v>
      </c>
      <c r="AV105" s="203">
        <f ca="1">IF(AND(AV$2&gt;$D105,AV$2&lt;=EOMONTH($D105,MatCF)),MIN(AV$77-SUM(AV$92:AV104),$F105-SUM($G105:AU105)),0)</f>
        <v>0</v>
      </c>
      <c r="AW105" s="203">
        <f ca="1">IF(AND(AW$2&gt;$D105,AW$2&lt;=EOMONTH($D105,MatCF)),MIN(AW$77-SUM(AW$92:AW104),$F105-SUM($G105:AV105)),0)</f>
        <v>0</v>
      </c>
      <c r="AX105" s="203">
        <f ca="1">IF(AND(AX$2&gt;$D105,AX$2&lt;=EOMONTH($D105,MatCF)),MIN(AX$77-SUM(AX$92:AX104),$F105-SUM($G105:AW105)),0)</f>
        <v>0</v>
      </c>
      <c r="AY105" s="203">
        <f ca="1">IF(AND(AY$2&gt;$D105,AY$2&lt;=EOMONTH($D105,MatCF)),MIN(AY$77-SUM(AY$92:AY104),$F105-SUM($G105:AX105)),0)</f>
        <v>0</v>
      </c>
      <c r="AZ105" s="203">
        <f ca="1">IF(AND(AZ$2&gt;$D105,AZ$2&lt;=EOMONTH($D105,MatCF)),MIN(AZ$77-SUM(AZ$92:AZ104),$F105-SUM($G105:AY105)),0)</f>
        <v>0</v>
      </c>
      <c r="BA105" s="203">
        <f ca="1">IF(AND(BA$2&gt;$D105,BA$2&lt;=EOMONTH($D105,MatCF)),MIN(BA$77-SUM(BA$92:BA104),$F105-SUM($G105:AZ105)),0)</f>
        <v>0</v>
      </c>
      <c r="BB105" s="203">
        <f ca="1">IF(AND(BB$2&gt;$D105,BB$2&lt;=EOMONTH($D105,MatCF)),MIN(BB$77-SUM(BB$92:BB104),$F105-SUM($G105:BA105)),0)</f>
        <v>0</v>
      </c>
      <c r="BC105" s="203">
        <f ca="1">IF(AND(BC$2&gt;$D105,BC$2&lt;=EOMONTH($D105,MatCF)),MIN(BC$77-SUM(BC$92:BC104),$F105-SUM($G105:BB105)),0)</f>
        <v>0</v>
      </c>
      <c r="BD105" s="203">
        <f ca="1">IF(AND(BD$2&gt;$D105,BD$2&lt;=EOMONTH($D105,MatCF)),MIN(BD$77-SUM(BD$92:BD104),$F105-SUM($G105:BC105)),0)</f>
        <v>0</v>
      </c>
      <c r="BE105" s="203">
        <f ca="1">IF(AND(BE$2&gt;$D105,BE$2&lt;=EOMONTH($D105,MatCF)),MIN(BE$77-SUM(BE$92:BE104),$F105-SUM($G105:BD105)),0)</f>
        <v>0</v>
      </c>
      <c r="BF105" s="203">
        <f ca="1">IF(AND(BF$2&gt;$D105,BF$2&lt;=EOMONTH($D105,MatCF)),MIN(BF$77-SUM(BF$92:BF104),$F105-SUM($G105:BE105)),0)</f>
        <v>0</v>
      </c>
      <c r="BG105" s="203">
        <f ca="1">IF(AND(BG$2&gt;$D105,BG$2&lt;=EOMONTH($D105,MatCF)),MIN(BG$77-SUM(BG$92:BG104),$F105-SUM($G105:BF105)),0)</f>
        <v>0</v>
      </c>
      <c r="BH105" s="203">
        <f ca="1">IF(AND(BH$2&gt;$D105,BH$2&lt;=EOMONTH($D105,MatCF)),MIN(BH$77-SUM(BH$92:BH104),$F105-SUM($G105:BG105)),0)</f>
        <v>0</v>
      </c>
      <c r="BI105" s="203">
        <f ca="1">IF(AND(BI$2&gt;$D105,BI$2&lt;=EOMONTH($D105,MatCF)),MIN(BI$77-SUM(BI$92:BI104),$F105-SUM($G105:BH105)),0)</f>
        <v>0</v>
      </c>
      <c r="BJ105" s="203">
        <f ca="1">IF(AND(BJ$2&gt;$D105,BJ$2&lt;=EOMONTH($D105,MatCF)),MIN(BJ$77-SUM(BJ$92:BJ104),$F105-SUM($G105:BI105)),0)</f>
        <v>0</v>
      </c>
      <c r="BK105" s="203">
        <f ca="1">IF(AND(BK$2&gt;$D105,BK$2&lt;=EOMONTH($D105,MatCF)),MIN(BK$77-SUM(BK$92:BK104),$F105-SUM($G105:BJ105)),0)</f>
        <v>0</v>
      </c>
      <c r="BL105" s="203">
        <f ca="1">IF(AND(BL$2&gt;$D105,BL$2&lt;=EOMONTH($D105,MatCF)),MIN(BL$77-SUM(BL$92:BL104),$F105-SUM($G105:BK105)),0)</f>
        <v>0</v>
      </c>
      <c r="BM105" s="203">
        <f ca="1">IF(AND(BM$2&gt;$D105,BM$2&lt;=EOMONTH($D105,MatCF)),MIN(BM$77-SUM(BM$92:BM104),$F105-SUM($G105:BL105)),0)</f>
        <v>0</v>
      </c>
      <c r="BN105" s="203">
        <f ca="1">IF(AND(BN$2&gt;$D105,BN$2&lt;=EOMONTH($D105,MatCF)),MIN(BN$77-SUM(BN$92:BN104),$F105-SUM($G105:BM105)),0)</f>
        <v>0</v>
      </c>
      <c r="BO105" s="203">
        <f ca="1">IF(AND(BO$2&gt;$D105,BO$2&lt;=EOMONTH($D105,MatCF)),MIN(BO$77-SUM(BO$92:BO104),$F105-SUM($G105:BN105)),0)</f>
        <v>0</v>
      </c>
      <c r="BP105" s="203">
        <f ca="1">IF(AND(BP$2&gt;$D105,BP$2&lt;=EOMONTH($D105,MatCF)),MIN(BP$77-SUM(BP$92:BP104),$F105-SUM($G105:BO105)),0)</f>
        <v>0</v>
      </c>
      <c r="BQ105" s="203">
        <f ca="1">IF(AND(BQ$2&gt;$D105,BQ$2&lt;=EOMONTH($D105,MatCF)),MIN(BQ$77-SUM(BQ$92:BQ104),$F105-SUM($G105:BP105)),0)</f>
        <v>0</v>
      </c>
      <c r="BR105" s="203">
        <f ca="1">IF(AND(BR$2&gt;$D105,BR$2&lt;=EOMONTH($D105,MatCF)),MIN(BR$77-SUM(BR$92:BR104),$F105-SUM($G105:BQ105)),0)</f>
        <v>0</v>
      </c>
      <c r="BS105" s="203">
        <f ca="1">IF(AND(BS$2&gt;$D105,BS$2&lt;=EOMONTH($D105,MatCF)),MIN(BS$77-SUM(BS$92:BS104),$F105-SUM($G105:BR105)),0)</f>
        <v>0</v>
      </c>
      <c r="BT105" s="203">
        <f ca="1">IF(AND(BT$2&gt;$D105,BT$2&lt;=EOMONTH($D105,MatCF)),MIN(BT$77-SUM(BT$92:BT104),$F105-SUM($G105:BS105)),0)</f>
        <v>0</v>
      </c>
      <c r="BU105" s="203">
        <f ca="1">IF(AND(BU$2&gt;$D105,BU$2&lt;=EOMONTH($D105,MatCF)),MIN(BU$77-SUM(BU$92:BU104),$F105-SUM($G105:BT105)),0)</f>
        <v>0</v>
      </c>
      <c r="BV105" s="203">
        <f ca="1">IF(AND(BV$2&gt;$D105,BV$2&lt;=EOMONTH($D105,MatCF)),MIN(BV$77-SUM(BV$92:BV104),$F105-SUM($G105:BU105)),0)</f>
        <v>0</v>
      </c>
      <c r="BW105" s="203">
        <f ca="1">IF(AND(BW$2&gt;$D105,BW$2&lt;=EOMONTH($D105,MatCF)),MIN(BW$77-SUM(BW$92:BW104),$F105-SUM($G105:BV105)),0)</f>
        <v>0</v>
      </c>
      <c r="BX105" s="203">
        <f ca="1">IF(AND(BX$2&gt;$D105,BX$2&lt;=EOMONTH($D105,MatCF)),MIN(BX$77-SUM(BX$92:BX104),$F105-SUM($G105:BW105)),0)</f>
        <v>0</v>
      </c>
      <c r="BY105" s="203">
        <f ca="1">IF(AND(BY$2&gt;$D105,BY$2&lt;=EOMONTH($D105,MatCF)),MIN(BY$77-SUM(BY$92:BY104),$F105-SUM($G105:BX105)),0)</f>
        <v>0</v>
      </c>
      <c r="BZ105" s="203">
        <f ca="1">IF(AND(BZ$2&gt;$D105,BZ$2&lt;=EOMONTH($D105,MatCF)),MIN(BZ$77-SUM(BZ$92:BZ104),$F105-SUM($G105:BY105)),0)</f>
        <v>0</v>
      </c>
      <c r="CA105" s="203">
        <f ca="1">IF(AND(CA$2&gt;$D105,CA$2&lt;=EOMONTH($D105,MatCF)),MIN(CA$77-SUM(CA$92:CA104),$F105-SUM($G105:BZ105)),0)</f>
        <v>0</v>
      </c>
      <c r="CB105" s="203">
        <f ca="1">IF(AND(CB$2&gt;$D105,CB$2&lt;=EOMONTH($D105,MatCF)),MIN(CB$77-SUM(CB$92:CB104),$F105-SUM($G105:CA105)),0)</f>
        <v>0</v>
      </c>
      <c r="CC105" s="203">
        <f>IF(AND(CC$2&gt;$D105,CC$2&lt;=EOMONTH($D105,MatCF)),MIN(CC$77-SUM(CC$92:CC104),$F105-SUM($G105:CB105)),0)</f>
        <v>0</v>
      </c>
      <c r="CD105" s="203">
        <f>IF(AND(CD$2&gt;$D105,CD$2&lt;=EOMONTH($D105,MatCF)),MIN(CD$77-SUM(CD$92:CD104),$F105-SUM($G105:CC105)),0)</f>
        <v>0</v>
      </c>
      <c r="CE105" s="203">
        <f>IF(AND(CE$2&gt;$D105,CE$2&lt;=EOMONTH($D105,MatCF)),MIN(CE$77-SUM(CE$92:CE104),$F105-SUM($G105:CD105)),0)</f>
        <v>0</v>
      </c>
      <c r="CF105" s="203">
        <f>IF(AND(CF$2&gt;$D105,CF$2&lt;=EOMONTH($D105,MatCF)),MIN(CF$77-SUM(CF$92:CF104),$F105-SUM($G105:CE105)),0)</f>
        <v>0</v>
      </c>
      <c r="CG105" s="203">
        <f>IF(AND(CG$2&gt;$D105,CG$2&lt;=EOMONTH($D105,MatCF)),MIN(CG$77-SUM(CG$92:CG104),$F105-SUM($G105:CF105)),0)</f>
        <v>0</v>
      </c>
      <c r="CH105" s="203">
        <f>IF(AND(CH$2&gt;$D105,CH$2&lt;=EOMONTH($D105,MatCF)),MIN(CH$77-SUM(CH$92:CH104),$F105-SUM($G105:CG105)),0)</f>
        <v>0</v>
      </c>
      <c r="CI105" s="203">
        <f>IF(AND(CI$2&gt;$D105,CI$2&lt;=EOMONTH($D105,MatCF)),MIN(CI$77-SUM(CI$92:CI104),$F105-SUM($G105:CH105)),0)</f>
        <v>0</v>
      </c>
      <c r="CJ105" s="203">
        <f>IF(AND(CJ$2&gt;$D105,CJ$2&lt;=EOMONTH($D105,MatCF)),MIN(CJ$77-SUM(CJ$92:CJ104),$F105-SUM($G105:CI105)),0)</f>
        <v>0</v>
      </c>
      <c r="CK105" s="203">
        <f>IF(AND(CK$2&gt;$D105,CK$2&lt;=EOMONTH($D105,MatCF)),MIN(CK$77-SUM(CK$92:CK104),$F105-SUM($G105:CJ105)),0)</f>
        <v>0</v>
      </c>
      <c r="CL105" s="203">
        <f>IF(AND(CL$2&gt;$D105,CL$2&lt;=EOMONTH($D105,MatCF)),MIN(CL$77-SUM(CL$92:CL104),$F105-SUM($G105:CK105)),0)</f>
        <v>0</v>
      </c>
      <c r="CM105" s="203">
        <f>IF(AND(CM$2&gt;$D105,CM$2&lt;=EOMONTH($D105,MatCF)),MIN(CM$77-SUM(CM$92:CM104),$F105-SUM($G105:CL105)),0)</f>
        <v>0</v>
      </c>
      <c r="CN105" s="203">
        <f>IF(AND(CN$2&gt;$D105,CN$2&lt;=EOMONTH($D105,MatCF)),MIN(CN$77-SUM(CN$92:CN104),$F105-SUM($G105:CM105)),0)</f>
        <v>0</v>
      </c>
      <c r="CO105" s="203">
        <f>IF(AND(CO$2&gt;$D105,CO$2&lt;=EOMONTH($D105,MatCF)),MIN(CO$77-SUM(CO$92:CO104),$F105-SUM($G105:CN105)),0)</f>
        <v>0</v>
      </c>
      <c r="CP105" s="203">
        <f>IF(AND(CP$2&gt;$D105,CP$2&lt;=EOMONTH($D105,MatCF)),MIN(CP$77-SUM(CP$92:CP104),$F105-SUM($G105:CO105)),0)</f>
        <v>0</v>
      </c>
      <c r="CQ105" s="203">
        <f>IF(AND(CQ$2&gt;$D105,CQ$2&lt;=EOMONTH($D105,MatCF)),MIN(CQ$77-SUM(CQ$92:CQ104),$F105-SUM($G105:CP105)),0)</f>
        <v>0</v>
      </c>
      <c r="CR105" s="203">
        <f>IF(AND(CR$2&gt;$D105,CR$2&lt;=EOMONTH($D105,MatCF)),MIN(CR$77-SUM(CR$92:CR104),$F105-SUM($G105:CQ105)),0)</f>
        <v>0</v>
      </c>
      <c r="CS105" s="203">
        <f>IF(AND(CS$2&gt;$D105,CS$2&lt;=EOMONTH($D105,MatCF)),MIN(CS$77-SUM(CS$92:CS104),$F105-SUM($G105:CR105)),0)</f>
        <v>0</v>
      </c>
      <c r="CT105" s="203">
        <f>IF(AND(CT$2&gt;$D105,CT$2&lt;=EOMONTH($D105,MatCF)),MIN(CT$77-SUM(CT$92:CT104),$F105-SUM($G105:CS105)),0)</f>
        <v>0</v>
      </c>
      <c r="CU105" s="203">
        <f>IF(AND(CU$2&gt;$D105,CU$2&lt;=EOMONTH($D105,MatCF)),MIN(CU$77-SUM(CU$92:CU104),$F105-SUM($G105:CT105)),0)</f>
        <v>0</v>
      </c>
      <c r="CV105" s="203">
        <f>IF(AND(CV$2&gt;$D105,CV$2&lt;=EOMONTH($D105,MatCF)),MIN(CV$77-SUM(CV$92:CV104),$F105-SUM($G105:CU105)),0)</f>
        <v>0</v>
      </c>
      <c r="CW105" s="203">
        <f>IF(AND(CW$2&gt;$D105,CW$2&lt;=EOMONTH($D105,MatCF)),MIN(CW$77-SUM(CW$92:CW104),$F105-SUM($G105:CV105)),0)</f>
        <v>0</v>
      </c>
      <c r="CX105" s="203">
        <f>IF(AND(CX$2&gt;$D105,CX$2&lt;=EOMONTH($D105,MatCF)),MIN(CX$77-SUM(CX$92:CX104),$F105-SUM($G105:CW105)),0)</f>
        <v>0</v>
      </c>
      <c r="CY105" s="203">
        <f>IF(AND(CY$2&gt;$D105,CY$2&lt;=EOMONTH($D105,MatCF)),MIN(CY$77-SUM(CY$92:CY104),$F105-SUM($G105:CX105)),0)</f>
        <v>0</v>
      </c>
      <c r="CZ105" s="203">
        <f>IF(AND(CZ$2&gt;$D105,CZ$2&lt;=EOMONTH($D105,MatCF)),MIN(CZ$77-SUM(CZ$92:CZ104),$F105-SUM($G105:CY105)),0)</f>
        <v>0</v>
      </c>
      <c r="DA105" s="203">
        <f>IF(AND(DA$2&gt;$D105,DA$2&lt;=EOMONTH($D105,MatCF)),MIN(DA$77-SUM(DA$92:DA104),$F105-SUM($G105:CZ105)),0)</f>
        <v>0</v>
      </c>
      <c r="DB105" s="203">
        <f>IF(AND(DB$2&gt;$D105,DB$2&lt;=EOMONTH($D105,MatCF)),MIN(DB$77-SUM(DB$92:DB104),$F105-SUM($G105:DA105)),0)</f>
        <v>0</v>
      </c>
      <c r="DC105" s="203">
        <f>IF(AND(DC$2&gt;$D105,DC$2&lt;=EOMONTH($D105,MatCF)),MIN(DC$77-SUM(DC$92:DC104),$F105-SUM($G105:DB105)),0)</f>
        <v>0</v>
      </c>
      <c r="DD105" s="203">
        <f>IF(AND(DD$2&gt;$D105,DD$2&lt;=EOMONTH($D105,MatCF)),MIN(DD$77-SUM(DD$92:DD104),$F105-SUM($G105:DC105)),0)</f>
        <v>0</v>
      </c>
      <c r="DE105" s="203">
        <f>IF(AND(DE$2&gt;$D105,DE$2&lt;=EOMONTH($D105,MatCF)),MIN(DE$77-SUM(DE$92:DE104),$F105-SUM($G105:DD105)),0)</f>
        <v>0</v>
      </c>
      <c r="DF105" s="203">
        <f>IF(AND(DF$2&gt;$D105,DF$2&lt;=EOMONTH($D105,MatCF)),MIN(DF$77-SUM(DF$92:DF104),$F105-SUM($G105:DE105)),0)</f>
        <v>0</v>
      </c>
      <c r="DG105" s="203">
        <f>IF(AND(DG$2&gt;$D105,DG$2&lt;=EOMONTH($D105,MatCF)),MIN(DG$77-SUM(DG$92:DG104),$F105-SUM($G105:DF105)),0)</f>
        <v>0</v>
      </c>
      <c r="DH105" s="203">
        <f>IF(AND(DH$2&gt;$D105,DH$2&lt;=EOMONTH($D105,MatCF)),MIN(DH$77-SUM(DH$92:DH104),$F105-SUM($G105:DG105)),0)</f>
        <v>0</v>
      </c>
      <c r="DI105" s="203">
        <f>IF(AND(DI$2&gt;$D105,DI$2&lt;=EOMONTH($D105,MatCF)),MIN(DI$77-SUM(DI$92:DI104),$F105-SUM($G105:DH105)),0)</f>
        <v>0</v>
      </c>
      <c r="DJ105" s="203">
        <f>IF(AND(DJ$2&gt;$D105,DJ$2&lt;=EOMONTH($D105,MatCF)),MIN(DJ$77-SUM(DJ$92:DJ104),$F105-SUM($G105:DI105)),0)</f>
        <v>0</v>
      </c>
      <c r="DK105" s="203">
        <f>IF(AND(DK$2&gt;$D105,DK$2&lt;=EOMONTH($D105,MatCF)),MIN(DK$77-SUM(DK$92:DK104),$F105-SUM($G105:DJ105)),0)</f>
        <v>0</v>
      </c>
      <c r="DL105" s="203">
        <f>IF(AND(DL$2&gt;$D105,DL$2&lt;=EOMONTH($D105,MatCF)),MIN(DL$77-SUM(DL$92:DL104),$F105-SUM($G105:DK105)),0)</f>
        <v>0</v>
      </c>
      <c r="DM105" s="203">
        <f>IF(AND(DM$2&gt;$D105,DM$2&lt;=EOMONTH($D105,MatCF)),MIN(DM$77-SUM(DM$92:DM104),$F105-SUM($G105:DL105)),0)</f>
        <v>0</v>
      </c>
      <c r="DN105" s="203">
        <f>IF(AND(DN$2&gt;$D105,DN$2&lt;=EOMONTH($D105,MatCF)),MIN(DN$77-SUM(DN$92:DN104),$F105-SUM($G105:DM105)),0)</f>
        <v>0</v>
      </c>
      <c r="DO105" s="203">
        <f>IF(AND(DO$2&gt;$D105,DO$2&lt;=EOMONTH($D105,MatCF)),MIN(DO$77-SUM(DO$92:DO104),$F105-SUM($G105:DN105)),0)</f>
        <v>0</v>
      </c>
      <c r="DP105" s="203">
        <f>IF(AND(DP$2&gt;$D105,DP$2&lt;=EOMONTH($D105,MatCF)),MIN(DP$77-SUM(DP$92:DP104),$F105-SUM($G105:DO105)),0)</f>
        <v>0</v>
      </c>
      <c r="DQ105" s="203">
        <f>IF(AND(DQ$2&gt;$D105,DQ$2&lt;=EOMONTH($D105,MatCF)),MIN(DQ$77-SUM(DQ$92:DQ104),$F105-SUM($G105:DP105)),0)</f>
        <v>0</v>
      </c>
      <c r="DR105" s="203">
        <f>IF(AND(DR$2&gt;$D105,DR$2&lt;=EOMONTH($D105,MatCF)),MIN(DR$77-SUM(DR$92:DR104),$F105-SUM($G105:DQ105)),0)</f>
        <v>0</v>
      </c>
      <c r="DS105" s="203">
        <f>IF(AND(DS$2&gt;$D105,DS$2&lt;=EOMONTH($D105,MatCF)),MIN(DS$77-SUM(DS$92:DS104),$F105-SUM($G105:DR105)),0)</f>
        <v>0</v>
      </c>
    </row>
    <row r="106" spans="1:123" ht="12.5" x14ac:dyDescent="0.25">
      <c r="A106" s="171">
        <f t="shared" si="679"/>
        <v>14</v>
      </c>
      <c r="B106" s="226"/>
      <c r="C106" s="227"/>
      <c r="D106" s="226">
        <v>45199</v>
      </c>
      <c r="E106" s="171"/>
      <c r="F106" s="203">
        <f ca="1"/>
        <v>0</v>
      </c>
      <c r="G106" s="203"/>
      <c r="H106" s="203">
        <f>IF(AND(H$2&gt;$D106,H$2&lt;=EOMONTH($D106,MatCF)),MIN(H$77-SUM(H$92:H105),$F106-SUM(G106:$G106)),0)</f>
        <v>0</v>
      </c>
      <c r="I106" s="203">
        <f>IF(AND(I$2&gt;$D106,I$2&lt;=EOMONTH($D106,MatCF)),MIN(I$77-SUM(I$92:I105),$F106-SUM($G106:H106)),0)</f>
        <v>0</v>
      </c>
      <c r="J106" s="203">
        <f>IF(AND(J$2&gt;$D106,J$2&lt;=EOMONTH($D106,MatCF)),MIN(J$77-SUM(J$92:J105),$F106-SUM($G106:I106)),0)</f>
        <v>0</v>
      </c>
      <c r="K106" s="203">
        <f>IF(AND(K$2&gt;$D106,K$2&lt;=EOMONTH($D106,MatCF)),MIN(K$77-SUM(K$92:K105),$F106-SUM($G106:J106)),0)</f>
        <v>0</v>
      </c>
      <c r="L106" s="203">
        <f>IF(AND(L$2&gt;$D106,L$2&lt;=EOMONTH($D106,MatCF)),MIN(L$77-SUM(L$92:L105),$F106-SUM($G106:K106)),0)</f>
        <v>0</v>
      </c>
      <c r="M106" s="203">
        <f>IF(AND(M$2&gt;$D106,M$2&lt;=EOMONTH($D106,MatCF)),MIN(M$77-SUM(M$92:M105),$F106-SUM($G106:L106)),0)</f>
        <v>0</v>
      </c>
      <c r="N106" s="203">
        <f>IF(AND(N$2&gt;$D106,N$2&lt;=EOMONTH($D106,MatCF)),MIN(N$77-SUM(N$92:N105),$F106-SUM($G106:M106)),0)</f>
        <v>0</v>
      </c>
      <c r="O106" s="203">
        <f>IF(AND(O$2&gt;$D106,O$2&lt;=EOMONTH($D106,MatCF)),MIN(O$77-SUM(O$92:O105),$F106-SUM($G106:N106)),0)</f>
        <v>0</v>
      </c>
      <c r="P106" s="203">
        <f>IF(AND(P$2&gt;$D106,P$2&lt;=EOMONTH($D106,MatCF)),MIN(P$77-SUM(P$92:P105),$F106-SUM($G106:O106)),0)</f>
        <v>0</v>
      </c>
      <c r="Q106" s="203">
        <f>IF(AND(Q$2&gt;$D106,Q$2&lt;=EOMONTH($D106,MatCF)),MIN(Q$77-SUM(Q$92:Q105),$F106-SUM($G106:P106)),0)</f>
        <v>0</v>
      </c>
      <c r="R106" s="203">
        <f>IF(AND(R$2&gt;$D106,R$2&lt;=EOMONTH($D106,MatCF)),MIN(R$77-SUM(R$92:R105),$F106-SUM($G106:Q106)),0)</f>
        <v>0</v>
      </c>
      <c r="S106" s="203">
        <f>IF(AND(S$2&gt;$D106,S$2&lt;=EOMONTH($D106,MatCF)),MIN(S$77-SUM(S$92:S105),$F106-SUM($G106:R106)),0)</f>
        <v>0</v>
      </c>
      <c r="T106" s="203">
        <f>IF(AND(T$2&gt;$D106,T$2&lt;=EOMONTH($D106,MatCF)),MIN(T$77-SUM(T$92:T105),$F106-SUM($G106:S106)),0)</f>
        <v>0</v>
      </c>
      <c r="U106" s="203">
        <f>IF(AND(U$2&gt;$D106,U$2&lt;=EOMONTH($D106,MatCF)),MIN(U$77-SUM(U$92:U105),$F106-SUM($G106:T106)),0)</f>
        <v>0</v>
      </c>
      <c r="V106" s="203">
        <f ca="1">IF(AND(V$2&gt;$D106,V$2&lt;=EOMONTH($D106,MatCF)),MIN(V$77-SUM(V$92:V105),$F106-SUM($G106:U106)),0)</f>
        <v>0</v>
      </c>
      <c r="W106" s="203">
        <f ca="1">IF(AND(W$2&gt;$D106,W$2&lt;=EOMONTH($D106,MatCF)),MIN(W$77-SUM(W$92:W105),$F106-SUM($G106:V106)),0)</f>
        <v>0</v>
      </c>
      <c r="X106" s="203">
        <f ca="1">IF(AND(X$2&gt;$D106,X$2&lt;=EOMONTH($D106,MatCF)),MIN(X$77-SUM(X$92:X105),$F106-SUM($G106:W106)),0)</f>
        <v>0</v>
      </c>
      <c r="Y106" s="203">
        <f ca="1">IF(AND(Y$2&gt;$D106,Y$2&lt;=EOMONTH($D106,MatCF)),MIN(Y$77-SUM(Y$92:Y105),$F106-SUM($G106:X106)),0)</f>
        <v>0</v>
      </c>
      <c r="Z106" s="203">
        <f ca="1">IF(AND(Z$2&gt;$D106,Z$2&lt;=EOMONTH($D106,MatCF)),MIN(Z$77-SUM(Z$92:Z105),$F106-SUM($G106:Y106)),0)</f>
        <v>0</v>
      </c>
      <c r="AA106" s="203">
        <f ca="1">IF(AND(AA$2&gt;$D106,AA$2&lt;=EOMONTH($D106,MatCF)),MIN(AA$77-SUM(AA$92:AA105),$F106-SUM($G106:Z106)),0)</f>
        <v>0</v>
      </c>
      <c r="AB106" s="203">
        <f ca="1">IF(AND(AB$2&gt;$D106,AB$2&lt;=EOMONTH($D106,MatCF)),MIN(AB$77-SUM(AB$92:AB105),$F106-SUM($G106:AA106)),0)</f>
        <v>0</v>
      </c>
      <c r="AC106" s="203">
        <f ca="1">IF(AND(AC$2&gt;$D106,AC$2&lt;=EOMONTH($D106,MatCF)),MIN(AC$77-SUM(AC$92:AC105),$F106-SUM($G106:AB106)),0)</f>
        <v>0</v>
      </c>
      <c r="AD106" s="203">
        <f ca="1">IF(AND(AD$2&gt;$D106,AD$2&lt;=EOMONTH($D106,MatCF)),MIN(AD$77-SUM(AD$92:AD105),$F106-SUM($G106:AC106)),0)</f>
        <v>0</v>
      </c>
      <c r="AE106" s="203">
        <f ca="1">IF(AND(AE$2&gt;$D106,AE$2&lt;=EOMONTH($D106,MatCF)),MIN(AE$77-SUM(AE$92:AE105),$F106-SUM($G106:AD106)),0)</f>
        <v>0</v>
      </c>
      <c r="AF106" s="203">
        <f ca="1">IF(AND(AF$2&gt;$D106,AF$2&lt;=EOMONTH($D106,MatCF)),MIN(AF$77-SUM(AF$92:AF105),$F106-SUM($G106:AE106)),0)</f>
        <v>0</v>
      </c>
      <c r="AG106" s="203">
        <f ca="1">IF(AND(AG$2&gt;$D106,AG$2&lt;=EOMONTH($D106,MatCF)),MIN(AG$77-SUM(AG$92:AG105),$F106-SUM($G106:AF106)),0)</f>
        <v>0</v>
      </c>
      <c r="AH106" s="203">
        <f ca="1">IF(AND(AH$2&gt;$D106,AH$2&lt;=EOMONTH($D106,MatCF)),MIN(AH$77-SUM(AH$92:AH105),$F106-SUM($G106:AG106)),0)</f>
        <v>0</v>
      </c>
      <c r="AI106" s="203">
        <f ca="1">IF(AND(AI$2&gt;$D106,AI$2&lt;=EOMONTH($D106,MatCF)),MIN(AI$77-SUM(AI$92:AI105),$F106-SUM($G106:AH106)),0)</f>
        <v>0</v>
      </c>
      <c r="AJ106" s="203">
        <f ca="1">IF(AND(AJ$2&gt;$D106,AJ$2&lt;=EOMONTH($D106,MatCF)),MIN(AJ$77-SUM(AJ$92:AJ105),$F106-SUM($G106:AI106)),0)</f>
        <v>0</v>
      </c>
      <c r="AK106" s="203">
        <f ca="1">IF(AND(AK$2&gt;$D106,AK$2&lt;=EOMONTH($D106,MatCF)),MIN(AK$77-SUM(AK$92:AK105),$F106-SUM($G106:AJ106)),0)</f>
        <v>0</v>
      </c>
      <c r="AL106" s="203">
        <f ca="1">IF(AND(AL$2&gt;$D106,AL$2&lt;=EOMONTH($D106,MatCF)),MIN(AL$77-SUM(AL$92:AL105),$F106-SUM($G106:AK106)),0)</f>
        <v>0</v>
      </c>
      <c r="AM106" s="203">
        <f ca="1">IF(AND(AM$2&gt;$D106,AM$2&lt;=EOMONTH($D106,MatCF)),MIN(AM$77-SUM(AM$92:AM105),$F106-SUM($G106:AL106)),0)</f>
        <v>0</v>
      </c>
      <c r="AN106" s="203">
        <f ca="1">IF(AND(AN$2&gt;$D106,AN$2&lt;=EOMONTH($D106,MatCF)),MIN(AN$77-SUM(AN$92:AN105),$F106-SUM($G106:AM106)),0)</f>
        <v>0</v>
      </c>
      <c r="AO106" s="203">
        <f ca="1">IF(AND(AO$2&gt;$D106,AO$2&lt;=EOMONTH($D106,MatCF)),MIN(AO$77-SUM(AO$92:AO105),$F106-SUM($G106:AN106)),0)</f>
        <v>0</v>
      </c>
      <c r="AP106" s="203">
        <f ca="1">IF(AND(AP$2&gt;$D106,AP$2&lt;=EOMONTH($D106,MatCF)),MIN(AP$77-SUM(AP$92:AP105),$F106-SUM($G106:AO106)),0)</f>
        <v>0</v>
      </c>
      <c r="AQ106" s="203">
        <f ca="1">IF(AND(AQ$2&gt;$D106,AQ$2&lt;=EOMONTH($D106,MatCF)),MIN(AQ$77-SUM(AQ$92:AQ105),$F106-SUM($G106:AP106)),0)</f>
        <v>0</v>
      </c>
      <c r="AR106" s="203">
        <f ca="1">IF(AND(AR$2&gt;$D106,AR$2&lt;=EOMONTH($D106,MatCF)),MIN(AR$77-SUM(AR$92:AR105),$F106-SUM($G106:AQ106)),0)</f>
        <v>0</v>
      </c>
      <c r="AS106" s="203">
        <f ca="1">IF(AND(AS$2&gt;$D106,AS$2&lt;=EOMONTH($D106,MatCF)),MIN(AS$77-SUM(AS$92:AS105),$F106-SUM($G106:AR106)),0)</f>
        <v>0</v>
      </c>
      <c r="AT106" s="203">
        <f ca="1">IF(AND(AT$2&gt;$D106,AT$2&lt;=EOMONTH($D106,MatCF)),MIN(AT$77-SUM(AT$92:AT105),$F106-SUM($G106:AS106)),0)</f>
        <v>0</v>
      </c>
      <c r="AU106" s="203">
        <f ca="1">IF(AND(AU$2&gt;$D106,AU$2&lt;=EOMONTH($D106,MatCF)),MIN(AU$77-SUM(AU$92:AU105),$F106-SUM($G106:AT106)),0)</f>
        <v>0</v>
      </c>
      <c r="AV106" s="203">
        <f ca="1">IF(AND(AV$2&gt;$D106,AV$2&lt;=EOMONTH($D106,MatCF)),MIN(AV$77-SUM(AV$92:AV105),$F106-SUM($G106:AU106)),0)</f>
        <v>0</v>
      </c>
      <c r="AW106" s="203">
        <f ca="1">IF(AND(AW$2&gt;$D106,AW$2&lt;=EOMONTH($D106,MatCF)),MIN(AW$77-SUM(AW$92:AW105),$F106-SUM($G106:AV106)),0)</f>
        <v>0</v>
      </c>
      <c r="AX106" s="203">
        <f ca="1">IF(AND(AX$2&gt;$D106,AX$2&lt;=EOMONTH($D106,MatCF)),MIN(AX$77-SUM(AX$92:AX105),$F106-SUM($G106:AW106)),0)</f>
        <v>0</v>
      </c>
      <c r="AY106" s="203">
        <f ca="1">IF(AND(AY$2&gt;$D106,AY$2&lt;=EOMONTH($D106,MatCF)),MIN(AY$77-SUM(AY$92:AY105),$F106-SUM($G106:AX106)),0)</f>
        <v>0</v>
      </c>
      <c r="AZ106" s="203">
        <f ca="1">IF(AND(AZ$2&gt;$D106,AZ$2&lt;=EOMONTH($D106,MatCF)),MIN(AZ$77-SUM(AZ$92:AZ105),$F106-SUM($G106:AY106)),0)</f>
        <v>0</v>
      </c>
      <c r="BA106" s="203">
        <f ca="1">IF(AND(BA$2&gt;$D106,BA$2&lt;=EOMONTH($D106,MatCF)),MIN(BA$77-SUM(BA$92:BA105),$F106-SUM($G106:AZ106)),0)</f>
        <v>0</v>
      </c>
      <c r="BB106" s="203">
        <f ca="1">IF(AND(BB$2&gt;$D106,BB$2&lt;=EOMONTH($D106,MatCF)),MIN(BB$77-SUM(BB$92:BB105),$F106-SUM($G106:BA106)),0)</f>
        <v>0</v>
      </c>
      <c r="BC106" s="203">
        <f ca="1">IF(AND(BC$2&gt;$D106,BC$2&lt;=EOMONTH($D106,MatCF)),MIN(BC$77-SUM(BC$92:BC105),$F106-SUM($G106:BB106)),0)</f>
        <v>0</v>
      </c>
      <c r="BD106" s="203">
        <f ca="1">IF(AND(BD$2&gt;$D106,BD$2&lt;=EOMONTH($D106,MatCF)),MIN(BD$77-SUM(BD$92:BD105),$F106-SUM($G106:BC106)),0)</f>
        <v>0</v>
      </c>
      <c r="BE106" s="203">
        <f ca="1">IF(AND(BE$2&gt;$D106,BE$2&lt;=EOMONTH($D106,MatCF)),MIN(BE$77-SUM(BE$92:BE105),$F106-SUM($G106:BD106)),0)</f>
        <v>0</v>
      </c>
      <c r="BF106" s="203">
        <f ca="1">IF(AND(BF$2&gt;$D106,BF$2&lt;=EOMONTH($D106,MatCF)),MIN(BF$77-SUM(BF$92:BF105),$F106-SUM($G106:BE106)),0)</f>
        <v>0</v>
      </c>
      <c r="BG106" s="203">
        <f ca="1">IF(AND(BG$2&gt;$D106,BG$2&lt;=EOMONTH($D106,MatCF)),MIN(BG$77-SUM(BG$92:BG105),$F106-SUM($G106:BF106)),0)</f>
        <v>0</v>
      </c>
      <c r="BH106" s="203">
        <f ca="1">IF(AND(BH$2&gt;$D106,BH$2&lt;=EOMONTH($D106,MatCF)),MIN(BH$77-SUM(BH$92:BH105),$F106-SUM($G106:BG106)),0)</f>
        <v>0</v>
      </c>
      <c r="BI106" s="203">
        <f ca="1">IF(AND(BI$2&gt;$D106,BI$2&lt;=EOMONTH($D106,MatCF)),MIN(BI$77-SUM(BI$92:BI105),$F106-SUM($G106:BH106)),0)</f>
        <v>0</v>
      </c>
      <c r="BJ106" s="203">
        <f ca="1">IF(AND(BJ$2&gt;$D106,BJ$2&lt;=EOMONTH($D106,MatCF)),MIN(BJ$77-SUM(BJ$92:BJ105),$F106-SUM($G106:BI106)),0)</f>
        <v>0</v>
      </c>
      <c r="BK106" s="203">
        <f ca="1">IF(AND(BK$2&gt;$D106,BK$2&lt;=EOMONTH($D106,MatCF)),MIN(BK$77-SUM(BK$92:BK105),$F106-SUM($G106:BJ106)),0)</f>
        <v>0</v>
      </c>
      <c r="BL106" s="203">
        <f ca="1">IF(AND(BL$2&gt;$D106,BL$2&lt;=EOMONTH($D106,MatCF)),MIN(BL$77-SUM(BL$92:BL105),$F106-SUM($G106:BK106)),0)</f>
        <v>0</v>
      </c>
      <c r="BM106" s="203">
        <f ca="1">IF(AND(BM$2&gt;$D106,BM$2&lt;=EOMONTH($D106,MatCF)),MIN(BM$77-SUM(BM$92:BM105),$F106-SUM($G106:BL106)),0)</f>
        <v>0</v>
      </c>
      <c r="BN106" s="203">
        <f ca="1">IF(AND(BN$2&gt;$D106,BN$2&lt;=EOMONTH($D106,MatCF)),MIN(BN$77-SUM(BN$92:BN105),$F106-SUM($G106:BM106)),0)</f>
        <v>0</v>
      </c>
      <c r="BO106" s="203">
        <f ca="1">IF(AND(BO$2&gt;$D106,BO$2&lt;=EOMONTH($D106,MatCF)),MIN(BO$77-SUM(BO$92:BO105),$F106-SUM($G106:BN106)),0)</f>
        <v>0</v>
      </c>
      <c r="BP106" s="203">
        <f ca="1">IF(AND(BP$2&gt;$D106,BP$2&lt;=EOMONTH($D106,MatCF)),MIN(BP$77-SUM(BP$92:BP105),$F106-SUM($G106:BO106)),0)</f>
        <v>0</v>
      </c>
      <c r="BQ106" s="203">
        <f ca="1">IF(AND(BQ$2&gt;$D106,BQ$2&lt;=EOMONTH($D106,MatCF)),MIN(BQ$77-SUM(BQ$92:BQ105),$F106-SUM($G106:BP106)),0)</f>
        <v>0</v>
      </c>
      <c r="BR106" s="203">
        <f ca="1">IF(AND(BR$2&gt;$D106,BR$2&lt;=EOMONTH($D106,MatCF)),MIN(BR$77-SUM(BR$92:BR105),$F106-SUM($G106:BQ106)),0)</f>
        <v>0</v>
      </c>
      <c r="BS106" s="203">
        <f ca="1">IF(AND(BS$2&gt;$D106,BS$2&lt;=EOMONTH($D106,MatCF)),MIN(BS$77-SUM(BS$92:BS105),$F106-SUM($G106:BR106)),0)</f>
        <v>0</v>
      </c>
      <c r="BT106" s="203">
        <f ca="1">IF(AND(BT$2&gt;$D106,BT$2&lt;=EOMONTH($D106,MatCF)),MIN(BT$77-SUM(BT$92:BT105),$F106-SUM($G106:BS106)),0)</f>
        <v>0</v>
      </c>
      <c r="BU106" s="203">
        <f ca="1">IF(AND(BU$2&gt;$D106,BU$2&lt;=EOMONTH($D106,MatCF)),MIN(BU$77-SUM(BU$92:BU105),$F106-SUM($G106:BT106)),0)</f>
        <v>0</v>
      </c>
      <c r="BV106" s="203">
        <f ca="1">IF(AND(BV$2&gt;$D106,BV$2&lt;=EOMONTH($D106,MatCF)),MIN(BV$77-SUM(BV$92:BV105),$F106-SUM($G106:BU106)),0)</f>
        <v>0</v>
      </c>
      <c r="BW106" s="203">
        <f ca="1">IF(AND(BW$2&gt;$D106,BW$2&lt;=EOMONTH($D106,MatCF)),MIN(BW$77-SUM(BW$92:BW105),$F106-SUM($G106:BV106)),0)</f>
        <v>0</v>
      </c>
      <c r="BX106" s="203">
        <f ca="1">IF(AND(BX$2&gt;$D106,BX$2&lt;=EOMONTH($D106,MatCF)),MIN(BX$77-SUM(BX$92:BX105),$F106-SUM($G106:BW106)),0)</f>
        <v>0</v>
      </c>
      <c r="BY106" s="203">
        <f ca="1">IF(AND(BY$2&gt;$D106,BY$2&lt;=EOMONTH($D106,MatCF)),MIN(BY$77-SUM(BY$92:BY105),$F106-SUM($G106:BX106)),0)</f>
        <v>0</v>
      </c>
      <c r="BZ106" s="203">
        <f ca="1">IF(AND(BZ$2&gt;$D106,BZ$2&lt;=EOMONTH($D106,MatCF)),MIN(BZ$77-SUM(BZ$92:BZ105),$F106-SUM($G106:BY106)),0)</f>
        <v>0</v>
      </c>
      <c r="CA106" s="203">
        <f ca="1">IF(AND(CA$2&gt;$D106,CA$2&lt;=EOMONTH($D106,MatCF)),MIN(CA$77-SUM(CA$92:CA105),$F106-SUM($G106:BZ106)),0)</f>
        <v>0</v>
      </c>
      <c r="CB106" s="203">
        <f ca="1">IF(AND(CB$2&gt;$D106,CB$2&lt;=EOMONTH($D106,MatCF)),MIN(CB$77-SUM(CB$92:CB105),$F106-SUM($G106:CA106)),0)</f>
        <v>0</v>
      </c>
      <c r="CC106" s="203">
        <f ca="1">IF(AND(CC$2&gt;$D106,CC$2&lt;=EOMONTH($D106,MatCF)),MIN(CC$77-SUM(CC$92:CC105),$F106-SUM($G106:CB106)),0)</f>
        <v>0</v>
      </c>
      <c r="CD106" s="203">
        <f>IF(AND(CD$2&gt;$D106,CD$2&lt;=EOMONTH($D106,MatCF)),MIN(CD$77-SUM(CD$92:CD105),$F106-SUM($G106:CC106)),0)</f>
        <v>0</v>
      </c>
      <c r="CE106" s="203">
        <f>IF(AND(CE$2&gt;$D106,CE$2&lt;=EOMONTH($D106,MatCF)),MIN(CE$77-SUM(CE$92:CE105),$F106-SUM($G106:CD106)),0)</f>
        <v>0</v>
      </c>
      <c r="CF106" s="203">
        <f>IF(AND(CF$2&gt;$D106,CF$2&lt;=EOMONTH($D106,MatCF)),MIN(CF$77-SUM(CF$92:CF105),$F106-SUM($G106:CE106)),0)</f>
        <v>0</v>
      </c>
      <c r="CG106" s="203">
        <f>IF(AND(CG$2&gt;$D106,CG$2&lt;=EOMONTH($D106,MatCF)),MIN(CG$77-SUM(CG$92:CG105),$F106-SUM($G106:CF106)),0)</f>
        <v>0</v>
      </c>
      <c r="CH106" s="203">
        <f>IF(AND(CH$2&gt;$D106,CH$2&lt;=EOMONTH($D106,MatCF)),MIN(CH$77-SUM(CH$92:CH105),$F106-SUM($G106:CG106)),0)</f>
        <v>0</v>
      </c>
      <c r="CI106" s="203">
        <f>IF(AND(CI$2&gt;$D106,CI$2&lt;=EOMONTH($D106,MatCF)),MIN(CI$77-SUM(CI$92:CI105),$F106-SUM($G106:CH106)),0)</f>
        <v>0</v>
      </c>
      <c r="CJ106" s="203">
        <f>IF(AND(CJ$2&gt;$D106,CJ$2&lt;=EOMONTH($D106,MatCF)),MIN(CJ$77-SUM(CJ$92:CJ105),$F106-SUM($G106:CI106)),0)</f>
        <v>0</v>
      </c>
      <c r="CK106" s="203">
        <f>IF(AND(CK$2&gt;$D106,CK$2&lt;=EOMONTH($D106,MatCF)),MIN(CK$77-SUM(CK$92:CK105),$F106-SUM($G106:CJ106)),0)</f>
        <v>0</v>
      </c>
      <c r="CL106" s="203">
        <f>IF(AND(CL$2&gt;$D106,CL$2&lt;=EOMONTH($D106,MatCF)),MIN(CL$77-SUM(CL$92:CL105),$F106-SUM($G106:CK106)),0)</f>
        <v>0</v>
      </c>
      <c r="CM106" s="203">
        <f>IF(AND(CM$2&gt;$D106,CM$2&lt;=EOMONTH($D106,MatCF)),MIN(CM$77-SUM(CM$92:CM105),$F106-SUM($G106:CL106)),0)</f>
        <v>0</v>
      </c>
      <c r="CN106" s="203">
        <f>IF(AND(CN$2&gt;$D106,CN$2&lt;=EOMONTH($D106,MatCF)),MIN(CN$77-SUM(CN$92:CN105),$F106-SUM($G106:CM106)),0)</f>
        <v>0</v>
      </c>
      <c r="CO106" s="203">
        <f>IF(AND(CO$2&gt;$D106,CO$2&lt;=EOMONTH($D106,MatCF)),MIN(CO$77-SUM(CO$92:CO105),$F106-SUM($G106:CN106)),0)</f>
        <v>0</v>
      </c>
      <c r="CP106" s="203">
        <f>IF(AND(CP$2&gt;$D106,CP$2&lt;=EOMONTH($D106,MatCF)),MIN(CP$77-SUM(CP$92:CP105),$F106-SUM($G106:CO106)),0)</f>
        <v>0</v>
      </c>
      <c r="CQ106" s="203">
        <f>IF(AND(CQ$2&gt;$D106,CQ$2&lt;=EOMONTH($D106,MatCF)),MIN(CQ$77-SUM(CQ$92:CQ105),$F106-SUM($G106:CP106)),0)</f>
        <v>0</v>
      </c>
      <c r="CR106" s="203">
        <f>IF(AND(CR$2&gt;$D106,CR$2&lt;=EOMONTH($D106,MatCF)),MIN(CR$77-SUM(CR$92:CR105),$F106-SUM($G106:CQ106)),0)</f>
        <v>0</v>
      </c>
      <c r="CS106" s="203">
        <f>IF(AND(CS$2&gt;$D106,CS$2&lt;=EOMONTH($D106,MatCF)),MIN(CS$77-SUM(CS$92:CS105),$F106-SUM($G106:CR106)),0)</f>
        <v>0</v>
      </c>
      <c r="CT106" s="203">
        <f>IF(AND(CT$2&gt;$D106,CT$2&lt;=EOMONTH($D106,MatCF)),MIN(CT$77-SUM(CT$92:CT105),$F106-SUM($G106:CS106)),0)</f>
        <v>0</v>
      </c>
      <c r="CU106" s="203">
        <f>IF(AND(CU$2&gt;$D106,CU$2&lt;=EOMONTH($D106,MatCF)),MIN(CU$77-SUM(CU$92:CU105),$F106-SUM($G106:CT106)),0)</f>
        <v>0</v>
      </c>
      <c r="CV106" s="203">
        <f>IF(AND(CV$2&gt;$D106,CV$2&lt;=EOMONTH($D106,MatCF)),MIN(CV$77-SUM(CV$92:CV105),$F106-SUM($G106:CU106)),0)</f>
        <v>0</v>
      </c>
      <c r="CW106" s="203">
        <f>IF(AND(CW$2&gt;$D106,CW$2&lt;=EOMONTH($D106,MatCF)),MIN(CW$77-SUM(CW$92:CW105),$F106-SUM($G106:CV106)),0)</f>
        <v>0</v>
      </c>
      <c r="CX106" s="203">
        <f>IF(AND(CX$2&gt;$D106,CX$2&lt;=EOMONTH($D106,MatCF)),MIN(CX$77-SUM(CX$92:CX105),$F106-SUM($G106:CW106)),0)</f>
        <v>0</v>
      </c>
      <c r="CY106" s="203">
        <f>IF(AND(CY$2&gt;$D106,CY$2&lt;=EOMONTH($D106,MatCF)),MIN(CY$77-SUM(CY$92:CY105),$F106-SUM($G106:CX106)),0)</f>
        <v>0</v>
      </c>
      <c r="CZ106" s="203">
        <f>IF(AND(CZ$2&gt;$D106,CZ$2&lt;=EOMONTH($D106,MatCF)),MIN(CZ$77-SUM(CZ$92:CZ105),$F106-SUM($G106:CY106)),0)</f>
        <v>0</v>
      </c>
      <c r="DA106" s="203">
        <f>IF(AND(DA$2&gt;$D106,DA$2&lt;=EOMONTH($D106,MatCF)),MIN(DA$77-SUM(DA$92:DA105),$F106-SUM($G106:CZ106)),0)</f>
        <v>0</v>
      </c>
      <c r="DB106" s="203">
        <f>IF(AND(DB$2&gt;$D106,DB$2&lt;=EOMONTH($D106,MatCF)),MIN(DB$77-SUM(DB$92:DB105),$F106-SUM($G106:DA106)),0)</f>
        <v>0</v>
      </c>
      <c r="DC106" s="203">
        <f>IF(AND(DC$2&gt;$D106,DC$2&lt;=EOMONTH($D106,MatCF)),MIN(DC$77-SUM(DC$92:DC105),$F106-SUM($G106:DB106)),0)</f>
        <v>0</v>
      </c>
      <c r="DD106" s="203">
        <f>IF(AND(DD$2&gt;$D106,DD$2&lt;=EOMONTH($D106,MatCF)),MIN(DD$77-SUM(DD$92:DD105),$F106-SUM($G106:DC106)),0)</f>
        <v>0</v>
      </c>
      <c r="DE106" s="203">
        <f>IF(AND(DE$2&gt;$D106,DE$2&lt;=EOMONTH($D106,MatCF)),MIN(DE$77-SUM(DE$92:DE105),$F106-SUM($G106:DD106)),0)</f>
        <v>0</v>
      </c>
      <c r="DF106" s="203">
        <f>IF(AND(DF$2&gt;$D106,DF$2&lt;=EOMONTH($D106,MatCF)),MIN(DF$77-SUM(DF$92:DF105),$F106-SUM($G106:DE106)),0)</f>
        <v>0</v>
      </c>
      <c r="DG106" s="203">
        <f>IF(AND(DG$2&gt;$D106,DG$2&lt;=EOMONTH($D106,MatCF)),MIN(DG$77-SUM(DG$92:DG105),$F106-SUM($G106:DF106)),0)</f>
        <v>0</v>
      </c>
      <c r="DH106" s="203">
        <f>IF(AND(DH$2&gt;$D106,DH$2&lt;=EOMONTH($D106,MatCF)),MIN(DH$77-SUM(DH$92:DH105),$F106-SUM($G106:DG106)),0)</f>
        <v>0</v>
      </c>
      <c r="DI106" s="203">
        <f>IF(AND(DI$2&gt;$D106,DI$2&lt;=EOMONTH($D106,MatCF)),MIN(DI$77-SUM(DI$92:DI105),$F106-SUM($G106:DH106)),0)</f>
        <v>0</v>
      </c>
      <c r="DJ106" s="203">
        <f>IF(AND(DJ$2&gt;$D106,DJ$2&lt;=EOMONTH($D106,MatCF)),MIN(DJ$77-SUM(DJ$92:DJ105),$F106-SUM($G106:DI106)),0)</f>
        <v>0</v>
      </c>
      <c r="DK106" s="203">
        <f>IF(AND(DK$2&gt;$D106,DK$2&lt;=EOMONTH($D106,MatCF)),MIN(DK$77-SUM(DK$92:DK105),$F106-SUM($G106:DJ106)),0)</f>
        <v>0</v>
      </c>
      <c r="DL106" s="203">
        <f>IF(AND(DL$2&gt;$D106,DL$2&lt;=EOMONTH($D106,MatCF)),MIN(DL$77-SUM(DL$92:DL105),$F106-SUM($G106:DK106)),0)</f>
        <v>0</v>
      </c>
      <c r="DM106" s="203">
        <f>IF(AND(DM$2&gt;$D106,DM$2&lt;=EOMONTH($D106,MatCF)),MIN(DM$77-SUM(DM$92:DM105),$F106-SUM($G106:DL106)),0)</f>
        <v>0</v>
      </c>
      <c r="DN106" s="203">
        <f>IF(AND(DN$2&gt;$D106,DN$2&lt;=EOMONTH($D106,MatCF)),MIN(DN$77-SUM(DN$92:DN105),$F106-SUM($G106:DM106)),0)</f>
        <v>0</v>
      </c>
      <c r="DO106" s="203">
        <f>IF(AND(DO$2&gt;$D106,DO$2&lt;=EOMONTH($D106,MatCF)),MIN(DO$77-SUM(DO$92:DO105),$F106-SUM($G106:DN106)),0)</f>
        <v>0</v>
      </c>
      <c r="DP106" s="203">
        <f>IF(AND(DP$2&gt;$D106,DP$2&lt;=EOMONTH($D106,MatCF)),MIN(DP$77-SUM(DP$92:DP105),$F106-SUM($G106:DO106)),0)</f>
        <v>0</v>
      </c>
      <c r="DQ106" s="203">
        <f>IF(AND(DQ$2&gt;$D106,DQ$2&lt;=EOMONTH($D106,MatCF)),MIN(DQ$77-SUM(DQ$92:DQ105),$F106-SUM($G106:DP106)),0)</f>
        <v>0</v>
      </c>
      <c r="DR106" s="203">
        <f>IF(AND(DR$2&gt;$D106,DR$2&lt;=EOMONTH($D106,MatCF)),MIN(DR$77-SUM(DR$92:DR105),$F106-SUM($G106:DQ106)),0)</f>
        <v>0</v>
      </c>
      <c r="DS106" s="203">
        <f>IF(AND(DS$2&gt;$D106,DS$2&lt;=EOMONTH($D106,MatCF)),MIN(DS$77-SUM(DS$92:DS105),$F106-SUM($G106:DR106)),0)</f>
        <v>0</v>
      </c>
    </row>
    <row r="107" spans="1:123" ht="12.5" x14ac:dyDescent="0.25">
      <c r="A107" s="171">
        <f t="shared" si="679"/>
        <v>15</v>
      </c>
      <c r="B107" s="226"/>
      <c r="C107" s="227"/>
      <c r="D107" s="226">
        <v>45291</v>
      </c>
      <c r="E107" s="171"/>
      <c r="F107" s="203">
        <f ca="1"/>
        <v>0</v>
      </c>
      <c r="G107" s="203"/>
      <c r="H107" s="203">
        <f>IF(AND(H$2&gt;$D107,H$2&lt;=EOMONTH($D107,MatCF)),MIN(H$77-SUM(H$92:H106),$F107-SUM(G107:$G107)),0)</f>
        <v>0</v>
      </c>
      <c r="I107" s="203">
        <f>IF(AND(I$2&gt;$D107,I$2&lt;=EOMONTH($D107,MatCF)),MIN(I$77-SUM(I$92:I106),$F107-SUM($G107:H107)),0)</f>
        <v>0</v>
      </c>
      <c r="J107" s="203">
        <f>IF(AND(J$2&gt;$D107,J$2&lt;=EOMONTH($D107,MatCF)),MIN(J$77-SUM(J$92:J106),$F107-SUM($G107:I107)),0)</f>
        <v>0</v>
      </c>
      <c r="K107" s="203">
        <f>IF(AND(K$2&gt;$D107,K$2&lt;=EOMONTH($D107,MatCF)),MIN(K$77-SUM(K$92:K106),$F107-SUM($G107:J107)),0)</f>
        <v>0</v>
      </c>
      <c r="L107" s="203">
        <f>IF(AND(L$2&gt;$D107,L$2&lt;=EOMONTH($D107,MatCF)),MIN(L$77-SUM(L$92:L106),$F107-SUM($G107:K107)),0)</f>
        <v>0</v>
      </c>
      <c r="M107" s="203">
        <f>IF(AND(M$2&gt;$D107,M$2&lt;=EOMONTH($D107,MatCF)),MIN(M$77-SUM(M$92:M106),$F107-SUM($G107:L107)),0)</f>
        <v>0</v>
      </c>
      <c r="N107" s="203">
        <f>IF(AND(N$2&gt;$D107,N$2&lt;=EOMONTH($D107,MatCF)),MIN(N$77-SUM(N$92:N106),$F107-SUM($G107:M107)),0)</f>
        <v>0</v>
      </c>
      <c r="O107" s="203">
        <f>IF(AND(O$2&gt;$D107,O$2&lt;=EOMONTH($D107,MatCF)),MIN(O$77-SUM(O$92:O106),$F107-SUM($G107:N107)),0)</f>
        <v>0</v>
      </c>
      <c r="P107" s="203">
        <f>IF(AND(P$2&gt;$D107,P$2&lt;=EOMONTH($D107,MatCF)),MIN(P$77-SUM(P$92:P106),$F107-SUM($G107:O107)),0)</f>
        <v>0</v>
      </c>
      <c r="Q107" s="203">
        <f>IF(AND(Q$2&gt;$D107,Q$2&lt;=EOMONTH($D107,MatCF)),MIN(Q$77-SUM(Q$92:Q106),$F107-SUM($G107:P107)),0)</f>
        <v>0</v>
      </c>
      <c r="R107" s="203">
        <f>IF(AND(R$2&gt;$D107,R$2&lt;=EOMONTH($D107,MatCF)),MIN(R$77-SUM(R$92:R106),$F107-SUM($G107:Q107)),0)</f>
        <v>0</v>
      </c>
      <c r="S107" s="203">
        <f>IF(AND(S$2&gt;$D107,S$2&lt;=EOMONTH($D107,MatCF)),MIN(S$77-SUM(S$92:S106),$F107-SUM($G107:R107)),0)</f>
        <v>0</v>
      </c>
      <c r="T107" s="203">
        <f>IF(AND(T$2&gt;$D107,T$2&lt;=EOMONTH($D107,MatCF)),MIN(T$77-SUM(T$92:T106),$F107-SUM($G107:S107)),0)</f>
        <v>0</v>
      </c>
      <c r="U107" s="203">
        <f>IF(AND(U$2&gt;$D107,U$2&lt;=EOMONTH($D107,MatCF)),MIN(U$77-SUM(U$92:U106),$F107-SUM($G107:T107)),0)</f>
        <v>0</v>
      </c>
      <c r="V107" s="203">
        <f>IF(AND(V$2&gt;$D107,V$2&lt;=EOMONTH($D107,MatCF)),MIN(V$77-SUM(V$92:V106),$F107-SUM($G107:U107)),0)</f>
        <v>0</v>
      </c>
      <c r="W107" s="203">
        <f ca="1">IF(AND(W$2&gt;$D107,W$2&lt;=EOMONTH($D107,MatCF)),MIN(W$77-SUM(W$92:W106),$F107-SUM($G107:V107)),0)</f>
        <v>0</v>
      </c>
      <c r="X107" s="203">
        <f ca="1">IF(AND(X$2&gt;$D107,X$2&lt;=EOMONTH($D107,MatCF)),MIN(X$77-SUM(X$92:X106),$F107-SUM($G107:W107)),0)</f>
        <v>0</v>
      </c>
      <c r="Y107" s="203">
        <f ca="1">IF(AND(Y$2&gt;$D107,Y$2&lt;=EOMONTH($D107,MatCF)),MIN(Y$77-SUM(Y$92:Y106),$F107-SUM($G107:X107)),0)</f>
        <v>0</v>
      </c>
      <c r="Z107" s="203">
        <f ca="1">IF(AND(Z$2&gt;$D107,Z$2&lt;=EOMONTH($D107,MatCF)),MIN(Z$77-SUM(Z$92:Z106),$F107-SUM($G107:Y107)),0)</f>
        <v>0</v>
      </c>
      <c r="AA107" s="203">
        <f ca="1">IF(AND(AA$2&gt;$D107,AA$2&lt;=EOMONTH($D107,MatCF)),MIN(AA$77-SUM(AA$92:AA106),$F107-SUM($G107:Z107)),0)</f>
        <v>0</v>
      </c>
      <c r="AB107" s="203">
        <f ca="1">IF(AND(AB$2&gt;$D107,AB$2&lt;=EOMONTH($D107,MatCF)),MIN(AB$77-SUM(AB$92:AB106),$F107-SUM($G107:AA107)),0)</f>
        <v>0</v>
      </c>
      <c r="AC107" s="203">
        <f ca="1">IF(AND(AC$2&gt;$D107,AC$2&lt;=EOMONTH($D107,MatCF)),MIN(AC$77-SUM(AC$92:AC106),$F107-SUM($G107:AB107)),0)</f>
        <v>0</v>
      </c>
      <c r="AD107" s="203">
        <f ca="1">IF(AND(AD$2&gt;$D107,AD$2&lt;=EOMONTH($D107,MatCF)),MIN(AD$77-SUM(AD$92:AD106),$F107-SUM($G107:AC107)),0)</f>
        <v>0</v>
      </c>
      <c r="AE107" s="203">
        <f ca="1">IF(AND(AE$2&gt;$D107,AE$2&lt;=EOMONTH($D107,MatCF)),MIN(AE$77-SUM(AE$92:AE106),$F107-SUM($G107:AD107)),0)</f>
        <v>0</v>
      </c>
      <c r="AF107" s="203">
        <f ca="1">IF(AND(AF$2&gt;$D107,AF$2&lt;=EOMONTH($D107,MatCF)),MIN(AF$77-SUM(AF$92:AF106),$F107-SUM($G107:AE107)),0)</f>
        <v>0</v>
      </c>
      <c r="AG107" s="203">
        <f ca="1">IF(AND(AG$2&gt;$D107,AG$2&lt;=EOMONTH($D107,MatCF)),MIN(AG$77-SUM(AG$92:AG106),$F107-SUM($G107:AF107)),0)</f>
        <v>0</v>
      </c>
      <c r="AH107" s="203">
        <f ca="1">IF(AND(AH$2&gt;$D107,AH$2&lt;=EOMONTH($D107,MatCF)),MIN(AH$77-SUM(AH$92:AH106),$F107-SUM($G107:AG107)),0)</f>
        <v>0</v>
      </c>
      <c r="AI107" s="203">
        <f ca="1">IF(AND(AI$2&gt;$D107,AI$2&lt;=EOMONTH($D107,MatCF)),MIN(AI$77-SUM(AI$92:AI106),$F107-SUM($G107:AH107)),0)</f>
        <v>0</v>
      </c>
      <c r="AJ107" s="203">
        <f ca="1">IF(AND(AJ$2&gt;$D107,AJ$2&lt;=EOMONTH($D107,MatCF)),MIN(AJ$77-SUM(AJ$92:AJ106),$F107-SUM($G107:AI107)),0)</f>
        <v>0</v>
      </c>
      <c r="AK107" s="203">
        <f ca="1">IF(AND(AK$2&gt;$D107,AK$2&lt;=EOMONTH($D107,MatCF)),MIN(AK$77-SUM(AK$92:AK106),$F107-SUM($G107:AJ107)),0)</f>
        <v>0</v>
      </c>
      <c r="AL107" s="203">
        <f ca="1">IF(AND(AL$2&gt;$D107,AL$2&lt;=EOMONTH($D107,MatCF)),MIN(AL$77-SUM(AL$92:AL106),$F107-SUM($G107:AK107)),0)</f>
        <v>0</v>
      </c>
      <c r="AM107" s="203">
        <f ca="1">IF(AND(AM$2&gt;$D107,AM$2&lt;=EOMONTH($D107,MatCF)),MIN(AM$77-SUM(AM$92:AM106),$F107-SUM($G107:AL107)),0)</f>
        <v>0</v>
      </c>
      <c r="AN107" s="203">
        <f ca="1">IF(AND(AN$2&gt;$D107,AN$2&lt;=EOMONTH($D107,MatCF)),MIN(AN$77-SUM(AN$92:AN106),$F107-SUM($G107:AM107)),0)</f>
        <v>0</v>
      </c>
      <c r="AO107" s="203">
        <f ca="1">IF(AND(AO$2&gt;$D107,AO$2&lt;=EOMONTH($D107,MatCF)),MIN(AO$77-SUM(AO$92:AO106),$F107-SUM($G107:AN107)),0)</f>
        <v>0</v>
      </c>
      <c r="AP107" s="203">
        <f ca="1">IF(AND(AP$2&gt;$D107,AP$2&lt;=EOMONTH($D107,MatCF)),MIN(AP$77-SUM(AP$92:AP106),$F107-SUM($G107:AO107)),0)</f>
        <v>0</v>
      </c>
      <c r="AQ107" s="203">
        <f ca="1">IF(AND(AQ$2&gt;$D107,AQ$2&lt;=EOMONTH($D107,MatCF)),MIN(AQ$77-SUM(AQ$92:AQ106),$F107-SUM($G107:AP107)),0)</f>
        <v>0</v>
      </c>
      <c r="AR107" s="203">
        <f ca="1">IF(AND(AR$2&gt;$D107,AR$2&lt;=EOMONTH($D107,MatCF)),MIN(AR$77-SUM(AR$92:AR106),$F107-SUM($G107:AQ107)),0)</f>
        <v>0</v>
      </c>
      <c r="AS107" s="203">
        <f ca="1">IF(AND(AS$2&gt;$D107,AS$2&lt;=EOMONTH($D107,MatCF)),MIN(AS$77-SUM(AS$92:AS106),$F107-SUM($G107:AR107)),0)</f>
        <v>0</v>
      </c>
      <c r="AT107" s="203">
        <f ca="1">IF(AND(AT$2&gt;$D107,AT$2&lt;=EOMONTH($D107,MatCF)),MIN(AT$77-SUM(AT$92:AT106),$F107-SUM($G107:AS107)),0)</f>
        <v>0</v>
      </c>
      <c r="AU107" s="203">
        <f ca="1">IF(AND(AU$2&gt;$D107,AU$2&lt;=EOMONTH($D107,MatCF)),MIN(AU$77-SUM(AU$92:AU106),$F107-SUM($G107:AT107)),0)</f>
        <v>0</v>
      </c>
      <c r="AV107" s="203">
        <f ca="1">IF(AND(AV$2&gt;$D107,AV$2&lt;=EOMONTH($D107,MatCF)),MIN(AV$77-SUM(AV$92:AV106),$F107-SUM($G107:AU107)),0)</f>
        <v>0</v>
      </c>
      <c r="AW107" s="203">
        <f ca="1">IF(AND(AW$2&gt;$D107,AW$2&lt;=EOMONTH($D107,MatCF)),MIN(AW$77-SUM(AW$92:AW106),$F107-SUM($G107:AV107)),0)</f>
        <v>0</v>
      </c>
      <c r="AX107" s="203">
        <f ca="1">IF(AND(AX$2&gt;$D107,AX$2&lt;=EOMONTH($D107,MatCF)),MIN(AX$77-SUM(AX$92:AX106),$F107-SUM($G107:AW107)),0)</f>
        <v>0</v>
      </c>
      <c r="AY107" s="203">
        <f ca="1">IF(AND(AY$2&gt;$D107,AY$2&lt;=EOMONTH($D107,MatCF)),MIN(AY$77-SUM(AY$92:AY106),$F107-SUM($G107:AX107)),0)</f>
        <v>0</v>
      </c>
      <c r="AZ107" s="203">
        <f ca="1">IF(AND(AZ$2&gt;$D107,AZ$2&lt;=EOMONTH($D107,MatCF)),MIN(AZ$77-SUM(AZ$92:AZ106),$F107-SUM($G107:AY107)),0)</f>
        <v>0</v>
      </c>
      <c r="BA107" s="203">
        <f ca="1">IF(AND(BA$2&gt;$D107,BA$2&lt;=EOMONTH($D107,MatCF)),MIN(BA$77-SUM(BA$92:BA106),$F107-SUM($G107:AZ107)),0)</f>
        <v>0</v>
      </c>
      <c r="BB107" s="203">
        <f ca="1">IF(AND(BB$2&gt;$D107,BB$2&lt;=EOMONTH($D107,MatCF)),MIN(BB$77-SUM(BB$92:BB106),$F107-SUM($G107:BA107)),0)</f>
        <v>0</v>
      </c>
      <c r="BC107" s="203">
        <f ca="1">IF(AND(BC$2&gt;$D107,BC$2&lt;=EOMONTH($D107,MatCF)),MIN(BC$77-SUM(BC$92:BC106),$F107-SUM($G107:BB107)),0)</f>
        <v>0</v>
      </c>
      <c r="BD107" s="203">
        <f ca="1">IF(AND(BD$2&gt;$D107,BD$2&lt;=EOMONTH($D107,MatCF)),MIN(BD$77-SUM(BD$92:BD106),$F107-SUM($G107:BC107)),0)</f>
        <v>0</v>
      </c>
      <c r="BE107" s="203">
        <f ca="1">IF(AND(BE$2&gt;$D107,BE$2&lt;=EOMONTH($D107,MatCF)),MIN(BE$77-SUM(BE$92:BE106),$F107-SUM($G107:BD107)),0)</f>
        <v>0</v>
      </c>
      <c r="BF107" s="203">
        <f ca="1">IF(AND(BF$2&gt;$D107,BF$2&lt;=EOMONTH($D107,MatCF)),MIN(BF$77-SUM(BF$92:BF106),$F107-SUM($G107:BE107)),0)</f>
        <v>0</v>
      </c>
      <c r="BG107" s="203">
        <f ca="1">IF(AND(BG$2&gt;$D107,BG$2&lt;=EOMONTH($D107,MatCF)),MIN(BG$77-SUM(BG$92:BG106),$F107-SUM($G107:BF107)),0)</f>
        <v>0</v>
      </c>
      <c r="BH107" s="203">
        <f ca="1">IF(AND(BH$2&gt;$D107,BH$2&lt;=EOMONTH($D107,MatCF)),MIN(BH$77-SUM(BH$92:BH106),$F107-SUM($G107:BG107)),0)</f>
        <v>0</v>
      </c>
      <c r="BI107" s="203">
        <f ca="1">IF(AND(BI$2&gt;$D107,BI$2&lt;=EOMONTH($D107,MatCF)),MIN(BI$77-SUM(BI$92:BI106),$F107-SUM($G107:BH107)),0)</f>
        <v>0</v>
      </c>
      <c r="BJ107" s="203">
        <f ca="1">IF(AND(BJ$2&gt;$D107,BJ$2&lt;=EOMONTH($D107,MatCF)),MIN(BJ$77-SUM(BJ$92:BJ106),$F107-SUM($G107:BI107)),0)</f>
        <v>0</v>
      </c>
      <c r="BK107" s="203">
        <f ca="1">IF(AND(BK$2&gt;$D107,BK$2&lt;=EOMONTH($D107,MatCF)),MIN(BK$77-SUM(BK$92:BK106),$F107-SUM($G107:BJ107)),0)</f>
        <v>0</v>
      </c>
      <c r="BL107" s="203">
        <f ca="1">IF(AND(BL$2&gt;$D107,BL$2&lt;=EOMONTH($D107,MatCF)),MIN(BL$77-SUM(BL$92:BL106),$F107-SUM($G107:BK107)),0)</f>
        <v>0</v>
      </c>
      <c r="BM107" s="203">
        <f ca="1">IF(AND(BM$2&gt;$D107,BM$2&lt;=EOMONTH($D107,MatCF)),MIN(BM$77-SUM(BM$92:BM106),$F107-SUM($G107:BL107)),0)</f>
        <v>0</v>
      </c>
      <c r="BN107" s="203">
        <f ca="1">IF(AND(BN$2&gt;$D107,BN$2&lt;=EOMONTH($D107,MatCF)),MIN(BN$77-SUM(BN$92:BN106),$F107-SUM($G107:BM107)),0)</f>
        <v>0</v>
      </c>
      <c r="BO107" s="203">
        <f ca="1">IF(AND(BO$2&gt;$D107,BO$2&lt;=EOMONTH($D107,MatCF)),MIN(BO$77-SUM(BO$92:BO106),$F107-SUM($G107:BN107)),0)</f>
        <v>0</v>
      </c>
      <c r="BP107" s="203">
        <f ca="1">IF(AND(BP$2&gt;$D107,BP$2&lt;=EOMONTH($D107,MatCF)),MIN(BP$77-SUM(BP$92:BP106),$F107-SUM($G107:BO107)),0)</f>
        <v>0</v>
      </c>
      <c r="BQ107" s="203">
        <f ca="1">IF(AND(BQ$2&gt;$D107,BQ$2&lt;=EOMONTH($D107,MatCF)),MIN(BQ$77-SUM(BQ$92:BQ106),$F107-SUM($G107:BP107)),0)</f>
        <v>0</v>
      </c>
      <c r="BR107" s="203">
        <f ca="1">IF(AND(BR$2&gt;$D107,BR$2&lt;=EOMONTH($D107,MatCF)),MIN(BR$77-SUM(BR$92:BR106),$F107-SUM($G107:BQ107)),0)</f>
        <v>0</v>
      </c>
      <c r="BS107" s="203">
        <f ca="1">IF(AND(BS$2&gt;$D107,BS$2&lt;=EOMONTH($D107,MatCF)),MIN(BS$77-SUM(BS$92:BS106),$F107-SUM($G107:BR107)),0)</f>
        <v>0</v>
      </c>
      <c r="BT107" s="203">
        <f ca="1">IF(AND(BT$2&gt;$D107,BT$2&lt;=EOMONTH($D107,MatCF)),MIN(BT$77-SUM(BT$92:BT106),$F107-SUM($G107:BS107)),0)</f>
        <v>0</v>
      </c>
      <c r="BU107" s="203">
        <f ca="1">IF(AND(BU$2&gt;$D107,BU$2&lt;=EOMONTH($D107,MatCF)),MIN(BU$77-SUM(BU$92:BU106),$F107-SUM($G107:BT107)),0)</f>
        <v>0</v>
      </c>
      <c r="BV107" s="203">
        <f ca="1">IF(AND(BV$2&gt;$D107,BV$2&lt;=EOMONTH($D107,MatCF)),MIN(BV$77-SUM(BV$92:BV106),$F107-SUM($G107:BU107)),0)</f>
        <v>0</v>
      </c>
      <c r="BW107" s="203">
        <f ca="1">IF(AND(BW$2&gt;$D107,BW$2&lt;=EOMONTH($D107,MatCF)),MIN(BW$77-SUM(BW$92:BW106),$F107-SUM($G107:BV107)),0)</f>
        <v>0</v>
      </c>
      <c r="BX107" s="203">
        <f ca="1">IF(AND(BX$2&gt;$D107,BX$2&lt;=EOMONTH($D107,MatCF)),MIN(BX$77-SUM(BX$92:BX106),$F107-SUM($G107:BW107)),0)</f>
        <v>0</v>
      </c>
      <c r="BY107" s="203">
        <f ca="1">IF(AND(BY$2&gt;$D107,BY$2&lt;=EOMONTH($D107,MatCF)),MIN(BY$77-SUM(BY$92:BY106),$F107-SUM($G107:BX107)),0)</f>
        <v>0</v>
      </c>
      <c r="BZ107" s="203">
        <f ca="1">IF(AND(BZ$2&gt;$D107,BZ$2&lt;=EOMONTH($D107,MatCF)),MIN(BZ$77-SUM(BZ$92:BZ106),$F107-SUM($G107:BY107)),0)</f>
        <v>0</v>
      </c>
      <c r="CA107" s="203">
        <f ca="1">IF(AND(CA$2&gt;$D107,CA$2&lt;=EOMONTH($D107,MatCF)),MIN(CA$77-SUM(CA$92:CA106),$F107-SUM($G107:BZ107)),0)</f>
        <v>0</v>
      </c>
      <c r="CB107" s="203">
        <f ca="1">IF(AND(CB$2&gt;$D107,CB$2&lt;=EOMONTH($D107,MatCF)),MIN(CB$77-SUM(CB$92:CB106),$F107-SUM($G107:CA107)),0)</f>
        <v>0</v>
      </c>
      <c r="CC107" s="203">
        <f ca="1">IF(AND(CC$2&gt;$D107,CC$2&lt;=EOMONTH($D107,MatCF)),MIN(CC$77-SUM(CC$92:CC106),$F107-SUM($G107:CB107)),0)</f>
        <v>0</v>
      </c>
      <c r="CD107" s="203">
        <f ca="1">IF(AND(CD$2&gt;$D107,CD$2&lt;=EOMONTH($D107,MatCF)),MIN(CD$77-SUM(CD$92:CD106),$F107-SUM($G107:CC107)),0)</f>
        <v>0</v>
      </c>
      <c r="CE107" s="203">
        <f>IF(AND(CE$2&gt;$D107,CE$2&lt;=EOMONTH($D107,MatCF)),MIN(CE$77-SUM(CE$92:CE106),$F107-SUM($G107:CD107)),0)</f>
        <v>0</v>
      </c>
      <c r="CF107" s="203">
        <f>IF(AND(CF$2&gt;$D107,CF$2&lt;=EOMONTH($D107,MatCF)),MIN(CF$77-SUM(CF$92:CF106),$F107-SUM($G107:CE107)),0)</f>
        <v>0</v>
      </c>
      <c r="CG107" s="203">
        <f>IF(AND(CG$2&gt;$D107,CG$2&lt;=EOMONTH($D107,MatCF)),MIN(CG$77-SUM(CG$92:CG106),$F107-SUM($G107:CF107)),0)</f>
        <v>0</v>
      </c>
      <c r="CH107" s="203">
        <f>IF(AND(CH$2&gt;$D107,CH$2&lt;=EOMONTH($D107,MatCF)),MIN(CH$77-SUM(CH$92:CH106),$F107-SUM($G107:CG107)),0)</f>
        <v>0</v>
      </c>
      <c r="CI107" s="203">
        <f>IF(AND(CI$2&gt;$D107,CI$2&lt;=EOMONTH($D107,MatCF)),MIN(CI$77-SUM(CI$92:CI106),$F107-SUM($G107:CH107)),0)</f>
        <v>0</v>
      </c>
      <c r="CJ107" s="203">
        <f>IF(AND(CJ$2&gt;$D107,CJ$2&lt;=EOMONTH($D107,MatCF)),MIN(CJ$77-SUM(CJ$92:CJ106),$F107-SUM($G107:CI107)),0)</f>
        <v>0</v>
      </c>
      <c r="CK107" s="203">
        <f>IF(AND(CK$2&gt;$D107,CK$2&lt;=EOMONTH($D107,MatCF)),MIN(CK$77-SUM(CK$92:CK106),$F107-SUM($G107:CJ107)),0)</f>
        <v>0</v>
      </c>
      <c r="CL107" s="203">
        <f>IF(AND(CL$2&gt;$D107,CL$2&lt;=EOMONTH($D107,MatCF)),MIN(CL$77-SUM(CL$92:CL106),$F107-SUM($G107:CK107)),0)</f>
        <v>0</v>
      </c>
      <c r="CM107" s="203">
        <f>IF(AND(CM$2&gt;$D107,CM$2&lt;=EOMONTH($D107,MatCF)),MIN(CM$77-SUM(CM$92:CM106),$F107-SUM($G107:CL107)),0)</f>
        <v>0</v>
      </c>
      <c r="CN107" s="203">
        <f>IF(AND(CN$2&gt;$D107,CN$2&lt;=EOMONTH($D107,MatCF)),MIN(CN$77-SUM(CN$92:CN106),$F107-SUM($G107:CM107)),0)</f>
        <v>0</v>
      </c>
      <c r="CO107" s="203">
        <f>IF(AND(CO$2&gt;$D107,CO$2&lt;=EOMONTH($D107,MatCF)),MIN(CO$77-SUM(CO$92:CO106),$F107-SUM($G107:CN107)),0)</f>
        <v>0</v>
      </c>
      <c r="CP107" s="203">
        <f>IF(AND(CP$2&gt;$D107,CP$2&lt;=EOMONTH($D107,MatCF)),MIN(CP$77-SUM(CP$92:CP106),$F107-SUM($G107:CO107)),0)</f>
        <v>0</v>
      </c>
      <c r="CQ107" s="203">
        <f>IF(AND(CQ$2&gt;$D107,CQ$2&lt;=EOMONTH($D107,MatCF)),MIN(CQ$77-SUM(CQ$92:CQ106),$F107-SUM($G107:CP107)),0)</f>
        <v>0</v>
      </c>
      <c r="CR107" s="203">
        <f>IF(AND(CR$2&gt;$D107,CR$2&lt;=EOMONTH($D107,MatCF)),MIN(CR$77-SUM(CR$92:CR106),$F107-SUM($G107:CQ107)),0)</f>
        <v>0</v>
      </c>
      <c r="CS107" s="203">
        <f>IF(AND(CS$2&gt;$D107,CS$2&lt;=EOMONTH($D107,MatCF)),MIN(CS$77-SUM(CS$92:CS106),$F107-SUM($G107:CR107)),0)</f>
        <v>0</v>
      </c>
      <c r="CT107" s="203">
        <f>IF(AND(CT$2&gt;$D107,CT$2&lt;=EOMONTH($D107,MatCF)),MIN(CT$77-SUM(CT$92:CT106),$F107-SUM($G107:CS107)),0)</f>
        <v>0</v>
      </c>
      <c r="CU107" s="203">
        <f>IF(AND(CU$2&gt;$D107,CU$2&lt;=EOMONTH($D107,MatCF)),MIN(CU$77-SUM(CU$92:CU106),$F107-SUM($G107:CT107)),0)</f>
        <v>0</v>
      </c>
      <c r="CV107" s="203">
        <f>IF(AND(CV$2&gt;$D107,CV$2&lt;=EOMONTH($D107,MatCF)),MIN(CV$77-SUM(CV$92:CV106),$F107-SUM($G107:CU107)),0)</f>
        <v>0</v>
      </c>
      <c r="CW107" s="203">
        <f>IF(AND(CW$2&gt;$D107,CW$2&lt;=EOMONTH($D107,MatCF)),MIN(CW$77-SUM(CW$92:CW106),$F107-SUM($G107:CV107)),0)</f>
        <v>0</v>
      </c>
      <c r="CX107" s="203">
        <f>IF(AND(CX$2&gt;$D107,CX$2&lt;=EOMONTH($D107,MatCF)),MIN(CX$77-SUM(CX$92:CX106),$F107-SUM($G107:CW107)),0)</f>
        <v>0</v>
      </c>
      <c r="CY107" s="203">
        <f>IF(AND(CY$2&gt;$D107,CY$2&lt;=EOMONTH($D107,MatCF)),MIN(CY$77-SUM(CY$92:CY106),$F107-SUM($G107:CX107)),0)</f>
        <v>0</v>
      </c>
      <c r="CZ107" s="203">
        <f>IF(AND(CZ$2&gt;$D107,CZ$2&lt;=EOMONTH($D107,MatCF)),MIN(CZ$77-SUM(CZ$92:CZ106),$F107-SUM($G107:CY107)),0)</f>
        <v>0</v>
      </c>
      <c r="DA107" s="203">
        <f>IF(AND(DA$2&gt;$D107,DA$2&lt;=EOMONTH($D107,MatCF)),MIN(DA$77-SUM(DA$92:DA106),$F107-SUM($G107:CZ107)),0)</f>
        <v>0</v>
      </c>
      <c r="DB107" s="203">
        <f>IF(AND(DB$2&gt;$D107,DB$2&lt;=EOMONTH($D107,MatCF)),MIN(DB$77-SUM(DB$92:DB106),$F107-SUM($G107:DA107)),0)</f>
        <v>0</v>
      </c>
      <c r="DC107" s="203">
        <f>IF(AND(DC$2&gt;$D107,DC$2&lt;=EOMONTH($D107,MatCF)),MIN(DC$77-SUM(DC$92:DC106),$F107-SUM($G107:DB107)),0)</f>
        <v>0</v>
      </c>
      <c r="DD107" s="203">
        <f>IF(AND(DD$2&gt;$D107,DD$2&lt;=EOMONTH($D107,MatCF)),MIN(DD$77-SUM(DD$92:DD106),$F107-SUM($G107:DC107)),0)</f>
        <v>0</v>
      </c>
      <c r="DE107" s="203">
        <f>IF(AND(DE$2&gt;$D107,DE$2&lt;=EOMONTH($D107,MatCF)),MIN(DE$77-SUM(DE$92:DE106),$F107-SUM($G107:DD107)),0)</f>
        <v>0</v>
      </c>
      <c r="DF107" s="203">
        <f>IF(AND(DF$2&gt;$D107,DF$2&lt;=EOMONTH($D107,MatCF)),MIN(DF$77-SUM(DF$92:DF106),$F107-SUM($G107:DE107)),0)</f>
        <v>0</v>
      </c>
      <c r="DG107" s="203">
        <f>IF(AND(DG$2&gt;$D107,DG$2&lt;=EOMONTH($D107,MatCF)),MIN(DG$77-SUM(DG$92:DG106),$F107-SUM($G107:DF107)),0)</f>
        <v>0</v>
      </c>
      <c r="DH107" s="203">
        <f>IF(AND(DH$2&gt;$D107,DH$2&lt;=EOMONTH($D107,MatCF)),MIN(DH$77-SUM(DH$92:DH106),$F107-SUM($G107:DG107)),0)</f>
        <v>0</v>
      </c>
      <c r="DI107" s="203">
        <f>IF(AND(DI$2&gt;$D107,DI$2&lt;=EOMONTH($D107,MatCF)),MIN(DI$77-SUM(DI$92:DI106),$F107-SUM($G107:DH107)),0)</f>
        <v>0</v>
      </c>
      <c r="DJ107" s="203">
        <f>IF(AND(DJ$2&gt;$D107,DJ$2&lt;=EOMONTH($D107,MatCF)),MIN(DJ$77-SUM(DJ$92:DJ106),$F107-SUM($G107:DI107)),0)</f>
        <v>0</v>
      </c>
      <c r="DK107" s="203">
        <f>IF(AND(DK$2&gt;$D107,DK$2&lt;=EOMONTH($D107,MatCF)),MIN(DK$77-SUM(DK$92:DK106),$F107-SUM($G107:DJ107)),0)</f>
        <v>0</v>
      </c>
      <c r="DL107" s="203">
        <f>IF(AND(DL$2&gt;$D107,DL$2&lt;=EOMONTH($D107,MatCF)),MIN(DL$77-SUM(DL$92:DL106),$F107-SUM($G107:DK107)),0)</f>
        <v>0</v>
      </c>
      <c r="DM107" s="203">
        <f>IF(AND(DM$2&gt;$D107,DM$2&lt;=EOMONTH($D107,MatCF)),MIN(DM$77-SUM(DM$92:DM106),$F107-SUM($G107:DL107)),0)</f>
        <v>0</v>
      </c>
      <c r="DN107" s="203">
        <f>IF(AND(DN$2&gt;$D107,DN$2&lt;=EOMONTH($D107,MatCF)),MIN(DN$77-SUM(DN$92:DN106),$F107-SUM($G107:DM107)),0)</f>
        <v>0</v>
      </c>
      <c r="DO107" s="203">
        <f>IF(AND(DO$2&gt;$D107,DO$2&lt;=EOMONTH($D107,MatCF)),MIN(DO$77-SUM(DO$92:DO106),$F107-SUM($G107:DN107)),0)</f>
        <v>0</v>
      </c>
      <c r="DP107" s="203">
        <f>IF(AND(DP$2&gt;$D107,DP$2&lt;=EOMONTH($D107,MatCF)),MIN(DP$77-SUM(DP$92:DP106),$F107-SUM($G107:DO107)),0)</f>
        <v>0</v>
      </c>
      <c r="DQ107" s="203">
        <f>IF(AND(DQ$2&gt;$D107,DQ$2&lt;=EOMONTH($D107,MatCF)),MIN(DQ$77-SUM(DQ$92:DQ106),$F107-SUM($G107:DP107)),0)</f>
        <v>0</v>
      </c>
      <c r="DR107" s="203">
        <f>IF(AND(DR$2&gt;$D107,DR$2&lt;=EOMONTH($D107,MatCF)),MIN(DR$77-SUM(DR$92:DR106),$F107-SUM($G107:DQ107)),0)</f>
        <v>0</v>
      </c>
      <c r="DS107" s="203">
        <f>IF(AND(DS$2&gt;$D107,DS$2&lt;=EOMONTH($D107,MatCF)),MIN(DS$77-SUM(DS$92:DS106),$F107-SUM($G107:DR107)),0)</f>
        <v>0</v>
      </c>
    </row>
    <row r="108" spans="1:123" ht="12.5" x14ac:dyDescent="0.25">
      <c r="A108" s="171">
        <f t="shared" si="679"/>
        <v>16</v>
      </c>
      <c r="B108" s="226"/>
      <c r="C108" s="227"/>
      <c r="D108" s="226">
        <v>45382</v>
      </c>
      <c r="E108" s="171"/>
      <c r="F108" s="203">
        <f ca="1"/>
        <v>0</v>
      </c>
      <c r="G108" s="203"/>
      <c r="H108" s="203">
        <f>IF(AND(H$2&gt;$D108,H$2&lt;=EOMONTH($D108,MatCF)),MIN(H$77-SUM(H$92:H107),$F108-SUM(G108:$G108)),0)</f>
        <v>0</v>
      </c>
      <c r="I108" s="203">
        <f>IF(AND(I$2&gt;$D108,I$2&lt;=EOMONTH($D108,MatCF)),MIN(I$77-SUM(I$92:I107),$F108-SUM($G108:H108)),0)</f>
        <v>0</v>
      </c>
      <c r="J108" s="203">
        <f>IF(AND(J$2&gt;$D108,J$2&lt;=EOMONTH($D108,MatCF)),MIN(J$77-SUM(J$92:J107),$F108-SUM($G108:I108)),0)</f>
        <v>0</v>
      </c>
      <c r="K108" s="203">
        <f>IF(AND(K$2&gt;$D108,K$2&lt;=EOMONTH($D108,MatCF)),MIN(K$77-SUM(K$92:K107),$F108-SUM($G108:J108)),0)</f>
        <v>0</v>
      </c>
      <c r="L108" s="203">
        <f>IF(AND(L$2&gt;$D108,L$2&lt;=EOMONTH($D108,MatCF)),MIN(L$77-SUM(L$92:L107),$F108-SUM($G108:K108)),0)</f>
        <v>0</v>
      </c>
      <c r="M108" s="203">
        <f>IF(AND(M$2&gt;$D108,M$2&lt;=EOMONTH($D108,MatCF)),MIN(M$77-SUM(M$92:M107),$F108-SUM($G108:L108)),0)</f>
        <v>0</v>
      </c>
      <c r="N108" s="203">
        <f>IF(AND(N$2&gt;$D108,N$2&lt;=EOMONTH($D108,MatCF)),MIN(N$77-SUM(N$92:N107),$F108-SUM($G108:M108)),0)</f>
        <v>0</v>
      </c>
      <c r="O108" s="203">
        <f>IF(AND(O$2&gt;$D108,O$2&lt;=EOMONTH($D108,MatCF)),MIN(O$77-SUM(O$92:O107),$F108-SUM($G108:N108)),0)</f>
        <v>0</v>
      </c>
      <c r="P108" s="203">
        <f>IF(AND(P$2&gt;$D108,P$2&lt;=EOMONTH($D108,MatCF)),MIN(P$77-SUM(P$92:P107),$F108-SUM($G108:O108)),0)</f>
        <v>0</v>
      </c>
      <c r="Q108" s="203">
        <f>IF(AND(Q$2&gt;$D108,Q$2&lt;=EOMONTH($D108,MatCF)),MIN(Q$77-SUM(Q$92:Q107),$F108-SUM($G108:P108)),0)</f>
        <v>0</v>
      </c>
      <c r="R108" s="203">
        <f>IF(AND(R$2&gt;$D108,R$2&lt;=EOMONTH($D108,MatCF)),MIN(R$77-SUM(R$92:R107),$F108-SUM($G108:Q108)),0)</f>
        <v>0</v>
      </c>
      <c r="S108" s="203">
        <f>IF(AND(S$2&gt;$D108,S$2&lt;=EOMONTH($D108,MatCF)),MIN(S$77-SUM(S$92:S107),$F108-SUM($G108:R108)),0)</f>
        <v>0</v>
      </c>
      <c r="T108" s="203">
        <f>IF(AND(T$2&gt;$D108,T$2&lt;=EOMONTH($D108,MatCF)),MIN(T$77-SUM(T$92:T107),$F108-SUM($G108:S108)),0)</f>
        <v>0</v>
      </c>
      <c r="U108" s="203">
        <f>IF(AND(U$2&gt;$D108,U$2&lt;=EOMONTH($D108,MatCF)),MIN(U$77-SUM(U$92:U107),$F108-SUM($G108:T108)),0)</f>
        <v>0</v>
      </c>
      <c r="V108" s="203">
        <f>IF(AND(V$2&gt;$D108,V$2&lt;=EOMONTH($D108,MatCF)),MIN(V$77-SUM(V$92:V107),$F108-SUM($G108:U108)),0)</f>
        <v>0</v>
      </c>
      <c r="W108" s="203">
        <f>IF(AND(W$2&gt;$D108,W$2&lt;=EOMONTH($D108,MatCF)),MIN(W$77-SUM(W$92:W107),$F108-SUM($G108:V108)),0)</f>
        <v>0</v>
      </c>
      <c r="X108" s="203">
        <f ca="1">IF(AND(X$2&gt;$D108,X$2&lt;=EOMONTH($D108,MatCF)),MIN(X$77-SUM(X$92:X107),$F108-SUM($G108:W108)),0)</f>
        <v>0</v>
      </c>
      <c r="Y108" s="203">
        <f ca="1">IF(AND(Y$2&gt;$D108,Y$2&lt;=EOMONTH($D108,MatCF)),MIN(Y$77-SUM(Y$92:Y107),$F108-SUM($G108:X108)),0)</f>
        <v>0</v>
      </c>
      <c r="Z108" s="203">
        <f ca="1">IF(AND(Z$2&gt;$D108,Z$2&lt;=EOMONTH($D108,MatCF)),MIN(Z$77-SUM(Z$92:Z107),$F108-SUM($G108:Y108)),0)</f>
        <v>0</v>
      </c>
      <c r="AA108" s="203">
        <f ca="1">IF(AND(AA$2&gt;$D108,AA$2&lt;=EOMONTH($D108,MatCF)),MIN(AA$77-SUM(AA$92:AA107),$F108-SUM($G108:Z108)),0)</f>
        <v>0</v>
      </c>
      <c r="AB108" s="203">
        <f ca="1">IF(AND(AB$2&gt;$D108,AB$2&lt;=EOMONTH($D108,MatCF)),MIN(AB$77-SUM(AB$92:AB107),$F108-SUM($G108:AA108)),0)</f>
        <v>0</v>
      </c>
      <c r="AC108" s="203">
        <f ca="1">IF(AND(AC$2&gt;$D108,AC$2&lt;=EOMONTH($D108,MatCF)),MIN(AC$77-SUM(AC$92:AC107),$F108-SUM($G108:AB108)),0)</f>
        <v>0</v>
      </c>
      <c r="AD108" s="203">
        <f ca="1">IF(AND(AD$2&gt;$D108,AD$2&lt;=EOMONTH($D108,MatCF)),MIN(AD$77-SUM(AD$92:AD107),$F108-SUM($G108:AC108)),0)</f>
        <v>0</v>
      </c>
      <c r="AE108" s="203">
        <f ca="1">IF(AND(AE$2&gt;$D108,AE$2&lt;=EOMONTH($D108,MatCF)),MIN(AE$77-SUM(AE$92:AE107),$F108-SUM($G108:AD108)),0)</f>
        <v>0</v>
      </c>
      <c r="AF108" s="203">
        <f ca="1">IF(AND(AF$2&gt;$D108,AF$2&lt;=EOMONTH($D108,MatCF)),MIN(AF$77-SUM(AF$92:AF107),$F108-SUM($G108:AE108)),0)</f>
        <v>0</v>
      </c>
      <c r="AG108" s="203">
        <f ca="1">IF(AND(AG$2&gt;$D108,AG$2&lt;=EOMONTH($D108,MatCF)),MIN(AG$77-SUM(AG$92:AG107),$F108-SUM($G108:AF108)),0)</f>
        <v>0</v>
      </c>
      <c r="AH108" s="203">
        <f ca="1">IF(AND(AH$2&gt;$D108,AH$2&lt;=EOMONTH($D108,MatCF)),MIN(AH$77-SUM(AH$92:AH107),$F108-SUM($G108:AG108)),0)</f>
        <v>0</v>
      </c>
      <c r="AI108" s="203">
        <f ca="1">IF(AND(AI$2&gt;$D108,AI$2&lt;=EOMONTH($D108,MatCF)),MIN(AI$77-SUM(AI$92:AI107),$F108-SUM($G108:AH108)),0)</f>
        <v>0</v>
      </c>
      <c r="AJ108" s="203">
        <f ca="1">IF(AND(AJ$2&gt;$D108,AJ$2&lt;=EOMONTH($D108,MatCF)),MIN(AJ$77-SUM(AJ$92:AJ107),$F108-SUM($G108:AI108)),0)</f>
        <v>0</v>
      </c>
      <c r="AK108" s="203">
        <f ca="1">IF(AND(AK$2&gt;$D108,AK$2&lt;=EOMONTH($D108,MatCF)),MIN(AK$77-SUM(AK$92:AK107),$F108-SUM($G108:AJ108)),0)</f>
        <v>0</v>
      </c>
      <c r="AL108" s="203">
        <f ca="1">IF(AND(AL$2&gt;$D108,AL$2&lt;=EOMONTH($D108,MatCF)),MIN(AL$77-SUM(AL$92:AL107),$F108-SUM($G108:AK108)),0)</f>
        <v>0</v>
      </c>
      <c r="AM108" s="203">
        <f ca="1">IF(AND(AM$2&gt;$D108,AM$2&lt;=EOMONTH($D108,MatCF)),MIN(AM$77-SUM(AM$92:AM107),$F108-SUM($G108:AL108)),0)</f>
        <v>0</v>
      </c>
      <c r="AN108" s="203">
        <f ca="1">IF(AND(AN$2&gt;$D108,AN$2&lt;=EOMONTH($D108,MatCF)),MIN(AN$77-SUM(AN$92:AN107),$F108-SUM($G108:AM108)),0)</f>
        <v>0</v>
      </c>
      <c r="AO108" s="203">
        <f ca="1">IF(AND(AO$2&gt;$D108,AO$2&lt;=EOMONTH($D108,MatCF)),MIN(AO$77-SUM(AO$92:AO107),$F108-SUM($G108:AN108)),0)</f>
        <v>0</v>
      </c>
      <c r="AP108" s="203">
        <f ca="1">IF(AND(AP$2&gt;$D108,AP$2&lt;=EOMONTH($D108,MatCF)),MIN(AP$77-SUM(AP$92:AP107),$F108-SUM($G108:AO108)),0)</f>
        <v>0</v>
      </c>
      <c r="AQ108" s="203">
        <f ca="1">IF(AND(AQ$2&gt;$D108,AQ$2&lt;=EOMONTH($D108,MatCF)),MIN(AQ$77-SUM(AQ$92:AQ107),$F108-SUM($G108:AP108)),0)</f>
        <v>0</v>
      </c>
      <c r="AR108" s="203">
        <f ca="1">IF(AND(AR$2&gt;$D108,AR$2&lt;=EOMONTH($D108,MatCF)),MIN(AR$77-SUM(AR$92:AR107),$F108-SUM($G108:AQ108)),0)</f>
        <v>0</v>
      </c>
      <c r="AS108" s="203">
        <f ca="1">IF(AND(AS$2&gt;$D108,AS$2&lt;=EOMONTH($D108,MatCF)),MIN(AS$77-SUM(AS$92:AS107),$F108-SUM($G108:AR108)),0)</f>
        <v>0</v>
      </c>
      <c r="AT108" s="203">
        <f ca="1">IF(AND(AT$2&gt;$D108,AT$2&lt;=EOMONTH($D108,MatCF)),MIN(AT$77-SUM(AT$92:AT107),$F108-SUM($G108:AS108)),0)</f>
        <v>0</v>
      </c>
      <c r="AU108" s="203">
        <f ca="1">IF(AND(AU$2&gt;$D108,AU$2&lt;=EOMONTH($D108,MatCF)),MIN(AU$77-SUM(AU$92:AU107),$F108-SUM($G108:AT108)),0)</f>
        <v>0</v>
      </c>
      <c r="AV108" s="203">
        <f ca="1">IF(AND(AV$2&gt;$D108,AV$2&lt;=EOMONTH($D108,MatCF)),MIN(AV$77-SUM(AV$92:AV107),$F108-SUM($G108:AU108)),0)</f>
        <v>0</v>
      </c>
      <c r="AW108" s="203">
        <f ca="1">IF(AND(AW$2&gt;$D108,AW$2&lt;=EOMONTH($D108,MatCF)),MIN(AW$77-SUM(AW$92:AW107),$F108-SUM($G108:AV108)),0)</f>
        <v>0</v>
      </c>
      <c r="AX108" s="203">
        <f ca="1">IF(AND(AX$2&gt;$D108,AX$2&lt;=EOMONTH($D108,MatCF)),MIN(AX$77-SUM(AX$92:AX107),$F108-SUM($G108:AW108)),0)</f>
        <v>0</v>
      </c>
      <c r="AY108" s="203">
        <f ca="1">IF(AND(AY$2&gt;$D108,AY$2&lt;=EOMONTH($D108,MatCF)),MIN(AY$77-SUM(AY$92:AY107),$F108-SUM($G108:AX108)),0)</f>
        <v>0</v>
      </c>
      <c r="AZ108" s="203">
        <f ca="1">IF(AND(AZ$2&gt;$D108,AZ$2&lt;=EOMONTH($D108,MatCF)),MIN(AZ$77-SUM(AZ$92:AZ107),$F108-SUM($G108:AY108)),0)</f>
        <v>0</v>
      </c>
      <c r="BA108" s="203">
        <f ca="1">IF(AND(BA$2&gt;$D108,BA$2&lt;=EOMONTH($D108,MatCF)),MIN(BA$77-SUM(BA$92:BA107),$F108-SUM($G108:AZ108)),0)</f>
        <v>0</v>
      </c>
      <c r="BB108" s="203">
        <f ca="1">IF(AND(BB$2&gt;$D108,BB$2&lt;=EOMONTH($D108,MatCF)),MIN(BB$77-SUM(BB$92:BB107),$F108-SUM($G108:BA108)),0)</f>
        <v>0</v>
      </c>
      <c r="BC108" s="203">
        <f ca="1">IF(AND(BC$2&gt;$D108,BC$2&lt;=EOMONTH($D108,MatCF)),MIN(BC$77-SUM(BC$92:BC107),$F108-SUM($G108:BB108)),0)</f>
        <v>0</v>
      </c>
      <c r="BD108" s="203">
        <f ca="1">IF(AND(BD$2&gt;$D108,BD$2&lt;=EOMONTH($D108,MatCF)),MIN(BD$77-SUM(BD$92:BD107),$F108-SUM($G108:BC108)),0)</f>
        <v>0</v>
      </c>
      <c r="BE108" s="203">
        <f ca="1">IF(AND(BE$2&gt;$D108,BE$2&lt;=EOMONTH($D108,MatCF)),MIN(BE$77-SUM(BE$92:BE107),$F108-SUM($G108:BD108)),0)</f>
        <v>0</v>
      </c>
      <c r="BF108" s="203">
        <f ca="1">IF(AND(BF$2&gt;$D108,BF$2&lt;=EOMONTH($D108,MatCF)),MIN(BF$77-SUM(BF$92:BF107),$F108-SUM($G108:BE108)),0)</f>
        <v>0</v>
      </c>
      <c r="BG108" s="203">
        <f ca="1">IF(AND(BG$2&gt;$D108,BG$2&lt;=EOMONTH($D108,MatCF)),MIN(BG$77-SUM(BG$92:BG107),$F108-SUM($G108:BF108)),0)</f>
        <v>0</v>
      </c>
      <c r="BH108" s="203">
        <f ca="1">IF(AND(BH$2&gt;$D108,BH$2&lt;=EOMONTH($D108,MatCF)),MIN(BH$77-SUM(BH$92:BH107),$F108-SUM($G108:BG108)),0)</f>
        <v>0</v>
      </c>
      <c r="BI108" s="203">
        <f ca="1">IF(AND(BI$2&gt;$D108,BI$2&lt;=EOMONTH($D108,MatCF)),MIN(BI$77-SUM(BI$92:BI107),$F108-SUM($G108:BH108)),0)</f>
        <v>0</v>
      </c>
      <c r="BJ108" s="203">
        <f ca="1">IF(AND(BJ$2&gt;$D108,BJ$2&lt;=EOMONTH($D108,MatCF)),MIN(BJ$77-SUM(BJ$92:BJ107),$F108-SUM($G108:BI108)),0)</f>
        <v>0</v>
      </c>
      <c r="BK108" s="203">
        <f ca="1">IF(AND(BK$2&gt;$D108,BK$2&lt;=EOMONTH($D108,MatCF)),MIN(BK$77-SUM(BK$92:BK107),$F108-SUM($G108:BJ108)),0)</f>
        <v>0</v>
      </c>
      <c r="BL108" s="203">
        <f ca="1">IF(AND(BL$2&gt;$D108,BL$2&lt;=EOMONTH($D108,MatCF)),MIN(BL$77-SUM(BL$92:BL107),$F108-SUM($G108:BK108)),0)</f>
        <v>0</v>
      </c>
      <c r="BM108" s="203">
        <f ca="1">IF(AND(BM$2&gt;$D108,BM$2&lt;=EOMONTH($D108,MatCF)),MIN(BM$77-SUM(BM$92:BM107),$F108-SUM($G108:BL108)),0)</f>
        <v>0</v>
      </c>
      <c r="BN108" s="203">
        <f ca="1">IF(AND(BN$2&gt;$D108,BN$2&lt;=EOMONTH($D108,MatCF)),MIN(BN$77-SUM(BN$92:BN107),$F108-SUM($G108:BM108)),0)</f>
        <v>0</v>
      </c>
      <c r="BO108" s="203">
        <f ca="1">IF(AND(BO$2&gt;$D108,BO$2&lt;=EOMONTH($D108,MatCF)),MIN(BO$77-SUM(BO$92:BO107),$F108-SUM($G108:BN108)),0)</f>
        <v>0</v>
      </c>
      <c r="BP108" s="203">
        <f ca="1">IF(AND(BP$2&gt;$D108,BP$2&lt;=EOMONTH($D108,MatCF)),MIN(BP$77-SUM(BP$92:BP107),$F108-SUM($G108:BO108)),0)</f>
        <v>0</v>
      </c>
      <c r="BQ108" s="203">
        <f ca="1">IF(AND(BQ$2&gt;$D108,BQ$2&lt;=EOMONTH($D108,MatCF)),MIN(BQ$77-SUM(BQ$92:BQ107),$F108-SUM($G108:BP108)),0)</f>
        <v>0</v>
      </c>
      <c r="BR108" s="203">
        <f ca="1">IF(AND(BR$2&gt;$D108,BR$2&lt;=EOMONTH($D108,MatCF)),MIN(BR$77-SUM(BR$92:BR107),$F108-SUM($G108:BQ108)),0)</f>
        <v>0</v>
      </c>
      <c r="BS108" s="203">
        <f ca="1">IF(AND(BS$2&gt;$D108,BS$2&lt;=EOMONTH($D108,MatCF)),MIN(BS$77-SUM(BS$92:BS107),$F108-SUM($G108:BR108)),0)</f>
        <v>0</v>
      </c>
      <c r="BT108" s="203">
        <f ca="1">IF(AND(BT$2&gt;$D108,BT$2&lt;=EOMONTH($D108,MatCF)),MIN(BT$77-SUM(BT$92:BT107),$F108-SUM($G108:BS108)),0)</f>
        <v>0</v>
      </c>
      <c r="BU108" s="203">
        <f ca="1">IF(AND(BU$2&gt;$D108,BU$2&lt;=EOMONTH($D108,MatCF)),MIN(BU$77-SUM(BU$92:BU107),$F108-SUM($G108:BT108)),0)</f>
        <v>0</v>
      </c>
      <c r="BV108" s="203">
        <f ca="1">IF(AND(BV$2&gt;$D108,BV$2&lt;=EOMONTH($D108,MatCF)),MIN(BV$77-SUM(BV$92:BV107),$F108-SUM($G108:BU108)),0)</f>
        <v>0</v>
      </c>
      <c r="BW108" s="203">
        <f ca="1">IF(AND(BW$2&gt;$D108,BW$2&lt;=EOMONTH($D108,MatCF)),MIN(BW$77-SUM(BW$92:BW107),$F108-SUM($G108:BV108)),0)</f>
        <v>0</v>
      </c>
      <c r="BX108" s="203">
        <f ca="1">IF(AND(BX$2&gt;$D108,BX$2&lt;=EOMONTH($D108,MatCF)),MIN(BX$77-SUM(BX$92:BX107),$F108-SUM($G108:BW108)),0)</f>
        <v>0</v>
      </c>
      <c r="BY108" s="203">
        <f ca="1">IF(AND(BY$2&gt;$D108,BY$2&lt;=EOMONTH($D108,MatCF)),MIN(BY$77-SUM(BY$92:BY107),$F108-SUM($G108:BX108)),0)</f>
        <v>0</v>
      </c>
      <c r="BZ108" s="203">
        <f ca="1">IF(AND(BZ$2&gt;$D108,BZ$2&lt;=EOMONTH($D108,MatCF)),MIN(BZ$77-SUM(BZ$92:BZ107),$F108-SUM($G108:BY108)),0)</f>
        <v>0</v>
      </c>
      <c r="CA108" s="203">
        <f ca="1">IF(AND(CA$2&gt;$D108,CA$2&lt;=EOMONTH($D108,MatCF)),MIN(CA$77-SUM(CA$92:CA107),$F108-SUM($G108:BZ108)),0)</f>
        <v>0</v>
      </c>
      <c r="CB108" s="203">
        <f ca="1">IF(AND(CB$2&gt;$D108,CB$2&lt;=EOMONTH($D108,MatCF)),MIN(CB$77-SUM(CB$92:CB107),$F108-SUM($G108:CA108)),0)</f>
        <v>0</v>
      </c>
      <c r="CC108" s="203">
        <f ca="1">IF(AND(CC$2&gt;$D108,CC$2&lt;=EOMONTH($D108,MatCF)),MIN(CC$77-SUM(CC$92:CC107),$F108-SUM($G108:CB108)),0)</f>
        <v>0</v>
      </c>
      <c r="CD108" s="203">
        <f ca="1">IF(AND(CD$2&gt;$D108,CD$2&lt;=EOMONTH($D108,MatCF)),MIN(CD$77-SUM(CD$92:CD107),$F108-SUM($G108:CC108)),0)</f>
        <v>0</v>
      </c>
      <c r="CE108" s="203">
        <f ca="1">IF(AND(CE$2&gt;$D108,CE$2&lt;=EOMONTH($D108,MatCF)),MIN(CE$77-SUM(CE$92:CE107),$F108-SUM($G108:CD108)),0)</f>
        <v>0</v>
      </c>
      <c r="CF108" s="203">
        <f>IF(AND(CF$2&gt;$D108,CF$2&lt;=EOMONTH($D108,MatCF)),MIN(CF$77-SUM(CF$92:CF107),$F108-SUM($G108:CE108)),0)</f>
        <v>0</v>
      </c>
      <c r="CG108" s="203">
        <f>IF(AND(CG$2&gt;$D108,CG$2&lt;=EOMONTH($D108,MatCF)),MIN(CG$77-SUM(CG$92:CG107),$F108-SUM($G108:CF108)),0)</f>
        <v>0</v>
      </c>
      <c r="CH108" s="203">
        <f>IF(AND(CH$2&gt;$D108,CH$2&lt;=EOMONTH($D108,MatCF)),MIN(CH$77-SUM(CH$92:CH107),$F108-SUM($G108:CG108)),0)</f>
        <v>0</v>
      </c>
      <c r="CI108" s="203">
        <f>IF(AND(CI$2&gt;$D108,CI$2&lt;=EOMONTH($D108,MatCF)),MIN(CI$77-SUM(CI$92:CI107),$F108-SUM($G108:CH108)),0)</f>
        <v>0</v>
      </c>
      <c r="CJ108" s="203">
        <f>IF(AND(CJ$2&gt;$D108,CJ$2&lt;=EOMONTH($D108,MatCF)),MIN(CJ$77-SUM(CJ$92:CJ107),$F108-SUM($G108:CI108)),0)</f>
        <v>0</v>
      </c>
      <c r="CK108" s="203">
        <f>IF(AND(CK$2&gt;$D108,CK$2&lt;=EOMONTH($D108,MatCF)),MIN(CK$77-SUM(CK$92:CK107),$F108-SUM($G108:CJ108)),0)</f>
        <v>0</v>
      </c>
      <c r="CL108" s="203">
        <f>IF(AND(CL$2&gt;$D108,CL$2&lt;=EOMONTH($D108,MatCF)),MIN(CL$77-SUM(CL$92:CL107),$F108-SUM($G108:CK108)),0)</f>
        <v>0</v>
      </c>
      <c r="CM108" s="203">
        <f>IF(AND(CM$2&gt;$D108,CM$2&lt;=EOMONTH($D108,MatCF)),MIN(CM$77-SUM(CM$92:CM107),$F108-SUM($G108:CL108)),0)</f>
        <v>0</v>
      </c>
      <c r="CN108" s="203">
        <f>IF(AND(CN$2&gt;$D108,CN$2&lt;=EOMONTH($D108,MatCF)),MIN(CN$77-SUM(CN$92:CN107),$F108-SUM($G108:CM108)),0)</f>
        <v>0</v>
      </c>
      <c r="CO108" s="203">
        <f>IF(AND(CO$2&gt;$D108,CO$2&lt;=EOMONTH($D108,MatCF)),MIN(CO$77-SUM(CO$92:CO107),$F108-SUM($G108:CN108)),0)</f>
        <v>0</v>
      </c>
      <c r="CP108" s="203">
        <f>IF(AND(CP$2&gt;$D108,CP$2&lt;=EOMONTH($D108,MatCF)),MIN(CP$77-SUM(CP$92:CP107),$F108-SUM($G108:CO108)),0)</f>
        <v>0</v>
      </c>
      <c r="CQ108" s="203">
        <f>IF(AND(CQ$2&gt;$D108,CQ$2&lt;=EOMONTH($D108,MatCF)),MIN(CQ$77-SUM(CQ$92:CQ107),$F108-SUM($G108:CP108)),0)</f>
        <v>0</v>
      </c>
      <c r="CR108" s="203">
        <f>IF(AND(CR$2&gt;$D108,CR$2&lt;=EOMONTH($D108,MatCF)),MIN(CR$77-SUM(CR$92:CR107),$F108-SUM($G108:CQ108)),0)</f>
        <v>0</v>
      </c>
      <c r="CS108" s="203">
        <f>IF(AND(CS$2&gt;$D108,CS$2&lt;=EOMONTH($D108,MatCF)),MIN(CS$77-SUM(CS$92:CS107),$F108-SUM($G108:CR108)),0)</f>
        <v>0</v>
      </c>
      <c r="CT108" s="203">
        <f>IF(AND(CT$2&gt;$D108,CT$2&lt;=EOMONTH($D108,MatCF)),MIN(CT$77-SUM(CT$92:CT107),$F108-SUM($G108:CS108)),0)</f>
        <v>0</v>
      </c>
      <c r="CU108" s="203">
        <f>IF(AND(CU$2&gt;$D108,CU$2&lt;=EOMONTH($D108,MatCF)),MIN(CU$77-SUM(CU$92:CU107),$F108-SUM($G108:CT108)),0)</f>
        <v>0</v>
      </c>
      <c r="CV108" s="203">
        <f>IF(AND(CV$2&gt;$D108,CV$2&lt;=EOMONTH($D108,MatCF)),MIN(CV$77-SUM(CV$92:CV107),$F108-SUM($G108:CU108)),0)</f>
        <v>0</v>
      </c>
      <c r="CW108" s="203">
        <f>IF(AND(CW$2&gt;$D108,CW$2&lt;=EOMONTH($D108,MatCF)),MIN(CW$77-SUM(CW$92:CW107),$F108-SUM($G108:CV108)),0)</f>
        <v>0</v>
      </c>
      <c r="CX108" s="203">
        <f>IF(AND(CX$2&gt;$D108,CX$2&lt;=EOMONTH($D108,MatCF)),MIN(CX$77-SUM(CX$92:CX107),$F108-SUM($G108:CW108)),0)</f>
        <v>0</v>
      </c>
      <c r="CY108" s="203">
        <f>IF(AND(CY$2&gt;$D108,CY$2&lt;=EOMONTH($D108,MatCF)),MIN(CY$77-SUM(CY$92:CY107),$F108-SUM($G108:CX108)),0)</f>
        <v>0</v>
      </c>
      <c r="CZ108" s="203">
        <f>IF(AND(CZ$2&gt;$D108,CZ$2&lt;=EOMONTH($D108,MatCF)),MIN(CZ$77-SUM(CZ$92:CZ107),$F108-SUM($G108:CY108)),0)</f>
        <v>0</v>
      </c>
      <c r="DA108" s="203">
        <f>IF(AND(DA$2&gt;$D108,DA$2&lt;=EOMONTH($D108,MatCF)),MIN(DA$77-SUM(DA$92:DA107),$F108-SUM($G108:CZ108)),0)</f>
        <v>0</v>
      </c>
      <c r="DB108" s="203">
        <f>IF(AND(DB$2&gt;$D108,DB$2&lt;=EOMONTH($D108,MatCF)),MIN(DB$77-SUM(DB$92:DB107),$F108-SUM($G108:DA108)),0)</f>
        <v>0</v>
      </c>
      <c r="DC108" s="203">
        <f>IF(AND(DC$2&gt;$D108,DC$2&lt;=EOMONTH($D108,MatCF)),MIN(DC$77-SUM(DC$92:DC107),$F108-SUM($G108:DB108)),0)</f>
        <v>0</v>
      </c>
      <c r="DD108" s="203">
        <f>IF(AND(DD$2&gt;$D108,DD$2&lt;=EOMONTH($D108,MatCF)),MIN(DD$77-SUM(DD$92:DD107),$F108-SUM($G108:DC108)),0)</f>
        <v>0</v>
      </c>
      <c r="DE108" s="203">
        <f>IF(AND(DE$2&gt;$D108,DE$2&lt;=EOMONTH($D108,MatCF)),MIN(DE$77-SUM(DE$92:DE107),$F108-SUM($G108:DD108)),0)</f>
        <v>0</v>
      </c>
      <c r="DF108" s="203">
        <f>IF(AND(DF$2&gt;$D108,DF$2&lt;=EOMONTH($D108,MatCF)),MIN(DF$77-SUM(DF$92:DF107),$F108-SUM($G108:DE108)),0)</f>
        <v>0</v>
      </c>
      <c r="DG108" s="203">
        <f>IF(AND(DG$2&gt;$D108,DG$2&lt;=EOMONTH($D108,MatCF)),MIN(DG$77-SUM(DG$92:DG107),$F108-SUM($G108:DF108)),0)</f>
        <v>0</v>
      </c>
      <c r="DH108" s="203">
        <f>IF(AND(DH$2&gt;$D108,DH$2&lt;=EOMONTH($D108,MatCF)),MIN(DH$77-SUM(DH$92:DH107),$F108-SUM($G108:DG108)),0)</f>
        <v>0</v>
      </c>
      <c r="DI108" s="203">
        <f>IF(AND(DI$2&gt;$D108,DI$2&lt;=EOMONTH($D108,MatCF)),MIN(DI$77-SUM(DI$92:DI107),$F108-SUM($G108:DH108)),0)</f>
        <v>0</v>
      </c>
      <c r="DJ108" s="203">
        <f>IF(AND(DJ$2&gt;$D108,DJ$2&lt;=EOMONTH($D108,MatCF)),MIN(DJ$77-SUM(DJ$92:DJ107),$F108-SUM($G108:DI108)),0)</f>
        <v>0</v>
      </c>
      <c r="DK108" s="203">
        <f>IF(AND(DK$2&gt;$D108,DK$2&lt;=EOMONTH($D108,MatCF)),MIN(DK$77-SUM(DK$92:DK107),$F108-SUM($G108:DJ108)),0)</f>
        <v>0</v>
      </c>
      <c r="DL108" s="203">
        <f>IF(AND(DL$2&gt;$D108,DL$2&lt;=EOMONTH($D108,MatCF)),MIN(DL$77-SUM(DL$92:DL107),$F108-SUM($G108:DK108)),0)</f>
        <v>0</v>
      </c>
      <c r="DM108" s="203">
        <f>IF(AND(DM$2&gt;$D108,DM$2&lt;=EOMONTH($D108,MatCF)),MIN(DM$77-SUM(DM$92:DM107),$F108-SUM($G108:DL108)),0)</f>
        <v>0</v>
      </c>
      <c r="DN108" s="203">
        <f>IF(AND(DN$2&gt;$D108,DN$2&lt;=EOMONTH($D108,MatCF)),MIN(DN$77-SUM(DN$92:DN107),$F108-SUM($G108:DM108)),0)</f>
        <v>0</v>
      </c>
      <c r="DO108" s="203">
        <f>IF(AND(DO$2&gt;$D108,DO$2&lt;=EOMONTH($D108,MatCF)),MIN(DO$77-SUM(DO$92:DO107),$F108-SUM($G108:DN108)),0)</f>
        <v>0</v>
      </c>
      <c r="DP108" s="203">
        <f>IF(AND(DP$2&gt;$D108,DP$2&lt;=EOMONTH($D108,MatCF)),MIN(DP$77-SUM(DP$92:DP107),$F108-SUM($G108:DO108)),0)</f>
        <v>0</v>
      </c>
      <c r="DQ108" s="203">
        <f>IF(AND(DQ$2&gt;$D108,DQ$2&lt;=EOMONTH($D108,MatCF)),MIN(DQ$77-SUM(DQ$92:DQ107),$F108-SUM($G108:DP108)),0)</f>
        <v>0</v>
      </c>
      <c r="DR108" s="203">
        <f>IF(AND(DR$2&gt;$D108,DR$2&lt;=EOMONTH($D108,MatCF)),MIN(DR$77-SUM(DR$92:DR107),$F108-SUM($G108:DQ108)),0)</f>
        <v>0</v>
      </c>
      <c r="DS108" s="203">
        <f>IF(AND(DS$2&gt;$D108,DS$2&lt;=EOMONTH($D108,MatCF)),MIN(DS$77-SUM(DS$92:DS107),$F108-SUM($G108:DR108)),0)</f>
        <v>0</v>
      </c>
    </row>
    <row r="109" spans="1:123" ht="12.5" x14ac:dyDescent="0.25">
      <c r="A109" s="171">
        <f t="shared" si="679"/>
        <v>17</v>
      </c>
      <c r="B109" s="226"/>
      <c r="C109" s="227"/>
      <c r="D109" s="226">
        <v>45473</v>
      </c>
      <c r="E109" s="171"/>
      <c r="F109" s="203">
        <f ca="1"/>
        <v>0</v>
      </c>
      <c r="G109" s="203"/>
      <c r="H109" s="203">
        <f>IF(AND(H$2&gt;$D109,H$2&lt;=EOMONTH($D109,MatCF)),MIN(H$77-SUM(H$92:H108),$F109-SUM(G109:$G109)),0)</f>
        <v>0</v>
      </c>
      <c r="I109" s="203">
        <f>IF(AND(I$2&gt;$D109,I$2&lt;=EOMONTH($D109,MatCF)),MIN(I$77-SUM(I$92:I108),$F109-SUM($G109:H109)),0)</f>
        <v>0</v>
      </c>
      <c r="J109" s="203">
        <f>IF(AND(J$2&gt;$D109,J$2&lt;=EOMONTH($D109,MatCF)),MIN(J$77-SUM(J$92:J108),$F109-SUM($G109:I109)),0)</f>
        <v>0</v>
      </c>
      <c r="K109" s="203">
        <f>IF(AND(K$2&gt;$D109,K$2&lt;=EOMONTH($D109,MatCF)),MIN(K$77-SUM(K$92:K108),$F109-SUM($G109:J109)),0)</f>
        <v>0</v>
      </c>
      <c r="L109" s="203">
        <f>IF(AND(L$2&gt;$D109,L$2&lt;=EOMONTH($D109,MatCF)),MIN(L$77-SUM(L$92:L108),$F109-SUM($G109:K109)),0)</f>
        <v>0</v>
      </c>
      <c r="M109" s="203">
        <f>IF(AND(M$2&gt;$D109,M$2&lt;=EOMONTH($D109,MatCF)),MIN(M$77-SUM(M$92:M108),$F109-SUM($G109:L109)),0)</f>
        <v>0</v>
      </c>
      <c r="N109" s="203">
        <f>IF(AND(N$2&gt;$D109,N$2&lt;=EOMONTH($D109,MatCF)),MIN(N$77-SUM(N$92:N108),$F109-SUM($G109:M109)),0)</f>
        <v>0</v>
      </c>
      <c r="O109" s="203">
        <f>IF(AND(O$2&gt;$D109,O$2&lt;=EOMONTH($D109,MatCF)),MIN(O$77-SUM(O$92:O108),$F109-SUM($G109:N109)),0)</f>
        <v>0</v>
      </c>
      <c r="P109" s="203">
        <f>IF(AND(P$2&gt;$D109,P$2&lt;=EOMONTH($D109,MatCF)),MIN(P$77-SUM(P$92:P108),$F109-SUM($G109:O109)),0)</f>
        <v>0</v>
      </c>
      <c r="Q109" s="203">
        <f>IF(AND(Q$2&gt;$D109,Q$2&lt;=EOMONTH($D109,MatCF)),MIN(Q$77-SUM(Q$92:Q108),$F109-SUM($G109:P109)),0)</f>
        <v>0</v>
      </c>
      <c r="R109" s="203">
        <f>IF(AND(R$2&gt;$D109,R$2&lt;=EOMONTH($D109,MatCF)),MIN(R$77-SUM(R$92:R108),$F109-SUM($G109:Q109)),0)</f>
        <v>0</v>
      </c>
      <c r="S109" s="203">
        <f>IF(AND(S$2&gt;$D109,S$2&lt;=EOMONTH($D109,MatCF)),MIN(S$77-SUM(S$92:S108),$F109-SUM($G109:R109)),0)</f>
        <v>0</v>
      </c>
      <c r="T109" s="203">
        <f>IF(AND(T$2&gt;$D109,T$2&lt;=EOMONTH($D109,MatCF)),MIN(T$77-SUM(T$92:T108),$F109-SUM($G109:S109)),0)</f>
        <v>0</v>
      </c>
      <c r="U109" s="203">
        <f>IF(AND(U$2&gt;$D109,U$2&lt;=EOMONTH($D109,MatCF)),MIN(U$77-SUM(U$92:U108),$F109-SUM($G109:T109)),0)</f>
        <v>0</v>
      </c>
      <c r="V109" s="203">
        <f>IF(AND(V$2&gt;$D109,V$2&lt;=EOMONTH($D109,MatCF)),MIN(V$77-SUM(V$92:V108),$F109-SUM($G109:U109)),0)</f>
        <v>0</v>
      </c>
      <c r="W109" s="203">
        <f>IF(AND(W$2&gt;$D109,W$2&lt;=EOMONTH($D109,MatCF)),MIN(W$77-SUM(W$92:W108),$F109-SUM($G109:V109)),0)</f>
        <v>0</v>
      </c>
      <c r="X109" s="203">
        <f>IF(AND(X$2&gt;$D109,X$2&lt;=EOMONTH($D109,MatCF)),MIN(X$77-SUM(X$92:X108),$F109-SUM($G109:W109)),0)</f>
        <v>0</v>
      </c>
      <c r="Y109" s="203">
        <f ca="1">IF(AND(Y$2&gt;$D109,Y$2&lt;=EOMONTH($D109,MatCF)),MIN(Y$77-SUM(Y$92:Y108),$F109-SUM($G109:X109)),0)</f>
        <v>0</v>
      </c>
      <c r="Z109" s="203">
        <f ca="1">IF(AND(Z$2&gt;$D109,Z$2&lt;=EOMONTH($D109,MatCF)),MIN(Z$77-SUM(Z$92:Z108),$F109-SUM($G109:Y109)),0)</f>
        <v>0</v>
      </c>
      <c r="AA109" s="203">
        <f ca="1">IF(AND(AA$2&gt;$D109,AA$2&lt;=EOMONTH($D109,MatCF)),MIN(AA$77-SUM(AA$92:AA108),$F109-SUM($G109:Z109)),0)</f>
        <v>0</v>
      </c>
      <c r="AB109" s="203">
        <f ca="1">IF(AND(AB$2&gt;$D109,AB$2&lt;=EOMONTH($D109,MatCF)),MIN(AB$77-SUM(AB$92:AB108),$F109-SUM($G109:AA109)),0)</f>
        <v>0</v>
      </c>
      <c r="AC109" s="203">
        <f ca="1">IF(AND(AC$2&gt;$D109,AC$2&lt;=EOMONTH($D109,MatCF)),MIN(AC$77-SUM(AC$92:AC108),$F109-SUM($G109:AB109)),0)</f>
        <v>0</v>
      </c>
      <c r="AD109" s="203">
        <f ca="1">IF(AND(AD$2&gt;$D109,AD$2&lt;=EOMONTH($D109,MatCF)),MIN(AD$77-SUM(AD$92:AD108),$F109-SUM($G109:AC109)),0)</f>
        <v>0</v>
      </c>
      <c r="AE109" s="203">
        <f ca="1">IF(AND(AE$2&gt;$D109,AE$2&lt;=EOMONTH($D109,MatCF)),MIN(AE$77-SUM(AE$92:AE108),$F109-SUM($G109:AD109)),0)</f>
        <v>0</v>
      </c>
      <c r="AF109" s="203">
        <f ca="1">IF(AND(AF$2&gt;$D109,AF$2&lt;=EOMONTH($D109,MatCF)),MIN(AF$77-SUM(AF$92:AF108),$F109-SUM($G109:AE109)),0)</f>
        <v>0</v>
      </c>
      <c r="AG109" s="203">
        <f ca="1">IF(AND(AG$2&gt;$D109,AG$2&lt;=EOMONTH($D109,MatCF)),MIN(AG$77-SUM(AG$92:AG108),$F109-SUM($G109:AF109)),0)</f>
        <v>0</v>
      </c>
      <c r="AH109" s="203">
        <f ca="1">IF(AND(AH$2&gt;$D109,AH$2&lt;=EOMONTH($D109,MatCF)),MIN(AH$77-SUM(AH$92:AH108),$F109-SUM($G109:AG109)),0)</f>
        <v>0</v>
      </c>
      <c r="AI109" s="203">
        <f ca="1">IF(AND(AI$2&gt;$D109,AI$2&lt;=EOMONTH($D109,MatCF)),MIN(AI$77-SUM(AI$92:AI108),$F109-SUM($G109:AH109)),0)</f>
        <v>0</v>
      </c>
      <c r="AJ109" s="203">
        <f ca="1">IF(AND(AJ$2&gt;$D109,AJ$2&lt;=EOMONTH($D109,MatCF)),MIN(AJ$77-SUM(AJ$92:AJ108),$F109-SUM($G109:AI109)),0)</f>
        <v>0</v>
      </c>
      <c r="AK109" s="203">
        <f ca="1">IF(AND(AK$2&gt;$D109,AK$2&lt;=EOMONTH($D109,MatCF)),MIN(AK$77-SUM(AK$92:AK108),$F109-SUM($G109:AJ109)),0)</f>
        <v>0</v>
      </c>
      <c r="AL109" s="203">
        <f ca="1">IF(AND(AL$2&gt;$D109,AL$2&lt;=EOMONTH($D109,MatCF)),MIN(AL$77-SUM(AL$92:AL108),$F109-SUM($G109:AK109)),0)</f>
        <v>0</v>
      </c>
      <c r="AM109" s="203">
        <f ca="1">IF(AND(AM$2&gt;$D109,AM$2&lt;=EOMONTH($D109,MatCF)),MIN(AM$77-SUM(AM$92:AM108),$F109-SUM($G109:AL109)),0)</f>
        <v>0</v>
      </c>
      <c r="AN109" s="203">
        <f ca="1">IF(AND(AN$2&gt;$D109,AN$2&lt;=EOMONTH($D109,MatCF)),MIN(AN$77-SUM(AN$92:AN108),$F109-SUM($G109:AM109)),0)</f>
        <v>0</v>
      </c>
      <c r="AO109" s="203">
        <f ca="1">IF(AND(AO$2&gt;$D109,AO$2&lt;=EOMONTH($D109,MatCF)),MIN(AO$77-SUM(AO$92:AO108),$F109-SUM($G109:AN109)),0)</f>
        <v>0</v>
      </c>
      <c r="AP109" s="203">
        <f ca="1">IF(AND(AP$2&gt;$D109,AP$2&lt;=EOMONTH($D109,MatCF)),MIN(AP$77-SUM(AP$92:AP108),$F109-SUM($G109:AO109)),0)</f>
        <v>0</v>
      </c>
      <c r="AQ109" s="203">
        <f ca="1">IF(AND(AQ$2&gt;$D109,AQ$2&lt;=EOMONTH($D109,MatCF)),MIN(AQ$77-SUM(AQ$92:AQ108),$F109-SUM($G109:AP109)),0)</f>
        <v>0</v>
      </c>
      <c r="AR109" s="203">
        <f ca="1">IF(AND(AR$2&gt;$D109,AR$2&lt;=EOMONTH($D109,MatCF)),MIN(AR$77-SUM(AR$92:AR108),$F109-SUM($G109:AQ109)),0)</f>
        <v>0</v>
      </c>
      <c r="AS109" s="203">
        <f ca="1">IF(AND(AS$2&gt;$D109,AS$2&lt;=EOMONTH($D109,MatCF)),MIN(AS$77-SUM(AS$92:AS108),$F109-SUM($G109:AR109)),0)</f>
        <v>0</v>
      </c>
      <c r="AT109" s="203">
        <f ca="1">IF(AND(AT$2&gt;$D109,AT$2&lt;=EOMONTH($D109,MatCF)),MIN(AT$77-SUM(AT$92:AT108),$F109-SUM($G109:AS109)),0)</f>
        <v>0</v>
      </c>
      <c r="AU109" s="203">
        <f ca="1">IF(AND(AU$2&gt;$D109,AU$2&lt;=EOMONTH($D109,MatCF)),MIN(AU$77-SUM(AU$92:AU108),$F109-SUM($G109:AT109)),0)</f>
        <v>0</v>
      </c>
      <c r="AV109" s="203">
        <f ca="1">IF(AND(AV$2&gt;$D109,AV$2&lt;=EOMONTH($D109,MatCF)),MIN(AV$77-SUM(AV$92:AV108),$F109-SUM($G109:AU109)),0)</f>
        <v>0</v>
      </c>
      <c r="AW109" s="203">
        <f ca="1">IF(AND(AW$2&gt;$D109,AW$2&lt;=EOMONTH($D109,MatCF)),MIN(AW$77-SUM(AW$92:AW108),$F109-SUM($G109:AV109)),0)</f>
        <v>0</v>
      </c>
      <c r="AX109" s="203">
        <f ca="1">IF(AND(AX$2&gt;$D109,AX$2&lt;=EOMONTH($D109,MatCF)),MIN(AX$77-SUM(AX$92:AX108),$F109-SUM($G109:AW109)),0)</f>
        <v>0</v>
      </c>
      <c r="AY109" s="203">
        <f ca="1">IF(AND(AY$2&gt;$D109,AY$2&lt;=EOMONTH($D109,MatCF)),MIN(AY$77-SUM(AY$92:AY108),$F109-SUM($G109:AX109)),0)</f>
        <v>0</v>
      </c>
      <c r="AZ109" s="203">
        <f ca="1">IF(AND(AZ$2&gt;$D109,AZ$2&lt;=EOMONTH($D109,MatCF)),MIN(AZ$77-SUM(AZ$92:AZ108),$F109-SUM($G109:AY109)),0)</f>
        <v>0</v>
      </c>
      <c r="BA109" s="203">
        <f ca="1">IF(AND(BA$2&gt;$D109,BA$2&lt;=EOMONTH($D109,MatCF)),MIN(BA$77-SUM(BA$92:BA108),$F109-SUM($G109:AZ109)),0)</f>
        <v>0</v>
      </c>
      <c r="BB109" s="203">
        <f ca="1">IF(AND(BB$2&gt;$D109,BB$2&lt;=EOMONTH($D109,MatCF)),MIN(BB$77-SUM(BB$92:BB108),$F109-SUM($G109:BA109)),0)</f>
        <v>0</v>
      </c>
      <c r="BC109" s="203">
        <f ca="1">IF(AND(BC$2&gt;$D109,BC$2&lt;=EOMONTH($D109,MatCF)),MIN(BC$77-SUM(BC$92:BC108),$F109-SUM($G109:BB109)),0)</f>
        <v>0</v>
      </c>
      <c r="BD109" s="203">
        <f ca="1">IF(AND(BD$2&gt;$D109,BD$2&lt;=EOMONTH($D109,MatCF)),MIN(BD$77-SUM(BD$92:BD108),$F109-SUM($G109:BC109)),0)</f>
        <v>0</v>
      </c>
      <c r="BE109" s="203">
        <f ca="1">IF(AND(BE$2&gt;$D109,BE$2&lt;=EOMONTH($D109,MatCF)),MIN(BE$77-SUM(BE$92:BE108),$F109-SUM($G109:BD109)),0)</f>
        <v>0</v>
      </c>
      <c r="BF109" s="203">
        <f ca="1">IF(AND(BF$2&gt;$D109,BF$2&lt;=EOMONTH($D109,MatCF)),MIN(BF$77-SUM(BF$92:BF108),$F109-SUM($G109:BE109)),0)</f>
        <v>0</v>
      </c>
      <c r="BG109" s="203">
        <f ca="1">IF(AND(BG$2&gt;$D109,BG$2&lt;=EOMONTH($D109,MatCF)),MIN(BG$77-SUM(BG$92:BG108),$F109-SUM($G109:BF109)),0)</f>
        <v>0</v>
      </c>
      <c r="BH109" s="203">
        <f ca="1">IF(AND(BH$2&gt;$D109,BH$2&lt;=EOMONTH($D109,MatCF)),MIN(BH$77-SUM(BH$92:BH108),$F109-SUM($G109:BG109)),0)</f>
        <v>0</v>
      </c>
      <c r="BI109" s="203">
        <f ca="1">IF(AND(BI$2&gt;$D109,BI$2&lt;=EOMONTH($D109,MatCF)),MIN(BI$77-SUM(BI$92:BI108),$F109-SUM($G109:BH109)),0)</f>
        <v>0</v>
      </c>
      <c r="BJ109" s="203">
        <f ca="1">IF(AND(BJ$2&gt;$D109,BJ$2&lt;=EOMONTH($D109,MatCF)),MIN(BJ$77-SUM(BJ$92:BJ108),$F109-SUM($G109:BI109)),0)</f>
        <v>0</v>
      </c>
      <c r="BK109" s="203">
        <f ca="1">IF(AND(BK$2&gt;$D109,BK$2&lt;=EOMONTH($D109,MatCF)),MIN(BK$77-SUM(BK$92:BK108),$F109-SUM($G109:BJ109)),0)</f>
        <v>0</v>
      </c>
      <c r="BL109" s="203">
        <f ca="1">IF(AND(BL$2&gt;$D109,BL$2&lt;=EOMONTH($D109,MatCF)),MIN(BL$77-SUM(BL$92:BL108),$F109-SUM($G109:BK109)),0)</f>
        <v>0</v>
      </c>
      <c r="BM109" s="203">
        <f ca="1">IF(AND(BM$2&gt;$D109,BM$2&lt;=EOMONTH($D109,MatCF)),MIN(BM$77-SUM(BM$92:BM108),$F109-SUM($G109:BL109)),0)</f>
        <v>0</v>
      </c>
      <c r="BN109" s="203">
        <f ca="1">IF(AND(BN$2&gt;$D109,BN$2&lt;=EOMONTH($D109,MatCF)),MIN(BN$77-SUM(BN$92:BN108),$F109-SUM($G109:BM109)),0)</f>
        <v>0</v>
      </c>
      <c r="BO109" s="203">
        <f ca="1">IF(AND(BO$2&gt;$D109,BO$2&lt;=EOMONTH($D109,MatCF)),MIN(BO$77-SUM(BO$92:BO108),$F109-SUM($G109:BN109)),0)</f>
        <v>0</v>
      </c>
      <c r="BP109" s="203">
        <f ca="1">IF(AND(BP$2&gt;$D109,BP$2&lt;=EOMONTH($D109,MatCF)),MIN(BP$77-SUM(BP$92:BP108),$F109-SUM($G109:BO109)),0)</f>
        <v>0</v>
      </c>
      <c r="BQ109" s="203">
        <f ca="1">IF(AND(BQ$2&gt;$D109,BQ$2&lt;=EOMONTH($D109,MatCF)),MIN(BQ$77-SUM(BQ$92:BQ108),$F109-SUM($G109:BP109)),0)</f>
        <v>0</v>
      </c>
      <c r="BR109" s="203">
        <f ca="1">IF(AND(BR$2&gt;$D109,BR$2&lt;=EOMONTH($D109,MatCF)),MIN(BR$77-SUM(BR$92:BR108),$F109-SUM($G109:BQ109)),0)</f>
        <v>0</v>
      </c>
      <c r="BS109" s="203">
        <f ca="1">IF(AND(BS$2&gt;$D109,BS$2&lt;=EOMONTH($D109,MatCF)),MIN(BS$77-SUM(BS$92:BS108),$F109-SUM($G109:BR109)),0)</f>
        <v>0</v>
      </c>
      <c r="BT109" s="203">
        <f ca="1">IF(AND(BT$2&gt;$D109,BT$2&lt;=EOMONTH($D109,MatCF)),MIN(BT$77-SUM(BT$92:BT108),$F109-SUM($G109:BS109)),0)</f>
        <v>0</v>
      </c>
      <c r="BU109" s="203">
        <f ca="1">IF(AND(BU$2&gt;$D109,BU$2&lt;=EOMONTH($D109,MatCF)),MIN(BU$77-SUM(BU$92:BU108),$F109-SUM($G109:BT109)),0)</f>
        <v>0</v>
      </c>
      <c r="BV109" s="203">
        <f ca="1">IF(AND(BV$2&gt;$D109,BV$2&lt;=EOMONTH($D109,MatCF)),MIN(BV$77-SUM(BV$92:BV108),$F109-SUM($G109:BU109)),0)</f>
        <v>0</v>
      </c>
      <c r="BW109" s="203">
        <f ca="1">IF(AND(BW$2&gt;$D109,BW$2&lt;=EOMONTH($D109,MatCF)),MIN(BW$77-SUM(BW$92:BW108),$F109-SUM($G109:BV109)),0)</f>
        <v>0</v>
      </c>
      <c r="BX109" s="203">
        <f ca="1">IF(AND(BX$2&gt;$D109,BX$2&lt;=EOMONTH($D109,MatCF)),MIN(BX$77-SUM(BX$92:BX108),$F109-SUM($G109:BW109)),0)</f>
        <v>0</v>
      </c>
      <c r="BY109" s="203">
        <f ca="1">IF(AND(BY$2&gt;$D109,BY$2&lt;=EOMONTH($D109,MatCF)),MIN(BY$77-SUM(BY$92:BY108),$F109-SUM($G109:BX109)),0)</f>
        <v>0</v>
      </c>
      <c r="BZ109" s="203">
        <f ca="1">IF(AND(BZ$2&gt;$D109,BZ$2&lt;=EOMONTH($D109,MatCF)),MIN(BZ$77-SUM(BZ$92:BZ108),$F109-SUM($G109:BY109)),0)</f>
        <v>0</v>
      </c>
      <c r="CA109" s="203">
        <f ca="1">IF(AND(CA$2&gt;$D109,CA$2&lt;=EOMONTH($D109,MatCF)),MIN(CA$77-SUM(CA$92:CA108),$F109-SUM($G109:BZ109)),0)</f>
        <v>0</v>
      </c>
      <c r="CB109" s="203">
        <f ca="1">IF(AND(CB$2&gt;$D109,CB$2&lt;=EOMONTH($D109,MatCF)),MIN(CB$77-SUM(CB$92:CB108),$F109-SUM($G109:CA109)),0)</f>
        <v>0</v>
      </c>
      <c r="CC109" s="203">
        <f ca="1">IF(AND(CC$2&gt;$D109,CC$2&lt;=EOMONTH($D109,MatCF)),MIN(CC$77-SUM(CC$92:CC108),$F109-SUM($G109:CB109)),0)</f>
        <v>0</v>
      </c>
      <c r="CD109" s="203">
        <f ca="1">IF(AND(CD$2&gt;$D109,CD$2&lt;=EOMONTH($D109,MatCF)),MIN(CD$77-SUM(CD$92:CD108),$F109-SUM($G109:CC109)),0)</f>
        <v>0</v>
      </c>
      <c r="CE109" s="203">
        <f ca="1">IF(AND(CE$2&gt;$D109,CE$2&lt;=EOMONTH($D109,MatCF)),MIN(CE$77-SUM(CE$92:CE108),$F109-SUM($G109:CD109)),0)</f>
        <v>0</v>
      </c>
      <c r="CF109" s="203">
        <f ca="1">IF(AND(CF$2&gt;$D109,CF$2&lt;=EOMONTH($D109,MatCF)),MIN(CF$77-SUM(CF$92:CF108),$F109-SUM($G109:CE109)),0)</f>
        <v>0</v>
      </c>
      <c r="CG109" s="203">
        <f>IF(AND(CG$2&gt;$D109,CG$2&lt;=EOMONTH($D109,MatCF)),MIN(CG$77-SUM(CG$92:CG108),$F109-SUM($G109:CF109)),0)</f>
        <v>0</v>
      </c>
      <c r="CH109" s="203">
        <f>IF(AND(CH$2&gt;$D109,CH$2&lt;=EOMONTH($D109,MatCF)),MIN(CH$77-SUM(CH$92:CH108),$F109-SUM($G109:CG109)),0)</f>
        <v>0</v>
      </c>
      <c r="CI109" s="203">
        <f>IF(AND(CI$2&gt;$D109,CI$2&lt;=EOMONTH($D109,MatCF)),MIN(CI$77-SUM(CI$92:CI108),$F109-SUM($G109:CH109)),0)</f>
        <v>0</v>
      </c>
      <c r="CJ109" s="203">
        <f>IF(AND(CJ$2&gt;$D109,CJ$2&lt;=EOMONTH($D109,MatCF)),MIN(CJ$77-SUM(CJ$92:CJ108),$F109-SUM($G109:CI109)),0)</f>
        <v>0</v>
      </c>
      <c r="CK109" s="203">
        <f>IF(AND(CK$2&gt;$D109,CK$2&lt;=EOMONTH($D109,MatCF)),MIN(CK$77-SUM(CK$92:CK108),$F109-SUM($G109:CJ109)),0)</f>
        <v>0</v>
      </c>
      <c r="CL109" s="203">
        <f>IF(AND(CL$2&gt;$D109,CL$2&lt;=EOMONTH($D109,MatCF)),MIN(CL$77-SUM(CL$92:CL108),$F109-SUM($G109:CK109)),0)</f>
        <v>0</v>
      </c>
      <c r="CM109" s="203">
        <f>IF(AND(CM$2&gt;$D109,CM$2&lt;=EOMONTH($D109,MatCF)),MIN(CM$77-SUM(CM$92:CM108),$F109-SUM($G109:CL109)),0)</f>
        <v>0</v>
      </c>
      <c r="CN109" s="203">
        <f>IF(AND(CN$2&gt;$D109,CN$2&lt;=EOMONTH($D109,MatCF)),MIN(CN$77-SUM(CN$92:CN108),$F109-SUM($G109:CM109)),0)</f>
        <v>0</v>
      </c>
      <c r="CO109" s="203">
        <f>IF(AND(CO$2&gt;$D109,CO$2&lt;=EOMONTH($D109,MatCF)),MIN(CO$77-SUM(CO$92:CO108),$F109-SUM($G109:CN109)),0)</f>
        <v>0</v>
      </c>
      <c r="CP109" s="203">
        <f>IF(AND(CP$2&gt;$D109,CP$2&lt;=EOMONTH($D109,MatCF)),MIN(CP$77-SUM(CP$92:CP108),$F109-SUM($G109:CO109)),0)</f>
        <v>0</v>
      </c>
      <c r="CQ109" s="203">
        <f>IF(AND(CQ$2&gt;$D109,CQ$2&lt;=EOMONTH($D109,MatCF)),MIN(CQ$77-SUM(CQ$92:CQ108),$F109-SUM($G109:CP109)),0)</f>
        <v>0</v>
      </c>
      <c r="CR109" s="203">
        <f>IF(AND(CR$2&gt;$D109,CR$2&lt;=EOMONTH($D109,MatCF)),MIN(CR$77-SUM(CR$92:CR108),$F109-SUM($G109:CQ109)),0)</f>
        <v>0</v>
      </c>
      <c r="CS109" s="203">
        <f>IF(AND(CS$2&gt;$D109,CS$2&lt;=EOMONTH($D109,MatCF)),MIN(CS$77-SUM(CS$92:CS108),$F109-SUM($G109:CR109)),0)</f>
        <v>0</v>
      </c>
      <c r="CT109" s="203">
        <f>IF(AND(CT$2&gt;$D109,CT$2&lt;=EOMONTH($D109,MatCF)),MIN(CT$77-SUM(CT$92:CT108),$F109-SUM($G109:CS109)),0)</f>
        <v>0</v>
      </c>
      <c r="CU109" s="203">
        <f>IF(AND(CU$2&gt;$D109,CU$2&lt;=EOMONTH($D109,MatCF)),MIN(CU$77-SUM(CU$92:CU108),$F109-SUM($G109:CT109)),0)</f>
        <v>0</v>
      </c>
      <c r="CV109" s="203">
        <f>IF(AND(CV$2&gt;$D109,CV$2&lt;=EOMONTH($D109,MatCF)),MIN(CV$77-SUM(CV$92:CV108),$F109-SUM($G109:CU109)),0)</f>
        <v>0</v>
      </c>
      <c r="CW109" s="203">
        <f>IF(AND(CW$2&gt;$D109,CW$2&lt;=EOMONTH($D109,MatCF)),MIN(CW$77-SUM(CW$92:CW108),$F109-SUM($G109:CV109)),0)</f>
        <v>0</v>
      </c>
      <c r="CX109" s="203">
        <f>IF(AND(CX$2&gt;$D109,CX$2&lt;=EOMONTH($D109,MatCF)),MIN(CX$77-SUM(CX$92:CX108),$F109-SUM($G109:CW109)),0)</f>
        <v>0</v>
      </c>
      <c r="CY109" s="203">
        <f>IF(AND(CY$2&gt;$D109,CY$2&lt;=EOMONTH($D109,MatCF)),MIN(CY$77-SUM(CY$92:CY108),$F109-SUM($G109:CX109)),0)</f>
        <v>0</v>
      </c>
      <c r="CZ109" s="203">
        <f>IF(AND(CZ$2&gt;$D109,CZ$2&lt;=EOMONTH($D109,MatCF)),MIN(CZ$77-SUM(CZ$92:CZ108),$F109-SUM($G109:CY109)),0)</f>
        <v>0</v>
      </c>
      <c r="DA109" s="203">
        <f>IF(AND(DA$2&gt;$D109,DA$2&lt;=EOMONTH($D109,MatCF)),MIN(DA$77-SUM(DA$92:DA108),$F109-SUM($G109:CZ109)),0)</f>
        <v>0</v>
      </c>
      <c r="DB109" s="203">
        <f>IF(AND(DB$2&gt;$D109,DB$2&lt;=EOMONTH($D109,MatCF)),MIN(DB$77-SUM(DB$92:DB108),$F109-SUM($G109:DA109)),0)</f>
        <v>0</v>
      </c>
      <c r="DC109" s="203">
        <f>IF(AND(DC$2&gt;$D109,DC$2&lt;=EOMONTH($D109,MatCF)),MIN(DC$77-SUM(DC$92:DC108),$F109-SUM($G109:DB109)),0)</f>
        <v>0</v>
      </c>
      <c r="DD109" s="203">
        <f>IF(AND(DD$2&gt;$D109,DD$2&lt;=EOMONTH($D109,MatCF)),MIN(DD$77-SUM(DD$92:DD108),$F109-SUM($G109:DC109)),0)</f>
        <v>0</v>
      </c>
      <c r="DE109" s="203">
        <f>IF(AND(DE$2&gt;$D109,DE$2&lt;=EOMONTH($D109,MatCF)),MIN(DE$77-SUM(DE$92:DE108),$F109-SUM($G109:DD109)),0)</f>
        <v>0</v>
      </c>
      <c r="DF109" s="203">
        <f>IF(AND(DF$2&gt;$D109,DF$2&lt;=EOMONTH($D109,MatCF)),MIN(DF$77-SUM(DF$92:DF108),$F109-SUM($G109:DE109)),0)</f>
        <v>0</v>
      </c>
      <c r="DG109" s="203">
        <f>IF(AND(DG$2&gt;$D109,DG$2&lt;=EOMONTH($D109,MatCF)),MIN(DG$77-SUM(DG$92:DG108),$F109-SUM($G109:DF109)),0)</f>
        <v>0</v>
      </c>
      <c r="DH109" s="203">
        <f>IF(AND(DH$2&gt;$D109,DH$2&lt;=EOMONTH($D109,MatCF)),MIN(DH$77-SUM(DH$92:DH108),$F109-SUM($G109:DG109)),0)</f>
        <v>0</v>
      </c>
      <c r="DI109" s="203">
        <f>IF(AND(DI$2&gt;$D109,DI$2&lt;=EOMONTH($D109,MatCF)),MIN(DI$77-SUM(DI$92:DI108),$F109-SUM($G109:DH109)),0)</f>
        <v>0</v>
      </c>
      <c r="DJ109" s="203">
        <f>IF(AND(DJ$2&gt;$D109,DJ$2&lt;=EOMONTH($D109,MatCF)),MIN(DJ$77-SUM(DJ$92:DJ108),$F109-SUM($G109:DI109)),0)</f>
        <v>0</v>
      </c>
      <c r="DK109" s="203">
        <f>IF(AND(DK$2&gt;$D109,DK$2&lt;=EOMONTH($D109,MatCF)),MIN(DK$77-SUM(DK$92:DK108),$F109-SUM($G109:DJ109)),0)</f>
        <v>0</v>
      </c>
      <c r="DL109" s="203">
        <f>IF(AND(DL$2&gt;$D109,DL$2&lt;=EOMONTH($D109,MatCF)),MIN(DL$77-SUM(DL$92:DL108),$F109-SUM($G109:DK109)),0)</f>
        <v>0</v>
      </c>
      <c r="DM109" s="203">
        <f>IF(AND(DM$2&gt;$D109,DM$2&lt;=EOMONTH($D109,MatCF)),MIN(DM$77-SUM(DM$92:DM108),$F109-SUM($G109:DL109)),0)</f>
        <v>0</v>
      </c>
      <c r="DN109" s="203">
        <f>IF(AND(DN$2&gt;$D109,DN$2&lt;=EOMONTH($D109,MatCF)),MIN(DN$77-SUM(DN$92:DN108),$F109-SUM($G109:DM109)),0)</f>
        <v>0</v>
      </c>
      <c r="DO109" s="203">
        <f>IF(AND(DO$2&gt;$D109,DO$2&lt;=EOMONTH($D109,MatCF)),MIN(DO$77-SUM(DO$92:DO108),$F109-SUM($G109:DN109)),0)</f>
        <v>0</v>
      </c>
      <c r="DP109" s="203">
        <f>IF(AND(DP$2&gt;$D109,DP$2&lt;=EOMONTH($D109,MatCF)),MIN(DP$77-SUM(DP$92:DP108),$F109-SUM($G109:DO109)),0)</f>
        <v>0</v>
      </c>
      <c r="DQ109" s="203">
        <f>IF(AND(DQ$2&gt;$D109,DQ$2&lt;=EOMONTH($D109,MatCF)),MIN(DQ$77-SUM(DQ$92:DQ108),$F109-SUM($G109:DP109)),0)</f>
        <v>0</v>
      </c>
      <c r="DR109" s="203">
        <f>IF(AND(DR$2&gt;$D109,DR$2&lt;=EOMONTH($D109,MatCF)),MIN(DR$77-SUM(DR$92:DR108),$F109-SUM($G109:DQ109)),0)</f>
        <v>0</v>
      </c>
      <c r="DS109" s="203">
        <f>IF(AND(DS$2&gt;$D109,DS$2&lt;=EOMONTH($D109,MatCF)),MIN(DS$77-SUM(DS$92:DS108),$F109-SUM($G109:DR109)),0)</f>
        <v>0</v>
      </c>
    </row>
    <row r="110" spans="1:123" ht="12.5" x14ac:dyDescent="0.25">
      <c r="A110" s="171">
        <f t="shared" si="679"/>
        <v>18</v>
      </c>
      <c r="B110" s="226"/>
      <c r="C110" s="227"/>
      <c r="D110" s="226">
        <v>45565</v>
      </c>
      <c r="E110" s="171"/>
      <c r="F110" s="203">
        <f ca="1"/>
        <v>0</v>
      </c>
      <c r="G110" s="203"/>
      <c r="H110" s="203">
        <f>IF(AND(H$2&gt;$D110,H$2&lt;=EOMONTH($D110,MatCF)),MIN(H$77-SUM(H$92:H109),$F110-SUM(G110:$G110)),0)</f>
        <v>0</v>
      </c>
      <c r="I110" s="203">
        <f>IF(AND(I$2&gt;$D110,I$2&lt;=EOMONTH($D110,MatCF)),MIN(I$77-SUM(I$92:I109),$F110-SUM($G110:H110)),0)</f>
        <v>0</v>
      </c>
      <c r="J110" s="203">
        <f>IF(AND(J$2&gt;$D110,J$2&lt;=EOMONTH($D110,MatCF)),MIN(J$77-SUM(J$92:J109),$F110-SUM($G110:I110)),0)</f>
        <v>0</v>
      </c>
      <c r="K110" s="203">
        <f>IF(AND(K$2&gt;$D110,K$2&lt;=EOMONTH($D110,MatCF)),MIN(K$77-SUM(K$92:K109),$F110-SUM($G110:J110)),0)</f>
        <v>0</v>
      </c>
      <c r="L110" s="203">
        <f>IF(AND(L$2&gt;$D110,L$2&lt;=EOMONTH($D110,MatCF)),MIN(L$77-SUM(L$92:L109),$F110-SUM($G110:K110)),0)</f>
        <v>0</v>
      </c>
      <c r="M110" s="203">
        <f>IF(AND(M$2&gt;$D110,M$2&lt;=EOMONTH($D110,MatCF)),MIN(M$77-SUM(M$92:M109),$F110-SUM($G110:L110)),0)</f>
        <v>0</v>
      </c>
      <c r="N110" s="203">
        <f>IF(AND(N$2&gt;$D110,N$2&lt;=EOMONTH($D110,MatCF)),MIN(N$77-SUM(N$92:N109),$F110-SUM($G110:M110)),0)</f>
        <v>0</v>
      </c>
      <c r="O110" s="203">
        <f>IF(AND(O$2&gt;$D110,O$2&lt;=EOMONTH($D110,MatCF)),MIN(O$77-SUM(O$92:O109),$F110-SUM($G110:N110)),0)</f>
        <v>0</v>
      </c>
      <c r="P110" s="203">
        <f>IF(AND(P$2&gt;$D110,P$2&lt;=EOMONTH($D110,MatCF)),MIN(P$77-SUM(P$92:P109),$F110-SUM($G110:O110)),0)</f>
        <v>0</v>
      </c>
      <c r="Q110" s="203">
        <f>IF(AND(Q$2&gt;$D110,Q$2&lt;=EOMONTH($D110,MatCF)),MIN(Q$77-SUM(Q$92:Q109),$F110-SUM($G110:P110)),0)</f>
        <v>0</v>
      </c>
      <c r="R110" s="203">
        <f>IF(AND(R$2&gt;$D110,R$2&lt;=EOMONTH($D110,MatCF)),MIN(R$77-SUM(R$92:R109),$F110-SUM($G110:Q110)),0)</f>
        <v>0</v>
      </c>
      <c r="S110" s="203">
        <f>IF(AND(S$2&gt;$D110,S$2&lt;=EOMONTH($D110,MatCF)),MIN(S$77-SUM(S$92:S109),$F110-SUM($G110:R110)),0)</f>
        <v>0</v>
      </c>
      <c r="T110" s="203">
        <f>IF(AND(T$2&gt;$D110,T$2&lt;=EOMONTH($D110,MatCF)),MIN(T$77-SUM(T$92:T109),$F110-SUM($G110:S110)),0)</f>
        <v>0</v>
      </c>
      <c r="U110" s="203">
        <f>IF(AND(U$2&gt;$D110,U$2&lt;=EOMONTH($D110,MatCF)),MIN(U$77-SUM(U$92:U109),$F110-SUM($G110:T110)),0)</f>
        <v>0</v>
      </c>
      <c r="V110" s="203">
        <f>IF(AND(V$2&gt;$D110,V$2&lt;=EOMONTH($D110,MatCF)),MIN(V$77-SUM(V$92:V109),$F110-SUM($G110:U110)),0)</f>
        <v>0</v>
      </c>
      <c r="W110" s="203">
        <f>IF(AND(W$2&gt;$D110,W$2&lt;=EOMONTH($D110,MatCF)),MIN(W$77-SUM(W$92:W109),$F110-SUM($G110:V110)),0)</f>
        <v>0</v>
      </c>
      <c r="X110" s="203">
        <f>IF(AND(X$2&gt;$D110,X$2&lt;=EOMONTH($D110,MatCF)),MIN(X$77-SUM(X$92:X109),$F110-SUM($G110:W110)),0)</f>
        <v>0</v>
      </c>
      <c r="Y110" s="203">
        <f>IF(AND(Y$2&gt;$D110,Y$2&lt;=EOMONTH($D110,MatCF)),MIN(Y$77-SUM(Y$92:Y109),$F110-SUM($G110:X110)),0)</f>
        <v>0</v>
      </c>
      <c r="Z110" s="203">
        <f ca="1">IF(AND(Z$2&gt;$D110,Z$2&lt;=EOMONTH($D110,MatCF)),MIN(Z$77-SUM(Z$92:Z109),$F110-SUM($G110:Y110)),0)</f>
        <v>0</v>
      </c>
      <c r="AA110" s="203">
        <f ca="1">IF(AND(AA$2&gt;$D110,AA$2&lt;=EOMONTH($D110,MatCF)),MIN(AA$77-SUM(AA$92:AA109),$F110-SUM($G110:Z110)),0)</f>
        <v>0</v>
      </c>
      <c r="AB110" s="203">
        <f ca="1">IF(AND(AB$2&gt;$D110,AB$2&lt;=EOMONTH($D110,MatCF)),MIN(AB$77-SUM(AB$92:AB109),$F110-SUM($G110:AA110)),0)</f>
        <v>0</v>
      </c>
      <c r="AC110" s="203">
        <f ca="1">IF(AND(AC$2&gt;$D110,AC$2&lt;=EOMONTH($D110,MatCF)),MIN(AC$77-SUM(AC$92:AC109),$F110-SUM($G110:AB110)),0)</f>
        <v>0</v>
      </c>
      <c r="AD110" s="203">
        <f ca="1">IF(AND(AD$2&gt;$D110,AD$2&lt;=EOMONTH($D110,MatCF)),MIN(AD$77-SUM(AD$92:AD109),$F110-SUM($G110:AC110)),0)</f>
        <v>0</v>
      </c>
      <c r="AE110" s="203">
        <f ca="1">IF(AND(AE$2&gt;$D110,AE$2&lt;=EOMONTH($D110,MatCF)),MIN(AE$77-SUM(AE$92:AE109),$F110-SUM($G110:AD110)),0)</f>
        <v>0</v>
      </c>
      <c r="AF110" s="203">
        <f ca="1">IF(AND(AF$2&gt;$D110,AF$2&lt;=EOMONTH($D110,MatCF)),MIN(AF$77-SUM(AF$92:AF109),$F110-SUM($G110:AE110)),0)</f>
        <v>0</v>
      </c>
      <c r="AG110" s="203">
        <f ca="1">IF(AND(AG$2&gt;$D110,AG$2&lt;=EOMONTH($D110,MatCF)),MIN(AG$77-SUM(AG$92:AG109),$F110-SUM($G110:AF110)),0)</f>
        <v>0</v>
      </c>
      <c r="AH110" s="203">
        <f ca="1">IF(AND(AH$2&gt;$D110,AH$2&lt;=EOMONTH($D110,MatCF)),MIN(AH$77-SUM(AH$92:AH109),$F110-SUM($G110:AG110)),0)</f>
        <v>0</v>
      </c>
      <c r="AI110" s="203">
        <f ca="1">IF(AND(AI$2&gt;$D110,AI$2&lt;=EOMONTH($D110,MatCF)),MIN(AI$77-SUM(AI$92:AI109),$F110-SUM($G110:AH110)),0)</f>
        <v>0</v>
      </c>
      <c r="AJ110" s="203">
        <f ca="1">IF(AND(AJ$2&gt;$D110,AJ$2&lt;=EOMONTH($D110,MatCF)),MIN(AJ$77-SUM(AJ$92:AJ109),$F110-SUM($G110:AI110)),0)</f>
        <v>0</v>
      </c>
      <c r="AK110" s="203">
        <f ca="1">IF(AND(AK$2&gt;$D110,AK$2&lt;=EOMONTH($D110,MatCF)),MIN(AK$77-SUM(AK$92:AK109),$F110-SUM($G110:AJ110)),0)</f>
        <v>0</v>
      </c>
      <c r="AL110" s="203">
        <f ca="1">IF(AND(AL$2&gt;$D110,AL$2&lt;=EOMONTH($D110,MatCF)),MIN(AL$77-SUM(AL$92:AL109),$F110-SUM($G110:AK110)),0)</f>
        <v>0</v>
      </c>
      <c r="AM110" s="203">
        <f ca="1">IF(AND(AM$2&gt;$D110,AM$2&lt;=EOMONTH($D110,MatCF)),MIN(AM$77-SUM(AM$92:AM109),$F110-SUM($G110:AL110)),0)</f>
        <v>0</v>
      </c>
      <c r="AN110" s="203">
        <f ca="1">IF(AND(AN$2&gt;$D110,AN$2&lt;=EOMONTH($D110,MatCF)),MIN(AN$77-SUM(AN$92:AN109),$F110-SUM($G110:AM110)),0)</f>
        <v>0</v>
      </c>
      <c r="AO110" s="203">
        <f ca="1">IF(AND(AO$2&gt;$D110,AO$2&lt;=EOMONTH($D110,MatCF)),MIN(AO$77-SUM(AO$92:AO109),$F110-SUM($G110:AN110)),0)</f>
        <v>0</v>
      </c>
      <c r="AP110" s="203">
        <f ca="1">IF(AND(AP$2&gt;$D110,AP$2&lt;=EOMONTH($D110,MatCF)),MIN(AP$77-SUM(AP$92:AP109),$F110-SUM($G110:AO110)),0)</f>
        <v>0</v>
      </c>
      <c r="AQ110" s="203">
        <f ca="1">IF(AND(AQ$2&gt;$D110,AQ$2&lt;=EOMONTH($D110,MatCF)),MIN(AQ$77-SUM(AQ$92:AQ109),$F110-SUM($G110:AP110)),0)</f>
        <v>0</v>
      </c>
      <c r="AR110" s="203">
        <f ca="1">IF(AND(AR$2&gt;$D110,AR$2&lt;=EOMONTH($D110,MatCF)),MIN(AR$77-SUM(AR$92:AR109),$F110-SUM($G110:AQ110)),0)</f>
        <v>0</v>
      </c>
      <c r="AS110" s="203">
        <f ca="1">IF(AND(AS$2&gt;$D110,AS$2&lt;=EOMONTH($D110,MatCF)),MIN(AS$77-SUM(AS$92:AS109),$F110-SUM($G110:AR110)),0)</f>
        <v>0</v>
      </c>
      <c r="AT110" s="203">
        <f ca="1">IF(AND(AT$2&gt;$D110,AT$2&lt;=EOMONTH($D110,MatCF)),MIN(AT$77-SUM(AT$92:AT109),$F110-SUM($G110:AS110)),0)</f>
        <v>0</v>
      </c>
      <c r="AU110" s="203">
        <f ca="1">IF(AND(AU$2&gt;$D110,AU$2&lt;=EOMONTH($D110,MatCF)),MIN(AU$77-SUM(AU$92:AU109),$F110-SUM($G110:AT110)),0)</f>
        <v>0</v>
      </c>
      <c r="AV110" s="203">
        <f ca="1">IF(AND(AV$2&gt;$D110,AV$2&lt;=EOMONTH($D110,MatCF)),MIN(AV$77-SUM(AV$92:AV109),$F110-SUM($G110:AU110)),0)</f>
        <v>0</v>
      </c>
      <c r="AW110" s="203">
        <f ca="1">IF(AND(AW$2&gt;$D110,AW$2&lt;=EOMONTH($D110,MatCF)),MIN(AW$77-SUM(AW$92:AW109),$F110-SUM($G110:AV110)),0)</f>
        <v>0</v>
      </c>
      <c r="AX110" s="203">
        <f ca="1">IF(AND(AX$2&gt;$D110,AX$2&lt;=EOMONTH($D110,MatCF)),MIN(AX$77-SUM(AX$92:AX109),$F110-SUM($G110:AW110)),0)</f>
        <v>0</v>
      </c>
      <c r="AY110" s="203">
        <f ca="1">IF(AND(AY$2&gt;$D110,AY$2&lt;=EOMONTH($D110,MatCF)),MIN(AY$77-SUM(AY$92:AY109),$F110-SUM($G110:AX110)),0)</f>
        <v>0</v>
      </c>
      <c r="AZ110" s="203">
        <f ca="1">IF(AND(AZ$2&gt;$D110,AZ$2&lt;=EOMONTH($D110,MatCF)),MIN(AZ$77-SUM(AZ$92:AZ109),$F110-SUM($G110:AY110)),0)</f>
        <v>0</v>
      </c>
      <c r="BA110" s="203">
        <f ca="1">IF(AND(BA$2&gt;$D110,BA$2&lt;=EOMONTH($D110,MatCF)),MIN(BA$77-SUM(BA$92:BA109),$F110-SUM($G110:AZ110)),0)</f>
        <v>0</v>
      </c>
      <c r="BB110" s="203">
        <f ca="1">IF(AND(BB$2&gt;$D110,BB$2&lt;=EOMONTH($D110,MatCF)),MIN(BB$77-SUM(BB$92:BB109),$F110-SUM($G110:BA110)),0)</f>
        <v>0</v>
      </c>
      <c r="BC110" s="203">
        <f ca="1">IF(AND(BC$2&gt;$D110,BC$2&lt;=EOMONTH($D110,MatCF)),MIN(BC$77-SUM(BC$92:BC109),$F110-SUM($G110:BB110)),0)</f>
        <v>0</v>
      </c>
      <c r="BD110" s="203">
        <f ca="1">IF(AND(BD$2&gt;$D110,BD$2&lt;=EOMONTH($D110,MatCF)),MIN(BD$77-SUM(BD$92:BD109),$F110-SUM($G110:BC110)),0)</f>
        <v>0</v>
      </c>
      <c r="BE110" s="203">
        <f ca="1">IF(AND(BE$2&gt;$D110,BE$2&lt;=EOMONTH($D110,MatCF)),MIN(BE$77-SUM(BE$92:BE109),$F110-SUM($G110:BD110)),0)</f>
        <v>0</v>
      </c>
      <c r="BF110" s="203">
        <f ca="1">IF(AND(BF$2&gt;$D110,BF$2&lt;=EOMONTH($D110,MatCF)),MIN(BF$77-SUM(BF$92:BF109),$F110-SUM($G110:BE110)),0)</f>
        <v>0</v>
      </c>
      <c r="BG110" s="203">
        <f ca="1">IF(AND(BG$2&gt;$D110,BG$2&lt;=EOMONTH($D110,MatCF)),MIN(BG$77-SUM(BG$92:BG109),$F110-SUM($G110:BF110)),0)</f>
        <v>0</v>
      </c>
      <c r="BH110" s="203">
        <f ca="1">IF(AND(BH$2&gt;$D110,BH$2&lt;=EOMONTH($D110,MatCF)),MIN(BH$77-SUM(BH$92:BH109),$F110-SUM($G110:BG110)),0)</f>
        <v>0</v>
      </c>
      <c r="BI110" s="203">
        <f ca="1">IF(AND(BI$2&gt;$D110,BI$2&lt;=EOMONTH($D110,MatCF)),MIN(BI$77-SUM(BI$92:BI109),$F110-SUM($G110:BH110)),0)</f>
        <v>0</v>
      </c>
      <c r="BJ110" s="203">
        <f ca="1">IF(AND(BJ$2&gt;$D110,BJ$2&lt;=EOMONTH($D110,MatCF)),MIN(BJ$77-SUM(BJ$92:BJ109),$F110-SUM($G110:BI110)),0)</f>
        <v>0</v>
      </c>
      <c r="BK110" s="203">
        <f ca="1">IF(AND(BK$2&gt;$D110,BK$2&lt;=EOMONTH($D110,MatCF)),MIN(BK$77-SUM(BK$92:BK109),$F110-SUM($G110:BJ110)),0)</f>
        <v>0</v>
      </c>
      <c r="BL110" s="203">
        <f ca="1">IF(AND(BL$2&gt;$D110,BL$2&lt;=EOMONTH($D110,MatCF)),MIN(BL$77-SUM(BL$92:BL109),$F110-SUM($G110:BK110)),0)</f>
        <v>0</v>
      </c>
      <c r="BM110" s="203">
        <f ca="1">IF(AND(BM$2&gt;$D110,BM$2&lt;=EOMONTH($D110,MatCF)),MIN(BM$77-SUM(BM$92:BM109),$F110-SUM($G110:BL110)),0)</f>
        <v>0</v>
      </c>
      <c r="BN110" s="203">
        <f ca="1">IF(AND(BN$2&gt;$D110,BN$2&lt;=EOMONTH($D110,MatCF)),MIN(BN$77-SUM(BN$92:BN109),$F110-SUM($G110:BM110)),0)</f>
        <v>0</v>
      </c>
      <c r="BO110" s="203">
        <f ca="1">IF(AND(BO$2&gt;$D110,BO$2&lt;=EOMONTH($D110,MatCF)),MIN(BO$77-SUM(BO$92:BO109),$F110-SUM($G110:BN110)),0)</f>
        <v>0</v>
      </c>
      <c r="BP110" s="203">
        <f ca="1">IF(AND(BP$2&gt;$D110,BP$2&lt;=EOMONTH($D110,MatCF)),MIN(BP$77-SUM(BP$92:BP109),$F110-SUM($G110:BO110)),0)</f>
        <v>0</v>
      </c>
      <c r="BQ110" s="203">
        <f ca="1">IF(AND(BQ$2&gt;$D110,BQ$2&lt;=EOMONTH($D110,MatCF)),MIN(BQ$77-SUM(BQ$92:BQ109),$F110-SUM($G110:BP110)),0)</f>
        <v>0</v>
      </c>
      <c r="BR110" s="203">
        <f ca="1">IF(AND(BR$2&gt;$D110,BR$2&lt;=EOMONTH($D110,MatCF)),MIN(BR$77-SUM(BR$92:BR109),$F110-SUM($G110:BQ110)),0)</f>
        <v>0</v>
      </c>
      <c r="BS110" s="203">
        <f ca="1">IF(AND(BS$2&gt;$D110,BS$2&lt;=EOMONTH($D110,MatCF)),MIN(BS$77-SUM(BS$92:BS109),$F110-SUM($G110:BR110)),0)</f>
        <v>0</v>
      </c>
      <c r="BT110" s="203">
        <f ca="1">IF(AND(BT$2&gt;$D110,BT$2&lt;=EOMONTH($D110,MatCF)),MIN(BT$77-SUM(BT$92:BT109),$F110-SUM($G110:BS110)),0)</f>
        <v>0</v>
      </c>
      <c r="BU110" s="203">
        <f ca="1">IF(AND(BU$2&gt;$D110,BU$2&lt;=EOMONTH($D110,MatCF)),MIN(BU$77-SUM(BU$92:BU109),$F110-SUM($G110:BT110)),0)</f>
        <v>0</v>
      </c>
      <c r="BV110" s="203">
        <f ca="1">IF(AND(BV$2&gt;$D110,BV$2&lt;=EOMONTH($D110,MatCF)),MIN(BV$77-SUM(BV$92:BV109),$F110-SUM($G110:BU110)),0)</f>
        <v>0</v>
      </c>
      <c r="BW110" s="203">
        <f ca="1">IF(AND(BW$2&gt;$D110,BW$2&lt;=EOMONTH($D110,MatCF)),MIN(BW$77-SUM(BW$92:BW109),$F110-SUM($G110:BV110)),0)</f>
        <v>0</v>
      </c>
      <c r="BX110" s="203">
        <f ca="1">IF(AND(BX$2&gt;$D110,BX$2&lt;=EOMONTH($D110,MatCF)),MIN(BX$77-SUM(BX$92:BX109),$F110-SUM($G110:BW110)),0)</f>
        <v>0</v>
      </c>
      <c r="BY110" s="203">
        <f ca="1">IF(AND(BY$2&gt;$D110,BY$2&lt;=EOMONTH($D110,MatCF)),MIN(BY$77-SUM(BY$92:BY109),$F110-SUM($G110:BX110)),0)</f>
        <v>0</v>
      </c>
      <c r="BZ110" s="203">
        <f ca="1">IF(AND(BZ$2&gt;$D110,BZ$2&lt;=EOMONTH($D110,MatCF)),MIN(BZ$77-SUM(BZ$92:BZ109),$F110-SUM($G110:BY110)),0)</f>
        <v>0</v>
      </c>
      <c r="CA110" s="203">
        <f ca="1">IF(AND(CA$2&gt;$D110,CA$2&lt;=EOMONTH($D110,MatCF)),MIN(CA$77-SUM(CA$92:CA109),$F110-SUM($G110:BZ110)),0)</f>
        <v>0</v>
      </c>
      <c r="CB110" s="203">
        <f ca="1">IF(AND(CB$2&gt;$D110,CB$2&lt;=EOMONTH($D110,MatCF)),MIN(CB$77-SUM(CB$92:CB109),$F110-SUM($G110:CA110)),0)</f>
        <v>0</v>
      </c>
      <c r="CC110" s="203">
        <f ca="1">IF(AND(CC$2&gt;$D110,CC$2&lt;=EOMONTH($D110,MatCF)),MIN(CC$77-SUM(CC$92:CC109),$F110-SUM($G110:CB110)),0)</f>
        <v>0</v>
      </c>
      <c r="CD110" s="203">
        <f ca="1">IF(AND(CD$2&gt;$D110,CD$2&lt;=EOMONTH($D110,MatCF)),MIN(CD$77-SUM(CD$92:CD109),$F110-SUM($G110:CC110)),0)</f>
        <v>0</v>
      </c>
      <c r="CE110" s="203">
        <f ca="1">IF(AND(CE$2&gt;$D110,CE$2&lt;=EOMONTH($D110,MatCF)),MIN(CE$77-SUM(CE$92:CE109),$F110-SUM($G110:CD110)),0)</f>
        <v>0</v>
      </c>
      <c r="CF110" s="203">
        <f ca="1">IF(AND(CF$2&gt;$D110,CF$2&lt;=EOMONTH($D110,MatCF)),MIN(CF$77-SUM(CF$92:CF109),$F110-SUM($G110:CE110)),0)</f>
        <v>0</v>
      </c>
      <c r="CG110" s="203">
        <f ca="1">IF(AND(CG$2&gt;$D110,CG$2&lt;=EOMONTH($D110,MatCF)),MIN(CG$77-SUM(CG$92:CG109),$F110-SUM($G110:CF110)),0)</f>
        <v>0</v>
      </c>
      <c r="CH110" s="203">
        <f>IF(AND(CH$2&gt;$D110,CH$2&lt;=EOMONTH($D110,MatCF)),MIN(CH$77-SUM(CH$92:CH109),$F110-SUM($G110:CG110)),0)</f>
        <v>0</v>
      </c>
      <c r="CI110" s="203">
        <f>IF(AND(CI$2&gt;$D110,CI$2&lt;=EOMONTH($D110,MatCF)),MIN(CI$77-SUM(CI$92:CI109),$F110-SUM($G110:CH110)),0)</f>
        <v>0</v>
      </c>
      <c r="CJ110" s="203">
        <f>IF(AND(CJ$2&gt;$D110,CJ$2&lt;=EOMONTH($D110,MatCF)),MIN(CJ$77-SUM(CJ$92:CJ109),$F110-SUM($G110:CI110)),0)</f>
        <v>0</v>
      </c>
      <c r="CK110" s="203">
        <f>IF(AND(CK$2&gt;$D110,CK$2&lt;=EOMONTH($D110,MatCF)),MIN(CK$77-SUM(CK$92:CK109),$F110-SUM($G110:CJ110)),0)</f>
        <v>0</v>
      </c>
      <c r="CL110" s="203">
        <f>IF(AND(CL$2&gt;$D110,CL$2&lt;=EOMONTH($D110,MatCF)),MIN(CL$77-SUM(CL$92:CL109),$F110-SUM($G110:CK110)),0)</f>
        <v>0</v>
      </c>
      <c r="CM110" s="203">
        <f>IF(AND(CM$2&gt;$D110,CM$2&lt;=EOMONTH($D110,MatCF)),MIN(CM$77-SUM(CM$92:CM109),$F110-SUM($G110:CL110)),0)</f>
        <v>0</v>
      </c>
      <c r="CN110" s="203">
        <f>IF(AND(CN$2&gt;$D110,CN$2&lt;=EOMONTH($D110,MatCF)),MIN(CN$77-SUM(CN$92:CN109),$F110-SUM($G110:CM110)),0)</f>
        <v>0</v>
      </c>
      <c r="CO110" s="203">
        <f>IF(AND(CO$2&gt;$D110,CO$2&lt;=EOMONTH($D110,MatCF)),MIN(CO$77-SUM(CO$92:CO109),$F110-SUM($G110:CN110)),0)</f>
        <v>0</v>
      </c>
      <c r="CP110" s="203">
        <f>IF(AND(CP$2&gt;$D110,CP$2&lt;=EOMONTH($D110,MatCF)),MIN(CP$77-SUM(CP$92:CP109),$F110-SUM($G110:CO110)),0)</f>
        <v>0</v>
      </c>
      <c r="CQ110" s="203">
        <f>IF(AND(CQ$2&gt;$D110,CQ$2&lt;=EOMONTH($D110,MatCF)),MIN(CQ$77-SUM(CQ$92:CQ109),$F110-SUM($G110:CP110)),0)</f>
        <v>0</v>
      </c>
      <c r="CR110" s="203">
        <f>IF(AND(CR$2&gt;$D110,CR$2&lt;=EOMONTH($D110,MatCF)),MIN(CR$77-SUM(CR$92:CR109),$F110-SUM($G110:CQ110)),0)</f>
        <v>0</v>
      </c>
      <c r="CS110" s="203">
        <f>IF(AND(CS$2&gt;$D110,CS$2&lt;=EOMONTH($D110,MatCF)),MIN(CS$77-SUM(CS$92:CS109),$F110-SUM($G110:CR110)),0)</f>
        <v>0</v>
      </c>
      <c r="CT110" s="203">
        <f>IF(AND(CT$2&gt;$D110,CT$2&lt;=EOMONTH($D110,MatCF)),MIN(CT$77-SUM(CT$92:CT109),$F110-SUM($G110:CS110)),0)</f>
        <v>0</v>
      </c>
      <c r="CU110" s="203">
        <f>IF(AND(CU$2&gt;$D110,CU$2&lt;=EOMONTH($D110,MatCF)),MIN(CU$77-SUM(CU$92:CU109),$F110-SUM($G110:CT110)),0)</f>
        <v>0</v>
      </c>
      <c r="CV110" s="203">
        <f>IF(AND(CV$2&gt;$D110,CV$2&lt;=EOMONTH($D110,MatCF)),MIN(CV$77-SUM(CV$92:CV109),$F110-SUM($G110:CU110)),0)</f>
        <v>0</v>
      </c>
      <c r="CW110" s="203">
        <f>IF(AND(CW$2&gt;$D110,CW$2&lt;=EOMONTH($D110,MatCF)),MIN(CW$77-SUM(CW$92:CW109),$F110-SUM($G110:CV110)),0)</f>
        <v>0</v>
      </c>
      <c r="CX110" s="203">
        <f>IF(AND(CX$2&gt;$D110,CX$2&lt;=EOMONTH($D110,MatCF)),MIN(CX$77-SUM(CX$92:CX109),$F110-SUM($G110:CW110)),0)</f>
        <v>0</v>
      </c>
      <c r="CY110" s="203">
        <f>IF(AND(CY$2&gt;$D110,CY$2&lt;=EOMONTH($D110,MatCF)),MIN(CY$77-SUM(CY$92:CY109),$F110-SUM($G110:CX110)),0)</f>
        <v>0</v>
      </c>
      <c r="CZ110" s="203">
        <f>IF(AND(CZ$2&gt;$D110,CZ$2&lt;=EOMONTH($D110,MatCF)),MIN(CZ$77-SUM(CZ$92:CZ109),$F110-SUM($G110:CY110)),0)</f>
        <v>0</v>
      </c>
      <c r="DA110" s="203">
        <f>IF(AND(DA$2&gt;$D110,DA$2&lt;=EOMONTH($D110,MatCF)),MIN(DA$77-SUM(DA$92:DA109),$F110-SUM($G110:CZ110)),0)</f>
        <v>0</v>
      </c>
      <c r="DB110" s="203">
        <f>IF(AND(DB$2&gt;$D110,DB$2&lt;=EOMONTH($D110,MatCF)),MIN(DB$77-SUM(DB$92:DB109),$F110-SUM($G110:DA110)),0)</f>
        <v>0</v>
      </c>
      <c r="DC110" s="203">
        <f>IF(AND(DC$2&gt;$D110,DC$2&lt;=EOMONTH($D110,MatCF)),MIN(DC$77-SUM(DC$92:DC109),$F110-SUM($G110:DB110)),0)</f>
        <v>0</v>
      </c>
      <c r="DD110" s="203">
        <f>IF(AND(DD$2&gt;$D110,DD$2&lt;=EOMONTH($D110,MatCF)),MIN(DD$77-SUM(DD$92:DD109),$F110-SUM($G110:DC110)),0)</f>
        <v>0</v>
      </c>
      <c r="DE110" s="203">
        <f>IF(AND(DE$2&gt;$D110,DE$2&lt;=EOMONTH($D110,MatCF)),MIN(DE$77-SUM(DE$92:DE109),$F110-SUM($G110:DD110)),0)</f>
        <v>0</v>
      </c>
      <c r="DF110" s="203">
        <f>IF(AND(DF$2&gt;$D110,DF$2&lt;=EOMONTH($D110,MatCF)),MIN(DF$77-SUM(DF$92:DF109),$F110-SUM($G110:DE110)),0)</f>
        <v>0</v>
      </c>
      <c r="DG110" s="203">
        <f>IF(AND(DG$2&gt;$D110,DG$2&lt;=EOMONTH($D110,MatCF)),MIN(DG$77-SUM(DG$92:DG109),$F110-SUM($G110:DF110)),0)</f>
        <v>0</v>
      </c>
      <c r="DH110" s="203">
        <f>IF(AND(DH$2&gt;$D110,DH$2&lt;=EOMONTH($D110,MatCF)),MIN(DH$77-SUM(DH$92:DH109),$F110-SUM($G110:DG110)),0)</f>
        <v>0</v>
      </c>
      <c r="DI110" s="203">
        <f>IF(AND(DI$2&gt;$D110,DI$2&lt;=EOMONTH($D110,MatCF)),MIN(DI$77-SUM(DI$92:DI109),$F110-SUM($G110:DH110)),0)</f>
        <v>0</v>
      </c>
      <c r="DJ110" s="203">
        <f>IF(AND(DJ$2&gt;$D110,DJ$2&lt;=EOMONTH($D110,MatCF)),MIN(DJ$77-SUM(DJ$92:DJ109),$F110-SUM($G110:DI110)),0)</f>
        <v>0</v>
      </c>
      <c r="DK110" s="203">
        <f>IF(AND(DK$2&gt;$D110,DK$2&lt;=EOMONTH($D110,MatCF)),MIN(DK$77-SUM(DK$92:DK109),$F110-SUM($G110:DJ110)),0)</f>
        <v>0</v>
      </c>
      <c r="DL110" s="203">
        <f>IF(AND(DL$2&gt;$D110,DL$2&lt;=EOMONTH($D110,MatCF)),MIN(DL$77-SUM(DL$92:DL109),$F110-SUM($G110:DK110)),0)</f>
        <v>0</v>
      </c>
      <c r="DM110" s="203">
        <f>IF(AND(DM$2&gt;$D110,DM$2&lt;=EOMONTH($D110,MatCF)),MIN(DM$77-SUM(DM$92:DM109),$F110-SUM($G110:DL110)),0)</f>
        <v>0</v>
      </c>
      <c r="DN110" s="203">
        <f>IF(AND(DN$2&gt;$D110,DN$2&lt;=EOMONTH($D110,MatCF)),MIN(DN$77-SUM(DN$92:DN109),$F110-SUM($G110:DM110)),0)</f>
        <v>0</v>
      </c>
      <c r="DO110" s="203">
        <f>IF(AND(DO$2&gt;$D110,DO$2&lt;=EOMONTH($D110,MatCF)),MIN(DO$77-SUM(DO$92:DO109),$F110-SUM($G110:DN110)),0)</f>
        <v>0</v>
      </c>
      <c r="DP110" s="203">
        <f>IF(AND(DP$2&gt;$D110,DP$2&lt;=EOMONTH($D110,MatCF)),MIN(DP$77-SUM(DP$92:DP109),$F110-SUM($G110:DO110)),0)</f>
        <v>0</v>
      </c>
      <c r="DQ110" s="203">
        <f>IF(AND(DQ$2&gt;$D110,DQ$2&lt;=EOMONTH($D110,MatCF)),MIN(DQ$77-SUM(DQ$92:DQ109),$F110-SUM($G110:DP110)),0)</f>
        <v>0</v>
      </c>
      <c r="DR110" s="203">
        <f>IF(AND(DR$2&gt;$D110,DR$2&lt;=EOMONTH($D110,MatCF)),MIN(DR$77-SUM(DR$92:DR109),$F110-SUM($G110:DQ110)),0)</f>
        <v>0</v>
      </c>
      <c r="DS110" s="203">
        <f>IF(AND(DS$2&gt;$D110,DS$2&lt;=EOMONTH($D110,MatCF)),MIN(DS$77-SUM(DS$92:DS109),$F110-SUM($G110:DR110)),0)</f>
        <v>0</v>
      </c>
    </row>
    <row r="111" spans="1:123" ht="12.5" x14ac:dyDescent="0.25">
      <c r="A111" s="171">
        <f t="shared" si="679"/>
        <v>19</v>
      </c>
      <c r="B111" s="226"/>
      <c r="C111" s="227"/>
      <c r="D111" s="226">
        <v>45657</v>
      </c>
      <c r="E111" s="171"/>
      <c r="F111" s="203">
        <f ca="1"/>
        <v>0</v>
      </c>
      <c r="G111" s="203"/>
      <c r="H111" s="203">
        <f>IF(AND(H$2&gt;$D111,H$2&lt;=EOMONTH($D111,MatCF)),MIN(H$77-SUM(H$92:H110),$F111-SUM(G111:$G111)),0)</f>
        <v>0</v>
      </c>
      <c r="I111" s="203">
        <f>IF(AND(I$2&gt;$D111,I$2&lt;=EOMONTH($D111,MatCF)),MIN(I$77-SUM(I$92:I110),$F111-SUM($G111:H111)),0)</f>
        <v>0</v>
      </c>
      <c r="J111" s="203">
        <f>IF(AND(J$2&gt;$D111,J$2&lt;=EOMONTH($D111,MatCF)),MIN(J$77-SUM(J$92:J110),$F111-SUM($G111:I111)),0)</f>
        <v>0</v>
      </c>
      <c r="K111" s="203">
        <f>IF(AND(K$2&gt;$D111,K$2&lt;=EOMONTH($D111,MatCF)),MIN(K$77-SUM(K$92:K110),$F111-SUM($G111:J111)),0)</f>
        <v>0</v>
      </c>
      <c r="L111" s="203">
        <f>IF(AND(L$2&gt;$D111,L$2&lt;=EOMONTH($D111,MatCF)),MIN(L$77-SUM(L$92:L110),$F111-SUM($G111:K111)),0)</f>
        <v>0</v>
      </c>
      <c r="M111" s="203">
        <f>IF(AND(M$2&gt;$D111,M$2&lt;=EOMONTH($D111,MatCF)),MIN(M$77-SUM(M$92:M110),$F111-SUM($G111:L111)),0)</f>
        <v>0</v>
      </c>
      <c r="N111" s="203">
        <f>IF(AND(N$2&gt;$D111,N$2&lt;=EOMONTH($D111,MatCF)),MIN(N$77-SUM(N$92:N110),$F111-SUM($G111:M111)),0)</f>
        <v>0</v>
      </c>
      <c r="O111" s="203">
        <f>IF(AND(O$2&gt;$D111,O$2&lt;=EOMONTH($D111,MatCF)),MIN(O$77-SUM(O$92:O110),$F111-SUM($G111:N111)),0)</f>
        <v>0</v>
      </c>
      <c r="P111" s="203">
        <f>IF(AND(P$2&gt;$D111,P$2&lt;=EOMONTH($D111,MatCF)),MIN(P$77-SUM(P$92:P110),$F111-SUM($G111:O111)),0)</f>
        <v>0</v>
      </c>
      <c r="Q111" s="203">
        <f>IF(AND(Q$2&gt;$D111,Q$2&lt;=EOMONTH($D111,MatCF)),MIN(Q$77-SUM(Q$92:Q110),$F111-SUM($G111:P111)),0)</f>
        <v>0</v>
      </c>
      <c r="R111" s="203">
        <f>IF(AND(R$2&gt;$D111,R$2&lt;=EOMONTH($D111,MatCF)),MIN(R$77-SUM(R$92:R110),$F111-SUM($G111:Q111)),0)</f>
        <v>0</v>
      </c>
      <c r="S111" s="203">
        <f>IF(AND(S$2&gt;$D111,S$2&lt;=EOMONTH($D111,MatCF)),MIN(S$77-SUM(S$92:S110),$F111-SUM($G111:R111)),0)</f>
        <v>0</v>
      </c>
      <c r="T111" s="203">
        <f>IF(AND(T$2&gt;$D111,T$2&lt;=EOMONTH($D111,MatCF)),MIN(T$77-SUM(T$92:T110),$F111-SUM($G111:S111)),0)</f>
        <v>0</v>
      </c>
      <c r="U111" s="203">
        <f>IF(AND(U$2&gt;$D111,U$2&lt;=EOMONTH($D111,MatCF)),MIN(U$77-SUM(U$92:U110),$F111-SUM($G111:T111)),0)</f>
        <v>0</v>
      </c>
      <c r="V111" s="203">
        <f>IF(AND(V$2&gt;$D111,V$2&lt;=EOMONTH($D111,MatCF)),MIN(V$77-SUM(V$92:V110),$F111-SUM($G111:U111)),0)</f>
        <v>0</v>
      </c>
      <c r="W111" s="203">
        <f>IF(AND(W$2&gt;$D111,W$2&lt;=EOMONTH($D111,MatCF)),MIN(W$77-SUM(W$92:W110),$F111-SUM($G111:V111)),0)</f>
        <v>0</v>
      </c>
      <c r="X111" s="203">
        <f>IF(AND(X$2&gt;$D111,X$2&lt;=EOMONTH($D111,MatCF)),MIN(X$77-SUM(X$92:X110),$F111-SUM($G111:W111)),0)</f>
        <v>0</v>
      </c>
      <c r="Y111" s="203">
        <f>IF(AND(Y$2&gt;$D111,Y$2&lt;=EOMONTH($D111,MatCF)),MIN(Y$77-SUM(Y$92:Y110),$F111-SUM($G111:X111)),0)</f>
        <v>0</v>
      </c>
      <c r="Z111" s="203">
        <f>IF(AND(Z$2&gt;$D111,Z$2&lt;=EOMONTH($D111,MatCF)),MIN(Z$77-SUM(Z$92:Z110),$F111-SUM($G111:Y111)),0)</f>
        <v>0</v>
      </c>
      <c r="AA111" s="203">
        <f ca="1">IF(AND(AA$2&gt;$D111,AA$2&lt;=EOMONTH($D111,MatCF)),MIN(AA$77-SUM(AA$92:AA110),$F111-SUM($G111:Z111)),0)</f>
        <v>0</v>
      </c>
      <c r="AB111" s="203">
        <f ca="1">IF(AND(AB$2&gt;$D111,AB$2&lt;=EOMONTH($D111,MatCF)),MIN(AB$77-SUM(AB$92:AB110),$F111-SUM($G111:AA111)),0)</f>
        <v>0</v>
      </c>
      <c r="AC111" s="203">
        <f ca="1">IF(AND(AC$2&gt;$D111,AC$2&lt;=EOMONTH($D111,MatCF)),MIN(AC$77-SUM(AC$92:AC110),$F111-SUM($G111:AB111)),0)</f>
        <v>0</v>
      </c>
      <c r="AD111" s="203">
        <f ca="1">IF(AND(AD$2&gt;$D111,AD$2&lt;=EOMONTH($D111,MatCF)),MIN(AD$77-SUM(AD$92:AD110),$F111-SUM($G111:AC111)),0)</f>
        <v>0</v>
      </c>
      <c r="AE111" s="203">
        <f ca="1">IF(AND(AE$2&gt;$D111,AE$2&lt;=EOMONTH($D111,MatCF)),MIN(AE$77-SUM(AE$92:AE110),$F111-SUM($G111:AD111)),0)</f>
        <v>0</v>
      </c>
      <c r="AF111" s="203">
        <f ca="1">IF(AND(AF$2&gt;$D111,AF$2&lt;=EOMONTH($D111,MatCF)),MIN(AF$77-SUM(AF$92:AF110),$F111-SUM($G111:AE111)),0)</f>
        <v>0</v>
      </c>
      <c r="AG111" s="203">
        <f ca="1">IF(AND(AG$2&gt;$D111,AG$2&lt;=EOMONTH($D111,MatCF)),MIN(AG$77-SUM(AG$92:AG110),$F111-SUM($G111:AF111)),0)</f>
        <v>0</v>
      </c>
      <c r="AH111" s="203">
        <f ca="1">IF(AND(AH$2&gt;$D111,AH$2&lt;=EOMONTH($D111,MatCF)),MIN(AH$77-SUM(AH$92:AH110),$F111-SUM($G111:AG111)),0)</f>
        <v>0</v>
      </c>
      <c r="AI111" s="203">
        <f ca="1">IF(AND(AI$2&gt;$D111,AI$2&lt;=EOMONTH($D111,MatCF)),MIN(AI$77-SUM(AI$92:AI110),$F111-SUM($G111:AH111)),0)</f>
        <v>0</v>
      </c>
      <c r="AJ111" s="203">
        <f ca="1">IF(AND(AJ$2&gt;$D111,AJ$2&lt;=EOMONTH($D111,MatCF)),MIN(AJ$77-SUM(AJ$92:AJ110),$F111-SUM($G111:AI111)),0)</f>
        <v>0</v>
      </c>
      <c r="AK111" s="203">
        <f ca="1">IF(AND(AK$2&gt;$D111,AK$2&lt;=EOMONTH($D111,MatCF)),MIN(AK$77-SUM(AK$92:AK110),$F111-SUM($G111:AJ111)),0)</f>
        <v>0</v>
      </c>
      <c r="AL111" s="203">
        <f ca="1">IF(AND(AL$2&gt;$D111,AL$2&lt;=EOMONTH($D111,MatCF)),MIN(AL$77-SUM(AL$92:AL110),$F111-SUM($G111:AK111)),0)</f>
        <v>0</v>
      </c>
      <c r="AM111" s="203">
        <f ca="1">IF(AND(AM$2&gt;$D111,AM$2&lt;=EOMONTH($D111,MatCF)),MIN(AM$77-SUM(AM$92:AM110),$F111-SUM($G111:AL111)),0)</f>
        <v>0</v>
      </c>
      <c r="AN111" s="203">
        <f ca="1">IF(AND(AN$2&gt;$D111,AN$2&lt;=EOMONTH($D111,MatCF)),MIN(AN$77-SUM(AN$92:AN110),$F111-SUM($G111:AM111)),0)</f>
        <v>0</v>
      </c>
      <c r="AO111" s="203">
        <f ca="1">IF(AND(AO$2&gt;$D111,AO$2&lt;=EOMONTH($D111,MatCF)),MIN(AO$77-SUM(AO$92:AO110),$F111-SUM($G111:AN111)),0)</f>
        <v>0</v>
      </c>
      <c r="AP111" s="203">
        <f ca="1">IF(AND(AP$2&gt;$D111,AP$2&lt;=EOMONTH($D111,MatCF)),MIN(AP$77-SUM(AP$92:AP110),$F111-SUM($G111:AO111)),0)</f>
        <v>0</v>
      </c>
      <c r="AQ111" s="203">
        <f ca="1">IF(AND(AQ$2&gt;$D111,AQ$2&lt;=EOMONTH($D111,MatCF)),MIN(AQ$77-SUM(AQ$92:AQ110),$F111-SUM($G111:AP111)),0)</f>
        <v>0</v>
      </c>
      <c r="AR111" s="203">
        <f ca="1">IF(AND(AR$2&gt;$D111,AR$2&lt;=EOMONTH($D111,MatCF)),MIN(AR$77-SUM(AR$92:AR110),$F111-SUM($G111:AQ111)),0)</f>
        <v>0</v>
      </c>
      <c r="AS111" s="203">
        <f ca="1">IF(AND(AS$2&gt;$D111,AS$2&lt;=EOMONTH($D111,MatCF)),MIN(AS$77-SUM(AS$92:AS110),$F111-SUM($G111:AR111)),0)</f>
        <v>0</v>
      </c>
      <c r="AT111" s="203">
        <f ca="1">IF(AND(AT$2&gt;$D111,AT$2&lt;=EOMONTH($D111,MatCF)),MIN(AT$77-SUM(AT$92:AT110),$F111-SUM($G111:AS111)),0)</f>
        <v>0</v>
      </c>
      <c r="AU111" s="203">
        <f ca="1">IF(AND(AU$2&gt;$D111,AU$2&lt;=EOMONTH($D111,MatCF)),MIN(AU$77-SUM(AU$92:AU110),$F111-SUM($G111:AT111)),0)</f>
        <v>0</v>
      </c>
      <c r="AV111" s="203">
        <f ca="1">IF(AND(AV$2&gt;$D111,AV$2&lt;=EOMONTH($D111,MatCF)),MIN(AV$77-SUM(AV$92:AV110),$F111-SUM($G111:AU111)),0)</f>
        <v>0</v>
      </c>
      <c r="AW111" s="203">
        <f ca="1">IF(AND(AW$2&gt;$D111,AW$2&lt;=EOMONTH($D111,MatCF)),MIN(AW$77-SUM(AW$92:AW110),$F111-SUM($G111:AV111)),0)</f>
        <v>0</v>
      </c>
      <c r="AX111" s="203">
        <f ca="1">IF(AND(AX$2&gt;$D111,AX$2&lt;=EOMONTH($D111,MatCF)),MIN(AX$77-SUM(AX$92:AX110),$F111-SUM($G111:AW111)),0)</f>
        <v>0</v>
      </c>
      <c r="AY111" s="203">
        <f ca="1">IF(AND(AY$2&gt;$D111,AY$2&lt;=EOMONTH($D111,MatCF)),MIN(AY$77-SUM(AY$92:AY110),$F111-SUM($G111:AX111)),0)</f>
        <v>0</v>
      </c>
      <c r="AZ111" s="203">
        <f ca="1">IF(AND(AZ$2&gt;$D111,AZ$2&lt;=EOMONTH($D111,MatCF)),MIN(AZ$77-SUM(AZ$92:AZ110),$F111-SUM($G111:AY111)),0)</f>
        <v>0</v>
      </c>
      <c r="BA111" s="203">
        <f ca="1">IF(AND(BA$2&gt;$D111,BA$2&lt;=EOMONTH($D111,MatCF)),MIN(BA$77-SUM(BA$92:BA110),$F111-SUM($G111:AZ111)),0)</f>
        <v>0</v>
      </c>
      <c r="BB111" s="203">
        <f ca="1">IF(AND(BB$2&gt;$D111,BB$2&lt;=EOMONTH($D111,MatCF)),MIN(BB$77-SUM(BB$92:BB110),$F111-SUM($G111:BA111)),0)</f>
        <v>0</v>
      </c>
      <c r="BC111" s="203">
        <f ca="1">IF(AND(BC$2&gt;$D111,BC$2&lt;=EOMONTH($D111,MatCF)),MIN(BC$77-SUM(BC$92:BC110),$F111-SUM($G111:BB111)),0)</f>
        <v>0</v>
      </c>
      <c r="BD111" s="203">
        <f ca="1">IF(AND(BD$2&gt;$D111,BD$2&lt;=EOMONTH($D111,MatCF)),MIN(BD$77-SUM(BD$92:BD110),$F111-SUM($G111:BC111)),0)</f>
        <v>0</v>
      </c>
      <c r="BE111" s="203">
        <f ca="1">IF(AND(BE$2&gt;$D111,BE$2&lt;=EOMONTH($D111,MatCF)),MIN(BE$77-SUM(BE$92:BE110),$F111-SUM($G111:BD111)),0)</f>
        <v>0</v>
      </c>
      <c r="BF111" s="203">
        <f ca="1">IF(AND(BF$2&gt;$D111,BF$2&lt;=EOMONTH($D111,MatCF)),MIN(BF$77-SUM(BF$92:BF110),$F111-SUM($G111:BE111)),0)</f>
        <v>0</v>
      </c>
      <c r="BG111" s="203">
        <f ca="1">IF(AND(BG$2&gt;$D111,BG$2&lt;=EOMONTH($D111,MatCF)),MIN(BG$77-SUM(BG$92:BG110),$F111-SUM($G111:BF111)),0)</f>
        <v>0</v>
      </c>
      <c r="BH111" s="203">
        <f ca="1">IF(AND(BH$2&gt;$D111,BH$2&lt;=EOMONTH($D111,MatCF)),MIN(BH$77-SUM(BH$92:BH110),$F111-SUM($G111:BG111)),0)</f>
        <v>0</v>
      </c>
      <c r="BI111" s="203">
        <f ca="1">IF(AND(BI$2&gt;$D111,BI$2&lt;=EOMONTH($D111,MatCF)),MIN(BI$77-SUM(BI$92:BI110),$F111-SUM($G111:BH111)),0)</f>
        <v>0</v>
      </c>
      <c r="BJ111" s="203">
        <f ca="1">IF(AND(BJ$2&gt;$D111,BJ$2&lt;=EOMONTH($D111,MatCF)),MIN(BJ$77-SUM(BJ$92:BJ110),$F111-SUM($G111:BI111)),0)</f>
        <v>0</v>
      </c>
      <c r="BK111" s="203">
        <f ca="1">IF(AND(BK$2&gt;$D111,BK$2&lt;=EOMONTH($D111,MatCF)),MIN(BK$77-SUM(BK$92:BK110),$F111-SUM($G111:BJ111)),0)</f>
        <v>0</v>
      </c>
      <c r="BL111" s="203">
        <f ca="1">IF(AND(BL$2&gt;$D111,BL$2&lt;=EOMONTH($D111,MatCF)),MIN(BL$77-SUM(BL$92:BL110),$F111-SUM($G111:BK111)),0)</f>
        <v>0</v>
      </c>
      <c r="BM111" s="203">
        <f ca="1">IF(AND(BM$2&gt;$D111,BM$2&lt;=EOMONTH($D111,MatCF)),MIN(BM$77-SUM(BM$92:BM110),$F111-SUM($G111:BL111)),0)</f>
        <v>0</v>
      </c>
      <c r="BN111" s="203">
        <f ca="1">IF(AND(BN$2&gt;$D111,BN$2&lt;=EOMONTH($D111,MatCF)),MIN(BN$77-SUM(BN$92:BN110),$F111-SUM($G111:BM111)),0)</f>
        <v>0</v>
      </c>
      <c r="BO111" s="203">
        <f ca="1">IF(AND(BO$2&gt;$D111,BO$2&lt;=EOMONTH($D111,MatCF)),MIN(BO$77-SUM(BO$92:BO110),$F111-SUM($G111:BN111)),0)</f>
        <v>0</v>
      </c>
      <c r="BP111" s="203">
        <f ca="1">IF(AND(BP$2&gt;$D111,BP$2&lt;=EOMONTH($D111,MatCF)),MIN(BP$77-SUM(BP$92:BP110),$F111-SUM($G111:BO111)),0)</f>
        <v>0</v>
      </c>
      <c r="BQ111" s="203">
        <f ca="1">IF(AND(BQ$2&gt;$D111,BQ$2&lt;=EOMONTH($D111,MatCF)),MIN(BQ$77-SUM(BQ$92:BQ110),$F111-SUM($G111:BP111)),0)</f>
        <v>0</v>
      </c>
      <c r="BR111" s="203">
        <f ca="1">IF(AND(BR$2&gt;$D111,BR$2&lt;=EOMONTH($D111,MatCF)),MIN(BR$77-SUM(BR$92:BR110),$F111-SUM($G111:BQ111)),0)</f>
        <v>0</v>
      </c>
      <c r="BS111" s="203">
        <f ca="1">IF(AND(BS$2&gt;$D111,BS$2&lt;=EOMONTH($D111,MatCF)),MIN(BS$77-SUM(BS$92:BS110),$F111-SUM($G111:BR111)),0)</f>
        <v>0</v>
      </c>
      <c r="BT111" s="203">
        <f ca="1">IF(AND(BT$2&gt;$D111,BT$2&lt;=EOMONTH($D111,MatCF)),MIN(BT$77-SUM(BT$92:BT110),$F111-SUM($G111:BS111)),0)</f>
        <v>0</v>
      </c>
      <c r="BU111" s="203">
        <f ca="1">IF(AND(BU$2&gt;$D111,BU$2&lt;=EOMONTH($D111,MatCF)),MIN(BU$77-SUM(BU$92:BU110),$F111-SUM($G111:BT111)),0)</f>
        <v>0</v>
      </c>
      <c r="BV111" s="203">
        <f ca="1">IF(AND(BV$2&gt;$D111,BV$2&lt;=EOMONTH($D111,MatCF)),MIN(BV$77-SUM(BV$92:BV110),$F111-SUM($G111:BU111)),0)</f>
        <v>0</v>
      </c>
      <c r="BW111" s="203">
        <f ca="1">IF(AND(BW$2&gt;$D111,BW$2&lt;=EOMONTH($D111,MatCF)),MIN(BW$77-SUM(BW$92:BW110),$F111-SUM($G111:BV111)),0)</f>
        <v>0</v>
      </c>
      <c r="BX111" s="203">
        <f ca="1">IF(AND(BX$2&gt;$D111,BX$2&lt;=EOMONTH($D111,MatCF)),MIN(BX$77-SUM(BX$92:BX110),$F111-SUM($G111:BW111)),0)</f>
        <v>0</v>
      </c>
      <c r="BY111" s="203">
        <f ca="1">IF(AND(BY$2&gt;$D111,BY$2&lt;=EOMONTH($D111,MatCF)),MIN(BY$77-SUM(BY$92:BY110),$F111-SUM($G111:BX111)),0)</f>
        <v>0</v>
      </c>
      <c r="BZ111" s="203">
        <f ca="1">IF(AND(BZ$2&gt;$D111,BZ$2&lt;=EOMONTH($D111,MatCF)),MIN(BZ$77-SUM(BZ$92:BZ110),$F111-SUM($G111:BY111)),0)</f>
        <v>0</v>
      </c>
      <c r="CA111" s="203">
        <f ca="1">IF(AND(CA$2&gt;$D111,CA$2&lt;=EOMONTH($D111,MatCF)),MIN(CA$77-SUM(CA$92:CA110),$F111-SUM($G111:BZ111)),0)</f>
        <v>0</v>
      </c>
      <c r="CB111" s="203">
        <f ca="1">IF(AND(CB$2&gt;$D111,CB$2&lt;=EOMONTH($D111,MatCF)),MIN(CB$77-SUM(CB$92:CB110),$F111-SUM($G111:CA111)),0)</f>
        <v>0</v>
      </c>
      <c r="CC111" s="203">
        <f ca="1">IF(AND(CC$2&gt;$D111,CC$2&lt;=EOMONTH($D111,MatCF)),MIN(CC$77-SUM(CC$92:CC110),$F111-SUM($G111:CB111)),0)</f>
        <v>0</v>
      </c>
      <c r="CD111" s="203">
        <f ca="1">IF(AND(CD$2&gt;$D111,CD$2&lt;=EOMONTH($D111,MatCF)),MIN(CD$77-SUM(CD$92:CD110),$F111-SUM($G111:CC111)),0)</f>
        <v>0</v>
      </c>
      <c r="CE111" s="203">
        <f ca="1">IF(AND(CE$2&gt;$D111,CE$2&lt;=EOMONTH($D111,MatCF)),MIN(CE$77-SUM(CE$92:CE110),$F111-SUM($G111:CD111)),0)</f>
        <v>0</v>
      </c>
      <c r="CF111" s="203">
        <f ca="1">IF(AND(CF$2&gt;$D111,CF$2&lt;=EOMONTH($D111,MatCF)),MIN(CF$77-SUM(CF$92:CF110),$F111-SUM($G111:CE111)),0)</f>
        <v>0</v>
      </c>
      <c r="CG111" s="203">
        <f ca="1">IF(AND(CG$2&gt;$D111,CG$2&lt;=EOMONTH($D111,MatCF)),MIN(CG$77-SUM(CG$92:CG110),$F111-SUM($G111:CF111)),0)</f>
        <v>0</v>
      </c>
      <c r="CH111" s="203">
        <f ca="1">IF(AND(CH$2&gt;$D111,CH$2&lt;=EOMONTH($D111,MatCF)),MIN(CH$77-SUM(CH$92:CH110),$F111-SUM($G111:CG111)),0)</f>
        <v>0</v>
      </c>
      <c r="CI111" s="203">
        <f>IF(AND(CI$2&gt;$D111,CI$2&lt;=EOMONTH($D111,MatCF)),MIN(CI$77-SUM(CI$92:CI110),$F111-SUM($G111:CH111)),0)</f>
        <v>0</v>
      </c>
      <c r="CJ111" s="203">
        <f>IF(AND(CJ$2&gt;$D111,CJ$2&lt;=EOMONTH($D111,MatCF)),MIN(CJ$77-SUM(CJ$92:CJ110),$F111-SUM($G111:CI111)),0)</f>
        <v>0</v>
      </c>
      <c r="CK111" s="203">
        <f>IF(AND(CK$2&gt;$D111,CK$2&lt;=EOMONTH($D111,MatCF)),MIN(CK$77-SUM(CK$92:CK110),$F111-SUM($G111:CJ111)),0)</f>
        <v>0</v>
      </c>
      <c r="CL111" s="203">
        <f>IF(AND(CL$2&gt;$D111,CL$2&lt;=EOMONTH($D111,MatCF)),MIN(CL$77-SUM(CL$92:CL110),$F111-SUM($G111:CK111)),0)</f>
        <v>0</v>
      </c>
      <c r="CM111" s="203">
        <f>IF(AND(CM$2&gt;$D111,CM$2&lt;=EOMONTH($D111,MatCF)),MIN(CM$77-SUM(CM$92:CM110),$F111-SUM($G111:CL111)),0)</f>
        <v>0</v>
      </c>
      <c r="CN111" s="203">
        <f>IF(AND(CN$2&gt;$D111,CN$2&lt;=EOMONTH($D111,MatCF)),MIN(CN$77-SUM(CN$92:CN110),$F111-SUM($G111:CM111)),0)</f>
        <v>0</v>
      </c>
      <c r="CO111" s="203">
        <f>IF(AND(CO$2&gt;$D111,CO$2&lt;=EOMONTH($D111,MatCF)),MIN(CO$77-SUM(CO$92:CO110),$F111-SUM($G111:CN111)),0)</f>
        <v>0</v>
      </c>
      <c r="CP111" s="203">
        <f>IF(AND(CP$2&gt;$D111,CP$2&lt;=EOMONTH($D111,MatCF)),MIN(CP$77-SUM(CP$92:CP110),$F111-SUM($G111:CO111)),0)</f>
        <v>0</v>
      </c>
      <c r="CQ111" s="203">
        <f>IF(AND(CQ$2&gt;$D111,CQ$2&lt;=EOMONTH($D111,MatCF)),MIN(CQ$77-SUM(CQ$92:CQ110),$F111-SUM($G111:CP111)),0)</f>
        <v>0</v>
      </c>
      <c r="CR111" s="203">
        <f>IF(AND(CR$2&gt;$D111,CR$2&lt;=EOMONTH($D111,MatCF)),MIN(CR$77-SUM(CR$92:CR110),$F111-SUM($G111:CQ111)),0)</f>
        <v>0</v>
      </c>
      <c r="CS111" s="203">
        <f>IF(AND(CS$2&gt;$D111,CS$2&lt;=EOMONTH($D111,MatCF)),MIN(CS$77-SUM(CS$92:CS110),$F111-SUM($G111:CR111)),0)</f>
        <v>0</v>
      </c>
      <c r="CT111" s="203">
        <f>IF(AND(CT$2&gt;$D111,CT$2&lt;=EOMONTH($D111,MatCF)),MIN(CT$77-SUM(CT$92:CT110),$F111-SUM($G111:CS111)),0)</f>
        <v>0</v>
      </c>
      <c r="CU111" s="203">
        <f>IF(AND(CU$2&gt;$D111,CU$2&lt;=EOMONTH($D111,MatCF)),MIN(CU$77-SUM(CU$92:CU110),$F111-SUM($G111:CT111)),0)</f>
        <v>0</v>
      </c>
      <c r="CV111" s="203">
        <f>IF(AND(CV$2&gt;$D111,CV$2&lt;=EOMONTH($D111,MatCF)),MIN(CV$77-SUM(CV$92:CV110),$F111-SUM($G111:CU111)),0)</f>
        <v>0</v>
      </c>
      <c r="CW111" s="203">
        <f>IF(AND(CW$2&gt;$D111,CW$2&lt;=EOMONTH($D111,MatCF)),MIN(CW$77-SUM(CW$92:CW110),$F111-SUM($G111:CV111)),0)</f>
        <v>0</v>
      </c>
      <c r="CX111" s="203">
        <f>IF(AND(CX$2&gt;$D111,CX$2&lt;=EOMONTH($D111,MatCF)),MIN(CX$77-SUM(CX$92:CX110),$F111-SUM($G111:CW111)),0)</f>
        <v>0</v>
      </c>
      <c r="CY111" s="203">
        <f>IF(AND(CY$2&gt;$D111,CY$2&lt;=EOMONTH($D111,MatCF)),MIN(CY$77-SUM(CY$92:CY110),$F111-SUM($G111:CX111)),0)</f>
        <v>0</v>
      </c>
      <c r="CZ111" s="203">
        <f>IF(AND(CZ$2&gt;$D111,CZ$2&lt;=EOMONTH($D111,MatCF)),MIN(CZ$77-SUM(CZ$92:CZ110),$F111-SUM($G111:CY111)),0)</f>
        <v>0</v>
      </c>
      <c r="DA111" s="203">
        <f>IF(AND(DA$2&gt;$D111,DA$2&lt;=EOMONTH($D111,MatCF)),MIN(DA$77-SUM(DA$92:DA110),$F111-SUM($G111:CZ111)),0)</f>
        <v>0</v>
      </c>
      <c r="DB111" s="203">
        <f>IF(AND(DB$2&gt;$D111,DB$2&lt;=EOMONTH($D111,MatCF)),MIN(DB$77-SUM(DB$92:DB110),$F111-SUM($G111:DA111)),0)</f>
        <v>0</v>
      </c>
      <c r="DC111" s="203">
        <f>IF(AND(DC$2&gt;$D111,DC$2&lt;=EOMONTH($D111,MatCF)),MIN(DC$77-SUM(DC$92:DC110),$F111-SUM($G111:DB111)),0)</f>
        <v>0</v>
      </c>
      <c r="DD111" s="203">
        <f>IF(AND(DD$2&gt;$D111,DD$2&lt;=EOMONTH($D111,MatCF)),MIN(DD$77-SUM(DD$92:DD110),$F111-SUM($G111:DC111)),0)</f>
        <v>0</v>
      </c>
      <c r="DE111" s="203">
        <f>IF(AND(DE$2&gt;$D111,DE$2&lt;=EOMONTH($D111,MatCF)),MIN(DE$77-SUM(DE$92:DE110),$F111-SUM($G111:DD111)),0)</f>
        <v>0</v>
      </c>
      <c r="DF111" s="203">
        <f>IF(AND(DF$2&gt;$D111,DF$2&lt;=EOMONTH($D111,MatCF)),MIN(DF$77-SUM(DF$92:DF110),$F111-SUM($G111:DE111)),0)</f>
        <v>0</v>
      </c>
      <c r="DG111" s="203">
        <f>IF(AND(DG$2&gt;$D111,DG$2&lt;=EOMONTH($D111,MatCF)),MIN(DG$77-SUM(DG$92:DG110),$F111-SUM($G111:DF111)),0)</f>
        <v>0</v>
      </c>
      <c r="DH111" s="203">
        <f>IF(AND(DH$2&gt;$D111,DH$2&lt;=EOMONTH($D111,MatCF)),MIN(DH$77-SUM(DH$92:DH110),$F111-SUM($G111:DG111)),0)</f>
        <v>0</v>
      </c>
      <c r="DI111" s="203">
        <f>IF(AND(DI$2&gt;$D111,DI$2&lt;=EOMONTH($D111,MatCF)),MIN(DI$77-SUM(DI$92:DI110),$F111-SUM($G111:DH111)),0)</f>
        <v>0</v>
      </c>
      <c r="DJ111" s="203">
        <f>IF(AND(DJ$2&gt;$D111,DJ$2&lt;=EOMONTH($D111,MatCF)),MIN(DJ$77-SUM(DJ$92:DJ110),$F111-SUM($G111:DI111)),0)</f>
        <v>0</v>
      </c>
      <c r="DK111" s="203">
        <f>IF(AND(DK$2&gt;$D111,DK$2&lt;=EOMONTH($D111,MatCF)),MIN(DK$77-SUM(DK$92:DK110),$F111-SUM($G111:DJ111)),0)</f>
        <v>0</v>
      </c>
      <c r="DL111" s="203">
        <f>IF(AND(DL$2&gt;$D111,DL$2&lt;=EOMONTH($D111,MatCF)),MIN(DL$77-SUM(DL$92:DL110),$F111-SUM($G111:DK111)),0)</f>
        <v>0</v>
      </c>
      <c r="DM111" s="203">
        <f>IF(AND(DM$2&gt;$D111,DM$2&lt;=EOMONTH($D111,MatCF)),MIN(DM$77-SUM(DM$92:DM110),$F111-SUM($G111:DL111)),0)</f>
        <v>0</v>
      </c>
      <c r="DN111" s="203">
        <f>IF(AND(DN$2&gt;$D111,DN$2&lt;=EOMONTH($D111,MatCF)),MIN(DN$77-SUM(DN$92:DN110),$F111-SUM($G111:DM111)),0)</f>
        <v>0</v>
      </c>
      <c r="DO111" s="203">
        <f>IF(AND(DO$2&gt;$D111,DO$2&lt;=EOMONTH($D111,MatCF)),MIN(DO$77-SUM(DO$92:DO110),$F111-SUM($G111:DN111)),0)</f>
        <v>0</v>
      </c>
      <c r="DP111" s="203">
        <f>IF(AND(DP$2&gt;$D111,DP$2&lt;=EOMONTH($D111,MatCF)),MIN(DP$77-SUM(DP$92:DP110),$F111-SUM($G111:DO111)),0)</f>
        <v>0</v>
      </c>
      <c r="DQ111" s="203">
        <f>IF(AND(DQ$2&gt;$D111,DQ$2&lt;=EOMONTH($D111,MatCF)),MIN(DQ$77-SUM(DQ$92:DQ110),$F111-SUM($G111:DP111)),0)</f>
        <v>0</v>
      </c>
      <c r="DR111" s="203">
        <f>IF(AND(DR$2&gt;$D111,DR$2&lt;=EOMONTH($D111,MatCF)),MIN(DR$77-SUM(DR$92:DR110),$F111-SUM($G111:DQ111)),0)</f>
        <v>0</v>
      </c>
      <c r="DS111" s="203">
        <f>IF(AND(DS$2&gt;$D111,DS$2&lt;=EOMONTH($D111,MatCF)),MIN(DS$77-SUM(DS$92:DS110),$F111-SUM($G111:DR111)),0)</f>
        <v>0</v>
      </c>
    </row>
    <row r="112" spans="1:123" ht="12.5" x14ac:dyDescent="0.25">
      <c r="A112" s="171">
        <f t="shared" si="679"/>
        <v>20</v>
      </c>
      <c r="B112" s="226"/>
      <c r="C112" s="227"/>
      <c r="D112" s="226">
        <v>45747</v>
      </c>
      <c r="E112" s="171"/>
      <c r="F112" s="203">
        <f ca="1"/>
        <v>0</v>
      </c>
      <c r="G112" s="203"/>
      <c r="H112" s="203">
        <f>IF(AND(H$2&gt;$D112,H$2&lt;=EOMONTH($D112,MatCF)),MIN(H$77-SUM(H$92:H111),$F112-SUM(G112:$G112)),0)</f>
        <v>0</v>
      </c>
      <c r="I112" s="203">
        <f>IF(AND(I$2&gt;$D112,I$2&lt;=EOMONTH($D112,MatCF)),MIN(I$77-SUM(I$92:I111),$F112-SUM($G112:H112)),0)</f>
        <v>0</v>
      </c>
      <c r="J112" s="203">
        <f>IF(AND(J$2&gt;$D112,J$2&lt;=EOMONTH($D112,MatCF)),MIN(J$77-SUM(J$92:J111),$F112-SUM($G112:I112)),0)</f>
        <v>0</v>
      </c>
      <c r="K112" s="203">
        <f>IF(AND(K$2&gt;$D112,K$2&lt;=EOMONTH($D112,MatCF)),MIN(K$77-SUM(K$92:K111),$F112-SUM($G112:J112)),0)</f>
        <v>0</v>
      </c>
      <c r="L112" s="203">
        <f>IF(AND(L$2&gt;$D112,L$2&lt;=EOMONTH($D112,MatCF)),MIN(L$77-SUM(L$92:L111),$F112-SUM($G112:K112)),0)</f>
        <v>0</v>
      </c>
      <c r="M112" s="203">
        <f>IF(AND(M$2&gt;$D112,M$2&lt;=EOMONTH($D112,MatCF)),MIN(M$77-SUM(M$92:M111),$F112-SUM($G112:L112)),0)</f>
        <v>0</v>
      </c>
      <c r="N112" s="203">
        <f>IF(AND(N$2&gt;$D112,N$2&lt;=EOMONTH($D112,MatCF)),MIN(N$77-SUM(N$92:N111),$F112-SUM($G112:M112)),0)</f>
        <v>0</v>
      </c>
      <c r="O112" s="203">
        <f>IF(AND(O$2&gt;$D112,O$2&lt;=EOMONTH($D112,MatCF)),MIN(O$77-SUM(O$92:O111),$F112-SUM($G112:N112)),0)</f>
        <v>0</v>
      </c>
      <c r="P112" s="203">
        <f>IF(AND(P$2&gt;$D112,P$2&lt;=EOMONTH($D112,MatCF)),MIN(P$77-SUM(P$92:P111),$F112-SUM($G112:O112)),0)</f>
        <v>0</v>
      </c>
      <c r="Q112" s="203">
        <f>IF(AND(Q$2&gt;$D112,Q$2&lt;=EOMONTH($D112,MatCF)),MIN(Q$77-SUM(Q$92:Q111),$F112-SUM($G112:P112)),0)</f>
        <v>0</v>
      </c>
      <c r="R112" s="203">
        <f>IF(AND(R$2&gt;$D112,R$2&lt;=EOMONTH($D112,MatCF)),MIN(R$77-SUM(R$92:R111),$F112-SUM($G112:Q112)),0)</f>
        <v>0</v>
      </c>
      <c r="S112" s="203">
        <f>IF(AND(S$2&gt;$D112,S$2&lt;=EOMONTH($D112,MatCF)),MIN(S$77-SUM(S$92:S111),$F112-SUM($G112:R112)),0)</f>
        <v>0</v>
      </c>
      <c r="T112" s="203">
        <f>IF(AND(T$2&gt;$D112,T$2&lt;=EOMONTH($D112,MatCF)),MIN(T$77-SUM(T$92:T111),$F112-SUM($G112:S112)),0)</f>
        <v>0</v>
      </c>
      <c r="U112" s="203">
        <f>IF(AND(U$2&gt;$D112,U$2&lt;=EOMONTH($D112,MatCF)),MIN(U$77-SUM(U$92:U111),$F112-SUM($G112:T112)),0)</f>
        <v>0</v>
      </c>
      <c r="V112" s="203">
        <f>IF(AND(V$2&gt;$D112,V$2&lt;=EOMONTH($D112,MatCF)),MIN(V$77-SUM(V$92:V111),$F112-SUM($G112:U112)),0)</f>
        <v>0</v>
      </c>
      <c r="W112" s="203">
        <f>IF(AND(W$2&gt;$D112,W$2&lt;=EOMONTH($D112,MatCF)),MIN(W$77-SUM(W$92:W111),$F112-SUM($G112:V112)),0)</f>
        <v>0</v>
      </c>
      <c r="X112" s="203">
        <f>IF(AND(X$2&gt;$D112,X$2&lt;=EOMONTH($D112,MatCF)),MIN(X$77-SUM(X$92:X111),$F112-SUM($G112:W112)),0)</f>
        <v>0</v>
      </c>
      <c r="Y112" s="203">
        <f>IF(AND(Y$2&gt;$D112,Y$2&lt;=EOMONTH($D112,MatCF)),MIN(Y$77-SUM(Y$92:Y111),$F112-SUM($G112:X112)),0)</f>
        <v>0</v>
      </c>
      <c r="Z112" s="203">
        <f>IF(AND(Z$2&gt;$D112,Z$2&lt;=EOMONTH($D112,MatCF)),MIN(Z$77-SUM(Z$92:Z111),$F112-SUM($G112:Y112)),0)</f>
        <v>0</v>
      </c>
      <c r="AA112" s="203">
        <f>IF(AND(AA$2&gt;$D112,AA$2&lt;=EOMONTH($D112,MatCF)),MIN(AA$77-SUM(AA$92:AA111),$F112-SUM($G112:Z112)),0)</f>
        <v>0</v>
      </c>
      <c r="AB112" s="203">
        <f ca="1">IF(AND(AB$2&gt;$D112,AB$2&lt;=EOMONTH($D112,MatCF)),MIN(AB$77-SUM(AB$92:AB111),$F112-SUM($G112:AA112)),0)</f>
        <v>0</v>
      </c>
      <c r="AC112" s="203">
        <f ca="1">IF(AND(AC$2&gt;$D112,AC$2&lt;=EOMONTH($D112,MatCF)),MIN(AC$77-SUM(AC$92:AC111),$F112-SUM($G112:AB112)),0)</f>
        <v>0</v>
      </c>
      <c r="AD112" s="203">
        <f ca="1">IF(AND(AD$2&gt;$D112,AD$2&lt;=EOMONTH($D112,MatCF)),MIN(AD$77-SUM(AD$92:AD111),$F112-SUM($G112:AC112)),0)</f>
        <v>0</v>
      </c>
      <c r="AE112" s="203">
        <f ca="1">IF(AND(AE$2&gt;$D112,AE$2&lt;=EOMONTH($D112,MatCF)),MIN(AE$77-SUM(AE$92:AE111),$F112-SUM($G112:AD112)),0)</f>
        <v>0</v>
      </c>
      <c r="AF112" s="203">
        <f ca="1">IF(AND(AF$2&gt;$D112,AF$2&lt;=EOMONTH($D112,MatCF)),MIN(AF$77-SUM(AF$92:AF111),$F112-SUM($G112:AE112)),0)</f>
        <v>0</v>
      </c>
      <c r="AG112" s="203">
        <f ca="1">IF(AND(AG$2&gt;$D112,AG$2&lt;=EOMONTH($D112,MatCF)),MIN(AG$77-SUM(AG$92:AG111),$F112-SUM($G112:AF112)),0)</f>
        <v>0</v>
      </c>
      <c r="AH112" s="203">
        <f ca="1">IF(AND(AH$2&gt;$D112,AH$2&lt;=EOMONTH($D112,MatCF)),MIN(AH$77-SUM(AH$92:AH111),$F112-SUM($G112:AG112)),0)</f>
        <v>0</v>
      </c>
      <c r="AI112" s="203">
        <f ca="1">IF(AND(AI$2&gt;$D112,AI$2&lt;=EOMONTH($D112,MatCF)),MIN(AI$77-SUM(AI$92:AI111),$F112-SUM($G112:AH112)),0)</f>
        <v>0</v>
      </c>
      <c r="AJ112" s="203">
        <f ca="1">IF(AND(AJ$2&gt;$D112,AJ$2&lt;=EOMONTH($D112,MatCF)),MIN(AJ$77-SUM(AJ$92:AJ111),$F112-SUM($G112:AI112)),0)</f>
        <v>0</v>
      </c>
      <c r="AK112" s="203">
        <f ca="1">IF(AND(AK$2&gt;$D112,AK$2&lt;=EOMONTH($D112,MatCF)),MIN(AK$77-SUM(AK$92:AK111),$F112-SUM($G112:AJ112)),0)</f>
        <v>0</v>
      </c>
      <c r="AL112" s="203">
        <f ca="1">IF(AND(AL$2&gt;$D112,AL$2&lt;=EOMONTH($D112,MatCF)),MIN(AL$77-SUM(AL$92:AL111),$F112-SUM($G112:AK112)),0)</f>
        <v>0</v>
      </c>
      <c r="AM112" s="203">
        <f ca="1">IF(AND(AM$2&gt;$D112,AM$2&lt;=EOMONTH($D112,MatCF)),MIN(AM$77-SUM(AM$92:AM111),$F112-SUM($G112:AL112)),0)</f>
        <v>0</v>
      </c>
      <c r="AN112" s="203">
        <f ca="1">IF(AND(AN$2&gt;$D112,AN$2&lt;=EOMONTH($D112,MatCF)),MIN(AN$77-SUM(AN$92:AN111),$F112-SUM($G112:AM112)),0)</f>
        <v>0</v>
      </c>
      <c r="AO112" s="203">
        <f ca="1">IF(AND(AO$2&gt;$D112,AO$2&lt;=EOMONTH($D112,MatCF)),MIN(AO$77-SUM(AO$92:AO111),$F112-SUM($G112:AN112)),0)</f>
        <v>0</v>
      </c>
      <c r="AP112" s="203">
        <f ca="1">IF(AND(AP$2&gt;$D112,AP$2&lt;=EOMONTH($D112,MatCF)),MIN(AP$77-SUM(AP$92:AP111),$F112-SUM($G112:AO112)),0)</f>
        <v>0</v>
      </c>
      <c r="AQ112" s="203">
        <f ca="1">IF(AND(AQ$2&gt;$D112,AQ$2&lt;=EOMONTH($D112,MatCF)),MIN(AQ$77-SUM(AQ$92:AQ111),$F112-SUM($G112:AP112)),0)</f>
        <v>0</v>
      </c>
      <c r="AR112" s="203">
        <f ca="1">IF(AND(AR$2&gt;$D112,AR$2&lt;=EOMONTH($D112,MatCF)),MIN(AR$77-SUM(AR$92:AR111),$F112-SUM($G112:AQ112)),0)</f>
        <v>0</v>
      </c>
      <c r="AS112" s="203">
        <f ca="1">IF(AND(AS$2&gt;$D112,AS$2&lt;=EOMONTH($D112,MatCF)),MIN(AS$77-SUM(AS$92:AS111),$F112-SUM($G112:AR112)),0)</f>
        <v>0</v>
      </c>
      <c r="AT112" s="203">
        <f ca="1">IF(AND(AT$2&gt;$D112,AT$2&lt;=EOMONTH($D112,MatCF)),MIN(AT$77-SUM(AT$92:AT111),$F112-SUM($G112:AS112)),0)</f>
        <v>0</v>
      </c>
      <c r="AU112" s="203">
        <f ca="1">IF(AND(AU$2&gt;$D112,AU$2&lt;=EOMONTH($D112,MatCF)),MIN(AU$77-SUM(AU$92:AU111),$F112-SUM($G112:AT112)),0)</f>
        <v>0</v>
      </c>
      <c r="AV112" s="203">
        <f ca="1">IF(AND(AV$2&gt;$D112,AV$2&lt;=EOMONTH($D112,MatCF)),MIN(AV$77-SUM(AV$92:AV111),$F112-SUM($G112:AU112)),0)</f>
        <v>0</v>
      </c>
      <c r="AW112" s="203">
        <f ca="1">IF(AND(AW$2&gt;$D112,AW$2&lt;=EOMONTH($D112,MatCF)),MIN(AW$77-SUM(AW$92:AW111),$F112-SUM($G112:AV112)),0)</f>
        <v>0</v>
      </c>
      <c r="AX112" s="203">
        <f ca="1">IF(AND(AX$2&gt;$D112,AX$2&lt;=EOMONTH($D112,MatCF)),MIN(AX$77-SUM(AX$92:AX111),$F112-SUM($G112:AW112)),0)</f>
        <v>0</v>
      </c>
      <c r="AY112" s="203">
        <f ca="1">IF(AND(AY$2&gt;$D112,AY$2&lt;=EOMONTH($D112,MatCF)),MIN(AY$77-SUM(AY$92:AY111),$F112-SUM($G112:AX112)),0)</f>
        <v>0</v>
      </c>
      <c r="AZ112" s="203">
        <f ca="1">IF(AND(AZ$2&gt;$D112,AZ$2&lt;=EOMONTH($D112,MatCF)),MIN(AZ$77-SUM(AZ$92:AZ111),$F112-SUM($G112:AY112)),0)</f>
        <v>0</v>
      </c>
      <c r="BA112" s="203">
        <f ca="1">IF(AND(BA$2&gt;$D112,BA$2&lt;=EOMONTH($D112,MatCF)),MIN(BA$77-SUM(BA$92:BA111),$F112-SUM($G112:AZ112)),0)</f>
        <v>0</v>
      </c>
      <c r="BB112" s="203">
        <f ca="1">IF(AND(BB$2&gt;$D112,BB$2&lt;=EOMONTH($D112,MatCF)),MIN(BB$77-SUM(BB$92:BB111),$F112-SUM($G112:BA112)),0)</f>
        <v>0</v>
      </c>
      <c r="BC112" s="203">
        <f ca="1">IF(AND(BC$2&gt;$D112,BC$2&lt;=EOMONTH($D112,MatCF)),MIN(BC$77-SUM(BC$92:BC111),$F112-SUM($G112:BB112)),0)</f>
        <v>0</v>
      </c>
      <c r="BD112" s="203">
        <f ca="1">IF(AND(BD$2&gt;$D112,BD$2&lt;=EOMONTH($D112,MatCF)),MIN(BD$77-SUM(BD$92:BD111),$F112-SUM($G112:BC112)),0)</f>
        <v>0</v>
      </c>
      <c r="BE112" s="203">
        <f ca="1">IF(AND(BE$2&gt;$D112,BE$2&lt;=EOMONTH($D112,MatCF)),MIN(BE$77-SUM(BE$92:BE111),$F112-SUM($G112:BD112)),0)</f>
        <v>0</v>
      </c>
      <c r="BF112" s="203">
        <f ca="1">IF(AND(BF$2&gt;$D112,BF$2&lt;=EOMONTH($D112,MatCF)),MIN(BF$77-SUM(BF$92:BF111),$F112-SUM($G112:BE112)),0)</f>
        <v>0</v>
      </c>
      <c r="BG112" s="203">
        <f ca="1">IF(AND(BG$2&gt;$D112,BG$2&lt;=EOMONTH($D112,MatCF)),MIN(BG$77-SUM(BG$92:BG111),$F112-SUM($G112:BF112)),0)</f>
        <v>0</v>
      </c>
      <c r="BH112" s="203">
        <f ca="1">IF(AND(BH$2&gt;$D112,BH$2&lt;=EOMONTH($D112,MatCF)),MIN(BH$77-SUM(BH$92:BH111),$F112-SUM($G112:BG112)),0)</f>
        <v>0</v>
      </c>
      <c r="BI112" s="203">
        <f ca="1">IF(AND(BI$2&gt;$D112,BI$2&lt;=EOMONTH($D112,MatCF)),MIN(BI$77-SUM(BI$92:BI111),$F112-SUM($G112:BH112)),0)</f>
        <v>0</v>
      </c>
      <c r="BJ112" s="203">
        <f ca="1">IF(AND(BJ$2&gt;$D112,BJ$2&lt;=EOMONTH($D112,MatCF)),MIN(BJ$77-SUM(BJ$92:BJ111),$F112-SUM($G112:BI112)),0)</f>
        <v>0</v>
      </c>
      <c r="BK112" s="203">
        <f ca="1">IF(AND(BK$2&gt;$D112,BK$2&lt;=EOMONTH($D112,MatCF)),MIN(BK$77-SUM(BK$92:BK111),$F112-SUM($G112:BJ112)),0)</f>
        <v>0</v>
      </c>
      <c r="BL112" s="203">
        <f ca="1">IF(AND(BL$2&gt;$D112,BL$2&lt;=EOMONTH($D112,MatCF)),MIN(BL$77-SUM(BL$92:BL111),$F112-SUM($G112:BK112)),0)</f>
        <v>0</v>
      </c>
      <c r="BM112" s="203">
        <f ca="1">IF(AND(BM$2&gt;$D112,BM$2&lt;=EOMONTH($D112,MatCF)),MIN(BM$77-SUM(BM$92:BM111),$F112-SUM($G112:BL112)),0)</f>
        <v>0</v>
      </c>
      <c r="BN112" s="203">
        <f ca="1">IF(AND(BN$2&gt;$D112,BN$2&lt;=EOMONTH($D112,MatCF)),MIN(BN$77-SUM(BN$92:BN111),$F112-SUM($G112:BM112)),0)</f>
        <v>0</v>
      </c>
      <c r="BO112" s="203">
        <f ca="1">IF(AND(BO$2&gt;$D112,BO$2&lt;=EOMONTH($D112,MatCF)),MIN(BO$77-SUM(BO$92:BO111),$F112-SUM($G112:BN112)),0)</f>
        <v>0</v>
      </c>
      <c r="BP112" s="203">
        <f ca="1">IF(AND(BP$2&gt;$D112,BP$2&lt;=EOMONTH($D112,MatCF)),MIN(BP$77-SUM(BP$92:BP111),$F112-SUM($G112:BO112)),0)</f>
        <v>0</v>
      </c>
      <c r="BQ112" s="203">
        <f ca="1">IF(AND(BQ$2&gt;$D112,BQ$2&lt;=EOMONTH($D112,MatCF)),MIN(BQ$77-SUM(BQ$92:BQ111),$F112-SUM($G112:BP112)),0)</f>
        <v>0</v>
      </c>
      <c r="BR112" s="203">
        <f ca="1">IF(AND(BR$2&gt;$D112,BR$2&lt;=EOMONTH($D112,MatCF)),MIN(BR$77-SUM(BR$92:BR111),$F112-SUM($G112:BQ112)),0)</f>
        <v>0</v>
      </c>
      <c r="BS112" s="203">
        <f ca="1">IF(AND(BS$2&gt;$D112,BS$2&lt;=EOMONTH($D112,MatCF)),MIN(BS$77-SUM(BS$92:BS111),$F112-SUM($G112:BR112)),0)</f>
        <v>0</v>
      </c>
      <c r="BT112" s="203">
        <f ca="1">IF(AND(BT$2&gt;$D112,BT$2&lt;=EOMONTH($D112,MatCF)),MIN(BT$77-SUM(BT$92:BT111),$F112-SUM($G112:BS112)),0)</f>
        <v>0</v>
      </c>
      <c r="BU112" s="203">
        <f ca="1">IF(AND(BU$2&gt;$D112,BU$2&lt;=EOMONTH($D112,MatCF)),MIN(BU$77-SUM(BU$92:BU111),$F112-SUM($G112:BT112)),0)</f>
        <v>0</v>
      </c>
      <c r="BV112" s="203">
        <f ca="1">IF(AND(BV$2&gt;$D112,BV$2&lt;=EOMONTH($D112,MatCF)),MIN(BV$77-SUM(BV$92:BV111),$F112-SUM($G112:BU112)),0)</f>
        <v>0</v>
      </c>
      <c r="BW112" s="203">
        <f ca="1">IF(AND(BW$2&gt;$D112,BW$2&lt;=EOMONTH($D112,MatCF)),MIN(BW$77-SUM(BW$92:BW111),$F112-SUM($G112:BV112)),0)</f>
        <v>0</v>
      </c>
      <c r="BX112" s="203">
        <f ca="1">IF(AND(BX$2&gt;$D112,BX$2&lt;=EOMONTH($D112,MatCF)),MIN(BX$77-SUM(BX$92:BX111),$F112-SUM($G112:BW112)),0)</f>
        <v>0</v>
      </c>
      <c r="BY112" s="203">
        <f ca="1">IF(AND(BY$2&gt;$D112,BY$2&lt;=EOMONTH($D112,MatCF)),MIN(BY$77-SUM(BY$92:BY111),$F112-SUM($G112:BX112)),0)</f>
        <v>0</v>
      </c>
      <c r="BZ112" s="203">
        <f ca="1">IF(AND(BZ$2&gt;$D112,BZ$2&lt;=EOMONTH($D112,MatCF)),MIN(BZ$77-SUM(BZ$92:BZ111),$F112-SUM($G112:BY112)),0)</f>
        <v>0</v>
      </c>
      <c r="CA112" s="203">
        <f ca="1">IF(AND(CA$2&gt;$D112,CA$2&lt;=EOMONTH($D112,MatCF)),MIN(CA$77-SUM(CA$92:CA111),$F112-SUM($G112:BZ112)),0)</f>
        <v>0</v>
      </c>
      <c r="CB112" s="203">
        <f ca="1">IF(AND(CB$2&gt;$D112,CB$2&lt;=EOMONTH($D112,MatCF)),MIN(CB$77-SUM(CB$92:CB111),$F112-SUM($G112:CA112)),0)</f>
        <v>0</v>
      </c>
      <c r="CC112" s="203">
        <f ca="1">IF(AND(CC$2&gt;$D112,CC$2&lt;=EOMONTH($D112,MatCF)),MIN(CC$77-SUM(CC$92:CC111),$F112-SUM($G112:CB112)),0)</f>
        <v>0</v>
      </c>
      <c r="CD112" s="203">
        <f ca="1">IF(AND(CD$2&gt;$D112,CD$2&lt;=EOMONTH($D112,MatCF)),MIN(CD$77-SUM(CD$92:CD111),$F112-SUM($G112:CC112)),0)</f>
        <v>0</v>
      </c>
      <c r="CE112" s="203">
        <f ca="1">IF(AND(CE$2&gt;$D112,CE$2&lt;=EOMONTH($D112,MatCF)),MIN(CE$77-SUM(CE$92:CE111),$F112-SUM($G112:CD112)),0)</f>
        <v>0</v>
      </c>
      <c r="CF112" s="203">
        <f ca="1">IF(AND(CF$2&gt;$D112,CF$2&lt;=EOMONTH($D112,MatCF)),MIN(CF$77-SUM(CF$92:CF111),$F112-SUM($G112:CE112)),0)</f>
        <v>0</v>
      </c>
      <c r="CG112" s="203">
        <f ca="1">IF(AND(CG$2&gt;$D112,CG$2&lt;=EOMONTH($D112,MatCF)),MIN(CG$77-SUM(CG$92:CG111),$F112-SUM($G112:CF112)),0)</f>
        <v>0</v>
      </c>
      <c r="CH112" s="203">
        <f ca="1">IF(AND(CH$2&gt;$D112,CH$2&lt;=EOMONTH($D112,MatCF)),MIN(CH$77-SUM(CH$92:CH111),$F112-SUM($G112:CG112)),0)</f>
        <v>0</v>
      </c>
      <c r="CI112" s="203">
        <f ca="1">IF(AND(CI$2&gt;$D112,CI$2&lt;=EOMONTH($D112,MatCF)),MIN(CI$77-SUM(CI$92:CI111),$F112-SUM($G112:CH112)),0)</f>
        <v>0</v>
      </c>
      <c r="CJ112" s="203">
        <f>IF(AND(CJ$2&gt;$D112,CJ$2&lt;=EOMONTH($D112,MatCF)),MIN(CJ$77-SUM(CJ$92:CJ111),$F112-SUM($G112:CI112)),0)</f>
        <v>0</v>
      </c>
      <c r="CK112" s="203">
        <f>IF(AND(CK$2&gt;$D112,CK$2&lt;=EOMONTH($D112,MatCF)),MIN(CK$77-SUM(CK$92:CK111),$F112-SUM($G112:CJ112)),0)</f>
        <v>0</v>
      </c>
      <c r="CL112" s="203">
        <f>IF(AND(CL$2&gt;$D112,CL$2&lt;=EOMONTH($D112,MatCF)),MIN(CL$77-SUM(CL$92:CL111),$F112-SUM($G112:CK112)),0)</f>
        <v>0</v>
      </c>
      <c r="CM112" s="203">
        <f>IF(AND(CM$2&gt;$D112,CM$2&lt;=EOMONTH($D112,MatCF)),MIN(CM$77-SUM(CM$92:CM111),$F112-SUM($G112:CL112)),0)</f>
        <v>0</v>
      </c>
      <c r="CN112" s="203">
        <f>IF(AND(CN$2&gt;$D112,CN$2&lt;=EOMONTH($D112,MatCF)),MIN(CN$77-SUM(CN$92:CN111),$F112-SUM($G112:CM112)),0)</f>
        <v>0</v>
      </c>
      <c r="CO112" s="203">
        <f>IF(AND(CO$2&gt;$D112,CO$2&lt;=EOMONTH($D112,MatCF)),MIN(CO$77-SUM(CO$92:CO111),$F112-SUM($G112:CN112)),0)</f>
        <v>0</v>
      </c>
      <c r="CP112" s="203">
        <f>IF(AND(CP$2&gt;$D112,CP$2&lt;=EOMONTH($D112,MatCF)),MIN(CP$77-SUM(CP$92:CP111),$F112-SUM($G112:CO112)),0)</f>
        <v>0</v>
      </c>
      <c r="CQ112" s="203">
        <f>IF(AND(CQ$2&gt;$D112,CQ$2&lt;=EOMONTH($D112,MatCF)),MIN(CQ$77-SUM(CQ$92:CQ111),$F112-SUM($G112:CP112)),0)</f>
        <v>0</v>
      </c>
      <c r="CR112" s="203">
        <f>IF(AND(CR$2&gt;$D112,CR$2&lt;=EOMONTH($D112,MatCF)),MIN(CR$77-SUM(CR$92:CR111),$F112-SUM($G112:CQ112)),0)</f>
        <v>0</v>
      </c>
      <c r="CS112" s="203">
        <f>IF(AND(CS$2&gt;$D112,CS$2&lt;=EOMONTH($D112,MatCF)),MIN(CS$77-SUM(CS$92:CS111),$F112-SUM($G112:CR112)),0)</f>
        <v>0</v>
      </c>
      <c r="CT112" s="203">
        <f>IF(AND(CT$2&gt;$D112,CT$2&lt;=EOMONTH($D112,MatCF)),MIN(CT$77-SUM(CT$92:CT111),$F112-SUM($G112:CS112)),0)</f>
        <v>0</v>
      </c>
      <c r="CU112" s="203">
        <f>IF(AND(CU$2&gt;$D112,CU$2&lt;=EOMONTH($D112,MatCF)),MIN(CU$77-SUM(CU$92:CU111),$F112-SUM($G112:CT112)),0)</f>
        <v>0</v>
      </c>
      <c r="CV112" s="203">
        <f>IF(AND(CV$2&gt;$D112,CV$2&lt;=EOMONTH($D112,MatCF)),MIN(CV$77-SUM(CV$92:CV111),$F112-SUM($G112:CU112)),0)</f>
        <v>0</v>
      </c>
      <c r="CW112" s="203">
        <f>IF(AND(CW$2&gt;$D112,CW$2&lt;=EOMONTH($D112,MatCF)),MIN(CW$77-SUM(CW$92:CW111),$F112-SUM($G112:CV112)),0)</f>
        <v>0</v>
      </c>
      <c r="CX112" s="203">
        <f>IF(AND(CX$2&gt;$D112,CX$2&lt;=EOMONTH($D112,MatCF)),MIN(CX$77-SUM(CX$92:CX111),$F112-SUM($G112:CW112)),0)</f>
        <v>0</v>
      </c>
      <c r="CY112" s="203">
        <f>IF(AND(CY$2&gt;$D112,CY$2&lt;=EOMONTH($D112,MatCF)),MIN(CY$77-SUM(CY$92:CY111),$F112-SUM($G112:CX112)),0)</f>
        <v>0</v>
      </c>
      <c r="CZ112" s="203">
        <f>IF(AND(CZ$2&gt;$D112,CZ$2&lt;=EOMONTH($D112,MatCF)),MIN(CZ$77-SUM(CZ$92:CZ111),$F112-SUM($G112:CY112)),0)</f>
        <v>0</v>
      </c>
      <c r="DA112" s="203">
        <f>IF(AND(DA$2&gt;$D112,DA$2&lt;=EOMONTH($D112,MatCF)),MIN(DA$77-SUM(DA$92:DA111),$F112-SUM($G112:CZ112)),0)</f>
        <v>0</v>
      </c>
      <c r="DB112" s="203">
        <f>IF(AND(DB$2&gt;$D112,DB$2&lt;=EOMONTH($D112,MatCF)),MIN(DB$77-SUM(DB$92:DB111),$F112-SUM($G112:DA112)),0)</f>
        <v>0</v>
      </c>
      <c r="DC112" s="203">
        <f>IF(AND(DC$2&gt;$D112,DC$2&lt;=EOMONTH($D112,MatCF)),MIN(DC$77-SUM(DC$92:DC111),$F112-SUM($G112:DB112)),0)</f>
        <v>0</v>
      </c>
      <c r="DD112" s="203">
        <f>IF(AND(DD$2&gt;$D112,DD$2&lt;=EOMONTH($D112,MatCF)),MIN(DD$77-SUM(DD$92:DD111),$F112-SUM($G112:DC112)),0)</f>
        <v>0</v>
      </c>
      <c r="DE112" s="203">
        <f>IF(AND(DE$2&gt;$D112,DE$2&lt;=EOMONTH($D112,MatCF)),MIN(DE$77-SUM(DE$92:DE111),$F112-SUM($G112:DD112)),0)</f>
        <v>0</v>
      </c>
      <c r="DF112" s="203">
        <f>IF(AND(DF$2&gt;$D112,DF$2&lt;=EOMONTH($D112,MatCF)),MIN(DF$77-SUM(DF$92:DF111),$F112-SUM($G112:DE112)),0)</f>
        <v>0</v>
      </c>
      <c r="DG112" s="203">
        <f>IF(AND(DG$2&gt;$D112,DG$2&lt;=EOMONTH($D112,MatCF)),MIN(DG$77-SUM(DG$92:DG111),$F112-SUM($G112:DF112)),0)</f>
        <v>0</v>
      </c>
      <c r="DH112" s="203">
        <f>IF(AND(DH$2&gt;$D112,DH$2&lt;=EOMONTH($D112,MatCF)),MIN(DH$77-SUM(DH$92:DH111),$F112-SUM($G112:DG112)),0)</f>
        <v>0</v>
      </c>
      <c r="DI112" s="203">
        <f>IF(AND(DI$2&gt;$D112,DI$2&lt;=EOMONTH($D112,MatCF)),MIN(DI$77-SUM(DI$92:DI111),$F112-SUM($G112:DH112)),0)</f>
        <v>0</v>
      </c>
      <c r="DJ112" s="203">
        <f>IF(AND(DJ$2&gt;$D112,DJ$2&lt;=EOMONTH($D112,MatCF)),MIN(DJ$77-SUM(DJ$92:DJ111),$F112-SUM($G112:DI112)),0)</f>
        <v>0</v>
      </c>
      <c r="DK112" s="203">
        <f>IF(AND(DK$2&gt;$D112,DK$2&lt;=EOMONTH($D112,MatCF)),MIN(DK$77-SUM(DK$92:DK111),$F112-SUM($G112:DJ112)),0)</f>
        <v>0</v>
      </c>
      <c r="DL112" s="203">
        <f>IF(AND(DL$2&gt;$D112,DL$2&lt;=EOMONTH($D112,MatCF)),MIN(DL$77-SUM(DL$92:DL111),$F112-SUM($G112:DK112)),0)</f>
        <v>0</v>
      </c>
      <c r="DM112" s="203">
        <f>IF(AND(DM$2&gt;$D112,DM$2&lt;=EOMONTH($D112,MatCF)),MIN(DM$77-SUM(DM$92:DM111),$F112-SUM($G112:DL112)),0)</f>
        <v>0</v>
      </c>
      <c r="DN112" s="203">
        <f>IF(AND(DN$2&gt;$D112,DN$2&lt;=EOMONTH($D112,MatCF)),MIN(DN$77-SUM(DN$92:DN111),$F112-SUM($G112:DM112)),0)</f>
        <v>0</v>
      </c>
      <c r="DO112" s="203">
        <f>IF(AND(DO$2&gt;$D112,DO$2&lt;=EOMONTH($D112,MatCF)),MIN(DO$77-SUM(DO$92:DO111),$F112-SUM($G112:DN112)),0)</f>
        <v>0</v>
      </c>
      <c r="DP112" s="203">
        <f>IF(AND(DP$2&gt;$D112,DP$2&lt;=EOMONTH($D112,MatCF)),MIN(DP$77-SUM(DP$92:DP111),$F112-SUM($G112:DO112)),0)</f>
        <v>0</v>
      </c>
      <c r="DQ112" s="203">
        <f>IF(AND(DQ$2&gt;$D112,DQ$2&lt;=EOMONTH($D112,MatCF)),MIN(DQ$77-SUM(DQ$92:DQ111),$F112-SUM($G112:DP112)),0)</f>
        <v>0</v>
      </c>
      <c r="DR112" s="203">
        <f>IF(AND(DR$2&gt;$D112,DR$2&lt;=EOMONTH($D112,MatCF)),MIN(DR$77-SUM(DR$92:DR111),$F112-SUM($G112:DQ112)),0)</f>
        <v>0</v>
      </c>
      <c r="DS112" s="203">
        <f>IF(AND(DS$2&gt;$D112,DS$2&lt;=EOMONTH($D112,MatCF)),MIN(DS$77-SUM(DS$92:DS111),$F112-SUM($G112:DR112)),0)</f>
        <v>0</v>
      </c>
    </row>
    <row r="113" spans="1:123" ht="12.5" x14ac:dyDescent="0.25">
      <c r="A113" s="171">
        <f t="shared" si="679"/>
        <v>21</v>
      </c>
      <c r="B113" s="226"/>
      <c r="C113" s="227"/>
      <c r="D113" s="226">
        <v>45838</v>
      </c>
      <c r="E113" s="171"/>
      <c r="F113" s="203">
        <f ca="1"/>
        <v>0</v>
      </c>
      <c r="G113" s="203"/>
      <c r="H113" s="203">
        <f>IF(AND(H$2&gt;$D113,H$2&lt;=EOMONTH($D113,MatCF)),MIN(H$77-SUM(H$92:H112),$F113-SUM(G113:$G113)),0)</f>
        <v>0</v>
      </c>
      <c r="I113" s="203">
        <f>IF(AND(I$2&gt;$D113,I$2&lt;=EOMONTH($D113,MatCF)),MIN(I$77-SUM(I$92:I112),$F113-SUM($G113:H113)),0)</f>
        <v>0</v>
      </c>
      <c r="J113" s="203">
        <f>IF(AND(J$2&gt;$D113,J$2&lt;=EOMONTH($D113,MatCF)),MIN(J$77-SUM(J$92:J112),$F113-SUM($G113:I113)),0)</f>
        <v>0</v>
      </c>
      <c r="K113" s="203">
        <f>IF(AND(K$2&gt;$D113,K$2&lt;=EOMONTH($D113,MatCF)),MIN(K$77-SUM(K$92:K112),$F113-SUM($G113:J113)),0)</f>
        <v>0</v>
      </c>
      <c r="L113" s="203">
        <f>IF(AND(L$2&gt;$D113,L$2&lt;=EOMONTH($D113,MatCF)),MIN(L$77-SUM(L$92:L112),$F113-SUM($G113:K113)),0)</f>
        <v>0</v>
      </c>
      <c r="M113" s="203">
        <f>IF(AND(M$2&gt;$D113,M$2&lt;=EOMONTH($D113,MatCF)),MIN(M$77-SUM(M$92:M112),$F113-SUM($G113:L113)),0)</f>
        <v>0</v>
      </c>
      <c r="N113" s="203">
        <f>IF(AND(N$2&gt;$D113,N$2&lt;=EOMONTH($D113,MatCF)),MIN(N$77-SUM(N$92:N112),$F113-SUM($G113:M113)),0)</f>
        <v>0</v>
      </c>
      <c r="O113" s="203">
        <f>IF(AND(O$2&gt;$D113,O$2&lt;=EOMONTH($D113,MatCF)),MIN(O$77-SUM(O$92:O112),$F113-SUM($G113:N113)),0)</f>
        <v>0</v>
      </c>
      <c r="P113" s="203">
        <f>IF(AND(P$2&gt;$D113,P$2&lt;=EOMONTH($D113,MatCF)),MIN(P$77-SUM(P$92:P112),$F113-SUM($G113:O113)),0)</f>
        <v>0</v>
      </c>
      <c r="Q113" s="203">
        <f>IF(AND(Q$2&gt;$D113,Q$2&lt;=EOMONTH($D113,MatCF)),MIN(Q$77-SUM(Q$92:Q112),$F113-SUM($G113:P113)),0)</f>
        <v>0</v>
      </c>
      <c r="R113" s="203">
        <f>IF(AND(R$2&gt;$D113,R$2&lt;=EOMONTH($D113,MatCF)),MIN(R$77-SUM(R$92:R112),$F113-SUM($G113:Q113)),0)</f>
        <v>0</v>
      </c>
      <c r="S113" s="203">
        <f>IF(AND(S$2&gt;$D113,S$2&lt;=EOMONTH($D113,MatCF)),MIN(S$77-SUM(S$92:S112),$F113-SUM($G113:R113)),0)</f>
        <v>0</v>
      </c>
      <c r="T113" s="203">
        <f>IF(AND(T$2&gt;$D113,T$2&lt;=EOMONTH($D113,MatCF)),MIN(T$77-SUM(T$92:T112),$F113-SUM($G113:S113)),0)</f>
        <v>0</v>
      </c>
      <c r="U113" s="203">
        <f>IF(AND(U$2&gt;$D113,U$2&lt;=EOMONTH($D113,MatCF)),MIN(U$77-SUM(U$92:U112),$F113-SUM($G113:T113)),0)</f>
        <v>0</v>
      </c>
      <c r="V113" s="203">
        <f>IF(AND(V$2&gt;$D113,V$2&lt;=EOMONTH($D113,MatCF)),MIN(V$77-SUM(V$92:V112),$F113-SUM($G113:U113)),0)</f>
        <v>0</v>
      </c>
      <c r="W113" s="203">
        <f>IF(AND(W$2&gt;$D113,W$2&lt;=EOMONTH($D113,MatCF)),MIN(W$77-SUM(W$92:W112),$F113-SUM($G113:V113)),0)</f>
        <v>0</v>
      </c>
      <c r="X113" s="203">
        <f>IF(AND(X$2&gt;$D113,X$2&lt;=EOMONTH($D113,MatCF)),MIN(X$77-SUM(X$92:X112),$F113-SUM($G113:W113)),0)</f>
        <v>0</v>
      </c>
      <c r="Y113" s="203">
        <f>IF(AND(Y$2&gt;$D113,Y$2&lt;=EOMONTH($D113,MatCF)),MIN(Y$77-SUM(Y$92:Y112),$F113-SUM($G113:X113)),0)</f>
        <v>0</v>
      </c>
      <c r="Z113" s="203">
        <f>IF(AND(Z$2&gt;$D113,Z$2&lt;=EOMONTH($D113,MatCF)),MIN(Z$77-SUM(Z$92:Z112),$F113-SUM($G113:Y113)),0)</f>
        <v>0</v>
      </c>
      <c r="AA113" s="203">
        <f>IF(AND(AA$2&gt;$D113,AA$2&lt;=EOMONTH($D113,MatCF)),MIN(AA$77-SUM(AA$92:AA112),$F113-SUM($G113:Z113)),0)</f>
        <v>0</v>
      </c>
      <c r="AB113" s="203">
        <f>IF(AND(AB$2&gt;$D113,AB$2&lt;=EOMONTH($D113,MatCF)),MIN(AB$77-SUM(AB$92:AB112),$F113-SUM($G113:AA113)),0)</f>
        <v>0</v>
      </c>
      <c r="AC113" s="203">
        <f ca="1">IF(AND(AC$2&gt;$D113,AC$2&lt;=EOMONTH($D113,MatCF)),MIN(AC$77-SUM(AC$92:AC112),$F113-SUM($G113:AB113)),0)</f>
        <v>0</v>
      </c>
      <c r="AD113" s="203">
        <f ca="1">IF(AND(AD$2&gt;$D113,AD$2&lt;=EOMONTH($D113,MatCF)),MIN(AD$77-SUM(AD$92:AD112),$F113-SUM($G113:AC113)),0)</f>
        <v>0</v>
      </c>
      <c r="AE113" s="203">
        <f ca="1">IF(AND(AE$2&gt;$D113,AE$2&lt;=EOMONTH($D113,MatCF)),MIN(AE$77-SUM(AE$92:AE112),$F113-SUM($G113:AD113)),0)</f>
        <v>0</v>
      </c>
      <c r="AF113" s="203">
        <f ca="1">IF(AND(AF$2&gt;$D113,AF$2&lt;=EOMONTH($D113,MatCF)),MIN(AF$77-SUM(AF$92:AF112),$F113-SUM($G113:AE113)),0)</f>
        <v>0</v>
      </c>
      <c r="AG113" s="203">
        <f ca="1">IF(AND(AG$2&gt;$D113,AG$2&lt;=EOMONTH($D113,MatCF)),MIN(AG$77-SUM(AG$92:AG112),$F113-SUM($G113:AF113)),0)</f>
        <v>0</v>
      </c>
      <c r="AH113" s="203">
        <f ca="1">IF(AND(AH$2&gt;$D113,AH$2&lt;=EOMONTH($D113,MatCF)),MIN(AH$77-SUM(AH$92:AH112),$F113-SUM($G113:AG113)),0)</f>
        <v>0</v>
      </c>
      <c r="AI113" s="203">
        <f ca="1">IF(AND(AI$2&gt;$D113,AI$2&lt;=EOMONTH($D113,MatCF)),MIN(AI$77-SUM(AI$92:AI112),$F113-SUM($G113:AH113)),0)</f>
        <v>0</v>
      </c>
      <c r="AJ113" s="203">
        <f ca="1">IF(AND(AJ$2&gt;$D113,AJ$2&lt;=EOMONTH($D113,MatCF)),MIN(AJ$77-SUM(AJ$92:AJ112),$F113-SUM($G113:AI113)),0)</f>
        <v>0</v>
      </c>
      <c r="AK113" s="203">
        <f ca="1">IF(AND(AK$2&gt;$D113,AK$2&lt;=EOMONTH($D113,MatCF)),MIN(AK$77-SUM(AK$92:AK112),$F113-SUM($G113:AJ113)),0)</f>
        <v>0</v>
      </c>
      <c r="AL113" s="203">
        <f ca="1">IF(AND(AL$2&gt;$D113,AL$2&lt;=EOMONTH($D113,MatCF)),MIN(AL$77-SUM(AL$92:AL112),$F113-SUM($G113:AK113)),0)</f>
        <v>0</v>
      </c>
      <c r="AM113" s="203">
        <f ca="1">IF(AND(AM$2&gt;$D113,AM$2&lt;=EOMONTH($D113,MatCF)),MIN(AM$77-SUM(AM$92:AM112),$F113-SUM($G113:AL113)),0)</f>
        <v>0</v>
      </c>
      <c r="AN113" s="203">
        <f ca="1">IF(AND(AN$2&gt;$D113,AN$2&lt;=EOMONTH($D113,MatCF)),MIN(AN$77-SUM(AN$92:AN112),$F113-SUM($G113:AM113)),0)</f>
        <v>0</v>
      </c>
      <c r="AO113" s="203">
        <f ca="1">IF(AND(AO$2&gt;$D113,AO$2&lt;=EOMONTH($D113,MatCF)),MIN(AO$77-SUM(AO$92:AO112),$F113-SUM($G113:AN113)),0)</f>
        <v>0</v>
      </c>
      <c r="AP113" s="203">
        <f ca="1">IF(AND(AP$2&gt;$D113,AP$2&lt;=EOMONTH($D113,MatCF)),MIN(AP$77-SUM(AP$92:AP112),$F113-SUM($G113:AO113)),0)</f>
        <v>0</v>
      </c>
      <c r="AQ113" s="203">
        <f ca="1">IF(AND(AQ$2&gt;$D113,AQ$2&lt;=EOMONTH($D113,MatCF)),MIN(AQ$77-SUM(AQ$92:AQ112),$F113-SUM($G113:AP113)),0)</f>
        <v>0</v>
      </c>
      <c r="AR113" s="203">
        <f ca="1">IF(AND(AR$2&gt;$D113,AR$2&lt;=EOMONTH($D113,MatCF)),MIN(AR$77-SUM(AR$92:AR112),$F113-SUM($G113:AQ113)),0)</f>
        <v>0</v>
      </c>
      <c r="AS113" s="203">
        <f ca="1">IF(AND(AS$2&gt;$D113,AS$2&lt;=EOMONTH($D113,MatCF)),MIN(AS$77-SUM(AS$92:AS112),$F113-SUM($G113:AR113)),0)</f>
        <v>0</v>
      </c>
      <c r="AT113" s="203">
        <f ca="1">IF(AND(AT$2&gt;$D113,AT$2&lt;=EOMONTH($D113,MatCF)),MIN(AT$77-SUM(AT$92:AT112),$F113-SUM($G113:AS113)),0)</f>
        <v>0</v>
      </c>
      <c r="AU113" s="203">
        <f ca="1">IF(AND(AU$2&gt;$D113,AU$2&lt;=EOMONTH($D113,MatCF)),MIN(AU$77-SUM(AU$92:AU112),$F113-SUM($G113:AT113)),0)</f>
        <v>0</v>
      </c>
      <c r="AV113" s="203">
        <f ca="1">IF(AND(AV$2&gt;$D113,AV$2&lt;=EOMONTH($D113,MatCF)),MIN(AV$77-SUM(AV$92:AV112),$F113-SUM($G113:AU113)),0)</f>
        <v>0</v>
      </c>
      <c r="AW113" s="203">
        <f ca="1">IF(AND(AW$2&gt;$D113,AW$2&lt;=EOMONTH($D113,MatCF)),MIN(AW$77-SUM(AW$92:AW112),$F113-SUM($G113:AV113)),0)</f>
        <v>0</v>
      </c>
      <c r="AX113" s="203">
        <f ca="1">IF(AND(AX$2&gt;$D113,AX$2&lt;=EOMONTH($D113,MatCF)),MIN(AX$77-SUM(AX$92:AX112),$F113-SUM($G113:AW113)),0)</f>
        <v>0</v>
      </c>
      <c r="AY113" s="203">
        <f ca="1">IF(AND(AY$2&gt;$D113,AY$2&lt;=EOMONTH($D113,MatCF)),MIN(AY$77-SUM(AY$92:AY112),$F113-SUM($G113:AX113)),0)</f>
        <v>0</v>
      </c>
      <c r="AZ113" s="203">
        <f ca="1">IF(AND(AZ$2&gt;$D113,AZ$2&lt;=EOMONTH($D113,MatCF)),MIN(AZ$77-SUM(AZ$92:AZ112),$F113-SUM($G113:AY113)),0)</f>
        <v>0</v>
      </c>
      <c r="BA113" s="203">
        <f ca="1">IF(AND(BA$2&gt;$D113,BA$2&lt;=EOMONTH($D113,MatCF)),MIN(BA$77-SUM(BA$92:BA112),$F113-SUM($G113:AZ113)),0)</f>
        <v>0</v>
      </c>
      <c r="BB113" s="203">
        <f ca="1">IF(AND(BB$2&gt;$D113,BB$2&lt;=EOMONTH($D113,MatCF)),MIN(BB$77-SUM(BB$92:BB112),$F113-SUM($G113:BA113)),0)</f>
        <v>0</v>
      </c>
      <c r="BC113" s="203">
        <f ca="1">IF(AND(BC$2&gt;$D113,BC$2&lt;=EOMONTH($D113,MatCF)),MIN(BC$77-SUM(BC$92:BC112),$F113-SUM($G113:BB113)),0)</f>
        <v>0</v>
      </c>
      <c r="BD113" s="203">
        <f ca="1">IF(AND(BD$2&gt;$D113,BD$2&lt;=EOMONTH($D113,MatCF)),MIN(BD$77-SUM(BD$92:BD112),$F113-SUM($G113:BC113)),0)</f>
        <v>0</v>
      </c>
      <c r="BE113" s="203">
        <f ca="1">IF(AND(BE$2&gt;$D113,BE$2&lt;=EOMONTH($D113,MatCF)),MIN(BE$77-SUM(BE$92:BE112),$F113-SUM($G113:BD113)),0)</f>
        <v>0</v>
      </c>
      <c r="BF113" s="203">
        <f ca="1">IF(AND(BF$2&gt;$D113,BF$2&lt;=EOMONTH($D113,MatCF)),MIN(BF$77-SUM(BF$92:BF112),$F113-SUM($G113:BE113)),0)</f>
        <v>0</v>
      </c>
      <c r="BG113" s="203">
        <f ca="1">IF(AND(BG$2&gt;$D113,BG$2&lt;=EOMONTH($D113,MatCF)),MIN(BG$77-SUM(BG$92:BG112),$F113-SUM($G113:BF113)),0)</f>
        <v>0</v>
      </c>
      <c r="BH113" s="203">
        <f ca="1">IF(AND(BH$2&gt;$D113,BH$2&lt;=EOMONTH($D113,MatCF)),MIN(BH$77-SUM(BH$92:BH112),$F113-SUM($G113:BG113)),0)</f>
        <v>0</v>
      </c>
      <c r="BI113" s="203">
        <f ca="1">IF(AND(BI$2&gt;$D113,BI$2&lt;=EOMONTH($D113,MatCF)),MIN(BI$77-SUM(BI$92:BI112),$F113-SUM($G113:BH113)),0)</f>
        <v>0</v>
      </c>
      <c r="BJ113" s="203">
        <f ca="1">IF(AND(BJ$2&gt;$D113,BJ$2&lt;=EOMONTH($D113,MatCF)),MIN(BJ$77-SUM(BJ$92:BJ112),$F113-SUM($G113:BI113)),0)</f>
        <v>0</v>
      </c>
      <c r="BK113" s="203">
        <f ca="1">IF(AND(BK$2&gt;$D113,BK$2&lt;=EOMONTH($D113,MatCF)),MIN(BK$77-SUM(BK$92:BK112),$F113-SUM($G113:BJ113)),0)</f>
        <v>0</v>
      </c>
      <c r="BL113" s="203">
        <f ca="1">IF(AND(BL$2&gt;$D113,BL$2&lt;=EOMONTH($D113,MatCF)),MIN(BL$77-SUM(BL$92:BL112),$F113-SUM($G113:BK113)),0)</f>
        <v>0</v>
      </c>
      <c r="BM113" s="203">
        <f ca="1">IF(AND(BM$2&gt;$D113,BM$2&lt;=EOMONTH($D113,MatCF)),MIN(BM$77-SUM(BM$92:BM112),$F113-SUM($G113:BL113)),0)</f>
        <v>0</v>
      </c>
      <c r="BN113" s="203">
        <f ca="1">IF(AND(BN$2&gt;$D113,BN$2&lt;=EOMONTH($D113,MatCF)),MIN(BN$77-SUM(BN$92:BN112),$F113-SUM($G113:BM113)),0)</f>
        <v>0</v>
      </c>
      <c r="BO113" s="203">
        <f ca="1">IF(AND(BO$2&gt;$D113,BO$2&lt;=EOMONTH($D113,MatCF)),MIN(BO$77-SUM(BO$92:BO112),$F113-SUM($G113:BN113)),0)</f>
        <v>0</v>
      </c>
      <c r="BP113" s="203">
        <f ca="1">IF(AND(BP$2&gt;$D113,BP$2&lt;=EOMONTH($D113,MatCF)),MIN(BP$77-SUM(BP$92:BP112),$F113-SUM($G113:BO113)),0)</f>
        <v>0</v>
      </c>
      <c r="BQ113" s="203">
        <f ca="1">IF(AND(BQ$2&gt;$D113,BQ$2&lt;=EOMONTH($D113,MatCF)),MIN(BQ$77-SUM(BQ$92:BQ112),$F113-SUM($G113:BP113)),0)</f>
        <v>0</v>
      </c>
      <c r="BR113" s="203">
        <f ca="1">IF(AND(BR$2&gt;$D113,BR$2&lt;=EOMONTH($D113,MatCF)),MIN(BR$77-SUM(BR$92:BR112),$F113-SUM($G113:BQ113)),0)</f>
        <v>0</v>
      </c>
      <c r="BS113" s="203">
        <f ca="1">IF(AND(BS$2&gt;$D113,BS$2&lt;=EOMONTH($D113,MatCF)),MIN(BS$77-SUM(BS$92:BS112),$F113-SUM($G113:BR113)),0)</f>
        <v>0</v>
      </c>
      <c r="BT113" s="203">
        <f ca="1">IF(AND(BT$2&gt;$D113,BT$2&lt;=EOMONTH($D113,MatCF)),MIN(BT$77-SUM(BT$92:BT112),$F113-SUM($G113:BS113)),0)</f>
        <v>0</v>
      </c>
      <c r="BU113" s="203">
        <f ca="1">IF(AND(BU$2&gt;$D113,BU$2&lt;=EOMONTH($D113,MatCF)),MIN(BU$77-SUM(BU$92:BU112),$F113-SUM($G113:BT113)),0)</f>
        <v>0</v>
      </c>
      <c r="BV113" s="203">
        <f ca="1">IF(AND(BV$2&gt;$D113,BV$2&lt;=EOMONTH($D113,MatCF)),MIN(BV$77-SUM(BV$92:BV112),$F113-SUM($G113:BU113)),0)</f>
        <v>0</v>
      </c>
      <c r="BW113" s="203">
        <f ca="1">IF(AND(BW$2&gt;$D113,BW$2&lt;=EOMONTH($D113,MatCF)),MIN(BW$77-SUM(BW$92:BW112),$F113-SUM($G113:BV113)),0)</f>
        <v>0</v>
      </c>
      <c r="BX113" s="203">
        <f ca="1">IF(AND(BX$2&gt;$D113,BX$2&lt;=EOMONTH($D113,MatCF)),MIN(BX$77-SUM(BX$92:BX112),$F113-SUM($G113:BW113)),0)</f>
        <v>0</v>
      </c>
      <c r="BY113" s="203">
        <f ca="1">IF(AND(BY$2&gt;$D113,BY$2&lt;=EOMONTH($D113,MatCF)),MIN(BY$77-SUM(BY$92:BY112),$F113-SUM($G113:BX113)),0)</f>
        <v>0</v>
      </c>
      <c r="BZ113" s="203">
        <f ca="1">IF(AND(BZ$2&gt;$D113,BZ$2&lt;=EOMONTH($D113,MatCF)),MIN(BZ$77-SUM(BZ$92:BZ112),$F113-SUM($G113:BY113)),0)</f>
        <v>0</v>
      </c>
      <c r="CA113" s="203">
        <f ca="1">IF(AND(CA$2&gt;$D113,CA$2&lt;=EOMONTH($D113,MatCF)),MIN(CA$77-SUM(CA$92:CA112),$F113-SUM($G113:BZ113)),0)</f>
        <v>0</v>
      </c>
      <c r="CB113" s="203">
        <f ca="1">IF(AND(CB$2&gt;$D113,CB$2&lt;=EOMONTH($D113,MatCF)),MIN(CB$77-SUM(CB$92:CB112),$F113-SUM($G113:CA113)),0)</f>
        <v>0</v>
      </c>
      <c r="CC113" s="203">
        <f ca="1">IF(AND(CC$2&gt;$D113,CC$2&lt;=EOMONTH($D113,MatCF)),MIN(CC$77-SUM(CC$92:CC112),$F113-SUM($G113:CB113)),0)</f>
        <v>0</v>
      </c>
      <c r="CD113" s="203">
        <f ca="1">IF(AND(CD$2&gt;$D113,CD$2&lt;=EOMONTH($D113,MatCF)),MIN(CD$77-SUM(CD$92:CD112),$F113-SUM($G113:CC113)),0)</f>
        <v>0</v>
      </c>
      <c r="CE113" s="203">
        <f ca="1">IF(AND(CE$2&gt;$D113,CE$2&lt;=EOMONTH($D113,MatCF)),MIN(CE$77-SUM(CE$92:CE112),$F113-SUM($G113:CD113)),0)</f>
        <v>0</v>
      </c>
      <c r="CF113" s="203">
        <f ca="1">IF(AND(CF$2&gt;$D113,CF$2&lt;=EOMONTH($D113,MatCF)),MIN(CF$77-SUM(CF$92:CF112),$F113-SUM($G113:CE113)),0)</f>
        <v>0</v>
      </c>
      <c r="CG113" s="203">
        <f ca="1">IF(AND(CG$2&gt;$D113,CG$2&lt;=EOMONTH($D113,MatCF)),MIN(CG$77-SUM(CG$92:CG112),$F113-SUM($G113:CF113)),0)</f>
        <v>0</v>
      </c>
      <c r="CH113" s="203">
        <f ca="1">IF(AND(CH$2&gt;$D113,CH$2&lt;=EOMONTH($D113,MatCF)),MIN(CH$77-SUM(CH$92:CH112),$F113-SUM($G113:CG113)),0)</f>
        <v>0</v>
      </c>
      <c r="CI113" s="203">
        <f ca="1">IF(AND(CI$2&gt;$D113,CI$2&lt;=EOMONTH($D113,MatCF)),MIN(CI$77-SUM(CI$92:CI112),$F113-SUM($G113:CH113)),0)</f>
        <v>0</v>
      </c>
      <c r="CJ113" s="203">
        <f ca="1">IF(AND(CJ$2&gt;$D113,CJ$2&lt;=EOMONTH($D113,MatCF)),MIN(CJ$77-SUM(CJ$92:CJ112),$F113-SUM($G113:CI113)),0)</f>
        <v>0</v>
      </c>
      <c r="CK113" s="203">
        <f>IF(AND(CK$2&gt;$D113,CK$2&lt;=EOMONTH($D113,MatCF)),MIN(CK$77-SUM(CK$92:CK112),$F113-SUM($G113:CJ113)),0)</f>
        <v>0</v>
      </c>
      <c r="CL113" s="203">
        <f>IF(AND(CL$2&gt;$D113,CL$2&lt;=EOMONTH($D113,MatCF)),MIN(CL$77-SUM(CL$92:CL112),$F113-SUM($G113:CK113)),0)</f>
        <v>0</v>
      </c>
      <c r="CM113" s="203">
        <f>IF(AND(CM$2&gt;$D113,CM$2&lt;=EOMONTH($D113,MatCF)),MIN(CM$77-SUM(CM$92:CM112),$F113-SUM($G113:CL113)),0)</f>
        <v>0</v>
      </c>
      <c r="CN113" s="203">
        <f>IF(AND(CN$2&gt;$D113,CN$2&lt;=EOMONTH($D113,MatCF)),MIN(CN$77-SUM(CN$92:CN112),$F113-SUM($G113:CM113)),0)</f>
        <v>0</v>
      </c>
      <c r="CO113" s="203">
        <f>IF(AND(CO$2&gt;$D113,CO$2&lt;=EOMONTH($D113,MatCF)),MIN(CO$77-SUM(CO$92:CO112),$F113-SUM($G113:CN113)),0)</f>
        <v>0</v>
      </c>
      <c r="CP113" s="203">
        <f>IF(AND(CP$2&gt;$D113,CP$2&lt;=EOMONTH($D113,MatCF)),MIN(CP$77-SUM(CP$92:CP112),$F113-SUM($G113:CO113)),0)</f>
        <v>0</v>
      </c>
      <c r="CQ113" s="203">
        <f>IF(AND(CQ$2&gt;$D113,CQ$2&lt;=EOMONTH($D113,MatCF)),MIN(CQ$77-SUM(CQ$92:CQ112),$F113-SUM($G113:CP113)),0)</f>
        <v>0</v>
      </c>
      <c r="CR113" s="203">
        <f>IF(AND(CR$2&gt;$D113,CR$2&lt;=EOMONTH($D113,MatCF)),MIN(CR$77-SUM(CR$92:CR112),$F113-SUM($G113:CQ113)),0)</f>
        <v>0</v>
      </c>
      <c r="CS113" s="203">
        <f>IF(AND(CS$2&gt;$D113,CS$2&lt;=EOMONTH($D113,MatCF)),MIN(CS$77-SUM(CS$92:CS112),$F113-SUM($G113:CR113)),0)</f>
        <v>0</v>
      </c>
      <c r="CT113" s="203">
        <f>IF(AND(CT$2&gt;$D113,CT$2&lt;=EOMONTH($D113,MatCF)),MIN(CT$77-SUM(CT$92:CT112),$F113-SUM($G113:CS113)),0)</f>
        <v>0</v>
      </c>
      <c r="CU113" s="203">
        <f>IF(AND(CU$2&gt;$D113,CU$2&lt;=EOMONTH($D113,MatCF)),MIN(CU$77-SUM(CU$92:CU112),$F113-SUM($G113:CT113)),0)</f>
        <v>0</v>
      </c>
      <c r="CV113" s="203">
        <f>IF(AND(CV$2&gt;$D113,CV$2&lt;=EOMONTH($D113,MatCF)),MIN(CV$77-SUM(CV$92:CV112),$F113-SUM($G113:CU113)),0)</f>
        <v>0</v>
      </c>
      <c r="CW113" s="203">
        <f>IF(AND(CW$2&gt;$D113,CW$2&lt;=EOMONTH($D113,MatCF)),MIN(CW$77-SUM(CW$92:CW112),$F113-SUM($G113:CV113)),0)</f>
        <v>0</v>
      </c>
      <c r="CX113" s="203">
        <f>IF(AND(CX$2&gt;$D113,CX$2&lt;=EOMONTH($D113,MatCF)),MIN(CX$77-SUM(CX$92:CX112),$F113-SUM($G113:CW113)),0)</f>
        <v>0</v>
      </c>
      <c r="CY113" s="203">
        <f>IF(AND(CY$2&gt;$D113,CY$2&lt;=EOMONTH($D113,MatCF)),MIN(CY$77-SUM(CY$92:CY112),$F113-SUM($G113:CX113)),0)</f>
        <v>0</v>
      </c>
      <c r="CZ113" s="203">
        <f>IF(AND(CZ$2&gt;$D113,CZ$2&lt;=EOMONTH($D113,MatCF)),MIN(CZ$77-SUM(CZ$92:CZ112),$F113-SUM($G113:CY113)),0)</f>
        <v>0</v>
      </c>
      <c r="DA113" s="203">
        <f>IF(AND(DA$2&gt;$D113,DA$2&lt;=EOMONTH($D113,MatCF)),MIN(DA$77-SUM(DA$92:DA112),$F113-SUM($G113:CZ113)),0)</f>
        <v>0</v>
      </c>
      <c r="DB113" s="203">
        <f>IF(AND(DB$2&gt;$D113,DB$2&lt;=EOMONTH($D113,MatCF)),MIN(DB$77-SUM(DB$92:DB112),$F113-SUM($G113:DA113)),0)</f>
        <v>0</v>
      </c>
      <c r="DC113" s="203">
        <f>IF(AND(DC$2&gt;$D113,DC$2&lt;=EOMONTH($D113,MatCF)),MIN(DC$77-SUM(DC$92:DC112),$F113-SUM($G113:DB113)),0)</f>
        <v>0</v>
      </c>
      <c r="DD113" s="203">
        <f>IF(AND(DD$2&gt;$D113,DD$2&lt;=EOMONTH($D113,MatCF)),MIN(DD$77-SUM(DD$92:DD112),$F113-SUM($G113:DC113)),0)</f>
        <v>0</v>
      </c>
      <c r="DE113" s="203">
        <f>IF(AND(DE$2&gt;$D113,DE$2&lt;=EOMONTH($D113,MatCF)),MIN(DE$77-SUM(DE$92:DE112),$F113-SUM($G113:DD113)),0)</f>
        <v>0</v>
      </c>
      <c r="DF113" s="203">
        <f>IF(AND(DF$2&gt;$D113,DF$2&lt;=EOMONTH($D113,MatCF)),MIN(DF$77-SUM(DF$92:DF112),$F113-SUM($G113:DE113)),0)</f>
        <v>0</v>
      </c>
      <c r="DG113" s="203">
        <f>IF(AND(DG$2&gt;$D113,DG$2&lt;=EOMONTH($D113,MatCF)),MIN(DG$77-SUM(DG$92:DG112),$F113-SUM($G113:DF113)),0)</f>
        <v>0</v>
      </c>
      <c r="DH113" s="203">
        <f>IF(AND(DH$2&gt;$D113,DH$2&lt;=EOMONTH($D113,MatCF)),MIN(DH$77-SUM(DH$92:DH112),$F113-SUM($G113:DG113)),0)</f>
        <v>0</v>
      </c>
      <c r="DI113" s="203">
        <f>IF(AND(DI$2&gt;$D113,DI$2&lt;=EOMONTH($D113,MatCF)),MIN(DI$77-SUM(DI$92:DI112),$F113-SUM($G113:DH113)),0)</f>
        <v>0</v>
      </c>
      <c r="DJ113" s="203">
        <f>IF(AND(DJ$2&gt;$D113,DJ$2&lt;=EOMONTH($D113,MatCF)),MIN(DJ$77-SUM(DJ$92:DJ112),$F113-SUM($G113:DI113)),0)</f>
        <v>0</v>
      </c>
      <c r="DK113" s="203">
        <f>IF(AND(DK$2&gt;$D113,DK$2&lt;=EOMONTH($D113,MatCF)),MIN(DK$77-SUM(DK$92:DK112),$F113-SUM($G113:DJ113)),0)</f>
        <v>0</v>
      </c>
      <c r="DL113" s="203">
        <f>IF(AND(DL$2&gt;$D113,DL$2&lt;=EOMONTH($D113,MatCF)),MIN(DL$77-SUM(DL$92:DL112),$F113-SUM($G113:DK113)),0)</f>
        <v>0</v>
      </c>
      <c r="DM113" s="203">
        <f>IF(AND(DM$2&gt;$D113,DM$2&lt;=EOMONTH($D113,MatCF)),MIN(DM$77-SUM(DM$92:DM112),$F113-SUM($G113:DL113)),0)</f>
        <v>0</v>
      </c>
      <c r="DN113" s="203">
        <f>IF(AND(DN$2&gt;$D113,DN$2&lt;=EOMONTH($D113,MatCF)),MIN(DN$77-SUM(DN$92:DN112),$F113-SUM($G113:DM113)),0)</f>
        <v>0</v>
      </c>
      <c r="DO113" s="203">
        <f>IF(AND(DO$2&gt;$D113,DO$2&lt;=EOMONTH($D113,MatCF)),MIN(DO$77-SUM(DO$92:DO112),$F113-SUM($G113:DN113)),0)</f>
        <v>0</v>
      </c>
      <c r="DP113" s="203">
        <f>IF(AND(DP$2&gt;$D113,DP$2&lt;=EOMONTH($D113,MatCF)),MIN(DP$77-SUM(DP$92:DP112),$F113-SUM($G113:DO113)),0)</f>
        <v>0</v>
      </c>
      <c r="DQ113" s="203">
        <f>IF(AND(DQ$2&gt;$D113,DQ$2&lt;=EOMONTH($D113,MatCF)),MIN(DQ$77-SUM(DQ$92:DQ112),$F113-SUM($G113:DP113)),0)</f>
        <v>0</v>
      </c>
      <c r="DR113" s="203">
        <f>IF(AND(DR$2&gt;$D113,DR$2&lt;=EOMONTH($D113,MatCF)),MIN(DR$77-SUM(DR$92:DR112),$F113-SUM($G113:DQ113)),0)</f>
        <v>0</v>
      </c>
      <c r="DS113" s="203">
        <f>IF(AND(DS$2&gt;$D113,DS$2&lt;=EOMONTH($D113,MatCF)),MIN(DS$77-SUM(DS$92:DS112),$F113-SUM($G113:DR113)),0)</f>
        <v>0</v>
      </c>
    </row>
    <row r="114" spans="1:123" ht="12.5" x14ac:dyDescent="0.25">
      <c r="A114" s="171">
        <f t="shared" si="679"/>
        <v>22</v>
      </c>
      <c r="B114" s="226"/>
      <c r="C114" s="227"/>
      <c r="D114" s="226">
        <v>45930</v>
      </c>
      <c r="E114" s="171"/>
      <c r="F114" s="203">
        <f ca="1"/>
        <v>0</v>
      </c>
      <c r="G114" s="203"/>
      <c r="H114" s="203">
        <f>IF(AND(H$2&gt;$D114,H$2&lt;=EOMONTH($D114,MatCF)),MIN(H$77-SUM(H$92:H113),$F114-SUM(G114:$G114)),0)</f>
        <v>0</v>
      </c>
      <c r="I114" s="203">
        <f>IF(AND(I$2&gt;$D114,I$2&lt;=EOMONTH($D114,MatCF)),MIN(I$77-SUM(I$92:I113),$F114-SUM($G114:H114)),0)</f>
        <v>0</v>
      </c>
      <c r="J114" s="203">
        <f>IF(AND(J$2&gt;$D114,J$2&lt;=EOMONTH($D114,MatCF)),MIN(J$77-SUM(J$92:J113),$F114-SUM($G114:I114)),0)</f>
        <v>0</v>
      </c>
      <c r="K114" s="203">
        <f>IF(AND(K$2&gt;$D114,K$2&lt;=EOMONTH($D114,MatCF)),MIN(K$77-SUM(K$92:K113),$F114-SUM($G114:J114)),0)</f>
        <v>0</v>
      </c>
      <c r="L114" s="203">
        <f>IF(AND(L$2&gt;$D114,L$2&lt;=EOMONTH($D114,MatCF)),MIN(L$77-SUM(L$92:L113),$F114-SUM($G114:K114)),0)</f>
        <v>0</v>
      </c>
      <c r="M114" s="203">
        <f>IF(AND(M$2&gt;$D114,M$2&lt;=EOMONTH($D114,MatCF)),MIN(M$77-SUM(M$92:M113),$F114-SUM($G114:L114)),0)</f>
        <v>0</v>
      </c>
      <c r="N114" s="203">
        <f>IF(AND(N$2&gt;$D114,N$2&lt;=EOMONTH($D114,MatCF)),MIN(N$77-SUM(N$92:N113),$F114-SUM($G114:M114)),0)</f>
        <v>0</v>
      </c>
      <c r="O114" s="203">
        <f>IF(AND(O$2&gt;$D114,O$2&lt;=EOMONTH($D114,MatCF)),MIN(O$77-SUM(O$92:O113),$F114-SUM($G114:N114)),0)</f>
        <v>0</v>
      </c>
      <c r="P114" s="203">
        <f>IF(AND(P$2&gt;$D114,P$2&lt;=EOMONTH($D114,MatCF)),MIN(P$77-SUM(P$92:P113),$F114-SUM($G114:O114)),0)</f>
        <v>0</v>
      </c>
      <c r="Q114" s="203">
        <f>IF(AND(Q$2&gt;$D114,Q$2&lt;=EOMONTH($D114,MatCF)),MIN(Q$77-SUM(Q$92:Q113),$F114-SUM($G114:P114)),0)</f>
        <v>0</v>
      </c>
      <c r="R114" s="203">
        <f>IF(AND(R$2&gt;$D114,R$2&lt;=EOMONTH($D114,MatCF)),MIN(R$77-SUM(R$92:R113),$F114-SUM($G114:Q114)),0)</f>
        <v>0</v>
      </c>
      <c r="S114" s="203">
        <f>IF(AND(S$2&gt;$D114,S$2&lt;=EOMONTH($D114,MatCF)),MIN(S$77-SUM(S$92:S113),$F114-SUM($G114:R114)),0)</f>
        <v>0</v>
      </c>
      <c r="T114" s="203">
        <f>IF(AND(T$2&gt;$D114,T$2&lt;=EOMONTH($D114,MatCF)),MIN(T$77-SUM(T$92:T113),$F114-SUM($G114:S114)),0)</f>
        <v>0</v>
      </c>
      <c r="U114" s="203">
        <f>IF(AND(U$2&gt;$D114,U$2&lt;=EOMONTH($D114,MatCF)),MIN(U$77-SUM(U$92:U113),$F114-SUM($G114:T114)),0)</f>
        <v>0</v>
      </c>
      <c r="V114" s="203">
        <f>IF(AND(V$2&gt;$D114,V$2&lt;=EOMONTH($D114,MatCF)),MIN(V$77-SUM(V$92:V113),$F114-SUM($G114:U114)),0)</f>
        <v>0</v>
      </c>
      <c r="W114" s="203">
        <f>IF(AND(W$2&gt;$D114,W$2&lt;=EOMONTH($D114,MatCF)),MIN(W$77-SUM(W$92:W113),$F114-SUM($G114:V114)),0)</f>
        <v>0</v>
      </c>
      <c r="X114" s="203">
        <f>IF(AND(X$2&gt;$D114,X$2&lt;=EOMONTH($D114,MatCF)),MIN(X$77-SUM(X$92:X113),$F114-SUM($G114:W114)),0)</f>
        <v>0</v>
      </c>
      <c r="Y114" s="203">
        <f>IF(AND(Y$2&gt;$D114,Y$2&lt;=EOMONTH($D114,MatCF)),MIN(Y$77-SUM(Y$92:Y113),$F114-SUM($G114:X114)),0)</f>
        <v>0</v>
      </c>
      <c r="Z114" s="203">
        <f>IF(AND(Z$2&gt;$D114,Z$2&lt;=EOMONTH($D114,MatCF)),MIN(Z$77-SUM(Z$92:Z113),$F114-SUM($G114:Y114)),0)</f>
        <v>0</v>
      </c>
      <c r="AA114" s="203">
        <f>IF(AND(AA$2&gt;$D114,AA$2&lt;=EOMONTH($D114,MatCF)),MIN(AA$77-SUM(AA$92:AA113),$F114-SUM($G114:Z114)),0)</f>
        <v>0</v>
      </c>
      <c r="AB114" s="203">
        <f>IF(AND(AB$2&gt;$D114,AB$2&lt;=EOMONTH($D114,MatCF)),MIN(AB$77-SUM(AB$92:AB113),$F114-SUM($G114:AA114)),0)</f>
        <v>0</v>
      </c>
      <c r="AC114" s="203">
        <f>IF(AND(AC$2&gt;$D114,AC$2&lt;=EOMONTH($D114,MatCF)),MIN(AC$77-SUM(AC$92:AC113),$F114-SUM($G114:AB114)),0)</f>
        <v>0</v>
      </c>
      <c r="AD114" s="203">
        <f ca="1">IF(AND(AD$2&gt;$D114,AD$2&lt;=EOMONTH($D114,MatCF)),MIN(AD$77-SUM(AD$92:AD113),$F114-SUM($G114:AC114)),0)</f>
        <v>0</v>
      </c>
      <c r="AE114" s="203">
        <f ca="1">IF(AND(AE$2&gt;$D114,AE$2&lt;=EOMONTH($D114,MatCF)),MIN(AE$77-SUM(AE$92:AE113),$F114-SUM($G114:AD114)),0)</f>
        <v>0</v>
      </c>
      <c r="AF114" s="203">
        <f ca="1">IF(AND(AF$2&gt;$D114,AF$2&lt;=EOMONTH($D114,MatCF)),MIN(AF$77-SUM(AF$92:AF113),$F114-SUM($G114:AE114)),0)</f>
        <v>0</v>
      </c>
      <c r="AG114" s="203">
        <f ca="1">IF(AND(AG$2&gt;$D114,AG$2&lt;=EOMONTH($D114,MatCF)),MIN(AG$77-SUM(AG$92:AG113),$F114-SUM($G114:AF114)),0)</f>
        <v>0</v>
      </c>
      <c r="AH114" s="203">
        <f ca="1">IF(AND(AH$2&gt;$D114,AH$2&lt;=EOMONTH($D114,MatCF)),MIN(AH$77-SUM(AH$92:AH113),$F114-SUM($G114:AG114)),0)</f>
        <v>0</v>
      </c>
      <c r="AI114" s="203">
        <f ca="1">IF(AND(AI$2&gt;$D114,AI$2&lt;=EOMONTH($D114,MatCF)),MIN(AI$77-SUM(AI$92:AI113),$F114-SUM($G114:AH114)),0)</f>
        <v>0</v>
      </c>
      <c r="AJ114" s="203">
        <f ca="1">IF(AND(AJ$2&gt;$D114,AJ$2&lt;=EOMONTH($D114,MatCF)),MIN(AJ$77-SUM(AJ$92:AJ113),$F114-SUM($G114:AI114)),0)</f>
        <v>0</v>
      </c>
      <c r="AK114" s="203">
        <f ca="1">IF(AND(AK$2&gt;$D114,AK$2&lt;=EOMONTH($D114,MatCF)),MIN(AK$77-SUM(AK$92:AK113),$F114-SUM($G114:AJ114)),0)</f>
        <v>0</v>
      </c>
      <c r="AL114" s="203">
        <f ca="1">IF(AND(AL$2&gt;$D114,AL$2&lt;=EOMONTH($D114,MatCF)),MIN(AL$77-SUM(AL$92:AL113),$F114-SUM($G114:AK114)),0)</f>
        <v>0</v>
      </c>
      <c r="AM114" s="203">
        <f ca="1">IF(AND(AM$2&gt;$D114,AM$2&lt;=EOMONTH($D114,MatCF)),MIN(AM$77-SUM(AM$92:AM113),$F114-SUM($G114:AL114)),0)</f>
        <v>0</v>
      </c>
      <c r="AN114" s="203">
        <f ca="1">IF(AND(AN$2&gt;$D114,AN$2&lt;=EOMONTH($D114,MatCF)),MIN(AN$77-SUM(AN$92:AN113),$F114-SUM($G114:AM114)),0)</f>
        <v>0</v>
      </c>
      <c r="AO114" s="203">
        <f ca="1">IF(AND(AO$2&gt;$D114,AO$2&lt;=EOMONTH($D114,MatCF)),MIN(AO$77-SUM(AO$92:AO113),$F114-SUM($G114:AN114)),0)</f>
        <v>0</v>
      </c>
      <c r="AP114" s="203">
        <f ca="1">IF(AND(AP$2&gt;$D114,AP$2&lt;=EOMONTH($D114,MatCF)),MIN(AP$77-SUM(AP$92:AP113),$F114-SUM($G114:AO114)),0)</f>
        <v>0</v>
      </c>
      <c r="AQ114" s="203">
        <f ca="1">IF(AND(AQ$2&gt;$D114,AQ$2&lt;=EOMONTH($D114,MatCF)),MIN(AQ$77-SUM(AQ$92:AQ113),$F114-SUM($G114:AP114)),0)</f>
        <v>0</v>
      </c>
      <c r="AR114" s="203">
        <f ca="1">IF(AND(AR$2&gt;$D114,AR$2&lt;=EOMONTH($D114,MatCF)),MIN(AR$77-SUM(AR$92:AR113),$F114-SUM($G114:AQ114)),0)</f>
        <v>0</v>
      </c>
      <c r="AS114" s="203">
        <f ca="1">IF(AND(AS$2&gt;$D114,AS$2&lt;=EOMONTH($D114,MatCF)),MIN(AS$77-SUM(AS$92:AS113),$F114-SUM($G114:AR114)),0)</f>
        <v>0</v>
      </c>
      <c r="AT114" s="203">
        <f ca="1">IF(AND(AT$2&gt;$D114,AT$2&lt;=EOMONTH($D114,MatCF)),MIN(AT$77-SUM(AT$92:AT113),$F114-SUM($G114:AS114)),0)</f>
        <v>0</v>
      </c>
      <c r="AU114" s="203">
        <f ca="1">IF(AND(AU$2&gt;$D114,AU$2&lt;=EOMONTH($D114,MatCF)),MIN(AU$77-SUM(AU$92:AU113),$F114-SUM($G114:AT114)),0)</f>
        <v>0</v>
      </c>
      <c r="AV114" s="203">
        <f ca="1">IF(AND(AV$2&gt;$D114,AV$2&lt;=EOMONTH($D114,MatCF)),MIN(AV$77-SUM(AV$92:AV113),$F114-SUM($G114:AU114)),0)</f>
        <v>0</v>
      </c>
      <c r="AW114" s="203">
        <f ca="1">IF(AND(AW$2&gt;$D114,AW$2&lt;=EOMONTH($D114,MatCF)),MIN(AW$77-SUM(AW$92:AW113),$F114-SUM($G114:AV114)),0)</f>
        <v>0</v>
      </c>
      <c r="AX114" s="203">
        <f ca="1">IF(AND(AX$2&gt;$D114,AX$2&lt;=EOMONTH($D114,MatCF)),MIN(AX$77-SUM(AX$92:AX113),$F114-SUM($G114:AW114)),0)</f>
        <v>0</v>
      </c>
      <c r="AY114" s="203">
        <f ca="1">IF(AND(AY$2&gt;$D114,AY$2&lt;=EOMONTH($D114,MatCF)),MIN(AY$77-SUM(AY$92:AY113),$F114-SUM($G114:AX114)),0)</f>
        <v>0</v>
      </c>
      <c r="AZ114" s="203">
        <f ca="1">IF(AND(AZ$2&gt;$D114,AZ$2&lt;=EOMONTH($D114,MatCF)),MIN(AZ$77-SUM(AZ$92:AZ113),$F114-SUM($G114:AY114)),0)</f>
        <v>0</v>
      </c>
      <c r="BA114" s="203">
        <f ca="1">IF(AND(BA$2&gt;$D114,BA$2&lt;=EOMONTH($D114,MatCF)),MIN(BA$77-SUM(BA$92:BA113),$F114-SUM($G114:AZ114)),0)</f>
        <v>0</v>
      </c>
      <c r="BB114" s="203">
        <f ca="1">IF(AND(BB$2&gt;$D114,BB$2&lt;=EOMONTH($D114,MatCF)),MIN(BB$77-SUM(BB$92:BB113),$F114-SUM($G114:BA114)),0)</f>
        <v>0</v>
      </c>
      <c r="BC114" s="203">
        <f ca="1">IF(AND(BC$2&gt;$D114,BC$2&lt;=EOMONTH($D114,MatCF)),MIN(BC$77-SUM(BC$92:BC113),$F114-SUM($G114:BB114)),0)</f>
        <v>0</v>
      </c>
      <c r="BD114" s="203">
        <f ca="1">IF(AND(BD$2&gt;$D114,BD$2&lt;=EOMONTH($D114,MatCF)),MIN(BD$77-SUM(BD$92:BD113),$F114-SUM($G114:BC114)),0)</f>
        <v>0</v>
      </c>
      <c r="BE114" s="203">
        <f ca="1">IF(AND(BE$2&gt;$D114,BE$2&lt;=EOMONTH($D114,MatCF)),MIN(BE$77-SUM(BE$92:BE113),$F114-SUM($G114:BD114)),0)</f>
        <v>0</v>
      </c>
      <c r="BF114" s="203">
        <f ca="1">IF(AND(BF$2&gt;$D114,BF$2&lt;=EOMONTH($D114,MatCF)),MIN(BF$77-SUM(BF$92:BF113),$F114-SUM($G114:BE114)),0)</f>
        <v>0</v>
      </c>
      <c r="BG114" s="203">
        <f ca="1">IF(AND(BG$2&gt;$D114,BG$2&lt;=EOMONTH($D114,MatCF)),MIN(BG$77-SUM(BG$92:BG113),$F114-SUM($G114:BF114)),0)</f>
        <v>0</v>
      </c>
      <c r="BH114" s="203">
        <f ca="1">IF(AND(BH$2&gt;$D114,BH$2&lt;=EOMONTH($D114,MatCF)),MIN(BH$77-SUM(BH$92:BH113),$F114-SUM($G114:BG114)),0)</f>
        <v>0</v>
      </c>
      <c r="BI114" s="203">
        <f ca="1">IF(AND(BI$2&gt;$D114,BI$2&lt;=EOMONTH($D114,MatCF)),MIN(BI$77-SUM(BI$92:BI113),$F114-SUM($G114:BH114)),0)</f>
        <v>0</v>
      </c>
      <c r="BJ114" s="203">
        <f ca="1">IF(AND(BJ$2&gt;$D114,BJ$2&lt;=EOMONTH($D114,MatCF)),MIN(BJ$77-SUM(BJ$92:BJ113),$F114-SUM($G114:BI114)),0)</f>
        <v>0</v>
      </c>
      <c r="BK114" s="203">
        <f ca="1">IF(AND(BK$2&gt;$D114,BK$2&lt;=EOMONTH($D114,MatCF)),MIN(BK$77-SUM(BK$92:BK113),$F114-SUM($G114:BJ114)),0)</f>
        <v>0</v>
      </c>
      <c r="BL114" s="203">
        <f ca="1">IF(AND(BL$2&gt;$D114,BL$2&lt;=EOMONTH($D114,MatCF)),MIN(BL$77-SUM(BL$92:BL113),$F114-SUM($G114:BK114)),0)</f>
        <v>0</v>
      </c>
      <c r="BM114" s="203">
        <f ca="1">IF(AND(BM$2&gt;$D114,BM$2&lt;=EOMONTH($D114,MatCF)),MIN(BM$77-SUM(BM$92:BM113),$F114-SUM($G114:BL114)),0)</f>
        <v>0</v>
      </c>
      <c r="BN114" s="203">
        <f ca="1">IF(AND(BN$2&gt;$D114,BN$2&lt;=EOMONTH($D114,MatCF)),MIN(BN$77-SUM(BN$92:BN113),$F114-SUM($G114:BM114)),0)</f>
        <v>0</v>
      </c>
      <c r="BO114" s="203">
        <f ca="1">IF(AND(BO$2&gt;$D114,BO$2&lt;=EOMONTH($D114,MatCF)),MIN(BO$77-SUM(BO$92:BO113),$F114-SUM($G114:BN114)),0)</f>
        <v>0</v>
      </c>
      <c r="BP114" s="203">
        <f ca="1">IF(AND(BP$2&gt;$D114,BP$2&lt;=EOMONTH($D114,MatCF)),MIN(BP$77-SUM(BP$92:BP113),$F114-SUM($G114:BO114)),0)</f>
        <v>0</v>
      </c>
      <c r="BQ114" s="203">
        <f ca="1">IF(AND(BQ$2&gt;$D114,BQ$2&lt;=EOMONTH($D114,MatCF)),MIN(BQ$77-SUM(BQ$92:BQ113),$F114-SUM($G114:BP114)),0)</f>
        <v>0</v>
      </c>
      <c r="BR114" s="203">
        <f ca="1">IF(AND(BR$2&gt;$D114,BR$2&lt;=EOMONTH($D114,MatCF)),MIN(BR$77-SUM(BR$92:BR113),$F114-SUM($G114:BQ114)),0)</f>
        <v>0</v>
      </c>
      <c r="BS114" s="203">
        <f ca="1">IF(AND(BS$2&gt;$D114,BS$2&lt;=EOMONTH($D114,MatCF)),MIN(BS$77-SUM(BS$92:BS113),$F114-SUM($G114:BR114)),0)</f>
        <v>0</v>
      </c>
      <c r="BT114" s="203">
        <f ca="1">IF(AND(BT$2&gt;$D114,BT$2&lt;=EOMONTH($D114,MatCF)),MIN(BT$77-SUM(BT$92:BT113),$F114-SUM($G114:BS114)),0)</f>
        <v>0</v>
      </c>
      <c r="BU114" s="203">
        <f ca="1">IF(AND(BU$2&gt;$D114,BU$2&lt;=EOMONTH($D114,MatCF)),MIN(BU$77-SUM(BU$92:BU113),$F114-SUM($G114:BT114)),0)</f>
        <v>0</v>
      </c>
      <c r="BV114" s="203">
        <f ca="1">IF(AND(BV$2&gt;$D114,BV$2&lt;=EOMONTH($D114,MatCF)),MIN(BV$77-SUM(BV$92:BV113),$F114-SUM($G114:BU114)),0)</f>
        <v>0</v>
      </c>
      <c r="BW114" s="203">
        <f ca="1">IF(AND(BW$2&gt;$D114,BW$2&lt;=EOMONTH($D114,MatCF)),MIN(BW$77-SUM(BW$92:BW113),$F114-SUM($G114:BV114)),0)</f>
        <v>0</v>
      </c>
      <c r="BX114" s="203">
        <f ca="1">IF(AND(BX$2&gt;$D114,BX$2&lt;=EOMONTH($D114,MatCF)),MIN(BX$77-SUM(BX$92:BX113),$F114-SUM($G114:BW114)),0)</f>
        <v>0</v>
      </c>
      <c r="BY114" s="203">
        <f ca="1">IF(AND(BY$2&gt;$D114,BY$2&lt;=EOMONTH($D114,MatCF)),MIN(BY$77-SUM(BY$92:BY113),$F114-SUM($G114:BX114)),0)</f>
        <v>0</v>
      </c>
      <c r="BZ114" s="203">
        <f ca="1">IF(AND(BZ$2&gt;$D114,BZ$2&lt;=EOMONTH($D114,MatCF)),MIN(BZ$77-SUM(BZ$92:BZ113),$F114-SUM($G114:BY114)),0)</f>
        <v>0</v>
      </c>
      <c r="CA114" s="203">
        <f ca="1">IF(AND(CA$2&gt;$D114,CA$2&lt;=EOMONTH($D114,MatCF)),MIN(CA$77-SUM(CA$92:CA113),$F114-SUM($G114:BZ114)),0)</f>
        <v>0</v>
      </c>
      <c r="CB114" s="203">
        <f ca="1">IF(AND(CB$2&gt;$D114,CB$2&lt;=EOMONTH($D114,MatCF)),MIN(CB$77-SUM(CB$92:CB113),$F114-SUM($G114:CA114)),0)</f>
        <v>0</v>
      </c>
      <c r="CC114" s="203">
        <f ca="1">IF(AND(CC$2&gt;$D114,CC$2&lt;=EOMONTH($D114,MatCF)),MIN(CC$77-SUM(CC$92:CC113),$F114-SUM($G114:CB114)),0)</f>
        <v>0</v>
      </c>
      <c r="CD114" s="203">
        <f ca="1">IF(AND(CD$2&gt;$D114,CD$2&lt;=EOMONTH($D114,MatCF)),MIN(CD$77-SUM(CD$92:CD113),$F114-SUM($G114:CC114)),0)</f>
        <v>0</v>
      </c>
      <c r="CE114" s="203">
        <f ca="1">IF(AND(CE$2&gt;$D114,CE$2&lt;=EOMONTH($D114,MatCF)),MIN(CE$77-SUM(CE$92:CE113),$F114-SUM($G114:CD114)),0)</f>
        <v>0</v>
      </c>
      <c r="CF114" s="203">
        <f ca="1">IF(AND(CF$2&gt;$D114,CF$2&lt;=EOMONTH($D114,MatCF)),MIN(CF$77-SUM(CF$92:CF113),$F114-SUM($G114:CE114)),0)</f>
        <v>0</v>
      </c>
      <c r="CG114" s="203">
        <f ca="1">IF(AND(CG$2&gt;$D114,CG$2&lt;=EOMONTH($D114,MatCF)),MIN(CG$77-SUM(CG$92:CG113),$F114-SUM($G114:CF114)),0)</f>
        <v>0</v>
      </c>
      <c r="CH114" s="203">
        <f ca="1">IF(AND(CH$2&gt;$D114,CH$2&lt;=EOMONTH($D114,MatCF)),MIN(CH$77-SUM(CH$92:CH113),$F114-SUM($G114:CG114)),0)</f>
        <v>0</v>
      </c>
      <c r="CI114" s="203">
        <f ca="1">IF(AND(CI$2&gt;$D114,CI$2&lt;=EOMONTH($D114,MatCF)),MIN(CI$77-SUM(CI$92:CI113),$F114-SUM($G114:CH114)),0)</f>
        <v>0</v>
      </c>
      <c r="CJ114" s="203">
        <f ca="1">IF(AND(CJ$2&gt;$D114,CJ$2&lt;=EOMONTH($D114,MatCF)),MIN(CJ$77-SUM(CJ$92:CJ113),$F114-SUM($G114:CI114)),0)</f>
        <v>0</v>
      </c>
      <c r="CK114" s="203">
        <f ca="1">IF(AND(CK$2&gt;$D114,CK$2&lt;=EOMONTH($D114,MatCF)),MIN(CK$77-SUM(CK$92:CK113),$F114-SUM($G114:CJ114)),0)</f>
        <v>0</v>
      </c>
      <c r="CL114" s="203">
        <f>IF(AND(CL$2&gt;$D114,CL$2&lt;=EOMONTH($D114,MatCF)),MIN(CL$77-SUM(CL$92:CL113),$F114-SUM($G114:CK114)),0)</f>
        <v>0</v>
      </c>
      <c r="CM114" s="203">
        <f>IF(AND(CM$2&gt;$D114,CM$2&lt;=EOMONTH($D114,MatCF)),MIN(CM$77-SUM(CM$92:CM113),$F114-SUM($G114:CL114)),0)</f>
        <v>0</v>
      </c>
      <c r="CN114" s="203">
        <f>IF(AND(CN$2&gt;$D114,CN$2&lt;=EOMONTH($D114,MatCF)),MIN(CN$77-SUM(CN$92:CN113),$F114-SUM($G114:CM114)),0)</f>
        <v>0</v>
      </c>
      <c r="CO114" s="203">
        <f>IF(AND(CO$2&gt;$D114,CO$2&lt;=EOMONTH($D114,MatCF)),MIN(CO$77-SUM(CO$92:CO113),$F114-SUM($G114:CN114)),0)</f>
        <v>0</v>
      </c>
      <c r="CP114" s="203">
        <f>IF(AND(CP$2&gt;$D114,CP$2&lt;=EOMONTH($D114,MatCF)),MIN(CP$77-SUM(CP$92:CP113),$F114-SUM($G114:CO114)),0)</f>
        <v>0</v>
      </c>
      <c r="CQ114" s="203">
        <f>IF(AND(CQ$2&gt;$D114,CQ$2&lt;=EOMONTH($D114,MatCF)),MIN(CQ$77-SUM(CQ$92:CQ113),$F114-SUM($G114:CP114)),0)</f>
        <v>0</v>
      </c>
      <c r="CR114" s="203">
        <f>IF(AND(CR$2&gt;$D114,CR$2&lt;=EOMONTH($D114,MatCF)),MIN(CR$77-SUM(CR$92:CR113),$F114-SUM($G114:CQ114)),0)</f>
        <v>0</v>
      </c>
      <c r="CS114" s="203">
        <f>IF(AND(CS$2&gt;$D114,CS$2&lt;=EOMONTH($D114,MatCF)),MIN(CS$77-SUM(CS$92:CS113),$F114-SUM($G114:CR114)),0)</f>
        <v>0</v>
      </c>
      <c r="CT114" s="203">
        <f>IF(AND(CT$2&gt;$D114,CT$2&lt;=EOMONTH($D114,MatCF)),MIN(CT$77-SUM(CT$92:CT113),$F114-SUM($G114:CS114)),0)</f>
        <v>0</v>
      </c>
      <c r="CU114" s="203">
        <f>IF(AND(CU$2&gt;$D114,CU$2&lt;=EOMONTH($D114,MatCF)),MIN(CU$77-SUM(CU$92:CU113),$F114-SUM($G114:CT114)),0)</f>
        <v>0</v>
      </c>
      <c r="CV114" s="203">
        <f>IF(AND(CV$2&gt;$D114,CV$2&lt;=EOMONTH($D114,MatCF)),MIN(CV$77-SUM(CV$92:CV113),$F114-SUM($G114:CU114)),0)</f>
        <v>0</v>
      </c>
      <c r="CW114" s="203">
        <f>IF(AND(CW$2&gt;$D114,CW$2&lt;=EOMONTH($D114,MatCF)),MIN(CW$77-SUM(CW$92:CW113),$F114-SUM($G114:CV114)),0)</f>
        <v>0</v>
      </c>
      <c r="CX114" s="203">
        <f>IF(AND(CX$2&gt;$D114,CX$2&lt;=EOMONTH($D114,MatCF)),MIN(CX$77-SUM(CX$92:CX113),$F114-SUM($G114:CW114)),0)</f>
        <v>0</v>
      </c>
      <c r="CY114" s="203">
        <f>IF(AND(CY$2&gt;$D114,CY$2&lt;=EOMONTH($D114,MatCF)),MIN(CY$77-SUM(CY$92:CY113),$F114-SUM($G114:CX114)),0)</f>
        <v>0</v>
      </c>
      <c r="CZ114" s="203">
        <f>IF(AND(CZ$2&gt;$D114,CZ$2&lt;=EOMONTH($D114,MatCF)),MIN(CZ$77-SUM(CZ$92:CZ113),$F114-SUM($G114:CY114)),0)</f>
        <v>0</v>
      </c>
      <c r="DA114" s="203">
        <f>IF(AND(DA$2&gt;$D114,DA$2&lt;=EOMONTH($D114,MatCF)),MIN(DA$77-SUM(DA$92:DA113),$F114-SUM($G114:CZ114)),0)</f>
        <v>0</v>
      </c>
      <c r="DB114" s="203">
        <f>IF(AND(DB$2&gt;$D114,DB$2&lt;=EOMONTH($D114,MatCF)),MIN(DB$77-SUM(DB$92:DB113),$F114-SUM($G114:DA114)),0)</f>
        <v>0</v>
      </c>
      <c r="DC114" s="203">
        <f>IF(AND(DC$2&gt;$D114,DC$2&lt;=EOMONTH($D114,MatCF)),MIN(DC$77-SUM(DC$92:DC113),$F114-SUM($G114:DB114)),0)</f>
        <v>0</v>
      </c>
      <c r="DD114" s="203">
        <f>IF(AND(DD$2&gt;$D114,DD$2&lt;=EOMONTH($D114,MatCF)),MIN(DD$77-SUM(DD$92:DD113),$F114-SUM($G114:DC114)),0)</f>
        <v>0</v>
      </c>
      <c r="DE114" s="203">
        <f>IF(AND(DE$2&gt;$D114,DE$2&lt;=EOMONTH($D114,MatCF)),MIN(DE$77-SUM(DE$92:DE113),$F114-SUM($G114:DD114)),0)</f>
        <v>0</v>
      </c>
      <c r="DF114" s="203">
        <f>IF(AND(DF$2&gt;$D114,DF$2&lt;=EOMONTH($D114,MatCF)),MIN(DF$77-SUM(DF$92:DF113),$F114-SUM($G114:DE114)),0)</f>
        <v>0</v>
      </c>
      <c r="DG114" s="203">
        <f>IF(AND(DG$2&gt;$D114,DG$2&lt;=EOMONTH($D114,MatCF)),MIN(DG$77-SUM(DG$92:DG113),$F114-SUM($G114:DF114)),0)</f>
        <v>0</v>
      </c>
      <c r="DH114" s="203">
        <f>IF(AND(DH$2&gt;$D114,DH$2&lt;=EOMONTH($D114,MatCF)),MIN(DH$77-SUM(DH$92:DH113),$F114-SUM($G114:DG114)),0)</f>
        <v>0</v>
      </c>
      <c r="DI114" s="203">
        <f>IF(AND(DI$2&gt;$D114,DI$2&lt;=EOMONTH($D114,MatCF)),MIN(DI$77-SUM(DI$92:DI113),$F114-SUM($G114:DH114)),0)</f>
        <v>0</v>
      </c>
      <c r="DJ114" s="203">
        <f>IF(AND(DJ$2&gt;$D114,DJ$2&lt;=EOMONTH($D114,MatCF)),MIN(DJ$77-SUM(DJ$92:DJ113),$F114-SUM($G114:DI114)),0)</f>
        <v>0</v>
      </c>
      <c r="DK114" s="203">
        <f>IF(AND(DK$2&gt;$D114,DK$2&lt;=EOMONTH($D114,MatCF)),MIN(DK$77-SUM(DK$92:DK113),$F114-SUM($G114:DJ114)),0)</f>
        <v>0</v>
      </c>
      <c r="DL114" s="203">
        <f>IF(AND(DL$2&gt;$D114,DL$2&lt;=EOMONTH($D114,MatCF)),MIN(DL$77-SUM(DL$92:DL113),$F114-SUM($G114:DK114)),0)</f>
        <v>0</v>
      </c>
      <c r="DM114" s="203">
        <f>IF(AND(DM$2&gt;$D114,DM$2&lt;=EOMONTH($D114,MatCF)),MIN(DM$77-SUM(DM$92:DM113),$F114-SUM($G114:DL114)),0)</f>
        <v>0</v>
      </c>
      <c r="DN114" s="203">
        <f>IF(AND(DN$2&gt;$D114,DN$2&lt;=EOMONTH($D114,MatCF)),MIN(DN$77-SUM(DN$92:DN113),$F114-SUM($G114:DM114)),0)</f>
        <v>0</v>
      </c>
      <c r="DO114" s="203">
        <f>IF(AND(DO$2&gt;$D114,DO$2&lt;=EOMONTH($D114,MatCF)),MIN(DO$77-SUM(DO$92:DO113),$F114-SUM($G114:DN114)),0)</f>
        <v>0</v>
      </c>
      <c r="DP114" s="203">
        <f>IF(AND(DP$2&gt;$D114,DP$2&lt;=EOMONTH($D114,MatCF)),MIN(DP$77-SUM(DP$92:DP113),$F114-SUM($G114:DO114)),0)</f>
        <v>0</v>
      </c>
      <c r="DQ114" s="203">
        <f>IF(AND(DQ$2&gt;$D114,DQ$2&lt;=EOMONTH($D114,MatCF)),MIN(DQ$77-SUM(DQ$92:DQ113),$F114-SUM($G114:DP114)),0)</f>
        <v>0</v>
      </c>
      <c r="DR114" s="203">
        <f>IF(AND(DR$2&gt;$D114,DR$2&lt;=EOMONTH($D114,MatCF)),MIN(DR$77-SUM(DR$92:DR113),$F114-SUM($G114:DQ114)),0)</f>
        <v>0</v>
      </c>
      <c r="DS114" s="203">
        <f>IF(AND(DS$2&gt;$D114,DS$2&lt;=EOMONTH($D114,MatCF)),MIN(DS$77-SUM(DS$92:DS113),$F114-SUM($G114:DR114)),0)</f>
        <v>0</v>
      </c>
    </row>
    <row r="115" spans="1:123" ht="12.5" x14ac:dyDescent="0.25">
      <c r="A115" s="171">
        <f t="shared" si="679"/>
        <v>23</v>
      </c>
      <c r="B115" s="226"/>
      <c r="C115" s="227"/>
      <c r="D115" s="226">
        <v>46022</v>
      </c>
      <c r="E115" s="171"/>
      <c r="F115" s="203">
        <f ca="1"/>
        <v>0</v>
      </c>
      <c r="G115" s="203"/>
      <c r="H115" s="203">
        <f>IF(AND(H$2&gt;$D115,H$2&lt;=EOMONTH($D115,MatCF)),MIN(H$77-SUM(H$92:H114),$F115-SUM(G115:$G115)),0)</f>
        <v>0</v>
      </c>
      <c r="I115" s="203">
        <f>IF(AND(I$2&gt;$D115,I$2&lt;=EOMONTH($D115,MatCF)),MIN(I$77-SUM(I$92:I114),$F115-SUM($G115:H115)),0)</f>
        <v>0</v>
      </c>
      <c r="J115" s="203">
        <f>IF(AND(J$2&gt;$D115,J$2&lt;=EOMONTH($D115,MatCF)),MIN(J$77-SUM(J$92:J114),$F115-SUM($G115:I115)),0)</f>
        <v>0</v>
      </c>
      <c r="K115" s="203">
        <f>IF(AND(K$2&gt;$D115,K$2&lt;=EOMONTH($D115,MatCF)),MIN(K$77-SUM(K$92:K114),$F115-SUM($G115:J115)),0)</f>
        <v>0</v>
      </c>
      <c r="L115" s="203">
        <f>IF(AND(L$2&gt;$D115,L$2&lt;=EOMONTH($D115,MatCF)),MIN(L$77-SUM(L$92:L114),$F115-SUM($G115:K115)),0)</f>
        <v>0</v>
      </c>
      <c r="M115" s="203">
        <f>IF(AND(M$2&gt;$D115,M$2&lt;=EOMONTH($D115,MatCF)),MIN(M$77-SUM(M$92:M114),$F115-SUM($G115:L115)),0)</f>
        <v>0</v>
      </c>
      <c r="N115" s="203">
        <f>IF(AND(N$2&gt;$D115,N$2&lt;=EOMONTH($D115,MatCF)),MIN(N$77-SUM(N$92:N114),$F115-SUM($G115:M115)),0)</f>
        <v>0</v>
      </c>
      <c r="O115" s="203">
        <f>IF(AND(O$2&gt;$D115,O$2&lt;=EOMONTH($D115,MatCF)),MIN(O$77-SUM(O$92:O114),$F115-SUM($G115:N115)),0)</f>
        <v>0</v>
      </c>
      <c r="P115" s="203">
        <f>IF(AND(P$2&gt;$D115,P$2&lt;=EOMONTH($D115,MatCF)),MIN(P$77-SUM(P$92:P114),$F115-SUM($G115:O115)),0)</f>
        <v>0</v>
      </c>
      <c r="Q115" s="203">
        <f>IF(AND(Q$2&gt;$D115,Q$2&lt;=EOMONTH($D115,MatCF)),MIN(Q$77-SUM(Q$92:Q114),$F115-SUM($G115:P115)),0)</f>
        <v>0</v>
      </c>
      <c r="R115" s="203">
        <f>IF(AND(R$2&gt;$D115,R$2&lt;=EOMONTH($D115,MatCF)),MIN(R$77-SUM(R$92:R114),$F115-SUM($G115:Q115)),0)</f>
        <v>0</v>
      </c>
      <c r="S115" s="203">
        <f>IF(AND(S$2&gt;$D115,S$2&lt;=EOMONTH($D115,MatCF)),MIN(S$77-SUM(S$92:S114),$F115-SUM($G115:R115)),0)</f>
        <v>0</v>
      </c>
      <c r="T115" s="203">
        <f>IF(AND(T$2&gt;$D115,T$2&lt;=EOMONTH($D115,MatCF)),MIN(T$77-SUM(T$92:T114),$F115-SUM($G115:S115)),0)</f>
        <v>0</v>
      </c>
      <c r="U115" s="203">
        <f>IF(AND(U$2&gt;$D115,U$2&lt;=EOMONTH($D115,MatCF)),MIN(U$77-SUM(U$92:U114),$F115-SUM($G115:T115)),0)</f>
        <v>0</v>
      </c>
      <c r="V115" s="203">
        <f>IF(AND(V$2&gt;$D115,V$2&lt;=EOMONTH($D115,MatCF)),MIN(V$77-SUM(V$92:V114),$F115-SUM($G115:U115)),0)</f>
        <v>0</v>
      </c>
      <c r="W115" s="203">
        <f>IF(AND(W$2&gt;$D115,W$2&lt;=EOMONTH($D115,MatCF)),MIN(W$77-SUM(W$92:W114),$F115-SUM($G115:V115)),0)</f>
        <v>0</v>
      </c>
      <c r="X115" s="203">
        <f>IF(AND(X$2&gt;$D115,X$2&lt;=EOMONTH($D115,MatCF)),MIN(X$77-SUM(X$92:X114),$F115-SUM($G115:W115)),0)</f>
        <v>0</v>
      </c>
      <c r="Y115" s="203">
        <f>IF(AND(Y$2&gt;$D115,Y$2&lt;=EOMONTH($D115,MatCF)),MIN(Y$77-SUM(Y$92:Y114),$F115-SUM($G115:X115)),0)</f>
        <v>0</v>
      </c>
      <c r="Z115" s="203">
        <f>IF(AND(Z$2&gt;$D115,Z$2&lt;=EOMONTH($D115,MatCF)),MIN(Z$77-SUM(Z$92:Z114),$F115-SUM($G115:Y115)),0)</f>
        <v>0</v>
      </c>
      <c r="AA115" s="203">
        <f>IF(AND(AA$2&gt;$D115,AA$2&lt;=EOMONTH($D115,MatCF)),MIN(AA$77-SUM(AA$92:AA114),$F115-SUM($G115:Z115)),0)</f>
        <v>0</v>
      </c>
      <c r="AB115" s="203">
        <f>IF(AND(AB$2&gt;$D115,AB$2&lt;=EOMONTH($D115,MatCF)),MIN(AB$77-SUM(AB$92:AB114),$F115-SUM($G115:AA115)),0)</f>
        <v>0</v>
      </c>
      <c r="AC115" s="203">
        <f>IF(AND(AC$2&gt;$D115,AC$2&lt;=EOMONTH($D115,MatCF)),MIN(AC$77-SUM(AC$92:AC114),$F115-SUM($G115:AB115)),0)</f>
        <v>0</v>
      </c>
      <c r="AD115" s="203">
        <f>IF(AND(AD$2&gt;$D115,AD$2&lt;=EOMONTH($D115,MatCF)),MIN(AD$77-SUM(AD$92:AD114),$F115-SUM($G115:AC115)),0)</f>
        <v>0</v>
      </c>
      <c r="AE115" s="203">
        <f ca="1">IF(AND(AE$2&gt;$D115,AE$2&lt;=EOMONTH($D115,MatCF)),MIN(AE$77-SUM(AE$92:AE114),$F115-SUM($G115:AD115)),0)</f>
        <v>0</v>
      </c>
      <c r="AF115" s="203">
        <f ca="1">IF(AND(AF$2&gt;$D115,AF$2&lt;=EOMONTH($D115,MatCF)),MIN(AF$77-SUM(AF$92:AF114),$F115-SUM($G115:AE115)),0)</f>
        <v>0</v>
      </c>
      <c r="AG115" s="203">
        <f ca="1">IF(AND(AG$2&gt;$D115,AG$2&lt;=EOMONTH($D115,MatCF)),MIN(AG$77-SUM(AG$92:AG114),$F115-SUM($G115:AF115)),0)</f>
        <v>0</v>
      </c>
      <c r="AH115" s="203">
        <f ca="1">IF(AND(AH$2&gt;$D115,AH$2&lt;=EOMONTH($D115,MatCF)),MIN(AH$77-SUM(AH$92:AH114),$F115-SUM($G115:AG115)),0)</f>
        <v>0</v>
      </c>
      <c r="AI115" s="203">
        <f ca="1">IF(AND(AI$2&gt;$D115,AI$2&lt;=EOMONTH($D115,MatCF)),MIN(AI$77-SUM(AI$92:AI114),$F115-SUM($G115:AH115)),0)</f>
        <v>0</v>
      </c>
      <c r="AJ115" s="203">
        <f ca="1">IF(AND(AJ$2&gt;$D115,AJ$2&lt;=EOMONTH($D115,MatCF)),MIN(AJ$77-SUM(AJ$92:AJ114),$F115-SUM($G115:AI115)),0)</f>
        <v>0</v>
      </c>
      <c r="AK115" s="203">
        <f ca="1">IF(AND(AK$2&gt;$D115,AK$2&lt;=EOMONTH($D115,MatCF)),MIN(AK$77-SUM(AK$92:AK114),$F115-SUM($G115:AJ115)),0)</f>
        <v>0</v>
      </c>
      <c r="AL115" s="203">
        <f ca="1">IF(AND(AL$2&gt;$D115,AL$2&lt;=EOMONTH($D115,MatCF)),MIN(AL$77-SUM(AL$92:AL114),$F115-SUM($G115:AK115)),0)</f>
        <v>0</v>
      </c>
      <c r="AM115" s="203">
        <f ca="1">IF(AND(AM$2&gt;$D115,AM$2&lt;=EOMONTH($D115,MatCF)),MIN(AM$77-SUM(AM$92:AM114),$F115-SUM($G115:AL115)),0)</f>
        <v>0</v>
      </c>
      <c r="AN115" s="203">
        <f ca="1">IF(AND(AN$2&gt;$D115,AN$2&lt;=EOMONTH($D115,MatCF)),MIN(AN$77-SUM(AN$92:AN114),$F115-SUM($G115:AM115)),0)</f>
        <v>0</v>
      </c>
      <c r="AO115" s="203">
        <f ca="1">IF(AND(AO$2&gt;$D115,AO$2&lt;=EOMONTH($D115,MatCF)),MIN(AO$77-SUM(AO$92:AO114),$F115-SUM($G115:AN115)),0)</f>
        <v>0</v>
      </c>
      <c r="AP115" s="203">
        <f ca="1">IF(AND(AP$2&gt;$D115,AP$2&lt;=EOMONTH($D115,MatCF)),MIN(AP$77-SUM(AP$92:AP114),$F115-SUM($G115:AO115)),0)</f>
        <v>0</v>
      </c>
      <c r="AQ115" s="203">
        <f ca="1">IF(AND(AQ$2&gt;$D115,AQ$2&lt;=EOMONTH($D115,MatCF)),MIN(AQ$77-SUM(AQ$92:AQ114),$F115-SUM($G115:AP115)),0)</f>
        <v>0</v>
      </c>
      <c r="AR115" s="203">
        <f ca="1">IF(AND(AR$2&gt;$D115,AR$2&lt;=EOMONTH($D115,MatCF)),MIN(AR$77-SUM(AR$92:AR114),$F115-SUM($G115:AQ115)),0)</f>
        <v>0</v>
      </c>
      <c r="AS115" s="203">
        <f ca="1">IF(AND(AS$2&gt;$D115,AS$2&lt;=EOMONTH($D115,MatCF)),MIN(AS$77-SUM(AS$92:AS114),$F115-SUM($G115:AR115)),0)</f>
        <v>0</v>
      </c>
      <c r="AT115" s="203">
        <f ca="1">IF(AND(AT$2&gt;$D115,AT$2&lt;=EOMONTH($D115,MatCF)),MIN(AT$77-SUM(AT$92:AT114),$F115-SUM($G115:AS115)),0)</f>
        <v>0</v>
      </c>
      <c r="AU115" s="203">
        <f ca="1">IF(AND(AU$2&gt;$D115,AU$2&lt;=EOMONTH($D115,MatCF)),MIN(AU$77-SUM(AU$92:AU114),$F115-SUM($G115:AT115)),0)</f>
        <v>0</v>
      </c>
      <c r="AV115" s="203">
        <f ca="1">IF(AND(AV$2&gt;$D115,AV$2&lt;=EOMONTH($D115,MatCF)),MIN(AV$77-SUM(AV$92:AV114),$F115-SUM($G115:AU115)),0)</f>
        <v>0</v>
      </c>
      <c r="AW115" s="203">
        <f ca="1">IF(AND(AW$2&gt;$D115,AW$2&lt;=EOMONTH($D115,MatCF)),MIN(AW$77-SUM(AW$92:AW114),$F115-SUM($G115:AV115)),0)</f>
        <v>0</v>
      </c>
      <c r="AX115" s="203">
        <f ca="1">IF(AND(AX$2&gt;$D115,AX$2&lt;=EOMONTH($D115,MatCF)),MIN(AX$77-SUM(AX$92:AX114),$F115-SUM($G115:AW115)),0)</f>
        <v>0</v>
      </c>
      <c r="AY115" s="203">
        <f ca="1">IF(AND(AY$2&gt;$D115,AY$2&lt;=EOMONTH($D115,MatCF)),MIN(AY$77-SUM(AY$92:AY114),$F115-SUM($G115:AX115)),0)</f>
        <v>0</v>
      </c>
      <c r="AZ115" s="203">
        <f ca="1">IF(AND(AZ$2&gt;$D115,AZ$2&lt;=EOMONTH($D115,MatCF)),MIN(AZ$77-SUM(AZ$92:AZ114),$F115-SUM($G115:AY115)),0)</f>
        <v>0</v>
      </c>
      <c r="BA115" s="203">
        <f ca="1">IF(AND(BA$2&gt;$D115,BA$2&lt;=EOMONTH($D115,MatCF)),MIN(BA$77-SUM(BA$92:BA114),$F115-SUM($G115:AZ115)),0)</f>
        <v>0</v>
      </c>
      <c r="BB115" s="203">
        <f ca="1">IF(AND(BB$2&gt;$D115,BB$2&lt;=EOMONTH($D115,MatCF)),MIN(BB$77-SUM(BB$92:BB114),$F115-SUM($G115:BA115)),0)</f>
        <v>0</v>
      </c>
      <c r="BC115" s="203">
        <f ca="1">IF(AND(BC$2&gt;$D115,BC$2&lt;=EOMONTH($D115,MatCF)),MIN(BC$77-SUM(BC$92:BC114),$F115-SUM($G115:BB115)),0)</f>
        <v>0</v>
      </c>
      <c r="BD115" s="203">
        <f ca="1">IF(AND(BD$2&gt;$D115,BD$2&lt;=EOMONTH($D115,MatCF)),MIN(BD$77-SUM(BD$92:BD114),$F115-SUM($G115:BC115)),0)</f>
        <v>0</v>
      </c>
      <c r="BE115" s="203">
        <f ca="1">IF(AND(BE$2&gt;$D115,BE$2&lt;=EOMONTH($D115,MatCF)),MIN(BE$77-SUM(BE$92:BE114),$F115-SUM($G115:BD115)),0)</f>
        <v>0</v>
      </c>
      <c r="BF115" s="203">
        <f ca="1">IF(AND(BF$2&gt;$D115,BF$2&lt;=EOMONTH($D115,MatCF)),MIN(BF$77-SUM(BF$92:BF114),$F115-SUM($G115:BE115)),0)</f>
        <v>0</v>
      </c>
      <c r="BG115" s="203">
        <f ca="1">IF(AND(BG$2&gt;$D115,BG$2&lt;=EOMONTH($D115,MatCF)),MIN(BG$77-SUM(BG$92:BG114),$F115-SUM($G115:BF115)),0)</f>
        <v>0</v>
      </c>
      <c r="BH115" s="203">
        <f ca="1">IF(AND(BH$2&gt;$D115,BH$2&lt;=EOMONTH($D115,MatCF)),MIN(BH$77-SUM(BH$92:BH114),$F115-SUM($G115:BG115)),0)</f>
        <v>0</v>
      </c>
      <c r="BI115" s="203">
        <f ca="1">IF(AND(BI$2&gt;$D115,BI$2&lt;=EOMONTH($D115,MatCF)),MIN(BI$77-SUM(BI$92:BI114),$F115-SUM($G115:BH115)),0)</f>
        <v>0</v>
      </c>
      <c r="BJ115" s="203">
        <f ca="1">IF(AND(BJ$2&gt;$D115,BJ$2&lt;=EOMONTH($D115,MatCF)),MIN(BJ$77-SUM(BJ$92:BJ114),$F115-SUM($G115:BI115)),0)</f>
        <v>0</v>
      </c>
      <c r="BK115" s="203">
        <f ca="1">IF(AND(BK$2&gt;$D115,BK$2&lt;=EOMONTH($D115,MatCF)),MIN(BK$77-SUM(BK$92:BK114),$F115-SUM($G115:BJ115)),0)</f>
        <v>0</v>
      </c>
      <c r="BL115" s="203">
        <f ca="1">IF(AND(BL$2&gt;$D115,BL$2&lt;=EOMONTH($D115,MatCF)),MIN(BL$77-SUM(BL$92:BL114),$F115-SUM($G115:BK115)),0)</f>
        <v>0</v>
      </c>
      <c r="BM115" s="203">
        <f ca="1">IF(AND(BM$2&gt;$D115,BM$2&lt;=EOMONTH($D115,MatCF)),MIN(BM$77-SUM(BM$92:BM114),$F115-SUM($G115:BL115)),0)</f>
        <v>0</v>
      </c>
      <c r="BN115" s="203">
        <f ca="1">IF(AND(BN$2&gt;$D115,BN$2&lt;=EOMONTH($D115,MatCF)),MIN(BN$77-SUM(BN$92:BN114),$F115-SUM($G115:BM115)),0)</f>
        <v>0</v>
      </c>
      <c r="BO115" s="203">
        <f ca="1">IF(AND(BO$2&gt;$D115,BO$2&lt;=EOMONTH($D115,MatCF)),MIN(BO$77-SUM(BO$92:BO114),$F115-SUM($G115:BN115)),0)</f>
        <v>0</v>
      </c>
      <c r="BP115" s="203">
        <f ca="1">IF(AND(BP$2&gt;$D115,BP$2&lt;=EOMONTH($D115,MatCF)),MIN(BP$77-SUM(BP$92:BP114),$F115-SUM($G115:BO115)),0)</f>
        <v>0</v>
      </c>
      <c r="BQ115" s="203">
        <f ca="1">IF(AND(BQ$2&gt;$D115,BQ$2&lt;=EOMONTH($D115,MatCF)),MIN(BQ$77-SUM(BQ$92:BQ114),$F115-SUM($G115:BP115)),0)</f>
        <v>0</v>
      </c>
      <c r="BR115" s="203">
        <f ca="1">IF(AND(BR$2&gt;$D115,BR$2&lt;=EOMONTH($D115,MatCF)),MIN(BR$77-SUM(BR$92:BR114),$F115-SUM($G115:BQ115)),0)</f>
        <v>0</v>
      </c>
      <c r="BS115" s="203">
        <f ca="1">IF(AND(BS$2&gt;$D115,BS$2&lt;=EOMONTH($D115,MatCF)),MIN(BS$77-SUM(BS$92:BS114),$F115-SUM($G115:BR115)),0)</f>
        <v>0</v>
      </c>
      <c r="BT115" s="203">
        <f ca="1">IF(AND(BT$2&gt;$D115,BT$2&lt;=EOMONTH($D115,MatCF)),MIN(BT$77-SUM(BT$92:BT114),$F115-SUM($G115:BS115)),0)</f>
        <v>0</v>
      </c>
      <c r="BU115" s="203">
        <f ca="1">IF(AND(BU$2&gt;$D115,BU$2&lt;=EOMONTH($D115,MatCF)),MIN(BU$77-SUM(BU$92:BU114),$F115-SUM($G115:BT115)),0)</f>
        <v>0</v>
      </c>
      <c r="BV115" s="203">
        <f ca="1">IF(AND(BV$2&gt;$D115,BV$2&lt;=EOMONTH($D115,MatCF)),MIN(BV$77-SUM(BV$92:BV114),$F115-SUM($G115:BU115)),0)</f>
        <v>0</v>
      </c>
      <c r="BW115" s="203">
        <f ca="1">IF(AND(BW$2&gt;$D115,BW$2&lt;=EOMONTH($D115,MatCF)),MIN(BW$77-SUM(BW$92:BW114),$F115-SUM($G115:BV115)),0)</f>
        <v>0</v>
      </c>
      <c r="BX115" s="203">
        <f ca="1">IF(AND(BX$2&gt;$D115,BX$2&lt;=EOMONTH($D115,MatCF)),MIN(BX$77-SUM(BX$92:BX114),$F115-SUM($G115:BW115)),0)</f>
        <v>0</v>
      </c>
      <c r="BY115" s="203">
        <f ca="1">IF(AND(BY$2&gt;$D115,BY$2&lt;=EOMONTH($D115,MatCF)),MIN(BY$77-SUM(BY$92:BY114),$F115-SUM($G115:BX115)),0)</f>
        <v>0</v>
      </c>
      <c r="BZ115" s="203">
        <f ca="1">IF(AND(BZ$2&gt;$D115,BZ$2&lt;=EOMONTH($D115,MatCF)),MIN(BZ$77-SUM(BZ$92:BZ114),$F115-SUM($G115:BY115)),0)</f>
        <v>0</v>
      </c>
      <c r="CA115" s="203">
        <f ca="1">IF(AND(CA$2&gt;$D115,CA$2&lt;=EOMONTH($D115,MatCF)),MIN(CA$77-SUM(CA$92:CA114),$F115-SUM($G115:BZ115)),0)</f>
        <v>0</v>
      </c>
      <c r="CB115" s="203">
        <f ca="1">IF(AND(CB$2&gt;$D115,CB$2&lt;=EOMONTH($D115,MatCF)),MIN(CB$77-SUM(CB$92:CB114),$F115-SUM($G115:CA115)),0)</f>
        <v>0</v>
      </c>
      <c r="CC115" s="203">
        <f ca="1">IF(AND(CC$2&gt;$D115,CC$2&lt;=EOMONTH($D115,MatCF)),MIN(CC$77-SUM(CC$92:CC114),$F115-SUM($G115:CB115)),0)</f>
        <v>0</v>
      </c>
      <c r="CD115" s="203">
        <f ca="1">IF(AND(CD$2&gt;$D115,CD$2&lt;=EOMONTH($D115,MatCF)),MIN(CD$77-SUM(CD$92:CD114),$F115-SUM($G115:CC115)),0)</f>
        <v>0</v>
      </c>
      <c r="CE115" s="203">
        <f ca="1">IF(AND(CE$2&gt;$D115,CE$2&lt;=EOMONTH($D115,MatCF)),MIN(CE$77-SUM(CE$92:CE114),$F115-SUM($G115:CD115)),0)</f>
        <v>0</v>
      </c>
      <c r="CF115" s="203">
        <f ca="1">IF(AND(CF$2&gt;$D115,CF$2&lt;=EOMONTH($D115,MatCF)),MIN(CF$77-SUM(CF$92:CF114),$F115-SUM($G115:CE115)),0)</f>
        <v>0</v>
      </c>
      <c r="CG115" s="203">
        <f ca="1">IF(AND(CG$2&gt;$D115,CG$2&lt;=EOMONTH($D115,MatCF)),MIN(CG$77-SUM(CG$92:CG114),$F115-SUM($G115:CF115)),0)</f>
        <v>0</v>
      </c>
      <c r="CH115" s="203">
        <f ca="1">IF(AND(CH$2&gt;$D115,CH$2&lt;=EOMONTH($D115,MatCF)),MIN(CH$77-SUM(CH$92:CH114),$F115-SUM($G115:CG115)),0)</f>
        <v>0</v>
      </c>
      <c r="CI115" s="203">
        <f ca="1">IF(AND(CI$2&gt;$D115,CI$2&lt;=EOMONTH($D115,MatCF)),MIN(CI$77-SUM(CI$92:CI114),$F115-SUM($G115:CH115)),0)</f>
        <v>0</v>
      </c>
      <c r="CJ115" s="203">
        <f ca="1">IF(AND(CJ$2&gt;$D115,CJ$2&lt;=EOMONTH($D115,MatCF)),MIN(CJ$77-SUM(CJ$92:CJ114),$F115-SUM($G115:CI115)),0)</f>
        <v>0</v>
      </c>
      <c r="CK115" s="203">
        <f ca="1">IF(AND(CK$2&gt;$D115,CK$2&lt;=EOMONTH($D115,MatCF)),MIN(CK$77-SUM(CK$92:CK114),$F115-SUM($G115:CJ115)),0)</f>
        <v>0</v>
      </c>
      <c r="CL115" s="203">
        <f ca="1">IF(AND(CL$2&gt;$D115,CL$2&lt;=EOMONTH($D115,MatCF)),MIN(CL$77-SUM(CL$92:CL114),$F115-SUM($G115:CK115)),0)</f>
        <v>0</v>
      </c>
      <c r="CM115" s="203">
        <f>IF(AND(CM$2&gt;$D115,CM$2&lt;=EOMONTH($D115,MatCF)),MIN(CM$77-SUM(CM$92:CM114),$F115-SUM($G115:CL115)),0)</f>
        <v>0</v>
      </c>
      <c r="CN115" s="203">
        <f>IF(AND(CN$2&gt;$D115,CN$2&lt;=EOMONTH($D115,MatCF)),MIN(CN$77-SUM(CN$92:CN114),$F115-SUM($G115:CM115)),0)</f>
        <v>0</v>
      </c>
      <c r="CO115" s="203">
        <f>IF(AND(CO$2&gt;$D115,CO$2&lt;=EOMONTH($D115,MatCF)),MIN(CO$77-SUM(CO$92:CO114),$F115-SUM($G115:CN115)),0)</f>
        <v>0</v>
      </c>
      <c r="CP115" s="203">
        <f>IF(AND(CP$2&gt;$D115,CP$2&lt;=EOMONTH($D115,MatCF)),MIN(CP$77-SUM(CP$92:CP114),$F115-SUM($G115:CO115)),0)</f>
        <v>0</v>
      </c>
      <c r="CQ115" s="203">
        <f>IF(AND(CQ$2&gt;$D115,CQ$2&lt;=EOMONTH($D115,MatCF)),MIN(CQ$77-SUM(CQ$92:CQ114),$F115-SUM($G115:CP115)),0)</f>
        <v>0</v>
      </c>
      <c r="CR115" s="203">
        <f>IF(AND(CR$2&gt;$D115,CR$2&lt;=EOMONTH($D115,MatCF)),MIN(CR$77-SUM(CR$92:CR114),$F115-SUM($G115:CQ115)),0)</f>
        <v>0</v>
      </c>
      <c r="CS115" s="203">
        <f>IF(AND(CS$2&gt;$D115,CS$2&lt;=EOMONTH($D115,MatCF)),MIN(CS$77-SUM(CS$92:CS114),$F115-SUM($G115:CR115)),0)</f>
        <v>0</v>
      </c>
      <c r="CT115" s="203">
        <f>IF(AND(CT$2&gt;$D115,CT$2&lt;=EOMONTH($D115,MatCF)),MIN(CT$77-SUM(CT$92:CT114),$F115-SUM($G115:CS115)),0)</f>
        <v>0</v>
      </c>
      <c r="CU115" s="203">
        <f>IF(AND(CU$2&gt;$D115,CU$2&lt;=EOMONTH($D115,MatCF)),MIN(CU$77-SUM(CU$92:CU114),$F115-SUM($G115:CT115)),0)</f>
        <v>0</v>
      </c>
      <c r="CV115" s="203">
        <f>IF(AND(CV$2&gt;$D115,CV$2&lt;=EOMONTH($D115,MatCF)),MIN(CV$77-SUM(CV$92:CV114),$F115-SUM($G115:CU115)),0)</f>
        <v>0</v>
      </c>
      <c r="CW115" s="203">
        <f>IF(AND(CW$2&gt;$D115,CW$2&lt;=EOMONTH($D115,MatCF)),MIN(CW$77-SUM(CW$92:CW114),$F115-SUM($G115:CV115)),0)</f>
        <v>0</v>
      </c>
      <c r="CX115" s="203">
        <f>IF(AND(CX$2&gt;$D115,CX$2&lt;=EOMONTH($D115,MatCF)),MIN(CX$77-SUM(CX$92:CX114),$F115-SUM($G115:CW115)),0)</f>
        <v>0</v>
      </c>
      <c r="CY115" s="203">
        <f>IF(AND(CY$2&gt;$D115,CY$2&lt;=EOMONTH($D115,MatCF)),MIN(CY$77-SUM(CY$92:CY114),$F115-SUM($G115:CX115)),0)</f>
        <v>0</v>
      </c>
      <c r="CZ115" s="203">
        <f>IF(AND(CZ$2&gt;$D115,CZ$2&lt;=EOMONTH($D115,MatCF)),MIN(CZ$77-SUM(CZ$92:CZ114),$F115-SUM($G115:CY115)),0)</f>
        <v>0</v>
      </c>
      <c r="DA115" s="203">
        <f>IF(AND(DA$2&gt;$D115,DA$2&lt;=EOMONTH($D115,MatCF)),MIN(DA$77-SUM(DA$92:DA114),$F115-SUM($G115:CZ115)),0)</f>
        <v>0</v>
      </c>
      <c r="DB115" s="203">
        <f>IF(AND(DB$2&gt;$D115,DB$2&lt;=EOMONTH($D115,MatCF)),MIN(DB$77-SUM(DB$92:DB114),$F115-SUM($G115:DA115)),0)</f>
        <v>0</v>
      </c>
      <c r="DC115" s="203">
        <f>IF(AND(DC$2&gt;$D115,DC$2&lt;=EOMONTH($D115,MatCF)),MIN(DC$77-SUM(DC$92:DC114),$F115-SUM($G115:DB115)),0)</f>
        <v>0</v>
      </c>
      <c r="DD115" s="203">
        <f>IF(AND(DD$2&gt;$D115,DD$2&lt;=EOMONTH($D115,MatCF)),MIN(DD$77-SUM(DD$92:DD114),$F115-SUM($G115:DC115)),0)</f>
        <v>0</v>
      </c>
      <c r="DE115" s="203">
        <f>IF(AND(DE$2&gt;$D115,DE$2&lt;=EOMONTH($D115,MatCF)),MIN(DE$77-SUM(DE$92:DE114),$F115-SUM($G115:DD115)),0)</f>
        <v>0</v>
      </c>
      <c r="DF115" s="203">
        <f>IF(AND(DF$2&gt;$D115,DF$2&lt;=EOMONTH($D115,MatCF)),MIN(DF$77-SUM(DF$92:DF114),$F115-SUM($G115:DE115)),0)</f>
        <v>0</v>
      </c>
      <c r="DG115" s="203">
        <f>IF(AND(DG$2&gt;$D115,DG$2&lt;=EOMONTH($D115,MatCF)),MIN(DG$77-SUM(DG$92:DG114),$F115-SUM($G115:DF115)),0)</f>
        <v>0</v>
      </c>
      <c r="DH115" s="203">
        <f>IF(AND(DH$2&gt;$D115,DH$2&lt;=EOMONTH($D115,MatCF)),MIN(DH$77-SUM(DH$92:DH114),$F115-SUM($G115:DG115)),0)</f>
        <v>0</v>
      </c>
      <c r="DI115" s="203">
        <f>IF(AND(DI$2&gt;$D115,DI$2&lt;=EOMONTH($D115,MatCF)),MIN(DI$77-SUM(DI$92:DI114),$F115-SUM($G115:DH115)),0)</f>
        <v>0</v>
      </c>
      <c r="DJ115" s="203">
        <f>IF(AND(DJ$2&gt;$D115,DJ$2&lt;=EOMONTH($D115,MatCF)),MIN(DJ$77-SUM(DJ$92:DJ114),$F115-SUM($G115:DI115)),0)</f>
        <v>0</v>
      </c>
      <c r="DK115" s="203">
        <f>IF(AND(DK$2&gt;$D115,DK$2&lt;=EOMONTH($D115,MatCF)),MIN(DK$77-SUM(DK$92:DK114),$F115-SUM($G115:DJ115)),0)</f>
        <v>0</v>
      </c>
      <c r="DL115" s="203">
        <f>IF(AND(DL$2&gt;$D115,DL$2&lt;=EOMONTH($D115,MatCF)),MIN(DL$77-SUM(DL$92:DL114),$F115-SUM($G115:DK115)),0)</f>
        <v>0</v>
      </c>
      <c r="DM115" s="203">
        <f>IF(AND(DM$2&gt;$D115,DM$2&lt;=EOMONTH($D115,MatCF)),MIN(DM$77-SUM(DM$92:DM114),$F115-SUM($G115:DL115)),0)</f>
        <v>0</v>
      </c>
      <c r="DN115" s="203">
        <f>IF(AND(DN$2&gt;$D115,DN$2&lt;=EOMONTH($D115,MatCF)),MIN(DN$77-SUM(DN$92:DN114),$F115-SUM($G115:DM115)),0)</f>
        <v>0</v>
      </c>
      <c r="DO115" s="203">
        <f>IF(AND(DO$2&gt;$D115,DO$2&lt;=EOMONTH($D115,MatCF)),MIN(DO$77-SUM(DO$92:DO114),$F115-SUM($G115:DN115)),0)</f>
        <v>0</v>
      </c>
      <c r="DP115" s="203">
        <f>IF(AND(DP$2&gt;$D115,DP$2&lt;=EOMONTH($D115,MatCF)),MIN(DP$77-SUM(DP$92:DP114),$F115-SUM($G115:DO115)),0)</f>
        <v>0</v>
      </c>
      <c r="DQ115" s="203">
        <f>IF(AND(DQ$2&gt;$D115,DQ$2&lt;=EOMONTH($D115,MatCF)),MIN(DQ$77-SUM(DQ$92:DQ114),$F115-SUM($G115:DP115)),0)</f>
        <v>0</v>
      </c>
      <c r="DR115" s="203">
        <f>IF(AND(DR$2&gt;$D115,DR$2&lt;=EOMONTH($D115,MatCF)),MIN(DR$77-SUM(DR$92:DR114),$F115-SUM($G115:DQ115)),0)</f>
        <v>0</v>
      </c>
      <c r="DS115" s="203">
        <f>IF(AND(DS$2&gt;$D115,DS$2&lt;=EOMONTH($D115,MatCF)),MIN(DS$77-SUM(DS$92:DS114),$F115-SUM($G115:DR115)),0)</f>
        <v>0</v>
      </c>
    </row>
    <row r="116" spans="1:123" ht="12.5" x14ac:dyDescent="0.25">
      <c r="A116" s="171">
        <f t="shared" si="679"/>
        <v>24</v>
      </c>
      <c r="B116" s="226"/>
      <c r="C116" s="227"/>
      <c r="D116" s="226">
        <v>46112</v>
      </c>
      <c r="E116" s="171"/>
      <c r="F116" s="203">
        <f ca="1"/>
        <v>0</v>
      </c>
      <c r="G116" s="203"/>
      <c r="H116" s="203">
        <f>IF(AND(H$2&gt;$D116,H$2&lt;=EOMONTH($D116,MatCF)),MIN(H$77-SUM(H$92:H115),$F116-SUM(G116:$G116)),0)</f>
        <v>0</v>
      </c>
      <c r="I116" s="203">
        <f>IF(AND(I$2&gt;$D116,I$2&lt;=EOMONTH($D116,MatCF)),MIN(I$77-SUM(I$92:I115),$F116-SUM($G116:H116)),0)</f>
        <v>0</v>
      </c>
      <c r="J116" s="203">
        <f>IF(AND(J$2&gt;$D116,J$2&lt;=EOMONTH($D116,MatCF)),MIN(J$77-SUM(J$92:J115),$F116-SUM($G116:I116)),0)</f>
        <v>0</v>
      </c>
      <c r="K116" s="203">
        <f>IF(AND(K$2&gt;$D116,K$2&lt;=EOMONTH($D116,MatCF)),MIN(K$77-SUM(K$92:K115),$F116-SUM($G116:J116)),0)</f>
        <v>0</v>
      </c>
      <c r="L116" s="203">
        <f>IF(AND(L$2&gt;$D116,L$2&lt;=EOMONTH($D116,MatCF)),MIN(L$77-SUM(L$92:L115),$F116-SUM($G116:K116)),0)</f>
        <v>0</v>
      </c>
      <c r="M116" s="203">
        <f>IF(AND(M$2&gt;$D116,M$2&lt;=EOMONTH($D116,MatCF)),MIN(M$77-SUM(M$92:M115),$F116-SUM($G116:L116)),0)</f>
        <v>0</v>
      </c>
      <c r="N116" s="203">
        <f>IF(AND(N$2&gt;$D116,N$2&lt;=EOMONTH($D116,MatCF)),MIN(N$77-SUM(N$92:N115),$F116-SUM($G116:M116)),0)</f>
        <v>0</v>
      </c>
      <c r="O116" s="203">
        <f>IF(AND(O$2&gt;$D116,O$2&lt;=EOMONTH($D116,MatCF)),MIN(O$77-SUM(O$92:O115),$F116-SUM($G116:N116)),0)</f>
        <v>0</v>
      </c>
      <c r="P116" s="203">
        <f>IF(AND(P$2&gt;$D116,P$2&lt;=EOMONTH($D116,MatCF)),MIN(P$77-SUM(P$92:P115),$F116-SUM($G116:O116)),0)</f>
        <v>0</v>
      </c>
      <c r="Q116" s="203">
        <f>IF(AND(Q$2&gt;$D116,Q$2&lt;=EOMONTH($D116,MatCF)),MIN(Q$77-SUM(Q$92:Q115),$F116-SUM($G116:P116)),0)</f>
        <v>0</v>
      </c>
      <c r="R116" s="203">
        <f>IF(AND(R$2&gt;$D116,R$2&lt;=EOMONTH($D116,MatCF)),MIN(R$77-SUM(R$92:R115),$F116-SUM($G116:Q116)),0)</f>
        <v>0</v>
      </c>
      <c r="S116" s="203">
        <f>IF(AND(S$2&gt;$D116,S$2&lt;=EOMONTH($D116,MatCF)),MIN(S$77-SUM(S$92:S115),$F116-SUM($G116:R116)),0)</f>
        <v>0</v>
      </c>
      <c r="T116" s="203">
        <f>IF(AND(T$2&gt;$D116,T$2&lt;=EOMONTH($D116,MatCF)),MIN(T$77-SUM(T$92:T115),$F116-SUM($G116:S116)),0)</f>
        <v>0</v>
      </c>
      <c r="U116" s="203">
        <f>IF(AND(U$2&gt;$D116,U$2&lt;=EOMONTH($D116,MatCF)),MIN(U$77-SUM(U$92:U115),$F116-SUM($G116:T116)),0)</f>
        <v>0</v>
      </c>
      <c r="V116" s="203">
        <f>IF(AND(V$2&gt;$D116,V$2&lt;=EOMONTH($D116,MatCF)),MIN(V$77-SUM(V$92:V115),$F116-SUM($G116:U116)),0)</f>
        <v>0</v>
      </c>
      <c r="W116" s="203">
        <f>IF(AND(W$2&gt;$D116,W$2&lt;=EOMONTH($D116,MatCF)),MIN(W$77-SUM(W$92:W115),$F116-SUM($G116:V116)),0)</f>
        <v>0</v>
      </c>
      <c r="X116" s="203">
        <f>IF(AND(X$2&gt;$D116,X$2&lt;=EOMONTH($D116,MatCF)),MIN(X$77-SUM(X$92:X115),$F116-SUM($G116:W116)),0)</f>
        <v>0</v>
      </c>
      <c r="Y116" s="203">
        <f>IF(AND(Y$2&gt;$D116,Y$2&lt;=EOMONTH($D116,MatCF)),MIN(Y$77-SUM(Y$92:Y115),$F116-SUM($G116:X116)),0)</f>
        <v>0</v>
      </c>
      <c r="Z116" s="203">
        <f>IF(AND(Z$2&gt;$D116,Z$2&lt;=EOMONTH($D116,MatCF)),MIN(Z$77-SUM(Z$92:Z115),$F116-SUM($G116:Y116)),0)</f>
        <v>0</v>
      </c>
      <c r="AA116" s="203">
        <f>IF(AND(AA$2&gt;$D116,AA$2&lt;=EOMONTH($D116,MatCF)),MIN(AA$77-SUM(AA$92:AA115),$F116-SUM($G116:Z116)),0)</f>
        <v>0</v>
      </c>
      <c r="AB116" s="203">
        <f>IF(AND(AB$2&gt;$D116,AB$2&lt;=EOMONTH($D116,MatCF)),MIN(AB$77-SUM(AB$92:AB115),$F116-SUM($G116:AA116)),0)</f>
        <v>0</v>
      </c>
      <c r="AC116" s="203">
        <f>IF(AND(AC$2&gt;$D116,AC$2&lt;=EOMONTH($D116,MatCF)),MIN(AC$77-SUM(AC$92:AC115),$F116-SUM($G116:AB116)),0)</f>
        <v>0</v>
      </c>
      <c r="AD116" s="203">
        <f>IF(AND(AD$2&gt;$D116,AD$2&lt;=EOMONTH($D116,MatCF)),MIN(AD$77-SUM(AD$92:AD115),$F116-SUM($G116:AC116)),0)</f>
        <v>0</v>
      </c>
      <c r="AE116" s="203">
        <f>IF(AND(AE$2&gt;$D116,AE$2&lt;=EOMONTH($D116,MatCF)),MIN(AE$77-SUM(AE$92:AE115),$F116-SUM($G116:AD116)),0)</f>
        <v>0</v>
      </c>
      <c r="AF116" s="203">
        <f ca="1">IF(AND(AF$2&gt;$D116,AF$2&lt;=EOMONTH($D116,MatCF)),MIN(AF$77-SUM(AF$92:AF115),$F116-SUM($G116:AE116)),0)</f>
        <v>0</v>
      </c>
      <c r="AG116" s="203">
        <f ca="1">IF(AND(AG$2&gt;$D116,AG$2&lt;=EOMONTH($D116,MatCF)),MIN(AG$77-SUM(AG$92:AG115),$F116-SUM($G116:AF116)),0)</f>
        <v>0</v>
      </c>
      <c r="AH116" s="203">
        <f ca="1">IF(AND(AH$2&gt;$D116,AH$2&lt;=EOMONTH($D116,MatCF)),MIN(AH$77-SUM(AH$92:AH115),$F116-SUM($G116:AG116)),0)</f>
        <v>0</v>
      </c>
      <c r="AI116" s="203">
        <f ca="1">IF(AND(AI$2&gt;$D116,AI$2&lt;=EOMONTH($D116,MatCF)),MIN(AI$77-SUM(AI$92:AI115),$F116-SUM($G116:AH116)),0)</f>
        <v>0</v>
      </c>
      <c r="AJ116" s="203">
        <f ca="1">IF(AND(AJ$2&gt;$D116,AJ$2&lt;=EOMONTH($D116,MatCF)),MIN(AJ$77-SUM(AJ$92:AJ115),$F116-SUM($G116:AI116)),0)</f>
        <v>0</v>
      </c>
      <c r="AK116" s="203">
        <f ca="1">IF(AND(AK$2&gt;$D116,AK$2&lt;=EOMONTH($D116,MatCF)),MIN(AK$77-SUM(AK$92:AK115),$F116-SUM($G116:AJ116)),0)</f>
        <v>0</v>
      </c>
      <c r="AL116" s="203">
        <f ca="1">IF(AND(AL$2&gt;$D116,AL$2&lt;=EOMONTH($D116,MatCF)),MIN(AL$77-SUM(AL$92:AL115),$F116-SUM($G116:AK116)),0)</f>
        <v>0</v>
      </c>
      <c r="AM116" s="203">
        <f ca="1">IF(AND(AM$2&gt;$D116,AM$2&lt;=EOMONTH($D116,MatCF)),MIN(AM$77-SUM(AM$92:AM115),$F116-SUM($G116:AL116)),0)</f>
        <v>0</v>
      </c>
      <c r="AN116" s="203">
        <f ca="1">IF(AND(AN$2&gt;$D116,AN$2&lt;=EOMONTH($D116,MatCF)),MIN(AN$77-SUM(AN$92:AN115),$F116-SUM($G116:AM116)),0)</f>
        <v>0</v>
      </c>
      <c r="AO116" s="203">
        <f ca="1">IF(AND(AO$2&gt;$D116,AO$2&lt;=EOMONTH($D116,MatCF)),MIN(AO$77-SUM(AO$92:AO115),$F116-SUM($G116:AN116)),0)</f>
        <v>0</v>
      </c>
      <c r="AP116" s="203">
        <f ca="1">IF(AND(AP$2&gt;$D116,AP$2&lt;=EOMONTH($D116,MatCF)),MIN(AP$77-SUM(AP$92:AP115),$F116-SUM($G116:AO116)),0)</f>
        <v>0</v>
      </c>
      <c r="AQ116" s="203">
        <f ca="1">IF(AND(AQ$2&gt;$D116,AQ$2&lt;=EOMONTH($D116,MatCF)),MIN(AQ$77-SUM(AQ$92:AQ115),$F116-SUM($G116:AP116)),0)</f>
        <v>0</v>
      </c>
      <c r="AR116" s="203">
        <f ca="1">IF(AND(AR$2&gt;$D116,AR$2&lt;=EOMONTH($D116,MatCF)),MIN(AR$77-SUM(AR$92:AR115),$F116-SUM($G116:AQ116)),0)</f>
        <v>0</v>
      </c>
      <c r="AS116" s="203">
        <f ca="1">IF(AND(AS$2&gt;$D116,AS$2&lt;=EOMONTH($D116,MatCF)),MIN(AS$77-SUM(AS$92:AS115),$F116-SUM($G116:AR116)),0)</f>
        <v>0</v>
      </c>
      <c r="AT116" s="203">
        <f ca="1">IF(AND(AT$2&gt;$D116,AT$2&lt;=EOMONTH($D116,MatCF)),MIN(AT$77-SUM(AT$92:AT115),$F116-SUM($G116:AS116)),0)</f>
        <v>0</v>
      </c>
      <c r="AU116" s="203">
        <f ca="1">IF(AND(AU$2&gt;$D116,AU$2&lt;=EOMONTH($D116,MatCF)),MIN(AU$77-SUM(AU$92:AU115),$F116-SUM($G116:AT116)),0)</f>
        <v>0</v>
      </c>
      <c r="AV116" s="203">
        <f ca="1">IF(AND(AV$2&gt;$D116,AV$2&lt;=EOMONTH($D116,MatCF)),MIN(AV$77-SUM(AV$92:AV115),$F116-SUM($G116:AU116)),0)</f>
        <v>0</v>
      </c>
      <c r="AW116" s="203">
        <f ca="1">IF(AND(AW$2&gt;$D116,AW$2&lt;=EOMONTH($D116,MatCF)),MIN(AW$77-SUM(AW$92:AW115),$F116-SUM($G116:AV116)),0)</f>
        <v>0</v>
      </c>
      <c r="AX116" s="203">
        <f ca="1">IF(AND(AX$2&gt;$D116,AX$2&lt;=EOMONTH($D116,MatCF)),MIN(AX$77-SUM(AX$92:AX115),$F116-SUM($G116:AW116)),0)</f>
        <v>0</v>
      </c>
      <c r="AY116" s="203">
        <f ca="1">IF(AND(AY$2&gt;$D116,AY$2&lt;=EOMONTH($D116,MatCF)),MIN(AY$77-SUM(AY$92:AY115),$F116-SUM($G116:AX116)),0)</f>
        <v>0</v>
      </c>
      <c r="AZ116" s="203">
        <f ca="1">IF(AND(AZ$2&gt;$D116,AZ$2&lt;=EOMONTH($D116,MatCF)),MIN(AZ$77-SUM(AZ$92:AZ115),$F116-SUM($G116:AY116)),0)</f>
        <v>0</v>
      </c>
      <c r="BA116" s="203">
        <f ca="1">IF(AND(BA$2&gt;$D116,BA$2&lt;=EOMONTH($D116,MatCF)),MIN(BA$77-SUM(BA$92:BA115),$F116-SUM($G116:AZ116)),0)</f>
        <v>0</v>
      </c>
      <c r="BB116" s="203">
        <f ca="1">IF(AND(BB$2&gt;$D116,BB$2&lt;=EOMONTH($D116,MatCF)),MIN(BB$77-SUM(BB$92:BB115),$F116-SUM($G116:BA116)),0)</f>
        <v>0</v>
      </c>
      <c r="BC116" s="203">
        <f ca="1">IF(AND(BC$2&gt;$D116,BC$2&lt;=EOMONTH($D116,MatCF)),MIN(BC$77-SUM(BC$92:BC115),$F116-SUM($G116:BB116)),0)</f>
        <v>0</v>
      </c>
      <c r="BD116" s="203">
        <f ca="1">IF(AND(BD$2&gt;$D116,BD$2&lt;=EOMONTH($D116,MatCF)),MIN(BD$77-SUM(BD$92:BD115),$F116-SUM($G116:BC116)),0)</f>
        <v>0</v>
      </c>
      <c r="BE116" s="203">
        <f ca="1">IF(AND(BE$2&gt;$D116,BE$2&lt;=EOMONTH($D116,MatCF)),MIN(BE$77-SUM(BE$92:BE115),$F116-SUM($G116:BD116)),0)</f>
        <v>0</v>
      </c>
      <c r="BF116" s="203">
        <f ca="1">IF(AND(BF$2&gt;$D116,BF$2&lt;=EOMONTH($D116,MatCF)),MIN(BF$77-SUM(BF$92:BF115),$F116-SUM($G116:BE116)),0)</f>
        <v>0</v>
      </c>
      <c r="BG116" s="203">
        <f ca="1">IF(AND(BG$2&gt;$D116,BG$2&lt;=EOMONTH($D116,MatCF)),MIN(BG$77-SUM(BG$92:BG115),$F116-SUM($G116:BF116)),0)</f>
        <v>0</v>
      </c>
      <c r="BH116" s="203">
        <f ca="1">IF(AND(BH$2&gt;$D116,BH$2&lt;=EOMONTH($D116,MatCF)),MIN(BH$77-SUM(BH$92:BH115),$F116-SUM($G116:BG116)),0)</f>
        <v>0</v>
      </c>
      <c r="BI116" s="203">
        <f ca="1">IF(AND(BI$2&gt;$D116,BI$2&lt;=EOMONTH($D116,MatCF)),MIN(BI$77-SUM(BI$92:BI115),$F116-SUM($G116:BH116)),0)</f>
        <v>0</v>
      </c>
      <c r="BJ116" s="203">
        <f ca="1">IF(AND(BJ$2&gt;$D116,BJ$2&lt;=EOMONTH($D116,MatCF)),MIN(BJ$77-SUM(BJ$92:BJ115),$F116-SUM($G116:BI116)),0)</f>
        <v>0</v>
      </c>
      <c r="BK116" s="203">
        <f ca="1">IF(AND(BK$2&gt;$D116,BK$2&lt;=EOMONTH($D116,MatCF)),MIN(BK$77-SUM(BK$92:BK115),$F116-SUM($G116:BJ116)),0)</f>
        <v>0</v>
      </c>
      <c r="BL116" s="203">
        <f ca="1">IF(AND(BL$2&gt;$D116,BL$2&lt;=EOMONTH($D116,MatCF)),MIN(BL$77-SUM(BL$92:BL115),$F116-SUM($G116:BK116)),0)</f>
        <v>0</v>
      </c>
      <c r="BM116" s="203">
        <f ca="1">IF(AND(BM$2&gt;$D116,BM$2&lt;=EOMONTH($D116,MatCF)),MIN(BM$77-SUM(BM$92:BM115),$F116-SUM($G116:BL116)),0)</f>
        <v>0</v>
      </c>
      <c r="BN116" s="203">
        <f ca="1">IF(AND(BN$2&gt;$D116,BN$2&lt;=EOMONTH($D116,MatCF)),MIN(BN$77-SUM(BN$92:BN115),$F116-SUM($G116:BM116)),0)</f>
        <v>0</v>
      </c>
      <c r="BO116" s="203">
        <f ca="1">IF(AND(BO$2&gt;$D116,BO$2&lt;=EOMONTH($D116,MatCF)),MIN(BO$77-SUM(BO$92:BO115),$F116-SUM($G116:BN116)),0)</f>
        <v>0</v>
      </c>
      <c r="BP116" s="203">
        <f ca="1">IF(AND(BP$2&gt;$D116,BP$2&lt;=EOMONTH($D116,MatCF)),MIN(BP$77-SUM(BP$92:BP115),$F116-SUM($G116:BO116)),0)</f>
        <v>0</v>
      </c>
      <c r="BQ116" s="203">
        <f ca="1">IF(AND(BQ$2&gt;$D116,BQ$2&lt;=EOMONTH($D116,MatCF)),MIN(BQ$77-SUM(BQ$92:BQ115),$F116-SUM($G116:BP116)),0)</f>
        <v>0</v>
      </c>
      <c r="BR116" s="203">
        <f ca="1">IF(AND(BR$2&gt;$D116,BR$2&lt;=EOMONTH($D116,MatCF)),MIN(BR$77-SUM(BR$92:BR115),$F116-SUM($G116:BQ116)),0)</f>
        <v>0</v>
      </c>
      <c r="BS116" s="203">
        <f ca="1">IF(AND(BS$2&gt;$D116,BS$2&lt;=EOMONTH($D116,MatCF)),MIN(BS$77-SUM(BS$92:BS115),$F116-SUM($G116:BR116)),0)</f>
        <v>0</v>
      </c>
      <c r="BT116" s="203">
        <f ca="1">IF(AND(BT$2&gt;$D116,BT$2&lt;=EOMONTH($D116,MatCF)),MIN(BT$77-SUM(BT$92:BT115),$F116-SUM($G116:BS116)),0)</f>
        <v>0</v>
      </c>
      <c r="BU116" s="203">
        <f ca="1">IF(AND(BU$2&gt;$D116,BU$2&lt;=EOMONTH($D116,MatCF)),MIN(BU$77-SUM(BU$92:BU115),$F116-SUM($G116:BT116)),0)</f>
        <v>0</v>
      </c>
      <c r="BV116" s="203">
        <f ca="1">IF(AND(BV$2&gt;$D116,BV$2&lt;=EOMONTH($D116,MatCF)),MIN(BV$77-SUM(BV$92:BV115),$F116-SUM($G116:BU116)),0)</f>
        <v>0</v>
      </c>
      <c r="BW116" s="203">
        <f ca="1">IF(AND(BW$2&gt;$D116,BW$2&lt;=EOMONTH($D116,MatCF)),MIN(BW$77-SUM(BW$92:BW115),$F116-SUM($G116:BV116)),0)</f>
        <v>0</v>
      </c>
      <c r="BX116" s="203">
        <f ca="1">IF(AND(BX$2&gt;$D116,BX$2&lt;=EOMONTH($D116,MatCF)),MIN(BX$77-SUM(BX$92:BX115),$F116-SUM($G116:BW116)),0)</f>
        <v>0</v>
      </c>
      <c r="BY116" s="203">
        <f ca="1">IF(AND(BY$2&gt;$D116,BY$2&lt;=EOMONTH($D116,MatCF)),MIN(BY$77-SUM(BY$92:BY115),$F116-SUM($G116:BX116)),0)</f>
        <v>0</v>
      </c>
      <c r="BZ116" s="203">
        <f ca="1">IF(AND(BZ$2&gt;$D116,BZ$2&lt;=EOMONTH($D116,MatCF)),MIN(BZ$77-SUM(BZ$92:BZ115),$F116-SUM($G116:BY116)),0)</f>
        <v>0</v>
      </c>
      <c r="CA116" s="203">
        <f ca="1">IF(AND(CA$2&gt;$D116,CA$2&lt;=EOMONTH($D116,MatCF)),MIN(CA$77-SUM(CA$92:CA115),$F116-SUM($G116:BZ116)),0)</f>
        <v>0</v>
      </c>
      <c r="CB116" s="203">
        <f ca="1">IF(AND(CB$2&gt;$D116,CB$2&lt;=EOMONTH($D116,MatCF)),MIN(CB$77-SUM(CB$92:CB115),$F116-SUM($G116:CA116)),0)</f>
        <v>0</v>
      </c>
      <c r="CC116" s="203">
        <f ca="1">IF(AND(CC$2&gt;$D116,CC$2&lt;=EOMONTH($D116,MatCF)),MIN(CC$77-SUM(CC$92:CC115),$F116-SUM($G116:CB116)),0)</f>
        <v>0</v>
      </c>
      <c r="CD116" s="203">
        <f ca="1">IF(AND(CD$2&gt;$D116,CD$2&lt;=EOMONTH($D116,MatCF)),MIN(CD$77-SUM(CD$92:CD115),$F116-SUM($G116:CC116)),0)</f>
        <v>0</v>
      </c>
      <c r="CE116" s="203">
        <f ca="1">IF(AND(CE$2&gt;$D116,CE$2&lt;=EOMONTH($D116,MatCF)),MIN(CE$77-SUM(CE$92:CE115),$F116-SUM($G116:CD116)),0)</f>
        <v>0</v>
      </c>
      <c r="CF116" s="203">
        <f ca="1">IF(AND(CF$2&gt;$D116,CF$2&lt;=EOMONTH($D116,MatCF)),MIN(CF$77-SUM(CF$92:CF115),$F116-SUM($G116:CE116)),0)</f>
        <v>0</v>
      </c>
      <c r="CG116" s="203">
        <f ca="1">IF(AND(CG$2&gt;$D116,CG$2&lt;=EOMONTH($D116,MatCF)),MIN(CG$77-SUM(CG$92:CG115),$F116-SUM($G116:CF116)),0)</f>
        <v>0</v>
      </c>
      <c r="CH116" s="203">
        <f ca="1">IF(AND(CH$2&gt;$D116,CH$2&lt;=EOMONTH($D116,MatCF)),MIN(CH$77-SUM(CH$92:CH115),$F116-SUM($G116:CG116)),0)</f>
        <v>0</v>
      </c>
      <c r="CI116" s="203">
        <f ca="1">IF(AND(CI$2&gt;$D116,CI$2&lt;=EOMONTH($D116,MatCF)),MIN(CI$77-SUM(CI$92:CI115),$F116-SUM($G116:CH116)),0)</f>
        <v>0</v>
      </c>
      <c r="CJ116" s="203">
        <f ca="1">IF(AND(CJ$2&gt;$D116,CJ$2&lt;=EOMONTH($D116,MatCF)),MIN(CJ$77-SUM(CJ$92:CJ115),$F116-SUM($G116:CI116)),0)</f>
        <v>0</v>
      </c>
      <c r="CK116" s="203">
        <f ca="1">IF(AND(CK$2&gt;$D116,CK$2&lt;=EOMONTH($D116,MatCF)),MIN(CK$77-SUM(CK$92:CK115),$F116-SUM($G116:CJ116)),0)</f>
        <v>0</v>
      </c>
      <c r="CL116" s="203">
        <f ca="1">IF(AND(CL$2&gt;$D116,CL$2&lt;=EOMONTH($D116,MatCF)),MIN(CL$77-SUM(CL$92:CL115),$F116-SUM($G116:CK116)),0)</f>
        <v>0</v>
      </c>
      <c r="CM116" s="203">
        <f ca="1">IF(AND(CM$2&gt;$D116,CM$2&lt;=EOMONTH($D116,MatCF)),MIN(CM$77-SUM(CM$92:CM115),$F116-SUM($G116:CL116)),0)</f>
        <v>0</v>
      </c>
      <c r="CN116" s="203">
        <f>IF(AND(CN$2&gt;$D116,CN$2&lt;=EOMONTH($D116,MatCF)),MIN(CN$77-SUM(CN$92:CN115),$F116-SUM($G116:CM116)),0)</f>
        <v>0</v>
      </c>
      <c r="CO116" s="203">
        <f>IF(AND(CO$2&gt;$D116,CO$2&lt;=EOMONTH($D116,MatCF)),MIN(CO$77-SUM(CO$92:CO115),$F116-SUM($G116:CN116)),0)</f>
        <v>0</v>
      </c>
      <c r="CP116" s="203">
        <f>IF(AND(CP$2&gt;$D116,CP$2&lt;=EOMONTH($D116,MatCF)),MIN(CP$77-SUM(CP$92:CP115),$F116-SUM($G116:CO116)),0)</f>
        <v>0</v>
      </c>
      <c r="CQ116" s="203">
        <f>IF(AND(CQ$2&gt;$D116,CQ$2&lt;=EOMONTH($D116,MatCF)),MIN(CQ$77-SUM(CQ$92:CQ115),$F116-SUM($G116:CP116)),0)</f>
        <v>0</v>
      </c>
      <c r="CR116" s="203">
        <f>IF(AND(CR$2&gt;$D116,CR$2&lt;=EOMONTH($D116,MatCF)),MIN(CR$77-SUM(CR$92:CR115),$F116-SUM($G116:CQ116)),0)</f>
        <v>0</v>
      </c>
      <c r="CS116" s="203">
        <f>IF(AND(CS$2&gt;$D116,CS$2&lt;=EOMONTH($D116,MatCF)),MIN(CS$77-SUM(CS$92:CS115),$F116-SUM($G116:CR116)),0)</f>
        <v>0</v>
      </c>
      <c r="CT116" s="203">
        <f>IF(AND(CT$2&gt;$D116,CT$2&lt;=EOMONTH($D116,MatCF)),MIN(CT$77-SUM(CT$92:CT115),$F116-SUM($G116:CS116)),0)</f>
        <v>0</v>
      </c>
      <c r="CU116" s="203">
        <f>IF(AND(CU$2&gt;$D116,CU$2&lt;=EOMONTH($D116,MatCF)),MIN(CU$77-SUM(CU$92:CU115),$F116-SUM($G116:CT116)),0)</f>
        <v>0</v>
      </c>
      <c r="CV116" s="203">
        <f>IF(AND(CV$2&gt;$D116,CV$2&lt;=EOMONTH($D116,MatCF)),MIN(CV$77-SUM(CV$92:CV115),$F116-SUM($G116:CU116)),0)</f>
        <v>0</v>
      </c>
      <c r="CW116" s="203">
        <f>IF(AND(CW$2&gt;$D116,CW$2&lt;=EOMONTH($D116,MatCF)),MIN(CW$77-SUM(CW$92:CW115),$F116-SUM($G116:CV116)),0)</f>
        <v>0</v>
      </c>
      <c r="CX116" s="203">
        <f>IF(AND(CX$2&gt;$D116,CX$2&lt;=EOMONTH($D116,MatCF)),MIN(CX$77-SUM(CX$92:CX115),$F116-SUM($G116:CW116)),0)</f>
        <v>0</v>
      </c>
      <c r="CY116" s="203">
        <f>IF(AND(CY$2&gt;$D116,CY$2&lt;=EOMONTH($D116,MatCF)),MIN(CY$77-SUM(CY$92:CY115),$F116-SUM($G116:CX116)),0)</f>
        <v>0</v>
      </c>
      <c r="CZ116" s="203">
        <f>IF(AND(CZ$2&gt;$D116,CZ$2&lt;=EOMONTH($D116,MatCF)),MIN(CZ$77-SUM(CZ$92:CZ115),$F116-SUM($G116:CY116)),0)</f>
        <v>0</v>
      </c>
      <c r="DA116" s="203">
        <f>IF(AND(DA$2&gt;$D116,DA$2&lt;=EOMONTH($D116,MatCF)),MIN(DA$77-SUM(DA$92:DA115),$F116-SUM($G116:CZ116)),0)</f>
        <v>0</v>
      </c>
      <c r="DB116" s="203">
        <f>IF(AND(DB$2&gt;$D116,DB$2&lt;=EOMONTH($D116,MatCF)),MIN(DB$77-SUM(DB$92:DB115),$F116-SUM($G116:DA116)),0)</f>
        <v>0</v>
      </c>
      <c r="DC116" s="203">
        <f>IF(AND(DC$2&gt;$D116,DC$2&lt;=EOMONTH($D116,MatCF)),MIN(DC$77-SUM(DC$92:DC115),$F116-SUM($G116:DB116)),0)</f>
        <v>0</v>
      </c>
      <c r="DD116" s="203">
        <f>IF(AND(DD$2&gt;$D116,DD$2&lt;=EOMONTH($D116,MatCF)),MIN(DD$77-SUM(DD$92:DD115),$F116-SUM($G116:DC116)),0)</f>
        <v>0</v>
      </c>
      <c r="DE116" s="203">
        <f>IF(AND(DE$2&gt;$D116,DE$2&lt;=EOMONTH($D116,MatCF)),MIN(DE$77-SUM(DE$92:DE115),$F116-SUM($G116:DD116)),0)</f>
        <v>0</v>
      </c>
      <c r="DF116" s="203">
        <f>IF(AND(DF$2&gt;$D116,DF$2&lt;=EOMONTH($D116,MatCF)),MIN(DF$77-SUM(DF$92:DF115),$F116-SUM($G116:DE116)),0)</f>
        <v>0</v>
      </c>
      <c r="DG116" s="203">
        <f>IF(AND(DG$2&gt;$D116,DG$2&lt;=EOMONTH($D116,MatCF)),MIN(DG$77-SUM(DG$92:DG115),$F116-SUM($G116:DF116)),0)</f>
        <v>0</v>
      </c>
      <c r="DH116" s="203">
        <f>IF(AND(DH$2&gt;$D116,DH$2&lt;=EOMONTH($D116,MatCF)),MIN(DH$77-SUM(DH$92:DH115),$F116-SUM($G116:DG116)),0)</f>
        <v>0</v>
      </c>
      <c r="DI116" s="203">
        <f>IF(AND(DI$2&gt;$D116,DI$2&lt;=EOMONTH($D116,MatCF)),MIN(DI$77-SUM(DI$92:DI115),$F116-SUM($G116:DH116)),0)</f>
        <v>0</v>
      </c>
      <c r="DJ116" s="203">
        <f>IF(AND(DJ$2&gt;$D116,DJ$2&lt;=EOMONTH($D116,MatCF)),MIN(DJ$77-SUM(DJ$92:DJ115),$F116-SUM($G116:DI116)),0)</f>
        <v>0</v>
      </c>
      <c r="DK116" s="203">
        <f>IF(AND(DK$2&gt;$D116,DK$2&lt;=EOMONTH($D116,MatCF)),MIN(DK$77-SUM(DK$92:DK115),$F116-SUM($G116:DJ116)),0)</f>
        <v>0</v>
      </c>
      <c r="DL116" s="203">
        <f>IF(AND(DL$2&gt;$D116,DL$2&lt;=EOMONTH($D116,MatCF)),MIN(DL$77-SUM(DL$92:DL115),$F116-SUM($G116:DK116)),0)</f>
        <v>0</v>
      </c>
      <c r="DM116" s="203">
        <f>IF(AND(DM$2&gt;$D116,DM$2&lt;=EOMONTH($D116,MatCF)),MIN(DM$77-SUM(DM$92:DM115),$F116-SUM($G116:DL116)),0)</f>
        <v>0</v>
      </c>
      <c r="DN116" s="203">
        <f>IF(AND(DN$2&gt;$D116,DN$2&lt;=EOMONTH($D116,MatCF)),MIN(DN$77-SUM(DN$92:DN115),$F116-SUM($G116:DM116)),0)</f>
        <v>0</v>
      </c>
      <c r="DO116" s="203">
        <f>IF(AND(DO$2&gt;$D116,DO$2&lt;=EOMONTH($D116,MatCF)),MIN(DO$77-SUM(DO$92:DO115),$F116-SUM($G116:DN116)),0)</f>
        <v>0</v>
      </c>
      <c r="DP116" s="203">
        <f>IF(AND(DP$2&gt;$D116,DP$2&lt;=EOMONTH($D116,MatCF)),MIN(DP$77-SUM(DP$92:DP115),$F116-SUM($G116:DO116)),0)</f>
        <v>0</v>
      </c>
      <c r="DQ116" s="203">
        <f>IF(AND(DQ$2&gt;$D116,DQ$2&lt;=EOMONTH($D116,MatCF)),MIN(DQ$77-SUM(DQ$92:DQ115),$F116-SUM($G116:DP116)),0)</f>
        <v>0</v>
      </c>
      <c r="DR116" s="203">
        <f>IF(AND(DR$2&gt;$D116,DR$2&lt;=EOMONTH($D116,MatCF)),MIN(DR$77-SUM(DR$92:DR115),$F116-SUM($G116:DQ116)),0)</f>
        <v>0</v>
      </c>
      <c r="DS116" s="203">
        <f>IF(AND(DS$2&gt;$D116,DS$2&lt;=EOMONTH($D116,MatCF)),MIN(DS$77-SUM(DS$92:DS115),$F116-SUM($G116:DR116)),0)</f>
        <v>0</v>
      </c>
    </row>
    <row r="117" spans="1:123" ht="12.5" x14ac:dyDescent="0.25">
      <c r="A117" s="171">
        <f t="shared" si="679"/>
        <v>25</v>
      </c>
      <c r="B117" s="226"/>
      <c r="C117" s="227"/>
      <c r="D117" s="226">
        <v>46203</v>
      </c>
      <c r="E117" s="171"/>
      <c r="F117" s="203">
        <f ca="1"/>
        <v>0</v>
      </c>
      <c r="G117" s="203"/>
      <c r="H117" s="203">
        <f>IF(AND(H$2&gt;$D117,H$2&lt;=EOMONTH($D117,MatCF)),MIN(H$77-SUM(H$92:H116),$F117-SUM(G117:$G117)),0)</f>
        <v>0</v>
      </c>
      <c r="I117" s="203">
        <f>IF(AND(I$2&gt;$D117,I$2&lt;=EOMONTH($D117,MatCF)),MIN(I$77-SUM(I$92:I116),$F117-SUM($G117:H117)),0)</f>
        <v>0</v>
      </c>
      <c r="J117" s="203">
        <f>IF(AND(J$2&gt;$D117,J$2&lt;=EOMONTH($D117,MatCF)),MIN(J$77-SUM(J$92:J116),$F117-SUM($G117:I117)),0)</f>
        <v>0</v>
      </c>
      <c r="K117" s="203">
        <f>IF(AND(K$2&gt;$D117,K$2&lt;=EOMONTH($D117,MatCF)),MIN(K$77-SUM(K$92:K116),$F117-SUM($G117:J117)),0)</f>
        <v>0</v>
      </c>
      <c r="L117" s="203">
        <f>IF(AND(L$2&gt;$D117,L$2&lt;=EOMONTH($D117,MatCF)),MIN(L$77-SUM(L$92:L116),$F117-SUM($G117:K117)),0)</f>
        <v>0</v>
      </c>
      <c r="M117" s="203">
        <f>IF(AND(M$2&gt;$D117,M$2&lt;=EOMONTH($D117,MatCF)),MIN(M$77-SUM(M$92:M116),$F117-SUM($G117:L117)),0)</f>
        <v>0</v>
      </c>
      <c r="N117" s="203">
        <f>IF(AND(N$2&gt;$D117,N$2&lt;=EOMONTH($D117,MatCF)),MIN(N$77-SUM(N$92:N116),$F117-SUM($G117:M117)),0)</f>
        <v>0</v>
      </c>
      <c r="O117" s="203">
        <f>IF(AND(O$2&gt;$D117,O$2&lt;=EOMONTH($D117,MatCF)),MIN(O$77-SUM(O$92:O116),$F117-SUM($G117:N117)),0)</f>
        <v>0</v>
      </c>
      <c r="P117" s="203">
        <f>IF(AND(P$2&gt;$D117,P$2&lt;=EOMONTH($D117,MatCF)),MIN(P$77-SUM(P$92:P116),$F117-SUM($G117:O117)),0)</f>
        <v>0</v>
      </c>
      <c r="Q117" s="203">
        <f>IF(AND(Q$2&gt;$D117,Q$2&lt;=EOMONTH($D117,MatCF)),MIN(Q$77-SUM(Q$92:Q116),$F117-SUM($G117:P117)),0)</f>
        <v>0</v>
      </c>
      <c r="R117" s="203">
        <f>IF(AND(R$2&gt;$D117,R$2&lt;=EOMONTH($D117,MatCF)),MIN(R$77-SUM(R$92:R116),$F117-SUM($G117:Q117)),0)</f>
        <v>0</v>
      </c>
      <c r="S117" s="203">
        <f>IF(AND(S$2&gt;$D117,S$2&lt;=EOMONTH($D117,MatCF)),MIN(S$77-SUM(S$92:S116),$F117-SUM($G117:R117)),0)</f>
        <v>0</v>
      </c>
      <c r="T117" s="203">
        <f>IF(AND(T$2&gt;$D117,T$2&lt;=EOMONTH($D117,MatCF)),MIN(T$77-SUM(T$92:T116),$F117-SUM($G117:S117)),0)</f>
        <v>0</v>
      </c>
      <c r="U117" s="203">
        <f>IF(AND(U$2&gt;$D117,U$2&lt;=EOMONTH($D117,MatCF)),MIN(U$77-SUM(U$92:U116),$F117-SUM($G117:T117)),0)</f>
        <v>0</v>
      </c>
      <c r="V117" s="203">
        <f>IF(AND(V$2&gt;$D117,V$2&lt;=EOMONTH($D117,MatCF)),MIN(V$77-SUM(V$92:V116),$F117-SUM($G117:U117)),0)</f>
        <v>0</v>
      </c>
      <c r="W117" s="203">
        <f>IF(AND(W$2&gt;$D117,W$2&lt;=EOMONTH($D117,MatCF)),MIN(W$77-SUM(W$92:W116),$F117-SUM($G117:V117)),0)</f>
        <v>0</v>
      </c>
      <c r="X117" s="203">
        <f>IF(AND(X$2&gt;$D117,X$2&lt;=EOMONTH($D117,MatCF)),MIN(X$77-SUM(X$92:X116),$F117-SUM($G117:W117)),0)</f>
        <v>0</v>
      </c>
      <c r="Y117" s="203">
        <f>IF(AND(Y$2&gt;$D117,Y$2&lt;=EOMONTH($D117,MatCF)),MIN(Y$77-SUM(Y$92:Y116),$F117-SUM($G117:X117)),0)</f>
        <v>0</v>
      </c>
      <c r="Z117" s="203">
        <f>IF(AND(Z$2&gt;$D117,Z$2&lt;=EOMONTH($D117,MatCF)),MIN(Z$77-SUM(Z$92:Z116),$F117-SUM($G117:Y117)),0)</f>
        <v>0</v>
      </c>
      <c r="AA117" s="203">
        <f>IF(AND(AA$2&gt;$D117,AA$2&lt;=EOMONTH($D117,MatCF)),MIN(AA$77-SUM(AA$92:AA116),$F117-SUM($G117:Z117)),0)</f>
        <v>0</v>
      </c>
      <c r="AB117" s="203">
        <f>IF(AND(AB$2&gt;$D117,AB$2&lt;=EOMONTH($D117,MatCF)),MIN(AB$77-SUM(AB$92:AB116),$F117-SUM($G117:AA117)),0)</f>
        <v>0</v>
      </c>
      <c r="AC117" s="203">
        <f>IF(AND(AC$2&gt;$D117,AC$2&lt;=EOMONTH($D117,MatCF)),MIN(AC$77-SUM(AC$92:AC116),$F117-SUM($G117:AB117)),0)</f>
        <v>0</v>
      </c>
      <c r="AD117" s="203">
        <f>IF(AND(AD$2&gt;$D117,AD$2&lt;=EOMONTH($D117,MatCF)),MIN(AD$77-SUM(AD$92:AD116),$F117-SUM($G117:AC117)),0)</f>
        <v>0</v>
      </c>
      <c r="AE117" s="203">
        <f>IF(AND(AE$2&gt;$D117,AE$2&lt;=EOMONTH($D117,MatCF)),MIN(AE$77-SUM(AE$92:AE116),$F117-SUM($G117:AD117)),0)</f>
        <v>0</v>
      </c>
      <c r="AF117" s="203">
        <f>IF(AND(AF$2&gt;$D117,AF$2&lt;=EOMONTH($D117,MatCF)),MIN(AF$77-SUM(AF$92:AF116),$F117-SUM($G117:AE117)),0)</f>
        <v>0</v>
      </c>
      <c r="AG117" s="203">
        <f ca="1">IF(AND(AG$2&gt;$D117,AG$2&lt;=EOMONTH($D117,MatCF)),MIN(AG$77-SUM(AG$92:AG116),$F117-SUM($G117:AF117)),0)</f>
        <v>0</v>
      </c>
      <c r="AH117" s="203">
        <f ca="1">IF(AND(AH$2&gt;$D117,AH$2&lt;=EOMONTH($D117,MatCF)),MIN(AH$77-SUM(AH$92:AH116),$F117-SUM($G117:AG117)),0)</f>
        <v>0</v>
      </c>
      <c r="AI117" s="203">
        <f ca="1">IF(AND(AI$2&gt;$D117,AI$2&lt;=EOMONTH($D117,MatCF)),MIN(AI$77-SUM(AI$92:AI116),$F117-SUM($G117:AH117)),0)</f>
        <v>0</v>
      </c>
      <c r="AJ117" s="203">
        <f ca="1">IF(AND(AJ$2&gt;$D117,AJ$2&lt;=EOMONTH($D117,MatCF)),MIN(AJ$77-SUM(AJ$92:AJ116),$F117-SUM($G117:AI117)),0)</f>
        <v>0</v>
      </c>
      <c r="AK117" s="203">
        <f ca="1">IF(AND(AK$2&gt;$D117,AK$2&lt;=EOMONTH($D117,MatCF)),MIN(AK$77-SUM(AK$92:AK116),$F117-SUM($G117:AJ117)),0)</f>
        <v>0</v>
      </c>
      <c r="AL117" s="203">
        <f ca="1">IF(AND(AL$2&gt;$D117,AL$2&lt;=EOMONTH($D117,MatCF)),MIN(AL$77-SUM(AL$92:AL116),$F117-SUM($G117:AK117)),0)</f>
        <v>0</v>
      </c>
      <c r="AM117" s="203">
        <f ca="1">IF(AND(AM$2&gt;$D117,AM$2&lt;=EOMONTH($D117,MatCF)),MIN(AM$77-SUM(AM$92:AM116),$F117-SUM($G117:AL117)),0)</f>
        <v>0</v>
      </c>
      <c r="AN117" s="203">
        <f ca="1">IF(AND(AN$2&gt;$D117,AN$2&lt;=EOMONTH($D117,MatCF)),MIN(AN$77-SUM(AN$92:AN116),$F117-SUM($G117:AM117)),0)</f>
        <v>0</v>
      </c>
      <c r="AO117" s="203">
        <f ca="1">IF(AND(AO$2&gt;$D117,AO$2&lt;=EOMONTH($D117,MatCF)),MIN(AO$77-SUM(AO$92:AO116),$F117-SUM($G117:AN117)),0)</f>
        <v>0</v>
      </c>
      <c r="AP117" s="203">
        <f ca="1">IF(AND(AP$2&gt;$D117,AP$2&lt;=EOMONTH($D117,MatCF)),MIN(AP$77-SUM(AP$92:AP116),$F117-SUM($G117:AO117)),0)</f>
        <v>0</v>
      </c>
      <c r="AQ117" s="203">
        <f ca="1">IF(AND(AQ$2&gt;$D117,AQ$2&lt;=EOMONTH($D117,MatCF)),MIN(AQ$77-SUM(AQ$92:AQ116),$F117-SUM($G117:AP117)),0)</f>
        <v>0</v>
      </c>
      <c r="AR117" s="203">
        <f ca="1">IF(AND(AR$2&gt;$D117,AR$2&lt;=EOMONTH($D117,MatCF)),MIN(AR$77-SUM(AR$92:AR116),$F117-SUM($G117:AQ117)),0)</f>
        <v>0</v>
      </c>
      <c r="AS117" s="203">
        <f ca="1">IF(AND(AS$2&gt;$D117,AS$2&lt;=EOMONTH($D117,MatCF)),MIN(AS$77-SUM(AS$92:AS116),$F117-SUM($G117:AR117)),0)</f>
        <v>0</v>
      </c>
      <c r="AT117" s="203">
        <f ca="1">IF(AND(AT$2&gt;$D117,AT$2&lt;=EOMONTH($D117,MatCF)),MIN(AT$77-SUM(AT$92:AT116),$F117-SUM($G117:AS117)),0)</f>
        <v>0</v>
      </c>
      <c r="AU117" s="203">
        <f ca="1">IF(AND(AU$2&gt;$D117,AU$2&lt;=EOMONTH($D117,MatCF)),MIN(AU$77-SUM(AU$92:AU116),$F117-SUM($G117:AT117)),0)</f>
        <v>0</v>
      </c>
      <c r="AV117" s="203">
        <f ca="1">IF(AND(AV$2&gt;$D117,AV$2&lt;=EOMONTH($D117,MatCF)),MIN(AV$77-SUM(AV$92:AV116),$F117-SUM($G117:AU117)),0)</f>
        <v>0</v>
      </c>
      <c r="AW117" s="203">
        <f ca="1">IF(AND(AW$2&gt;$D117,AW$2&lt;=EOMONTH($D117,MatCF)),MIN(AW$77-SUM(AW$92:AW116),$F117-SUM($G117:AV117)),0)</f>
        <v>0</v>
      </c>
      <c r="AX117" s="203">
        <f ca="1">IF(AND(AX$2&gt;$D117,AX$2&lt;=EOMONTH($D117,MatCF)),MIN(AX$77-SUM(AX$92:AX116),$F117-SUM($G117:AW117)),0)</f>
        <v>0</v>
      </c>
      <c r="AY117" s="203">
        <f ca="1">IF(AND(AY$2&gt;$D117,AY$2&lt;=EOMONTH($D117,MatCF)),MIN(AY$77-SUM(AY$92:AY116),$F117-SUM($G117:AX117)),0)</f>
        <v>0</v>
      </c>
      <c r="AZ117" s="203">
        <f ca="1">IF(AND(AZ$2&gt;$D117,AZ$2&lt;=EOMONTH($D117,MatCF)),MIN(AZ$77-SUM(AZ$92:AZ116),$F117-SUM($G117:AY117)),0)</f>
        <v>0</v>
      </c>
      <c r="BA117" s="203">
        <f ca="1">IF(AND(BA$2&gt;$D117,BA$2&lt;=EOMONTH($D117,MatCF)),MIN(BA$77-SUM(BA$92:BA116),$F117-SUM($G117:AZ117)),0)</f>
        <v>0</v>
      </c>
      <c r="BB117" s="203">
        <f ca="1">IF(AND(BB$2&gt;$D117,BB$2&lt;=EOMONTH($D117,MatCF)),MIN(BB$77-SUM(BB$92:BB116),$F117-SUM($G117:BA117)),0)</f>
        <v>0</v>
      </c>
      <c r="BC117" s="203">
        <f ca="1">IF(AND(BC$2&gt;$D117,BC$2&lt;=EOMONTH($D117,MatCF)),MIN(BC$77-SUM(BC$92:BC116),$F117-SUM($G117:BB117)),0)</f>
        <v>0</v>
      </c>
      <c r="BD117" s="203">
        <f ca="1">IF(AND(BD$2&gt;$D117,BD$2&lt;=EOMONTH($D117,MatCF)),MIN(BD$77-SUM(BD$92:BD116),$F117-SUM($G117:BC117)),0)</f>
        <v>0</v>
      </c>
      <c r="BE117" s="203">
        <f ca="1">IF(AND(BE$2&gt;$D117,BE$2&lt;=EOMONTH($D117,MatCF)),MIN(BE$77-SUM(BE$92:BE116),$F117-SUM($G117:BD117)),0)</f>
        <v>0</v>
      </c>
      <c r="BF117" s="203">
        <f ca="1">IF(AND(BF$2&gt;$D117,BF$2&lt;=EOMONTH($D117,MatCF)),MIN(BF$77-SUM(BF$92:BF116),$F117-SUM($G117:BE117)),0)</f>
        <v>0</v>
      </c>
      <c r="BG117" s="203">
        <f ca="1">IF(AND(BG$2&gt;$D117,BG$2&lt;=EOMONTH($D117,MatCF)),MIN(BG$77-SUM(BG$92:BG116),$F117-SUM($G117:BF117)),0)</f>
        <v>0</v>
      </c>
      <c r="BH117" s="203">
        <f ca="1">IF(AND(BH$2&gt;$D117,BH$2&lt;=EOMONTH($D117,MatCF)),MIN(BH$77-SUM(BH$92:BH116),$F117-SUM($G117:BG117)),0)</f>
        <v>0</v>
      </c>
      <c r="BI117" s="203">
        <f ca="1">IF(AND(BI$2&gt;$D117,BI$2&lt;=EOMONTH($D117,MatCF)),MIN(BI$77-SUM(BI$92:BI116),$F117-SUM($G117:BH117)),0)</f>
        <v>0</v>
      </c>
      <c r="BJ117" s="203">
        <f ca="1">IF(AND(BJ$2&gt;$D117,BJ$2&lt;=EOMONTH($D117,MatCF)),MIN(BJ$77-SUM(BJ$92:BJ116),$F117-SUM($G117:BI117)),0)</f>
        <v>0</v>
      </c>
      <c r="BK117" s="203">
        <f ca="1">IF(AND(BK$2&gt;$D117,BK$2&lt;=EOMONTH($D117,MatCF)),MIN(BK$77-SUM(BK$92:BK116),$F117-SUM($G117:BJ117)),0)</f>
        <v>0</v>
      </c>
      <c r="BL117" s="203">
        <f ca="1">IF(AND(BL$2&gt;$D117,BL$2&lt;=EOMONTH($D117,MatCF)),MIN(BL$77-SUM(BL$92:BL116),$F117-SUM($G117:BK117)),0)</f>
        <v>0</v>
      </c>
      <c r="BM117" s="203">
        <f ca="1">IF(AND(BM$2&gt;$D117,BM$2&lt;=EOMONTH($D117,MatCF)),MIN(BM$77-SUM(BM$92:BM116),$F117-SUM($G117:BL117)),0)</f>
        <v>0</v>
      </c>
      <c r="BN117" s="203">
        <f ca="1">IF(AND(BN$2&gt;$D117,BN$2&lt;=EOMONTH($D117,MatCF)),MIN(BN$77-SUM(BN$92:BN116),$F117-SUM($G117:BM117)),0)</f>
        <v>0</v>
      </c>
      <c r="BO117" s="203">
        <f ca="1">IF(AND(BO$2&gt;$D117,BO$2&lt;=EOMONTH($D117,MatCF)),MIN(BO$77-SUM(BO$92:BO116),$F117-SUM($G117:BN117)),0)</f>
        <v>0</v>
      </c>
      <c r="BP117" s="203">
        <f ca="1">IF(AND(BP$2&gt;$D117,BP$2&lt;=EOMONTH($D117,MatCF)),MIN(BP$77-SUM(BP$92:BP116),$F117-SUM($G117:BO117)),0)</f>
        <v>0</v>
      </c>
      <c r="BQ117" s="203">
        <f ca="1">IF(AND(BQ$2&gt;$D117,BQ$2&lt;=EOMONTH($D117,MatCF)),MIN(BQ$77-SUM(BQ$92:BQ116),$F117-SUM($G117:BP117)),0)</f>
        <v>0</v>
      </c>
      <c r="BR117" s="203">
        <f ca="1">IF(AND(BR$2&gt;$D117,BR$2&lt;=EOMONTH($D117,MatCF)),MIN(BR$77-SUM(BR$92:BR116),$F117-SUM($G117:BQ117)),0)</f>
        <v>0</v>
      </c>
      <c r="BS117" s="203">
        <f ca="1">IF(AND(BS$2&gt;$D117,BS$2&lt;=EOMONTH($D117,MatCF)),MIN(BS$77-SUM(BS$92:BS116),$F117-SUM($G117:BR117)),0)</f>
        <v>0</v>
      </c>
      <c r="BT117" s="203">
        <f ca="1">IF(AND(BT$2&gt;$D117,BT$2&lt;=EOMONTH($D117,MatCF)),MIN(BT$77-SUM(BT$92:BT116),$F117-SUM($G117:BS117)),0)</f>
        <v>0</v>
      </c>
      <c r="BU117" s="203">
        <f ca="1">IF(AND(BU$2&gt;$D117,BU$2&lt;=EOMONTH($D117,MatCF)),MIN(BU$77-SUM(BU$92:BU116),$F117-SUM($G117:BT117)),0)</f>
        <v>0</v>
      </c>
      <c r="BV117" s="203">
        <f ca="1">IF(AND(BV$2&gt;$D117,BV$2&lt;=EOMONTH($D117,MatCF)),MIN(BV$77-SUM(BV$92:BV116),$F117-SUM($G117:BU117)),0)</f>
        <v>0</v>
      </c>
      <c r="BW117" s="203">
        <f ca="1">IF(AND(BW$2&gt;$D117,BW$2&lt;=EOMONTH($D117,MatCF)),MIN(BW$77-SUM(BW$92:BW116),$F117-SUM($G117:BV117)),0)</f>
        <v>0</v>
      </c>
      <c r="BX117" s="203">
        <f ca="1">IF(AND(BX$2&gt;$D117,BX$2&lt;=EOMONTH($D117,MatCF)),MIN(BX$77-SUM(BX$92:BX116),$F117-SUM($G117:BW117)),0)</f>
        <v>0</v>
      </c>
      <c r="BY117" s="203">
        <f ca="1">IF(AND(BY$2&gt;$D117,BY$2&lt;=EOMONTH($D117,MatCF)),MIN(BY$77-SUM(BY$92:BY116),$F117-SUM($G117:BX117)),0)</f>
        <v>0</v>
      </c>
      <c r="BZ117" s="203">
        <f ca="1">IF(AND(BZ$2&gt;$D117,BZ$2&lt;=EOMONTH($D117,MatCF)),MIN(BZ$77-SUM(BZ$92:BZ116),$F117-SUM($G117:BY117)),0)</f>
        <v>0</v>
      </c>
      <c r="CA117" s="203">
        <f ca="1">IF(AND(CA$2&gt;$D117,CA$2&lt;=EOMONTH($D117,MatCF)),MIN(CA$77-SUM(CA$92:CA116),$F117-SUM($G117:BZ117)),0)</f>
        <v>0</v>
      </c>
      <c r="CB117" s="203">
        <f ca="1">IF(AND(CB$2&gt;$D117,CB$2&lt;=EOMONTH($D117,MatCF)),MIN(CB$77-SUM(CB$92:CB116),$F117-SUM($G117:CA117)),0)</f>
        <v>0</v>
      </c>
      <c r="CC117" s="203">
        <f ca="1">IF(AND(CC$2&gt;$D117,CC$2&lt;=EOMONTH($D117,MatCF)),MIN(CC$77-SUM(CC$92:CC116),$F117-SUM($G117:CB117)),0)</f>
        <v>0</v>
      </c>
      <c r="CD117" s="203">
        <f ca="1">IF(AND(CD$2&gt;$D117,CD$2&lt;=EOMONTH($D117,MatCF)),MIN(CD$77-SUM(CD$92:CD116),$F117-SUM($G117:CC117)),0)</f>
        <v>0</v>
      </c>
      <c r="CE117" s="203">
        <f ca="1">IF(AND(CE$2&gt;$D117,CE$2&lt;=EOMONTH($D117,MatCF)),MIN(CE$77-SUM(CE$92:CE116),$F117-SUM($G117:CD117)),0)</f>
        <v>0</v>
      </c>
      <c r="CF117" s="203">
        <f ca="1">IF(AND(CF$2&gt;$D117,CF$2&lt;=EOMONTH($D117,MatCF)),MIN(CF$77-SUM(CF$92:CF116),$F117-SUM($G117:CE117)),0)</f>
        <v>0</v>
      </c>
      <c r="CG117" s="203">
        <f ca="1">IF(AND(CG$2&gt;$D117,CG$2&lt;=EOMONTH($D117,MatCF)),MIN(CG$77-SUM(CG$92:CG116),$F117-SUM($G117:CF117)),0)</f>
        <v>0</v>
      </c>
      <c r="CH117" s="203">
        <f ca="1">IF(AND(CH$2&gt;$D117,CH$2&lt;=EOMONTH($D117,MatCF)),MIN(CH$77-SUM(CH$92:CH116),$F117-SUM($G117:CG117)),0)</f>
        <v>0</v>
      </c>
      <c r="CI117" s="203">
        <f ca="1">IF(AND(CI$2&gt;$D117,CI$2&lt;=EOMONTH($D117,MatCF)),MIN(CI$77-SUM(CI$92:CI116),$F117-SUM($G117:CH117)),0)</f>
        <v>0</v>
      </c>
      <c r="CJ117" s="203">
        <f ca="1">IF(AND(CJ$2&gt;$D117,CJ$2&lt;=EOMONTH($D117,MatCF)),MIN(CJ$77-SUM(CJ$92:CJ116),$F117-SUM($G117:CI117)),0)</f>
        <v>0</v>
      </c>
      <c r="CK117" s="203">
        <f ca="1">IF(AND(CK$2&gt;$D117,CK$2&lt;=EOMONTH($D117,MatCF)),MIN(CK$77-SUM(CK$92:CK116),$F117-SUM($G117:CJ117)),0)</f>
        <v>0</v>
      </c>
      <c r="CL117" s="203">
        <f ca="1">IF(AND(CL$2&gt;$D117,CL$2&lt;=EOMONTH($D117,MatCF)),MIN(CL$77-SUM(CL$92:CL116),$F117-SUM($G117:CK117)),0)</f>
        <v>0</v>
      </c>
      <c r="CM117" s="203">
        <f ca="1">IF(AND(CM$2&gt;$D117,CM$2&lt;=EOMONTH($D117,MatCF)),MIN(CM$77-SUM(CM$92:CM116),$F117-SUM($G117:CL117)),0)</f>
        <v>0</v>
      </c>
      <c r="CN117" s="203">
        <f ca="1">IF(AND(CN$2&gt;$D117,CN$2&lt;=EOMONTH($D117,MatCF)),MIN(CN$77-SUM(CN$92:CN116),$F117-SUM($G117:CM117)),0)</f>
        <v>0</v>
      </c>
      <c r="CO117" s="203">
        <f>IF(AND(CO$2&gt;$D117,CO$2&lt;=EOMONTH($D117,MatCF)),MIN(CO$77-SUM(CO$92:CO116),$F117-SUM($G117:CN117)),0)</f>
        <v>0</v>
      </c>
      <c r="CP117" s="203">
        <f>IF(AND(CP$2&gt;$D117,CP$2&lt;=EOMONTH($D117,MatCF)),MIN(CP$77-SUM(CP$92:CP116),$F117-SUM($G117:CO117)),0)</f>
        <v>0</v>
      </c>
      <c r="CQ117" s="203">
        <f>IF(AND(CQ$2&gt;$D117,CQ$2&lt;=EOMONTH($D117,MatCF)),MIN(CQ$77-SUM(CQ$92:CQ116),$F117-SUM($G117:CP117)),0)</f>
        <v>0</v>
      </c>
      <c r="CR117" s="203">
        <f>IF(AND(CR$2&gt;$D117,CR$2&lt;=EOMONTH($D117,MatCF)),MIN(CR$77-SUM(CR$92:CR116),$F117-SUM($G117:CQ117)),0)</f>
        <v>0</v>
      </c>
      <c r="CS117" s="203">
        <f>IF(AND(CS$2&gt;$D117,CS$2&lt;=EOMONTH($D117,MatCF)),MIN(CS$77-SUM(CS$92:CS116),$F117-SUM($G117:CR117)),0)</f>
        <v>0</v>
      </c>
      <c r="CT117" s="203">
        <f>IF(AND(CT$2&gt;$D117,CT$2&lt;=EOMONTH($D117,MatCF)),MIN(CT$77-SUM(CT$92:CT116),$F117-SUM($G117:CS117)),0)</f>
        <v>0</v>
      </c>
      <c r="CU117" s="203">
        <f>IF(AND(CU$2&gt;$D117,CU$2&lt;=EOMONTH($D117,MatCF)),MIN(CU$77-SUM(CU$92:CU116),$F117-SUM($G117:CT117)),0)</f>
        <v>0</v>
      </c>
      <c r="CV117" s="203">
        <f>IF(AND(CV$2&gt;$D117,CV$2&lt;=EOMONTH($D117,MatCF)),MIN(CV$77-SUM(CV$92:CV116),$F117-SUM($G117:CU117)),0)</f>
        <v>0</v>
      </c>
      <c r="CW117" s="203">
        <f>IF(AND(CW$2&gt;$D117,CW$2&lt;=EOMONTH($D117,MatCF)),MIN(CW$77-SUM(CW$92:CW116),$F117-SUM($G117:CV117)),0)</f>
        <v>0</v>
      </c>
      <c r="CX117" s="203">
        <f>IF(AND(CX$2&gt;$D117,CX$2&lt;=EOMONTH($D117,MatCF)),MIN(CX$77-SUM(CX$92:CX116),$F117-SUM($G117:CW117)),0)</f>
        <v>0</v>
      </c>
      <c r="CY117" s="203">
        <f>IF(AND(CY$2&gt;$D117,CY$2&lt;=EOMONTH($D117,MatCF)),MIN(CY$77-SUM(CY$92:CY116),$F117-SUM($G117:CX117)),0)</f>
        <v>0</v>
      </c>
      <c r="CZ117" s="203">
        <f>IF(AND(CZ$2&gt;$D117,CZ$2&lt;=EOMONTH($D117,MatCF)),MIN(CZ$77-SUM(CZ$92:CZ116),$F117-SUM($G117:CY117)),0)</f>
        <v>0</v>
      </c>
      <c r="DA117" s="203">
        <f>IF(AND(DA$2&gt;$D117,DA$2&lt;=EOMONTH($D117,MatCF)),MIN(DA$77-SUM(DA$92:DA116),$F117-SUM($G117:CZ117)),0)</f>
        <v>0</v>
      </c>
      <c r="DB117" s="203">
        <f>IF(AND(DB$2&gt;$D117,DB$2&lt;=EOMONTH($D117,MatCF)),MIN(DB$77-SUM(DB$92:DB116),$F117-SUM($G117:DA117)),0)</f>
        <v>0</v>
      </c>
      <c r="DC117" s="203">
        <f>IF(AND(DC$2&gt;$D117,DC$2&lt;=EOMONTH($D117,MatCF)),MIN(DC$77-SUM(DC$92:DC116),$F117-SUM($G117:DB117)),0)</f>
        <v>0</v>
      </c>
      <c r="DD117" s="203">
        <f>IF(AND(DD$2&gt;$D117,DD$2&lt;=EOMONTH($D117,MatCF)),MIN(DD$77-SUM(DD$92:DD116),$F117-SUM($G117:DC117)),0)</f>
        <v>0</v>
      </c>
      <c r="DE117" s="203">
        <f>IF(AND(DE$2&gt;$D117,DE$2&lt;=EOMONTH($D117,MatCF)),MIN(DE$77-SUM(DE$92:DE116),$F117-SUM($G117:DD117)),0)</f>
        <v>0</v>
      </c>
      <c r="DF117" s="203">
        <f>IF(AND(DF$2&gt;$D117,DF$2&lt;=EOMONTH($D117,MatCF)),MIN(DF$77-SUM(DF$92:DF116),$F117-SUM($G117:DE117)),0)</f>
        <v>0</v>
      </c>
      <c r="DG117" s="203">
        <f>IF(AND(DG$2&gt;$D117,DG$2&lt;=EOMONTH($D117,MatCF)),MIN(DG$77-SUM(DG$92:DG116),$F117-SUM($G117:DF117)),0)</f>
        <v>0</v>
      </c>
      <c r="DH117" s="203">
        <f>IF(AND(DH$2&gt;$D117,DH$2&lt;=EOMONTH($D117,MatCF)),MIN(DH$77-SUM(DH$92:DH116),$F117-SUM($G117:DG117)),0)</f>
        <v>0</v>
      </c>
      <c r="DI117" s="203">
        <f>IF(AND(DI$2&gt;$D117,DI$2&lt;=EOMONTH($D117,MatCF)),MIN(DI$77-SUM(DI$92:DI116),$F117-SUM($G117:DH117)),0)</f>
        <v>0</v>
      </c>
      <c r="DJ117" s="203">
        <f>IF(AND(DJ$2&gt;$D117,DJ$2&lt;=EOMONTH($D117,MatCF)),MIN(DJ$77-SUM(DJ$92:DJ116),$F117-SUM($G117:DI117)),0)</f>
        <v>0</v>
      </c>
      <c r="DK117" s="203">
        <f>IF(AND(DK$2&gt;$D117,DK$2&lt;=EOMONTH($D117,MatCF)),MIN(DK$77-SUM(DK$92:DK116),$F117-SUM($G117:DJ117)),0)</f>
        <v>0</v>
      </c>
      <c r="DL117" s="203">
        <f>IF(AND(DL$2&gt;$D117,DL$2&lt;=EOMONTH($D117,MatCF)),MIN(DL$77-SUM(DL$92:DL116),$F117-SUM($G117:DK117)),0)</f>
        <v>0</v>
      </c>
      <c r="DM117" s="203">
        <f>IF(AND(DM$2&gt;$D117,DM$2&lt;=EOMONTH($D117,MatCF)),MIN(DM$77-SUM(DM$92:DM116),$F117-SUM($G117:DL117)),0)</f>
        <v>0</v>
      </c>
      <c r="DN117" s="203">
        <f>IF(AND(DN$2&gt;$D117,DN$2&lt;=EOMONTH($D117,MatCF)),MIN(DN$77-SUM(DN$92:DN116),$F117-SUM($G117:DM117)),0)</f>
        <v>0</v>
      </c>
      <c r="DO117" s="203">
        <f>IF(AND(DO$2&gt;$D117,DO$2&lt;=EOMONTH($D117,MatCF)),MIN(DO$77-SUM(DO$92:DO116),$F117-SUM($G117:DN117)),0)</f>
        <v>0</v>
      </c>
      <c r="DP117" s="203">
        <f>IF(AND(DP$2&gt;$D117,DP$2&lt;=EOMONTH($D117,MatCF)),MIN(DP$77-SUM(DP$92:DP116),$F117-SUM($G117:DO117)),0)</f>
        <v>0</v>
      </c>
      <c r="DQ117" s="203">
        <f>IF(AND(DQ$2&gt;$D117,DQ$2&lt;=EOMONTH($D117,MatCF)),MIN(DQ$77-SUM(DQ$92:DQ116),$F117-SUM($G117:DP117)),0)</f>
        <v>0</v>
      </c>
      <c r="DR117" s="203">
        <f>IF(AND(DR$2&gt;$D117,DR$2&lt;=EOMONTH($D117,MatCF)),MIN(DR$77-SUM(DR$92:DR116),$F117-SUM($G117:DQ117)),0)</f>
        <v>0</v>
      </c>
      <c r="DS117" s="203">
        <f>IF(AND(DS$2&gt;$D117,DS$2&lt;=EOMONTH($D117,MatCF)),MIN(DS$77-SUM(DS$92:DS116),$F117-SUM($G117:DR117)),0)</f>
        <v>0</v>
      </c>
    </row>
    <row r="118" spans="1:123" ht="12.5" x14ac:dyDescent="0.25">
      <c r="A118" s="171">
        <f t="shared" si="679"/>
        <v>26</v>
      </c>
      <c r="B118" s="226"/>
      <c r="C118" s="227"/>
      <c r="D118" s="226">
        <v>46295</v>
      </c>
      <c r="E118" s="171"/>
      <c r="F118" s="203">
        <f ca="1"/>
        <v>0</v>
      </c>
      <c r="G118" s="203"/>
      <c r="H118" s="203">
        <f>IF(AND(H$2&gt;$D118,H$2&lt;=EOMONTH($D118,MatCF)),MIN(H$77-SUM(H$92:H117),$F118-SUM(G118:$G118)),0)</f>
        <v>0</v>
      </c>
      <c r="I118" s="203">
        <f>IF(AND(I$2&gt;$D118,I$2&lt;=EOMONTH($D118,MatCF)),MIN(I$77-SUM(I$92:I117),$F118-SUM($G118:H118)),0)</f>
        <v>0</v>
      </c>
      <c r="J118" s="203">
        <f>IF(AND(J$2&gt;$D118,J$2&lt;=EOMONTH($D118,MatCF)),MIN(J$77-SUM(J$92:J117),$F118-SUM($G118:I118)),0)</f>
        <v>0</v>
      </c>
      <c r="K118" s="203">
        <f>IF(AND(K$2&gt;$D118,K$2&lt;=EOMONTH($D118,MatCF)),MIN(K$77-SUM(K$92:K117),$F118-SUM($G118:J118)),0)</f>
        <v>0</v>
      </c>
      <c r="L118" s="203">
        <f>IF(AND(L$2&gt;$D118,L$2&lt;=EOMONTH($D118,MatCF)),MIN(L$77-SUM(L$92:L117),$F118-SUM($G118:K118)),0)</f>
        <v>0</v>
      </c>
      <c r="M118" s="203">
        <f>IF(AND(M$2&gt;$D118,M$2&lt;=EOMONTH($D118,MatCF)),MIN(M$77-SUM(M$92:M117),$F118-SUM($G118:L118)),0)</f>
        <v>0</v>
      </c>
      <c r="N118" s="203">
        <f>IF(AND(N$2&gt;$D118,N$2&lt;=EOMONTH($D118,MatCF)),MIN(N$77-SUM(N$92:N117),$F118-SUM($G118:M118)),0)</f>
        <v>0</v>
      </c>
      <c r="O118" s="203">
        <f>IF(AND(O$2&gt;$D118,O$2&lt;=EOMONTH($D118,MatCF)),MIN(O$77-SUM(O$92:O117),$F118-SUM($G118:N118)),0)</f>
        <v>0</v>
      </c>
      <c r="P118" s="203">
        <f>IF(AND(P$2&gt;$D118,P$2&lt;=EOMONTH($D118,MatCF)),MIN(P$77-SUM(P$92:P117),$F118-SUM($G118:O118)),0)</f>
        <v>0</v>
      </c>
      <c r="Q118" s="203">
        <f>IF(AND(Q$2&gt;$D118,Q$2&lt;=EOMONTH($D118,MatCF)),MIN(Q$77-SUM(Q$92:Q117),$F118-SUM($G118:P118)),0)</f>
        <v>0</v>
      </c>
      <c r="R118" s="203">
        <f>IF(AND(R$2&gt;$D118,R$2&lt;=EOMONTH($D118,MatCF)),MIN(R$77-SUM(R$92:R117),$F118-SUM($G118:Q118)),0)</f>
        <v>0</v>
      </c>
      <c r="S118" s="203">
        <f>IF(AND(S$2&gt;$D118,S$2&lt;=EOMONTH($D118,MatCF)),MIN(S$77-SUM(S$92:S117),$F118-SUM($G118:R118)),0)</f>
        <v>0</v>
      </c>
      <c r="T118" s="203">
        <f>IF(AND(T$2&gt;$D118,T$2&lt;=EOMONTH($D118,MatCF)),MIN(T$77-SUM(T$92:T117),$F118-SUM($G118:S118)),0)</f>
        <v>0</v>
      </c>
      <c r="U118" s="203">
        <f>IF(AND(U$2&gt;$D118,U$2&lt;=EOMONTH($D118,MatCF)),MIN(U$77-SUM(U$92:U117),$F118-SUM($G118:T118)),0)</f>
        <v>0</v>
      </c>
      <c r="V118" s="203">
        <f>IF(AND(V$2&gt;$D118,V$2&lt;=EOMONTH($D118,MatCF)),MIN(V$77-SUM(V$92:V117),$F118-SUM($G118:U118)),0)</f>
        <v>0</v>
      </c>
      <c r="W118" s="203">
        <f>IF(AND(W$2&gt;$D118,W$2&lt;=EOMONTH($D118,MatCF)),MIN(W$77-SUM(W$92:W117),$F118-SUM($G118:V118)),0)</f>
        <v>0</v>
      </c>
      <c r="X118" s="203">
        <f>IF(AND(X$2&gt;$D118,X$2&lt;=EOMONTH($D118,MatCF)),MIN(X$77-SUM(X$92:X117),$F118-SUM($G118:W118)),0)</f>
        <v>0</v>
      </c>
      <c r="Y118" s="203">
        <f>IF(AND(Y$2&gt;$D118,Y$2&lt;=EOMONTH($D118,MatCF)),MIN(Y$77-SUM(Y$92:Y117),$F118-SUM($G118:X118)),0)</f>
        <v>0</v>
      </c>
      <c r="Z118" s="203">
        <f>IF(AND(Z$2&gt;$D118,Z$2&lt;=EOMONTH($D118,MatCF)),MIN(Z$77-SUM(Z$92:Z117),$F118-SUM($G118:Y118)),0)</f>
        <v>0</v>
      </c>
      <c r="AA118" s="203">
        <f>IF(AND(AA$2&gt;$D118,AA$2&lt;=EOMONTH($D118,MatCF)),MIN(AA$77-SUM(AA$92:AA117),$F118-SUM($G118:Z118)),0)</f>
        <v>0</v>
      </c>
      <c r="AB118" s="203">
        <f>IF(AND(AB$2&gt;$D118,AB$2&lt;=EOMONTH($D118,MatCF)),MIN(AB$77-SUM(AB$92:AB117),$F118-SUM($G118:AA118)),0)</f>
        <v>0</v>
      </c>
      <c r="AC118" s="203">
        <f>IF(AND(AC$2&gt;$D118,AC$2&lt;=EOMONTH($D118,MatCF)),MIN(AC$77-SUM(AC$92:AC117),$F118-SUM($G118:AB118)),0)</f>
        <v>0</v>
      </c>
      <c r="AD118" s="203">
        <f>IF(AND(AD$2&gt;$D118,AD$2&lt;=EOMONTH($D118,MatCF)),MIN(AD$77-SUM(AD$92:AD117),$F118-SUM($G118:AC118)),0)</f>
        <v>0</v>
      </c>
      <c r="AE118" s="203">
        <f>IF(AND(AE$2&gt;$D118,AE$2&lt;=EOMONTH($D118,MatCF)),MIN(AE$77-SUM(AE$92:AE117),$F118-SUM($G118:AD118)),0)</f>
        <v>0</v>
      </c>
      <c r="AF118" s="203">
        <f>IF(AND(AF$2&gt;$D118,AF$2&lt;=EOMONTH($D118,MatCF)),MIN(AF$77-SUM(AF$92:AF117),$F118-SUM($G118:AE118)),0)</f>
        <v>0</v>
      </c>
      <c r="AG118" s="203">
        <f>IF(AND(AG$2&gt;$D118,AG$2&lt;=EOMONTH($D118,MatCF)),MIN(AG$77-SUM(AG$92:AG117),$F118-SUM($G118:AF118)),0)</f>
        <v>0</v>
      </c>
      <c r="AH118" s="203">
        <f ca="1">IF(AND(AH$2&gt;$D118,AH$2&lt;=EOMONTH($D118,MatCF)),MIN(AH$77-SUM(AH$92:AH117),$F118-SUM($G118:AG118)),0)</f>
        <v>0</v>
      </c>
      <c r="AI118" s="203">
        <f ca="1">IF(AND(AI$2&gt;$D118,AI$2&lt;=EOMONTH($D118,MatCF)),MIN(AI$77-SUM(AI$92:AI117),$F118-SUM($G118:AH118)),0)</f>
        <v>0</v>
      </c>
      <c r="AJ118" s="203">
        <f ca="1">IF(AND(AJ$2&gt;$D118,AJ$2&lt;=EOMONTH($D118,MatCF)),MIN(AJ$77-SUM(AJ$92:AJ117),$F118-SUM($G118:AI118)),0)</f>
        <v>0</v>
      </c>
      <c r="AK118" s="203">
        <f ca="1">IF(AND(AK$2&gt;$D118,AK$2&lt;=EOMONTH($D118,MatCF)),MIN(AK$77-SUM(AK$92:AK117),$F118-SUM($G118:AJ118)),0)</f>
        <v>0</v>
      </c>
      <c r="AL118" s="203">
        <f ca="1">IF(AND(AL$2&gt;$D118,AL$2&lt;=EOMONTH($D118,MatCF)),MIN(AL$77-SUM(AL$92:AL117),$F118-SUM($G118:AK118)),0)</f>
        <v>0</v>
      </c>
      <c r="AM118" s="203">
        <f ca="1">IF(AND(AM$2&gt;$D118,AM$2&lt;=EOMONTH($D118,MatCF)),MIN(AM$77-SUM(AM$92:AM117),$F118-SUM($G118:AL118)),0)</f>
        <v>0</v>
      </c>
      <c r="AN118" s="203">
        <f ca="1">IF(AND(AN$2&gt;$D118,AN$2&lt;=EOMONTH($D118,MatCF)),MIN(AN$77-SUM(AN$92:AN117),$F118-SUM($G118:AM118)),0)</f>
        <v>0</v>
      </c>
      <c r="AO118" s="203">
        <f ca="1">IF(AND(AO$2&gt;$D118,AO$2&lt;=EOMONTH($D118,MatCF)),MIN(AO$77-SUM(AO$92:AO117),$F118-SUM($G118:AN118)),0)</f>
        <v>0</v>
      </c>
      <c r="AP118" s="203">
        <f ca="1">IF(AND(AP$2&gt;$D118,AP$2&lt;=EOMONTH($D118,MatCF)),MIN(AP$77-SUM(AP$92:AP117),$F118-SUM($G118:AO118)),0)</f>
        <v>0</v>
      </c>
      <c r="AQ118" s="203">
        <f ca="1">IF(AND(AQ$2&gt;$D118,AQ$2&lt;=EOMONTH($D118,MatCF)),MIN(AQ$77-SUM(AQ$92:AQ117),$F118-SUM($G118:AP118)),0)</f>
        <v>0</v>
      </c>
      <c r="AR118" s="203">
        <f ca="1">IF(AND(AR$2&gt;$D118,AR$2&lt;=EOMONTH($D118,MatCF)),MIN(AR$77-SUM(AR$92:AR117),$F118-SUM($G118:AQ118)),0)</f>
        <v>0</v>
      </c>
      <c r="AS118" s="203">
        <f ca="1">IF(AND(AS$2&gt;$D118,AS$2&lt;=EOMONTH($D118,MatCF)),MIN(AS$77-SUM(AS$92:AS117),$F118-SUM($G118:AR118)),0)</f>
        <v>0</v>
      </c>
      <c r="AT118" s="203">
        <f ca="1">IF(AND(AT$2&gt;$D118,AT$2&lt;=EOMONTH($D118,MatCF)),MIN(AT$77-SUM(AT$92:AT117),$F118-SUM($G118:AS118)),0)</f>
        <v>0</v>
      </c>
      <c r="AU118" s="203">
        <f ca="1">IF(AND(AU$2&gt;$D118,AU$2&lt;=EOMONTH($D118,MatCF)),MIN(AU$77-SUM(AU$92:AU117),$F118-SUM($G118:AT118)),0)</f>
        <v>0</v>
      </c>
      <c r="AV118" s="203">
        <f ca="1">IF(AND(AV$2&gt;$D118,AV$2&lt;=EOMONTH($D118,MatCF)),MIN(AV$77-SUM(AV$92:AV117),$F118-SUM($G118:AU118)),0)</f>
        <v>0</v>
      </c>
      <c r="AW118" s="203">
        <f ca="1">IF(AND(AW$2&gt;$D118,AW$2&lt;=EOMONTH($D118,MatCF)),MIN(AW$77-SUM(AW$92:AW117),$F118-SUM($G118:AV118)),0)</f>
        <v>0</v>
      </c>
      <c r="AX118" s="203">
        <f ca="1">IF(AND(AX$2&gt;$D118,AX$2&lt;=EOMONTH($D118,MatCF)),MIN(AX$77-SUM(AX$92:AX117),$F118-SUM($G118:AW118)),0)</f>
        <v>0</v>
      </c>
      <c r="AY118" s="203">
        <f ca="1">IF(AND(AY$2&gt;$D118,AY$2&lt;=EOMONTH($D118,MatCF)),MIN(AY$77-SUM(AY$92:AY117),$F118-SUM($G118:AX118)),0)</f>
        <v>0</v>
      </c>
      <c r="AZ118" s="203">
        <f ca="1">IF(AND(AZ$2&gt;$D118,AZ$2&lt;=EOMONTH($D118,MatCF)),MIN(AZ$77-SUM(AZ$92:AZ117),$F118-SUM($G118:AY118)),0)</f>
        <v>0</v>
      </c>
      <c r="BA118" s="203">
        <f ca="1">IF(AND(BA$2&gt;$D118,BA$2&lt;=EOMONTH($D118,MatCF)),MIN(BA$77-SUM(BA$92:BA117),$F118-SUM($G118:AZ118)),0)</f>
        <v>0</v>
      </c>
      <c r="BB118" s="203">
        <f ca="1">IF(AND(BB$2&gt;$D118,BB$2&lt;=EOMONTH($D118,MatCF)),MIN(BB$77-SUM(BB$92:BB117),$F118-SUM($G118:BA118)),0)</f>
        <v>0</v>
      </c>
      <c r="BC118" s="203">
        <f ca="1">IF(AND(BC$2&gt;$D118,BC$2&lt;=EOMONTH($D118,MatCF)),MIN(BC$77-SUM(BC$92:BC117),$F118-SUM($G118:BB118)),0)</f>
        <v>0</v>
      </c>
      <c r="BD118" s="203">
        <f ca="1">IF(AND(BD$2&gt;$D118,BD$2&lt;=EOMONTH($D118,MatCF)),MIN(BD$77-SUM(BD$92:BD117),$F118-SUM($G118:BC118)),0)</f>
        <v>0</v>
      </c>
      <c r="BE118" s="203">
        <f ca="1">IF(AND(BE$2&gt;$D118,BE$2&lt;=EOMONTH($D118,MatCF)),MIN(BE$77-SUM(BE$92:BE117),$F118-SUM($G118:BD118)),0)</f>
        <v>0</v>
      </c>
      <c r="BF118" s="203">
        <f ca="1">IF(AND(BF$2&gt;$D118,BF$2&lt;=EOMONTH($D118,MatCF)),MIN(BF$77-SUM(BF$92:BF117),$F118-SUM($G118:BE118)),0)</f>
        <v>0</v>
      </c>
      <c r="BG118" s="203">
        <f ca="1">IF(AND(BG$2&gt;$D118,BG$2&lt;=EOMONTH($D118,MatCF)),MIN(BG$77-SUM(BG$92:BG117),$F118-SUM($G118:BF118)),0)</f>
        <v>0</v>
      </c>
      <c r="BH118" s="203">
        <f ca="1">IF(AND(BH$2&gt;$D118,BH$2&lt;=EOMONTH($D118,MatCF)),MIN(BH$77-SUM(BH$92:BH117),$F118-SUM($G118:BG118)),0)</f>
        <v>0</v>
      </c>
      <c r="BI118" s="203">
        <f ca="1">IF(AND(BI$2&gt;$D118,BI$2&lt;=EOMONTH($D118,MatCF)),MIN(BI$77-SUM(BI$92:BI117),$F118-SUM($G118:BH118)),0)</f>
        <v>0</v>
      </c>
      <c r="BJ118" s="203">
        <f ca="1">IF(AND(BJ$2&gt;$D118,BJ$2&lt;=EOMONTH($D118,MatCF)),MIN(BJ$77-SUM(BJ$92:BJ117),$F118-SUM($G118:BI118)),0)</f>
        <v>0</v>
      </c>
      <c r="BK118" s="203">
        <f ca="1">IF(AND(BK$2&gt;$D118,BK$2&lt;=EOMONTH($D118,MatCF)),MIN(BK$77-SUM(BK$92:BK117),$F118-SUM($G118:BJ118)),0)</f>
        <v>0</v>
      </c>
      <c r="BL118" s="203">
        <f ca="1">IF(AND(BL$2&gt;$D118,BL$2&lt;=EOMONTH($D118,MatCF)),MIN(BL$77-SUM(BL$92:BL117),$F118-SUM($G118:BK118)),0)</f>
        <v>0</v>
      </c>
      <c r="BM118" s="203">
        <f ca="1">IF(AND(BM$2&gt;$D118,BM$2&lt;=EOMONTH($D118,MatCF)),MIN(BM$77-SUM(BM$92:BM117),$F118-SUM($G118:BL118)),0)</f>
        <v>0</v>
      </c>
      <c r="BN118" s="203">
        <f ca="1">IF(AND(BN$2&gt;$D118,BN$2&lt;=EOMONTH($D118,MatCF)),MIN(BN$77-SUM(BN$92:BN117),$F118-SUM($G118:BM118)),0)</f>
        <v>0</v>
      </c>
      <c r="BO118" s="203">
        <f ca="1">IF(AND(BO$2&gt;$D118,BO$2&lt;=EOMONTH($D118,MatCF)),MIN(BO$77-SUM(BO$92:BO117),$F118-SUM($G118:BN118)),0)</f>
        <v>0</v>
      </c>
      <c r="BP118" s="203">
        <f ca="1">IF(AND(BP$2&gt;$D118,BP$2&lt;=EOMONTH($D118,MatCF)),MIN(BP$77-SUM(BP$92:BP117),$F118-SUM($G118:BO118)),0)</f>
        <v>0</v>
      </c>
      <c r="BQ118" s="203">
        <f ca="1">IF(AND(BQ$2&gt;$D118,BQ$2&lt;=EOMONTH($D118,MatCF)),MIN(BQ$77-SUM(BQ$92:BQ117),$F118-SUM($G118:BP118)),0)</f>
        <v>0</v>
      </c>
      <c r="BR118" s="203">
        <f ca="1">IF(AND(BR$2&gt;$D118,BR$2&lt;=EOMONTH($D118,MatCF)),MIN(BR$77-SUM(BR$92:BR117),$F118-SUM($G118:BQ118)),0)</f>
        <v>0</v>
      </c>
      <c r="BS118" s="203">
        <f ca="1">IF(AND(BS$2&gt;$D118,BS$2&lt;=EOMONTH($D118,MatCF)),MIN(BS$77-SUM(BS$92:BS117),$F118-SUM($G118:BR118)),0)</f>
        <v>0</v>
      </c>
      <c r="BT118" s="203">
        <f ca="1">IF(AND(BT$2&gt;$D118,BT$2&lt;=EOMONTH($D118,MatCF)),MIN(BT$77-SUM(BT$92:BT117),$F118-SUM($G118:BS118)),0)</f>
        <v>0</v>
      </c>
      <c r="BU118" s="203">
        <f ca="1">IF(AND(BU$2&gt;$D118,BU$2&lt;=EOMONTH($D118,MatCF)),MIN(BU$77-SUM(BU$92:BU117),$F118-SUM($G118:BT118)),0)</f>
        <v>0</v>
      </c>
      <c r="BV118" s="203">
        <f ca="1">IF(AND(BV$2&gt;$D118,BV$2&lt;=EOMONTH($D118,MatCF)),MIN(BV$77-SUM(BV$92:BV117),$F118-SUM($G118:BU118)),0)</f>
        <v>0</v>
      </c>
      <c r="BW118" s="203">
        <f ca="1">IF(AND(BW$2&gt;$D118,BW$2&lt;=EOMONTH($D118,MatCF)),MIN(BW$77-SUM(BW$92:BW117),$F118-SUM($G118:BV118)),0)</f>
        <v>0</v>
      </c>
      <c r="BX118" s="203">
        <f ca="1">IF(AND(BX$2&gt;$D118,BX$2&lt;=EOMONTH($D118,MatCF)),MIN(BX$77-SUM(BX$92:BX117),$F118-SUM($G118:BW118)),0)</f>
        <v>0</v>
      </c>
      <c r="BY118" s="203">
        <f ca="1">IF(AND(BY$2&gt;$D118,BY$2&lt;=EOMONTH($D118,MatCF)),MIN(BY$77-SUM(BY$92:BY117),$F118-SUM($G118:BX118)),0)</f>
        <v>0</v>
      </c>
      <c r="BZ118" s="203">
        <f ca="1">IF(AND(BZ$2&gt;$D118,BZ$2&lt;=EOMONTH($D118,MatCF)),MIN(BZ$77-SUM(BZ$92:BZ117),$F118-SUM($G118:BY118)),0)</f>
        <v>0</v>
      </c>
      <c r="CA118" s="203">
        <f ca="1">IF(AND(CA$2&gt;$D118,CA$2&lt;=EOMONTH($D118,MatCF)),MIN(CA$77-SUM(CA$92:CA117),$F118-SUM($G118:BZ118)),0)</f>
        <v>0</v>
      </c>
      <c r="CB118" s="203">
        <f ca="1">IF(AND(CB$2&gt;$D118,CB$2&lt;=EOMONTH($D118,MatCF)),MIN(CB$77-SUM(CB$92:CB117),$F118-SUM($G118:CA118)),0)</f>
        <v>0</v>
      </c>
      <c r="CC118" s="203">
        <f ca="1">IF(AND(CC$2&gt;$D118,CC$2&lt;=EOMONTH($D118,MatCF)),MIN(CC$77-SUM(CC$92:CC117),$F118-SUM($G118:CB118)),0)</f>
        <v>0</v>
      </c>
      <c r="CD118" s="203">
        <f ca="1">IF(AND(CD$2&gt;$D118,CD$2&lt;=EOMONTH($D118,MatCF)),MIN(CD$77-SUM(CD$92:CD117),$F118-SUM($G118:CC118)),0)</f>
        <v>0</v>
      </c>
      <c r="CE118" s="203">
        <f ca="1">IF(AND(CE$2&gt;$D118,CE$2&lt;=EOMONTH($D118,MatCF)),MIN(CE$77-SUM(CE$92:CE117),$F118-SUM($G118:CD118)),0)</f>
        <v>0</v>
      </c>
      <c r="CF118" s="203">
        <f ca="1">IF(AND(CF$2&gt;$D118,CF$2&lt;=EOMONTH($D118,MatCF)),MIN(CF$77-SUM(CF$92:CF117),$F118-SUM($G118:CE118)),0)</f>
        <v>0</v>
      </c>
      <c r="CG118" s="203">
        <f ca="1">IF(AND(CG$2&gt;$D118,CG$2&lt;=EOMONTH($D118,MatCF)),MIN(CG$77-SUM(CG$92:CG117),$F118-SUM($G118:CF118)),0)</f>
        <v>0</v>
      </c>
      <c r="CH118" s="203">
        <f ca="1">IF(AND(CH$2&gt;$D118,CH$2&lt;=EOMONTH($D118,MatCF)),MIN(CH$77-SUM(CH$92:CH117),$F118-SUM($G118:CG118)),0)</f>
        <v>0</v>
      </c>
      <c r="CI118" s="203">
        <f ca="1">IF(AND(CI$2&gt;$D118,CI$2&lt;=EOMONTH($D118,MatCF)),MIN(CI$77-SUM(CI$92:CI117),$F118-SUM($G118:CH118)),0)</f>
        <v>0</v>
      </c>
      <c r="CJ118" s="203">
        <f ca="1">IF(AND(CJ$2&gt;$D118,CJ$2&lt;=EOMONTH($D118,MatCF)),MIN(CJ$77-SUM(CJ$92:CJ117),$F118-SUM($G118:CI118)),0)</f>
        <v>0</v>
      </c>
      <c r="CK118" s="203">
        <f ca="1">IF(AND(CK$2&gt;$D118,CK$2&lt;=EOMONTH($D118,MatCF)),MIN(CK$77-SUM(CK$92:CK117),$F118-SUM($G118:CJ118)),0)</f>
        <v>0</v>
      </c>
      <c r="CL118" s="203">
        <f ca="1">IF(AND(CL$2&gt;$D118,CL$2&lt;=EOMONTH($D118,MatCF)),MIN(CL$77-SUM(CL$92:CL117),$F118-SUM($G118:CK118)),0)</f>
        <v>0</v>
      </c>
      <c r="CM118" s="203">
        <f ca="1">IF(AND(CM$2&gt;$D118,CM$2&lt;=EOMONTH($D118,MatCF)),MIN(CM$77-SUM(CM$92:CM117),$F118-SUM($G118:CL118)),0)</f>
        <v>0</v>
      </c>
      <c r="CN118" s="203">
        <f ca="1">IF(AND(CN$2&gt;$D118,CN$2&lt;=EOMONTH($D118,MatCF)),MIN(CN$77-SUM(CN$92:CN117),$F118-SUM($G118:CM118)),0)</f>
        <v>0</v>
      </c>
      <c r="CO118" s="203">
        <f ca="1">IF(AND(CO$2&gt;$D118,CO$2&lt;=EOMONTH($D118,MatCF)),MIN(CO$77-SUM(CO$92:CO117),$F118-SUM($G118:CN118)),0)</f>
        <v>0</v>
      </c>
      <c r="CP118" s="203">
        <f>IF(AND(CP$2&gt;$D118,CP$2&lt;=EOMONTH($D118,MatCF)),MIN(CP$77-SUM(CP$92:CP117),$F118-SUM($G118:CO118)),0)</f>
        <v>0</v>
      </c>
      <c r="CQ118" s="203">
        <f>IF(AND(CQ$2&gt;$D118,CQ$2&lt;=EOMONTH($D118,MatCF)),MIN(CQ$77-SUM(CQ$92:CQ117),$F118-SUM($G118:CP118)),0)</f>
        <v>0</v>
      </c>
      <c r="CR118" s="203">
        <f>IF(AND(CR$2&gt;$D118,CR$2&lt;=EOMONTH($D118,MatCF)),MIN(CR$77-SUM(CR$92:CR117),$F118-SUM($G118:CQ118)),0)</f>
        <v>0</v>
      </c>
      <c r="CS118" s="203">
        <f>IF(AND(CS$2&gt;$D118,CS$2&lt;=EOMONTH($D118,MatCF)),MIN(CS$77-SUM(CS$92:CS117),$F118-SUM($G118:CR118)),0)</f>
        <v>0</v>
      </c>
      <c r="CT118" s="203">
        <f>IF(AND(CT$2&gt;$D118,CT$2&lt;=EOMONTH($D118,MatCF)),MIN(CT$77-SUM(CT$92:CT117),$F118-SUM($G118:CS118)),0)</f>
        <v>0</v>
      </c>
      <c r="CU118" s="203">
        <f>IF(AND(CU$2&gt;$D118,CU$2&lt;=EOMONTH($D118,MatCF)),MIN(CU$77-SUM(CU$92:CU117),$F118-SUM($G118:CT118)),0)</f>
        <v>0</v>
      </c>
      <c r="CV118" s="203">
        <f>IF(AND(CV$2&gt;$D118,CV$2&lt;=EOMONTH($D118,MatCF)),MIN(CV$77-SUM(CV$92:CV117),$F118-SUM($G118:CU118)),0)</f>
        <v>0</v>
      </c>
      <c r="CW118" s="203">
        <f>IF(AND(CW$2&gt;$D118,CW$2&lt;=EOMONTH($D118,MatCF)),MIN(CW$77-SUM(CW$92:CW117),$F118-SUM($G118:CV118)),0)</f>
        <v>0</v>
      </c>
      <c r="CX118" s="203">
        <f>IF(AND(CX$2&gt;$D118,CX$2&lt;=EOMONTH($D118,MatCF)),MIN(CX$77-SUM(CX$92:CX117),$F118-SUM($G118:CW118)),0)</f>
        <v>0</v>
      </c>
      <c r="CY118" s="203">
        <f>IF(AND(CY$2&gt;$D118,CY$2&lt;=EOMONTH($D118,MatCF)),MIN(CY$77-SUM(CY$92:CY117),$F118-SUM($G118:CX118)),0)</f>
        <v>0</v>
      </c>
      <c r="CZ118" s="203">
        <f>IF(AND(CZ$2&gt;$D118,CZ$2&lt;=EOMONTH($D118,MatCF)),MIN(CZ$77-SUM(CZ$92:CZ117),$F118-SUM($G118:CY118)),0)</f>
        <v>0</v>
      </c>
      <c r="DA118" s="203">
        <f>IF(AND(DA$2&gt;$D118,DA$2&lt;=EOMONTH($D118,MatCF)),MIN(DA$77-SUM(DA$92:DA117),$F118-SUM($G118:CZ118)),0)</f>
        <v>0</v>
      </c>
      <c r="DB118" s="203">
        <f>IF(AND(DB$2&gt;$D118,DB$2&lt;=EOMONTH($D118,MatCF)),MIN(DB$77-SUM(DB$92:DB117),$F118-SUM($G118:DA118)),0)</f>
        <v>0</v>
      </c>
      <c r="DC118" s="203">
        <f>IF(AND(DC$2&gt;$D118,DC$2&lt;=EOMONTH($D118,MatCF)),MIN(DC$77-SUM(DC$92:DC117),$F118-SUM($G118:DB118)),0)</f>
        <v>0</v>
      </c>
      <c r="DD118" s="203">
        <f>IF(AND(DD$2&gt;$D118,DD$2&lt;=EOMONTH($D118,MatCF)),MIN(DD$77-SUM(DD$92:DD117),$F118-SUM($G118:DC118)),0)</f>
        <v>0</v>
      </c>
      <c r="DE118" s="203">
        <f>IF(AND(DE$2&gt;$D118,DE$2&lt;=EOMONTH($D118,MatCF)),MIN(DE$77-SUM(DE$92:DE117),$F118-SUM($G118:DD118)),0)</f>
        <v>0</v>
      </c>
      <c r="DF118" s="203">
        <f>IF(AND(DF$2&gt;$D118,DF$2&lt;=EOMONTH($D118,MatCF)),MIN(DF$77-SUM(DF$92:DF117),$F118-SUM($G118:DE118)),0)</f>
        <v>0</v>
      </c>
      <c r="DG118" s="203">
        <f>IF(AND(DG$2&gt;$D118,DG$2&lt;=EOMONTH($D118,MatCF)),MIN(DG$77-SUM(DG$92:DG117),$F118-SUM($G118:DF118)),0)</f>
        <v>0</v>
      </c>
      <c r="DH118" s="203">
        <f>IF(AND(DH$2&gt;$D118,DH$2&lt;=EOMONTH($D118,MatCF)),MIN(DH$77-SUM(DH$92:DH117),$F118-SUM($G118:DG118)),0)</f>
        <v>0</v>
      </c>
      <c r="DI118" s="203">
        <f>IF(AND(DI$2&gt;$D118,DI$2&lt;=EOMONTH($D118,MatCF)),MIN(DI$77-SUM(DI$92:DI117),$F118-SUM($G118:DH118)),0)</f>
        <v>0</v>
      </c>
      <c r="DJ118" s="203">
        <f>IF(AND(DJ$2&gt;$D118,DJ$2&lt;=EOMONTH($D118,MatCF)),MIN(DJ$77-SUM(DJ$92:DJ117),$F118-SUM($G118:DI118)),0)</f>
        <v>0</v>
      </c>
      <c r="DK118" s="203">
        <f>IF(AND(DK$2&gt;$D118,DK$2&lt;=EOMONTH($D118,MatCF)),MIN(DK$77-SUM(DK$92:DK117),$F118-SUM($G118:DJ118)),0)</f>
        <v>0</v>
      </c>
      <c r="DL118" s="203">
        <f>IF(AND(DL$2&gt;$D118,DL$2&lt;=EOMONTH($D118,MatCF)),MIN(DL$77-SUM(DL$92:DL117),$F118-SUM($G118:DK118)),0)</f>
        <v>0</v>
      </c>
      <c r="DM118" s="203">
        <f>IF(AND(DM$2&gt;$D118,DM$2&lt;=EOMONTH($D118,MatCF)),MIN(DM$77-SUM(DM$92:DM117),$F118-SUM($G118:DL118)),0)</f>
        <v>0</v>
      </c>
      <c r="DN118" s="203">
        <f>IF(AND(DN$2&gt;$D118,DN$2&lt;=EOMONTH($D118,MatCF)),MIN(DN$77-SUM(DN$92:DN117),$F118-SUM($G118:DM118)),0)</f>
        <v>0</v>
      </c>
      <c r="DO118" s="203">
        <f>IF(AND(DO$2&gt;$D118,DO$2&lt;=EOMONTH($D118,MatCF)),MIN(DO$77-SUM(DO$92:DO117),$F118-SUM($G118:DN118)),0)</f>
        <v>0</v>
      </c>
      <c r="DP118" s="203">
        <f>IF(AND(DP$2&gt;$D118,DP$2&lt;=EOMONTH($D118,MatCF)),MIN(DP$77-SUM(DP$92:DP117),$F118-SUM($G118:DO118)),0)</f>
        <v>0</v>
      </c>
      <c r="DQ118" s="203">
        <f>IF(AND(DQ$2&gt;$D118,DQ$2&lt;=EOMONTH($D118,MatCF)),MIN(DQ$77-SUM(DQ$92:DQ117),$F118-SUM($G118:DP118)),0)</f>
        <v>0</v>
      </c>
      <c r="DR118" s="203">
        <f>IF(AND(DR$2&gt;$D118,DR$2&lt;=EOMONTH($D118,MatCF)),MIN(DR$77-SUM(DR$92:DR117),$F118-SUM($G118:DQ118)),0)</f>
        <v>0</v>
      </c>
      <c r="DS118" s="203">
        <f>IF(AND(DS$2&gt;$D118,DS$2&lt;=EOMONTH($D118,MatCF)),MIN(DS$77-SUM(DS$92:DS117),$F118-SUM($G118:DR118)),0)</f>
        <v>0</v>
      </c>
    </row>
    <row r="119" spans="1:123" ht="12.5" x14ac:dyDescent="0.25">
      <c r="A119" s="171">
        <f t="shared" si="679"/>
        <v>27</v>
      </c>
      <c r="B119" s="226"/>
      <c r="C119" s="227"/>
      <c r="D119" s="226">
        <v>46387</v>
      </c>
      <c r="E119" s="171"/>
      <c r="F119" s="203">
        <f ca="1"/>
        <v>0</v>
      </c>
      <c r="G119" s="203"/>
      <c r="H119" s="203">
        <f>IF(AND(H$2&gt;$D119,H$2&lt;=EOMONTH($D119,MatCF)),MIN(H$77-SUM(H$92:H118),$F119-SUM(G119:$G119)),0)</f>
        <v>0</v>
      </c>
      <c r="I119" s="203">
        <f>IF(AND(I$2&gt;$D119,I$2&lt;=EOMONTH($D119,MatCF)),MIN(I$77-SUM(I$92:I118),$F119-SUM($G119:H119)),0)</f>
        <v>0</v>
      </c>
      <c r="J119" s="203">
        <f>IF(AND(J$2&gt;$D119,J$2&lt;=EOMONTH($D119,MatCF)),MIN(J$77-SUM(J$92:J118),$F119-SUM($G119:I119)),0)</f>
        <v>0</v>
      </c>
      <c r="K119" s="203">
        <f>IF(AND(K$2&gt;$D119,K$2&lt;=EOMONTH($D119,MatCF)),MIN(K$77-SUM(K$92:K118),$F119-SUM($G119:J119)),0)</f>
        <v>0</v>
      </c>
      <c r="L119" s="203">
        <f>IF(AND(L$2&gt;$D119,L$2&lt;=EOMONTH($D119,MatCF)),MIN(L$77-SUM(L$92:L118),$F119-SUM($G119:K119)),0)</f>
        <v>0</v>
      </c>
      <c r="M119" s="203">
        <f>IF(AND(M$2&gt;$D119,M$2&lt;=EOMONTH($D119,MatCF)),MIN(M$77-SUM(M$92:M118),$F119-SUM($G119:L119)),0)</f>
        <v>0</v>
      </c>
      <c r="N119" s="203">
        <f>IF(AND(N$2&gt;$D119,N$2&lt;=EOMONTH($D119,MatCF)),MIN(N$77-SUM(N$92:N118),$F119-SUM($G119:M119)),0)</f>
        <v>0</v>
      </c>
      <c r="O119" s="203">
        <f>IF(AND(O$2&gt;$D119,O$2&lt;=EOMONTH($D119,MatCF)),MIN(O$77-SUM(O$92:O118),$F119-SUM($G119:N119)),0)</f>
        <v>0</v>
      </c>
      <c r="P119" s="203">
        <f>IF(AND(P$2&gt;$D119,P$2&lt;=EOMONTH($D119,MatCF)),MIN(P$77-SUM(P$92:P118),$F119-SUM($G119:O119)),0)</f>
        <v>0</v>
      </c>
      <c r="Q119" s="203">
        <f>IF(AND(Q$2&gt;$D119,Q$2&lt;=EOMONTH($D119,MatCF)),MIN(Q$77-SUM(Q$92:Q118),$F119-SUM($G119:P119)),0)</f>
        <v>0</v>
      </c>
      <c r="R119" s="203">
        <f>IF(AND(R$2&gt;$D119,R$2&lt;=EOMONTH($D119,MatCF)),MIN(R$77-SUM(R$92:R118),$F119-SUM($G119:Q119)),0)</f>
        <v>0</v>
      </c>
      <c r="S119" s="203">
        <f>IF(AND(S$2&gt;$D119,S$2&lt;=EOMONTH($D119,MatCF)),MIN(S$77-SUM(S$92:S118),$F119-SUM($G119:R119)),0)</f>
        <v>0</v>
      </c>
      <c r="T119" s="203">
        <f>IF(AND(T$2&gt;$D119,T$2&lt;=EOMONTH($D119,MatCF)),MIN(T$77-SUM(T$92:T118),$F119-SUM($G119:S119)),0)</f>
        <v>0</v>
      </c>
      <c r="U119" s="203">
        <f>IF(AND(U$2&gt;$D119,U$2&lt;=EOMONTH($D119,MatCF)),MIN(U$77-SUM(U$92:U118),$F119-SUM($G119:T119)),0)</f>
        <v>0</v>
      </c>
      <c r="V119" s="203">
        <f>IF(AND(V$2&gt;$D119,V$2&lt;=EOMONTH($D119,MatCF)),MIN(V$77-SUM(V$92:V118),$F119-SUM($G119:U119)),0)</f>
        <v>0</v>
      </c>
      <c r="W119" s="203">
        <f>IF(AND(W$2&gt;$D119,W$2&lt;=EOMONTH($D119,MatCF)),MIN(W$77-SUM(W$92:W118),$F119-SUM($G119:V119)),0)</f>
        <v>0</v>
      </c>
      <c r="X119" s="203">
        <f>IF(AND(X$2&gt;$D119,X$2&lt;=EOMONTH($D119,MatCF)),MIN(X$77-SUM(X$92:X118),$F119-SUM($G119:W119)),0)</f>
        <v>0</v>
      </c>
      <c r="Y119" s="203">
        <f>IF(AND(Y$2&gt;$D119,Y$2&lt;=EOMONTH($D119,MatCF)),MIN(Y$77-SUM(Y$92:Y118),$F119-SUM($G119:X119)),0)</f>
        <v>0</v>
      </c>
      <c r="Z119" s="203">
        <f>IF(AND(Z$2&gt;$D119,Z$2&lt;=EOMONTH($D119,MatCF)),MIN(Z$77-SUM(Z$92:Z118),$F119-SUM($G119:Y119)),0)</f>
        <v>0</v>
      </c>
      <c r="AA119" s="203">
        <f>IF(AND(AA$2&gt;$D119,AA$2&lt;=EOMONTH($D119,MatCF)),MIN(AA$77-SUM(AA$92:AA118),$F119-SUM($G119:Z119)),0)</f>
        <v>0</v>
      </c>
      <c r="AB119" s="203">
        <f>IF(AND(AB$2&gt;$D119,AB$2&lt;=EOMONTH($D119,MatCF)),MIN(AB$77-SUM(AB$92:AB118),$F119-SUM($G119:AA119)),0)</f>
        <v>0</v>
      </c>
      <c r="AC119" s="203">
        <f>IF(AND(AC$2&gt;$D119,AC$2&lt;=EOMONTH($D119,MatCF)),MIN(AC$77-SUM(AC$92:AC118),$F119-SUM($G119:AB119)),0)</f>
        <v>0</v>
      </c>
      <c r="AD119" s="203">
        <f>IF(AND(AD$2&gt;$D119,AD$2&lt;=EOMONTH($D119,MatCF)),MIN(AD$77-SUM(AD$92:AD118),$F119-SUM($G119:AC119)),0)</f>
        <v>0</v>
      </c>
      <c r="AE119" s="203">
        <f>IF(AND(AE$2&gt;$D119,AE$2&lt;=EOMONTH($D119,MatCF)),MIN(AE$77-SUM(AE$92:AE118),$F119-SUM($G119:AD119)),0)</f>
        <v>0</v>
      </c>
      <c r="AF119" s="203">
        <f>IF(AND(AF$2&gt;$D119,AF$2&lt;=EOMONTH($D119,MatCF)),MIN(AF$77-SUM(AF$92:AF118),$F119-SUM($G119:AE119)),0)</f>
        <v>0</v>
      </c>
      <c r="AG119" s="203">
        <f>IF(AND(AG$2&gt;$D119,AG$2&lt;=EOMONTH($D119,MatCF)),MIN(AG$77-SUM(AG$92:AG118),$F119-SUM($G119:AF119)),0)</f>
        <v>0</v>
      </c>
      <c r="AH119" s="203">
        <f>IF(AND(AH$2&gt;$D119,AH$2&lt;=EOMONTH($D119,MatCF)),MIN(AH$77-SUM(AH$92:AH118),$F119-SUM($G119:AG119)),0)</f>
        <v>0</v>
      </c>
      <c r="AI119" s="203">
        <f ca="1">IF(AND(AI$2&gt;$D119,AI$2&lt;=EOMONTH($D119,MatCF)),MIN(AI$77-SUM(AI$92:AI118),$F119-SUM($G119:AH119)),0)</f>
        <v>0</v>
      </c>
      <c r="AJ119" s="203">
        <f ca="1">IF(AND(AJ$2&gt;$D119,AJ$2&lt;=EOMONTH($D119,MatCF)),MIN(AJ$77-SUM(AJ$92:AJ118),$F119-SUM($G119:AI119)),0)</f>
        <v>0</v>
      </c>
      <c r="AK119" s="203">
        <f ca="1">IF(AND(AK$2&gt;$D119,AK$2&lt;=EOMONTH($D119,MatCF)),MIN(AK$77-SUM(AK$92:AK118),$F119-SUM($G119:AJ119)),0)</f>
        <v>0</v>
      </c>
      <c r="AL119" s="203">
        <f ca="1">IF(AND(AL$2&gt;$D119,AL$2&lt;=EOMONTH($D119,MatCF)),MIN(AL$77-SUM(AL$92:AL118),$F119-SUM($G119:AK119)),0)</f>
        <v>0</v>
      </c>
      <c r="AM119" s="203">
        <f ca="1">IF(AND(AM$2&gt;$D119,AM$2&lt;=EOMONTH($D119,MatCF)),MIN(AM$77-SUM(AM$92:AM118),$F119-SUM($G119:AL119)),0)</f>
        <v>0</v>
      </c>
      <c r="AN119" s="203">
        <f ca="1">IF(AND(AN$2&gt;$D119,AN$2&lt;=EOMONTH($D119,MatCF)),MIN(AN$77-SUM(AN$92:AN118),$F119-SUM($G119:AM119)),0)</f>
        <v>0</v>
      </c>
      <c r="AO119" s="203">
        <f ca="1">IF(AND(AO$2&gt;$D119,AO$2&lt;=EOMONTH($D119,MatCF)),MIN(AO$77-SUM(AO$92:AO118),$F119-SUM($G119:AN119)),0)</f>
        <v>0</v>
      </c>
      <c r="AP119" s="203">
        <f ca="1">IF(AND(AP$2&gt;$D119,AP$2&lt;=EOMONTH($D119,MatCF)),MIN(AP$77-SUM(AP$92:AP118),$F119-SUM($G119:AO119)),0)</f>
        <v>0</v>
      </c>
      <c r="AQ119" s="203">
        <f ca="1">IF(AND(AQ$2&gt;$D119,AQ$2&lt;=EOMONTH($D119,MatCF)),MIN(AQ$77-SUM(AQ$92:AQ118),$F119-SUM($G119:AP119)),0)</f>
        <v>0</v>
      </c>
      <c r="AR119" s="203">
        <f ca="1">IF(AND(AR$2&gt;$D119,AR$2&lt;=EOMONTH($D119,MatCF)),MIN(AR$77-SUM(AR$92:AR118),$F119-SUM($G119:AQ119)),0)</f>
        <v>0</v>
      </c>
      <c r="AS119" s="203">
        <f ca="1">IF(AND(AS$2&gt;$D119,AS$2&lt;=EOMONTH($D119,MatCF)),MIN(AS$77-SUM(AS$92:AS118),$F119-SUM($G119:AR119)),0)</f>
        <v>0</v>
      </c>
      <c r="AT119" s="203">
        <f ca="1">IF(AND(AT$2&gt;$D119,AT$2&lt;=EOMONTH($D119,MatCF)),MIN(AT$77-SUM(AT$92:AT118),$F119-SUM($G119:AS119)),0)</f>
        <v>0</v>
      </c>
      <c r="AU119" s="203">
        <f ca="1">IF(AND(AU$2&gt;$D119,AU$2&lt;=EOMONTH($D119,MatCF)),MIN(AU$77-SUM(AU$92:AU118),$F119-SUM($G119:AT119)),0)</f>
        <v>0</v>
      </c>
      <c r="AV119" s="203">
        <f ca="1">IF(AND(AV$2&gt;$D119,AV$2&lt;=EOMONTH($D119,MatCF)),MIN(AV$77-SUM(AV$92:AV118),$F119-SUM($G119:AU119)),0)</f>
        <v>0</v>
      </c>
      <c r="AW119" s="203">
        <f ca="1">IF(AND(AW$2&gt;$D119,AW$2&lt;=EOMONTH($D119,MatCF)),MIN(AW$77-SUM(AW$92:AW118),$F119-SUM($G119:AV119)),0)</f>
        <v>0</v>
      </c>
      <c r="AX119" s="203">
        <f ca="1">IF(AND(AX$2&gt;$D119,AX$2&lt;=EOMONTH($D119,MatCF)),MIN(AX$77-SUM(AX$92:AX118),$F119-SUM($G119:AW119)),0)</f>
        <v>0</v>
      </c>
      <c r="AY119" s="203">
        <f ca="1">IF(AND(AY$2&gt;$D119,AY$2&lt;=EOMONTH($D119,MatCF)),MIN(AY$77-SUM(AY$92:AY118),$F119-SUM($G119:AX119)),0)</f>
        <v>0</v>
      </c>
      <c r="AZ119" s="203">
        <f ca="1">IF(AND(AZ$2&gt;$D119,AZ$2&lt;=EOMONTH($D119,MatCF)),MIN(AZ$77-SUM(AZ$92:AZ118),$F119-SUM($G119:AY119)),0)</f>
        <v>0</v>
      </c>
      <c r="BA119" s="203">
        <f ca="1">IF(AND(BA$2&gt;$D119,BA$2&lt;=EOMONTH($D119,MatCF)),MIN(BA$77-SUM(BA$92:BA118),$F119-SUM($G119:AZ119)),0)</f>
        <v>0</v>
      </c>
      <c r="BB119" s="203">
        <f ca="1">IF(AND(BB$2&gt;$D119,BB$2&lt;=EOMONTH($D119,MatCF)),MIN(BB$77-SUM(BB$92:BB118),$F119-SUM($G119:BA119)),0)</f>
        <v>0</v>
      </c>
      <c r="BC119" s="203">
        <f ca="1">IF(AND(BC$2&gt;$D119,BC$2&lt;=EOMONTH($D119,MatCF)),MIN(BC$77-SUM(BC$92:BC118),$F119-SUM($G119:BB119)),0)</f>
        <v>0</v>
      </c>
      <c r="BD119" s="203">
        <f ca="1">IF(AND(BD$2&gt;$D119,BD$2&lt;=EOMONTH($D119,MatCF)),MIN(BD$77-SUM(BD$92:BD118),$F119-SUM($G119:BC119)),0)</f>
        <v>0</v>
      </c>
      <c r="BE119" s="203">
        <f ca="1">IF(AND(BE$2&gt;$D119,BE$2&lt;=EOMONTH($D119,MatCF)),MIN(BE$77-SUM(BE$92:BE118),$F119-SUM($G119:BD119)),0)</f>
        <v>0</v>
      </c>
      <c r="BF119" s="203">
        <f ca="1">IF(AND(BF$2&gt;$D119,BF$2&lt;=EOMONTH($D119,MatCF)),MIN(BF$77-SUM(BF$92:BF118),$F119-SUM($G119:BE119)),0)</f>
        <v>0</v>
      </c>
      <c r="BG119" s="203">
        <f ca="1">IF(AND(BG$2&gt;$D119,BG$2&lt;=EOMONTH($D119,MatCF)),MIN(BG$77-SUM(BG$92:BG118),$F119-SUM($G119:BF119)),0)</f>
        <v>0</v>
      </c>
      <c r="BH119" s="203">
        <f ca="1">IF(AND(BH$2&gt;$D119,BH$2&lt;=EOMONTH($D119,MatCF)),MIN(BH$77-SUM(BH$92:BH118),$F119-SUM($G119:BG119)),0)</f>
        <v>0</v>
      </c>
      <c r="BI119" s="203">
        <f ca="1">IF(AND(BI$2&gt;$D119,BI$2&lt;=EOMONTH($D119,MatCF)),MIN(BI$77-SUM(BI$92:BI118),$F119-SUM($G119:BH119)),0)</f>
        <v>0</v>
      </c>
      <c r="BJ119" s="203">
        <f ca="1">IF(AND(BJ$2&gt;$D119,BJ$2&lt;=EOMONTH($D119,MatCF)),MIN(BJ$77-SUM(BJ$92:BJ118),$F119-SUM($G119:BI119)),0)</f>
        <v>0</v>
      </c>
      <c r="BK119" s="203">
        <f ca="1">IF(AND(BK$2&gt;$D119,BK$2&lt;=EOMONTH($D119,MatCF)),MIN(BK$77-SUM(BK$92:BK118),$F119-SUM($G119:BJ119)),0)</f>
        <v>0</v>
      </c>
      <c r="BL119" s="203">
        <f ca="1">IF(AND(BL$2&gt;$D119,BL$2&lt;=EOMONTH($D119,MatCF)),MIN(BL$77-SUM(BL$92:BL118),$F119-SUM($G119:BK119)),0)</f>
        <v>0</v>
      </c>
      <c r="BM119" s="203">
        <f ca="1">IF(AND(BM$2&gt;$D119,BM$2&lt;=EOMONTH($D119,MatCF)),MIN(BM$77-SUM(BM$92:BM118),$F119-SUM($G119:BL119)),0)</f>
        <v>0</v>
      </c>
      <c r="BN119" s="203">
        <f ca="1">IF(AND(BN$2&gt;$D119,BN$2&lt;=EOMONTH($D119,MatCF)),MIN(BN$77-SUM(BN$92:BN118),$F119-SUM($G119:BM119)),0)</f>
        <v>0</v>
      </c>
      <c r="BO119" s="203">
        <f ca="1">IF(AND(BO$2&gt;$D119,BO$2&lt;=EOMONTH($D119,MatCF)),MIN(BO$77-SUM(BO$92:BO118),$F119-SUM($G119:BN119)),0)</f>
        <v>0</v>
      </c>
      <c r="BP119" s="203">
        <f ca="1">IF(AND(BP$2&gt;$D119,BP$2&lt;=EOMONTH($D119,MatCF)),MIN(BP$77-SUM(BP$92:BP118),$F119-SUM($G119:BO119)),0)</f>
        <v>0</v>
      </c>
      <c r="BQ119" s="203">
        <f ca="1">IF(AND(BQ$2&gt;$D119,BQ$2&lt;=EOMONTH($D119,MatCF)),MIN(BQ$77-SUM(BQ$92:BQ118),$F119-SUM($G119:BP119)),0)</f>
        <v>0</v>
      </c>
      <c r="BR119" s="203">
        <f ca="1">IF(AND(BR$2&gt;$D119,BR$2&lt;=EOMONTH($D119,MatCF)),MIN(BR$77-SUM(BR$92:BR118),$F119-SUM($G119:BQ119)),0)</f>
        <v>0</v>
      </c>
      <c r="BS119" s="203">
        <f ca="1">IF(AND(BS$2&gt;$D119,BS$2&lt;=EOMONTH($D119,MatCF)),MIN(BS$77-SUM(BS$92:BS118),$F119-SUM($G119:BR119)),0)</f>
        <v>0</v>
      </c>
      <c r="BT119" s="203">
        <f ca="1">IF(AND(BT$2&gt;$D119,BT$2&lt;=EOMONTH($D119,MatCF)),MIN(BT$77-SUM(BT$92:BT118),$F119-SUM($G119:BS119)),0)</f>
        <v>0</v>
      </c>
      <c r="BU119" s="203">
        <f ca="1">IF(AND(BU$2&gt;$D119,BU$2&lt;=EOMONTH($D119,MatCF)),MIN(BU$77-SUM(BU$92:BU118),$F119-SUM($G119:BT119)),0)</f>
        <v>0</v>
      </c>
      <c r="BV119" s="203">
        <f ca="1">IF(AND(BV$2&gt;$D119,BV$2&lt;=EOMONTH($D119,MatCF)),MIN(BV$77-SUM(BV$92:BV118),$F119-SUM($G119:BU119)),0)</f>
        <v>0</v>
      </c>
      <c r="BW119" s="203">
        <f ca="1">IF(AND(BW$2&gt;$D119,BW$2&lt;=EOMONTH($D119,MatCF)),MIN(BW$77-SUM(BW$92:BW118),$F119-SUM($G119:BV119)),0)</f>
        <v>0</v>
      </c>
      <c r="BX119" s="203">
        <f ca="1">IF(AND(BX$2&gt;$D119,BX$2&lt;=EOMONTH($D119,MatCF)),MIN(BX$77-SUM(BX$92:BX118),$F119-SUM($G119:BW119)),0)</f>
        <v>0</v>
      </c>
      <c r="BY119" s="203">
        <f ca="1">IF(AND(BY$2&gt;$D119,BY$2&lt;=EOMONTH($D119,MatCF)),MIN(BY$77-SUM(BY$92:BY118),$F119-SUM($G119:BX119)),0)</f>
        <v>0</v>
      </c>
      <c r="BZ119" s="203">
        <f ca="1">IF(AND(BZ$2&gt;$D119,BZ$2&lt;=EOMONTH($D119,MatCF)),MIN(BZ$77-SUM(BZ$92:BZ118),$F119-SUM($G119:BY119)),0)</f>
        <v>0</v>
      </c>
      <c r="CA119" s="203">
        <f ca="1">IF(AND(CA$2&gt;$D119,CA$2&lt;=EOMONTH($D119,MatCF)),MIN(CA$77-SUM(CA$92:CA118),$F119-SUM($G119:BZ119)),0)</f>
        <v>0</v>
      </c>
      <c r="CB119" s="203">
        <f ca="1">IF(AND(CB$2&gt;$D119,CB$2&lt;=EOMONTH($D119,MatCF)),MIN(CB$77-SUM(CB$92:CB118),$F119-SUM($G119:CA119)),0)</f>
        <v>0</v>
      </c>
      <c r="CC119" s="203">
        <f ca="1">IF(AND(CC$2&gt;$D119,CC$2&lt;=EOMONTH($D119,MatCF)),MIN(CC$77-SUM(CC$92:CC118),$F119-SUM($G119:CB119)),0)</f>
        <v>0</v>
      </c>
      <c r="CD119" s="203">
        <f ca="1">IF(AND(CD$2&gt;$D119,CD$2&lt;=EOMONTH($D119,MatCF)),MIN(CD$77-SUM(CD$92:CD118),$F119-SUM($G119:CC119)),0)</f>
        <v>0</v>
      </c>
      <c r="CE119" s="203">
        <f ca="1">IF(AND(CE$2&gt;$D119,CE$2&lt;=EOMONTH($D119,MatCF)),MIN(CE$77-SUM(CE$92:CE118),$F119-SUM($G119:CD119)),0)</f>
        <v>0</v>
      </c>
      <c r="CF119" s="203">
        <f ca="1">IF(AND(CF$2&gt;$D119,CF$2&lt;=EOMONTH($D119,MatCF)),MIN(CF$77-SUM(CF$92:CF118),$F119-SUM($G119:CE119)),0)</f>
        <v>0</v>
      </c>
      <c r="CG119" s="203">
        <f ca="1">IF(AND(CG$2&gt;$D119,CG$2&lt;=EOMONTH($D119,MatCF)),MIN(CG$77-SUM(CG$92:CG118),$F119-SUM($G119:CF119)),0)</f>
        <v>0</v>
      </c>
      <c r="CH119" s="203">
        <f ca="1">IF(AND(CH$2&gt;$D119,CH$2&lt;=EOMONTH($D119,MatCF)),MIN(CH$77-SUM(CH$92:CH118),$F119-SUM($G119:CG119)),0)</f>
        <v>0</v>
      </c>
      <c r="CI119" s="203">
        <f ca="1">IF(AND(CI$2&gt;$D119,CI$2&lt;=EOMONTH($D119,MatCF)),MIN(CI$77-SUM(CI$92:CI118),$F119-SUM($G119:CH119)),0)</f>
        <v>0</v>
      </c>
      <c r="CJ119" s="203">
        <f ca="1">IF(AND(CJ$2&gt;$D119,CJ$2&lt;=EOMONTH($D119,MatCF)),MIN(CJ$77-SUM(CJ$92:CJ118),$F119-SUM($G119:CI119)),0)</f>
        <v>0</v>
      </c>
      <c r="CK119" s="203">
        <f ca="1">IF(AND(CK$2&gt;$D119,CK$2&lt;=EOMONTH($D119,MatCF)),MIN(CK$77-SUM(CK$92:CK118),$F119-SUM($G119:CJ119)),0)</f>
        <v>0</v>
      </c>
      <c r="CL119" s="203">
        <f ca="1">IF(AND(CL$2&gt;$D119,CL$2&lt;=EOMONTH($D119,MatCF)),MIN(CL$77-SUM(CL$92:CL118),$F119-SUM($G119:CK119)),0)</f>
        <v>0</v>
      </c>
      <c r="CM119" s="203">
        <f ca="1">IF(AND(CM$2&gt;$D119,CM$2&lt;=EOMONTH($D119,MatCF)),MIN(CM$77-SUM(CM$92:CM118),$F119-SUM($G119:CL119)),0)</f>
        <v>0</v>
      </c>
      <c r="CN119" s="203">
        <f ca="1">IF(AND(CN$2&gt;$D119,CN$2&lt;=EOMONTH($D119,MatCF)),MIN(CN$77-SUM(CN$92:CN118),$F119-SUM($G119:CM119)),0)</f>
        <v>0</v>
      </c>
      <c r="CO119" s="203">
        <f ca="1">IF(AND(CO$2&gt;$D119,CO$2&lt;=EOMONTH($D119,MatCF)),MIN(CO$77-SUM(CO$92:CO118),$F119-SUM($G119:CN119)),0)</f>
        <v>0</v>
      </c>
      <c r="CP119" s="203">
        <f ca="1">IF(AND(CP$2&gt;$D119,CP$2&lt;=EOMONTH($D119,MatCF)),MIN(CP$77-SUM(CP$92:CP118),$F119-SUM($G119:CO119)),0)</f>
        <v>0</v>
      </c>
      <c r="CQ119" s="203">
        <f>IF(AND(CQ$2&gt;$D119,CQ$2&lt;=EOMONTH($D119,MatCF)),MIN(CQ$77-SUM(CQ$92:CQ118),$F119-SUM($G119:CP119)),0)</f>
        <v>0</v>
      </c>
      <c r="CR119" s="203">
        <f>IF(AND(CR$2&gt;$D119,CR$2&lt;=EOMONTH($D119,MatCF)),MIN(CR$77-SUM(CR$92:CR118),$F119-SUM($G119:CQ119)),0)</f>
        <v>0</v>
      </c>
      <c r="CS119" s="203">
        <f>IF(AND(CS$2&gt;$D119,CS$2&lt;=EOMONTH($D119,MatCF)),MIN(CS$77-SUM(CS$92:CS118),$F119-SUM($G119:CR119)),0)</f>
        <v>0</v>
      </c>
      <c r="CT119" s="203">
        <f>IF(AND(CT$2&gt;$D119,CT$2&lt;=EOMONTH($D119,MatCF)),MIN(CT$77-SUM(CT$92:CT118),$F119-SUM($G119:CS119)),0)</f>
        <v>0</v>
      </c>
      <c r="CU119" s="203">
        <f>IF(AND(CU$2&gt;$D119,CU$2&lt;=EOMONTH($D119,MatCF)),MIN(CU$77-SUM(CU$92:CU118),$F119-SUM($G119:CT119)),0)</f>
        <v>0</v>
      </c>
      <c r="CV119" s="203">
        <f>IF(AND(CV$2&gt;$D119,CV$2&lt;=EOMONTH($D119,MatCF)),MIN(CV$77-SUM(CV$92:CV118),$F119-SUM($G119:CU119)),0)</f>
        <v>0</v>
      </c>
      <c r="CW119" s="203">
        <f>IF(AND(CW$2&gt;$D119,CW$2&lt;=EOMONTH($D119,MatCF)),MIN(CW$77-SUM(CW$92:CW118),$F119-SUM($G119:CV119)),0)</f>
        <v>0</v>
      </c>
      <c r="CX119" s="203">
        <f>IF(AND(CX$2&gt;$D119,CX$2&lt;=EOMONTH($D119,MatCF)),MIN(CX$77-SUM(CX$92:CX118),$F119-SUM($G119:CW119)),0)</f>
        <v>0</v>
      </c>
      <c r="CY119" s="203">
        <f>IF(AND(CY$2&gt;$D119,CY$2&lt;=EOMONTH($D119,MatCF)),MIN(CY$77-SUM(CY$92:CY118),$F119-SUM($G119:CX119)),0)</f>
        <v>0</v>
      </c>
      <c r="CZ119" s="203">
        <f>IF(AND(CZ$2&gt;$D119,CZ$2&lt;=EOMONTH($D119,MatCF)),MIN(CZ$77-SUM(CZ$92:CZ118),$F119-SUM($G119:CY119)),0)</f>
        <v>0</v>
      </c>
      <c r="DA119" s="203">
        <f>IF(AND(DA$2&gt;$D119,DA$2&lt;=EOMONTH($D119,MatCF)),MIN(DA$77-SUM(DA$92:DA118),$F119-SUM($G119:CZ119)),0)</f>
        <v>0</v>
      </c>
      <c r="DB119" s="203">
        <f>IF(AND(DB$2&gt;$D119,DB$2&lt;=EOMONTH($D119,MatCF)),MIN(DB$77-SUM(DB$92:DB118),$F119-SUM($G119:DA119)),0)</f>
        <v>0</v>
      </c>
      <c r="DC119" s="203">
        <f>IF(AND(DC$2&gt;$D119,DC$2&lt;=EOMONTH($D119,MatCF)),MIN(DC$77-SUM(DC$92:DC118),$F119-SUM($G119:DB119)),0)</f>
        <v>0</v>
      </c>
      <c r="DD119" s="203">
        <f>IF(AND(DD$2&gt;$D119,DD$2&lt;=EOMONTH($D119,MatCF)),MIN(DD$77-SUM(DD$92:DD118),$F119-SUM($G119:DC119)),0)</f>
        <v>0</v>
      </c>
      <c r="DE119" s="203">
        <f>IF(AND(DE$2&gt;$D119,DE$2&lt;=EOMONTH($D119,MatCF)),MIN(DE$77-SUM(DE$92:DE118),$F119-SUM($G119:DD119)),0)</f>
        <v>0</v>
      </c>
      <c r="DF119" s="203">
        <f>IF(AND(DF$2&gt;$D119,DF$2&lt;=EOMONTH($D119,MatCF)),MIN(DF$77-SUM(DF$92:DF118),$F119-SUM($G119:DE119)),0)</f>
        <v>0</v>
      </c>
      <c r="DG119" s="203">
        <f>IF(AND(DG$2&gt;$D119,DG$2&lt;=EOMONTH($D119,MatCF)),MIN(DG$77-SUM(DG$92:DG118),$F119-SUM($G119:DF119)),0)</f>
        <v>0</v>
      </c>
      <c r="DH119" s="203">
        <f>IF(AND(DH$2&gt;$D119,DH$2&lt;=EOMONTH($D119,MatCF)),MIN(DH$77-SUM(DH$92:DH118),$F119-SUM($G119:DG119)),0)</f>
        <v>0</v>
      </c>
      <c r="DI119" s="203">
        <f>IF(AND(DI$2&gt;$D119,DI$2&lt;=EOMONTH($D119,MatCF)),MIN(DI$77-SUM(DI$92:DI118),$F119-SUM($G119:DH119)),0)</f>
        <v>0</v>
      </c>
      <c r="DJ119" s="203">
        <f>IF(AND(DJ$2&gt;$D119,DJ$2&lt;=EOMONTH($D119,MatCF)),MIN(DJ$77-SUM(DJ$92:DJ118),$F119-SUM($G119:DI119)),0)</f>
        <v>0</v>
      </c>
      <c r="DK119" s="203">
        <f>IF(AND(DK$2&gt;$D119,DK$2&lt;=EOMONTH($D119,MatCF)),MIN(DK$77-SUM(DK$92:DK118),$F119-SUM($G119:DJ119)),0)</f>
        <v>0</v>
      </c>
      <c r="DL119" s="203">
        <f>IF(AND(DL$2&gt;$D119,DL$2&lt;=EOMONTH($D119,MatCF)),MIN(DL$77-SUM(DL$92:DL118),$F119-SUM($G119:DK119)),0)</f>
        <v>0</v>
      </c>
      <c r="DM119" s="203">
        <f>IF(AND(DM$2&gt;$D119,DM$2&lt;=EOMONTH($D119,MatCF)),MIN(DM$77-SUM(DM$92:DM118),$F119-SUM($G119:DL119)),0)</f>
        <v>0</v>
      </c>
      <c r="DN119" s="203">
        <f>IF(AND(DN$2&gt;$D119,DN$2&lt;=EOMONTH($D119,MatCF)),MIN(DN$77-SUM(DN$92:DN118),$F119-SUM($G119:DM119)),0)</f>
        <v>0</v>
      </c>
      <c r="DO119" s="203">
        <f>IF(AND(DO$2&gt;$D119,DO$2&lt;=EOMONTH($D119,MatCF)),MIN(DO$77-SUM(DO$92:DO118),$F119-SUM($G119:DN119)),0)</f>
        <v>0</v>
      </c>
      <c r="DP119" s="203">
        <f>IF(AND(DP$2&gt;$D119,DP$2&lt;=EOMONTH($D119,MatCF)),MIN(DP$77-SUM(DP$92:DP118),$F119-SUM($G119:DO119)),0)</f>
        <v>0</v>
      </c>
      <c r="DQ119" s="203">
        <f>IF(AND(DQ$2&gt;$D119,DQ$2&lt;=EOMONTH($D119,MatCF)),MIN(DQ$77-SUM(DQ$92:DQ118),$F119-SUM($G119:DP119)),0)</f>
        <v>0</v>
      </c>
      <c r="DR119" s="203">
        <f>IF(AND(DR$2&gt;$D119,DR$2&lt;=EOMONTH($D119,MatCF)),MIN(DR$77-SUM(DR$92:DR118),$F119-SUM($G119:DQ119)),0)</f>
        <v>0</v>
      </c>
      <c r="DS119" s="203">
        <f>IF(AND(DS$2&gt;$D119,DS$2&lt;=EOMONTH($D119,MatCF)),MIN(DS$77-SUM(DS$92:DS118),$F119-SUM($G119:DR119)),0)</f>
        <v>0</v>
      </c>
    </row>
    <row r="120" spans="1:123" ht="12.5" x14ac:dyDescent="0.25">
      <c r="A120" s="171">
        <f t="shared" si="679"/>
        <v>28</v>
      </c>
      <c r="B120" s="226"/>
      <c r="C120" s="227"/>
      <c r="D120" s="226">
        <v>46477</v>
      </c>
      <c r="E120" s="171"/>
      <c r="F120" s="203">
        <f ca="1"/>
        <v>0</v>
      </c>
      <c r="G120" s="203"/>
      <c r="H120" s="203">
        <f>IF(AND(H$2&gt;$D120,H$2&lt;=EOMONTH($D120,MatCF)),MIN(H$77-SUM(H$92:H119),$F120-SUM(G120:$G120)),0)</f>
        <v>0</v>
      </c>
      <c r="I120" s="203">
        <f>IF(AND(I$2&gt;$D120,I$2&lt;=EOMONTH($D120,MatCF)),MIN(I$77-SUM(I$92:I119),$F120-SUM($G120:H120)),0)</f>
        <v>0</v>
      </c>
      <c r="J120" s="203">
        <f>IF(AND(J$2&gt;$D120,J$2&lt;=EOMONTH($D120,MatCF)),MIN(J$77-SUM(J$92:J119),$F120-SUM($G120:I120)),0)</f>
        <v>0</v>
      </c>
      <c r="K120" s="203">
        <f>IF(AND(K$2&gt;$D120,K$2&lt;=EOMONTH($D120,MatCF)),MIN(K$77-SUM(K$92:K119),$F120-SUM($G120:J120)),0)</f>
        <v>0</v>
      </c>
      <c r="L120" s="203">
        <f>IF(AND(L$2&gt;$D120,L$2&lt;=EOMONTH($D120,MatCF)),MIN(L$77-SUM(L$92:L119),$F120-SUM($G120:K120)),0)</f>
        <v>0</v>
      </c>
      <c r="M120" s="203">
        <f>IF(AND(M$2&gt;$D120,M$2&lt;=EOMONTH($D120,MatCF)),MIN(M$77-SUM(M$92:M119),$F120-SUM($G120:L120)),0)</f>
        <v>0</v>
      </c>
      <c r="N120" s="203">
        <f>IF(AND(N$2&gt;$D120,N$2&lt;=EOMONTH($D120,MatCF)),MIN(N$77-SUM(N$92:N119),$F120-SUM($G120:M120)),0)</f>
        <v>0</v>
      </c>
      <c r="O120" s="203">
        <f>IF(AND(O$2&gt;$D120,O$2&lt;=EOMONTH($D120,MatCF)),MIN(O$77-SUM(O$92:O119),$F120-SUM($G120:N120)),0)</f>
        <v>0</v>
      </c>
      <c r="P120" s="203">
        <f>IF(AND(P$2&gt;$D120,P$2&lt;=EOMONTH($D120,MatCF)),MIN(P$77-SUM(P$92:P119),$F120-SUM($G120:O120)),0)</f>
        <v>0</v>
      </c>
      <c r="Q120" s="203">
        <f>IF(AND(Q$2&gt;$D120,Q$2&lt;=EOMONTH($D120,MatCF)),MIN(Q$77-SUM(Q$92:Q119),$F120-SUM($G120:P120)),0)</f>
        <v>0</v>
      </c>
      <c r="R120" s="203">
        <f>IF(AND(R$2&gt;$D120,R$2&lt;=EOMONTH($D120,MatCF)),MIN(R$77-SUM(R$92:R119),$F120-SUM($G120:Q120)),0)</f>
        <v>0</v>
      </c>
      <c r="S120" s="203">
        <f>IF(AND(S$2&gt;$D120,S$2&lt;=EOMONTH($D120,MatCF)),MIN(S$77-SUM(S$92:S119),$F120-SUM($G120:R120)),0)</f>
        <v>0</v>
      </c>
      <c r="T120" s="203">
        <f>IF(AND(T$2&gt;$D120,T$2&lt;=EOMONTH($D120,MatCF)),MIN(T$77-SUM(T$92:T119),$F120-SUM($G120:S120)),0)</f>
        <v>0</v>
      </c>
      <c r="U120" s="203">
        <f>IF(AND(U$2&gt;$D120,U$2&lt;=EOMONTH($D120,MatCF)),MIN(U$77-SUM(U$92:U119),$F120-SUM($G120:T120)),0)</f>
        <v>0</v>
      </c>
      <c r="V120" s="203">
        <f>IF(AND(V$2&gt;$D120,V$2&lt;=EOMONTH($D120,MatCF)),MIN(V$77-SUM(V$92:V119),$F120-SUM($G120:U120)),0)</f>
        <v>0</v>
      </c>
      <c r="W120" s="203">
        <f>IF(AND(W$2&gt;$D120,W$2&lt;=EOMONTH($D120,MatCF)),MIN(W$77-SUM(W$92:W119),$F120-SUM($G120:V120)),0)</f>
        <v>0</v>
      </c>
      <c r="X120" s="203">
        <f>IF(AND(X$2&gt;$D120,X$2&lt;=EOMONTH($D120,MatCF)),MIN(X$77-SUM(X$92:X119),$F120-SUM($G120:W120)),0)</f>
        <v>0</v>
      </c>
      <c r="Y120" s="203">
        <f>IF(AND(Y$2&gt;$D120,Y$2&lt;=EOMONTH($D120,MatCF)),MIN(Y$77-SUM(Y$92:Y119),$F120-SUM($G120:X120)),0)</f>
        <v>0</v>
      </c>
      <c r="Z120" s="203">
        <f>IF(AND(Z$2&gt;$D120,Z$2&lt;=EOMONTH($D120,MatCF)),MIN(Z$77-SUM(Z$92:Z119),$F120-SUM($G120:Y120)),0)</f>
        <v>0</v>
      </c>
      <c r="AA120" s="203">
        <f>IF(AND(AA$2&gt;$D120,AA$2&lt;=EOMONTH($D120,MatCF)),MIN(AA$77-SUM(AA$92:AA119),$F120-SUM($G120:Z120)),0)</f>
        <v>0</v>
      </c>
      <c r="AB120" s="203">
        <f>IF(AND(AB$2&gt;$D120,AB$2&lt;=EOMONTH($D120,MatCF)),MIN(AB$77-SUM(AB$92:AB119),$F120-SUM($G120:AA120)),0)</f>
        <v>0</v>
      </c>
      <c r="AC120" s="203">
        <f>IF(AND(AC$2&gt;$D120,AC$2&lt;=EOMONTH($D120,MatCF)),MIN(AC$77-SUM(AC$92:AC119),$F120-SUM($G120:AB120)),0)</f>
        <v>0</v>
      </c>
      <c r="AD120" s="203">
        <f>IF(AND(AD$2&gt;$D120,AD$2&lt;=EOMONTH($D120,MatCF)),MIN(AD$77-SUM(AD$92:AD119),$F120-SUM($G120:AC120)),0)</f>
        <v>0</v>
      </c>
      <c r="AE120" s="203">
        <f>IF(AND(AE$2&gt;$D120,AE$2&lt;=EOMONTH($D120,MatCF)),MIN(AE$77-SUM(AE$92:AE119),$F120-SUM($G120:AD120)),0)</f>
        <v>0</v>
      </c>
      <c r="AF120" s="203">
        <f>IF(AND(AF$2&gt;$D120,AF$2&lt;=EOMONTH($D120,MatCF)),MIN(AF$77-SUM(AF$92:AF119),$F120-SUM($G120:AE120)),0)</f>
        <v>0</v>
      </c>
      <c r="AG120" s="203">
        <f>IF(AND(AG$2&gt;$D120,AG$2&lt;=EOMONTH($D120,MatCF)),MIN(AG$77-SUM(AG$92:AG119),$F120-SUM($G120:AF120)),0)</f>
        <v>0</v>
      </c>
      <c r="AH120" s="203">
        <f>IF(AND(AH$2&gt;$D120,AH$2&lt;=EOMONTH($D120,MatCF)),MIN(AH$77-SUM(AH$92:AH119),$F120-SUM($G120:AG120)),0)</f>
        <v>0</v>
      </c>
      <c r="AI120" s="203">
        <f>IF(AND(AI$2&gt;$D120,AI$2&lt;=EOMONTH($D120,MatCF)),MIN(AI$77-SUM(AI$92:AI119),$F120-SUM($G120:AH120)),0)</f>
        <v>0</v>
      </c>
      <c r="AJ120" s="203">
        <f ca="1">IF(AND(AJ$2&gt;$D120,AJ$2&lt;=EOMONTH($D120,MatCF)),MIN(AJ$77-SUM(AJ$92:AJ119),$F120-SUM($G120:AI120)),0)</f>
        <v>0</v>
      </c>
      <c r="AK120" s="203">
        <f ca="1">IF(AND(AK$2&gt;$D120,AK$2&lt;=EOMONTH($D120,MatCF)),MIN(AK$77-SUM(AK$92:AK119),$F120-SUM($G120:AJ120)),0)</f>
        <v>0</v>
      </c>
      <c r="AL120" s="203">
        <f ca="1">IF(AND(AL$2&gt;$D120,AL$2&lt;=EOMONTH($D120,MatCF)),MIN(AL$77-SUM(AL$92:AL119),$F120-SUM($G120:AK120)),0)</f>
        <v>0</v>
      </c>
      <c r="AM120" s="203">
        <f ca="1">IF(AND(AM$2&gt;$D120,AM$2&lt;=EOMONTH($D120,MatCF)),MIN(AM$77-SUM(AM$92:AM119),$F120-SUM($G120:AL120)),0)</f>
        <v>0</v>
      </c>
      <c r="AN120" s="203">
        <f ca="1">IF(AND(AN$2&gt;$D120,AN$2&lt;=EOMONTH($D120,MatCF)),MIN(AN$77-SUM(AN$92:AN119),$F120-SUM($G120:AM120)),0)</f>
        <v>0</v>
      </c>
      <c r="AO120" s="203">
        <f ca="1">IF(AND(AO$2&gt;$D120,AO$2&lt;=EOMONTH($D120,MatCF)),MIN(AO$77-SUM(AO$92:AO119),$F120-SUM($G120:AN120)),0)</f>
        <v>0</v>
      </c>
      <c r="AP120" s="203">
        <f ca="1">IF(AND(AP$2&gt;$D120,AP$2&lt;=EOMONTH($D120,MatCF)),MIN(AP$77-SUM(AP$92:AP119),$F120-SUM($G120:AO120)),0)</f>
        <v>0</v>
      </c>
      <c r="AQ120" s="203">
        <f ca="1">IF(AND(AQ$2&gt;$D120,AQ$2&lt;=EOMONTH($D120,MatCF)),MIN(AQ$77-SUM(AQ$92:AQ119),$F120-SUM($G120:AP120)),0)</f>
        <v>0</v>
      </c>
      <c r="AR120" s="203">
        <f ca="1">IF(AND(AR$2&gt;$D120,AR$2&lt;=EOMONTH($D120,MatCF)),MIN(AR$77-SUM(AR$92:AR119),$F120-SUM($G120:AQ120)),0)</f>
        <v>0</v>
      </c>
      <c r="AS120" s="203">
        <f ca="1">IF(AND(AS$2&gt;$D120,AS$2&lt;=EOMONTH($D120,MatCF)),MIN(AS$77-SUM(AS$92:AS119),$F120-SUM($G120:AR120)),0)</f>
        <v>0</v>
      </c>
      <c r="AT120" s="203">
        <f ca="1">IF(AND(AT$2&gt;$D120,AT$2&lt;=EOMONTH($D120,MatCF)),MIN(AT$77-SUM(AT$92:AT119),$F120-SUM($G120:AS120)),0)</f>
        <v>0</v>
      </c>
      <c r="AU120" s="203">
        <f ca="1">IF(AND(AU$2&gt;$D120,AU$2&lt;=EOMONTH($D120,MatCF)),MIN(AU$77-SUM(AU$92:AU119),$F120-SUM($G120:AT120)),0)</f>
        <v>0</v>
      </c>
      <c r="AV120" s="203">
        <f ca="1">IF(AND(AV$2&gt;$D120,AV$2&lt;=EOMONTH($D120,MatCF)),MIN(AV$77-SUM(AV$92:AV119),$F120-SUM($G120:AU120)),0)</f>
        <v>0</v>
      </c>
      <c r="AW120" s="203">
        <f ca="1">IF(AND(AW$2&gt;$D120,AW$2&lt;=EOMONTH($D120,MatCF)),MIN(AW$77-SUM(AW$92:AW119),$F120-SUM($G120:AV120)),0)</f>
        <v>0</v>
      </c>
      <c r="AX120" s="203">
        <f ca="1">IF(AND(AX$2&gt;$D120,AX$2&lt;=EOMONTH($D120,MatCF)),MIN(AX$77-SUM(AX$92:AX119),$F120-SUM($G120:AW120)),0)</f>
        <v>0</v>
      </c>
      <c r="AY120" s="203">
        <f ca="1">IF(AND(AY$2&gt;$D120,AY$2&lt;=EOMONTH($D120,MatCF)),MIN(AY$77-SUM(AY$92:AY119),$F120-SUM($G120:AX120)),0)</f>
        <v>0</v>
      </c>
      <c r="AZ120" s="203">
        <f ca="1">IF(AND(AZ$2&gt;$D120,AZ$2&lt;=EOMONTH($D120,MatCF)),MIN(AZ$77-SUM(AZ$92:AZ119),$F120-SUM($G120:AY120)),0)</f>
        <v>0</v>
      </c>
      <c r="BA120" s="203">
        <f ca="1">IF(AND(BA$2&gt;$D120,BA$2&lt;=EOMONTH($D120,MatCF)),MIN(BA$77-SUM(BA$92:BA119),$F120-SUM($G120:AZ120)),0)</f>
        <v>0</v>
      </c>
      <c r="BB120" s="203">
        <f ca="1">IF(AND(BB$2&gt;$D120,BB$2&lt;=EOMONTH($D120,MatCF)),MIN(BB$77-SUM(BB$92:BB119),$F120-SUM($G120:BA120)),0)</f>
        <v>0</v>
      </c>
      <c r="BC120" s="203">
        <f ca="1">IF(AND(BC$2&gt;$D120,BC$2&lt;=EOMONTH($D120,MatCF)),MIN(BC$77-SUM(BC$92:BC119),$F120-SUM($G120:BB120)),0)</f>
        <v>0</v>
      </c>
      <c r="BD120" s="203">
        <f ca="1">IF(AND(BD$2&gt;$D120,BD$2&lt;=EOMONTH($D120,MatCF)),MIN(BD$77-SUM(BD$92:BD119),$F120-SUM($G120:BC120)),0)</f>
        <v>0</v>
      </c>
      <c r="BE120" s="203">
        <f ca="1">IF(AND(BE$2&gt;$D120,BE$2&lt;=EOMONTH($D120,MatCF)),MIN(BE$77-SUM(BE$92:BE119),$F120-SUM($G120:BD120)),0)</f>
        <v>0</v>
      </c>
      <c r="BF120" s="203">
        <f ca="1">IF(AND(BF$2&gt;$D120,BF$2&lt;=EOMONTH($D120,MatCF)),MIN(BF$77-SUM(BF$92:BF119),$F120-SUM($G120:BE120)),0)</f>
        <v>0</v>
      </c>
      <c r="BG120" s="203">
        <f ca="1">IF(AND(BG$2&gt;$D120,BG$2&lt;=EOMONTH($D120,MatCF)),MIN(BG$77-SUM(BG$92:BG119),$F120-SUM($G120:BF120)),0)</f>
        <v>0</v>
      </c>
      <c r="BH120" s="203">
        <f ca="1">IF(AND(BH$2&gt;$D120,BH$2&lt;=EOMONTH($D120,MatCF)),MIN(BH$77-SUM(BH$92:BH119),$F120-SUM($G120:BG120)),0)</f>
        <v>0</v>
      </c>
      <c r="BI120" s="203">
        <f ca="1">IF(AND(BI$2&gt;$D120,BI$2&lt;=EOMONTH($D120,MatCF)),MIN(BI$77-SUM(BI$92:BI119),$F120-SUM($G120:BH120)),0)</f>
        <v>0</v>
      </c>
      <c r="BJ120" s="203">
        <f ca="1">IF(AND(BJ$2&gt;$D120,BJ$2&lt;=EOMONTH($D120,MatCF)),MIN(BJ$77-SUM(BJ$92:BJ119),$F120-SUM($G120:BI120)),0)</f>
        <v>0</v>
      </c>
      <c r="BK120" s="203">
        <f ca="1">IF(AND(BK$2&gt;$D120,BK$2&lt;=EOMONTH($D120,MatCF)),MIN(BK$77-SUM(BK$92:BK119),$F120-SUM($G120:BJ120)),0)</f>
        <v>0</v>
      </c>
      <c r="BL120" s="203">
        <f ca="1">IF(AND(BL$2&gt;$D120,BL$2&lt;=EOMONTH($D120,MatCF)),MIN(BL$77-SUM(BL$92:BL119),$F120-SUM($G120:BK120)),0)</f>
        <v>0</v>
      </c>
      <c r="BM120" s="203">
        <f ca="1">IF(AND(BM$2&gt;$D120,BM$2&lt;=EOMONTH($D120,MatCF)),MIN(BM$77-SUM(BM$92:BM119),$F120-SUM($G120:BL120)),0)</f>
        <v>0</v>
      </c>
      <c r="BN120" s="203">
        <f ca="1">IF(AND(BN$2&gt;$D120,BN$2&lt;=EOMONTH($D120,MatCF)),MIN(BN$77-SUM(BN$92:BN119),$F120-SUM($G120:BM120)),0)</f>
        <v>0</v>
      </c>
      <c r="BO120" s="203">
        <f ca="1">IF(AND(BO$2&gt;$D120,BO$2&lt;=EOMONTH($D120,MatCF)),MIN(BO$77-SUM(BO$92:BO119),$F120-SUM($G120:BN120)),0)</f>
        <v>0</v>
      </c>
      <c r="BP120" s="203">
        <f ca="1">IF(AND(BP$2&gt;$D120,BP$2&lt;=EOMONTH($D120,MatCF)),MIN(BP$77-SUM(BP$92:BP119),$F120-SUM($G120:BO120)),0)</f>
        <v>0</v>
      </c>
      <c r="BQ120" s="203">
        <f ca="1">IF(AND(BQ$2&gt;$D120,BQ$2&lt;=EOMONTH($D120,MatCF)),MIN(BQ$77-SUM(BQ$92:BQ119),$F120-SUM($G120:BP120)),0)</f>
        <v>0</v>
      </c>
      <c r="BR120" s="203">
        <f ca="1">IF(AND(BR$2&gt;$D120,BR$2&lt;=EOMONTH($D120,MatCF)),MIN(BR$77-SUM(BR$92:BR119),$F120-SUM($G120:BQ120)),0)</f>
        <v>0</v>
      </c>
      <c r="BS120" s="203">
        <f ca="1">IF(AND(BS$2&gt;$D120,BS$2&lt;=EOMONTH($D120,MatCF)),MIN(BS$77-SUM(BS$92:BS119),$F120-SUM($G120:BR120)),0)</f>
        <v>0</v>
      </c>
      <c r="BT120" s="203">
        <f ca="1">IF(AND(BT$2&gt;$D120,BT$2&lt;=EOMONTH($D120,MatCF)),MIN(BT$77-SUM(BT$92:BT119),$F120-SUM($G120:BS120)),0)</f>
        <v>0</v>
      </c>
      <c r="BU120" s="203">
        <f ca="1">IF(AND(BU$2&gt;$D120,BU$2&lt;=EOMONTH($D120,MatCF)),MIN(BU$77-SUM(BU$92:BU119),$F120-SUM($G120:BT120)),0)</f>
        <v>0</v>
      </c>
      <c r="BV120" s="203">
        <f ca="1">IF(AND(BV$2&gt;$D120,BV$2&lt;=EOMONTH($D120,MatCF)),MIN(BV$77-SUM(BV$92:BV119),$F120-SUM($G120:BU120)),0)</f>
        <v>0</v>
      </c>
      <c r="BW120" s="203">
        <f ca="1">IF(AND(BW$2&gt;$D120,BW$2&lt;=EOMONTH($D120,MatCF)),MIN(BW$77-SUM(BW$92:BW119),$F120-SUM($G120:BV120)),0)</f>
        <v>0</v>
      </c>
      <c r="BX120" s="203">
        <f ca="1">IF(AND(BX$2&gt;$D120,BX$2&lt;=EOMONTH($D120,MatCF)),MIN(BX$77-SUM(BX$92:BX119),$F120-SUM($G120:BW120)),0)</f>
        <v>0</v>
      </c>
      <c r="BY120" s="203">
        <f ca="1">IF(AND(BY$2&gt;$D120,BY$2&lt;=EOMONTH($D120,MatCF)),MIN(BY$77-SUM(BY$92:BY119),$F120-SUM($G120:BX120)),0)</f>
        <v>0</v>
      </c>
      <c r="BZ120" s="203">
        <f ca="1">IF(AND(BZ$2&gt;$D120,BZ$2&lt;=EOMONTH($D120,MatCF)),MIN(BZ$77-SUM(BZ$92:BZ119),$F120-SUM($G120:BY120)),0)</f>
        <v>0</v>
      </c>
      <c r="CA120" s="203">
        <f ca="1">IF(AND(CA$2&gt;$D120,CA$2&lt;=EOMONTH($D120,MatCF)),MIN(CA$77-SUM(CA$92:CA119),$F120-SUM($G120:BZ120)),0)</f>
        <v>0</v>
      </c>
      <c r="CB120" s="203">
        <f ca="1">IF(AND(CB$2&gt;$D120,CB$2&lt;=EOMONTH($D120,MatCF)),MIN(CB$77-SUM(CB$92:CB119),$F120-SUM($G120:CA120)),0)</f>
        <v>0</v>
      </c>
      <c r="CC120" s="203">
        <f ca="1">IF(AND(CC$2&gt;$D120,CC$2&lt;=EOMONTH($D120,MatCF)),MIN(CC$77-SUM(CC$92:CC119),$F120-SUM($G120:CB120)),0)</f>
        <v>0</v>
      </c>
      <c r="CD120" s="203">
        <f ca="1">IF(AND(CD$2&gt;$D120,CD$2&lt;=EOMONTH($D120,MatCF)),MIN(CD$77-SUM(CD$92:CD119),$F120-SUM($G120:CC120)),0)</f>
        <v>0</v>
      </c>
      <c r="CE120" s="203">
        <f ca="1">IF(AND(CE$2&gt;$D120,CE$2&lt;=EOMONTH($D120,MatCF)),MIN(CE$77-SUM(CE$92:CE119),$F120-SUM($G120:CD120)),0)</f>
        <v>0</v>
      </c>
      <c r="CF120" s="203">
        <f ca="1">IF(AND(CF$2&gt;$D120,CF$2&lt;=EOMONTH($D120,MatCF)),MIN(CF$77-SUM(CF$92:CF119),$F120-SUM($G120:CE120)),0)</f>
        <v>0</v>
      </c>
      <c r="CG120" s="203">
        <f ca="1">IF(AND(CG$2&gt;$D120,CG$2&lt;=EOMONTH($D120,MatCF)),MIN(CG$77-SUM(CG$92:CG119),$F120-SUM($G120:CF120)),0)</f>
        <v>0</v>
      </c>
      <c r="CH120" s="203">
        <f ca="1">IF(AND(CH$2&gt;$D120,CH$2&lt;=EOMONTH($D120,MatCF)),MIN(CH$77-SUM(CH$92:CH119),$F120-SUM($G120:CG120)),0)</f>
        <v>0</v>
      </c>
      <c r="CI120" s="203">
        <f ca="1">IF(AND(CI$2&gt;$D120,CI$2&lt;=EOMONTH($D120,MatCF)),MIN(CI$77-SUM(CI$92:CI119),$F120-SUM($G120:CH120)),0)</f>
        <v>0</v>
      </c>
      <c r="CJ120" s="203">
        <f ca="1">IF(AND(CJ$2&gt;$D120,CJ$2&lt;=EOMONTH($D120,MatCF)),MIN(CJ$77-SUM(CJ$92:CJ119),$F120-SUM($G120:CI120)),0)</f>
        <v>0</v>
      </c>
      <c r="CK120" s="203">
        <f ca="1">IF(AND(CK$2&gt;$D120,CK$2&lt;=EOMONTH($D120,MatCF)),MIN(CK$77-SUM(CK$92:CK119),$F120-SUM($G120:CJ120)),0)</f>
        <v>0</v>
      </c>
      <c r="CL120" s="203">
        <f ca="1">IF(AND(CL$2&gt;$D120,CL$2&lt;=EOMONTH($D120,MatCF)),MIN(CL$77-SUM(CL$92:CL119),$F120-SUM($G120:CK120)),0)</f>
        <v>0</v>
      </c>
      <c r="CM120" s="203">
        <f ca="1">IF(AND(CM$2&gt;$D120,CM$2&lt;=EOMONTH($D120,MatCF)),MIN(CM$77-SUM(CM$92:CM119),$F120-SUM($G120:CL120)),0)</f>
        <v>0</v>
      </c>
      <c r="CN120" s="203">
        <f ca="1">IF(AND(CN$2&gt;$D120,CN$2&lt;=EOMONTH($D120,MatCF)),MIN(CN$77-SUM(CN$92:CN119),$F120-SUM($G120:CM120)),0)</f>
        <v>0</v>
      </c>
      <c r="CO120" s="203">
        <f ca="1">IF(AND(CO$2&gt;$D120,CO$2&lt;=EOMONTH($D120,MatCF)),MIN(CO$77-SUM(CO$92:CO119),$F120-SUM($G120:CN120)),0)</f>
        <v>0</v>
      </c>
      <c r="CP120" s="203">
        <f ca="1">IF(AND(CP$2&gt;$D120,CP$2&lt;=EOMONTH($D120,MatCF)),MIN(CP$77-SUM(CP$92:CP119),$F120-SUM($G120:CO120)),0)</f>
        <v>0</v>
      </c>
      <c r="CQ120" s="203">
        <f ca="1">IF(AND(CQ$2&gt;$D120,CQ$2&lt;=EOMONTH($D120,MatCF)),MIN(CQ$77-SUM(CQ$92:CQ119),$F120-SUM($G120:CP120)),0)</f>
        <v>0</v>
      </c>
      <c r="CR120" s="203">
        <f>IF(AND(CR$2&gt;$D120,CR$2&lt;=EOMONTH($D120,MatCF)),MIN(CR$77-SUM(CR$92:CR119),$F120-SUM($G120:CQ120)),0)</f>
        <v>0</v>
      </c>
      <c r="CS120" s="203">
        <f>IF(AND(CS$2&gt;$D120,CS$2&lt;=EOMONTH($D120,MatCF)),MIN(CS$77-SUM(CS$92:CS119),$F120-SUM($G120:CR120)),0)</f>
        <v>0</v>
      </c>
      <c r="CT120" s="203">
        <f>IF(AND(CT$2&gt;$D120,CT$2&lt;=EOMONTH($D120,MatCF)),MIN(CT$77-SUM(CT$92:CT119),$F120-SUM($G120:CS120)),0)</f>
        <v>0</v>
      </c>
      <c r="CU120" s="203">
        <f>IF(AND(CU$2&gt;$D120,CU$2&lt;=EOMONTH($D120,MatCF)),MIN(CU$77-SUM(CU$92:CU119),$F120-SUM($G120:CT120)),0)</f>
        <v>0</v>
      </c>
      <c r="CV120" s="203">
        <f>IF(AND(CV$2&gt;$D120,CV$2&lt;=EOMONTH($D120,MatCF)),MIN(CV$77-SUM(CV$92:CV119),$F120-SUM($G120:CU120)),0)</f>
        <v>0</v>
      </c>
      <c r="CW120" s="203">
        <f>IF(AND(CW$2&gt;$D120,CW$2&lt;=EOMONTH($D120,MatCF)),MIN(CW$77-SUM(CW$92:CW119),$F120-SUM($G120:CV120)),0)</f>
        <v>0</v>
      </c>
      <c r="CX120" s="203">
        <f>IF(AND(CX$2&gt;$D120,CX$2&lt;=EOMONTH($D120,MatCF)),MIN(CX$77-SUM(CX$92:CX119),$F120-SUM($G120:CW120)),0)</f>
        <v>0</v>
      </c>
      <c r="CY120" s="203">
        <f>IF(AND(CY$2&gt;$D120,CY$2&lt;=EOMONTH($D120,MatCF)),MIN(CY$77-SUM(CY$92:CY119),$F120-SUM($G120:CX120)),0)</f>
        <v>0</v>
      </c>
      <c r="CZ120" s="203">
        <f>IF(AND(CZ$2&gt;$D120,CZ$2&lt;=EOMONTH($D120,MatCF)),MIN(CZ$77-SUM(CZ$92:CZ119),$F120-SUM($G120:CY120)),0)</f>
        <v>0</v>
      </c>
      <c r="DA120" s="203">
        <f>IF(AND(DA$2&gt;$D120,DA$2&lt;=EOMONTH($D120,MatCF)),MIN(DA$77-SUM(DA$92:DA119),$F120-SUM($G120:CZ120)),0)</f>
        <v>0</v>
      </c>
      <c r="DB120" s="203">
        <f>IF(AND(DB$2&gt;$D120,DB$2&lt;=EOMONTH($D120,MatCF)),MIN(DB$77-SUM(DB$92:DB119),$F120-SUM($G120:DA120)),0)</f>
        <v>0</v>
      </c>
      <c r="DC120" s="203">
        <f>IF(AND(DC$2&gt;$D120,DC$2&lt;=EOMONTH($D120,MatCF)),MIN(DC$77-SUM(DC$92:DC119),$F120-SUM($G120:DB120)),0)</f>
        <v>0</v>
      </c>
      <c r="DD120" s="203">
        <f>IF(AND(DD$2&gt;$D120,DD$2&lt;=EOMONTH($D120,MatCF)),MIN(DD$77-SUM(DD$92:DD119),$F120-SUM($G120:DC120)),0)</f>
        <v>0</v>
      </c>
      <c r="DE120" s="203">
        <f>IF(AND(DE$2&gt;$D120,DE$2&lt;=EOMONTH($D120,MatCF)),MIN(DE$77-SUM(DE$92:DE119),$F120-SUM($G120:DD120)),0)</f>
        <v>0</v>
      </c>
      <c r="DF120" s="203">
        <f>IF(AND(DF$2&gt;$D120,DF$2&lt;=EOMONTH($D120,MatCF)),MIN(DF$77-SUM(DF$92:DF119),$F120-SUM($G120:DE120)),0)</f>
        <v>0</v>
      </c>
      <c r="DG120" s="203">
        <f>IF(AND(DG$2&gt;$D120,DG$2&lt;=EOMONTH($D120,MatCF)),MIN(DG$77-SUM(DG$92:DG119),$F120-SUM($G120:DF120)),0)</f>
        <v>0</v>
      </c>
      <c r="DH120" s="203">
        <f>IF(AND(DH$2&gt;$D120,DH$2&lt;=EOMONTH($D120,MatCF)),MIN(DH$77-SUM(DH$92:DH119),$F120-SUM($G120:DG120)),0)</f>
        <v>0</v>
      </c>
      <c r="DI120" s="203">
        <f>IF(AND(DI$2&gt;$D120,DI$2&lt;=EOMONTH($D120,MatCF)),MIN(DI$77-SUM(DI$92:DI119),$F120-SUM($G120:DH120)),0)</f>
        <v>0</v>
      </c>
      <c r="DJ120" s="203">
        <f>IF(AND(DJ$2&gt;$D120,DJ$2&lt;=EOMONTH($D120,MatCF)),MIN(DJ$77-SUM(DJ$92:DJ119),$F120-SUM($G120:DI120)),0)</f>
        <v>0</v>
      </c>
      <c r="DK120" s="203">
        <f>IF(AND(DK$2&gt;$D120,DK$2&lt;=EOMONTH($D120,MatCF)),MIN(DK$77-SUM(DK$92:DK119),$F120-SUM($G120:DJ120)),0)</f>
        <v>0</v>
      </c>
      <c r="DL120" s="203">
        <f>IF(AND(DL$2&gt;$D120,DL$2&lt;=EOMONTH($D120,MatCF)),MIN(DL$77-SUM(DL$92:DL119),$F120-SUM($G120:DK120)),0)</f>
        <v>0</v>
      </c>
      <c r="DM120" s="203">
        <f>IF(AND(DM$2&gt;$D120,DM$2&lt;=EOMONTH($D120,MatCF)),MIN(DM$77-SUM(DM$92:DM119),$F120-SUM($G120:DL120)),0)</f>
        <v>0</v>
      </c>
      <c r="DN120" s="203">
        <f>IF(AND(DN$2&gt;$D120,DN$2&lt;=EOMONTH($D120,MatCF)),MIN(DN$77-SUM(DN$92:DN119),$F120-SUM($G120:DM120)),0)</f>
        <v>0</v>
      </c>
      <c r="DO120" s="203">
        <f>IF(AND(DO$2&gt;$D120,DO$2&lt;=EOMONTH($D120,MatCF)),MIN(DO$77-SUM(DO$92:DO119),$F120-SUM($G120:DN120)),0)</f>
        <v>0</v>
      </c>
      <c r="DP120" s="203">
        <f>IF(AND(DP$2&gt;$D120,DP$2&lt;=EOMONTH($D120,MatCF)),MIN(DP$77-SUM(DP$92:DP119),$F120-SUM($G120:DO120)),0)</f>
        <v>0</v>
      </c>
      <c r="DQ120" s="203">
        <f>IF(AND(DQ$2&gt;$D120,DQ$2&lt;=EOMONTH($D120,MatCF)),MIN(DQ$77-SUM(DQ$92:DQ119),$F120-SUM($G120:DP120)),0)</f>
        <v>0</v>
      </c>
      <c r="DR120" s="203">
        <f>IF(AND(DR$2&gt;$D120,DR$2&lt;=EOMONTH($D120,MatCF)),MIN(DR$77-SUM(DR$92:DR119),$F120-SUM($G120:DQ120)),0)</f>
        <v>0</v>
      </c>
      <c r="DS120" s="203">
        <f>IF(AND(DS$2&gt;$D120,DS$2&lt;=EOMONTH($D120,MatCF)),MIN(DS$77-SUM(DS$92:DS119),$F120-SUM($G120:DR120)),0)</f>
        <v>0</v>
      </c>
    </row>
    <row r="121" spans="1:123" ht="12.5" x14ac:dyDescent="0.25">
      <c r="A121" s="171">
        <f t="shared" si="679"/>
        <v>29</v>
      </c>
      <c r="B121" s="226"/>
      <c r="C121" s="227"/>
      <c r="D121" s="226">
        <v>46568</v>
      </c>
      <c r="E121" s="171"/>
      <c r="F121" s="203">
        <f ca="1"/>
        <v>0</v>
      </c>
      <c r="G121" s="203"/>
      <c r="H121" s="203">
        <f>IF(AND(H$2&gt;$D121,H$2&lt;=EOMONTH($D121,MatCF)),MIN(H$77-SUM(H$92:H120),$F121-SUM(G121:$G121)),0)</f>
        <v>0</v>
      </c>
      <c r="I121" s="203">
        <f>IF(AND(I$2&gt;$D121,I$2&lt;=EOMONTH($D121,MatCF)),MIN(I$77-SUM(I$92:I120),$F121-SUM($G121:H121)),0)</f>
        <v>0</v>
      </c>
      <c r="J121" s="203">
        <f>IF(AND(J$2&gt;$D121,J$2&lt;=EOMONTH($D121,MatCF)),MIN(J$77-SUM(J$92:J120),$F121-SUM($G121:I121)),0)</f>
        <v>0</v>
      </c>
      <c r="K121" s="203">
        <f>IF(AND(K$2&gt;$D121,K$2&lt;=EOMONTH($D121,MatCF)),MIN(K$77-SUM(K$92:K120),$F121-SUM($G121:J121)),0)</f>
        <v>0</v>
      </c>
      <c r="L121" s="203">
        <f>IF(AND(L$2&gt;$D121,L$2&lt;=EOMONTH($D121,MatCF)),MIN(L$77-SUM(L$92:L120),$F121-SUM($G121:K121)),0)</f>
        <v>0</v>
      </c>
      <c r="M121" s="203">
        <f>IF(AND(M$2&gt;$D121,M$2&lt;=EOMONTH($D121,MatCF)),MIN(M$77-SUM(M$92:M120),$F121-SUM($G121:L121)),0)</f>
        <v>0</v>
      </c>
      <c r="N121" s="203">
        <f>IF(AND(N$2&gt;$D121,N$2&lt;=EOMONTH($D121,MatCF)),MIN(N$77-SUM(N$92:N120),$F121-SUM($G121:M121)),0)</f>
        <v>0</v>
      </c>
      <c r="O121" s="203">
        <f>IF(AND(O$2&gt;$D121,O$2&lt;=EOMONTH($D121,MatCF)),MIN(O$77-SUM(O$92:O120),$F121-SUM($G121:N121)),0)</f>
        <v>0</v>
      </c>
      <c r="P121" s="203">
        <f>IF(AND(P$2&gt;$D121,P$2&lt;=EOMONTH($D121,MatCF)),MIN(P$77-SUM(P$92:P120),$F121-SUM($G121:O121)),0)</f>
        <v>0</v>
      </c>
      <c r="Q121" s="203">
        <f>IF(AND(Q$2&gt;$D121,Q$2&lt;=EOMONTH($D121,MatCF)),MIN(Q$77-SUM(Q$92:Q120),$F121-SUM($G121:P121)),0)</f>
        <v>0</v>
      </c>
      <c r="R121" s="203">
        <f>IF(AND(R$2&gt;$D121,R$2&lt;=EOMONTH($D121,MatCF)),MIN(R$77-SUM(R$92:R120),$F121-SUM($G121:Q121)),0)</f>
        <v>0</v>
      </c>
      <c r="S121" s="203">
        <f>IF(AND(S$2&gt;$D121,S$2&lt;=EOMONTH($D121,MatCF)),MIN(S$77-SUM(S$92:S120),$F121-SUM($G121:R121)),0)</f>
        <v>0</v>
      </c>
      <c r="T121" s="203">
        <f>IF(AND(T$2&gt;$D121,T$2&lt;=EOMONTH($D121,MatCF)),MIN(T$77-SUM(T$92:T120),$F121-SUM($G121:S121)),0)</f>
        <v>0</v>
      </c>
      <c r="U121" s="203">
        <f>IF(AND(U$2&gt;$D121,U$2&lt;=EOMONTH($D121,MatCF)),MIN(U$77-SUM(U$92:U120),$F121-SUM($G121:T121)),0)</f>
        <v>0</v>
      </c>
      <c r="V121" s="203">
        <f>IF(AND(V$2&gt;$D121,V$2&lt;=EOMONTH($D121,MatCF)),MIN(V$77-SUM(V$92:V120),$F121-SUM($G121:U121)),0)</f>
        <v>0</v>
      </c>
      <c r="W121" s="203">
        <f>IF(AND(W$2&gt;$D121,W$2&lt;=EOMONTH($D121,MatCF)),MIN(W$77-SUM(W$92:W120),$F121-SUM($G121:V121)),0)</f>
        <v>0</v>
      </c>
      <c r="X121" s="203">
        <f>IF(AND(X$2&gt;$D121,X$2&lt;=EOMONTH($D121,MatCF)),MIN(X$77-SUM(X$92:X120),$F121-SUM($G121:W121)),0)</f>
        <v>0</v>
      </c>
      <c r="Y121" s="203">
        <f>IF(AND(Y$2&gt;$D121,Y$2&lt;=EOMONTH($D121,MatCF)),MIN(Y$77-SUM(Y$92:Y120),$F121-SUM($G121:X121)),0)</f>
        <v>0</v>
      </c>
      <c r="Z121" s="203">
        <f>IF(AND(Z$2&gt;$D121,Z$2&lt;=EOMONTH($D121,MatCF)),MIN(Z$77-SUM(Z$92:Z120),$F121-SUM($G121:Y121)),0)</f>
        <v>0</v>
      </c>
      <c r="AA121" s="203">
        <f>IF(AND(AA$2&gt;$D121,AA$2&lt;=EOMONTH($D121,MatCF)),MIN(AA$77-SUM(AA$92:AA120),$F121-SUM($G121:Z121)),0)</f>
        <v>0</v>
      </c>
      <c r="AB121" s="203">
        <f>IF(AND(AB$2&gt;$D121,AB$2&lt;=EOMONTH($D121,MatCF)),MIN(AB$77-SUM(AB$92:AB120),$F121-SUM($G121:AA121)),0)</f>
        <v>0</v>
      </c>
      <c r="AC121" s="203">
        <f>IF(AND(AC$2&gt;$D121,AC$2&lt;=EOMONTH($D121,MatCF)),MIN(AC$77-SUM(AC$92:AC120),$F121-SUM($G121:AB121)),0)</f>
        <v>0</v>
      </c>
      <c r="AD121" s="203">
        <f>IF(AND(AD$2&gt;$D121,AD$2&lt;=EOMONTH($D121,MatCF)),MIN(AD$77-SUM(AD$92:AD120),$F121-SUM($G121:AC121)),0)</f>
        <v>0</v>
      </c>
      <c r="AE121" s="203">
        <f>IF(AND(AE$2&gt;$D121,AE$2&lt;=EOMONTH($D121,MatCF)),MIN(AE$77-SUM(AE$92:AE120),$F121-SUM($G121:AD121)),0)</f>
        <v>0</v>
      </c>
      <c r="AF121" s="203">
        <f>IF(AND(AF$2&gt;$D121,AF$2&lt;=EOMONTH($D121,MatCF)),MIN(AF$77-SUM(AF$92:AF120),$F121-SUM($G121:AE121)),0)</f>
        <v>0</v>
      </c>
      <c r="AG121" s="203">
        <f>IF(AND(AG$2&gt;$D121,AG$2&lt;=EOMONTH($D121,MatCF)),MIN(AG$77-SUM(AG$92:AG120),$F121-SUM($G121:AF121)),0)</f>
        <v>0</v>
      </c>
      <c r="AH121" s="203">
        <f>IF(AND(AH$2&gt;$D121,AH$2&lt;=EOMONTH($D121,MatCF)),MIN(AH$77-SUM(AH$92:AH120),$F121-SUM($G121:AG121)),0)</f>
        <v>0</v>
      </c>
      <c r="AI121" s="203">
        <f>IF(AND(AI$2&gt;$D121,AI$2&lt;=EOMONTH($D121,MatCF)),MIN(AI$77-SUM(AI$92:AI120),$F121-SUM($G121:AH121)),0)</f>
        <v>0</v>
      </c>
      <c r="AJ121" s="203">
        <f>IF(AND(AJ$2&gt;$D121,AJ$2&lt;=EOMONTH($D121,MatCF)),MIN(AJ$77-SUM(AJ$92:AJ120),$F121-SUM($G121:AI121)),0)</f>
        <v>0</v>
      </c>
      <c r="AK121" s="203">
        <f ca="1">IF(AND(AK$2&gt;$D121,AK$2&lt;=EOMONTH($D121,MatCF)),MIN(AK$77-SUM(AK$92:AK120),$F121-SUM($G121:AJ121)),0)</f>
        <v>0</v>
      </c>
      <c r="AL121" s="203">
        <f ca="1">IF(AND(AL$2&gt;$D121,AL$2&lt;=EOMONTH($D121,MatCF)),MIN(AL$77-SUM(AL$92:AL120),$F121-SUM($G121:AK121)),0)</f>
        <v>0</v>
      </c>
      <c r="AM121" s="203">
        <f ca="1">IF(AND(AM$2&gt;$D121,AM$2&lt;=EOMONTH($D121,MatCF)),MIN(AM$77-SUM(AM$92:AM120),$F121-SUM($G121:AL121)),0)</f>
        <v>0</v>
      </c>
      <c r="AN121" s="203">
        <f ca="1">IF(AND(AN$2&gt;$D121,AN$2&lt;=EOMONTH($D121,MatCF)),MIN(AN$77-SUM(AN$92:AN120),$F121-SUM($G121:AM121)),0)</f>
        <v>0</v>
      </c>
      <c r="AO121" s="203">
        <f ca="1">IF(AND(AO$2&gt;$D121,AO$2&lt;=EOMONTH($D121,MatCF)),MIN(AO$77-SUM(AO$92:AO120),$F121-SUM($G121:AN121)),0)</f>
        <v>0</v>
      </c>
      <c r="AP121" s="203">
        <f ca="1">IF(AND(AP$2&gt;$D121,AP$2&lt;=EOMONTH($D121,MatCF)),MIN(AP$77-SUM(AP$92:AP120),$F121-SUM($G121:AO121)),0)</f>
        <v>0</v>
      </c>
      <c r="AQ121" s="203">
        <f ca="1">IF(AND(AQ$2&gt;$D121,AQ$2&lt;=EOMONTH($D121,MatCF)),MIN(AQ$77-SUM(AQ$92:AQ120),$F121-SUM($G121:AP121)),0)</f>
        <v>0</v>
      </c>
      <c r="AR121" s="203">
        <f ca="1">IF(AND(AR$2&gt;$D121,AR$2&lt;=EOMONTH($D121,MatCF)),MIN(AR$77-SUM(AR$92:AR120),$F121-SUM($G121:AQ121)),0)</f>
        <v>0</v>
      </c>
      <c r="AS121" s="203">
        <f ca="1">IF(AND(AS$2&gt;$D121,AS$2&lt;=EOMONTH($D121,MatCF)),MIN(AS$77-SUM(AS$92:AS120),$F121-SUM($G121:AR121)),0)</f>
        <v>0</v>
      </c>
      <c r="AT121" s="203">
        <f ca="1">IF(AND(AT$2&gt;$D121,AT$2&lt;=EOMONTH($D121,MatCF)),MIN(AT$77-SUM(AT$92:AT120),$F121-SUM($G121:AS121)),0)</f>
        <v>0</v>
      </c>
      <c r="AU121" s="203">
        <f ca="1">IF(AND(AU$2&gt;$D121,AU$2&lt;=EOMONTH($D121,MatCF)),MIN(AU$77-SUM(AU$92:AU120),$F121-SUM($G121:AT121)),0)</f>
        <v>0</v>
      </c>
      <c r="AV121" s="203">
        <f ca="1">IF(AND(AV$2&gt;$D121,AV$2&lt;=EOMONTH($D121,MatCF)),MIN(AV$77-SUM(AV$92:AV120),$F121-SUM($G121:AU121)),0)</f>
        <v>0</v>
      </c>
      <c r="AW121" s="203">
        <f ca="1">IF(AND(AW$2&gt;$D121,AW$2&lt;=EOMONTH($D121,MatCF)),MIN(AW$77-SUM(AW$92:AW120),$F121-SUM($G121:AV121)),0)</f>
        <v>0</v>
      </c>
      <c r="AX121" s="203">
        <f ca="1">IF(AND(AX$2&gt;$D121,AX$2&lt;=EOMONTH($D121,MatCF)),MIN(AX$77-SUM(AX$92:AX120),$F121-SUM($G121:AW121)),0)</f>
        <v>0</v>
      </c>
      <c r="AY121" s="203">
        <f ca="1">IF(AND(AY$2&gt;$D121,AY$2&lt;=EOMONTH($D121,MatCF)),MIN(AY$77-SUM(AY$92:AY120),$F121-SUM($G121:AX121)),0)</f>
        <v>0</v>
      </c>
      <c r="AZ121" s="203">
        <f ca="1">IF(AND(AZ$2&gt;$D121,AZ$2&lt;=EOMONTH($D121,MatCF)),MIN(AZ$77-SUM(AZ$92:AZ120),$F121-SUM($G121:AY121)),0)</f>
        <v>0</v>
      </c>
      <c r="BA121" s="203">
        <f ca="1">IF(AND(BA$2&gt;$D121,BA$2&lt;=EOMONTH($D121,MatCF)),MIN(BA$77-SUM(BA$92:BA120),$F121-SUM($G121:AZ121)),0)</f>
        <v>0</v>
      </c>
      <c r="BB121" s="203">
        <f ca="1">IF(AND(BB$2&gt;$D121,BB$2&lt;=EOMONTH($D121,MatCF)),MIN(BB$77-SUM(BB$92:BB120),$F121-SUM($G121:BA121)),0)</f>
        <v>0</v>
      </c>
      <c r="BC121" s="203">
        <f ca="1">IF(AND(BC$2&gt;$D121,BC$2&lt;=EOMONTH($D121,MatCF)),MIN(BC$77-SUM(BC$92:BC120),$F121-SUM($G121:BB121)),0)</f>
        <v>0</v>
      </c>
      <c r="BD121" s="203">
        <f ca="1">IF(AND(BD$2&gt;$D121,BD$2&lt;=EOMONTH($D121,MatCF)),MIN(BD$77-SUM(BD$92:BD120),$F121-SUM($G121:BC121)),0)</f>
        <v>0</v>
      </c>
      <c r="BE121" s="203">
        <f ca="1">IF(AND(BE$2&gt;$D121,BE$2&lt;=EOMONTH($D121,MatCF)),MIN(BE$77-SUM(BE$92:BE120),$F121-SUM($G121:BD121)),0)</f>
        <v>0</v>
      </c>
      <c r="BF121" s="203">
        <f ca="1">IF(AND(BF$2&gt;$D121,BF$2&lt;=EOMONTH($D121,MatCF)),MIN(BF$77-SUM(BF$92:BF120),$F121-SUM($G121:BE121)),0)</f>
        <v>0</v>
      </c>
      <c r="BG121" s="203">
        <f ca="1">IF(AND(BG$2&gt;$D121,BG$2&lt;=EOMONTH($D121,MatCF)),MIN(BG$77-SUM(BG$92:BG120),$F121-SUM($G121:BF121)),0)</f>
        <v>0</v>
      </c>
      <c r="BH121" s="203">
        <f ca="1">IF(AND(BH$2&gt;$D121,BH$2&lt;=EOMONTH($D121,MatCF)),MIN(BH$77-SUM(BH$92:BH120),$F121-SUM($G121:BG121)),0)</f>
        <v>0</v>
      </c>
      <c r="BI121" s="203">
        <f ca="1">IF(AND(BI$2&gt;$D121,BI$2&lt;=EOMONTH($D121,MatCF)),MIN(BI$77-SUM(BI$92:BI120),$F121-SUM($G121:BH121)),0)</f>
        <v>0</v>
      </c>
      <c r="BJ121" s="203">
        <f ca="1">IF(AND(BJ$2&gt;$D121,BJ$2&lt;=EOMONTH($D121,MatCF)),MIN(BJ$77-SUM(BJ$92:BJ120),$F121-SUM($G121:BI121)),0)</f>
        <v>0</v>
      </c>
      <c r="BK121" s="203">
        <f ca="1">IF(AND(BK$2&gt;$D121,BK$2&lt;=EOMONTH($D121,MatCF)),MIN(BK$77-SUM(BK$92:BK120),$F121-SUM($G121:BJ121)),0)</f>
        <v>0</v>
      </c>
      <c r="BL121" s="203">
        <f ca="1">IF(AND(BL$2&gt;$D121,BL$2&lt;=EOMONTH($D121,MatCF)),MIN(BL$77-SUM(BL$92:BL120),$F121-SUM($G121:BK121)),0)</f>
        <v>0</v>
      </c>
      <c r="BM121" s="203">
        <f ca="1">IF(AND(BM$2&gt;$D121,BM$2&lt;=EOMONTH($D121,MatCF)),MIN(BM$77-SUM(BM$92:BM120),$F121-SUM($G121:BL121)),0)</f>
        <v>0</v>
      </c>
      <c r="BN121" s="203">
        <f ca="1">IF(AND(BN$2&gt;$D121,BN$2&lt;=EOMONTH($D121,MatCF)),MIN(BN$77-SUM(BN$92:BN120),$F121-SUM($G121:BM121)),0)</f>
        <v>0</v>
      </c>
      <c r="BO121" s="203">
        <f ca="1">IF(AND(BO$2&gt;$D121,BO$2&lt;=EOMONTH($D121,MatCF)),MIN(BO$77-SUM(BO$92:BO120),$F121-SUM($G121:BN121)),0)</f>
        <v>0</v>
      </c>
      <c r="BP121" s="203">
        <f ca="1">IF(AND(BP$2&gt;$D121,BP$2&lt;=EOMONTH($D121,MatCF)),MIN(BP$77-SUM(BP$92:BP120),$F121-SUM($G121:BO121)),0)</f>
        <v>0</v>
      </c>
      <c r="BQ121" s="203">
        <f ca="1">IF(AND(BQ$2&gt;$D121,BQ$2&lt;=EOMONTH($D121,MatCF)),MIN(BQ$77-SUM(BQ$92:BQ120),$F121-SUM($G121:BP121)),0)</f>
        <v>0</v>
      </c>
      <c r="BR121" s="203">
        <f ca="1">IF(AND(BR$2&gt;$D121,BR$2&lt;=EOMONTH($D121,MatCF)),MIN(BR$77-SUM(BR$92:BR120),$F121-SUM($G121:BQ121)),0)</f>
        <v>0</v>
      </c>
      <c r="BS121" s="203">
        <f ca="1">IF(AND(BS$2&gt;$D121,BS$2&lt;=EOMONTH($D121,MatCF)),MIN(BS$77-SUM(BS$92:BS120),$F121-SUM($G121:BR121)),0)</f>
        <v>0</v>
      </c>
      <c r="BT121" s="203">
        <f ca="1">IF(AND(BT$2&gt;$D121,BT$2&lt;=EOMONTH($D121,MatCF)),MIN(BT$77-SUM(BT$92:BT120),$F121-SUM($G121:BS121)),0)</f>
        <v>0</v>
      </c>
      <c r="BU121" s="203">
        <f ca="1">IF(AND(BU$2&gt;$D121,BU$2&lt;=EOMONTH($D121,MatCF)),MIN(BU$77-SUM(BU$92:BU120),$F121-SUM($G121:BT121)),0)</f>
        <v>0</v>
      </c>
      <c r="BV121" s="203">
        <f ca="1">IF(AND(BV$2&gt;$D121,BV$2&lt;=EOMONTH($D121,MatCF)),MIN(BV$77-SUM(BV$92:BV120),$F121-SUM($G121:BU121)),0)</f>
        <v>0</v>
      </c>
      <c r="BW121" s="203">
        <f ca="1">IF(AND(BW$2&gt;$D121,BW$2&lt;=EOMONTH($D121,MatCF)),MIN(BW$77-SUM(BW$92:BW120),$F121-SUM($G121:BV121)),0)</f>
        <v>0</v>
      </c>
      <c r="BX121" s="203">
        <f ca="1">IF(AND(BX$2&gt;$D121,BX$2&lt;=EOMONTH($D121,MatCF)),MIN(BX$77-SUM(BX$92:BX120),$F121-SUM($G121:BW121)),0)</f>
        <v>0</v>
      </c>
      <c r="BY121" s="203">
        <f ca="1">IF(AND(BY$2&gt;$D121,BY$2&lt;=EOMONTH($D121,MatCF)),MIN(BY$77-SUM(BY$92:BY120),$F121-SUM($G121:BX121)),0)</f>
        <v>0</v>
      </c>
      <c r="BZ121" s="203">
        <f ca="1">IF(AND(BZ$2&gt;$D121,BZ$2&lt;=EOMONTH($D121,MatCF)),MIN(BZ$77-SUM(BZ$92:BZ120),$F121-SUM($G121:BY121)),0)</f>
        <v>0</v>
      </c>
      <c r="CA121" s="203">
        <f ca="1">IF(AND(CA$2&gt;$D121,CA$2&lt;=EOMONTH($D121,MatCF)),MIN(CA$77-SUM(CA$92:CA120),$F121-SUM($G121:BZ121)),0)</f>
        <v>0</v>
      </c>
      <c r="CB121" s="203">
        <f ca="1">IF(AND(CB$2&gt;$D121,CB$2&lt;=EOMONTH($D121,MatCF)),MIN(CB$77-SUM(CB$92:CB120),$F121-SUM($G121:CA121)),0)</f>
        <v>0</v>
      </c>
      <c r="CC121" s="203">
        <f ca="1">IF(AND(CC$2&gt;$D121,CC$2&lt;=EOMONTH($D121,MatCF)),MIN(CC$77-SUM(CC$92:CC120),$F121-SUM($G121:CB121)),0)</f>
        <v>0</v>
      </c>
      <c r="CD121" s="203">
        <f ca="1">IF(AND(CD$2&gt;$D121,CD$2&lt;=EOMONTH($D121,MatCF)),MIN(CD$77-SUM(CD$92:CD120),$F121-SUM($G121:CC121)),0)</f>
        <v>0</v>
      </c>
      <c r="CE121" s="203">
        <f ca="1">IF(AND(CE$2&gt;$D121,CE$2&lt;=EOMONTH($D121,MatCF)),MIN(CE$77-SUM(CE$92:CE120),$F121-SUM($G121:CD121)),0)</f>
        <v>0</v>
      </c>
      <c r="CF121" s="203">
        <f ca="1">IF(AND(CF$2&gt;$D121,CF$2&lt;=EOMONTH($D121,MatCF)),MIN(CF$77-SUM(CF$92:CF120),$F121-SUM($G121:CE121)),0)</f>
        <v>0</v>
      </c>
      <c r="CG121" s="203">
        <f ca="1">IF(AND(CG$2&gt;$D121,CG$2&lt;=EOMONTH($D121,MatCF)),MIN(CG$77-SUM(CG$92:CG120),$F121-SUM($G121:CF121)),0)</f>
        <v>0</v>
      </c>
      <c r="CH121" s="203">
        <f ca="1">IF(AND(CH$2&gt;$D121,CH$2&lt;=EOMONTH($D121,MatCF)),MIN(CH$77-SUM(CH$92:CH120),$F121-SUM($G121:CG121)),0)</f>
        <v>0</v>
      </c>
      <c r="CI121" s="203">
        <f ca="1">IF(AND(CI$2&gt;$D121,CI$2&lt;=EOMONTH($D121,MatCF)),MIN(CI$77-SUM(CI$92:CI120),$F121-SUM($G121:CH121)),0)</f>
        <v>0</v>
      </c>
      <c r="CJ121" s="203">
        <f ca="1">IF(AND(CJ$2&gt;$D121,CJ$2&lt;=EOMONTH($D121,MatCF)),MIN(CJ$77-SUM(CJ$92:CJ120),$F121-SUM($G121:CI121)),0)</f>
        <v>0</v>
      </c>
      <c r="CK121" s="203">
        <f ca="1">IF(AND(CK$2&gt;$D121,CK$2&lt;=EOMONTH($D121,MatCF)),MIN(CK$77-SUM(CK$92:CK120),$F121-SUM($G121:CJ121)),0)</f>
        <v>0</v>
      </c>
      <c r="CL121" s="203">
        <f ca="1">IF(AND(CL$2&gt;$D121,CL$2&lt;=EOMONTH($D121,MatCF)),MIN(CL$77-SUM(CL$92:CL120),$F121-SUM($G121:CK121)),0)</f>
        <v>0</v>
      </c>
      <c r="CM121" s="203">
        <f ca="1">IF(AND(CM$2&gt;$D121,CM$2&lt;=EOMONTH($D121,MatCF)),MIN(CM$77-SUM(CM$92:CM120),$F121-SUM($G121:CL121)),0)</f>
        <v>0</v>
      </c>
      <c r="CN121" s="203">
        <f ca="1">IF(AND(CN$2&gt;$D121,CN$2&lt;=EOMONTH($D121,MatCF)),MIN(CN$77-SUM(CN$92:CN120),$F121-SUM($G121:CM121)),0)</f>
        <v>0</v>
      </c>
      <c r="CO121" s="203">
        <f ca="1">IF(AND(CO$2&gt;$D121,CO$2&lt;=EOMONTH($D121,MatCF)),MIN(CO$77-SUM(CO$92:CO120),$F121-SUM($G121:CN121)),0)</f>
        <v>0</v>
      </c>
      <c r="CP121" s="203">
        <f ca="1">IF(AND(CP$2&gt;$D121,CP$2&lt;=EOMONTH($D121,MatCF)),MIN(CP$77-SUM(CP$92:CP120),$F121-SUM($G121:CO121)),0)</f>
        <v>0</v>
      </c>
      <c r="CQ121" s="203">
        <f ca="1">IF(AND(CQ$2&gt;$D121,CQ$2&lt;=EOMONTH($D121,MatCF)),MIN(CQ$77-SUM(CQ$92:CQ120),$F121-SUM($G121:CP121)),0)</f>
        <v>0</v>
      </c>
      <c r="CR121" s="203">
        <f ca="1">IF(AND(CR$2&gt;$D121,CR$2&lt;=EOMONTH($D121,MatCF)),MIN(CR$77-SUM(CR$92:CR120),$F121-SUM($G121:CQ121)),0)</f>
        <v>0</v>
      </c>
      <c r="CS121" s="203">
        <f>IF(AND(CS$2&gt;$D121,CS$2&lt;=EOMONTH($D121,MatCF)),MIN(CS$77-SUM(CS$92:CS120),$F121-SUM($G121:CR121)),0)</f>
        <v>0</v>
      </c>
      <c r="CT121" s="203">
        <f>IF(AND(CT$2&gt;$D121,CT$2&lt;=EOMONTH($D121,MatCF)),MIN(CT$77-SUM(CT$92:CT120),$F121-SUM($G121:CS121)),0)</f>
        <v>0</v>
      </c>
      <c r="CU121" s="203">
        <f>IF(AND(CU$2&gt;$D121,CU$2&lt;=EOMONTH($D121,MatCF)),MIN(CU$77-SUM(CU$92:CU120),$F121-SUM($G121:CT121)),0)</f>
        <v>0</v>
      </c>
      <c r="CV121" s="203">
        <f>IF(AND(CV$2&gt;$D121,CV$2&lt;=EOMONTH($D121,MatCF)),MIN(CV$77-SUM(CV$92:CV120),$F121-SUM($G121:CU121)),0)</f>
        <v>0</v>
      </c>
      <c r="CW121" s="203">
        <f>IF(AND(CW$2&gt;$D121,CW$2&lt;=EOMONTH($D121,MatCF)),MIN(CW$77-SUM(CW$92:CW120),$F121-SUM($G121:CV121)),0)</f>
        <v>0</v>
      </c>
      <c r="CX121" s="203">
        <f>IF(AND(CX$2&gt;$D121,CX$2&lt;=EOMONTH($D121,MatCF)),MIN(CX$77-SUM(CX$92:CX120),$F121-SUM($G121:CW121)),0)</f>
        <v>0</v>
      </c>
      <c r="CY121" s="203">
        <f>IF(AND(CY$2&gt;$D121,CY$2&lt;=EOMONTH($D121,MatCF)),MIN(CY$77-SUM(CY$92:CY120),$F121-SUM($G121:CX121)),0)</f>
        <v>0</v>
      </c>
      <c r="CZ121" s="203">
        <f>IF(AND(CZ$2&gt;$D121,CZ$2&lt;=EOMONTH($D121,MatCF)),MIN(CZ$77-SUM(CZ$92:CZ120),$F121-SUM($G121:CY121)),0)</f>
        <v>0</v>
      </c>
      <c r="DA121" s="203">
        <f>IF(AND(DA$2&gt;$D121,DA$2&lt;=EOMONTH($D121,MatCF)),MIN(DA$77-SUM(DA$92:DA120),$F121-SUM($G121:CZ121)),0)</f>
        <v>0</v>
      </c>
      <c r="DB121" s="203">
        <f>IF(AND(DB$2&gt;$D121,DB$2&lt;=EOMONTH($D121,MatCF)),MIN(DB$77-SUM(DB$92:DB120),$F121-SUM($G121:DA121)),0)</f>
        <v>0</v>
      </c>
      <c r="DC121" s="203">
        <f>IF(AND(DC$2&gt;$D121,DC$2&lt;=EOMONTH($D121,MatCF)),MIN(DC$77-SUM(DC$92:DC120),$F121-SUM($G121:DB121)),0)</f>
        <v>0</v>
      </c>
      <c r="DD121" s="203">
        <f>IF(AND(DD$2&gt;$D121,DD$2&lt;=EOMONTH($D121,MatCF)),MIN(DD$77-SUM(DD$92:DD120),$F121-SUM($G121:DC121)),0)</f>
        <v>0</v>
      </c>
      <c r="DE121" s="203">
        <f>IF(AND(DE$2&gt;$D121,DE$2&lt;=EOMONTH($D121,MatCF)),MIN(DE$77-SUM(DE$92:DE120),$F121-SUM($G121:DD121)),0)</f>
        <v>0</v>
      </c>
      <c r="DF121" s="203">
        <f>IF(AND(DF$2&gt;$D121,DF$2&lt;=EOMONTH($D121,MatCF)),MIN(DF$77-SUM(DF$92:DF120),$F121-SUM($G121:DE121)),0)</f>
        <v>0</v>
      </c>
      <c r="DG121" s="203">
        <f>IF(AND(DG$2&gt;$D121,DG$2&lt;=EOMONTH($D121,MatCF)),MIN(DG$77-SUM(DG$92:DG120),$F121-SUM($G121:DF121)),0)</f>
        <v>0</v>
      </c>
      <c r="DH121" s="203">
        <f>IF(AND(DH$2&gt;$D121,DH$2&lt;=EOMONTH($D121,MatCF)),MIN(DH$77-SUM(DH$92:DH120),$F121-SUM($G121:DG121)),0)</f>
        <v>0</v>
      </c>
      <c r="DI121" s="203">
        <f>IF(AND(DI$2&gt;$D121,DI$2&lt;=EOMONTH($D121,MatCF)),MIN(DI$77-SUM(DI$92:DI120),$F121-SUM($G121:DH121)),0)</f>
        <v>0</v>
      </c>
      <c r="DJ121" s="203">
        <f>IF(AND(DJ$2&gt;$D121,DJ$2&lt;=EOMONTH($D121,MatCF)),MIN(DJ$77-SUM(DJ$92:DJ120),$F121-SUM($G121:DI121)),0)</f>
        <v>0</v>
      </c>
      <c r="DK121" s="203">
        <f>IF(AND(DK$2&gt;$D121,DK$2&lt;=EOMONTH($D121,MatCF)),MIN(DK$77-SUM(DK$92:DK120),$F121-SUM($G121:DJ121)),0)</f>
        <v>0</v>
      </c>
      <c r="DL121" s="203">
        <f>IF(AND(DL$2&gt;$D121,DL$2&lt;=EOMONTH($D121,MatCF)),MIN(DL$77-SUM(DL$92:DL120),$F121-SUM($G121:DK121)),0)</f>
        <v>0</v>
      </c>
      <c r="DM121" s="203">
        <f>IF(AND(DM$2&gt;$D121,DM$2&lt;=EOMONTH($D121,MatCF)),MIN(DM$77-SUM(DM$92:DM120),$F121-SUM($G121:DL121)),0)</f>
        <v>0</v>
      </c>
      <c r="DN121" s="203">
        <f>IF(AND(DN$2&gt;$D121,DN$2&lt;=EOMONTH($D121,MatCF)),MIN(DN$77-SUM(DN$92:DN120),$F121-SUM($G121:DM121)),0)</f>
        <v>0</v>
      </c>
      <c r="DO121" s="203">
        <f>IF(AND(DO$2&gt;$D121,DO$2&lt;=EOMONTH($D121,MatCF)),MIN(DO$77-SUM(DO$92:DO120),$F121-SUM($G121:DN121)),0)</f>
        <v>0</v>
      </c>
      <c r="DP121" s="203">
        <f>IF(AND(DP$2&gt;$D121,DP$2&lt;=EOMONTH($D121,MatCF)),MIN(DP$77-SUM(DP$92:DP120),$F121-SUM($G121:DO121)),0)</f>
        <v>0</v>
      </c>
      <c r="DQ121" s="203">
        <f>IF(AND(DQ$2&gt;$D121,DQ$2&lt;=EOMONTH($D121,MatCF)),MIN(DQ$77-SUM(DQ$92:DQ120),$F121-SUM($G121:DP121)),0)</f>
        <v>0</v>
      </c>
      <c r="DR121" s="203">
        <f>IF(AND(DR$2&gt;$D121,DR$2&lt;=EOMONTH($D121,MatCF)),MIN(DR$77-SUM(DR$92:DR120),$F121-SUM($G121:DQ121)),0)</f>
        <v>0</v>
      </c>
      <c r="DS121" s="203">
        <f>IF(AND(DS$2&gt;$D121,DS$2&lt;=EOMONTH($D121,MatCF)),MIN(DS$77-SUM(DS$92:DS120),$F121-SUM($G121:DR121)),0)</f>
        <v>0</v>
      </c>
    </row>
    <row r="122" spans="1:123" ht="12.5" x14ac:dyDescent="0.25">
      <c r="A122" s="171">
        <f t="shared" si="679"/>
        <v>30</v>
      </c>
      <c r="B122" s="226"/>
      <c r="C122" s="227"/>
      <c r="D122" s="226">
        <v>46660</v>
      </c>
      <c r="E122" s="171"/>
      <c r="F122" s="203">
        <f ca="1"/>
        <v>0</v>
      </c>
      <c r="G122" s="203"/>
      <c r="H122" s="203">
        <f>IF(AND(H$2&gt;$D122,H$2&lt;=EOMONTH($D122,MatCF)),MIN(H$77-SUM(H$92:H121),$F122-SUM(G122:$G122)),0)</f>
        <v>0</v>
      </c>
      <c r="I122" s="203">
        <f>IF(AND(I$2&gt;$D122,I$2&lt;=EOMONTH($D122,MatCF)),MIN(I$77-SUM(I$92:I121),$F122-SUM($G122:H122)),0)</f>
        <v>0</v>
      </c>
      <c r="J122" s="203">
        <f>IF(AND(J$2&gt;$D122,J$2&lt;=EOMONTH($D122,MatCF)),MIN(J$77-SUM(J$92:J121),$F122-SUM($G122:I122)),0)</f>
        <v>0</v>
      </c>
      <c r="K122" s="203">
        <f>IF(AND(K$2&gt;$D122,K$2&lt;=EOMONTH($D122,MatCF)),MIN(K$77-SUM(K$92:K121),$F122-SUM($G122:J122)),0)</f>
        <v>0</v>
      </c>
      <c r="L122" s="203">
        <f>IF(AND(L$2&gt;$D122,L$2&lt;=EOMONTH($D122,MatCF)),MIN(L$77-SUM(L$92:L121),$F122-SUM($G122:K122)),0)</f>
        <v>0</v>
      </c>
      <c r="M122" s="203">
        <f>IF(AND(M$2&gt;$D122,M$2&lt;=EOMONTH($D122,MatCF)),MIN(M$77-SUM(M$92:M121),$F122-SUM($G122:L122)),0)</f>
        <v>0</v>
      </c>
      <c r="N122" s="203">
        <f>IF(AND(N$2&gt;$D122,N$2&lt;=EOMONTH($D122,MatCF)),MIN(N$77-SUM(N$92:N121),$F122-SUM($G122:M122)),0)</f>
        <v>0</v>
      </c>
      <c r="O122" s="203">
        <f>IF(AND(O$2&gt;$D122,O$2&lt;=EOMONTH($D122,MatCF)),MIN(O$77-SUM(O$92:O121),$F122-SUM($G122:N122)),0)</f>
        <v>0</v>
      </c>
      <c r="P122" s="203">
        <f>IF(AND(P$2&gt;$D122,P$2&lt;=EOMONTH($D122,MatCF)),MIN(P$77-SUM(P$92:P121),$F122-SUM($G122:O122)),0)</f>
        <v>0</v>
      </c>
      <c r="Q122" s="203">
        <f>IF(AND(Q$2&gt;$D122,Q$2&lt;=EOMONTH($D122,MatCF)),MIN(Q$77-SUM(Q$92:Q121),$F122-SUM($G122:P122)),0)</f>
        <v>0</v>
      </c>
      <c r="R122" s="203">
        <f>IF(AND(R$2&gt;$D122,R$2&lt;=EOMONTH($D122,MatCF)),MIN(R$77-SUM(R$92:R121),$F122-SUM($G122:Q122)),0)</f>
        <v>0</v>
      </c>
      <c r="S122" s="203">
        <f>IF(AND(S$2&gt;$D122,S$2&lt;=EOMONTH($D122,MatCF)),MIN(S$77-SUM(S$92:S121),$F122-SUM($G122:R122)),0)</f>
        <v>0</v>
      </c>
      <c r="T122" s="203">
        <f>IF(AND(T$2&gt;$D122,T$2&lt;=EOMONTH($D122,MatCF)),MIN(T$77-SUM(T$92:T121),$F122-SUM($G122:S122)),0)</f>
        <v>0</v>
      </c>
      <c r="U122" s="203">
        <f>IF(AND(U$2&gt;$D122,U$2&lt;=EOMONTH($D122,MatCF)),MIN(U$77-SUM(U$92:U121),$F122-SUM($G122:T122)),0)</f>
        <v>0</v>
      </c>
      <c r="V122" s="203">
        <f>IF(AND(V$2&gt;$D122,V$2&lt;=EOMONTH($D122,MatCF)),MIN(V$77-SUM(V$92:V121),$F122-SUM($G122:U122)),0)</f>
        <v>0</v>
      </c>
      <c r="W122" s="203">
        <f>IF(AND(W$2&gt;$D122,W$2&lt;=EOMONTH($D122,MatCF)),MIN(W$77-SUM(W$92:W121),$F122-SUM($G122:V122)),0)</f>
        <v>0</v>
      </c>
      <c r="X122" s="203">
        <f>IF(AND(X$2&gt;$D122,X$2&lt;=EOMONTH($D122,MatCF)),MIN(X$77-SUM(X$92:X121),$F122-SUM($G122:W122)),0)</f>
        <v>0</v>
      </c>
      <c r="Y122" s="203">
        <f>IF(AND(Y$2&gt;$D122,Y$2&lt;=EOMONTH($D122,MatCF)),MIN(Y$77-SUM(Y$92:Y121),$F122-SUM($G122:X122)),0)</f>
        <v>0</v>
      </c>
      <c r="Z122" s="203">
        <f>IF(AND(Z$2&gt;$D122,Z$2&lt;=EOMONTH($D122,MatCF)),MIN(Z$77-SUM(Z$92:Z121),$F122-SUM($G122:Y122)),0)</f>
        <v>0</v>
      </c>
      <c r="AA122" s="203">
        <f>IF(AND(AA$2&gt;$D122,AA$2&lt;=EOMONTH($D122,MatCF)),MIN(AA$77-SUM(AA$92:AA121),$F122-SUM($G122:Z122)),0)</f>
        <v>0</v>
      </c>
      <c r="AB122" s="203">
        <f>IF(AND(AB$2&gt;$D122,AB$2&lt;=EOMONTH($D122,MatCF)),MIN(AB$77-SUM(AB$92:AB121),$F122-SUM($G122:AA122)),0)</f>
        <v>0</v>
      </c>
      <c r="AC122" s="203">
        <f>IF(AND(AC$2&gt;$D122,AC$2&lt;=EOMONTH($D122,MatCF)),MIN(AC$77-SUM(AC$92:AC121),$F122-SUM($G122:AB122)),0)</f>
        <v>0</v>
      </c>
      <c r="AD122" s="203">
        <f>IF(AND(AD$2&gt;$D122,AD$2&lt;=EOMONTH($D122,MatCF)),MIN(AD$77-SUM(AD$92:AD121),$F122-SUM($G122:AC122)),0)</f>
        <v>0</v>
      </c>
      <c r="AE122" s="203">
        <f>IF(AND(AE$2&gt;$D122,AE$2&lt;=EOMONTH($D122,MatCF)),MIN(AE$77-SUM(AE$92:AE121),$F122-SUM($G122:AD122)),0)</f>
        <v>0</v>
      </c>
      <c r="AF122" s="203">
        <f>IF(AND(AF$2&gt;$D122,AF$2&lt;=EOMONTH($D122,MatCF)),MIN(AF$77-SUM(AF$92:AF121),$F122-SUM($G122:AE122)),0)</f>
        <v>0</v>
      </c>
      <c r="AG122" s="203">
        <f>IF(AND(AG$2&gt;$D122,AG$2&lt;=EOMONTH($D122,MatCF)),MIN(AG$77-SUM(AG$92:AG121),$F122-SUM($G122:AF122)),0)</f>
        <v>0</v>
      </c>
      <c r="AH122" s="203">
        <f>IF(AND(AH$2&gt;$D122,AH$2&lt;=EOMONTH($D122,MatCF)),MIN(AH$77-SUM(AH$92:AH121),$F122-SUM($G122:AG122)),0)</f>
        <v>0</v>
      </c>
      <c r="AI122" s="203">
        <f>IF(AND(AI$2&gt;$D122,AI$2&lt;=EOMONTH($D122,MatCF)),MIN(AI$77-SUM(AI$92:AI121),$F122-SUM($G122:AH122)),0)</f>
        <v>0</v>
      </c>
      <c r="AJ122" s="203">
        <f>IF(AND(AJ$2&gt;$D122,AJ$2&lt;=EOMONTH($D122,MatCF)),MIN(AJ$77-SUM(AJ$92:AJ121),$F122-SUM($G122:AI122)),0)</f>
        <v>0</v>
      </c>
      <c r="AK122" s="203">
        <f>IF(AND(AK$2&gt;$D122,AK$2&lt;=EOMONTH($D122,MatCF)),MIN(AK$77-SUM(AK$92:AK121),$F122-SUM($G122:AJ122)),0)</f>
        <v>0</v>
      </c>
      <c r="AL122" s="203">
        <f ca="1">IF(AND(AL$2&gt;$D122,AL$2&lt;=EOMONTH($D122,MatCF)),MIN(AL$77-SUM(AL$92:AL121),$F122-SUM($G122:AK122)),0)</f>
        <v>0</v>
      </c>
      <c r="AM122" s="203">
        <f ca="1">IF(AND(AM$2&gt;$D122,AM$2&lt;=EOMONTH($D122,MatCF)),MIN(AM$77-SUM(AM$92:AM121),$F122-SUM($G122:AL122)),0)</f>
        <v>0</v>
      </c>
      <c r="AN122" s="203">
        <f ca="1">IF(AND(AN$2&gt;$D122,AN$2&lt;=EOMONTH($D122,MatCF)),MIN(AN$77-SUM(AN$92:AN121),$F122-SUM($G122:AM122)),0)</f>
        <v>0</v>
      </c>
      <c r="AO122" s="203">
        <f ca="1">IF(AND(AO$2&gt;$D122,AO$2&lt;=EOMONTH($D122,MatCF)),MIN(AO$77-SUM(AO$92:AO121),$F122-SUM($G122:AN122)),0)</f>
        <v>0</v>
      </c>
      <c r="AP122" s="203">
        <f ca="1">IF(AND(AP$2&gt;$D122,AP$2&lt;=EOMONTH($D122,MatCF)),MIN(AP$77-SUM(AP$92:AP121),$F122-SUM($G122:AO122)),0)</f>
        <v>0</v>
      </c>
      <c r="AQ122" s="203">
        <f ca="1">IF(AND(AQ$2&gt;$D122,AQ$2&lt;=EOMONTH($D122,MatCF)),MIN(AQ$77-SUM(AQ$92:AQ121),$F122-SUM($G122:AP122)),0)</f>
        <v>0</v>
      </c>
      <c r="AR122" s="203">
        <f ca="1">IF(AND(AR$2&gt;$D122,AR$2&lt;=EOMONTH($D122,MatCF)),MIN(AR$77-SUM(AR$92:AR121),$F122-SUM($G122:AQ122)),0)</f>
        <v>0</v>
      </c>
      <c r="AS122" s="203">
        <f ca="1">IF(AND(AS$2&gt;$D122,AS$2&lt;=EOMONTH($D122,MatCF)),MIN(AS$77-SUM(AS$92:AS121),$F122-SUM($G122:AR122)),0)</f>
        <v>0</v>
      </c>
      <c r="AT122" s="203">
        <f ca="1">IF(AND(AT$2&gt;$D122,AT$2&lt;=EOMONTH($D122,MatCF)),MIN(AT$77-SUM(AT$92:AT121),$F122-SUM($G122:AS122)),0)</f>
        <v>0</v>
      </c>
      <c r="AU122" s="203">
        <f ca="1">IF(AND(AU$2&gt;$D122,AU$2&lt;=EOMONTH($D122,MatCF)),MIN(AU$77-SUM(AU$92:AU121),$F122-SUM($G122:AT122)),0)</f>
        <v>0</v>
      </c>
      <c r="AV122" s="203">
        <f ca="1">IF(AND(AV$2&gt;$D122,AV$2&lt;=EOMONTH($D122,MatCF)),MIN(AV$77-SUM(AV$92:AV121),$F122-SUM($G122:AU122)),0)</f>
        <v>0</v>
      </c>
      <c r="AW122" s="203">
        <f ca="1">IF(AND(AW$2&gt;$D122,AW$2&lt;=EOMONTH($D122,MatCF)),MIN(AW$77-SUM(AW$92:AW121),$F122-SUM($G122:AV122)),0)</f>
        <v>0</v>
      </c>
      <c r="AX122" s="203">
        <f ca="1">IF(AND(AX$2&gt;$D122,AX$2&lt;=EOMONTH($D122,MatCF)),MIN(AX$77-SUM(AX$92:AX121),$F122-SUM($G122:AW122)),0)</f>
        <v>0</v>
      </c>
      <c r="AY122" s="203">
        <f ca="1">IF(AND(AY$2&gt;$D122,AY$2&lt;=EOMONTH($D122,MatCF)),MIN(AY$77-SUM(AY$92:AY121),$F122-SUM($G122:AX122)),0)</f>
        <v>0</v>
      </c>
      <c r="AZ122" s="203">
        <f ca="1">IF(AND(AZ$2&gt;$D122,AZ$2&lt;=EOMONTH($D122,MatCF)),MIN(AZ$77-SUM(AZ$92:AZ121),$F122-SUM($G122:AY122)),0)</f>
        <v>0</v>
      </c>
      <c r="BA122" s="203">
        <f ca="1">IF(AND(BA$2&gt;$D122,BA$2&lt;=EOMONTH($D122,MatCF)),MIN(BA$77-SUM(BA$92:BA121),$F122-SUM($G122:AZ122)),0)</f>
        <v>0</v>
      </c>
      <c r="BB122" s="203">
        <f ca="1">IF(AND(BB$2&gt;$D122,BB$2&lt;=EOMONTH($D122,MatCF)),MIN(BB$77-SUM(BB$92:BB121),$F122-SUM($G122:BA122)),0)</f>
        <v>0</v>
      </c>
      <c r="BC122" s="203">
        <f ca="1">IF(AND(BC$2&gt;$D122,BC$2&lt;=EOMONTH($D122,MatCF)),MIN(BC$77-SUM(BC$92:BC121),$F122-SUM($G122:BB122)),0)</f>
        <v>0</v>
      </c>
      <c r="BD122" s="203">
        <f ca="1">IF(AND(BD$2&gt;$D122,BD$2&lt;=EOMONTH($D122,MatCF)),MIN(BD$77-SUM(BD$92:BD121),$F122-SUM($G122:BC122)),0)</f>
        <v>0</v>
      </c>
      <c r="BE122" s="203">
        <f ca="1">IF(AND(BE$2&gt;$D122,BE$2&lt;=EOMONTH($D122,MatCF)),MIN(BE$77-SUM(BE$92:BE121),$F122-SUM($G122:BD122)),0)</f>
        <v>0</v>
      </c>
      <c r="BF122" s="203">
        <f ca="1">IF(AND(BF$2&gt;$D122,BF$2&lt;=EOMONTH($D122,MatCF)),MIN(BF$77-SUM(BF$92:BF121),$F122-SUM($G122:BE122)),0)</f>
        <v>0</v>
      </c>
      <c r="BG122" s="203">
        <f ca="1">IF(AND(BG$2&gt;$D122,BG$2&lt;=EOMONTH($D122,MatCF)),MIN(BG$77-SUM(BG$92:BG121),$F122-SUM($G122:BF122)),0)</f>
        <v>0</v>
      </c>
      <c r="BH122" s="203">
        <f ca="1">IF(AND(BH$2&gt;$D122,BH$2&lt;=EOMONTH($D122,MatCF)),MIN(BH$77-SUM(BH$92:BH121),$F122-SUM($G122:BG122)),0)</f>
        <v>0</v>
      </c>
      <c r="BI122" s="203">
        <f ca="1">IF(AND(BI$2&gt;$D122,BI$2&lt;=EOMONTH($D122,MatCF)),MIN(BI$77-SUM(BI$92:BI121),$F122-SUM($G122:BH122)),0)</f>
        <v>0</v>
      </c>
      <c r="BJ122" s="203">
        <f ca="1">IF(AND(BJ$2&gt;$D122,BJ$2&lt;=EOMONTH($D122,MatCF)),MIN(BJ$77-SUM(BJ$92:BJ121),$F122-SUM($G122:BI122)),0)</f>
        <v>0</v>
      </c>
      <c r="BK122" s="203">
        <f ca="1">IF(AND(BK$2&gt;$D122,BK$2&lt;=EOMONTH($D122,MatCF)),MIN(BK$77-SUM(BK$92:BK121),$F122-SUM($G122:BJ122)),0)</f>
        <v>0</v>
      </c>
      <c r="BL122" s="203">
        <f ca="1">IF(AND(BL$2&gt;$D122,BL$2&lt;=EOMONTH($D122,MatCF)),MIN(BL$77-SUM(BL$92:BL121),$F122-SUM($G122:BK122)),0)</f>
        <v>0</v>
      </c>
      <c r="BM122" s="203">
        <f ca="1">IF(AND(BM$2&gt;$D122,BM$2&lt;=EOMONTH($D122,MatCF)),MIN(BM$77-SUM(BM$92:BM121),$F122-SUM($G122:BL122)),0)</f>
        <v>0</v>
      </c>
      <c r="BN122" s="203">
        <f ca="1">IF(AND(BN$2&gt;$D122,BN$2&lt;=EOMONTH($D122,MatCF)),MIN(BN$77-SUM(BN$92:BN121),$F122-SUM($G122:BM122)),0)</f>
        <v>0</v>
      </c>
      <c r="BO122" s="203">
        <f ca="1">IF(AND(BO$2&gt;$D122,BO$2&lt;=EOMONTH($D122,MatCF)),MIN(BO$77-SUM(BO$92:BO121),$F122-SUM($G122:BN122)),0)</f>
        <v>0</v>
      </c>
      <c r="BP122" s="203">
        <f ca="1">IF(AND(BP$2&gt;$D122,BP$2&lt;=EOMONTH($D122,MatCF)),MIN(BP$77-SUM(BP$92:BP121),$F122-SUM($G122:BO122)),0)</f>
        <v>0</v>
      </c>
      <c r="BQ122" s="203">
        <f ca="1">IF(AND(BQ$2&gt;$D122,BQ$2&lt;=EOMONTH($D122,MatCF)),MIN(BQ$77-SUM(BQ$92:BQ121),$F122-SUM($G122:BP122)),0)</f>
        <v>0</v>
      </c>
      <c r="BR122" s="203">
        <f ca="1">IF(AND(BR$2&gt;$D122,BR$2&lt;=EOMONTH($D122,MatCF)),MIN(BR$77-SUM(BR$92:BR121),$F122-SUM($G122:BQ122)),0)</f>
        <v>0</v>
      </c>
      <c r="BS122" s="203">
        <f ca="1">IF(AND(BS$2&gt;$D122,BS$2&lt;=EOMONTH($D122,MatCF)),MIN(BS$77-SUM(BS$92:BS121),$F122-SUM($G122:BR122)),0)</f>
        <v>0</v>
      </c>
      <c r="BT122" s="203">
        <f ca="1">IF(AND(BT$2&gt;$D122,BT$2&lt;=EOMONTH($D122,MatCF)),MIN(BT$77-SUM(BT$92:BT121),$F122-SUM($G122:BS122)),0)</f>
        <v>0</v>
      </c>
      <c r="BU122" s="203">
        <f ca="1">IF(AND(BU$2&gt;$D122,BU$2&lt;=EOMONTH($D122,MatCF)),MIN(BU$77-SUM(BU$92:BU121),$F122-SUM($G122:BT122)),0)</f>
        <v>0</v>
      </c>
      <c r="BV122" s="203">
        <f ca="1">IF(AND(BV$2&gt;$D122,BV$2&lt;=EOMONTH($D122,MatCF)),MIN(BV$77-SUM(BV$92:BV121),$F122-SUM($G122:BU122)),0)</f>
        <v>0</v>
      </c>
      <c r="BW122" s="203">
        <f ca="1">IF(AND(BW$2&gt;$D122,BW$2&lt;=EOMONTH($D122,MatCF)),MIN(BW$77-SUM(BW$92:BW121),$F122-SUM($G122:BV122)),0)</f>
        <v>0</v>
      </c>
      <c r="BX122" s="203">
        <f ca="1">IF(AND(BX$2&gt;$D122,BX$2&lt;=EOMONTH($D122,MatCF)),MIN(BX$77-SUM(BX$92:BX121),$F122-SUM($G122:BW122)),0)</f>
        <v>0</v>
      </c>
      <c r="BY122" s="203">
        <f ca="1">IF(AND(BY$2&gt;$D122,BY$2&lt;=EOMONTH($D122,MatCF)),MIN(BY$77-SUM(BY$92:BY121),$F122-SUM($G122:BX122)),0)</f>
        <v>0</v>
      </c>
      <c r="BZ122" s="203">
        <f ca="1">IF(AND(BZ$2&gt;$D122,BZ$2&lt;=EOMONTH($D122,MatCF)),MIN(BZ$77-SUM(BZ$92:BZ121),$F122-SUM($G122:BY122)),0)</f>
        <v>0</v>
      </c>
      <c r="CA122" s="203">
        <f ca="1">IF(AND(CA$2&gt;$D122,CA$2&lt;=EOMONTH($D122,MatCF)),MIN(CA$77-SUM(CA$92:CA121),$F122-SUM($G122:BZ122)),0)</f>
        <v>0</v>
      </c>
      <c r="CB122" s="203">
        <f ca="1">IF(AND(CB$2&gt;$D122,CB$2&lt;=EOMONTH($D122,MatCF)),MIN(CB$77-SUM(CB$92:CB121),$F122-SUM($G122:CA122)),0)</f>
        <v>0</v>
      </c>
      <c r="CC122" s="203">
        <f ca="1">IF(AND(CC$2&gt;$D122,CC$2&lt;=EOMONTH($D122,MatCF)),MIN(CC$77-SUM(CC$92:CC121),$F122-SUM($G122:CB122)),0)</f>
        <v>0</v>
      </c>
      <c r="CD122" s="203">
        <f ca="1">IF(AND(CD$2&gt;$D122,CD$2&lt;=EOMONTH($D122,MatCF)),MIN(CD$77-SUM(CD$92:CD121),$F122-SUM($G122:CC122)),0)</f>
        <v>0</v>
      </c>
      <c r="CE122" s="203">
        <f ca="1">IF(AND(CE$2&gt;$D122,CE$2&lt;=EOMONTH($D122,MatCF)),MIN(CE$77-SUM(CE$92:CE121),$F122-SUM($G122:CD122)),0)</f>
        <v>0</v>
      </c>
      <c r="CF122" s="203">
        <f ca="1">IF(AND(CF$2&gt;$D122,CF$2&lt;=EOMONTH($D122,MatCF)),MIN(CF$77-SUM(CF$92:CF121),$F122-SUM($G122:CE122)),0)</f>
        <v>0</v>
      </c>
      <c r="CG122" s="203">
        <f ca="1">IF(AND(CG$2&gt;$D122,CG$2&lt;=EOMONTH($D122,MatCF)),MIN(CG$77-SUM(CG$92:CG121),$F122-SUM($G122:CF122)),0)</f>
        <v>0</v>
      </c>
      <c r="CH122" s="203">
        <f ca="1">IF(AND(CH$2&gt;$D122,CH$2&lt;=EOMONTH($D122,MatCF)),MIN(CH$77-SUM(CH$92:CH121),$F122-SUM($G122:CG122)),0)</f>
        <v>0</v>
      </c>
      <c r="CI122" s="203">
        <f ca="1">IF(AND(CI$2&gt;$D122,CI$2&lt;=EOMONTH($D122,MatCF)),MIN(CI$77-SUM(CI$92:CI121),$F122-SUM($G122:CH122)),0)</f>
        <v>0</v>
      </c>
      <c r="CJ122" s="203">
        <f ca="1">IF(AND(CJ$2&gt;$D122,CJ$2&lt;=EOMONTH($D122,MatCF)),MIN(CJ$77-SUM(CJ$92:CJ121),$F122-SUM($G122:CI122)),0)</f>
        <v>0</v>
      </c>
      <c r="CK122" s="203">
        <f ca="1">IF(AND(CK$2&gt;$D122,CK$2&lt;=EOMONTH($D122,MatCF)),MIN(CK$77-SUM(CK$92:CK121),$F122-SUM($G122:CJ122)),0)</f>
        <v>0</v>
      </c>
      <c r="CL122" s="203">
        <f ca="1">IF(AND(CL$2&gt;$D122,CL$2&lt;=EOMONTH($D122,MatCF)),MIN(CL$77-SUM(CL$92:CL121),$F122-SUM($G122:CK122)),0)</f>
        <v>0</v>
      </c>
      <c r="CM122" s="203">
        <f ca="1">IF(AND(CM$2&gt;$D122,CM$2&lt;=EOMONTH($D122,MatCF)),MIN(CM$77-SUM(CM$92:CM121),$F122-SUM($G122:CL122)),0)</f>
        <v>0</v>
      </c>
      <c r="CN122" s="203">
        <f ca="1">IF(AND(CN$2&gt;$D122,CN$2&lt;=EOMONTH($D122,MatCF)),MIN(CN$77-SUM(CN$92:CN121),$F122-SUM($G122:CM122)),0)</f>
        <v>0</v>
      </c>
      <c r="CO122" s="203">
        <f ca="1">IF(AND(CO$2&gt;$D122,CO$2&lt;=EOMONTH($D122,MatCF)),MIN(CO$77-SUM(CO$92:CO121),$F122-SUM($G122:CN122)),0)</f>
        <v>0</v>
      </c>
      <c r="CP122" s="203">
        <f ca="1">IF(AND(CP$2&gt;$D122,CP$2&lt;=EOMONTH($D122,MatCF)),MIN(CP$77-SUM(CP$92:CP121),$F122-SUM($G122:CO122)),0)</f>
        <v>0</v>
      </c>
      <c r="CQ122" s="203">
        <f ca="1">IF(AND(CQ$2&gt;$D122,CQ$2&lt;=EOMONTH($D122,MatCF)),MIN(CQ$77-SUM(CQ$92:CQ121),$F122-SUM($G122:CP122)),0)</f>
        <v>0</v>
      </c>
      <c r="CR122" s="203">
        <f ca="1">IF(AND(CR$2&gt;$D122,CR$2&lt;=EOMONTH($D122,MatCF)),MIN(CR$77-SUM(CR$92:CR121),$F122-SUM($G122:CQ122)),0)</f>
        <v>0</v>
      </c>
      <c r="CS122" s="203">
        <f ca="1">IF(AND(CS$2&gt;$D122,CS$2&lt;=EOMONTH($D122,MatCF)),MIN(CS$77-SUM(CS$92:CS121),$F122-SUM($G122:CR122)),0)</f>
        <v>0</v>
      </c>
      <c r="CT122" s="203">
        <f>IF(AND(CT$2&gt;$D122,CT$2&lt;=EOMONTH($D122,MatCF)),MIN(CT$77-SUM(CT$92:CT121),$F122-SUM($G122:CS122)),0)</f>
        <v>0</v>
      </c>
      <c r="CU122" s="203">
        <f>IF(AND(CU$2&gt;$D122,CU$2&lt;=EOMONTH($D122,MatCF)),MIN(CU$77-SUM(CU$92:CU121),$F122-SUM($G122:CT122)),0)</f>
        <v>0</v>
      </c>
      <c r="CV122" s="203">
        <f>IF(AND(CV$2&gt;$D122,CV$2&lt;=EOMONTH($D122,MatCF)),MIN(CV$77-SUM(CV$92:CV121),$F122-SUM($G122:CU122)),0)</f>
        <v>0</v>
      </c>
      <c r="CW122" s="203">
        <f>IF(AND(CW$2&gt;$D122,CW$2&lt;=EOMONTH($D122,MatCF)),MIN(CW$77-SUM(CW$92:CW121),$F122-SUM($G122:CV122)),0)</f>
        <v>0</v>
      </c>
      <c r="CX122" s="203">
        <f>IF(AND(CX$2&gt;$D122,CX$2&lt;=EOMONTH($D122,MatCF)),MIN(CX$77-SUM(CX$92:CX121),$F122-SUM($G122:CW122)),0)</f>
        <v>0</v>
      </c>
      <c r="CY122" s="203">
        <f>IF(AND(CY$2&gt;$D122,CY$2&lt;=EOMONTH($D122,MatCF)),MIN(CY$77-SUM(CY$92:CY121),$F122-SUM($G122:CX122)),0)</f>
        <v>0</v>
      </c>
      <c r="CZ122" s="203">
        <f>IF(AND(CZ$2&gt;$D122,CZ$2&lt;=EOMONTH($D122,MatCF)),MIN(CZ$77-SUM(CZ$92:CZ121),$F122-SUM($G122:CY122)),0)</f>
        <v>0</v>
      </c>
      <c r="DA122" s="203">
        <f>IF(AND(DA$2&gt;$D122,DA$2&lt;=EOMONTH($D122,MatCF)),MIN(DA$77-SUM(DA$92:DA121),$F122-SUM($G122:CZ122)),0)</f>
        <v>0</v>
      </c>
      <c r="DB122" s="203">
        <f>IF(AND(DB$2&gt;$D122,DB$2&lt;=EOMONTH($D122,MatCF)),MIN(DB$77-SUM(DB$92:DB121),$F122-SUM($G122:DA122)),0)</f>
        <v>0</v>
      </c>
      <c r="DC122" s="203">
        <f>IF(AND(DC$2&gt;$D122,DC$2&lt;=EOMONTH($D122,MatCF)),MIN(DC$77-SUM(DC$92:DC121),$F122-SUM($G122:DB122)),0)</f>
        <v>0</v>
      </c>
      <c r="DD122" s="203">
        <f>IF(AND(DD$2&gt;$D122,DD$2&lt;=EOMONTH($D122,MatCF)),MIN(DD$77-SUM(DD$92:DD121),$F122-SUM($G122:DC122)),0)</f>
        <v>0</v>
      </c>
      <c r="DE122" s="203">
        <f>IF(AND(DE$2&gt;$D122,DE$2&lt;=EOMONTH($D122,MatCF)),MIN(DE$77-SUM(DE$92:DE121),$F122-SUM($G122:DD122)),0)</f>
        <v>0</v>
      </c>
      <c r="DF122" s="203">
        <f>IF(AND(DF$2&gt;$D122,DF$2&lt;=EOMONTH($D122,MatCF)),MIN(DF$77-SUM(DF$92:DF121),$F122-SUM($G122:DE122)),0)</f>
        <v>0</v>
      </c>
      <c r="DG122" s="203">
        <f>IF(AND(DG$2&gt;$D122,DG$2&lt;=EOMONTH($D122,MatCF)),MIN(DG$77-SUM(DG$92:DG121),$F122-SUM($G122:DF122)),0)</f>
        <v>0</v>
      </c>
      <c r="DH122" s="203">
        <f>IF(AND(DH$2&gt;$D122,DH$2&lt;=EOMONTH($D122,MatCF)),MIN(DH$77-SUM(DH$92:DH121),$F122-SUM($G122:DG122)),0)</f>
        <v>0</v>
      </c>
      <c r="DI122" s="203">
        <f>IF(AND(DI$2&gt;$D122,DI$2&lt;=EOMONTH($D122,MatCF)),MIN(DI$77-SUM(DI$92:DI121),$F122-SUM($G122:DH122)),0)</f>
        <v>0</v>
      </c>
      <c r="DJ122" s="203">
        <f>IF(AND(DJ$2&gt;$D122,DJ$2&lt;=EOMONTH($D122,MatCF)),MIN(DJ$77-SUM(DJ$92:DJ121),$F122-SUM($G122:DI122)),0)</f>
        <v>0</v>
      </c>
      <c r="DK122" s="203">
        <f>IF(AND(DK$2&gt;$D122,DK$2&lt;=EOMONTH($D122,MatCF)),MIN(DK$77-SUM(DK$92:DK121),$F122-SUM($G122:DJ122)),0)</f>
        <v>0</v>
      </c>
      <c r="DL122" s="203">
        <f>IF(AND(DL$2&gt;$D122,DL$2&lt;=EOMONTH($D122,MatCF)),MIN(DL$77-SUM(DL$92:DL121),$F122-SUM($G122:DK122)),0)</f>
        <v>0</v>
      </c>
      <c r="DM122" s="203">
        <f>IF(AND(DM$2&gt;$D122,DM$2&lt;=EOMONTH($D122,MatCF)),MIN(DM$77-SUM(DM$92:DM121),$F122-SUM($G122:DL122)),0)</f>
        <v>0</v>
      </c>
      <c r="DN122" s="203">
        <f>IF(AND(DN$2&gt;$D122,DN$2&lt;=EOMONTH($D122,MatCF)),MIN(DN$77-SUM(DN$92:DN121),$F122-SUM($G122:DM122)),0)</f>
        <v>0</v>
      </c>
      <c r="DO122" s="203">
        <f>IF(AND(DO$2&gt;$D122,DO$2&lt;=EOMONTH($D122,MatCF)),MIN(DO$77-SUM(DO$92:DO121),$F122-SUM($G122:DN122)),0)</f>
        <v>0</v>
      </c>
      <c r="DP122" s="203">
        <f>IF(AND(DP$2&gt;$D122,DP$2&lt;=EOMONTH($D122,MatCF)),MIN(DP$77-SUM(DP$92:DP121),$F122-SUM($G122:DO122)),0)</f>
        <v>0</v>
      </c>
      <c r="DQ122" s="203">
        <f>IF(AND(DQ$2&gt;$D122,DQ$2&lt;=EOMONTH($D122,MatCF)),MIN(DQ$77-SUM(DQ$92:DQ121),$F122-SUM($G122:DP122)),0)</f>
        <v>0</v>
      </c>
      <c r="DR122" s="203">
        <f>IF(AND(DR$2&gt;$D122,DR$2&lt;=EOMONTH($D122,MatCF)),MIN(DR$77-SUM(DR$92:DR121),$F122-SUM($G122:DQ122)),0)</f>
        <v>0</v>
      </c>
      <c r="DS122" s="203">
        <f>IF(AND(DS$2&gt;$D122,DS$2&lt;=EOMONTH($D122,MatCF)),MIN(DS$77-SUM(DS$92:DS121),$F122-SUM($G122:DR122)),0)</f>
        <v>0</v>
      </c>
    </row>
    <row r="123" spans="1:123" ht="12.5" x14ac:dyDescent="0.25">
      <c r="A123" s="171">
        <f t="shared" si="679"/>
        <v>31</v>
      </c>
      <c r="B123" s="226"/>
      <c r="C123" s="227"/>
      <c r="D123" s="226">
        <v>46752</v>
      </c>
      <c r="E123" s="171"/>
      <c r="F123" s="203">
        <f ca="1"/>
        <v>0</v>
      </c>
      <c r="G123" s="203"/>
      <c r="H123" s="203">
        <f>IF(AND(H$2&gt;$D123,H$2&lt;=EOMONTH($D123,MatCF)),MIN(H$77-SUM(H$92:H122),$F123-SUM(G123:$G123)),0)</f>
        <v>0</v>
      </c>
      <c r="I123" s="203">
        <f>IF(AND(I$2&gt;$D123,I$2&lt;=EOMONTH($D123,MatCF)),MIN(I$77-SUM(I$92:I122),$F123-SUM($G123:H123)),0)</f>
        <v>0</v>
      </c>
      <c r="J123" s="203">
        <f>IF(AND(J$2&gt;$D123,J$2&lt;=EOMONTH($D123,MatCF)),MIN(J$77-SUM(J$92:J122),$F123-SUM($G123:I123)),0)</f>
        <v>0</v>
      </c>
      <c r="K123" s="203">
        <f>IF(AND(K$2&gt;$D123,K$2&lt;=EOMONTH($D123,MatCF)),MIN(K$77-SUM(K$92:K122),$F123-SUM($G123:J123)),0)</f>
        <v>0</v>
      </c>
      <c r="L123" s="203">
        <f>IF(AND(L$2&gt;$D123,L$2&lt;=EOMONTH($D123,MatCF)),MIN(L$77-SUM(L$92:L122),$F123-SUM($G123:K123)),0)</f>
        <v>0</v>
      </c>
      <c r="M123" s="203">
        <f>IF(AND(M$2&gt;$D123,M$2&lt;=EOMONTH($D123,MatCF)),MIN(M$77-SUM(M$92:M122),$F123-SUM($G123:L123)),0)</f>
        <v>0</v>
      </c>
      <c r="N123" s="203">
        <f>IF(AND(N$2&gt;$D123,N$2&lt;=EOMONTH($D123,MatCF)),MIN(N$77-SUM(N$92:N122),$F123-SUM($G123:M123)),0)</f>
        <v>0</v>
      </c>
      <c r="O123" s="203">
        <f>IF(AND(O$2&gt;$D123,O$2&lt;=EOMONTH($D123,MatCF)),MIN(O$77-SUM(O$92:O122),$F123-SUM($G123:N123)),0)</f>
        <v>0</v>
      </c>
      <c r="P123" s="203">
        <f>IF(AND(P$2&gt;$D123,P$2&lt;=EOMONTH($D123,MatCF)),MIN(P$77-SUM(P$92:P122),$F123-SUM($G123:O123)),0)</f>
        <v>0</v>
      </c>
      <c r="Q123" s="203">
        <f>IF(AND(Q$2&gt;$D123,Q$2&lt;=EOMONTH($D123,MatCF)),MIN(Q$77-SUM(Q$92:Q122),$F123-SUM($G123:P123)),0)</f>
        <v>0</v>
      </c>
      <c r="R123" s="203">
        <f>IF(AND(R$2&gt;$D123,R$2&lt;=EOMONTH($D123,MatCF)),MIN(R$77-SUM(R$92:R122),$F123-SUM($G123:Q123)),0)</f>
        <v>0</v>
      </c>
      <c r="S123" s="203">
        <f>IF(AND(S$2&gt;$D123,S$2&lt;=EOMONTH($D123,MatCF)),MIN(S$77-SUM(S$92:S122),$F123-SUM($G123:R123)),0)</f>
        <v>0</v>
      </c>
      <c r="T123" s="203">
        <f>IF(AND(T$2&gt;$D123,T$2&lt;=EOMONTH($D123,MatCF)),MIN(T$77-SUM(T$92:T122),$F123-SUM($G123:S123)),0)</f>
        <v>0</v>
      </c>
      <c r="U123" s="203">
        <f>IF(AND(U$2&gt;$D123,U$2&lt;=EOMONTH($D123,MatCF)),MIN(U$77-SUM(U$92:U122),$F123-SUM($G123:T123)),0)</f>
        <v>0</v>
      </c>
      <c r="V123" s="203">
        <f>IF(AND(V$2&gt;$D123,V$2&lt;=EOMONTH($D123,MatCF)),MIN(V$77-SUM(V$92:V122),$F123-SUM($G123:U123)),0)</f>
        <v>0</v>
      </c>
      <c r="W123" s="203">
        <f>IF(AND(W$2&gt;$D123,W$2&lt;=EOMONTH($D123,MatCF)),MIN(W$77-SUM(W$92:W122),$F123-SUM($G123:V123)),0)</f>
        <v>0</v>
      </c>
      <c r="X123" s="203">
        <f>IF(AND(X$2&gt;$D123,X$2&lt;=EOMONTH($D123,MatCF)),MIN(X$77-SUM(X$92:X122),$F123-SUM($G123:W123)),0)</f>
        <v>0</v>
      </c>
      <c r="Y123" s="203">
        <f>IF(AND(Y$2&gt;$D123,Y$2&lt;=EOMONTH($D123,MatCF)),MIN(Y$77-SUM(Y$92:Y122),$F123-SUM($G123:X123)),0)</f>
        <v>0</v>
      </c>
      <c r="Z123" s="203">
        <f>IF(AND(Z$2&gt;$D123,Z$2&lt;=EOMONTH($D123,MatCF)),MIN(Z$77-SUM(Z$92:Z122),$F123-SUM($G123:Y123)),0)</f>
        <v>0</v>
      </c>
      <c r="AA123" s="203">
        <f>IF(AND(AA$2&gt;$D123,AA$2&lt;=EOMONTH($D123,MatCF)),MIN(AA$77-SUM(AA$92:AA122),$F123-SUM($G123:Z123)),0)</f>
        <v>0</v>
      </c>
      <c r="AB123" s="203">
        <f>IF(AND(AB$2&gt;$D123,AB$2&lt;=EOMONTH($D123,MatCF)),MIN(AB$77-SUM(AB$92:AB122),$F123-SUM($G123:AA123)),0)</f>
        <v>0</v>
      </c>
      <c r="AC123" s="203">
        <f>IF(AND(AC$2&gt;$D123,AC$2&lt;=EOMONTH($D123,MatCF)),MIN(AC$77-SUM(AC$92:AC122),$F123-SUM($G123:AB123)),0)</f>
        <v>0</v>
      </c>
      <c r="AD123" s="203">
        <f>IF(AND(AD$2&gt;$D123,AD$2&lt;=EOMONTH($D123,MatCF)),MIN(AD$77-SUM(AD$92:AD122),$F123-SUM($G123:AC123)),0)</f>
        <v>0</v>
      </c>
      <c r="AE123" s="203">
        <f>IF(AND(AE$2&gt;$D123,AE$2&lt;=EOMONTH($D123,MatCF)),MIN(AE$77-SUM(AE$92:AE122),$F123-SUM($G123:AD123)),0)</f>
        <v>0</v>
      </c>
      <c r="AF123" s="203">
        <f>IF(AND(AF$2&gt;$D123,AF$2&lt;=EOMONTH($D123,MatCF)),MIN(AF$77-SUM(AF$92:AF122),$F123-SUM($G123:AE123)),0)</f>
        <v>0</v>
      </c>
      <c r="AG123" s="203">
        <f>IF(AND(AG$2&gt;$D123,AG$2&lt;=EOMONTH($D123,MatCF)),MIN(AG$77-SUM(AG$92:AG122),$F123-SUM($G123:AF123)),0)</f>
        <v>0</v>
      </c>
      <c r="AH123" s="203">
        <f>IF(AND(AH$2&gt;$D123,AH$2&lt;=EOMONTH($D123,MatCF)),MIN(AH$77-SUM(AH$92:AH122),$F123-SUM($G123:AG123)),0)</f>
        <v>0</v>
      </c>
      <c r="AI123" s="203">
        <f>IF(AND(AI$2&gt;$D123,AI$2&lt;=EOMONTH($D123,MatCF)),MIN(AI$77-SUM(AI$92:AI122),$F123-SUM($G123:AH123)),0)</f>
        <v>0</v>
      </c>
      <c r="AJ123" s="203">
        <f>IF(AND(AJ$2&gt;$D123,AJ$2&lt;=EOMONTH($D123,MatCF)),MIN(AJ$77-SUM(AJ$92:AJ122),$F123-SUM($G123:AI123)),0)</f>
        <v>0</v>
      </c>
      <c r="AK123" s="203">
        <f>IF(AND(AK$2&gt;$D123,AK$2&lt;=EOMONTH($D123,MatCF)),MIN(AK$77-SUM(AK$92:AK122),$F123-SUM($G123:AJ123)),0)</f>
        <v>0</v>
      </c>
      <c r="AL123" s="203">
        <f>IF(AND(AL$2&gt;$D123,AL$2&lt;=EOMONTH($D123,MatCF)),MIN(AL$77-SUM(AL$92:AL122),$F123-SUM($G123:AK123)),0)</f>
        <v>0</v>
      </c>
      <c r="AM123" s="203">
        <f ca="1">IF(AND(AM$2&gt;$D123,AM$2&lt;=EOMONTH($D123,MatCF)),MIN(AM$77-SUM(AM$92:AM122),$F123-SUM($G123:AL123)),0)</f>
        <v>0</v>
      </c>
      <c r="AN123" s="203">
        <f ca="1">IF(AND(AN$2&gt;$D123,AN$2&lt;=EOMONTH($D123,MatCF)),MIN(AN$77-SUM(AN$92:AN122),$F123-SUM($G123:AM123)),0)</f>
        <v>0</v>
      </c>
      <c r="AO123" s="203">
        <f ca="1">IF(AND(AO$2&gt;$D123,AO$2&lt;=EOMONTH($D123,MatCF)),MIN(AO$77-SUM(AO$92:AO122),$F123-SUM($G123:AN123)),0)</f>
        <v>0</v>
      </c>
      <c r="AP123" s="203">
        <f ca="1">IF(AND(AP$2&gt;$D123,AP$2&lt;=EOMONTH($D123,MatCF)),MIN(AP$77-SUM(AP$92:AP122),$F123-SUM($G123:AO123)),0)</f>
        <v>0</v>
      </c>
      <c r="AQ123" s="203">
        <f ca="1">IF(AND(AQ$2&gt;$D123,AQ$2&lt;=EOMONTH($D123,MatCF)),MIN(AQ$77-SUM(AQ$92:AQ122),$F123-SUM($G123:AP123)),0)</f>
        <v>0</v>
      </c>
      <c r="AR123" s="203">
        <f ca="1">IF(AND(AR$2&gt;$D123,AR$2&lt;=EOMONTH($D123,MatCF)),MIN(AR$77-SUM(AR$92:AR122),$F123-SUM($G123:AQ123)),0)</f>
        <v>0</v>
      </c>
      <c r="AS123" s="203">
        <f ca="1">IF(AND(AS$2&gt;$D123,AS$2&lt;=EOMONTH($D123,MatCF)),MIN(AS$77-SUM(AS$92:AS122),$F123-SUM($G123:AR123)),0)</f>
        <v>0</v>
      </c>
      <c r="AT123" s="203">
        <f ca="1">IF(AND(AT$2&gt;$D123,AT$2&lt;=EOMONTH($D123,MatCF)),MIN(AT$77-SUM(AT$92:AT122),$F123-SUM($G123:AS123)),0)</f>
        <v>0</v>
      </c>
      <c r="AU123" s="203">
        <f ca="1">IF(AND(AU$2&gt;$D123,AU$2&lt;=EOMONTH($D123,MatCF)),MIN(AU$77-SUM(AU$92:AU122),$F123-SUM($G123:AT123)),0)</f>
        <v>0</v>
      </c>
      <c r="AV123" s="203">
        <f ca="1">IF(AND(AV$2&gt;$D123,AV$2&lt;=EOMONTH($D123,MatCF)),MIN(AV$77-SUM(AV$92:AV122),$F123-SUM($G123:AU123)),0)</f>
        <v>0</v>
      </c>
      <c r="AW123" s="203">
        <f ca="1">IF(AND(AW$2&gt;$D123,AW$2&lt;=EOMONTH($D123,MatCF)),MIN(AW$77-SUM(AW$92:AW122),$F123-SUM($G123:AV123)),0)</f>
        <v>0</v>
      </c>
      <c r="AX123" s="203">
        <f ca="1">IF(AND(AX$2&gt;$D123,AX$2&lt;=EOMONTH($D123,MatCF)),MIN(AX$77-SUM(AX$92:AX122),$F123-SUM($G123:AW123)),0)</f>
        <v>0</v>
      </c>
      <c r="AY123" s="203">
        <f ca="1">IF(AND(AY$2&gt;$D123,AY$2&lt;=EOMONTH($D123,MatCF)),MIN(AY$77-SUM(AY$92:AY122),$F123-SUM($G123:AX123)),0)</f>
        <v>0</v>
      </c>
      <c r="AZ123" s="203">
        <f ca="1">IF(AND(AZ$2&gt;$D123,AZ$2&lt;=EOMONTH($D123,MatCF)),MIN(AZ$77-SUM(AZ$92:AZ122),$F123-SUM($G123:AY123)),0)</f>
        <v>0</v>
      </c>
      <c r="BA123" s="203">
        <f ca="1">IF(AND(BA$2&gt;$D123,BA$2&lt;=EOMONTH($D123,MatCF)),MIN(BA$77-SUM(BA$92:BA122),$F123-SUM($G123:AZ123)),0)</f>
        <v>0</v>
      </c>
      <c r="BB123" s="203">
        <f ca="1">IF(AND(BB$2&gt;$D123,BB$2&lt;=EOMONTH($D123,MatCF)),MIN(BB$77-SUM(BB$92:BB122),$F123-SUM($G123:BA123)),0)</f>
        <v>0</v>
      </c>
      <c r="BC123" s="203">
        <f ca="1">IF(AND(BC$2&gt;$D123,BC$2&lt;=EOMONTH($D123,MatCF)),MIN(BC$77-SUM(BC$92:BC122),$F123-SUM($G123:BB123)),0)</f>
        <v>0</v>
      </c>
      <c r="BD123" s="203">
        <f ca="1">IF(AND(BD$2&gt;$D123,BD$2&lt;=EOMONTH($D123,MatCF)),MIN(BD$77-SUM(BD$92:BD122),$F123-SUM($G123:BC123)),0)</f>
        <v>0</v>
      </c>
      <c r="BE123" s="203">
        <f ca="1">IF(AND(BE$2&gt;$D123,BE$2&lt;=EOMONTH($D123,MatCF)),MIN(BE$77-SUM(BE$92:BE122),$F123-SUM($G123:BD123)),0)</f>
        <v>0</v>
      </c>
      <c r="BF123" s="203">
        <f ca="1">IF(AND(BF$2&gt;$D123,BF$2&lt;=EOMONTH($D123,MatCF)),MIN(BF$77-SUM(BF$92:BF122),$F123-SUM($G123:BE123)),0)</f>
        <v>0</v>
      </c>
      <c r="BG123" s="203">
        <f ca="1">IF(AND(BG$2&gt;$D123,BG$2&lt;=EOMONTH($D123,MatCF)),MIN(BG$77-SUM(BG$92:BG122),$F123-SUM($G123:BF123)),0)</f>
        <v>0</v>
      </c>
      <c r="BH123" s="203">
        <f ca="1">IF(AND(BH$2&gt;$D123,BH$2&lt;=EOMONTH($D123,MatCF)),MIN(BH$77-SUM(BH$92:BH122),$F123-SUM($G123:BG123)),0)</f>
        <v>0</v>
      </c>
      <c r="BI123" s="203">
        <f ca="1">IF(AND(BI$2&gt;$D123,BI$2&lt;=EOMONTH($D123,MatCF)),MIN(BI$77-SUM(BI$92:BI122),$F123-SUM($G123:BH123)),0)</f>
        <v>0</v>
      </c>
      <c r="BJ123" s="203">
        <f ca="1">IF(AND(BJ$2&gt;$D123,BJ$2&lt;=EOMONTH($D123,MatCF)),MIN(BJ$77-SUM(BJ$92:BJ122),$F123-SUM($G123:BI123)),0)</f>
        <v>0</v>
      </c>
      <c r="BK123" s="203">
        <f ca="1">IF(AND(BK$2&gt;$D123,BK$2&lt;=EOMONTH($D123,MatCF)),MIN(BK$77-SUM(BK$92:BK122),$F123-SUM($G123:BJ123)),0)</f>
        <v>0</v>
      </c>
      <c r="BL123" s="203">
        <f ca="1">IF(AND(BL$2&gt;$D123,BL$2&lt;=EOMONTH($D123,MatCF)),MIN(BL$77-SUM(BL$92:BL122),$F123-SUM($G123:BK123)),0)</f>
        <v>0</v>
      </c>
      <c r="BM123" s="203">
        <f ca="1">IF(AND(BM$2&gt;$D123,BM$2&lt;=EOMONTH($D123,MatCF)),MIN(BM$77-SUM(BM$92:BM122),$F123-SUM($G123:BL123)),0)</f>
        <v>0</v>
      </c>
      <c r="BN123" s="203">
        <f ca="1">IF(AND(BN$2&gt;$D123,BN$2&lt;=EOMONTH($D123,MatCF)),MIN(BN$77-SUM(BN$92:BN122),$F123-SUM($G123:BM123)),0)</f>
        <v>0</v>
      </c>
      <c r="BO123" s="203">
        <f ca="1">IF(AND(BO$2&gt;$D123,BO$2&lt;=EOMONTH($D123,MatCF)),MIN(BO$77-SUM(BO$92:BO122),$F123-SUM($G123:BN123)),0)</f>
        <v>0</v>
      </c>
      <c r="BP123" s="203">
        <f ca="1">IF(AND(BP$2&gt;$D123,BP$2&lt;=EOMONTH($D123,MatCF)),MIN(BP$77-SUM(BP$92:BP122),$F123-SUM($G123:BO123)),0)</f>
        <v>0</v>
      </c>
      <c r="BQ123" s="203">
        <f ca="1">IF(AND(BQ$2&gt;$D123,BQ$2&lt;=EOMONTH($D123,MatCF)),MIN(BQ$77-SUM(BQ$92:BQ122),$F123-SUM($G123:BP123)),0)</f>
        <v>0</v>
      </c>
      <c r="BR123" s="203">
        <f ca="1">IF(AND(BR$2&gt;$D123,BR$2&lt;=EOMONTH($D123,MatCF)),MIN(BR$77-SUM(BR$92:BR122),$F123-SUM($G123:BQ123)),0)</f>
        <v>0</v>
      </c>
      <c r="BS123" s="203">
        <f ca="1">IF(AND(BS$2&gt;$D123,BS$2&lt;=EOMONTH($D123,MatCF)),MIN(BS$77-SUM(BS$92:BS122),$F123-SUM($G123:BR123)),0)</f>
        <v>0</v>
      </c>
      <c r="BT123" s="203">
        <f ca="1">IF(AND(BT$2&gt;$D123,BT$2&lt;=EOMONTH($D123,MatCF)),MIN(BT$77-SUM(BT$92:BT122),$F123-SUM($G123:BS123)),0)</f>
        <v>0</v>
      </c>
      <c r="BU123" s="203">
        <f ca="1">IF(AND(BU$2&gt;$D123,BU$2&lt;=EOMONTH($D123,MatCF)),MIN(BU$77-SUM(BU$92:BU122),$F123-SUM($G123:BT123)),0)</f>
        <v>0</v>
      </c>
      <c r="BV123" s="203">
        <f ca="1">IF(AND(BV$2&gt;$D123,BV$2&lt;=EOMONTH($D123,MatCF)),MIN(BV$77-SUM(BV$92:BV122),$F123-SUM($G123:BU123)),0)</f>
        <v>0</v>
      </c>
      <c r="BW123" s="203">
        <f ca="1">IF(AND(BW$2&gt;$D123,BW$2&lt;=EOMONTH($D123,MatCF)),MIN(BW$77-SUM(BW$92:BW122),$F123-SUM($G123:BV123)),0)</f>
        <v>0</v>
      </c>
      <c r="BX123" s="203">
        <f ca="1">IF(AND(BX$2&gt;$D123,BX$2&lt;=EOMONTH($D123,MatCF)),MIN(BX$77-SUM(BX$92:BX122),$F123-SUM($G123:BW123)),0)</f>
        <v>0</v>
      </c>
      <c r="BY123" s="203">
        <f ca="1">IF(AND(BY$2&gt;$D123,BY$2&lt;=EOMONTH($D123,MatCF)),MIN(BY$77-SUM(BY$92:BY122),$F123-SUM($G123:BX123)),0)</f>
        <v>0</v>
      </c>
      <c r="BZ123" s="203">
        <f ca="1">IF(AND(BZ$2&gt;$D123,BZ$2&lt;=EOMONTH($D123,MatCF)),MIN(BZ$77-SUM(BZ$92:BZ122),$F123-SUM($G123:BY123)),0)</f>
        <v>0</v>
      </c>
      <c r="CA123" s="203">
        <f ca="1">IF(AND(CA$2&gt;$D123,CA$2&lt;=EOMONTH($D123,MatCF)),MIN(CA$77-SUM(CA$92:CA122),$F123-SUM($G123:BZ123)),0)</f>
        <v>0</v>
      </c>
      <c r="CB123" s="203">
        <f ca="1">IF(AND(CB$2&gt;$D123,CB$2&lt;=EOMONTH($D123,MatCF)),MIN(CB$77-SUM(CB$92:CB122),$F123-SUM($G123:CA123)),0)</f>
        <v>0</v>
      </c>
      <c r="CC123" s="203">
        <f ca="1">IF(AND(CC$2&gt;$D123,CC$2&lt;=EOMONTH($D123,MatCF)),MIN(CC$77-SUM(CC$92:CC122),$F123-SUM($G123:CB123)),0)</f>
        <v>0</v>
      </c>
      <c r="CD123" s="203">
        <f ca="1">IF(AND(CD$2&gt;$D123,CD$2&lt;=EOMONTH($D123,MatCF)),MIN(CD$77-SUM(CD$92:CD122),$F123-SUM($G123:CC123)),0)</f>
        <v>0</v>
      </c>
      <c r="CE123" s="203">
        <f ca="1">IF(AND(CE$2&gt;$D123,CE$2&lt;=EOMONTH($D123,MatCF)),MIN(CE$77-SUM(CE$92:CE122),$F123-SUM($G123:CD123)),0)</f>
        <v>0</v>
      </c>
      <c r="CF123" s="203">
        <f ca="1">IF(AND(CF$2&gt;$D123,CF$2&lt;=EOMONTH($D123,MatCF)),MIN(CF$77-SUM(CF$92:CF122),$F123-SUM($G123:CE123)),0)</f>
        <v>0</v>
      </c>
      <c r="CG123" s="203">
        <f ca="1">IF(AND(CG$2&gt;$D123,CG$2&lt;=EOMONTH($D123,MatCF)),MIN(CG$77-SUM(CG$92:CG122),$F123-SUM($G123:CF123)),0)</f>
        <v>0</v>
      </c>
      <c r="CH123" s="203">
        <f ca="1">IF(AND(CH$2&gt;$D123,CH$2&lt;=EOMONTH($D123,MatCF)),MIN(CH$77-SUM(CH$92:CH122),$F123-SUM($G123:CG123)),0)</f>
        <v>0</v>
      </c>
      <c r="CI123" s="203">
        <f ca="1">IF(AND(CI$2&gt;$D123,CI$2&lt;=EOMONTH($D123,MatCF)),MIN(CI$77-SUM(CI$92:CI122),$F123-SUM($G123:CH123)),0)</f>
        <v>0</v>
      </c>
      <c r="CJ123" s="203">
        <f ca="1">IF(AND(CJ$2&gt;$D123,CJ$2&lt;=EOMONTH($D123,MatCF)),MIN(CJ$77-SUM(CJ$92:CJ122),$F123-SUM($G123:CI123)),0)</f>
        <v>0</v>
      </c>
      <c r="CK123" s="203">
        <f ca="1">IF(AND(CK$2&gt;$D123,CK$2&lt;=EOMONTH($D123,MatCF)),MIN(CK$77-SUM(CK$92:CK122),$F123-SUM($G123:CJ123)),0)</f>
        <v>0</v>
      </c>
      <c r="CL123" s="203">
        <f ca="1">IF(AND(CL$2&gt;$D123,CL$2&lt;=EOMONTH($D123,MatCF)),MIN(CL$77-SUM(CL$92:CL122),$F123-SUM($G123:CK123)),0)</f>
        <v>0</v>
      </c>
      <c r="CM123" s="203">
        <f ca="1">IF(AND(CM$2&gt;$D123,CM$2&lt;=EOMONTH($D123,MatCF)),MIN(CM$77-SUM(CM$92:CM122),$F123-SUM($G123:CL123)),0)</f>
        <v>0</v>
      </c>
      <c r="CN123" s="203">
        <f ca="1">IF(AND(CN$2&gt;$D123,CN$2&lt;=EOMONTH($D123,MatCF)),MIN(CN$77-SUM(CN$92:CN122),$F123-SUM($G123:CM123)),0)</f>
        <v>0</v>
      </c>
      <c r="CO123" s="203">
        <f ca="1">IF(AND(CO$2&gt;$D123,CO$2&lt;=EOMONTH($D123,MatCF)),MIN(CO$77-SUM(CO$92:CO122),$F123-SUM($G123:CN123)),0)</f>
        <v>0</v>
      </c>
      <c r="CP123" s="203">
        <f ca="1">IF(AND(CP$2&gt;$D123,CP$2&lt;=EOMONTH($D123,MatCF)),MIN(CP$77-SUM(CP$92:CP122),$F123-SUM($G123:CO123)),0)</f>
        <v>0</v>
      </c>
      <c r="CQ123" s="203">
        <f ca="1">IF(AND(CQ$2&gt;$D123,CQ$2&lt;=EOMONTH($D123,MatCF)),MIN(CQ$77-SUM(CQ$92:CQ122),$F123-SUM($G123:CP123)),0)</f>
        <v>0</v>
      </c>
      <c r="CR123" s="203">
        <f ca="1">IF(AND(CR$2&gt;$D123,CR$2&lt;=EOMONTH($D123,MatCF)),MIN(CR$77-SUM(CR$92:CR122),$F123-SUM($G123:CQ123)),0)</f>
        <v>0</v>
      </c>
      <c r="CS123" s="203">
        <f ca="1">IF(AND(CS$2&gt;$D123,CS$2&lt;=EOMONTH($D123,MatCF)),MIN(CS$77-SUM(CS$92:CS122),$F123-SUM($G123:CR123)),0)</f>
        <v>0</v>
      </c>
      <c r="CT123" s="203">
        <f ca="1">IF(AND(CT$2&gt;$D123,CT$2&lt;=EOMONTH($D123,MatCF)),MIN(CT$77-SUM(CT$92:CT122),$F123-SUM($G123:CS123)),0)</f>
        <v>0</v>
      </c>
      <c r="CU123" s="203">
        <f>IF(AND(CU$2&gt;$D123,CU$2&lt;=EOMONTH($D123,MatCF)),MIN(CU$77-SUM(CU$92:CU122),$F123-SUM($G123:CT123)),0)</f>
        <v>0</v>
      </c>
      <c r="CV123" s="203">
        <f>IF(AND(CV$2&gt;$D123,CV$2&lt;=EOMONTH($D123,MatCF)),MIN(CV$77-SUM(CV$92:CV122),$F123-SUM($G123:CU123)),0)</f>
        <v>0</v>
      </c>
      <c r="CW123" s="203">
        <f>IF(AND(CW$2&gt;$D123,CW$2&lt;=EOMONTH($D123,MatCF)),MIN(CW$77-SUM(CW$92:CW122),$F123-SUM($G123:CV123)),0)</f>
        <v>0</v>
      </c>
      <c r="CX123" s="203">
        <f>IF(AND(CX$2&gt;$D123,CX$2&lt;=EOMONTH($D123,MatCF)),MIN(CX$77-SUM(CX$92:CX122),$F123-SUM($G123:CW123)),0)</f>
        <v>0</v>
      </c>
      <c r="CY123" s="203">
        <f>IF(AND(CY$2&gt;$D123,CY$2&lt;=EOMONTH($D123,MatCF)),MIN(CY$77-SUM(CY$92:CY122),$F123-SUM($G123:CX123)),0)</f>
        <v>0</v>
      </c>
      <c r="CZ123" s="203">
        <f>IF(AND(CZ$2&gt;$D123,CZ$2&lt;=EOMONTH($D123,MatCF)),MIN(CZ$77-SUM(CZ$92:CZ122),$F123-SUM($G123:CY123)),0)</f>
        <v>0</v>
      </c>
      <c r="DA123" s="203">
        <f>IF(AND(DA$2&gt;$D123,DA$2&lt;=EOMONTH($D123,MatCF)),MIN(DA$77-SUM(DA$92:DA122),$F123-SUM($G123:CZ123)),0)</f>
        <v>0</v>
      </c>
      <c r="DB123" s="203">
        <f>IF(AND(DB$2&gt;$D123,DB$2&lt;=EOMONTH($D123,MatCF)),MIN(DB$77-SUM(DB$92:DB122),$F123-SUM($G123:DA123)),0)</f>
        <v>0</v>
      </c>
      <c r="DC123" s="203">
        <f>IF(AND(DC$2&gt;$D123,DC$2&lt;=EOMONTH($D123,MatCF)),MIN(DC$77-SUM(DC$92:DC122),$F123-SUM($G123:DB123)),0)</f>
        <v>0</v>
      </c>
      <c r="DD123" s="203">
        <f>IF(AND(DD$2&gt;$D123,DD$2&lt;=EOMONTH($D123,MatCF)),MIN(DD$77-SUM(DD$92:DD122),$F123-SUM($G123:DC123)),0)</f>
        <v>0</v>
      </c>
      <c r="DE123" s="203">
        <f>IF(AND(DE$2&gt;$D123,DE$2&lt;=EOMONTH($D123,MatCF)),MIN(DE$77-SUM(DE$92:DE122),$F123-SUM($G123:DD123)),0)</f>
        <v>0</v>
      </c>
      <c r="DF123" s="203">
        <f>IF(AND(DF$2&gt;$D123,DF$2&lt;=EOMONTH($D123,MatCF)),MIN(DF$77-SUM(DF$92:DF122),$F123-SUM($G123:DE123)),0)</f>
        <v>0</v>
      </c>
      <c r="DG123" s="203">
        <f>IF(AND(DG$2&gt;$D123,DG$2&lt;=EOMONTH($D123,MatCF)),MIN(DG$77-SUM(DG$92:DG122),$F123-SUM($G123:DF123)),0)</f>
        <v>0</v>
      </c>
      <c r="DH123" s="203">
        <f>IF(AND(DH$2&gt;$D123,DH$2&lt;=EOMONTH($D123,MatCF)),MIN(DH$77-SUM(DH$92:DH122),$F123-SUM($G123:DG123)),0)</f>
        <v>0</v>
      </c>
      <c r="DI123" s="203">
        <f>IF(AND(DI$2&gt;$D123,DI$2&lt;=EOMONTH($D123,MatCF)),MIN(DI$77-SUM(DI$92:DI122),$F123-SUM($G123:DH123)),0)</f>
        <v>0</v>
      </c>
      <c r="DJ123" s="203">
        <f>IF(AND(DJ$2&gt;$D123,DJ$2&lt;=EOMONTH($D123,MatCF)),MIN(DJ$77-SUM(DJ$92:DJ122),$F123-SUM($G123:DI123)),0)</f>
        <v>0</v>
      </c>
      <c r="DK123" s="203">
        <f>IF(AND(DK$2&gt;$D123,DK$2&lt;=EOMONTH($D123,MatCF)),MIN(DK$77-SUM(DK$92:DK122),$F123-SUM($G123:DJ123)),0)</f>
        <v>0</v>
      </c>
      <c r="DL123" s="203">
        <f>IF(AND(DL$2&gt;$D123,DL$2&lt;=EOMONTH($D123,MatCF)),MIN(DL$77-SUM(DL$92:DL122),$F123-SUM($G123:DK123)),0)</f>
        <v>0</v>
      </c>
      <c r="DM123" s="203">
        <f>IF(AND(DM$2&gt;$D123,DM$2&lt;=EOMONTH($D123,MatCF)),MIN(DM$77-SUM(DM$92:DM122),$F123-SUM($G123:DL123)),0)</f>
        <v>0</v>
      </c>
      <c r="DN123" s="203">
        <f>IF(AND(DN$2&gt;$D123,DN$2&lt;=EOMONTH($D123,MatCF)),MIN(DN$77-SUM(DN$92:DN122),$F123-SUM($G123:DM123)),0)</f>
        <v>0</v>
      </c>
      <c r="DO123" s="203">
        <f>IF(AND(DO$2&gt;$D123,DO$2&lt;=EOMONTH($D123,MatCF)),MIN(DO$77-SUM(DO$92:DO122),$F123-SUM($G123:DN123)),0)</f>
        <v>0</v>
      </c>
      <c r="DP123" s="203">
        <f>IF(AND(DP$2&gt;$D123,DP$2&lt;=EOMONTH($D123,MatCF)),MIN(DP$77-SUM(DP$92:DP122),$F123-SUM($G123:DO123)),0)</f>
        <v>0</v>
      </c>
      <c r="DQ123" s="203">
        <f>IF(AND(DQ$2&gt;$D123,DQ$2&lt;=EOMONTH($D123,MatCF)),MIN(DQ$77-SUM(DQ$92:DQ122),$F123-SUM($G123:DP123)),0)</f>
        <v>0</v>
      </c>
      <c r="DR123" s="203">
        <f>IF(AND(DR$2&gt;$D123,DR$2&lt;=EOMONTH($D123,MatCF)),MIN(DR$77-SUM(DR$92:DR122),$F123-SUM($G123:DQ123)),0)</f>
        <v>0</v>
      </c>
      <c r="DS123" s="203">
        <f>IF(AND(DS$2&gt;$D123,DS$2&lt;=EOMONTH($D123,MatCF)),MIN(DS$77-SUM(DS$92:DS122),$F123-SUM($G123:DR123)),0)</f>
        <v>0</v>
      </c>
    </row>
    <row r="124" spans="1:123" ht="12.5" x14ac:dyDescent="0.25">
      <c r="A124" s="171">
        <f t="shared" si="679"/>
        <v>32</v>
      </c>
      <c r="B124" s="226"/>
      <c r="C124" s="227"/>
      <c r="D124" s="226">
        <v>46843</v>
      </c>
      <c r="E124" s="171"/>
      <c r="F124" s="203">
        <f ca="1"/>
        <v>0</v>
      </c>
      <c r="G124" s="203"/>
      <c r="H124" s="203">
        <f>IF(AND(H$2&gt;$D124,H$2&lt;=EOMONTH($D124,MatCF)),MIN(H$77-SUM(H$92:H123),$F124-SUM(G124:$G124)),0)</f>
        <v>0</v>
      </c>
      <c r="I124" s="203">
        <f>IF(AND(I$2&gt;$D124,I$2&lt;=EOMONTH($D124,MatCF)),MIN(I$77-SUM(I$92:I123),$F124-SUM($G124:H124)),0)</f>
        <v>0</v>
      </c>
      <c r="J124" s="203">
        <f>IF(AND(J$2&gt;$D124,J$2&lt;=EOMONTH($D124,MatCF)),MIN(J$77-SUM(J$92:J123),$F124-SUM($G124:I124)),0)</f>
        <v>0</v>
      </c>
      <c r="K124" s="203">
        <f>IF(AND(K$2&gt;$D124,K$2&lt;=EOMONTH($D124,MatCF)),MIN(K$77-SUM(K$92:K123),$F124-SUM($G124:J124)),0)</f>
        <v>0</v>
      </c>
      <c r="L124" s="203">
        <f>IF(AND(L$2&gt;$D124,L$2&lt;=EOMONTH($D124,MatCF)),MIN(L$77-SUM(L$92:L123),$F124-SUM($G124:K124)),0)</f>
        <v>0</v>
      </c>
      <c r="M124" s="203">
        <f>IF(AND(M$2&gt;$D124,M$2&lt;=EOMONTH($D124,MatCF)),MIN(M$77-SUM(M$92:M123),$F124-SUM($G124:L124)),0)</f>
        <v>0</v>
      </c>
      <c r="N124" s="203">
        <f>IF(AND(N$2&gt;$D124,N$2&lt;=EOMONTH($D124,MatCF)),MIN(N$77-SUM(N$92:N123),$F124-SUM($G124:M124)),0)</f>
        <v>0</v>
      </c>
      <c r="O124" s="203">
        <f>IF(AND(O$2&gt;$D124,O$2&lt;=EOMONTH($D124,MatCF)),MIN(O$77-SUM(O$92:O123),$F124-SUM($G124:N124)),0)</f>
        <v>0</v>
      </c>
      <c r="P124" s="203">
        <f>IF(AND(P$2&gt;$D124,P$2&lt;=EOMONTH($D124,MatCF)),MIN(P$77-SUM(P$92:P123),$F124-SUM($G124:O124)),0)</f>
        <v>0</v>
      </c>
      <c r="Q124" s="203">
        <f>IF(AND(Q$2&gt;$D124,Q$2&lt;=EOMONTH($D124,MatCF)),MIN(Q$77-SUM(Q$92:Q123),$F124-SUM($G124:P124)),0)</f>
        <v>0</v>
      </c>
      <c r="R124" s="203">
        <f>IF(AND(R$2&gt;$D124,R$2&lt;=EOMONTH($D124,MatCF)),MIN(R$77-SUM(R$92:R123),$F124-SUM($G124:Q124)),0)</f>
        <v>0</v>
      </c>
      <c r="S124" s="203">
        <f>IF(AND(S$2&gt;$D124,S$2&lt;=EOMONTH($D124,MatCF)),MIN(S$77-SUM(S$92:S123),$F124-SUM($G124:R124)),0)</f>
        <v>0</v>
      </c>
      <c r="T124" s="203">
        <f>IF(AND(T$2&gt;$D124,T$2&lt;=EOMONTH($D124,MatCF)),MIN(T$77-SUM(T$92:T123),$F124-SUM($G124:S124)),0)</f>
        <v>0</v>
      </c>
      <c r="U124" s="203">
        <f>IF(AND(U$2&gt;$D124,U$2&lt;=EOMONTH($D124,MatCF)),MIN(U$77-SUM(U$92:U123),$F124-SUM($G124:T124)),0)</f>
        <v>0</v>
      </c>
      <c r="V124" s="203">
        <f>IF(AND(V$2&gt;$D124,V$2&lt;=EOMONTH($D124,MatCF)),MIN(V$77-SUM(V$92:V123),$F124-SUM($G124:U124)),0)</f>
        <v>0</v>
      </c>
      <c r="W124" s="203">
        <f>IF(AND(W$2&gt;$D124,W$2&lt;=EOMONTH($D124,MatCF)),MIN(W$77-SUM(W$92:W123),$F124-SUM($G124:V124)),0)</f>
        <v>0</v>
      </c>
      <c r="X124" s="203">
        <f>IF(AND(X$2&gt;$D124,X$2&lt;=EOMONTH($D124,MatCF)),MIN(X$77-SUM(X$92:X123),$F124-SUM($G124:W124)),0)</f>
        <v>0</v>
      </c>
      <c r="Y124" s="203">
        <f>IF(AND(Y$2&gt;$D124,Y$2&lt;=EOMONTH($D124,MatCF)),MIN(Y$77-SUM(Y$92:Y123),$F124-SUM($G124:X124)),0)</f>
        <v>0</v>
      </c>
      <c r="Z124" s="203">
        <f>IF(AND(Z$2&gt;$D124,Z$2&lt;=EOMONTH($D124,MatCF)),MIN(Z$77-SUM(Z$92:Z123),$F124-SUM($G124:Y124)),0)</f>
        <v>0</v>
      </c>
      <c r="AA124" s="203">
        <f>IF(AND(AA$2&gt;$D124,AA$2&lt;=EOMONTH($D124,MatCF)),MIN(AA$77-SUM(AA$92:AA123),$F124-SUM($G124:Z124)),0)</f>
        <v>0</v>
      </c>
      <c r="AB124" s="203">
        <f>IF(AND(AB$2&gt;$D124,AB$2&lt;=EOMONTH($D124,MatCF)),MIN(AB$77-SUM(AB$92:AB123),$F124-SUM($G124:AA124)),0)</f>
        <v>0</v>
      </c>
      <c r="AC124" s="203">
        <f>IF(AND(AC$2&gt;$D124,AC$2&lt;=EOMONTH($D124,MatCF)),MIN(AC$77-SUM(AC$92:AC123),$F124-SUM($G124:AB124)),0)</f>
        <v>0</v>
      </c>
      <c r="AD124" s="203">
        <f>IF(AND(AD$2&gt;$D124,AD$2&lt;=EOMONTH($D124,MatCF)),MIN(AD$77-SUM(AD$92:AD123),$F124-SUM($G124:AC124)),0)</f>
        <v>0</v>
      </c>
      <c r="AE124" s="203">
        <f>IF(AND(AE$2&gt;$D124,AE$2&lt;=EOMONTH($D124,MatCF)),MIN(AE$77-SUM(AE$92:AE123),$F124-SUM($G124:AD124)),0)</f>
        <v>0</v>
      </c>
      <c r="AF124" s="203">
        <f>IF(AND(AF$2&gt;$D124,AF$2&lt;=EOMONTH($D124,MatCF)),MIN(AF$77-SUM(AF$92:AF123),$F124-SUM($G124:AE124)),0)</f>
        <v>0</v>
      </c>
      <c r="AG124" s="203">
        <f>IF(AND(AG$2&gt;$D124,AG$2&lt;=EOMONTH($D124,MatCF)),MIN(AG$77-SUM(AG$92:AG123),$F124-SUM($G124:AF124)),0)</f>
        <v>0</v>
      </c>
      <c r="AH124" s="203">
        <f>IF(AND(AH$2&gt;$D124,AH$2&lt;=EOMONTH($D124,MatCF)),MIN(AH$77-SUM(AH$92:AH123),$F124-SUM($G124:AG124)),0)</f>
        <v>0</v>
      </c>
      <c r="AI124" s="203">
        <f>IF(AND(AI$2&gt;$D124,AI$2&lt;=EOMONTH($D124,MatCF)),MIN(AI$77-SUM(AI$92:AI123),$F124-SUM($G124:AH124)),0)</f>
        <v>0</v>
      </c>
      <c r="AJ124" s="203">
        <f>IF(AND(AJ$2&gt;$D124,AJ$2&lt;=EOMONTH($D124,MatCF)),MIN(AJ$77-SUM(AJ$92:AJ123),$F124-SUM($G124:AI124)),0)</f>
        <v>0</v>
      </c>
      <c r="AK124" s="203">
        <f>IF(AND(AK$2&gt;$D124,AK$2&lt;=EOMONTH($D124,MatCF)),MIN(AK$77-SUM(AK$92:AK123),$F124-SUM($G124:AJ124)),0)</f>
        <v>0</v>
      </c>
      <c r="AL124" s="203">
        <f>IF(AND(AL$2&gt;$D124,AL$2&lt;=EOMONTH($D124,MatCF)),MIN(AL$77-SUM(AL$92:AL123),$F124-SUM($G124:AK124)),0)</f>
        <v>0</v>
      </c>
      <c r="AM124" s="203">
        <f>IF(AND(AM$2&gt;$D124,AM$2&lt;=EOMONTH($D124,MatCF)),MIN(AM$77-SUM(AM$92:AM123),$F124-SUM($G124:AL124)),0)</f>
        <v>0</v>
      </c>
      <c r="AN124" s="203">
        <f ca="1">IF(AND(AN$2&gt;$D124,AN$2&lt;=EOMONTH($D124,MatCF)),MIN(AN$77-SUM(AN$92:AN123),$F124-SUM($G124:AM124)),0)</f>
        <v>0</v>
      </c>
      <c r="AO124" s="203">
        <f ca="1">IF(AND(AO$2&gt;$D124,AO$2&lt;=EOMONTH($D124,MatCF)),MIN(AO$77-SUM(AO$92:AO123),$F124-SUM($G124:AN124)),0)</f>
        <v>0</v>
      </c>
      <c r="AP124" s="203">
        <f ca="1">IF(AND(AP$2&gt;$D124,AP$2&lt;=EOMONTH($D124,MatCF)),MIN(AP$77-SUM(AP$92:AP123),$F124-SUM($G124:AO124)),0)</f>
        <v>0</v>
      </c>
      <c r="AQ124" s="203">
        <f ca="1">IF(AND(AQ$2&gt;$D124,AQ$2&lt;=EOMONTH($D124,MatCF)),MIN(AQ$77-SUM(AQ$92:AQ123),$F124-SUM($G124:AP124)),0)</f>
        <v>0</v>
      </c>
      <c r="AR124" s="203">
        <f ca="1">IF(AND(AR$2&gt;$D124,AR$2&lt;=EOMONTH($D124,MatCF)),MIN(AR$77-SUM(AR$92:AR123),$F124-SUM($G124:AQ124)),0)</f>
        <v>0</v>
      </c>
      <c r="AS124" s="203">
        <f ca="1">IF(AND(AS$2&gt;$D124,AS$2&lt;=EOMONTH($D124,MatCF)),MIN(AS$77-SUM(AS$92:AS123),$F124-SUM($G124:AR124)),0)</f>
        <v>0</v>
      </c>
      <c r="AT124" s="203">
        <f ca="1">IF(AND(AT$2&gt;$D124,AT$2&lt;=EOMONTH($D124,MatCF)),MIN(AT$77-SUM(AT$92:AT123),$F124-SUM($G124:AS124)),0)</f>
        <v>0</v>
      </c>
      <c r="AU124" s="203">
        <f ca="1">IF(AND(AU$2&gt;$D124,AU$2&lt;=EOMONTH($D124,MatCF)),MIN(AU$77-SUM(AU$92:AU123),$F124-SUM($G124:AT124)),0)</f>
        <v>0</v>
      </c>
      <c r="AV124" s="203">
        <f ca="1">IF(AND(AV$2&gt;$D124,AV$2&lt;=EOMONTH($D124,MatCF)),MIN(AV$77-SUM(AV$92:AV123),$F124-SUM($G124:AU124)),0)</f>
        <v>0</v>
      </c>
      <c r="AW124" s="203">
        <f ca="1">IF(AND(AW$2&gt;$D124,AW$2&lt;=EOMONTH($D124,MatCF)),MIN(AW$77-SUM(AW$92:AW123),$F124-SUM($G124:AV124)),0)</f>
        <v>0</v>
      </c>
      <c r="AX124" s="203">
        <f ca="1">IF(AND(AX$2&gt;$D124,AX$2&lt;=EOMONTH($D124,MatCF)),MIN(AX$77-SUM(AX$92:AX123),$F124-SUM($G124:AW124)),0)</f>
        <v>0</v>
      </c>
      <c r="AY124" s="203">
        <f ca="1">IF(AND(AY$2&gt;$D124,AY$2&lt;=EOMONTH($D124,MatCF)),MIN(AY$77-SUM(AY$92:AY123),$F124-SUM($G124:AX124)),0)</f>
        <v>0</v>
      </c>
      <c r="AZ124" s="203">
        <f ca="1">IF(AND(AZ$2&gt;$D124,AZ$2&lt;=EOMONTH($D124,MatCF)),MIN(AZ$77-SUM(AZ$92:AZ123),$F124-SUM($G124:AY124)),0)</f>
        <v>0</v>
      </c>
      <c r="BA124" s="203">
        <f ca="1">IF(AND(BA$2&gt;$D124,BA$2&lt;=EOMONTH($D124,MatCF)),MIN(BA$77-SUM(BA$92:BA123),$F124-SUM($G124:AZ124)),0)</f>
        <v>0</v>
      </c>
      <c r="BB124" s="203">
        <f ca="1">IF(AND(BB$2&gt;$D124,BB$2&lt;=EOMONTH($D124,MatCF)),MIN(BB$77-SUM(BB$92:BB123),$F124-SUM($G124:BA124)),0)</f>
        <v>0</v>
      </c>
      <c r="BC124" s="203">
        <f ca="1">IF(AND(BC$2&gt;$D124,BC$2&lt;=EOMONTH($D124,MatCF)),MIN(BC$77-SUM(BC$92:BC123),$F124-SUM($G124:BB124)),0)</f>
        <v>0</v>
      </c>
      <c r="BD124" s="203">
        <f ca="1">IF(AND(BD$2&gt;$D124,BD$2&lt;=EOMONTH($D124,MatCF)),MIN(BD$77-SUM(BD$92:BD123),$F124-SUM($G124:BC124)),0)</f>
        <v>0</v>
      </c>
      <c r="BE124" s="203">
        <f ca="1">IF(AND(BE$2&gt;$D124,BE$2&lt;=EOMONTH($D124,MatCF)),MIN(BE$77-SUM(BE$92:BE123),$F124-SUM($G124:BD124)),0)</f>
        <v>0</v>
      </c>
      <c r="BF124" s="203">
        <f ca="1">IF(AND(BF$2&gt;$D124,BF$2&lt;=EOMONTH($D124,MatCF)),MIN(BF$77-SUM(BF$92:BF123),$F124-SUM($G124:BE124)),0)</f>
        <v>0</v>
      </c>
      <c r="BG124" s="203">
        <f ca="1">IF(AND(BG$2&gt;$D124,BG$2&lt;=EOMONTH($D124,MatCF)),MIN(BG$77-SUM(BG$92:BG123),$F124-SUM($G124:BF124)),0)</f>
        <v>0</v>
      </c>
      <c r="BH124" s="203">
        <f ca="1">IF(AND(BH$2&gt;$D124,BH$2&lt;=EOMONTH($D124,MatCF)),MIN(BH$77-SUM(BH$92:BH123),$F124-SUM($G124:BG124)),0)</f>
        <v>0</v>
      </c>
      <c r="BI124" s="203">
        <f ca="1">IF(AND(BI$2&gt;$D124,BI$2&lt;=EOMONTH($D124,MatCF)),MIN(BI$77-SUM(BI$92:BI123),$F124-SUM($G124:BH124)),0)</f>
        <v>0</v>
      </c>
      <c r="BJ124" s="203">
        <f ca="1">IF(AND(BJ$2&gt;$D124,BJ$2&lt;=EOMONTH($D124,MatCF)),MIN(BJ$77-SUM(BJ$92:BJ123),$F124-SUM($G124:BI124)),0)</f>
        <v>0</v>
      </c>
      <c r="BK124" s="203">
        <f ca="1">IF(AND(BK$2&gt;$D124,BK$2&lt;=EOMONTH($D124,MatCF)),MIN(BK$77-SUM(BK$92:BK123),$F124-SUM($G124:BJ124)),0)</f>
        <v>0</v>
      </c>
      <c r="BL124" s="203">
        <f ca="1">IF(AND(BL$2&gt;$D124,BL$2&lt;=EOMONTH($D124,MatCF)),MIN(BL$77-SUM(BL$92:BL123),$F124-SUM($G124:BK124)),0)</f>
        <v>0</v>
      </c>
      <c r="BM124" s="203">
        <f ca="1">IF(AND(BM$2&gt;$D124,BM$2&lt;=EOMONTH($D124,MatCF)),MIN(BM$77-SUM(BM$92:BM123),$F124-SUM($G124:BL124)),0)</f>
        <v>0</v>
      </c>
      <c r="BN124" s="203">
        <f ca="1">IF(AND(BN$2&gt;$D124,BN$2&lt;=EOMONTH($D124,MatCF)),MIN(BN$77-SUM(BN$92:BN123),$F124-SUM($G124:BM124)),0)</f>
        <v>0</v>
      </c>
      <c r="BO124" s="203">
        <f ca="1">IF(AND(BO$2&gt;$D124,BO$2&lt;=EOMONTH($D124,MatCF)),MIN(BO$77-SUM(BO$92:BO123),$F124-SUM($G124:BN124)),0)</f>
        <v>0</v>
      </c>
      <c r="BP124" s="203">
        <f ca="1">IF(AND(BP$2&gt;$D124,BP$2&lt;=EOMONTH($D124,MatCF)),MIN(BP$77-SUM(BP$92:BP123),$F124-SUM($G124:BO124)),0)</f>
        <v>0</v>
      </c>
      <c r="BQ124" s="203">
        <f ca="1">IF(AND(BQ$2&gt;$D124,BQ$2&lt;=EOMONTH($D124,MatCF)),MIN(BQ$77-SUM(BQ$92:BQ123),$F124-SUM($G124:BP124)),0)</f>
        <v>0</v>
      </c>
      <c r="BR124" s="203">
        <f ca="1">IF(AND(BR$2&gt;$D124,BR$2&lt;=EOMONTH($D124,MatCF)),MIN(BR$77-SUM(BR$92:BR123),$F124-SUM($G124:BQ124)),0)</f>
        <v>0</v>
      </c>
      <c r="BS124" s="203">
        <f ca="1">IF(AND(BS$2&gt;$D124,BS$2&lt;=EOMONTH($D124,MatCF)),MIN(BS$77-SUM(BS$92:BS123),$F124-SUM($G124:BR124)),0)</f>
        <v>0</v>
      </c>
      <c r="BT124" s="203">
        <f ca="1">IF(AND(BT$2&gt;$D124,BT$2&lt;=EOMONTH($D124,MatCF)),MIN(BT$77-SUM(BT$92:BT123),$F124-SUM($G124:BS124)),0)</f>
        <v>0</v>
      </c>
      <c r="BU124" s="203">
        <f ca="1">IF(AND(BU$2&gt;$D124,BU$2&lt;=EOMONTH($D124,MatCF)),MIN(BU$77-SUM(BU$92:BU123),$F124-SUM($G124:BT124)),0)</f>
        <v>0</v>
      </c>
      <c r="BV124" s="203">
        <f ca="1">IF(AND(BV$2&gt;$D124,BV$2&lt;=EOMONTH($D124,MatCF)),MIN(BV$77-SUM(BV$92:BV123),$F124-SUM($G124:BU124)),0)</f>
        <v>0</v>
      </c>
      <c r="BW124" s="203">
        <f ca="1">IF(AND(BW$2&gt;$D124,BW$2&lt;=EOMONTH($D124,MatCF)),MIN(BW$77-SUM(BW$92:BW123),$F124-SUM($G124:BV124)),0)</f>
        <v>0</v>
      </c>
      <c r="BX124" s="203">
        <f ca="1">IF(AND(BX$2&gt;$D124,BX$2&lt;=EOMONTH($D124,MatCF)),MIN(BX$77-SUM(BX$92:BX123),$F124-SUM($G124:BW124)),0)</f>
        <v>0</v>
      </c>
      <c r="BY124" s="203">
        <f ca="1">IF(AND(BY$2&gt;$D124,BY$2&lt;=EOMONTH($D124,MatCF)),MIN(BY$77-SUM(BY$92:BY123),$F124-SUM($G124:BX124)),0)</f>
        <v>0</v>
      </c>
      <c r="BZ124" s="203">
        <f ca="1">IF(AND(BZ$2&gt;$D124,BZ$2&lt;=EOMONTH($D124,MatCF)),MIN(BZ$77-SUM(BZ$92:BZ123),$F124-SUM($G124:BY124)),0)</f>
        <v>0</v>
      </c>
      <c r="CA124" s="203">
        <f ca="1">IF(AND(CA$2&gt;$D124,CA$2&lt;=EOMONTH($D124,MatCF)),MIN(CA$77-SUM(CA$92:CA123),$F124-SUM($G124:BZ124)),0)</f>
        <v>0</v>
      </c>
      <c r="CB124" s="203">
        <f ca="1">IF(AND(CB$2&gt;$D124,CB$2&lt;=EOMONTH($D124,MatCF)),MIN(CB$77-SUM(CB$92:CB123),$F124-SUM($G124:CA124)),0)</f>
        <v>0</v>
      </c>
      <c r="CC124" s="203">
        <f ca="1">IF(AND(CC$2&gt;$D124,CC$2&lt;=EOMONTH($D124,MatCF)),MIN(CC$77-SUM(CC$92:CC123),$F124-SUM($G124:CB124)),0)</f>
        <v>0</v>
      </c>
      <c r="CD124" s="203">
        <f ca="1">IF(AND(CD$2&gt;$D124,CD$2&lt;=EOMONTH($D124,MatCF)),MIN(CD$77-SUM(CD$92:CD123),$F124-SUM($G124:CC124)),0)</f>
        <v>0</v>
      </c>
      <c r="CE124" s="203">
        <f ca="1">IF(AND(CE$2&gt;$D124,CE$2&lt;=EOMONTH($D124,MatCF)),MIN(CE$77-SUM(CE$92:CE123),$F124-SUM($G124:CD124)),0)</f>
        <v>0</v>
      </c>
      <c r="CF124" s="203">
        <f ca="1">IF(AND(CF$2&gt;$D124,CF$2&lt;=EOMONTH($D124,MatCF)),MIN(CF$77-SUM(CF$92:CF123),$F124-SUM($G124:CE124)),0)</f>
        <v>0</v>
      </c>
      <c r="CG124" s="203">
        <f ca="1">IF(AND(CG$2&gt;$D124,CG$2&lt;=EOMONTH($D124,MatCF)),MIN(CG$77-SUM(CG$92:CG123),$F124-SUM($G124:CF124)),0)</f>
        <v>0</v>
      </c>
      <c r="CH124" s="203">
        <f ca="1">IF(AND(CH$2&gt;$D124,CH$2&lt;=EOMONTH($D124,MatCF)),MIN(CH$77-SUM(CH$92:CH123),$F124-SUM($G124:CG124)),0)</f>
        <v>0</v>
      </c>
      <c r="CI124" s="203">
        <f ca="1">IF(AND(CI$2&gt;$D124,CI$2&lt;=EOMONTH($D124,MatCF)),MIN(CI$77-SUM(CI$92:CI123),$F124-SUM($G124:CH124)),0)</f>
        <v>0</v>
      </c>
      <c r="CJ124" s="203">
        <f ca="1">IF(AND(CJ$2&gt;$D124,CJ$2&lt;=EOMONTH($D124,MatCF)),MIN(CJ$77-SUM(CJ$92:CJ123),$F124-SUM($G124:CI124)),0)</f>
        <v>0</v>
      </c>
      <c r="CK124" s="203">
        <f ca="1">IF(AND(CK$2&gt;$D124,CK$2&lt;=EOMONTH($D124,MatCF)),MIN(CK$77-SUM(CK$92:CK123),$F124-SUM($G124:CJ124)),0)</f>
        <v>0</v>
      </c>
      <c r="CL124" s="203">
        <f ca="1">IF(AND(CL$2&gt;$D124,CL$2&lt;=EOMONTH($D124,MatCF)),MIN(CL$77-SUM(CL$92:CL123),$F124-SUM($G124:CK124)),0)</f>
        <v>0</v>
      </c>
      <c r="CM124" s="203">
        <f ca="1">IF(AND(CM$2&gt;$D124,CM$2&lt;=EOMONTH($D124,MatCF)),MIN(CM$77-SUM(CM$92:CM123),$F124-SUM($G124:CL124)),0)</f>
        <v>0</v>
      </c>
      <c r="CN124" s="203">
        <f ca="1">IF(AND(CN$2&gt;$D124,CN$2&lt;=EOMONTH($D124,MatCF)),MIN(CN$77-SUM(CN$92:CN123),$F124-SUM($G124:CM124)),0)</f>
        <v>0</v>
      </c>
      <c r="CO124" s="203">
        <f ca="1">IF(AND(CO$2&gt;$D124,CO$2&lt;=EOMONTH($D124,MatCF)),MIN(CO$77-SUM(CO$92:CO123),$F124-SUM($G124:CN124)),0)</f>
        <v>0</v>
      </c>
      <c r="CP124" s="203">
        <f ca="1">IF(AND(CP$2&gt;$D124,CP$2&lt;=EOMONTH($D124,MatCF)),MIN(CP$77-SUM(CP$92:CP123),$F124-SUM($G124:CO124)),0)</f>
        <v>0</v>
      </c>
      <c r="CQ124" s="203">
        <f ca="1">IF(AND(CQ$2&gt;$D124,CQ$2&lt;=EOMONTH($D124,MatCF)),MIN(CQ$77-SUM(CQ$92:CQ123),$F124-SUM($G124:CP124)),0)</f>
        <v>0</v>
      </c>
      <c r="CR124" s="203">
        <f ca="1">IF(AND(CR$2&gt;$D124,CR$2&lt;=EOMONTH($D124,MatCF)),MIN(CR$77-SUM(CR$92:CR123),$F124-SUM($G124:CQ124)),0)</f>
        <v>0</v>
      </c>
      <c r="CS124" s="203">
        <f ca="1">IF(AND(CS$2&gt;$D124,CS$2&lt;=EOMONTH($D124,MatCF)),MIN(CS$77-SUM(CS$92:CS123),$F124-SUM($G124:CR124)),0)</f>
        <v>0</v>
      </c>
      <c r="CT124" s="203">
        <f ca="1">IF(AND(CT$2&gt;$D124,CT$2&lt;=EOMONTH($D124,MatCF)),MIN(CT$77-SUM(CT$92:CT123),$F124-SUM($G124:CS124)),0)</f>
        <v>0</v>
      </c>
      <c r="CU124" s="203">
        <f ca="1">IF(AND(CU$2&gt;$D124,CU$2&lt;=EOMONTH($D124,MatCF)),MIN(CU$77-SUM(CU$92:CU123),$F124-SUM($G124:CT124)),0)</f>
        <v>0</v>
      </c>
      <c r="CV124" s="203">
        <f>IF(AND(CV$2&gt;$D124,CV$2&lt;=EOMONTH($D124,MatCF)),MIN(CV$77-SUM(CV$92:CV123),$F124-SUM($G124:CU124)),0)</f>
        <v>0</v>
      </c>
      <c r="CW124" s="203">
        <f>IF(AND(CW$2&gt;$D124,CW$2&lt;=EOMONTH($D124,MatCF)),MIN(CW$77-SUM(CW$92:CW123),$F124-SUM($G124:CV124)),0)</f>
        <v>0</v>
      </c>
      <c r="CX124" s="203">
        <f>IF(AND(CX$2&gt;$D124,CX$2&lt;=EOMONTH($D124,MatCF)),MIN(CX$77-SUM(CX$92:CX123),$F124-SUM($G124:CW124)),0)</f>
        <v>0</v>
      </c>
      <c r="CY124" s="203">
        <f>IF(AND(CY$2&gt;$D124,CY$2&lt;=EOMONTH($D124,MatCF)),MIN(CY$77-SUM(CY$92:CY123),$F124-SUM($G124:CX124)),0)</f>
        <v>0</v>
      </c>
      <c r="CZ124" s="203">
        <f>IF(AND(CZ$2&gt;$D124,CZ$2&lt;=EOMONTH($D124,MatCF)),MIN(CZ$77-SUM(CZ$92:CZ123),$F124-SUM($G124:CY124)),0)</f>
        <v>0</v>
      </c>
      <c r="DA124" s="203">
        <f>IF(AND(DA$2&gt;$D124,DA$2&lt;=EOMONTH($D124,MatCF)),MIN(DA$77-SUM(DA$92:DA123),$F124-SUM($G124:CZ124)),0)</f>
        <v>0</v>
      </c>
      <c r="DB124" s="203">
        <f>IF(AND(DB$2&gt;$D124,DB$2&lt;=EOMONTH($D124,MatCF)),MIN(DB$77-SUM(DB$92:DB123),$F124-SUM($G124:DA124)),0)</f>
        <v>0</v>
      </c>
      <c r="DC124" s="203">
        <f>IF(AND(DC$2&gt;$D124,DC$2&lt;=EOMONTH($D124,MatCF)),MIN(DC$77-SUM(DC$92:DC123),$F124-SUM($G124:DB124)),0)</f>
        <v>0</v>
      </c>
      <c r="DD124" s="203">
        <f>IF(AND(DD$2&gt;$D124,DD$2&lt;=EOMONTH($D124,MatCF)),MIN(DD$77-SUM(DD$92:DD123),$F124-SUM($G124:DC124)),0)</f>
        <v>0</v>
      </c>
      <c r="DE124" s="203">
        <f>IF(AND(DE$2&gt;$D124,DE$2&lt;=EOMONTH($D124,MatCF)),MIN(DE$77-SUM(DE$92:DE123),$F124-SUM($G124:DD124)),0)</f>
        <v>0</v>
      </c>
      <c r="DF124" s="203">
        <f>IF(AND(DF$2&gt;$D124,DF$2&lt;=EOMONTH($D124,MatCF)),MIN(DF$77-SUM(DF$92:DF123),$F124-SUM($G124:DE124)),0)</f>
        <v>0</v>
      </c>
      <c r="DG124" s="203">
        <f>IF(AND(DG$2&gt;$D124,DG$2&lt;=EOMONTH($D124,MatCF)),MIN(DG$77-SUM(DG$92:DG123),$F124-SUM($G124:DF124)),0)</f>
        <v>0</v>
      </c>
      <c r="DH124" s="203">
        <f>IF(AND(DH$2&gt;$D124,DH$2&lt;=EOMONTH($D124,MatCF)),MIN(DH$77-SUM(DH$92:DH123),$F124-SUM($G124:DG124)),0)</f>
        <v>0</v>
      </c>
      <c r="DI124" s="203">
        <f>IF(AND(DI$2&gt;$D124,DI$2&lt;=EOMONTH($D124,MatCF)),MIN(DI$77-SUM(DI$92:DI123),$F124-SUM($G124:DH124)),0)</f>
        <v>0</v>
      </c>
      <c r="DJ124" s="203">
        <f>IF(AND(DJ$2&gt;$D124,DJ$2&lt;=EOMONTH($D124,MatCF)),MIN(DJ$77-SUM(DJ$92:DJ123),$F124-SUM($G124:DI124)),0)</f>
        <v>0</v>
      </c>
      <c r="DK124" s="203">
        <f>IF(AND(DK$2&gt;$D124,DK$2&lt;=EOMONTH($D124,MatCF)),MIN(DK$77-SUM(DK$92:DK123),$F124-SUM($G124:DJ124)),0)</f>
        <v>0</v>
      </c>
      <c r="DL124" s="203">
        <f>IF(AND(DL$2&gt;$D124,DL$2&lt;=EOMONTH($D124,MatCF)),MIN(DL$77-SUM(DL$92:DL123),$F124-SUM($G124:DK124)),0)</f>
        <v>0</v>
      </c>
      <c r="DM124" s="203">
        <f>IF(AND(DM$2&gt;$D124,DM$2&lt;=EOMONTH($D124,MatCF)),MIN(DM$77-SUM(DM$92:DM123),$F124-SUM($G124:DL124)),0)</f>
        <v>0</v>
      </c>
      <c r="DN124" s="203">
        <f>IF(AND(DN$2&gt;$D124,DN$2&lt;=EOMONTH($D124,MatCF)),MIN(DN$77-SUM(DN$92:DN123),$F124-SUM($G124:DM124)),0)</f>
        <v>0</v>
      </c>
      <c r="DO124" s="203">
        <f>IF(AND(DO$2&gt;$D124,DO$2&lt;=EOMONTH($D124,MatCF)),MIN(DO$77-SUM(DO$92:DO123),$F124-SUM($G124:DN124)),0)</f>
        <v>0</v>
      </c>
      <c r="DP124" s="203">
        <f>IF(AND(DP$2&gt;$D124,DP$2&lt;=EOMONTH($D124,MatCF)),MIN(DP$77-SUM(DP$92:DP123),$F124-SUM($G124:DO124)),0)</f>
        <v>0</v>
      </c>
      <c r="DQ124" s="203">
        <f>IF(AND(DQ$2&gt;$D124,DQ$2&lt;=EOMONTH($D124,MatCF)),MIN(DQ$77-SUM(DQ$92:DQ123),$F124-SUM($G124:DP124)),0)</f>
        <v>0</v>
      </c>
      <c r="DR124" s="203">
        <f>IF(AND(DR$2&gt;$D124,DR$2&lt;=EOMONTH($D124,MatCF)),MIN(DR$77-SUM(DR$92:DR123),$F124-SUM($G124:DQ124)),0)</f>
        <v>0</v>
      </c>
      <c r="DS124" s="203">
        <f>IF(AND(DS$2&gt;$D124,DS$2&lt;=EOMONTH($D124,MatCF)),MIN(DS$77-SUM(DS$92:DS123),$F124-SUM($G124:DR124)),0)</f>
        <v>0</v>
      </c>
    </row>
    <row r="125" spans="1:123" ht="12.5" x14ac:dyDescent="0.25">
      <c r="A125" s="171">
        <f t="shared" si="679"/>
        <v>33</v>
      </c>
      <c r="B125" s="226"/>
      <c r="C125" s="227"/>
      <c r="D125" s="226">
        <v>46934</v>
      </c>
      <c r="E125" s="171"/>
      <c r="F125" s="203">
        <f ca="1"/>
        <v>0</v>
      </c>
      <c r="G125" s="203"/>
      <c r="H125" s="203">
        <f>IF(AND(H$2&gt;$D125,H$2&lt;=EOMONTH($D125,MatCF)),MIN(H$77-SUM(H$92:H124),$F125-SUM(G125:$G125)),0)</f>
        <v>0</v>
      </c>
      <c r="I125" s="203">
        <f>IF(AND(I$2&gt;$D125,I$2&lt;=EOMONTH($D125,MatCF)),MIN(I$77-SUM(I$92:I124),$F125-SUM($G125:H125)),0)</f>
        <v>0</v>
      </c>
      <c r="J125" s="203">
        <f>IF(AND(J$2&gt;$D125,J$2&lt;=EOMONTH($D125,MatCF)),MIN(J$77-SUM(J$92:J124),$F125-SUM($G125:I125)),0)</f>
        <v>0</v>
      </c>
      <c r="K125" s="203">
        <f>IF(AND(K$2&gt;$D125,K$2&lt;=EOMONTH($D125,MatCF)),MIN(K$77-SUM(K$92:K124),$F125-SUM($G125:J125)),0)</f>
        <v>0</v>
      </c>
      <c r="L125" s="203">
        <f>IF(AND(L$2&gt;$D125,L$2&lt;=EOMONTH($D125,MatCF)),MIN(L$77-SUM(L$92:L124),$F125-SUM($G125:K125)),0)</f>
        <v>0</v>
      </c>
      <c r="M125" s="203">
        <f>IF(AND(M$2&gt;$D125,M$2&lt;=EOMONTH($D125,MatCF)),MIN(M$77-SUM(M$92:M124),$F125-SUM($G125:L125)),0)</f>
        <v>0</v>
      </c>
      <c r="N125" s="203">
        <f>IF(AND(N$2&gt;$D125,N$2&lt;=EOMONTH($D125,MatCF)),MIN(N$77-SUM(N$92:N124),$F125-SUM($G125:M125)),0)</f>
        <v>0</v>
      </c>
      <c r="O125" s="203">
        <f>IF(AND(O$2&gt;$D125,O$2&lt;=EOMONTH($D125,MatCF)),MIN(O$77-SUM(O$92:O124),$F125-SUM($G125:N125)),0)</f>
        <v>0</v>
      </c>
      <c r="P125" s="203">
        <f>IF(AND(P$2&gt;$D125,P$2&lt;=EOMONTH($D125,MatCF)),MIN(P$77-SUM(P$92:P124),$F125-SUM($G125:O125)),0)</f>
        <v>0</v>
      </c>
      <c r="Q125" s="203">
        <f>IF(AND(Q$2&gt;$D125,Q$2&lt;=EOMONTH($D125,MatCF)),MIN(Q$77-SUM(Q$92:Q124),$F125-SUM($G125:P125)),0)</f>
        <v>0</v>
      </c>
      <c r="R125" s="203">
        <f>IF(AND(R$2&gt;$D125,R$2&lt;=EOMONTH($D125,MatCF)),MIN(R$77-SUM(R$92:R124),$F125-SUM($G125:Q125)),0)</f>
        <v>0</v>
      </c>
      <c r="S125" s="203">
        <f>IF(AND(S$2&gt;$D125,S$2&lt;=EOMONTH($D125,MatCF)),MIN(S$77-SUM(S$92:S124),$F125-SUM($G125:R125)),0)</f>
        <v>0</v>
      </c>
      <c r="T125" s="203">
        <f>IF(AND(T$2&gt;$D125,T$2&lt;=EOMONTH($D125,MatCF)),MIN(T$77-SUM(T$92:T124),$F125-SUM($G125:S125)),0)</f>
        <v>0</v>
      </c>
      <c r="U125" s="203">
        <f>IF(AND(U$2&gt;$D125,U$2&lt;=EOMONTH($D125,MatCF)),MIN(U$77-SUM(U$92:U124),$F125-SUM($G125:T125)),0)</f>
        <v>0</v>
      </c>
      <c r="V125" s="203">
        <f>IF(AND(V$2&gt;$D125,V$2&lt;=EOMONTH($D125,MatCF)),MIN(V$77-SUM(V$92:V124),$F125-SUM($G125:U125)),0)</f>
        <v>0</v>
      </c>
      <c r="W125" s="203">
        <f>IF(AND(W$2&gt;$D125,W$2&lt;=EOMONTH($D125,MatCF)),MIN(W$77-SUM(W$92:W124),$F125-SUM($G125:V125)),0)</f>
        <v>0</v>
      </c>
      <c r="X125" s="203">
        <f>IF(AND(X$2&gt;$D125,X$2&lt;=EOMONTH($D125,MatCF)),MIN(X$77-SUM(X$92:X124),$F125-SUM($G125:W125)),0)</f>
        <v>0</v>
      </c>
      <c r="Y125" s="203">
        <f>IF(AND(Y$2&gt;$D125,Y$2&lt;=EOMONTH($D125,MatCF)),MIN(Y$77-SUM(Y$92:Y124),$F125-SUM($G125:X125)),0)</f>
        <v>0</v>
      </c>
      <c r="Z125" s="203">
        <f>IF(AND(Z$2&gt;$D125,Z$2&lt;=EOMONTH($D125,MatCF)),MIN(Z$77-SUM(Z$92:Z124),$F125-SUM($G125:Y125)),0)</f>
        <v>0</v>
      </c>
      <c r="AA125" s="203">
        <f>IF(AND(AA$2&gt;$D125,AA$2&lt;=EOMONTH($D125,MatCF)),MIN(AA$77-SUM(AA$92:AA124),$F125-SUM($G125:Z125)),0)</f>
        <v>0</v>
      </c>
      <c r="AB125" s="203">
        <f>IF(AND(AB$2&gt;$D125,AB$2&lt;=EOMONTH($D125,MatCF)),MIN(AB$77-SUM(AB$92:AB124),$F125-SUM($G125:AA125)),0)</f>
        <v>0</v>
      </c>
      <c r="AC125" s="203">
        <f>IF(AND(AC$2&gt;$D125,AC$2&lt;=EOMONTH($D125,MatCF)),MIN(AC$77-SUM(AC$92:AC124),$F125-SUM($G125:AB125)),0)</f>
        <v>0</v>
      </c>
      <c r="AD125" s="203">
        <f>IF(AND(AD$2&gt;$D125,AD$2&lt;=EOMONTH($D125,MatCF)),MIN(AD$77-SUM(AD$92:AD124),$F125-SUM($G125:AC125)),0)</f>
        <v>0</v>
      </c>
      <c r="AE125" s="203">
        <f>IF(AND(AE$2&gt;$D125,AE$2&lt;=EOMONTH($D125,MatCF)),MIN(AE$77-SUM(AE$92:AE124),$F125-SUM($G125:AD125)),0)</f>
        <v>0</v>
      </c>
      <c r="AF125" s="203">
        <f>IF(AND(AF$2&gt;$D125,AF$2&lt;=EOMONTH($D125,MatCF)),MIN(AF$77-SUM(AF$92:AF124),$F125-SUM($G125:AE125)),0)</f>
        <v>0</v>
      </c>
      <c r="AG125" s="203">
        <f>IF(AND(AG$2&gt;$D125,AG$2&lt;=EOMONTH($D125,MatCF)),MIN(AG$77-SUM(AG$92:AG124),$F125-SUM($G125:AF125)),0)</f>
        <v>0</v>
      </c>
      <c r="AH125" s="203">
        <f>IF(AND(AH$2&gt;$D125,AH$2&lt;=EOMONTH($D125,MatCF)),MIN(AH$77-SUM(AH$92:AH124),$F125-SUM($G125:AG125)),0)</f>
        <v>0</v>
      </c>
      <c r="AI125" s="203">
        <f>IF(AND(AI$2&gt;$D125,AI$2&lt;=EOMONTH($D125,MatCF)),MIN(AI$77-SUM(AI$92:AI124),$F125-SUM($G125:AH125)),0)</f>
        <v>0</v>
      </c>
      <c r="AJ125" s="203">
        <f>IF(AND(AJ$2&gt;$D125,AJ$2&lt;=EOMONTH($D125,MatCF)),MIN(AJ$77-SUM(AJ$92:AJ124),$F125-SUM($G125:AI125)),0)</f>
        <v>0</v>
      </c>
      <c r="AK125" s="203">
        <f>IF(AND(AK$2&gt;$D125,AK$2&lt;=EOMONTH($D125,MatCF)),MIN(AK$77-SUM(AK$92:AK124),$F125-SUM($G125:AJ125)),0)</f>
        <v>0</v>
      </c>
      <c r="AL125" s="203">
        <f>IF(AND(AL$2&gt;$D125,AL$2&lt;=EOMONTH($D125,MatCF)),MIN(AL$77-SUM(AL$92:AL124),$F125-SUM($G125:AK125)),0)</f>
        <v>0</v>
      </c>
      <c r="AM125" s="203">
        <f>IF(AND(AM$2&gt;$D125,AM$2&lt;=EOMONTH($D125,MatCF)),MIN(AM$77-SUM(AM$92:AM124),$F125-SUM($G125:AL125)),0)</f>
        <v>0</v>
      </c>
      <c r="AN125" s="203">
        <f>IF(AND(AN$2&gt;$D125,AN$2&lt;=EOMONTH($D125,MatCF)),MIN(AN$77-SUM(AN$92:AN124),$F125-SUM($G125:AM125)),0)</f>
        <v>0</v>
      </c>
      <c r="AO125" s="203">
        <f ca="1">IF(AND(AO$2&gt;$D125,AO$2&lt;=EOMONTH($D125,MatCF)),MIN(AO$77-SUM(AO$92:AO124),$F125-SUM($G125:AN125)),0)</f>
        <v>0</v>
      </c>
      <c r="AP125" s="203">
        <f ca="1">IF(AND(AP$2&gt;$D125,AP$2&lt;=EOMONTH($D125,MatCF)),MIN(AP$77-SUM(AP$92:AP124),$F125-SUM($G125:AO125)),0)</f>
        <v>0</v>
      </c>
      <c r="AQ125" s="203">
        <f ca="1">IF(AND(AQ$2&gt;$D125,AQ$2&lt;=EOMONTH($D125,MatCF)),MIN(AQ$77-SUM(AQ$92:AQ124),$F125-SUM($G125:AP125)),0)</f>
        <v>0</v>
      </c>
      <c r="AR125" s="203">
        <f ca="1">IF(AND(AR$2&gt;$D125,AR$2&lt;=EOMONTH($D125,MatCF)),MIN(AR$77-SUM(AR$92:AR124),$F125-SUM($G125:AQ125)),0)</f>
        <v>0</v>
      </c>
      <c r="AS125" s="203">
        <f ca="1">IF(AND(AS$2&gt;$D125,AS$2&lt;=EOMONTH($D125,MatCF)),MIN(AS$77-SUM(AS$92:AS124),$F125-SUM($G125:AR125)),0)</f>
        <v>0</v>
      </c>
      <c r="AT125" s="203">
        <f ca="1">IF(AND(AT$2&gt;$D125,AT$2&lt;=EOMONTH($D125,MatCF)),MIN(AT$77-SUM(AT$92:AT124),$F125-SUM($G125:AS125)),0)</f>
        <v>0</v>
      </c>
      <c r="AU125" s="203">
        <f ca="1">IF(AND(AU$2&gt;$D125,AU$2&lt;=EOMONTH($D125,MatCF)),MIN(AU$77-SUM(AU$92:AU124),$F125-SUM($G125:AT125)),0)</f>
        <v>0</v>
      </c>
      <c r="AV125" s="203">
        <f ca="1">IF(AND(AV$2&gt;$D125,AV$2&lt;=EOMONTH($D125,MatCF)),MIN(AV$77-SUM(AV$92:AV124),$F125-SUM($G125:AU125)),0)</f>
        <v>0</v>
      </c>
      <c r="AW125" s="203">
        <f ca="1">IF(AND(AW$2&gt;$D125,AW$2&lt;=EOMONTH($D125,MatCF)),MIN(AW$77-SUM(AW$92:AW124),$F125-SUM($G125:AV125)),0)</f>
        <v>0</v>
      </c>
      <c r="AX125" s="203">
        <f ca="1">IF(AND(AX$2&gt;$D125,AX$2&lt;=EOMONTH($D125,MatCF)),MIN(AX$77-SUM(AX$92:AX124),$F125-SUM($G125:AW125)),0)</f>
        <v>0</v>
      </c>
      <c r="AY125" s="203">
        <f ca="1">IF(AND(AY$2&gt;$D125,AY$2&lt;=EOMONTH($D125,MatCF)),MIN(AY$77-SUM(AY$92:AY124),$F125-SUM($G125:AX125)),0)</f>
        <v>0</v>
      </c>
      <c r="AZ125" s="203">
        <f ca="1">IF(AND(AZ$2&gt;$D125,AZ$2&lt;=EOMONTH($D125,MatCF)),MIN(AZ$77-SUM(AZ$92:AZ124),$F125-SUM($G125:AY125)),0)</f>
        <v>0</v>
      </c>
      <c r="BA125" s="203">
        <f ca="1">IF(AND(BA$2&gt;$D125,BA$2&lt;=EOMONTH($D125,MatCF)),MIN(BA$77-SUM(BA$92:BA124),$F125-SUM($G125:AZ125)),0)</f>
        <v>0</v>
      </c>
      <c r="BB125" s="203">
        <f ca="1">IF(AND(BB$2&gt;$D125,BB$2&lt;=EOMONTH($D125,MatCF)),MIN(BB$77-SUM(BB$92:BB124),$F125-SUM($G125:BA125)),0)</f>
        <v>0</v>
      </c>
      <c r="BC125" s="203">
        <f ca="1">IF(AND(BC$2&gt;$D125,BC$2&lt;=EOMONTH($D125,MatCF)),MIN(BC$77-SUM(BC$92:BC124),$F125-SUM($G125:BB125)),0)</f>
        <v>0</v>
      </c>
      <c r="BD125" s="203">
        <f ca="1">IF(AND(BD$2&gt;$D125,BD$2&lt;=EOMONTH($D125,MatCF)),MIN(BD$77-SUM(BD$92:BD124),$F125-SUM($G125:BC125)),0)</f>
        <v>0</v>
      </c>
      <c r="BE125" s="203">
        <f ca="1">IF(AND(BE$2&gt;$D125,BE$2&lt;=EOMONTH($D125,MatCF)),MIN(BE$77-SUM(BE$92:BE124),$F125-SUM($G125:BD125)),0)</f>
        <v>0</v>
      </c>
      <c r="BF125" s="203">
        <f ca="1">IF(AND(BF$2&gt;$D125,BF$2&lt;=EOMONTH($D125,MatCF)),MIN(BF$77-SUM(BF$92:BF124),$F125-SUM($G125:BE125)),0)</f>
        <v>0</v>
      </c>
      <c r="BG125" s="203">
        <f ca="1">IF(AND(BG$2&gt;$D125,BG$2&lt;=EOMONTH($D125,MatCF)),MIN(BG$77-SUM(BG$92:BG124),$F125-SUM($G125:BF125)),0)</f>
        <v>0</v>
      </c>
      <c r="BH125" s="203">
        <f ca="1">IF(AND(BH$2&gt;$D125,BH$2&lt;=EOMONTH($D125,MatCF)),MIN(BH$77-SUM(BH$92:BH124),$F125-SUM($G125:BG125)),0)</f>
        <v>0</v>
      </c>
      <c r="BI125" s="203">
        <f ca="1">IF(AND(BI$2&gt;$D125,BI$2&lt;=EOMONTH($D125,MatCF)),MIN(BI$77-SUM(BI$92:BI124),$F125-SUM($G125:BH125)),0)</f>
        <v>0</v>
      </c>
      <c r="BJ125" s="203">
        <f ca="1">IF(AND(BJ$2&gt;$D125,BJ$2&lt;=EOMONTH($D125,MatCF)),MIN(BJ$77-SUM(BJ$92:BJ124),$F125-SUM($G125:BI125)),0)</f>
        <v>0</v>
      </c>
      <c r="BK125" s="203">
        <f ca="1">IF(AND(BK$2&gt;$D125,BK$2&lt;=EOMONTH($D125,MatCF)),MIN(BK$77-SUM(BK$92:BK124),$F125-SUM($G125:BJ125)),0)</f>
        <v>0</v>
      </c>
      <c r="BL125" s="203">
        <f ca="1">IF(AND(BL$2&gt;$D125,BL$2&lt;=EOMONTH($D125,MatCF)),MIN(BL$77-SUM(BL$92:BL124),$F125-SUM($G125:BK125)),0)</f>
        <v>0</v>
      </c>
      <c r="BM125" s="203">
        <f ca="1">IF(AND(BM$2&gt;$D125,BM$2&lt;=EOMONTH($D125,MatCF)),MIN(BM$77-SUM(BM$92:BM124),$F125-SUM($G125:BL125)),0)</f>
        <v>0</v>
      </c>
      <c r="BN125" s="203">
        <f ca="1">IF(AND(BN$2&gt;$D125,BN$2&lt;=EOMONTH($D125,MatCF)),MIN(BN$77-SUM(BN$92:BN124),$F125-SUM($G125:BM125)),0)</f>
        <v>0</v>
      </c>
      <c r="BO125" s="203">
        <f ca="1">IF(AND(BO$2&gt;$D125,BO$2&lt;=EOMONTH($D125,MatCF)),MIN(BO$77-SUM(BO$92:BO124),$F125-SUM($G125:BN125)),0)</f>
        <v>0</v>
      </c>
      <c r="BP125" s="203">
        <f ca="1">IF(AND(BP$2&gt;$D125,BP$2&lt;=EOMONTH($D125,MatCF)),MIN(BP$77-SUM(BP$92:BP124),$F125-SUM($G125:BO125)),0)</f>
        <v>0</v>
      </c>
      <c r="BQ125" s="203">
        <f ca="1">IF(AND(BQ$2&gt;$D125,BQ$2&lt;=EOMONTH($D125,MatCF)),MIN(BQ$77-SUM(BQ$92:BQ124),$F125-SUM($G125:BP125)),0)</f>
        <v>0</v>
      </c>
      <c r="BR125" s="203">
        <f ca="1">IF(AND(BR$2&gt;$D125,BR$2&lt;=EOMONTH($D125,MatCF)),MIN(BR$77-SUM(BR$92:BR124),$F125-SUM($G125:BQ125)),0)</f>
        <v>0</v>
      </c>
      <c r="BS125" s="203">
        <f ca="1">IF(AND(BS$2&gt;$D125,BS$2&lt;=EOMONTH($D125,MatCF)),MIN(BS$77-SUM(BS$92:BS124),$F125-SUM($G125:BR125)),0)</f>
        <v>0</v>
      </c>
      <c r="BT125" s="203">
        <f ca="1">IF(AND(BT$2&gt;$D125,BT$2&lt;=EOMONTH($D125,MatCF)),MIN(BT$77-SUM(BT$92:BT124),$F125-SUM($G125:BS125)),0)</f>
        <v>0</v>
      </c>
      <c r="BU125" s="203">
        <f ca="1">IF(AND(BU$2&gt;$D125,BU$2&lt;=EOMONTH($D125,MatCF)),MIN(BU$77-SUM(BU$92:BU124),$F125-SUM($G125:BT125)),0)</f>
        <v>0</v>
      </c>
      <c r="BV125" s="203">
        <f ca="1">IF(AND(BV$2&gt;$D125,BV$2&lt;=EOMONTH($D125,MatCF)),MIN(BV$77-SUM(BV$92:BV124),$F125-SUM($G125:BU125)),0)</f>
        <v>0</v>
      </c>
      <c r="BW125" s="203">
        <f ca="1">IF(AND(BW$2&gt;$D125,BW$2&lt;=EOMONTH($D125,MatCF)),MIN(BW$77-SUM(BW$92:BW124),$F125-SUM($G125:BV125)),0)</f>
        <v>0</v>
      </c>
      <c r="BX125" s="203">
        <f ca="1">IF(AND(BX$2&gt;$D125,BX$2&lt;=EOMONTH($D125,MatCF)),MIN(BX$77-SUM(BX$92:BX124),$F125-SUM($G125:BW125)),0)</f>
        <v>0</v>
      </c>
      <c r="BY125" s="203">
        <f ca="1">IF(AND(BY$2&gt;$D125,BY$2&lt;=EOMONTH($D125,MatCF)),MIN(BY$77-SUM(BY$92:BY124),$F125-SUM($G125:BX125)),0)</f>
        <v>0</v>
      </c>
      <c r="BZ125" s="203">
        <f ca="1">IF(AND(BZ$2&gt;$D125,BZ$2&lt;=EOMONTH($D125,MatCF)),MIN(BZ$77-SUM(BZ$92:BZ124),$F125-SUM($G125:BY125)),0)</f>
        <v>0</v>
      </c>
      <c r="CA125" s="203">
        <f ca="1">IF(AND(CA$2&gt;$D125,CA$2&lt;=EOMONTH($D125,MatCF)),MIN(CA$77-SUM(CA$92:CA124),$F125-SUM($G125:BZ125)),0)</f>
        <v>0</v>
      </c>
      <c r="CB125" s="203">
        <f ca="1">IF(AND(CB$2&gt;$D125,CB$2&lt;=EOMONTH($D125,MatCF)),MIN(CB$77-SUM(CB$92:CB124),$F125-SUM($G125:CA125)),0)</f>
        <v>0</v>
      </c>
      <c r="CC125" s="203">
        <f ca="1">IF(AND(CC$2&gt;$D125,CC$2&lt;=EOMONTH($D125,MatCF)),MIN(CC$77-SUM(CC$92:CC124),$F125-SUM($G125:CB125)),0)</f>
        <v>0</v>
      </c>
      <c r="CD125" s="203">
        <f ca="1">IF(AND(CD$2&gt;$D125,CD$2&lt;=EOMONTH($D125,MatCF)),MIN(CD$77-SUM(CD$92:CD124),$F125-SUM($G125:CC125)),0)</f>
        <v>0</v>
      </c>
      <c r="CE125" s="203">
        <f ca="1">IF(AND(CE$2&gt;$D125,CE$2&lt;=EOMONTH($D125,MatCF)),MIN(CE$77-SUM(CE$92:CE124),$F125-SUM($G125:CD125)),0)</f>
        <v>0</v>
      </c>
      <c r="CF125" s="203">
        <f ca="1">IF(AND(CF$2&gt;$D125,CF$2&lt;=EOMONTH($D125,MatCF)),MIN(CF$77-SUM(CF$92:CF124),$F125-SUM($G125:CE125)),0)</f>
        <v>0</v>
      </c>
      <c r="CG125" s="203">
        <f ca="1">IF(AND(CG$2&gt;$D125,CG$2&lt;=EOMONTH($D125,MatCF)),MIN(CG$77-SUM(CG$92:CG124),$F125-SUM($G125:CF125)),0)</f>
        <v>0</v>
      </c>
      <c r="CH125" s="203">
        <f ca="1">IF(AND(CH$2&gt;$D125,CH$2&lt;=EOMONTH($D125,MatCF)),MIN(CH$77-SUM(CH$92:CH124),$F125-SUM($G125:CG125)),0)</f>
        <v>0</v>
      </c>
      <c r="CI125" s="203">
        <f ca="1">IF(AND(CI$2&gt;$D125,CI$2&lt;=EOMONTH($D125,MatCF)),MIN(CI$77-SUM(CI$92:CI124),$F125-SUM($G125:CH125)),0)</f>
        <v>0</v>
      </c>
      <c r="CJ125" s="203">
        <f ca="1">IF(AND(CJ$2&gt;$D125,CJ$2&lt;=EOMONTH($D125,MatCF)),MIN(CJ$77-SUM(CJ$92:CJ124),$F125-SUM($G125:CI125)),0)</f>
        <v>0</v>
      </c>
      <c r="CK125" s="203">
        <f ca="1">IF(AND(CK$2&gt;$D125,CK$2&lt;=EOMONTH($D125,MatCF)),MIN(CK$77-SUM(CK$92:CK124),$F125-SUM($G125:CJ125)),0)</f>
        <v>0</v>
      </c>
      <c r="CL125" s="203">
        <f ca="1">IF(AND(CL$2&gt;$D125,CL$2&lt;=EOMONTH($D125,MatCF)),MIN(CL$77-SUM(CL$92:CL124),$F125-SUM($G125:CK125)),0)</f>
        <v>0</v>
      </c>
      <c r="CM125" s="203">
        <f ca="1">IF(AND(CM$2&gt;$D125,CM$2&lt;=EOMONTH($D125,MatCF)),MIN(CM$77-SUM(CM$92:CM124),$F125-SUM($G125:CL125)),0)</f>
        <v>0</v>
      </c>
      <c r="CN125" s="203">
        <f ca="1">IF(AND(CN$2&gt;$D125,CN$2&lt;=EOMONTH($D125,MatCF)),MIN(CN$77-SUM(CN$92:CN124),$F125-SUM($G125:CM125)),0)</f>
        <v>0</v>
      </c>
      <c r="CO125" s="203">
        <f ca="1">IF(AND(CO$2&gt;$D125,CO$2&lt;=EOMONTH($D125,MatCF)),MIN(CO$77-SUM(CO$92:CO124),$F125-SUM($G125:CN125)),0)</f>
        <v>0</v>
      </c>
      <c r="CP125" s="203">
        <f ca="1">IF(AND(CP$2&gt;$D125,CP$2&lt;=EOMONTH($D125,MatCF)),MIN(CP$77-SUM(CP$92:CP124),$F125-SUM($G125:CO125)),0)</f>
        <v>0</v>
      </c>
      <c r="CQ125" s="203">
        <f ca="1">IF(AND(CQ$2&gt;$D125,CQ$2&lt;=EOMONTH($D125,MatCF)),MIN(CQ$77-SUM(CQ$92:CQ124),$F125-SUM($G125:CP125)),0)</f>
        <v>0</v>
      </c>
      <c r="CR125" s="203">
        <f ca="1">IF(AND(CR$2&gt;$D125,CR$2&lt;=EOMONTH($D125,MatCF)),MIN(CR$77-SUM(CR$92:CR124),$F125-SUM($G125:CQ125)),0)</f>
        <v>0</v>
      </c>
      <c r="CS125" s="203">
        <f ca="1">IF(AND(CS$2&gt;$D125,CS$2&lt;=EOMONTH($D125,MatCF)),MIN(CS$77-SUM(CS$92:CS124),$F125-SUM($G125:CR125)),0)</f>
        <v>0</v>
      </c>
      <c r="CT125" s="203">
        <f ca="1">IF(AND(CT$2&gt;$D125,CT$2&lt;=EOMONTH($D125,MatCF)),MIN(CT$77-SUM(CT$92:CT124),$F125-SUM($G125:CS125)),0)</f>
        <v>0</v>
      </c>
      <c r="CU125" s="203">
        <f ca="1">IF(AND(CU$2&gt;$D125,CU$2&lt;=EOMONTH($D125,MatCF)),MIN(CU$77-SUM(CU$92:CU124),$F125-SUM($G125:CT125)),0)</f>
        <v>0</v>
      </c>
      <c r="CV125" s="203">
        <f ca="1">IF(AND(CV$2&gt;$D125,CV$2&lt;=EOMONTH($D125,MatCF)),MIN(CV$77-SUM(CV$92:CV124),$F125-SUM($G125:CU125)),0)</f>
        <v>0</v>
      </c>
      <c r="CW125" s="203">
        <f>IF(AND(CW$2&gt;$D125,CW$2&lt;=EOMONTH($D125,MatCF)),MIN(CW$77-SUM(CW$92:CW124),$F125-SUM($G125:CV125)),0)</f>
        <v>0</v>
      </c>
      <c r="CX125" s="203">
        <f>IF(AND(CX$2&gt;$D125,CX$2&lt;=EOMONTH($D125,MatCF)),MIN(CX$77-SUM(CX$92:CX124),$F125-SUM($G125:CW125)),0)</f>
        <v>0</v>
      </c>
      <c r="CY125" s="203">
        <f>IF(AND(CY$2&gt;$D125,CY$2&lt;=EOMONTH($D125,MatCF)),MIN(CY$77-SUM(CY$92:CY124),$F125-SUM($G125:CX125)),0)</f>
        <v>0</v>
      </c>
      <c r="CZ125" s="203">
        <f>IF(AND(CZ$2&gt;$D125,CZ$2&lt;=EOMONTH($D125,MatCF)),MIN(CZ$77-SUM(CZ$92:CZ124),$F125-SUM($G125:CY125)),0)</f>
        <v>0</v>
      </c>
      <c r="DA125" s="203">
        <f>IF(AND(DA$2&gt;$D125,DA$2&lt;=EOMONTH($D125,MatCF)),MIN(DA$77-SUM(DA$92:DA124),$F125-SUM($G125:CZ125)),0)</f>
        <v>0</v>
      </c>
      <c r="DB125" s="203">
        <f>IF(AND(DB$2&gt;$D125,DB$2&lt;=EOMONTH($D125,MatCF)),MIN(DB$77-SUM(DB$92:DB124),$F125-SUM($G125:DA125)),0)</f>
        <v>0</v>
      </c>
      <c r="DC125" s="203">
        <f>IF(AND(DC$2&gt;$D125,DC$2&lt;=EOMONTH($D125,MatCF)),MIN(DC$77-SUM(DC$92:DC124),$F125-SUM($G125:DB125)),0)</f>
        <v>0</v>
      </c>
      <c r="DD125" s="203">
        <f>IF(AND(DD$2&gt;$D125,DD$2&lt;=EOMONTH($D125,MatCF)),MIN(DD$77-SUM(DD$92:DD124),$F125-SUM($G125:DC125)),0)</f>
        <v>0</v>
      </c>
      <c r="DE125" s="203">
        <f>IF(AND(DE$2&gt;$D125,DE$2&lt;=EOMONTH($D125,MatCF)),MIN(DE$77-SUM(DE$92:DE124),$F125-SUM($G125:DD125)),0)</f>
        <v>0</v>
      </c>
      <c r="DF125" s="203">
        <f>IF(AND(DF$2&gt;$D125,DF$2&lt;=EOMONTH($D125,MatCF)),MIN(DF$77-SUM(DF$92:DF124),$F125-SUM($G125:DE125)),0)</f>
        <v>0</v>
      </c>
      <c r="DG125" s="203">
        <f>IF(AND(DG$2&gt;$D125,DG$2&lt;=EOMONTH($D125,MatCF)),MIN(DG$77-SUM(DG$92:DG124),$F125-SUM($G125:DF125)),0)</f>
        <v>0</v>
      </c>
      <c r="DH125" s="203">
        <f>IF(AND(DH$2&gt;$D125,DH$2&lt;=EOMONTH($D125,MatCF)),MIN(DH$77-SUM(DH$92:DH124),$F125-SUM($G125:DG125)),0)</f>
        <v>0</v>
      </c>
      <c r="DI125" s="203">
        <f>IF(AND(DI$2&gt;$D125,DI$2&lt;=EOMONTH($D125,MatCF)),MIN(DI$77-SUM(DI$92:DI124),$F125-SUM($G125:DH125)),0)</f>
        <v>0</v>
      </c>
      <c r="DJ125" s="203">
        <f>IF(AND(DJ$2&gt;$D125,DJ$2&lt;=EOMONTH($D125,MatCF)),MIN(DJ$77-SUM(DJ$92:DJ124),$F125-SUM($G125:DI125)),0)</f>
        <v>0</v>
      </c>
      <c r="DK125" s="203">
        <f>IF(AND(DK$2&gt;$D125,DK$2&lt;=EOMONTH($D125,MatCF)),MIN(DK$77-SUM(DK$92:DK124),$F125-SUM($G125:DJ125)),0)</f>
        <v>0</v>
      </c>
      <c r="DL125" s="203">
        <f>IF(AND(DL$2&gt;$D125,DL$2&lt;=EOMONTH($D125,MatCF)),MIN(DL$77-SUM(DL$92:DL124),$F125-SUM($G125:DK125)),0)</f>
        <v>0</v>
      </c>
      <c r="DM125" s="203">
        <f>IF(AND(DM$2&gt;$D125,DM$2&lt;=EOMONTH($D125,MatCF)),MIN(DM$77-SUM(DM$92:DM124),$F125-SUM($G125:DL125)),0)</f>
        <v>0</v>
      </c>
      <c r="DN125" s="203">
        <f>IF(AND(DN$2&gt;$D125,DN$2&lt;=EOMONTH($D125,MatCF)),MIN(DN$77-SUM(DN$92:DN124),$F125-SUM($G125:DM125)),0)</f>
        <v>0</v>
      </c>
      <c r="DO125" s="203">
        <f>IF(AND(DO$2&gt;$D125,DO$2&lt;=EOMONTH($D125,MatCF)),MIN(DO$77-SUM(DO$92:DO124),$F125-SUM($G125:DN125)),0)</f>
        <v>0</v>
      </c>
      <c r="DP125" s="203">
        <f>IF(AND(DP$2&gt;$D125,DP$2&lt;=EOMONTH($D125,MatCF)),MIN(DP$77-SUM(DP$92:DP124),$F125-SUM($G125:DO125)),0)</f>
        <v>0</v>
      </c>
      <c r="DQ125" s="203">
        <f>IF(AND(DQ$2&gt;$D125,DQ$2&lt;=EOMONTH($D125,MatCF)),MIN(DQ$77-SUM(DQ$92:DQ124),$F125-SUM($G125:DP125)),0)</f>
        <v>0</v>
      </c>
      <c r="DR125" s="203">
        <f>IF(AND(DR$2&gt;$D125,DR$2&lt;=EOMONTH($D125,MatCF)),MIN(DR$77-SUM(DR$92:DR124),$F125-SUM($G125:DQ125)),0)</f>
        <v>0</v>
      </c>
      <c r="DS125" s="203">
        <f>IF(AND(DS$2&gt;$D125,DS$2&lt;=EOMONTH($D125,MatCF)),MIN(DS$77-SUM(DS$92:DS124),$F125-SUM($G125:DR125)),0)</f>
        <v>0</v>
      </c>
    </row>
    <row r="126" spans="1:123" ht="12.5" x14ac:dyDescent="0.25">
      <c r="A126" s="171">
        <f t="shared" si="679"/>
        <v>34</v>
      </c>
      <c r="B126" s="226"/>
      <c r="C126" s="227"/>
      <c r="D126" s="226">
        <v>47026</v>
      </c>
      <c r="E126" s="171"/>
      <c r="F126" s="203">
        <f ca="1"/>
        <v>0</v>
      </c>
      <c r="G126" s="203"/>
      <c r="H126" s="203">
        <f>IF(AND(H$2&gt;$D126,H$2&lt;=EOMONTH($D126,MatCF)),MIN(H$77-SUM(H$92:H125),$F126-SUM(G126:$G126)),0)</f>
        <v>0</v>
      </c>
      <c r="I126" s="203">
        <f>IF(AND(I$2&gt;$D126,I$2&lt;=EOMONTH($D126,MatCF)),MIN(I$77-SUM(I$92:I125),$F126-SUM($G126:H126)),0)</f>
        <v>0</v>
      </c>
      <c r="J126" s="203">
        <f>IF(AND(J$2&gt;$D126,J$2&lt;=EOMONTH($D126,MatCF)),MIN(J$77-SUM(J$92:J125),$F126-SUM($G126:I126)),0)</f>
        <v>0</v>
      </c>
      <c r="K126" s="203">
        <f>IF(AND(K$2&gt;$D126,K$2&lt;=EOMONTH($D126,MatCF)),MIN(K$77-SUM(K$92:K125),$F126-SUM($G126:J126)),0)</f>
        <v>0</v>
      </c>
      <c r="L126" s="203">
        <f>IF(AND(L$2&gt;$D126,L$2&lt;=EOMONTH($D126,MatCF)),MIN(L$77-SUM(L$92:L125),$F126-SUM($G126:K126)),0)</f>
        <v>0</v>
      </c>
      <c r="M126" s="203">
        <f>IF(AND(M$2&gt;$D126,M$2&lt;=EOMONTH($D126,MatCF)),MIN(M$77-SUM(M$92:M125),$F126-SUM($G126:L126)),0)</f>
        <v>0</v>
      </c>
      <c r="N126" s="203">
        <f>IF(AND(N$2&gt;$D126,N$2&lt;=EOMONTH($D126,MatCF)),MIN(N$77-SUM(N$92:N125),$F126-SUM($G126:M126)),0)</f>
        <v>0</v>
      </c>
      <c r="O126" s="203">
        <f>IF(AND(O$2&gt;$D126,O$2&lt;=EOMONTH($D126,MatCF)),MIN(O$77-SUM(O$92:O125),$F126-SUM($G126:N126)),0)</f>
        <v>0</v>
      </c>
      <c r="P126" s="203">
        <f>IF(AND(P$2&gt;$D126,P$2&lt;=EOMONTH($D126,MatCF)),MIN(P$77-SUM(P$92:P125),$F126-SUM($G126:O126)),0)</f>
        <v>0</v>
      </c>
      <c r="Q126" s="203">
        <f>IF(AND(Q$2&gt;$D126,Q$2&lt;=EOMONTH($D126,MatCF)),MIN(Q$77-SUM(Q$92:Q125),$F126-SUM($G126:P126)),0)</f>
        <v>0</v>
      </c>
      <c r="R126" s="203">
        <f>IF(AND(R$2&gt;$D126,R$2&lt;=EOMONTH($D126,MatCF)),MIN(R$77-SUM(R$92:R125),$F126-SUM($G126:Q126)),0)</f>
        <v>0</v>
      </c>
      <c r="S126" s="203">
        <f>IF(AND(S$2&gt;$D126,S$2&lt;=EOMONTH($D126,MatCF)),MIN(S$77-SUM(S$92:S125),$F126-SUM($G126:R126)),0)</f>
        <v>0</v>
      </c>
      <c r="T126" s="203">
        <f>IF(AND(T$2&gt;$D126,T$2&lt;=EOMONTH($D126,MatCF)),MIN(T$77-SUM(T$92:T125),$F126-SUM($G126:S126)),0)</f>
        <v>0</v>
      </c>
      <c r="U126" s="203">
        <f>IF(AND(U$2&gt;$D126,U$2&lt;=EOMONTH($D126,MatCF)),MIN(U$77-SUM(U$92:U125),$F126-SUM($G126:T126)),0)</f>
        <v>0</v>
      </c>
      <c r="V126" s="203">
        <f>IF(AND(V$2&gt;$D126,V$2&lt;=EOMONTH($D126,MatCF)),MIN(V$77-SUM(V$92:V125),$F126-SUM($G126:U126)),0)</f>
        <v>0</v>
      </c>
      <c r="W126" s="203">
        <f>IF(AND(W$2&gt;$D126,W$2&lt;=EOMONTH($D126,MatCF)),MIN(W$77-SUM(W$92:W125),$F126-SUM($G126:V126)),0)</f>
        <v>0</v>
      </c>
      <c r="X126" s="203">
        <f>IF(AND(X$2&gt;$D126,X$2&lt;=EOMONTH($D126,MatCF)),MIN(X$77-SUM(X$92:X125),$F126-SUM($G126:W126)),0)</f>
        <v>0</v>
      </c>
      <c r="Y126" s="203">
        <f>IF(AND(Y$2&gt;$D126,Y$2&lt;=EOMONTH($D126,MatCF)),MIN(Y$77-SUM(Y$92:Y125),$F126-SUM($G126:X126)),0)</f>
        <v>0</v>
      </c>
      <c r="Z126" s="203">
        <f>IF(AND(Z$2&gt;$D126,Z$2&lt;=EOMONTH($D126,MatCF)),MIN(Z$77-SUM(Z$92:Z125),$F126-SUM($G126:Y126)),0)</f>
        <v>0</v>
      </c>
      <c r="AA126" s="203">
        <f>IF(AND(AA$2&gt;$D126,AA$2&lt;=EOMONTH($D126,MatCF)),MIN(AA$77-SUM(AA$92:AA125),$F126-SUM($G126:Z126)),0)</f>
        <v>0</v>
      </c>
      <c r="AB126" s="203">
        <f>IF(AND(AB$2&gt;$D126,AB$2&lt;=EOMONTH($D126,MatCF)),MIN(AB$77-SUM(AB$92:AB125),$F126-SUM($G126:AA126)),0)</f>
        <v>0</v>
      </c>
      <c r="AC126" s="203">
        <f>IF(AND(AC$2&gt;$D126,AC$2&lt;=EOMONTH($D126,MatCF)),MIN(AC$77-SUM(AC$92:AC125),$F126-SUM($G126:AB126)),0)</f>
        <v>0</v>
      </c>
      <c r="AD126" s="203">
        <f>IF(AND(AD$2&gt;$D126,AD$2&lt;=EOMONTH($D126,MatCF)),MIN(AD$77-SUM(AD$92:AD125),$F126-SUM($G126:AC126)),0)</f>
        <v>0</v>
      </c>
      <c r="AE126" s="203">
        <f>IF(AND(AE$2&gt;$D126,AE$2&lt;=EOMONTH($D126,MatCF)),MIN(AE$77-SUM(AE$92:AE125),$F126-SUM($G126:AD126)),0)</f>
        <v>0</v>
      </c>
      <c r="AF126" s="203">
        <f>IF(AND(AF$2&gt;$D126,AF$2&lt;=EOMONTH($D126,MatCF)),MIN(AF$77-SUM(AF$92:AF125),$F126-SUM($G126:AE126)),0)</f>
        <v>0</v>
      </c>
      <c r="AG126" s="203">
        <f>IF(AND(AG$2&gt;$D126,AG$2&lt;=EOMONTH($D126,MatCF)),MIN(AG$77-SUM(AG$92:AG125),$F126-SUM($G126:AF126)),0)</f>
        <v>0</v>
      </c>
      <c r="AH126" s="203">
        <f>IF(AND(AH$2&gt;$D126,AH$2&lt;=EOMONTH($D126,MatCF)),MIN(AH$77-SUM(AH$92:AH125),$F126-SUM($G126:AG126)),0)</f>
        <v>0</v>
      </c>
      <c r="AI126" s="203">
        <f>IF(AND(AI$2&gt;$D126,AI$2&lt;=EOMONTH($D126,MatCF)),MIN(AI$77-SUM(AI$92:AI125),$F126-SUM($G126:AH126)),0)</f>
        <v>0</v>
      </c>
      <c r="AJ126" s="203">
        <f>IF(AND(AJ$2&gt;$D126,AJ$2&lt;=EOMONTH($D126,MatCF)),MIN(AJ$77-SUM(AJ$92:AJ125),$F126-SUM($G126:AI126)),0)</f>
        <v>0</v>
      </c>
      <c r="AK126" s="203">
        <f>IF(AND(AK$2&gt;$D126,AK$2&lt;=EOMONTH($D126,MatCF)),MIN(AK$77-SUM(AK$92:AK125),$F126-SUM($G126:AJ126)),0)</f>
        <v>0</v>
      </c>
      <c r="AL126" s="203">
        <f>IF(AND(AL$2&gt;$D126,AL$2&lt;=EOMONTH($D126,MatCF)),MIN(AL$77-SUM(AL$92:AL125),$F126-SUM($G126:AK126)),0)</f>
        <v>0</v>
      </c>
      <c r="AM126" s="203">
        <f>IF(AND(AM$2&gt;$D126,AM$2&lt;=EOMONTH($D126,MatCF)),MIN(AM$77-SUM(AM$92:AM125),$F126-SUM($G126:AL126)),0)</f>
        <v>0</v>
      </c>
      <c r="AN126" s="203">
        <f>IF(AND(AN$2&gt;$D126,AN$2&lt;=EOMONTH($D126,MatCF)),MIN(AN$77-SUM(AN$92:AN125),$F126-SUM($G126:AM126)),0)</f>
        <v>0</v>
      </c>
      <c r="AO126" s="203">
        <f>IF(AND(AO$2&gt;$D126,AO$2&lt;=EOMONTH($D126,MatCF)),MIN(AO$77-SUM(AO$92:AO125),$F126-SUM($G126:AN126)),0)</f>
        <v>0</v>
      </c>
      <c r="AP126" s="203">
        <f ca="1">IF(AND(AP$2&gt;$D126,AP$2&lt;=EOMONTH($D126,MatCF)),MIN(AP$77-SUM(AP$92:AP125),$F126-SUM($G126:AO126)),0)</f>
        <v>0</v>
      </c>
      <c r="AQ126" s="203">
        <f ca="1">IF(AND(AQ$2&gt;$D126,AQ$2&lt;=EOMONTH($D126,MatCF)),MIN(AQ$77-SUM(AQ$92:AQ125),$F126-SUM($G126:AP126)),0)</f>
        <v>0</v>
      </c>
      <c r="AR126" s="203">
        <f ca="1">IF(AND(AR$2&gt;$D126,AR$2&lt;=EOMONTH($D126,MatCF)),MIN(AR$77-SUM(AR$92:AR125),$F126-SUM($G126:AQ126)),0)</f>
        <v>0</v>
      </c>
      <c r="AS126" s="203">
        <f ca="1">IF(AND(AS$2&gt;$D126,AS$2&lt;=EOMONTH($D126,MatCF)),MIN(AS$77-SUM(AS$92:AS125),$F126-SUM($G126:AR126)),0)</f>
        <v>0</v>
      </c>
      <c r="AT126" s="203">
        <f ca="1">IF(AND(AT$2&gt;$D126,AT$2&lt;=EOMONTH($D126,MatCF)),MIN(AT$77-SUM(AT$92:AT125),$F126-SUM($G126:AS126)),0)</f>
        <v>0</v>
      </c>
      <c r="AU126" s="203">
        <f ca="1">IF(AND(AU$2&gt;$D126,AU$2&lt;=EOMONTH($D126,MatCF)),MIN(AU$77-SUM(AU$92:AU125),$F126-SUM($G126:AT126)),0)</f>
        <v>0</v>
      </c>
      <c r="AV126" s="203">
        <f ca="1">IF(AND(AV$2&gt;$D126,AV$2&lt;=EOMONTH($D126,MatCF)),MIN(AV$77-SUM(AV$92:AV125),$F126-SUM($G126:AU126)),0)</f>
        <v>0</v>
      </c>
      <c r="AW126" s="203">
        <f ca="1">IF(AND(AW$2&gt;$D126,AW$2&lt;=EOMONTH($D126,MatCF)),MIN(AW$77-SUM(AW$92:AW125),$F126-SUM($G126:AV126)),0)</f>
        <v>0</v>
      </c>
      <c r="AX126" s="203">
        <f ca="1">IF(AND(AX$2&gt;$D126,AX$2&lt;=EOMONTH($D126,MatCF)),MIN(AX$77-SUM(AX$92:AX125),$F126-SUM($G126:AW126)),0)</f>
        <v>0</v>
      </c>
      <c r="AY126" s="203">
        <f ca="1">IF(AND(AY$2&gt;$D126,AY$2&lt;=EOMONTH($D126,MatCF)),MIN(AY$77-SUM(AY$92:AY125),$F126-SUM($G126:AX126)),0)</f>
        <v>0</v>
      </c>
      <c r="AZ126" s="203">
        <f ca="1">IF(AND(AZ$2&gt;$D126,AZ$2&lt;=EOMONTH($D126,MatCF)),MIN(AZ$77-SUM(AZ$92:AZ125),$F126-SUM($G126:AY126)),0)</f>
        <v>0</v>
      </c>
      <c r="BA126" s="203">
        <f ca="1">IF(AND(BA$2&gt;$D126,BA$2&lt;=EOMONTH($D126,MatCF)),MIN(BA$77-SUM(BA$92:BA125),$F126-SUM($G126:AZ126)),0)</f>
        <v>0</v>
      </c>
      <c r="BB126" s="203">
        <f ca="1">IF(AND(BB$2&gt;$D126,BB$2&lt;=EOMONTH($D126,MatCF)),MIN(BB$77-SUM(BB$92:BB125),$F126-SUM($G126:BA126)),0)</f>
        <v>0</v>
      </c>
      <c r="BC126" s="203">
        <f ca="1">IF(AND(BC$2&gt;$D126,BC$2&lt;=EOMONTH($D126,MatCF)),MIN(BC$77-SUM(BC$92:BC125),$F126-SUM($G126:BB126)),0)</f>
        <v>0</v>
      </c>
      <c r="BD126" s="203">
        <f ca="1">IF(AND(BD$2&gt;$D126,BD$2&lt;=EOMONTH($D126,MatCF)),MIN(BD$77-SUM(BD$92:BD125),$F126-SUM($G126:BC126)),0)</f>
        <v>0</v>
      </c>
      <c r="BE126" s="203">
        <f ca="1">IF(AND(BE$2&gt;$D126,BE$2&lt;=EOMONTH($D126,MatCF)),MIN(BE$77-SUM(BE$92:BE125),$F126-SUM($G126:BD126)),0)</f>
        <v>0</v>
      </c>
      <c r="BF126" s="203">
        <f ca="1">IF(AND(BF$2&gt;$D126,BF$2&lt;=EOMONTH($D126,MatCF)),MIN(BF$77-SUM(BF$92:BF125),$F126-SUM($G126:BE126)),0)</f>
        <v>0</v>
      </c>
      <c r="BG126" s="203">
        <f ca="1">IF(AND(BG$2&gt;$D126,BG$2&lt;=EOMONTH($D126,MatCF)),MIN(BG$77-SUM(BG$92:BG125),$F126-SUM($G126:BF126)),0)</f>
        <v>0</v>
      </c>
      <c r="BH126" s="203">
        <f ca="1">IF(AND(BH$2&gt;$D126,BH$2&lt;=EOMONTH($D126,MatCF)),MIN(BH$77-SUM(BH$92:BH125),$F126-SUM($G126:BG126)),0)</f>
        <v>0</v>
      </c>
      <c r="BI126" s="203">
        <f ca="1">IF(AND(BI$2&gt;$D126,BI$2&lt;=EOMONTH($D126,MatCF)),MIN(BI$77-SUM(BI$92:BI125),$F126-SUM($G126:BH126)),0)</f>
        <v>0</v>
      </c>
      <c r="BJ126" s="203">
        <f ca="1">IF(AND(BJ$2&gt;$D126,BJ$2&lt;=EOMONTH($D126,MatCF)),MIN(BJ$77-SUM(BJ$92:BJ125),$F126-SUM($G126:BI126)),0)</f>
        <v>0</v>
      </c>
      <c r="BK126" s="203">
        <f ca="1">IF(AND(BK$2&gt;$D126,BK$2&lt;=EOMONTH($D126,MatCF)),MIN(BK$77-SUM(BK$92:BK125),$F126-SUM($G126:BJ126)),0)</f>
        <v>0</v>
      </c>
      <c r="BL126" s="203">
        <f ca="1">IF(AND(BL$2&gt;$D126,BL$2&lt;=EOMONTH($D126,MatCF)),MIN(BL$77-SUM(BL$92:BL125),$F126-SUM($G126:BK126)),0)</f>
        <v>0</v>
      </c>
      <c r="BM126" s="203">
        <f ca="1">IF(AND(BM$2&gt;$D126,BM$2&lt;=EOMONTH($D126,MatCF)),MIN(BM$77-SUM(BM$92:BM125),$F126-SUM($G126:BL126)),0)</f>
        <v>0</v>
      </c>
      <c r="BN126" s="203">
        <f ca="1">IF(AND(BN$2&gt;$D126,BN$2&lt;=EOMONTH($D126,MatCF)),MIN(BN$77-SUM(BN$92:BN125),$F126-SUM($G126:BM126)),0)</f>
        <v>0</v>
      </c>
      <c r="BO126" s="203">
        <f ca="1">IF(AND(BO$2&gt;$D126,BO$2&lt;=EOMONTH($D126,MatCF)),MIN(BO$77-SUM(BO$92:BO125),$F126-SUM($G126:BN126)),0)</f>
        <v>0</v>
      </c>
      <c r="BP126" s="203">
        <f ca="1">IF(AND(BP$2&gt;$D126,BP$2&lt;=EOMONTH($D126,MatCF)),MIN(BP$77-SUM(BP$92:BP125),$F126-SUM($G126:BO126)),0)</f>
        <v>0</v>
      </c>
      <c r="BQ126" s="203">
        <f ca="1">IF(AND(BQ$2&gt;$D126,BQ$2&lt;=EOMONTH($D126,MatCF)),MIN(BQ$77-SUM(BQ$92:BQ125),$F126-SUM($G126:BP126)),0)</f>
        <v>0</v>
      </c>
      <c r="BR126" s="203">
        <f ca="1">IF(AND(BR$2&gt;$D126,BR$2&lt;=EOMONTH($D126,MatCF)),MIN(BR$77-SUM(BR$92:BR125),$F126-SUM($G126:BQ126)),0)</f>
        <v>0</v>
      </c>
      <c r="BS126" s="203">
        <f ca="1">IF(AND(BS$2&gt;$D126,BS$2&lt;=EOMONTH($D126,MatCF)),MIN(BS$77-SUM(BS$92:BS125),$F126-SUM($G126:BR126)),0)</f>
        <v>0</v>
      </c>
      <c r="BT126" s="203">
        <f ca="1">IF(AND(BT$2&gt;$D126,BT$2&lt;=EOMONTH($D126,MatCF)),MIN(BT$77-SUM(BT$92:BT125),$F126-SUM($G126:BS126)),0)</f>
        <v>0</v>
      </c>
      <c r="BU126" s="203">
        <f ca="1">IF(AND(BU$2&gt;$D126,BU$2&lt;=EOMONTH($D126,MatCF)),MIN(BU$77-SUM(BU$92:BU125),$F126-SUM($G126:BT126)),0)</f>
        <v>0</v>
      </c>
      <c r="BV126" s="203">
        <f ca="1">IF(AND(BV$2&gt;$D126,BV$2&lt;=EOMONTH($D126,MatCF)),MIN(BV$77-SUM(BV$92:BV125),$F126-SUM($G126:BU126)),0)</f>
        <v>0</v>
      </c>
      <c r="BW126" s="203">
        <f ca="1">IF(AND(BW$2&gt;$D126,BW$2&lt;=EOMONTH($D126,MatCF)),MIN(BW$77-SUM(BW$92:BW125),$F126-SUM($G126:BV126)),0)</f>
        <v>0</v>
      </c>
      <c r="BX126" s="203">
        <f ca="1">IF(AND(BX$2&gt;$D126,BX$2&lt;=EOMONTH($D126,MatCF)),MIN(BX$77-SUM(BX$92:BX125),$F126-SUM($G126:BW126)),0)</f>
        <v>0</v>
      </c>
      <c r="BY126" s="203">
        <f ca="1">IF(AND(BY$2&gt;$D126,BY$2&lt;=EOMONTH($D126,MatCF)),MIN(BY$77-SUM(BY$92:BY125),$F126-SUM($G126:BX126)),0)</f>
        <v>0</v>
      </c>
      <c r="BZ126" s="203">
        <f ca="1">IF(AND(BZ$2&gt;$D126,BZ$2&lt;=EOMONTH($D126,MatCF)),MIN(BZ$77-SUM(BZ$92:BZ125),$F126-SUM($G126:BY126)),0)</f>
        <v>0</v>
      </c>
      <c r="CA126" s="203">
        <f ca="1">IF(AND(CA$2&gt;$D126,CA$2&lt;=EOMONTH($D126,MatCF)),MIN(CA$77-SUM(CA$92:CA125),$F126-SUM($G126:BZ126)),0)</f>
        <v>0</v>
      </c>
      <c r="CB126" s="203">
        <f ca="1">IF(AND(CB$2&gt;$D126,CB$2&lt;=EOMONTH($D126,MatCF)),MIN(CB$77-SUM(CB$92:CB125),$F126-SUM($G126:CA126)),0)</f>
        <v>0</v>
      </c>
      <c r="CC126" s="203">
        <f ca="1">IF(AND(CC$2&gt;$D126,CC$2&lt;=EOMONTH($D126,MatCF)),MIN(CC$77-SUM(CC$92:CC125),$F126-SUM($G126:CB126)),0)</f>
        <v>0</v>
      </c>
      <c r="CD126" s="203">
        <f ca="1">IF(AND(CD$2&gt;$D126,CD$2&lt;=EOMONTH($D126,MatCF)),MIN(CD$77-SUM(CD$92:CD125),$F126-SUM($G126:CC126)),0)</f>
        <v>0</v>
      </c>
      <c r="CE126" s="203">
        <f ca="1">IF(AND(CE$2&gt;$D126,CE$2&lt;=EOMONTH($D126,MatCF)),MIN(CE$77-SUM(CE$92:CE125),$F126-SUM($G126:CD126)),0)</f>
        <v>0</v>
      </c>
      <c r="CF126" s="203">
        <f ca="1">IF(AND(CF$2&gt;$D126,CF$2&lt;=EOMONTH($D126,MatCF)),MIN(CF$77-SUM(CF$92:CF125),$F126-SUM($G126:CE126)),0)</f>
        <v>0</v>
      </c>
      <c r="CG126" s="203">
        <f ca="1">IF(AND(CG$2&gt;$D126,CG$2&lt;=EOMONTH($D126,MatCF)),MIN(CG$77-SUM(CG$92:CG125),$F126-SUM($G126:CF126)),0)</f>
        <v>0</v>
      </c>
      <c r="CH126" s="203">
        <f ca="1">IF(AND(CH$2&gt;$D126,CH$2&lt;=EOMONTH($D126,MatCF)),MIN(CH$77-SUM(CH$92:CH125),$F126-SUM($G126:CG126)),0)</f>
        <v>0</v>
      </c>
      <c r="CI126" s="203">
        <f ca="1">IF(AND(CI$2&gt;$D126,CI$2&lt;=EOMONTH($D126,MatCF)),MIN(CI$77-SUM(CI$92:CI125),$F126-SUM($G126:CH126)),0)</f>
        <v>0</v>
      </c>
      <c r="CJ126" s="203">
        <f ca="1">IF(AND(CJ$2&gt;$D126,CJ$2&lt;=EOMONTH($D126,MatCF)),MIN(CJ$77-SUM(CJ$92:CJ125),$F126-SUM($G126:CI126)),0)</f>
        <v>0</v>
      </c>
      <c r="CK126" s="203">
        <f ca="1">IF(AND(CK$2&gt;$D126,CK$2&lt;=EOMONTH($D126,MatCF)),MIN(CK$77-SUM(CK$92:CK125),$F126-SUM($G126:CJ126)),0)</f>
        <v>0</v>
      </c>
      <c r="CL126" s="203">
        <f ca="1">IF(AND(CL$2&gt;$D126,CL$2&lt;=EOMONTH($D126,MatCF)),MIN(CL$77-SUM(CL$92:CL125),$F126-SUM($G126:CK126)),0)</f>
        <v>0</v>
      </c>
      <c r="CM126" s="203">
        <f ca="1">IF(AND(CM$2&gt;$D126,CM$2&lt;=EOMONTH($D126,MatCF)),MIN(CM$77-SUM(CM$92:CM125),$F126-SUM($G126:CL126)),0)</f>
        <v>0</v>
      </c>
      <c r="CN126" s="203">
        <f ca="1">IF(AND(CN$2&gt;$D126,CN$2&lt;=EOMONTH($D126,MatCF)),MIN(CN$77-SUM(CN$92:CN125),$F126-SUM($G126:CM126)),0)</f>
        <v>0</v>
      </c>
      <c r="CO126" s="203">
        <f ca="1">IF(AND(CO$2&gt;$D126,CO$2&lt;=EOMONTH($D126,MatCF)),MIN(CO$77-SUM(CO$92:CO125),$F126-SUM($G126:CN126)),0)</f>
        <v>0</v>
      </c>
      <c r="CP126" s="203">
        <f ca="1">IF(AND(CP$2&gt;$D126,CP$2&lt;=EOMONTH($D126,MatCF)),MIN(CP$77-SUM(CP$92:CP125),$F126-SUM($G126:CO126)),0)</f>
        <v>0</v>
      </c>
      <c r="CQ126" s="203">
        <f ca="1">IF(AND(CQ$2&gt;$D126,CQ$2&lt;=EOMONTH($D126,MatCF)),MIN(CQ$77-SUM(CQ$92:CQ125),$F126-SUM($G126:CP126)),0)</f>
        <v>0</v>
      </c>
      <c r="CR126" s="203">
        <f ca="1">IF(AND(CR$2&gt;$D126,CR$2&lt;=EOMONTH($D126,MatCF)),MIN(CR$77-SUM(CR$92:CR125),$F126-SUM($G126:CQ126)),0)</f>
        <v>0</v>
      </c>
      <c r="CS126" s="203">
        <f ca="1">IF(AND(CS$2&gt;$D126,CS$2&lt;=EOMONTH($D126,MatCF)),MIN(CS$77-SUM(CS$92:CS125),$F126-SUM($G126:CR126)),0)</f>
        <v>0</v>
      </c>
      <c r="CT126" s="203">
        <f ca="1">IF(AND(CT$2&gt;$D126,CT$2&lt;=EOMONTH($D126,MatCF)),MIN(CT$77-SUM(CT$92:CT125),$F126-SUM($G126:CS126)),0)</f>
        <v>0</v>
      </c>
      <c r="CU126" s="203">
        <f ca="1">IF(AND(CU$2&gt;$D126,CU$2&lt;=EOMONTH($D126,MatCF)),MIN(CU$77-SUM(CU$92:CU125),$F126-SUM($G126:CT126)),0)</f>
        <v>0</v>
      </c>
      <c r="CV126" s="203">
        <f ca="1">IF(AND(CV$2&gt;$D126,CV$2&lt;=EOMONTH($D126,MatCF)),MIN(CV$77-SUM(CV$92:CV125),$F126-SUM($G126:CU126)),0)</f>
        <v>0</v>
      </c>
      <c r="CW126" s="203">
        <f ca="1">IF(AND(CW$2&gt;$D126,CW$2&lt;=EOMONTH($D126,MatCF)),MIN(CW$77-SUM(CW$92:CW125),$F126-SUM($G126:CV126)),0)</f>
        <v>0</v>
      </c>
      <c r="CX126" s="203">
        <f>IF(AND(CX$2&gt;$D126,CX$2&lt;=EOMONTH($D126,MatCF)),MIN(CX$77-SUM(CX$92:CX125),$F126-SUM($G126:CW126)),0)</f>
        <v>0</v>
      </c>
      <c r="CY126" s="203">
        <f>IF(AND(CY$2&gt;$D126,CY$2&lt;=EOMONTH($D126,MatCF)),MIN(CY$77-SUM(CY$92:CY125),$F126-SUM($G126:CX126)),0)</f>
        <v>0</v>
      </c>
      <c r="CZ126" s="203">
        <f>IF(AND(CZ$2&gt;$D126,CZ$2&lt;=EOMONTH($D126,MatCF)),MIN(CZ$77-SUM(CZ$92:CZ125),$F126-SUM($G126:CY126)),0)</f>
        <v>0</v>
      </c>
      <c r="DA126" s="203">
        <f>IF(AND(DA$2&gt;$D126,DA$2&lt;=EOMONTH($D126,MatCF)),MIN(DA$77-SUM(DA$92:DA125),$F126-SUM($G126:CZ126)),0)</f>
        <v>0</v>
      </c>
      <c r="DB126" s="203">
        <f>IF(AND(DB$2&gt;$D126,DB$2&lt;=EOMONTH($D126,MatCF)),MIN(DB$77-SUM(DB$92:DB125),$F126-SUM($G126:DA126)),0)</f>
        <v>0</v>
      </c>
      <c r="DC126" s="203">
        <f>IF(AND(DC$2&gt;$D126,DC$2&lt;=EOMONTH($D126,MatCF)),MIN(DC$77-SUM(DC$92:DC125),$F126-SUM($G126:DB126)),0)</f>
        <v>0</v>
      </c>
      <c r="DD126" s="203">
        <f>IF(AND(DD$2&gt;$D126,DD$2&lt;=EOMONTH($D126,MatCF)),MIN(DD$77-SUM(DD$92:DD125),$F126-SUM($G126:DC126)),0)</f>
        <v>0</v>
      </c>
      <c r="DE126" s="203">
        <f>IF(AND(DE$2&gt;$D126,DE$2&lt;=EOMONTH($D126,MatCF)),MIN(DE$77-SUM(DE$92:DE125),$F126-SUM($G126:DD126)),0)</f>
        <v>0</v>
      </c>
      <c r="DF126" s="203">
        <f>IF(AND(DF$2&gt;$D126,DF$2&lt;=EOMONTH($D126,MatCF)),MIN(DF$77-SUM(DF$92:DF125),$F126-SUM($G126:DE126)),0)</f>
        <v>0</v>
      </c>
      <c r="DG126" s="203">
        <f>IF(AND(DG$2&gt;$D126,DG$2&lt;=EOMONTH($D126,MatCF)),MIN(DG$77-SUM(DG$92:DG125),$F126-SUM($G126:DF126)),0)</f>
        <v>0</v>
      </c>
      <c r="DH126" s="203">
        <f>IF(AND(DH$2&gt;$D126,DH$2&lt;=EOMONTH($D126,MatCF)),MIN(DH$77-SUM(DH$92:DH125),$F126-SUM($G126:DG126)),0)</f>
        <v>0</v>
      </c>
      <c r="DI126" s="203">
        <f>IF(AND(DI$2&gt;$D126,DI$2&lt;=EOMONTH($D126,MatCF)),MIN(DI$77-SUM(DI$92:DI125),$F126-SUM($G126:DH126)),0)</f>
        <v>0</v>
      </c>
      <c r="DJ126" s="203">
        <f>IF(AND(DJ$2&gt;$D126,DJ$2&lt;=EOMONTH($D126,MatCF)),MIN(DJ$77-SUM(DJ$92:DJ125),$F126-SUM($G126:DI126)),0)</f>
        <v>0</v>
      </c>
      <c r="DK126" s="203">
        <f>IF(AND(DK$2&gt;$D126,DK$2&lt;=EOMONTH($D126,MatCF)),MIN(DK$77-SUM(DK$92:DK125),$F126-SUM($G126:DJ126)),0)</f>
        <v>0</v>
      </c>
      <c r="DL126" s="203">
        <f>IF(AND(DL$2&gt;$D126,DL$2&lt;=EOMONTH($D126,MatCF)),MIN(DL$77-SUM(DL$92:DL125),$F126-SUM($G126:DK126)),0)</f>
        <v>0</v>
      </c>
      <c r="DM126" s="203">
        <f>IF(AND(DM$2&gt;$D126,DM$2&lt;=EOMONTH($D126,MatCF)),MIN(DM$77-SUM(DM$92:DM125),$F126-SUM($G126:DL126)),0)</f>
        <v>0</v>
      </c>
      <c r="DN126" s="203">
        <f>IF(AND(DN$2&gt;$D126,DN$2&lt;=EOMONTH($D126,MatCF)),MIN(DN$77-SUM(DN$92:DN125),$F126-SUM($G126:DM126)),0)</f>
        <v>0</v>
      </c>
      <c r="DO126" s="203">
        <f>IF(AND(DO$2&gt;$D126,DO$2&lt;=EOMONTH($D126,MatCF)),MIN(DO$77-SUM(DO$92:DO125),$F126-SUM($G126:DN126)),0)</f>
        <v>0</v>
      </c>
      <c r="DP126" s="203">
        <f>IF(AND(DP$2&gt;$D126,DP$2&lt;=EOMONTH($D126,MatCF)),MIN(DP$77-SUM(DP$92:DP125),$F126-SUM($G126:DO126)),0)</f>
        <v>0</v>
      </c>
      <c r="DQ126" s="203">
        <f>IF(AND(DQ$2&gt;$D126,DQ$2&lt;=EOMONTH($D126,MatCF)),MIN(DQ$77-SUM(DQ$92:DQ125),$F126-SUM($G126:DP126)),0)</f>
        <v>0</v>
      </c>
      <c r="DR126" s="203">
        <f>IF(AND(DR$2&gt;$D126,DR$2&lt;=EOMONTH($D126,MatCF)),MIN(DR$77-SUM(DR$92:DR125),$F126-SUM($G126:DQ126)),0)</f>
        <v>0</v>
      </c>
      <c r="DS126" s="203">
        <f>IF(AND(DS$2&gt;$D126,DS$2&lt;=EOMONTH($D126,MatCF)),MIN(DS$77-SUM(DS$92:DS125),$F126-SUM($G126:DR126)),0)</f>
        <v>0</v>
      </c>
    </row>
    <row r="127" spans="1:123" ht="12.5" x14ac:dyDescent="0.25">
      <c r="A127" s="171">
        <f t="shared" si="679"/>
        <v>35</v>
      </c>
      <c r="B127" s="226"/>
      <c r="C127" s="227"/>
      <c r="D127" s="226">
        <v>47118</v>
      </c>
      <c r="E127" s="171"/>
      <c r="F127" s="203">
        <f ca="1"/>
        <v>0</v>
      </c>
      <c r="G127" s="203"/>
      <c r="H127" s="203">
        <f>IF(AND(H$2&gt;$D127,H$2&lt;=EOMONTH($D127,MatCF)),MIN(H$77-SUM(H$92:H126),$F127-SUM(G127:$G127)),0)</f>
        <v>0</v>
      </c>
      <c r="I127" s="203">
        <f>IF(AND(I$2&gt;$D127,I$2&lt;=EOMONTH($D127,MatCF)),MIN(I$77-SUM(I$92:I126),$F127-SUM($G127:H127)),0)</f>
        <v>0</v>
      </c>
      <c r="J127" s="203">
        <f>IF(AND(J$2&gt;$D127,J$2&lt;=EOMONTH($D127,MatCF)),MIN(J$77-SUM(J$92:J126),$F127-SUM($G127:I127)),0)</f>
        <v>0</v>
      </c>
      <c r="K127" s="203">
        <f>IF(AND(K$2&gt;$D127,K$2&lt;=EOMONTH($D127,MatCF)),MIN(K$77-SUM(K$92:K126),$F127-SUM($G127:J127)),0)</f>
        <v>0</v>
      </c>
      <c r="L127" s="203">
        <f>IF(AND(L$2&gt;$D127,L$2&lt;=EOMONTH($D127,MatCF)),MIN(L$77-SUM(L$92:L126),$F127-SUM($G127:K127)),0)</f>
        <v>0</v>
      </c>
      <c r="M127" s="203">
        <f>IF(AND(M$2&gt;$D127,M$2&lt;=EOMONTH($D127,MatCF)),MIN(M$77-SUM(M$92:M126),$F127-SUM($G127:L127)),0)</f>
        <v>0</v>
      </c>
      <c r="N127" s="203">
        <f>IF(AND(N$2&gt;$D127,N$2&lt;=EOMONTH($D127,MatCF)),MIN(N$77-SUM(N$92:N126),$F127-SUM($G127:M127)),0)</f>
        <v>0</v>
      </c>
      <c r="O127" s="203">
        <f>IF(AND(O$2&gt;$D127,O$2&lt;=EOMONTH($D127,MatCF)),MIN(O$77-SUM(O$92:O126),$F127-SUM($G127:N127)),0)</f>
        <v>0</v>
      </c>
      <c r="P127" s="203">
        <f>IF(AND(P$2&gt;$D127,P$2&lt;=EOMONTH($D127,MatCF)),MIN(P$77-SUM(P$92:P126),$F127-SUM($G127:O127)),0)</f>
        <v>0</v>
      </c>
      <c r="Q127" s="203">
        <f>IF(AND(Q$2&gt;$D127,Q$2&lt;=EOMONTH($D127,MatCF)),MIN(Q$77-SUM(Q$92:Q126),$F127-SUM($G127:P127)),0)</f>
        <v>0</v>
      </c>
      <c r="R127" s="203">
        <f>IF(AND(R$2&gt;$D127,R$2&lt;=EOMONTH($D127,MatCF)),MIN(R$77-SUM(R$92:R126),$F127-SUM($G127:Q127)),0)</f>
        <v>0</v>
      </c>
      <c r="S127" s="203">
        <f>IF(AND(S$2&gt;$D127,S$2&lt;=EOMONTH($D127,MatCF)),MIN(S$77-SUM(S$92:S126),$F127-SUM($G127:R127)),0)</f>
        <v>0</v>
      </c>
      <c r="T127" s="203">
        <f>IF(AND(T$2&gt;$D127,T$2&lt;=EOMONTH($D127,MatCF)),MIN(T$77-SUM(T$92:T126),$F127-SUM($G127:S127)),0)</f>
        <v>0</v>
      </c>
      <c r="U127" s="203">
        <f>IF(AND(U$2&gt;$D127,U$2&lt;=EOMONTH($D127,MatCF)),MIN(U$77-SUM(U$92:U126),$F127-SUM($G127:T127)),0)</f>
        <v>0</v>
      </c>
      <c r="V127" s="203">
        <f>IF(AND(V$2&gt;$D127,V$2&lt;=EOMONTH($D127,MatCF)),MIN(V$77-SUM(V$92:V126),$F127-SUM($G127:U127)),0)</f>
        <v>0</v>
      </c>
      <c r="W127" s="203">
        <f>IF(AND(W$2&gt;$D127,W$2&lt;=EOMONTH($D127,MatCF)),MIN(W$77-SUM(W$92:W126),$F127-SUM($G127:V127)),0)</f>
        <v>0</v>
      </c>
      <c r="X127" s="203">
        <f>IF(AND(X$2&gt;$D127,X$2&lt;=EOMONTH($D127,MatCF)),MIN(X$77-SUM(X$92:X126),$F127-SUM($G127:W127)),0)</f>
        <v>0</v>
      </c>
      <c r="Y127" s="203">
        <f>IF(AND(Y$2&gt;$D127,Y$2&lt;=EOMONTH($D127,MatCF)),MIN(Y$77-SUM(Y$92:Y126),$F127-SUM($G127:X127)),0)</f>
        <v>0</v>
      </c>
      <c r="Z127" s="203">
        <f>IF(AND(Z$2&gt;$D127,Z$2&lt;=EOMONTH($D127,MatCF)),MIN(Z$77-SUM(Z$92:Z126),$F127-SUM($G127:Y127)),0)</f>
        <v>0</v>
      </c>
      <c r="AA127" s="203">
        <f>IF(AND(AA$2&gt;$D127,AA$2&lt;=EOMONTH($D127,MatCF)),MIN(AA$77-SUM(AA$92:AA126),$F127-SUM($G127:Z127)),0)</f>
        <v>0</v>
      </c>
      <c r="AB127" s="203">
        <f>IF(AND(AB$2&gt;$D127,AB$2&lt;=EOMONTH($D127,MatCF)),MIN(AB$77-SUM(AB$92:AB126),$F127-SUM($G127:AA127)),0)</f>
        <v>0</v>
      </c>
      <c r="AC127" s="203">
        <f>IF(AND(AC$2&gt;$D127,AC$2&lt;=EOMONTH($D127,MatCF)),MIN(AC$77-SUM(AC$92:AC126),$F127-SUM($G127:AB127)),0)</f>
        <v>0</v>
      </c>
      <c r="AD127" s="203">
        <f>IF(AND(AD$2&gt;$D127,AD$2&lt;=EOMONTH($D127,MatCF)),MIN(AD$77-SUM(AD$92:AD126),$F127-SUM($G127:AC127)),0)</f>
        <v>0</v>
      </c>
      <c r="AE127" s="203">
        <f>IF(AND(AE$2&gt;$D127,AE$2&lt;=EOMONTH($D127,MatCF)),MIN(AE$77-SUM(AE$92:AE126),$F127-SUM($G127:AD127)),0)</f>
        <v>0</v>
      </c>
      <c r="AF127" s="203">
        <f>IF(AND(AF$2&gt;$D127,AF$2&lt;=EOMONTH($D127,MatCF)),MIN(AF$77-SUM(AF$92:AF126),$F127-SUM($G127:AE127)),0)</f>
        <v>0</v>
      </c>
      <c r="AG127" s="203">
        <f>IF(AND(AG$2&gt;$D127,AG$2&lt;=EOMONTH($D127,MatCF)),MIN(AG$77-SUM(AG$92:AG126),$F127-SUM($G127:AF127)),0)</f>
        <v>0</v>
      </c>
      <c r="AH127" s="203">
        <f>IF(AND(AH$2&gt;$D127,AH$2&lt;=EOMONTH($D127,MatCF)),MIN(AH$77-SUM(AH$92:AH126),$F127-SUM($G127:AG127)),0)</f>
        <v>0</v>
      </c>
      <c r="AI127" s="203">
        <f>IF(AND(AI$2&gt;$D127,AI$2&lt;=EOMONTH($D127,MatCF)),MIN(AI$77-SUM(AI$92:AI126),$F127-SUM($G127:AH127)),0)</f>
        <v>0</v>
      </c>
      <c r="AJ127" s="203">
        <f>IF(AND(AJ$2&gt;$D127,AJ$2&lt;=EOMONTH($D127,MatCF)),MIN(AJ$77-SUM(AJ$92:AJ126),$F127-SUM($G127:AI127)),0)</f>
        <v>0</v>
      </c>
      <c r="AK127" s="203">
        <f>IF(AND(AK$2&gt;$D127,AK$2&lt;=EOMONTH($D127,MatCF)),MIN(AK$77-SUM(AK$92:AK126),$F127-SUM($G127:AJ127)),0)</f>
        <v>0</v>
      </c>
      <c r="AL127" s="203">
        <f>IF(AND(AL$2&gt;$D127,AL$2&lt;=EOMONTH($D127,MatCF)),MIN(AL$77-SUM(AL$92:AL126),$F127-SUM($G127:AK127)),0)</f>
        <v>0</v>
      </c>
      <c r="AM127" s="203">
        <f>IF(AND(AM$2&gt;$D127,AM$2&lt;=EOMONTH($D127,MatCF)),MIN(AM$77-SUM(AM$92:AM126),$F127-SUM($G127:AL127)),0)</f>
        <v>0</v>
      </c>
      <c r="AN127" s="203">
        <f>IF(AND(AN$2&gt;$D127,AN$2&lt;=EOMONTH($D127,MatCF)),MIN(AN$77-SUM(AN$92:AN126),$F127-SUM($G127:AM127)),0)</f>
        <v>0</v>
      </c>
      <c r="AO127" s="203">
        <f>IF(AND(AO$2&gt;$D127,AO$2&lt;=EOMONTH($D127,MatCF)),MIN(AO$77-SUM(AO$92:AO126),$F127-SUM($G127:AN127)),0)</f>
        <v>0</v>
      </c>
      <c r="AP127" s="203">
        <f>IF(AND(AP$2&gt;$D127,AP$2&lt;=EOMONTH($D127,MatCF)),MIN(AP$77-SUM(AP$92:AP126),$F127-SUM($G127:AO127)),0)</f>
        <v>0</v>
      </c>
      <c r="AQ127" s="203">
        <f ca="1">IF(AND(AQ$2&gt;$D127,AQ$2&lt;=EOMONTH($D127,MatCF)),MIN(AQ$77-SUM(AQ$92:AQ126),$F127-SUM($G127:AP127)),0)</f>
        <v>0</v>
      </c>
      <c r="AR127" s="203">
        <f ca="1">IF(AND(AR$2&gt;$D127,AR$2&lt;=EOMONTH($D127,MatCF)),MIN(AR$77-SUM(AR$92:AR126),$F127-SUM($G127:AQ127)),0)</f>
        <v>0</v>
      </c>
      <c r="AS127" s="203">
        <f ca="1">IF(AND(AS$2&gt;$D127,AS$2&lt;=EOMONTH($D127,MatCF)),MIN(AS$77-SUM(AS$92:AS126),$F127-SUM($G127:AR127)),0)</f>
        <v>0</v>
      </c>
      <c r="AT127" s="203">
        <f ca="1">IF(AND(AT$2&gt;$D127,AT$2&lt;=EOMONTH($D127,MatCF)),MIN(AT$77-SUM(AT$92:AT126),$F127-SUM($G127:AS127)),0)</f>
        <v>0</v>
      </c>
      <c r="AU127" s="203">
        <f ca="1">IF(AND(AU$2&gt;$D127,AU$2&lt;=EOMONTH($D127,MatCF)),MIN(AU$77-SUM(AU$92:AU126),$F127-SUM($G127:AT127)),0)</f>
        <v>0</v>
      </c>
      <c r="AV127" s="203">
        <f ca="1">IF(AND(AV$2&gt;$D127,AV$2&lt;=EOMONTH($D127,MatCF)),MIN(AV$77-SUM(AV$92:AV126),$F127-SUM($G127:AU127)),0)</f>
        <v>0</v>
      </c>
      <c r="AW127" s="203">
        <f ca="1">IF(AND(AW$2&gt;$D127,AW$2&lt;=EOMONTH($D127,MatCF)),MIN(AW$77-SUM(AW$92:AW126),$F127-SUM($G127:AV127)),0)</f>
        <v>0</v>
      </c>
      <c r="AX127" s="203">
        <f ca="1">IF(AND(AX$2&gt;$D127,AX$2&lt;=EOMONTH($D127,MatCF)),MIN(AX$77-SUM(AX$92:AX126),$F127-SUM($G127:AW127)),0)</f>
        <v>0</v>
      </c>
      <c r="AY127" s="203">
        <f ca="1">IF(AND(AY$2&gt;$D127,AY$2&lt;=EOMONTH($D127,MatCF)),MIN(AY$77-SUM(AY$92:AY126),$F127-SUM($G127:AX127)),0)</f>
        <v>0</v>
      </c>
      <c r="AZ127" s="203">
        <f ca="1">IF(AND(AZ$2&gt;$D127,AZ$2&lt;=EOMONTH($D127,MatCF)),MIN(AZ$77-SUM(AZ$92:AZ126),$F127-SUM($G127:AY127)),0)</f>
        <v>0</v>
      </c>
      <c r="BA127" s="203">
        <f ca="1">IF(AND(BA$2&gt;$D127,BA$2&lt;=EOMONTH($D127,MatCF)),MIN(BA$77-SUM(BA$92:BA126),$F127-SUM($G127:AZ127)),0)</f>
        <v>0</v>
      </c>
      <c r="BB127" s="203">
        <f ca="1">IF(AND(BB$2&gt;$D127,BB$2&lt;=EOMONTH($D127,MatCF)),MIN(BB$77-SUM(BB$92:BB126),$F127-SUM($G127:BA127)),0)</f>
        <v>0</v>
      </c>
      <c r="BC127" s="203">
        <f ca="1">IF(AND(BC$2&gt;$D127,BC$2&lt;=EOMONTH($D127,MatCF)),MIN(BC$77-SUM(BC$92:BC126),$F127-SUM($G127:BB127)),0)</f>
        <v>0</v>
      </c>
      <c r="BD127" s="203">
        <f ca="1">IF(AND(BD$2&gt;$D127,BD$2&lt;=EOMONTH($D127,MatCF)),MIN(BD$77-SUM(BD$92:BD126),$F127-SUM($G127:BC127)),0)</f>
        <v>0</v>
      </c>
      <c r="BE127" s="203">
        <f ca="1">IF(AND(BE$2&gt;$D127,BE$2&lt;=EOMONTH($D127,MatCF)),MIN(BE$77-SUM(BE$92:BE126),$F127-SUM($G127:BD127)),0)</f>
        <v>0</v>
      </c>
      <c r="BF127" s="203">
        <f ca="1">IF(AND(BF$2&gt;$D127,BF$2&lt;=EOMONTH($D127,MatCF)),MIN(BF$77-SUM(BF$92:BF126),$F127-SUM($G127:BE127)),0)</f>
        <v>0</v>
      </c>
      <c r="BG127" s="203">
        <f ca="1">IF(AND(BG$2&gt;$D127,BG$2&lt;=EOMONTH($D127,MatCF)),MIN(BG$77-SUM(BG$92:BG126),$F127-SUM($G127:BF127)),0)</f>
        <v>0</v>
      </c>
      <c r="BH127" s="203">
        <f ca="1">IF(AND(BH$2&gt;$D127,BH$2&lt;=EOMONTH($D127,MatCF)),MIN(BH$77-SUM(BH$92:BH126),$F127-SUM($G127:BG127)),0)</f>
        <v>0</v>
      </c>
      <c r="BI127" s="203">
        <f ca="1">IF(AND(BI$2&gt;$D127,BI$2&lt;=EOMONTH($D127,MatCF)),MIN(BI$77-SUM(BI$92:BI126),$F127-SUM($G127:BH127)),0)</f>
        <v>0</v>
      </c>
      <c r="BJ127" s="203">
        <f ca="1">IF(AND(BJ$2&gt;$D127,BJ$2&lt;=EOMONTH($D127,MatCF)),MIN(BJ$77-SUM(BJ$92:BJ126),$F127-SUM($G127:BI127)),0)</f>
        <v>0</v>
      </c>
      <c r="BK127" s="203">
        <f ca="1">IF(AND(BK$2&gt;$D127,BK$2&lt;=EOMONTH($D127,MatCF)),MIN(BK$77-SUM(BK$92:BK126),$F127-SUM($G127:BJ127)),0)</f>
        <v>0</v>
      </c>
      <c r="BL127" s="203">
        <f ca="1">IF(AND(BL$2&gt;$D127,BL$2&lt;=EOMONTH($D127,MatCF)),MIN(BL$77-SUM(BL$92:BL126),$F127-SUM($G127:BK127)),0)</f>
        <v>0</v>
      </c>
      <c r="BM127" s="203">
        <f ca="1">IF(AND(BM$2&gt;$D127,BM$2&lt;=EOMONTH($D127,MatCF)),MIN(BM$77-SUM(BM$92:BM126),$F127-SUM($G127:BL127)),0)</f>
        <v>0</v>
      </c>
      <c r="BN127" s="203">
        <f ca="1">IF(AND(BN$2&gt;$D127,BN$2&lt;=EOMONTH($D127,MatCF)),MIN(BN$77-SUM(BN$92:BN126),$F127-SUM($G127:BM127)),0)</f>
        <v>0</v>
      </c>
      <c r="BO127" s="203">
        <f ca="1">IF(AND(BO$2&gt;$D127,BO$2&lt;=EOMONTH($D127,MatCF)),MIN(BO$77-SUM(BO$92:BO126),$F127-SUM($G127:BN127)),0)</f>
        <v>0</v>
      </c>
      <c r="BP127" s="203">
        <f ca="1">IF(AND(BP$2&gt;$D127,BP$2&lt;=EOMONTH($D127,MatCF)),MIN(BP$77-SUM(BP$92:BP126),$F127-SUM($G127:BO127)),0)</f>
        <v>0</v>
      </c>
      <c r="BQ127" s="203">
        <f ca="1">IF(AND(BQ$2&gt;$D127,BQ$2&lt;=EOMONTH($D127,MatCF)),MIN(BQ$77-SUM(BQ$92:BQ126),$F127-SUM($G127:BP127)),0)</f>
        <v>0</v>
      </c>
      <c r="BR127" s="203">
        <f ca="1">IF(AND(BR$2&gt;$D127,BR$2&lt;=EOMONTH($D127,MatCF)),MIN(BR$77-SUM(BR$92:BR126),$F127-SUM($G127:BQ127)),0)</f>
        <v>0</v>
      </c>
      <c r="BS127" s="203">
        <f ca="1">IF(AND(BS$2&gt;$D127,BS$2&lt;=EOMONTH($D127,MatCF)),MIN(BS$77-SUM(BS$92:BS126),$F127-SUM($G127:BR127)),0)</f>
        <v>0</v>
      </c>
      <c r="BT127" s="203">
        <f ca="1">IF(AND(BT$2&gt;$D127,BT$2&lt;=EOMONTH($D127,MatCF)),MIN(BT$77-SUM(BT$92:BT126),$F127-SUM($G127:BS127)),0)</f>
        <v>0</v>
      </c>
      <c r="BU127" s="203">
        <f ca="1">IF(AND(BU$2&gt;$D127,BU$2&lt;=EOMONTH($D127,MatCF)),MIN(BU$77-SUM(BU$92:BU126),$F127-SUM($G127:BT127)),0)</f>
        <v>0</v>
      </c>
      <c r="BV127" s="203">
        <f ca="1">IF(AND(BV$2&gt;$D127,BV$2&lt;=EOMONTH($D127,MatCF)),MIN(BV$77-SUM(BV$92:BV126),$F127-SUM($G127:BU127)),0)</f>
        <v>0</v>
      </c>
      <c r="BW127" s="203">
        <f ca="1">IF(AND(BW$2&gt;$D127,BW$2&lt;=EOMONTH($D127,MatCF)),MIN(BW$77-SUM(BW$92:BW126),$F127-SUM($G127:BV127)),0)</f>
        <v>0</v>
      </c>
      <c r="BX127" s="203">
        <f ca="1">IF(AND(BX$2&gt;$D127,BX$2&lt;=EOMONTH($D127,MatCF)),MIN(BX$77-SUM(BX$92:BX126),$F127-SUM($G127:BW127)),0)</f>
        <v>0</v>
      </c>
      <c r="BY127" s="203">
        <f ca="1">IF(AND(BY$2&gt;$D127,BY$2&lt;=EOMONTH($D127,MatCF)),MIN(BY$77-SUM(BY$92:BY126),$F127-SUM($G127:BX127)),0)</f>
        <v>0</v>
      </c>
      <c r="BZ127" s="203">
        <f ca="1">IF(AND(BZ$2&gt;$D127,BZ$2&lt;=EOMONTH($D127,MatCF)),MIN(BZ$77-SUM(BZ$92:BZ126),$F127-SUM($G127:BY127)),0)</f>
        <v>0</v>
      </c>
      <c r="CA127" s="203">
        <f ca="1">IF(AND(CA$2&gt;$D127,CA$2&lt;=EOMONTH($D127,MatCF)),MIN(CA$77-SUM(CA$92:CA126),$F127-SUM($G127:BZ127)),0)</f>
        <v>0</v>
      </c>
      <c r="CB127" s="203">
        <f ca="1">IF(AND(CB$2&gt;$D127,CB$2&lt;=EOMONTH($D127,MatCF)),MIN(CB$77-SUM(CB$92:CB126),$F127-SUM($G127:CA127)),0)</f>
        <v>0</v>
      </c>
      <c r="CC127" s="203">
        <f ca="1">IF(AND(CC$2&gt;$D127,CC$2&lt;=EOMONTH($D127,MatCF)),MIN(CC$77-SUM(CC$92:CC126),$F127-SUM($G127:CB127)),0)</f>
        <v>0</v>
      </c>
      <c r="CD127" s="203">
        <f ca="1">IF(AND(CD$2&gt;$D127,CD$2&lt;=EOMONTH($D127,MatCF)),MIN(CD$77-SUM(CD$92:CD126),$F127-SUM($G127:CC127)),0)</f>
        <v>0</v>
      </c>
      <c r="CE127" s="203">
        <f ca="1">IF(AND(CE$2&gt;$D127,CE$2&lt;=EOMONTH($D127,MatCF)),MIN(CE$77-SUM(CE$92:CE126),$F127-SUM($G127:CD127)),0)</f>
        <v>0</v>
      </c>
      <c r="CF127" s="203">
        <f ca="1">IF(AND(CF$2&gt;$D127,CF$2&lt;=EOMONTH($D127,MatCF)),MIN(CF$77-SUM(CF$92:CF126),$F127-SUM($G127:CE127)),0)</f>
        <v>0</v>
      </c>
      <c r="CG127" s="203">
        <f ca="1">IF(AND(CG$2&gt;$D127,CG$2&lt;=EOMONTH($D127,MatCF)),MIN(CG$77-SUM(CG$92:CG126),$F127-SUM($G127:CF127)),0)</f>
        <v>0</v>
      </c>
      <c r="CH127" s="203">
        <f ca="1">IF(AND(CH$2&gt;$D127,CH$2&lt;=EOMONTH($D127,MatCF)),MIN(CH$77-SUM(CH$92:CH126),$F127-SUM($G127:CG127)),0)</f>
        <v>0</v>
      </c>
      <c r="CI127" s="203">
        <f ca="1">IF(AND(CI$2&gt;$D127,CI$2&lt;=EOMONTH($D127,MatCF)),MIN(CI$77-SUM(CI$92:CI126),$F127-SUM($G127:CH127)),0)</f>
        <v>0</v>
      </c>
      <c r="CJ127" s="203">
        <f ca="1">IF(AND(CJ$2&gt;$D127,CJ$2&lt;=EOMONTH($D127,MatCF)),MIN(CJ$77-SUM(CJ$92:CJ126),$F127-SUM($G127:CI127)),0)</f>
        <v>0</v>
      </c>
      <c r="CK127" s="203">
        <f ca="1">IF(AND(CK$2&gt;$D127,CK$2&lt;=EOMONTH($D127,MatCF)),MIN(CK$77-SUM(CK$92:CK126),$F127-SUM($G127:CJ127)),0)</f>
        <v>0</v>
      </c>
      <c r="CL127" s="203">
        <f ca="1">IF(AND(CL$2&gt;$D127,CL$2&lt;=EOMONTH($D127,MatCF)),MIN(CL$77-SUM(CL$92:CL126),$F127-SUM($G127:CK127)),0)</f>
        <v>0</v>
      </c>
      <c r="CM127" s="203">
        <f ca="1">IF(AND(CM$2&gt;$D127,CM$2&lt;=EOMONTH($D127,MatCF)),MIN(CM$77-SUM(CM$92:CM126),$F127-SUM($G127:CL127)),0)</f>
        <v>0</v>
      </c>
      <c r="CN127" s="203">
        <f ca="1">IF(AND(CN$2&gt;$D127,CN$2&lt;=EOMONTH($D127,MatCF)),MIN(CN$77-SUM(CN$92:CN126),$F127-SUM($G127:CM127)),0)</f>
        <v>0</v>
      </c>
      <c r="CO127" s="203">
        <f ca="1">IF(AND(CO$2&gt;$D127,CO$2&lt;=EOMONTH($D127,MatCF)),MIN(CO$77-SUM(CO$92:CO126),$F127-SUM($G127:CN127)),0)</f>
        <v>0</v>
      </c>
      <c r="CP127" s="203">
        <f ca="1">IF(AND(CP$2&gt;$D127,CP$2&lt;=EOMONTH($D127,MatCF)),MIN(CP$77-SUM(CP$92:CP126),$F127-SUM($G127:CO127)),0)</f>
        <v>0</v>
      </c>
      <c r="CQ127" s="203">
        <f ca="1">IF(AND(CQ$2&gt;$D127,CQ$2&lt;=EOMONTH($D127,MatCF)),MIN(CQ$77-SUM(CQ$92:CQ126),$F127-SUM($G127:CP127)),0)</f>
        <v>0</v>
      </c>
      <c r="CR127" s="203">
        <f ca="1">IF(AND(CR$2&gt;$D127,CR$2&lt;=EOMONTH($D127,MatCF)),MIN(CR$77-SUM(CR$92:CR126),$F127-SUM($G127:CQ127)),0)</f>
        <v>0</v>
      </c>
      <c r="CS127" s="203">
        <f ca="1">IF(AND(CS$2&gt;$D127,CS$2&lt;=EOMONTH($D127,MatCF)),MIN(CS$77-SUM(CS$92:CS126),$F127-SUM($G127:CR127)),0)</f>
        <v>0</v>
      </c>
      <c r="CT127" s="203">
        <f ca="1">IF(AND(CT$2&gt;$D127,CT$2&lt;=EOMONTH($D127,MatCF)),MIN(CT$77-SUM(CT$92:CT126),$F127-SUM($G127:CS127)),0)</f>
        <v>0</v>
      </c>
      <c r="CU127" s="203">
        <f ca="1">IF(AND(CU$2&gt;$D127,CU$2&lt;=EOMONTH($D127,MatCF)),MIN(CU$77-SUM(CU$92:CU126),$F127-SUM($G127:CT127)),0)</f>
        <v>0</v>
      </c>
      <c r="CV127" s="203">
        <f ca="1">IF(AND(CV$2&gt;$D127,CV$2&lt;=EOMONTH($D127,MatCF)),MIN(CV$77-SUM(CV$92:CV126),$F127-SUM($G127:CU127)),0)</f>
        <v>0</v>
      </c>
      <c r="CW127" s="203">
        <f ca="1">IF(AND(CW$2&gt;$D127,CW$2&lt;=EOMONTH($D127,MatCF)),MIN(CW$77-SUM(CW$92:CW126),$F127-SUM($G127:CV127)),0)</f>
        <v>0</v>
      </c>
      <c r="CX127" s="203">
        <f ca="1">IF(AND(CX$2&gt;$D127,CX$2&lt;=EOMONTH($D127,MatCF)),MIN(CX$77-SUM(CX$92:CX126),$F127-SUM($G127:CW127)),0)</f>
        <v>0</v>
      </c>
      <c r="CY127" s="203">
        <f>IF(AND(CY$2&gt;$D127,CY$2&lt;=EOMONTH($D127,MatCF)),MIN(CY$77-SUM(CY$92:CY126),$F127-SUM($G127:CX127)),0)</f>
        <v>0</v>
      </c>
      <c r="CZ127" s="203">
        <f>IF(AND(CZ$2&gt;$D127,CZ$2&lt;=EOMONTH($D127,MatCF)),MIN(CZ$77-SUM(CZ$92:CZ126),$F127-SUM($G127:CY127)),0)</f>
        <v>0</v>
      </c>
      <c r="DA127" s="203">
        <f>IF(AND(DA$2&gt;$D127,DA$2&lt;=EOMONTH($D127,MatCF)),MIN(DA$77-SUM(DA$92:DA126),$F127-SUM($G127:CZ127)),0)</f>
        <v>0</v>
      </c>
      <c r="DB127" s="203">
        <f>IF(AND(DB$2&gt;$D127,DB$2&lt;=EOMONTH($D127,MatCF)),MIN(DB$77-SUM(DB$92:DB126),$F127-SUM($G127:DA127)),0)</f>
        <v>0</v>
      </c>
      <c r="DC127" s="203">
        <f>IF(AND(DC$2&gt;$D127,DC$2&lt;=EOMONTH($D127,MatCF)),MIN(DC$77-SUM(DC$92:DC126),$F127-SUM($G127:DB127)),0)</f>
        <v>0</v>
      </c>
      <c r="DD127" s="203">
        <f>IF(AND(DD$2&gt;$D127,DD$2&lt;=EOMONTH($D127,MatCF)),MIN(DD$77-SUM(DD$92:DD126),$F127-SUM($G127:DC127)),0)</f>
        <v>0</v>
      </c>
      <c r="DE127" s="203">
        <f>IF(AND(DE$2&gt;$D127,DE$2&lt;=EOMONTH($D127,MatCF)),MIN(DE$77-SUM(DE$92:DE126),$F127-SUM($G127:DD127)),0)</f>
        <v>0</v>
      </c>
      <c r="DF127" s="203">
        <f>IF(AND(DF$2&gt;$D127,DF$2&lt;=EOMONTH($D127,MatCF)),MIN(DF$77-SUM(DF$92:DF126),$F127-SUM($G127:DE127)),0)</f>
        <v>0</v>
      </c>
      <c r="DG127" s="203">
        <f>IF(AND(DG$2&gt;$D127,DG$2&lt;=EOMONTH($D127,MatCF)),MIN(DG$77-SUM(DG$92:DG126),$F127-SUM($G127:DF127)),0)</f>
        <v>0</v>
      </c>
      <c r="DH127" s="203">
        <f>IF(AND(DH$2&gt;$D127,DH$2&lt;=EOMONTH($D127,MatCF)),MIN(DH$77-SUM(DH$92:DH126),$F127-SUM($G127:DG127)),0)</f>
        <v>0</v>
      </c>
      <c r="DI127" s="203">
        <f>IF(AND(DI$2&gt;$D127,DI$2&lt;=EOMONTH($D127,MatCF)),MIN(DI$77-SUM(DI$92:DI126),$F127-SUM($G127:DH127)),0)</f>
        <v>0</v>
      </c>
      <c r="DJ127" s="203">
        <f>IF(AND(DJ$2&gt;$D127,DJ$2&lt;=EOMONTH($D127,MatCF)),MIN(DJ$77-SUM(DJ$92:DJ126),$F127-SUM($G127:DI127)),0)</f>
        <v>0</v>
      </c>
      <c r="DK127" s="203">
        <f>IF(AND(DK$2&gt;$D127,DK$2&lt;=EOMONTH($D127,MatCF)),MIN(DK$77-SUM(DK$92:DK126),$F127-SUM($G127:DJ127)),0)</f>
        <v>0</v>
      </c>
      <c r="DL127" s="203">
        <f>IF(AND(DL$2&gt;$D127,DL$2&lt;=EOMONTH($D127,MatCF)),MIN(DL$77-SUM(DL$92:DL126),$F127-SUM($G127:DK127)),0)</f>
        <v>0</v>
      </c>
      <c r="DM127" s="203">
        <f>IF(AND(DM$2&gt;$D127,DM$2&lt;=EOMONTH($D127,MatCF)),MIN(DM$77-SUM(DM$92:DM126),$F127-SUM($G127:DL127)),0)</f>
        <v>0</v>
      </c>
      <c r="DN127" s="203">
        <f>IF(AND(DN$2&gt;$D127,DN$2&lt;=EOMONTH($D127,MatCF)),MIN(DN$77-SUM(DN$92:DN126),$F127-SUM($G127:DM127)),0)</f>
        <v>0</v>
      </c>
      <c r="DO127" s="203">
        <f>IF(AND(DO$2&gt;$D127,DO$2&lt;=EOMONTH($D127,MatCF)),MIN(DO$77-SUM(DO$92:DO126),$F127-SUM($G127:DN127)),0)</f>
        <v>0</v>
      </c>
      <c r="DP127" s="203">
        <f>IF(AND(DP$2&gt;$D127,DP$2&lt;=EOMONTH($D127,MatCF)),MIN(DP$77-SUM(DP$92:DP126),$F127-SUM($G127:DO127)),0)</f>
        <v>0</v>
      </c>
      <c r="DQ127" s="203">
        <f>IF(AND(DQ$2&gt;$D127,DQ$2&lt;=EOMONTH($D127,MatCF)),MIN(DQ$77-SUM(DQ$92:DQ126),$F127-SUM($G127:DP127)),0)</f>
        <v>0</v>
      </c>
      <c r="DR127" s="203">
        <f>IF(AND(DR$2&gt;$D127,DR$2&lt;=EOMONTH($D127,MatCF)),MIN(DR$77-SUM(DR$92:DR126),$F127-SUM($G127:DQ127)),0)</f>
        <v>0</v>
      </c>
      <c r="DS127" s="203">
        <f>IF(AND(DS$2&gt;$D127,DS$2&lt;=EOMONTH($D127,MatCF)),MIN(DS$77-SUM(DS$92:DS126),$F127-SUM($G127:DR127)),0)</f>
        <v>0</v>
      </c>
    </row>
    <row r="128" spans="1:123" ht="12.5" x14ac:dyDescent="0.25">
      <c r="A128" s="171">
        <f t="shared" si="679"/>
        <v>36</v>
      </c>
      <c r="B128" s="226"/>
      <c r="C128" s="227"/>
      <c r="D128" s="226">
        <v>47208</v>
      </c>
      <c r="E128" s="171"/>
      <c r="F128" s="203">
        <f ca="1"/>
        <v>0</v>
      </c>
      <c r="G128" s="203"/>
      <c r="H128" s="203">
        <f>IF(AND(H$2&gt;$D128,H$2&lt;=EOMONTH($D128,MatCF)),MIN(H$77-SUM(H$92:H127),$F128-SUM(G128:$G128)),0)</f>
        <v>0</v>
      </c>
      <c r="I128" s="203">
        <f>IF(AND(I$2&gt;$D128,I$2&lt;=EOMONTH($D128,MatCF)),MIN(I$77-SUM(I$92:I127),$F128-SUM($G128:H128)),0)</f>
        <v>0</v>
      </c>
      <c r="J128" s="203">
        <f>IF(AND(J$2&gt;$D128,J$2&lt;=EOMONTH($D128,MatCF)),MIN(J$77-SUM(J$92:J127),$F128-SUM($G128:I128)),0)</f>
        <v>0</v>
      </c>
      <c r="K128" s="203">
        <f>IF(AND(K$2&gt;$D128,K$2&lt;=EOMONTH($D128,MatCF)),MIN(K$77-SUM(K$92:K127),$F128-SUM($G128:J128)),0)</f>
        <v>0</v>
      </c>
      <c r="L128" s="203">
        <f>IF(AND(L$2&gt;$D128,L$2&lt;=EOMONTH($D128,MatCF)),MIN(L$77-SUM(L$92:L127),$F128-SUM($G128:K128)),0)</f>
        <v>0</v>
      </c>
      <c r="M128" s="203">
        <f>IF(AND(M$2&gt;$D128,M$2&lt;=EOMONTH($D128,MatCF)),MIN(M$77-SUM(M$92:M127),$F128-SUM($G128:L128)),0)</f>
        <v>0</v>
      </c>
      <c r="N128" s="203">
        <f>IF(AND(N$2&gt;$D128,N$2&lt;=EOMONTH($D128,MatCF)),MIN(N$77-SUM(N$92:N127),$F128-SUM($G128:M128)),0)</f>
        <v>0</v>
      </c>
      <c r="O128" s="203">
        <f>IF(AND(O$2&gt;$D128,O$2&lt;=EOMONTH($D128,MatCF)),MIN(O$77-SUM(O$92:O127),$F128-SUM($G128:N128)),0)</f>
        <v>0</v>
      </c>
      <c r="P128" s="203">
        <f>IF(AND(P$2&gt;$D128,P$2&lt;=EOMONTH($D128,MatCF)),MIN(P$77-SUM(P$92:P127),$F128-SUM($G128:O128)),0)</f>
        <v>0</v>
      </c>
      <c r="Q128" s="203">
        <f>IF(AND(Q$2&gt;$D128,Q$2&lt;=EOMONTH($D128,MatCF)),MIN(Q$77-SUM(Q$92:Q127),$F128-SUM($G128:P128)),0)</f>
        <v>0</v>
      </c>
      <c r="R128" s="203">
        <f>IF(AND(R$2&gt;$D128,R$2&lt;=EOMONTH($D128,MatCF)),MIN(R$77-SUM(R$92:R127),$F128-SUM($G128:Q128)),0)</f>
        <v>0</v>
      </c>
      <c r="S128" s="203">
        <f>IF(AND(S$2&gt;$D128,S$2&lt;=EOMONTH($D128,MatCF)),MIN(S$77-SUM(S$92:S127),$F128-SUM($G128:R128)),0)</f>
        <v>0</v>
      </c>
      <c r="T128" s="203">
        <f>IF(AND(T$2&gt;$D128,T$2&lt;=EOMONTH($D128,MatCF)),MIN(T$77-SUM(T$92:T127),$F128-SUM($G128:S128)),0)</f>
        <v>0</v>
      </c>
      <c r="U128" s="203">
        <f>IF(AND(U$2&gt;$D128,U$2&lt;=EOMONTH($D128,MatCF)),MIN(U$77-SUM(U$92:U127),$F128-SUM($G128:T128)),0)</f>
        <v>0</v>
      </c>
      <c r="V128" s="203">
        <f>IF(AND(V$2&gt;$D128,V$2&lt;=EOMONTH($D128,MatCF)),MIN(V$77-SUM(V$92:V127),$F128-SUM($G128:U128)),0)</f>
        <v>0</v>
      </c>
      <c r="W128" s="203">
        <f>IF(AND(W$2&gt;$D128,W$2&lt;=EOMONTH($D128,MatCF)),MIN(W$77-SUM(W$92:W127),$F128-SUM($G128:V128)),0)</f>
        <v>0</v>
      </c>
      <c r="X128" s="203">
        <f>IF(AND(X$2&gt;$D128,X$2&lt;=EOMONTH($D128,MatCF)),MIN(X$77-SUM(X$92:X127),$F128-SUM($G128:W128)),0)</f>
        <v>0</v>
      </c>
      <c r="Y128" s="203">
        <f>IF(AND(Y$2&gt;$D128,Y$2&lt;=EOMONTH($D128,MatCF)),MIN(Y$77-SUM(Y$92:Y127),$F128-SUM($G128:X128)),0)</f>
        <v>0</v>
      </c>
      <c r="Z128" s="203">
        <f>IF(AND(Z$2&gt;$D128,Z$2&lt;=EOMONTH($D128,MatCF)),MIN(Z$77-SUM(Z$92:Z127),$F128-SUM($G128:Y128)),0)</f>
        <v>0</v>
      </c>
      <c r="AA128" s="203">
        <f>IF(AND(AA$2&gt;$D128,AA$2&lt;=EOMONTH($D128,MatCF)),MIN(AA$77-SUM(AA$92:AA127),$F128-SUM($G128:Z128)),0)</f>
        <v>0</v>
      </c>
      <c r="AB128" s="203">
        <f>IF(AND(AB$2&gt;$D128,AB$2&lt;=EOMONTH($D128,MatCF)),MIN(AB$77-SUM(AB$92:AB127),$F128-SUM($G128:AA128)),0)</f>
        <v>0</v>
      </c>
      <c r="AC128" s="203">
        <f>IF(AND(AC$2&gt;$D128,AC$2&lt;=EOMONTH($D128,MatCF)),MIN(AC$77-SUM(AC$92:AC127),$F128-SUM($G128:AB128)),0)</f>
        <v>0</v>
      </c>
      <c r="AD128" s="203">
        <f>IF(AND(AD$2&gt;$D128,AD$2&lt;=EOMONTH($D128,MatCF)),MIN(AD$77-SUM(AD$92:AD127),$F128-SUM($G128:AC128)),0)</f>
        <v>0</v>
      </c>
      <c r="AE128" s="203">
        <f>IF(AND(AE$2&gt;$D128,AE$2&lt;=EOMONTH($D128,MatCF)),MIN(AE$77-SUM(AE$92:AE127),$F128-SUM($G128:AD128)),0)</f>
        <v>0</v>
      </c>
      <c r="AF128" s="203">
        <f>IF(AND(AF$2&gt;$D128,AF$2&lt;=EOMONTH($D128,MatCF)),MIN(AF$77-SUM(AF$92:AF127),$F128-SUM($G128:AE128)),0)</f>
        <v>0</v>
      </c>
      <c r="AG128" s="203">
        <f>IF(AND(AG$2&gt;$D128,AG$2&lt;=EOMONTH($D128,MatCF)),MIN(AG$77-SUM(AG$92:AG127),$F128-SUM($G128:AF128)),0)</f>
        <v>0</v>
      </c>
      <c r="AH128" s="203">
        <f>IF(AND(AH$2&gt;$D128,AH$2&lt;=EOMONTH($D128,MatCF)),MIN(AH$77-SUM(AH$92:AH127),$F128-SUM($G128:AG128)),0)</f>
        <v>0</v>
      </c>
      <c r="AI128" s="203">
        <f>IF(AND(AI$2&gt;$D128,AI$2&lt;=EOMONTH($D128,MatCF)),MIN(AI$77-SUM(AI$92:AI127),$F128-SUM($G128:AH128)),0)</f>
        <v>0</v>
      </c>
      <c r="AJ128" s="203">
        <f>IF(AND(AJ$2&gt;$D128,AJ$2&lt;=EOMONTH($D128,MatCF)),MIN(AJ$77-SUM(AJ$92:AJ127),$F128-SUM($G128:AI128)),0)</f>
        <v>0</v>
      </c>
      <c r="AK128" s="203">
        <f>IF(AND(AK$2&gt;$D128,AK$2&lt;=EOMONTH($D128,MatCF)),MIN(AK$77-SUM(AK$92:AK127),$F128-SUM($G128:AJ128)),0)</f>
        <v>0</v>
      </c>
      <c r="AL128" s="203">
        <f>IF(AND(AL$2&gt;$D128,AL$2&lt;=EOMONTH($D128,MatCF)),MIN(AL$77-SUM(AL$92:AL127),$F128-SUM($G128:AK128)),0)</f>
        <v>0</v>
      </c>
      <c r="AM128" s="203">
        <f>IF(AND(AM$2&gt;$D128,AM$2&lt;=EOMONTH($D128,MatCF)),MIN(AM$77-SUM(AM$92:AM127),$F128-SUM($G128:AL128)),0)</f>
        <v>0</v>
      </c>
      <c r="AN128" s="203">
        <f>IF(AND(AN$2&gt;$D128,AN$2&lt;=EOMONTH($D128,MatCF)),MIN(AN$77-SUM(AN$92:AN127),$F128-SUM($G128:AM128)),0)</f>
        <v>0</v>
      </c>
      <c r="AO128" s="203">
        <f>IF(AND(AO$2&gt;$D128,AO$2&lt;=EOMONTH($D128,MatCF)),MIN(AO$77-SUM(AO$92:AO127),$F128-SUM($G128:AN128)),0)</f>
        <v>0</v>
      </c>
      <c r="AP128" s="203">
        <f>IF(AND(AP$2&gt;$D128,AP$2&lt;=EOMONTH($D128,MatCF)),MIN(AP$77-SUM(AP$92:AP127),$F128-SUM($G128:AO128)),0)</f>
        <v>0</v>
      </c>
      <c r="AQ128" s="203">
        <f>IF(AND(AQ$2&gt;$D128,AQ$2&lt;=EOMONTH($D128,MatCF)),MIN(AQ$77-SUM(AQ$92:AQ127),$F128-SUM($G128:AP128)),0)</f>
        <v>0</v>
      </c>
      <c r="AR128" s="203">
        <f ca="1">IF(AND(AR$2&gt;$D128,AR$2&lt;=EOMONTH($D128,MatCF)),MIN(AR$77-SUM(AR$92:AR127),$F128-SUM($G128:AQ128)),0)</f>
        <v>0</v>
      </c>
      <c r="AS128" s="203">
        <f ca="1">IF(AND(AS$2&gt;$D128,AS$2&lt;=EOMONTH($D128,MatCF)),MIN(AS$77-SUM(AS$92:AS127),$F128-SUM($G128:AR128)),0)</f>
        <v>0</v>
      </c>
      <c r="AT128" s="203">
        <f ca="1">IF(AND(AT$2&gt;$D128,AT$2&lt;=EOMONTH($D128,MatCF)),MIN(AT$77-SUM(AT$92:AT127),$F128-SUM($G128:AS128)),0)</f>
        <v>0</v>
      </c>
      <c r="AU128" s="203">
        <f ca="1">IF(AND(AU$2&gt;$D128,AU$2&lt;=EOMONTH($D128,MatCF)),MIN(AU$77-SUM(AU$92:AU127),$F128-SUM($G128:AT128)),0)</f>
        <v>0</v>
      </c>
      <c r="AV128" s="203">
        <f ca="1">IF(AND(AV$2&gt;$D128,AV$2&lt;=EOMONTH($D128,MatCF)),MIN(AV$77-SUM(AV$92:AV127),$F128-SUM($G128:AU128)),0)</f>
        <v>0</v>
      </c>
      <c r="AW128" s="203">
        <f ca="1">IF(AND(AW$2&gt;$D128,AW$2&lt;=EOMONTH($D128,MatCF)),MIN(AW$77-SUM(AW$92:AW127),$F128-SUM($G128:AV128)),0)</f>
        <v>0</v>
      </c>
      <c r="AX128" s="203">
        <f ca="1">IF(AND(AX$2&gt;$D128,AX$2&lt;=EOMONTH($D128,MatCF)),MIN(AX$77-SUM(AX$92:AX127),$F128-SUM($G128:AW128)),0)</f>
        <v>0</v>
      </c>
      <c r="AY128" s="203">
        <f ca="1">IF(AND(AY$2&gt;$D128,AY$2&lt;=EOMONTH($D128,MatCF)),MIN(AY$77-SUM(AY$92:AY127),$F128-SUM($G128:AX128)),0)</f>
        <v>0</v>
      </c>
      <c r="AZ128" s="203">
        <f ca="1">IF(AND(AZ$2&gt;$D128,AZ$2&lt;=EOMONTH($D128,MatCF)),MIN(AZ$77-SUM(AZ$92:AZ127),$F128-SUM($G128:AY128)),0)</f>
        <v>0</v>
      </c>
      <c r="BA128" s="203">
        <f ca="1">IF(AND(BA$2&gt;$D128,BA$2&lt;=EOMONTH($D128,MatCF)),MIN(BA$77-SUM(BA$92:BA127),$F128-SUM($G128:AZ128)),0)</f>
        <v>0</v>
      </c>
      <c r="BB128" s="203">
        <f ca="1">IF(AND(BB$2&gt;$D128,BB$2&lt;=EOMONTH($D128,MatCF)),MIN(BB$77-SUM(BB$92:BB127),$F128-SUM($G128:BA128)),0)</f>
        <v>0</v>
      </c>
      <c r="BC128" s="203">
        <f ca="1">IF(AND(BC$2&gt;$D128,BC$2&lt;=EOMONTH($D128,MatCF)),MIN(BC$77-SUM(BC$92:BC127),$F128-SUM($G128:BB128)),0)</f>
        <v>0</v>
      </c>
      <c r="BD128" s="203">
        <f ca="1">IF(AND(BD$2&gt;$D128,BD$2&lt;=EOMONTH($D128,MatCF)),MIN(BD$77-SUM(BD$92:BD127),$F128-SUM($G128:BC128)),0)</f>
        <v>0</v>
      </c>
      <c r="BE128" s="203">
        <f ca="1">IF(AND(BE$2&gt;$D128,BE$2&lt;=EOMONTH($D128,MatCF)),MIN(BE$77-SUM(BE$92:BE127),$F128-SUM($G128:BD128)),0)</f>
        <v>0</v>
      </c>
      <c r="BF128" s="203">
        <f ca="1">IF(AND(BF$2&gt;$D128,BF$2&lt;=EOMONTH($D128,MatCF)),MIN(BF$77-SUM(BF$92:BF127),$F128-SUM($G128:BE128)),0)</f>
        <v>0</v>
      </c>
      <c r="BG128" s="203">
        <f ca="1">IF(AND(BG$2&gt;$D128,BG$2&lt;=EOMONTH($D128,MatCF)),MIN(BG$77-SUM(BG$92:BG127),$F128-SUM($G128:BF128)),0)</f>
        <v>0</v>
      </c>
      <c r="BH128" s="203">
        <f ca="1">IF(AND(BH$2&gt;$D128,BH$2&lt;=EOMONTH($D128,MatCF)),MIN(BH$77-SUM(BH$92:BH127),$F128-SUM($G128:BG128)),0)</f>
        <v>0</v>
      </c>
      <c r="BI128" s="203">
        <f ca="1">IF(AND(BI$2&gt;$D128,BI$2&lt;=EOMONTH($D128,MatCF)),MIN(BI$77-SUM(BI$92:BI127),$F128-SUM($G128:BH128)),0)</f>
        <v>0</v>
      </c>
      <c r="BJ128" s="203">
        <f ca="1">IF(AND(BJ$2&gt;$D128,BJ$2&lt;=EOMONTH($D128,MatCF)),MIN(BJ$77-SUM(BJ$92:BJ127),$F128-SUM($G128:BI128)),0)</f>
        <v>0</v>
      </c>
      <c r="BK128" s="203">
        <f ca="1">IF(AND(BK$2&gt;$D128,BK$2&lt;=EOMONTH($D128,MatCF)),MIN(BK$77-SUM(BK$92:BK127),$F128-SUM($G128:BJ128)),0)</f>
        <v>0</v>
      </c>
      <c r="BL128" s="203">
        <f ca="1">IF(AND(BL$2&gt;$D128,BL$2&lt;=EOMONTH($D128,MatCF)),MIN(BL$77-SUM(BL$92:BL127),$F128-SUM($G128:BK128)),0)</f>
        <v>0</v>
      </c>
      <c r="BM128" s="203">
        <f ca="1">IF(AND(BM$2&gt;$D128,BM$2&lt;=EOMONTH($D128,MatCF)),MIN(BM$77-SUM(BM$92:BM127),$F128-SUM($G128:BL128)),0)</f>
        <v>0</v>
      </c>
      <c r="BN128" s="203">
        <f ca="1">IF(AND(BN$2&gt;$D128,BN$2&lt;=EOMONTH($D128,MatCF)),MIN(BN$77-SUM(BN$92:BN127),$F128-SUM($G128:BM128)),0)</f>
        <v>0</v>
      </c>
      <c r="BO128" s="203">
        <f ca="1">IF(AND(BO$2&gt;$D128,BO$2&lt;=EOMONTH($D128,MatCF)),MIN(BO$77-SUM(BO$92:BO127),$F128-SUM($G128:BN128)),0)</f>
        <v>0</v>
      </c>
      <c r="BP128" s="203">
        <f ca="1">IF(AND(BP$2&gt;$D128,BP$2&lt;=EOMONTH($D128,MatCF)),MIN(BP$77-SUM(BP$92:BP127),$F128-SUM($G128:BO128)),0)</f>
        <v>0</v>
      </c>
      <c r="BQ128" s="203">
        <f ca="1">IF(AND(BQ$2&gt;$D128,BQ$2&lt;=EOMONTH($D128,MatCF)),MIN(BQ$77-SUM(BQ$92:BQ127),$F128-SUM($G128:BP128)),0)</f>
        <v>0</v>
      </c>
      <c r="BR128" s="203">
        <f ca="1">IF(AND(BR$2&gt;$D128,BR$2&lt;=EOMONTH($D128,MatCF)),MIN(BR$77-SUM(BR$92:BR127),$F128-SUM($G128:BQ128)),0)</f>
        <v>0</v>
      </c>
      <c r="BS128" s="203">
        <f ca="1">IF(AND(BS$2&gt;$D128,BS$2&lt;=EOMONTH($D128,MatCF)),MIN(BS$77-SUM(BS$92:BS127),$F128-SUM($G128:BR128)),0)</f>
        <v>0</v>
      </c>
      <c r="BT128" s="203">
        <f ca="1">IF(AND(BT$2&gt;$D128,BT$2&lt;=EOMONTH($D128,MatCF)),MIN(BT$77-SUM(BT$92:BT127),$F128-SUM($G128:BS128)),0)</f>
        <v>0</v>
      </c>
      <c r="BU128" s="203">
        <f ca="1">IF(AND(BU$2&gt;$D128,BU$2&lt;=EOMONTH($D128,MatCF)),MIN(BU$77-SUM(BU$92:BU127),$F128-SUM($G128:BT128)),0)</f>
        <v>0</v>
      </c>
      <c r="BV128" s="203">
        <f ca="1">IF(AND(BV$2&gt;$D128,BV$2&lt;=EOMONTH($D128,MatCF)),MIN(BV$77-SUM(BV$92:BV127),$F128-SUM($G128:BU128)),0)</f>
        <v>0</v>
      </c>
      <c r="BW128" s="203">
        <f ca="1">IF(AND(BW$2&gt;$D128,BW$2&lt;=EOMONTH($D128,MatCF)),MIN(BW$77-SUM(BW$92:BW127),$F128-SUM($G128:BV128)),0)</f>
        <v>0</v>
      </c>
      <c r="BX128" s="203">
        <f ca="1">IF(AND(BX$2&gt;$D128,BX$2&lt;=EOMONTH($D128,MatCF)),MIN(BX$77-SUM(BX$92:BX127),$F128-SUM($G128:BW128)),0)</f>
        <v>0</v>
      </c>
      <c r="BY128" s="203">
        <f ca="1">IF(AND(BY$2&gt;$D128,BY$2&lt;=EOMONTH($D128,MatCF)),MIN(BY$77-SUM(BY$92:BY127),$F128-SUM($G128:BX128)),0)</f>
        <v>0</v>
      </c>
      <c r="BZ128" s="203">
        <f ca="1">IF(AND(BZ$2&gt;$D128,BZ$2&lt;=EOMONTH($D128,MatCF)),MIN(BZ$77-SUM(BZ$92:BZ127),$F128-SUM($G128:BY128)),0)</f>
        <v>0</v>
      </c>
      <c r="CA128" s="203">
        <f ca="1">IF(AND(CA$2&gt;$D128,CA$2&lt;=EOMONTH($D128,MatCF)),MIN(CA$77-SUM(CA$92:CA127),$F128-SUM($G128:BZ128)),0)</f>
        <v>0</v>
      </c>
      <c r="CB128" s="203">
        <f ca="1">IF(AND(CB$2&gt;$D128,CB$2&lt;=EOMONTH($D128,MatCF)),MIN(CB$77-SUM(CB$92:CB127),$F128-SUM($G128:CA128)),0)</f>
        <v>0</v>
      </c>
      <c r="CC128" s="203">
        <f ca="1">IF(AND(CC$2&gt;$D128,CC$2&lt;=EOMONTH($D128,MatCF)),MIN(CC$77-SUM(CC$92:CC127),$F128-SUM($G128:CB128)),0)</f>
        <v>0</v>
      </c>
      <c r="CD128" s="203">
        <f ca="1">IF(AND(CD$2&gt;$D128,CD$2&lt;=EOMONTH($D128,MatCF)),MIN(CD$77-SUM(CD$92:CD127),$F128-SUM($G128:CC128)),0)</f>
        <v>0</v>
      </c>
      <c r="CE128" s="203">
        <f ca="1">IF(AND(CE$2&gt;$D128,CE$2&lt;=EOMONTH($D128,MatCF)),MIN(CE$77-SUM(CE$92:CE127),$F128-SUM($G128:CD128)),0)</f>
        <v>0</v>
      </c>
      <c r="CF128" s="203">
        <f ca="1">IF(AND(CF$2&gt;$D128,CF$2&lt;=EOMONTH($D128,MatCF)),MIN(CF$77-SUM(CF$92:CF127),$F128-SUM($G128:CE128)),0)</f>
        <v>0</v>
      </c>
      <c r="CG128" s="203">
        <f ca="1">IF(AND(CG$2&gt;$D128,CG$2&lt;=EOMONTH($D128,MatCF)),MIN(CG$77-SUM(CG$92:CG127),$F128-SUM($G128:CF128)),0)</f>
        <v>0</v>
      </c>
      <c r="CH128" s="203">
        <f ca="1">IF(AND(CH$2&gt;$D128,CH$2&lt;=EOMONTH($D128,MatCF)),MIN(CH$77-SUM(CH$92:CH127),$F128-SUM($G128:CG128)),0)</f>
        <v>0</v>
      </c>
      <c r="CI128" s="203">
        <f ca="1">IF(AND(CI$2&gt;$D128,CI$2&lt;=EOMONTH($D128,MatCF)),MIN(CI$77-SUM(CI$92:CI127),$F128-SUM($G128:CH128)),0)</f>
        <v>0</v>
      </c>
      <c r="CJ128" s="203">
        <f ca="1">IF(AND(CJ$2&gt;$D128,CJ$2&lt;=EOMONTH($D128,MatCF)),MIN(CJ$77-SUM(CJ$92:CJ127),$F128-SUM($G128:CI128)),0)</f>
        <v>0</v>
      </c>
      <c r="CK128" s="203">
        <f ca="1">IF(AND(CK$2&gt;$D128,CK$2&lt;=EOMONTH($D128,MatCF)),MIN(CK$77-SUM(CK$92:CK127),$F128-SUM($G128:CJ128)),0)</f>
        <v>0</v>
      </c>
      <c r="CL128" s="203">
        <f ca="1">IF(AND(CL$2&gt;$D128,CL$2&lt;=EOMONTH($D128,MatCF)),MIN(CL$77-SUM(CL$92:CL127),$F128-SUM($G128:CK128)),0)</f>
        <v>0</v>
      </c>
      <c r="CM128" s="203">
        <f ca="1">IF(AND(CM$2&gt;$D128,CM$2&lt;=EOMONTH($D128,MatCF)),MIN(CM$77-SUM(CM$92:CM127),$F128-SUM($G128:CL128)),0)</f>
        <v>0</v>
      </c>
      <c r="CN128" s="203">
        <f ca="1">IF(AND(CN$2&gt;$D128,CN$2&lt;=EOMONTH($D128,MatCF)),MIN(CN$77-SUM(CN$92:CN127),$F128-SUM($G128:CM128)),0)</f>
        <v>0</v>
      </c>
      <c r="CO128" s="203">
        <f ca="1">IF(AND(CO$2&gt;$D128,CO$2&lt;=EOMONTH($D128,MatCF)),MIN(CO$77-SUM(CO$92:CO127),$F128-SUM($G128:CN128)),0)</f>
        <v>0</v>
      </c>
      <c r="CP128" s="203">
        <f ca="1">IF(AND(CP$2&gt;$D128,CP$2&lt;=EOMONTH($D128,MatCF)),MIN(CP$77-SUM(CP$92:CP127),$F128-SUM($G128:CO128)),0)</f>
        <v>0</v>
      </c>
      <c r="CQ128" s="203">
        <f ca="1">IF(AND(CQ$2&gt;$D128,CQ$2&lt;=EOMONTH($D128,MatCF)),MIN(CQ$77-SUM(CQ$92:CQ127),$F128-SUM($G128:CP128)),0)</f>
        <v>0</v>
      </c>
      <c r="CR128" s="203">
        <f ca="1">IF(AND(CR$2&gt;$D128,CR$2&lt;=EOMONTH($D128,MatCF)),MIN(CR$77-SUM(CR$92:CR127),$F128-SUM($G128:CQ128)),0)</f>
        <v>0</v>
      </c>
      <c r="CS128" s="203">
        <f ca="1">IF(AND(CS$2&gt;$D128,CS$2&lt;=EOMONTH($D128,MatCF)),MIN(CS$77-SUM(CS$92:CS127),$F128-SUM($G128:CR128)),0)</f>
        <v>0</v>
      </c>
      <c r="CT128" s="203">
        <f ca="1">IF(AND(CT$2&gt;$D128,CT$2&lt;=EOMONTH($D128,MatCF)),MIN(CT$77-SUM(CT$92:CT127),$F128-SUM($G128:CS128)),0)</f>
        <v>0</v>
      </c>
      <c r="CU128" s="203">
        <f ca="1">IF(AND(CU$2&gt;$D128,CU$2&lt;=EOMONTH($D128,MatCF)),MIN(CU$77-SUM(CU$92:CU127),$F128-SUM($G128:CT128)),0)</f>
        <v>0</v>
      </c>
      <c r="CV128" s="203">
        <f ca="1">IF(AND(CV$2&gt;$D128,CV$2&lt;=EOMONTH($D128,MatCF)),MIN(CV$77-SUM(CV$92:CV127),$F128-SUM($G128:CU128)),0)</f>
        <v>0</v>
      </c>
      <c r="CW128" s="203">
        <f ca="1">IF(AND(CW$2&gt;$D128,CW$2&lt;=EOMONTH($D128,MatCF)),MIN(CW$77-SUM(CW$92:CW127),$F128-SUM($G128:CV128)),0)</f>
        <v>0</v>
      </c>
      <c r="CX128" s="203">
        <f ca="1">IF(AND(CX$2&gt;$D128,CX$2&lt;=EOMONTH($D128,MatCF)),MIN(CX$77-SUM(CX$92:CX127),$F128-SUM($G128:CW128)),0)</f>
        <v>0</v>
      </c>
      <c r="CY128" s="203">
        <f ca="1">IF(AND(CY$2&gt;$D128,CY$2&lt;=EOMONTH($D128,MatCF)),MIN(CY$77-SUM(CY$92:CY127),$F128-SUM($G128:CX128)),0)</f>
        <v>0</v>
      </c>
      <c r="CZ128" s="203">
        <f>IF(AND(CZ$2&gt;$D128,CZ$2&lt;=EOMONTH($D128,MatCF)),MIN(CZ$77-SUM(CZ$92:CZ127),$F128-SUM($G128:CY128)),0)</f>
        <v>0</v>
      </c>
      <c r="DA128" s="203">
        <f>IF(AND(DA$2&gt;$D128,DA$2&lt;=EOMONTH($D128,MatCF)),MIN(DA$77-SUM(DA$92:DA127),$F128-SUM($G128:CZ128)),0)</f>
        <v>0</v>
      </c>
      <c r="DB128" s="203">
        <f>IF(AND(DB$2&gt;$D128,DB$2&lt;=EOMONTH($D128,MatCF)),MIN(DB$77-SUM(DB$92:DB127),$F128-SUM($G128:DA128)),0)</f>
        <v>0</v>
      </c>
      <c r="DC128" s="203">
        <f>IF(AND(DC$2&gt;$D128,DC$2&lt;=EOMONTH($D128,MatCF)),MIN(DC$77-SUM(DC$92:DC127),$F128-SUM($G128:DB128)),0)</f>
        <v>0</v>
      </c>
      <c r="DD128" s="203">
        <f>IF(AND(DD$2&gt;$D128,DD$2&lt;=EOMONTH($D128,MatCF)),MIN(DD$77-SUM(DD$92:DD127),$F128-SUM($G128:DC128)),0)</f>
        <v>0</v>
      </c>
      <c r="DE128" s="203">
        <f>IF(AND(DE$2&gt;$D128,DE$2&lt;=EOMONTH($D128,MatCF)),MIN(DE$77-SUM(DE$92:DE127),$F128-SUM($G128:DD128)),0)</f>
        <v>0</v>
      </c>
      <c r="DF128" s="203">
        <f>IF(AND(DF$2&gt;$D128,DF$2&lt;=EOMONTH($D128,MatCF)),MIN(DF$77-SUM(DF$92:DF127),$F128-SUM($G128:DE128)),0)</f>
        <v>0</v>
      </c>
      <c r="DG128" s="203">
        <f>IF(AND(DG$2&gt;$D128,DG$2&lt;=EOMONTH($D128,MatCF)),MIN(DG$77-SUM(DG$92:DG127),$F128-SUM($G128:DF128)),0)</f>
        <v>0</v>
      </c>
      <c r="DH128" s="203">
        <f>IF(AND(DH$2&gt;$D128,DH$2&lt;=EOMONTH($D128,MatCF)),MIN(DH$77-SUM(DH$92:DH127),$F128-SUM($G128:DG128)),0)</f>
        <v>0</v>
      </c>
      <c r="DI128" s="203">
        <f>IF(AND(DI$2&gt;$D128,DI$2&lt;=EOMONTH($D128,MatCF)),MIN(DI$77-SUM(DI$92:DI127),$F128-SUM($G128:DH128)),0)</f>
        <v>0</v>
      </c>
      <c r="DJ128" s="203">
        <f>IF(AND(DJ$2&gt;$D128,DJ$2&lt;=EOMONTH($D128,MatCF)),MIN(DJ$77-SUM(DJ$92:DJ127),$F128-SUM($G128:DI128)),0)</f>
        <v>0</v>
      </c>
      <c r="DK128" s="203">
        <f>IF(AND(DK$2&gt;$D128,DK$2&lt;=EOMONTH($D128,MatCF)),MIN(DK$77-SUM(DK$92:DK127),$F128-SUM($G128:DJ128)),0)</f>
        <v>0</v>
      </c>
      <c r="DL128" s="203">
        <f>IF(AND(DL$2&gt;$D128,DL$2&lt;=EOMONTH($D128,MatCF)),MIN(DL$77-SUM(DL$92:DL127),$F128-SUM($G128:DK128)),0)</f>
        <v>0</v>
      </c>
      <c r="DM128" s="203">
        <f>IF(AND(DM$2&gt;$D128,DM$2&lt;=EOMONTH($D128,MatCF)),MIN(DM$77-SUM(DM$92:DM127),$F128-SUM($G128:DL128)),0)</f>
        <v>0</v>
      </c>
      <c r="DN128" s="203">
        <f>IF(AND(DN$2&gt;$D128,DN$2&lt;=EOMONTH($D128,MatCF)),MIN(DN$77-SUM(DN$92:DN127),$F128-SUM($G128:DM128)),0)</f>
        <v>0</v>
      </c>
      <c r="DO128" s="203">
        <f>IF(AND(DO$2&gt;$D128,DO$2&lt;=EOMONTH($D128,MatCF)),MIN(DO$77-SUM(DO$92:DO127),$F128-SUM($G128:DN128)),0)</f>
        <v>0</v>
      </c>
      <c r="DP128" s="203">
        <f>IF(AND(DP$2&gt;$D128,DP$2&lt;=EOMONTH($D128,MatCF)),MIN(DP$77-SUM(DP$92:DP127),$F128-SUM($G128:DO128)),0)</f>
        <v>0</v>
      </c>
      <c r="DQ128" s="203">
        <f>IF(AND(DQ$2&gt;$D128,DQ$2&lt;=EOMONTH($D128,MatCF)),MIN(DQ$77-SUM(DQ$92:DQ127),$F128-SUM($G128:DP128)),0)</f>
        <v>0</v>
      </c>
      <c r="DR128" s="203">
        <f>IF(AND(DR$2&gt;$D128,DR$2&lt;=EOMONTH($D128,MatCF)),MIN(DR$77-SUM(DR$92:DR127),$F128-SUM($G128:DQ128)),0)</f>
        <v>0</v>
      </c>
      <c r="DS128" s="203">
        <f>IF(AND(DS$2&gt;$D128,DS$2&lt;=EOMONTH($D128,MatCF)),MIN(DS$77-SUM(DS$92:DS127),$F128-SUM($G128:DR128)),0)</f>
        <v>0</v>
      </c>
    </row>
    <row r="129" spans="1:123" ht="12.5" x14ac:dyDescent="0.25">
      <c r="A129" s="171">
        <f t="shared" si="679"/>
        <v>37</v>
      </c>
      <c r="B129" s="226"/>
      <c r="C129" s="227"/>
      <c r="D129" s="226">
        <v>47299</v>
      </c>
      <c r="E129" s="171"/>
      <c r="F129" s="203">
        <f ca="1"/>
        <v>0</v>
      </c>
      <c r="G129" s="203"/>
      <c r="H129" s="203">
        <f>IF(AND(H$2&gt;$D129,H$2&lt;=EOMONTH($D129,MatCF)),MIN(H$77-SUM(H$92:H128),$F129-SUM(G129:$G129)),0)</f>
        <v>0</v>
      </c>
      <c r="I129" s="203">
        <f>IF(AND(I$2&gt;$D129,I$2&lt;=EOMONTH($D129,MatCF)),MIN(I$77-SUM(I$92:I128),$F129-SUM($G129:H129)),0)</f>
        <v>0</v>
      </c>
      <c r="J129" s="203">
        <f>IF(AND(J$2&gt;$D129,J$2&lt;=EOMONTH($D129,MatCF)),MIN(J$77-SUM(J$92:J128),$F129-SUM($G129:I129)),0)</f>
        <v>0</v>
      </c>
      <c r="K129" s="203">
        <f>IF(AND(K$2&gt;$D129,K$2&lt;=EOMONTH($D129,MatCF)),MIN(K$77-SUM(K$92:K128),$F129-SUM($G129:J129)),0)</f>
        <v>0</v>
      </c>
      <c r="L129" s="203">
        <f>IF(AND(L$2&gt;$D129,L$2&lt;=EOMONTH($D129,MatCF)),MIN(L$77-SUM(L$92:L128),$F129-SUM($G129:K129)),0)</f>
        <v>0</v>
      </c>
      <c r="M129" s="203">
        <f>IF(AND(M$2&gt;$D129,M$2&lt;=EOMONTH($D129,MatCF)),MIN(M$77-SUM(M$92:M128),$F129-SUM($G129:L129)),0)</f>
        <v>0</v>
      </c>
      <c r="N129" s="203">
        <f>IF(AND(N$2&gt;$D129,N$2&lt;=EOMONTH($D129,MatCF)),MIN(N$77-SUM(N$92:N128),$F129-SUM($G129:M129)),0)</f>
        <v>0</v>
      </c>
      <c r="O129" s="203">
        <f>IF(AND(O$2&gt;$D129,O$2&lt;=EOMONTH($D129,MatCF)),MIN(O$77-SUM(O$92:O128),$F129-SUM($G129:N129)),0)</f>
        <v>0</v>
      </c>
      <c r="P129" s="203">
        <f>IF(AND(P$2&gt;$D129,P$2&lt;=EOMONTH($D129,MatCF)),MIN(P$77-SUM(P$92:P128),$F129-SUM($G129:O129)),0)</f>
        <v>0</v>
      </c>
      <c r="Q129" s="203">
        <f>IF(AND(Q$2&gt;$D129,Q$2&lt;=EOMONTH($D129,MatCF)),MIN(Q$77-SUM(Q$92:Q128),$F129-SUM($G129:P129)),0)</f>
        <v>0</v>
      </c>
      <c r="R129" s="203">
        <f>IF(AND(R$2&gt;$D129,R$2&lt;=EOMONTH($D129,MatCF)),MIN(R$77-SUM(R$92:R128),$F129-SUM($G129:Q129)),0)</f>
        <v>0</v>
      </c>
      <c r="S129" s="203">
        <f>IF(AND(S$2&gt;$D129,S$2&lt;=EOMONTH($D129,MatCF)),MIN(S$77-SUM(S$92:S128),$F129-SUM($G129:R129)),0)</f>
        <v>0</v>
      </c>
      <c r="T129" s="203">
        <f>IF(AND(T$2&gt;$D129,T$2&lt;=EOMONTH($D129,MatCF)),MIN(T$77-SUM(T$92:T128),$F129-SUM($G129:S129)),0)</f>
        <v>0</v>
      </c>
      <c r="U129" s="203">
        <f>IF(AND(U$2&gt;$D129,U$2&lt;=EOMONTH($D129,MatCF)),MIN(U$77-SUM(U$92:U128),$F129-SUM($G129:T129)),0)</f>
        <v>0</v>
      </c>
      <c r="V129" s="203">
        <f>IF(AND(V$2&gt;$D129,V$2&lt;=EOMONTH($D129,MatCF)),MIN(V$77-SUM(V$92:V128),$F129-SUM($G129:U129)),0)</f>
        <v>0</v>
      </c>
      <c r="W129" s="203">
        <f>IF(AND(W$2&gt;$D129,W$2&lt;=EOMONTH($D129,MatCF)),MIN(W$77-SUM(W$92:W128),$F129-SUM($G129:V129)),0)</f>
        <v>0</v>
      </c>
      <c r="X129" s="203">
        <f>IF(AND(X$2&gt;$D129,X$2&lt;=EOMONTH($D129,MatCF)),MIN(X$77-SUM(X$92:X128),$F129-SUM($G129:W129)),0)</f>
        <v>0</v>
      </c>
      <c r="Y129" s="203">
        <f>IF(AND(Y$2&gt;$D129,Y$2&lt;=EOMONTH($D129,MatCF)),MIN(Y$77-SUM(Y$92:Y128),$F129-SUM($G129:X129)),0)</f>
        <v>0</v>
      </c>
      <c r="Z129" s="203">
        <f>IF(AND(Z$2&gt;$D129,Z$2&lt;=EOMONTH($D129,MatCF)),MIN(Z$77-SUM(Z$92:Z128),$F129-SUM($G129:Y129)),0)</f>
        <v>0</v>
      </c>
      <c r="AA129" s="203">
        <f>IF(AND(AA$2&gt;$D129,AA$2&lt;=EOMONTH($D129,MatCF)),MIN(AA$77-SUM(AA$92:AA128),$F129-SUM($G129:Z129)),0)</f>
        <v>0</v>
      </c>
      <c r="AB129" s="203">
        <f>IF(AND(AB$2&gt;$D129,AB$2&lt;=EOMONTH($D129,MatCF)),MIN(AB$77-SUM(AB$92:AB128),$F129-SUM($G129:AA129)),0)</f>
        <v>0</v>
      </c>
      <c r="AC129" s="203">
        <f>IF(AND(AC$2&gt;$D129,AC$2&lt;=EOMONTH($D129,MatCF)),MIN(AC$77-SUM(AC$92:AC128),$F129-SUM($G129:AB129)),0)</f>
        <v>0</v>
      </c>
      <c r="AD129" s="203">
        <f>IF(AND(AD$2&gt;$D129,AD$2&lt;=EOMONTH($D129,MatCF)),MIN(AD$77-SUM(AD$92:AD128),$F129-SUM($G129:AC129)),0)</f>
        <v>0</v>
      </c>
      <c r="AE129" s="203">
        <f>IF(AND(AE$2&gt;$D129,AE$2&lt;=EOMONTH($D129,MatCF)),MIN(AE$77-SUM(AE$92:AE128),$F129-SUM($G129:AD129)),0)</f>
        <v>0</v>
      </c>
      <c r="AF129" s="203">
        <f>IF(AND(AF$2&gt;$D129,AF$2&lt;=EOMONTH($D129,MatCF)),MIN(AF$77-SUM(AF$92:AF128),$F129-SUM($G129:AE129)),0)</f>
        <v>0</v>
      </c>
      <c r="AG129" s="203">
        <f>IF(AND(AG$2&gt;$D129,AG$2&lt;=EOMONTH($D129,MatCF)),MIN(AG$77-SUM(AG$92:AG128),$F129-SUM($G129:AF129)),0)</f>
        <v>0</v>
      </c>
      <c r="AH129" s="203">
        <f>IF(AND(AH$2&gt;$D129,AH$2&lt;=EOMONTH($D129,MatCF)),MIN(AH$77-SUM(AH$92:AH128),$F129-SUM($G129:AG129)),0)</f>
        <v>0</v>
      </c>
      <c r="AI129" s="203">
        <f>IF(AND(AI$2&gt;$D129,AI$2&lt;=EOMONTH($D129,MatCF)),MIN(AI$77-SUM(AI$92:AI128),$F129-SUM($G129:AH129)),0)</f>
        <v>0</v>
      </c>
      <c r="AJ129" s="203">
        <f>IF(AND(AJ$2&gt;$D129,AJ$2&lt;=EOMONTH($D129,MatCF)),MIN(AJ$77-SUM(AJ$92:AJ128),$F129-SUM($G129:AI129)),0)</f>
        <v>0</v>
      </c>
      <c r="AK129" s="203">
        <f>IF(AND(AK$2&gt;$D129,AK$2&lt;=EOMONTH($D129,MatCF)),MIN(AK$77-SUM(AK$92:AK128),$F129-SUM($G129:AJ129)),0)</f>
        <v>0</v>
      </c>
      <c r="AL129" s="203">
        <f>IF(AND(AL$2&gt;$D129,AL$2&lt;=EOMONTH($D129,MatCF)),MIN(AL$77-SUM(AL$92:AL128),$F129-SUM($G129:AK129)),0)</f>
        <v>0</v>
      </c>
      <c r="AM129" s="203">
        <f>IF(AND(AM$2&gt;$D129,AM$2&lt;=EOMONTH($D129,MatCF)),MIN(AM$77-SUM(AM$92:AM128),$F129-SUM($G129:AL129)),0)</f>
        <v>0</v>
      </c>
      <c r="AN129" s="203">
        <f>IF(AND(AN$2&gt;$D129,AN$2&lt;=EOMONTH($D129,MatCF)),MIN(AN$77-SUM(AN$92:AN128),$F129-SUM($G129:AM129)),0)</f>
        <v>0</v>
      </c>
      <c r="AO129" s="203">
        <f>IF(AND(AO$2&gt;$D129,AO$2&lt;=EOMONTH($D129,MatCF)),MIN(AO$77-SUM(AO$92:AO128),$F129-SUM($G129:AN129)),0)</f>
        <v>0</v>
      </c>
      <c r="AP129" s="203">
        <f>IF(AND(AP$2&gt;$D129,AP$2&lt;=EOMONTH($D129,MatCF)),MIN(AP$77-SUM(AP$92:AP128),$F129-SUM($G129:AO129)),0)</f>
        <v>0</v>
      </c>
      <c r="AQ129" s="203">
        <f>IF(AND(AQ$2&gt;$D129,AQ$2&lt;=EOMONTH($D129,MatCF)),MIN(AQ$77-SUM(AQ$92:AQ128),$F129-SUM($G129:AP129)),0)</f>
        <v>0</v>
      </c>
      <c r="AR129" s="203">
        <f>IF(AND(AR$2&gt;$D129,AR$2&lt;=EOMONTH($D129,MatCF)),MIN(AR$77-SUM(AR$92:AR128),$F129-SUM($G129:AQ129)),0)</f>
        <v>0</v>
      </c>
      <c r="AS129" s="203">
        <f ca="1">IF(AND(AS$2&gt;$D129,AS$2&lt;=EOMONTH($D129,MatCF)),MIN(AS$77-SUM(AS$92:AS128),$F129-SUM($G129:AR129)),0)</f>
        <v>0</v>
      </c>
      <c r="AT129" s="203">
        <f ca="1">IF(AND(AT$2&gt;$D129,AT$2&lt;=EOMONTH($D129,MatCF)),MIN(AT$77-SUM(AT$92:AT128),$F129-SUM($G129:AS129)),0)</f>
        <v>0</v>
      </c>
      <c r="AU129" s="203">
        <f ca="1">IF(AND(AU$2&gt;$D129,AU$2&lt;=EOMONTH($D129,MatCF)),MIN(AU$77-SUM(AU$92:AU128),$F129-SUM($G129:AT129)),0)</f>
        <v>0</v>
      </c>
      <c r="AV129" s="203">
        <f ca="1">IF(AND(AV$2&gt;$D129,AV$2&lt;=EOMONTH($D129,MatCF)),MIN(AV$77-SUM(AV$92:AV128),$F129-SUM($G129:AU129)),0)</f>
        <v>0</v>
      </c>
      <c r="AW129" s="203">
        <f ca="1">IF(AND(AW$2&gt;$D129,AW$2&lt;=EOMONTH($D129,MatCF)),MIN(AW$77-SUM(AW$92:AW128),$F129-SUM($G129:AV129)),0)</f>
        <v>0</v>
      </c>
      <c r="AX129" s="203">
        <f ca="1">IF(AND(AX$2&gt;$D129,AX$2&lt;=EOMONTH($D129,MatCF)),MIN(AX$77-SUM(AX$92:AX128),$F129-SUM($G129:AW129)),0)</f>
        <v>0</v>
      </c>
      <c r="AY129" s="203">
        <f ca="1">IF(AND(AY$2&gt;$D129,AY$2&lt;=EOMONTH($D129,MatCF)),MIN(AY$77-SUM(AY$92:AY128),$F129-SUM($G129:AX129)),0)</f>
        <v>0</v>
      </c>
      <c r="AZ129" s="203">
        <f ca="1">IF(AND(AZ$2&gt;$D129,AZ$2&lt;=EOMONTH($D129,MatCF)),MIN(AZ$77-SUM(AZ$92:AZ128),$F129-SUM($G129:AY129)),0)</f>
        <v>0</v>
      </c>
      <c r="BA129" s="203">
        <f ca="1">IF(AND(BA$2&gt;$D129,BA$2&lt;=EOMONTH($D129,MatCF)),MIN(BA$77-SUM(BA$92:BA128),$F129-SUM($G129:AZ129)),0)</f>
        <v>0</v>
      </c>
      <c r="BB129" s="203">
        <f ca="1">IF(AND(BB$2&gt;$D129,BB$2&lt;=EOMONTH($D129,MatCF)),MIN(BB$77-SUM(BB$92:BB128),$F129-SUM($G129:BA129)),0)</f>
        <v>0</v>
      </c>
      <c r="BC129" s="203">
        <f ca="1">IF(AND(BC$2&gt;$D129,BC$2&lt;=EOMONTH($D129,MatCF)),MIN(BC$77-SUM(BC$92:BC128),$F129-SUM($G129:BB129)),0)</f>
        <v>0</v>
      </c>
      <c r="BD129" s="203">
        <f ca="1">IF(AND(BD$2&gt;$D129,BD$2&lt;=EOMONTH($D129,MatCF)),MIN(BD$77-SUM(BD$92:BD128),$F129-SUM($G129:BC129)),0)</f>
        <v>0</v>
      </c>
      <c r="BE129" s="203">
        <f ca="1">IF(AND(BE$2&gt;$D129,BE$2&lt;=EOMONTH($D129,MatCF)),MIN(BE$77-SUM(BE$92:BE128),$F129-SUM($G129:BD129)),0)</f>
        <v>0</v>
      </c>
      <c r="BF129" s="203">
        <f ca="1">IF(AND(BF$2&gt;$D129,BF$2&lt;=EOMONTH($D129,MatCF)),MIN(BF$77-SUM(BF$92:BF128),$F129-SUM($G129:BE129)),0)</f>
        <v>0</v>
      </c>
      <c r="BG129" s="203">
        <f ca="1">IF(AND(BG$2&gt;$D129,BG$2&lt;=EOMONTH($D129,MatCF)),MIN(BG$77-SUM(BG$92:BG128),$F129-SUM($G129:BF129)),0)</f>
        <v>0</v>
      </c>
      <c r="BH129" s="203">
        <f ca="1">IF(AND(BH$2&gt;$D129,BH$2&lt;=EOMONTH($D129,MatCF)),MIN(BH$77-SUM(BH$92:BH128),$F129-SUM($G129:BG129)),0)</f>
        <v>0</v>
      </c>
      <c r="BI129" s="203">
        <f ca="1">IF(AND(BI$2&gt;$D129,BI$2&lt;=EOMONTH($D129,MatCF)),MIN(BI$77-SUM(BI$92:BI128),$F129-SUM($G129:BH129)),0)</f>
        <v>0</v>
      </c>
      <c r="BJ129" s="203">
        <f ca="1">IF(AND(BJ$2&gt;$D129,BJ$2&lt;=EOMONTH($D129,MatCF)),MIN(BJ$77-SUM(BJ$92:BJ128),$F129-SUM($G129:BI129)),0)</f>
        <v>0</v>
      </c>
      <c r="BK129" s="203">
        <f ca="1">IF(AND(BK$2&gt;$D129,BK$2&lt;=EOMONTH($D129,MatCF)),MIN(BK$77-SUM(BK$92:BK128),$F129-SUM($G129:BJ129)),0)</f>
        <v>0</v>
      </c>
      <c r="BL129" s="203">
        <f ca="1">IF(AND(BL$2&gt;$D129,BL$2&lt;=EOMONTH($D129,MatCF)),MIN(BL$77-SUM(BL$92:BL128),$F129-SUM($G129:BK129)),0)</f>
        <v>0</v>
      </c>
      <c r="BM129" s="203">
        <f ca="1">IF(AND(BM$2&gt;$D129,BM$2&lt;=EOMONTH($D129,MatCF)),MIN(BM$77-SUM(BM$92:BM128),$F129-SUM($G129:BL129)),0)</f>
        <v>0</v>
      </c>
      <c r="BN129" s="203">
        <f ca="1">IF(AND(BN$2&gt;$D129,BN$2&lt;=EOMONTH($D129,MatCF)),MIN(BN$77-SUM(BN$92:BN128),$F129-SUM($G129:BM129)),0)</f>
        <v>0</v>
      </c>
      <c r="BO129" s="203">
        <f ca="1">IF(AND(BO$2&gt;$D129,BO$2&lt;=EOMONTH($D129,MatCF)),MIN(BO$77-SUM(BO$92:BO128),$F129-SUM($G129:BN129)),0)</f>
        <v>0</v>
      </c>
      <c r="BP129" s="203">
        <f ca="1">IF(AND(BP$2&gt;$D129,BP$2&lt;=EOMONTH($D129,MatCF)),MIN(BP$77-SUM(BP$92:BP128),$F129-SUM($G129:BO129)),0)</f>
        <v>0</v>
      </c>
      <c r="BQ129" s="203">
        <f ca="1">IF(AND(BQ$2&gt;$D129,BQ$2&lt;=EOMONTH($D129,MatCF)),MIN(BQ$77-SUM(BQ$92:BQ128),$F129-SUM($G129:BP129)),0)</f>
        <v>0</v>
      </c>
      <c r="BR129" s="203">
        <f ca="1">IF(AND(BR$2&gt;$D129,BR$2&lt;=EOMONTH($D129,MatCF)),MIN(BR$77-SUM(BR$92:BR128),$F129-SUM($G129:BQ129)),0)</f>
        <v>0</v>
      </c>
      <c r="BS129" s="203">
        <f ca="1">IF(AND(BS$2&gt;$D129,BS$2&lt;=EOMONTH($D129,MatCF)),MIN(BS$77-SUM(BS$92:BS128),$F129-SUM($G129:BR129)),0)</f>
        <v>0</v>
      </c>
      <c r="BT129" s="203">
        <f ca="1">IF(AND(BT$2&gt;$D129,BT$2&lt;=EOMONTH($D129,MatCF)),MIN(BT$77-SUM(BT$92:BT128),$F129-SUM($G129:BS129)),0)</f>
        <v>0</v>
      </c>
      <c r="BU129" s="203">
        <f ca="1">IF(AND(BU$2&gt;$D129,BU$2&lt;=EOMONTH($D129,MatCF)),MIN(BU$77-SUM(BU$92:BU128),$F129-SUM($G129:BT129)),0)</f>
        <v>0</v>
      </c>
      <c r="BV129" s="203">
        <f ca="1">IF(AND(BV$2&gt;$D129,BV$2&lt;=EOMONTH($D129,MatCF)),MIN(BV$77-SUM(BV$92:BV128),$F129-SUM($G129:BU129)),0)</f>
        <v>0</v>
      </c>
      <c r="BW129" s="203">
        <f ca="1">IF(AND(BW$2&gt;$D129,BW$2&lt;=EOMONTH($D129,MatCF)),MIN(BW$77-SUM(BW$92:BW128),$F129-SUM($G129:BV129)),0)</f>
        <v>0</v>
      </c>
      <c r="BX129" s="203">
        <f ca="1">IF(AND(BX$2&gt;$D129,BX$2&lt;=EOMONTH($D129,MatCF)),MIN(BX$77-SUM(BX$92:BX128),$F129-SUM($G129:BW129)),0)</f>
        <v>0</v>
      </c>
      <c r="BY129" s="203">
        <f ca="1">IF(AND(BY$2&gt;$D129,BY$2&lt;=EOMONTH($D129,MatCF)),MIN(BY$77-SUM(BY$92:BY128),$F129-SUM($G129:BX129)),0)</f>
        <v>0</v>
      </c>
      <c r="BZ129" s="203">
        <f ca="1">IF(AND(BZ$2&gt;$D129,BZ$2&lt;=EOMONTH($D129,MatCF)),MIN(BZ$77-SUM(BZ$92:BZ128),$F129-SUM($G129:BY129)),0)</f>
        <v>0</v>
      </c>
      <c r="CA129" s="203">
        <f ca="1">IF(AND(CA$2&gt;$D129,CA$2&lt;=EOMONTH($D129,MatCF)),MIN(CA$77-SUM(CA$92:CA128),$F129-SUM($G129:BZ129)),0)</f>
        <v>0</v>
      </c>
      <c r="CB129" s="203">
        <f ca="1">IF(AND(CB$2&gt;$D129,CB$2&lt;=EOMONTH($D129,MatCF)),MIN(CB$77-SUM(CB$92:CB128),$F129-SUM($G129:CA129)),0)</f>
        <v>0</v>
      </c>
      <c r="CC129" s="203">
        <f ca="1">IF(AND(CC$2&gt;$D129,CC$2&lt;=EOMONTH($D129,MatCF)),MIN(CC$77-SUM(CC$92:CC128),$F129-SUM($G129:CB129)),0)</f>
        <v>0</v>
      </c>
      <c r="CD129" s="203">
        <f ca="1">IF(AND(CD$2&gt;$D129,CD$2&lt;=EOMONTH($D129,MatCF)),MIN(CD$77-SUM(CD$92:CD128),$F129-SUM($G129:CC129)),0)</f>
        <v>0</v>
      </c>
      <c r="CE129" s="203">
        <f ca="1">IF(AND(CE$2&gt;$D129,CE$2&lt;=EOMONTH($D129,MatCF)),MIN(CE$77-SUM(CE$92:CE128),$F129-SUM($G129:CD129)),0)</f>
        <v>0</v>
      </c>
      <c r="CF129" s="203">
        <f ca="1">IF(AND(CF$2&gt;$D129,CF$2&lt;=EOMONTH($D129,MatCF)),MIN(CF$77-SUM(CF$92:CF128),$F129-SUM($G129:CE129)),0)</f>
        <v>0</v>
      </c>
      <c r="CG129" s="203">
        <f ca="1">IF(AND(CG$2&gt;$D129,CG$2&lt;=EOMONTH($D129,MatCF)),MIN(CG$77-SUM(CG$92:CG128),$F129-SUM($G129:CF129)),0)</f>
        <v>0</v>
      </c>
      <c r="CH129" s="203">
        <f ca="1">IF(AND(CH$2&gt;$D129,CH$2&lt;=EOMONTH($D129,MatCF)),MIN(CH$77-SUM(CH$92:CH128),$F129-SUM($G129:CG129)),0)</f>
        <v>0</v>
      </c>
      <c r="CI129" s="203">
        <f ca="1">IF(AND(CI$2&gt;$D129,CI$2&lt;=EOMONTH($D129,MatCF)),MIN(CI$77-SUM(CI$92:CI128),$F129-SUM($G129:CH129)),0)</f>
        <v>0</v>
      </c>
      <c r="CJ129" s="203">
        <f ca="1">IF(AND(CJ$2&gt;$D129,CJ$2&lt;=EOMONTH($D129,MatCF)),MIN(CJ$77-SUM(CJ$92:CJ128),$F129-SUM($G129:CI129)),0)</f>
        <v>0</v>
      </c>
      <c r="CK129" s="203">
        <f ca="1">IF(AND(CK$2&gt;$D129,CK$2&lt;=EOMONTH($D129,MatCF)),MIN(CK$77-SUM(CK$92:CK128),$F129-SUM($G129:CJ129)),0)</f>
        <v>0</v>
      </c>
      <c r="CL129" s="203">
        <f ca="1">IF(AND(CL$2&gt;$D129,CL$2&lt;=EOMONTH($D129,MatCF)),MIN(CL$77-SUM(CL$92:CL128),$F129-SUM($G129:CK129)),0)</f>
        <v>0</v>
      </c>
      <c r="CM129" s="203">
        <f ca="1">IF(AND(CM$2&gt;$D129,CM$2&lt;=EOMONTH($D129,MatCF)),MIN(CM$77-SUM(CM$92:CM128),$F129-SUM($G129:CL129)),0)</f>
        <v>0</v>
      </c>
      <c r="CN129" s="203">
        <f ca="1">IF(AND(CN$2&gt;$D129,CN$2&lt;=EOMONTH($D129,MatCF)),MIN(CN$77-SUM(CN$92:CN128),$F129-SUM($G129:CM129)),0)</f>
        <v>0</v>
      </c>
      <c r="CO129" s="203">
        <f ca="1">IF(AND(CO$2&gt;$D129,CO$2&lt;=EOMONTH($D129,MatCF)),MIN(CO$77-SUM(CO$92:CO128),$F129-SUM($G129:CN129)),0)</f>
        <v>0</v>
      </c>
      <c r="CP129" s="203">
        <f ca="1">IF(AND(CP$2&gt;$D129,CP$2&lt;=EOMONTH($D129,MatCF)),MIN(CP$77-SUM(CP$92:CP128),$F129-SUM($G129:CO129)),0)</f>
        <v>0</v>
      </c>
      <c r="CQ129" s="203">
        <f ca="1">IF(AND(CQ$2&gt;$D129,CQ$2&lt;=EOMONTH($D129,MatCF)),MIN(CQ$77-SUM(CQ$92:CQ128),$F129-SUM($G129:CP129)),0)</f>
        <v>0</v>
      </c>
      <c r="CR129" s="203">
        <f ca="1">IF(AND(CR$2&gt;$D129,CR$2&lt;=EOMONTH($D129,MatCF)),MIN(CR$77-SUM(CR$92:CR128),$F129-SUM($G129:CQ129)),0)</f>
        <v>0</v>
      </c>
      <c r="CS129" s="203">
        <f ca="1">IF(AND(CS$2&gt;$D129,CS$2&lt;=EOMONTH($D129,MatCF)),MIN(CS$77-SUM(CS$92:CS128),$F129-SUM($G129:CR129)),0)</f>
        <v>0</v>
      </c>
      <c r="CT129" s="203">
        <f ca="1">IF(AND(CT$2&gt;$D129,CT$2&lt;=EOMONTH($D129,MatCF)),MIN(CT$77-SUM(CT$92:CT128),$F129-SUM($G129:CS129)),0)</f>
        <v>0</v>
      </c>
      <c r="CU129" s="203">
        <f ca="1">IF(AND(CU$2&gt;$D129,CU$2&lt;=EOMONTH($D129,MatCF)),MIN(CU$77-SUM(CU$92:CU128),$F129-SUM($G129:CT129)),0)</f>
        <v>0</v>
      </c>
      <c r="CV129" s="203">
        <f ca="1">IF(AND(CV$2&gt;$D129,CV$2&lt;=EOMONTH($D129,MatCF)),MIN(CV$77-SUM(CV$92:CV128),$F129-SUM($G129:CU129)),0)</f>
        <v>0</v>
      </c>
      <c r="CW129" s="203">
        <f ca="1">IF(AND(CW$2&gt;$D129,CW$2&lt;=EOMONTH($D129,MatCF)),MIN(CW$77-SUM(CW$92:CW128),$F129-SUM($G129:CV129)),0)</f>
        <v>0</v>
      </c>
      <c r="CX129" s="203">
        <f ca="1">IF(AND(CX$2&gt;$D129,CX$2&lt;=EOMONTH($D129,MatCF)),MIN(CX$77-SUM(CX$92:CX128),$F129-SUM($G129:CW129)),0)</f>
        <v>0</v>
      </c>
      <c r="CY129" s="203">
        <f ca="1">IF(AND(CY$2&gt;$D129,CY$2&lt;=EOMONTH($D129,MatCF)),MIN(CY$77-SUM(CY$92:CY128),$F129-SUM($G129:CX129)),0)</f>
        <v>0</v>
      </c>
      <c r="CZ129" s="203">
        <f ca="1">IF(AND(CZ$2&gt;$D129,CZ$2&lt;=EOMONTH($D129,MatCF)),MIN(CZ$77-SUM(CZ$92:CZ128),$F129-SUM($G129:CY129)),0)</f>
        <v>0</v>
      </c>
      <c r="DA129" s="203">
        <f>IF(AND(DA$2&gt;$D129,DA$2&lt;=EOMONTH($D129,MatCF)),MIN(DA$77-SUM(DA$92:DA128),$F129-SUM($G129:CZ129)),0)</f>
        <v>0</v>
      </c>
      <c r="DB129" s="203">
        <f>IF(AND(DB$2&gt;$D129,DB$2&lt;=EOMONTH($D129,MatCF)),MIN(DB$77-SUM(DB$92:DB128),$F129-SUM($G129:DA129)),0)</f>
        <v>0</v>
      </c>
      <c r="DC129" s="203">
        <f>IF(AND(DC$2&gt;$D129,DC$2&lt;=EOMONTH($D129,MatCF)),MIN(DC$77-SUM(DC$92:DC128),$F129-SUM($G129:DB129)),0)</f>
        <v>0</v>
      </c>
      <c r="DD129" s="203">
        <f>IF(AND(DD$2&gt;$D129,DD$2&lt;=EOMONTH($D129,MatCF)),MIN(DD$77-SUM(DD$92:DD128),$F129-SUM($G129:DC129)),0)</f>
        <v>0</v>
      </c>
      <c r="DE129" s="203">
        <f>IF(AND(DE$2&gt;$D129,DE$2&lt;=EOMONTH($D129,MatCF)),MIN(DE$77-SUM(DE$92:DE128),$F129-SUM($G129:DD129)),0)</f>
        <v>0</v>
      </c>
      <c r="DF129" s="203">
        <f>IF(AND(DF$2&gt;$D129,DF$2&lt;=EOMONTH($D129,MatCF)),MIN(DF$77-SUM(DF$92:DF128),$F129-SUM($G129:DE129)),0)</f>
        <v>0</v>
      </c>
      <c r="DG129" s="203">
        <f>IF(AND(DG$2&gt;$D129,DG$2&lt;=EOMONTH($D129,MatCF)),MIN(DG$77-SUM(DG$92:DG128),$F129-SUM($G129:DF129)),0)</f>
        <v>0</v>
      </c>
      <c r="DH129" s="203">
        <f>IF(AND(DH$2&gt;$D129,DH$2&lt;=EOMONTH($D129,MatCF)),MIN(DH$77-SUM(DH$92:DH128),$F129-SUM($G129:DG129)),0)</f>
        <v>0</v>
      </c>
      <c r="DI129" s="203">
        <f>IF(AND(DI$2&gt;$D129,DI$2&lt;=EOMONTH($D129,MatCF)),MIN(DI$77-SUM(DI$92:DI128),$F129-SUM($G129:DH129)),0)</f>
        <v>0</v>
      </c>
      <c r="DJ129" s="203">
        <f>IF(AND(DJ$2&gt;$D129,DJ$2&lt;=EOMONTH($D129,MatCF)),MIN(DJ$77-SUM(DJ$92:DJ128),$F129-SUM($G129:DI129)),0)</f>
        <v>0</v>
      </c>
      <c r="DK129" s="203">
        <f>IF(AND(DK$2&gt;$D129,DK$2&lt;=EOMONTH($D129,MatCF)),MIN(DK$77-SUM(DK$92:DK128),$F129-SUM($G129:DJ129)),0)</f>
        <v>0</v>
      </c>
      <c r="DL129" s="203">
        <f>IF(AND(DL$2&gt;$D129,DL$2&lt;=EOMONTH($D129,MatCF)),MIN(DL$77-SUM(DL$92:DL128),$F129-SUM($G129:DK129)),0)</f>
        <v>0</v>
      </c>
      <c r="DM129" s="203">
        <f>IF(AND(DM$2&gt;$D129,DM$2&lt;=EOMONTH($D129,MatCF)),MIN(DM$77-SUM(DM$92:DM128),$F129-SUM($G129:DL129)),0)</f>
        <v>0</v>
      </c>
      <c r="DN129" s="203">
        <f>IF(AND(DN$2&gt;$D129,DN$2&lt;=EOMONTH($D129,MatCF)),MIN(DN$77-SUM(DN$92:DN128),$F129-SUM($G129:DM129)),0)</f>
        <v>0</v>
      </c>
      <c r="DO129" s="203">
        <f>IF(AND(DO$2&gt;$D129,DO$2&lt;=EOMONTH($D129,MatCF)),MIN(DO$77-SUM(DO$92:DO128),$F129-SUM($G129:DN129)),0)</f>
        <v>0</v>
      </c>
      <c r="DP129" s="203">
        <f>IF(AND(DP$2&gt;$D129,DP$2&lt;=EOMONTH($D129,MatCF)),MIN(DP$77-SUM(DP$92:DP128),$F129-SUM($G129:DO129)),0)</f>
        <v>0</v>
      </c>
      <c r="DQ129" s="203">
        <f>IF(AND(DQ$2&gt;$D129,DQ$2&lt;=EOMONTH($D129,MatCF)),MIN(DQ$77-SUM(DQ$92:DQ128),$F129-SUM($G129:DP129)),0)</f>
        <v>0</v>
      </c>
      <c r="DR129" s="203">
        <f>IF(AND(DR$2&gt;$D129,DR$2&lt;=EOMONTH($D129,MatCF)),MIN(DR$77-SUM(DR$92:DR128),$F129-SUM($G129:DQ129)),0)</f>
        <v>0</v>
      </c>
      <c r="DS129" s="203">
        <f>IF(AND(DS$2&gt;$D129,DS$2&lt;=EOMONTH($D129,MatCF)),MIN(DS$77-SUM(DS$92:DS128),$F129-SUM($G129:DR129)),0)</f>
        <v>0</v>
      </c>
    </row>
    <row r="130" spans="1:123" ht="12.5" x14ac:dyDescent="0.25">
      <c r="A130" s="171">
        <f t="shared" si="679"/>
        <v>38</v>
      </c>
      <c r="B130" s="226"/>
      <c r="C130" s="227"/>
      <c r="D130" s="226">
        <v>47391</v>
      </c>
      <c r="E130" s="171"/>
      <c r="F130" s="203">
        <f ca="1"/>
        <v>0</v>
      </c>
      <c r="G130" s="203"/>
      <c r="H130" s="203">
        <f>IF(AND(H$2&gt;$D130,H$2&lt;=EOMONTH($D130,MatCF)),MIN(H$77-SUM(H$92:H129),$F130-SUM(G130:$G130)),0)</f>
        <v>0</v>
      </c>
      <c r="I130" s="203">
        <f>IF(AND(I$2&gt;$D130,I$2&lt;=EOMONTH($D130,MatCF)),MIN(I$77-SUM(I$92:I129),$F130-SUM($G130:H130)),0)</f>
        <v>0</v>
      </c>
      <c r="J130" s="203">
        <f>IF(AND(J$2&gt;$D130,J$2&lt;=EOMONTH($D130,MatCF)),MIN(J$77-SUM(J$92:J129),$F130-SUM($G130:I130)),0)</f>
        <v>0</v>
      </c>
      <c r="K130" s="203">
        <f>IF(AND(K$2&gt;$D130,K$2&lt;=EOMONTH($D130,MatCF)),MIN(K$77-SUM(K$92:K129),$F130-SUM($G130:J130)),0)</f>
        <v>0</v>
      </c>
      <c r="L130" s="203">
        <f>IF(AND(L$2&gt;$D130,L$2&lt;=EOMONTH($D130,MatCF)),MIN(L$77-SUM(L$92:L129),$F130-SUM($G130:K130)),0)</f>
        <v>0</v>
      </c>
      <c r="M130" s="203">
        <f>IF(AND(M$2&gt;$D130,M$2&lt;=EOMONTH($D130,MatCF)),MIN(M$77-SUM(M$92:M129),$F130-SUM($G130:L130)),0)</f>
        <v>0</v>
      </c>
      <c r="N130" s="203">
        <f>IF(AND(N$2&gt;$D130,N$2&lt;=EOMONTH($D130,MatCF)),MIN(N$77-SUM(N$92:N129),$F130-SUM($G130:M130)),0)</f>
        <v>0</v>
      </c>
      <c r="O130" s="203">
        <f>IF(AND(O$2&gt;$D130,O$2&lt;=EOMONTH($D130,MatCF)),MIN(O$77-SUM(O$92:O129),$F130-SUM($G130:N130)),0)</f>
        <v>0</v>
      </c>
      <c r="P130" s="203">
        <f>IF(AND(P$2&gt;$D130,P$2&lt;=EOMONTH($D130,MatCF)),MIN(P$77-SUM(P$92:P129),$F130-SUM($G130:O130)),0)</f>
        <v>0</v>
      </c>
      <c r="Q130" s="203">
        <f>IF(AND(Q$2&gt;$D130,Q$2&lt;=EOMONTH($D130,MatCF)),MIN(Q$77-SUM(Q$92:Q129),$F130-SUM($G130:P130)),0)</f>
        <v>0</v>
      </c>
      <c r="R130" s="203">
        <f>IF(AND(R$2&gt;$D130,R$2&lt;=EOMONTH($D130,MatCF)),MIN(R$77-SUM(R$92:R129),$F130-SUM($G130:Q130)),0)</f>
        <v>0</v>
      </c>
      <c r="S130" s="203">
        <f>IF(AND(S$2&gt;$D130,S$2&lt;=EOMONTH($D130,MatCF)),MIN(S$77-SUM(S$92:S129),$F130-SUM($G130:R130)),0)</f>
        <v>0</v>
      </c>
      <c r="T130" s="203">
        <f>IF(AND(T$2&gt;$D130,T$2&lt;=EOMONTH($D130,MatCF)),MIN(T$77-SUM(T$92:T129),$F130-SUM($G130:S130)),0)</f>
        <v>0</v>
      </c>
      <c r="U130" s="203">
        <f>IF(AND(U$2&gt;$D130,U$2&lt;=EOMONTH($D130,MatCF)),MIN(U$77-SUM(U$92:U129),$F130-SUM($G130:T130)),0)</f>
        <v>0</v>
      </c>
      <c r="V130" s="203">
        <f>IF(AND(V$2&gt;$D130,V$2&lt;=EOMONTH($D130,MatCF)),MIN(V$77-SUM(V$92:V129),$F130-SUM($G130:U130)),0)</f>
        <v>0</v>
      </c>
      <c r="W130" s="203">
        <f>IF(AND(W$2&gt;$D130,W$2&lt;=EOMONTH($D130,MatCF)),MIN(W$77-SUM(W$92:W129),$F130-SUM($G130:V130)),0)</f>
        <v>0</v>
      </c>
      <c r="X130" s="203">
        <f>IF(AND(X$2&gt;$D130,X$2&lt;=EOMONTH($D130,MatCF)),MIN(X$77-SUM(X$92:X129),$F130-SUM($G130:W130)),0)</f>
        <v>0</v>
      </c>
      <c r="Y130" s="203">
        <f>IF(AND(Y$2&gt;$D130,Y$2&lt;=EOMONTH($D130,MatCF)),MIN(Y$77-SUM(Y$92:Y129),$F130-SUM($G130:X130)),0)</f>
        <v>0</v>
      </c>
      <c r="Z130" s="203">
        <f>IF(AND(Z$2&gt;$D130,Z$2&lt;=EOMONTH($D130,MatCF)),MIN(Z$77-SUM(Z$92:Z129),$F130-SUM($G130:Y130)),0)</f>
        <v>0</v>
      </c>
      <c r="AA130" s="203">
        <f>IF(AND(AA$2&gt;$D130,AA$2&lt;=EOMONTH($D130,MatCF)),MIN(AA$77-SUM(AA$92:AA129),$F130-SUM($G130:Z130)),0)</f>
        <v>0</v>
      </c>
      <c r="AB130" s="203">
        <f>IF(AND(AB$2&gt;$D130,AB$2&lt;=EOMONTH($D130,MatCF)),MIN(AB$77-SUM(AB$92:AB129),$F130-SUM($G130:AA130)),0)</f>
        <v>0</v>
      </c>
      <c r="AC130" s="203">
        <f>IF(AND(AC$2&gt;$D130,AC$2&lt;=EOMONTH($D130,MatCF)),MIN(AC$77-SUM(AC$92:AC129),$F130-SUM($G130:AB130)),0)</f>
        <v>0</v>
      </c>
      <c r="AD130" s="203">
        <f>IF(AND(AD$2&gt;$D130,AD$2&lt;=EOMONTH($D130,MatCF)),MIN(AD$77-SUM(AD$92:AD129),$F130-SUM($G130:AC130)),0)</f>
        <v>0</v>
      </c>
      <c r="AE130" s="203">
        <f>IF(AND(AE$2&gt;$D130,AE$2&lt;=EOMONTH($D130,MatCF)),MIN(AE$77-SUM(AE$92:AE129),$F130-SUM($G130:AD130)),0)</f>
        <v>0</v>
      </c>
      <c r="AF130" s="203">
        <f>IF(AND(AF$2&gt;$D130,AF$2&lt;=EOMONTH($D130,MatCF)),MIN(AF$77-SUM(AF$92:AF129),$F130-SUM($G130:AE130)),0)</f>
        <v>0</v>
      </c>
      <c r="AG130" s="203">
        <f>IF(AND(AG$2&gt;$D130,AG$2&lt;=EOMONTH($D130,MatCF)),MIN(AG$77-SUM(AG$92:AG129),$F130-SUM($G130:AF130)),0)</f>
        <v>0</v>
      </c>
      <c r="AH130" s="203">
        <f>IF(AND(AH$2&gt;$D130,AH$2&lt;=EOMONTH($D130,MatCF)),MIN(AH$77-SUM(AH$92:AH129),$F130-SUM($G130:AG130)),0)</f>
        <v>0</v>
      </c>
      <c r="AI130" s="203">
        <f>IF(AND(AI$2&gt;$D130,AI$2&lt;=EOMONTH($D130,MatCF)),MIN(AI$77-SUM(AI$92:AI129),$F130-SUM($G130:AH130)),0)</f>
        <v>0</v>
      </c>
      <c r="AJ130" s="203">
        <f>IF(AND(AJ$2&gt;$D130,AJ$2&lt;=EOMONTH($D130,MatCF)),MIN(AJ$77-SUM(AJ$92:AJ129),$F130-SUM($G130:AI130)),0)</f>
        <v>0</v>
      </c>
      <c r="AK130" s="203">
        <f>IF(AND(AK$2&gt;$D130,AK$2&lt;=EOMONTH($D130,MatCF)),MIN(AK$77-SUM(AK$92:AK129),$F130-SUM($G130:AJ130)),0)</f>
        <v>0</v>
      </c>
      <c r="AL130" s="203">
        <f>IF(AND(AL$2&gt;$D130,AL$2&lt;=EOMONTH($D130,MatCF)),MIN(AL$77-SUM(AL$92:AL129),$F130-SUM($G130:AK130)),0)</f>
        <v>0</v>
      </c>
      <c r="AM130" s="203">
        <f>IF(AND(AM$2&gt;$D130,AM$2&lt;=EOMONTH($D130,MatCF)),MIN(AM$77-SUM(AM$92:AM129),$F130-SUM($G130:AL130)),0)</f>
        <v>0</v>
      </c>
      <c r="AN130" s="203">
        <f>IF(AND(AN$2&gt;$D130,AN$2&lt;=EOMONTH($D130,MatCF)),MIN(AN$77-SUM(AN$92:AN129),$F130-SUM($G130:AM130)),0)</f>
        <v>0</v>
      </c>
      <c r="AO130" s="203">
        <f>IF(AND(AO$2&gt;$D130,AO$2&lt;=EOMONTH($D130,MatCF)),MIN(AO$77-SUM(AO$92:AO129),$F130-SUM($G130:AN130)),0)</f>
        <v>0</v>
      </c>
      <c r="AP130" s="203">
        <f>IF(AND(AP$2&gt;$D130,AP$2&lt;=EOMONTH($D130,MatCF)),MIN(AP$77-SUM(AP$92:AP129),$F130-SUM($G130:AO130)),0)</f>
        <v>0</v>
      </c>
      <c r="AQ130" s="203">
        <f>IF(AND(AQ$2&gt;$D130,AQ$2&lt;=EOMONTH($D130,MatCF)),MIN(AQ$77-SUM(AQ$92:AQ129),$F130-SUM($G130:AP130)),0)</f>
        <v>0</v>
      </c>
      <c r="AR130" s="203">
        <f>IF(AND(AR$2&gt;$D130,AR$2&lt;=EOMONTH($D130,MatCF)),MIN(AR$77-SUM(AR$92:AR129),$F130-SUM($G130:AQ130)),0)</f>
        <v>0</v>
      </c>
      <c r="AS130" s="203">
        <f>IF(AND(AS$2&gt;$D130,AS$2&lt;=EOMONTH($D130,MatCF)),MIN(AS$77-SUM(AS$92:AS129),$F130-SUM($G130:AR130)),0)</f>
        <v>0</v>
      </c>
      <c r="AT130" s="203">
        <f ca="1">IF(AND(AT$2&gt;$D130,AT$2&lt;=EOMONTH($D130,MatCF)),MIN(AT$77-SUM(AT$92:AT129),$F130-SUM($G130:AS130)),0)</f>
        <v>0</v>
      </c>
      <c r="AU130" s="203">
        <f ca="1">IF(AND(AU$2&gt;$D130,AU$2&lt;=EOMONTH($D130,MatCF)),MIN(AU$77-SUM(AU$92:AU129),$F130-SUM($G130:AT130)),0)</f>
        <v>0</v>
      </c>
      <c r="AV130" s="203">
        <f ca="1">IF(AND(AV$2&gt;$D130,AV$2&lt;=EOMONTH($D130,MatCF)),MIN(AV$77-SUM(AV$92:AV129),$F130-SUM($G130:AU130)),0)</f>
        <v>0</v>
      </c>
      <c r="AW130" s="203">
        <f ca="1">IF(AND(AW$2&gt;$D130,AW$2&lt;=EOMONTH($D130,MatCF)),MIN(AW$77-SUM(AW$92:AW129),$F130-SUM($G130:AV130)),0)</f>
        <v>0</v>
      </c>
      <c r="AX130" s="203">
        <f ca="1">IF(AND(AX$2&gt;$D130,AX$2&lt;=EOMONTH($D130,MatCF)),MIN(AX$77-SUM(AX$92:AX129),$F130-SUM($G130:AW130)),0)</f>
        <v>0</v>
      </c>
      <c r="AY130" s="203">
        <f ca="1">IF(AND(AY$2&gt;$D130,AY$2&lt;=EOMONTH($D130,MatCF)),MIN(AY$77-SUM(AY$92:AY129),$F130-SUM($G130:AX130)),0)</f>
        <v>0</v>
      </c>
      <c r="AZ130" s="203">
        <f ca="1">IF(AND(AZ$2&gt;$D130,AZ$2&lt;=EOMONTH($D130,MatCF)),MIN(AZ$77-SUM(AZ$92:AZ129),$F130-SUM($G130:AY130)),0)</f>
        <v>0</v>
      </c>
      <c r="BA130" s="203">
        <f ca="1">IF(AND(BA$2&gt;$D130,BA$2&lt;=EOMONTH($D130,MatCF)),MIN(BA$77-SUM(BA$92:BA129),$F130-SUM($G130:AZ130)),0)</f>
        <v>0</v>
      </c>
      <c r="BB130" s="203">
        <f ca="1">IF(AND(BB$2&gt;$D130,BB$2&lt;=EOMONTH($D130,MatCF)),MIN(BB$77-SUM(BB$92:BB129),$F130-SUM($G130:BA130)),0)</f>
        <v>0</v>
      </c>
      <c r="BC130" s="203">
        <f ca="1">IF(AND(BC$2&gt;$D130,BC$2&lt;=EOMONTH($D130,MatCF)),MIN(BC$77-SUM(BC$92:BC129),$F130-SUM($G130:BB130)),0)</f>
        <v>0</v>
      </c>
      <c r="BD130" s="203">
        <f ca="1">IF(AND(BD$2&gt;$D130,BD$2&lt;=EOMONTH($D130,MatCF)),MIN(BD$77-SUM(BD$92:BD129),$F130-SUM($G130:BC130)),0)</f>
        <v>0</v>
      </c>
      <c r="BE130" s="203">
        <f ca="1">IF(AND(BE$2&gt;$D130,BE$2&lt;=EOMONTH($D130,MatCF)),MIN(BE$77-SUM(BE$92:BE129),$F130-SUM($G130:BD130)),0)</f>
        <v>0</v>
      </c>
      <c r="BF130" s="203">
        <f ca="1">IF(AND(BF$2&gt;$D130,BF$2&lt;=EOMONTH($D130,MatCF)),MIN(BF$77-SUM(BF$92:BF129),$F130-SUM($G130:BE130)),0)</f>
        <v>0</v>
      </c>
      <c r="BG130" s="203">
        <f ca="1">IF(AND(BG$2&gt;$D130,BG$2&lt;=EOMONTH($D130,MatCF)),MIN(BG$77-SUM(BG$92:BG129),$F130-SUM($G130:BF130)),0)</f>
        <v>0</v>
      </c>
      <c r="BH130" s="203">
        <f ca="1">IF(AND(BH$2&gt;$D130,BH$2&lt;=EOMONTH($D130,MatCF)),MIN(BH$77-SUM(BH$92:BH129),$F130-SUM($G130:BG130)),0)</f>
        <v>0</v>
      </c>
      <c r="BI130" s="203">
        <f ca="1">IF(AND(BI$2&gt;$D130,BI$2&lt;=EOMONTH($D130,MatCF)),MIN(BI$77-SUM(BI$92:BI129),$F130-SUM($G130:BH130)),0)</f>
        <v>0</v>
      </c>
      <c r="BJ130" s="203">
        <f ca="1">IF(AND(BJ$2&gt;$D130,BJ$2&lt;=EOMONTH($D130,MatCF)),MIN(BJ$77-SUM(BJ$92:BJ129),$F130-SUM($G130:BI130)),0)</f>
        <v>0</v>
      </c>
      <c r="BK130" s="203">
        <f ca="1">IF(AND(BK$2&gt;$D130,BK$2&lt;=EOMONTH($D130,MatCF)),MIN(BK$77-SUM(BK$92:BK129),$F130-SUM($G130:BJ130)),0)</f>
        <v>0</v>
      </c>
      <c r="BL130" s="203">
        <f ca="1">IF(AND(BL$2&gt;$D130,BL$2&lt;=EOMONTH($D130,MatCF)),MIN(BL$77-SUM(BL$92:BL129),$F130-SUM($G130:BK130)),0)</f>
        <v>0</v>
      </c>
      <c r="BM130" s="203">
        <f ca="1">IF(AND(BM$2&gt;$D130,BM$2&lt;=EOMONTH($D130,MatCF)),MIN(BM$77-SUM(BM$92:BM129),$F130-SUM($G130:BL130)),0)</f>
        <v>0</v>
      </c>
      <c r="BN130" s="203">
        <f ca="1">IF(AND(BN$2&gt;$D130,BN$2&lt;=EOMONTH($D130,MatCF)),MIN(BN$77-SUM(BN$92:BN129),$F130-SUM($G130:BM130)),0)</f>
        <v>0</v>
      </c>
      <c r="BO130" s="203">
        <f ca="1">IF(AND(BO$2&gt;$D130,BO$2&lt;=EOMONTH($D130,MatCF)),MIN(BO$77-SUM(BO$92:BO129),$F130-SUM($G130:BN130)),0)</f>
        <v>0</v>
      </c>
      <c r="BP130" s="203">
        <f ca="1">IF(AND(BP$2&gt;$D130,BP$2&lt;=EOMONTH($D130,MatCF)),MIN(BP$77-SUM(BP$92:BP129),$F130-SUM($G130:BO130)),0)</f>
        <v>0</v>
      </c>
      <c r="BQ130" s="203">
        <f ca="1">IF(AND(BQ$2&gt;$D130,BQ$2&lt;=EOMONTH($D130,MatCF)),MIN(BQ$77-SUM(BQ$92:BQ129),$F130-SUM($G130:BP130)),0)</f>
        <v>0</v>
      </c>
      <c r="BR130" s="203">
        <f ca="1">IF(AND(BR$2&gt;$D130,BR$2&lt;=EOMONTH($D130,MatCF)),MIN(BR$77-SUM(BR$92:BR129),$F130-SUM($G130:BQ130)),0)</f>
        <v>0</v>
      </c>
      <c r="BS130" s="203">
        <f ca="1">IF(AND(BS$2&gt;$D130,BS$2&lt;=EOMONTH($D130,MatCF)),MIN(BS$77-SUM(BS$92:BS129),$F130-SUM($G130:BR130)),0)</f>
        <v>0</v>
      </c>
      <c r="BT130" s="203">
        <f ca="1">IF(AND(BT$2&gt;$D130,BT$2&lt;=EOMONTH($D130,MatCF)),MIN(BT$77-SUM(BT$92:BT129),$F130-SUM($G130:BS130)),0)</f>
        <v>0</v>
      </c>
      <c r="BU130" s="203">
        <f ca="1">IF(AND(BU$2&gt;$D130,BU$2&lt;=EOMONTH($D130,MatCF)),MIN(BU$77-SUM(BU$92:BU129),$F130-SUM($G130:BT130)),0)</f>
        <v>0</v>
      </c>
      <c r="BV130" s="203">
        <f ca="1">IF(AND(BV$2&gt;$D130,BV$2&lt;=EOMONTH($D130,MatCF)),MIN(BV$77-SUM(BV$92:BV129),$F130-SUM($G130:BU130)),0)</f>
        <v>0</v>
      </c>
      <c r="BW130" s="203">
        <f ca="1">IF(AND(BW$2&gt;$D130,BW$2&lt;=EOMONTH($D130,MatCF)),MIN(BW$77-SUM(BW$92:BW129),$F130-SUM($G130:BV130)),0)</f>
        <v>0</v>
      </c>
      <c r="BX130" s="203">
        <f ca="1">IF(AND(BX$2&gt;$D130,BX$2&lt;=EOMONTH($D130,MatCF)),MIN(BX$77-SUM(BX$92:BX129),$F130-SUM($G130:BW130)),0)</f>
        <v>0</v>
      </c>
      <c r="BY130" s="203">
        <f ca="1">IF(AND(BY$2&gt;$D130,BY$2&lt;=EOMONTH($D130,MatCF)),MIN(BY$77-SUM(BY$92:BY129),$F130-SUM($G130:BX130)),0)</f>
        <v>0</v>
      </c>
      <c r="BZ130" s="203">
        <f ca="1">IF(AND(BZ$2&gt;$D130,BZ$2&lt;=EOMONTH($D130,MatCF)),MIN(BZ$77-SUM(BZ$92:BZ129),$F130-SUM($G130:BY130)),0)</f>
        <v>0</v>
      </c>
      <c r="CA130" s="203">
        <f ca="1">IF(AND(CA$2&gt;$D130,CA$2&lt;=EOMONTH($D130,MatCF)),MIN(CA$77-SUM(CA$92:CA129),$F130-SUM($G130:BZ130)),0)</f>
        <v>0</v>
      </c>
      <c r="CB130" s="203">
        <f ca="1">IF(AND(CB$2&gt;$D130,CB$2&lt;=EOMONTH($D130,MatCF)),MIN(CB$77-SUM(CB$92:CB129),$F130-SUM($G130:CA130)),0)</f>
        <v>0</v>
      </c>
      <c r="CC130" s="203">
        <f ca="1">IF(AND(CC$2&gt;$D130,CC$2&lt;=EOMONTH($D130,MatCF)),MIN(CC$77-SUM(CC$92:CC129),$F130-SUM($G130:CB130)),0)</f>
        <v>0</v>
      </c>
      <c r="CD130" s="203">
        <f ca="1">IF(AND(CD$2&gt;$D130,CD$2&lt;=EOMONTH($D130,MatCF)),MIN(CD$77-SUM(CD$92:CD129),$F130-SUM($G130:CC130)),0)</f>
        <v>0</v>
      </c>
      <c r="CE130" s="203">
        <f ca="1">IF(AND(CE$2&gt;$D130,CE$2&lt;=EOMONTH($D130,MatCF)),MIN(CE$77-SUM(CE$92:CE129),$F130-SUM($G130:CD130)),0)</f>
        <v>0</v>
      </c>
      <c r="CF130" s="203">
        <f ca="1">IF(AND(CF$2&gt;$D130,CF$2&lt;=EOMONTH($D130,MatCF)),MIN(CF$77-SUM(CF$92:CF129),$F130-SUM($G130:CE130)),0)</f>
        <v>0</v>
      </c>
      <c r="CG130" s="203">
        <f ca="1">IF(AND(CG$2&gt;$D130,CG$2&lt;=EOMONTH($D130,MatCF)),MIN(CG$77-SUM(CG$92:CG129),$F130-SUM($G130:CF130)),0)</f>
        <v>0</v>
      </c>
      <c r="CH130" s="203">
        <f ca="1">IF(AND(CH$2&gt;$D130,CH$2&lt;=EOMONTH($D130,MatCF)),MIN(CH$77-SUM(CH$92:CH129),$F130-SUM($G130:CG130)),0)</f>
        <v>0</v>
      </c>
      <c r="CI130" s="203">
        <f ca="1">IF(AND(CI$2&gt;$D130,CI$2&lt;=EOMONTH($D130,MatCF)),MIN(CI$77-SUM(CI$92:CI129),$F130-SUM($G130:CH130)),0)</f>
        <v>0</v>
      </c>
      <c r="CJ130" s="203">
        <f ca="1">IF(AND(CJ$2&gt;$D130,CJ$2&lt;=EOMONTH($D130,MatCF)),MIN(CJ$77-SUM(CJ$92:CJ129),$F130-SUM($G130:CI130)),0)</f>
        <v>0</v>
      </c>
      <c r="CK130" s="203">
        <f ca="1">IF(AND(CK$2&gt;$D130,CK$2&lt;=EOMONTH($D130,MatCF)),MIN(CK$77-SUM(CK$92:CK129),$F130-SUM($G130:CJ130)),0)</f>
        <v>0</v>
      </c>
      <c r="CL130" s="203">
        <f ca="1">IF(AND(CL$2&gt;$D130,CL$2&lt;=EOMONTH($D130,MatCF)),MIN(CL$77-SUM(CL$92:CL129),$F130-SUM($G130:CK130)),0)</f>
        <v>0</v>
      </c>
      <c r="CM130" s="203">
        <f ca="1">IF(AND(CM$2&gt;$D130,CM$2&lt;=EOMONTH($D130,MatCF)),MIN(CM$77-SUM(CM$92:CM129),$F130-SUM($G130:CL130)),0)</f>
        <v>0</v>
      </c>
      <c r="CN130" s="203">
        <f ca="1">IF(AND(CN$2&gt;$D130,CN$2&lt;=EOMONTH($D130,MatCF)),MIN(CN$77-SUM(CN$92:CN129),$F130-SUM($G130:CM130)),0)</f>
        <v>0</v>
      </c>
      <c r="CO130" s="203">
        <f ca="1">IF(AND(CO$2&gt;$D130,CO$2&lt;=EOMONTH($D130,MatCF)),MIN(CO$77-SUM(CO$92:CO129),$F130-SUM($G130:CN130)),0)</f>
        <v>0</v>
      </c>
      <c r="CP130" s="203">
        <f ca="1">IF(AND(CP$2&gt;$D130,CP$2&lt;=EOMONTH($D130,MatCF)),MIN(CP$77-SUM(CP$92:CP129),$F130-SUM($G130:CO130)),0)</f>
        <v>0</v>
      </c>
      <c r="CQ130" s="203">
        <f ca="1">IF(AND(CQ$2&gt;$D130,CQ$2&lt;=EOMONTH($D130,MatCF)),MIN(CQ$77-SUM(CQ$92:CQ129),$F130-SUM($G130:CP130)),0)</f>
        <v>0</v>
      </c>
      <c r="CR130" s="203">
        <f ca="1">IF(AND(CR$2&gt;$D130,CR$2&lt;=EOMONTH($D130,MatCF)),MIN(CR$77-SUM(CR$92:CR129),$F130-SUM($G130:CQ130)),0)</f>
        <v>0</v>
      </c>
      <c r="CS130" s="203">
        <f ca="1">IF(AND(CS$2&gt;$D130,CS$2&lt;=EOMONTH($D130,MatCF)),MIN(CS$77-SUM(CS$92:CS129),$F130-SUM($G130:CR130)),0)</f>
        <v>0</v>
      </c>
      <c r="CT130" s="203">
        <f ca="1">IF(AND(CT$2&gt;$D130,CT$2&lt;=EOMONTH($D130,MatCF)),MIN(CT$77-SUM(CT$92:CT129),$F130-SUM($G130:CS130)),0)</f>
        <v>0</v>
      </c>
      <c r="CU130" s="203">
        <f ca="1">IF(AND(CU$2&gt;$D130,CU$2&lt;=EOMONTH($D130,MatCF)),MIN(CU$77-SUM(CU$92:CU129),$F130-SUM($G130:CT130)),0)</f>
        <v>0</v>
      </c>
      <c r="CV130" s="203">
        <f ca="1">IF(AND(CV$2&gt;$D130,CV$2&lt;=EOMONTH($D130,MatCF)),MIN(CV$77-SUM(CV$92:CV129),$F130-SUM($G130:CU130)),0)</f>
        <v>0</v>
      </c>
      <c r="CW130" s="203">
        <f ca="1">IF(AND(CW$2&gt;$D130,CW$2&lt;=EOMONTH($D130,MatCF)),MIN(CW$77-SUM(CW$92:CW129),$F130-SUM($G130:CV130)),0)</f>
        <v>0</v>
      </c>
      <c r="CX130" s="203">
        <f ca="1">IF(AND(CX$2&gt;$D130,CX$2&lt;=EOMONTH($D130,MatCF)),MIN(CX$77-SUM(CX$92:CX129),$F130-SUM($G130:CW130)),0)</f>
        <v>0</v>
      </c>
      <c r="CY130" s="203">
        <f ca="1">IF(AND(CY$2&gt;$D130,CY$2&lt;=EOMONTH($D130,MatCF)),MIN(CY$77-SUM(CY$92:CY129),$F130-SUM($G130:CX130)),0)</f>
        <v>0</v>
      </c>
      <c r="CZ130" s="203">
        <f ca="1">IF(AND(CZ$2&gt;$D130,CZ$2&lt;=EOMONTH($D130,MatCF)),MIN(CZ$77-SUM(CZ$92:CZ129),$F130-SUM($G130:CY130)),0)</f>
        <v>0</v>
      </c>
      <c r="DA130" s="203">
        <f ca="1">IF(AND(DA$2&gt;$D130,DA$2&lt;=EOMONTH($D130,MatCF)),MIN(DA$77-SUM(DA$92:DA129),$F130-SUM($G130:CZ130)),0)</f>
        <v>0</v>
      </c>
      <c r="DB130" s="203">
        <f>IF(AND(DB$2&gt;$D130,DB$2&lt;=EOMONTH($D130,MatCF)),MIN(DB$77-SUM(DB$92:DB129),$F130-SUM($G130:DA130)),0)</f>
        <v>0</v>
      </c>
      <c r="DC130" s="203">
        <f>IF(AND(DC$2&gt;$D130,DC$2&lt;=EOMONTH($D130,MatCF)),MIN(DC$77-SUM(DC$92:DC129),$F130-SUM($G130:DB130)),0)</f>
        <v>0</v>
      </c>
      <c r="DD130" s="203">
        <f>IF(AND(DD$2&gt;$D130,DD$2&lt;=EOMONTH($D130,MatCF)),MIN(DD$77-SUM(DD$92:DD129),$F130-SUM($G130:DC130)),0)</f>
        <v>0</v>
      </c>
      <c r="DE130" s="203">
        <f>IF(AND(DE$2&gt;$D130,DE$2&lt;=EOMONTH($D130,MatCF)),MIN(DE$77-SUM(DE$92:DE129),$F130-SUM($G130:DD130)),0)</f>
        <v>0</v>
      </c>
      <c r="DF130" s="203">
        <f>IF(AND(DF$2&gt;$D130,DF$2&lt;=EOMONTH($D130,MatCF)),MIN(DF$77-SUM(DF$92:DF129),$F130-SUM($G130:DE130)),0)</f>
        <v>0</v>
      </c>
      <c r="DG130" s="203">
        <f>IF(AND(DG$2&gt;$D130,DG$2&lt;=EOMONTH($D130,MatCF)),MIN(DG$77-SUM(DG$92:DG129),$F130-SUM($G130:DF130)),0)</f>
        <v>0</v>
      </c>
      <c r="DH130" s="203">
        <f>IF(AND(DH$2&gt;$D130,DH$2&lt;=EOMONTH($D130,MatCF)),MIN(DH$77-SUM(DH$92:DH129),$F130-SUM($G130:DG130)),0)</f>
        <v>0</v>
      </c>
      <c r="DI130" s="203">
        <f>IF(AND(DI$2&gt;$D130,DI$2&lt;=EOMONTH($D130,MatCF)),MIN(DI$77-SUM(DI$92:DI129),$F130-SUM($G130:DH130)),0)</f>
        <v>0</v>
      </c>
      <c r="DJ130" s="203">
        <f>IF(AND(DJ$2&gt;$D130,DJ$2&lt;=EOMONTH($D130,MatCF)),MIN(DJ$77-SUM(DJ$92:DJ129),$F130-SUM($G130:DI130)),0)</f>
        <v>0</v>
      </c>
      <c r="DK130" s="203">
        <f>IF(AND(DK$2&gt;$D130,DK$2&lt;=EOMONTH($D130,MatCF)),MIN(DK$77-SUM(DK$92:DK129),$F130-SUM($G130:DJ130)),0)</f>
        <v>0</v>
      </c>
      <c r="DL130" s="203">
        <f>IF(AND(DL$2&gt;$D130,DL$2&lt;=EOMONTH($D130,MatCF)),MIN(DL$77-SUM(DL$92:DL129),$F130-SUM($G130:DK130)),0)</f>
        <v>0</v>
      </c>
      <c r="DM130" s="203">
        <f>IF(AND(DM$2&gt;$D130,DM$2&lt;=EOMONTH($D130,MatCF)),MIN(DM$77-SUM(DM$92:DM129),$F130-SUM($G130:DL130)),0)</f>
        <v>0</v>
      </c>
      <c r="DN130" s="203">
        <f>IF(AND(DN$2&gt;$D130,DN$2&lt;=EOMONTH($D130,MatCF)),MIN(DN$77-SUM(DN$92:DN129),$F130-SUM($G130:DM130)),0)</f>
        <v>0</v>
      </c>
      <c r="DO130" s="203">
        <f>IF(AND(DO$2&gt;$D130,DO$2&lt;=EOMONTH($D130,MatCF)),MIN(DO$77-SUM(DO$92:DO129),$F130-SUM($G130:DN130)),0)</f>
        <v>0</v>
      </c>
      <c r="DP130" s="203">
        <f>IF(AND(DP$2&gt;$D130,DP$2&lt;=EOMONTH($D130,MatCF)),MIN(DP$77-SUM(DP$92:DP129),$F130-SUM($G130:DO130)),0)</f>
        <v>0</v>
      </c>
      <c r="DQ130" s="203">
        <f>IF(AND(DQ$2&gt;$D130,DQ$2&lt;=EOMONTH($D130,MatCF)),MIN(DQ$77-SUM(DQ$92:DQ129),$F130-SUM($G130:DP130)),0)</f>
        <v>0</v>
      </c>
      <c r="DR130" s="203">
        <f>IF(AND(DR$2&gt;$D130,DR$2&lt;=EOMONTH($D130,MatCF)),MIN(DR$77-SUM(DR$92:DR129),$F130-SUM($G130:DQ130)),0)</f>
        <v>0</v>
      </c>
      <c r="DS130" s="203">
        <f>IF(AND(DS$2&gt;$D130,DS$2&lt;=EOMONTH($D130,MatCF)),MIN(DS$77-SUM(DS$92:DS129),$F130-SUM($G130:DR130)),0)</f>
        <v>0</v>
      </c>
    </row>
    <row r="131" spans="1:123" ht="12.5" x14ac:dyDescent="0.25">
      <c r="A131" s="171">
        <f t="shared" si="679"/>
        <v>39</v>
      </c>
      <c r="B131" s="226"/>
      <c r="C131" s="227"/>
      <c r="D131" s="226">
        <v>47483</v>
      </c>
      <c r="E131" s="171"/>
      <c r="F131" s="203">
        <f ca="1"/>
        <v>0</v>
      </c>
      <c r="G131" s="203"/>
      <c r="H131" s="203">
        <f>IF(AND(H$2&gt;$D131,H$2&lt;=EOMONTH($D131,MatCF)),MIN(H$77-SUM(H$92:H130),$F131-SUM(G131:$G131)),0)</f>
        <v>0</v>
      </c>
      <c r="I131" s="203">
        <f>IF(AND(I$2&gt;$D131,I$2&lt;=EOMONTH($D131,MatCF)),MIN(I$77-SUM(I$92:I130),$F131-SUM($G131:H131)),0)</f>
        <v>0</v>
      </c>
      <c r="J131" s="203">
        <f>IF(AND(J$2&gt;$D131,J$2&lt;=EOMONTH($D131,MatCF)),MIN(J$77-SUM(J$92:J130),$F131-SUM($G131:I131)),0)</f>
        <v>0</v>
      </c>
      <c r="K131" s="203">
        <f>IF(AND(K$2&gt;$D131,K$2&lt;=EOMONTH($D131,MatCF)),MIN(K$77-SUM(K$92:K130),$F131-SUM($G131:J131)),0)</f>
        <v>0</v>
      </c>
      <c r="L131" s="203">
        <f>IF(AND(L$2&gt;$D131,L$2&lt;=EOMONTH($D131,MatCF)),MIN(L$77-SUM(L$92:L130),$F131-SUM($G131:K131)),0)</f>
        <v>0</v>
      </c>
      <c r="M131" s="203">
        <f>IF(AND(M$2&gt;$D131,M$2&lt;=EOMONTH($D131,MatCF)),MIN(M$77-SUM(M$92:M130),$F131-SUM($G131:L131)),0)</f>
        <v>0</v>
      </c>
      <c r="N131" s="203">
        <f>IF(AND(N$2&gt;$D131,N$2&lt;=EOMONTH($D131,MatCF)),MIN(N$77-SUM(N$92:N130),$F131-SUM($G131:M131)),0)</f>
        <v>0</v>
      </c>
      <c r="O131" s="203">
        <f>IF(AND(O$2&gt;$D131,O$2&lt;=EOMONTH($D131,MatCF)),MIN(O$77-SUM(O$92:O130),$F131-SUM($G131:N131)),0)</f>
        <v>0</v>
      </c>
      <c r="P131" s="203">
        <f>IF(AND(P$2&gt;$D131,P$2&lt;=EOMONTH($D131,MatCF)),MIN(P$77-SUM(P$92:P130),$F131-SUM($G131:O131)),0)</f>
        <v>0</v>
      </c>
      <c r="Q131" s="203">
        <f>IF(AND(Q$2&gt;$D131,Q$2&lt;=EOMONTH($D131,MatCF)),MIN(Q$77-SUM(Q$92:Q130),$F131-SUM($G131:P131)),0)</f>
        <v>0</v>
      </c>
      <c r="R131" s="203">
        <f>IF(AND(R$2&gt;$D131,R$2&lt;=EOMONTH($D131,MatCF)),MIN(R$77-SUM(R$92:R130),$F131-SUM($G131:Q131)),0)</f>
        <v>0</v>
      </c>
      <c r="S131" s="203">
        <f>IF(AND(S$2&gt;$D131,S$2&lt;=EOMONTH($D131,MatCF)),MIN(S$77-SUM(S$92:S130),$F131-SUM($G131:R131)),0)</f>
        <v>0</v>
      </c>
      <c r="T131" s="203">
        <f>IF(AND(T$2&gt;$D131,T$2&lt;=EOMONTH($D131,MatCF)),MIN(T$77-SUM(T$92:T130),$F131-SUM($G131:S131)),0)</f>
        <v>0</v>
      </c>
      <c r="U131" s="203">
        <f>IF(AND(U$2&gt;$D131,U$2&lt;=EOMONTH($D131,MatCF)),MIN(U$77-SUM(U$92:U130),$F131-SUM($G131:T131)),0)</f>
        <v>0</v>
      </c>
      <c r="V131" s="203">
        <f>IF(AND(V$2&gt;$D131,V$2&lt;=EOMONTH($D131,MatCF)),MIN(V$77-SUM(V$92:V130),$F131-SUM($G131:U131)),0)</f>
        <v>0</v>
      </c>
      <c r="W131" s="203">
        <f>IF(AND(W$2&gt;$D131,W$2&lt;=EOMONTH($D131,MatCF)),MIN(W$77-SUM(W$92:W130),$F131-SUM($G131:V131)),0)</f>
        <v>0</v>
      </c>
      <c r="X131" s="203">
        <f>IF(AND(X$2&gt;$D131,X$2&lt;=EOMONTH($D131,MatCF)),MIN(X$77-SUM(X$92:X130),$F131-SUM($G131:W131)),0)</f>
        <v>0</v>
      </c>
      <c r="Y131" s="203">
        <f>IF(AND(Y$2&gt;$D131,Y$2&lt;=EOMONTH($D131,MatCF)),MIN(Y$77-SUM(Y$92:Y130),$F131-SUM($G131:X131)),0)</f>
        <v>0</v>
      </c>
      <c r="Z131" s="203">
        <f>IF(AND(Z$2&gt;$D131,Z$2&lt;=EOMONTH($D131,MatCF)),MIN(Z$77-SUM(Z$92:Z130),$F131-SUM($G131:Y131)),0)</f>
        <v>0</v>
      </c>
      <c r="AA131" s="203">
        <f>IF(AND(AA$2&gt;$D131,AA$2&lt;=EOMONTH($D131,MatCF)),MIN(AA$77-SUM(AA$92:AA130),$F131-SUM($G131:Z131)),0)</f>
        <v>0</v>
      </c>
      <c r="AB131" s="203">
        <f>IF(AND(AB$2&gt;$D131,AB$2&lt;=EOMONTH($D131,MatCF)),MIN(AB$77-SUM(AB$92:AB130),$F131-SUM($G131:AA131)),0)</f>
        <v>0</v>
      </c>
      <c r="AC131" s="203">
        <f>IF(AND(AC$2&gt;$D131,AC$2&lt;=EOMONTH($D131,MatCF)),MIN(AC$77-SUM(AC$92:AC130),$F131-SUM($G131:AB131)),0)</f>
        <v>0</v>
      </c>
      <c r="AD131" s="203">
        <f>IF(AND(AD$2&gt;$D131,AD$2&lt;=EOMONTH($D131,MatCF)),MIN(AD$77-SUM(AD$92:AD130),$F131-SUM($G131:AC131)),0)</f>
        <v>0</v>
      </c>
      <c r="AE131" s="203">
        <f>IF(AND(AE$2&gt;$D131,AE$2&lt;=EOMONTH($D131,MatCF)),MIN(AE$77-SUM(AE$92:AE130),$F131-SUM($G131:AD131)),0)</f>
        <v>0</v>
      </c>
      <c r="AF131" s="203">
        <f>IF(AND(AF$2&gt;$D131,AF$2&lt;=EOMONTH($D131,MatCF)),MIN(AF$77-SUM(AF$92:AF130),$F131-SUM($G131:AE131)),0)</f>
        <v>0</v>
      </c>
      <c r="AG131" s="203">
        <f>IF(AND(AG$2&gt;$D131,AG$2&lt;=EOMONTH($D131,MatCF)),MIN(AG$77-SUM(AG$92:AG130),$F131-SUM($G131:AF131)),0)</f>
        <v>0</v>
      </c>
      <c r="AH131" s="203">
        <f>IF(AND(AH$2&gt;$D131,AH$2&lt;=EOMONTH($D131,MatCF)),MIN(AH$77-SUM(AH$92:AH130),$F131-SUM($G131:AG131)),0)</f>
        <v>0</v>
      </c>
      <c r="AI131" s="203">
        <f>IF(AND(AI$2&gt;$D131,AI$2&lt;=EOMONTH($D131,MatCF)),MIN(AI$77-SUM(AI$92:AI130),$F131-SUM($G131:AH131)),0)</f>
        <v>0</v>
      </c>
      <c r="AJ131" s="203">
        <f>IF(AND(AJ$2&gt;$D131,AJ$2&lt;=EOMONTH($D131,MatCF)),MIN(AJ$77-SUM(AJ$92:AJ130),$F131-SUM($G131:AI131)),0)</f>
        <v>0</v>
      </c>
      <c r="AK131" s="203">
        <f>IF(AND(AK$2&gt;$D131,AK$2&lt;=EOMONTH($D131,MatCF)),MIN(AK$77-SUM(AK$92:AK130),$F131-SUM($G131:AJ131)),0)</f>
        <v>0</v>
      </c>
      <c r="AL131" s="203">
        <f>IF(AND(AL$2&gt;$D131,AL$2&lt;=EOMONTH($D131,MatCF)),MIN(AL$77-SUM(AL$92:AL130),$F131-SUM($G131:AK131)),0)</f>
        <v>0</v>
      </c>
      <c r="AM131" s="203">
        <f>IF(AND(AM$2&gt;$D131,AM$2&lt;=EOMONTH($D131,MatCF)),MIN(AM$77-SUM(AM$92:AM130),$F131-SUM($G131:AL131)),0)</f>
        <v>0</v>
      </c>
      <c r="AN131" s="203">
        <f>IF(AND(AN$2&gt;$D131,AN$2&lt;=EOMONTH($D131,MatCF)),MIN(AN$77-SUM(AN$92:AN130),$F131-SUM($G131:AM131)),0)</f>
        <v>0</v>
      </c>
      <c r="AO131" s="203">
        <f>IF(AND(AO$2&gt;$D131,AO$2&lt;=EOMONTH($D131,MatCF)),MIN(AO$77-SUM(AO$92:AO130),$F131-SUM($G131:AN131)),0)</f>
        <v>0</v>
      </c>
      <c r="AP131" s="203">
        <f>IF(AND(AP$2&gt;$D131,AP$2&lt;=EOMONTH($D131,MatCF)),MIN(AP$77-SUM(AP$92:AP130),$F131-SUM($G131:AO131)),0)</f>
        <v>0</v>
      </c>
      <c r="AQ131" s="203">
        <f>IF(AND(AQ$2&gt;$D131,AQ$2&lt;=EOMONTH($D131,MatCF)),MIN(AQ$77-SUM(AQ$92:AQ130),$F131-SUM($G131:AP131)),0)</f>
        <v>0</v>
      </c>
      <c r="AR131" s="203">
        <f>IF(AND(AR$2&gt;$D131,AR$2&lt;=EOMONTH($D131,MatCF)),MIN(AR$77-SUM(AR$92:AR130),$F131-SUM($G131:AQ131)),0)</f>
        <v>0</v>
      </c>
      <c r="AS131" s="203">
        <f>IF(AND(AS$2&gt;$D131,AS$2&lt;=EOMONTH($D131,MatCF)),MIN(AS$77-SUM(AS$92:AS130),$F131-SUM($G131:AR131)),0)</f>
        <v>0</v>
      </c>
      <c r="AT131" s="203">
        <f>IF(AND(AT$2&gt;$D131,AT$2&lt;=EOMONTH($D131,MatCF)),MIN(AT$77-SUM(AT$92:AT130),$F131-SUM($G131:AS131)),0)</f>
        <v>0</v>
      </c>
      <c r="AU131" s="203">
        <f ca="1">IF(AND(AU$2&gt;$D131,AU$2&lt;=EOMONTH($D131,MatCF)),MIN(AU$77-SUM(AU$92:AU130),$F131-SUM($G131:AT131)),0)</f>
        <v>0</v>
      </c>
      <c r="AV131" s="203">
        <f ca="1">IF(AND(AV$2&gt;$D131,AV$2&lt;=EOMONTH($D131,MatCF)),MIN(AV$77-SUM(AV$92:AV130),$F131-SUM($G131:AU131)),0)</f>
        <v>0</v>
      </c>
      <c r="AW131" s="203">
        <f ca="1">IF(AND(AW$2&gt;$D131,AW$2&lt;=EOMONTH($D131,MatCF)),MIN(AW$77-SUM(AW$92:AW130),$F131-SUM($G131:AV131)),0)</f>
        <v>0</v>
      </c>
      <c r="AX131" s="203">
        <f ca="1">IF(AND(AX$2&gt;$D131,AX$2&lt;=EOMONTH($D131,MatCF)),MIN(AX$77-SUM(AX$92:AX130),$F131-SUM($G131:AW131)),0)</f>
        <v>0</v>
      </c>
      <c r="AY131" s="203">
        <f ca="1">IF(AND(AY$2&gt;$D131,AY$2&lt;=EOMONTH($D131,MatCF)),MIN(AY$77-SUM(AY$92:AY130),$F131-SUM($G131:AX131)),0)</f>
        <v>0</v>
      </c>
      <c r="AZ131" s="203">
        <f ca="1">IF(AND(AZ$2&gt;$D131,AZ$2&lt;=EOMONTH($D131,MatCF)),MIN(AZ$77-SUM(AZ$92:AZ130),$F131-SUM($G131:AY131)),0)</f>
        <v>0</v>
      </c>
      <c r="BA131" s="203">
        <f ca="1">IF(AND(BA$2&gt;$D131,BA$2&lt;=EOMONTH($D131,MatCF)),MIN(BA$77-SUM(BA$92:BA130),$F131-SUM($G131:AZ131)),0)</f>
        <v>0</v>
      </c>
      <c r="BB131" s="203">
        <f ca="1">IF(AND(BB$2&gt;$D131,BB$2&lt;=EOMONTH($D131,MatCF)),MIN(BB$77-SUM(BB$92:BB130),$F131-SUM($G131:BA131)),0)</f>
        <v>0</v>
      </c>
      <c r="BC131" s="203">
        <f ca="1">IF(AND(BC$2&gt;$D131,BC$2&lt;=EOMONTH($D131,MatCF)),MIN(BC$77-SUM(BC$92:BC130),$F131-SUM($G131:BB131)),0)</f>
        <v>0</v>
      </c>
      <c r="BD131" s="203">
        <f ca="1">IF(AND(BD$2&gt;$D131,BD$2&lt;=EOMONTH($D131,MatCF)),MIN(BD$77-SUM(BD$92:BD130),$F131-SUM($G131:BC131)),0)</f>
        <v>0</v>
      </c>
      <c r="BE131" s="203">
        <f ca="1">IF(AND(BE$2&gt;$D131,BE$2&lt;=EOMONTH($D131,MatCF)),MIN(BE$77-SUM(BE$92:BE130),$F131-SUM($G131:BD131)),0)</f>
        <v>0</v>
      </c>
      <c r="BF131" s="203">
        <f ca="1">IF(AND(BF$2&gt;$D131,BF$2&lt;=EOMONTH($D131,MatCF)),MIN(BF$77-SUM(BF$92:BF130),$F131-SUM($G131:BE131)),0)</f>
        <v>0</v>
      </c>
      <c r="BG131" s="203">
        <f ca="1">IF(AND(BG$2&gt;$D131,BG$2&lt;=EOMONTH($D131,MatCF)),MIN(BG$77-SUM(BG$92:BG130),$F131-SUM($G131:BF131)),0)</f>
        <v>0</v>
      </c>
      <c r="BH131" s="203">
        <f ca="1">IF(AND(BH$2&gt;$D131,BH$2&lt;=EOMONTH($D131,MatCF)),MIN(BH$77-SUM(BH$92:BH130),$F131-SUM($G131:BG131)),0)</f>
        <v>0</v>
      </c>
      <c r="BI131" s="203">
        <f ca="1">IF(AND(BI$2&gt;$D131,BI$2&lt;=EOMONTH($D131,MatCF)),MIN(BI$77-SUM(BI$92:BI130),$F131-SUM($G131:BH131)),0)</f>
        <v>0</v>
      </c>
      <c r="BJ131" s="203">
        <f ca="1">IF(AND(BJ$2&gt;$D131,BJ$2&lt;=EOMONTH($D131,MatCF)),MIN(BJ$77-SUM(BJ$92:BJ130),$F131-SUM($G131:BI131)),0)</f>
        <v>0</v>
      </c>
      <c r="BK131" s="203">
        <f ca="1">IF(AND(BK$2&gt;$D131,BK$2&lt;=EOMONTH($D131,MatCF)),MIN(BK$77-SUM(BK$92:BK130),$F131-SUM($G131:BJ131)),0)</f>
        <v>0</v>
      </c>
      <c r="BL131" s="203">
        <f ca="1">IF(AND(BL$2&gt;$D131,BL$2&lt;=EOMONTH($D131,MatCF)),MIN(BL$77-SUM(BL$92:BL130),$F131-SUM($G131:BK131)),0)</f>
        <v>0</v>
      </c>
      <c r="BM131" s="203">
        <f ca="1">IF(AND(BM$2&gt;$D131,BM$2&lt;=EOMONTH($D131,MatCF)),MIN(BM$77-SUM(BM$92:BM130),$F131-SUM($G131:BL131)),0)</f>
        <v>0</v>
      </c>
      <c r="BN131" s="203">
        <f ca="1">IF(AND(BN$2&gt;$D131,BN$2&lt;=EOMONTH($D131,MatCF)),MIN(BN$77-SUM(BN$92:BN130),$F131-SUM($G131:BM131)),0)</f>
        <v>0</v>
      </c>
      <c r="BO131" s="203">
        <f ca="1">IF(AND(BO$2&gt;$D131,BO$2&lt;=EOMONTH($D131,MatCF)),MIN(BO$77-SUM(BO$92:BO130),$F131-SUM($G131:BN131)),0)</f>
        <v>0</v>
      </c>
      <c r="BP131" s="203">
        <f ca="1">IF(AND(BP$2&gt;$D131,BP$2&lt;=EOMONTH($D131,MatCF)),MIN(BP$77-SUM(BP$92:BP130),$F131-SUM($G131:BO131)),0)</f>
        <v>0</v>
      </c>
      <c r="BQ131" s="203">
        <f ca="1">IF(AND(BQ$2&gt;$D131,BQ$2&lt;=EOMONTH($D131,MatCF)),MIN(BQ$77-SUM(BQ$92:BQ130),$F131-SUM($G131:BP131)),0)</f>
        <v>0</v>
      </c>
      <c r="BR131" s="203">
        <f ca="1">IF(AND(BR$2&gt;$D131,BR$2&lt;=EOMONTH($D131,MatCF)),MIN(BR$77-SUM(BR$92:BR130),$F131-SUM($G131:BQ131)),0)</f>
        <v>0</v>
      </c>
      <c r="BS131" s="203">
        <f ca="1">IF(AND(BS$2&gt;$D131,BS$2&lt;=EOMONTH($D131,MatCF)),MIN(BS$77-SUM(BS$92:BS130),$F131-SUM($G131:BR131)),0)</f>
        <v>0</v>
      </c>
      <c r="BT131" s="203">
        <f ca="1">IF(AND(BT$2&gt;$D131,BT$2&lt;=EOMONTH($D131,MatCF)),MIN(BT$77-SUM(BT$92:BT130),$F131-SUM($G131:BS131)),0)</f>
        <v>0</v>
      </c>
      <c r="BU131" s="203">
        <f ca="1">IF(AND(BU$2&gt;$D131,BU$2&lt;=EOMONTH($D131,MatCF)),MIN(BU$77-SUM(BU$92:BU130),$F131-SUM($G131:BT131)),0)</f>
        <v>0</v>
      </c>
      <c r="BV131" s="203">
        <f ca="1">IF(AND(BV$2&gt;$D131,BV$2&lt;=EOMONTH($D131,MatCF)),MIN(BV$77-SUM(BV$92:BV130),$F131-SUM($G131:BU131)),0)</f>
        <v>0</v>
      </c>
      <c r="BW131" s="203">
        <f ca="1">IF(AND(BW$2&gt;$D131,BW$2&lt;=EOMONTH($D131,MatCF)),MIN(BW$77-SUM(BW$92:BW130),$F131-SUM($G131:BV131)),0)</f>
        <v>0</v>
      </c>
      <c r="BX131" s="203">
        <f ca="1">IF(AND(BX$2&gt;$D131,BX$2&lt;=EOMONTH($D131,MatCF)),MIN(BX$77-SUM(BX$92:BX130),$F131-SUM($G131:BW131)),0)</f>
        <v>0</v>
      </c>
      <c r="BY131" s="203">
        <f ca="1">IF(AND(BY$2&gt;$D131,BY$2&lt;=EOMONTH($D131,MatCF)),MIN(BY$77-SUM(BY$92:BY130),$F131-SUM($G131:BX131)),0)</f>
        <v>0</v>
      </c>
      <c r="BZ131" s="203">
        <f ca="1">IF(AND(BZ$2&gt;$D131,BZ$2&lt;=EOMONTH($D131,MatCF)),MIN(BZ$77-SUM(BZ$92:BZ130),$F131-SUM($G131:BY131)),0)</f>
        <v>0</v>
      </c>
      <c r="CA131" s="203">
        <f ca="1">IF(AND(CA$2&gt;$D131,CA$2&lt;=EOMONTH($D131,MatCF)),MIN(CA$77-SUM(CA$92:CA130),$F131-SUM($G131:BZ131)),0)</f>
        <v>0</v>
      </c>
      <c r="CB131" s="203">
        <f ca="1">IF(AND(CB$2&gt;$D131,CB$2&lt;=EOMONTH($D131,MatCF)),MIN(CB$77-SUM(CB$92:CB130),$F131-SUM($G131:CA131)),0)</f>
        <v>0</v>
      </c>
      <c r="CC131" s="203">
        <f ca="1">IF(AND(CC$2&gt;$D131,CC$2&lt;=EOMONTH($D131,MatCF)),MIN(CC$77-SUM(CC$92:CC130),$F131-SUM($G131:CB131)),0)</f>
        <v>0</v>
      </c>
      <c r="CD131" s="203">
        <f ca="1">IF(AND(CD$2&gt;$D131,CD$2&lt;=EOMONTH($D131,MatCF)),MIN(CD$77-SUM(CD$92:CD130),$F131-SUM($G131:CC131)),0)</f>
        <v>0</v>
      </c>
      <c r="CE131" s="203">
        <f ca="1">IF(AND(CE$2&gt;$D131,CE$2&lt;=EOMONTH($D131,MatCF)),MIN(CE$77-SUM(CE$92:CE130),$F131-SUM($G131:CD131)),0)</f>
        <v>0</v>
      </c>
      <c r="CF131" s="203">
        <f ca="1">IF(AND(CF$2&gt;$D131,CF$2&lt;=EOMONTH($D131,MatCF)),MIN(CF$77-SUM(CF$92:CF130),$F131-SUM($G131:CE131)),0)</f>
        <v>0</v>
      </c>
      <c r="CG131" s="203">
        <f ca="1">IF(AND(CG$2&gt;$D131,CG$2&lt;=EOMONTH($D131,MatCF)),MIN(CG$77-SUM(CG$92:CG130),$F131-SUM($G131:CF131)),0)</f>
        <v>0</v>
      </c>
      <c r="CH131" s="203">
        <f ca="1">IF(AND(CH$2&gt;$D131,CH$2&lt;=EOMONTH($D131,MatCF)),MIN(CH$77-SUM(CH$92:CH130),$F131-SUM($G131:CG131)),0)</f>
        <v>0</v>
      </c>
      <c r="CI131" s="203">
        <f ca="1">IF(AND(CI$2&gt;$D131,CI$2&lt;=EOMONTH($D131,MatCF)),MIN(CI$77-SUM(CI$92:CI130),$F131-SUM($G131:CH131)),0)</f>
        <v>0</v>
      </c>
      <c r="CJ131" s="203">
        <f ca="1">IF(AND(CJ$2&gt;$D131,CJ$2&lt;=EOMONTH($D131,MatCF)),MIN(CJ$77-SUM(CJ$92:CJ130),$F131-SUM($G131:CI131)),0)</f>
        <v>0</v>
      </c>
      <c r="CK131" s="203">
        <f ca="1">IF(AND(CK$2&gt;$D131,CK$2&lt;=EOMONTH($D131,MatCF)),MIN(CK$77-SUM(CK$92:CK130),$F131-SUM($G131:CJ131)),0)</f>
        <v>0</v>
      </c>
      <c r="CL131" s="203">
        <f ca="1">IF(AND(CL$2&gt;$D131,CL$2&lt;=EOMONTH($D131,MatCF)),MIN(CL$77-SUM(CL$92:CL130),$F131-SUM($G131:CK131)),0)</f>
        <v>0</v>
      </c>
      <c r="CM131" s="203">
        <f ca="1">IF(AND(CM$2&gt;$D131,CM$2&lt;=EOMONTH($D131,MatCF)),MIN(CM$77-SUM(CM$92:CM130),$F131-SUM($G131:CL131)),0)</f>
        <v>0</v>
      </c>
      <c r="CN131" s="203">
        <f ca="1">IF(AND(CN$2&gt;$D131,CN$2&lt;=EOMONTH($D131,MatCF)),MIN(CN$77-SUM(CN$92:CN130),$F131-SUM($G131:CM131)),0)</f>
        <v>0</v>
      </c>
      <c r="CO131" s="203">
        <f ca="1">IF(AND(CO$2&gt;$D131,CO$2&lt;=EOMONTH($D131,MatCF)),MIN(CO$77-SUM(CO$92:CO130),$F131-SUM($G131:CN131)),0)</f>
        <v>0</v>
      </c>
      <c r="CP131" s="203">
        <f ca="1">IF(AND(CP$2&gt;$D131,CP$2&lt;=EOMONTH($D131,MatCF)),MIN(CP$77-SUM(CP$92:CP130),$F131-SUM($G131:CO131)),0)</f>
        <v>0</v>
      </c>
      <c r="CQ131" s="203">
        <f ca="1">IF(AND(CQ$2&gt;$D131,CQ$2&lt;=EOMONTH($D131,MatCF)),MIN(CQ$77-SUM(CQ$92:CQ130),$F131-SUM($G131:CP131)),0)</f>
        <v>0</v>
      </c>
      <c r="CR131" s="203">
        <f ca="1">IF(AND(CR$2&gt;$D131,CR$2&lt;=EOMONTH($D131,MatCF)),MIN(CR$77-SUM(CR$92:CR130),$F131-SUM($G131:CQ131)),0)</f>
        <v>0</v>
      </c>
      <c r="CS131" s="203">
        <f ca="1">IF(AND(CS$2&gt;$D131,CS$2&lt;=EOMONTH($D131,MatCF)),MIN(CS$77-SUM(CS$92:CS130),$F131-SUM($G131:CR131)),0)</f>
        <v>0</v>
      </c>
      <c r="CT131" s="203">
        <f ca="1">IF(AND(CT$2&gt;$D131,CT$2&lt;=EOMONTH($D131,MatCF)),MIN(CT$77-SUM(CT$92:CT130),$F131-SUM($G131:CS131)),0)</f>
        <v>0</v>
      </c>
      <c r="CU131" s="203">
        <f ca="1">IF(AND(CU$2&gt;$D131,CU$2&lt;=EOMONTH($D131,MatCF)),MIN(CU$77-SUM(CU$92:CU130),$F131-SUM($G131:CT131)),0)</f>
        <v>0</v>
      </c>
      <c r="CV131" s="203">
        <f ca="1">IF(AND(CV$2&gt;$D131,CV$2&lt;=EOMONTH($D131,MatCF)),MIN(CV$77-SUM(CV$92:CV130),$F131-SUM($G131:CU131)),0)</f>
        <v>0</v>
      </c>
      <c r="CW131" s="203">
        <f ca="1">IF(AND(CW$2&gt;$D131,CW$2&lt;=EOMONTH($D131,MatCF)),MIN(CW$77-SUM(CW$92:CW130),$F131-SUM($G131:CV131)),0)</f>
        <v>0</v>
      </c>
      <c r="CX131" s="203">
        <f ca="1">IF(AND(CX$2&gt;$D131,CX$2&lt;=EOMONTH($D131,MatCF)),MIN(CX$77-SUM(CX$92:CX130),$F131-SUM($G131:CW131)),0)</f>
        <v>0</v>
      </c>
      <c r="CY131" s="203">
        <f ca="1">IF(AND(CY$2&gt;$D131,CY$2&lt;=EOMONTH($D131,MatCF)),MIN(CY$77-SUM(CY$92:CY130),$F131-SUM($G131:CX131)),0)</f>
        <v>0</v>
      </c>
      <c r="CZ131" s="203">
        <f ca="1">IF(AND(CZ$2&gt;$D131,CZ$2&lt;=EOMONTH($D131,MatCF)),MIN(CZ$77-SUM(CZ$92:CZ130),$F131-SUM($G131:CY131)),0)</f>
        <v>0</v>
      </c>
      <c r="DA131" s="203">
        <f ca="1">IF(AND(DA$2&gt;$D131,DA$2&lt;=EOMONTH($D131,MatCF)),MIN(DA$77-SUM(DA$92:DA130),$F131-SUM($G131:CZ131)),0)</f>
        <v>0</v>
      </c>
      <c r="DB131" s="203">
        <f ca="1">IF(AND(DB$2&gt;$D131,DB$2&lt;=EOMONTH($D131,MatCF)),MIN(DB$77-SUM(DB$92:DB130),$F131-SUM($G131:DA131)),0)</f>
        <v>0</v>
      </c>
      <c r="DC131" s="203">
        <f>IF(AND(DC$2&gt;$D131,DC$2&lt;=EOMONTH($D131,MatCF)),MIN(DC$77-SUM(DC$92:DC130),$F131-SUM($G131:DB131)),0)</f>
        <v>0</v>
      </c>
      <c r="DD131" s="203">
        <f>IF(AND(DD$2&gt;$D131,DD$2&lt;=EOMONTH($D131,MatCF)),MIN(DD$77-SUM(DD$92:DD130),$F131-SUM($G131:DC131)),0)</f>
        <v>0</v>
      </c>
      <c r="DE131" s="203">
        <f>IF(AND(DE$2&gt;$D131,DE$2&lt;=EOMONTH($D131,MatCF)),MIN(DE$77-SUM(DE$92:DE130),$F131-SUM($G131:DD131)),0)</f>
        <v>0</v>
      </c>
      <c r="DF131" s="203">
        <f>IF(AND(DF$2&gt;$D131,DF$2&lt;=EOMONTH($D131,MatCF)),MIN(DF$77-SUM(DF$92:DF130),$F131-SUM($G131:DE131)),0)</f>
        <v>0</v>
      </c>
      <c r="DG131" s="203">
        <f>IF(AND(DG$2&gt;$D131,DG$2&lt;=EOMONTH($D131,MatCF)),MIN(DG$77-SUM(DG$92:DG130),$F131-SUM($G131:DF131)),0)</f>
        <v>0</v>
      </c>
      <c r="DH131" s="203">
        <f>IF(AND(DH$2&gt;$D131,DH$2&lt;=EOMONTH($D131,MatCF)),MIN(DH$77-SUM(DH$92:DH130),$F131-SUM($G131:DG131)),0)</f>
        <v>0</v>
      </c>
      <c r="DI131" s="203">
        <f>IF(AND(DI$2&gt;$D131,DI$2&lt;=EOMONTH($D131,MatCF)),MIN(DI$77-SUM(DI$92:DI130),$F131-SUM($G131:DH131)),0)</f>
        <v>0</v>
      </c>
      <c r="DJ131" s="203">
        <f>IF(AND(DJ$2&gt;$D131,DJ$2&lt;=EOMONTH($D131,MatCF)),MIN(DJ$77-SUM(DJ$92:DJ130),$F131-SUM($G131:DI131)),0)</f>
        <v>0</v>
      </c>
      <c r="DK131" s="203">
        <f>IF(AND(DK$2&gt;$D131,DK$2&lt;=EOMONTH($D131,MatCF)),MIN(DK$77-SUM(DK$92:DK130),$F131-SUM($G131:DJ131)),0)</f>
        <v>0</v>
      </c>
      <c r="DL131" s="203">
        <f>IF(AND(DL$2&gt;$D131,DL$2&lt;=EOMONTH($D131,MatCF)),MIN(DL$77-SUM(DL$92:DL130),$F131-SUM($G131:DK131)),0)</f>
        <v>0</v>
      </c>
      <c r="DM131" s="203">
        <f>IF(AND(DM$2&gt;$D131,DM$2&lt;=EOMONTH($D131,MatCF)),MIN(DM$77-SUM(DM$92:DM130),$F131-SUM($G131:DL131)),0)</f>
        <v>0</v>
      </c>
      <c r="DN131" s="203">
        <f>IF(AND(DN$2&gt;$D131,DN$2&lt;=EOMONTH($D131,MatCF)),MIN(DN$77-SUM(DN$92:DN130),$F131-SUM($G131:DM131)),0)</f>
        <v>0</v>
      </c>
      <c r="DO131" s="203">
        <f>IF(AND(DO$2&gt;$D131,DO$2&lt;=EOMONTH($D131,MatCF)),MIN(DO$77-SUM(DO$92:DO130),$F131-SUM($G131:DN131)),0)</f>
        <v>0</v>
      </c>
      <c r="DP131" s="203">
        <f>IF(AND(DP$2&gt;$D131,DP$2&lt;=EOMONTH($D131,MatCF)),MIN(DP$77-SUM(DP$92:DP130),$F131-SUM($G131:DO131)),0)</f>
        <v>0</v>
      </c>
      <c r="DQ131" s="203">
        <f>IF(AND(DQ$2&gt;$D131,DQ$2&lt;=EOMONTH($D131,MatCF)),MIN(DQ$77-SUM(DQ$92:DQ130),$F131-SUM($G131:DP131)),0)</f>
        <v>0</v>
      </c>
      <c r="DR131" s="203">
        <f>IF(AND(DR$2&gt;$D131,DR$2&lt;=EOMONTH($D131,MatCF)),MIN(DR$77-SUM(DR$92:DR130),$F131-SUM($G131:DQ131)),0)</f>
        <v>0</v>
      </c>
      <c r="DS131" s="203">
        <f>IF(AND(DS$2&gt;$D131,DS$2&lt;=EOMONTH($D131,MatCF)),MIN(DS$77-SUM(DS$92:DS130),$F131-SUM($G131:DR131)),0)</f>
        <v>0</v>
      </c>
    </row>
    <row r="132" spans="1:123" ht="12.5" x14ac:dyDescent="0.25">
      <c r="A132" s="171">
        <f t="shared" si="679"/>
        <v>40</v>
      </c>
      <c r="B132" s="226"/>
      <c r="C132" s="227"/>
      <c r="D132" s="226">
        <v>47573</v>
      </c>
      <c r="E132" s="171"/>
      <c r="F132" s="203">
        <f ca="1"/>
        <v>0</v>
      </c>
      <c r="G132" s="203"/>
      <c r="H132" s="203">
        <f>IF(AND(H$2&gt;$D132,H$2&lt;=EOMONTH($D132,MatCF)),MIN(H$77-SUM(H$92:H131),$F132-SUM(G132:$G132)),0)</f>
        <v>0</v>
      </c>
      <c r="I132" s="203">
        <f>IF(AND(I$2&gt;$D132,I$2&lt;=EOMONTH($D132,MatCF)),MIN(I$77-SUM(I$92:I131),$F132-SUM($G132:H132)),0)</f>
        <v>0</v>
      </c>
      <c r="J132" s="203">
        <f>IF(AND(J$2&gt;$D132,J$2&lt;=EOMONTH($D132,MatCF)),MIN(J$77-SUM(J$92:J131),$F132-SUM($G132:I132)),0)</f>
        <v>0</v>
      </c>
      <c r="K132" s="203">
        <f>IF(AND(K$2&gt;$D132,K$2&lt;=EOMONTH($D132,MatCF)),MIN(K$77-SUM(K$92:K131),$F132-SUM($G132:J132)),0)</f>
        <v>0</v>
      </c>
      <c r="L132" s="203">
        <f>IF(AND(L$2&gt;$D132,L$2&lt;=EOMONTH($D132,MatCF)),MIN(L$77-SUM(L$92:L131),$F132-SUM($G132:K132)),0)</f>
        <v>0</v>
      </c>
      <c r="M132" s="203">
        <f>IF(AND(M$2&gt;$D132,M$2&lt;=EOMONTH($D132,MatCF)),MIN(M$77-SUM(M$92:M131),$F132-SUM($G132:L132)),0)</f>
        <v>0</v>
      </c>
      <c r="N132" s="203">
        <f>IF(AND(N$2&gt;$D132,N$2&lt;=EOMONTH($D132,MatCF)),MIN(N$77-SUM(N$92:N131),$F132-SUM($G132:M132)),0)</f>
        <v>0</v>
      </c>
      <c r="O132" s="203">
        <f>IF(AND(O$2&gt;$D132,O$2&lt;=EOMONTH($D132,MatCF)),MIN(O$77-SUM(O$92:O131),$F132-SUM($G132:N132)),0)</f>
        <v>0</v>
      </c>
      <c r="P132" s="203">
        <f>IF(AND(P$2&gt;$D132,P$2&lt;=EOMONTH($D132,MatCF)),MIN(P$77-SUM(P$92:P131),$F132-SUM($G132:O132)),0)</f>
        <v>0</v>
      </c>
      <c r="Q132" s="203">
        <f>IF(AND(Q$2&gt;$D132,Q$2&lt;=EOMONTH($D132,MatCF)),MIN(Q$77-SUM(Q$92:Q131),$F132-SUM($G132:P132)),0)</f>
        <v>0</v>
      </c>
      <c r="R132" s="203">
        <f>IF(AND(R$2&gt;$D132,R$2&lt;=EOMONTH($D132,MatCF)),MIN(R$77-SUM(R$92:R131),$F132-SUM($G132:Q132)),0)</f>
        <v>0</v>
      </c>
      <c r="S132" s="203">
        <f>IF(AND(S$2&gt;$D132,S$2&lt;=EOMONTH($D132,MatCF)),MIN(S$77-SUM(S$92:S131),$F132-SUM($G132:R132)),0)</f>
        <v>0</v>
      </c>
      <c r="T132" s="203">
        <f>IF(AND(T$2&gt;$D132,T$2&lt;=EOMONTH($D132,MatCF)),MIN(T$77-SUM(T$92:T131),$F132-SUM($G132:S132)),0)</f>
        <v>0</v>
      </c>
      <c r="U132" s="203">
        <f>IF(AND(U$2&gt;$D132,U$2&lt;=EOMONTH($D132,MatCF)),MIN(U$77-SUM(U$92:U131),$F132-SUM($G132:T132)),0)</f>
        <v>0</v>
      </c>
      <c r="V132" s="203">
        <f>IF(AND(V$2&gt;$D132,V$2&lt;=EOMONTH($D132,MatCF)),MIN(V$77-SUM(V$92:V131),$F132-SUM($G132:U132)),0)</f>
        <v>0</v>
      </c>
      <c r="W132" s="203">
        <f>IF(AND(W$2&gt;$D132,W$2&lt;=EOMONTH($D132,MatCF)),MIN(W$77-SUM(W$92:W131),$F132-SUM($G132:V132)),0)</f>
        <v>0</v>
      </c>
      <c r="X132" s="203">
        <f>IF(AND(X$2&gt;$D132,X$2&lt;=EOMONTH($D132,MatCF)),MIN(X$77-SUM(X$92:X131),$F132-SUM($G132:W132)),0)</f>
        <v>0</v>
      </c>
      <c r="Y132" s="203">
        <f>IF(AND(Y$2&gt;$D132,Y$2&lt;=EOMONTH($D132,MatCF)),MIN(Y$77-SUM(Y$92:Y131),$F132-SUM($G132:X132)),0)</f>
        <v>0</v>
      </c>
      <c r="Z132" s="203">
        <f>IF(AND(Z$2&gt;$D132,Z$2&lt;=EOMONTH($D132,MatCF)),MIN(Z$77-SUM(Z$92:Z131),$F132-SUM($G132:Y132)),0)</f>
        <v>0</v>
      </c>
      <c r="AA132" s="203">
        <f>IF(AND(AA$2&gt;$D132,AA$2&lt;=EOMONTH($D132,MatCF)),MIN(AA$77-SUM(AA$92:AA131),$F132-SUM($G132:Z132)),0)</f>
        <v>0</v>
      </c>
      <c r="AB132" s="203">
        <f>IF(AND(AB$2&gt;$D132,AB$2&lt;=EOMONTH($D132,MatCF)),MIN(AB$77-SUM(AB$92:AB131),$F132-SUM($G132:AA132)),0)</f>
        <v>0</v>
      </c>
      <c r="AC132" s="203">
        <f>IF(AND(AC$2&gt;$D132,AC$2&lt;=EOMONTH($D132,MatCF)),MIN(AC$77-SUM(AC$92:AC131),$F132-SUM($G132:AB132)),0)</f>
        <v>0</v>
      </c>
      <c r="AD132" s="203">
        <f>IF(AND(AD$2&gt;$D132,AD$2&lt;=EOMONTH($D132,MatCF)),MIN(AD$77-SUM(AD$92:AD131),$F132-SUM($G132:AC132)),0)</f>
        <v>0</v>
      </c>
      <c r="AE132" s="203">
        <f>IF(AND(AE$2&gt;$D132,AE$2&lt;=EOMONTH($D132,MatCF)),MIN(AE$77-SUM(AE$92:AE131),$F132-SUM($G132:AD132)),0)</f>
        <v>0</v>
      </c>
      <c r="AF132" s="203">
        <f>IF(AND(AF$2&gt;$D132,AF$2&lt;=EOMONTH($D132,MatCF)),MIN(AF$77-SUM(AF$92:AF131),$F132-SUM($G132:AE132)),0)</f>
        <v>0</v>
      </c>
      <c r="AG132" s="203">
        <f>IF(AND(AG$2&gt;$D132,AG$2&lt;=EOMONTH($D132,MatCF)),MIN(AG$77-SUM(AG$92:AG131),$F132-SUM($G132:AF132)),0)</f>
        <v>0</v>
      </c>
      <c r="AH132" s="203">
        <f>IF(AND(AH$2&gt;$D132,AH$2&lt;=EOMONTH($D132,MatCF)),MIN(AH$77-SUM(AH$92:AH131),$F132-SUM($G132:AG132)),0)</f>
        <v>0</v>
      </c>
      <c r="AI132" s="203">
        <f>IF(AND(AI$2&gt;$D132,AI$2&lt;=EOMONTH($D132,MatCF)),MIN(AI$77-SUM(AI$92:AI131),$F132-SUM($G132:AH132)),0)</f>
        <v>0</v>
      </c>
      <c r="AJ132" s="203">
        <f>IF(AND(AJ$2&gt;$D132,AJ$2&lt;=EOMONTH($D132,MatCF)),MIN(AJ$77-SUM(AJ$92:AJ131),$F132-SUM($G132:AI132)),0)</f>
        <v>0</v>
      </c>
      <c r="AK132" s="203">
        <f>IF(AND(AK$2&gt;$D132,AK$2&lt;=EOMONTH($D132,MatCF)),MIN(AK$77-SUM(AK$92:AK131),$F132-SUM($G132:AJ132)),0)</f>
        <v>0</v>
      </c>
      <c r="AL132" s="203">
        <f>IF(AND(AL$2&gt;$D132,AL$2&lt;=EOMONTH($D132,MatCF)),MIN(AL$77-SUM(AL$92:AL131),$F132-SUM($G132:AK132)),0)</f>
        <v>0</v>
      </c>
      <c r="AM132" s="203">
        <f>IF(AND(AM$2&gt;$D132,AM$2&lt;=EOMONTH($D132,MatCF)),MIN(AM$77-SUM(AM$92:AM131),$F132-SUM($G132:AL132)),0)</f>
        <v>0</v>
      </c>
      <c r="AN132" s="203">
        <f>IF(AND(AN$2&gt;$D132,AN$2&lt;=EOMONTH($D132,MatCF)),MIN(AN$77-SUM(AN$92:AN131),$F132-SUM($G132:AM132)),0)</f>
        <v>0</v>
      </c>
      <c r="AO132" s="203">
        <f>IF(AND(AO$2&gt;$D132,AO$2&lt;=EOMONTH($D132,MatCF)),MIN(AO$77-SUM(AO$92:AO131),$F132-SUM($G132:AN132)),0)</f>
        <v>0</v>
      </c>
      <c r="AP132" s="203">
        <f>IF(AND(AP$2&gt;$D132,AP$2&lt;=EOMONTH($D132,MatCF)),MIN(AP$77-SUM(AP$92:AP131),$F132-SUM($G132:AO132)),0)</f>
        <v>0</v>
      </c>
      <c r="AQ132" s="203">
        <f>IF(AND(AQ$2&gt;$D132,AQ$2&lt;=EOMONTH($D132,MatCF)),MIN(AQ$77-SUM(AQ$92:AQ131),$F132-SUM($G132:AP132)),0)</f>
        <v>0</v>
      </c>
      <c r="AR132" s="203">
        <f>IF(AND(AR$2&gt;$D132,AR$2&lt;=EOMONTH($D132,MatCF)),MIN(AR$77-SUM(AR$92:AR131),$F132-SUM($G132:AQ132)),0)</f>
        <v>0</v>
      </c>
      <c r="AS132" s="203">
        <f>IF(AND(AS$2&gt;$D132,AS$2&lt;=EOMONTH($D132,MatCF)),MIN(AS$77-SUM(AS$92:AS131),$F132-SUM($G132:AR132)),0)</f>
        <v>0</v>
      </c>
      <c r="AT132" s="203">
        <f>IF(AND(AT$2&gt;$D132,AT$2&lt;=EOMONTH($D132,MatCF)),MIN(AT$77-SUM(AT$92:AT131),$F132-SUM($G132:AS132)),0)</f>
        <v>0</v>
      </c>
      <c r="AU132" s="203">
        <f>IF(AND(AU$2&gt;$D132,AU$2&lt;=EOMONTH($D132,MatCF)),MIN(AU$77-SUM(AU$92:AU131),$F132-SUM($G132:AT132)),0)</f>
        <v>0</v>
      </c>
      <c r="AV132" s="203">
        <f ca="1">IF(AND(AV$2&gt;$D132,AV$2&lt;=EOMONTH($D132,MatCF)),MIN(AV$77-SUM(AV$92:AV131),$F132-SUM($G132:AU132)),0)</f>
        <v>0</v>
      </c>
      <c r="AW132" s="203">
        <f ca="1">IF(AND(AW$2&gt;$D132,AW$2&lt;=EOMONTH($D132,MatCF)),MIN(AW$77-SUM(AW$92:AW131),$F132-SUM($G132:AV132)),0)</f>
        <v>0</v>
      </c>
      <c r="AX132" s="203">
        <f ca="1">IF(AND(AX$2&gt;$D132,AX$2&lt;=EOMONTH($D132,MatCF)),MIN(AX$77-SUM(AX$92:AX131),$F132-SUM($G132:AW132)),0)</f>
        <v>0</v>
      </c>
      <c r="AY132" s="203">
        <f ca="1">IF(AND(AY$2&gt;$D132,AY$2&lt;=EOMONTH($D132,MatCF)),MIN(AY$77-SUM(AY$92:AY131),$F132-SUM($G132:AX132)),0)</f>
        <v>0</v>
      </c>
      <c r="AZ132" s="203">
        <f ca="1">IF(AND(AZ$2&gt;$D132,AZ$2&lt;=EOMONTH($D132,MatCF)),MIN(AZ$77-SUM(AZ$92:AZ131),$F132-SUM($G132:AY132)),0)</f>
        <v>0</v>
      </c>
      <c r="BA132" s="203">
        <f ca="1">IF(AND(BA$2&gt;$D132,BA$2&lt;=EOMONTH($D132,MatCF)),MIN(BA$77-SUM(BA$92:BA131),$F132-SUM($G132:AZ132)),0)</f>
        <v>0</v>
      </c>
      <c r="BB132" s="203">
        <f ca="1">IF(AND(BB$2&gt;$D132,BB$2&lt;=EOMONTH($D132,MatCF)),MIN(BB$77-SUM(BB$92:BB131),$F132-SUM($G132:BA132)),0)</f>
        <v>0</v>
      </c>
      <c r="BC132" s="203">
        <f ca="1">IF(AND(BC$2&gt;$D132,BC$2&lt;=EOMONTH($D132,MatCF)),MIN(BC$77-SUM(BC$92:BC131),$F132-SUM($G132:BB132)),0)</f>
        <v>0</v>
      </c>
      <c r="BD132" s="203">
        <f ca="1">IF(AND(BD$2&gt;$D132,BD$2&lt;=EOMONTH($D132,MatCF)),MIN(BD$77-SUM(BD$92:BD131),$F132-SUM($G132:BC132)),0)</f>
        <v>0</v>
      </c>
      <c r="BE132" s="203">
        <f ca="1">IF(AND(BE$2&gt;$D132,BE$2&lt;=EOMONTH($D132,MatCF)),MIN(BE$77-SUM(BE$92:BE131),$F132-SUM($G132:BD132)),0)</f>
        <v>0</v>
      </c>
      <c r="BF132" s="203">
        <f ca="1">IF(AND(BF$2&gt;$D132,BF$2&lt;=EOMONTH($D132,MatCF)),MIN(BF$77-SUM(BF$92:BF131),$F132-SUM($G132:BE132)),0)</f>
        <v>0</v>
      </c>
      <c r="BG132" s="203">
        <f ca="1">IF(AND(BG$2&gt;$D132,BG$2&lt;=EOMONTH($D132,MatCF)),MIN(BG$77-SUM(BG$92:BG131),$F132-SUM($G132:BF132)),0)</f>
        <v>0</v>
      </c>
      <c r="BH132" s="203">
        <f ca="1">IF(AND(BH$2&gt;$D132,BH$2&lt;=EOMONTH($D132,MatCF)),MIN(BH$77-SUM(BH$92:BH131),$F132-SUM($G132:BG132)),0)</f>
        <v>0</v>
      </c>
      <c r="BI132" s="203">
        <f ca="1">IF(AND(BI$2&gt;$D132,BI$2&lt;=EOMONTH($D132,MatCF)),MIN(BI$77-SUM(BI$92:BI131),$F132-SUM($G132:BH132)),0)</f>
        <v>0</v>
      </c>
      <c r="BJ132" s="203">
        <f ca="1">IF(AND(BJ$2&gt;$D132,BJ$2&lt;=EOMONTH($D132,MatCF)),MIN(BJ$77-SUM(BJ$92:BJ131),$F132-SUM($G132:BI132)),0)</f>
        <v>0</v>
      </c>
      <c r="BK132" s="203">
        <f ca="1">IF(AND(BK$2&gt;$D132,BK$2&lt;=EOMONTH($D132,MatCF)),MIN(BK$77-SUM(BK$92:BK131),$F132-SUM($G132:BJ132)),0)</f>
        <v>0</v>
      </c>
      <c r="BL132" s="203">
        <f ca="1">IF(AND(BL$2&gt;$D132,BL$2&lt;=EOMONTH($D132,MatCF)),MIN(BL$77-SUM(BL$92:BL131),$F132-SUM($G132:BK132)),0)</f>
        <v>0</v>
      </c>
      <c r="BM132" s="203">
        <f ca="1">IF(AND(BM$2&gt;$D132,BM$2&lt;=EOMONTH($D132,MatCF)),MIN(BM$77-SUM(BM$92:BM131),$F132-SUM($G132:BL132)),0)</f>
        <v>0</v>
      </c>
      <c r="BN132" s="203">
        <f ca="1">IF(AND(BN$2&gt;$D132,BN$2&lt;=EOMONTH($D132,MatCF)),MIN(BN$77-SUM(BN$92:BN131),$F132-SUM($G132:BM132)),0)</f>
        <v>0</v>
      </c>
      <c r="BO132" s="203">
        <f ca="1">IF(AND(BO$2&gt;$D132,BO$2&lt;=EOMONTH($D132,MatCF)),MIN(BO$77-SUM(BO$92:BO131),$F132-SUM($G132:BN132)),0)</f>
        <v>0</v>
      </c>
      <c r="BP132" s="203">
        <f ca="1">IF(AND(BP$2&gt;$D132,BP$2&lt;=EOMONTH($D132,MatCF)),MIN(BP$77-SUM(BP$92:BP131),$F132-SUM($G132:BO132)),0)</f>
        <v>0</v>
      </c>
      <c r="BQ132" s="203">
        <f ca="1">IF(AND(BQ$2&gt;$D132,BQ$2&lt;=EOMONTH($D132,MatCF)),MIN(BQ$77-SUM(BQ$92:BQ131),$F132-SUM($G132:BP132)),0)</f>
        <v>0</v>
      </c>
      <c r="BR132" s="203">
        <f ca="1">IF(AND(BR$2&gt;$D132,BR$2&lt;=EOMONTH($D132,MatCF)),MIN(BR$77-SUM(BR$92:BR131),$F132-SUM($G132:BQ132)),0)</f>
        <v>0</v>
      </c>
      <c r="BS132" s="203">
        <f ca="1">IF(AND(BS$2&gt;$D132,BS$2&lt;=EOMONTH($D132,MatCF)),MIN(BS$77-SUM(BS$92:BS131),$F132-SUM($G132:BR132)),0)</f>
        <v>0</v>
      </c>
      <c r="BT132" s="203">
        <f ca="1">IF(AND(BT$2&gt;$D132,BT$2&lt;=EOMONTH($D132,MatCF)),MIN(BT$77-SUM(BT$92:BT131),$F132-SUM($G132:BS132)),0)</f>
        <v>0</v>
      </c>
      <c r="BU132" s="203">
        <f ca="1">IF(AND(BU$2&gt;$D132,BU$2&lt;=EOMONTH($D132,MatCF)),MIN(BU$77-SUM(BU$92:BU131),$F132-SUM($G132:BT132)),0)</f>
        <v>0</v>
      </c>
      <c r="BV132" s="203">
        <f ca="1">IF(AND(BV$2&gt;$D132,BV$2&lt;=EOMONTH($D132,MatCF)),MIN(BV$77-SUM(BV$92:BV131),$F132-SUM($G132:BU132)),0)</f>
        <v>0</v>
      </c>
      <c r="BW132" s="203">
        <f ca="1">IF(AND(BW$2&gt;$D132,BW$2&lt;=EOMONTH($D132,MatCF)),MIN(BW$77-SUM(BW$92:BW131),$F132-SUM($G132:BV132)),0)</f>
        <v>0</v>
      </c>
      <c r="BX132" s="203">
        <f ca="1">IF(AND(BX$2&gt;$D132,BX$2&lt;=EOMONTH($D132,MatCF)),MIN(BX$77-SUM(BX$92:BX131),$F132-SUM($G132:BW132)),0)</f>
        <v>0</v>
      </c>
      <c r="BY132" s="203">
        <f ca="1">IF(AND(BY$2&gt;$D132,BY$2&lt;=EOMONTH($D132,MatCF)),MIN(BY$77-SUM(BY$92:BY131),$F132-SUM($G132:BX132)),0)</f>
        <v>0</v>
      </c>
      <c r="BZ132" s="203">
        <f ca="1">IF(AND(BZ$2&gt;$D132,BZ$2&lt;=EOMONTH($D132,MatCF)),MIN(BZ$77-SUM(BZ$92:BZ131),$F132-SUM($G132:BY132)),0)</f>
        <v>0</v>
      </c>
      <c r="CA132" s="203">
        <f ca="1">IF(AND(CA$2&gt;$D132,CA$2&lt;=EOMONTH($D132,MatCF)),MIN(CA$77-SUM(CA$92:CA131),$F132-SUM($G132:BZ132)),0)</f>
        <v>0</v>
      </c>
      <c r="CB132" s="203">
        <f ca="1">IF(AND(CB$2&gt;$D132,CB$2&lt;=EOMONTH($D132,MatCF)),MIN(CB$77-SUM(CB$92:CB131),$F132-SUM($G132:CA132)),0)</f>
        <v>0</v>
      </c>
      <c r="CC132" s="203">
        <f ca="1">IF(AND(CC$2&gt;$D132,CC$2&lt;=EOMONTH($D132,MatCF)),MIN(CC$77-SUM(CC$92:CC131),$F132-SUM($G132:CB132)),0)</f>
        <v>0</v>
      </c>
      <c r="CD132" s="203">
        <f ca="1">IF(AND(CD$2&gt;$D132,CD$2&lt;=EOMONTH($D132,MatCF)),MIN(CD$77-SUM(CD$92:CD131),$F132-SUM($G132:CC132)),0)</f>
        <v>0</v>
      </c>
      <c r="CE132" s="203">
        <f ca="1">IF(AND(CE$2&gt;$D132,CE$2&lt;=EOMONTH($D132,MatCF)),MIN(CE$77-SUM(CE$92:CE131),$F132-SUM($G132:CD132)),0)</f>
        <v>0</v>
      </c>
      <c r="CF132" s="203">
        <f ca="1">IF(AND(CF$2&gt;$D132,CF$2&lt;=EOMONTH($D132,MatCF)),MIN(CF$77-SUM(CF$92:CF131),$F132-SUM($G132:CE132)),0)</f>
        <v>0</v>
      </c>
      <c r="CG132" s="203">
        <f ca="1">IF(AND(CG$2&gt;$D132,CG$2&lt;=EOMONTH($D132,MatCF)),MIN(CG$77-SUM(CG$92:CG131),$F132-SUM($G132:CF132)),0)</f>
        <v>0</v>
      </c>
      <c r="CH132" s="203">
        <f ca="1">IF(AND(CH$2&gt;$D132,CH$2&lt;=EOMONTH($D132,MatCF)),MIN(CH$77-SUM(CH$92:CH131),$F132-SUM($G132:CG132)),0)</f>
        <v>0</v>
      </c>
      <c r="CI132" s="203">
        <f ca="1">IF(AND(CI$2&gt;$D132,CI$2&lt;=EOMONTH($D132,MatCF)),MIN(CI$77-SUM(CI$92:CI131),$F132-SUM($G132:CH132)),0)</f>
        <v>0</v>
      </c>
      <c r="CJ132" s="203">
        <f ca="1">IF(AND(CJ$2&gt;$D132,CJ$2&lt;=EOMONTH($D132,MatCF)),MIN(CJ$77-SUM(CJ$92:CJ131),$F132-SUM($G132:CI132)),0)</f>
        <v>0</v>
      </c>
      <c r="CK132" s="203">
        <f ca="1">IF(AND(CK$2&gt;$D132,CK$2&lt;=EOMONTH($D132,MatCF)),MIN(CK$77-SUM(CK$92:CK131),$F132-SUM($G132:CJ132)),0)</f>
        <v>0</v>
      </c>
      <c r="CL132" s="203">
        <f ca="1">IF(AND(CL$2&gt;$D132,CL$2&lt;=EOMONTH($D132,MatCF)),MIN(CL$77-SUM(CL$92:CL131),$F132-SUM($G132:CK132)),0)</f>
        <v>0</v>
      </c>
      <c r="CM132" s="203">
        <f ca="1">IF(AND(CM$2&gt;$D132,CM$2&lt;=EOMONTH($D132,MatCF)),MIN(CM$77-SUM(CM$92:CM131),$F132-SUM($G132:CL132)),0)</f>
        <v>0</v>
      </c>
      <c r="CN132" s="203">
        <f ca="1">IF(AND(CN$2&gt;$D132,CN$2&lt;=EOMONTH($D132,MatCF)),MIN(CN$77-SUM(CN$92:CN131),$F132-SUM($G132:CM132)),0)</f>
        <v>0</v>
      </c>
      <c r="CO132" s="203">
        <f ca="1">IF(AND(CO$2&gt;$D132,CO$2&lt;=EOMONTH($D132,MatCF)),MIN(CO$77-SUM(CO$92:CO131),$F132-SUM($G132:CN132)),0)</f>
        <v>0</v>
      </c>
      <c r="CP132" s="203">
        <f ca="1">IF(AND(CP$2&gt;$D132,CP$2&lt;=EOMONTH($D132,MatCF)),MIN(CP$77-SUM(CP$92:CP131),$F132-SUM($G132:CO132)),0)</f>
        <v>0</v>
      </c>
      <c r="CQ132" s="203">
        <f ca="1">IF(AND(CQ$2&gt;$D132,CQ$2&lt;=EOMONTH($D132,MatCF)),MIN(CQ$77-SUM(CQ$92:CQ131),$F132-SUM($G132:CP132)),0)</f>
        <v>0</v>
      </c>
      <c r="CR132" s="203">
        <f ca="1">IF(AND(CR$2&gt;$D132,CR$2&lt;=EOMONTH($D132,MatCF)),MIN(CR$77-SUM(CR$92:CR131),$F132-SUM($G132:CQ132)),0)</f>
        <v>0</v>
      </c>
      <c r="CS132" s="203">
        <f ca="1">IF(AND(CS$2&gt;$D132,CS$2&lt;=EOMONTH($D132,MatCF)),MIN(CS$77-SUM(CS$92:CS131),$F132-SUM($G132:CR132)),0)</f>
        <v>0</v>
      </c>
      <c r="CT132" s="203">
        <f ca="1">IF(AND(CT$2&gt;$D132,CT$2&lt;=EOMONTH($D132,MatCF)),MIN(CT$77-SUM(CT$92:CT131),$F132-SUM($G132:CS132)),0)</f>
        <v>0</v>
      </c>
      <c r="CU132" s="203">
        <f ca="1">IF(AND(CU$2&gt;$D132,CU$2&lt;=EOMONTH($D132,MatCF)),MIN(CU$77-SUM(CU$92:CU131),$F132-SUM($G132:CT132)),0)</f>
        <v>0</v>
      </c>
      <c r="CV132" s="203">
        <f ca="1">IF(AND(CV$2&gt;$D132,CV$2&lt;=EOMONTH($D132,MatCF)),MIN(CV$77-SUM(CV$92:CV131),$F132-SUM($G132:CU132)),0)</f>
        <v>0</v>
      </c>
      <c r="CW132" s="203">
        <f ca="1">IF(AND(CW$2&gt;$D132,CW$2&lt;=EOMONTH($D132,MatCF)),MIN(CW$77-SUM(CW$92:CW131),$F132-SUM($G132:CV132)),0)</f>
        <v>0</v>
      </c>
      <c r="CX132" s="203">
        <f ca="1">IF(AND(CX$2&gt;$D132,CX$2&lt;=EOMONTH($D132,MatCF)),MIN(CX$77-SUM(CX$92:CX131),$F132-SUM($G132:CW132)),0)</f>
        <v>0</v>
      </c>
      <c r="CY132" s="203">
        <f ca="1">IF(AND(CY$2&gt;$D132,CY$2&lt;=EOMONTH($D132,MatCF)),MIN(CY$77-SUM(CY$92:CY131),$F132-SUM($G132:CX132)),0)</f>
        <v>0</v>
      </c>
      <c r="CZ132" s="203">
        <f ca="1">IF(AND(CZ$2&gt;$D132,CZ$2&lt;=EOMONTH($D132,MatCF)),MIN(CZ$77-SUM(CZ$92:CZ131),$F132-SUM($G132:CY132)),0)</f>
        <v>0</v>
      </c>
      <c r="DA132" s="203">
        <f ca="1">IF(AND(DA$2&gt;$D132,DA$2&lt;=EOMONTH($D132,MatCF)),MIN(DA$77-SUM(DA$92:DA131),$F132-SUM($G132:CZ132)),0)</f>
        <v>0</v>
      </c>
      <c r="DB132" s="203">
        <f ca="1">IF(AND(DB$2&gt;$D132,DB$2&lt;=EOMONTH($D132,MatCF)),MIN(DB$77-SUM(DB$92:DB131),$F132-SUM($G132:DA132)),0)</f>
        <v>0</v>
      </c>
      <c r="DC132" s="203">
        <f ca="1">IF(AND(DC$2&gt;$D132,DC$2&lt;=EOMONTH($D132,MatCF)),MIN(DC$77-SUM(DC$92:DC131),$F132-SUM($G132:DB132)),0)</f>
        <v>0</v>
      </c>
      <c r="DD132" s="203">
        <f>IF(AND(DD$2&gt;$D132,DD$2&lt;=EOMONTH($D132,MatCF)),MIN(DD$77-SUM(DD$92:DD131),$F132-SUM($G132:DC132)),0)</f>
        <v>0</v>
      </c>
      <c r="DE132" s="203">
        <f>IF(AND(DE$2&gt;$D132,DE$2&lt;=EOMONTH($D132,MatCF)),MIN(DE$77-SUM(DE$92:DE131),$F132-SUM($G132:DD132)),0)</f>
        <v>0</v>
      </c>
      <c r="DF132" s="203">
        <f>IF(AND(DF$2&gt;$D132,DF$2&lt;=EOMONTH($D132,MatCF)),MIN(DF$77-SUM(DF$92:DF131),$F132-SUM($G132:DE132)),0)</f>
        <v>0</v>
      </c>
      <c r="DG132" s="203">
        <f>IF(AND(DG$2&gt;$D132,DG$2&lt;=EOMONTH($D132,MatCF)),MIN(DG$77-SUM(DG$92:DG131),$F132-SUM($G132:DF132)),0)</f>
        <v>0</v>
      </c>
      <c r="DH132" s="203">
        <f>IF(AND(DH$2&gt;$D132,DH$2&lt;=EOMONTH($D132,MatCF)),MIN(DH$77-SUM(DH$92:DH131),$F132-SUM($G132:DG132)),0)</f>
        <v>0</v>
      </c>
      <c r="DI132" s="203">
        <f>IF(AND(DI$2&gt;$D132,DI$2&lt;=EOMONTH($D132,MatCF)),MIN(DI$77-SUM(DI$92:DI131),$F132-SUM($G132:DH132)),0)</f>
        <v>0</v>
      </c>
      <c r="DJ132" s="203">
        <f>IF(AND(DJ$2&gt;$D132,DJ$2&lt;=EOMONTH($D132,MatCF)),MIN(DJ$77-SUM(DJ$92:DJ131),$F132-SUM($G132:DI132)),0)</f>
        <v>0</v>
      </c>
      <c r="DK132" s="203">
        <f>IF(AND(DK$2&gt;$D132,DK$2&lt;=EOMONTH($D132,MatCF)),MIN(DK$77-SUM(DK$92:DK131),$F132-SUM($G132:DJ132)),0)</f>
        <v>0</v>
      </c>
      <c r="DL132" s="203">
        <f>IF(AND(DL$2&gt;$D132,DL$2&lt;=EOMONTH($D132,MatCF)),MIN(DL$77-SUM(DL$92:DL131),$F132-SUM($G132:DK132)),0)</f>
        <v>0</v>
      </c>
      <c r="DM132" s="203">
        <f>IF(AND(DM$2&gt;$D132,DM$2&lt;=EOMONTH($D132,MatCF)),MIN(DM$77-SUM(DM$92:DM131),$F132-SUM($G132:DL132)),0)</f>
        <v>0</v>
      </c>
      <c r="DN132" s="203">
        <f>IF(AND(DN$2&gt;$D132,DN$2&lt;=EOMONTH($D132,MatCF)),MIN(DN$77-SUM(DN$92:DN131),$F132-SUM($G132:DM132)),0)</f>
        <v>0</v>
      </c>
      <c r="DO132" s="203">
        <f>IF(AND(DO$2&gt;$D132,DO$2&lt;=EOMONTH($D132,MatCF)),MIN(DO$77-SUM(DO$92:DO131),$F132-SUM($G132:DN132)),0)</f>
        <v>0</v>
      </c>
      <c r="DP132" s="203">
        <f>IF(AND(DP$2&gt;$D132,DP$2&lt;=EOMONTH($D132,MatCF)),MIN(DP$77-SUM(DP$92:DP131),$F132-SUM($G132:DO132)),0)</f>
        <v>0</v>
      </c>
      <c r="DQ132" s="203">
        <f>IF(AND(DQ$2&gt;$D132,DQ$2&lt;=EOMONTH($D132,MatCF)),MIN(DQ$77-SUM(DQ$92:DQ131),$F132-SUM($G132:DP132)),0)</f>
        <v>0</v>
      </c>
      <c r="DR132" s="203">
        <f>IF(AND(DR$2&gt;$D132,DR$2&lt;=EOMONTH($D132,MatCF)),MIN(DR$77-SUM(DR$92:DR131),$F132-SUM($G132:DQ132)),0)</f>
        <v>0</v>
      </c>
      <c r="DS132" s="203">
        <f>IF(AND(DS$2&gt;$D132,DS$2&lt;=EOMONTH($D132,MatCF)),MIN(DS$77-SUM(DS$92:DS131),$F132-SUM($G132:DR132)),0)</f>
        <v>0</v>
      </c>
    </row>
    <row r="133" spans="1:123" ht="12.5" x14ac:dyDescent="0.25">
      <c r="A133" s="171">
        <f t="shared" ref="A133:A143" si="680">A132+1</f>
        <v>41</v>
      </c>
      <c r="B133" s="226"/>
      <c r="C133" s="227"/>
      <c r="D133" s="226">
        <v>47664</v>
      </c>
      <c r="E133" s="171"/>
      <c r="F133" s="203">
        <f ca="1"/>
        <v>0</v>
      </c>
      <c r="G133" s="203"/>
      <c r="H133" s="203">
        <f>IF(AND(H$2&gt;$D133,H$2&lt;=EOMONTH($D133,MatCF)),MIN(H$77-SUM(H$92:H132),$F133-SUM(G133:$G133)),0)</f>
        <v>0</v>
      </c>
      <c r="I133" s="203">
        <f>IF(AND(I$2&gt;$D133,I$2&lt;=EOMONTH($D133,MatCF)),MIN(I$77-SUM(I$92:I132),$F133-SUM($G133:H133)),0)</f>
        <v>0</v>
      </c>
      <c r="J133" s="203">
        <f>IF(AND(J$2&gt;$D133,J$2&lt;=EOMONTH($D133,MatCF)),MIN(J$77-SUM(J$92:J132),$F133-SUM($G133:I133)),0)</f>
        <v>0</v>
      </c>
      <c r="K133" s="203">
        <f>IF(AND(K$2&gt;$D133,K$2&lt;=EOMONTH($D133,MatCF)),MIN(K$77-SUM(K$92:K132),$F133-SUM($G133:J133)),0)</f>
        <v>0</v>
      </c>
      <c r="L133" s="203">
        <f>IF(AND(L$2&gt;$D133,L$2&lt;=EOMONTH($D133,MatCF)),MIN(L$77-SUM(L$92:L132),$F133-SUM($G133:K133)),0)</f>
        <v>0</v>
      </c>
      <c r="M133" s="203">
        <f>IF(AND(M$2&gt;$D133,M$2&lt;=EOMONTH($D133,MatCF)),MIN(M$77-SUM(M$92:M132),$F133-SUM($G133:L133)),0)</f>
        <v>0</v>
      </c>
      <c r="N133" s="203">
        <f>IF(AND(N$2&gt;$D133,N$2&lt;=EOMONTH($D133,MatCF)),MIN(N$77-SUM(N$92:N132),$F133-SUM($G133:M133)),0)</f>
        <v>0</v>
      </c>
      <c r="O133" s="203">
        <f>IF(AND(O$2&gt;$D133,O$2&lt;=EOMONTH($D133,MatCF)),MIN(O$77-SUM(O$92:O132),$F133-SUM($G133:N133)),0)</f>
        <v>0</v>
      </c>
      <c r="P133" s="203">
        <f>IF(AND(P$2&gt;$D133,P$2&lt;=EOMONTH($D133,MatCF)),MIN(P$77-SUM(P$92:P132),$F133-SUM($G133:O133)),0)</f>
        <v>0</v>
      </c>
      <c r="Q133" s="203">
        <f>IF(AND(Q$2&gt;$D133,Q$2&lt;=EOMONTH($D133,MatCF)),MIN(Q$77-SUM(Q$92:Q132),$F133-SUM($G133:P133)),0)</f>
        <v>0</v>
      </c>
      <c r="R133" s="203">
        <f>IF(AND(R$2&gt;$D133,R$2&lt;=EOMONTH($D133,MatCF)),MIN(R$77-SUM(R$92:R132),$F133-SUM($G133:Q133)),0)</f>
        <v>0</v>
      </c>
      <c r="S133" s="203">
        <f>IF(AND(S$2&gt;$D133,S$2&lt;=EOMONTH($D133,MatCF)),MIN(S$77-SUM(S$92:S132),$F133-SUM($G133:R133)),0)</f>
        <v>0</v>
      </c>
      <c r="T133" s="203">
        <f>IF(AND(T$2&gt;$D133,T$2&lt;=EOMONTH($D133,MatCF)),MIN(T$77-SUM(T$92:T132),$F133-SUM($G133:S133)),0)</f>
        <v>0</v>
      </c>
      <c r="U133" s="203">
        <f>IF(AND(U$2&gt;$D133,U$2&lt;=EOMONTH($D133,MatCF)),MIN(U$77-SUM(U$92:U132),$F133-SUM($G133:T133)),0)</f>
        <v>0</v>
      </c>
      <c r="V133" s="203">
        <f>IF(AND(V$2&gt;$D133,V$2&lt;=EOMONTH($D133,MatCF)),MIN(V$77-SUM(V$92:V132),$F133-SUM($G133:U133)),0)</f>
        <v>0</v>
      </c>
      <c r="W133" s="203">
        <f>IF(AND(W$2&gt;$D133,W$2&lt;=EOMONTH($D133,MatCF)),MIN(W$77-SUM(W$92:W132),$F133-SUM($G133:V133)),0)</f>
        <v>0</v>
      </c>
      <c r="X133" s="203">
        <f>IF(AND(X$2&gt;$D133,X$2&lt;=EOMONTH($D133,MatCF)),MIN(X$77-SUM(X$92:X132),$F133-SUM($G133:W133)),0)</f>
        <v>0</v>
      </c>
      <c r="Y133" s="203">
        <f>IF(AND(Y$2&gt;$D133,Y$2&lt;=EOMONTH($D133,MatCF)),MIN(Y$77-SUM(Y$92:Y132),$F133-SUM($G133:X133)),0)</f>
        <v>0</v>
      </c>
      <c r="Z133" s="203">
        <f>IF(AND(Z$2&gt;$D133,Z$2&lt;=EOMONTH($D133,MatCF)),MIN(Z$77-SUM(Z$92:Z132),$F133-SUM($G133:Y133)),0)</f>
        <v>0</v>
      </c>
      <c r="AA133" s="203">
        <f>IF(AND(AA$2&gt;$D133,AA$2&lt;=EOMONTH($D133,MatCF)),MIN(AA$77-SUM(AA$92:AA132),$F133-SUM($G133:Z133)),0)</f>
        <v>0</v>
      </c>
      <c r="AB133" s="203">
        <f>IF(AND(AB$2&gt;$D133,AB$2&lt;=EOMONTH($D133,MatCF)),MIN(AB$77-SUM(AB$92:AB132),$F133-SUM($G133:AA133)),0)</f>
        <v>0</v>
      </c>
      <c r="AC133" s="203">
        <f>IF(AND(AC$2&gt;$D133,AC$2&lt;=EOMONTH($D133,MatCF)),MIN(AC$77-SUM(AC$92:AC132),$F133-SUM($G133:AB133)),0)</f>
        <v>0</v>
      </c>
      <c r="AD133" s="203">
        <f>IF(AND(AD$2&gt;$D133,AD$2&lt;=EOMONTH($D133,MatCF)),MIN(AD$77-SUM(AD$92:AD132),$F133-SUM($G133:AC133)),0)</f>
        <v>0</v>
      </c>
      <c r="AE133" s="203">
        <f>IF(AND(AE$2&gt;$D133,AE$2&lt;=EOMONTH($D133,MatCF)),MIN(AE$77-SUM(AE$92:AE132),$F133-SUM($G133:AD133)),0)</f>
        <v>0</v>
      </c>
      <c r="AF133" s="203">
        <f>IF(AND(AF$2&gt;$D133,AF$2&lt;=EOMONTH($D133,MatCF)),MIN(AF$77-SUM(AF$92:AF132),$F133-SUM($G133:AE133)),0)</f>
        <v>0</v>
      </c>
      <c r="AG133" s="203">
        <f>IF(AND(AG$2&gt;$D133,AG$2&lt;=EOMONTH($D133,MatCF)),MIN(AG$77-SUM(AG$92:AG132),$F133-SUM($G133:AF133)),0)</f>
        <v>0</v>
      </c>
      <c r="AH133" s="203">
        <f>IF(AND(AH$2&gt;$D133,AH$2&lt;=EOMONTH($D133,MatCF)),MIN(AH$77-SUM(AH$92:AH132),$F133-SUM($G133:AG133)),0)</f>
        <v>0</v>
      </c>
      <c r="AI133" s="203">
        <f>IF(AND(AI$2&gt;$D133,AI$2&lt;=EOMONTH($D133,MatCF)),MIN(AI$77-SUM(AI$92:AI132),$F133-SUM($G133:AH133)),0)</f>
        <v>0</v>
      </c>
      <c r="AJ133" s="203">
        <f>IF(AND(AJ$2&gt;$D133,AJ$2&lt;=EOMONTH($D133,MatCF)),MIN(AJ$77-SUM(AJ$92:AJ132),$F133-SUM($G133:AI133)),0)</f>
        <v>0</v>
      </c>
      <c r="AK133" s="203">
        <f>IF(AND(AK$2&gt;$D133,AK$2&lt;=EOMONTH($D133,MatCF)),MIN(AK$77-SUM(AK$92:AK132),$F133-SUM($G133:AJ133)),0)</f>
        <v>0</v>
      </c>
      <c r="AL133" s="203">
        <f>IF(AND(AL$2&gt;$D133,AL$2&lt;=EOMONTH($D133,MatCF)),MIN(AL$77-SUM(AL$92:AL132),$F133-SUM($G133:AK133)),0)</f>
        <v>0</v>
      </c>
      <c r="AM133" s="203">
        <f>IF(AND(AM$2&gt;$D133,AM$2&lt;=EOMONTH($D133,MatCF)),MIN(AM$77-SUM(AM$92:AM132),$F133-SUM($G133:AL133)),0)</f>
        <v>0</v>
      </c>
      <c r="AN133" s="203">
        <f>IF(AND(AN$2&gt;$D133,AN$2&lt;=EOMONTH($D133,MatCF)),MIN(AN$77-SUM(AN$92:AN132),$F133-SUM($G133:AM133)),0)</f>
        <v>0</v>
      </c>
      <c r="AO133" s="203">
        <f>IF(AND(AO$2&gt;$D133,AO$2&lt;=EOMONTH($D133,MatCF)),MIN(AO$77-SUM(AO$92:AO132),$F133-SUM($G133:AN133)),0)</f>
        <v>0</v>
      </c>
      <c r="AP133" s="203">
        <f>IF(AND(AP$2&gt;$D133,AP$2&lt;=EOMONTH($D133,MatCF)),MIN(AP$77-SUM(AP$92:AP132),$F133-SUM($G133:AO133)),0)</f>
        <v>0</v>
      </c>
      <c r="AQ133" s="203">
        <f>IF(AND(AQ$2&gt;$D133,AQ$2&lt;=EOMONTH($D133,MatCF)),MIN(AQ$77-SUM(AQ$92:AQ132),$F133-SUM($G133:AP133)),0)</f>
        <v>0</v>
      </c>
      <c r="AR133" s="203">
        <f>IF(AND(AR$2&gt;$D133,AR$2&lt;=EOMONTH($D133,MatCF)),MIN(AR$77-SUM(AR$92:AR132),$F133-SUM($G133:AQ133)),0)</f>
        <v>0</v>
      </c>
      <c r="AS133" s="203">
        <f>IF(AND(AS$2&gt;$D133,AS$2&lt;=EOMONTH($D133,MatCF)),MIN(AS$77-SUM(AS$92:AS132),$F133-SUM($G133:AR133)),0)</f>
        <v>0</v>
      </c>
      <c r="AT133" s="203">
        <f>IF(AND(AT$2&gt;$D133,AT$2&lt;=EOMONTH($D133,MatCF)),MIN(AT$77-SUM(AT$92:AT132),$F133-SUM($G133:AS133)),0)</f>
        <v>0</v>
      </c>
      <c r="AU133" s="203">
        <f>IF(AND(AU$2&gt;$D133,AU$2&lt;=EOMONTH($D133,MatCF)),MIN(AU$77-SUM(AU$92:AU132),$F133-SUM($G133:AT133)),0)</f>
        <v>0</v>
      </c>
      <c r="AV133" s="203">
        <f>IF(AND(AV$2&gt;$D133,AV$2&lt;=EOMONTH($D133,MatCF)),MIN(AV$77-SUM(AV$92:AV132),$F133-SUM($G133:AU133)),0)</f>
        <v>0</v>
      </c>
      <c r="AW133" s="203">
        <f ca="1">IF(AND(AW$2&gt;$D133,AW$2&lt;=EOMONTH($D133,MatCF)),MIN(AW$77-SUM(AW$92:AW132),$F133-SUM($G133:AV133)),0)</f>
        <v>0</v>
      </c>
      <c r="AX133" s="203">
        <f ca="1">IF(AND(AX$2&gt;$D133,AX$2&lt;=EOMONTH($D133,MatCF)),MIN(AX$77-SUM(AX$92:AX132),$F133-SUM($G133:AW133)),0)</f>
        <v>0</v>
      </c>
      <c r="AY133" s="203">
        <f ca="1">IF(AND(AY$2&gt;$D133,AY$2&lt;=EOMONTH($D133,MatCF)),MIN(AY$77-SUM(AY$92:AY132),$F133-SUM($G133:AX133)),0)</f>
        <v>0</v>
      </c>
      <c r="AZ133" s="203">
        <f ca="1">IF(AND(AZ$2&gt;$D133,AZ$2&lt;=EOMONTH($D133,MatCF)),MIN(AZ$77-SUM(AZ$92:AZ132),$F133-SUM($G133:AY133)),0)</f>
        <v>0</v>
      </c>
      <c r="BA133" s="203">
        <f ca="1">IF(AND(BA$2&gt;$D133,BA$2&lt;=EOMONTH($D133,MatCF)),MIN(BA$77-SUM(BA$92:BA132),$F133-SUM($G133:AZ133)),0)</f>
        <v>0</v>
      </c>
      <c r="BB133" s="203">
        <f ca="1">IF(AND(BB$2&gt;$D133,BB$2&lt;=EOMONTH($D133,MatCF)),MIN(BB$77-SUM(BB$92:BB132),$F133-SUM($G133:BA133)),0)</f>
        <v>0</v>
      </c>
      <c r="BC133" s="203">
        <f ca="1">IF(AND(BC$2&gt;$D133,BC$2&lt;=EOMONTH($D133,MatCF)),MIN(BC$77-SUM(BC$92:BC132),$F133-SUM($G133:BB133)),0)</f>
        <v>0</v>
      </c>
      <c r="BD133" s="203">
        <f ca="1">IF(AND(BD$2&gt;$D133,BD$2&lt;=EOMONTH($D133,MatCF)),MIN(BD$77-SUM(BD$92:BD132),$F133-SUM($G133:BC133)),0)</f>
        <v>0</v>
      </c>
      <c r="BE133" s="203">
        <f ca="1">IF(AND(BE$2&gt;$D133,BE$2&lt;=EOMONTH($D133,MatCF)),MIN(BE$77-SUM(BE$92:BE132),$F133-SUM($G133:BD133)),0)</f>
        <v>0</v>
      </c>
      <c r="BF133" s="203">
        <f ca="1">IF(AND(BF$2&gt;$D133,BF$2&lt;=EOMONTH($D133,MatCF)),MIN(BF$77-SUM(BF$92:BF132),$F133-SUM($G133:BE133)),0)</f>
        <v>0</v>
      </c>
      <c r="BG133" s="203">
        <f ca="1">IF(AND(BG$2&gt;$D133,BG$2&lt;=EOMONTH($D133,MatCF)),MIN(BG$77-SUM(BG$92:BG132),$F133-SUM($G133:BF133)),0)</f>
        <v>0</v>
      </c>
      <c r="BH133" s="203">
        <f ca="1">IF(AND(BH$2&gt;$D133,BH$2&lt;=EOMONTH($D133,MatCF)),MIN(BH$77-SUM(BH$92:BH132),$F133-SUM($G133:BG133)),0)</f>
        <v>0</v>
      </c>
      <c r="BI133" s="203">
        <f ca="1">IF(AND(BI$2&gt;$D133,BI$2&lt;=EOMONTH($D133,MatCF)),MIN(BI$77-SUM(BI$92:BI132),$F133-SUM($G133:BH133)),0)</f>
        <v>0</v>
      </c>
      <c r="BJ133" s="203">
        <f ca="1">IF(AND(BJ$2&gt;$D133,BJ$2&lt;=EOMONTH($D133,MatCF)),MIN(BJ$77-SUM(BJ$92:BJ132),$F133-SUM($G133:BI133)),0)</f>
        <v>0</v>
      </c>
      <c r="BK133" s="203">
        <f ca="1">IF(AND(BK$2&gt;$D133,BK$2&lt;=EOMONTH($D133,MatCF)),MIN(BK$77-SUM(BK$92:BK132),$F133-SUM($G133:BJ133)),0)</f>
        <v>0</v>
      </c>
      <c r="BL133" s="203">
        <f ca="1">IF(AND(BL$2&gt;$D133,BL$2&lt;=EOMONTH($D133,MatCF)),MIN(BL$77-SUM(BL$92:BL132),$F133-SUM($G133:BK133)),0)</f>
        <v>0</v>
      </c>
      <c r="BM133" s="203">
        <f ca="1">IF(AND(BM$2&gt;$D133,BM$2&lt;=EOMONTH($D133,MatCF)),MIN(BM$77-SUM(BM$92:BM132),$F133-SUM($G133:BL133)),0)</f>
        <v>0</v>
      </c>
      <c r="BN133" s="203">
        <f ca="1">IF(AND(BN$2&gt;$D133,BN$2&lt;=EOMONTH($D133,MatCF)),MIN(BN$77-SUM(BN$92:BN132),$F133-SUM($G133:BM133)),0)</f>
        <v>0</v>
      </c>
      <c r="BO133" s="203">
        <f ca="1">IF(AND(BO$2&gt;$D133,BO$2&lt;=EOMONTH($D133,MatCF)),MIN(BO$77-SUM(BO$92:BO132),$F133-SUM($G133:BN133)),0)</f>
        <v>0</v>
      </c>
      <c r="BP133" s="203">
        <f ca="1">IF(AND(BP$2&gt;$D133,BP$2&lt;=EOMONTH($D133,MatCF)),MIN(BP$77-SUM(BP$92:BP132),$F133-SUM($G133:BO133)),0)</f>
        <v>0</v>
      </c>
      <c r="BQ133" s="203">
        <f ca="1">IF(AND(BQ$2&gt;$D133,BQ$2&lt;=EOMONTH($D133,MatCF)),MIN(BQ$77-SUM(BQ$92:BQ132),$F133-SUM($G133:BP133)),0)</f>
        <v>0</v>
      </c>
      <c r="BR133" s="203">
        <f ca="1">IF(AND(BR$2&gt;$D133,BR$2&lt;=EOMONTH($D133,MatCF)),MIN(BR$77-SUM(BR$92:BR132),$F133-SUM($G133:BQ133)),0)</f>
        <v>0</v>
      </c>
      <c r="BS133" s="203">
        <f ca="1">IF(AND(BS$2&gt;$D133,BS$2&lt;=EOMONTH($D133,MatCF)),MIN(BS$77-SUM(BS$92:BS132),$F133-SUM($G133:BR133)),0)</f>
        <v>0</v>
      </c>
      <c r="BT133" s="203">
        <f ca="1">IF(AND(BT$2&gt;$D133,BT$2&lt;=EOMONTH($D133,MatCF)),MIN(BT$77-SUM(BT$92:BT132),$F133-SUM($G133:BS133)),0)</f>
        <v>0</v>
      </c>
      <c r="BU133" s="203">
        <f ca="1">IF(AND(BU$2&gt;$D133,BU$2&lt;=EOMONTH($D133,MatCF)),MIN(BU$77-SUM(BU$92:BU132),$F133-SUM($G133:BT133)),0)</f>
        <v>0</v>
      </c>
      <c r="BV133" s="203">
        <f ca="1">IF(AND(BV$2&gt;$D133,BV$2&lt;=EOMONTH($D133,MatCF)),MIN(BV$77-SUM(BV$92:BV132),$F133-SUM($G133:BU133)),0)</f>
        <v>0</v>
      </c>
      <c r="BW133" s="203">
        <f ca="1">IF(AND(BW$2&gt;$D133,BW$2&lt;=EOMONTH($D133,MatCF)),MIN(BW$77-SUM(BW$92:BW132),$F133-SUM($G133:BV133)),0)</f>
        <v>0</v>
      </c>
      <c r="BX133" s="203">
        <f ca="1">IF(AND(BX$2&gt;$D133,BX$2&lt;=EOMONTH($D133,MatCF)),MIN(BX$77-SUM(BX$92:BX132),$F133-SUM($G133:BW133)),0)</f>
        <v>0</v>
      </c>
      <c r="BY133" s="203">
        <f ca="1">IF(AND(BY$2&gt;$D133,BY$2&lt;=EOMONTH($D133,MatCF)),MIN(BY$77-SUM(BY$92:BY132),$F133-SUM($G133:BX133)),0)</f>
        <v>0</v>
      </c>
      <c r="BZ133" s="203">
        <f ca="1">IF(AND(BZ$2&gt;$D133,BZ$2&lt;=EOMONTH($D133,MatCF)),MIN(BZ$77-SUM(BZ$92:BZ132),$F133-SUM($G133:BY133)),0)</f>
        <v>0</v>
      </c>
      <c r="CA133" s="203">
        <f ca="1">IF(AND(CA$2&gt;$D133,CA$2&lt;=EOMONTH($D133,MatCF)),MIN(CA$77-SUM(CA$92:CA132),$F133-SUM($G133:BZ133)),0)</f>
        <v>0</v>
      </c>
      <c r="CB133" s="203">
        <f ca="1">IF(AND(CB$2&gt;$D133,CB$2&lt;=EOMONTH($D133,MatCF)),MIN(CB$77-SUM(CB$92:CB132),$F133-SUM($G133:CA133)),0)</f>
        <v>0</v>
      </c>
      <c r="CC133" s="203">
        <f ca="1">IF(AND(CC$2&gt;$D133,CC$2&lt;=EOMONTH($D133,MatCF)),MIN(CC$77-SUM(CC$92:CC132),$F133-SUM($G133:CB133)),0)</f>
        <v>0</v>
      </c>
      <c r="CD133" s="203">
        <f ca="1">IF(AND(CD$2&gt;$D133,CD$2&lt;=EOMONTH($D133,MatCF)),MIN(CD$77-SUM(CD$92:CD132),$F133-SUM($G133:CC133)),0)</f>
        <v>0</v>
      </c>
      <c r="CE133" s="203">
        <f ca="1">IF(AND(CE$2&gt;$D133,CE$2&lt;=EOMONTH($D133,MatCF)),MIN(CE$77-SUM(CE$92:CE132),$F133-SUM($G133:CD133)),0)</f>
        <v>0</v>
      </c>
      <c r="CF133" s="203">
        <f ca="1">IF(AND(CF$2&gt;$D133,CF$2&lt;=EOMONTH($D133,MatCF)),MIN(CF$77-SUM(CF$92:CF132),$F133-SUM($G133:CE133)),0)</f>
        <v>0</v>
      </c>
      <c r="CG133" s="203">
        <f ca="1">IF(AND(CG$2&gt;$D133,CG$2&lt;=EOMONTH($D133,MatCF)),MIN(CG$77-SUM(CG$92:CG132),$F133-SUM($G133:CF133)),0)</f>
        <v>0</v>
      </c>
      <c r="CH133" s="203">
        <f ca="1">IF(AND(CH$2&gt;$D133,CH$2&lt;=EOMONTH($D133,MatCF)),MIN(CH$77-SUM(CH$92:CH132),$F133-SUM($G133:CG133)),0)</f>
        <v>0</v>
      </c>
      <c r="CI133" s="203">
        <f ca="1">IF(AND(CI$2&gt;$D133,CI$2&lt;=EOMONTH($D133,MatCF)),MIN(CI$77-SUM(CI$92:CI132),$F133-SUM($G133:CH133)),0)</f>
        <v>0</v>
      </c>
      <c r="CJ133" s="203">
        <f ca="1">IF(AND(CJ$2&gt;$D133,CJ$2&lt;=EOMONTH($D133,MatCF)),MIN(CJ$77-SUM(CJ$92:CJ132),$F133-SUM($G133:CI133)),0)</f>
        <v>0</v>
      </c>
      <c r="CK133" s="203">
        <f ca="1">IF(AND(CK$2&gt;$D133,CK$2&lt;=EOMONTH($D133,MatCF)),MIN(CK$77-SUM(CK$92:CK132),$F133-SUM($G133:CJ133)),0)</f>
        <v>0</v>
      </c>
      <c r="CL133" s="203">
        <f ca="1">IF(AND(CL$2&gt;$D133,CL$2&lt;=EOMONTH($D133,MatCF)),MIN(CL$77-SUM(CL$92:CL132),$F133-SUM($G133:CK133)),0)</f>
        <v>0</v>
      </c>
      <c r="CM133" s="203">
        <f ca="1">IF(AND(CM$2&gt;$D133,CM$2&lt;=EOMONTH($D133,MatCF)),MIN(CM$77-SUM(CM$92:CM132),$F133-SUM($G133:CL133)),0)</f>
        <v>0</v>
      </c>
      <c r="CN133" s="203">
        <f ca="1">IF(AND(CN$2&gt;$D133,CN$2&lt;=EOMONTH($D133,MatCF)),MIN(CN$77-SUM(CN$92:CN132),$F133-SUM($G133:CM133)),0)</f>
        <v>0</v>
      </c>
      <c r="CO133" s="203">
        <f ca="1">IF(AND(CO$2&gt;$D133,CO$2&lt;=EOMONTH($D133,MatCF)),MIN(CO$77-SUM(CO$92:CO132),$F133-SUM($G133:CN133)),0)</f>
        <v>0</v>
      </c>
      <c r="CP133" s="203">
        <f ca="1">IF(AND(CP$2&gt;$D133,CP$2&lt;=EOMONTH($D133,MatCF)),MIN(CP$77-SUM(CP$92:CP132),$F133-SUM($G133:CO133)),0)</f>
        <v>0</v>
      </c>
      <c r="CQ133" s="203">
        <f ca="1">IF(AND(CQ$2&gt;$D133,CQ$2&lt;=EOMONTH($D133,MatCF)),MIN(CQ$77-SUM(CQ$92:CQ132),$F133-SUM($G133:CP133)),0)</f>
        <v>0</v>
      </c>
      <c r="CR133" s="203">
        <f ca="1">IF(AND(CR$2&gt;$D133,CR$2&lt;=EOMONTH($D133,MatCF)),MIN(CR$77-SUM(CR$92:CR132),$F133-SUM($G133:CQ133)),0)</f>
        <v>0</v>
      </c>
      <c r="CS133" s="203">
        <f ca="1">IF(AND(CS$2&gt;$D133,CS$2&lt;=EOMONTH($D133,MatCF)),MIN(CS$77-SUM(CS$92:CS132),$F133-SUM($G133:CR133)),0)</f>
        <v>0</v>
      </c>
      <c r="CT133" s="203">
        <f ca="1">IF(AND(CT$2&gt;$D133,CT$2&lt;=EOMONTH($D133,MatCF)),MIN(CT$77-SUM(CT$92:CT132),$F133-SUM($G133:CS133)),0)</f>
        <v>0</v>
      </c>
      <c r="CU133" s="203">
        <f ca="1">IF(AND(CU$2&gt;$D133,CU$2&lt;=EOMONTH($D133,MatCF)),MIN(CU$77-SUM(CU$92:CU132),$F133-SUM($G133:CT133)),0)</f>
        <v>0</v>
      </c>
      <c r="CV133" s="203">
        <f ca="1">IF(AND(CV$2&gt;$D133,CV$2&lt;=EOMONTH($D133,MatCF)),MIN(CV$77-SUM(CV$92:CV132),$F133-SUM($G133:CU133)),0)</f>
        <v>0</v>
      </c>
      <c r="CW133" s="203">
        <f ca="1">IF(AND(CW$2&gt;$D133,CW$2&lt;=EOMONTH($D133,MatCF)),MIN(CW$77-SUM(CW$92:CW132),$F133-SUM($G133:CV133)),0)</f>
        <v>0</v>
      </c>
      <c r="CX133" s="203">
        <f ca="1">IF(AND(CX$2&gt;$D133,CX$2&lt;=EOMONTH($D133,MatCF)),MIN(CX$77-SUM(CX$92:CX132),$F133-SUM($G133:CW133)),0)</f>
        <v>0</v>
      </c>
      <c r="CY133" s="203">
        <f ca="1">IF(AND(CY$2&gt;$D133,CY$2&lt;=EOMONTH($D133,MatCF)),MIN(CY$77-SUM(CY$92:CY132),$F133-SUM($G133:CX133)),0)</f>
        <v>0</v>
      </c>
      <c r="CZ133" s="203">
        <f ca="1">IF(AND(CZ$2&gt;$D133,CZ$2&lt;=EOMONTH($D133,MatCF)),MIN(CZ$77-SUM(CZ$92:CZ132),$F133-SUM($G133:CY133)),0)</f>
        <v>0</v>
      </c>
      <c r="DA133" s="203">
        <f ca="1">IF(AND(DA$2&gt;$D133,DA$2&lt;=EOMONTH($D133,MatCF)),MIN(DA$77-SUM(DA$92:DA132),$F133-SUM($G133:CZ133)),0)</f>
        <v>0</v>
      </c>
      <c r="DB133" s="203">
        <f ca="1">IF(AND(DB$2&gt;$D133,DB$2&lt;=EOMONTH($D133,MatCF)),MIN(DB$77-SUM(DB$92:DB132),$F133-SUM($G133:DA133)),0)</f>
        <v>0</v>
      </c>
      <c r="DC133" s="203">
        <f ca="1">IF(AND(DC$2&gt;$D133,DC$2&lt;=EOMONTH($D133,MatCF)),MIN(DC$77-SUM(DC$92:DC132),$F133-SUM($G133:DB133)),0)</f>
        <v>0</v>
      </c>
      <c r="DD133" s="203">
        <f ca="1">IF(AND(DD$2&gt;$D133,DD$2&lt;=EOMONTH($D133,MatCF)),MIN(DD$77-SUM(DD$92:DD132),$F133-SUM($G133:DC133)),0)</f>
        <v>0</v>
      </c>
      <c r="DE133" s="203">
        <f>IF(AND(DE$2&gt;$D133,DE$2&lt;=EOMONTH($D133,MatCF)),MIN(DE$77-SUM(DE$92:DE132),$F133-SUM($G133:DD133)),0)</f>
        <v>0</v>
      </c>
      <c r="DF133" s="203">
        <f>IF(AND(DF$2&gt;$D133,DF$2&lt;=EOMONTH($D133,MatCF)),MIN(DF$77-SUM(DF$92:DF132),$F133-SUM($G133:DE133)),0)</f>
        <v>0</v>
      </c>
      <c r="DG133" s="203">
        <f>IF(AND(DG$2&gt;$D133,DG$2&lt;=EOMONTH($D133,MatCF)),MIN(DG$77-SUM(DG$92:DG132),$F133-SUM($G133:DF133)),0)</f>
        <v>0</v>
      </c>
      <c r="DH133" s="203">
        <f>IF(AND(DH$2&gt;$D133,DH$2&lt;=EOMONTH($D133,MatCF)),MIN(DH$77-SUM(DH$92:DH132),$F133-SUM($G133:DG133)),0)</f>
        <v>0</v>
      </c>
      <c r="DI133" s="203">
        <f>IF(AND(DI$2&gt;$D133,DI$2&lt;=EOMONTH($D133,MatCF)),MIN(DI$77-SUM(DI$92:DI132),$F133-SUM($G133:DH133)),0)</f>
        <v>0</v>
      </c>
      <c r="DJ133" s="203">
        <f>IF(AND(DJ$2&gt;$D133,DJ$2&lt;=EOMONTH($D133,MatCF)),MIN(DJ$77-SUM(DJ$92:DJ132),$F133-SUM($G133:DI133)),0)</f>
        <v>0</v>
      </c>
      <c r="DK133" s="203">
        <f>IF(AND(DK$2&gt;$D133,DK$2&lt;=EOMONTH($D133,MatCF)),MIN(DK$77-SUM(DK$92:DK132),$F133-SUM($G133:DJ133)),0)</f>
        <v>0</v>
      </c>
      <c r="DL133" s="203">
        <f>IF(AND(DL$2&gt;$D133,DL$2&lt;=EOMONTH($D133,MatCF)),MIN(DL$77-SUM(DL$92:DL132),$F133-SUM($G133:DK133)),0)</f>
        <v>0</v>
      </c>
      <c r="DM133" s="203">
        <f>IF(AND(DM$2&gt;$D133,DM$2&lt;=EOMONTH($D133,MatCF)),MIN(DM$77-SUM(DM$92:DM132),$F133-SUM($G133:DL133)),0)</f>
        <v>0</v>
      </c>
      <c r="DN133" s="203">
        <f>IF(AND(DN$2&gt;$D133,DN$2&lt;=EOMONTH($D133,MatCF)),MIN(DN$77-SUM(DN$92:DN132),$F133-SUM($G133:DM133)),0)</f>
        <v>0</v>
      </c>
      <c r="DO133" s="203">
        <f>IF(AND(DO$2&gt;$D133,DO$2&lt;=EOMONTH($D133,MatCF)),MIN(DO$77-SUM(DO$92:DO132),$F133-SUM($G133:DN133)),0)</f>
        <v>0</v>
      </c>
      <c r="DP133" s="203">
        <f>IF(AND(DP$2&gt;$D133,DP$2&lt;=EOMONTH($D133,MatCF)),MIN(DP$77-SUM(DP$92:DP132),$F133-SUM($G133:DO133)),0)</f>
        <v>0</v>
      </c>
      <c r="DQ133" s="203">
        <f>IF(AND(DQ$2&gt;$D133,DQ$2&lt;=EOMONTH($D133,MatCF)),MIN(DQ$77-SUM(DQ$92:DQ132),$F133-SUM($G133:DP133)),0)</f>
        <v>0</v>
      </c>
      <c r="DR133" s="203">
        <f>IF(AND(DR$2&gt;$D133,DR$2&lt;=EOMONTH($D133,MatCF)),MIN(DR$77-SUM(DR$92:DR132),$F133-SUM($G133:DQ133)),0)</f>
        <v>0</v>
      </c>
      <c r="DS133" s="203">
        <f>IF(AND(DS$2&gt;$D133,DS$2&lt;=EOMONTH($D133,MatCF)),MIN(DS$77-SUM(DS$92:DS132),$F133-SUM($G133:DR133)),0)</f>
        <v>0</v>
      </c>
    </row>
    <row r="134" spans="1:123" ht="12.5" x14ac:dyDescent="0.25">
      <c r="A134" s="171">
        <f t="shared" si="680"/>
        <v>42</v>
      </c>
      <c r="B134" s="226"/>
      <c r="C134" s="227"/>
      <c r="D134" s="226">
        <v>47756</v>
      </c>
      <c r="E134" s="171"/>
      <c r="F134" s="203">
        <f ca="1"/>
        <v>0</v>
      </c>
      <c r="G134" s="203"/>
      <c r="H134" s="203">
        <f>IF(AND(H$2&gt;$D134,H$2&lt;=EOMONTH($D134,MatCF)),MIN(H$77-SUM(H$92:H133),$F134-SUM(G134:$G134)),0)</f>
        <v>0</v>
      </c>
      <c r="I134" s="203">
        <f>IF(AND(I$2&gt;$D134,I$2&lt;=EOMONTH($D134,MatCF)),MIN(I$77-SUM(I$92:I133),$F134-SUM($G134:H134)),0)</f>
        <v>0</v>
      </c>
      <c r="J134" s="203">
        <f>IF(AND(J$2&gt;$D134,J$2&lt;=EOMONTH($D134,MatCF)),MIN(J$77-SUM(J$92:J133),$F134-SUM($G134:I134)),0)</f>
        <v>0</v>
      </c>
      <c r="K134" s="203">
        <f>IF(AND(K$2&gt;$D134,K$2&lt;=EOMONTH($D134,MatCF)),MIN(K$77-SUM(K$92:K133),$F134-SUM($G134:J134)),0)</f>
        <v>0</v>
      </c>
      <c r="L134" s="203">
        <f>IF(AND(L$2&gt;$D134,L$2&lt;=EOMONTH($D134,MatCF)),MIN(L$77-SUM(L$92:L133),$F134-SUM($G134:K134)),0)</f>
        <v>0</v>
      </c>
      <c r="M134" s="203">
        <f>IF(AND(M$2&gt;$D134,M$2&lt;=EOMONTH($D134,MatCF)),MIN(M$77-SUM(M$92:M133),$F134-SUM($G134:L134)),0)</f>
        <v>0</v>
      </c>
      <c r="N134" s="203">
        <f>IF(AND(N$2&gt;$D134,N$2&lt;=EOMONTH($D134,MatCF)),MIN(N$77-SUM(N$92:N133),$F134-SUM($G134:M134)),0)</f>
        <v>0</v>
      </c>
      <c r="O134" s="203">
        <f>IF(AND(O$2&gt;$D134,O$2&lt;=EOMONTH($D134,MatCF)),MIN(O$77-SUM(O$92:O133),$F134-SUM($G134:N134)),0)</f>
        <v>0</v>
      </c>
      <c r="P134" s="203">
        <f>IF(AND(P$2&gt;$D134,P$2&lt;=EOMONTH($D134,MatCF)),MIN(P$77-SUM(P$92:P133),$F134-SUM($G134:O134)),0)</f>
        <v>0</v>
      </c>
      <c r="Q134" s="203">
        <f>IF(AND(Q$2&gt;$D134,Q$2&lt;=EOMONTH($D134,MatCF)),MIN(Q$77-SUM(Q$92:Q133),$F134-SUM($G134:P134)),0)</f>
        <v>0</v>
      </c>
      <c r="R134" s="203">
        <f>IF(AND(R$2&gt;$D134,R$2&lt;=EOMONTH($D134,MatCF)),MIN(R$77-SUM(R$92:R133),$F134-SUM($G134:Q134)),0)</f>
        <v>0</v>
      </c>
      <c r="S134" s="203">
        <f>IF(AND(S$2&gt;$D134,S$2&lt;=EOMONTH($D134,MatCF)),MIN(S$77-SUM(S$92:S133),$F134-SUM($G134:R134)),0)</f>
        <v>0</v>
      </c>
      <c r="T134" s="203">
        <f>IF(AND(T$2&gt;$D134,T$2&lt;=EOMONTH($D134,MatCF)),MIN(T$77-SUM(T$92:T133),$F134-SUM($G134:S134)),0)</f>
        <v>0</v>
      </c>
      <c r="U134" s="203">
        <f>IF(AND(U$2&gt;$D134,U$2&lt;=EOMONTH($D134,MatCF)),MIN(U$77-SUM(U$92:U133),$F134-SUM($G134:T134)),0)</f>
        <v>0</v>
      </c>
      <c r="V134" s="203">
        <f>IF(AND(V$2&gt;$D134,V$2&lt;=EOMONTH($D134,MatCF)),MIN(V$77-SUM(V$92:V133),$F134-SUM($G134:U134)),0)</f>
        <v>0</v>
      </c>
      <c r="W134" s="203">
        <f>IF(AND(W$2&gt;$D134,W$2&lt;=EOMONTH($D134,MatCF)),MIN(W$77-SUM(W$92:W133),$F134-SUM($G134:V134)),0)</f>
        <v>0</v>
      </c>
      <c r="X134" s="203">
        <f>IF(AND(X$2&gt;$D134,X$2&lt;=EOMONTH($D134,MatCF)),MIN(X$77-SUM(X$92:X133),$F134-SUM($G134:W134)),0)</f>
        <v>0</v>
      </c>
      <c r="Y134" s="203">
        <f>IF(AND(Y$2&gt;$D134,Y$2&lt;=EOMONTH($D134,MatCF)),MIN(Y$77-SUM(Y$92:Y133),$F134-SUM($G134:X134)),0)</f>
        <v>0</v>
      </c>
      <c r="Z134" s="203">
        <f>IF(AND(Z$2&gt;$D134,Z$2&lt;=EOMONTH($D134,MatCF)),MIN(Z$77-SUM(Z$92:Z133),$F134-SUM($G134:Y134)),0)</f>
        <v>0</v>
      </c>
      <c r="AA134" s="203">
        <f>IF(AND(AA$2&gt;$D134,AA$2&lt;=EOMONTH($D134,MatCF)),MIN(AA$77-SUM(AA$92:AA133),$F134-SUM($G134:Z134)),0)</f>
        <v>0</v>
      </c>
      <c r="AB134" s="203">
        <f>IF(AND(AB$2&gt;$D134,AB$2&lt;=EOMONTH($D134,MatCF)),MIN(AB$77-SUM(AB$92:AB133),$F134-SUM($G134:AA134)),0)</f>
        <v>0</v>
      </c>
      <c r="AC134" s="203">
        <f>IF(AND(AC$2&gt;$D134,AC$2&lt;=EOMONTH($D134,MatCF)),MIN(AC$77-SUM(AC$92:AC133),$F134-SUM($G134:AB134)),0)</f>
        <v>0</v>
      </c>
      <c r="AD134" s="203">
        <f>IF(AND(AD$2&gt;$D134,AD$2&lt;=EOMONTH($D134,MatCF)),MIN(AD$77-SUM(AD$92:AD133),$F134-SUM($G134:AC134)),0)</f>
        <v>0</v>
      </c>
      <c r="AE134" s="203">
        <f>IF(AND(AE$2&gt;$D134,AE$2&lt;=EOMONTH($D134,MatCF)),MIN(AE$77-SUM(AE$92:AE133),$F134-SUM($G134:AD134)),0)</f>
        <v>0</v>
      </c>
      <c r="AF134" s="203">
        <f>IF(AND(AF$2&gt;$D134,AF$2&lt;=EOMONTH($D134,MatCF)),MIN(AF$77-SUM(AF$92:AF133),$F134-SUM($G134:AE134)),0)</f>
        <v>0</v>
      </c>
      <c r="AG134" s="203">
        <f>IF(AND(AG$2&gt;$D134,AG$2&lt;=EOMONTH($D134,MatCF)),MIN(AG$77-SUM(AG$92:AG133),$F134-SUM($G134:AF134)),0)</f>
        <v>0</v>
      </c>
      <c r="AH134" s="203">
        <f>IF(AND(AH$2&gt;$D134,AH$2&lt;=EOMONTH($D134,MatCF)),MIN(AH$77-SUM(AH$92:AH133),$F134-SUM($G134:AG134)),0)</f>
        <v>0</v>
      </c>
      <c r="AI134" s="203">
        <f>IF(AND(AI$2&gt;$D134,AI$2&lt;=EOMONTH($D134,MatCF)),MIN(AI$77-SUM(AI$92:AI133),$F134-SUM($G134:AH134)),0)</f>
        <v>0</v>
      </c>
      <c r="AJ134" s="203">
        <f>IF(AND(AJ$2&gt;$D134,AJ$2&lt;=EOMONTH($D134,MatCF)),MIN(AJ$77-SUM(AJ$92:AJ133),$F134-SUM($G134:AI134)),0)</f>
        <v>0</v>
      </c>
      <c r="AK134" s="203">
        <f>IF(AND(AK$2&gt;$D134,AK$2&lt;=EOMONTH($D134,MatCF)),MIN(AK$77-SUM(AK$92:AK133),$F134-SUM($G134:AJ134)),0)</f>
        <v>0</v>
      </c>
      <c r="AL134" s="203">
        <f>IF(AND(AL$2&gt;$D134,AL$2&lt;=EOMONTH($D134,MatCF)),MIN(AL$77-SUM(AL$92:AL133),$F134-SUM($G134:AK134)),0)</f>
        <v>0</v>
      </c>
      <c r="AM134" s="203">
        <f>IF(AND(AM$2&gt;$D134,AM$2&lt;=EOMONTH($D134,MatCF)),MIN(AM$77-SUM(AM$92:AM133),$F134-SUM($G134:AL134)),0)</f>
        <v>0</v>
      </c>
      <c r="AN134" s="203">
        <f>IF(AND(AN$2&gt;$D134,AN$2&lt;=EOMONTH($D134,MatCF)),MIN(AN$77-SUM(AN$92:AN133),$F134-SUM($G134:AM134)),0)</f>
        <v>0</v>
      </c>
      <c r="AO134" s="203">
        <f>IF(AND(AO$2&gt;$D134,AO$2&lt;=EOMONTH($D134,MatCF)),MIN(AO$77-SUM(AO$92:AO133),$F134-SUM($G134:AN134)),0)</f>
        <v>0</v>
      </c>
      <c r="AP134" s="203">
        <f>IF(AND(AP$2&gt;$D134,AP$2&lt;=EOMONTH($D134,MatCF)),MIN(AP$77-SUM(AP$92:AP133),$F134-SUM($G134:AO134)),0)</f>
        <v>0</v>
      </c>
      <c r="AQ134" s="203">
        <f>IF(AND(AQ$2&gt;$D134,AQ$2&lt;=EOMONTH($D134,MatCF)),MIN(AQ$77-SUM(AQ$92:AQ133),$F134-SUM($G134:AP134)),0)</f>
        <v>0</v>
      </c>
      <c r="AR134" s="203">
        <f>IF(AND(AR$2&gt;$D134,AR$2&lt;=EOMONTH($D134,MatCF)),MIN(AR$77-SUM(AR$92:AR133),$F134-SUM($G134:AQ134)),0)</f>
        <v>0</v>
      </c>
      <c r="AS134" s="203">
        <f>IF(AND(AS$2&gt;$D134,AS$2&lt;=EOMONTH($D134,MatCF)),MIN(AS$77-SUM(AS$92:AS133),$F134-SUM($G134:AR134)),0)</f>
        <v>0</v>
      </c>
      <c r="AT134" s="203">
        <f>IF(AND(AT$2&gt;$D134,AT$2&lt;=EOMONTH($D134,MatCF)),MIN(AT$77-SUM(AT$92:AT133),$F134-SUM($G134:AS134)),0)</f>
        <v>0</v>
      </c>
      <c r="AU134" s="203">
        <f>IF(AND(AU$2&gt;$D134,AU$2&lt;=EOMONTH($D134,MatCF)),MIN(AU$77-SUM(AU$92:AU133),$F134-SUM($G134:AT134)),0)</f>
        <v>0</v>
      </c>
      <c r="AV134" s="203">
        <f>IF(AND(AV$2&gt;$D134,AV$2&lt;=EOMONTH($D134,MatCF)),MIN(AV$77-SUM(AV$92:AV133),$F134-SUM($G134:AU134)),0)</f>
        <v>0</v>
      </c>
      <c r="AW134" s="203">
        <f>IF(AND(AW$2&gt;$D134,AW$2&lt;=EOMONTH($D134,MatCF)),MIN(AW$77-SUM(AW$92:AW133),$F134-SUM($G134:AV134)),0)</f>
        <v>0</v>
      </c>
      <c r="AX134" s="203">
        <f ca="1">IF(AND(AX$2&gt;$D134,AX$2&lt;=EOMONTH($D134,MatCF)),MIN(AX$77-SUM(AX$92:AX133),$F134-SUM($G134:AW134)),0)</f>
        <v>0</v>
      </c>
      <c r="AY134" s="203">
        <f ca="1">IF(AND(AY$2&gt;$D134,AY$2&lt;=EOMONTH($D134,MatCF)),MIN(AY$77-SUM(AY$92:AY133),$F134-SUM($G134:AX134)),0)</f>
        <v>0</v>
      </c>
      <c r="AZ134" s="203">
        <f ca="1">IF(AND(AZ$2&gt;$D134,AZ$2&lt;=EOMONTH($D134,MatCF)),MIN(AZ$77-SUM(AZ$92:AZ133),$F134-SUM($G134:AY134)),0)</f>
        <v>0</v>
      </c>
      <c r="BA134" s="203">
        <f ca="1">IF(AND(BA$2&gt;$D134,BA$2&lt;=EOMONTH($D134,MatCF)),MIN(BA$77-SUM(BA$92:BA133),$F134-SUM($G134:AZ134)),0)</f>
        <v>0</v>
      </c>
      <c r="BB134" s="203">
        <f ca="1">IF(AND(BB$2&gt;$D134,BB$2&lt;=EOMONTH($D134,MatCF)),MIN(BB$77-SUM(BB$92:BB133),$F134-SUM($G134:BA134)),0)</f>
        <v>0</v>
      </c>
      <c r="BC134" s="203">
        <f ca="1">IF(AND(BC$2&gt;$D134,BC$2&lt;=EOMONTH($D134,MatCF)),MIN(BC$77-SUM(BC$92:BC133),$F134-SUM($G134:BB134)),0)</f>
        <v>0</v>
      </c>
      <c r="BD134" s="203">
        <f ca="1">IF(AND(BD$2&gt;$D134,BD$2&lt;=EOMONTH($D134,MatCF)),MIN(BD$77-SUM(BD$92:BD133),$F134-SUM($G134:BC134)),0)</f>
        <v>0</v>
      </c>
      <c r="BE134" s="203">
        <f ca="1">IF(AND(BE$2&gt;$D134,BE$2&lt;=EOMONTH($D134,MatCF)),MIN(BE$77-SUM(BE$92:BE133),$F134-SUM($G134:BD134)),0)</f>
        <v>0</v>
      </c>
      <c r="BF134" s="203">
        <f ca="1">IF(AND(BF$2&gt;$D134,BF$2&lt;=EOMONTH($D134,MatCF)),MIN(BF$77-SUM(BF$92:BF133),$F134-SUM($G134:BE134)),0)</f>
        <v>0</v>
      </c>
      <c r="BG134" s="203">
        <f ca="1">IF(AND(BG$2&gt;$D134,BG$2&lt;=EOMONTH($D134,MatCF)),MIN(BG$77-SUM(BG$92:BG133),$F134-SUM($G134:BF134)),0)</f>
        <v>0</v>
      </c>
      <c r="BH134" s="203">
        <f ca="1">IF(AND(BH$2&gt;$D134,BH$2&lt;=EOMONTH($D134,MatCF)),MIN(BH$77-SUM(BH$92:BH133),$F134-SUM($G134:BG134)),0)</f>
        <v>0</v>
      </c>
      <c r="BI134" s="203">
        <f ca="1">IF(AND(BI$2&gt;$D134,BI$2&lt;=EOMONTH($D134,MatCF)),MIN(BI$77-SUM(BI$92:BI133),$F134-SUM($G134:BH134)),0)</f>
        <v>0</v>
      </c>
      <c r="BJ134" s="203">
        <f ca="1">IF(AND(BJ$2&gt;$D134,BJ$2&lt;=EOMONTH($D134,MatCF)),MIN(BJ$77-SUM(BJ$92:BJ133),$F134-SUM($G134:BI134)),0)</f>
        <v>0</v>
      </c>
      <c r="BK134" s="203">
        <f ca="1">IF(AND(BK$2&gt;$D134,BK$2&lt;=EOMONTH($D134,MatCF)),MIN(BK$77-SUM(BK$92:BK133),$F134-SUM($G134:BJ134)),0)</f>
        <v>0</v>
      </c>
      <c r="BL134" s="203">
        <f ca="1">IF(AND(BL$2&gt;$D134,BL$2&lt;=EOMONTH($D134,MatCF)),MIN(BL$77-SUM(BL$92:BL133),$F134-SUM($G134:BK134)),0)</f>
        <v>0</v>
      </c>
      <c r="BM134" s="203">
        <f ca="1">IF(AND(BM$2&gt;$D134,BM$2&lt;=EOMONTH($D134,MatCF)),MIN(BM$77-SUM(BM$92:BM133),$F134-SUM($G134:BL134)),0)</f>
        <v>0</v>
      </c>
      <c r="BN134" s="203">
        <f ca="1">IF(AND(BN$2&gt;$D134,BN$2&lt;=EOMONTH($D134,MatCF)),MIN(BN$77-SUM(BN$92:BN133),$F134-SUM($G134:BM134)),0)</f>
        <v>0</v>
      </c>
      <c r="BO134" s="203">
        <f ca="1">IF(AND(BO$2&gt;$D134,BO$2&lt;=EOMONTH($D134,MatCF)),MIN(BO$77-SUM(BO$92:BO133),$F134-SUM($G134:BN134)),0)</f>
        <v>0</v>
      </c>
      <c r="BP134" s="203">
        <f ca="1">IF(AND(BP$2&gt;$D134,BP$2&lt;=EOMONTH($D134,MatCF)),MIN(BP$77-SUM(BP$92:BP133),$F134-SUM($G134:BO134)),0)</f>
        <v>0</v>
      </c>
      <c r="BQ134" s="203">
        <f ca="1">IF(AND(BQ$2&gt;$D134,BQ$2&lt;=EOMONTH($D134,MatCF)),MIN(BQ$77-SUM(BQ$92:BQ133),$F134-SUM($G134:BP134)),0)</f>
        <v>0</v>
      </c>
      <c r="BR134" s="203">
        <f ca="1">IF(AND(BR$2&gt;$D134,BR$2&lt;=EOMONTH($D134,MatCF)),MIN(BR$77-SUM(BR$92:BR133),$F134-SUM($G134:BQ134)),0)</f>
        <v>0</v>
      </c>
      <c r="BS134" s="203">
        <f ca="1">IF(AND(BS$2&gt;$D134,BS$2&lt;=EOMONTH($D134,MatCF)),MIN(BS$77-SUM(BS$92:BS133),$F134-SUM($G134:BR134)),0)</f>
        <v>0</v>
      </c>
      <c r="BT134" s="203">
        <f ca="1">IF(AND(BT$2&gt;$D134,BT$2&lt;=EOMONTH($D134,MatCF)),MIN(BT$77-SUM(BT$92:BT133),$F134-SUM($G134:BS134)),0)</f>
        <v>0</v>
      </c>
      <c r="BU134" s="203">
        <f ca="1">IF(AND(BU$2&gt;$D134,BU$2&lt;=EOMONTH($D134,MatCF)),MIN(BU$77-SUM(BU$92:BU133),$F134-SUM($G134:BT134)),0)</f>
        <v>0</v>
      </c>
      <c r="BV134" s="203">
        <f ca="1">IF(AND(BV$2&gt;$D134,BV$2&lt;=EOMONTH($D134,MatCF)),MIN(BV$77-SUM(BV$92:BV133),$F134-SUM($G134:BU134)),0)</f>
        <v>0</v>
      </c>
      <c r="BW134" s="203">
        <f ca="1">IF(AND(BW$2&gt;$D134,BW$2&lt;=EOMONTH($D134,MatCF)),MIN(BW$77-SUM(BW$92:BW133),$F134-SUM($G134:BV134)),0)</f>
        <v>0</v>
      </c>
      <c r="BX134" s="203">
        <f ca="1">IF(AND(BX$2&gt;$D134,BX$2&lt;=EOMONTH($D134,MatCF)),MIN(BX$77-SUM(BX$92:BX133),$F134-SUM($G134:BW134)),0)</f>
        <v>0</v>
      </c>
      <c r="BY134" s="203">
        <f ca="1">IF(AND(BY$2&gt;$D134,BY$2&lt;=EOMONTH($D134,MatCF)),MIN(BY$77-SUM(BY$92:BY133),$F134-SUM($G134:BX134)),0)</f>
        <v>0</v>
      </c>
      <c r="BZ134" s="203">
        <f ca="1">IF(AND(BZ$2&gt;$D134,BZ$2&lt;=EOMONTH($D134,MatCF)),MIN(BZ$77-SUM(BZ$92:BZ133),$F134-SUM($G134:BY134)),0)</f>
        <v>0</v>
      </c>
      <c r="CA134" s="203">
        <f ca="1">IF(AND(CA$2&gt;$D134,CA$2&lt;=EOMONTH($D134,MatCF)),MIN(CA$77-SUM(CA$92:CA133),$F134-SUM($G134:BZ134)),0)</f>
        <v>0</v>
      </c>
      <c r="CB134" s="203">
        <f ca="1">IF(AND(CB$2&gt;$D134,CB$2&lt;=EOMONTH($D134,MatCF)),MIN(CB$77-SUM(CB$92:CB133),$F134-SUM($G134:CA134)),0)</f>
        <v>0</v>
      </c>
      <c r="CC134" s="203">
        <f ca="1">IF(AND(CC$2&gt;$D134,CC$2&lt;=EOMONTH($D134,MatCF)),MIN(CC$77-SUM(CC$92:CC133),$F134-SUM($G134:CB134)),0)</f>
        <v>0</v>
      </c>
      <c r="CD134" s="203">
        <f ca="1">IF(AND(CD$2&gt;$D134,CD$2&lt;=EOMONTH($D134,MatCF)),MIN(CD$77-SUM(CD$92:CD133),$F134-SUM($G134:CC134)),0)</f>
        <v>0</v>
      </c>
      <c r="CE134" s="203">
        <f ca="1">IF(AND(CE$2&gt;$D134,CE$2&lt;=EOMONTH($D134,MatCF)),MIN(CE$77-SUM(CE$92:CE133),$F134-SUM($G134:CD134)),0)</f>
        <v>0</v>
      </c>
      <c r="CF134" s="203">
        <f ca="1">IF(AND(CF$2&gt;$D134,CF$2&lt;=EOMONTH($D134,MatCF)),MIN(CF$77-SUM(CF$92:CF133),$F134-SUM($G134:CE134)),0)</f>
        <v>0</v>
      </c>
      <c r="CG134" s="203">
        <f ca="1">IF(AND(CG$2&gt;$D134,CG$2&lt;=EOMONTH($D134,MatCF)),MIN(CG$77-SUM(CG$92:CG133),$F134-SUM($G134:CF134)),0)</f>
        <v>0</v>
      </c>
      <c r="CH134" s="203">
        <f ca="1">IF(AND(CH$2&gt;$D134,CH$2&lt;=EOMONTH($D134,MatCF)),MIN(CH$77-SUM(CH$92:CH133),$F134-SUM($G134:CG134)),0)</f>
        <v>0</v>
      </c>
      <c r="CI134" s="203">
        <f ca="1">IF(AND(CI$2&gt;$D134,CI$2&lt;=EOMONTH($D134,MatCF)),MIN(CI$77-SUM(CI$92:CI133),$F134-SUM($G134:CH134)),0)</f>
        <v>0</v>
      </c>
      <c r="CJ134" s="203">
        <f ca="1">IF(AND(CJ$2&gt;$D134,CJ$2&lt;=EOMONTH($D134,MatCF)),MIN(CJ$77-SUM(CJ$92:CJ133),$F134-SUM($G134:CI134)),0)</f>
        <v>0</v>
      </c>
      <c r="CK134" s="203">
        <f ca="1">IF(AND(CK$2&gt;$D134,CK$2&lt;=EOMONTH($D134,MatCF)),MIN(CK$77-SUM(CK$92:CK133),$F134-SUM($G134:CJ134)),0)</f>
        <v>0</v>
      </c>
      <c r="CL134" s="203">
        <f ca="1">IF(AND(CL$2&gt;$D134,CL$2&lt;=EOMONTH($D134,MatCF)),MIN(CL$77-SUM(CL$92:CL133),$F134-SUM($G134:CK134)),0)</f>
        <v>0</v>
      </c>
      <c r="CM134" s="203">
        <f ca="1">IF(AND(CM$2&gt;$D134,CM$2&lt;=EOMONTH($D134,MatCF)),MIN(CM$77-SUM(CM$92:CM133),$F134-SUM($G134:CL134)),0)</f>
        <v>0</v>
      </c>
      <c r="CN134" s="203">
        <f ca="1">IF(AND(CN$2&gt;$D134,CN$2&lt;=EOMONTH($D134,MatCF)),MIN(CN$77-SUM(CN$92:CN133),$F134-SUM($G134:CM134)),0)</f>
        <v>0</v>
      </c>
      <c r="CO134" s="203">
        <f ca="1">IF(AND(CO$2&gt;$D134,CO$2&lt;=EOMONTH($D134,MatCF)),MIN(CO$77-SUM(CO$92:CO133),$F134-SUM($G134:CN134)),0)</f>
        <v>0</v>
      </c>
      <c r="CP134" s="203">
        <f ca="1">IF(AND(CP$2&gt;$D134,CP$2&lt;=EOMONTH($D134,MatCF)),MIN(CP$77-SUM(CP$92:CP133),$F134-SUM($G134:CO134)),0)</f>
        <v>0</v>
      </c>
      <c r="CQ134" s="203">
        <f ca="1">IF(AND(CQ$2&gt;$D134,CQ$2&lt;=EOMONTH($D134,MatCF)),MIN(CQ$77-SUM(CQ$92:CQ133),$F134-SUM($G134:CP134)),0)</f>
        <v>0</v>
      </c>
      <c r="CR134" s="203">
        <f ca="1">IF(AND(CR$2&gt;$D134,CR$2&lt;=EOMONTH($D134,MatCF)),MIN(CR$77-SUM(CR$92:CR133),$F134-SUM($G134:CQ134)),0)</f>
        <v>0</v>
      </c>
      <c r="CS134" s="203">
        <f ca="1">IF(AND(CS$2&gt;$D134,CS$2&lt;=EOMONTH($D134,MatCF)),MIN(CS$77-SUM(CS$92:CS133),$F134-SUM($G134:CR134)),0)</f>
        <v>0</v>
      </c>
      <c r="CT134" s="203">
        <f ca="1">IF(AND(CT$2&gt;$D134,CT$2&lt;=EOMONTH($D134,MatCF)),MIN(CT$77-SUM(CT$92:CT133),$F134-SUM($G134:CS134)),0)</f>
        <v>0</v>
      </c>
      <c r="CU134" s="203">
        <f ca="1">IF(AND(CU$2&gt;$D134,CU$2&lt;=EOMONTH($D134,MatCF)),MIN(CU$77-SUM(CU$92:CU133),$F134-SUM($G134:CT134)),0)</f>
        <v>0</v>
      </c>
      <c r="CV134" s="203">
        <f ca="1">IF(AND(CV$2&gt;$D134,CV$2&lt;=EOMONTH($D134,MatCF)),MIN(CV$77-SUM(CV$92:CV133),$F134-SUM($G134:CU134)),0)</f>
        <v>0</v>
      </c>
      <c r="CW134" s="203">
        <f ca="1">IF(AND(CW$2&gt;$D134,CW$2&lt;=EOMONTH($D134,MatCF)),MIN(CW$77-SUM(CW$92:CW133),$F134-SUM($G134:CV134)),0)</f>
        <v>0</v>
      </c>
      <c r="CX134" s="203">
        <f ca="1">IF(AND(CX$2&gt;$D134,CX$2&lt;=EOMONTH($D134,MatCF)),MIN(CX$77-SUM(CX$92:CX133),$F134-SUM($G134:CW134)),0)</f>
        <v>0</v>
      </c>
      <c r="CY134" s="203">
        <f ca="1">IF(AND(CY$2&gt;$D134,CY$2&lt;=EOMONTH($D134,MatCF)),MIN(CY$77-SUM(CY$92:CY133),$F134-SUM($G134:CX134)),0)</f>
        <v>0</v>
      </c>
      <c r="CZ134" s="203">
        <f ca="1">IF(AND(CZ$2&gt;$D134,CZ$2&lt;=EOMONTH($D134,MatCF)),MIN(CZ$77-SUM(CZ$92:CZ133),$F134-SUM($G134:CY134)),0)</f>
        <v>0</v>
      </c>
      <c r="DA134" s="203">
        <f ca="1">IF(AND(DA$2&gt;$D134,DA$2&lt;=EOMONTH($D134,MatCF)),MIN(DA$77-SUM(DA$92:DA133),$F134-SUM($G134:CZ134)),0)</f>
        <v>0</v>
      </c>
      <c r="DB134" s="203">
        <f ca="1">IF(AND(DB$2&gt;$D134,DB$2&lt;=EOMONTH($D134,MatCF)),MIN(DB$77-SUM(DB$92:DB133),$F134-SUM($G134:DA134)),0)</f>
        <v>0</v>
      </c>
      <c r="DC134" s="203">
        <f ca="1">IF(AND(DC$2&gt;$D134,DC$2&lt;=EOMONTH($D134,MatCF)),MIN(DC$77-SUM(DC$92:DC133),$F134-SUM($G134:DB134)),0)</f>
        <v>0</v>
      </c>
      <c r="DD134" s="203">
        <f ca="1">IF(AND(DD$2&gt;$D134,DD$2&lt;=EOMONTH($D134,MatCF)),MIN(DD$77-SUM(DD$92:DD133),$F134-SUM($G134:DC134)),0)</f>
        <v>0</v>
      </c>
      <c r="DE134" s="203">
        <f ca="1">IF(AND(DE$2&gt;$D134,DE$2&lt;=EOMONTH($D134,MatCF)),MIN(DE$77-SUM(DE$92:DE133),$F134-SUM($G134:DD134)),0)</f>
        <v>0</v>
      </c>
      <c r="DF134" s="203">
        <f>IF(AND(DF$2&gt;$D134,DF$2&lt;=EOMONTH($D134,MatCF)),MIN(DF$77-SUM(DF$92:DF133),$F134-SUM($G134:DE134)),0)</f>
        <v>0</v>
      </c>
      <c r="DG134" s="203">
        <f>IF(AND(DG$2&gt;$D134,DG$2&lt;=EOMONTH($D134,MatCF)),MIN(DG$77-SUM(DG$92:DG133),$F134-SUM($G134:DF134)),0)</f>
        <v>0</v>
      </c>
      <c r="DH134" s="203">
        <f>IF(AND(DH$2&gt;$D134,DH$2&lt;=EOMONTH($D134,MatCF)),MIN(DH$77-SUM(DH$92:DH133),$F134-SUM($G134:DG134)),0)</f>
        <v>0</v>
      </c>
      <c r="DI134" s="203">
        <f>IF(AND(DI$2&gt;$D134,DI$2&lt;=EOMONTH($D134,MatCF)),MIN(DI$77-SUM(DI$92:DI133),$F134-SUM($G134:DH134)),0)</f>
        <v>0</v>
      </c>
      <c r="DJ134" s="203">
        <f>IF(AND(DJ$2&gt;$D134,DJ$2&lt;=EOMONTH($D134,MatCF)),MIN(DJ$77-SUM(DJ$92:DJ133),$F134-SUM($G134:DI134)),0)</f>
        <v>0</v>
      </c>
      <c r="DK134" s="203">
        <f>IF(AND(DK$2&gt;$D134,DK$2&lt;=EOMONTH($D134,MatCF)),MIN(DK$77-SUM(DK$92:DK133),$F134-SUM($G134:DJ134)),0)</f>
        <v>0</v>
      </c>
      <c r="DL134" s="203">
        <f>IF(AND(DL$2&gt;$D134,DL$2&lt;=EOMONTH($D134,MatCF)),MIN(DL$77-SUM(DL$92:DL133),$F134-SUM($G134:DK134)),0)</f>
        <v>0</v>
      </c>
      <c r="DM134" s="203">
        <f>IF(AND(DM$2&gt;$D134,DM$2&lt;=EOMONTH($D134,MatCF)),MIN(DM$77-SUM(DM$92:DM133),$F134-SUM($G134:DL134)),0)</f>
        <v>0</v>
      </c>
      <c r="DN134" s="203">
        <f>IF(AND(DN$2&gt;$D134,DN$2&lt;=EOMONTH($D134,MatCF)),MIN(DN$77-SUM(DN$92:DN133),$F134-SUM($G134:DM134)),0)</f>
        <v>0</v>
      </c>
      <c r="DO134" s="203">
        <f>IF(AND(DO$2&gt;$D134,DO$2&lt;=EOMONTH($D134,MatCF)),MIN(DO$77-SUM(DO$92:DO133),$F134-SUM($G134:DN134)),0)</f>
        <v>0</v>
      </c>
      <c r="DP134" s="203">
        <f>IF(AND(DP$2&gt;$D134,DP$2&lt;=EOMONTH($D134,MatCF)),MIN(DP$77-SUM(DP$92:DP133),$F134-SUM($G134:DO134)),0)</f>
        <v>0</v>
      </c>
      <c r="DQ134" s="203">
        <f>IF(AND(DQ$2&gt;$D134,DQ$2&lt;=EOMONTH($D134,MatCF)),MIN(DQ$77-SUM(DQ$92:DQ133),$F134-SUM($G134:DP134)),0)</f>
        <v>0</v>
      </c>
      <c r="DR134" s="203">
        <f>IF(AND(DR$2&gt;$D134,DR$2&lt;=EOMONTH($D134,MatCF)),MIN(DR$77-SUM(DR$92:DR133),$F134-SUM($G134:DQ134)),0)</f>
        <v>0</v>
      </c>
      <c r="DS134" s="203">
        <f>IF(AND(DS$2&gt;$D134,DS$2&lt;=EOMONTH($D134,MatCF)),MIN(DS$77-SUM(DS$92:DS133),$F134-SUM($G134:DR134)),0)</f>
        <v>0</v>
      </c>
    </row>
    <row r="135" spans="1:123" ht="12.5" x14ac:dyDescent="0.25">
      <c r="A135" s="171">
        <f t="shared" si="680"/>
        <v>43</v>
      </c>
      <c r="B135" s="226"/>
      <c r="C135" s="227"/>
      <c r="D135" s="226">
        <v>47848</v>
      </c>
      <c r="E135" s="171"/>
      <c r="F135" s="203">
        <f ca="1"/>
        <v>0</v>
      </c>
      <c r="G135" s="203"/>
      <c r="H135" s="203">
        <f>IF(AND(H$2&gt;$D135,H$2&lt;=EOMONTH($D135,MatCF)),MIN(H$77-SUM(H$92:H134),$F135-SUM(G135:$G135)),0)</f>
        <v>0</v>
      </c>
      <c r="I135" s="203">
        <f>IF(AND(I$2&gt;$D135,I$2&lt;=EOMONTH($D135,MatCF)),MIN(I$77-SUM(I$92:I134),$F135-SUM($G135:H135)),0)</f>
        <v>0</v>
      </c>
      <c r="J135" s="203">
        <f>IF(AND(J$2&gt;$D135,J$2&lt;=EOMONTH($D135,MatCF)),MIN(J$77-SUM(J$92:J134),$F135-SUM($G135:I135)),0)</f>
        <v>0</v>
      </c>
      <c r="K135" s="203">
        <f>IF(AND(K$2&gt;$D135,K$2&lt;=EOMONTH($D135,MatCF)),MIN(K$77-SUM(K$92:K134),$F135-SUM($G135:J135)),0)</f>
        <v>0</v>
      </c>
      <c r="L135" s="203">
        <f>IF(AND(L$2&gt;$D135,L$2&lt;=EOMONTH($D135,MatCF)),MIN(L$77-SUM(L$92:L134),$F135-SUM($G135:K135)),0)</f>
        <v>0</v>
      </c>
      <c r="M135" s="203">
        <f>IF(AND(M$2&gt;$D135,M$2&lt;=EOMONTH($D135,MatCF)),MIN(M$77-SUM(M$92:M134),$F135-SUM($G135:L135)),0)</f>
        <v>0</v>
      </c>
      <c r="N135" s="203">
        <f>IF(AND(N$2&gt;$D135,N$2&lt;=EOMONTH($D135,MatCF)),MIN(N$77-SUM(N$92:N134),$F135-SUM($G135:M135)),0)</f>
        <v>0</v>
      </c>
      <c r="O135" s="203">
        <f>IF(AND(O$2&gt;$D135,O$2&lt;=EOMONTH($D135,MatCF)),MIN(O$77-SUM(O$92:O134),$F135-SUM($G135:N135)),0)</f>
        <v>0</v>
      </c>
      <c r="P135" s="203">
        <f>IF(AND(P$2&gt;$D135,P$2&lt;=EOMONTH($D135,MatCF)),MIN(P$77-SUM(P$92:P134),$F135-SUM($G135:O135)),0)</f>
        <v>0</v>
      </c>
      <c r="Q135" s="203">
        <f>IF(AND(Q$2&gt;$D135,Q$2&lt;=EOMONTH($D135,MatCF)),MIN(Q$77-SUM(Q$92:Q134),$F135-SUM($G135:P135)),0)</f>
        <v>0</v>
      </c>
      <c r="R135" s="203">
        <f>IF(AND(R$2&gt;$D135,R$2&lt;=EOMONTH($D135,MatCF)),MIN(R$77-SUM(R$92:R134),$F135-SUM($G135:Q135)),0)</f>
        <v>0</v>
      </c>
      <c r="S135" s="203">
        <f>IF(AND(S$2&gt;$D135,S$2&lt;=EOMONTH($D135,MatCF)),MIN(S$77-SUM(S$92:S134),$F135-SUM($G135:R135)),0)</f>
        <v>0</v>
      </c>
      <c r="T135" s="203">
        <f>IF(AND(T$2&gt;$D135,T$2&lt;=EOMONTH($D135,MatCF)),MIN(T$77-SUM(T$92:T134),$F135-SUM($G135:S135)),0)</f>
        <v>0</v>
      </c>
      <c r="U135" s="203">
        <f>IF(AND(U$2&gt;$D135,U$2&lt;=EOMONTH($D135,MatCF)),MIN(U$77-SUM(U$92:U134),$F135-SUM($G135:T135)),0)</f>
        <v>0</v>
      </c>
      <c r="V135" s="203">
        <f>IF(AND(V$2&gt;$D135,V$2&lt;=EOMONTH($D135,MatCF)),MIN(V$77-SUM(V$92:V134),$F135-SUM($G135:U135)),0)</f>
        <v>0</v>
      </c>
      <c r="W135" s="203">
        <f>IF(AND(W$2&gt;$D135,W$2&lt;=EOMONTH($D135,MatCF)),MIN(W$77-SUM(W$92:W134),$F135-SUM($G135:V135)),0)</f>
        <v>0</v>
      </c>
      <c r="X135" s="203">
        <f>IF(AND(X$2&gt;$D135,X$2&lt;=EOMONTH($D135,MatCF)),MIN(X$77-SUM(X$92:X134),$F135-SUM($G135:W135)),0)</f>
        <v>0</v>
      </c>
      <c r="Y135" s="203">
        <f>IF(AND(Y$2&gt;$D135,Y$2&lt;=EOMONTH($D135,MatCF)),MIN(Y$77-SUM(Y$92:Y134),$F135-SUM($G135:X135)),0)</f>
        <v>0</v>
      </c>
      <c r="Z135" s="203">
        <f>IF(AND(Z$2&gt;$D135,Z$2&lt;=EOMONTH($D135,MatCF)),MIN(Z$77-SUM(Z$92:Z134),$F135-SUM($G135:Y135)),0)</f>
        <v>0</v>
      </c>
      <c r="AA135" s="203">
        <f>IF(AND(AA$2&gt;$D135,AA$2&lt;=EOMONTH($D135,MatCF)),MIN(AA$77-SUM(AA$92:AA134),$F135-SUM($G135:Z135)),0)</f>
        <v>0</v>
      </c>
      <c r="AB135" s="203">
        <f>IF(AND(AB$2&gt;$D135,AB$2&lt;=EOMONTH($D135,MatCF)),MIN(AB$77-SUM(AB$92:AB134),$F135-SUM($G135:AA135)),0)</f>
        <v>0</v>
      </c>
      <c r="AC135" s="203">
        <f>IF(AND(AC$2&gt;$D135,AC$2&lt;=EOMONTH($D135,MatCF)),MIN(AC$77-SUM(AC$92:AC134),$F135-SUM($G135:AB135)),0)</f>
        <v>0</v>
      </c>
      <c r="AD135" s="203">
        <f>IF(AND(AD$2&gt;$D135,AD$2&lt;=EOMONTH($D135,MatCF)),MIN(AD$77-SUM(AD$92:AD134),$F135-SUM($G135:AC135)),0)</f>
        <v>0</v>
      </c>
      <c r="AE135" s="203">
        <f>IF(AND(AE$2&gt;$D135,AE$2&lt;=EOMONTH($D135,MatCF)),MIN(AE$77-SUM(AE$92:AE134),$F135-SUM($G135:AD135)),0)</f>
        <v>0</v>
      </c>
      <c r="AF135" s="203">
        <f>IF(AND(AF$2&gt;$D135,AF$2&lt;=EOMONTH($D135,MatCF)),MIN(AF$77-SUM(AF$92:AF134),$F135-SUM($G135:AE135)),0)</f>
        <v>0</v>
      </c>
      <c r="AG135" s="203">
        <f>IF(AND(AG$2&gt;$D135,AG$2&lt;=EOMONTH($D135,MatCF)),MIN(AG$77-SUM(AG$92:AG134),$F135-SUM($G135:AF135)),0)</f>
        <v>0</v>
      </c>
      <c r="AH135" s="203">
        <f>IF(AND(AH$2&gt;$D135,AH$2&lt;=EOMONTH($D135,MatCF)),MIN(AH$77-SUM(AH$92:AH134),$F135-SUM($G135:AG135)),0)</f>
        <v>0</v>
      </c>
      <c r="AI135" s="203">
        <f>IF(AND(AI$2&gt;$D135,AI$2&lt;=EOMONTH($D135,MatCF)),MIN(AI$77-SUM(AI$92:AI134),$F135-SUM($G135:AH135)),0)</f>
        <v>0</v>
      </c>
      <c r="AJ135" s="203">
        <f>IF(AND(AJ$2&gt;$D135,AJ$2&lt;=EOMONTH($D135,MatCF)),MIN(AJ$77-SUM(AJ$92:AJ134),$F135-SUM($G135:AI135)),0)</f>
        <v>0</v>
      </c>
      <c r="AK135" s="203">
        <f>IF(AND(AK$2&gt;$D135,AK$2&lt;=EOMONTH($D135,MatCF)),MIN(AK$77-SUM(AK$92:AK134),$F135-SUM($G135:AJ135)),0)</f>
        <v>0</v>
      </c>
      <c r="AL135" s="203">
        <f>IF(AND(AL$2&gt;$D135,AL$2&lt;=EOMONTH($D135,MatCF)),MIN(AL$77-SUM(AL$92:AL134),$F135-SUM($G135:AK135)),0)</f>
        <v>0</v>
      </c>
      <c r="AM135" s="203">
        <f>IF(AND(AM$2&gt;$D135,AM$2&lt;=EOMONTH($D135,MatCF)),MIN(AM$77-SUM(AM$92:AM134),$F135-SUM($G135:AL135)),0)</f>
        <v>0</v>
      </c>
      <c r="AN135" s="203">
        <f>IF(AND(AN$2&gt;$D135,AN$2&lt;=EOMONTH($D135,MatCF)),MIN(AN$77-SUM(AN$92:AN134),$F135-SUM($G135:AM135)),0)</f>
        <v>0</v>
      </c>
      <c r="AO135" s="203">
        <f>IF(AND(AO$2&gt;$D135,AO$2&lt;=EOMONTH($D135,MatCF)),MIN(AO$77-SUM(AO$92:AO134),$F135-SUM($G135:AN135)),0)</f>
        <v>0</v>
      </c>
      <c r="AP135" s="203">
        <f>IF(AND(AP$2&gt;$D135,AP$2&lt;=EOMONTH($D135,MatCF)),MIN(AP$77-SUM(AP$92:AP134),$F135-SUM($G135:AO135)),0)</f>
        <v>0</v>
      </c>
      <c r="AQ135" s="203">
        <f>IF(AND(AQ$2&gt;$D135,AQ$2&lt;=EOMONTH($D135,MatCF)),MIN(AQ$77-SUM(AQ$92:AQ134),$F135-SUM($G135:AP135)),0)</f>
        <v>0</v>
      </c>
      <c r="AR135" s="203">
        <f>IF(AND(AR$2&gt;$D135,AR$2&lt;=EOMONTH($D135,MatCF)),MIN(AR$77-SUM(AR$92:AR134),$F135-SUM($G135:AQ135)),0)</f>
        <v>0</v>
      </c>
      <c r="AS135" s="203">
        <f>IF(AND(AS$2&gt;$D135,AS$2&lt;=EOMONTH($D135,MatCF)),MIN(AS$77-SUM(AS$92:AS134),$F135-SUM($G135:AR135)),0)</f>
        <v>0</v>
      </c>
      <c r="AT135" s="203">
        <f>IF(AND(AT$2&gt;$D135,AT$2&lt;=EOMONTH($D135,MatCF)),MIN(AT$77-SUM(AT$92:AT134),$F135-SUM($G135:AS135)),0)</f>
        <v>0</v>
      </c>
      <c r="AU135" s="203">
        <f>IF(AND(AU$2&gt;$D135,AU$2&lt;=EOMONTH($D135,MatCF)),MIN(AU$77-SUM(AU$92:AU134),$F135-SUM($G135:AT135)),0)</f>
        <v>0</v>
      </c>
      <c r="AV135" s="203">
        <f>IF(AND(AV$2&gt;$D135,AV$2&lt;=EOMONTH($D135,MatCF)),MIN(AV$77-SUM(AV$92:AV134),$F135-SUM($G135:AU135)),0)</f>
        <v>0</v>
      </c>
      <c r="AW135" s="203">
        <f>IF(AND(AW$2&gt;$D135,AW$2&lt;=EOMONTH($D135,MatCF)),MIN(AW$77-SUM(AW$92:AW134),$F135-SUM($G135:AV135)),0)</f>
        <v>0</v>
      </c>
      <c r="AX135" s="203">
        <f>IF(AND(AX$2&gt;$D135,AX$2&lt;=EOMONTH($D135,MatCF)),MIN(AX$77-SUM(AX$92:AX134),$F135-SUM($G135:AW135)),0)</f>
        <v>0</v>
      </c>
      <c r="AY135" s="203">
        <f ca="1">IF(AND(AY$2&gt;$D135,AY$2&lt;=EOMONTH($D135,MatCF)),MIN(AY$77-SUM(AY$92:AY134),$F135-SUM($G135:AX135)),0)</f>
        <v>0</v>
      </c>
      <c r="AZ135" s="203">
        <f ca="1">IF(AND(AZ$2&gt;$D135,AZ$2&lt;=EOMONTH($D135,MatCF)),MIN(AZ$77-SUM(AZ$92:AZ134),$F135-SUM($G135:AY135)),0)</f>
        <v>0</v>
      </c>
      <c r="BA135" s="203">
        <f ca="1">IF(AND(BA$2&gt;$D135,BA$2&lt;=EOMONTH($D135,MatCF)),MIN(BA$77-SUM(BA$92:BA134),$F135-SUM($G135:AZ135)),0)</f>
        <v>0</v>
      </c>
      <c r="BB135" s="203">
        <f ca="1">IF(AND(BB$2&gt;$D135,BB$2&lt;=EOMONTH($D135,MatCF)),MIN(BB$77-SUM(BB$92:BB134),$F135-SUM($G135:BA135)),0)</f>
        <v>0</v>
      </c>
      <c r="BC135" s="203">
        <f ca="1">IF(AND(BC$2&gt;$D135,BC$2&lt;=EOMONTH($D135,MatCF)),MIN(BC$77-SUM(BC$92:BC134),$F135-SUM($G135:BB135)),0)</f>
        <v>0</v>
      </c>
      <c r="BD135" s="203">
        <f ca="1">IF(AND(BD$2&gt;$D135,BD$2&lt;=EOMONTH($D135,MatCF)),MIN(BD$77-SUM(BD$92:BD134),$F135-SUM($G135:BC135)),0)</f>
        <v>0</v>
      </c>
      <c r="BE135" s="203">
        <f ca="1">IF(AND(BE$2&gt;$D135,BE$2&lt;=EOMONTH($D135,MatCF)),MIN(BE$77-SUM(BE$92:BE134),$F135-SUM($G135:BD135)),0)</f>
        <v>0</v>
      </c>
      <c r="BF135" s="203">
        <f ca="1">IF(AND(BF$2&gt;$D135,BF$2&lt;=EOMONTH($D135,MatCF)),MIN(BF$77-SUM(BF$92:BF134),$F135-SUM($G135:BE135)),0)</f>
        <v>0</v>
      </c>
      <c r="BG135" s="203">
        <f ca="1">IF(AND(BG$2&gt;$D135,BG$2&lt;=EOMONTH($D135,MatCF)),MIN(BG$77-SUM(BG$92:BG134),$F135-SUM($G135:BF135)),0)</f>
        <v>0</v>
      </c>
      <c r="BH135" s="203">
        <f ca="1">IF(AND(BH$2&gt;$D135,BH$2&lt;=EOMONTH($D135,MatCF)),MIN(BH$77-SUM(BH$92:BH134),$F135-SUM($G135:BG135)),0)</f>
        <v>0</v>
      </c>
      <c r="BI135" s="203">
        <f ca="1">IF(AND(BI$2&gt;$D135,BI$2&lt;=EOMONTH($D135,MatCF)),MIN(BI$77-SUM(BI$92:BI134),$F135-SUM($G135:BH135)),0)</f>
        <v>0</v>
      </c>
      <c r="BJ135" s="203">
        <f ca="1">IF(AND(BJ$2&gt;$D135,BJ$2&lt;=EOMONTH($D135,MatCF)),MIN(BJ$77-SUM(BJ$92:BJ134),$F135-SUM($G135:BI135)),0)</f>
        <v>0</v>
      </c>
      <c r="BK135" s="203">
        <f ca="1">IF(AND(BK$2&gt;$D135,BK$2&lt;=EOMONTH($D135,MatCF)),MIN(BK$77-SUM(BK$92:BK134),$F135-SUM($G135:BJ135)),0)</f>
        <v>0</v>
      </c>
      <c r="BL135" s="203">
        <f ca="1">IF(AND(BL$2&gt;$D135,BL$2&lt;=EOMONTH($D135,MatCF)),MIN(BL$77-SUM(BL$92:BL134),$F135-SUM($G135:BK135)),0)</f>
        <v>0</v>
      </c>
      <c r="BM135" s="203">
        <f ca="1">IF(AND(BM$2&gt;$D135,BM$2&lt;=EOMONTH($D135,MatCF)),MIN(BM$77-SUM(BM$92:BM134),$F135-SUM($G135:BL135)),0)</f>
        <v>0</v>
      </c>
      <c r="BN135" s="203">
        <f ca="1">IF(AND(BN$2&gt;$D135,BN$2&lt;=EOMONTH($D135,MatCF)),MIN(BN$77-SUM(BN$92:BN134),$F135-SUM($G135:BM135)),0)</f>
        <v>0</v>
      </c>
      <c r="BO135" s="203">
        <f ca="1">IF(AND(BO$2&gt;$D135,BO$2&lt;=EOMONTH($D135,MatCF)),MIN(BO$77-SUM(BO$92:BO134),$F135-SUM($G135:BN135)),0)</f>
        <v>0</v>
      </c>
      <c r="BP135" s="203">
        <f ca="1">IF(AND(BP$2&gt;$D135,BP$2&lt;=EOMONTH($D135,MatCF)),MIN(BP$77-SUM(BP$92:BP134),$F135-SUM($G135:BO135)),0)</f>
        <v>0</v>
      </c>
      <c r="BQ135" s="203">
        <f ca="1">IF(AND(BQ$2&gt;$D135,BQ$2&lt;=EOMONTH($D135,MatCF)),MIN(BQ$77-SUM(BQ$92:BQ134),$F135-SUM($G135:BP135)),0)</f>
        <v>0</v>
      </c>
      <c r="BR135" s="203">
        <f ca="1">IF(AND(BR$2&gt;$D135,BR$2&lt;=EOMONTH($D135,MatCF)),MIN(BR$77-SUM(BR$92:BR134),$F135-SUM($G135:BQ135)),0)</f>
        <v>0</v>
      </c>
      <c r="BS135" s="203">
        <f ca="1">IF(AND(BS$2&gt;$D135,BS$2&lt;=EOMONTH($D135,MatCF)),MIN(BS$77-SUM(BS$92:BS134),$F135-SUM($G135:BR135)),0)</f>
        <v>0</v>
      </c>
      <c r="BT135" s="203">
        <f ca="1">IF(AND(BT$2&gt;$D135,BT$2&lt;=EOMONTH($D135,MatCF)),MIN(BT$77-SUM(BT$92:BT134),$F135-SUM($G135:BS135)),0)</f>
        <v>0</v>
      </c>
      <c r="BU135" s="203">
        <f ca="1">IF(AND(BU$2&gt;$D135,BU$2&lt;=EOMONTH($D135,MatCF)),MIN(BU$77-SUM(BU$92:BU134),$F135-SUM($G135:BT135)),0)</f>
        <v>0</v>
      </c>
      <c r="BV135" s="203">
        <f ca="1">IF(AND(BV$2&gt;$D135,BV$2&lt;=EOMONTH($D135,MatCF)),MIN(BV$77-SUM(BV$92:BV134),$F135-SUM($G135:BU135)),0)</f>
        <v>0</v>
      </c>
      <c r="BW135" s="203">
        <f ca="1">IF(AND(BW$2&gt;$D135,BW$2&lt;=EOMONTH($D135,MatCF)),MIN(BW$77-SUM(BW$92:BW134),$F135-SUM($G135:BV135)),0)</f>
        <v>0</v>
      </c>
      <c r="BX135" s="203">
        <f ca="1">IF(AND(BX$2&gt;$D135,BX$2&lt;=EOMONTH($D135,MatCF)),MIN(BX$77-SUM(BX$92:BX134),$F135-SUM($G135:BW135)),0)</f>
        <v>0</v>
      </c>
      <c r="BY135" s="203">
        <f ca="1">IF(AND(BY$2&gt;$D135,BY$2&lt;=EOMONTH($D135,MatCF)),MIN(BY$77-SUM(BY$92:BY134),$F135-SUM($G135:BX135)),0)</f>
        <v>0</v>
      </c>
      <c r="BZ135" s="203">
        <f ca="1">IF(AND(BZ$2&gt;$D135,BZ$2&lt;=EOMONTH($D135,MatCF)),MIN(BZ$77-SUM(BZ$92:BZ134),$F135-SUM($G135:BY135)),0)</f>
        <v>0</v>
      </c>
      <c r="CA135" s="203">
        <f ca="1">IF(AND(CA$2&gt;$D135,CA$2&lt;=EOMONTH($D135,MatCF)),MIN(CA$77-SUM(CA$92:CA134),$F135-SUM($G135:BZ135)),0)</f>
        <v>0</v>
      </c>
      <c r="CB135" s="203">
        <f ca="1">IF(AND(CB$2&gt;$D135,CB$2&lt;=EOMONTH($D135,MatCF)),MIN(CB$77-SUM(CB$92:CB134),$F135-SUM($G135:CA135)),0)</f>
        <v>0</v>
      </c>
      <c r="CC135" s="203">
        <f ca="1">IF(AND(CC$2&gt;$D135,CC$2&lt;=EOMONTH($D135,MatCF)),MIN(CC$77-SUM(CC$92:CC134),$F135-SUM($G135:CB135)),0)</f>
        <v>0</v>
      </c>
      <c r="CD135" s="203">
        <f ca="1">IF(AND(CD$2&gt;$D135,CD$2&lt;=EOMONTH($D135,MatCF)),MIN(CD$77-SUM(CD$92:CD134),$F135-SUM($G135:CC135)),0)</f>
        <v>0</v>
      </c>
      <c r="CE135" s="203">
        <f ca="1">IF(AND(CE$2&gt;$D135,CE$2&lt;=EOMONTH($D135,MatCF)),MIN(CE$77-SUM(CE$92:CE134),$F135-SUM($G135:CD135)),0)</f>
        <v>0</v>
      </c>
      <c r="CF135" s="203">
        <f ca="1">IF(AND(CF$2&gt;$D135,CF$2&lt;=EOMONTH($D135,MatCF)),MIN(CF$77-SUM(CF$92:CF134),$F135-SUM($G135:CE135)),0)</f>
        <v>0</v>
      </c>
      <c r="CG135" s="203">
        <f ca="1">IF(AND(CG$2&gt;$D135,CG$2&lt;=EOMONTH($D135,MatCF)),MIN(CG$77-SUM(CG$92:CG134),$F135-SUM($G135:CF135)),0)</f>
        <v>0</v>
      </c>
      <c r="CH135" s="203">
        <f ca="1">IF(AND(CH$2&gt;$D135,CH$2&lt;=EOMONTH($D135,MatCF)),MIN(CH$77-SUM(CH$92:CH134),$F135-SUM($G135:CG135)),0)</f>
        <v>0</v>
      </c>
      <c r="CI135" s="203">
        <f ca="1">IF(AND(CI$2&gt;$D135,CI$2&lt;=EOMONTH($D135,MatCF)),MIN(CI$77-SUM(CI$92:CI134),$F135-SUM($G135:CH135)),0)</f>
        <v>0</v>
      </c>
      <c r="CJ135" s="203">
        <f ca="1">IF(AND(CJ$2&gt;$D135,CJ$2&lt;=EOMONTH($D135,MatCF)),MIN(CJ$77-SUM(CJ$92:CJ134),$F135-SUM($G135:CI135)),0)</f>
        <v>0</v>
      </c>
      <c r="CK135" s="203">
        <f ca="1">IF(AND(CK$2&gt;$D135,CK$2&lt;=EOMONTH($D135,MatCF)),MIN(CK$77-SUM(CK$92:CK134),$F135-SUM($G135:CJ135)),0)</f>
        <v>0</v>
      </c>
      <c r="CL135" s="203">
        <f ca="1">IF(AND(CL$2&gt;$D135,CL$2&lt;=EOMONTH($D135,MatCF)),MIN(CL$77-SUM(CL$92:CL134),$F135-SUM($G135:CK135)),0)</f>
        <v>0</v>
      </c>
      <c r="CM135" s="203">
        <f ca="1">IF(AND(CM$2&gt;$D135,CM$2&lt;=EOMONTH($D135,MatCF)),MIN(CM$77-SUM(CM$92:CM134),$F135-SUM($G135:CL135)),0)</f>
        <v>0</v>
      </c>
      <c r="CN135" s="203">
        <f ca="1">IF(AND(CN$2&gt;$D135,CN$2&lt;=EOMONTH($D135,MatCF)),MIN(CN$77-SUM(CN$92:CN134),$F135-SUM($G135:CM135)),0)</f>
        <v>0</v>
      </c>
      <c r="CO135" s="203">
        <f ca="1">IF(AND(CO$2&gt;$D135,CO$2&lt;=EOMONTH($D135,MatCF)),MIN(CO$77-SUM(CO$92:CO134),$F135-SUM($G135:CN135)),0)</f>
        <v>0</v>
      </c>
      <c r="CP135" s="203">
        <f ca="1">IF(AND(CP$2&gt;$D135,CP$2&lt;=EOMONTH($D135,MatCF)),MIN(CP$77-SUM(CP$92:CP134),$F135-SUM($G135:CO135)),0)</f>
        <v>0</v>
      </c>
      <c r="CQ135" s="203">
        <f ca="1">IF(AND(CQ$2&gt;$D135,CQ$2&lt;=EOMONTH($D135,MatCF)),MIN(CQ$77-SUM(CQ$92:CQ134),$F135-SUM($G135:CP135)),0)</f>
        <v>0</v>
      </c>
      <c r="CR135" s="203">
        <f ca="1">IF(AND(CR$2&gt;$D135,CR$2&lt;=EOMONTH($D135,MatCF)),MIN(CR$77-SUM(CR$92:CR134),$F135-SUM($G135:CQ135)),0)</f>
        <v>0</v>
      </c>
      <c r="CS135" s="203">
        <f ca="1">IF(AND(CS$2&gt;$D135,CS$2&lt;=EOMONTH($D135,MatCF)),MIN(CS$77-SUM(CS$92:CS134),$F135-SUM($G135:CR135)),0)</f>
        <v>0</v>
      </c>
      <c r="CT135" s="203">
        <f ca="1">IF(AND(CT$2&gt;$D135,CT$2&lt;=EOMONTH($D135,MatCF)),MIN(CT$77-SUM(CT$92:CT134),$F135-SUM($G135:CS135)),0)</f>
        <v>0</v>
      </c>
      <c r="CU135" s="203">
        <f ca="1">IF(AND(CU$2&gt;$D135,CU$2&lt;=EOMONTH($D135,MatCF)),MIN(CU$77-SUM(CU$92:CU134),$F135-SUM($G135:CT135)),0)</f>
        <v>0</v>
      </c>
      <c r="CV135" s="203">
        <f ca="1">IF(AND(CV$2&gt;$D135,CV$2&lt;=EOMONTH($D135,MatCF)),MIN(CV$77-SUM(CV$92:CV134),$F135-SUM($G135:CU135)),0)</f>
        <v>0</v>
      </c>
      <c r="CW135" s="203">
        <f ca="1">IF(AND(CW$2&gt;$D135,CW$2&lt;=EOMONTH($D135,MatCF)),MIN(CW$77-SUM(CW$92:CW134),$F135-SUM($G135:CV135)),0)</f>
        <v>0</v>
      </c>
      <c r="CX135" s="203">
        <f ca="1">IF(AND(CX$2&gt;$D135,CX$2&lt;=EOMONTH($D135,MatCF)),MIN(CX$77-SUM(CX$92:CX134),$F135-SUM($G135:CW135)),0)</f>
        <v>0</v>
      </c>
      <c r="CY135" s="203">
        <f ca="1">IF(AND(CY$2&gt;$D135,CY$2&lt;=EOMONTH($D135,MatCF)),MIN(CY$77-SUM(CY$92:CY134),$F135-SUM($G135:CX135)),0)</f>
        <v>0</v>
      </c>
      <c r="CZ135" s="203">
        <f ca="1">IF(AND(CZ$2&gt;$D135,CZ$2&lt;=EOMONTH($D135,MatCF)),MIN(CZ$77-SUM(CZ$92:CZ134),$F135-SUM($G135:CY135)),0)</f>
        <v>0</v>
      </c>
      <c r="DA135" s="203">
        <f ca="1">IF(AND(DA$2&gt;$D135,DA$2&lt;=EOMONTH($D135,MatCF)),MIN(DA$77-SUM(DA$92:DA134),$F135-SUM($G135:CZ135)),0)</f>
        <v>0</v>
      </c>
      <c r="DB135" s="203">
        <f ca="1">IF(AND(DB$2&gt;$D135,DB$2&lt;=EOMONTH($D135,MatCF)),MIN(DB$77-SUM(DB$92:DB134),$F135-SUM($G135:DA135)),0)</f>
        <v>0</v>
      </c>
      <c r="DC135" s="203">
        <f ca="1">IF(AND(DC$2&gt;$D135,DC$2&lt;=EOMONTH($D135,MatCF)),MIN(DC$77-SUM(DC$92:DC134),$F135-SUM($G135:DB135)),0)</f>
        <v>0</v>
      </c>
      <c r="DD135" s="203">
        <f ca="1">IF(AND(DD$2&gt;$D135,DD$2&lt;=EOMONTH($D135,MatCF)),MIN(DD$77-SUM(DD$92:DD134),$F135-SUM($G135:DC135)),0)</f>
        <v>0</v>
      </c>
      <c r="DE135" s="203">
        <f ca="1">IF(AND(DE$2&gt;$D135,DE$2&lt;=EOMONTH($D135,MatCF)),MIN(DE$77-SUM(DE$92:DE134),$F135-SUM($G135:DD135)),0)</f>
        <v>0</v>
      </c>
      <c r="DF135" s="203">
        <f ca="1">IF(AND(DF$2&gt;$D135,DF$2&lt;=EOMONTH($D135,MatCF)),MIN(DF$77-SUM(DF$92:DF134),$F135-SUM($G135:DE135)),0)</f>
        <v>0</v>
      </c>
      <c r="DG135" s="203">
        <f>IF(AND(DG$2&gt;$D135,DG$2&lt;=EOMONTH($D135,MatCF)),MIN(DG$77-SUM(DG$92:DG134),$F135-SUM($G135:DF135)),0)</f>
        <v>0</v>
      </c>
      <c r="DH135" s="203">
        <f>IF(AND(DH$2&gt;$D135,DH$2&lt;=EOMONTH($D135,MatCF)),MIN(DH$77-SUM(DH$92:DH134),$F135-SUM($G135:DG135)),0)</f>
        <v>0</v>
      </c>
      <c r="DI135" s="203">
        <f>IF(AND(DI$2&gt;$D135,DI$2&lt;=EOMONTH($D135,MatCF)),MIN(DI$77-SUM(DI$92:DI134),$F135-SUM($G135:DH135)),0)</f>
        <v>0</v>
      </c>
      <c r="DJ135" s="203">
        <f>IF(AND(DJ$2&gt;$D135,DJ$2&lt;=EOMONTH($D135,MatCF)),MIN(DJ$77-SUM(DJ$92:DJ134),$F135-SUM($G135:DI135)),0)</f>
        <v>0</v>
      </c>
      <c r="DK135" s="203">
        <f>IF(AND(DK$2&gt;$D135,DK$2&lt;=EOMONTH($D135,MatCF)),MIN(DK$77-SUM(DK$92:DK134),$F135-SUM($G135:DJ135)),0)</f>
        <v>0</v>
      </c>
      <c r="DL135" s="203">
        <f>IF(AND(DL$2&gt;$D135,DL$2&lt;=EOMONTH($D135,MatCF)),MIN(DL$77-SUM(DL$92:DL134),$F135-SUM($G135:DK135)),0)</f>
        <v>0</v>
      </c>
      <c r="DM135" s="203">
        <f>IF(AND(DM$2&gt;$D135,DM$2&lt;=EOMONTH($D135,MatCF)),MIN(DM$77-SUM(DM$92:DM134),$F135-SUM($G135:DL135)),0)</f>
        <v>0</v>
      </c>
      <c r="DN135" s="203">
        <f>IF(AND(DN$2&gt;$D135,DN$2&lt;=EOMONTH($D135,MatCF)),MIN(DN$77-SUM(DN$92:DN134),$F135-SUM($G135:DM135)),0)</f>
        <v>0</v>
      </c>
      <c r="DO135" s="203">
        <f>IF(AND(DO$2&gt;$D135,DO$2&lt;=EOMONTH($D135,MatCF)),MIN(DO$77-SUM(DO$92:DO134),$F135-SUM($G135:DN135)),0)</f>
        <v>0</v>
      </c>
      <c r="DP135" s="203">
        <f>IF(AND(DP$2&gt;$D135,DP$2&lt;=EOMONTH($D135,MatCF)),MIN(DP$77-SUM(DP$92:DP134),$F135-SUM($G135:DO135)),0)</f>
        <v>0</v>
      </c>
      <c r="DQ135" s="203">
        <f>IF(AND(DQ$2&gt;$D135,DQ$2&lt;=EOMONTH($D135,MatCF)),MIN(DQ$77-SUM(DQ$92:DQ134),$F135-SUM($G135:DP135)),0)</f>
        <v>0</v>
      </c>
      <c r="DR135" s="203">
        <f>IF(AND(DR$2&gt;$D135,DR$2&lt;=EOMONTH($D135,MatCF)),MIN(DR$77-SUM(DR$92:DR134),$F135-SUM($G135:DQ135)),0)</f>
        <v>0</v>
      </c>
      <c r="DS135" s="203">
        <f>IF(AND(DS$2&gt;$D135,DS$2&lt;=EOMONTH($D135,MatCF)),MIN(DS$77-SUM(DS$92:DS134),$F135-SUM($G135:DR135)),0)</f>
        <v>0</v>
      </c>
    </row>
    <row r="136" spans="1:123" ht="12.5" x14ac:dyDescent="0.25">
      <c r="A136" s="171">
        <f t="shared" si="680"/>
        <v>44</v>
      </c>
      <c r="B136" s="226"/>
      <c r="C136" s="227"/>
      <c r="D136" s="226">
        <v>47938</v>
      </c>
      <c r="E136" s="171"/>
      <c r="F136" s="203">
        <f ca="1"/>
        <v>0</v>
      </c>
      <c r="G136" s="203"/>
      <c r="H136" s="203">
        <f>IF(AND(H$2&gt;$D136,H$2&lt;=EOMONTH($D136,MatCF)),MIN(H$77-SUM(H$92:H135),$F136-SUM(G136:$G136)),0)</f>
        <v>0</v>
      </c>
      <c r="I136" s="203">
        <f>IF(AND(I$2&gt;$D136,I$2&lt;=EOMONTH($D136,MatCF)),MIN(I$77-SUM(I$92:I135),$F136-SUM($G136:H136)),0)</f>
        <v>0</v>
      </c>
      <c r="J136" s="203">
        <f>IF(AND(J$2&gt;$D136,J$2&lt;=EOMONTH($D136,MatCF)),MIN(J$77-SUM(J$92:J135),$F136-SUM($G136:I136)),0)</f>
        <v>0</v>
      </c>
      <c r="K136" s="203">
        <f>IF(AND(K$2&gt;$D136,K$2&lt;=EOMONTH($D136,MatCF)),MIN(K$77-SUM(K$92:K135),$F136-SUM($G136:J136)),0)</f>
        <v>0</v>
      </c>
      <c r="L136" s="203">
        <f>IF(AND(L$2&gt;$D136,L$2&lt;=EOMONTH($D136,MatCF)),MIN(L$77-SUM(L$92:L135),$F136-SUM($G136:K136)),0)</f>
        <v>0</v>
      </c>
      <c r="M136" s="203">
        <f>IF(AND(M$2&gt;$D136,M$2&lt;=EOMONTH($D136,MatCF)),MIN(M$77-SUM(M$92:M135),$F136-SUM($G136:L136)),0)</f>
        <v>0</v>
      </c>
      <c r="N136" s="203">
        <f>IF(AND(N$2&gt;$D136,N$2&lt;=EOMONTH($D136,MatCF)),MIN(N$77-SUM(N$92:N135),$F136-SUM($G136:M136)),0)</f>
        <v>0</v>
      </c>
      <c r="O136" s="203">
        <f>IF(AND(O$2&gt;$D136,O$2&lt;=EOMONTH($D136,MatCF)),MIN(O$77-SUM(O$92:O135),$F136-SUM($G136:N136)),0)</f>
        <v>0</v>
      </c>
      <c r="P136" s="203">
        <f>IF(AND(P$2&gt;$D136,P$2&lt;=EOMONTH($D136,MatCF)),MIN(P$77-SUM(P$92:P135),$F136-SUM($G136:O136)),0)</f>
        <v>0</v>
      </c>
      <c r="Q136" s="203">
        <f>IF(AND(Q$2&gt;$D136,Q$2&lt;=EOMONTH($D136,MatCF)),MIN(Q$77-SUM(Q$92:Q135),$F136-SUM($G136:P136)),0)</f>
        <v>0</v>
      </c>
      <c r="R136" s="203">
        <f>IF(AND(R$2&gt;$D136,R$2&lt;=EOMONTH($D136,MatCF)),MIN(R$77-SUM(R$92:R135),$F136-SUM($G136:Q136)),0)</f>
        <v>0</v>
      </c>
      <c r="S136" s="203">
        <f>IF(AND(S$2&gt;$D136,S$2&lt;=EOMONTH($D136,MatCF)),MIN(S$77-SUM(S$92:S135),$F136-SUM($G136:R136)),0)</f>
        <v>0</v>
      </c>
      <c r="T136" s="203">
        <f>IF(AND(T$2&gt;$D136,T$2&lt;=EOMONTH($D136,MatCF)),MIN(T$77-SUM(T$92:T135),$F136-SUM($G136:S136)),0)</f>
        <v>0</v>
      </c>
      <c r="U136" s="203">
        <f>IF(AND(U$2&gt;$D136,U$2&lt;=EOMONTH($D136,MatCF)),MIN(U$77-SUM(U$92:U135),$F136-SUM($G136:T136)),0)</f>
        <v>0</v>
      </c>
      <c r="V136" s="203">
        <f>IF(AND(V$2&gt;$D136,V$2&lt;=EOMONTH($D136,MatCF)),MIN(V$77-SUM(V$92:V135),$F136-SUM($G136:U136)),0)</f>
        <v>0</v>
      </c>
      <c r="W136" s="203">
        <f>IF(AND(W$2&gt;$D136,W$2&lt;=EOMONTH($D136,MatCF)),MIN(W$77-SUM(W$92:W135),$F136-SUM($G136:V136)),0)</f>
        <v>0</v>
      </c>
      <c r="X136" s="203">
        <f>IF(AND(X$2&gt;$D136,X$2&lt;=EOMONTH($D136,MatCF)),MIN(X$77-SUM(X$92:X135),$F136-SUM($G136:W136)),0)</f>
        <v>0</v>
      </c>
      <c r="Y136" s="203">
        <f>IF(AND(Y$2&gt;$D136,Y$2&lt;=EOMONTH($D136,MatCF)),MIN(Y$77-SUM(Y$92:Y135),$F136-SUM($G136:X136)),0)</f>
        <v>0</v>
      </c>
      <c r="Z136" s="203">
        <f>IF(AND(Z$2&gt;$D136,Z$2&lt;=EOMONTH($D136,MatCF)),MIN(Z$77-SUM(Z$92:Z135),$F136-SUM($G136:Y136)),0)</f>
        <v>0</v>
      </c>
      <c r="AA136" s="203">
        <f>IF(AND(AA$2&gt;$D136,AA$2&lt;=EOMONTH($D136,MatCF)),MIN(AA$77-SUM(AA$92:AA135),$F136-SUM($G136:Z136)),0)</f>
        <v>0</v>
      </c>
      <c r="AB136" s="203">
        <f>IF(AND(AB$2&gt;$D136,AB$2&lt;=EOMONTH($D136,MatCF)),MIN(AB$77-SUM(AB$92:AB135),$F136-SUM($G136:AA136)),0)</f>
        <v>0</v>
      </c>
      <c r="AC136" s="203">
        <f>IF(AND(AC$2&gt;$D136,AC$2&lt;=EOMONTH($D136,MatCF)),MIN(AC$77-SUM(AC$92:AC135),$F136-SUM($G136:AB136)),0)</f>
        <v>0</v>
      </c>
      <c r="AD136" s="203">
        <f>IF(AND(AD$2&gt;$D136,AD$2&lt;=EOMONTH($D136,MatCF)),MIN(AD$77-SUM(AD$92:AD135),$F136-SUM($G136:AC136)),0)</f>
        <v>0</v>
      </c>
      <c r="AE136" s="203">
        <f>IF(AND(AE$2&gt;$D136,AE$2&lt;=EOMONTH($D136,MatCF)),MIN(AE$77-SUM(AE$92:AE135),$F136-SUM($G136:AD136)),0)</f>
        <v>0</v>
      </c>
      <c r="AF136" s="203">
        <f>IF(AND(AF$2&gt;$D136,AF$2&lt;=EOMONTH($D136,MatCF)),MIN(AF$77-SUM(AF$92:AF135),$F136-SUM($G136:AE136)),0)</f>
        <v>0</v>
      </c>
      <c r="AG136" s="203">
        <f>IF(AND(AG$2&gt;$D136,AG$2&lt;=EOMONTH($D136,MatCF)),MIN(AG$77-SUM(AG$92:AG135),$F136-SUM($G136:AF136)),0)</f>
        <v>0</v>
      </c>
      <c r="AH136" s="203">
        <f>IF(AND(AH$2&gt;$D136,AH$2&lt;=EOMONTH($D136,MatCF)),MIN(AH$77-SUM(AH$92:AH135),$F136-SUM($G136:AG136)),0)</f>
        <v>0</v>
      </c>
      <c r="AI136" s="203">
        <f>IF(AND(AI$2&gt;$D136,AI$2&lt;=EOMONTH($D136,MatCF)),MIN(AI$77-SUM(AI$92:AI135),$F136-SUM($G136:AH136)),0)</f>
        <v>0</v>
      </c>
      <c r="AJ136" s="203">
        <f>IF(AND(AJ$2&gt;$D136,AJ$2&lt;=EOMONTH($D136,MatCF)),MIN(AJ$77-SUM(AJ$92:AJ135),$F136-SUM($G136:AI136)),0)</f>
        <v>0</v>
      </c>
      <c r="AK136" s="203">
        <f>IF(AND(AK$2&gt;$D136,AK$2&lt;=EOMONTH($D136,MatCF)),MIN(AK$77-SUM(AK$92:AK135),$F136-SUM($G136:AJ136)),0)</f>
        <v>0</v>
      </c>
      <c r="AL136" s="203">
        <f>IF(AND(AL$2&gt;$D136,AL$2&lt;=EOMONTH($D136,MatCF)),MIN(AL$77-SUM(AL$92:AL135),$F136-SUM($G136:AK136)),0)</f>
        <v>0</v>
      </c>
      <c r="AM136" s="203">
        <f>IF(AND(AM$2&gt;$D136,AM$2&lt;=EOMONTH($D136,MatCF)),MIN(AM$77-SUM(AM$92:AM135),$F136-SUM($G136:AL136)),0)</f>
        <v>0</v>
      </c>
      <c r="AN136" s="203">
        <f>IF(AND(AN$2&gt;$D136,AN$2&lt;=EOMONTH($D136,MatCF)),MIN(AN$77-SUM(AN$92:AN135),$F136-SUM($G136:AM136)),0)</f>
        <v>0</v>
      </c>
      <c r="AO136" s="203">
        <f>IF(AND(AO$2&gt;$D136,AO$2&lt;=EOMONTH($D136,MatCF)),MIN(AO$77-SUM(AO$92:AO135),$F136-SUM($G136:AN136)),0)</f>
        <v>0</v>
      </c>
      <c r="AP136" s="203">
        <f>IF(AND(AP$2&gt;$D136,AP$2&lt;=EOMONTH($D136,MatCF)),MIN(AP$77-SUM(AP$92:AP135),$F136-SUM($G136:AO136)),0)</f>
        <v>0</v>
      </c>
      <c r="AQ136" s="203">
        <f>IF(AND(AQ$2&gt;$D136,AQ$2&lt;=EOMONTH($D136,MatCF)),MIN(AQ$77-SUM(AQ$92:AQ135),$F136-SUM($G136:AP136)),0)</f>
        <v>0</v>
      </c>
      <c r="AR136" s="203">
        <f>IF(AND(AR$2&gt;$D136,AR$2&lt;=EOMONTH($D136,MatCF)),MIN(AR$77-SUM(AR$92:AR135),$F136-SUM($G136:AQ136)),0)</f>
        <v>0</v>
      </c>
      <c r="AS136" s="203">
        <f>IF(AND(AS$2&gt;$D136,AS$2&lt;=EOMONTH($D136,MatCF)),MIN(AS$77-SUM(AS$92:AS135),$F136-SUM($G136:AR136)),0)</f>
        <v>0</v>
      </c>
      <c r="AT136" s="203">
        <f>IF(AND(AT$2&gt;$D136,AT$2&lt;=EOMONTH($D136,MatCF)),MIN(AT$77-SUM(AT$92:AT135),$F136-SUM($G136:AS136)),0)</f>
        <v>0</v>
      </c>
      <c r="AU136" s="203">
        <f>IF(AND(AU$2&gt;$D136,AU$2&lt;=EOMONTH($D136,MatCF)),MIN(AU$77-SUM(AU$92:AU135),$F136-SUM($G136:AT136)),0)</f>
        <v>0</v>
      </c>
      <c r="AV136" s="203">
        <f>IF(AND(AV$2&gt;$D136,AV$2&lt;=EOMONTH($D136,MatCF)),MIN(AV$77-SUM(AV$92:AV135),$F136-SUM($G136:AU136)),0)</f>
        <v>0</v>
      </c>
      <c r="AW136" s="203">
        <f>IF(AND(AW$2&gt;$D136,AW$2&lt;=EOMONTH($D136,MatCF)),MIN(AW$77-SUM(AW$92:AW135),$F136-SUM($G136:AV136)),0)</f>
        <v>0</v>
      </c>
      <c r="AX136" s="203">
        <f>IF(AND(AX$2&gt;$D136,AX$2&lt;=EOMONTH($D136,MatCF)),MIN(AX$77-SUM(AX$92:AX135),$F136-SUM($G136:AW136)),0)</f>
        <v>0</v>
      </c>
      <c r="AY136" s="203">
        <f>IF(AND(AY$2&gt;$D136,AY$2&lt;=EOMONTH($D136,MatCF)),MIN(AY$77-SUM(AY$92:AY135),$F136-SUM($G136:AX136)),0)</f>
        <v>0</v>
      </c>
      <c r="AZ136" s="203">
        <f ca="1">IF(AND(AZ$2&gt;$D136,AZ$2&lt;=EOMONTH($D136,MatCF)),MIN(AZ$77-SUM(AZ$92:AZ135),$F136-SUM($G136:AY136)),0)</f>
        <v>0</v>
      </c>
      <c r="BA136" s="203">
        <f ca="1">IF(AND(BA$2&gt;$D136,BA$2&lt;=EOMONTH($D136,MatCF)),MIN(BA$77-SUM(BA$92:BA135),$F136-SUM($G136:AZ136)),0)</f>
        <v>0</v>
      </c>
      <c r="BB136" s="203">
        <f ca="1">IF(AND(BB$2&gt;$D136,BB$2&lt;=EOMONTH($D136,MatCF)),MIN(BB$77-SUM(BB$92:BB135),$F136-SUM($G136:BA136)),0)</f>
        <v>0</v>
      </c>
      <c r="BC136" s="203">
        <f ca="1">IF(AND(BC$2&gt;$D136,BC$2&lt;=EOMONTH($D136,MatCF)),MIN(BC$77-SUM(BC$92:BC135),$F136-SUM($G136:BB136)),0)</f>
        <v>0</v>
      </c>
      <c r="BD136" s="203">
        <f ca="1">IF(AND(BD$2&gt;$D136,BD$2&lt;=EOMONTH($D136,MatCF)),MIN(BD$77-SUM(BD$92:BD135),$F136-SUM($G136:BC136)),0)</f>
        <v>0</v>
      </c>
      <c r="BE136" s="203">
        <f ca="1">IF(AND(BE$2&gt;$D136,BE$2&lt;=EOMONTH($D136,MatCF)),MIN(BE$77-SUM(BE$92:BE135),$F136-SUM($G136:BD136)),0)</f>
        <v>0</v>
      </c>
      <c r="BF136" s="203">
        <f ca="1">IF(AND(BF$2&gt;$D136,BF$2&lt;=EOMONTH($D136,MatCF)),MIN(BF$77-SUM(BF$92:BF135),$F136-SUM($G136:BE136)),0)</f>
        <v>0</v>
      </c>
      <c r="BG136" s="203">
        <f ca="1">IF(AND(BG$2&gt;$D136,BG$2&lt;=EOMONTH($D136,MatCF)),MIN(BG$77-SUM(BG$92:BG135),$F136-SUM($G136:BF136)),0)</f>
        <v>0</v>
      </c>
      <c r="BH136" s="203">
        <f ca="1">IF(AND(BH$2&gt;$D136,BH$2&lt;=EOMONTH($D136,MatCF)),MIN(BH$77-SUM(BH$92:BH135),$F136-SUM($G136:BG136)),0)</f>
        <v>0</v>
      </c>
      <c r="BI136" s="203">
        <f ca="1">IF(AND(BI$2&gt;$D136,BI$2&lt;=EOMONTH($D136,MatCF)),MIN(BI$77-SUM(BI$92:BI135),$F136-SUM($G136:BH136)),0)</f>
        <v>0</v>
      </c>
      <c r="BJ136" s="203">
        <f ca="1">IF(AND(BJ$2&gt;$D136,BJ$2&lt;=EOMONTH($D136,MatCF)),MIN(BJ$77-SUM(BJ$92:BJ135),$F136-SUM($G136:BI136)),0)</f>
        <v>0</v>
      </c>
      <c r="BK136" s="203">
        <f ca="1">IF(AND(BK$2&gt;$D136,BK$2&lt;=EOMONTH($D136,MatCF)),MIN(BK$77-SUM(BK$92:BK135),$F136-SUM($G136:BJ136)),0)</f>
        <v>0</v>
      </c>
      <c r="BL136" s="203">
        <f ca="1">IF(AND(BL$2&gt;$D136,BL$2&lt;=EOMONTH($D136,MatCF)),MIN(BL$77-SUM(BL$92:BL135),$F136-SUM($G136:BK136)),0)</f>
        <v>0</v>
      </c>
      <c r="BM136" s="203">
        <f ca="1">IF(AND(BM$2&gt;$D136,BM$2&lt;=EOMONTH($D136,MatCF)),MIN(BM$77-SUM(BM$92:BM135),$F136-SUM($G136:BL136)),0)</f>
        <v>0</v>
      </c>
      <c r="BN136" s="203">
        <f ca="1">IF(AND(BN$2&gt;$D136,BN$2&lt;=EOMONTH($D136,MatCF)),MIN(BN$77-SUM(BN$92:BN135),$F136-SUM($G136:BM136)),0)</f>
        <v>0</v>
      </c>
      <c r="BO136" s="203">
        <f ca="1">IF(AND(BO$2&gt;$D136,BO$2&lt;=EOMONTH($D136,MatCF)),MIN(BO$77-SUM(BO$92:BO135),$F136-SUM($G136:BN136)),0)</f>
        <v>0</v>
      </c>
      <c r="BP136" s="203">
        <f ca="1">IF(AND(BP$2&gt;$D136,BP$2&lt;=EOMONTH($D136,MatCF)),MIN(BP$77-SUM(BP$92:BP135),$F136-SUM($G136:BO136)),0)</f>
        <v>0</v>
      </c>
      <c r="BQ136" s="203">
        <f ca="1">IF(AND(BQ$2&gt;$D136,BQ$2&lt;=EOMONTH($D136,MatCF)),MIN(BQ$77-SUM(BQ$92:BQ135),$F136-SUM($G136:BP136)),0)</f>
        <v>0</v>
      </c>
      <c r="BR136" s="203">
        <f ca="1">IF(AND(BR$2&gt;$D136,BR$2&lt;=EOMONTH($D136,MatCF)),MIN(BR$77-SUM(BR$92:BR135),$F136-SUM($G136:BQ136)),0)</f>
        <v>0</v>
      </c>
      <c r="BS136" s="203">
        <f ca="1">IF(AND(BS$2&gt;$D136,BS$2&lt;=EOMONTH($D136,MatCF)),MIN(BS$77-SUM(BS$92:BS135),$F136-SUM($G136:BR136)),0)</f>
        <v>0</v>
      </c>
      <c r="BT136" s="203">
        <f ca="1">IF(AND(BT$2&gt;$D136,BT$2&lt;=EOMONTH($D136,MatCF)),MIN(BT$77-SUM(BT$92:BT135),$F136-SUM($G136:BS136)),0)</f>
        <v>0</v>
      </c>
      <c r="BU136" s="203">
        <f ca="1">IF(AND(BU$2&gt;$D136,BU$2&lt;=EOMONTH($D136,MatCF)),MIN(BU$77-SUM(BU$92:BU135),$F136-SUM($G136:BT136)),0)</f>
        <v>0</v>
      </c>
      <c r="BV136" s="203">
        <f ca="1">IF(AND(BV$2&gt;$D136,BV$2&lt;=EOMONTH($D136,MatCF)),MIN(BV$77-SUM(BV$92:BV135),$F136-SUM($G136:BU136)),0)</f>
        <v>0</v>
      </c>
      <c r="BW136" s="203">
        <f ca="1">IF(AND(BW$2&gt;$D136,BW$2&lt;=EOMONTH($D136,MatCF)),MIN(BW$77-SUM(BW$92:BW135),$F136-SUM($G136:BV136)),0)</f>
        <v>0</v>
      </c>
      <c r="BX136" s="203">
        <f ca="1">IF(AND(BX$2&gt;$D136,BX$2&lt;=EOMONTH($D136,MatCF)),MIN(BX$77-SUM(BX$92:BX135),$F136-SUM($G136:BW136)),0)</f>
        <v>0</v>
      </c>
      <c r="BY136" s="203">
        <f ca="1">IF(AND(BY$2&gt;$D136,BY$2&lt;=EOMONTH($D136,MatCF)),MIN(BY$77-SUM(BY$92:BY135),$F136-SUM($G136:BX136)),0)</f>
        <v>0</v>
      </c>
      <c r="BZ136" s="203">
        <f ca="1">IF(AND(BZ$2&gt;$D136,BZ$2&lt;=EOMONTH($D136,MatCF)),MIN(BZ$77-SUM(BZ$92:BZ135),$F136-SUM($G136:BY136)),0)</f>
        <v>0</v>
      </c>
      <c r="CA136" s="203">
        <f ca="1">IF(AND(CA$2&gt;$D136,CA$2&lt;=EOMONTH($D136,MatCF)),MIN(CA$77-SUM(CA$92:CA135),$F136-SUM($G136:BZ136)),0)</f>
        <v>0</v>
      </c>
      <c r="CB136" s="203">
        <f ca="1">IF(AND(CB$2&gt;$D136,CB$2&lt;=EOMONTH($D136,MatCF)),MIN(CB$77-SUM(CB$92:CB135),$F136-SUM($G136:CA136)),0)</f>
        <v>0</v>
      </c>
      <c r="CC136" s="203">
        <f ca="1">IF(AND(CC$2&gt;$D136,CC$2&lt;=EOMONTH($D136,MatCF)),MIN(CC$77-SUM(CC$92:CC135),$F136-SUM($G136:CB136)),0)</f>
        <v>0</v>
      </c>
      <c r="CD136" s="203">
        <f ca="1">IF(AND(CD$2&gt;$D136,CD$2&lt;=EOMONTH($D136,MatCF)),MIN(CD$77-SUM(CD$92:CD135),$F136-SUM($G136:CC136)),0)</f>
        <v>0</v>
      </c>
      <c r="CE136" s="203">
        <f ca="1">IF(AND(CE$2&gt;$D136,CE$2&lt;=EOMONTH($D136,MatCF)),MIN(CE$77-SUM(CE$92:CE135),$F136-SUM($G136:CD136)),0)</f>
        <v>0</v>
      </c>
      <c r="CF136" s="203">
        <f ca="1">IF(AND(CF$2&gt;$D136,CF$2&lt;=EOMONTH($D136,MatCF)),MIN(CF$77-SUM(CF$92:CF135),$F136-SUM($G136:CE136)),0)</f>
        <v>0</v>
      </c>
      <c r="CG136" s="203">
        <f ca="1">IF(AND(CG$2&gt;$D136,CG$2&lt;=EOMONTH($D136,MatCF)),MIN(CG$77-SUM(CG$92:CG135),$F136-SUM($G136:CF136)),0)</f>
        <v>0</v>
      </c>
      <c r="CH136" s="203">
        <f ca="1">IF(AND(CH$2&gt;$D136,CH$2&lt;=EOMONTH($D136,MatCF)),MIN(CH$77-SUM(CH$92:CH135),$F136-SUM($G136:CG136)),0)</f>
        <v>0</v>
      </c>
      <c r="CI136" s="203">
        <f ca="1">IF(AND(CI$2&gt;$D136,CI$2&lt;=EOMONTH($D136,MatCF)),MIN(CI$77-SUM(CI$92:CI135),$F136-SUM($G136:CH136)),0)</f>
        <v>0</v>
      </c>
      <c r="CJ136" s="203">
        <f ca="1">IF(AND(CJ$2&gt;$D136,CJ$2&lt;=EOMONTH($D136,MatCF)),MIN(CJ$77-SUM(CJ$92:CJ135),$F136-SUM($G136:CI136)),0)</f>
        <v>0</v>
      </c>
      <c r="CK136" s="203">
        <f ca="1">IF(AND(CK$2&gt;$D136,CK$2&lt;=EOMONTH($D136,MatCF)),MIN(CK$77-SUM(CK$92:CK135),$F136-SUM($G136:CJ136)),0)</f>
        <v>0</v>
      </c>
      <c r="CL136" s="203">
        <f ca="1">IF(AND(CL$2&gt;$D136,CL$2&lt;=EOMONTH($D136,MatCF)),MIN(CL$77-SUM(CL$92:CL135),$F136-SUM($G136:CK136)),0)</f>
        <v>0</v>
      </c>
      <c r="CM136" s="203">
        <f ca="1">IF(AND(CM$2&gt;$D136,CM$2&lt;=EOMONTH($D136,MatCF)),MIN(CM$77-SUM(CM$92:CM135),$F136-SUM($G136:CL136)),0)</f>
        <v>0</v>
      </c>
      <c r="CN136" s="203">
        <f ca="1">IF(AND(CN$2&gt;$D136,CN$2&lt;=EOMONTH($D136,MatCF)),MIN(CN$77-SUM(CN$92:CN135),$F136-SUM($G136:CM136)),0)</f>
        <v>0</v>
      </c>
      <c r="CO136" s="203">
        <f ca="1">IF(AND(CO$2&gt;$D136,CO$2&lt;=EOMONTH($D136,MatCF)),MIN(CO$77-SUM(CO$92:CO135),$F136-SUM($G136:CN136)),0)</f>
        <v>0</v>
      </c>
      <c r="CP136" s="203">
        <f ca="1">IF(AND(CP$2&gt;$D136,CP$2&lt;=EOMONTH($D136,MatCF)),MIN(CP$77-SUM(CP$92:CP135),$F136-SUM($G136:CO136)),0)</f>
        <v>0</v>
      </c>
      <c r="CQ136" s="203">
        <f ca="1">IF(AND(CQ$2&gt;$D136,CQ$2&lt;=EOMONTH($D136,MatCF)),MIN(CQ$77-SUM(CQ$92:CQ135),$F136-SUM($G136:CP136)),0)</f>
        <v>0</v>
      </c>
      <c r="CR136" s="203">
        <f ca="1">IF(AND(CR$2&gt;$D136,CR$2&lt;=EOMONTH($D136,MatCF)),MIN(CR$77-SUM(CR$92:CR135),$F136-SUM($G136:CQ136)),0)</f>
        <v>0</v>
      </c>
      <c r="CS136" s="203">
        <f ca="1">IF(AND(CS$2&gt;$D136,CS$2&lt;=EOMONTH($D136,MatCF)),MIN(CS$77-SUM(CS$92:CS135),$F136-SUM($G136:CR136)),0)</f>
        <v>0</v>
      </c>
      <c r="CT136" s="203">
        <f ca="1">IF(AND(CT$2&gt;$D136,CT$2&lt;=EOMONTH($D136,MatCF)),MIN(CT$77-SUM(CT$92:CT135),$F136-SUM($G136:CS136)),0)</f>
        <v>0</v>
      </c>
      <c r="CU136" s="203">
        <f ca="1">IF(AND(CU$2&gt;$D136,CU$2&lt;=EOMONTH($D136,MatCF)),MIN(CU$77-SUM(CU$92:CU135),$F136-SUM($G136:CT136)),0)</f>
        <v>0</v>
      </c>
      <c r="CV136" s="203">
        <f ca="1">IF(AND(CV$2&gt;$D136,CV$2&lt;=EOMONTH($D136,MatCF)),MIN(CV$77-SUM(CV$92:CV135),$F136-SUM($G136:CU136)),0)</f>
        <v>0</v>
      </c>
      <c r="CW136" s="203">
        <f ca="1">IF(AND(CW$2&gt;$D136,CW$2&lt;=EOMONTH($D136,MatCF)),MIN(CW$77-SUM(CW$92:CW135),$F136-SUM($G136:CV136)),0)</f>
        <v>0</v>
      </c>
      <c r="CX136" s="203">
        <f ca="1">IF(AND(CX$2&gt;$D136,CX$2&lt;=EOMONTH($D136,MatCF)),MIN(CX$77-SUM(CX$92:CX135),$F136-SUM($G136:CW136)),0)</f>
        <v>0</v>
      </c>
      <c r="CY136" s="203">
        <f ca="1">IF(AND(CY$2&gt;$D136,CY$2&lt;=EOMONTH($D136,MatCF)),MIN(CY$77-SUM(CY$92:CY135),$F136-SUM($G136:CX136)),0)</f>
        <v>0</v>
      </c>
      <c r="CZ136" s="203">
        <f ca="1">IF(AND(CZ$2&gt;$D136,CZ$2&lt;=EOMONTH($D136,MatCF)),MIN(CZ$77-SUM(CZ$92:CZ135),$F136-SUM($G136:CY136)),0)</f>
        <v>0</v>
      </c>
      <c r="DA136" s="203">
        <f ca="1">IF(AND(DA$2&gt;$D136,DA$2&lt;=EOMONTH($D136,MatCF)),MIN(DA$77-SUM(DA$92:DA135),$F136-SUM($G136:CZ136)),0)</f>
        <v>0</v>
      </c>
      <c r="DB136" s="203">
        <f ca="1">IF(AND(DB$2&gt;$D136,DB$2&lt;=EOMONTH($D136,MatCF)),MIN(DB$77-SUM(DB$92:DB135),$F136-SUM($G136:DA136)),0)</f>
        <v>0</v>
      </c>
      <c r="DC136" s="203">
        <f ca="1">IF(AND(DC$2&gt;$D136,DC$2&lt;=EOMONTH($D136,MatCF)),MIN(DC$77-SUM(DC$92:DC135),$F136-SUM($G136:DB136)),0)</f>
        <v>0</v>
      </c>
      <c r="DD136" s="203">
        <f ca="1">IF(AND(DD$2&gt;$D136,DD$2&lt;=EOMONTH($D136,MatCF)),MIN(DD$77-SUM(DD$92:DD135),$F136-SUM($G136:DC136)),0)</f>
        <v>0</v>
      </c>
      <c r="DE136" s="203">
        <f ca="1">IF(AND(DE$2&gt;$D136,DE$2&lt;=EOMONTH($D136,MatCF)),MIN(DE$77-SUM(DE$92:DE135),$F136-SUM($G136:DD136)),0)</f>
        <v>0</v>
      </c>
      <c r="DF136" s="203">
        <f ca="1">IF(AND(DF$2&gt;$D136,DF$2&lt;=EOMONTH($D136,MatCF)),MIN(DF$77-SUM(DF$92:DF135),$F136-SUM($G136:DE136)),0)</f>
        <v>0</v>
      </c>
      <c r="DG136" s="203">
        <f ca="1">IF(AND(DG$2&gt;$D136,DG$2&lt;=EOMONTH($D136,MatCF)),MIN(DG$77-SUM(DG$92:DG135),$F136-SUM($G136:DF136)),0)</f>
        <v>0</v>
      </c>
      <c r="DH136" s="203">
        <f>IF(AND(DH$2&gt;$D136,DH$2&lt;=EOMONTH($D136,MatCF)),MIN(DH$77-SUM(DH$92:DH135),$F136-SUM($G136:DG136)),0)</f>
        <v>0</v>
      </c>
      <c r="DI136" s="203">
        <f>IF(AND(DI$2&gt;$D136,DI$2&lt;=EOMONTH($D136,MatCF)),MIN(DI$77-SUM(DI$92:DI135),$F136-SUM($G136:DH136)),0)</f>
        <v>0</v>
      </c>
      <c r="DJ136" s="203">
        <f>IF(AND(DJ$2&gt;$D136,DJ$2&lt;=EOMONTH($D136,MatCF)),MIN(DJ$77-SUM(DJ$92:DJ135),$F136-SUM($G136:DI136)),0)</f>
        <v>0</v>
      </c>
      <c r="DK136" s="203">
        <f>IF(AND(DK$2&gt;$D136,DK$2&lt;=EOMONTH($D136,MatCF)),MIN(DK$77-SUM(DK$92:DK135),$F136-SUM($G136:DJ136)),0)</f>
        <v>0</v>
      </c>
      <c r="DL136" s="203">
        <f>IF(AND(DL$2&gt;$D136,DL$2&lt;=EOMONTH($D136,MatCF)),MIN(DL$77-SUM(DL$92:DL135),$F136-SUM($G136:DK136)),0)</f>
        <v>0</v>
      </c>
      <c r="DM136" s="203">
        <f>IF(AND(DM$2&gt;$D136,DM$2&lt;=EOMONTH($D136,MatCF)),MIN(DM$77-SUM(DM$92:DM135),$F136-SUM($G136:DL136)),0)</f>
        <v>0</v>
      </c>
      <c r="DN136" s="203">
        <f>IF(AND(DN$2&gt;$D136,DN$2&lt;=EOMONTH($D136,MatCF)),MIN(DN$77-SUM(DN$92:DN135),$F136-SUM($G136:DM136)),0)</f>
        <v>0</v>
      </c>
      <c r="DO136" s="203">
        <f>IF(AND(DO$2&gt;$D136,DO$2&lt;=EOMONTH($D136,MatCF)),MIN(DO$77-SUM(DO$92:DO135),$F136-SUM($G136:DN136)),0)</f>
        <v>0</v>
      </c>
      <c r="DP136" s="203">
        <f>IF(AND(DP$2&gt;$D136,DP$2&lt;=EOMONTH($D136,MatCF)),MIN(DP$77-SUM(DP$92:DP135),$F136-SUM($G136:DO136)),0)</f>
        <v>0</v>
      </c>
      <c r="DQ136" s="203">
        <f>IF(AND(DQ$2&gt;$D136,DQ$2&lt;=EOMONTH($D136,MatCF)),MIN(DQ$77-SUM(DQ$92:DQ135),$F136-SUM($G136:DP136)),0)</f>
        <v>0</v>
      </c>
      <c r="DR136" s="203">
        <f>IF(AND(DR$2&gt;$D136,DR$2&lt;=EOMONTH($D136,MatCF)),MIN(DR$77-SUM(DR$92:DR135),$F136-SUM($G136:DQ136)),0)</f>
        <v>0</v>
      </c>
      <c r="DS136" s="203">
        <f>IF(AND(DS$2&gt;$D136,DS$2&lt;=EOMONTH($D136,MatCF)),MIN(DS$77-SUM(DS$92:DS135),$F136-SUM($G136:DR136)),0)</f>
        <v>0</v>
      </c>
    </row>
    <row r="137" spans="1:123" ht="12.5" x14ac:dyDescent="0.25">
      <c r="A137" s="171">
        <f t="shared" si="680"/>
        <v>45</v>
      </c>
      <c r="B137" s="226"/>
      <c r="C137" s="227"/>
      <c r="D137" s="226">
        <v>48029</v>
      </c>
      <c r="E137" s="171"/>
      <c r="F137" s="203">
        <f ca="1"/>
        <v>0</v>
      </c>
      <c r="G137" s="203"/>
      <c r="H137" s="203">
        <f>IF(AND(H$2&gt;$D137,H$2&lt;=EOMONTH($D137,MatCF)),MIN(H$77-SUM(H$92:H136),$F137-SUM(G137:$G137)),0)</f>
        <v>0</v>
      </c>
      <c r="I137" s="203">
        <f>IF(AND(I$2&gt;$D137,I$2&lt;=EOMONTH($D137,MatCF)),MIN(I$77-SUM(I$92:I136),$F137-SUM($G137:H137)),0)</f>
        <v>0</v>
      </c>
      <c r="J137" s="203">
        <f>IF(AND(J$2&gt;$D137,J$2&lt;=EOMONTH($D137,MatCF)),MIN(J$77-SUM(J$92:J136),$F137-SUM($G137:I137)),0)</f>
        <v>0</v>
      </c>
      <c r="K137" s="203">
        <f>IF(AND(K$2&gt;$D137,K$2&lt;=EOMONTH($D137,MatCF)),MIN(K$77-SUM(K$92:K136),$F137-SUM($G137:J137)),0)</f>
        <v>0</v>
      </c>
      <c r="L137" s="203">
        <f>IF(AND(L$2&gt;$D137,L$2&lt;=EOMONTH($D137,MatCF)),MIN(L$77-SUM(L$92:L136),$F137-SUM($G137:K137)),0)</f>
        <v>0</v>
      </c>
      <c r="M137" s="203">
        <f>IF(AND(M$2&gt;$D137,M$2&lt;=EOMONTH($D137,MatCF)),MIN(M$77-SUM(M$92:M136),$F137-SUM($G137:L137)),0)</f>
        <v>0</v>
      </c>
      <c r="N137" s="203">
        <f>IF(AND(N$2&gt;$D137,N$2&lt;=EOMONTH($D137,MatCF)),MIN(N$77-SUM(N$92:N136),$F137-SUM($G137:M137)),0)</f>
        <v>0</v>
      </c>
      <c r="O137" s="203">
        <f>IF(AND(O$2&gt;$D137,O$2&lt;=EOMONTH($D137,MatCF)),MIN(O$77-SUM(O$92:O136),$F137-SUM($G137:N137)),0)</f>
        <v>0</v>
      </c>
      <c r="P137" s="203">
        <f>IF(AND(P$2&gt;$D137,P$2&lt;=EOMONTH($D137,MatCF)),MIN(P$77-SUM(P$92:P136),$F137-SUM($G137:O137)),0)</f>
        <v>0</v>
      </c>
      <c r="Q137" s="203">
        <f>IF(AND(Q$2&gt;$D137,Q$2&lt;=EOMONTH($D137,MatCF)),MIN(Q$77-SUM(Q$92:Q136),$F137-SUM($G137:P137)),0)</f>
        <v>0</v>
      </c>
      <c r="R137" s="203">
        <f>IF(AND(R$2&gt;$D137,R$2&lt;=EOMONTH($D137,MatCF)),MIN(R$77-SUM(R$92:R136),$F137-SUM($G137:Q137)),0)</f>
        <v>0</v>
      </c>
      <c r="S137" s="203">
        <f>IF(AND(S$2&gt;$D137,S$2&lt;=EOMONTH($D137,MatCF)),MIN(S$77-SUM(S$92:S136),$F137-SUM($G137:R137)),0)</f>
        <v>0</v>
      </c>
      <c r="T137" s="203">
        <f>IF(AND(T$2&gt;$D137,T$2&lt;=EOMONTH($D137,MatCF)),MIN(T$77-SUM(T$92:T136),$F137-SUM($G137:S137)),0)</f>
        <v>0</v>
      </c>
      <c r="U137" s="203">
        <f>IF(AND(U$2&gt;$D137,U$2&lt;=EOMONTH($D137,MatCF)),MIN(U$77-SUM(U$92:U136),$F137-SUM($G137:T137)),0)</f>
        <v>0</v>
      </c>
      <c r="V137" s="203">
        <f>IF(AND(V$2&gt;$D137,V$2&lt;=EOMONTH($D137,MatCF)),MIN(V$77-SUM(V$92:V136),$F137-SUM($G137:U137)),0)</f>
        <v>0</v>
      </c>
      <c r="W137" s="203">
        <f>IF(AND(W$2&gt;$D137,W$2&lt;=EOMONTH($D137,MatCF)),MIN(W$77-SUM(W$92:W136),$F137-SUM($G137:V137)),0)</f>
        <v>0</v>
      </c>
      <c r="X137" s="203">
        <f>IF(AND(X$2&gt;$D137,X$2&lt;=EOMONTH($D137,MatCF)),MIN(X$77-SUM(X$92:X136),$F137-SUM($G137:W137)),0)</f>
        <v>0</v>
      </c>
      <c r="Y137" s="203">
        <f>IF(AND(Y$2&gt;$D137,Y$2&lt;=EOMONTH($D137,MatCF)),MIN(Y$77-SUM(Y$92:Y136),$F137-SUM($G137:X137)),0)</f>
        <v>0</v>
      </c>
      <c r="Z137" s="203">
        <f>IF(AND(Z$2&gt;$D137,Z$2&lt;=EOMONTH($D137,MatCF)),MIN(Z$77-SUM(Z$92:Z136),$F137-SUM($G137:Y137)),0)</f>
        <v>0</v>
      </c>
      <c r="AA137" s="203">
        <f>IF(AND(AA$2&gt;$D137,AA$2&lt;=EOMONTH($D137,MatCF)),MIN(AA$77-SUM(AA$92:AA136),$F137-SUM($G137:Z137)),0)</f>
        <v>0</v>
      </c>
      <c r="AB137" s="203">
        <f>IF(AND(AB$2&gt;$D137,AB$2&lt;=EOMONTH($D137,MatCF)),MIN(AB$77-SUM(AB$92:AB136),$F137-SUM($G137:AA137)),0)</f>
        <v>0</v>
      </c>
      <c r="AC137" s="203">
        <f>IF(AND(AC$2&gt;$D137,AC$2&lt;=EOMONTH($D137,MatCF)),MIN(AC$77-SUM(AC$92:AC136),$F137-SUM($G137:AB137)),0)</f>
        <v>0</v>
      </c>
      <c r="AD137" s="203">
        <f>IF(AND(AD$2&gt;$D137,AD$2&lt;=EOMONTH($D137,MatCF)),MIN(AD$77-SUM(AD$92:AD136),$F137-SUM($G137:AC137)),0)</f>
        <v>0</v>
      </c>
      <c r="AE137" s="203">
        <f>IF(AND(AE$2&gt;$D137,AE$2&lt;=EOMONTH($D137,MatCF)),MIN(AE$77-SUM(AE$92:AE136),$F137-SUM($G137:AD137)),0)</f>
        <v>0</v>
      </c>
      <c r="AF137" s="203">
        <f>IF(AND(AF$2&gt;$D137,AF$2&lt;=EOMONTH($D137,MatCF)),MIN(AF$77-SUM(AF$92:AF136),$F137-SUM($G137:AE137)),0)</f>
        <v>0</v>
      </c>
      <c r="AG137" s="203">
        <f>IF(AND(AG$2&gt;$D137,AG$2&lt;=EOMONTH($D137,MatCF)),MIN(AG$77-SUM(AG$92:AG136),$F137-SUM($G137:AF137)),0)</f>
        <v>0</v>
      </c>
      <c r="AH137" s="203">
        <f>IF(AND(AH$2&gt;$D137,AH$2&lt;=EOMONTH($D137,MatCF)),MIN(AH$77-SUM(AH$92:AH136),$F137-SUM($G137:AG137)),0)</f>
        <v>0</v>
      </c>
      <c r="AI137" s="203">
        <f>IF(AND(AI$2&gt;$D137,AI$2&lt;=EOMONTH($D137,MatCF)),MIN(AI$77-SUM(AI$92:AI136),$F137-SUM($G137:AH137)),0)</f>
        <v>0</v>
      </c>
      <c r="AJ137" s="203">
        <f>IF(AND(AJ$2&gt;$D137,AJ$2&lt;=EOMONTH($D137,MatCF)),MIN(AJ$77-SUM(AJ$92:AJ136),$F137-SUM($G137:AI137)),0)</f>
        <v>0</v>
      </c>
      <c r="AK137" s="203">
        <f>IF(AND(AK$2&gt;$D137,AK$2&lt;=EOMONTH($D137,MatCF)),MIN(AK$77-SUM(AK$92:AK136),$F137-SUM($G137:AJ137)),0)</f>
        <v>0</v>
      </c>
      <c r="AL137" s="203">
        <f>IF(AND(AL$2&gt;$D137,AL$2&lt;=EOMONTH($D137,MatCF)),MIN(AL$77-SUM(AL$92:AL136),$F137-SUM($G137:AK137)),0)</f>
        <v>0</v>
      </c>
      <c r="AM137" s="203">
        <f>IF(AND(AM$2&gt;$D137,AM$2&lt;=EOMONTH($D137,MatCF)),MIN(AM$77-SUM(AM$92:AM136),$F137-SUM($G137:AL137)),0)</f>
        <v>0</v>
      </c>
      <c r="AN137" s="203">
        <f>IF(AND(AN$2&gt;$D137,AN$2&lt;=EOMONTH($D137,MatCF)),MIN(AN$77-SUM(AN$92:AN136),$F137-SUM($G137:AM137)),0)</f>
        <v>0</v>
      </c>
      <c r="AO137" s="203">
        <f>IF(AND(AO$2&gt;$D137,AO$2&lt;=EOMONTH($D137,MatCF)),MIN(AO$77-SUM(AO$92:AO136),$F137-SUM($G137:AN137)),0)</f>
        <v>0</v>
      </c>
      <c r="AP137" s="203">
        <f>IF(AND(AP$2&gt;$D137,AP$2&lt;=EOMONTH($D137,MatCF)),MIN(AP$77-SUM(AP$92:AP136),$F137-SUM($G137:AO137)),0)</f>
        <v>0</v>
      </c>
      <c r="AQ137" s="203">
        <f>IF(AND(AQ$2&gt;$D137,AQ$2&lt;=EOMONTH($D137,MatCF)),MIN(AQ$77-SUM(AQ$92:AQ136),$F137-SUM($G137:AP137)),0)</f>
        <v>0</v>
      </c>
      <c r="AR137" s="203">
        <f>IF(AND(AR$2&gt;$D137,AR$2&lt;=EOMONTH($D137,MatCF)),MIN(AR$77-SUM(AR$92:AR136),$F137-SUM($G137:AQ137)),0)</f>
        <v>0</v>
      </c>
      <c r="AS137" s="203">
        <f>IF(AND(AS$2&gt;$D137,AS$2&lt;=EOMONTH($D137,MatCF)),MIN(AS$77-SUM(AS$92:AS136),$F137-SUM($G137:AR137)),0)</f>
        <v>0</v>
      </c>
      <c r="AT137" s="203">
        <f>IF(AND(AT$2&gt;$D137,AT$2&lt;=EOMONTH($D137,MatCF)),MIN(AT$77-SUM(AT$92:AT136),$F137-SUM($G137:AS137)),0)</f>
        <v>0</v>
      </c>
      <c r="AU137" s="203">
        <f>IF(AND(AU$2&gt;$D137,AU$2&lt;=EOMONTH($D137,MatCF)),MIN(AU$77-SUM(AU$92:AU136),$F137-SUM($G137:AT137)),0)</f>
        <v>0</v>
      </c>
      <c r="AV137" s="203">
        <f>IF(AND(AV$2&gt;$D137,AV$2&lt;=EOMONTH($D137,MatCF)),MIN(AV$77-SUM(AV$92:AV136),$F137-SUM($G137:AU137)),0)</f>
        <v>0</v>
      </c>
      <c r="AW137" s="203">
        <f>IF(AND(AW$2&gt;$D137,AW$2&lt;=EOMONTH($D137,MatCF)),MIN(AW$77-SUM(AW$92:AW136),$F137-SUM($G137:AV137)),0)</f>
        <v>0</v>
      </c>
      <c r="AX137" s="203">
        <f>IF(AND(AX$2&gt;$D137,AX$2&lt;=EOMONTH($D137,MatCF)),MIN(AX$77-SUM(AX$92:AX136),$F137-SUM($G137:AW137)),0)</f>
        <v>0</v>
      </c>
      <c r="AY137" s="203">
        <f>IF(AND(AY$2&gt;$D137,AY$2&lt;=EOMONTH($D137,MatCF)),MIN(AY$77-SUM(AY$92:AY136),$F137-SUM($G137:AX137)),0)</f>
        <v>0</v>
      </c>
      <c r="AZ137" s="203">
        <f>IF(AND(AZ$2&gt;$D137,AZ$2&lt;=EOMONTH($D137,MatCF)),MIN(AZ$77-SUM(AZ$92:AZ136),$F137-SUM($G137:AY137)),0)</f>
        <v>0</v>
      </c>
      <c r="BA137" s="203">
        <f ca="1">IF(AND(BA$2&gt;$D137,BA$2&lt;=EOMONTH($D137,MatCF)),MIN(BA$77-SUM(BA$92:BA136),$F137-SUM($G137:AZ137)),0)</f>
        <v>0</v>
      </c>
      <c r="BB137" s="203">
        <f ca="1">IF(AND(BB$2&gt;$D137,BB$2&lt;=EOMONTH($D137,MatCF)),MIN(BB$77-SUM(BB$92:BB136),$F137-SUM($G137:BA137)),0)</f>
        <v>0</v>
      </c>
      <c r="BC137" s="203">
        <f ca="1">IF(AND(BC$2&gt;$D137,BC$2&lt;=EOMONTH($D137,MatCF)),MIN(BC$77-SUM(BC$92:BC136),$F137-SUM($G137:BB137)),0)</f>
        <v>0</v>
      </c>
      <c r="BD137" s="203">
        <f ca="1">IF(AND(BD$2&gt;$D137,BD$2&lt;=EOMONTH($D137,MatCF)),MIN(BD$77-SUM(BD$92:BD136),$F137-SUM($G137:BC137)),0)</f>
        <v>0</v>
      </c>
      <c r="BE137" s="203">
        <f ca="1">IF(AND(BE$2&gt;$D137,BE$2&lt;=EOMONTH($D137,MatCF)),MIN(BE$77-SUM(BE$92:BE136),$F137-SUM($G137:BD137)),0)</f>
        <v>0</v>
      </c>
      <c r="BF137" s="203">
        <f ca="1">IF(AND(BF$2&gt;$D137,BF$2&lt;=EOMONTH($D137,MatCF)),MIN(BF$77-SUM(BF$92:BF136),$F137-SUM($G137:BE137)),0)</f>
        <v>0</v>
      </c>
      <c r="BG137" s="203">
        <f ca="1">IF(AND(BG$2&gt;$D137,BG$2&lt;=EOMONTH($D137,MatCF)),MIN(BG$77-SUM(BG$92:BG136),$F137-SUM($G137:BF137)),0)</f>
        <v>0</v>
      </c>
      <c r="BH137" s="203">
        <f ca="1">IF(AND(BH$2&gt;$D137,BH$2&lt;=EOMONTH($D137,MatCF)),MIN(BH$77-SUM(BH$92:BH136),$F137-SUM($G137:BG137)),0)</f>
        <v>0</v>
      </c>
      <c r="BI137" s="203">
        <f ca="1">IF(AND(BI$2&gt;$D137,BI$2&lt;=EOMONTH($D137,MatCF)),MIN(BI$77-SUM(BI$92:BI136),$F137-SUM($G137:BH137)),0)</f>
        <v>0</v>
      </c>
      <c r="BJ137" s="203">
        <f ca="1">IF(AND(BJ$2&gt;$D137,BJ$2&lt;=EOMONTH($D137,MatCF)),MIN(BJ$77-SUM(BJ$92:BJ136),$F137-SUM($G137:BI137)),0)</f>
        <v>0</v>
      </c>
      <c r="BK137" s="203">
        <f ca="1">IF(AND(BK$2&gt;$D137,BK$2&lt;=EOMONTH($D137,MatCF)),MIN(BK$77-SUM(BK$92:BK136),$F137-SUM($G137:BJ137)),0)</f>
        <v>0</v>
      </c>
      <c r="BL137" s="203">
        <f ca="1">IF(AND(BL$2&gt;$D137,BL$2&lt;=EOMONTH($D137,MatCF)),MIN(BL$77-SUM(BL$92:BL136),$F137-SUM($G137:BK137)),0)</f>
        <v>0</v>
      </c>
      <c r="BM137" s="203">
        <f ca="1">IF(AND(BM$2&gt;$D137,BM$2&lt;=EOMONTH($D137,MatCF)),MIN(BM$77-SUM(BM$92:BM136),$F137-SUM($G137:BL137)),0)</f>
        <v>0</v>
      </c>
      <c r="BN137" s="203">
        <f ca="1">IF(AND(BN$2&gt;$D137,BN$2&lt;=EOMONTH($D137,MatCF)),MIN(BN$77-SUM(BN$92:BN136),$F137-SUM($G137:BM137)),0)</f>
        <v>0</v>
      </c>
      <c r="BO137" s="203">
        <f ca="1">IF(AND(BO$2&gt;$D137,BO$2&lt;=EOMONTH($D137,MatCF)),MIN(BO$77-SUM(BO$92:BO136),$F137-SUM($G137:BN137)),0)</f>
        <v>0</v>
      </c>
      <c r="BP137" s="203">
        <f ca="1">IF(AND(BP$2&gt;$D137,BP$2&lt;=EOMONTH($D137,MatCF)),MIN(BP$77-SUM(BP$92:BP136),$F137-SUM($G137:BO137)),0)</f>
        <v>0</v>
      </c>
      <c r="BQ137" s="203">
        <f ca="1">IF(AND(BQ$2&gt;$D137,BQ$2&lt;=EOMONTH($D137,MatCF)),MIN(BQ$77-SUM(BQ$92:BQ136),$F137-SUM($G137:BP137)),0)</f>
        <v>0</v>
      </c>
      <c r="BR137" s="203">
        <f ca="1">IF(AND(BR$2&gt;$D137,BR$2&lt;=EOMONTH($D137,MatCF)),MIN(BR$77-SUM(BR$92:BR136),$F137-SUM($G137:BQ137)),0)</f>
        <v>0</v>
      </c>
      <c r="BS137" s="203">
        <f ca="1">IF(AND(BS$2&gt;$D137,BS$2&lt;=EOMONTH($D137,MatCF)),MIN(BS$77-SUM(BS$92:BS136),$F137-SUM($G137:BR137)),0)</f>
        <v>0</v>
      </c>
      <c r="BT137" s="203">
        <f ca="1">IF(AND(BT$2&gt;$D137,BT$2&lt;=EOMONTH($D137,MatCF)),MIN(BT$77-SUM(BT$92:BT136),$F137-SUM($G137:BS137)),0)</f>
        <v>0</v>
      </c>
      <c r="BU137" s="203">
        <f ca="1">IF(AND(BU$2&gt;$D137,BU$2&lt;=EOMONTH($D137,MatCF)),MIN(BU$77-SUM(BU$92:BU136),$F137-SUM($G137:BT137)),0)</f>
        <v>0</v>
      </c>
      <c r="BV137" s="203">
        <f ca="1">IF(AND(BV$2&gt;$D137,BV$2&lt;=EOMONTH($D137,MatCF)),MIN(BV$77-SUM(BV$92:BV136),$F137-SUM($G137:BU137)),0)</f>
        <v>0</v>
      </c>
      <c r="BW137" s="203">
        <f ca="1">IF(AND(BW$2&gt;$D137,BW$2&lt;=EOMONTH($D137,MatCF)),MIN(BW$77-SUM(BW$92:BW136),$F137-SUM($G137:BV137)),0)</f>
        <v>0</v>
      </c>
      <c r="BX137" s="203">
        <f ca="1">IF(AND(BX$2&gt;$D137,BX$2&lt;=EOMONTH($D137,MatCF)),MIN(BX$77-SUM(BX$92:BX136),$F137-SUM($G137:BW137)),0)</f>
        <v>0</v>
      </c>
      <c r="BY137" s="203">
        <f ca="1">IF(AND(BY$2&gt;$D137,BY$2&lt;=EOMONTH($D137,MatCF)),MIN(BY$77-SUM(BY$92:BY136),$F137-SUM($G137:BX137)),0)</f>
        <v>0</v>
      </c>
      <c r="BZ137" s="203">
        <f ca="1">IF(AND(BZ$2&gt;$D137,BZ$2&lt;=EOMONTH($D137,MatCF)),MIN(BZ$77-SUM(BZ$92:BZ136),$F137-SUM($G137:BY137)),0)</f>
        <v>0</v>
      </c>
      <c r="CA137" s="203">
        <f ca="1">IF(AND(CA$2&gt;$D137,CA$2&lt;=EOMONTH($D137,MatCF)),MIN(CA$77-SUM(CA$92:CA136),$F137-SUM($G137:BZ137)),0)</f>
        <v>0</v>
      </c>
      <c r="CB137" s="203">
        <f ca="1">IF(AND(CB$2&gt;$D137,CB$2&lt;=EOMONTH($D137,MatCF)),MIN(CB$77-SUM(CB$92:CB136),$F137-SUM($G137:CA137)),0)</f>
        <v>0</v>
      </c>
      <c r="CC137" s="203">
        <f ca="1">IF(AND(CC$2&gt;$D137,CC$2&lt;=EOMONTH($D137,MatCF)),MIN(CC$77-SUM(CC$92:CC136),$F137-SUM($G137:CB137)),0)</f>
        <v>0</v>
      </c>
      <c r="CD137" s="203">
        <f ca="1">IF(AND(CD$2&gt;$D137,CD$2&lt;=EOMONTH($D137,MatCF)),MIN(CD$77-SUM(CD$92:CD136),$F137-SUM($G137:CC137)),0)</f>
        <v>0</v>
      </c>
      <c r="CE137" s="203">
        <f ca="1">IF(AND(CE$2&gt;$D137,CE$2&lt;=EOMONTH($D137,MatCF)),MIN(CE$77-SUM(CE$92:CE136),$F137-SUM($G137:CD137)),0)</f>
        <v>0</v>
      </c>
      <c r="CF137" s="203">
        <f ca="1">IF(AND(CF$2&gt;$D137,CF$2&lt;=EOMONTH($D137,MatCF)),MIN(CF$77-SUM(CF$92:CF136),$F137-SUM($G137:CE137)),0)</f>
        <v>0</v>
      </c>
      <c r="CG137" s="203">
        <f ca="1">IF(AND(CG$2&gt;$D137,CG$2&lt;=EOMONTH($D137,MatCF)),MIN(CG$77-SUM(CG$92:CG136),$F137-SUM($G137:CF137)),0)</f>
        <v>0</v>
      </c>
      <c r="CH137" s="203">
        <f ca="1">IF(AND(CH$2&gt;$D137,CH$2&lt;=EOMONTH($D137,MatCF)),MIN(CH$77-SUM(CH$92:CH136),$F137-SUM($G137:CG137)),0)</f>
        <v>0</v>
      </c>
      <c r="CI137" s="203">
        <f ca="1">IF(AND(CI$2&gt;$D137,CI$2&lt;=EOMONTH($D137,MatCF)),MIN(CI$77-SUM(CI$92:CI136),$F137-SUM($G137:CH137)),0)</f>
        <v>0</v>
      </c>
      <c r="CJ137" s="203">
        <f ca="1">IF(AND(CJ$2&gt;$D137,CJ$2&lt;=EOMONTH($D137,MatCF)),MIN(CJ$77-SUM(CJ$92:CJ136),$F137-SUM($G137:CI137)),0)</f>
        <v>0</v>
      </c>
      <c r="CK137" s="203">
        <f ca="1">IF(AND(CK$2&gt;$D137,CK$2&lt;=EOMONTH($D137,MatCF)),MIN(CK$77-SUM(CK$92:CK136),$F137-SUM($G137:CJ137)),0)</f>
        <v>0</v>
      </c>
      <c r="CL137" s="203">
        <f ca="1">IF(AND(CL$2&gt;$D137,CL$2&lt;=EOMONTH($D137,MatCF)),MIN(CL$77-SUM(CL$92:CL136),$F137-SUM($G137:CK137)),0)</f>
        <v>0</v>
      </c>
      <c r="CM137" s="203">
        <f ca="1">IF(AND(CM$2&gt;$D137,CM$2&lt;=EOMONTH($D137,MatCF)),MIN(CM$77-SUM(CM$92:CM136),$F137-SUM($G137:CL137)),0)</f>
        <v>0</v>
      </c>
      <c r="CN137" s="203">
        <f ca="1">IF(AND(CN$2&gt;$D137,CN$2&lt;=EOMONTH($D137,MatCF)),MIN(CN$77-SUM(CN$92:CN136),$F137-SUM($G137:CM137)),0)</f>
        <v>0</v>
      </c>
      <c r="CO137" s="203">
        <f ca="1">IF(AND(CO$2&gt;$D137,CO$2&lt;=EOMONTH($D137,MatCF)),MIN(CO$77-SUM(CO$92:CO136),$F137-SUM($G137:CN137)),0)</f>
        <v>0</v>
      </c>
      <c r="CP137" s="203">
        <f ca="1">IF(AND(CP$2&gt;$D137,CP$2&lt;=EOMONTH($D137,MatCF)),MIN(CP$77-SUM(CP$92:CP136),$F137-SUM($G137:CO137)),0)</f>
        <v>0</v>
      </c>
      <c r="CQ137" s="203">
        <f ca="1">IF(AND(CQ$2&gt;$D137,CQ$2&lt;=EOMONTH($D137,MatCF)),MIN(CQ$77-SUM(CQ$92:CQ136),$F137-SUM($G137:CP137)),0)</f>
        <v>0</v>
      </c>
      <c r="CR137" s="203">
        <f ca="1">IF(AND(CR$2&gt;$D137,CR$2&lt;=EOMONTH($D137,MatCF)),MIN(CR$77-SUM(CR$92:CR136),$F137-SUM($G137:CQ137)),0)</f>
        <v>0</v>
      </c>
      <c r="CS137" s="203">
        <f ca="1">IF(AND(CS$2&gt;$D137,CS$2&lt;=EOMONTH($D137,MatCF)),MIN(CS$77-SUM(CS$92:CS136),$F137-SUM($G137:CR137)),0)</f>
        <v>0</v>
      </c>
      <c r="CT137" s="203">
        <f ca="1">IF(AND(CT$2&gt;$D137,CT$2&lt;=EOMONTH($D137,MatCF)),MIN(CT$77-SUM(CT$92:CT136),$F137-SUM($G137:CS137)),0)</f>
        <v>0</v>
      </c>
      <c r="CU137" s="203">
        <f ca="1">IF(AND(CU$2&gt;$D137,CU$2&lt;=EOMONTH($D137,MatCF)),MIN(CU$77-SUM(CU$92:CU136),$F137-SUM($G137:CT137)),0)</f>
        <v>0</v>
      </c>
      <c r="CV137" s="203">
        <f ca="1">IF(AND(CV$2&gt;$D137,CV$2&lt;=EOMONTH($D137,MatCF)),MIN(CV$77-SUM(CV$92:CV136),$F137-SUM($G137:CU137)),0)</f>
        <v>0</v>
      </c>
      <c r="CW137" s="203">
        <f ca="1">IF(AND(CW$2&gt;$D137,CW$2&lt;=EOMONTH($D137,MatCF)),MIN(CW$77-SUM(CW$92:CW136),$F137-SUM($G137:CV137)),0)</f>
        <v>0</v>
      </c>
      <c r="CX137" s="203">
        <f ca="1">IF(AND(CX$2&gt;$D137,CX$2&lt;=EOMONTH($D137,MatCF)),MIN(CX$77-SUM(CX$92:CX136),$F137-SUM($G137:CW137)),0)</f>
        <v>0</v>
      </c>
      <c r="CY137" s="203">
        <f ca="1">IF(AND(CY$2&gt;$D137,CY$2&lt;=EOMONTH($D137,MatCF)),MIN(CY$77-SUM(CY$92:CY136),$F137-SUM($G137:CX137)),0)</f>
        <v>0</v>
      </c>
      <c r="CZ137" s="203">
        <f ca="1">IF(AND(CZ$2&gt;$D137,CZ$2&lt;=EOMONTH($D137,MatCF)),MIN(CZ$77-SUM(CZ$92:CZ136),$F137-SUM($G137:CY137)),0)</f>
        <v>0</v>
      </c>
      <c r="DA137" s="203">
        <f ca="1">IF(AND(DA$2&gt;$D137,DA$2&lt;=EOMONTH($D137,MatCF)),MIN(DA$77-SUM(DA$92:DA136),$F137-SUM($G137:CZ137)),0)</f>
        <v>0</v>
      </c>
      <c r="DB137" s="203">
        <f ca="1">IF(AND(DB$2&gt;$D137,DB$2&lt;=EOMONTH($D137,MatCF)),MIN(DB$77-SUM(DB$92:DB136),$F137-SUM($G137:DA137)),0)</f>
        <v>0</v>
      </c>
      <c r="DC137" s="203">
        <f ca="1">IF(AND(DC$2&gt;$D137,DC$2&lt;=EOMONTH($D137,MatCF)),MIN(DC$77-SUM(DC$92:DC136),$F137-SUM($G137:DB137)),0)</f>
        <v>0</v>
      </c>
      <c r="DD137" s="203">
        <f ca="1">IF(AND(DD$2&gt;$D137,DD$2&lt;=EOMONTH($D137,MatCF)),MIN(DD$77-SUM(DD$92:DD136),$F137-SUM($G137:DC137)),0)</f>
        <v>0</v>
      </c>
      <c r="DE137" s="203">
        <f ca="1">IF(AND(DE$2&gt;$D137,DE$2&lt;=EOMONTH($D137,MatCF)),MIN(DE$77-SUM(DE$92:DE136),$F137-SUM($G137:DD137)),0)</f>
        <v>0</v>
      </c>
      <c r="DF137" s="203">
        <f ca="1">IF(AND(DF$2&gt;$D137,DF$2&lt;=EOMONTH($D137,MatCF)),MIN(DF$77-SUM(DF$92:DF136),$F137-SUM($G137:DE137)),0)</f>
        <v>0</v>
      </c>
      <c r="DG137" s="203">
        <f ca="1">IF(AND(DG$2&gt;$D137,DG$2&lt;=EOMONTH($D137,MatCF)),MIN(DG$77-SUM(DG$92:DG136),$F137-SUM($G137:DF137)),0)</f>
        <v>0</v>
      </c>
      <c r="DH137" s="203">
        <f ca="1">IF(AND(DH$2&gt;$D137,DH$2&lt;=EOMONTH($D137,MatCF)),MIN(DH$77-SUM(DH$92:DH136),$F137-SUM($G137:DG137)),0)</f>
        <v>0</v>
      </c>
      <c r="DI137" s="203">
        <f>IF(AND(DI$2&gt;$D137,DI$2&lt;=EOMONTH($D137,MatCF)),MIN(DI$77-SUM(DI$92:DI136),$F137-SUM($G137:DH137)),0)</f>
        <v>0</v>
      </c>
      <c r="DJ137" s="203">
        <f>IF(AND(DJ$2&gt;$D137,DJ$2&lt;=EOMONTH($D137,MatCF)),MIN(DJ$77-SUM(DJ$92:DJ136),$F137-SUM($G137:DI137)),0)</f>
        <v>0</v>
      </c>
      <c r="DK137" s="203">
        <f>IF(AND(DK$2&gt;$D137,DK$2&lt;=EOMONTH($D137,MatCF)),MIN(DK$77-SUM(DK$92:DK136),$F137-SUM($G137:DJ137)),0)</f>
        <v>0</v>
      </c>
      <c r="DL137" s="203">
        <f>IF(AND(DL$2&gt;$D137,DL$2&lt;=EOMONTH($D137,MatCF)),MIN(DL$77-SUM(DL$92:DL136),$F137-SUM($G137:DK137)),0)</f>
        <v>0</v>
      </c>
      <c r="DM137" s="203">
        <f>IF(AND(DM$2&gt;$D137,DM$2&lt;=EOMONTH($D137,MatCF)),MIN(DM$77-SUM(DM$92:DM136),$F137-SUM($G137:DL137)),0)</f>
        <v>0</v>
      </c>
      <c r="DN137" s="203">
        <f>IF(AND(DN$2&gt;$D137,DN$2&lt;=EOMONTH($D137,MatCF)),MIN(DN$77-SUM(DN$92:DN136),$F137-SUM($G137:DM137)),0)</f>
        <v>0</v>
      </c>
      <c r="DO137" s="203">
        <f>IF(AND(DO$2&gt;$D137,DO$2&lt;=EOMONTH($D137,MatCF)),MIN(DO$77-SUM(DO$92:DO136),$F137-SUM($G137:DN137)),0)</f>
        <v>0</v>
      </c>
      <c r="DP137" s="203">
        <f>IF(AND(DP$2&gt;$D137,DP$2&lt;=EOMONTH($D137,MatCF)),MIN(DP$77-SUM(DP$92:DP136),$F137-SUM($G137:DO137)),0)</f>
        <v>0</v>
      </c>
      <c r="DQ137" s="203">
        <f>IF(AND(DQ$2&gt;$D137,DQ$2&lt;=EOMONTH($D137,MatCF)),MIN(DQ$77-SUM(DQ$92:DQ136),$F137-SUM($G137:DP137)),0)</f>
        <v>0</v>
      </c>
      <c r="DR137" s="203">
        <f>IF(AND(DR$2&gt;$D137,DR$2&lt;=EOMONTH($D137,MatCF)),MIN(DR$77-SUM(DR$92:DR136),$F137-SUM($G137:DQ137)),0)</f>
        <v>0</v>
      </c>
      <c r="DS137" s="203">
        <f>IF(AND(DS$2&gt;$D137,DS$2&lt;=EOMONTH($D137,MatCF)),MIN(DS$77-SUM(DS$92:DS136),$F137-SUM($G137:DR137)),0)</f>
        <v>0</v>
      </c>
    </row>
    <row r="138" spans="1:123" ht="12.5" x14ac:dyDescent="0.25">
      <c r="A138" s="171">
        <f t="shared" si="680"/>
        <v>46</v>
      </c>
      <c r="B138" s="226"/>
      <c r="C138" s="227"/>
      <c r="D138" s="226">
        <v>48121</v>
      </c>
      <c r="E138" s="171"/>
      <c r="F138" s="203">
        <f ca="1"/>
        <v>0</v>
      </c>
      <c r="G138" s="203"/>
      <c r="H138" s="203">
        <f>IF(AND(H$2&gt;$D138,H$2&lt;=EOMONTH($D138,MatCF)),MIN(H$77-SUM(H$92:H137),$F138-SUM(G138:$G138)),0)</f>
        <v>0</v>
      </c>
      <c r="I138" s="203">
        <f>IF(AND(I$2&gt;$D138,I$2&lt;=EOMONTH($D138,MatCF)),MIN(I$77-SUM(I$92:I137),$F138-SUM($G138:H138)),0)</f>
        <v>0</v>
      </c>
      <c r="J138" s="203">
        <f>IF(AND(J$2&gt;$D138,J$2&lt;=EOMONTH($D138,MatCF)),MIN(J$77-SUM(J$92:J137),$F138-SUM($G138:I138)),0)</f>
        <v>0</v>
      </c>
      <c r="K138" s="203">
        <f>IF(AND(K$2&gt;$D138,K$2&lt;=EOMONTH($D138,MatCF)),MIN(K$77-SUM(K$92:K137),$F138-SUM($G138:J138)),0)</f>
        <v>0</v>
      </c>
      <c r="L138" s="203">
        <f>IF(AND(L$2&gt;$D138,L$2&lt;=EOMONTH($D138,MatCF)),MIN(L$77-SUM(L$92:L137),$F138-SUM($G138:K138)),0)</f>
        <v>0</v>
      </c>
      <c r="M138" s="203">
        <f>IF(AND(M$2&gt;$D138,M$2&lt;=EOMONTH($D138,MatCF)),MIN(M$77-SUM(M$92:M137),$F138-SUM($G138:L138)),0)</f>
        <v>0</v>
      </c>
      <c r="N138" s="203">
        <f>IF(AND(N$2&gt;$D138,N$2&lt;=EOMONTH($D138,MatCF)),MIN(N$77-SUM(N$92:N137),$F138-SUM($G138:M138)),0)</f>
        <v>0</v>
      </c>
      <c r="O138" s="203">
        <f>IF(AND(O$2&gt;$D138,O$2&lt;=EOMONTH($D138,MatCF)),MIN(O$77-SUM(O$92:O137),$F138-SUM($G138:N138)),0)</f>
        <v>0</v>
      </c>
      <c r="P138" s="203">
        <f>IF(AND(P$2&gt;$D138,P$2&lt;=EOMONTH($D138,MatCF)),MIN(P$77-SUM(P$92:P137),$F138-SUM($G138:O138)),0)</f>
        <v>0</v>
      </c>
      <c r="Q138" s="203">
        <f>IF(AND(Q$2&gt;$D138,Q$2&lt;=EOMONTH($D138,MatCF)),MIN(Q$77-SUM(Q$92:Q137),$F138-SUM($G138:P138)),0)</f>
        <v>0</v>
      </c>
      <c r="R138" s="203">
        <f>IF(AND(R$2&gt;$D138,R$2&lt;=EOMONTH($D138,MatCF)),MIN(R$77-SUM(R$92:R137),$F138-SUM($G138:Q138)),0)</f>
        <v>0</v>
      </c>
      <c r="S138" s="203">
        <f>IF(AND(S$2&gt;$D138,S$2&lt;=EOMONTH($D138,MatCF)),MIN(S$77-SUM(S$92:S137),$F138-SUM($G138:R138)),0)</f>
        <v>0</v>
      </c>
      <c r="T138" s="203">
        <f>IF(AND(T$2&gt;$D138,T$2&lt;=EOMONTH($D138,MatCF)),MIN(T$77-SUM(T$92:T137),$F138-SUM($G138:S138)),0)</f>
        <v>0</v>
      </c>
      <c r="U138" s="203">
        <f>IF(AND(U$2&gt;$D138,U$2&lt;=EOMONTH($D138,MatCF)),MIN(U$77-SUM(U$92:U137),$F138-SUM($G138:T138)),0)</f>
        <v>0</v>
      </c>
      <c r="V138" s="203">
        <f>IF(AND(V$2&gt;$D138,V$2&lt;=EOMONTH($D138,MatCF)),MIN(V$77-SUM(V$92:V137),$F138-SUM($G138:U138)),0)</f>
        <v>0</v>
      </c>
      <c r="W138" s="203">
        <f>IF(AND(W$2&gt;$D138,W$2&lt;=EOMONTH($D138,MatCF)),MIN(W$77-SUM(W$92:W137),$F138-SUM($G138:V138)),0)</f>
        <v>0</v>
      </c>
      <c r="X138" s="203">
        <f>IF(AND(X$2&gt;$D138,X$2&lt;=EOMONTH($D138,MatCF)),MIN(X$77-SUM(X$92:X137),$F138-SUM($G138:W138)),0)</f>
        <v>0</v>
      </c>
      <c r="Y138" s="203">
        <f>IF(AND(Y$2&gt;$D138,Y$2&lt;=EOMONTH($D138,MatCF)),MIN(Y$77-SUM(Y$92:Y137),$F138-SUM($G138:X138)),0)</f>
        <v>0</v>
      </c>
      <c r="Z138" s="203">
        <f>IF(AND(Z$2&gt;$D138,Z$2&lt;=EOMONTH($D138,MatCF)),MIN(Z$77-SUM(Z$92:Z137),$F138-SUM($G138:Y138)),0)</f>
        <v>0</v>
      </c>
      <c r="AA138" s="203">
        <f>IF(AND(AA$2&gt;$D138,AA$2&lt;=EOMONTH($D138,MatCF)),MIN(AA$77-SUM(AA$92:AA137),$F138-SUM($G138:Z138)),0)</f>
        <v>0</v>
      </c>
      <c r="AB138" s="203">
        <f>IF(AND(AB$2&gt;$D138,AB$2&lt;=EOMONTH($D138,MatCF)),MIN(AB$77-SUM(AB$92:AB137),$F138-SUM($G138:AA138)),0)</f>
        <v>0</v>
      </c>
      <c r="AC138" s="203">
        <f>IF(AND(AC$2&gt;$D138,AC$2&lt;=EOMONTH($D138,MatCF)),MIN(AC$77-SUM(AC$92:AC137),$F138-SUM($G138:AB138)),0)</f>
        <v>0</v>
      </c>
      <c r="AD138" s="203">
        <f>IF(AND(AD$2&gt;$D138,AD$2&lt;=EOMONTH($D138,MatCF)),MIN(AD$77-SUM(AD$92:AD137),$F138-SUM($G138:AC138)),0)</f>
        <v>0</v>
      </c>
      <c r="AE138" s="203">
        <f>IF(AND(AE$2&gt;$D138,AE$2&lt;=EOMONTH($D138,MatCF)),MIN(AE$77-SUM(AE$92:AE137),$F138-SUM($G138:AD138)),0)</f>
        <v>0</v>
      </c>
      <c r="AF138" s="203">
        <f>IF(AND(AF$2&gt;$D138,AF$2&lt;=EOMONTH($D138,MatCF)),MIN(AF$77-SUM(AF$92:AF137),$F138-SUM($G138:AE138)),0)</f>
        <v>0</v>
      </c>
      <c r="AG138" s="203">
        <f>IF(AND(AG$2&gt;$D138,AG$2&lt;=EOMONTH($D138,MatCF)),MIN(AG$77-SUM(AG$92:AG137),$F138-SUM($G138:AF138)),0)</f>
        <v>0</v>
      </c>
      <c r="AH138" s="203">
        <f>IF(AND(AH$2&gt;$D138,AH$2&lt;=EOMONTH($D138,MatCF)),MIN(AH$77-SUM(AH$92:AH137),$F138-SUM($G138:AG138)),0)</f>
        <v>0</v>
      </c>
      <c r="AI138" s="203">
        <f>IF(AND(AI$2&gt;$D138,AI$2&lt;=EOMONTH($D138,MatCF)),MIN(AI$77-SUM(AI$92:AI137),$F138-SUM($G138:AH138)),0)</f>
        <v>0</v>
      </c>
      <c r="AJ138" s="203">
        <f>IF(AND(AJ$2&gt;$D138,AJ$2&lt;=EOMONTH($D138,MatCF)),MIN(AJ$77-SUM(AJ$92:AJ137),$F138-SUM($G138:AI138)),0)</f>
        <v>0</v>
      </c>
      <c r="AK138" s="203">
        <f>IF(AND(AK$2&gt;$D138,AK$2&lt;=EOMONTH($D138,MatCF)),MIN(AK$77-SUM(AK$92:AK137),$F138-SUM($G138:AJ138)),0)</f>
        <v>0</v>
      </c>
      <c r="AL138" s="203">
        <f>IF(AND(AL$2&gt;$D138,AL$2&lt;=EOMONTH($D138,MatCF)),MIN(AL$77-SUM(AL$92:AL137),$F138-SUM($G138:AK138)),0)</f>
        <v>0</v>
      </c>
      <c r="AM138" s="203">
        <f>IF(AND(AM$2&gt;$D138,AM$2&lt;=EOMONTH($D138,MatCF)),MIN(AM$77-SUM(AM$92:AM137),$F138-SUM($G138:AL138)),0)</f>
        <v>0</v>
      </c>
      <c r="AN138" s="203">
        <f>IF(AND(AN$2&gt;$D138,AN$2&lt;=EOMONTH($D138,MatCF)),MIN(AN$77-SUM(AN$92:AN137),$F138-SUM($G138:AM138)),0)</f>
        <v>0</v>
      </c>
      <c r="AO138" s="203">
        <f>IF(AND(AO$2&gt;$D138,AO$2&lt;=EOMONTH($D138,MatCF)),MIN(AO$77-SUM(AO$92:AO137),$F138-SUM($G138:AN138)),0)</f>
        <v>0</v>
      </c>
      <c r="AP138" s="203">
        <f>IF(AND(AP$2&gt;$D138,AP$2&lt;=EOMONTH($D138,MatCF)),MIN(AP$77-SUM(AP$92:AP137),$F138-SUM($G138:AO138)),0)</f>
        <v>0</v>
      </c>
      <c r="AQ138" s="203">
        <f>IF(AND(AQ$2&gt;$D138,AQ$2&lt;=EOMONTH($D138,MatCF)),MIN(AQ$77-SUM(AQ$92:AQ137),$F138-SUM($G138:AP138)),0)</f>
        <v>0</v>
      </c>
      <c r="AR138" s="203">
        <f>IF(AND(AR$2&gt;$D138,AR$2&lt;=EOMONTH($D138,MatCF)),MIN(AR$77-SUM(AR$92:AR137),$F138-SUM($G138:AQ138)),0)</f>
        <v>0</v>
      </c>
      <c r="AS138" s="203">
        <f>IF(AND(AS$2&gt;$D138,AS$2&lt;=EOMONTH($D138,MatCF)),MIN(AS$77-SUM(AS$92:AS137),$F138-SUM($G138:AR138)),0)</f>
        <v>0</v>
      </c>
      <c r="AT138" s="203">
        <f>IF(AND(AT$2&gt;$D138,AT$2&lt;=EOMONTH($D138,MatCF)),MIN(AT$77-SUM(AT$92:AT137),$F138-SUM($G138:AS138)),0)</f>
        <v>0</v>
      </c>
      <c r="AU138" s="203">
        <f>IF(AND(AU$2&gt;$D138,AU$2&lt;=EOMONTH($D138,MatCF)),MIN(AU$77-SUM(AU$92:AU137),$F138-SUM($G138:AT138)),0)</f>
        <v>0</v>
      </c>
      <c r="AV138" s="203">
        <f>IF(AND(AV$2&gt;$D138,AV$2&lt;=EOMONTH($D138,MatCF)),MIN(AV$77-SUM(AV$92:AV137),$F138-SUM($G138:AU138)),0)</f>
        <v>0</v>
      </c>
      <c r="AW138" s="203">
        <f>IF(AND(AW$2&gt;$D138,AW$2&lt;=EOMONTH($D138,MatCF)),MIN(AW$77-SUM(AW$92:AW137),$F138-SUM($G138:AV138)),0)</f>
        <v>0</v>
      </c>
      <c r="AX138" s="203">
        <f>IF(AND(AX$2&gt;$D138,AX$2&lt;=EOMONTH($D138,MatCF)),MIN(AX$77-SUM(AX$92:AX137),$F138-SUM($G138:AW138)),0)</f>
        <v>0</v>
      </c>
      <c r="AY138" s="203">
        <f>IF(AND(AY$2&gt;$D138,AY$2&lt;=EOMONTH($D138,MatCF)),MIN(AY$77-SUM(AY$92:AY137),$F138-SUM($G138:AX138)),0)</f>
        <v>0</v>
      </c>
      <c r="AZ138" s="203">
        <f>IF(AND(AZ$2&gt;$D138,AZ$2&lt;=EOMONTH($D138,MatCF)),MIN(AZ$77-SUM(AZ$92:AZ137),$F138-SUM($G138:AY138)),0)</f>
        <v>0</v>
      </c>
      <c r="BA138" s="203">
        <f>IF(AND(BA$2&gt;$D138,BA$2&lt;=EOMONTH($D138,MatCF)),MIN(BA$77-SUM(BA$92:BA137),$F138-SUM($G138:AZ138)),0)</f>
        <v>0</v>
      </c>
      <c r="BB138" s="203">
        <f ca="1">IF(AND(BB$2&gt;$D138,BB$2&lt;=EOMONTH($D138,MatCF)),MIN(BB$77-SUM(BB$92:BB137),$F138-SUM($G138:BA138)),0)</f>
        <v>0</v>
      </c>
      <c r="BC138" s="203">
        <f ca="1">IF(AND(BC$2&gt;$D138,BC$2&lt;=EOMONTH($D138,MatCF)),MIN(BC$77-SUM(BC$92:BC137),$F138-SUM($G138:BB138)),0)</f>
        <v>0</v>
      </c>
      <c r="BD138" s="203">
        <f ca="1">IF(AND(BD$2&gt;$D138,BD$2&lt;=EOMONTH($D138,MatCF)),MIN(BD$77-SUM(BD$92:BD137),$F138-SUM($G138:BC138)),0)</f>
        <v>0</v>
      </c>
      <c r="BE138" s="203">
        <f ca="1">IF(AND(BE$2&gt;$D138,BE$2&lt;=EOMONTH($D138,MatCF)),MIN(BE$77-SUM(BE$92:BE137),$F138-SUM($G138:BD138)),0)</f>
        <v>0</v>
      </c>
      <c r="BF138" s="203">
        <f ca="1">IF(AND(BF$2&gt;$D138,BF$2&lt;=EOMONTH($D138,MatCF)),MIN(BF$77-SUM(BF$92:BF137),$F138-SUM($G138:BE138)),0)</f>
        <v>0</v>
      </c>
      <c r="BG138" s="203">
        <f ca="1">IF(AND(BG$2&gt;$D138,BG$2&lt;=EOMONTH($D138,MatCF)),MIN(BG$77-SUM(BG$92:BG137),$F138-SUM($G138:BF138)),0)</f>
        <v>0</v>
      </c>
      <c r="BH138" s="203">
        <f ca="1">IF(AND(BH$2&gt;$D138,BH$2&lt;=EOMONTH($D138,MatCF)),MIN(BH$77-SUM(BH$92:BH137),$F138-SUM($G138:BG138)),0)</f>
        <v>0</v>
      </c>
      <c r="BI138" s="203">
        <f ca="1">IF(AND(BI$2&gt;$D138,BI$2&lt;=EOMONTH($D138,MatCF)),MIN(BI$77-SUM(BI$92:BI137),$F138-SUM($G138:BH138)),0)</f>
        <v>0</v>
      </c>
      <c r="BJ138" s="203">
        <f ca="1">IF(AND(BJ$2&gt;$D138,BJ$2&lt;=EOMONTH($D138,MatCF)),MIN(BJ$77-SUM(BJ$92:BJ137),$F138-SUM($G138:BI138)),0)</f>
        <v>0</v>
      </c>
      <c r="BK138" s="203">
        <f ca="1">IF(AND(BK$2&gt;$D138,BK$2&lt;=EOMONTH($D138,MatCF)),MIN(BK$77-SUM(BK$92:BK137),$F138-SUM($G138:BJ138)),0)</f>
        <v>0</v>
      </c>
      <c r="BL138" s="203">
        <f ca="1">IF(AND(BL$2&gt;$D138,BL$2&lt;=EOMONTH($D138,MatCF)),MIN(BL$77-SUM(BL$92:BL137),$F138-SUM($G138:BK138)),0)</f>
        <v>0</v>
      </c>
      <c r="BM138" s="203">
        <f ca="1">IF(AND(BM$2&gt;$D138,BM$2&lt;=EOMONTH($D138,MatCF)),MIN(BM$77-SUM(BM$92:BM137),$F138-SUM($G138:BL138)),0)</f>
        <v>0</v>
      </c>
      <c r="BN138" s="203">
        <f ca="1">IF(AND(BN$2&gt;$D138,BN$2&lt;=EOMONTH($D138,MatCF)),MIN(BN$77-SUM(BN$92:BN137),$F138-SUM($G138:BM138)),0)</f>
        <v>0</v>
      </c>
      <c r="BO138" s="203">
        <f ca="1">IF(AND(BO$2&gt;$D138,BO$2&lt;=EOMONTH($D138,MatCF)),MIN(BO$77-SUM(BO$92:BO137),$F138-SUM($G138:BN138)),0)</f>
        <v>0</v>
      </c>
      <c r="BP138" s="203">
        <f ca="1">IF(AND(BP$2&gt;$D138,BP$2&lt;=EOMONTH($D138,MatCF)),MIN(BP$77-SUM(BP$92:BP137),$F138-SUM($G138:BO138)),0)</f>
        <v>0</v>
      </c>
      <c r="BQ138" s="203">
        <f ca="1">IF(AND(BQ$2&gt;$D138,BQ$2&lt;=EOMONTH($D138,MatCF)),MIN(BQ$77-SUM(BQ$92:BQ137),$F138-SUM($G138:BP138)),0)</f>
        <v>0</v>
      </c>
      <c r="BR138" s="203">
        <f ca="1">IF(AND(BR$2&gt;$D138,BR$2&lt;=EOMONTH($D138,MatCF)),MIN(BR$77-SUM(BR$92:BR137),$F138-SUM($G138:BQ138)),0)</f>
        <v>0</v>
      </c>
      <c r="BS138" s="203">
        <f ca="1">IF(AND(BS$2&gt;$D138,BS$2&lt;=EOMONTH($D138,MatCF)),MIN(BS$77-SUM(BS$92:BS137),$F138-SUM($G138:BR138)),0)</f>
        <v>0</v>
      </c>
      <c r="BT138" s="203">
        <f ca="1">IF(AND(BT$2&gt;$D138,BT$2&lt;=EOMONTH($D138,MatCF)),MIN(BT$77-SUM(BT$92:BT137),$F138-SUM($G138:BS138)),0)</f>
        <v>0</v>
      </c>
      <c r="BU138" s="203">
        <f ca="1">IF(AND(BU$2&gt;$D138,BU$2&lt;=EOMONTH($D138,MatCF)),MIN(BU$77-SUM(BU$92:BU137),$F138-SUM($G138:BT138)),0)</f>
        <v>0</v>
      </c>
      <c r="BV138" s="203">
        <f ca="1">IF(AND(BV$2&gt;$D138,BV$2&lt;=EOMONTH($D138,MatCF)),MIN(BV$77-SUM(BV$92:BV137),$F138-SUM($G138:BU138)),0)</f>
        <v>0</v>
      </c>
      <c r="BW138" s="203">
        <f ca="1">IF(AND(BW$2&gt;$D138,BW$2&lt;=EOMONTH($D138,MatCF)),MIN(BW$77-SUM(BW$92:BW137),$F138-SUM($G138:BV138)),0)</f>
        <v>0</v>
      </c>
      <c r="BX138" s="203">
        <f ca="1">IF(AND(BX$2&gt;$D138,BX$2&lt;=EOMONTH($D138,MatCF)),MIN(BX$77-SUM(BX$92:BX137),$F138-SUM($G138:BW138)),0)</f>
        <v>0</v>
      </c>
      <c r="BY138" s="203">
        <f ca="1">IF(AND(BY$2&gt;$D138,BY$2&lt;=EOMONTH($D138,MatCF)),MIN(BY$77-SUM(BY$92:BY137),$F138-SUM($G138:BX138)),0)</f>
        <v>0</v>
      </c>
      <c r="BZ138" s="203">
        <f ca="1">IF(AND(BZ$2&gt;$D138,BZ$2&lt;=EOMONTH($D138,MatCF)),MIN(BZ$77-SUM(BZ$92:BZ137),$F138-SUM($G138:BY138)),0)</f>
        <v>0</v>
      </c>
      <c r="CA138" s="203">
        <f ca="1">IF(AND(CA$2&gt;$D138,CA$2&lt;=EOMONTH($D138,MatCF)),MIN(CA$77-SUM(CA$92:CA137),$F138-SUM($G138:BZ138)),0)</f>
        <v>0</v>
      </c>
      <c r="CB138" s="203">
        <f ca="1">IF(AND(CB$2&gt;$D138,CB$2&lt;=EOMONTH($D138,MatCF)),MIN(CB$77-SUM(CB$92:CB137),$F138-SUM($G138:CA138)),0)</f>
        <v>0</v>
      </c>
      <c r="CC138" s="203">
        <f ca="1">IF(AND(CC$2&gt;$D138,CC$2&lt;=EOMONTH($D138,MatCF)),MIN(CC$77-SUM(CC$92:CC137),$F138-SUM($G138:CB138)),0)</f>
        <v>0</v>
      </c>
      <c r="CD138" s="203">
        <f ca="1">IF(AND(CD$2&gt;$D138,CD$2&lt;=EOMONTH($D138,MatCF)),MIN(CD$77-SUM(CD$92:CD137),$F138-SUM($G138:CC138)),0)</f>
        <v>0</v>
      </c>
      <c r="CE138" s="203">
        <f ca="1">IF(AND(CE$2&gt;$D138,CE$2&lt;=EOMONTH($D138,MatCF)),MIN(CE$77-SUM(CE$92:CE137),$F138-SUM($G138:CD138)),0)</f>
        <v>0</v>
      </c>
      <c r="CF138" s="203">
        <f ca="1">IF(AND(CF$2&gt;$D138,CF$2&lt;=EOMONTH($D138,MatCF)),MIN(CF$77-SUM(CF$92:CF137),$F138-SUM($G138:CE138)),0)</f>
        <v>0</v>
      </c>
      <c r="CG138" s="203">
        <f ca="1">IF(AND(CG$2&gt;$D138,CG$2&lt;=EOMONTH($D138,MatCF)),MIN(CG$77-SUM(CG$92:CG137),$F138-SUM($G138:CF138)),0)</f>
        <v>0</v>
      </c>
      <c r="CH138" s="203">
        <f ca="1">IF(AND(CH$2&gt;$D138,CH$2&lt;=EOMONTH($D138,MatCF)),MIN(CH$77-SUM(CH$92:CH137),$F138-SUM($G138:CG138)),0)</f>
        <v>0</v>
      </c>
      <c r="CI138" s="203">
        <f ca="1">IF(AND(CI$2&gt;$D138,CI$2&lt;=EOMONTH($D138,MatCF)),MIN(CI$77-SUM(CI$92:CI137),$F138-SUM($G138:CH138)),0)</f>
        <v>0</v>
      </c>
      <c r="CJ138" s="203">
        <f ca="1">IF(AND(CJ$2&gt;$D138,CJ$2&lt;=EOMONTH($D138,MatCF)),MIN(CJ$77-SUM(CJ$92:CJ137),$F138-SUM($G138:CI138)),0)</f>
        <v>0</v>
      </c>
      <c r="CK138" s="203">
        <f ca="1">IF(AND(CK$2&gt;$D138,CK$2&lt;=EOMONTH($D138,MatCF)),MIN(CK$77-SUM(CK$92:CK137),$F138-SUM($G138:CJ138)),0)</f>
        <v>0</v>
      </c>
      <c r="CL138" s="203">
        <f ca="1">IF(AND(CL$2&gt;$D138,CL$2&lt;=EOMONTH($D138,MatCF)),MIN(CL$77-SUM(CL$92:CL137),$F138-SUM($G138:CK138)),0)</f>
        <v>0</v>
      </c>
      <c r="CM138" s="203">
        <f ca="1">IF(AND(CM$2&gt;$D138,CM$2&lt;=EOMONTH($D138,MatCF)),MIN(CM$77-SUM(CM$92:CM137),$F138-SUM($G138:CL138)),0)</f>
        <v>0</v>
      </c>
      <c r="CN138" s="203">
        <f ca="1">IF(AND(CN$2&gt;$D138,CN$2&lt;=EOMONTH($D138,MatCF)),MIN(CN$77-SUM(CN$92:CN137),$F138-SUM($G138:CM138)),0)</f>
        <v>0</v>
      </c>
      <c r="CO138" s="203">
        <f ca="1">IF(AND(CO$2&gt;$D138,CO$2&lt;=EOMONTH($D138,MatCF)),MIN(CO$77-SUM(CO$92:CO137),$F138-SUM($G138:CN138)),0)</f>
        <v>0</v>
      </c>
      <c r="CP138" s="203">
        <f ca="1">IF(AND(CP$2&gt;$D138,CP$2&lt;=EOMONTH($D138,MatCF)),MIN(CP$77-SUM(CP$92:CP137),$F138-SUM($G138:CO138)),0)</f>
        <v>0</v>
      </c>
      <c r="CQ138" s="203">
        <f ca="1">IF(AND(CQ$2&gt;$D138,CQ$2&lt;=EOMONTH($D138,MatCF)),MIN(CQ$77-SUM(CQ$92:CQ137),$F138-SUM($G138:CP138)),0)</f>
        <v>0</v>
      </c>
      <c r="CR138" s="203">
        <f ca="1">IF(AND(CR$2&gt;$D138,CR$2&lt;=EOMONTH($D138,MatCF)),MIN(CR$77-SUM(CR$92:CR137),$F138-SUM($G138:CQ138)),0)</f>
        <v>0</v>
      </c>
      <c r="CS138" s="203">
        <f ca="1">IF(AND(CS$2&gt;$D138,CS$2&lt;=EOMONTH($D138,MatCF)),MIN(CS$77-SUM(CS$92:CS137),$F138-SUM($G138:CR138)),0)</f>
        <v>0</v>
      </c>
      <c r="CT138" s="203">
        <f ca="1">IF(AND(CT$2&gt;$D138,CT$2&lt;=EOMONTH($D138,MatCF)),MIN(CT$77-SUM(CT$92:CT137),$F138-SUM($G138:CS138)),0)</f>
        <v>0</v>
      </c>
      <c r="CU138" s="203">
        <f ca="1">IF(AND(CU$2&gt;$D138,CU$2&lt;=EOMONTH($D138,MatCF)),MIN(CU$77-SUM(CU$92:CU137),$F138-SUM($G138:CT138)),0)</f>
        <v>0</v>
      </c>
      <c r="CV138" s="203">
        <f ca="1">IF(AND(CV$2&gt;$D138,CV$2&lt;=EOMONTH($D138,MatCF)),MIN(CV$77-SUM(CV$92:CV137),$F138-SUM($G138:CU138)),0)</f>
        <v>0</v>
      </c>
      <c r="CW138" s="203">
        <f ca="1">IF(AND(CW$2&gt;$D138,CW$2&lt;=EOMONTH($D138,MatCF)),MIN(CW$77-SUM(CW$92:CW137),$F138-SUM($G138:CV138)),0)</f>
        <v>0</v>
      </c>
      <c r="CX138" s="203">
        <f ca="1">IF(AND(CX$2&gt;$D138,CX$2&lt;=EOMONTH($D138,MatCF)),MIN(CX$77-SUM(CX$92:CX137),$F138-SUM($G138:CW138)),0)</f>
        <v>0</v>
      </c>
      <c r="CY138" s="203">
        <f ca="1">IF(AND(CY$2&gt;$D138,CY$2&lt;=EOMONTH($D138,MatCF)),MIN(CY$77-SUM(CY$92:CY137),$F138-SUM($G138:CX138)),0)</f>
        <v>0</v>
      </c>
      <c r="CZ138" s="203">
        <f ca="1">IF(AND(CZ$2&gt;$D138,CZ$2&lt;=EOMONTH($D138,MatCF)),MIN(CZ$77-SUM(CZ$92:CZ137),$F138-SUM($G138:CY138)),0)</f>
        <v>0</v>
      </c>
      <c r="DA138" s="203">
        <f ca="1">IF(AND(DA$2&gt;$D138,DA$2&lt;=EOMONTH($D138,MatCF)),MIN(DA$77-SUM(DA$92:DA137),$F138-SUM($G138:CZ138)),0)</f>
        <v>0</v>
      </c>
      <c r="DB138" s="203">
        <f ca="1">IF(AND(DB$2&gt;$D138,DB$2&lt;=EOMONTH($D138,MatCF)),MIN(DB$77-SUM(DB$92:DB137),$F138-SUM($G138:DA138)),0)</f>
        <v>0</v>
      </c>
      <c r="DC138" s="203">
        <f ca="1">IF(AND(DC$2&gt;$D138,DC$2&lt;=EOMONTH($D138,MatCF)),MIN(DC$77-SUM(DC$92:DC137),$F138-SUM($G138:DB138)),0)</f>
        <v>0</v>
      </c>
      <c r="DD138" s="203">
        <f ca="1">IF(AND(DD$2&gt;$D138,DD$2&lt;=EOMONTH($D138,MatCF)),MIN(DD$77-SUM(DD$92:DD137),$F138-SUM($G138:DC138)),0)</f>
        <v>0</v>
      </c>
      <c r="DE138" s="203">
        <f ca="1">IF(AND(DE$2&gt;$D138,DE$2&lt;=EOMONTH($D138,MatCF)),MIN(DE$77-SUM(DE$92:DE137),$F138-SUM($G138:DD138)),0)</f>
        <v>0</v>
      </c>
      <c r="DF138" s="203">
        <f ca="1">IF(AND(DF$2&gt;$D138,DF$2&lt;=EOMONTH($D138,MatCF)),MIN(DF$77-SUM(DF$92:DF137),$F138-SUM($G138:DE138)),0)</f>
        <v>0</v>
      </c>
      <c r="DG138" s="203">
        <f ca="1">IF(AND(DG$2&gt;$D138,DG$2&lt;=EOMONTH($D138,MatCF)),MIN(DG$77-SUM(DG$92:DG137),$F138-SUM($G138:DF138)),0)</f>
        <v>0</v>
      </c>
      <c r="DH138" s="203">
        <f ca="1">IF(AND(DH$2&gt;$D138,DH$2&lt;=EOMONTH($D138,MatCF)),MIN(DH$77-SUM(DH$92:DH137),$F138-SUM($G138:DG138)),0)</f>
        <v>0</v>
      </c>
      <c r="DI138" s="203">
        <f ca="1">IF(AND(DI$2&gt;$D138,DI$2&lt;=EOMONTH($D138,MatCF)),MIN(DI$77-SUM(DI$92:DI137),$F138-SUM($G138:DH138)),0)</f>
        <v>0</v>
      </c>
      <c r="DJ138" s="203">
        <f>IF(AND(DJ$2&gt;$D138,DJ$2&lt;=EOMONTH($D138,MatCF)),MIN(DJ$77-SUM(DJ$92:DJ137),$F138-SUM($G138:DI138)),0)</f>
        <v>0</v>
      </c>
      <c r="DK138" s="203">
        <f>IF(AND(DK$2&gt;$D138,DK$2&lt;=EOMONTH($D138,MatCF)),MIN(DK$77-SUM(DK$92:DK137),$F138-SUM($G138:DJ138)),0)</f>
        <v>0</v>
      </c>
      <c r="DL138" s="203">
        <f>IF(AND(DL$2&gt;$D138,DL$2&lt;=EOMONTH($D138,MatCF)),MIN(DL$77-SUM(DL$92:DL137),$F138-SUM($G138:DK138)),0)</f>
        <v>0</v>
      </c>
      <c r="DM138" s="203">
        <f>IF(AND(DM$2&gt;$D138,DM$2&lt;=EOMONTH($D138,MatCF)),MIN(DM$77-SUM(DM$92:DM137),$F138-SUM($G138:DL138)),0)</f>
        <v>0</v>
      </c>
      <c r="DN138" s="203">
        <f>IF(AND(DN$2&gt;$D138,DN$2&lt;=EOMONTH($D138,MatCF)),MIN(DN$77-SUM(DN$92:DN137),$F138-SUM($G138:DM138)),0)</f>
        <v>0</v>
      </c>
      <c r="DO138" s="203">
        <f>IF(AND(DO$2&gt;$D138,DO$2&lt;=EOMONTH($D138,MatCF)),MIN(DO$77-SUM(DO$92:DO137),$F138-SUM($G138:DN138)),0)</f>
        <v>0</v>
      </c>
      <c r="DP138" s="203">
        <f>IF(AND(DP$2&gt;$D138,DP$2&lt;=EOMONTH($D138,MatCF)),MIN(DP$77-SUM(DP$92:DP137),$F138-SUM($G138:DO138)),0)</f>
        <v>0</v>
      </c>
      <c r="DQ138" s="203">
        <f>IF(AND(DQ$2&gt;$D138,DQ$2&lt;=EOMONTH($D138,MatCF)),MIN(DQ$77-SUM(DQ$92:DQ137),$F138-SUM($G138:DP138)),0)</f>
        <v>0</v>
      </c>
      <c r="DR138" s="203">
        <f>IF(AND(DR$2&gt;$D138,DR$2&lt;=EOMONTH($D138,MatCF)),MIN(DR$77-SUM(DR$92:DR137),$F138-SUM($G138:DQ138)),0)</f>
        <v>0</v>
      </c>
      <c r="DS138" s="203">
        <f>IF(AND(DS$2&gt;$D138,DS$2&lt;=EOMONTH($D138,MatCF)),MIN(DS$77-SUM(DS$92:DS137),$F138-SUM($G138:DR138)),0)</f>
        <v>0</v>
      </c>
    </row>
    <row r="139" spans="1:123" ht="12.5" x14ac:dyDescent="0.25">
      <c r="A139" s="171">
        <f t="shared" si="680"/>
        <v>47</v>
      </c>
      <c r="B139" s="226"/>
      <c r="C139" s="227"/>
      <c r="D139" s="226">
        <v>48213</v>
      </c>
      <c r="E139" s="171"/>
      <c r="F139" s="203">
        <f ca="1"/>
        <v>0</v>
      </c>
      <c r="G139" s="203"/>
      <c r="H139" s="203">
        <f>IF(AND(H$2&gt;$D139,H$2&lt;=EOMONTH($D139,MatCF)),MIN(H$77-SUM(H$92:H138),$F139-SUM(G139:$G139)),0)</f>
        <v>0</v>
      </c>
      <c r="I139" s="203">
        <f>IF(AND(I$2&gt;$D139,I$2&lt;=EOMONTH($D139,MatCF)),MIN(I$77-SUM(I$92:I138),$F139-SUM($G139:H139)),0)</f>
        <v>0</v>
      </c>
      <c r="J139" s="203">
        <f>IF(AND(J$2&gt;$D139,J$2&lt;=EOMONTH($D139,MatCF)),MIN(J$77-SUM(J$92:J138),$F139-SUM($G139:I139)),0)</f>
        <v>0</v>
      </c>
      <c r="K139" s="203">
        <f>IF(AND(K$2&gt;$D139,K$2&lt;=EOMONTH($D139,MatCF)),MIN(K$77-SUM(K$92:K138),$F139-SUM($G139:J139)),0)</f>
        <v>0</v>
      </c>
      <c r="L139" s="203">
        <f>IF(AND(L$2&gt;$D139,L$2&lt;=EOMONTH($D139,MatCF)),MIN(L$77-SUM(L$92:L138),$F139-SUM($G139:K139)),0)</f>
        <v>0</v>
      </c>
      <c r="M139" s="203">
        <f>IF(AND(M$2&gt;$D139,M$2&lt;=EOMONTH($D139,MatCF)),MIN(M$77-SUM(M$92:M138),$F139-SUM($G139:L139)),0)</f>
        <v>0</v>
      </c>
      <c r="N139" s="203">
        <f>IF(AND(N$2&gt;$D139,N$2&lt;=EOMONTH($D139,MatCF)),MIN(N$77-SUM(N$92:N138),$F139-SUM($G139:M139)),0)</f>
        <v>0</v>
      </c>
      <c r="O139" s="203">
        <f>IF(AND(O$2&gt;$D139,O$2&lt;=EOMONTH($D139,MatCF)),MIN(O$77-SUM(O$92:O138),$F139-SUM($G139:N139)),0)</f>
        <v>0</v>
      </c>
      <c r="P139" s="203">
        <f>IF(AND(P$2&gt;$D139,P$2&lt;=EOMONTH($D139,MatCF)),MIN(P$77-SUM(P$92:P138),$F139-SUM($G139:O139)),0)</f>
        <v>0</v>
      </c>
      <c r="Q139" s="203">
        <f>IF(AND(Q$2&gt;$D139,Q$2&lt;=EOMONTH($D139,MatCF)),MIN(Q$77-SUM(Q$92:Q138),$F139-SUM($G139:P139)),0)</f>
        <v>0</v>
      </c>
      <c r="R139" s="203">
        <f>IF(AND(R$2&gt;$D139,R$2&lt;=EOMONTH($D139,MatCF)),MIN(R$77-SUM(R$92:R138),$F139-SUM($G139:Q139)),0)</f>
        <v>0</v>
      </c>
      <c r="S139" s="203">
        <f>IF(AND(S$2&gt;$D139,S$2&lt;=EOMONTH($D139,MatCF)),MIN(S$77-SUM(S$92:S138),$F139-SUM($G139:R139)),0)</f>
        <v>0</v>
      </c>
      <c r="T139" s="203">
        <f>IF(AND(T$2&gt;$D139,T$2&lt;=EOMONTH($D139,MatCF)),MIN(T$77-SUM(T$92:T138),$F139-SUM($G139:S139)),0)</f>
        <v>0</v>
      </c>
      <c r="U139" s="203">
        <f>IF(AND(U$2&gt;$D139,U$2&lt;=EOMONTH($D139,MatCF)),MIN(U$77-SUM(U$92:U138),$F139-SUM($G139:T139)),0)</f>
        <v>0</v>
      </c>
      <c r="V139" s="203">
        <f>IF(AND(V$2&gt;$D139,V$2&lt;=EOMONTH($D139,MatCF)),MIN(V$77-SUM(V$92:V138),$F139-SUM($G139:U139)),0)</f>
        <v>0</v>
      </c>
      <c r="W139" s="203">
        <f>IF(AND(W$2&gt;$D139,W$2&lt;=EOMONTH($D139,MatCF)),MIN(W$77-SUM(W$92:W138),$F139-SUM($G139:V139)),0)</f>
        <v>0</v>
      </c>
      <c r="X139" s="203">
        <f>IF(AND(X$2&gt;$D139,X$2&lt;=EOMONTH($D139,MatCF)),MIN(X$77-SUM(X$92:X138),$F139-SUM($G139:W139)),0)</f>
        <v>0</v>
      </c>
      <c r="Y139" s="203">
        <f>IF(AND(Y$2&gt;$D139,Y$2&lt;=EOMONTH($D139,MatCF)),MIN(Y$77-SUM(Y$92:Y138),$F139-SUM($G139:X139)),0)</f>
        <v>0</v>
      </c>
      <c r="Z139" s="203">
        <f>IF(AND(Z$2&gt;$D139,Z$2&lt;=EOMONTH($D139,MatCF)),MIN(Z$77-SUM(Z$92:Z138),$F139-SUM($G139:Y139)),0)</f>
        <v>0</v>
      </c>
      <c r="AA139" s="203">
        <f>IF(AND(AA$2&gt;$D139,AA$2&lt;=EOMONTH($D139,MatCF)),MIN(AA$77-SUM(AA$92:AA138),$F139-SUM($G139:Z139)),0)</f>
        <v>0</v>
      </c>
      <c r="AB139" s="203">
        <f>IF(AND(AB$2&gt;$D139,AB$2&lt;=EOMONTH($D139,MatCF)),MIN(AB$77-SUM(AB$92:AB138),$F139-SUM($G139:AA139)),0)</f>
        <v>0</v>
      </c>
      <c r="AC139" s="203">
        <f>IF(AND(AC$2&gt;$D139,AC$2&lt;=EOMONTH($D139,MatCF)),MIN(AC$77-SUM(AC$92:AC138),$F139-SUM($G139:AB139)),0)</f>
        <v>0</v>
      </c>
      <c r="AD139" s="203">
        <f>IF(AND(AD$2&gt;$D139,AD$2&lt;=EOMONTH($D139,MatCF)),MIN(AD$77-SUM(AD$92:AD138),$F139-SUM($G139:AC139)),0)</f>
        <v>0</v>
      </c>
      <c r="AE139" s="203">
        <f>IF(AND(AE$2&gt;$D139,AE$2&lt;=EOMONTH($D139,MatCF)),MIN(AE$77-SUM(AE$92:AE138),$F139-SUM($G139:AD139)),0)</f>
        <v>0</v>
      </c>
      <c r="AF139" s="203">
        <f>IF(AND(AF$2&gt;$D139,AF$2&lt;=EOMONTH($D139,MatCF)),MIN(AF$77-SUM(AF$92:AF138),$F139-SUM($G139:AE139)),0)</f>
        <v>0</v>
      </c>
      <c r="AG139" s="203">
        <f>IF(AND(AG$2&gt;$D139,AG$2&lt;=EOMONTH($D139,MatCF)),MIN(AG$77-SUM(AG$92:AG138),$F139-SUM($G139:AF139)),0)</f>
        <v>0</v>
      </c>
      <c r="AH139" s="203">
        <f>IF(AND(AH$2&gt;$D139,AH$2&lt;=EOMONTH($D139,MatCF)),MIN(AH$77-SUM(AH$92:AH138),$F139-SUM($G139:AG139)),0)</f>
        <v>0</v>
      </c>
      <c r="AI139" s="203">
        <f>IF(AND(AI$2&gt;$D139,AI$2&lt;=EOMONTH($D139,MatCF)),MIN(AI$77-SUM(AI$92:AI138),$F139-SUM($G139:AH139)),0)</f>
        <v>0</v>
      </c>
      <c r="AJ139" s="203">
        <f>IF(AND(AJ$2&gt;$D139,AJ$2&lt;=EOMONTH($D139,MatCF)),MIN(AJ$77-SUM(AJ$92:AJ138),$F139-SUM($G139:AI139)),0)</f>
        <v>0</v>
      </c>
      <c r="AK139" s="203">
        <f>IF(AND(AK$2&gt;$D139,AK$2&lt;=EOMONTH($D139,MatCF)),MIN(AK$77-SUM(AK$92:AK138),$F139-SUM($G139:AJ139)),0)</f>
        <v>0</v>
      </c>
      <c r="AL139" s="203">
        <f>IF(AND(AL$2&gt;$D139,AL$2&lt;=EOMONTH($D139,MatCF)),MIN(AL$77-SUM(AL$92:AL138),$F139-SUM($G139:AK139)),0)</f>
        <v>0</v>
      </c>
      <c r="AM139" s="203">
        <f>IF(AND(AM$2&gt;$D139,AM$2&lt;=EOMONTH($D139,MatCF)),MIN(AM$77-SUM(AM$92:AM138),$F139-SUM($G139:AL139)),0)</f>
        <v>0</v>
      </c>
      <c r="AN139" s="203">
        <f>IF(AND(AN$2&gt;$D139,AN$2&lt;=EOMONTH($D139,MatCF)),MIN(AN$77-SUM(AN$92:AN138),$F139-SUM($G139:AM139)),0)</f>
        <v>0</v>
      </c>
      <c r="AO139" s="203">
        <f>IF(AND(AO$2&gt;$D139,AO$2&lt;=EOMONTH($D139,MatCF)),MIN(AO$77-SUM(AO$92:AO138),$F139-SUM($G139:AN139)),0)</f>
        <v>0</v>
      </c>
      <c r="AP139" s="203">
        <f>IF(AND(AP$2&gt;$D139,AP$2&lt;=EOMONTH($D139,MatCF)),MIN(AP$77-SUM(AP$92:AP138),$F139-SUM($G139:AO139)),0)</f>
        <v>0</v>
      </c>
      <c r="AQ139" s="203">
        <f>IF(AND(AQ$2&gt;$D139,AQ$2&lt;=EOMONTH($D139,MatCF)),MIN(AQ$77-SUM(AQ$92:AQ138),$F139-SUM($G139:AP139)),0)</f>
        <v>0</v>
      </c>
      <c r="AR139" s="203">
        <f>IF(AND(AR$2&gt;$D139,AR$2&lt;=EOMONTH($D139,MatCF)),MIN(AR$77-SUM(AR$92:AR138),$F139-SUM($G139:AQ139)),0)</f>
        <v>0</v>
      </c>
      <c r="AS139" s="203">
        <f>IF(AND(AS$2&gt;$D139,AS$2&lt;=EOMONTH($D139,MatCF)),MIN(AS$77-SUM(AS$92:AS138),$F139-SUM($G139:AR139)),0)</f>
        <v>0</v>
      </c>
      <c r="AT139" s="203">
        <f>IF(AND(AT$2&gt;$D139,AT$2&lt;=EOMONTH($D139,MatCF)),MIN(AT$77-SUM(AT$92:AT138),$F139-SUM($G139:AS139)),0)</f>
        <v>0</v>
      </c>
      <c r="AU139" s="203">
        <f>IF(AND(AU$2&gt;$D139,AU$2&lt;=EOMONTH($D139,MatCF)),MIN(AU$77-SUM(AU$92:AU138),$F139-SUM($G139:AT139)),0)</f>
        <v>0</v>
      </c>
      <c r="AV139" s="203">
        <f>IF(AND(AV$2&gt;$D139,AV$2&lt;=EOMONTH($D139,MatCF)),MIN(AV$77-SUM(AV$92:AV138),$F139-SUM($G139:AU139)),0)</f>
        <v>0</v>
      </c>
      <c r="AW139" s="203">
        <f>IF(AND(AW$2&gt;$D139,AW$2&lt;=EOMONTH($D139,MatCF)),MIN(AW$77-SUM(AW$92:AW138),$F139-SUM($G139:AV139)),0)</f>
        <v>0</v>
      </c>
      <c r="AX139" s="203">
        <f>IF(AND(AX$2&gt;$D139,AX$2&lt;=EOMONTH($D139,MatCF)),MIN(AX$77-SUM(AX$92:AX138),$F139-SUM($G139:AW139)),0)</f>
        <v>0</v>
      </c>
      <c r="AY139" s="203">
        <f>IF(AND(AY$2&gt;$D139,AY$2&lt;=EOMONTH($D139,MatCF)),MIN(AY$77-SUM(AY$92:AY138),$F139-SUM($G139:AX139)),0)</f>
        <v>0</v>
      </c>
      <c r="AZ139" s="203">
        <f>IF(AND(AZ$2&gt;$D139,AZ$2&lt;=EOMONTH($D139,MatCF)),MIN(AZ$77-SUM(AZ$92:AZ138),$F139-SUM($G139:AY139)),0)</f>
        <v>0</v>
      </c>
      <c r="BA139" s="203">
        <f>IF(AND(BA$2&gt;$D139,BA$2&lt;=EOMONTH($D139,MatCF)),MIN(BA$77-SUM(BA$92:BA138),$F139-SUM($G139:AZ139)),0)</f>
        <v>0</v>
      </c>
      <c r="BB139" s="203">
        <f>IF(AND(BB$2&gt;$D139,BB$2&lt;=EOMONTH($D139,MatCF)),MIN(BB$77-SUM(BB$92:BB138),$F139-SUM($G139:BA139)),0)</f>
        <v>0</v>
      </c>
      <c r="BC139" s="203">
        <f ca="1">IF(AND(BC$2&gt;$D139,BC$2&lt;=EOMONTH($D139,MatCF)),MIN(BC$77-SUM(BC$92:BC138),$F139-SUM($G139:BB139)),0)</f>
        <v>0</v>
      </c>
      <c r="BD139" s="203">
        <f ca="1">IF(AND(BD$2&gt;$D139,BD$2&lt;=EOMONTH($D139,MatCF)),MIN(BD$77-SUM(BD$92:BD138),$F139-SUM($G139:BC139)),0)</f>
        <v>0</v>
      </c>
      <c r="BE139" s="203">
        <f ca="1">IF(AND(BE$2&gt;$D139,BE$2&lt;=EOMONTH($D139,MatCF)),MIN(BE$77-SUM(BE$92:BE138),$F139-SUM($G139:BD139)),0)</f>
        <v>0</v>
      </c>
      <c r="BF139" s="203">
        <f ca="1">IF(AND(BF$2&gt;$D139,BF$2&lt;=EOMONTH($D139,MatCF)),MIN(BF$77-SUM(BF$92:BF138),$F139-SUM($G139:BE139)),0)</f>
        <v>0</v>
      </c>
      <c r="BG139" s="203">
        <f ca="1">IF(AND(BG$2&gt;$D139,BG$2&lt;=EOMONTH($D139,MatCF)),MIN(BG$77-SUM(BG$92:BG138),$F139-SUM($G139:BF139)),0)</f>
        <v>0</v>
      </c>
      <c r="BH139" s="203">
        <f ca="1">IF(AND(BH$2&gt;$D139,BH$2&lt;=EOMONTH($D139,MatCF)),MIN(BH$77-SUM(BH$92:BH138),$F139-SUM($G139:BG139)),0)</f>
        <v>0</v>
      </c>
      <c r="BI139" s="203">
        <f ca="1">IF(AND(BI$2&gt;$D139,BI$2&lt;=EOMONTH($D139,MatCF)),MIN(BI$77-SUM(BI$92:BI138),$F139-SUM($G139:BH139)),0)</f>
        <v>0</v>
      </c>
      <c r="BJ139" s="203">
        <f ca="1">IF(AND(BJ$2&gt;$D139,BJ$2&lt;=EOMONTH($D139,MatCF)),MIN(BJ$77-SUM(BJ$92:BJ138),$F139-SUM($G139:BI139)),0)</f>
        <v>0</v>
      </c>
      <c r="BK139" s="203">
        <f ca="1">IF(AND(BK$2&gt;$D139,BK$2&lt;=EOMONTH($D139,MatCF)),MIN(BK$77-SUM(BK$92:BK138),$F139-SUM($G139:BJ139)),0)</f>
        <v>0</v>
      </c>
      <c r="BL139" s="203">
        <f ca="1">IF(AND(BL$2&gt;$D139,BL$2&lt;=EOMONTH($D139,MatCF)),MIN(BL$77-SUM(BL$92:BL138),$F139-SUM($G139:BK139)),0)</f>
        <v>0</v>
      </c>
      <c r="BM139" s="203">
        <f ca="1">IF(AND(BM$2&gt;$D139,BM$2&lt;=EOMONTH($D139,MatCF)),MIN(BM$77-SUM(BM$92:BM138),$F139-SUM($G139:BL139)),0)</f>
        <v>0</v>
      </c>
      <c r="BN139" s="203">
        <f ca="1">IF(AND(BN$2&gt;$D139,BN$2&lt;=EOMONTH($D139,MatCF)),MIN(BN$77-SUM(BN$92:BN138),$F139-SUM($G139:BM139)),0)</f>
        <v>0</v>
      </c>
      <c r="BO139" s="203">
        <f ca="1">IF(AND(BO$2&gt;$D139,BO$2&lt;=EOMONTH($D139,MatCF)),MIN(BO$77-SUM(BO$92:BO138),$F139-SUM($G139:BN139)),0)</f>
        <v>0</v>
      </c>
      <c r="BP139" s="203">
        <f ca="1">IF(AND(BP$2&gt;$D139,BP$2&lt;=EOMONTH($D139,MatCF)),MIN(BP$77-SUM(BP$92:BP138),$F139-SUM($G139:BO139)),0)</f>
        <v>0</v>
      </c>
      <c r="BQ139" s="203">
        <f ca="1">IF(AND(BQ$2&gt;$D139,BQ$2&lt;=EOMONTH($D139,MatCF)),MIN(BQ$77-SUM(BQ$92:BQ138),$F139-SUM($G139:BP139)),0)</f>
        <v>0</v>
      </c>
      <c r="BR139" s="203">
        <f ca="1">IF(AND(BR$2&gt;$D139,BR$2&lt;=EOMONTH($D139,MatCF)),MIN(BR$77-SUM(BR$92:BR138),$F139-SUM($G139:BQ139)),0)</f>
        <v>0</v>
      </c>
      <c r="BS139" s="203">
        <f ca="1">IF(AND(BS$2&gt;$D139,BS$2&lt;=EOMONTH($D139,MatCF)),MIN(BS$77-SUM(BS$92:BS138),$F139-SUM($G139:BR139)),0)</f>
        <v>0</v>
      </c>
      <c r="BT139" s="203">
        <f ca="1">IF(AND(BT$2&gt;$D139,BT$2&lt;=EOMONTH($D139,MatCF)),MIN(BT$77-SUM(BT$92:BT138),$F139-SUM($G139:BS139)),0)</f>
        <v>0</v>
      </c>
      <c r="BU139" s="203">
        <f ca="1">IF(AND(BU$2&gt;$D139,BU$2&lt;=EOMONTH($D139,MatCF)),MIN(BU$77-SUM(BU$92:BU138),$F139-SUM($G139:BT139)),0)</f>
        <v>0</v>
      </c>
      <c r="BV139" s="203">
        <f ca="1">IF(AND(BV$2&gt;$D139,BV$2&lt;=EOMONTH($D139,MatCF)),MIN(BV$77-SUM(BV$92:BV138),$F139-SUM($G139:BU139)),0)</f>
        <v>0</v>
      </c>
      <c r="BW139" s="203">
        <f ca="1">IF(AND(BW$2&gt;$D139,BW$2&lt;=EOMONTH($D139,MatCF)),MIN(BW$77-SUM(BW$92:BW138),$F139-SUM($G139:BV139)),0)</f>
        <v>0</v>
      </c>
      <c r="BX139" s="203">
        <f ca="1">IF(AND(BX$2&gt;$D139,BX$2&lt;=EOMONTH($D139,MatCF)),MIN(BX$77-SUM(BX$92:BX138),$F139-SUM($G139:BW139)),0)</f>
        <v>0</v>
      </c>
      <c r="BY139" s="203">
        <f ca="1">IF(AND(BY$2&gt;$D139,BY$2&lt;=EOMONTH($D139,MatCF)),MIN(BY$77-SUM(BY$92:BY138),$F139-SUM($G139:BX139)),0)</f>
        <v>0</v>
      </c>
      <c r="BZ139" s="203">
        <f ca="1">IF(AND(BZ$2&gt;$D139,BZ$2&lt;=EOMONTH($D139,MatCF)),MIN(BZ$77-SUM(BZ$92:BZ138),$F139-SUM($G139:BY139)),0)</f>
        <v>0</v>
      </c>
      <c r="CA139" s="203">
        <f ca="1">IF(AND(CA$2&gt;$D139,CA$2&lt;=EOMONTH($D139,MatCF)),MIN(CA$77-SUM(CA$92:CA138),$F139-SUM($G139:BZ139)),0)</f>
        <v>0</v>
      </c>
      <c r="CB139" s="203">
        <f ca="1">IF(AND(CB$2&gt;$D139,CB$2&lt;=EOMONTH($D139,MatCF)),MIN(CB$77-SUM(CB$92:CB138),$F139-SUM($G139:CA139)),0)</f>
        <v>0</v>
      </c>
      <c r="CC139" s="203">
        <f ca="1">IF(AND(CC$2&gt;$D139,CC$2&lt;=EOMONTH($D139,MatCF)),MIN(CC$77-SUM(CC$92:CC138),$F139-SUM($G139:CB139)),0)</f>
        <v>0</v>
      </c>
      <c r="CD139" s="203">
        <f ca="1">IF(AND(CD$2&gt;$D139,CD$2&lt;=EOMONTH($D139,MatCF)),MIN(CD$77-SUM(CD$92:CD138),$F139-SUM($G139:CC139)),0)</f>
        <v>0</v>
      </c>
      <c r="CE139" s="203">
        <f ca="1">IF(AND(CE$2&gt;$D139,CE$2&lt;=EOMONTH($D139,MatCF)),MIN(CE$77-SUM(CE$92:CE138),$F139-SUM($G139:CD139)),0)</f>
        <v>0</v>
      </c>
      <c r="CF139" s="203">
        <f ca="1">IF(AND(CF$2&gt;$D139,CF$2&lt;=EOMONTH($D139,MatCF)),MIN(CF$77-SUM(CF$92:CF138),$F139-SUM($G139:CE139)),0)</f>
        <v>0</v>
      </c>
      <c r="CG139" s="203">
        <f ca="1">IF(AND(CG$2&gt;$D139,CG$2&lt;=EOMONTH($D139,MatCF)),MIN(CG$77-SUM(CG$92:CG138),$F139-SUM($G139:CF139)),0)</f>
        <v>0</v>
      </c>
      <c r="CH139" s="203">
        <f ca="1">IF(AND(CH$2&gt;$D139,CH$2&lt;=EOMONTH($D139,MatCF)),MIN(CH$77-SUM(CH$92:CH138),$F139-SUM($G139:CG139)),0)</f>
        <v>0</v>
      </c>
      <c r="CI139" s="203">
        <f ca="1">IF(AND(CI$2&gt;$D139,CI$2&lt;=EOMONTH($D139,MatCF)),MIN(CI$77-SUM(CI$92:CI138),$F139-SUM($G139:CH139)),0)</f>
        <v>0</v>
      </c>
      <c r="CJ139" s="203">
        <f ca="1">IF(AND(CJ$2&gt;$D139,CJ$2&lt;=EOMONTH($D139,MatCF)),MIN(CJ$77-SUM(CJ$92:CJ138),$F139-SUM($G139:CI139)),0)</f>
        <v>0</v>
      </c>
      <c r="CK139" s="203">
        <f ca="1">IF(AND(CK$2&gt;$D139,CK$2&lt;=EOMONTH($D139,MatCF)),MIN(CK$77-SUM(CK$92:CK138),$F139-SUM($G139:CJ139)),0)</f>
        <v>0</v>
      </c>
      <c r="CL139" s="203">
        <f ca="1">IF(AND(CL$2&gt;$D139,CL$2&lt;=EOMONTH($D139,MatCF)),MIN(CL$77-SUM(CL$92:CL138),$F139-SUM($G139:CK139)),0)</f>
        <v>0</v>
      </c>
      <c r="CM139" s="203">
        <f ca="1">IF(AND(CM$2&gt;$D139,CM$2&lt;=EOMONTH($D139,MatCF)),MIN(CM$77-SUM(CM$92:CM138),$F139-SUM($G139:CL139)),0)</f>
        <v>0</v>
      </c>
      <c r="CN139" s="203">
        <f ca="1">IF(AND(CN$2&gt;$D139,CN$2&lt;=EOMONTH($D139,MatCF)),MIN(CN$77-SUM(CN$92:CN138),$F139-SUM($G139:CM139)),0)</f>
        <v>0</v>
      </c>
      <c r="CO139" s="203">
        <f ca="1">IF(AND(CO$2&gt;$D139,CO$2&lt;=EOMONTH($D139,MatCF)),MIN(CO$77-SUM(CO$92:CO138),$F139-SUM($G139:CN139)),0)</f>
        <v>0</v>
      </c>
      <c r="CP139" s="203">
        <f ca="1">IF(AND(CP$2&gt;$D139,CP$2&lt;=EOMONTH($D139,MatCF)),MIN(CP$77-SUM(CP$92:CP138),$F139-SUM($G139:CO139)),0)</f>
        <v>0</v>
      </c>
      <c r="CQ139" s="203">
        <f ca="1">IF(AND(CQ$2&gt;$D139,CQ$2&lt;=EOMONTH($D139,MatCF)),MIN(CQ$77-SUM(CQ$92:CQ138),$F139-SUM($G139:CP139)),0)</f>
        <v>0</v>
      </c>
      <c r="CR139" s="203">
        <f ca="1">IF(AND(CR$2&gt;$D139,CR$2&lt;=EOMONTH($D139,MatCF)),MIN(CR$77-SUM(CR$92:CR138),$F139-SUM($G139:CQ139)),0)</f>
        <v>0</v>
      </c>
      <c r="CS139" s="203">
        <f ca="1">IF(AND(CS$2&gt;$D139,CS$2&lt;=EOMONTH($D139,MatCF)),MIN(CS$77-SUM(CS$92:CS138),$F139-SUM($G139:CR139)),0)</f>
        <v>0</v>
      </c>
      <c r="CT139" s="203">
        <f ca="1">IF(AND(CT$2&gt;$D139,CT$2&lt;=EOMONTH($D139,MatCF)),MIN(CT$77-SUM(CT$92:CT138),$F139-SUM($G139:CS139)),0)</f>
        <v>0</v>
      </c>
      <c r="CU139" s="203">
        <f ca="1">IF(AND(CU$2&gt;$D139,CU$2&lt;=EOMONTH($D139,MatCF)),MIN(CU$77-SUM(CU$92:CU138),$F139-SUM($G139:CT139)),0)</f>
        <v>0</v>
      </c>
      <c r="CV139" s="203">
        <f ca="1">IF(AND(CV$2&gt;$D139,CV$2&lt;=EOMONTH($D139,MatCF)),MIN(CV$77-SUM(CV$92:CV138),$F139-SUM($G139:CU139)),0)</f>
        <v>0</v>
      </c>
      <c r="CW139" s="203">
        <f ca="1">IF(AND(CW$2&gt;$D139,CW$2&lt;=EOMONTH($D139,MatCF)),MIN(CW$77-SUM(CW$92:CW138),$F139-SUM($G139:CV139)),0)</f>
        <v>0</v>
      </c>
      <c r="CX139" s="203">
        <f ca="1">IF(AND(CX$2&gt;$D139,CX$2&lt;=EOMONTH($D139,MatCF)),MIN(CX$77-SUM(CX$92:CX138),$F139-SUM($G139:CW139)),0)</f>
        <v>0</v>
      </c>
      <c r="CY139" s="203">
        <f ca="1">IF(AND(CY$2&gt;$D139,CY$2&lt;=EOMONTH($D139,MatCF)),MIN(CY$77-SUM(CY$92:CY138),$F139-SUM($G139:CX139)),0)</f>
        <v>0</v>
      </c>
      <c r="CZ139" s="203">
        <f ca="1">IF(AND(CZ$2&gt;$D139,CZ$2&lt;=EOMONTH($D139,MatCF)),MIN(CZ$77-SUM(CZ$92:CZ138),$F139-SUM($G139:CY139)),0)</f>
        <v>0</v>
      </c>
      <c r="DA139" s="203">
        <f ca="1">IF(AND(DA$2&gt;$D139,DA$2&lt;=EOMONTH($D139,MatCF)),MIN(DA$77-SUM(DA$92:DA138),$F139-SUM($G139:CZ139)),0)</f>
        <v>0</v>
      </c>
      <c r="DB139" s="203">
        <f ca="1">IF(AND(DB$2&gt;$D139,DB$2&lt;=EOMONTH($D139,MatCF)),MIN(DB$77-SUM(DB$92:DB138),$F139-SUM($G139:DA139)),0)</f>
        <v>0</v>
      </c>
      <c r="DC139" s="203">
        <f ca="1">IF(AND(DC$2&gt;$D139,DC$2&lt;=EOMONTH($D139,MatCF)),MIN(DC$77-SUM(DC$92:DC138),$F139-SUM($G139:DB139)),0)</f>
        <v>0</v>
      </c>
      <c r="DD139" s="203">
        <f ca="1">IF(AND(DD$2&gt;$D139,DD$2&lt;=EOMONTH($D139,MatCF)),MIN(DD$77-SUM(DD$92:DD138),$F139-SUM($G139:DC139)),0)</f>
        <v>0</v>
      </c>
      <c r="DE139" s="203">
        <f ca="1">IF(AND(DE$2&gt;$D139,DE$2&lt;=EOMONTH($D139,MatCF)),MIN(DE$77-SUM(DE$92:DE138),$F139-SUM($G139:DD139)),0)</f>
        <v>0</v>
      </c>
      <c r="DF139" s="203">
        <f ca="1">IF(AND(DF$2&gt;$D139,DF$2&lt;=EOMONTH($D139,MatCF)),MIN(DF$77-SUM(DF$92:DF138),$F139-SUM($G139:DE139)),0)</f>
        <v>0</v>
      </c>
      <c r="DG139" s="203">
        <f ca="1">IF(AND(DG$2&gt;$D139,DG$2&lt;=EOMONTH($D139,MatCF)),MIN(DG$77-SUM(DG$92:DG138),$F139-SUM($G139:DF139)),0)</f>
        <v>0</v>
      </c>
      <c r="DH139" s="203">
        <f ca="1">IF(AND(DH$2&gt;$D139,DH$2&lt;=EOMONTH($D139,MatCF)),MIN(DH$77-SUM(DH$92:DH138),$F139-SUM($G139:DG139)),0)</f>
        <v>0</v>
      </c>
      <c r="DI139" s="203">
        <f ca="1">IF(AND(DI$2&gt;$D139,DI$2&lt;=EOMONTH($D139,MatCF)),MIN(DI$77-SUM(DI$92:DI138),$F139-SUM($G139:DH139)),0)</f>
        <v>0</v>
      </c>
      <c r="DJ139" s="203">
        <f ca="1">IF(AND(DJ$2&gt;$D139,DJ$2&lt;=EOMONTH($D139,MatCF)),MIN(DJ$77-SUM(DJ$92:DJ138),$F139-SUM($G139:DI139)),0)</f>
        <v>0</v>
      </c>
      <c r="DK139" s="203">
        <f>IF(AND(DK$2&gt;$D139,DK$2&lt;=EOMONTH($D139,MatCF)),MIN(DK$77-SUM(DK$92:DK138),$F139-SUM($G139:DJ139)),0)</f>
        <v>0</v>
      </c>
      <c r="DL139" s="203">
        <f>IF(AND(DL$2&gt;$D139,DL$2&lt;=EOMONTH($D139,MatCF)),MIN(DL$77-SUM(DL$92:DL138),$F139-SUM($G139:DK139)),0)</f>
        <v>0</v>
      </c>
      <c r="DM139" s="203">
        <f>IF(AND(DM$2&gt;$D139,DM$2&lt;=EOMONTH($D139,MatCF)),MIN(DM$77-SUM(DM$92:DM138),$F139-SUM($G139:DL139)),0)</f>
        <v>0</v>
      </c>
      <c r="DN139" s="203">
        <f>IF(AND(DN$2&gt;$D139,DN$2&lt;=EOMONTH($D139,MatCF)),MIN(DN$77-SUM(DN$92:DN138),$F139-SUM($G139:DM139)),0)</f>
        <v>0</v>
      </c>
      <c r="DO139" s="203">
        <f>IF(AND(DO$2&gt;$D139,DO$2&lt;=EOMONTH($D139,MatCF)),MIN(DO$77-SUM(DO$92:DO138),$F139-SUM($G139:DN139)),0)</f>
        <v>0</v>
      </c>
      <c r="DP139" s="203">
        <f>IF(AND(DP$2&gt;$D139,DP$2&lt;=EOMONTH($D139,MatCF)),MIN(DP$77-SUM(DP$92:DP138),$F139-SUM($G139:DO139)),0)</f>
        <v>0</v>
      </c>
      <c r="DQ139" s="203">
        <f>IF(AND(DQ$2&gt;$D139,DQ$2&lt;=EOMONTH($D139,MatCF)),MIN(DQ$77-SUM(DQ$92:DQ138),$F139-SUM($G139:DP139)),0)</f>
        <v>0</v>
      </c>
      <c r="DR139" s="203">
        <f>IF(AND(DR$2&gt;$D139,DR$2&lt;=EOMONTH($D139,MatCF)),MIN(DR$77-SUM(DR$92:DR138),$F139-SUM($G139:DQ139)),0)</f>
        <v>0</v>
      </c>
      <c r="DS139" s="203">
        <f>IF(AND(DS$2&gt;$D139,DS$2&lt;=EOMONTH($D139,MatCF)),MIN(DS$77-SUM(DS$92:DS138),$F139-SUM($G139:DR139)),0)</f>
        <v>0</v>
      </c>
    </row>
    <row r="140" spans="1:123" ht="12.5" x14ac:dyDescent="0.25">
      <c r="A140" s="171">
        <f t="shared" si="680"/>
        <v>48</v>
      </c>
      <c r="B140" s="226"/>
      <c r="C140" s="227"/>
      <c r="D140" s="226">
        <v>48304</v>
      </c>
      <c r="E140" s="171"/>
      <c r="F140" s="203">
        <f ca="1"/>
        <v>0</v>
      </c>
      <c r="G140" s="203"/>
      <c r="H140" s="203">
        <f>IF(AND(H$2&gt;$D140,H$2&lt;=EOMONTH($D140,MatCF)),MIN(H$77-SUM(H$92:H139),$F140-SUM(G140:$G140)),0)</f>
        <v>0</v>
      </c>
      <c r="I140" s="203">
        <f>IF(AND(I$2&gt;$D140,I$2&lt;=EOMONTH($D140,MatCF)),MIN(I$77-SUM(I$92:I139),$F140-SUM($G140:H140)),0)</f>
        <v>0</v>
      </c>
      <c r="J140" s="203">
        <f>IF(AND(J$2&gt;$D140,J$2&lt;=EOMONTH($D140,MatCF)),MIN(J$77-SUM(J$92:J139),$F140-SUM($G140:I140)),0)</f>
        <v>0</v>
      </c>
      <c r="K140" s="203">
        <f>IF(AND(K$2&gt;$D140,K$2&lt;=EOMONTH($D140,MatCF)),MIN(K$77-SUM(K$92:K139),$F140-SUM($G140:J140)),0)</f>
        <v>0</v>
      </c>
      <c r="L140" s="203">
        <f>IF(AND(L$2&gt;$D140,L$2&lt;=EOMONTH($D140,MatCF)),MIN(L$77-SUM(L$92:L139),$F140-SUM($G140:K140)),0)</f>
        <v>0</v>
      </c>
      <c r="M140" s="203">
        <f>IF(AND(M$2&gt;$D140,M$2&lt;=EOMONTH($D140,MatCF)),MIN(M$77-SUM(M$92:M139),$F140-SUM($G140:L140)),0)</f>
        <v>0</v>
      </c>
      <c r="N140" s="203">
        <f>IF(AND(N$2&gt;$D140,N$2&lt;=EOMONTH($D140,MatCF)),MIN(N$77-SUM(N$92:N139),$F140-SUM($G140:M140)),0)</f>
        <v>0</v>
      </c>
      <c r="O140" s="203">
        <f>IF(AND(O$2&gt;$D140,O$2&lt;=EOMONTH($D140,MatCF)),MIN(O$77-SUM(O$92:O139),$F140-SUM($G140:N140)),0)</f>
        <v>0</v>
      </c>
      <c r="P140" s="203">
        <f>IF(AND(P$2&gt;$D140,P$2&lt;=EOMONTH($D140,MatCF)),MIN(P$77-SUM(P$92:P139),$F140-SUM($G140:O140)),0)</f>
        <v>0</v>
      </c>
      <c r="Q140" s="203">
        <f>IF(AND(Q$2&gt;$D140,Q$2&lt;=EOMONTH($D140,MatCF)),MIN(Q$77-SUM(Q$92:Q139),$F140-SUM($G140:P140)),0)</f>
        <v>0</v>
      </c>
      <c r="R140" s="203">
        <f>IF(AND(R$2&gt;$D140,R$2&lt;=EOMONTH($D140,MatCF)),MIN(R$77-SUM(R$92:R139),$F140-SUM($G140:Q140)),0)</f>
        <v>0</v>
      </c>
      <c r="S140" s="203">
        <f>IF(AND(S$2&gt;$D140,S$2&lt;=EOMONTH($D140,MatCF)),MIN(S$77-SUM(S$92:S139),$F140-SUM($G140:R140)),0)</f>
        <v>0</v>
      </c>
      <c r="T140" s="203">
        <f>IF(AND(T$2&gt;$D140,T$2&lt;=EOMONTH($D140,MatCF)),MIN(T$77-SUM(T$92:T139),$F140-SUM($G140:S140)),0)</f>
        <v>0</v>
      </c>
      <c r="U140" s="203">
        <f>IF(AND(U$2&gt;$D140,U$2&lt;=EOMONTH($D140,MatCF)),MIN(U$77-SUM(U$92:U139),$F140-SUM($G140:T140)),0)</f>
        <v>0</v>
      </c>
      <c r="V140" s="203">
        <f>IF(AND(V$2&gt;$D140,V$2&lt;=EOMONTH($D140,MatCF)),MIN(V$77-SUM(V$92:V139),$F140-SUM($G140:U140)),0)</f>
        <v>0</v>
      </c>
      <c r="W140" s="203">
        <f>IF(AND(W$2&gt;$D140,W$2&lt;=EOMONTH($D140,MatCF)),MIN(W$77-SUM(W$92:W139),$F140-SUM($G140:V140)),0)</f>
        <v>0</v>
      </c>
      <c r="X140" s="203">
        <f>IF(AND(X$2&gt;$D140,X$2&lt;=EOMONTH($D140,MatCF)),MIN(X$77-SUM(X$92:X139),$F140-SUM($G140:W140)),0)</f>
        <v>0</v>
      </c>
      <c r="Y140" s="203">
        <f>IF(AND(Y$2&gt;$D140,Y$2&lt;=EOMONTH($D140,MatCF)),MIN(Y$77-SUM(Y$92:Y139),$F140-SUM($G140:X140)),0)</f>
        <v>0</v>
      </c>
      <c r="Z140" s="203">
        <f>IF(AND(Z$2&gt;$D140,Z$2&lt;=EOMONTH($D140,MatCF)),MIN(Z$77-SUM(Z$92:Z139),$F140-SUM($G140:Y140)),0)</f>
        <v>0</v>
      </c>
      <c r="AA140" s="203">
        <f>IF(AND(AA$2&gt;$D140,AA$2&lt;=EOMONTH($D140,MatCF)),MIN(AA$77-SUM(AA$92:AA139),$F140-SUM($G140:Z140)),0)</f>
        <v>0</v>
      </c>
      <c r="AB140" s="203">
        <f>IF(AND(AB$2&gt;$D140,AB$2&lt;=EOMONTH($D140,MatCF)),MIN(AB$77-SUM(AB$92:AB139),$F140-SUM($G140:AA140)),0)</f>
        <v>0</v>
      </c>
      <c r="AC140" s="203">
        <f>IF(AND(AC$2&gt;$D140,AC$2&lt;=EOMONTH($D140,MatCF)),MIN(AC$77-SUM(AC$92:AC139),$F140-SUM($G140:AB140)),0)</f>
        <v>0</v>
      </c>
      <c r="AD140" s="203">
        <f>IF(AND(AD$2&gt;$D140,AD$2&lt;=EOMONTH($D140,MatCF)),MIN(AD$77-SUM(AD$92:AD139),$F140-SUM($G140:AC140)),0)</f>
        <v>0</v>
      </c>
      <c r="AE140" s="203">
        <f>IF(AND(AE$2&gt;$D140,AE$2&lt;=EOMONTH($D140,MatCF)),MIN(AE$77-SUM(AE$92:AE139),$F140-SUM($G140:AD140)),0)</f>
        <v>0</v>
      </c>
      <c r="AF140" s="203">
        <f>IF(AND(AF$2&gt;$D140,AF$2&lt;=EOMONTH($D140,MatCF)),MIN(AF$77-SUM(AF$92:AF139),$F140-SUM($G140:AE140)),0)</f>
        <v>0</v>
      </c>
      <c r="AG140" s="203">
        <f>IF(AND(AG$2&gt;$D140,AG$2&lt;=EOMONTH($D140,MatCF)),MIN(AG$77-SUM(AG$92:AG139),$F140-SUM($G140:AF140)),0)</f>
        <v>0</v>
      </c>
      <c r="AH140" s="203">
        <f>IF(AND(AH$2&gt;$D140,AH$2&lt;=EOMONTH($D140,MatCF)),MIN(AH$77-SUM(AH$92:AH139),$F140-SUM($G140:AG140)),0)</f>
        <v>0</v>
      </c>
      <c r="AI140" s="203">
        <f>IF(AND(AI$2&gt;$D140,AI$2&lt;=EOMONTH($D140,MatCF)),MIN(AI$77-SUM(AI$92:AI139),$F140-SUM($G140:AH140)),0)</f>
        <v>0</v>
      </c>
      <c r="AJ140" s="203">
        <f>IF(AND(AJ$2&gt;$D140,AJ$2&lt;=EOMONTH($D140,MatCF)),MIN(AJ$77-SUM(AJ$92:AJ139),$F140-SUM($G140:AI140)),0)</f>
        <v>0</v>
      </c>
      <c r="AK140" s="203">
        <f>IF(AND(AK$2&gt;$D140,AK$2&lt;=EOMONTH($D140,MatCF)),MIN(AK$77-SUM(AK$92:AK139),$F140-SUM($G140:AJ140)),0)</f>
        <v>0</v>
      </c>
      <c r="AL140" s="203">
        <f>IF(AND(AL$2&gt;$D140,AL$2&lt;=EOMONTH($D140,MatCF)),MIN(AL$77-SUM(AL$92:AL139),$F140-SUM($G140:AK140)),0)</f>
        <v>0</v>
      </c>
      <c r="AM140" s="203">
        <f>IF(AND(AM$2&gt;$D140,AM$2&lt;=EOMONTH($D140,MatCF)),MIN(AM$77-SUM(AM$92:AM139),$F140-SUM($G140:AL140)),0)</f>
        <v>0</v>
      </c>
      <c r="AN140" s="203">
        <f>IF(AND(AN$2&gt;$D140,AN$2&lt;=EOMONTH($D140,MatCF)),MIN(AN$77-SUM(AN$92:AN139),$F140-SUM($G140:AM140)),0)</f>
        <v>0</v>
      </c>
      <c r="AO140" s="203">
        <f>IF(AND(AO$2&gt;$D140,AO$2&lt;=EOMONTH($D140,MatCF)),MIN(AO$77-SUM(AO$92:AO139),$F140-SUM($G140:AN140)),0)</f>
        <v>0</v>
      </c>
      <c r="AP140" s="203">
        <f>IF(AND(AP$2&gt;$D140,AP$2&lt;=EOMONTH($D140,MatCF)),MIN(AP$77-SUM(AP$92:AP139),$F140-SUM($G140:AO140)),0)</f>
        <v>0</v>
      </c>
      <c r="AQ140" s="203">
        <f>IF(AND(AQ$2&gt;$D140,AQ$2&lt;=EOMONTH($D140,MatCF)),MIN(AQ$77-SUM(AQ$92:AQ139),$F140-SUM($G140:AP140)),0)</f>
        <v>0</v>
      </c>
      <c r="AR140" s="203">
        <f>IF(AND(AR$2&gt;$D140,AR$2&lt;=EOMONTH($D140,MatCF)),MIN(AR$77-SUM(AR$92:AR139),$F140-SUM($G140:AQ140)),0)</f>
        <v>0</v>
      </c>
      <c r="AS140" s="203">
        <f>IF(AND(AS$2&gt;$D140,AS$2&lt;=EOMONTH($D140,MatCF)),MIN(AS$77-SUM(AS$92:AS139),$F140-SUM($G140:AR140)),0)</f>
        <v>0</v>
      </c>
      <c r="AT140" s="203">
        <f>IF(AND(AT$2&gt;$D140,AT$2&lt;=EOMONTH($D140,MatCF)),MIN(AT$77-SUM(AT$92:AT139),$F140-SUM($G140:AS140)),0)</f>
        <v>0</v>
      </c>
      <c r="AU140" s="203">
        <f>IF(AND(AU$2&gt;$D140,AU$2&lt;=EOMONTH($D140,MatCF)),MIN(AU$77-SUM(AU$92:AU139),$F140-SUM($G140:AT140)),0)</f>
        <v>0</v>
      </c>
      <c r="AV140" s="203">
        <f>IF(AND(AV$2&gt;$D140,AV$2&lt;=EOMONTH($D140,MatCF)),MIN(AV$77-SUM(AV$92:AV139),$F140-SUM($G140:AU140)),0)</f>
        <v>0</v>
      </c>
      <c r="AW140" s="203">
        <f>IF(AND(AW$2&gt;$D140,AW$2&lt;=EOMONTH($D140,MatCF)),MIN(AW$77-SUM(AW$92:AW139),$F140-SUM($G140:AV140)),0)</f>
        <v>0</v>
      </c>
      <c r="AX140" s="203">
        <f>IF(AND(AX$2&gt;$D140,AX$2&lt;=EOMONTH($D140,MatCF)),MIN(AX$77-SUM(AX$92:AX139),$F140-SUM($G140:AW140)),0)</f>
        <v>0</v>
      </c>
      <c r="AY140" s="203">
        <f>IF(AND(AY$2&gt;$D140,AY$2&lt;=EOMONTH($D140,MatCF)),MIN(AY$77-SUM(AY$92:AY139),$F140-SUM($G140:AX140)),0)</f>
        <v>0</v>
      </c>
      <c r="AZ140" s="203">
        <f>IF(AND(AZ$2&gt;$D140,AZ$2&lt;=EOMONTH($D140,MatCF)),MIN(AZ$77-SUM(AZ$92:AZ139),$F140-SUM($G140:AY140)),0)</f>
        <v>0</v>
      </c>
      <c r="BA140" s="203">
        <f>IF(AND(BA$2&gt;$D140,BA$2&lt;=EOMONTH($D140,MatCF)),MIN(BA$77-SUM(BA$92:BA139),$F140-SUM($G140:AZ140)),0)</f>
        <v>0</v>
      </c>
      <c r="BB140" s="203">
        <f>IF(AND(BB$2&gt;$D140,BB$2&lt;=EOMONTH($D140,MatCF)),MIN(BB$77-SUM(BB$92:BB139),$F140-SUM($G140:BA140)),0)</f>
        <v>0</v>
      </c>
      <c r="BC140" s="203">
        <f>IF(AND(BC$2&gt;$D140,BC$2&lt;=EOMONTH($D140,MatCF)),MIN(BC$77-SUM(BC$92:BC139),$F140-SUM($G140:BB140)),0)</f>
        <v>0</v>
      </c>
      <c r="BD140" s="203">
        <f ca="1">IF(AND(BD$2&gt;$D140,BD$2&lt;=EOMONTH($D140,MatCF)),MIN(BD$77-SUM(BD$92:BD139),$F140-SUM($G140:BC140)),0)</f>
        <v>0</v>
      </c>
      <c r="BE140" s="203">
        <f ca="1">IF(AND(BE$2&gt;$D140,BE$2&lt;=EOMONTH($D140,MatCF)),MIN(BE$77-SUM(BE$92:BE139),$F140-SUM($G140:BD140)),0)</f>
        <v>0</v>
      </c>
      <c r="BF140" s="203">
        <f ca="1">IF(AND(BF$2&gt;$D140,BF$2&lt;=EOMONTH($D140,MatCF)),MIN(BF$77-SUM(BF$92:BF139),$F140-SUM($G140:BE140)),0)</f>
        <v>0</v>
      </c>
      <c r="BG140" s="203">
        <f ca="1">IF(AND(BG$2&gt;$D140,BG$2&lt;=EOMONTH($D140,MatCF)),MIN(BG$77-SUM(BG$92:BG139),$F140-SUM($G140:BF140)),0)</f>
        <v>0</v>
      </c>
      <c r="BH140" s="203">
        <f ca="1">IF(AND(BH$2&gt;$D140,BH$2&lt;=EOMONTH($D140,MatCF)),MIN(BH$77-SUM(BH$92:BH139),$F140-SUM($G140:BG140)),0)</f>
        <v>0</v>
      </c>
      <c r="BI140" s="203">
        <f ca="1">IF(AND(BI$2&gt;$D140,BI$2&lt;=EOMONTH($D140,MatCF)),MIN(BI$77-SUM(BI$92:BI139),$F140-SUM($G140:BH140)),0)</f>
        <v>0</v>
      </c>
      <c r="BJ140" s="203">
        <f ca="1">IF(AND(BJ$2&gt;$D140,BJ$2&lt;=EOMONTH($D140,MatCF)),MIN(BJ$77-SUM(BJ$92:BJ139),$F140-SUM($G140:BI140)),0)</f>
        <v>0</v>
      </c>
      <c r="BK140" s="203">
        <f ca="1">IF(AND(BK$2&gt;$D140,BK$2&lt;=EOMONTH($D140,MatCF)),MIN(BK$77-SUM(BK$92:BK139),$F140-SUM($G140:BJ140)),0)</f>
        <v>0</v>
      </c>
      <c r="BL140" s="203">
        <f ca="1">IF(AND(BL$2&gt;$D140,BL$2&lt;=EOMONTH($D140,MatCF)),MIN(BL$77-SUM(BL$92:BL139),$F140-SUM($G140:BK140)),0)</f>
        <v>0</v>
      </c>
      <c r="BM140" s="203">
        <f ca="1">IF(AND(BM$2&gt;$D140,BM$2&lt;=EOMONTH($D140,MatCF)),MIN(BM$77-SUM(BM$92:BM139),$F140-SUM($G140:BL140)),0)</f>
        <v>0</v>
      </c>
      <c r="BN140" s="203">
        <f ca="1">IF(AND(BN$2&gt;$D140,BN$2&lt;=EOMONTH($D140,MatCF)),MIN(BN$77-SUM(BN$92:BN139),$F140-SUM($G140:BM140)),0)</f>
        <v>0</v>
      </c>
      <c r="BO140" s="203">
        <f ca="1">IF(AND(BO$2&gt;$D140,BO$2&lt;=EOMONTH($D140,MatCF)),MIN(BO$77-SUM(BO$92:BO139),$F140-SUM($G140:BN140)),0)</f>
        <v>0</v>
      </c>
      <c r="BP140" s="203">
        <f ca="1">IF(AND(BP$2&gt;$D140,BP$2&lt;=EOMONTH($D140,MatCF)),MIN(BP$77-SUM(BP$92:BP139),$F140-SUM($G140:BO140)),0)</f>
        <v>0</v>
      </c>
      <c r="BQ140" s="203">
        <f ca="1">IF(AND(BQ$2&gt;$D140,BQ$2&lt;=EOMONTH($D140,MatCF)),MIN(BQ$77-SUM(BQ$92:BQ139),$F140-SUM($G140:BP140)),0)</f>
        <v>0</v>
      </c>
      <c r="BR140" s="203">
        <f ca="1">IF(AND(BR$2&gt;$D140,BR$2&lt;=EOMONTH($D140,MatCF)),MIN(BR$77-SUM(BR$92:BR139),$F140-SUM($G140:BQ140)),0)</f>
        <v>0</v>
      </c>
      <c r="BS140" s="203">
        <f ca="1">IF(AND(BS$2&gt;$D140,BS$2&lt;=EOMONTH($D140,MatCF)),MIN(BS$77-SUM(BS$92:BS139),$F140-SUM($G140:BR140)),0)</f>
        <v>0</v>
      </c>
      <c r="BT140" s="203">
        <f ca="1">IF(AND(BT$2&gt;$D140,BT$2&lt;=EOMONTH($D140,MatCF)),MIN(BT$77-SUM(BT$92:BT139),$F140-SUM($G140:BS140)),0)</f>
        <v>0</v>
      </c>
      <c r="BU140" s="203">
        <f ca="1">IF(AND(BU$2&gt;$D140,BU$2&lt;=EOMONTH($D140,MatCF)),MIN(BU$77-SUM(BU$92:BU139),$F140-SUM($G140:BT140)),0)</f>
        <v>0</v>
      </c>
      <c r="BV140" s="203">
        <f ca="1">IF(AND(BV$2&gt;$D140,BV$2&lt;=EOMONTH($D140,MatCF)),MIN(BV$77-SUM(BV$92:BV139),$F140-SUM($G140:BU140)),0)</f>
        <v>0</v>
      </c>
      <c r="BW140" s="203">
        <f ca="1">IF(AND(BW$2&gt;$D140,BW$2&lt;=EOMONTH($D140,MatCF)),MIN(BW$77-SUM(BW$92:BW139),$F140-SUM($G140:BV140)),0)</f>
        <v>0</v>
      </c>
      <c r="BX140" s="203">
        <f ca="1">IF(AND(BX$2&gt;$D140,BX$2&lt;=EOMONTH($D140,MatCF)),MIN(BX$77-SUM(BX$92:BX139),$F140-SUM($G140:BW140)),0)</f>
        <v>0</v>
      </c>
      <c r="BY140" s="203">
        <f ca="1">IF(AND(BY$2&gt;$D140,BY$2&lt;=EOMONTH($D140,MatCF)),MIN(BY$77-SUM(BY$92:BY139),$F140-SUM($G140:BX140)),0)</f>
        <v>0</v>
      </c>
      <c r="BZ140" s="203">
        <f ca="1">IF(AND(BZ$2&gt;$D140,BZ$2&lt;=EOMONTH($D140,MatCF)),MIN(BZ$77-SUM(BZ$92:BZ139),$F140-SUM($G140:BY140)),0)</f>
        <v>0</v>
      </c>
      <c r="CA140" s="203">
        <f ca="1">IF(AND(CA$2&gt;$D140,CA$2&lt;=EOMONTH($D140,MatCF)),MIN(CA$77-SUM(CA$92:CA139),$F140-SUM($G140:BZ140)),0)</f>
        <v>0</v>
      </c>
      <c r="CB140" s="203">
        <f ca="1">IF(AND(CB$2&gt;$D140,CB$2&lt;=EOMONTH($D140,MatCF)),MIN(CB$77-SUM(CB$92:CB139),$F140-SUM($G140:CA140)),0)</f>
        <v>0</v>
      </c>
      <c r="CC140" s="203">
        <f ca="1">IF(AND(CC$2&gt;$D140,CC$2&lt;=EOMONTH($D140,MatCF)),MIN(CC$77-SUM(CC$92:CC139),$F140-SUM($G140:CB140)),0)</f>
        <v>0</v>
      </c>
      <c r="CD140" s="203">
        <f ca="1">IF(AND(CD$2&gt;$D140,CD$2&lt;=EOMONTH($D140,MatCF)),MIN(CD$77-SUM(CD$92:CD139),$F140-SUM($G140:CC140)),0)</f>
        <v>0</v>
      </c>
      <c r="CE140" s="203">
        <f ca="1">IF(AND(CE$2&gt;$D140,CE$2&lt;=EOMONTH($D140,MatCF)),MIN(CE$77-SUM(CE$92:CE139),$F140-SUM($G140:CD140)),0)</f>
        <v>0</v>
      </c>
      <c r="CF140" s="203">
        <f ca="1">IF(AND(CF$2&gt;$D140,CF$2&lt;=EOMONTH($D140,MatCF)),MIN(CF$77-SUM(CF$92:CF139),$F140-SUM($G140:CE140)),0)</f>
        <v>0</v>
      </c>
      <c r="CG140" s="203">
        <f ca="1">IF(AND(CG$2&gt;$D140,CG$2&lt;=EOMONTH($D140,MatCF)),MIN(CG$77-SUM(CG$92:CG139),$F140-SUM($G140:CF140)),0)</f>
        <v>0</v>
      </c>
      <c r="CH140" s="203">
        <f ca="1">IF(AND(CH$2&gt;$D140,CH$2&lt;=EOMONTH($D140,MatCF)),MIN(CH$77-SUM(CH$92:CH139),$F140-SUM($G140:CG140)),0)</f>
        <v>0</v>
      </c>
      <c r="CI140" s="203">
        <f ca="1">IF(AND(CI$2&gt;$D140,CI$2&lt;=EOMONTH($D140,MatCF)),MIN(CI$77-SUM(CI$92:CI139),$F140-SUM($G140:CH140)),0)</f>
        <v>0</v>
      </c>
      <c r="CJ140" s="203">
        <f ca="1">IF(AND(CJ$2&gt;$D140,CJ$2&lt;=EOMONTH($D140,MatCF)),MIN(CJ$77-SUM(CJ$92:CJ139),$F140-SUM($G140:CI140)),0)</f>
        <v>0</v>
      </c>
      <c r="CK140" s="203">
        <f ca="1">IF(AND(CK$2&gt;$D140,CK$2&lt;=EOMONTH($D140,MatCF)),MIN(CK$77-SUM(CK$92:CK139),$F140-SUM($G140:CJ140)),0)</f>
        <v>0</v>
      </c>
      <c r="CL140" s="203">
        <f ca="1">IF(AND(CL$2&gt;$D140,CL$2&lt;=EOMONTH($D140,MatCF)),MIN(CL$77-SUM(CL$92:CL139),$F140-SUM($G140:CK140)),0)</f>
        <v>0</v>
      </c>
      <c r="CM140" s="203">
        <f ca="1">IF(AND(CM$2&gt;$D140,CM$2&lt;=EOMONTH($D140,MatCF)),MIN(CM$77-SUM(CM$92:CM139),$F140-SUM($G140:CL140)),0)</f>
        <v>0</v>
      </c>
      <c r="CN140" s="203">
        <f ca="1">IF(AND(CN$2&gt;$D140,CN$2&lt;=EOMONTH($D140,MatCF)),MIN(CN$77-SUM(CN$92:CN139),$F140-SUM($G140:CM140)),0)</f>
        <v>0</v>
      </c>
      <c r="CO140" s="203">
        <f ca="1">IF(AND(CO$2&gt;$D140,CO$2&lt;=EOMONTH($D140,MatCF)),MIN(CO$77-SUM(CO$92:CO139),$F140-SUM($G140:CN140)),0)</f>
        <v>0</v>
      </c>
      <c r="CP140" s="203">
        <f ca="1">IF(AND(CP$2&gt;$D140,CP$2&lt;=EOMONTH($D140,MatCF)),MIN(CP$77-SUM(CP$92:CP139),$F140-SUM($G140:CO140)),0)</f>
        <v>0</v>
      </c>
      <c r="CQ140" s="203">
        <f ca="1">IF(AND(CQ$2&gt;$D140,CQ$2&lt;=EOMONTH($D140,MatCF)),MIN(CQ$77-SUM(CQ$92:CQ139),$F140-SUM($G140:CP140)),0)</f>
        <v>0</v>
      </c>
      <c r="CR140" s="203">
        <f ca="1">IF(AND(CR$2&gt;$D140,CR$2&lt;=EOMONTH($D140,MatCF)),MIN(CR$77-SUM(CR$92:CR139),$F140-SUM($G140:CQ140)),0)</f>
        <v>0</v>
      </c>
      <c r="CS140" s="203">
        <f ca="1">IF(AND(CS$2&gt;$D140,CS$2&lt;=EOMONTH($D140,MatCF)),MIN(CS$77-SUM(CS$92:CS139),$F140-SUM($G140:CR140)),0)</f>
        <v>0</v>
      </c>
      <c r="CT140" s="203">
        <f ca="1">IF(AND(CT$2&gt;$D140,CT$2&lt;=EOMONTH($D140,MatCF)),MIN(CT$77-SUM(CT$92:CT139),$F140-SUM($G140:CS140)),0)</f>
        <v>0</v>
      </c>
      <c r="CU140" s="203">
        <f ca="1">IF(AND(CU$2&gt;$D140,CU$2&lt;=EOMONTH($D140,MatCF)),MIN(CU$77-SUM(CU$92:CU139),$F140-SUM($G140:CT140)),0)</f>
        <v>0</v>
      </c>
      <c r="CV140" s="203">
        <f ca="1">IF(AND(CV$2&gt;$D140,CV$2&lt;=EOMONTH($D140,MatCF)),MIN(CV$77-SUM(CV$92:CV139),$F140-SUM($G140:CU140)),0)</f>
        <v>0</v>
      </c>
      <c r="CW140" s="203">
        <f ca="1">IF(AND(CW$2&gt;$D140,CW$2&lt;=EOMONTH($D140,MatCF)),MIN(CW$77-SUM(CW$92:CW139),$F140-SUM($G140:CV140)),0)</f>
        <v>0</v>
      </c>
      <c r="CX140" s="203">
        <f ca="1">IF(AND(CX$2&gt;$D140,CX$2&lt;=EOMONTH($D140,MatCF)),MIN(CX$77-SUM(CX$92:CX139),$F140-SUM($G140:CW140)),0)</f>
        <v>0</v>
      </c>
      <c r="CY140" s="203">
        <f ca="1">IF(AND(CY$2&gt;$D140,CY$2&lt;=EOMONTH($D140,MatCF)),MIN(CY$77-SUM(CY$92:CY139),$F140-SUM($G140:CX140)),0)</f>
        <v>0</v>
      </c>
      <c r="CZ140" s="203">
        <f ca="1">IF(AND(CZ$2&gt;$D140,CZ$2&lt;=EOMONTH($D140,MatCF)),MIN(CZ$77-SUM(CZ$92:CZ139),$F140-SUM($G140:CY140)),0)</f>
        <v>0</v>
      </c>
      <c r="DA140" s="203">
        <f ca="1">IF(AND(DA$2&gt;$D140,DA$2&lt;=EOMONTH($D140,MatCF)),MIN(DA$77-SUM(DA$92:DA139),$F140-SUM($G140:CZ140)),0)</f>
        <v>0</v>
      </c>
      <c r="DB140" s="203">
        <f ca="1">IF(AND(DB$2&gt;$D140,DB$2&lt;=EOMONTH($D140,MatCF)),MIN(DB$77-SUM(DB$92:DB139),$F140-SUM($G140:DA140)),0)</f>
        <v>0</v>
      </c>
      <c r="DC140" s="203">
        <f ca="1">IF(AND(DC$2&gt;$D140,DC$2&lt;=EOMONTH($D140,MatCF)),MIN(DC$77-SUM(DC$92:DC139),$F140-SUM($G140:DB140)),0)</f>
        <v>0</v>
      </c>
      <c r="DD140" s="203">
        <f ca="1">IF(AND(DD$2&gt;$D140,DD$2&lt;=EOMONTH($D140,MatCF)),MIN(DD$77-SUM(DD$92:DD139),$F140-SUM($G140:DC140)),0)</f>
        <v>0</v>
      </c>
      <c r="DE140" s="203">
        <f ca="1">IF(AND(DE$2&gt;$D140,DE$2&lt;=EOMONTH($D140,MatCF)),MIN(DE$77-SUM(DE$92:DE139),$F140-SUM($G140:DD140)),0)</f>
        <v>0</v>
      </c>
      <c r="DF140" s="203">
        <f ca="1">IF(AND(DF$2&gt;$D140,DF$2&lt;=EOMONTH($D140,MatCF)),MIN(DF$77-SUM(DF$92:DF139),$F140-SUM($G140:DE140)),0)</f>
        <v>0</v>
      </c>
      <c r="DG140" s="203">
        <f ca="1">IF(AND(DG$2&gt;$D140,DG$2&lt;=EOMONTH($D140,MatCF)),MIN(DG$77-SUM(DG$92:DG139),$F140-SUM($G140:DF140)),0)</f>
        <v>0</v>
      </c>
      <c r="DH140" s="203">
        <f ca="1">IF(AND(DH$2&gt;$D140,DH$2&lt;=EOMONTH($D140,MatCF)),MIN(DH$77-SUM(DH$92:DH139),$F140-SUM($G140:DG140)),0)</f>
        <v>0</v>
      </c>
      <c r="DI140" s="203">
        <f ca="1">IF(AND(DI$2&gt;$D140,DI$2&lt;=EOMONTH($D140,MatCF)),MIN(DI$77-SUM(DI$92:DI139),$F140-SUM($G140:DH140)),0)</f>
        <v>0</v>
      </c>
      <c r="DJ140" s="203">
        <f ca="1">IF(AND(DJ$2&gt;$D140,DJ$2&lt;=EOMONTH($D140,MatCF)),MIN(DJ$77-SUM(DJ$92:DJ139),$F140-SUM($G140:DI140)),0)</f>
        <v>0</v>
      </c>
      <c r="DK140" s="203">
        <f ca="1">IF(AND(DK$2&gt;$D140,DK$2&lt;=EOMONTH($D140,MatCF)),MIN(DK$77-SUM(DK$92:DK139),$F140-SUM($G140:DJ140)),0)</f>
        <v>0</v>
      </c>
      <c r="DL140" s="203">
        <f>IF(AND(DL$2&gt;$D140,DL$2&lt;=EOMONTH($D140,MatCF)),MIN(DL$77-SUM(DL$92:DL139),$F140-SUM($G140:DK140)),0)</f>
        <v>0</v>
      </c>
      <c r="DM140" s="203">
        <f>IF(AND(DM$2&gt;$D140,DM$2&lt;=EOMONTH($D140,MatCF)),MIN(DM$77-SUM(DM$92:DM139),$F140-SUM($G140:DL140)),0)</f>
        <v>0</v>
      </c>
      <c r="DN140" s="203">
        <f>IF(AND(DN$2&gt;$D140,DN$2&lt;=EOMONTH($D140,MatCF)),MIN(DN$77-SUM(DN$92:DN139),$F140-SUM($G140:DM140)),0)</f>
        <v>0</v>
      </c>
      <c r="DO140" s="203">
        <f>IF(AND(DO$2&gt;$D140,DO$2&lt;=EOMONTH($D140,MatCF)),MIN(DO$77-SUM(DO$92:DO139),$F140-SUM($G140:DN140)),0)</f>
        <v>0</v>
      </c>
      <c r="DP140" s="203">
        <f>IF(AND(DP$2&gt;$D140,DP$2&lt;=EOMONTH($D140,MatCF)),MIN(DP$77-SUM(DP$92:DP139),$F140-SUM($G140:DO140)),0)</f>
        <v>0</v>
      </c>
      <c r="DQ140" s="203">
        <f>IF(AND(DQ$2&gt;$D140,DQ$2&lt;=EOMONTH($D140,MatCF)),MIN(DQ$77-SUM(DQ$92:DQ139),$F140-SUM($G140:DP140)),0)</f>
        <v>0</v>
      </c>
      <c r="DR140" s="203">
        <f>IF(AND(DR$2&gt;$D140,DR$2&lt;=EOMONTH($D140,MatCF)),MIN(DR$77-SUM(DR$92:DR139),$F140-SUM($G140:DQ140)),0)</f>
        <v>0</v>
      </c>
      <c r="DS140" s="203">
        <f>IF(AND(DS$2&gt;$D140,DS$2&lt;=EOMONTH($D140,MatCF)),MIN(DS$77-SUM(DS$92:DS139),$F140-SUM($G140:DR140)),0)</f>
        <v>0</v>
      </c>
    </row>
    <row r="141" spans="1:123" ht="12.5" x14ac:dyDescent="0.25">
      <c r="A141" s="171">
        <f t="shared" si="680"/>
        <v>49</v>
      </c>
      <c r="B141" s="226"/>
      <c r="C141" s="227"/>
      <c r="D141" s="226">
        <v>48395</v>
      </c>
      <c r="E141" s="171"/>
      <c r="F141" s="203">
        <f ca="1"/>
        <v>0</v>
      </c>
      <c r="G141" s="203"/>
      <c r="H141" s="203">
        <f>IF(AND(H$2&gt;$D141,H$2&lt;=EOMONTH($D141,MatCF)),MIN(H$77-SUM(H$92:H140),$F141-SUM(G141:$G141)),0)</f>
        <v>0</v>
      </c>
      <c r="I141" s="203">
        <f>IF(AND(I$2&gt;$D141,I$2&lt;=EOMONTH($D141,MatCF)),MIN(I$77-SUM(I$92:I140),$F141-SUM($G141:H141)),0)</f>
        <v>0</v>
      </c>
      <c r="J141" s="203">
        <f>IF(AND(J$2&gt;$D141,J$2&lt;=EOMONTH($D141,MatCF)),MIN(J$77-SUM(J$92:J140),$F141-SUM($G141:I141)),0)</f>
        <v>0</v>
      </c>
      <c r="K141" s="203">
        <f>IF(AND(K$2&gt;$D141,K$2&lt;=EOMONTH($D141,MatCF)),MIN(K$77-SUM(K$92:K140),$F141-SUM($G141:J141)),0)</f>
        <v>0</v>
      </c>
      <c r="L141" s="203">
        <f>IF(AND(L$2&gt;$D141,L$2&lt;=EOMONTH($D141,MatCF)),MIN(L$77-SUM(L$92:L140),$F141-SUM($G141:K141)),0)</f>
        <v>0</v>
      </c>
      <c r="M141" s="203">
        <f>IF(AND(M$2&gt;$D141,M$2&lt;=EOMONTH($D141,MatCF)),MIN(M$77-SUM(M$92:M140),$F141-SUM($G141:L141)),0)</f>
        <v>0</v>
      </c>
      <c r="N141" s="203">
        <f>IF(AND(N$2&gt;$D141,N$2&lt;=EOMONTH($D141,MatCF)),MIN(N$77-SUM(N$92:N140),$F141-SUM($G141:M141)),0)</f>
        <v>0</v>
      </c>
      <c r="O141" s="203">
        <f>IF(AND(O$2&gt;$D141,O$2&lt;=EOMONTH($D141,MatCF)),MIN(O$77-SUM(O$92:O140),$F141-SUM($G141:N141)),0)</f>
        <v>0</v>
      </c>
      <c r="P141" s="203">
        <f>IF(AND(P$2&gt;$D141,P$2&lt;=EOMONTH($D141,MatCF)),MIN(P$77-SUM(P$92:P140),$F141-SUM($G141:O141)),0)</f>
        <v>0</v>
      </c>
      <c r="Q141" s="203">
        <f>IF(AND(Q$2&gt;$D141,Q$2&lt;=EOMONTH($D141,MatCF)),MIN(Q$77-SUM(Q$92:Q140),$F141-SUM($G141:P141)),0)</f>
        <v>0</v>
      </c>
      <c r="R141" s="203">
        <f>IF(AND(R$2&gt;$D141,R$2&lt;=EOMONTH($D141,MatCF)),MIN(R$77-SUM(R$92:R140),$F141-SUM($G141:Q141)),0)</f>
        <v>0</v>
      </c>
      <c r="S141" s="203">
        <f>IF(AND(S$2&gt;$D141,S$2&lt;=EOMONTH($D141,MatCF)),MIN(S$77-SUM(S$92:S140),$F141-SUM($G141:R141)),0)</f>
        <v>0</v>
      </c>
      <c r="T141" s="203">
        <f>IF(AND(T$2&gt;$D141,T$2&lt;=EOMONTH($D141,MatCF)),MIN(T$77-SUM(T$92:T140),$F141-SUM($G141:S141)),0)</f>
        <v>0</v>
      </c>
      <c r="U141" s="203">
        <f>IF(AND(U$2&gt;$D141,U$2&lt;=EOMONTH($D141,MatCF)),MIN(U$77-SUM(U$92:U140),$F141-SUM($G141:T141)),0)</f>
        <v>0</v>
      </c>
      <c r="V141" s="203">
        <f>IF(AND(V$2&gt;$D141,V$2&lt;=EOMONTH($D141,MatCF)),MIN(V$77-SUM(V$92:V140),$F141-SUM($G141:U141)),0)</f>
        <v>0</v>
      </c>
      <c r="W141" s="203">
        <f>IF(AND(W$2&gt;$D141,W$2&lt;=EOMONTH($D141,MatCF)),MIN(W$77-SUM(W$92:W140),$F141-SUM($G141:V141)),0)</f>
        <v>0</v>
      </c>
      <c r="X141" s="203">
        <f>IF(AND(X$2&gt;$D141,X$2&lt;=EOMONTH($D141,MatCF)),MIN(X$77-SUM(X$92:X140),$F141-SUM($G141:W141)),0)</f>
        <v>0</v>
      </c>
      <c r="Y141" s="203">
        <f>IF(AND(Y$2&gt;$D141,Y$2&lt;=EOMONTH($D141,MatCF)),MIN(Y$77-SUM(Y$92:Y140),$F141-SUM($G141:X141)),0)</f>
        <v>0</v>
      </c>
      <c r="Z141" s="203">
        <f>IF(AND(Z$2&gt;$D141,Z$2&lt;=EOMONTH($D141,MatCF)),MIN(Z$77-SUM(Z$92:Z140),$F141-SUM($G141:Y141)),0)</f>
        <v>0</v>
      </c>
      <c r="AA141" s="203">
        <f>IF(AND(AA$2&gt;$D141,AA$2&lt;=EOMONTH($D141,MatCF)),MIN(AA$77-SUM(AA$92:AA140),$F141-SUM($G141:Z141)),0)</f>
        <v>0</v>
      </c>
      <c r="AB141" s="203">
        <f>IF(AND(AB$2&gt;$D141,AB$2&lt;=EOMONTH($D141,MatCF)),MIN(AB$77-SUM(AB$92:AB140),$F141-SUM($G141:AA141)),0)</f>
        <v>0</v>
      </c>
      <c r="AC141" s="203">
        <f>IF(AND(AC$2&gt;$D141,AC$2&lt;=EOMONTH($D141,MatCF)),MIN(AC$77-SUM(AC$92:AC140),$F141-SUM($G141:AB141)),0)</f>
        <v>0</v>
      </c>
      <c r="AD141" s="203">
        <f>IF(AND(AD$2&gt;$D141,AD$2&lt;=EOMONTH($D141,MatCF)),MIN(AD$77-SUM(AD$92:AD140),$F141-SUM($G141:AC141)),0)</f>
        <v>0</v>
      </c>
      <c r="AE141" s="203">
        <f>IF(AND(AE$2&gt;$D141,AE$2&lt;=EOMONTH($D141,MatCF)),MIN(AE$77-SUM(AE$92:AE140),$F141-SUM($G141:AD141)),0)</f>
        <v>0</v>
      </c>
      <c r="AF141" s="203">
        <f>IF(AND(AF$2&gt;$D141,AF$2&lt;=EOMONTH($D141,MatCF)),MIN(AF$77-SUM(AF$92:AF140),$F141-SUM($G141:AE141)),0)</f>
        <v>0</v>
      </c>
      <c r="AG141" s="203">
        <f>IF(AND(AG$2&gt;$D141,AG$2&lt;=EOMONTH($D141,MatCF)),MIN(AG$77-SUM(AG$92:AG140),$F141-SUM($G141:AF141)),0)</f>
        <v>0</v>
      </c>
      <c r="AH141" s="203">
        <f>IF(AND(AH$2&gt;$D141,AH$2&lt;=EOMONTH($D141,MatCF)),MIN(AH$77-SUM(AH$92:AH140),$F141-SUM($G141:AG141)),0)</f>
        <v>0</v>
      </c>
      <c r="AI141" s="203">
        <f>IF(AND(AI$2&gt;$D141,AI$2&lt;=EOMONTH($D141,MatCF)),MIN(AI$77-SUM(AI$92:AI140),$F141-SUM($G141:AH141)),0)</f>
        <v>0</v>
      </c>
      <c r="AJ141" s="203">
        <f>IF(AND(AJ$2&gt;$D141,AJ$2&lt;=EOMONTH($D141,MatCF)),MIN(AJ$77-SUM(AJ$92:AJ140),$F141-SUM($G141:AI141)),0)</f>
        <v>0</v>
      </c>
      <c r="AK141" s="203">
        <f>IF(AND(AK$2&gt;$D141,AK$2&lt;=EOMONTH($D141,MatCF)),MIN(AK$77-SUM(AK$92:AK140),$F141-SUM($G141:AJ141)),0)</f>
        <v>0</v>
      </c>
      <c r="AL141" s="203">
        <f>IF(AND(AL$2&gt;$D141,AL$2&lt;=EOMONTH($D141,MatCF)),MIN(AL$77-SUM(AL$92:AL140),$F141-SUM($G141:AK141)),0)</f>
        <v>0</v>
      </c>
      <c r="AM141" s="203">
        <f>IF(AND(AM$2&gt;$D141,AM$2&lt;=EOMONTH($D141,MatCF)),MIN(AM$77-SUM(AM$92:AM140),$F141-SUM($G141:AL141)),0)</f>
        <v>0</v>
      </c>
      <c r="AN141" s="203">
        <f>IF(AND(AN$2&gt;$D141,AN$2&lt;=EOMONTH($D141,MatCF)),MIN(AN$77-SUM(AN$92:AN140),$F141-SUM($G141:AM141)),0)</f>
        <v>0</v>
      </c>
      <c r="AO141" s="203">
        <f>IF(AND(AO$2&gt;$D141,AO$2&lt;=EOMONTH($D141,MatCF)),MIN(AO$77-SUM(AO$92:AO140),$F141-SUM($G141:AN141)),0)</f>
        <v>0</v>
      </c>
      <c r="AP141" s="203">
        <f>IF(AND(AP$2&gt;$D141,AP$2&lt;=EOMONTH($D141,MatCF)),MIN(AP$77-SUM(AP$92:AP140),$F141-SUM($G141:AO141)),0)</f>
        <v>0</v>
      </c>
      <c r="AQ141" s="203">
        <f>IF(AND(AQ$2&gt;$D141,AQ$2&lt;=EOMONTH($D141,MatCF)),MIN(AQ$77-SUM(AQ$92:AQ140),$F141-SUM($G141:AP141)),0)</f>
        <v>0</v>
      </c>
      <c r="AR141" s="203">
        <f>IF(AND(AR$2&gt;$D141,AR$2&lt;=EOMONTH($D141,MatCF)),MIN(AR$77-SUM(AR$92:AR140),$F141-SUM($G141:AQ141)),0)</f>
        <v>0</v>
      </c>
      <c r="AS141" s="203">
        <f>IF(AND(AS$2&gt;$D141,AS$2&lt;=EOMONTH($D141,MatCF)),MIN(AS$77-SUM(AS$92:AS140),$F141-SUM($G141:AR141)),0)</f>
        <v>0</v>
      </c>
      <c r="AT141" s="203">
        <f>IF(AND(AT$2&gt;$D141,AT$2&lt;=EOMONTH($D141,MatCF)),MIN(AT$77-SUM(AT$92:AT140),$F141-SUM($G141:AS141)),0)</f>
        <v>0</v>
      </c>
      <c r="AU141" s="203">
        <f>IF(AND(AU$2&gt;$D141,AU$2&lt;=EOMONTH($D141,MatCF)),MIN(AU$77-SUM(AU$92:AU140),$F141-SUM($G141:AT141)),0)</f>
        <v>0</v>
      </c>
      <c r="AV141" s="203">
        <f>IF(AND(AV$2&gt;$D141,AV$2&lt;=EOMONTH($D141,MatCF)),MIN(AV$77-SUM(AV$92:AV140),$F141-SUM($G141:AU141)),0)</f>
        <v>0</v>
      </c>
      <c r="AW141" s="203">
        <f>IF(AND(AW$2&gt;$D141,AW$2&lt;=EOMONTH($D141,MatCF)),MIN(AW$77-SUM(AW$92:AW140),$F141-SUM($G141:AV141)),0)</f>
        <v>0</v>
      </c>
      <c r="AX141" s="203">
        <f>IF(AND(AX$2&gt;$D141,AX$2&lt;=EOMONTH($D141,MatCF)),MIN(AX$77-SUM(AX$92:AX140),$F141-SUM($G141:AW141)),0)</f>
        <v>0</v>
      </c>
      <c r="AY141" s="203">
        <f>IF(AND(AY$2&gt;$D141,AY$2&lt;=EOMONTH($D141,MatCF)),MIN(AY$77-SUM(AY$92:AY140),$F141-SUM($G141:AX141)),0)</f>
        <v>0</v>
      </c>
      <c r="AZ141" s="203">
        <f>IF(AND(AZ$2&gt;$D141,AZ$2&lt;=EOMONTH($D141,MatCF)),MIN(AZ$77-SUM(AZ$92:AZ140),$F141-SUM($G141:AY141)),0)</f>
        <v>0</v>
      </c>
      <c r="BA141" s="203">
        <f>IF(AND(BA$2&gt;$D141,BA$2&lt;=EOMONTH($D141,MatCF)),MIN(BA$77-SUM(BA$92:BA140),$F141-SUM($G141:AZ141)),0)</f>
        <v>0</v>
      </c>
      <c r="BB141" s="203">
        <f>IF(AND(BB$2&gt;$D141,BB$2&lt;=EOMONTH($D141,MatCF)),MIN(BB$77-SUM(BB$92:BB140),$F141-SUM($G141:BA141)),0)</f>
        <v>0</v>
      </c>
      <c r="BC141" s="203">
        <f>IF(AND(BC$2&gt;$D141,BC$2&lt;=EOMONTH($D141,MatCF)),MIN(BC$77-SUM(BC$92:BC140),$F141-SUM($G141:BB141)),0)</f>
        <v>0</v>
      </c>
      <c r="BD141" s="203">
        <f>IF(AND(BD$2&gt;$D141,BD$2&lt;=EOMONTH($D141,MatCF)),MIN(BD$77-SUM(BD$92:BD140),$F141-SUM($G141:BC141)),0)</f>
        <v>0</v>
      </c>
      <c r="BE141" s="203">
        <f ca="1">IF(AND(BE$2&gt;$D141,BE$2&lt;=EOMONTH($D141,MatCF)),MIN(BE$77-SUM(BE$92:BE140),$F141-SUM($G141:BD141)),0)</f>
        <v>0</v>
      </c>
      <c r="BF141" s="203">
        <f ca="1">IF(AND(BF$2&gt;$D141,BF$2&lt;=EOMONTH($D141,MatCF)),MIN(BF$77-SUM(BF$92:BF140),$F141-SUM($G141:BE141)),0)</f>
        <v>0</v>
      </c>
      <c r="BG141" s="203">
        <f ca="1">IF(AND(BG$2&gt;$D141,BG$2&lt;=EOMONTH($D141,MatCF)),MIN(BG$77-SUM(BG$92:BG140),$F141-SUM($G141:BF141)),0)</f>
        <v>0</v>
      </c>
      <c r="BH141" s="203">
        <f ca="1">IF(AND(BH$2&gt;$D141,BH$2&lt;=EOMONTH($D141,MatCF)),MIN(BH$77-SUM(BH$92:BH140),$F141-SUM($G141:BG141)),0)</f>
        <v>0</v>
      </c>
      <c r="BI141" s="203">
        <f ca="1">IF(AND(BI$2&gt;$D141,BI$2&lt;=EOMONTH($D141,MatCF)),MIN(BI$77-SUM(BI$92:BI140),$F141-SUM($G141:BH141)),0)</f>
        <v>0</v>
      </c>
      <c r="BJ141" s="203">
        <f ca="1">IF(AND(BJ$2&gt;$D141,BJ$2&lt;=EOMONTH($D141,MatCF)),MIN(BJ$77-SUM(BJ$92:BJ140),$F141-SUM($G141:BI141)),0)</f>
        <v>0</v>
      </c>
      <c r="BK141" s="203">
        <f ca="1">IF(AND(BK$2&gt;$D141,BK$2&lt;=EOMONTH($D141,MatCF)),MIN(BK$77-SUM(BK$92:BK140),$F141-SUM($G141:BJ141)),0)</f>
        <v>0</v>
      </c>
      <c r="BL141" s="203">
        <f ca="1">IF(AND(BL$2&gt;$D141,BL$2&lt;=EOMONTH($D141,MatCF)),MIN(BL$77-SUM(BL$92:BL140),$F141-SUM($G141:BK141)),0)</f>
        <v>0</v>
      </c>
      <c r="BM141" s="203">
        <f ca="1">IF(AND(BM$2&gt;$D141,BM$2&lt;=EOMONTH($D141,MatCF)),MIN(BM$77-SUM(BM$92:BM140),$F141-SUM($G141:BL141)),0)</f>
        <v>0</v>
      </c>
      <c r="BN141" s="203">
        <f ca="1">IF(AND(BN$2&gt;$D141,BN$2&lt;=EOMONTH($D141,MatCF)),MIN(BN$77-SUM(BN$92:BN140),$F141-SUM($G141:BM141)),0)</f>
        <v>0</v>
      </c>
      <c r="BO141" s="203">
        <f ca="1">IF(AND(BO$2&gt;$D141,BO$2&lt;=EOMONTH($D141,MatCF)),MIN(BO$77-SUM(BO$92:BO140),$F141-SUM($G141:BN141)),0)</f>
        <v>0</v>
      </c>
      <c r="BP141" s="203">
        <f ca="1">IF(AND(BP$2&gt;$D141,BP$2&lt;=EOMONTH($D141,MatCF)),MIN(BP$77-SUM(BP$92:BP140),$F141-SUM($G141:BO141)),0)</f>
        <v>0</v>
      </c>
      <c r="BQ141" s="203">
        <f ca="1">IF(AND(BQ$2&gt;$D141,BQ$2&lt;=EOMONTH($D141,MatCF)),MIN(BQ$77-SUM(BQ$92:BQ140),$F141-SUM($G141:BP141)),0)</f>
        <v>0</v>
      </c>
      <c r="BR141" s="203">
        <f ca="1">IF(AND(BR$2&gt;$D141,BR$2&lt;=EOMONTH($D141,MatCF)),MIN(BR$77-SUM(BR$92:BR140),$F141-SUM($G141:BQ141)),0)</f>
        <v>0</v>
      </c>
      <c r="BS141" s="203">
        <f ca="1">IF(AND(BS$2&gt;$D141,BS$2&lt;=EOMONTH($D141,MatCF)),MIN(BS$77-SUM(BS$92:BS140),$F141-SUM($G141:BR141)),0)</f>
        <v>0</v>
      </c>
      <c r="BT141" s="203">
        <f ca="1">IF(AND(BT$2&gt;$D141,BT$2&lt;=EOMONTH($D141,MatCF)),MIN(BT$77-SUM(BT$92:BT140),$F141-SUM($G141:BS141)),0)</f>
        <v>0</v>
      </c>
      <c r="BU141" s="203">
        <f ca="1">IF(AND(BU$2&gt;$D141,BU$2&lt;=EOMONTH($D141,MatCF)),MIN(BU$77-SUM(BU$92:BU140),$F141-SUM($G141:BT141)),0)</f>
        <v>0</v>
      </c>
      <c r="BV141" s="203">
        <f ca="1">IF(AND(BV$2&gt;$D141,BV$2&lt;=EOMONTH($D141,MatCF)),MIN(BV$77-SUM(BV$92:BV140),$F141-SUM($G141:BU141)),0)</f>
        <v>0</v>
      </c>
      <c r="BW141" s="203">
        <f ca="1">IF(AND(BW$2&gt;$D141,BW$2&lt;=EOMONTH($D141,MatCF)),MIN(BW$77-SUM(BW$92:BW140),$F141-SUM($G141:BV141)),0)</f>
        <v>0</v>
      </c>
      <c r="BX141" s="203">
        <f ca="1">IF(AND(BX$2&gt;$D141,BX$2&lt;=EOMONTH($D141,MatCF)),MIN(BX$77-SUM(BX$92:BX140),$F141-SUM($G141:BW141)),0)</f>
        <v>0</v>
      </c>
      <c r="BY141" s="203">
        <f ca="1">IF(AND(BY$2&gt;$D141,BY$2&lt;=EOMONTH($D141,MatCF)),MIN(BY$77-SUM(BY$92:BY140),$F141-SUM($G141:BX141)),0)</f>
        <v>0</v>
      </c>
      <c r="BZ141" s="203">
        <f ca="1">IF(AND(BZ$2&gt;$D141,BZ$2&lt;=EOMONTH($D141,MatCF)),MIN(BZ$77-SUM(BZ$92:BZ140),$F141-SUM($G141:BY141)),0)</f>
        <v>0</v>
      </c>
      <c r="CA141" s="203">
        <f ca="1">IF(AND(CA$2&gt;$D141,CA$2&lt;=EOMONTH($D141,MatCF)),MIN(CA$77-SUM(CA$92:CA140),$F141-SUM($G141:BZ141)),0)</f>
        <v>0</v>
      </c>
      <c r="CB141" s="203">
        <f ca="1">IF(AND(CB$2&gt;$D141,CB$2&lt;=EOMONTH($D141,MatCF)),MIN(CB$77-SUM(CB$92:CB140),$F141-SUM($G141:CA141)),0)</f>
        <v>0</v>
      </c>
      <c r="CC141" s="203">
        <f ca="1">IF(AND(CC$2&gt;$D141,CC$2&lt;=EOMONTH($D141,MatCF)),MIN(CC$77-SUM(CC$92:CC140),$F141-SUM($G141:CB141)),0)</f>
        <v>0</v>
      </c>
      <c r="CD141" s="203">
        <f ca="1">IF(AND(CD$2&gt;$D141,CD$2&lt;=EOMONTH($D141,MatCF)),MIN(CD$77-SUM(CD$92:CD140),$F141-SUM($G141:CC141)),0)</f>
        <v>0</v>
      </c>
      <c r="CE141" s="203">
        <f ca="1">IF(AND(CE$2&gt;$D141,CE$2&lt;=EOMONTH($D141,MatCF)),MIN(CE$77-SUM(CE$92:CE140),$F141-SUM($G141:CD141)),0)</f>
        <v>0</v>
      </c>
      <c r="CF141" s="203">
        <f ca="1">IF(AND(CF$2&gt;$D141,CF$2&lt;=EOMONTH($D141,MatCF)),MIN(CF$77-SUM(CF$92:CF140),$F141-SUM($G141:CE141)),0)</f>
        <v>0</v>
      </c>
      <c r="CG141" s="203">
        <f ca="1">IF(AND(CG$2&gt;$D141,CG$2&lt;=EOMONTH($D141,MatCF)),MIN(CG$77-SUM(CG$92:CG140),$F141-SUM($G141:CF141)),0)</f>
        <v>0</v>
      </c>
      <c r="CH141" s="203">
        <f ca="1">IF(AND(CH$2&gt;$D141,CH$2&lt;=EOMONTH($D141,MatCF)),MIN(CH$77-SUM(CH$92:CH140),$F141-SUM($G141:CG141)),0)</f>
        <v>0</v>
      </c>
      <c r="CI141" s="203">
        <f ca="1">IF(AND(CI$2&gt;$D141,CI$2&lt;=EOMONTH($D141,MatCF)),MIN(CI$77-SUM(CI$92:CI140),$F141-SUM($G141:CH141)),0)</f>
        <v>0</v>
      </c>
      <c r="CJ141" s="203">
        <f ca="1">IF(AND(CJ$2&gt;$D141,CJ$2&lt;=EOMONTH($D141,MatCF)),MIN(CJ$77-SUM(CJ$92:CJ140),$F141-SUM($G141:CI141)),0)</f>
        <v>0</v>
      </c>
      <c r="CK141" s="203">
        <f ca="1">IF(AND(CK$2&gt;$D141,CK$2&lt;=EOMONTH($D141,MatCF)),MIN(CK$77-SUM(CK$92:CK140),$F141-SUM($G141:CJ141)),0)</f>
        <v>0</v>
      </c>
      <c r="CL141" s="203">
        <f ca="1">IF(AND(CL$2&gt;$D141,CL$2&lt;=EOMONTH($D141,MatCF)),MIN(CL$77-SUM(CL$92:CL140),$F141-SUM($G141:CK141)),0)</f>
        <v>0</v>
      </c>
      <c r="CM141" s="203">
        <f ca="1">IF(AND(CM$2&gt;$D141,CM$2&lt;=EOMONTH($D141,MatCF)),MIN(CM$77-SUM(CM$92:CM140),$F141-SUM($G141:CL141)),0)</f>
        <v>0</v>
      </c>
      <c r="CN141" s="203">
        <f ca="1">IF(AND(CN$2&gt;$D141,CN$2&lt;=EOMONTH($D141,MatCF)),MIN(CN$77-SUM(CN$92:CN140),$F141-SUM($G141:CM141)),0)</f>
        <v>0</v>
      </c>
      <c r="CO141" s="203">
        <f ca="1">IF(AND(CO$2&gt;$D141,CO$2&lt;=EOMONTH($D141,MatCF)),MIN(CO$77-SUM(CO$92:CO140),$F141-SUM($G141:CN141)),0)</f>
        <v>0</v>
      </c>
      <c r="CP141" s="203">
        <f ca="1">IF(AND(CP$2&gt;$D141,CP$2&lt;=EOMONTH($D141,MatCF)),MIN(CP$77-SUM(CP$92:CP140),$F141-SUM($G141:CO141)),0)</f>
        <v>0</v>
      </c>
      <c r="CQ141" s="203">
        <f ca="1">IF(AND(CQ$2&gt;$D141,CQ$2&lt;=EOMONTH($D141,MatCF)),MIN(CQ$77-SUM(CQ$92:CQ140),$F141-SUM($G141:CP141)),0)</f>
        <v>0</v>
      </c>
      <c r="CR141" s="203">
        <f ca="1">IF(AND(CR$2&gt;$D141,CR$2&lt;=EOMONTH($D141,MatCF)),MIN(CR$77-SUM(CR$92:CR140),$F141-SUM($G141:CQ141)),0)</f>
        <v>0</v>
      </c>
      <c r="CS141" s="203">
        <f ca="1">IF(AND(CS$2&gt;$D141,CS$2&lt;=EOMONTH($D141,MatCF)),MIN(CS$77-SUM(CS$92:CS140),$F141-SUM($G141:CR141)),0)</f>
        <v>0</v>
      </c>
      <c r="CT141" s="203">
        <f ca="1">IF(AND(CT$2&gt;$D141,CT$2&lt;=EOMONTH($D141,MatCF)),MIN(CT$77-SUM(CT$92:CT140),$F141-SUM($G141:CS141)),0)</f>
        <v>0</v>
      </c>
      <c r="CU141" s="203">
        <f ca="1">IF(AND(CU$2&gt;$D141,CU$2&lt;=EOMONTH($D141,MatCF)),MIN(CU$77-SUM(CU$92:CU140),$F141-SUM($G141:CT141)),0)</f>
        <v>0</v>
      </c>
      <c r="CV141" s="203">
        <f ca="1">IF(AND(CV$2&gt;$D141,CV$2&lt;=EOMONTH($D141,MatCF)),MIN(CV$77-SUM(CV$92:CV140),$F141-SUM($G141:CU141)),0)</f>
        <v>0</v>
      </c>
      <c r="CW141" s="203">
        <f ca="1">IF(AND(CW$2&gt;$D141,CW$2&lt;=EOMONTH($D141,MatCF)),MIN(CW$77-SUM(CW$92:CW140),$F141-SUM($G141:CV141)),0)</f>
        <v>0</v>
      </c>
      <c r="CX141" s="203">
        <f ca="1">IF(AND(CX$2&gt;$D141,CX$2&lt;=EOMONTH($D141,MatCF)),MIN(CX$77-SUM(CX$92:CX140),$F141-SUM($G141:CW141)),0)</f>
        <v>0</v>
      </c>
      <c r="CY141" s="203">
        <f ca="1">IF(AND(CY$2&gt;$D141,CY$2&lt;=EOMONTH($D141,MatCF)),MIN(CY$77-SUM(CY$92:CY140),$F141-SUM($G141:CX141)),0)</f>
        <v>0</v>
      </c>
      <c r="CZ141" s="203">
        <f ca="1">IF(AND(CZ$2&gt;$D141,CZ$2&lt;=EOMONTH($D141,MatCF)),MIN(CZ$77-SUM(CZ$92:CZ140),$F141-SUM($G141:CY141)),0)</f>
        <v>0</v>
      </c>
      <c r="DA141" s="203">
        <f ca="1">IF(AND(DA$2&gt;$D141,DA$2&lt;=EOMONTH($D141,MatCF)),MIN(DA$77-SUM(DA$92:DA140),$F141-SUM($G141:CZ141)),0)</f>
        <v>0</v>
      </c>
      <c r="DB141" s="203">
        <f ca="1">IF(AND(DB$2&gt;$D141,DB$2&lt;=EOMONTH($D141,MatCF)),MIN(DB$77-SUM(DB$92:DB140),$F141-SUM($G141:DA141)),0)</f>
        <v>0</v>
      </c>
      <c r="DC141" s="203">
        <f ca="1">IF(AND(DC$2&gt;$D141,DC$2&lt;=EOMONTH($D141,MatCF)),MIN(DC$77-SUM(DC$92:DC140),$F141-SUM($G141:DB141)),0)</f>
        <v>0</v>
      </c>
      <c r="DD141" s="203">
        <f ca="1">IF(AND(DD$2&gt;$D141,DD$2&lt;=EOMONTH($D141,MatCF)),MIN(DD$77-SUM(DD$92:DD140),$F141-SUM($G141:DC141)),0)</f>
        <v>0</v>
      </c>
      <c r="DE141" s="203">
        <f ca="1">IF(AND(DE$2&gt;$D141,DE$2&lt;=EOMONTH($D141,MatCF)),MIN(DE$77-SUM(DE$92:DE140),$F141-SUM($G141:DD141)),0)</f>
        <v>0</v>
      </c>
      <c r="DF141" s="203">
        <f ca="1">IF(AND(DF$2&gt;$D141,DF$2&lt;=EOMONTH($D141,MatCF)),MIN(DF$77-SUM(DF$92:DF140),$F141-SUM($G141:DE141)),0)</f>
        <v>0</v>
      </c>
      <c r="DG141" s="203">
        <f ca="1">IF(AND(DG$2&gt;$D141,DG$2&lt;=EOMONTH($D141,MatCF)),MIN(DG$77-SUM(DG$92:DG140),$F141-SUM($G141:DF141)),0)</f>
        <v>0</v>
      </c>
      <c r="DH141" s="203">
        <f ca="1">IF(AND(DH$2&gt;$D141,DH$2&lt;=EOMONTH($D141,MatCF)),MIN(DH$77-SUM(DH$92:DH140),$F141-SUM($G141:DG141)),0)</f>
        <v>0</v>
      </c>
      <c r="DI141" s="203">
        <f ca="1">IF(AND(DI$2&gt;$D141,DI$2&lt;=EOMONTH($D141,MatCF)),MIN(DI$77-SUM(DI$92:DI140),$F141-SUM($G141:DH141)),0)</f>
        <v>0</v>
      </c>
      <c r="DJ141" s="203">
        <f ca="1">IF(AND(DJ$2&gt;$D141,DJ$2&lt;=EOMONTH($D141,MatCF)),MIN(DJ$77-SUM(DJ$92:DJ140),$F141-SUM($G141:DI141)),0)</f>
        <v>0</v>
      </c>
      <c r="DK141" s="203">
        <f ca="1">IF(AND(DK$2&gt;$D141,DK$2&lt;=EOMONTH($D141,MatCF)),MIN(DK$77-SUM(DK$92:DK140),$F141-SUM($G141:DJ141)),0)</f>
        <v>0</v>
      </c>
      <c r="DL141" s="203">
        <f ca="1">IF(AND(DL$2&gt;$D141,DL$2&lt;=EOMONTH($D141,MatCF)),MIN(DL$77-SUM(DL$92:DL140),$F141-SUM($G141:DK141)),0)</f>
        <v>0</v>
      </c>
      <c r="DM141" s="203">
        <f>IF(AND(DM$2&gt;$D141,DM$2&lt;=EOMONTH($D141,MatCF)),MIN(DM$77-SUM(DM$92:DM140),$F141-SUM($G141:DL141)),0)</f>
        <v>0</v>
      </c>
      <c r="DN141" s="203">
        <f>IF(AND(DN$2&gt;$D141,DN$2&lt;=EOMONTH($D141,MatCF)),MIN(DN$77-SUM(DN$92:DN140),$F141-SUM($G141:DM141)),0)</f>
        <v>0</v>
      </c>
      <c r="DO141" s="203">
        <f>IF(AND(DO$2&gt;$D141,DO$2&lt;=EOMONTH($D141,MatCF)),MIN(DO$77-SUM(DO$92:DO140),$F141-SUM($G141:DN141)),0)</f>
        <v>0</v>
      </c>
      <c r="DP141" s="203">
        <f>IF(AND(DP$2&gt;$D141,DP$2&lt;=EOMONTH($D141,MatCF)),MIN(DP$77-SUM(DP$92:DP140),$F141-SUM($G141:DO141)),0)</f>
        <v>0</v>
      </c>
      <c r="DQ141" s="203">
        <f>IF(AND(DQ$2&gt;$D141,DQ$2&lt;=EOMONTH($D141,MatCF)),MIN(DQ$77-SUM(DQ$92:DQ140),$F141-SUM($G141:DP141)),0)</f>
        <v>0</v>
      </c>
      <c r="DR141" s="203">
        <f>IF(AND(DR$2&gt;$D141,DR$2&lt;=EOMONTH($D141,MatCF)),MIN(DR$77-SUM(DR$92:DR140),$F141-SUM($G141:DQ141)),0)</f>
        <v>0</v>
      </c>
      <c r="DS141" s="203">
        <f>IF(AND(DS$2&gt;$D141,DS$2&lt;=EOMONTH($D141,MatCF)),MIN(DS$77-SUM(DS$92:DS140),$F141-SUM($G141:DR141)),0)</f>
        <v>0</v>
      </c>
    </row>
    <row r="142" spans="1:123" ht="12.5" x14ac:dyDescent="0.25">
      <c r="A142" s="171">
        <f t="shared" si="680"/>
        <v>50</v>
      </c>
      <c r="B142" s="226"/>
      <c r="C142" s="227"/>
      <c r="D142" s="226">
        <v>48487</v>
      </c>
      <c r="E142" s="171"/>
      <c r="F142" s="203">
        <f ca="1"/>
        <v>0</v>
      </c>
      <c r="G142" s="203"/>
      <c r="H142" s="203">
        <f>IF(AND(H$2&gt;$D142,H$2&lt;=EOMONTH($D142,MatCF)),MIN(H$77-SUM(H$92:H141),$F142-SUM(G142:$G142)),0)</f>
        <v>0</v>
      </c>
      <c r="I142" s="203">
        <f>IF(AND(I$2&gt;$D142,I$2&lt;=EOMONTH($D142,MatCF)),MIN(I$77-SUM(I$92:I141),$F142-SUM($G142:H142)),0)</f>
        <v>0</v>
      </c>
      <c r="J142" s="203">
        <f>IF(AND(J$2&gt;$D142,J$2&lt;=EOMONTH($D142,MatCF)),MIN(J$77-SUM(J$92:J141),$F142-SUM($G142:I142)),0)</f>
        <v>0</v>
      </c>
      <c r="K142" s="203">
        <f>IF(AND(K$2&gt;$D142,K$2&lt;=EOMONTH($D142,MatCF)),MIN(K$77-SUM(K$92:K141),$F142-SUM($G142:J142)),0)</f>
        <v>0</v>
      </c>
      <c r="L142" s="203">
        <f>IF(AND(L$2&gt;$D142,L$2&lt;=EOMONTH($D142,MatCF)),MIN(L$77-SUM(L$92:L141),$F142-SUM($G142:K142)),0)</f>
        <v>0</v>
      </c>
      <c r="M142" s="203">
        <f>IF(AND(M$2&gt;$D142,M$2&lt;=EOMONTH($D142,MatCF)),MIN(M$77-SUM(M$92:M141),$F142-SUM($G142:L142)),0)</f>
        <v>0</v>
      </c>
      <c r="N142" s="203">
        <f>IF(AND(N$2&gt;$D142,N$2&lt;=EOMONTH($D142,MatCF)),MIN(N$77-SUM(N$92:N141),$F142-SUM($G142:M142)),0)</f>
        <v>0</v>
      </c>
      <c r="O142" s="203">
        <f>IF(AND(O$2&gt;$D142,O$2&lt;=EOMONTH($D142,MatCF)),MIN(O$77-SUM(O$92:O141),$F142-SUM($G142:N142)),0)</f>
        <v>0</v>
      </c>
      <c r="P142" s="203">
        <f>IF(AND(P$2&gt;$D142,P$2&lt;=EOMONTH($D142,MatCF)),MIN(P$77-SUM(P$92:P141),$F142-SUM($G142:O142)),0)</f>
        <v>0</v>
      </c>
      <c r="Q142" s="203">
        <f>IF(AND(Q$2&gt;$D142,Q$2&lt;=EOMONTH($D142,MatCF)),MIN(Q$77-SUM(Q$92:Q141),$F142-SUM($G142:P142)),0)</f>
        <v>0</v>
      </c>
      <c r="R142" s="203">
        <f>IF(AND(R$2&gt;$D142,R$2&lt;=EOMONTH($D142,MatCF)),MIN(R$77-SUM(R$92:R141),$F142-SUM($G142:Q142)),0)</f>
        <v>0</v>
      </c>
      <c r="S142" s="203">
        <f>IF(AND(S$2&gt;$D142,S$2&lt;=EOMONTH($D142,MatCF)),MIN(S$77-SUM(S$92:S141),$F142-SUM($G142:R142)),0)</f>
        <v>0</v>
      </c>
      <c r="T142" s="203">
        <f>IF(AND(T$2&gt;$D142,T$2&lt;=EOMONTH($D142,MatCF)),MIN(T$77-SUM(T$92:T141),$F142-SUM($G142:S142)),0)</f>
        <v>0</v>
      </c>
      <c r="U142" s="203">
        <f>IF(AND(U$2&gt;$D142,U$2&lt;=EOMONTH($D142,MatCF)),MIN(U$77-SUM(U$92:U141),$F142-SUM($G142:T142)),0)</f>
        <v>0</v>
      </c>
      <c r="V142" s="203">
        <f>IF(AND(V$2&gt;$D142,V$2&lt;=EOMONTH($D142,MatCF)),MIN(V$77-SUM(V$92:V141),$F142-SUM($G142:U142)),0)</f>
        <v>0</v>
      </c>
      <c r="W142" s="203">
        <f>IF(AND(W$2&gt;$D142,W$2&lt;=EOMONTH($D142,MatCF)),MIN(W$77-SUM(W$92:W141),$F142-SUM($G142:V142)),0)</f>
        <v>0</v>
      </c>
      <c r="X142" s="203">
        <f>IF(AND(X$2&gt;$D142,X$2&lt;=EOMONTH($D142,MatCF)),MIN(X$77-SUM(X$92:X141),$F142-SUM($G142:W142)),0)</f>
        <v>0</v>
      </c>
      <c r="Y142" s="203">
        <f>IF(AND(Y$2&gt;$D142,Y$2&lt;=EOMONTH($D142,MatCF)),MIN(Y$77-SUM(Y$92:Y141),$F142-SUM($G142:X142)),0)</f>
        <v>0</v>
      </c>
      <c r="Z142" s="203">
        <f>IF(AND(Z$2&gt;$D142,Z$2&lt;=EOMONTH($D142,MatCF)),MIN(Z$77-SUM(Z$92:Z141),$F142-SUM($G142:Y142)),0)</f>
        <v>0</v>
      </c>
      <c r="AA142" s="203">
        <f>IF(AND(AA$2&gt;$D142,AA$2&lt;=EOMONTH($D142,MatCF)),MIN(AA$77-SUM(AA$92:AA141),$F142-SUM($G142:Z142)),0)</f>
        <v>0</v>
      </c>
      <c r="AB142" s="203">
        <f>IF(AND(AB$2&gt;$D142,AB$2&lt;=EOMONTH($D142,MatCF)),MIN(AB$77-SUM(AB$92:AB141),$F142-SUM($G142:AA142)),0)</f>
        <v>0</v>
      </c>
      <c r="AC142" s="203">
        <f>IF(AND(AC$2&gt;$D142,AC$2&lt;=EOMONTH($D142,MatCF)),MIN(AC$77-SUM(AC$92:AC141),$F142-SUM($G142:AB142)),0)</f>
        <v>0</v>
      </c>
      <c r="AD142" s="203">
        <f>IF(AND(AD$2&gt;$D142,AD$2&lt;=EOMONTH($D142,MatCF)),MIN(AD$77-SUM(AD$92:AD141),$F142-SUM($G142:AC142)),0)</f>
        <v>0</v>
      </c>
      <c r="AE142" s="203">
        <f>IF(AND(AE$2&gt;$D142,AE$2&lt;=EOMONTH($D142,MatCF)),MIN(AE$77-SUM(AE$92:AE141),$F142-SUM($G142:AD142)),0)</f>
        <v>0</v>
      </c>
      <c r="AF142" s="203">
        <f>IF(AND(AF$2&gt;$D142,AF$2&lt;=EOMONTH($D142,MatCF)),MIN(AF$77-SUM(AF$92:AF141),$F142-SUM($G142:AE142)),0)</f>
        <v>0</v>
      </c>
      <c r="AG142" s="203">
        <f>IF(AND(AG$2&gt;$D142,AG$2&lt;=EOMONTH($D142,MatCF)),MIN(AG$77-SUM(AG$92:AG141),$F142-SUM($G142:AF142)),0)</f>
        <v>0</v>
      </c>
      <c r="AH142" s="203">
        <f>IF(AND(AH$2&gt;$D142,AH$2&lt;=EOMONTH($D142,MatCF)),MIN(AH$77-SUM(AH$92:AH141),$F142-SUM($G142:AG142)),0)</f>
        <v>0</v>
      </c>
      <c r="AI142" s="203">
        <f>IF(AND(AI$2&gt;$D142,AI$2&lt;=EOMONTH($D142,MatCF)),MIN(AI$77-SUM(AI$92:AI141),$F142-SUM($G142:AH142)),0)</f>
        <v>0</v>
      </c>
      <c r="AJ142" s="203">
        <f>IF(AND(AJ$2&gt;$D142,AJ$2&lt;=EOMONTH($D142,MatCF)),MIN(AJ$77-SUM(AJ$92:AJ141),$F142-SUM($G142:AI142)),0)</f>
        <v>0</v>
      </c>
      <c r="AK142" s="203">
        <f>IF(AND(AK$2&gt;$D142,AK$2&lt;=EOMONTH($D142,MatCF)),MIN(AK$77-SUM(AK$92:AK141),$F142-SUM($G142:AJ142)),0)</f>
        <v>0</v>
      </c>
      <c r="AL142" s="203">
        <f>IF(AND(AL$2&gt;$D142,AL$2&lt;=EOMONTH($D142,MatCF)),MIN(AL$77-SUM(AL$92:AL141),$F142-SUM($G142:AK142)),0)</f>
        <v>0</v>
      </c>
      <c r="AM142" s="203">
        <f>IF(AND(AM$2&gt;$D142,AM$2&lt;=EOMONTH($D142,MatCF)),MIN(AM$77-SUM(AM$92:AM141),$F142-SUM($G142:AL142)),0)</f>
        <v>0</v>
      </c>
      <c r="AN142" s="203">
        <f>IF(AND(AN$2&gt;$D142,AN$2&lt;=EOMONTH($D142,MatCF)),MIN(AN$77-SUM(AN$92:AN141),$F142-SUM($G142:AM142)),0)</f>
        <v>0</v>
      </c>
      <c r="AO142" s="203">
        <f>IF(AND(AO$2&gt;$D142,AO$2&lt;=EOMONTH($D142,MatCF)),MIN(AO$77-SUM(AO$92:AO141),$F142-SUM($G142:AN142)),0)</f>
        <v>0</v>
      </c>
      <c r="AP142" s="203">
        <f>IF(AND(AP$2&gt;$D142,AP$2&lt;=EOMONTH($D142,MatCF)),MIN(AP$77-SUM(AP$92:AP141),$F142-SUM($G142:AO142)),0)</f>
        <v>0</v>
      </c>
      <c r="AQ142" s="203">
        <f>IF(AND(AQ$2&gt;$D142,AQ$2&lt;=EOMONTH($D142,MatCF)),MIN(AQ$77-SUM(AQ$92:AQ141),$F142-SUM($G142:AP142)),0)</f>
        <v>0</v>
      </c>
      <c r="AR142" s="203">
        <f>IF(AND(AR$2&gt;$D142,AR$2&lt;=EOMONTH($D142,MatCF)),MIN(AR$77-SUM(AR$92:AR141),$F142-SUM($G142:AQ142)),0)</f>
        <v>0</v>
      </c>
      <c r="AS142" s="203">
        <f>IF(AND(AS$2&gt;$D142,AS$2&lt;=EOMONTH($D142,MatCF)),MIN(AS$77-SUM(AS$92:AS141),$F142-SUM($G142:AR142)),0)</f>
        <v>0</v>
      </c>
      <c r="AT142" s="203">
        <f>IF(AND(AT$2&gt;$D142,AT$2&lt;=EOMONTH($D142,MatCF)),MIN(AT$77-SUM(AT$92:AT141),$F142-SUM($G142:AS142)),0)</f>
        <v>0</v>
      </c>
      <c r="AU142" s="203">
        <f>IF(AND(AU$2&gt;$D142,AU$2&lt;=EOMONTH($D142,MatCF)),MIN(AU$77-SUM(AU$92:AU141),$F142-SUM($G142:AT142)),0)</f>
        <v>0</v>
      </c>
      <c r="AV142" s="203">
        <f>IF(AND(AV$2&gt;$D142,AV$2&lt;=EOMONTH($D142,MatCF)),MIN(AV$77-SUM(AV$92:AV141),$F142-SUM($G142:AU142)),0)</f>
        <v>0</v>
      </c>
      <c r="AW142" s="203">
        <f>IF(AND(AW$2&gt;$D142,AW$2&lt;=EOMONTH($D142,MatCF)),MIN(AW$77-SUM(AW$92:AW141),$F142-SUM($G142:AV142)),0)</f>
        <v>0</v>
      </c>
      <c r="AX142" s="203">
        <f>IF(AND(AX$2&gt;$D142,AX$2&lt;=EOMONTH($D142,MatCF)),MIN(AX$77-SUM(AX$92:AX141),$F142-SUM($G142:AW142)),0)</f>
        <v>0</v>
      </c>
      <c r="AY142" s="203">
        <f>IF(AND(AY$2&gt;$D142,AY$2&lt;=EOMONTH($D142,MatCF)),MIN(AY$77-SUM(AY$92:AY141),$F142-SUM($G142:AX142)),0)</f>
        <v>0</v>
      </c>
      <c r="AZ142" s="203">
        <f>IF(AND(AZ$2&gt;$D142,AZ$2&lt;=EOMONTH($D142,MatCF)),MIN(AZ$77-SUM(AZ$92:AZ141),$F142-SUM($G142:AY142)),0)</f>
        <v>0</v>
      </c>
      <c r="BA142" s="203">
        <f>IF(AND(BA$2&gt;$D142,BA$2&lt;=EOMONTH($D142,MatCF)),MIN(BA$77-SUM(BA$92:BA141),$F142-SUM($G142:AZ142)),0)</f>
        <v>0</v>
      </c>
      <c r="BB142" s="203">
        <f>IF(AND(BB$2&gt;$D142,BB$2&lt;=EOMONTH($D142,MatCF)),MIN(BB$77-SUM(BB$92:BB141),$F142-SUM($G142:BA142)),0)</f>
        <v>0</v>
      </c>
      <c r="BC142" s="203">
        <f>IF(AND(BC$2&gt;$D142,BC$2&lt;=EOMONTH($D142,MatCF)),MIN(BC$77-SUM(BC$92:BC141),$F142-SUM($G142:BB142)),0)</f>
        <v>0</v>
      </c>
      <c r="BD142" s="203">
        <f>IF(AND(BD$2&gt;$D142,BD$2&lt;=EOMONTH($D142,MatCF)),MIN(BD$77-SUM(BD$92:BD141),$F142-SUM($G142:BC142)),0)</f>
        <v>0</v>
      </c>
      <c r="BE142" s="203">
        <f>IF(AND(BE$2&gt;$D142,BE$2&lt;=EOMONTH($D142,MatCF)),MIN(BE$77-SUM(BE$92:BE141),$F142-SUM($G142:BD142)),0)</f>
        <v>0</v>
      </c>
      <c r="BF142" s="203">
        <f ca="1">IF(AND(BF$2&gt;$D142,BF$2&lt;=EOMONTH($D142,MatCF)),MIN(BF$77-SUM(BF$92:BF141),$F142-SUM($G142:BE142)),0)</f>
        <v>0</v>
      </c>
      <c r="BG142" s="203">
        <f ca="1">IF(AND(BG$2&gt;$D142,BG$2&lt;=EOMONTH($D142,MatCF)),MIN(BG$77-SUM(BG$92:BG141),$F142-SUM($G142:BF142)),0)</f>
        <v>0</v>
      </c>
      <c r="BH142" s="203">
        <f ca="1">IF(AND(BH$2&gt;$D142,BH$2&lt;=EOMONTH($D142,MatCF)),MIN(BH$77-SUM(BH$92:BH141),$F142-SUM($G142:BG142)),0)</f>
        <v>0</v>
      </c>
      <c r="BI142" s="203">
        <f ca="1">IF(AND(BI$2&gt;$D142,BI$2&lt;=EOMONTH($D142,MatCF)),MIN(BI$77-SUM(BI$92:BI141),$F142-SUM($G142:BH142)),0)</f>
        <v>0</v>
      </c>
      <c r="BJ142" s="203">
        <f ca="1">IF(AND(BJ$2&gt;$D142,BJ$2&lt;=EOMONTH($D142,MatCF)),MIN(BJ$77-SUM(BJ$92:BJ141),$F142-SUM($G142:BI142)),0)</f>
        <v>0</v>
      </c>
      <c r="BK142" s="203">
        <f ca="1">IF(AND(BK$2&gt;$D142,BK$2&lt;=EOMONTH($D142,MatCF)),MIN(BK$77-SUM(BK$92:BK141),$F142-SUM($G142:BJ142)),0)</f>
        <v>0</v>
      </c>
      <c r="BL142" s="203">
        <f ca="1">IF(AND(BL$2&gt;$D142,BL$2&lt;=EOMONTH($D142,MatCF)),MIN(BL$77-SUM(BL$92:BL141),$F142-SUM($G142:BK142)),0)</f>
        <v>0</v>
      </c>
      <c r="BM142" s="203">
        <f ca="1">IF(AND(BM$2&gt;$D142,BM$2&lt;=EOMONTH($D142,MatCF)),MIN(BM$77-SUM(BM$92:BM141),$F142-SUM($G142:BL142)),0)</f>
        <v>0</v>
      </c>
      <c r="BN142" s="203">
        <f ca="1">IF(AND(BN$2&gt;$D142,BN$2&lt;=EOMONTH($D142,MatCF)),MIN(BN$77-SUM(BN$92:BN141),$F142-SUM($G142:BM142)),0)</f>
        <v>0</v>
      </c>
      <c r="BO142" s="203">
        <f ca="1">IF(AND(BO$2&gt;$D142,BO$2&lt;=EOMONTH($D142,MatCF)),MIN(BO$77-SUM(BO$92:BO141),$F142-SUM($G142:BN142)),0)</f>
        <v>0</v>
      </c>
      <c r="BP142" s="203">
        <f ca="1">IF(AND(BP$2&gt;$D142,BP$2&lt;=EOMONTH($D142,MatCF)),MIN(BP$77-SUM(BP$92:BP141),$F142-SUM($G142:BO142)),0)</f>
        <v>0</v>
      </c>
      <c r="BQ142" s="203">
        <f ca="1">IF(AND(BQ$2&gt;$D142,BQ$2&lt;=EOMONTH($D142,MatCF)),MIN(BQ$77-SUM(BQ$92:BQ141),$F142-SUM($G142:BP142)),0)</f>
        <v>0</v>
      </c>
      <c r="BR142" s="203">
        <f ca="1">IF(AND(BR$2&gt;$D142,BR$2&lt;=EOMONTH($D142,MatCF)),MIN(BR$77-SUM(BR$92:BR141),$F142-SUM($G142:BQ142)),0)</f>
        <v>0</v>
      </c>
      <c r="BS142" s="203">
        <f ca="1">IF(AND(BS$2&gt;$D142,BS$2&lt;=EOMONTH($D142,MatCF)),MIN(BS$77-SUM(BS$92:BS141),$F142-SUM($G142:BR142)),0)</f>
        <v>0</v>
      </c>
      <c r="BT142" s="203">
        <f ca="1">IF(AND(BT$2&gt;$D142,BT$2&lt;=EOMONTH($D142,MatCF)),MIN(BT$77-SUM(BT$92:BT141),$F142-SUM($G142:BS142)),0)</f>
        <v>0</v>
      </c>
      <c r="BU142" s="203">
        <f ca="1">IF(AND(BU$2&gt;$D142,BU$2&lt;=EOMONTH($D142,MatCF)),MIN(BU$77-SUM(BU$92:BU141),$F142-SUM($G142:BT142)),0)</f>
        <v>0</v>
      </c>
      <c r="BV142" s="203">
        <f ca="1">IF(AND(BV$2&gt;$D142,BV$2&lt;=EOMONTH($D142,MatCF)),MIN(BV$77-SUM(BV$92:BV141),$F142-SUM($G142:BU142)),0)</f>
        <v>0</v>
      </c>
      <c r="BW142" s="203">
        <f ca="1">IF(AND(BW$2&gt;$D142,BW$2&lt;=EOMONTH($D142,MatCF)),MIN(BW$77-SUM(BW$92:BW141),$F142-SUM($G142:BV142)),0)</f>
        <v>0</v>
      </c>
      <c r="BX142" s="203">
        <f ca="1">IF(AND(BX$2&gt;$D142,BX$2&lt;=EOMONTH($D142,MatCF)),MIN(BX$77-SUM(BX$92:BX141),$F142-SUM($G142:BW142)),0)</f>
        <v>0</v>
      </c>
      <c r="BY142" s="203">
        <f ca="1">IF(AND(BY$2&gt;$D142,BY$2&lt;=EOMONTH($D142,MatCF)),MIN(BY$77-SUM(BY$92:BY141),$F142-SUM($G142:BX142)),0)</f>
        <v>0</v>
      </c>
      <c r="BZ142" s="203">
        <f ca="1">IF(AND(BZ$2&gt;$D142,BZ$2&lt;=EOMONTH($D142,MatCF)),MIN(BZ$77-SUM(BZ$92:BZ141),$F142-SUM($G142:BY142)),0)</f>
        <v>0</v>
      </c>
      <c r="CA142" s="203">
        <f ca="1">IF(AND(CA$2&gt;$D142,CA$2&lt;=EOMONTH($D142,MatCF)),MIN(CA$77-SUM(CA$92:CA141),$F142-SUM($G142:BZ142)),0)</f>
        <v>0</v>
      </c>
      <c r="CB142" s="203">
        <f ca="1">IF(AND(CB$2&gt;$D142,CB$2&lt;=EOMONTH($D142,MatCF)),MIN(CB$77-SUM(CB$92:CB141),$F142-SUM($G142:CA142)),0)</f>
        <v>0</v>
      </c>
      <c r="CC142" s="203">
        <f ca="1">IF(AND(CC$2&gt;$D142,CC$2&lt;=EOMONTH($D142,MatCF)),MIN(CC$77-SUM(CC$92:CC141),$F142-SUM($G142:CB142)),0)</f>
        <v>0</v>
      </c>
      <c r="CD142" s="203">
        <f ca="1">IF(AND(CD$2&gt;$D142,CD$2&lt;=EOMONTH($D142,MatCF)),MIN(CD$77-SUM(CD$92:CD141),$F142-SUM($G142:CC142)),0)</f>
        <v>0</v>
      </c>
      <c r="CE142" s="203">
        <f ca="1">IF(AND(CE$2&gt;$D142,CE$2&lt;=EOMONTH($D142,MatCF)),MIN(CE$77-SUM(CE$92:CE141),$F142-SUM($G142:CD142)),0)</f>
        <v>0</v>
      </c>
      <c r="CF142" s="203">
        <f ca="1">IF(AND(CF$2&gt;$D142,CF$2&lt;=EOMONTH($D142,MatCF)),MIN(CF$77-SUM(CF$92:CF141),$F142-SUM($G142:CE142)),0)</f>
        <v>0</v>
      </c>
      <c r="CG142" s="203">
        <f ca="1">IF(AND(CG$2&gt;$D142,CG$2&lt;=EOMONTH($D142,MatCF)),MIN(CG$77-SUM(CG$92:CG141),$F142-SUM($G142:CF142)),0)</f>
        <v>0</v>
      </c>
      <c r="CH142" s="203">
        <f ca="1">IF(AND(CH$2&gt;$D142,CH$2&lt;=EOMONTH($D142,MatCF)),MIN(CH$77-SUM(CH$92:CH141),$F142-SUM($G142:CG142)),0)</f>
        <v>0</v>
      </c>
      <c r="CI142" s="203">
        <f ca="1">IF(AND(CI$2&gt;$D142,CI$2&lt;=EOMONTH($D142,MatCF)),MIN(CI$77-SUM(CI$92:CI141),$F142-SUM($G142:CH142)),0)</f>
        <v>0</v>
      </c>
      <c r="CJ142" s="203">
        <f ca="1">IF(AND(CJ$2&gt;$D142,CJ$2&lt;=EOMONTH($D142,MatCF)),MIN(CJ$77-SUM(CJ$92:CJ141),$F142-SUM($G142:CI142)),0)</f>
        <v>0</v>
      </c>
      <c r="CK142" s="203">
        <f ca="1">IF(AND(CK$2&gt;$D142,CK$2&lt;=EOMONTH($D142,MatCF)),MIN(CK$77-SUM(CK$92:CK141),$F142-SUM($G142:CJ142)),0)</f>
        <v>0</v>
      </c>
      <c r="CL142" s="203">
        <f ca="1">IF(AND(CL$2&gt;$D142,CL$2&lt;=EOMONTH($D142,MatCF)),MIN(CL$77-SUM(CL$92:CL141),$F142-SUM($G142:CK142)),0)</f>
        <v>0</v>
      </c>
      <c r="CM142" s="203">
        <f ca="1">IF(AND(CM$2&gt;$D142,CM$2&lt;=EOMONTH($D142,MatCF)),MIN(CM$77-SUM(CM$92:CM141),$F142-SUM($G142:CL142)),0)</f>
        <v>0</v>
      </c>
      <c r="CN142" s="203">
        <f ca="1">IF(AND(CN$2&gt;$D142,CN$2&lt;=EOMONTH($D142,MatCF)),MIN(CN$77-SUM(CN$92:CN141),$F142-SUM($G142:CM142)),0)</f>
        <v>0</v>
      </c>
      <c r="CO142" s="203">
        <f ca="1">IF(AND(CO$2&gt;$D142,CO$2&lt;=EOMONTH($D142,MatCF)),MIN(CO$77-SUM(CO$92:CO141),$F142-SUM($G142:CN142)),0)</f>
        <v>0</v>
      </c>
      <c r="CP142" s="203">
        <f ca="1">IF(AND(CP$2&gt;$D142,CP$2&lt;=EOMONTH($D142,MatCF)),MIN(CP$77-SUM(CP$92:CP141),$F142-SUM($G142:CO142)),0)</f>
        <v>0</v>
      </c>
      <c r="CQ142" s="203">
        <f ca="1">IF(AND(CQ$2&gt;$D142,CQ$2&lt;=EOMONTH($D142,MatCF)),MIN(CQ$77-SUM(CQ$92:CQ141),$F142-SUM($G142:CP142)),0)</f>
        <v>0</v>
      </c>
      <c r="CR142" s="203">
        <f ca="1">IF(AND(CR$2&gt;$D142,CR$2&lt;=EOMONTH($D142,MatCF)),MIN(CR$77-SUM(CR$92:CR141),$F142-SUM($G142:CQ142)),0)</f>
        <v>0</v>
      </c>
      <c r="CS142" s="203">
        <f ca="1">IF(AND(CS$2&gt;$D142,CS$2&lt;=EOMONTH($D142,MatCF)),MIN(CS$77-SUM(CS$92:CS141),$F142-SUM($G142:CR142)),0)</f>
        <v>0</v>
      </c>
      <c r="CT142" s="203">
        <f ca="1">IF(AND(CT$2&gt;$D142,CT$2&lt;=EOMONTH($D142,MatCF)),MIN(CT$77-SUM(CT$92:CT141),$F142-SUM($G142:CS142)),0)</f>
        <v>0</v>
      </c>
      <c r="CU142" s="203">
        <f ca="1">IF(AND(CU$2&gt;$D142,CU$2&lt;=EOMONTH($D142,MatCF)),MIN(CU$77-SUM(CU$92:CU141),$F142-SUM($G142:CT142)),0)</f>
        <v>0</v>
      </c>
      <c r="CV142" s="203">
        <f ca="1">IF(AND(CV$2&gt;$D142,CV$2&lt;=EOMONTH($D142,MatCF)),MIN(CV$77-SUM(CV$92:CV141),$F142-SUM($G142:CU142)),0)</f>
        <v>0</v>
      </c>
      <c r="CW142" s="203">
        <f ca="1">IF(AND(CW$2&gt;$D142,CW$2&lt;=EOMONTH($D142,MatCF)),MIN(CW$77-SUM(CW$92:CW141),$F142-SUM($G142:CV142)),0)</f>
        <v>0</v>
      </c>
      <c r="CX142" s="203">
        <f ca="1">IF(AND(CX$2&gt;$D142,CX$2&lt;=EOMONTH($D142,MatCF)),MIN(CX$77-SUM(CX$92:CX141),$F142-SUM($G142:CW142)),0)</f>
        <v>0</v>
      </c>
      <c r="CY142" s="203">
        <f ca="1">IF(AND(CY$2&gt;$D142,CY$2&lt;=EOMONTH($D142,MatCF)),MIN(CY$77-SUM(CY$92:CY141),$F142-SUM($G142:CX142)),0)</f>
        <v>0</v>
      </c>
      <c r="CZ142" s="203">
        <f ca="1">IF(AND(CZ$2&gt;$D142,CZ$2&lt;=EOMONTH($D142,MatCF)),MIN(CZ$77-SUM(CZ$92:CZ141),$F142-SUM($G142:CY142)),0)</f>
        <v>0</v>
      </c>
      <c r="DA142" s="203">
        <f ca="1">IF(AND(DA$2&gt;$D142,DA$2&lt;=EOMONTH($D142,MatCF)),MIN(DA$77-SUM(DA$92:DA141),$F142-SUM($G142:CZ142)),0)</f>
        <v>0</v>
      </c>
      <c r="DB142" s="203">
        <f ca="1">IF(AND(DB$2&gt;$D142,DB$2&lt;=EOMONTH($D142,MatCF)),MIN(DB$77-SUM(DB$92:DB141),$F142-SUM($G142:DA142)),0)</f>
        <v>0</v>
      </c>
      <c r="DC142" s="203">
        <f ca="1">IF(AND(DC$2&gt;$D142,DC$2&lt;=EOMONTH($D142,MatCF)),MIN(DC$77-SUM(DC$92:DC141),$F142-SUM($G142:DB142)),0)</f>
        <v>0</v>
      </c>
      <c r="DD142" s="203">
        <f ca="1">IF(AND(DD$2&gt;$D142,DD$2&lt;=EOMONTH($D142,MatCF)),MIN(DD$77-SUM(DD$92:DD141),$F142-SUM($G142:DC142)),0)</f>
        <v>0</v>
      </c>
      <c r="DE142" s="203">
        <f ca="1">IF(AND(DE$2&gt;$D142,DE$2&lt;=EOMONTH($D142,MatCF)),MIN(DE$77-SUM(DE$92:DE141),$F142-SUM($G142:DD142)),0)</f>
        <v>0</v>
      </c>
      <c r="DF142" s="203">
        <f ca="1">IF(AND(DF$2&gt;$D142,DF$2&lt;=EOMONTH($D142,MatCF)),MIN(DF$77-SUM(DF$92:DF141),$F142-SUM($G142:DE142)),0)</f>
        <v>0</v>
      </c>
      <c r="DG142" s="203">
        <f ca="1">IF(AND(DG$2&gt;$D142,DG$2&lt;=EOMONTH($D142,MatCF)),MIN(DG$77-SUM(DG$92:DG141),$F142-SUM($G142:DF142)),0)</f>
        <v>0</v>
      </c>
      <c r="DH142" s="203">
        <f ca="1">IF(AND(DH$2&gt;$D142,DH$2&lt;=EOMONTH($D142,MatCF)),MIN(DH$77-SUM(DH$92:DH141),$F142-SUM($G142:DG142)),0)</f>
        <v>0</v>
      </c>
      <c r="DI142" s="203">
        <f ca="1">IF(AND(DI$2&gt;$D142,DI$2&lt;=EOMONTH($D142,MatCF)),MIN(DI$77-SUM(DI$92:DI141),$F142-SUM($G142:DH142)),0)</f>
        <v>0</v>
      </c>
      <c r="DJ142" s="203">
        <f ca="1">IF(AND(DJ$2&gt;$D142,DJ$2&lt;=EOMONTH($D142,MatCF)),MIN(DJ$77-SUM(DJ$92:DJ141),$F142-SUM($G142:DI142)),0)</f>
        <v>0</v>
      </c>
      <c r="DK142" s="203">
        <f ca="1">IF(AND(DK$2&gt;$D142,DK$2&lt;=EOMONTH($D142,MatCF)),MIN(DK$77-SUM(DK$92:DK141),$F142-SUM($G142:DJ142)),0)</f>
        <v>0</v>
      </c>
      <c r="DL142" s="203">
        <f ca="1">IF(AND(DL$2&gt;$D142,DL$2&lt;=EOMONTH($D142,MatCF)),MIN(DL$77-SUM(DL$92:DL141),$F142-SUM($G142:DK142)),0)</f>
        <v>0</v>
      </c>
      <c r="DM142" s="203">
        <f ca="1">IF(AND(DM$2&gt;$D142,DM$2&lt;=EOMONTH($D142,MatCF)),MIN(DM$77-SUM(DM$92:DM141),$F142-SUM($G142:DL142)),0)</f>
        <v>0</v>
      </c>
      <c r="DN142" s="203">
        <f>IF(AND(DN$2&gt;$D142,DN$2&lt;=EOMONTH($D142,MatCF)),MIN(DN$77-SUM(DN$92:DN141),$F142-SUM($G142:DM142)),0)</f>
        <v>0</v>
      </c>
      <c r="DO142" s="203">
        <f>IF(AND(DO$2&gt;$D142,DO$2&lt;=EOMONTH($D142,MatCF)),MIN(DO$77-SUM(DO$92:DO141),$F142-SUM($G142:DN142)),0)</f>
        <v>0</v>
      </c>
      <c r="DP142" s="203">
        <f>IF(AND(DP$2&gt;$D142,DP$2&lt;=EOMONTH($D142,MatCF)),MIN(DP$77-SUM(DP$92:DP141),$F142-SUM($G142:DO142)),0)</f>
        <v>0</v>
      </c>
      <c r="DQ142" s="203">
        <f>IF(AND(DQ$2&gt;$D142,DQ$2&lt;=EOMONTH($D142,MatCF)),MIN(DQ$77-SUM(DQ$92:DQ141),$F142-SUM($G142:DP142)),0)</f>
        <v>0</v>
      </c>
      <c r="DR142" s="203">
        <f>IF(AND(DR$2&gt;$D142,DR$2&lt;=EOMONTH($D142,MatCF)),MIN(DR$77-SUM(DR$92:DR141),$F142-SUM($G142:DQ142)),0)</f>
        <v>0</v>
      </c>
      <c r="DS142" s="203">
        <f>IF(AND(DS$2&gt;$D142,DS$2&lt;=EOMONTH($D142,MatCF)),MIN(DS$77-SUM(DS$92:DS141),$F142-SUM($G142:DR142)),0)</f>
        <v>0</v>
      </c>
    </row>
    <row r="143" spans="1:123" ht="12.5" x14ac:dyDescent="0.25">
      <c r="A143" s="171">
        <f t="shared" si="680"/>
        <v>51</v>
      </c>
      <c r="B143" s="226"/>
      <c r="C143" s="227"/>
      <c r="D143" s="226">
        <v>48579</v>
      </c>
      <c r="E143" s="171"/>
      <c r="F143" s="203">
        <f ca="1"/>
        <v>0</v>
      </c>
      <c r="G143" s="203"/>
      <c r="H143" s="203">
        <f>IF(AND(H$2&gt;$D143,H$2&lt;=EOMONTH($D143,MatCF)),MIN(H$77-SUM(H$92:H142),$F143-SUM(G143:$G143)),0)</f>
        <v>0</v>
      </c>
      <c r="I143" s="203">
        <f>IF(AND(I$2&gt;$D143,I$2&lt;=EOMONTH($D143,MatCF)),MIN(I$77-SUM(I$92:I142),$F143-SUM($G143:H143)),0)</f>
        <v>0</v>
      </c>
      <c r="J143" s="203">
        <f>IF(AND(J$2&gt;$D143,J$2&lt;=EOMONTH($D143,MatCF)),MIN(J$77-SUM(J$92:J142),$F143-SUM($G143:I143)),0)</f>
        <v>0</v>
      </c>
      <c r="K143" s="203">
        <f>IF(AND(K$2&gt;$D143,K$2&lt;=EOMONTH($D143,MatCF)),MIN(K$77-SUM(K$92:K142),$F143-SUM($G143:J143)),0)</f>
        <v>0</v>
      </c>
      <c r="L143" s="203">
        <f>IF(AND(L$2&gt;$D143,L$2&lt;=EOMONTH($D143,MatCF)),MIN(L$77-SUM(L$92:L142),$F143-SUM($G143:K143)),0)</f>
        <v>0</v>
      </c>
      <c r="M143" s="203">
        <f>IF(AND(M$2&gt;$D143,M$2&lt;=EOMONTH($D143,MatCF)),MIN(M$77-SUM(M$92:M142),$F143-SUM($G143:L143)),0)</f>
        <v>0</v>
      </c>
      <c r="N143" s="203">
        <f>IF(AND(N$2&gt;$D143,N$2&lt;=EOMONTH($D143,MatCF)),MIN(N$77-SUM(N$92:N142),$F143-SUM($G143:M143)),0)</f>
        <v>0</v>
      </c>
      <c r="O143" s="203">
        <f>IF(AND(O$2&gt;$D143,O$2&lt;=EOMONTH($D143,MatCF)),MIN(O$77-SUM(O$92:O142),$F143-SUM($G143:N143)),0)</f>
        <v>0</v>
      </c>
      <c r="P143" s="203">
        <f>IF(AND(P$2&gt;$D143,P$2&lt;=EOMONTH($D143,MatCF)),MIN(P$77-SUM(P$92:P142),$F143-SUM($G143:O143)),0)</f>
        <v>0</v>
      </c>
      <c r="Q143" s="203">
        <f>IF(AND(Q$2&gt;$D143,Q$2&lt;=EOMONTH($D143,MatCF)),MIN(Q$77-SUM(Q$92:Q142),$F143-SUM($G143:P143)),0)</f>
        <v>0</v>
      </c>
      <c r="R143" s="203">
        <f>IF(AND(R$2&gt;$D143,R$2&lt;=EOMONTH($D143,MatCF)),MIN(R$77-SUM(R$92:R142),$F143-SUM($G143:Q143)),0)</f>
        <v>0</v>
      </c>
      <c r="S143" s="203">
        <f>IF(AND(S$2&gt;$D143,S$2&lt;=EOMONTH($D143,MatCF)),MIN(S$77-SUM(S$92:S142),$F143-SUM($G143:R143)),0)</f>
        <v>0</v>
      </c>
      <c r="T143" s="203">
        <f>IF(AND(T$2&gt;$D143,T$2&lt;=EOMONTH($D143,MatCF)),MIN(T$77-SUM(T$92:T142),$F143-SUM($G143:S143)),0)</f>
        <v>0</v>
      </c>
      <c r="U143" s="203">
        <f>IF(AND(U$2&gt;$D143,U$2&lt;=EOMONTH($D143,MatCF)),MIN(U$77-SUM(U$92:U142),$F143-SUM($G143:T143)),0)</f>
        <v>0</v>
      </c>
      <c r="V143" s="203">
        <f>IF(AND(V$2&gt;$D143,V$2&lt;=EOMONTH($D143,MatCF)),MIN(V$77-SUM(V$92:V142),$F143-SUM($G143:U143)),0)</f>
        <v>0</v>
      </c>
      <c r="W143" s="203">
        <f>IF(AND(W$2&gt;$D143,W$2&lt;=EOMONTH($D143,MatCF)),MIN(W$77-SUM(W$92:W142),$F143-SUM($G143:V143)),0)</f>
        <v>0</v>
      </c>
      <c r="X143" s="203">
        <f>IF(AND(X$2&gt;$D143,X$2&lt;=EOMONTH($D143,MatCF)),MIN(X$77-SUM(X$92:X142),$F143-SUM($G143:W143)),0)</f>
        <v>0</v>
      </c>
      <c r="Y143" s="203">
        <f>IF(AND(Y$2&gt;$D143,Y$2&lt;=EOMONTH($D143,MatCF)),MIN(Y$77-SUM(Y$92:Y142),$F143-SUM($G143:X143)),0)</f>
        <v>0</v>
      </c>
      <c r="Z143" s="203">
        <f>IF(AND(Z$2&gt;$D143,Z$2&lt;=EOMONTH($D143,MatCF)),MIN(Z$77-SUM(Z$92:Z142),$F143-SUM($G143:Y143)),0)</f>
        <v>0</v>
      </c>
      <c r="AA143" s="203">
        <f>IF(AND(AA$2&gt;$D143,AA$2&lt;=EOMONTH($D143,MatCF)),MIN(AA$77-SUM(AA$92:AA142),$F143-SUM($G143:Z143)),0)</f>
        <v>0</v>
      </c>
      <c r="AB143" s="203">
        <f>IF(AND(AB$2&gt;$D143,AB$2&lt;=EOMONTH($D143,MatCF)),MIN(AB$77-SUM(AB$92:AB142),$F143-SUM($G143:AA143)),0)</f>
        <v>0</v>
      </c>
      <c r="AC143" s="203">
        <f>IF(AND(AC$2&gt;$D143,AC$2&lt;=EOMONTH($D143,MatCF)),MIN(AC$77-SUM(AC$92:AC142),$F143-SUM($G143:AB143)),0)</f>
        <v>0</v>
      </c>
      <c r="AD143" s="203">
        <f>IF(AND(AD$2&gt;$D143,AD$2&lt;=EOMONTH($D143,MatCF)),MIN(AD$77-SUM(AD$92:AD142),$F143-SUM($G143:AC143)),0)</f>
        <v>0</v>
      </c>
      <c r="AE143" s="203">
        <f>IF(AND(AE$2&gt;$D143,AE$2&lt;=EOMONTH($D143,MatCF)),MIN(AE$77-SUM(AE$92:AE142),$F143-SUM($G143:AD143)),0)</f>
        <v>0</v>
      </c>
      <c r="AF143" s="203">
        <f>IF(AND(AF$2&gt;$D143,AF$2&lt;=EOMONTH($D143,MatCF)),MIN(AF$77-SUM(AF$92:AF142),$F143-SUM($G143:AE143)),0)</f>
        <v>0</v>
      </c>
      <c r="AG143" s="203">
        <f>IF(AND(AG$2&gt;$D143,AG$2&lt;=EOMONTH($D143,MatCF)),MIN(AG$77-SUM(AG$92:AG142),$F143-SUM($G143:AF143)),0)</f>
        <v>0</v>
      </c>
      <c r="AH143" s="203">
        <f>IF(AND(AH$2&gt;$D143,AH$2&lt;=EOMONTH($D143,MatCF)),MIN(AH$77-SUM(AH$92:AH142),$F143-SUM($G143:AG143)),0)</f>
        <v>0</v>
      </c>
      <c r="AI143" s="203">
        <f>IF(AND(AI$2&gt;$D143,AI$2&lt;=EOMONTH($D143,MatCF)),MIN(AI$77-SUM(AI$92:AI142),$F143-SUM($G143:AH143)),0)</f>
        <v>0</v>
      </c>
      <c r="AJ143" s="203">
        <f>IF(AND(AJ$2&gt;$D143,AJ$2&lt;=EOMONTH($D143,MatCF)),MIN(AJ$77-SUM(AJ$92:AJ142),$F143-SUM($G143:AI143)),0)</f>
        <v>0</v>
      </c>
      <c r="AK143" s="203">
        <f>IF(AND(AK$2&gt;$D143,AK$2&lt;=EOMONTH($D143,MatCF)),MIN(AK$77-SUM(AK$92:AK142),$F143-SUM($G143:AJ143)),0)</f>
        <v>0</v>
      </c>
      <c r="AL143" s="203">
        <f>IF(AND(AL$2&gt;$D143,AL$2&lt;=EOMONTH($D143,MatCF)),MIN(AL$77-SUM(AL$92:AL142),$F143-SUM($G143:AK143)),0)</f>
        <v>0</v>
      </c>
      <c r="AM143" s="203">
        <f>IF(AND(AM$2&gt;$D143,AM$2&lt;=EOMONTH($D143,MatCF)),MIN(AM$77-SUM(AM$92:AM142),$F143-SUM($G143:AL143)),0)</f>
        <v>0</v>
      </c>
      <c r="AN143" s="203">
        <f>IF(AND(AN$2&gt;$D143,AN$2&lt;=EOMONTH($D143,MatCF)),MIN(AN$77-SUM(AN$92:AN142),$F143-SUM($G143:AM143)),0)</f>
        <v>0</v>
      </c>
      <c r="AO143" s="203">
        <f>IF(AND(AO$2&gt;$D143,AO$2&lt;=EOMONTH($D143,MatCF)),MIN(AO$77-SUM(AO$92:AO142),$F143-SUM($G143:AN143)),0)</f>
        <v>0</v>
      </c>
      <c r="AP143" s="203">
        <f>IF(AND(AP$2&gt;$D143,AP$2&lt;=EOMONTH($D143,MatCF)),MIN(AP$77-SUM(AP$92:AP142),$F143-SUM($G143:AO143)),0)</f>
        <v>0</v>
      </c>
      <c r="AQ143" s="203">
        <f>IF(AND(AQ$2&gt;$D143,AQ$2&lt;=EOMONTH($D143,MatCF)),MIN(AQ$77-SUM(AQ$92:AQ142),$F143-SUM($G143:AP143)),0)</f>
        <v>0</v>
      </c>
      <c r="AR143" s="203">
        <f>IF(AND(AR$2&gt;$D143,AR$2&lt;=EOMONTH($D143,MatCF)),MIN(AR$77-SUM(AR$92:AR142),$F143-SUM($G143:AQ143)),0)</f>
        <v>0</v>
      </c>
      <c r="AS143" s="203">
        <f>IF(AND(AS$2&gt;$D143,AS$2&lt;=EOMONTH($D143,MatCF)),MIN(AS$77-SUM(AS$92:AS142),$F143-SUM($G143:AR143)),0)</f>
        <v>0</v>
      </c>
      <c r="AT143" s="203">
        <f>IF(AND(AT$2&gt;$D143,AT$2&lt;=EOMONTH($D143,MatCF)),MIN(AT$77-SUM(AT$92:AT142),$F143-SUM($G143:AS143)),0)</f>
        <v>0</v>
      </c>
      <c r="AU143" s="203">
        <f>IF(AND(AU$2&gt;$D143,AU$2&lt;=EOMONTH($D143,MatCF)),MIN(AU$77-SUM(AU$92:AU142),$F143-SUM($G143:AT143)),0)</f>
        <v>0</v>
      </c>
      <c r="AV143" s="203">
        <f>IF(AND(AV$2&gt;$D143,AV$2&lt;=EOMONTH($D143,MatCF)),MIN(AV$77-SUM(AV$92:AV142),$F143-SUM($G143:AU143)),0)</f>
        <v>0</v>
      </c>
      <c r="AW143" s="203">
        <f>IF(AND(AW$2&gt;$D143,AW$2&lt;=EOMONTH($D143,MatCF)),MIN(AW$77-SUM(AW$92:AW142),$F143-SUM($G143:AV143)),0)</f>
        <v>0</v>
      </c>
      <c r="AX143" s="203">
        <f>IF(AND(AX$2&gt;$D143,AX$2&lt;=EOMONTH($D143,MatCF)),MIN(AX$77-SUM(AX$92:AX142),$F143-SUM($G143:AW143)),0)</f>
        <v>0</v>
      </c>
      <c r="AY143" s="203">
        <f>IF(AND(AY$2&gt;$D143,AY$2&lt;=EOMONTH($D143,MatCF)),MIN(AY$77-SUM(AY$92:AY142),$F143-SUM($G143:AX143)),0)</f>
        <v>0</v>
      </c>
      <c r="AZ143" s="203">
        <f>IF(AND(AZ$2&gt;$D143,AZ$2&lt;=EOMONTH($D143,MatCF)),MIN(AZ$77-SUM(AZ$92:AZ142),$F143-SUM($G143:AY143)),0)</f>
        <v>0</v>
      </c>
      <c r="BA143" s="203">
        <f>IF(AND(BA$2&gt;$D143,BA$2&lt;=EOMONTH($D143,MatCF)),MIN(BA$77-SUM(BA$92:BA142),$F143-SUM($G143:AZ143)),0)</f>
        <v>0</v>
      </c>
      <c r="BB143" s="203">
        <f>IF(AND(BB$2&gt;$D143,BB$2&lt;=EOMONTH($D143,MatCF)),MIN(BB$77-SUM(BB$92:BB142),$F143-SUM($G143:BA143)),0)</f>
        <v>0</v>
      </c>
      <c r="BC143" s="203">
        <f>IF(AND(BC$2&gt;$D143,BC$2&lt;=EOMONTH($D143,MatCF)),MIN(BC$77-SUM(BC$92:BC142),$F143-SUM($G143:BB143)),0)</f>
        <v>0</v>
      </c>
      <c r="BD143" s="203">
        <f>IF(AND(BD$2&gt;$D143,BD$2&lt;=EOMONTH($D143,MatCF)),MIN(BD$77-SUM(BD$92:BD142),$F143-SUM($G143:BC143)),0)</f>
        <v>0</v>
      </c>
      <c r="BE143" s="203">
        <f>IF(AND(BE$2&gt;$D143,BE$2&lt;=EOMONTH($D143,MatCF)),MIN(BE$77-SUM(BE$92:BE142),$F143-SUM($G143:BD143)),0)</f>
        <v>0</v>
      </c>
      <c r="BF143" s="203">
        <f>IF(AND(BF$2&gt;$D143,BF$2&lt;=EOMONTH($D143,MatCF)),MIN(BF$77-SUM(BF$92:BF142),$F143-SUM($G143:BE143)),0)</f>
        <v>0</v>
      </c>
      <c r="BG143" s="203">
        <f ca="1">IF(AND(BG$2&gt;$D143,BG$2&lt;=EOMONTH($D143,MatCF)),MIN(BG$77-SUM(BG$92:BG142),$F143-SUM($G143:BF143)),0)</f>
        <v>0</v>
      </c>
      <c r="BH143" s="203">
        <f ca="1">IF(AND(BH$2&gt;$D143,BH$2&lt;=EOMONTH($D143,MatCF)),MIN(BH$77-SUM(BH$92:BH142),$F143-SUM($G143:BG143)),0)</f>
        <v>0</v>
      </c>
      <c r="BI143" s="203">
        <f ca="1">IF(AND(BI$2&gt;$D143,BI$2&lt;=EOMONTH($D143,MatCF)),MIN(BI$77-SUM(BI$92:BI142),$F143-SUM($G143:BH143)),0)</f>
        <v>0</v>
      </c>
      <c r="BJ143" s="203">
        <f ca="1">IF(AND(BJ$2&gt;$D143,BJ$2&lt;=EOMONTH($D143,MatCF)),MIN(BJ$77-SUM(BJ$92:BJ142),$F143-SUM($G143:BI143)),0)</f>
        <v>0</v>
      </c>
      <c r="BK143" s="203">
        <f ca="1">IF(AND(BK$2&gt;$D143,BK$2&lt;=EOMONTH($D143,MatCF)),MIN(BK$77-SUM(BK$92:BK142),$F143-SUM($G143:BJ143)),0)</f>
        <v>0</v>
      </c>
      <c r="BL143" s="203">
        <f ca="1">IF(AND(BL$2&gt;$D143,BL$2&lt;=EOMONTH($D143,MatCF)),MIN(BL$77-SUM(BL$92:BL142),$F143-SUM($G143:BK143)),0)</f>
        <v>0</v>
      </c>
      <c r="BM143" s="203">
        <f ca="1">IF(AND(BM$2&gt;$D143,BM$2&lt;=EOMONTH($D143,MatCF)),MIN(BM$77-SUM(BM$92:BM142),$F143-SUM($G143:BL143)),0)</f>
        <v>0</v>
      </c>
      <c r="BN143" s="203">
        <f ca="1">IF(AND(BN$2&gt;$D143,BN$2&lt;=EOMONTH($D143,MatCF)),MIN(BN$77-SUM(BN$92:BN142),$F143-SUM($G143:BM143)),0)</f>
        <v>0</v>
      </c>
      <c r="BO143" s="203">
        <f ca="1">IF(AND(BO$2&gt;$D143,BO$2&lt;=EOMONTH($D143,MatCF)),MIN(BO$77-SUM(BO$92:BO142),$F143-SUM($G143:BN143)),0)</f>
        <v>0</v>
      </c>
      <c r="BP143" s="203">
        <f ca="1">IF(AND(BP$2&gt;$D143,BP$2&lt;=EOMONTH($D143,MatCF)),MIN(BP$77-SUM(BP$92:BP142),$F143-SUM($G143:BO143)),0)</f>
        <v>0</v>
      </c>
      <c r="BQ143" s="203">
        <f ca="1">IF(AND(BQ$2&gt;$D143,BQ$2&lt;=EOMONTH($D143,MatCF)),MIN(BQ$77-SUM(BQ$92:BQ142),$F143-SUM($G143:BP143)),0)</f>
        <v>0</v>
      </c>
      <c r="BR143" s="203">
        <f ca="1">IF(AND(BR$2&gt;$D143,BR$2&lt;=EOMONTH($D143,MatCF)),MIN(BR$77-SUM(BR$92:BR142),$F143-SUM($G143:BQ143)),0)</f>
        <v>0</v>
      </c>
      <c r="BS143" s="203">
        <f ca="1">IF(AND(BS$2&gt;$D143,BS$2&lt;=EOMONTH($D143,MatCF)),MIN(BS$77-SUM(BS$92:BS142),$F143-SUM($G143:BR143)),0)</f>
        <v>0</v>
      </c>
      <c r="BT143" s="203">
        <f ca="1">IF(AND(BT$2&gt;$D143,BT$2&lt;=EOMONTH($D143,MatCF)),MIN(BT$77-SUM(BT$92:BT142),$F143-SUM($G143:BS143)),0)</f>
        <v>0</v>
      </c>
      <c r="BU143" s="203">
        <f ca="1">IF(AND(BU$2&gt;$D143,BU$2&lt;=EOMONTH($D143,MatCF)),MIN(BU$77-SUM(BU$92:BU142),$F143-SUM($G143:BT143)),0)</f>
        <v>0</v>
      </c>
      <c r="BV143" s="203">
        <f ca="1">IF(AND(BV$2&gt;$D143,BV$2&lt;=EOMONTH($D143,MatCF)),MIN(BV$77-SUM(BV$92:BV142),$F143-SUM($G143:BU143)),0)</f>
        <v>0</v>
      </c>
      <c r="BW143" s="203">
        <f ca="1">IF(AND(BW$2&gt;$D143,BW$2&lt;=EOMONTH($D143,MatCF)),MIN(BW$77-SUM(BW$92:BW142),$F143-SUM($G143:BV143)),0)</f>
        <v>0</v>
      </c>
      <c r="BX143" s="203">
        <f ca="1">IF(AND(BX$2&gt;$D143,BX$2&lt;=EOMONTH($D143,MatCF)),MIN(BX$77-SUM(BX$92:BX142),$F143-SUM($G143:BW143)),0)</f>
        <v>0</v>
      </c>
      <c r="BY143" s="203">
        <f ca="1">IF(AND(BY$2&gt;$D143,BY$2&lt;=EOMONTH($D143,MatCF)),MIN(BY$77-SUM(BY$92:BY142),$F143-SUM($G143:BX143)),0)</f>
        <v>0</v>
      </c>
      <c r="BZ143" s="203">
        <f ca="1">IF(AND(BZ$2&gt;$D143,BZ$2&lt;=EOMONTH($D143,MatCF)),MIN(BZ$77-SUM(BZ$92:BZ142),$F143-SUM($G143:BY143)),0)</f>
        <v>0</v>
      </c>
      <c r="CA143" s="203">
        <f ca="1">IF(AND(CA$2&gt;$D143,CA$2&lt;=EOMONTH($D143,MatCF)),MIN(CA$77-SUM(CA$92:CA142),$F143-SUM($G143:BZ143)),0)</f>
        <v>0</v>
      </c>
      <c r="CB143" s="203">
        <f ca="1">IF(AND(CB$2&gt;$D143,CB$2&lt;=EOMONTH($D143,MatCF)),MIN(CB$77-SUM(CB$92:CB142),$F143-SUM($G143:CA143)),0)</f>
        <v>0</v>
      </c>
      <c r="CC143" s="203">
        <f ca="1">IF(AND(CC$2&gt;$D143,CC$2&lt;=EOMONTH($D143,MatCF)),MIN(CC$77-SUM(CC$92:CC142),$F143-SUM($G143:CB143)),0)</f>
        <v>0</v>
      </c>
      <c r="CD143" s="203">
        <f ca="1">IF(AND(CD$2&gt;$D143,CD$2&lt;=EOMONTH($D143,MatCF)),MIN(CD$77-SUM(CD$92:CD142),$F143-SUM($G143:CC143)),0)</f>
        <v>0</v>
      </c>
      <c r="CE143" s="203">
        <f ca="1">IF(AND(CE$2&gt;$D143,CE$2&lt;=EOMONTH($D143,MatCF)),MIN(CE$77-SUM(CE$92:CE142),$F143-SUM($G143:CD143)),0)</f>
        <v>0</v>
      </c>
      <c r="CF143" s="203">
        <f ca="1">IF(AND(CF$2&gt;$D143,CF$2&lt;=EOMONTH($D143,MatCF)),MIN(CF$77-SUM(CF$92:CF142),$F143-SUM($G143:CE143)),0)</f>
        <v>0</v>
      </c>
      <c r="CG143" s="203">
        <f ca="1">IF(AND(CG$2&gt;$D143,CG$2&lt;=EOMONTH($D143,MatCF)),MIN(CG$77-SUM(CG$92:CG142),$F143-SUM($G143:CF143)),0)</f>
        <v>0</v>
      </c>
      <c r="CH143" s="203">
        <f ca="1">IF(AND(CH$2&gt;$D143,CH$2&lt;=EOMONTH($D143,MatCF)),MIN(CH$77-SUM(CH$92:CH142),$F143-SUM($G143:CG143)),0)</f>
        <v>0</v>
      </c>
      <c r="CI143" s="203">
        <f ca="1">IF(AND(CI$2&gt;$D143,CI$2&lt;=EOMONTH($D143,MatCF)),MIN(CI$77-SUM(CI$92:CI142),$F143-SUM($G143:CH143)),0)</f>
        <v>0</v>
      </c>
      <c r="CJ143" s="203">
        <f ca="1">IF(AND(CJ$2&gt;$D143,CJ$2&lt;=EOMONTH($D143,MatCF)),MIN(CJ$77-SUM(CJ$92:CJ142),$F143-SUM($G143:CI143)),0)</f>
        <v>0</v>
      </c>
      <c r="CK143" s="203">
        <f ca="1">IF(AND(CK$2&gt;$D143,CK$2&lt;=EOMONTH($D143,MatCF)),MIN(CK$77-SUM(CK$92:CK142),$F143-SUM($G143:CJ143)),0)</f>
        <v>0</v>
      </c>
      <c r="CL143" s="203">
        <f ca="1">IF(AND(CL$2&gt;$D143,CL$2&lt;=EOMONTH($D143,MatCF)),MIN(CL$77-SUM(CL$92:CL142),$F143-SUM($G143:CK143)),0)</f>
        <v>0</v>
      </c>
      <c r="CM143" s="203">
        <f ca="1">IF(AND(CM$2&gt;$D143,CM$2&lt;=EOMONTH($D143,MatCF)),MIN(CM$77-SUM(CM$92:CM142),$F143-SUM($G143:CL143)),0)</f>
        <v>0</v>
      </c>
      <c r="CN143" s="203">
        <f ca="1">IF(AND(CN$2&gt;$D143,CN$2&lt;=EOMONTH($D143,MatCF)),MIN(CN$77-SUM(CN$92:CN142),$F143-SUM($G143:CM143)),0)</f>
        <v>0</v>
      </c>
      <c r="CO143" s="203">
        <f ca="1">IF(AND(CO$2&gt;$D143,CO$2&lt;=EOMONTH($D143,MatCF)),MIN(CO$77-SUM(CO$92:CO142),$F143-SUM($G143:CN143)),0)</f>
        <v>0</v>
      </c>
      <c r="CP143" s="203">
        <f ca="1">IF(AND(CP$2&gt;$D143,CP$2&lt;=EOMONTH($D143,MatCF)),MIN(CP$77-SUM(CP$92:CP142),$F143-SUM($G143:CO143)),0)</f>
        <v>0</v>
      </c>
      <c r="CQ143" s="203">
        <f ca="1">IF(AND(CQ$2&gt;$D143,CQ$2&lt;=EOMONTH($D143,MatCF)),MIN(CQ$77-SUM(CQ$92:CQ142),$F143-SUM($G143:CP143)),0)</f>
        <v>0</v>
      </c>
      <c r="CR143" s="203">
        <f ca="1">IF(AND(CR$2&gt;$D143,CR$2&lt;=EOMONTH($D143,MatCF)),MIN(CR$77-SUM(CR$92:CR142),$F143-SUM($G143:CQ143)),0)</f>
        <v>0</v>
      </c>
      <c r="CS143" s="203">
        <f ca="1">IF(AND(CS$2&gt;$D143,CS$2&lt;=EOMONTH($D143,MatCF)),MIN(CS$77-SUM(CS$92:CS142),$F143-SUM($G143:CR143)),0)</f>
        <v>0</v>
      </c>
      <c r="CT143" s="203">
        <f ca="1">IF(AND(CT$2&gt;$D143,CT$2&lt;=EOMONTH($D143,MatCF)),MIN(CT$77-SUM(CT$92:CT142),$F143-SUM($G143:CS143)),0)</f>
        <v>0</v>
      </c>
      <c r="CU143" s="203">
        <f ca="1">IF(AND(CU$2&gt;$D143,CU$2&lt;=EOMONTH($D143,MatCF)),MIN(CU$77-SUM(CU$92:CU142),$F143-SUM($G143:CT143)),0)</f>
        <v>0</v>
      </c>
      <c r="CV143" s="203">
        <f ca="1">IF(AND(CV$2&gt;$D143,CV$2&lt;=EOMONTH($D143,MatCF)),MIN(CV$77-SUM(CV$92:CV142),$F143-SUM($G143:CU143)),0)</f>
        <v>0</v>
      </c>
      <c r="CW143" s="203">
        <f ca="1">IF(AND(CW$2&gt;$D143,CW$2&lt;=EOMONTH($D143,MatCF)),MIN(CW$77-SUM(CW$92:CW142),$F143-SUM($G143:CV143)),0)</f>
        <v>0</v>
      </c>
      <c r="CX143" s="203">
        <f ca="1">IF(AND(CX$2&gt;$D143,CX$2&lt;=EOMONTH($D143,MatCF)),MIN(CX$77-SUM(CX$92:CX142),$F143-SUM($G143:CW143)),0)</f>
        <v>0</v>
      </c>
      <c r="CY143" s="203">
        <f ca="1">IF(AND(CY$2&gt;$D143,CY$2&lt;=EOMONTH($D143,MatCF)),MIN(CY$77-SUM(CY$92:CY142),$F143-SUM($G143:CX143)),0)</f>
        <v>0</v>
      </c>
      <c r="CZ143" s="203">
        <f ca="1">IF(AND(CZ$2&gt;$D143,CZ$2&lt;=EOMONTH($D143,MatCF)),MIN(CZ$77-SUM(CZ$92:CZ142),$F143-SUM($G143:CY143)),0)</f>
        <v>0</v>
      </c>
      <c r="DA143" s="203">
        <f ca="1">IF(AND(DA$2&gt;$D143,DA$2&lt;=EOMONTH($D143,MatCF)),MIN(DA$77-SUM(DA$92:DA142),$F143-SUM($G143:CZ143)),0)</f>
        <v>0</v>
      </c>
      <c r="DB143" s="203">
        <f ca="1">IF(AND(DB$2&gt;$D143,DB$2&lt;=EOMONTH($D143,MatCF)),MIN(DB$77-SUM(DB$92:DB142),$F143-SUM($G143:DA143)),0)</f>
        <v>0</v>
      </c>
      <c r="DC143" s="203">
        <f ca="1">IF(AND(DC$2&gt;$D143,DC$2&lt;=EOMONTH($D143,MatCF)),MIN(DC$77-SUM(DC$92:DC142),$F143-SUM($G143:DB143)),0)</f>
        <v>0</v>
      </c>
      <c r="DD143" s="203">
        <f ca="1">IF(AND(DD$2&gt;$D143,DD$2&lt;=EOMONTH($D143,MatCF)),MIN(DD$77-SUM(DD$92:DD142),$F143-SUM($G143:DC143)),0)</f>
        <v>0</v>
      </c>
      <c r="DE143" s="203">
        <f ca="1">IF(AND(DE$2&gt;$D143,DE$2&lt;=EOMONTH($D143,MatCF)),MIN(DE$77-SUM(DE$92:DE142),$F143-SUM($G143:DD143)),0)</f>
        <v>0</v>
      </c>
      <c r="DF143" s="203">
        <f ca="1">IF(AND(DF$2&gt;$D143,DF$2&lt;=EOMONTH($D143,MatCF)),MIN(DF$77-SUM(DF$92:DF142),$F143-SUM($G143:DE143)),0)</f>
        <v>0</v>
      </c>
      <c r="DG143" s="203">
        <f ca="1">IF(AND(DG$2&gt;$D143,DG$2&lt;=EOMONTH($D143,MatCF)),MIN(DG$77-SUM(DG$92:DG142),$F143-SUM($G143:DF143)),0)</f>
        <v>0</v>
      </c>
      <c r="DH143" s="203">
        <f ca="1">IF(AND(DH$2&gt;$D143,DH$2&lt;=EOMONTH($D143,MatCF)),MIN(DH$77-SUM(DH$92:DH142),$F143-SUM($G143:DG143)),0)</f>
        <v>0</v>
      </c>
      <c r="DI143" s="203">
        <f ca="1">IF(AND(DI$2&gt;$D143,DI$2&lt;=EOMONTH($D143,MatCF)),MIN(DI$77-SUM(DI$92:DI142),$F143-SUM($G143:DH143)),0)</f>
        <v>0</v>
      </c>
      <c r="DJ143" s="203">
        <f ca="1">IF(AND(DJ$2&gt;$D143,DJ$2&lt;=EOMONTH($D143,MatCF)),MIN(DJ$77-SUM(DJ$92:DJ142),$F143-SUM($G143:DI143)),0)</f>
        <v>0</v>
      </c>
      <c r="DK143" s="203">
        <f ca="1">IF(AND(DK$2&gt;$D143,DK$2&lt;=EOMONTH($D143,MatCF)),MIN(DK$77-SUM(DK$92:DK142),$F143-SUM($G143:DJ143)),0)</f>
        <v>0</v>
      </c>
      <c r="DL143" s="203">
        <f ca="1">IF(AND(DL$2&gt;$D143,DL$2&lt;=EOMONTH($D143,MatCF)),MIN(DL$77-SUM(DL$92:DL142),$F143-SUM($G143:DK143)),0)</f>
        <v>0</v>
      </c>
      <c r="DM143" s="203">
        <f ca="1">IF(AND(DM$2&gt;$D143,DM$2&lt;=EOMONTH($D143,MatCF)),MIN(DM$77-SUM(DM$92:DM142),$F143-SUM($G143:DL143)),0)</f>
        <v>0</v>
      </c>
      <c r="DN143" s="203">
        <f ca="1">IF(AND(DN$2&gt;$D143,DN$2&lt;=EOMONTH($D143,MatCF)),MIN(DN$77-SUM(DN$92:DN142),$F143-SUM($G143:DM143)),0)</f>
        <v>0</v>
      </c>
      <c r="DO143" s="203">
        <f>IF(AND(DO$2&gt;$D143,DO$2&lt;=EOMONTH($D143,MatCF)),MIN(DO$77-SUM(DO$92:DO142),$F143-SUM($G143:DN143)),0)</f>
        <v>0</v>
      </c>
      <c r="DP143" s="203">
        <f>IF(AND(DP$2&gt;$D143,DP$2&lt;=EOMONTH($D143,MatCF)),MIN(DP$77-SUM(DP$92:DP142),$F143-SUM($G143:DO143)),0)</f>
        <v>0</v>
      </c>
      <c r="DQ143" s="203">
        <f>IF(AND(DQ$2&gt;$D143,DQ$2&lt;=EOMONTH($D143,MatCF)),MIN(DQ$77-SUM(DQ$92:DQ142),$F143-SUM($G143:DP143)),0)</f>
        <v>0</v>
      </c>
      <c r="DR143" s="203">
        <f>IF(AND(DR$2&gt;$D143,DR$2&lt;=EOMONTH($D143,MatCF)),MIN(DR$77-SUM(DR$92:DR142),$F143-SUM($G143:DQ143)),0)</f>
        <v>0</v>
      </c>
      <c r="DS143" s="203">
        <f>IF(AND(DS$2&gt;$D143,DS$2&lt;=EOMONTH($D143,MatCF)),MIN(DS$77-SUM(DS$92:DS142),$F143-SUM($G143:DR143)),0)</f>
        <v>0</v>
      </c>
    </row>
    <row r="144" spans="1:123" ht="12.5" x14ac:dyDescent="0.25">
      <c r="A144" s="171">
        <f t="shared" ref="A144:A154" si="681">A143+1</f>
        <v>52</v>
      </c>
      <c r="B144" s="171"/>
      <c r="C144" s="171"/>
      <c r="D144" s="226">
        <v>48669</v>
      </c>
      <c r="E144" s="171"/>
      <c r="F144" s="203">
        <f ca="1"/>
        <v>0</v>
      </c>
      <c r="G144" s="171"/>
      <c r="H144" s="203">
        <f>IF(AND(H$2&gt;$D144,H$2&lt;=EOMONTH($D144,MatCF)),MIN(H$77-SUM(H$92:H143),$F144-SUM(G144:$G144)),0)</f>
        <v>0</v>
      </c>
      <c r="I144" s="203">
        <f>IF(AND(I$2&gt;$D144,I$2&lt;=EOMONTH($D144,MatCF)),MIN(I$77-SUM(I$92:I143),$F144-SUM($G144:H144)),0)</f>
        <v>0</v>
      </c>
      <c r="J144" s="203">
        <f>IF(AND(J$2&gt;$D144,J$2&lt;=EOMONTH($D144,MatCF)),MIN(J$77-SUM(J$92:J143),$F144-SUM($G144:I144)),0)</f>
        <v>0</v>
      </c>
      <c r="K144" s="203">
        <f>IF(AND(K$2&gt;$D144,K$2&lt;=EOMONTH($D144,MatCF)),MIN(K$77-SUM(K$92:K143),$F144-SUM($G144:J144)),0)</f>
        <v>0</v>
      </c>
      <c r="L144" s="203">
        <f>IF(AND(L$2&gt;$D144,L$2&lt;=EOMONTH($D144,MatCF)),MIN(L$77-SUM(L$92:L143),$F144-SUM($G144:K144)),0)</f>
        <v>0</v>
      </c>
      <c r="M144" s="203">
        <f>IF(AND(M$2&gt;$D144,M$2&lt;=EOMONTH($D144,MatCF)),MIN(M$77-SUM(M$92:M143),$F144-SUM($G144:L144)),0)</f>
        <v>0</v>
      </c>
      <c r="N144" s="203">
        <f>IF(AND(N$2&gt;$D144,N$2&lt;=EOMONTH($D144,MatCF)),MIN(N$77-SUM(N$92:N143),$F144-SUM($G144:M144)),0)</f>
        <v>0</v>
      </c>
      <c r="O144" s="203">
        <f>IF(AND(O$2&gt;$D144,O$2&lt;=EOMONTH($D144,MatCF)),MIN(O$77-SUM(O$92:O143),$F144-SUM($G144:N144)),0)</f>
        <v>0</v>
      </c>
      <c r="P144" s="203">
        <f>IF(AND(P$2&gt;$D144,P$2&lt;=EOMONTH($D144,MatCF)),MIN(P$77-SUM(P$92:P143),$F144-SUM($G144:O144)),0)</f>
        <v>0</v>
      </c>
      <c r="Q144" s="203">
        <f>IF(AND(Q$2&gt;$D144,Q$2&lt;=EOMONTH($D144,MatCF)),MIN(Q$77-SUM(Q$92:Q143),$F144-SUM($G144:P144)),0)</f>
        <v>0</v>
      </c>
      <c r="R144" s="203">
        <f>IF(AND(R$2&gt;$D144,R$2&lt;=EOMONTH($D144,MatCF)),MIN(R$77-SUM(R$92:R143),$F144-SUM($G144:Q144)),0)</f>
        <v>0</v>
      </c>
      <c r="S144" s="203">
        <f>IF(AND(S$2&gt;$D144,S$2&lt;=EOMONTH($D144,MatCF)),MIN(S$77-SUM(S$92:S143),$F144-SUM($G144:R144)),0)</f>
        <v>0</v>
      </c>
      <c r="T144" s="203">
        <f>IF(AND(T$2&gt;$D144,T$2&lt;=EOMONTH($D144,MatCF)),MIN(T$77-SUM(T$92:T143),$F144-SUM($G144:S144)),0)</f>
        <v>0</v>
      </c>
      <c r="U144" s="203">
        <f>IF(AND(U$2&gt;$D144,U$2&lt;=EOMONTH($D144,MatCF)),MIN(U$77-SUM(U$92:U143),$F144-SUM($G144:T144)),0)</f>
        <v>0</v>
      </c>
      <c r="V144" s="203">
        <f>IF(AND(V$2&gt;$D144,V$2&lt;=EOMONTH($D144,MatCF)),MIN(V$77-SUM(V$92:V143),$F144-SUM($G144:U144)),0)</f>
        <v>0</v>
      </c>
      <c r="W144" s="203">
        <f>IF(AND(W$2&gt;$D144,W$2&lt;=EOMONTH($D144,MatCF)),MIN(W$77-SUM(W$92:W143),$F144-SUM($G144:V144)),0)</f>
        <v>0</v>
      </c>
      <c r="X144" s="203">
        <f>IF(AND(X$2&gt;$D144,X$2&lt;=EOMONTH($D144,MatCF)),MIN(X$77-SUM(X$92:X143),$F144-SUM($G144:W144)),0)</f>
        <v>0</v>
      </c>
      <c r="Y144" s="203">
        <f>IF(AND(Y$2&gt;$D144,Y$2&lt;=EOMONTH($D144,MatCF)),MIN(Y$77-SUM(Y$92:Y143),$F144-SUM($G144:X144)),0)</f>
        <v>0</v>
      </c>
      <c r="Z144" s="203">
        <f>IF(AND(Z$2&gt;$D144,Z$2&lt;=EOMONTH($D144,MatCF)),MIN(Z$77-SUM(Z$92:Z143),$F144-SUM($G144:Y144)),0)</f>
        <v>0</v>
      </c>
      <c r="AA144" s="203">
        <f>IF(AND(AA$2&gt;$D144,AA$2&lt;=EOMONTH($D144,MatCF)),MIN(AA$77-SUM(AA$92:AA143),$F144-SUM($G144:Z144)),0)</f>
        <v>0</v>
      </c>
      <c r="AB144" s="203">
        <f>IF(AND(AB$2&gt;$D144,AB$2&lt;=EOMONTH($D144,MatCF)),MIN(AB$77-SUM(AB$92:AB143),$F144-SUM($G144:AA144)),0)</f>
        <v>0</v>
      </c>
      <c r="AC144" s="203">
        <f>IF(AND(AC$2&gt;$D144,AC$2&lt;=EOMONTH($D144,MatCF)),MIN(AC$77-SUM(AC$92:AC143),$F144-SUM($G144:AB144)),0)</f>
        <v>0</v>
      </c>
      <c r="AD144" s="203">
        <f>IF(AND(AD$2&gt;$D144,AD$2&lt;=EOMONTH($D144,MatCF)),MIN(AD$77-SUM(AD$92:AD143),$F144-SUM($G144:AC144)),0)</f>
        <v>0</v>
      </c>
      <c r="AE144" s="203">
        <f>IF(AND(AE$2&gt;$D144,AE$2&lt;=EOMONTH($D144,MatCF)),MIN(AE$77-SUM(AE$92:AE143),$F144-SUM($G144:AD144)),0)</f>
        <v>0</v>
      </c>
      <c r="AF144" s="203">
        <f>IF(AND(AF$2&gt;$D144,AF$2&lt;=EOMONTH($D144,MatCF)),MIN(AF$77-SUM(AF$92:AF143),$F144-SUM($G144:AE144)),0)</f>
        <v>0</v>
      </c>
      <c r="AG144" s="203">
        <f>IF(AND(AG$2&gt;$D144,AG$2&lt;=EOMONTH($D144,MatCF)),MIN(AG$77-SUM(AG$92:AG143),$F144-SUM($G144:AF144)),0)</f>
        <v>0</v>
      </c>
      <c r="AH144" s="203">
        <f>IF(AND(AH$2&gt;$D144,AH$2&lt;=EOMONTH($D144,MatCF)),MIN(AH$77-SUM(AH$92:AH143),$F144-SUM($G144:AG144)),0)</f>
        <v>0</v>
      </c>
      <c r="AI144" s="203">
        <f>IF(AND(AI$2&gt;$D144,AI$2&lt;=EOMONTH($D144,MatCF)),MIN(AI$77-SUM(AI$92:AI143),$F144-SUM($G144:AH144)),0)</f>
        <v>0</v>
      </c>
      <c r="AJ144" s="203">
        <f>IF(AND(AJ$2&gt;$D144,AJ$2&lt;=EOMONTH($D144,MatCF)),MIN(AJ$77-SUM(AJ$92:AJ143),$F144-SUM($G144:AI144)),0)</f>
        <v>0</v>
      </c>
      <c r="AK144" s="203">
        <f>IF(AND(AK$2&gt;$D144,AK$2&lt;=EOMONTH($D144,MatCF)),MIN(AK$77-SUM(AK$92:AK143),$F144-SUM($G144:AJ144)),0)</f>
        <v>0</v>
      </c>
      <c r="AL144" s="203">
        <f>IF(AND(AL$2&gt;$D144,AL$2&lt;=EOMONTH($D144,MatCF)),MIN(AL$77-SUM(AL$92:AL143),$F144-SUM($G144:AK144)),0)</f>
        <v>0</v>
      </c>
      <c r="AM144" s="203">
        <f>IF(AND(AM$2&gt;$D144,AM$2&lt;=EOMONTH($D144,MatCF)),MIN(AM$77-SUM(AM$92:AM143),$F144-SUM($G144:AL144)),0)</f>
        <v>0</v>
      </c>
      <c r="AN144" s="203">
        <f>IF(AND(AN$2&gt;$D144,AN$2&lt;=EOMONTH($D144,MatCF)),MIN(AN$77-SUM(AN$92:AN143),$F144-SUM($G144:AM144)),0)</f>
        <v>0</v>
      </c>
      <c r="AO144" s="203">
        <f>IF(AND(AO$2&gt;$D144,AO$2&lt;=EOMONTH($D144,MatCF)),MIN(AO$77-SUM(AO$92:AO143),$F144-SUM($G144:AN144)),0)</f>
        <v>0</v>
      </c>
      <c r="AP144" s="203">
        <f>IF(AND(AP$2&gt;$D144,AP$2&lt;=EOMONTH($D144,MatCF)),MIN(AP$77-SUM(AP$92:AP143),$F144-SUM($G144:AO144)),0)</f>
        <v>0</v>
      </c>
      <c r="AQ144" s="203">
        <f>IF(AND(AQ$2&gt;$D144,AQ$2&lt;=EOMONTH($D144,MatCF)),MIN(AQ$77-SUM(AQ$92:AQ143),$F144-SUM($G144:AP144)),0)</f>
        <v>0</v>
      </c>
      <c r="AR144" s="203">
        <f>IF(AND(AR$2&gt;$D144,AR$2&lt;=EOMONTH($D144,MatCF)),MIN(AR$77-SUM(AR$92:AR143),$F144-SUM($G144:AQ144)),0)</f>
        <v>0</v>
      </c>
      <c r="AS144" s="203">
        <f>IF(AND(AS$2&gt;$D144,AS$2&lt;=EOMONTH($D144,MatCF)),MIN(AS$77-SUM(AS$92:AS143),$F144-SUM($G144:AR144)),0)</f>
        <v>0</v>
      </c>
      <c r="AT144" s="203">
        <f>IF(AND(AT$2&gt;$D144,AT$2&lt;=EOMONTH($D144,MatCF)),MIN(AT$77-SUM(AT$92:AT143),$F144-SUM($G144:AS144)),0)</f>
        <v>0</v>
      </c>
      <c r="AU144" s="203">
        <f>IF(AND(AU$2&gt;$D144,AU$2&lt;=EOMONTH($D144,MatCF)),MIN(AU$77-SUM(AU$92:AU143),$F144-SUM($G144:AT144)),0)</f>
        <v>0</v>
      </c>
      <c r="AV144" s="203">
        <f>IF(AND(AV$2&gt;$D144,AV$2&lt;=EOMONTH($D144,MatCF)),MIN(AV$77-SUM(AV$92:AV143),$F144-SUM($G144:AU144)),0)</f>
        <v>0</v>
      </c>
      <c r="AW144" s="203">
        <f>IF(AND(AW$2&gt;$D144,AW$2&lt;=EOMONTH($D144,MatCF)),MIN(AW$77-SUM(AW$92:AW143),$F144-SUM($G144:AV144)),0)</f>
        <v>0</v>
      </c>
      <c r="AX144" s="203">
        <f>IF(AND(AX$2&gt;$D144,AX$2&lt;=EOMONTH($D144,MatCF)),MIN(AX$77-SUM(AX$92:AX143),$F144-SUM($G144:AW144)),0)</f>
        <v>0</v>
      </c>
      <c r="AY144" s="203">
        <f>IF(AND(AY$2&gt;$D144,AY$2&lt;=EOMONTH($D144,MatCF)),MIN(AY$77-SUM(AY$92:AY143),$F144-SUM($G144:AX144)),0)</f>
        <v>0</v>
      </c>
      <c r="AZ144" s="203">
        <f>IF(AND(AZ$2&gt;$D144,AZ$2&lt;=EOMONTH($D144,MatCF)),MIN(AZ$77-SUM(AZ$92:AZ143),$F144-SUM($G144:AY144)),0)</f>
        <v>0</v>
      </c>
      <c r="BA144" s="203">
        <f>IF(AND(BA$2&gt;$D144,BA$2&lt;=EOMONTH($D144,MatCF)),MIN(BA$77-SUM(BA$92:BA143),$F144-SUM($G144:AZ144)),0)</f>
        <v>0</v>
      </c>
      <c r="BB144" s="203">
        <f>IF(AND(BB$2&gt;$D144,BB$2&lt;=EOMONTH($D144,MatCF)),MIN(BB$77-SUM(BB$92:BB143),$F144-SUM($G144:BA144)),0)</f>
        <v>0</v>
      </c>
      <c r="BC144" s="203">
        <f>IF(AND(BC$2&gt;$D144,BC$2&lt;=EOMONTH($D144,MatCF)),MIN(BC$77-SUM(BC$92:BC143),$F144-SUM($G144:BB144)),0)</f>
        <v>0</v>
      </c>
      <c r="BD144" s="203">
        <f>IF(AND(BD$2&gt;$D144,BD$2&lt;=EOMONTH($D144,MatCF)),MIN(BD$77-SUM(BD$92:BD143),$F144-SUM($G144:BC144)),0)</f>
        <v>0</v>
      </c>
      <c r="BE144" s="203">
        <f>IF(AND(BE$2&gt;$D144,BE$2&lt;=EOMONTH($D144,MatCF)),MIN(BE$77-SUM(BE$92:BE143),$F144-SUM($G144:BD144)),0)</f>
        <v>0</v>
      </c>
      <c r="BF144" s="203">
        <f>IF(AND(BF$2&gt;$D144,BF$2&lt;=EOMONTH($D144,MatCF)),MIN(BF$77-SUM(BF$92:BF143),$F144-SUM($G144:BE144)),0)</f>
        <v>0</v>
      </c>
      <c r="BG144" s="203">
        <f>IF(AND(BG$2&gt;$D144,BG$2&lt;=EOMONTH($D144,MatCF)),MIN(BG$77-SUM(BG$92:BG143),$F144-SUM($G144:BF144)),0)</f>
        <v>0</v>
      </c>
      <c r="BH144" s="203">
        <f ca="1">IF(AND(BH$2&gt;$D144,BH$2&lt;=EOMONTH($D144,MatCF)),MIN(BH$77-SUM(BH$92:BH143),$F144-SUM($G144:BG144)),0)</f>
        <v>0</v>
      </c>
      <c r="BI144" s="203">
        <f ca="1">IF(AND(BI$2&gt;$D144,BI$2&lt;=EOMONTH($D144,MatCF)),MIN(BI$77-SUM(BI$92:BI143),$F144-SUM($G144:BH144)),0)</f>
        <v>0</v>
      </c>
      <c r="BJ144" s="203">
        <f ca="1">IF(AND(BJ$2&gt;$D144,BJ$2&lt;=EOMONTH($D144,MatCF)),MIN(BJ$77-SUM(BJ$92:BJ143),$F144-SUM($G144:BI144)),0)</f>
        <v>0</v>
      </c>
      <c r="BK144" s="203">
        <f ca="1">IF(AND(BK$2&gt;$D144,BK$2&lt;=EOMONTH($D144,MatCF)),MIN(BK$77-SUM(BK$92:BK143),$F144-SUM($G144:BJ144)),0)</f>
        <v>0</v>
      </c>
      <c r="BL144" s="203">
        <f ca="1">IF(AND(BL$2&gt;$D144,BL$2&lt;=EOMONTH($D144,MatCF)),MIN(BL$77-SUM(BL$92:BL143),$F144-SUM($G144:BK144)),0)</f>
        <v>0</v>
      </c>
      <c r="BM144" s="203">
        <f ca="1">IF(AND(BM$2&gt;$D144,BM$2&lt;=EOMONTH($D144,MatCF)),MIN(BM$77-SUM(BM$92:BM143),$F144-SUM($G144:BL144)),0)</f>
        <v>0</v>
      </c>
      <c r="BN144" s="203">
        <f ca="1">IF(AND(BN$2&gt;$D144,BN$2&lt;=EOMONTH($D144,MatCF)),MIN(BN$77-SUM(BN$92:BN143),$F144-SUM($G144:BM144)),0)</f>
        <v>0</v>
      </c>
      <c r="BO144" s="203">
        <f ca="1">IF(AND(BO$2&gt;$D144,BO$2&lt;=EOMONTH($D144,MatCF)),MIN(BO$77-SUM(BO$92:BO143),$F144-SUM($G144:BN144)),0)</f>
        <v>0</v>
      </c>
      <c r="BP144" s="203">
        <f ca="1">IF(AND(BP$2&gt;$D144,BP$2&lt;=EOMONTH($D144,MatCF)),MIN(BP$77-SUM(BP$92:BP143),$F144-SUM($G144:BO144)),0)</f>
        <v>0</v>
      </c>
      <c r="BQ144" s="203">
        <f ca="1">IF(AND(BQ$2&gt;$D144,BQ$2&lt;=EOMONTH($D144,MatCF)),MIN(BQ$77-SUM(BQ$92:BQ143),$F144-SUM($G144:BP144)),0)</f>
        <v>0</v>
      </c>
      <c r="BR144" s="203">
        <f ca="1">IF(AND(BR$2&gt;$D144,BR$2&lt;=EOMONTH($D144,MatCF)),MIN(BR$77-SUM(BR$92:BR143),$F144-SUM($G144:BQ144)),0)</f>
        <v>0</v>
      </c>
      <c r="BS144" s="203">
        <f ca="1">IF(AND(BS$2&gt;$D144,BS$2&lt;=EOMONTH($D144,MatCF)),MIN(BS$77-SUM(BS$92:BS143),$F144-SUM($G144:BR144)),0)</f>
        <v>0</v>
      </c>
      <c r="BT144" s="203">
        <f ca="1">IF(AND(BT$2&gt;$D144,BT$2&lt;=EOMONTH($D144,MatCF)),MIN(BT$77-SUM(BT$92:BT143),$F144-SUM($G144:BS144)),0)</f>
        <v>0</v>
      </c>
      <c r="BU144" s="203">
        <f ca="1">IF(AND(BU$2&gt;$D144,BU$2&lt;=EOMONTH($D144,MatCF)),MIN(BU$77-SUM(BU$92:BU143),$F144-SUM($G144:BT144)),0)</f>
        <v>0</v>
      </c>
      <c r="BV144" s="203">
        <f ca="1">IF(AND(BV$2&gt;$D144,BV$2&lt;=EOMONTH($D144,MatCF)),MIN(BV$77-SUM(BV$92:BV143),$F144-SUM($G144:BU144)),0)</f>
        <v>0</v>
      </c>
      <c r="BW144" s="203">
        <f ca="1">IF(AND(BW$2&gt;$D144,BW$2&lt;=EOMONTH($D144,MatCF)),MIN(BW$77-SUM(BW$92:BW143),$F144-SUM($G144:BV144)),0)</f>
        <v>0</v>
      </c>
      <c r="BX144" s="203">
        <f ca="1">IF(AND(BX$2&gt;$D144,BX$2&lt;=EOMONTH($D144,MatCF)),MIN(BX$77-SUM(BX$92:BX143),$F144-SUM($G144:BW144)),0)</f>
        <v>0</v>
      </c>
      <c r="BY144" s="203">
        <f ca="1">IF(AND(BY$2&gt;$D144,BY$2&lt;=EOMONTH($D144,MatCF)),MIN(BY$77-SUM(BY$92:BY143),$F144-SUM($G144:BX144)),0)</f>
        <v>0</v>
      </c>
      <c r="BZ144" s="203">
        <f ca="1">IF(AND(BZ$2&gt;$D144,BZ$2&lt;=EOMONTH($D144,MatCF)),MIN(BZ$77-SUM(BZ$92:BZ143),$F144-SUM($G144:BY144)),0)</f>
        <v>0</v>
      </c>
      <c r="CA144" s="203">
        <f ca="1">IF(AND(CA$2&gt;$D144,CA$2&lt;=EOMONTH($D144,MatCF)),MIN(CA$77-SUM(CA$92:CA143),$F144-SUM($G144:BZ144)),0)</f>
        <v>0</v>
      </c>
      <c r="CB144" s="203">
        <f ca="1">IF(AND(CB$2&gt;$D144,CB$2&lt;=EOMONTH($D144,MatCF)),MIN(CB$77-SUM(CB$92:CB143),$F144-SUM($G144:CA144)),0)</f>
        <v>0</v>
      </c>
      <c r="CC144" s="203">
        <f ca="1">IF(AND(CC$2&gt;$D144,CC$2&lt;=EOMONTH($D144,MatCF)),MIN(CC$77-SUM(CC$92:CC143),$F144-SUM($G144:CB144)),0)</f>
        <v>0</v>
      </c>
      <c r="CD144" s="203">
        <f ca="1">IF(AND(CD$2&gt;$D144,CD$2&lt;=EOMONTH($D144,MatCF)),MIN(CD$77-SUM(CD$92:CD143),$F144-SUM($G144:CC144)),0)</f>
        <v>0</v>
      </c>
      <c r="CE144" s="203">
        <f ca="1">IF(AND(CE$2&gt;$D144,CE$2&lt;=EOMONTH($D144,MatCF)),MIN(CE$77-SUM(CE$92:CE143),$F144-SUM($G144:CD144)),0)</f>
        <v>0</v>
      </c>
      <c r="CF144" s="203">
        <f ca="1">IF(AND(CF$2&gt;$D144,CF$2&lt;=EOMONTH($D144,MatCF)),MIN(CF$77-SUM(CF$92:CF143),$F144-SUM($G144:CE144)),0)</f>
        <v>0</v>
      </c>
      <c r="CG144" s="203">
        <f ca="1">IF(AND(CG$2&gt;$D144,CG$2&lt;=EOMONTH($D144,MatCF)),MIN(CG$77-SUM(CG$92:CG143),$F144-SUM($G144:CF144)),0)</f>
        <v>0</v>
      </c>
      <c r="CH144" s="203">
        <f ca="1">IF(AND(CH$2&gt;$D144,CH$2&lt;=EOMONTH($D144,MatCF)),MIN(CH$77-SUM(CH$92:CH143),$F144-SUM($G144:CG144)),0)</f>
        <v>0</v>
      </c>
      <c r="CI144" s="203">
        <f ca="1">IF(AND(CI$2&gt;$D144,CI$2&lt;=EOMONTH($D144,MatCF)),MIN(CI$77-SUM(CI$92:CI143),$F144-SUM($G144:CH144)),0)</f>
        <v>0</v>
      </c>
      <c r="CJ144" s="203">
        <f ca="1">IF(AND(CJ$2&gt;$D144,CJ$2&lt;=EOMONTH($D144,MatCF)),MIN(CJ$77-SUM(CJ$92:CJ143),$F144-SUM($G144:CI144)),0)</f>
        <v>0</v>
      </c>
      <c r="CK144" s="203">
        <f ca="1">IF(AND(CK$2&gt;$D144,CK$2&lt;=EOMONTH($D144,MatCF)),MIN(CK$77-SUM(CK$92:CK143),$F144-SUM($G144:CJ144)),0)</f>
        <v>0</v>
      </c>
      <c r="CL144" s="203">
        <f ca="1">IF(AND(CL$2&gt;$D144,CL$2&lt;=EOMONTH($D144,MatCF)),MIN(CL$77-SUM(CL$92:CL143),$F144-SUM($G144:CK144)),0)</f>
        <v>0</v>
      </c>
      <c r="CM144" s="203">
        <f ca="1">IF(AND(CM$2&gt;$D144,CM$2&lt;=EOMONTH($D144,MatCF)),MIN(CM$77-SUM(CM$92:CM143),$F144-SUM($G144:CL144)),0)</f>
        <v>0</v>
      </c>
      <c r="CN144" s="203">
        <f ca="1">IF(AND(CN$2&gt;$D144,CN$2&lt;=EOMONTH($D144,MatCF)),MIN(CN$77-SUM(CN$92:CN143),$F144-SUM($G144:CM144)),0)</f>
        <v>0</v>
      </c>
      <c r="CO144" s="203">
        <f ca="1">IF(AND(CO$2&gt;$D144,CO$2&lt;=EOMONTH($D144,MatCF)),MIN(CO$77-SUM(CO$92:CO143),$F144-SUM($G144:CN144)),0)</f>
        <v>0</v>
      </c>
      <c r="CP144" s="203">
        <f ca="1">IF(AND(CP$2&gt;$D144,CP$2&lt;=EOMONTH($D144,MatCF)),MIN(CP$77-SUM(CP$92:CP143),$F144-SUM($G144:CO144)),0)</f>
        <v>0</v>
      </c>
      <c r="CQ144" s="203">
        <f ca="1">IF(AND(CQ$2&gt;$D144,CQ$2&lt;=EOMONTH($D144,MatCF)),MIN(CQ$77-SUM(CQ$92:CQ143),$F144-SUM($G144:CP144)),0)</f>
        <v>0</v>
      </c>
      <c r="CR144" s="203">
        <f ca="1">IF(AND(CR$2&gt;$D144,CR$2&lt;=EOMONTH($D144,MatCF)),MIN(CR$77-SUM(CR$92:CR143),$F144-SUM($G144:CQ144)),0)</f>
        <v>0</v>
      </c>
      <c r="CS144" s="203">
        <f ca="1">IF(AND(CS$2&gt;$D144,CS$2&lt;=EOMONTH($D144,MatCF)),MIN(CS$77-SUM(CS$92:CS143),$F144-SUM($G144:CR144)),0)</f>
        <v>0</v>
      </c>
      <c r="CT144" s="203">
        <f ca="1">IF(AND(CT$2&gt;$D144,CT$2&lt;=EOMONTH($D144,MatCF)),MIN(CT$77-SUM(CT$92:CT143),$F144-SUM($G144:CS144)),0)</f>
        <v>0</v>
      </c>
      <c r="CU144" s="203">
        <f ca="1">IF(AND(CU$2&gt;$D144,CU$2&lt;=EOMONTH($D144,MatCF)),MIN(CU$77-SUM(CU$92:CU143),$F144-SUM($G144:CT144)),0)</f>
        <v>0</v>
      </c>
      <c r="CV144" s="203">
        <f ca="1">IF(AND(CV$2&gt;$D144,CV$2&lt;=EOMONTH($D144,MatCF)),MIN(CV$77-SUM(CV$92:CV143),$F144-SUM($G144:CU144)),0)</f>
        <v>0</v>
      </c>
      <c r="CW144" s="203">
        <f ca="1">IF(AND(CW$2&gt;$D144,CW$2&lt;=EOMONTH($D144,MatCF)),MIN(CW$77-SUM(CW$92:CW143),$F144-SUM($G144:CV144)),0)</f>
        <v>0</v>
      </c>
      <c r="CX144" s="203">
        <f ca="1">IF(AND(CX$2&gt;$D144,CX$2&lt;=EOMONTH($D144,MatCF)),MIN(CX$77-SUM(CX$92:CX143),$F144-SUM($G144:CW144)),0)</f>
        <v>0</v>
      </c>
      <c r="CY144" s="203">
        <f ca="1">IF(AND(CY$2&gt;$D144,CY$2&lt;=EOMONTH($D144,MatCF)),MIN(CY$77-SUM(CY$92:CY143),$F144-SUM($G144:CX144)),0)</f>
        <v>0</v>
      </c>
      <c r="CZ144" s="203">
        <f ca="1">IF(AND(CZ$2&gt;$D144,CZ$2&lt;=EOMONTH($D144,MatCF)),MIN(CZ$77-SUM(CZ$92:CZ143),$F144-SUM($G144:CY144)),0)</f>
        <v>0</v>
      </c>
      <c r="DA144" s="203">
        <f ca="1">IF(AND(DA$2&gt;$D144,DA$2&lt;=EOMONTH($D144,MatCF)),MIN(DA$77-SUM(DA$92:DA143),$F144-SUM($G144:CZ144)),0)</f>
        <v>0</v>
      </c>
      <c r="DB144" s="203">
        <f ca="1">IF(AND(DB$2&gt;$D144,DB$2&lt;=EOMONTH($D144,MatCF)),MIN(DB$77-SUM(DB$92:DB143),$F144-SUM($G144:DA144)),0)</f>
        <v>0</v>
      </c>
      <c r="DC144" s="203">
        <f ca="1">IF(AND(DC$2&gt;$D144,DC$2&lt;=EOMONTH($D144,MatCF)),MIN(DC$77-SUM(DC$92:DC143),$F144-SUM($G144:DB144)),0)</f>
        <v>0</v>
      </c>
      <c r="DD144" s="203">
        <f ca="1">IF(AND(DD$2&gt;$D144,DD$2&lt;=EOMONTH($D144,MatCF)),MIN(DD$77-SUM(DD$92:DD143),$F144-SUM($G144:DC144)),0)</f>
        <v>0</v>
      </c>
      <c r="DE144" s="203">
        <f ca="1">IF(AND(DE$2&gt;$D144,DE$2&lt;=EOMONTH($D144,MatCF)),MIN(DE$77-SUM(DE$92:DE143),$F144-SUM($G144:DD144)),0)</f>
        <v>0</v>
      </c>
      <c r="DF144" s="203">
        <f ca="1">IF(AND(DF$2&gt;$D144,DF$2&lt;=EOMONTH($D144,MatCF)),MIN(DF$77-SUM(DF$92:DF143),$F144-SUM($G144:DE144)),0)</f>
        <v>0</v>
      </c>
      <c r="DG144" s="203">
        <f ca="1">IF(AND(DG$2&gt;$D144,DG$2&lt;=EOMONTH($D144,MatCF)),MIN(DG$77-SUM(DG$92:DG143),$F144-SUM($G144:DF144)),0)</f>
        <v>0</v>
      </c>
      <c r="DH144" s="203">
        <f ca="1">IF(AND(DH$2&gt;$D144,DH$2&lt;=EOMONTH($D144,MatCF)),MIN(DH$77-SUM(DH$92:DH143),$F144-SUM($G144:DG144)),0)</f>
        <v>0</v>
      </c>
      <c r="DI144" s="203">
        <f ca="1">IF(AND(DI$2&gt;$D144,DI$2&lt;=EOMONTH($D144,MatCF)),MIN(DI$77-SUM(DI$92:DI143),$F144-SUM($G144:DH144)),0)</f>
        <v>0</v>
      </c>
      <c r="DJ144" s="203">
        <f ca="1">IF(AND(DJ$2&gt;$D144,DJ$2&lt;=EOMONTH($D144,MatCF)),MIN(DJ$77-SUM(DJ$92:DJ143),$F144-SUM($G144:DI144)),0)</f>
        <v>0</v>
      </c>
      <c r="DK144" s="203">
        <f ca="1">IF(AND(DK$2&gt;$D144,DK$2&lt;=EOMONTH($D144,MatCF)),MIN(DK$77-SUM(DK$92:DK143),$F144-SUM($G144:DJ144)),0)</f>
        <v>0</v>
      </c>
      <c r="DL144" s="203">
        <f ca="1">IF(AND(DL$2&gt;$D144,DL$2&lt;=EOMONTH($D144,MatCF)),MIN(DL$77-SUM(DL$92:DL143),$F144-SUM($G144:DK144)),0)</f>
        <v>0</v>
      </c>
      <c r="DM144" s="203">
        <f ca="1">IF(AND(DM$2&gt;$D144,DM$2&lt;=EOMONTH($D144,MatCF)),MIN(DM$77-SUM(DM$92:DM143),$F144-SUM($G144:DL144)),0)</f>
        <v>0</v>
      </c>
      <c r="DN144" s="203">
        <f ca="1">IF(AND(DN$2&gt;$D144,DN$2&lt;=EOMONTH($D144,MatCF)),MIN(DN$77-SUM(DN$92:DN143),$F144-SUM($G144:DM144)),0)</f>
        <v>0</v>
      </c>
      <c r="DO144" s="203">
        <f ca="1">IF(AND(DO$2&gt;$D144,DO$2&lt;=EOMONTH($D144,MatCF)),MIN(DO$77-SUM(DO$92:DO143),$F144-SUM($G144:DN144)),0)</f>
        <v>0</v>
      </c>
      <c r="DP144" s="203">
        <f>IF(AND(DP$2&gt;$D144,DP$2&lt;=EOMONTH($D144,MatCF)),MIN(DP$77-SUM(DP$92:DP143),$F144-SUM($G144:DO144)),0)</f>
        <v>0</v>
      </c>
      <c r="DQ144" s="203">
        <f>IF(AND(DQ$2&gt;$D144,DQ$2&lt;=EOMONTH($D144,MatCF)),MIN(DQ$77-SUM(DQ$92:DQ143),$F144-SUM($G144:DP144)),0)</f>
        <v>0</v>
      </c>
      <c r="DR144" s="203">
        <f>IF(AND(DR$2&gt;$D144,DR$2&lt;=EOMONTH($D144,MatCF)),MIN(DR$77-SUM(DR$92:DR143),$F144-SUM($G144:DQ144)),0)</f>
        <v>0</v>
      </c>
      <c r="DS144" s="203">
        <f>IF(AND(DS$2&gt;$D144,DS$2&lt;=EOMONTH($D144,MatCF)),MIN(DS$77-SUM(DS$92:DS143),$F144-SUM($G144:DR144)),0)</f>
        <v>0</v>
      </c>
    </row>
    <row r="145" spans="1:123" ht="12.5" x14ac:dyDescent="0.25">
      <c r="A145" s="171">
        <f t="shared" si="681"/>
        <v>53</v>
      </c>
      <c r="B145" s="171"/>
      <c r="C145" s="171"/>
      <c r="D145" s="226">
        <v>48760</v>
      </c>
      <c r="E145" s="171"/>
      <c r="F145" s="203">
        <f ca="1"/>
        <v>0</v>
      </c>
      <c r="G145" s="171"/>
      <c r="H145" s="203">
        <f>IF(AND(H$2&gt;$D145,H$2&lt;=EOMONTH($D145,MatCF)),MIN(H$77-SUM(H$92:H144),$F145-SUM(G145:$G145)),0)</f>
        <v>0</v>
      </c>
      <c r="I145" s="203">
        <f>IF(AND(I$2&gt;$D145,I$2&lt;=EOMONTH($D145,MatCF)),MIN(I$77-SUM(I$92:I144),$F145-SUM($G145:H145)),0)</f>
        <v>0</v>
      </c>
      <c r="J145" s="203">
        <f>IF(AND(J$2&gt;$D145,J$2&lt;=EOMONTH($D145,MatCF)),MIN(J$77-SUM(J$92:J144),$F145-SUM($G145:I145)),0)</f>
        <v>0</v>
      </c>
      <c r="K145" s="203">
        <f>IF(AND(K$2&gt;$D145,K$2&lt;=EOMONTH($D145,MatCF)),MIN(K$77-SUM(K$92:K144),$F145-SUM($G145:J145)),0)</f>
        <v>0</v>
      </c>
      <c r="L145" s="203">
        <f>IF(AND(L$2&gt;$D145,L$2&lt;=EOMONTH($D145,MatCF)),MIN(L$77-SUM(L$92:L144),$F145-SUM($G145:K145)),0)</f>
        <v>0</v>
      </c>
      <c r="M145" s="203">
        <f>IF(AND(M$2&gt;$D145,M$2&lt;=EOMONTH($D145,MatCF)),MIN(M$77-SUM(M$92:M144),$F145-SUM($G145:L145)),0)</f>
        <v>0</v>
      </c>
      <c r="N145" s="203">
        <f>IF(AND(N$2&gt;$D145,N$2&lt;=EOMONTH($D145,MatCF)),MIN(N$77-SUM(N$92:N144),$F145-SUM($G145:M145)),0)</f>
        <v>0</v>
      </c>
      <c r="O145" s="203">
        <f>IF(AND(O$2&gt;$D145,O$2&lt;=EOMONTH($D145,MatCF)),MIN(O$77-SUM(O$92:O144),$F145-SUM($G145:N145)),0)</f>
        <v>0</v>
      </c>
      <c r="P145" s="203">
        <f>IF(AND(P$2&gt;$D145,P$2&lt;=EOMONTH($D145,MatCF)),MIN(P$77-SUM(P$92:P144),$F145-SUM($G145:O145)),0)</f>
        <v>0</v>
      </c>
      <c r="Q145" s="203">
        <f>IF(AND(Q$2&gt;$D145,Q$2&lt;=EOMONTH($D145,MatCF)),MIN(Q$77-SUM(Q$92:Q144),$F145-SUM($G145:P145)),0)</f>
        <v>0</v>
      </c>
      <c r="R145" s="203">
        <f>IF(AND(R$2&gt;$D145,R$2&lt;=EOMONTH($D145,MatCF)),MIN(R$77-SUM(R$92:R144),$F145-SUM($G145:Q145)),0)</f>
        <v>0</v>
      </c>
      <c r="S145" s="203">
        <f>IF(AND(S$2&gt;$D145,S$2&lt;=EOMONTH($D145,MatCF)),MIN(S$77-SUM(S$92:S144),$F145-SUM($G145:R145)),0)</f>
        <v>0</v>
      </c>
      <c r="T145" s="203">
        <f>IF(AND(T$2&gt;$D145,T$2&lt;=EOMONTH($D145,MatCF)),MIN(T$77-SUM(T$92:T144),$F145-SUM($G145:S145)),0)</f>
        <v>0</v>
      </c>
      <c r="U145" s="203">
        <f>IF(AND(U$2&gt;$D145,U$2&lt;=EOMONTH($D145,MatCF)),MIN(U$77-SUM(U$92:U144),$F145-SUM($G145:T145)),0)</f>
        <v>0</v>
      </c>
      <c r="V145" s="203">
        <f>IF(AND(V$2&gt;$D145,V$2&lt;=EOMONTH($D145,MatCF)),MIN(V$77-SUM(V$92:V144),$F145-SUM($G145:U145)),0)</f>
        <v>0</v>
      </c>
      <c r="W145" s="203">
        <f>IF(AND(W$2&gt;$D145,W$2&lt;=EOMONTH($D145,MatCF)),MIN(W$77-SUM(W$92:W144),$F145-SUM($G145:V145)),0)</f>
        <v>0</v>
      </c>
      <c r="X145" s="203">
        <f>IF(AND(X$2&gt;$D145,X$2&lt;=EOMONTH($D145,MatCF)),MIN(X$77-SUM(X$92:X144),$F145-SUM($G145:W145)),0)</f>
        <v>0</v>
      </c>
      <c r="Y145" s="203">
        <f>IF(AND(Y$2&gt;$D145,Y$2&lt;=EOMONTH($D145,MatCF)),MIN(Y$77-SUM(Y$92:Y144),$F145-SUM($G145:X145)),0)</f>
        <v>0</v>
      </c>
      <c r="Z145" s="203">
        <f>IF(AND(Z$2&gt;$D145,Z$2&lt;=EOMONTH($D145,MatCF)),MIN(Z$77-SUM(Z$92:Z144),$F145-SUM($G145:Y145)),0)</f>
        <v>0</v>
      </c>
      <c r="AA145" s="203">
        <f>IF(AND(AA$2&gt;$D145,AA$2&lt;=EOMONTH($D145,MatCF)),MIN(AA$77-SUM(AA$92:AA144),$F145-SUM($G145:Z145)),0)</f>
        <v>0</v>
      </c>
      <c r="AB145" s="203">
        <f>IF(AND(AB$2&gt;$D145,AB$2&lt;=EOMONTH($D145,MatCF)),MIN(AB$77-SUM(AB$92:AB144),$F145-SUM($G145:AA145)),0)</f>
        <v>0</v>
      </c>
      <c r="AC145" s="203">
        <f>IF(AND(AC$2&gt;$D145,AC$2&lt;=EOMONTH($D145,MatCF)),MIN(AC$77-SUM(AC$92:AC144),$F145-SUM($G145:AB145)),0)</f>
        <v>0</v>
      </c>
      <c r="AD145" s="203">
        <f>IF(AND(AD$2&gt;$D145,AD$2&lt;=EOMONTH($D145,MatCF)),MIN(AD$77-SUM(AD$92:AD144),$F145-SUM($G145:AC145)),0)</f>
        <v>0</v>
      </c>
      <c r="AE145" s="203">
        <f>IF(AND(AE$2&gt;$D145,AE$2&lt;=EOMONTH($D145,MatCF)),MIN(AE$77-SUM(AE$92:AE144),$F145-SUM($G145:AD145)),0)</f>
        <v>0</v>
      </c>
      <c r="AF145" s="203">
        <f>IF(AND(AF$2&gt;$D145,AF$2&lt;=EOMONTH($D145,MatCF)),MIN(AF$77-SUM(AF$92:AF144),$F145-SUM($G145:AE145)),0)</f>
        <v>0</v>
      </c>
      <c r="AG145" s="203">
        <f>IF(AND(AG$2&gt;$D145,AG$2&lt;=EOMONTH($D145,MatCF)),MIN(AG$77-SUM(AG$92:AG144),$F145-SUM($G145:AF145)),0)</f>
        <v>0</v>
      </c>
      <c r="AH145" s="203">
        <f>IF(AND(AH$2&gt;$D145,AH$2&lt;=EOMONTH($D145,MatCF)),MIN(AH$77-SUM(AH$92:AH144),$F145-SUM($G145:AG145)),0)</f>
        <v>0</v>
      </c>
      <c r="AI145" s="203">
        <f>IF(AND(AI$2&gt;$D145,AI$2&lt;=EOMONTH($D145,MatCF)),MIN(AI$77-SUM(AI$92:AI144),$F145-SUM($G145:AH145)),0)</f>
        <v>0</v>
      </c>
      <c r="AJ145" s="203">
        <f>IF(AND(AJ$2&gt;$D145,AJ$2&lt;=EOMONTH($D145,MatCF)),MIN(AJ$77-SUM(AJ$92:AJ144),$F145-SUM($G145:AI145)),0)</f>
        <v>0</v>
      </c>
      <c r="AK145" s="203">
        <f>IF(AND(AK$2&gt;$D145,AK$2&lt;=EOMONTH($D145,MatCF)),MIN(AK$77-SUM(AK$92:AK144),$F145-SUM($G145:AJ145)),0)</f>
        <v>0</v>
      </c>
      <c r="AL145" s="203">
        <f>IF(AND(AL$2&gt;$D145,AL$2&lt;=EOMONTH($D145,MatCF)),MIN(AL$77-SUM(AL$92:AL144),$F145-SUM($G145:AK145)),0)</f>
        <v>0</v>
      </c>
      <c r="AM145" s="203">
        <f>IF(AND(AM$2&gt;$D145,AM$2&lt;=EOMONTH($D145,MatCF)),MIN(AM$77-SUM(AM$92:AM144),$F145-SUM($G145:AL145)),0)</f>
        <v>0</v>
      </c>
      <c r="AN145" s="203">
        <f>IF(AND(AN$2&gt;$D145,AN$2&lt;=EOMONTH($D145,MatCF)),MIN(AN$77-SUM(AN$92:AN144),$F145-SUM($G145:AM145)),0)</f>
        <v>0</v>
      </c>
      <c r="AO145" s="203">
        <f>IF(AND(AO$2&gt;$D145,AO$2&lt;=EOMONTH($D145,MatCF)),MIN(AO$77-SUM(AO$92:AO144),$F145-SUM($G145:AN145)),0)</f>
        <v>0</v>
      </c>
      <c r="AP145" s="203">
        <f>IF(AND(AP$2&gt;$D145,AP$2&lt;=EOMONTH($D145,MatCF)),MIN(AP$77-SUM(AP$92:AP144),$F145-SUM($G145:AO145)),0)</f>
        <v>0</v>
      </c>
      <c r="AQ145" s="203">
        <f>IF(AND(AQ$2&gt;$D145,AQ$2&lt;=EOMONTH($D145,MatCF)),MIN(AQ$77-SUM(AQ$92:AQ144),$F145-SUM($G145:AP145)),0)</f>
        <v>0</v>
      </c>
      <c r="AR145" s="203">
        <f>IF(AND(AR$2&gt;$D145,AR$2&lt;=EOMONTH($D145,MatCF)),MIN(AR$77-SUM(AR$92:AR144),$F145-SUM($G145:AQ145)),0)</f>
        <v>0</v>
      </c>
      <c r="AS145" s="203">
        <f>IF(AND(AS$2&gt;$D145,AS$2&lt;=EOMONTH($D145,MatCF)),MIN(AS$77-SUM(AS$92:AS144),$F145-SUM($G145:AR145)),0)</f>
        <v>0</v>
      </c>
      <c r="AT145" s="203">
        <f>IF(AND(AT$2&gt;$D145,AT$2&lt;=EOMONTH($D145,MatCF)),MIN(AT$77-SUM(AT$92:AT144),$F145-SUM($G145:AS145)),0)</f>
        <v>0</v>
      </c>
      <c r="AU145" s="203">
        <f>IF(AND(AU$2&gt;$D145,AU$2&lt;=EOMONTH($D145,MatCF)),MIN(AU$77-SUM(AU$92:AU144),$F145-SUM($G145:AT145)),0)</f>
        <v>0</v>
      </c>
      <c r="AV145" s="203">
        <f>IF(AND(AV$2&gt;$D145,AV$2&lt;=EOMONTH($D145,MatCF)),MIN(AV$77-SUM(AV$92:AV144),$F145-SUM($G145:AU145)),0)</f>
        <v>0</v>
      </c>
      <c r="AW145" s="203">
        <f>IF(AND(AW$2&gt;$D145,AW$2&lt;=EOMONTH($D145,MatCF)),MIN(AW$77-SUM(AW$92:AW144),$F145-SUM($G145:AV145)),0)</f>
        <v>0</v>
      </c>
      <c r="AX145" s="203">
        <f>IF(AND(AX$2&gt;$D145,AX$2&lt;=EOMONTH($D145,MatCF)),MIN(AX$77-SUM(AX$92:AX144),$F145-SUM($G145:AW145)),0)</f>
        <v>0</v>
      </c>
      <c r="AY145" s="203">
        <f>IF(AND(AY$2&gt;$D145,AY$2&lt;=EOMONTH($D145,MatCF)),MIN(AY$77-SUM(AY$92:AY144),$F145-SUM($G145:AX145)),0)</f>
        <v>0</v>
      </c>
      <c r="AZ145" s="203">
        <f>IF(AND(AZ$2&gt;$D145,AZ$2&lt;=EOMONTH($D145,MatCF)),MIN(AZ$77-SUM(AZ$92:AZ144),$F145-SUM($G145:AY145)),0)</f>
        <v>0</v>
      </c>
      <c r="BA145" s="203">
        <f>IF(AND(BA$2&gt;$D145,BA$2&lt;=EOMONTH($D145,MatCF)),MIN(BA$77-SUM(BA$92:BA144),$F145-SUM($G145:AZ145)),0)</f>
        <v>0</v>
      </c>
      <c r="BB145" s="203">
        <f>IF(AND(BB$2&gt;$D145,BB$2&lt;=EOMONTH($D145,MatCF)),MIN(BB$77-SUM(BB$92:BB144),$F145-SUM($G145:BA145)),0)</f>
        <v>0</v>
      </c>
      <c r="BC145" s="203">
        <f>IF(AND(BC$2&gt;$D145,BC$2&lt;=EOMONTH($D145,MatCF)),MIN(BC$77-SUM(BC$92:BC144),$F145-SUM($G145:BB145)),0)</f>
        <v>0</v>
      </c>
      <c r="BD145" s="203">
        <f>IF(AND(BD$2&gt;$D145,BD$2&lt;=EOMONTH($D145,MatCF)),MIN(BD$77-SUM(BD$92:BD144),$F145-SUM($G145:BC145)),0)</f>
        <v>0</v>
      </c>
      <c r="BE145" s="203">
        <f>IF(AND(BE$2&gt;$D145,BE$2&lt;=EOMONTH($D145,MatCF)),MIN(BE$77-SUM(BE$92:BE144),$F145-SUM($G145:BD145)),0)</f>
        <v>0</v>
      </c>
      <c r="BF145" s="203">
        <f>IF(AND(BF$2&gt;$D145,BF$2&lt;=EOMONTH($D145,MatCF)),MIN(BF$77-SUM(BF$92:BF144),$F145-SUM($G145:BE145)),0)</f>
        <v>0</v>
      </c>
      <c r="BG145" s="203">
        <f>IF(AND(BG$2&gt;$D145,BG$2&lt;=EOMONTH($D145,MatCF)),MIN(BG$77-SUM(BG$92:BG144),$F145-SUM($G145:BF145)),0)</f>
        <v>0</v>
      </c>
      <c r="BH145" s="203">
        <f>IF(AND(BH$2&gt;$D145,BH$2&lt;=EOMONTH($D145,MatCF)),MIN(BH$77-SUM(BH$92:BH144),$F145-SUM($G145:BG145)),0)</f>
        <v>0</v>
      </c>
      <c r="BI145" s="203">
        <f ca="1">IF(AND(BI$2&gt;$D145,BI$2&lt;=EOMONTH($D145,MatCF)),MIN(BI$77-SUM(BI$92:BI144),$F145-SUM($G145:BH145)),0)</f>
        <v>0</v>
      </c>
      <c r="BJ145" s="203">
        <f ca="1">IF(AND(BJ$2&gt;$D145,BJ$2&lt;=EOMONTH($D145,MatCF)),MIN(BJ$77-SUM(BJ$92:BJ144),$F145-SUM($G145:BI145)),0)</f>
        <v>0</v>
      </c>
      <c r="BK145" s="203">
        <f ca="1">IF(AND(BK$2&gt;$D145,BK$2&lt;=EOMONTH($D145,MatCF)),MIN(BK$77-SUM(BK$92:BK144),$F145-SUM($G145:BJ145)),0)</f>
        <v>0</v>
      </c>
      <c r="BL145" s="203">
        <f ca="1">IF(AND(BL$2&gt;$D145,BL$2&lt;=EOMONTH($D145,MatCF)),MIN(BL$77-SUM(BL$92:BL144),$F145-SUM($G145:BK145)),0)</f>
        <v>0</v>
      </c>
      <c r="BM145" s="203">
        <f ca="1">IF(AND(BM$2&gt;$D145,BM$2&lt;=EOMONTH($D145,MatCF)),MIN(BM$77-SUM(BM$92:BM144),$F145-SUM($G145:BL145)),0)</f>
        <v>0</v>
      </c>
      <c r="BN145" s="203">
        <f ca="1">IF(AND(BN$2&gt;$D145,BN$2&lt;=EOMONTH($D145,MatCF)),MIN(BN$77-SUM(BN$92:BN144),$F145-SUM($G145:BM145)),0)</f>
        <v>0</v>
      </c>
      <c r="BO145" s="203">
        <f ca="1">IF(AND(BO$2&gt;$D145,BO$2&lt;=EOMONTH($D145,MatCF)),MIN(BO$77-SUM(BO$92:BO144),$F145-SUM($G145:BN145)),0)</f>
        <v>0</v>
      </c>
      <c r="BP145" s="203">
        <f ca="1">IF(AND(BP$2&gt;$D145,BP$2&lt;=EOMONTH($D145,MatCF)),MIN(BP$77-SUM(BP$92:BP144),$F145-SUM($G145:BO145)),0)</f>
        <v>0</v>
      </c>
      <c r="BQ145" s="203">
        <f ca="1">IF(AND(BQ$2&gt;$D145,BQ$2&lt;=EOMONTH($D145,MatCF)),MIN(BQ$77-SUM(BQ$92:BQ144),$F145-SUM($G145:BP145)),0)</f>
        <v>0</v>
      </c>
      <c r="BR145" s="203">
        <f ca="1">IF(AND(BR$2&gt;$D145,BR$2&lt;=EOMONTH($D145,MatCF)),MIN(BR$77-SUM(BR$92:BR144),$F145-SUM($G145:BQ145)),0)</f>
        <v>0</v>
      </c>
      <c r="BS145" s="203">
        <f ca="1">IF(AND(BS$2&gt;$D145,BS$2&lt;=EOMONTH($D145,MatCF)),MIN(BS$77-SUM(BS$92:BS144),$F145-SUM($G145:BR145)),0)</f>
        <v>0</v>
      </c>
      <c r="BT145" s="203">
        <f ca="1">IF(AND(BT$2&gt;$D145,BT$2&lt;=EOMONTH($D145,MatCF)),MIN(BT$77-SUM(BT$92:BT144),$F145-SUM($G145:BS145)),0)</f>
        <v>0</v>
      </c>
      <c r="BU145" s="203">
        <f ca="1">IF(AND(BU$2&gt;$D145,BU$2&lt;=EOMONTH($D145,MatCF)),MIN(BU$77-SUM(BU$92:BU144),$F145-SUM($G145:BT145)),0)</f>
        <v>0</v>
      </c>
      <c r="BV145" s="203">
        <f ca="1">IF(AND(BV$2&gt;$D145,BV$2&lt;=EOMONTH($D145,MatCF)),MIN(BV$77-SUM(BV$92:BV144),$F145-SUM($G145:BU145)),0)</f>
        <v>0</v>
      </c>
      <c r="BW145" s="203">
        <f ca="1">IF(AND(BW$2&gt;$D145,BW$2&lt;=EOMONTH($D145,MatCF)),MIN(BW$77-SUM(BW$92:BW144),$F145-SUM($G145:BV145)),0)</f>
        <v>0</v>
      </c>
      <c r="BX145" s="203">
        <f ca="1">IF(AND(BX$2&gt;$D145,BX$2&lt;=EOMONTH($D145,MatCF)),MIN(BX$77-SUM(BX$92:BX144),$F145-SUM($G145:BW145)),0)</f>
        <v>0</v>
      </c>
      <c r="BY145" s="203">
        <f ca="1">IF(AND(BY$2&gt;$D145,BY$2&lt;=EOMONTH($D145,MatCF)),MIN(BY$77-SUM(BY$92:BY144),$F145-SUM($G145:BX145)),0)</f>
        <v>0</v>
      </c>
      <c r="BZ145" s="203">
        <f ca="1">IF(AND(BZ$2&gt;$D145,BZ$2&lt;=EOMONTH($D145,MatCF)),MIN(BZ$77-SUM(BZ$92:BZ144),$F145-SUM($G145:BY145)),0)</f>
        <v>0</v>
      </c>
      <c r="CA145" s="203">
        <f ca="1">IF(AND(CA$2&gt;$D145,CA$2&lt;=EOMONTH($D145,MatCF)),MIN(CA$77-SUM(CA$92:CA144),$F145-SUM($G145:BZ145)),0)</f>
        <v>0</v>
      </c>
      <c r="CB145" s="203">
        <f ca="1">IF(AND(CB$2&gt;$D145,CB$2&lt;=EOMONTH($D145,MatCF)),MIN(CB$77-SUM(CB$92:CB144),$F145-SUM($G145:CA145)),0)</f>
        <v>0</v>
      </c>
      <c r="CC145" s="203">
        <f ca="1">IF(AND(CC$2&gt;$D145,CC$2&lt;=EOMONTH($D145,MatCF)),MIN(CC$77-SUM(CC$92:CC144),$F145-SUM($G145:CB145)),0)</f>
        <v>0</v>
      </c>
      <c r="CD145" s="203">
        <f ca="1">IF(AND(CD$2&gt;$D145,CD$2&lt;=EOMONTH($D145,MatCF)),MIN(CD$77-SUM(CD$92:CD144),$F145-SUM($G145:CC145)),0)</f>
        <v>0</v>
      </c>
      <c r="CE145" s="203">
        <f ca="1">IF(AND(CE$2&gt;$D145,CE$2&lt;=EOMONTH($D145,MatCF)),MIN(CE$77-SUM(CE$92:CE144),$F145-SUM($G145:CD145)),0)</f>
        <v>0</v>
      </c>
      <c r="CF145" s="203">
        <f ca="1">IF(AND(CF$2&gt;$D145,CF$2&lt;=EOMONTH($D145,MatCF)),MIN(CF$77-SUM(CF$92:CF144),$F145-SUM($G145:CE145)),0)</f>
        <v>0</v>
      </c>
      <c r="CG145" s="203">
        <f ca="1">IF(AND(CG$2&gt;$D145,CG$2&lt;=EOMONTH($D145,MatCF)),MIN(CG$77-SUM(CG$92:CG144),$F145-SUM($G145:CF145)),0)</f>
        <v>0</v>
      </c>
      <c r="CH145" s="203">
        <f ca="1">IF(AND(CH$2&gt;$D145,CH$2&lt;=EOMONTH($D145,MatCF)),MIN(CH$77-SUM(CH$92:CH144),$F145-SUM($G145:CG145)),0)</f>
        <v>0</v>
      </c>
      <c r="CI145" s="203">
        <f ca="1">IF(AND(CI$2&gt;$D145,CI$2&lt;=EOMONTH($D145,MatCF)),MIN(CI$77-SUM(CI$92:CI144),$F145-SUM($G145:CH145)),0)</f>
        <v>0</v>
      </c>
      <c r="CJ145" s="203">
        <f ca="1">IF(AND(CJ$2&gt;$D145,CJ$2&lt;=EOMONTH($D145,MatCF)),MIN(CJ$77-SUM(CJ$92:CJ144),$F145-SUM($G145:CI145)),0)</f>
        <v>0</v>
      </c>
      <c r="CK145" s="203">
        <f ca="1">IF(AND(CK$2&gt;$D145,CK$2&lt;=EOMONTH($D145,MatCF)),MIN(CK$77-SUM(CK$92:CK144),$F145-SUM($G145:CJ145)),0)</f>
        <v>0</v>
      </c>
      <c r="CL145" s="203">
        <f ca="1">IF(AND(CL$2&gt;$D145,CL$2&lt;=EOMONTH($D145,MatCF)),MIN(CL$77-SUM(CL$92:CL144),$F145-SUM($G145:CK145)),0)</f>
        <v>0</v>
      </c>
      <c r="CM145" s="203">
        <f ca="1">IF(AND(CM$2&gt;$D145,CM$2&lt;=EOMONTH($D145,MatCF)),MIN(CM$77-SUM(CM$92:CM144),$F145-SUM($G145:CL145)),0)</f>
        <v>0</v>
      </c>
      <c r="CN145" s="203">
        <f ca="1">IF(AND(CN$2&gt;$D145,CN$2&lt;=EOMONTH($D145,MatCF)),MIN(CN$77-SUM(CN$92:CN144),$F145-SUM($G145:CM145)),0)</f>
        <v>0</v>
      </c>
      <c r="CO145" s="203">
        <f ca="1">IF(AND(CO$2&gt;$D145,CO$2&lt;=EOMONTH($D145,MatCF)),MIN(CO$77-SUM(CO$92:CO144),$F145-SUM($G145:CN145)),0)</f>
        <v>0</v>
      </c>
      <c r="CP145" s="203">
        <f ca="1">IF(AND(CP$2&gt;$D145,CP$2&lt;=EOMONTH($D145,MatCF)),MIN(CP$77-SUM(CP$92:CP144),$F145-SUM($G145:CO145)),0)</f>
        <v>0</v>
      </c>
      <c r="CQ145" s="203">
        <f ca="1">IF(AND(CQ$2&gt;$D145,CQ$2&lt;=EOMONTH($D145,MatCF)),MIN(CQ$77-SUM(CQ$92:CQ144),$F145-SUM($G145:CP145)),0)</f>
        <v>0</v>
      </c>
      <c r="CR145" s="203">
        <f ca="1">IF(AND(CR$2&gt;$D145,CR$2&lt;=EOMONTH($D145,MatCF)),MIN(CR$77-SUM(CR$92:CR144),$F145-SUM($G145:CQ145)),0)</f>
        <v>0</v>
      </c>
      <c r="CS145" s="203">
        <f ca="1">IF(AND(CS$2&gt;$D145,CS$2&lt;=EOMONTH($D145,MatCF)),MIN(CS$77-SUM(CS$92:CS144),$F145-SUM($G145:CR145)),0)</f>
        <v>0</v>
      </c>
      <c r="CT145" s="203">
        <f ca="1">IF(AND(CT$2&gt;$D145,CT$2&lt;=EOMONTH($D145,MatCF)),MIN(CT$77-SUM(CT$92:CT144),$F145-SUM($G145:CS145)),0)</f>
        <v>0</v>
      </c>
      <c r="CU145" s="203">
        <f ca="1">IF(AND(CU$2&gt;$D145,CU$2&lt;=EOMONTH($D145,MatCF)),MIN(CU$77-SUM(CU$92:CU144),$F145-SUM($G145:CT145)),0)</f>
        <v>0</v>
      </c>
      <c r="CV145" s="203">
        <f ca="1">IF(AND(CV$2&gt;$D145,CV$2&lt;=EOMONTH($D145,MatCF)),MIN(CV$77-SUM(CV$92:CV144),$F145-SUM($G145:CU145)),0)</f>
        <v>0</v>
      </c>
      <c r="CW145" s="203">
        <f ca="1">IF(AND(CW$2&gt;$D145,CW$2&lt;=EOMONTH($D145,MatCF)),MIN(CW$77-SUM(CW$92:CW144),$F145-SUM($G145:CV145)),0)</f>
        <v>0</v>
      </c>
      <c r="CX145" s="203">
        <f ca="1">IF(AND(CX$2&gt;$D145,CX$2&lt;=EOMONTH($D145,MatCF)),MIN(CX$77-SUM(CX$92:CX144),$F145-SUM($G145:CW145)),0)</f>
        <v>0</v>
      </c>
      <c r="CY145" s="203">
        <f ca="1">IF(AND(CY$2&gt;$D145,CY$2&lt;=EOMONTH($D145,MatCF)),MIN(CY$77-SUM(CY$92:CY144),$F145-SUM($G145:CX145)),0)</f>
        <v>0</v>
      </c>
      <c r="CZ145" s="203">
        <f ca="1">IF(AND(CZ$2&gt;$D145,CZ$2&lt;=EOMONTH($D145,MatCF)),MIN(CZ$77-SUM(CZ$92:CZ144),$F145-SUM($G145:CY145)),0)</f>
        <v>0</v>
      </c>
      <c r="DA145" s="203">
        <f ca="1">IF(AND(DA$2&gt;$D145,DA$2&lt;=EOMONTH($D145,MatCF)),MIN(DA$77-SUM(DA$92:DA144),$F145-SUM($G145:CZ145)),0)</f>
        <v>0</v>
      </c>
      <c r="DB145" s="203">
        <f ca="1">IF(AND(DB$2&gt;$D145,DB$2&lt;=EOMONTH($D145,MatCF)),MIN(DB$77-SUM(DB$92:DB144),$F145-SUM($G145:DA145)),0)</f>
        <v>0</v>
      </c>
      <c r="DC145" s="203">
        <f ca="1">IF(AND(DC$2&gt;$D145,DC$2&lt;=EOMONTH($D145,MatCF)),MIN(DC$77-SUM(DC$92:DC144),$F145-SUM($G145:DB145)),0)</f>
        <v>0</v>
      </c>
      <c r="DD145" s="203">
        <f ca="1">IF(AND(DD$2&gt;$D145,DD$2&lt;=EOMONTH($D145,MatCF)),MIN(DD$77-SUM(DD$92:DD144),$F145-SUM($G145:DC145)),0)</f>
        <v>0</v>
      </c>
      <c r="DE145" s="203">
        <f ca="1">IF(AND(DE$2&gt;$D145,DE$2&lt;=EOMONTH($D145,MatCF)),MIN(DE$77-SUM(DE$92:DE144),$F145-SUM($G145:DD145)),0)</f>
        <v>0</v>
      </c>
      <c r="DF145" s="203">
        <f ca="1">IF(AND(DF$2&gt;$D145,DF$2&lt;=EOMONTH($D145,MatCF)),MIN(DF$77-SUM(DF$92:DF144),$F145-SUM($G145:DE145)),0)</f>
        <v>0</v>
      </c>
      <c r="DG145" s="203">
        <f ca="1">IF(AND(DG$2&gt;$D145,DG$2&lt;=EOMONTH($D145,MatCF)),MIN(DG$77-SUM(DG$92:DG144),$F145-SUM($G145:DF145)),0)</f>
        <v>0</v>
      </c>
      <c r="DH145" s="203">
        <f ca="1">IF(AND(DH$2&gt;$D145,DH$2&lt;=EOMONTH($D145,MatCF)),MIN(DH$77-SUM(DH$92:DH144),$F145-SUM($G145:DG145)),0)</f>
        <v>0</v>
      </c>
      <c r="DI145" s="203">
        <f ca="1">IF(AND(DI$2&gt;$D145,DI$2&lt;=EOMONTH($D145,MatCF)),MIN(DI$77-SUM(DI$92:DI144),$F145-SUM($G145:DH145)),0)</f>
        <v>0</v>
      </c>
      <c r="DJ145" s="203">
        <f ca="1">IF(AND(DJ$2&gt;$D145,DJ$2&lt;=EOMONTH($D145,MatCF)),MIN(DJ$77-SUM(DJ$92:DJ144),$F145-SUM($G145:DI145)),0)</f>
        <v>0</v>
      </c>
      <c r="DK145" s="203">
        <f ca="1">IF(AND(DK$2&gt;$D145,DK$2&lt;=EOMONTH($D145,MatCF)),MIN(DK$77-SUM(DK$92:DK144),$F145-SUM($G145:DJ145)),0)</f>
        <v>0</v>
      </c>
      <c r="DL145" s="203">
        <f ca="1">IF(AND(DL$2&gt;$D145,DL$2&lt;=EOMONTH($D145,MatCF)),MIN(DL$77-SUM(DL$92:DL144),$F145-SUM($G145:DK145)),0)</f>
        <v>0</v>
      </c>
      <c r="DM145" s="203">
        <f ca="1">IF(AND(DM$2&gt;$D145,DM$2&lt;=EOMONTH($D145,MatCF)),MIN(DM$77-SUM(DM$92:DM144),$F145-SUM($G145:DL145)),0)</f>
        <v>0</v>
      </c>
      <c r="DN145" s="203">
        <f ca="1">IF(AND(DN$2&gt;$D145,DN$2&lt;=EOMONTH($D145,MatCF)),MIN(DN$77-SUM(DN$92:DN144),$F145-SUM($G145:DM145)),0)</f>
        <v>0</v>
      </c>
      <c r="DO145" s="203">
        <f ca="1">IF(AND(DO$2&gt;$D145,DO$2&lt;=EOMONTH($D145,MatCF)),MIN(DO$77-SUM(DO$92:DO144),$F145-SUM($G145:DN145)),0)</f>
        <v>0</v>
      </c>
      <c r="DP145" s="203">
        <f ca="1">IF(AND(DP$2&gt;$D145,DP$2&lt;=EOMONTH($D145,MatCF)),MIN(DP$77-SUM(DP$92:DP144),$F145-SUM($G145:DO145)),0)</f>
        <v>0</v>
      </c>
      <c r="DQ145" s="203">
        <f>IF(AND(DQ$2&gt;$D145,DQ$2&lt;=EOMONTH($D145,MatCF)),MIN(DQ$77-SUM(DQ$92:DQ144),$F145-SUM($G145:DP145)),0)</f>
        <v>0</v>
      </c>
      <c r="DR145" s="203">
        <f>IF(AND(DR$2&gt;$D145,DR$2&lt;=EOMONTH($D145,MatCF)),MIN(DR$77-SUM(DR$92:DR144),$F145-SUM($G145:DQ145)),0)</f>
        <v>0</v>
      </c>
      <c r="DS145" s="203">
        <f>IF(AND(DS$2&gt;$D145,DS$2&lt;=EOMONTH($D145,MatCF)),MIN(DS$77-SUM(DS$92:DS144),$F145-SUM($G145:DR145)),0)</f>
        <v>0</v>
      </c>
    </row>
    <row r="146" spans="1:123" ht="12.5" x14ac:dyDescent="0.25">
      <c r="A146" s="171">
        <f t="shared" si="681"/>
        <v>54</v>
      </c>
      <c r="B146" s="171"/>
      <c r="C146" s="171"/>
      <c r="D146" s="226">
        <v>48852</v>
      </c>
      <c r="E146" s="171"/>
      <c r="F146" s="203">
        <f ca="1"/>
        <v>0</v>
      </c>
      <c r="G146" s="171"/>
      <c r="H146" s="203">
        <f>IF(AND(H$2&gt;$D146,H$2&lt;=EOMONTH($D146,MatCF)),MIN(H$77-SUM(H$92:H145),$F146-SUM(G146:$G146)),0)</f>
        <v>0</v>
      </c>
      <c r="I146" s="203">
        <f>IF(AND(I$2&gt;$D146,I$2&lt;=EOMONTH($D146,MatCF)),MIN(I$77-SUM(I$92:I145),$F146-SUM($G146:H146)),0)</f>
        <v>0</v>
      </c>
      <c r="J146" s="203">
        <f>IF(AND(J$2&gt;$D146,J$2&lt;=EOMONTH($D146,MatCF)),MIN(J$77-SUM(J$92:J145),$F146-SUM($G146:I146)),0)</f>
        <v>0</v>
      </c>
      <c r="K146" s="203">
        <f>IF(AND(K$2&gt;$D146,K$2&lt;=EOMONTH($D146,MatCF)),MIN(K$77-SUM(K$92:K145),$F146-SUM($G146:J146)),0)</f>
        <v>0</v>
      </c>
      <c r="L146" s="203">
        <f>IF(AND(L$2&gt;$D146,L$2&lt;=EOMONTH($D146,MatCF)),MIN(L$77-SUM(L$92:L145),$F146-SUM($G146:K146)),0)</f>
        <v>0</v>
      </c>
      <c r="M146" s="203">
        <f>IF(AND(M$2&gt;$D146,M$2&lt;=EOMONTH($D146,MatCF)),MIN(M$77-SUM(M$92:M145),$F146-SUM($G146:L146)),0)</f>
        <v>0</v>
      </c>
      <c r="N146" s="203">
        <f>IF(AND(N$2&gt;$D146,N$2&lt;=EOMONTH($D146,MatCF)),MIN(N$77-SUM(N$92:N145),$F146-SUM($G146:M146)),0)</f>
        <v>0</v>
      </c>
      <c r="O146" s="203">
        <f>IF(AND(O$2&gt;$D146,O$2&lt;=EOMONTH($D146,MatCF)),MIN(O$77-SUM(O$92:O145),$F146-SUM($G146:N146)),0)</f>
        <v>0</v>
      </c>
      <c r="P146" s="203">
        <f>IF(AND(P$2&gt;$D146,P$2&lt;=EOMONTH($D146,MatCF)),MIN(P$77-SUM(P$92:P145),$F146-SUM($G146:O146)),0)</f>
        <v>0</v>
      </c>
      <c r="Q146" s="203">
        <f>IF(AND(Q$2&gt;$D146,Q$2&lt;=EOMONTH($D146,MatCF)),MIN(Q$77-SUM(Q$92:Q145),$F146-SUM($G146:P146)),0)</f>
        <v>0</v>
      </c>
      <c r="R146" s="203">
        <f>IF(AND(R$2&gt;$D146,R$2&lt;=EOMONTH($D146,MatCF)),MIN(R$77-SUM(R$92:R145),$F146-SUM($G146:Q146)),0)</f>
        <v>0</v>
      </c>
      <c r="S146" s="203">
        <f>IF(AND(S$2&gt;$D146,S$2&lt;=EOMONTH($D146,MatCF)),MIN(S$77-SUM(S$92:S145),$F146-SUM($G146:R146)),0)</f>
        <v>0</v>
      </c>
      <c r="T146" s="203">
        <f>IF(AND(T$2&gt;$D146,T$2&lt;=EOMONTH($D146,MatCF)),MIN(T$77-SUM(T$92:T145),$F146-SUM($G146:S146)),0)</f>
        <v>0</v>
      </c>
      <c r="U146" s="203">
        <f>IF(AND(U$2&gt;$D146,U$2&lt;=EOMONTH($D146,MatCF)),MIN(U$77-SUM(U$92:U145),$F146-SUM($G146:T146)),0)</f>
        <v>0</v>
      </c>
      <c r="V146" s="203">
        <f>IF(AND(V$2&gt;$D146,V$2&lt;=EOMONTH($D146,MatCF)),MIN(V$77-SUM(V$92:V145),$F146-SUM($G146:U146)),0)</f>
        <v>0</v>
      </c>
      <c r="W146" s="203">
        <f>IF(AND(W$2&gt;$D146,W$2&lt;=EOMONTH($D146,MatCF)),MIN(W$77-SUM(W$92:W145),$F146-SUM($G146:V146)),0)</f>
        <v>0</v>
      </c>
      <c r="X146" s="203">
        <f>IF(AND(X$2&gt;$D146,X$2&lt;=EOMONTH($D146,MatCF)),MIN(X$77-SUM(X$92:X145),$F146-SUM($G146:W146)),0)</f>
        <v>0</v>
      </c>
      <c r="Y146" s="203">
        <f>IF(AND(Y$2&gt;$D146,Y$2&lt;=EOMONTH($D146,MatCF)),MIN(Y$77-SUM(Y$92:Y145),$F146-SUM($G146:X146)),0)</f>
        <v>0</v>
      </c>
      <c r="Z146" s="203">
        <f>IF(AND(Z$2&gt;$D146,Z$2&lt;=EOMONTH($D146,MatCF)),MIN(Z$77-SUM(Z$92:Z145),$F146-SUM($G146:Y146)),0)</f>
        <v>0</v>
      </c>
      <c r="AA146" s="203">
        <f>IF(AND(AA$2&gt;$D146,AA$2&lt;=EOMONTH($D146,MatCF)),MIN(AA$77-SUM(AA$92:AA145),$F146-SUM($G146:Z146)),0)</f>
        <v>0</v>
      </c>
      <c r="AB146" s="203">
        <f>IF(AND(AB$2&gt;$D146,AB$2&lt;=EOMONTH($D146,MatCF)),MIN(AB$77-SUM(AB$92:AB145),$F146-SUM($G146:AA146)),0)</f>
        <v>0</v>
      </c>
      <c r="AC146" s="203">
        <f>IF(AND(AC$2&gt;$D146,AC$2&lt;=EOMONTH($D146,MatCF)),MIN(AC$77-SUM(AC$92:AC145),$F146-SUM($G146:AB146)),0)</f>
        <v>0</v>
      </c>
      <c r="AD146" s="203">
        <f>IF(AND(AD$2&gt;$D146,AD$2&lt;=EOMONTH($D146,MatCF)),MIN(AD$77-SUM(AD$92:AD145),$F146-SUM($G146:AC146)),0)</f>
        <v>0</v>
      </c>
      <c r="AE146" s="203">
        <f>IF(AND(AE$2&gt;$D146,AE$2&lt;=EOMONTH($D146,MatCF)),MIN(AE$77-SUM(AE$92:AE145),$F146-SUM($G146:AD146)),0)</f>
        <v>0</v>
      </c>
      <c r="AF146" s="203">
        <f>IF(AND(AF$2&gt;$D146,AF$2&lt;=EOMONTH($D146,MatCF)),MIN(AF$77-SUM(AF$92:AF145),$F146-SUM($G146:AE146)),0)</f>
        <v>0</v>
      </c>
      <c r="AG146" s="203">
        <f>IF(AND(AG$2&gt;$D146,AG$2&lt;=EOMONTH($D146,MatCF)),MIN(AG$77-SUM(AG$92:AG145),$F146-SUM($G146:AF146)),0)</f>
        <v>0</v>
      </c>
      <c r="AH146" s="203">
        <f>IF(AND(AH$2&gt;$D146,AH$2&lt;=EOMONTH($D146,MatCF)),MIN(AH$77-SUM(AH$92:AH145),$F146-SUM($G146:AG146)),0)</f>
        <v>0</v>
      </c>
      <c r="AI146" s="203">
        <f>IF(AND(AI$2&gt;$D146,AI$2&lt;=EOMONTH($D146,MatCF)),MIN(AI$77-SUM(AI$92:AI145),$F146-SUM($G146:AH146)),0)</f>
        <v>0</v>
      </c>
      <c r="AJ146" s="203">
        <f>IF(AND(AJ$2&gt;$D146,AJ$2&lt;=EOMONTH($D146,MatCF)),MIN(AJ$77-SUM(AJ$92:AJ145),$F146-SUM($G146:AI146)),0)</f>
        <v>0</v>
      </c>
      <c r="AK146" s="203">
        <f>IF(AND(AK$2&gt;$D146,AK$2&lt;=EOMONTH($D146,MatCF)),MIN(AK$77-SUM(AK$92:AK145),$F146-SUM($G146:AJ146)),0)</f>
        <v>0</v>
      </c>
      <c r="AL146" s="203">
        <f>IF(AND(AL$2&gt;$D146,AL$2&lt;=EOMONTH($D146,MatCF)),MIN(AL$77-SUM(AL$92:AL145),$F146-SUM($G146:AK146)),0)</f>
        <v>0</v>
      </c>
      <c r="AM146" s="203">
        <f>IF(AND(AM$2&gt;$D146,AM$2&lt;=EOMONTH($D146,MatCF)),MIN(AM$77-SUM(AM$92:AM145),$F146-SUM($G146:AL146)),0)</f>
        <v>0</v>
      </c>
      <c r="AN146" s="203">
        <f>IF(AND(AN$2&gt;$D146,AN$2&lt;=EOMONTH($D146,MatCF)),MIN(AN$77-SUM(AN$92:AN145),$F146-SUM($G146:AM146)),0)</f>
        <v>0</v>
      </c>
      <c r="AO146" s="203">
        <f>IF(AND(AO$2&gt;$D146,AO$2&lt;=EOMONTH($D146,MatCF)),MIN(AO$77-SUM(AO$92:AO145),$F146-SUM($G146:AN146)),0)</f>
        <v>0</v>
      </c>
      <c r="AP146" s="203">
        <f>IF(AND(AP$2&gt;$D146,AP$2&lt;=EOMONTH($D146,MatCF)),MIN(AP$77-SUM(AP$92:AP145),$F146-SUM($G146:AO146)),0)</f>
        <v>0</v>
      </c>
      <c r="AQ146" s="203">
        <f>IF(AND(AQ$2&gt;$D146,AQ$2&lt;=EOMONTH($D146,MatCF)),MIN(AQ$77-SUM(AQ$92:AQ145),$F146-SUM($G146:AP146)),0)</f>
        <v>0</v>
      </c>
      <c r="AR146" s="203">
        <f>IF(AND(AR$2&gt;$D146,AR$2&lt;=EOMONTH($D146,MatCF)),MIN(AR$77-SUM(AR$92:AR145),$F146-SUM($G146:AQ146)),0)</f>
        <v>0</v>
      </c>
      <c r="AS146" s="203">
        <f>IF(AND(AS$2&gt;$D146,AS$2&lt;=EOMONTH($D146,MatCF)),MIN(AS$77-SUM(AS$92:AS145),$F146-SUM($G146:AR146)),0)</f>
        <v>0</v>
      </c>
      <c r="AT146" s="203">
        <f>IF(AND(AT$2&gt;$D146,AT$2&lt;=EOMONTH($D146,MatCF)),MIN(AT$77-SUM(AT$92:AT145),$F146-SUM($G146:AS146)),0)</f>
        <v>0</v>
      </c>
      <c r="AU146" s="203">
        <f>IF(AND(AU$2&gt;$D146,AU$2&lt;=EOMONTH($D146,MatCF)),MIN(AU$77-SUM(AU$92:AU145),$F146-SUM($G146:AT146)),0)</f>
        <v>0</v>
      </c>
      <c r="AV146" s="203">
        <f>IF(AND(AV$2&gt;$D146,AV$2&lt;=EOMONTH($D146,MatCF)),MIN(AV$77-SUM(AV$92:AV145),$F146-SUM($G146:AU146)),0)</f>
        <v>0</v>
      </c>
      <c r="AW146" s="203">
        <f>IF(AND(AW$2&gt;$D146,AW$2&lt;=EOMONTH($D146,MatCF)),MIN(AW$77-SUM(AW$92:AW145),$F146-SUM($G146:AV146)),0)</f>
        <v>0</v>
      </c>
      <c r="AX146" s="203">
        <f>IF(AND(AX$2&gt;$D146,AX$2&lt;=EOMONTH($D146,MatCF)),MIN(AX$77-SUM(AX$92:AX145),$F146-SUM($G146:AW146)),0)</f>
        <v>0</v>
      </c>
      <c r="AY146" s="203">
        <f>IF(AND(AY$2&gt;$D146,AY$2&lt;=EOMONTH($D146,MatCF)),MIN(AY$77-SUM(AY$92:AY145),$F146-SUM($G146:AX146)),0)</f>
        <v>0</v>
      </c>
      <c r="AZ146" s="203">
        <f>IF(AND(AZ$2&gt;$D146,AZ$2&lt;=EOMONTH($D146,MatCF)),MIN(AZ$77-SUM(AZ$92:AZ145),$F146-SUM($G146:AY146)),0)</f>
        <v>0</v>
      </c>
      <c r="BA146" s="203">
        <f>IF(AND(BA$2&gt;$D146,BA$2&lt;=EOMONTH($D146,MatCF)),MIN(BA$77-SUM(BA$92:BA145),$F146-SUM($G146:AZ146)),0)</f>
        <v>0</v>
      </c>
      <c r="BB146" s="203">
        <f>IF(AND(BB$2&gt;$D146,BB$2&lt;=EOMONTH($D146,MatCF)),MIN(BB$77-SUM(BB$92:BB145),$F146-SUM($G146:BA146)),0)</f>
        <v>0</v>
      </c>
      <c r="BC146" s="203">
        <f>IF(AND(BC$2&gt;$D146,BC$2&lt;=EOMONTH($D146,MatCF)),MIN(BC$77-SUM(BC$92:BC145),$F146-SUM($G146:BB146)),0)</f>
        <v>0</v>
      </c>
      <c r="BD146" s="203">
        <f>IF(AND(BD$2&gt;$D146,BD$2&lt;=EOMONTH($D146,MatCF)),MIN(BD$77-SUM(BD$92:BD145),$F146-SUM($G146:BC146)),0)</f>
        <v>0</v>
      </c>
      <c r="BE146" s="203">
        <f>IF(AND(BE$2&gt;$D146,BE$2&lt;=EOMONTH($D146,MatCF)),MIN(BE$77-SUM(BE$92:BE145),$F146-SUM($G146:BD146)),0)</f>
        <v>0</v>
      </c>
      <c r="BF146" s="203">
        <f>IF(AND(BF$2&gt;$D146,BF$2&lt;=EOMONTH($D146,MatCF)),MIN(BF$77-SUM(BF$92:BF145),$F146-SUM($G146:BE146)),0)</f>
        <v>0</v>
      </c>
      <c r="BG146" s="203">
        <f>IF(AND(BG$2&gt;$D146,BG$2&lt;=EOMONTH($D146,MatCF)),MIN(BG$77-SUM(BG$92:BG145),$F146-SUM($G146:BF146)),0)</f>
        <v>0</v>
      </c>
      <c r="BH146" s="203">
        <f>IF(AND(BH$2&gt;$D146,BH$2&lt;=EOMONTH($D146,MatCF)),MIN(BH$77-SUM(BH$92:BH145),$F146-SUM($G146:BG146)),0)</f>
        <v>0</v>
      </c>
      <c r="BI146" s="203">
        <f>IF(AND(BI$2&gt;$D146,BI$2&lt;=EOMONTH($D146,MatCF)),MIN(BI$77-SUM(BI$92:BI145),$F146-SUM($G146:BH146)),0)</f>
        <v>0</v>
      </c>
      <c r="BJ146" s="203">
        <f ca="1">IF(AND(BJ$2&gt;$D146,BJ$2&lt;=EOMONTH($D146,MatCF)),MIN(BJ$77-SUM(BJ$92:BJ145),$F146-SUM($G146:BI146)),0)</f>
        <v>0</v>
      </c>
      <c r="BK146" s="203">
        <f ca="1">IF(AND(BK$2&gt;$D146,BK$2&lt;=EOMONTH($D146,MatCF)),MIN(BK$77-SUM(BK$92:BK145),$F146-SUM($G146:BJ146)),0)</f>
        <v>0</v>
      </c>
      <c r="BL146" s="203">
        <f ca="1">IF(AND(BL$2&gt;$D146,BL$2&lt;=EOMONTH($D146,MatCF)),MIN(BL$77-SUM(BL$92:BL145),$F146-SUM($G146:BK146)),0)</f>
        <v>0</v>
      </c>
      <c r="BM146" s="203">
        <f ca="1">IF(AND(BM$2&gt;$D146,BM$2&lt;=EOMONTH($D146,MatCF)),MIN(BM$77-SUM(BM$92:BM145),$F146-SUM($G146:BL146)),0)</f>
        <v>0</v>
      </c>
      <c r="BN146" s="203">
        <f ca="1">IF(AND(BN$2&gt;$D146,BN$2&lt;=EOMONTH($D146,MatCF)),MIN(BN$77-SUM(BN$92:BN145),$F146-SUM($G146:BM146)),0)</f>
        <v>0</v>
      </c>
      <c r="BO146" s="203">
        <f ca="1">IF(AND(BO$2&gt;$D146,BO$2&lt;=EOMONTH($D146,MatCF)),MIN(BO$77-SUM(BO$92:BO145),$F146-SUM($G146:BN146)),0)</f>
        <v>0</v>
      </c>
      <c r="BP146" s="203">
        <f ca="1">IF(AND(BP$2&gt;$D146,BP$2&lt;=EOMONTH($D146,MatCF)),MIN(BP$77-SUM(BP$92:BP145),$F146-SUM($G146:BO146)),0)</f>
        <v>0</v>
      </c>
      <c r="BQ146" s="203">
        <f ca="1">IF(AND(BQ$2&gt;$D146,BQ$2&lt;=EOMONTH($D146,MatCF)),MIN(BQ$77-SUM(BQ$92:BQ145),$F146-SUM($G146:BP146)),0)</f>
        <v>0</v>
      </c>
      <c r="BR146" s="203">
        <f ca="1">IF(AND(BR$2&gt;$D146,BR$2&lt;=EOMONTH($D146,MatCF)),MIN(BR$77-SUM(BR$92:BR145),$F146-SUM($G146:BQ146)),0)</f>
        <v>0</v>
      </c>
      <c r="BS146" s="203">
        <f ca="1">IF(AND(BS$2&gt;$D146,BS$2&lt;=EOMONTH($D146,MatCF)),MIN(BS$77-SUM(BS$92:BS145),$F146-SUM($G146:BR146)),0)</f>
        <v>0</v>
      </c>
      <c r="BT146" s="203">
        <f ca="1">IF(AND(BT$2&gt;$D146,BT$2&lt;=EOMONTH($D146,MatCF)),MIN(BT$77-SUM(BT$92:BT145),$F146-SUM($G146:BS146)),0)</f>
        <v>0</v>
      </c>
      <c r="BU146" s="203">
        <f ca="1">IF(AND(BU$2&gt;$D146,BU$2&lt;=EOMONTH($D146,MatCF)),MIN(BU$77-SUM(BU$92:BU145),$F146-SUM($G146:BT146)),0)</f>
        <v>0</v>
      </c>
      <c r="BV146" s="203">
        <f ca="1">IF(AND(BV$2&gt;$D146,BV$2&lt;=EOMONTH($D146,MatCF)),MIN(BV$77-SUM(BV$92:BV145),$F146-SUM($G146:BU146)),0)</f>
        <v>0</v>
      </c>
      <c r="BW146" s="203">
        <f ca="1">IF(AND(BW$2&gt;$D146,BW$2&lt;=EOMONTH($D146,MatCF)),MIN(BW$77-SUM(BW$92:BW145),$F146-SUM($G146:BV146)),0)</f>
        <v>0</v>
      </c>
      <c r="BX146" s="203">
        <f ca="1">IF(AND(BX$2&gt;$D146,BX$2&lt;=EOMONTH($D146,MatCF)),MIN(BX$77-SUM(BX$92:BX145),$F146-SUM($G146:BW146)),0)</f>
        <v>0</v>
      </c>
      <c r="BY146" s="203">
        <f ca="1">IF(AND(BY$2&gt;$D146,BY$2&lt;=EOMONTH($D146,MatCF)),MIN(BY$77-SUM(BY$92:BY145),$F146-SUM($G146:BX146)),0)</f>
        <v>0</v>
      </c>
      <c r="BZ146" s="203">
        <f ca="1">IF(AND(BZ$2&gt;$D146,BZ$2&lt;=EOMONTH($D146,MatCF)),MIN(BZ$77-SUM(BZ$92:BZ145),$F146-SUM($G146:BY146)),0)</f>
        <v>0</v>
      </c>
      <c r="CA146" s="203">
        <f ca="1">IF(AND(CA$2&gt;$D146,CA$2&lt;=EOMONTH($D146,MatCF)),MIN(CA$77-SUM(CA$92:CA145),$F146-SUM($G146:BZ146)),0)</f>
        <v>0</v>
      </c>
      <c r="CB146" s="203">
        <f ca="1">IF(AND(CB$2&gt;$D146,CB$2&lt;=EOMONTH($D146,MatCF)),MIN(CB$77-SUM(CB$92:CB145),$F146-SUM($G146:CA146)),0)</f>
        <v>0</v>
      </c>
      <c r="CC146" s="203">
        <f ca="1">IF(AND(CC$2&gt;$D146,CC$2&lt;=EOMONTH($D146,MatCF)),MIN(CC$77-SUM(CC$92:CC145),$F146-SUM($G146:CB146)),0)</f>
        <v>0</v>
      </c>
      <c r="CD146" s="203">
        <f ca="1">IF(AND(CD$2&gt;$D146,CD$2&lt;=EOMONTH($D146,MatCF)),MIN(CD$77-SUM(CD$92:CD145),$F146-SUM($G146:CC146)),0)</f>
        <v>0</v>
      </c>
      <c r="CE146" s="203">
        <f ca="1">IF(AND(CE$2&gt;$D146,CE$2&lt;=EOMONTH($D146,MatCF)),MIN(CE$77-SUM(CE$92:CE145),$F146-SUM($G146:CD146)),0)</f>
        <v>0</v>
      </c>
      <c r="CF146" s="203">
        <f ca="1">IF(AND(CF$2&gt;$D146,CF$2&lt;=EOMONTH($D146,MatCF)),MIN(CF$77-SUM(CF$92:CF145),$F146-SUM($G146:CE146)),0)</f>
        <v>0</v>
      </c>
      <c r="CG146" s="203">
        <f ca="1">IF(AND(CG$2&gt;$D146,CG$2&lt;=EOMONTH($D146,MatCF)),MIN(CG$77-SUM(CG$92:CG145),$F146-SUM($G146:CF146)),0)</f>
        <v>0</v>
      </c>
      <c r="CH146" s="203">
        <f ca="1">IF(AND(CH$2&gt;$D146,CH$2&lt;=EOMONTH($D146,MatCF)),MIN(CH$77-SUM(CH$92:CH145),$F146-SUM($G146:CG146)),0)</f>
        <v>0</v>
      </c>
      <c r="CI146" s="203">
        <f ca="1">IF(AND(CI$2&gt;$D146,CI$2&lt;=EOMONTH($D146,MatCF)),MIN(CI$77-SUM(CI$92:CI145),$F146-SUM($G146:CH146)),0)</f>
        <v>0</v>
      </c>
      <c r="CJ146" s="203">
        <f ca="1">IF(AND(CJ$2&gt;$D146,CJ$2&lt;=EOMONTH($D146,MatCF)),MIN(CJ$77-SUM(CJ$92:CJ145),$F146-SUM($G146:CI146)),0)</f>
        <v>0</v>
      </c>
      <c r="CK146" s="203">
        <f ca="1">IF(AND(CK$2&gt;$D146,CK$2&lt;=EOMONTH($D146,MatCF)),MIN(CK$77-SUM(CK$92:CK145),$F146-SUM($G146:CJ146)),0)</f>
        <v>0</v>
      </c>
      <c r="CL146" s="203">
        <f ca="1">IF(AND(CL$2&gt;$D146,CL$2&lt;=EOMONTH($D146,MatCF)),MIN(CL$77-SUM(CL$92:CL145),$F146-SUM($G146:CK146)),0)</f>
        <v>0</v>
      </c>
      <c r="CM146" s="203">
        <f ca="1">IF(AND(CM$2&gt;$D146,CM$2&lt;=EOMONTH($D146,MatCF)),MIN(CM$77-SUM(CM$92:CM145),$F146-SUM($G146:CL146)),0)</f>
        <v>0</v>
      </c>
      <c r="CN146" s="203">
        <f ca="1">IF(AND(CN$2&gt;$D146,CN$2&lt;=EOMONTH($D146,MatCF)),MIN(CN$77-SUM(CN$92:CN145),$F146-SUM($G146:CM146)),0)</f>
        <v>0</v>
      </c>
      <c r="CO146" s="203">
        <f ca="1">IF(AND(CO$2&gt;$D146,CO$2&lt;=EOMONTH($D146,MatCF)),MIN(CO$77-SUM(CO$92:CO145),$F146-SUM($G146:CN146)),0)</f>
        <v>0</v>
      </c>
      <c r="CP146" s="203">
        <f ca="1">IF(AND(CP$2&gt;$D146,CP$2&lt;=EOMONTH($D146,MatCF)),MIN(CP$77-SUM(CP$92:CP145),$F146-SUM($G146:CO146)),0)</f>
        <v>0</v>
      </c>
      <c r="CQ146" s="203">
        <f ca="1">IF(AND(CQ$2&gt;$D146,CQ$2&lt;=EOMONTH($D146,MatCF)),MIN(CQ$77-SUM(CQ$92:CQ145),$F146-SUM($G146:CP146)),0)</f>
        <v>0</v>
      </c>
      <c r="CR146" s="203">
        <f ca="1">IF(AND(CR$2&gt;$D146,CR$2&lt;=EOMONTH($D146,MatCF)),MIN(CR$77-SUM(CR$92:CR145),$F146-SUM($G146:CQ146)),0)</f>
        <v>0</v>
      </c>
      <c r="CS146" s="203">
        <f ca="1">IF(AND(CS$2&gt;$D146,CS$2&lt;=EOMONTH($D146,MatCF)),MIN(CS$77-SUM(CS$92:CS145),$F146-SUM($G146:CR146)),0)</f>
        <v>0</v>
      </c>
      <c r="CT146" s="203">
        <f ca="1">IF(AND(CT$2&gt;$D146,CT$2&lt;=EOMONTH($D146,MatCF)),MIN(CT$77-SUM(CT$92:CT145),$F146-SUM($G146:CS146)),0)</f>
        <v>0</v>
      </c>
      <c r="CU146" s="203">
        <f ca="1">IF(AND(CU$2&gt;$D146,CU$2&lt;=EOMONTH($D146,MatCF)),MIN(CU$77-SUM(CU$92:CU145),$F146-SUM($G146:CT146)),0)</f>
        <v>0</v>
      </c>
      <c r="CV146" s="203">
        <f ca="1">IF(AND(CV$2&gt;$D146,CV$2&lt;=EOMONTH($D146,MatCF)),MIN(CV$77-SUM(CV$92:CV145),$F146-SUM($G146:CU146)),0)</f>
        <v>0</v>
      </c>
      <c r="CW146" s="203">
        <f ca="1">IF(AND(CW$2&gt;$D146,CW$2&lt;=EOMONTH($D146,MatCF)),MIN(CW$77-SUM(CW$92:CW145),$F146-SUM($G146:CV146)),0)</f>
        <v>0</v>
      </c>
      <c r="CX146" s="203">
        <f ca="1">IF(AND(CX$2&gt;$D146,CX$2&lt;=EOMONTH($D146,MatCF)),MIN(CX$77-SUM(CX$92:CX145),$F146-SUM($G146:CW146)),0)</f>
        <v>0</v>
      </c>
      <c r="CY146" s="203">
        <f ca="1">IF(AND(CY$2&gt;$D146,CY$2&lt;=EOMONTH($D146,MatCF)),MIN(CY$77-SUM(CY$92:CY145),$F146-SUM($G146:CX146)),0)</f>
        <v>0</v>
      </c>
      <c r="CZ146" s="203">
        <f ca="1">IF(AND(CZ$2&gt;$D146,CZ$2&lt;=EOMONTH($D146,MatCF)),MIN(CZ$77-SUM(CZ$92:CZ145),$F146-SUM($G146:CY146)),0)</f>
        <v>0</v>
      </c>
      <c r="DA146" s="203">
        <f ca="1">IF(AND(DA$2&gt;$D146,DA$2&lt;=EOMONTH($D146,MatCF)),MIN(DA$77-SUM(DA$92:DA145),$F146-SUM($G146:CZ146)),0)</f>
        <v>0</v>
      </c>
      <c r="DB146" s="203">
        <f ca="1">IF(AND(DB$2&gt;$D146,DB$2&lt;=EOMONTH($D146,MatCF)),MIN(DB$77-SUM(DB$92:DB145),$F146-SUM($G146:DA146)),0)</f>
        <v>0</v>
      </c>
      <c r="DC146" s="203">
        <f ca="1">IF(AND(DC$2&gt;$D146,DC$2&lt;=EOMONTH($D146,MatCF)),MIN(DC$77-SUM(DC$92:DC145),$F146-SUM($G146:DB146)),0)</f>
        <v>0</v>
      </c>
      <c r="DD146" s="203">
        <f ca="1">IF(AND(DD$2&gt;$D146,DD$2&lt;=EOMONTH($D146,MatCF)),MIN(DD$77-SUM(DD$92:DD145),$F146-SUM($G146:DC146)),0)</f>
        <v>0</v>
      </c>
      <c r="DE146" s="203">
        <f ca="1">IF(AND(DE$2&gt;$D146,DE$2&lt;=EOMONTH($D146,MatCF)),MIN(DE$77-SUM(DE$92:DE145),$F146-SUM($G146:DD146)),0)</f>
        <v>0</v>
      </c>
      <c r="DF146" s="203">
        <f ca="1">IF(AND(DF$2&gt;$D146,DF$2&lt;=EOMONTH($D146,MatCF)),MIN(DF$77-SUM(DF$92:DF145),$F146-SUM($G146:DE146)),0)</f>
        <v>0</v>
      </c>
      <c r="DG146" s="203">
        <f ca="1">IF(AND(DG$2&gt;$D146,DG$2&lt;=EOMONTH($D146,MatCF)),MIN(DG$77-SUM(DG$92:DG145),$F146-SUM($G146:DF146)),0)</f>
        <v>0</v>
      </c>
      <c r="DH146" s="203">
        <f ca="1">IF(AND(DH$2&gt;$D146,DH$2&lt;=EOMONTH($D146,MatCF)),MIN(DH$77-SUM(DH$92:DH145),$F146-SUM($G146:DG146)),0)</f>
        <v>0</v>
      </c>
      <c r="DI146" s="203">
        <f ca="1">IF(AND(DI$2&gt;$D146,DI$2&lt;=EOMONTH($D146,MatCF)),MIN(DI$77-SUM(DI$92:DI145),$F146-SUM($G146:DH146)),0)</f>
        <v>0</v>
      </c>
      <c r="DJ146" s="203">
        <f ca="1">IF(AND(DJ$2&gt;$D146,DJ$2&lt;=EOMONTH($D146,MatCF)),MIN(DJ$77-SUM(DJ$92:DJ145),$F146-SUM($G146:DI146)),0)</f>
        <v>0</v>
      </c>
      <c r="DK146" s="203">
        <f ca="1">IF(AND(DK$2&gt;$D146,DK$2&lt;=EOMONTH($D146,MatCF)),MIN(DK$77-SUM(DK$92:DK145),$F146-SUM($G146:DJ146)),0)</f>
        <v>0</v>
      </c>
      <c r="DL146" s="203">
        <f ca="1">IF(AND(DL$2&gt;$D146,DL$2&lt;=EOMONTH($D146,MatCF)),MIN(DL$77-SUM(DL$92:DL145),$F146-SUM($G146:DK146)),0)</f>
        <v>0</v>
      </c>
      <c r="DM146" s="203">
        <f ca="1">IF(AND(DM$2&gt;$D146,DM$2&lt;=EOMONTH($D146,MatCF)),MIN(DM$77-SUM(DM$92:DM145),$F146-SUM($G146:DL146)),0)</f>
        <v>0</v>
      </c>
      <c r="DN146" s="203">
        <f ca="1">IF(AND(DN$2&gt;$D146,DN$2&lt;=EOMONTH($D146,MatCF)),MIN(DN$77-SUM(DN$92:DN145),$F146-SUM($G146:DM146)),0)</f>
        <v>0</v>
      </c>
      <c r="DO146" s="203">
        <f ca="1">IF(AND(DO$2&gt;$D146,DO$2&lt;=EOMONTH($D146,MatCF)),MIN(DO$77-SUM(DO$92:DO145),$F146-SUM($G146:DN146)),0)</f>
        <v>0</v>
      </c>
      <c r="DP146" s="203">
        <f ca="1">IF(AND(DP$2&gt;$D146,DP$2&lt;=EOMONTH($D146,MatCF)),MIN(DP$77-SUM(DP$92:DP145),$F146-SUM($G146:DO146)),0)</f>
        <v>0</v>
      </c>
      <c r="DQ146" s="203">
        <f ca="1">IF(AND(DQ$2&gt;$D146,DQ$2&lt;=EOMONTH($D146,MatCF)),MIN(DQ$77-SUM(DQ$92:DQ145),$F146-SUM($G146:DP146)),0)</f>
        <v>0</v>
      </c>
      <c r="DR146" s="203">
        <f>IF(AND(DR$2&gt;$D146,DR$2&lt;=EOMONTH($D146,MatCF)),MIN(DR$77-SUM(DR$92:DR145),$F146-SUM($G146:DQ146)),0)</f>
        <v>0</v>
      </c>
      <c r="DS146" s="203">
        <f>IF(AND(DS$2&gt;$D146,DS$2&lt;=EOMONTH($D146,MatCF)),MIN(DS$77-SUM(DS$92:DS145),$F146-SUM($G146:DR146)),0)</f>
        <v>0</v>
      </c>
    </row>
    <row r="147" spans="1:123" ht="12.5" x14ac:dyDescent="0.25">
      <c r="A147" s="171">
        <f t="shared" si="681"/>
        <v>55</v>
      </c>
      <c r="B147" s="171"/>
      <c r="C147" s="171"/>
      <c r="D147" s="226">
        <v>48944</v>
      </c>
      <c r="E147" s="171"/>
      <c r="F147" s="203">
        <f ca="1"/>
        <v>0</v>
      </c>
      <c r="G147" s="171"/>
      <c r="H147" s="203">
        <f>IF(AND(H$2&gt;$D147,H$2&lt;=EOMONTH($D147,MatCF)),MIN(H$77-SUM(H$92:H146),$F147-SUM(G147:$G147)),0)</f>
        <v>0</v>
      </c>
      <c r="I147" s="203">
        <f>IF(AND(I$2&gt;$D147,I$2&lt;=EOMONTH($D147,MatCF)),MIN(I$77-SUM(I$92:I146),$F147-SUM($G147:H147)),0)</f>
        <v>0</v>
      </c>
      <c r="J147" s="203">
        <f>IF(AND(J$2&gt;$D147,J$2&lt;=EOMONTH($D147,MatCF)),MIN(J$77-SUM(J$92:J146),$F147-SUM($G147:I147)),0)</f>
        <v>0</v>
      </c>
      <c r="K147" s="203">
        <f>IF(AND(K$2&gt;$D147,K$2&lt;=EOMONTH($D147,MatCF)),MIN(K$77-SUM(K$92:K146),$F147-SUM($G147:J147)),0)</f>
        <v>0</v>
      </c>
      <c r="L147" s="203">
        <f>IF(AND(L$2&gt;$D147,L$2&lt;=EOMONTH($D147,MatCF)),MIN(L$77-SUM(L$92:L146),$F147-SUM($G147:K147)),0)</f>
        <v>0</v>
      </c>
      <c r="M147" s="203">
        <f>IF(AND(M$2&gt;$D147,M$2&lt;=EOMONTH($D147,MatCF)),MIN(M$77-SUM(M$92:M146),$F147-SUM($G147:L147)),0)</f>
        <v>0</v>
      </c>
      <c r="N147" s="203">
        <f>IF(AND(N$2&gt;$D147,N$2&lt;=EOMONTH($D147,MatCF)),MIN(N$77-SUM(N$92:N146),$F147-SUM($G147:M147)),0)</f>
        <v>0</v>
      </c>
      <c r="O147" s="203">
        <f>IF(AND(O$2&gt;$D147,O$2&lt;=EOMONTH($D147,MatCF)),MIN(O$77-SUM(O$92:O146),$F147-SUM($G147:N147)),0)</f>
        <v>0</v>
      </c>
      <c r="P147" s="203">
        <f>IF(AND(P$2&gt;$D147,P$2&lt;=EOMONTH($D147,MatCF)),MIN(P$77-SUM(P$92:P146),$F147-SUM($G147:O147)),0)</f>
        <v>0</v>
      </c>
      <c r="Q147" s="203">
        <f>IF(AND(Q$2&gt;$D147,Q$2&lt;=EOMONTH($D147,MatCF)),MIN(Q$77-SUM(Q$92:Q146),$F147-SUM($G147:P147)),0)</f>
        <v>0</v>
      </c>
      <c r="R147" s="203">
        <f>IF(AND(R$2&gt;$D147,R$2&lt;=EOMONTH($D147,MatCF)),MIN(R$77-SUM(R$92:R146),$F147-SUM($G147:Q147)),0)</f>
        <v>0</v>
      </c>
      <c r="S147" s="203">
        <f>IF(AND(S$2&gt;$D147,S$2&lt;=EOMONTH($D147,MatCF)),MIN(S$77-SUM(S$92:S146),$F147-SUM($G147:R147)),0)</f>
        <v>0</v>
      </c>
      <c r="T147" s="203">
        <f>IF(AND(T$2&gt;$D147,T$2&lt;=EOMONTH($D147,MatCF)),MIN(T$77-SUM(T$92:T146),$F147-SUM($G147:S147)),0)</f>
        <v>0</v>
      </c>
      <c r="U147" s="203">
        <f>IF(AND(U$2&gt;$D147,U$2&lt;=EOMONTH($D147,MatCF)),MIN(U$77-SUM(U$92:U146),$F147-SUM($G147:T147)),0)</f>
        <v>0</v>
      </c>
      <c r="V147" s="203">
        <f>IF(AND(V$2&gt;$D147,V$2&lt;=EOMONTH($D147,MatCF)),MIN(V$77-SUM(V$92:V146),$F147-SUM($G147:U147)),0)</f>
        <v>0</v>
      </c>
      <c r="W147" s="203">
        <f>IF(AND(W$2&gt;$D147,W$2&lt;=EOMONTH($D147,MatCF)),MIN(W$77-SUM(W$92:W146),$F147-SUM($G147:V147)),0)</f>
        <v>0</v>
      </c>
      <c r="X147" s="203">
        <f>IF(AND(X$2&gt;$D147,X$2&lt;=EOMONTH($D147,MatCF)),MIN(X$77-SUM(X$92:X146),$F147-SUM($G147:W147)),0)</f>
        <v>0</v>
      </c>
      <c r="Y147" s="203">
        <f>IF(AND(Y$2&gt;$D147,Y$2&lt;=EOMONTH($D147,MatCF)),MIN(Y$77-SUM(Y$92:Y146),$F147-SUM($G147:X147)),0)</f>
        <v>0</v>
      </c>
      <c r="Z147" s="203">
        <f>IF(AND(Z$2&gt;$D147,Z$2&lt;=EOMONTH($D147,MatCF)),MIN(Z$77-SUM(Z$92:Z146),$F147-SUM($G147:Y147)),0)</f>
        <v>0</v>
      </c>
      <c r="AA147" s="203">
        <f>IF(AND(AA$2&gt;$D147,AA$2&lt;=EOMONTH($D147,MatCF)),MIN(AA$77-SUM(AA$92:AA146),$F147-SUM($G147:Z147)),0)</f>
        <v>0</v>
      </c>
      <c r="AB147" s="203">
        <f>IF(AND(AB$2&gt;$D147,AB$2&lt;=EOMONTH($D147,MatCF)),MIN(AB$77-SUM(AB$92:AB146),$F147-SUM($G147:AA147)),0)</f>
        <v>0</v>
      </c>
      <c r="AC147" s="203">
        <f>IF(AND(AC$2&gt;$D147,AC$2&lt;=EOMONTH($D147,MatCF)),MIN(AC$77-SUM(AC$92:AC146),$F147-SUM($G147:AB147)),0)</f>
        <v>0</v>
      </c>
      <c r="AD147" s="203">
        <f>IF(AND(AD$2&gt;$D147,AD$2&lt;=EOMONTH($D147,MatCF)),MIN(AD$77-SUM(AD$92:AD146),$F147-SUM($G147:AC147)),0)</f>
        <v>0</v>
      </c>
      <c r="AE147" s="203">
        <f>IF(AND(AE$2&gt;$D147,AE$2&lt;=EOMONTH($D147,MatCF)),MIN(AE$77-SUM(AE$92:AE146),$F147-SUM($G147:AD147)),0)</f>
        <v>0</v>
      </c>
      <c r="AF147" s="203">
        <f>IF(AND(AF$2&gt;$D147,AF$2&lt;=EOMONTH($D147,MatCF)),MIN(AF$77-SUM(AF$92:AF146),$F147-SUM($G147:AE147)),0)</f>
        <v>0</v>
      </c>
      <c r="AG147" s="203">
        <f>IF(AND(AG$2&gt;$D147,AG$2&lt;=EOMONTH($D147,MatCF)),MIN(AG$77-SUM(AG$92:AG146),$F147-SUM($G147:AF147)),0)</f>
        <v>0</v>
      </c>
      <c r="AH147" s="203">
        <f>IF(AND(AH$2&gt;$D147,AH$2&lt;=EOMONTH($D147,MatCF)),MIN(AH$77-SUM(AH$92:AH146),$F147-SUM($G147:AG147)),0)</f>
        <v>0</v>
      </c>
      <c r="AI147" s="203">
        <f>IF(AND(AI$2&gt;$D147,AI$2&lt;=EOMONTH($D147,MatCF)),MIN(AI$77-SUM(AI$92:AI146),$F147-SUM($G147:AH147)),0)</f>
        <v>0</v>
      </c>
      <c r="AJ147" s="203">
        <f>IF(AND(AJ$2&gt;$D147,AJ$2&lt;=EOMONTH($D147,MatCF)),MIN(AJ$77-SUM(AJ$92:AJ146),$F147-SUM($G147:AI147)),0)</f>
        <v>0</v>
      </c>
      <c r="AK147" s="203">
        <f>IF(AND(AK$2&gt;$D147,AK$2&lt;=EOMONTH($D147,MatCF)),MIN(AK$77-SUM(AK$92:AK146),$F147-SUM($G147:AJ147)),0)</f>
        <v>0</v>
      </c>
      <c r="AL147" s="203">
        <f>IF(AND(AL$2&gt;$D147,AL$2&lt;=EOMONTH($D147,MatCF)),MIN(AL$77-SUM(AL$92:AL146),$F147-SUM($G147:AK147)),0)</f>
        <v>0</v>
      </c>
      <c r="AM147" s="203">
        <f>IF(AND(AM$2&gt;$D147,AM$2&lt;=EOMONTH($D147,MatCF)),MIN(AM$77-SUM(AM$92:AM146),$F147-SUM($G147:AL147)),0)</f>
        <v>0</v>
      </c>
      <c r="AN147" s="203">
        <f>IF(AND(AN$2&gt;$D147,AN$2&lt;=EOMONTH($D147,MatCF)),MIN(AN$77-SUM(AN$92:AN146),$F147-SUM($G147:AM147)),0)</f>
        <v>0</v>
      </c>
      <c r="AO147" s="203">
        <f>IF(AND(AO$2&gt;$D147,AO$2&lt;=EOMONTH($D147,MatCF)),MIN(AO$77-SUM(AO$92:AO146),$F147-SUM($G147:AN147)),0)</f>
        <v>0</v>
      </c>
      <c r="AP147" s="203">
        <f>IF(AND(AP$2&gt;$D147,AP$2&lt;=EOMONTH($D147,MatCF)),MIN(AP$77-SUM(AP$92:AP146),$F147-SUM($G147:AO147)),0)</f>
        <v>0</v>
      </c>
      <c r="AQ147" s="203">
        <f>IF(AND(AQ$2&gt;$D147,AQ$2&lt;=EOMONTH($D147,MatCF)),MIN(AQ$77-SUM(AQ$92:AQ146),$F147-SUM($G147:AP147)),0)</f>
        <v>0</v>
      </c>
      <c r="AR147" s="203">
        <f>IF(AND(AR$2&gt;$D147,AR$2&lt;=EOMONTH($D147,MatCF)),MIN(AR$77-SUM(AR$92:AR146),$F147-SUM($G147:AQ147)),0)</f>
        <v>0</v>
      </c>
      <c r="AS147" s="203">
        <f>IF(AND(AS$2&gt;$D147,AS$2&lt;=EOMONTH($D147,MatCF)),MIN(AS$77-SUM(AS$92:AS146),$F147-SUM($G147:AR147)),0)</f>
        <v>0</v>
      </c>
      <c r="AT147" s="203">
        <f>IF(AND(AT$2&gt;$D147,AT$2&lt;=EOMONTH($D147,MatCF)),MIN(AT$77-SUM(AT$92:AT146),$F147-SUM($G147:AS147)),0)</f>
        <v>0</v>
      </c>
      <c r="AU147" s="203">
        <f>IF(AND(AU$2&gt;$D147,AU$2&lt;=EOMONTH($D147,MatCF)),MIN(AU$77-SUM(AU$92:AU146),$F147-SUM($G147:AT147)),0)</f>
        <v>0</v>
      </c>
      <c r="AV147" s="203">
        <f>IF(AND(AV$2&gt;$D147,AV$2&lt;=EOMONTH($D147,MatCF)),MIN(AV$77-SUM(AV$92:AV146),$F147-SUM($G147:AU147)),0)</f>
        <v>0</v>
      </c>
      <c r="AW147" s="203">
        <f>IF(AND(AW$2&gt;$D147,AW$2&lt;=EOMONTH($D147,MatCF)),MIN(AW$77-SUM(AW$92:AW146),$F147-SUM($G147:AV147)),0)</f>
        <v>0</v>
      </c>
      <c r="AX147" s="203">
        <f>IF(AND(AX$2&gt;$D147,AX$2&lt;=EOMONTH($D147,MatCF)),MIN(AX$77-SUM(AX$92:AX146),$F147-SUM($G147:AW147)),0)</f>
        <v>0</v>
      </c>
      <c r="AY147" s="203">
        <f>IF(AND(AY$2&gt;$D147,AY$2&lt;=EOMONTH($D147,MatCF)),MIN(AY$77-SUM(AY$92:AY146),$F147-SUM($G147:AX147)),0)</f>
        <v>0</v>
      </c>
      <c r="AZ147" s="203">
        <f>IF(AND(AZ$2&gt;$D147,AZ$2&lt;=EOMONTH($D147,MatCF)),MIN(AZ$77-SUM(AZ$92:AZ146),$F147-SUM($G147:AY147)),0)</f>
        <v>0</v>
      </c>
      <c r="BA147" s="203">
        <f>IF(AND(BA$2&gt;$D147,BA$2&lt;=EOMONTH($D147,MatCF)),MIN(BA$77-SUM(BA$92:BA146),$F147-SUM($G147:AZ147)),0)</f>
        <v>0</v>
      </c>
      <c r="BB147" s="203">
        <f>IF(AND(BB$2&gt;$D147,BB$2&lt;=EOMONTH($D147,MatCF)),MIN(BB$77-SUM(BB$92:BB146),$F147-SUM($G147:BA147)),0)</f>
        <v>0</v>
      </c>
      <c r="BC147" s="203">
        <f>IF(AND(BC$2&gt;$D147,BC$2&lt;=EOMONTH($D147,MatCF)),MIN(BC$77-SUM(BC$92:BC146),$F147-SUM($G147:BB147)),0)</f>
        <v>0</v>
      </c>
      <c r="BD147" s="203">
        <f>IF(AND(BD$2&gt;$D147,BD$2&lt;=EOMONTH($D147,MatCF)),MIN(BD$77-SUM(BD$92:BD146),$F147-SUM($G147:BC147)),0)</f>
        <v>0</v>
      </c>
      <c r="BE147" s="203">
        <f>IF(AND(BE$2&gt;$D147,BE$2&lt;=EOMONTH($D147,MatCF)),MIN(BE$77-SUM(BE$92:BE146),$F147-SUM($G147:BD147)),0)</f>
        <v>0</v>
      </c>
      <c r="BF147" s="203">
        <f>IF(AND(BF$2&gt;$D147,BF$2&lt;=EOMONTH($D147,MatCF)),MIN(BF$77-SUM(BF$92:BF146),$F147-SUM($G147:BE147)),0)</f>
        <v>0</v>
      </c>
      <c r="BG147" s="203">
        <f>IF(AND(BG$2&gt;$D147,BG$2&lt;=EOMONTH($D147,MatCF)),MIN(BG$77-SUM(BG$92:BG146),$F147-SUM($G147:BF147)),0)</f>
        <v>0</v>
      </c>
      <c r="BH147" s="203">
        <f>IF(AND(BH$2&gt;$D147,BH$2&lt;=EOMONTH($D147,MatCF)),MIN(BH$77-SUM(BH$92:BH146),$F147-SUM($G147:BG147)),0)</f>
        <v>0</v>
      </c>
      <c r="BI147" s="203">
        <f>IF(AND(BI$2&gt;$D147,BI$2&lt;=EOMONTH($D147,MatCF)),MIN(BI$77-SUM(BI$92:BI146),$F147-SUM($G147:BH147)),0)</f>
        <v>0</v>
      </c>
      <c r="BJ147" s="203">
        <f>IF(AND(BJ$2&gt;$D147,BJ$2&lt;=EOMONTH($D147,MatCF)),MIN(BJ$77-SUM(BJ$92:BJ146),$F147-SUM($G147:BI147)),0)</f>
        <v>0</v>
      </c>
      <c r="BK147" s="203">
        <f ca="1">IF(AND(BK$2&gt;$D147,BK$2&lt;=EOMONTH($D147,MatCF)),MIN(BK$77-SUM(BK$92:BK146),$F147-SUM($G147:BJ147)),0)</f>
        <v>0</v>
      </c>
      <c r="BL147" s="203">
        <f ca="1">IF(AND(BL$2&gt;$D147,BL$2&lt;=EOMONTH($D147,MatCF)),MIN(BL$77-SUM(BL$92:BL146),$F147-SUM($G147:BK147)),0)</f>
        <v>0</v>
      </c>
      <c r="BM147" s="203">
        <f ca="1">IF(AND(BM$2&gt;$D147,BM$2&lt;=EOMONTH($D147,MatCF)),MIN(BM$77-SUM(BM$92:BM146),$F147-SUM($G147:BL147)),0)</f>
        <v>0</v>
      </c>
      <c r="BN147" s="203">
        <f ca="1">IF(AND(BN$2&gt;$D147,BN$2&lt;=EOMONTH($D147,MatCF)),MIN(BN$77-SUM(BN$92:BN146),$F147-SUM($G147:BM147)),0)</f>
        <v>0</v>
      </c>
      <c r="BO147" s="203">
        <f ca="1">IF(AND(BO$2&gt;$D147,BO$2&lt;=EOMONTH($D147,MatCF)),MIN(BO$77-SUM(BO$92:BO146),$F147-SUM($G147:BN147)),0)</f>
        <v>0</v>
      </c>
      <c r="BP147" s="203">
        <f ca="1">IF(AND(BP$2&gt;$D147,BP$2&lt;=EOMONTH($D147,MatCF)),MIN(BP$77-SUM(BP$92:BP146),$F147-SUM($G147:BO147)),0)</f>
        <v>0</v>
      </c>
      <c r="BQ147" s="203">
        <f ca="1">IF(AND(BQ$2&gt;$D147,BQ$2&lt;=EOMONTH($D147,MatCF)),MIN(BQ$77-SUM(BQ$92:BQ146),$F147-SUM($G147:BP147)),0)</f>
        <v>0</v>
      </c>
      <c r="BR147" s="203">
        <f ca="1">IF(AND(BR$2&gt;$D147,BR$2&lt;=EOMONTH($D147,MatCF)),MIN(BR$77-SUM(BR$92:BR146),$F147-SUM($G147:BQ147)),0)</f>
        <v>0</v>
      </c>
      <c r="BS147" s="203">
        <f ca="1">IF(AND(BS$2&gt;$D147,BS$2&lt;=EOMONTH($D147,MatCF)),MIN(BS$77-SUM(BS$92:BS146),$F147-SUM($G147:BR147)),0)</f>
        <v>0</v>
      </c>
      <c r="BT147" s="203">
        <f ca="1">IF(AND(BT$2&gt;$D147,BT$2&lt;=EOMONTH($D147,MatCF)),MIN(BT$77-SUM(BT$92:BT146),$F147-SUM($G147:BS147)),0)</f>
        <v>0</v>
      </c>
      <c r="BU147" s="203">
        <f ca="1">IF(AND(BU$2&gt;$D147,BU$2&lt;=EOMONTH($D147,MatCF)),MIN(BU$77-SUM(BU$92:BU146),$F147-SUM($G147:BT147)),0)</f>
        <v>0</v>
      </c>
      <c r="BV147" s="203">
        <f ca="1">IF(AND(BV$2&gt;$D147,BV$2&lt;=EOMONTH($D147,MatCF)),MIN(BV$77-SUM(BV$92:BV146),$F147-SUM($G147:BU147)),0)</f>
        <v>0</v>
      </c>
      <c r="BW147" s="203">
        <f ca="1">IF(AND(BW$2&gt;$D147,BW$2&lt;=EOMONTH($D147,MatCF)),MIN(BW$77-SUM(BW$92:BW146),$F147-SUM($G147:BV147)),0)</f>
        <v>0</v>
      </c>
      <c r="BX147" s="203">
        <f ca="1">IF(AND(BX$2&gt;$D147,BX$2&lt;=EOMONTH($D147,MatCF)),MIN(BX$77-SUM(BX$92:BX146),$F147-SUM($G147:BW147)),0)</f>
        <v>0</v>
      </c>
      <c r="BY147" s="203">
        <f ca="1">IF(AND(BY$2&gt;$D147,BY$2&lt;=EOMONTH($D147,MatCF)),MIN(BY$77-SUM(BY$92:BY146),$F147-SUM($G147:BX147)),0)</f>
        <v>0</v>
      </c>
      <c r="BZ147" s="203">
        <f ca="1">IF(AND(BZ$2&gt;$D147,BZ$2&lt;=EOMONTH($D147,MatCF)),MIN(BZ$77-SUM(BZ$92:BZ146),$F147-SUM($G147:BY147)),0)</f>
        <v>0</v>
      </c>
      <c r="CA147" s="203">
        <f ca="1">IF(AND(CA$2&gt;$D147,CA$2&lt;=EOMONTH($D147,MatCF)),MIN(CA$77-SUM(CA$92:CA146),$F147-SUM($G147:BZ147)),0)</f>
        <v>0</v>
      </c>
      <c r="CB147" s="203">
        <f ca="1">IF(AND(CB$2&gt;$D147,CB$2&lt;=EOMONTH($D147,MatCF)),MIN(CB$77-SUM(CB$92:CB146),$F147-SUM($G147:CA147)),0)</f>
        <v>0</v>
      </c>
      <c r="CC147" s="203">
        <f ca="1">IF(AND(CC$2&gt;$D147,CC$2&lt;=EOMONTH($D147,MatCF)),MIN(CC$77-SUM(CC$92:CC146),$F147-SUM($G147:CB147)),0)</f>
        <v>0</v>
      </c>
      <c r="CD147" s="203">
        <f ca="1">IF(AND(CD$2&gt;$D147,CD$2&lt;=EOMONTH($D147,MatCF)),MIN(CD$77-SUM(CD$92:CD146),$F147-SUM($G147:CC147)),0)</f>
        <v>0</v>
      </c>
      <c r="CE147" s="203">
        <f ca="1">IF(AND(CE$2&gt;$D147,CE$2&lt;=EOMONTH($D147,MatCF)),MIN(CE$77-SUM(CE$92:CE146),$F147-SUM($G147:CD147)),0)</f>
        <v>0</v>
      </c>
      <c r="CF147" s="203">
        <f ca="1">IF(AND(CF$2&gt;$D147,CF$2&lt;=EOMONTH($D147,MatCF)),MIN(CF$77-SUM(CF$92:CF146),$F147-SUM($G147:CE147)),0)</f>
        <v>0</v>
      </c>
      <c r="CG147" s="203">
        <f ca="1">IF(AND(CG$2&gt;$D147,CG$2&lt;=EOMONTH($D147,MatCF)),MIN(CG$77-SUM(CG$92:CG146),$F147-SUM($G147:CF147)),0)</f>
        <v>0</v>
      </c>
      <c r="CH147" s="203">
        <f ca="1">IF(AND(CH$2&gt;$D147,CH$2&lt;=EOMONTH($D147,MatCF)),MIN(CH$77-SUM(CH$92:CH146),$F147-SUM($G147:CG147)),0)</f>
        <v>0</v>
      </c>
      <c r="CI147" s="203">
        <f ca="1">IF(AND(CI$2&gt;$D147,CI$2&lt;=EOMONTH($D147,MatCF)),MIN(CI$77-SUM(CI$92:CI146),$F147-SUM($G147:CH147)),0)</f>
        <v>0</v>
      </c>
      <c r="CJ147" s="203">
        <f ca="1">IF(AND(CJ$2&gt;$D147,CJ$2&lt;=EOMONTH($D147,MatCF)),MIN(CJ$77-SUM(CJ$92:CJ146),$F147-SUM($G147:CI147)),0)</f>
        <v>0</v>
      </c>
      <c r="CK147" s="203">
        <f ca="1">IF(AND(CK$2&gt;$D147,CK$2&lt;=EOMONTH($D147,MatCF)),MIN(CK$77-SUM(CK$92:CK146),$F147-SUM($G147:CJ147)),0)</f>
        <v>0</v>
      </c>
      <c r="CL147" s="203">
        <f ca="1">IF(AND(CL$2&gt;$D147,CL$2&lt;=EOMONTH($D147,MatCF)),MIN(CL$77-SUM(CL$92:CL146),$F147-SUM($G147:CK147)),0)</f>
        <v>0</v>
      </c>
      <c r="CM147" s="203">
        <f ca="1">IF(AND(CM$2&gt;$D147,CM$2&lt;=EOMONTH($D147,MatCF)),MIN(CM$77-SUM(CM$92:CM146),$F147-SUM($G147:CL147)),0)</f>
        <v>0</v>
      </c>
      <c r="CN147" s="203">
        <f ca="1">IF(AND(CN$2&gt;$D147,CN$2&lt;=EOMONTH($D147,MatCF)),MIN(CN$77-SUM(CN$92:CN146),$F147-SUM($G147:CM147)),0)</f>
        <v>0</v>
      </c>
      <c r="CO147" s="203">
        <f ca="1">IF(AND(CO$2&gt;$D147,CO$2&lt;=EOMONTH($D147,MatCF)),MIN(CO$77-SUM(CO$92:CO146),$F147-SUM($G147:CN147)),0)</f>
        <v>0</v>
      </c>
      <c r="CP147" s="203">
        <f ca="1">IF(AND(CP$2&gt;$D147,CP$2&lt;=EOMONTH($D147,MatCF)),MIN(CP$77-SUM(CP$92:CP146),$F147-SUM($G147:CO147)),0)</f>
        <v>0</v>
      </c>
      <c r="CQ147" s="203">
        <f ca="1">IF(AND(CQ$2&gt;$D147,CQ$2&lt;=EOMONTH($D147,MatCF)),MIN(CQ$77-SUM(CQ$92:CQ146),$F147-SUM($G147:CP147)),0)</f>
        <v>0</v>
      </c>
      <c r="CR147" s="203">
        <f ca="1">IF(AND(CR$2&gt;$D147,CR$2&lt;=EOMONTH($D147,MatCF)),MIN(CR$77-SUM(CR$92:CR146),$F147-SUM($G147:CQ147)),0)</f>
        <v>0</v>
      </c>
      <c r="CS147" s="203">
        <f ca="1">IF(AND(CS$2&gt;$D147,CS$2&lt;=EOMONTH($D147,MatCF)),MIN(CS$77-SUM(CS$92:CS146),$F147-SUM($G147:CR147)),0)</f>
        <v>0</v>
      </c>
      <c r="CT147" s="203">
        <f ca="1">IF(AND(CT$2&gt;$D147,CT$2&lt;=EOMONTH($D147,MatCF)),MIN(CT$77-SUM(CT$92:CT146),$F147-SUM($G147:CS147)),0)</f>
        <v>0</v>
      </c>
      <c r="CU147" s="203">
        <f ca="1">IF(AND(CU$2&gt;$D147,CU$2&lt;=EOMONTH($D147,MatCF)),MIN(CU$77-SUM(CU$92:CU146),$F147-SUM($G147:CT147)),0)</f>
        <v>0</v>
      </c>
      <c r="CV147" s="203">
        <f ca="1">IF(AND(CV$2&gt;$D147,CV$2&lt;=EOMONTH($D147,MatCF)),MIN(CV$77-SUM(CV$92:CV146),$F147-SUM($G147:CU147)),0)</f>
        <v>0</v>
      </c>
      <c r="CW147" s="203">
        <f ca="1">IF(AND(CW$2&gt;$D147,CW$2&lt;=EOMONTH($D147,MatCF)),MIN(CW$77-SUM(CW$92:CW146),$F147-SUM($G147:CV147)),0)</f>
        <v>0</v>
      </c>
      <c r="CX147" s="203">
        <f ca="1">IF(AND(CX$2&gt;$D147,CX$2&lt;=EOMONTH($D147,MatCF)),MIN(CX$77-SUM(CX$92:CX146),$F147-SUM($G147:CW147)),0)</f>
        <v>0</v>
      </c>
      <c r="CY147" s="203">
        <f ca="1">IF(AND(CY$2&gt;$D147,CY$2&lt;=EOMONTH($D147,MatCF)),MIN(CY$77-SUM(CY$92:CY146),$F147-SUM($G147:CX147)),0)</f>
        <v>0</v>
      </c>
      <c r="CZ147" s="203">
        <f ca="1">IF(AND(CZ$2&gt;$D147,CZ$2&lt;=EOMONTH($D147,MatCF)),MIN(CZ$77-SUM(CZ$92:CZ146),$F147-SUM($G147:CY147)),0)</f>
        <v>0</v>
      </c>
      <c r="DA147" s="203">
        <f ca="1">IF(AND(DA$2&gt;$D147,DA$2&lt;=EOMONTH($D147,MatCF)),MIN(DA$77-SUM(DA$92:DA146),$F147-SUM($G147:CZ147)),0)</f>
        <v>0</v>
      </c>
      <c r="DB147" s="203">
        <f ca="1">IF(AND(DB$2&gt;$D147,DB$2&lt;=EOMONTH($D147,MatCF)),MIN(DB$77-SUM(DB$92:DB146),$F147-SUM($G147:DA147)),0)</f>
        <v>0</v>
      </c>
      <c r="DC147" s="203">
        <f ca="1">IF(AND(DC$2&gt;$D147,DC$2&lt;=EOMONTH($D147,MatCF)),MIN(DC$77-SUM(DC$92:DC146),$F147-SUM($G147:DB147)),0)</f>
        <v>0</v>
      </c>
      <c r="DD147" s="203">
        <f ca="1">IF(AND(DD$2&gt;$D147,DD$2&lt;=EOMONTH($D147,MatCF)),MIN(DD$77-SUM(DD$92:DD146),$F147-SUM($G147:DC147)),0)</f>
        <v>0</v>
      </c>
      <c r="DE147" s="203">
        <f ca="1">IF(AND(DE$2&gt;$D147,DE$2&lt;=EOMONTH($D147,MatCF)),MIN(DE$77-SUM(DE$92:DE146),$F147-SUM($G147:DD147)),0)</f>
        <v>0</v>
      </c>
      <c r="DF147" s="203">
        <f ca="1">IF(AND(DF$2&gt;$D147,DF$2&lt;=EOMONTH($D147,MatCF)),MIN(DF$77-SUM(DF$92:DF146),$F147-SUM($G147:DE147)),0)</f>
        <v>0</v>
      </c>
      <c r="DG147" s="203">
        <f ca="1">IF(AND(DG$2&gt;$D147,DG$2&lt;=EOMONTH($D147,MatCF)),MIN(DG$77-SUM(DG$92:DG146),$F147-SUM($G147:DF147)),0)</f>
        <v>0</v>
      </c>
      <c r="DH147" s="203">
        <f ca="1">IF(AND(DH$2&gt;$D147,DH$2&lt;=EOMONTH($D147,MatCF)),MIN(DH$77-SUM(DH$92:DH146),$F147-SUM($G147:DG147)),0)</f>
        <v>0</v>
      </c>
      <c r="DI147" s="203">
        <f ca="1">IF(AND(DI$2&gt;$D147,DI$2&lt;=EOMONTH($D147,MatCF)),MIN(DI$77-SUM(DI$92:DI146),$F147-SUM($G147:DH147)),0)</f>
        <v>0</v>
      </c>
      <c r="DJ147" s="203">
        <f ca="1">IF(AND(DJ$2&gt;$D147,DJ$2&lt;=EOMONTH($D147,MatCF)),MIN(DJ$77-SUM(DJ$92:DJ146),$F147-SUM($G147:DI147)),0)</f>
        <v>0</v>
      </c>
      <c r="DK147" s="203">
        <f ca="1">IF(AND(DK$2&gt;$D147,DK$2&lt;=EOMONTH($D147,MatCF)),MIN(DK$77-SUM(DK$92:DK146),$F147-SUM($G147:DJ147)),0)</f>
        <v>0</v>
      </c>
      <c r="DL147" s="203">
        <f ca="1">IF(AND(DL$2&gt;$D147,DL$2&lt;=EOMONTH($D147,MatCF)),MIN(DL$77-SUM(DL$92:DL146),$F147-SUM($G147:DK147)),0)</f>
        <v>0</v>
      </c>
      <c r="DM147" s="203">
        <f ca="1">IF(AND(DM$2&gt;$D147,DM$2&lt;=EOMONTH($D147,MatCF)),MIN(DM$77-SUM(DM$92:DM146),$F147-SUM($G147:DL147)),0)</f>
        <v>0</v>
      </c>
      <c r="DN147" s="203">
        <f ca="1">IF(AND(DN$2&gt;$D147,DN$2&lt;=EOMONTH($D147,MatCF)),MIN(DN$77-SUM(DN$92:DN146),$F147-SUM($G147:DM147)),0)</f>
        <v>0</v>
      </c>
      <c r="DO147" s="203">
        <f ca="1">IF(AND(DO$2&gt;$D147,DO$2&lt;=EOMONTH($D147,MatCF)),MIN(DO$77-SUM(DO$92:DO146),$F147-SUM($G147:DN147)),0)</f>
        <v>0</v>
      </c>
      <c r="DP147" s="203">
        <f ca="1">IF(AND(DP$2&gt;$D147,DP$2&lt;=EOMONTH($D147,MatCF)),MIN(DP$77-SUM(DP$92:DP146),$F147-SUM($G147:DO147)),0)</f>
        <v>0</v>
      </c>
      <c r="DQ147" s="203">
        <f ca="1">IF(AND(DQ$2&gt;$D147,DQ$2&lt;=EOMONTH($D147,MatCF)),MIN(DQ$77-SUM(DQ$92:DQ146),$F147-SUM($G147:DP147)),0)</f>
        <v>0</v>
      </c>
      <c r="DR147" s="203">
        <f ca="1">IF(AND(DR$2&gt;$D147,DR$2&lt;=EOMONTH($D147,MatCF)),MIN(DR$77-SUM(DR$92:DR146),$F147-SUM($G147:DQ147)),0)</f>
        <v>0</v>
      </c>
      <c r="DS147" s="203">
        <f>IF(AND(DS$2&gt;$D147,DS$2&lt;=EOMONTH($D147,MatCF)),MIN(DS$77-SUM(DS$92:DS146),$F147-SUM($G147:DR147)),0)</f>
        <v>0</v>
      </c>
    </row>
    <row r="148" spans="1:123" ht="12.5" x14ac:dyDescent="0.25">
      <c r="A148" s="171">
        <f t="shared" si="681"/>
        <v>56</v>
      </c>
      <c r="B148" s="171"/>
      <c r="C148" s="171"/>
      <c r="D148" s="226">
        <v>49034</v>
      </c>
      <c r="E148" s="171"/>
      <c r="F148" s="203">
        <f ca="1"/>
        <v>0</v>
      </c>
      <c r="G148" s="171"/>
      <c r="H148" s="203">
        <f>IF(AND(H$2&gt;$D148,H$2&lt;=EOMONTH($D148,MatCF)),MIN(H$77-SUM(H$92:H147),$F148-SUM(G148:$G148)),0)</f>
        <v>0</v>
      </c>
      <c r="I148" s="203">
        <f>IF(AND(I$2&gt;$D148,I$2&lt;=EOMONTH($D148,MatCF)),MIN(I$77-SUM(I$92:I147),$F148-SUM($G148:H148)),0)</f>
        <v>0</v>
      </c>
      <c r="J148" s="203">
        <f>IF(AND(J$2&gt;$D148,J$2&lt;=EOMONTH($D148,MatCF)),MIN(J$77-SUM(J$92:J147),$F148-SUM($G148:I148)),0)</f>
        <v>0</v>
      </c>
      <c r="K148" s="203">
        <f>IF(AND(K$2&gt;$D148,K$2&lt;=EOMONTH($D148,MatCF)),MIN(K$77-SUM(K$92:K147),$F148-SUM($G148:J148)),0)</f>
        <v>0</v>
      </c>
      <c r="L148" s="203">
        <f>IF(AND(L$2&gt;$D148,L$2&lt;=EOMONTH($D148,MatCF)),MIN(L$77-SUM(L$92:L147),$F148-SUM($G148:K148)),0)</f>
        <v>0</v>
      </c>
      <c r="M148" s="203">
        <f>IF(AND(M$2&gt;$D148,M$2&lt;=EOMONTH($D148,MatCF)),MIN(M$77-SUM(M$92:M147),$F148-SUM($G148:L148)),0)</f>
        <v>0</v>
      </c>
      <c r="N148" s="203">
        <f>IF(AND(N$2&gt;$D148,N$2&lt;=EOMONTH($D148,MatCF)),MIN(N$77-SUM(N$92:N147),$F148-SUM($G148:M148)),0)</f>
        <v>0</v>
      </c>
      <c r="O148" s="203">
        <f>IF(AND(O$2&gt;$D148,O$2&lt;=EOMONTH($D148,MatCF)),MIN(O$77-SUM(O$92:O147),$F148-SUM($G148:N148)),0)</f>
        <v>0</v>
      </c>
      <c r="P148" s="203">
        <f>IF(AND(P$2&gt;$D148,P$2&lt;=EOMONTH($D148,MatCF)),MIN(P$77-SUM(P$92:P147),$F148-SUM($G148:O148)),0)</f>
        <v>0</v>
      </c>
      <c r="Q148" s="203">
        <f>IF(AND(Q$2&gt;$D148,Q$2&lt;=EOMONTH($D148,MatCF)),MIN(Q$77-SUM(Q$92:Q147),$F148-SUM($G148:P148)),0)</f>
        <v>0</v>
      </c>
      <c r="R148" s="203">
        <f>IF(AND(R$2&gt;$D148,R$2&lt;=EOMONTH($D148,MatCF)),MIN(R$77-SUM(R$92:R147),$F148-SUM($G148:Q148)),0)</f>
        <v>0</v>
      </c>
      <c r="S148" s="203">
        <f>IF(AND(S$2&gt;$D148,S$2&lt;=EOMONTH($D148,MatCF)),MIN(S$77-SUM(S$92:S147),$F148-SUM($G148:R148)),0)</f>
        <v>0</v>
      </c>
      <c r="T148" s="203">
        <f>IF(AND(T$2&gt;$D148,T$2&lt;=EOMONTH($D148,MatCF)),MIN(T$77-SUM(T$92:T147),$F148-SUM($G148:S148)),0)</f>
        <v>0</v>
      </c>
      <c r="U148" s="203">
        <f>IF(AND(U$2&gt;$D148,U$2&lt;=EOMONTH($D148,MatCF)),MIN(U$77-SUM(U$92:U147),$F148-SUM($G148:T148)),0)</f>
        <v>0</v>
      </c>
      <c r="V148" s="203">
        <f>IF(AND(V$2&gt;$D148,V$2&lt;=EOMONTH($D148,MatCF)),MIN(V$77-SUM(V$92:V147),$F148-SUM($G148:U148)),0)</f>
        <v>0</v>
      </c>
      <c r="W148" s="203">
        <f>IF(AND(W$2&gt;$D148,W$2&lt;=EOMONTH($D148,MatCF)),MIN(W$77-SUM(W$92:W147),$F148-SUM($G148:V148)),0)</f>
        <v>0</v>
      </c>
      <c r="X148" s="203">
        <f>IF(AND(X$2&gt;$D148,X$2&lt;=EOMONTH($D148,MatCF)),MIN(X$77-SUM(X$92:X147),$F148-SUM($G148:W148)),0)</f>
        <v>0</v>
      </c>
      <c r="Y148" s="203">
        <f>IF(AND(Y$2&gt;$D148,Y$2&lt;=EOMONTH($D148,MatCF)),MIN(Y$77-SUM(Y$92:Y147),$F148-SUM($G148:X148)),0)</f>
        <v>0</v>
      </c>
      <c r="Z148" s="203">
        <f>IF(AND(Z$2&gt;$D148,Z$2&lt;=EOMONTH($D148,MatCF)),MIN(Z$77-SUM(Z$92:Z147),$F148-SUM($G148:Y148)),0)</f>
        <v>0</v>
      </c>
      <c r="AA148" s="203">
        <f>IF(AND(AA$2&gt;$D148,AA$2&lt;=EOMONTH($D148,MatCF)),MIN(AA$77-SUM(AA$92:AA147),$F148-SUM($G148:Z148)),0)</f>
        <v>0</v>
      </c>
      <c r="AB148" s="203">
        <f>IF(AND(AB$2&gt;$D148,AB$2&lt;=EOMONTH($D148,MatCF)),MIN(AB$77-SUM(AB$92:AB147),$F148-SUM($G148:AA148)),0)</f>
        <v>0</v>
      </c>
      <c r="AC148" s="203">
        <f>IF(AND(AC$2&gt;$D148,AC$2&lt;=EOMONTH($D148,MatCF)),MIN(AC$77-SUM(AC$92:AC147),$F148-SUM($G148:AB148)),0)</f>
        <v>0</v>
      </c>
      <c r="AD148" s="203">
        <f>IF(AND(AD$2&gt;$D148,AD$2&lt;=EOMONTH($D148,MatCF)),MIN(AD$77-SUM(AD$92:AD147),$F148-SUM($G148:AC148)),0)</f>
        <v>0</v>
      </c>
      <c r="AE148" s="203">
        <f>IF(AND(AE$2&gt;$D148,AE$2&lt;=EOMONTH($D148,MatCF)),MIN(AE$77-SUM(AE$92:AE147),$F148-SUM($G148:AD148)),0)</f>
        <v>0</v>
      </c>
      <c r="AF148" s="203">
        <f>IF(AND(AF$2&gt;$D148,AF$2&lt;=EOMONTH($D148,MatCF)),MIN(AF$77-SUM(AF$92:AF147),$F148-SUM($G148:AE148)),0)</f>
        <v>0</v>
      </c>
      <c r="AG148" s="203">
        <f>IF(AND(AG$2&gt;$D148,AG$2&lt;=EOMONTH($D148,MatCF)),MIN(AG$77-SUM(AG$92:AG147),$F148-SUM($G148:AF148)),0)</f>
        <v>0</v>
      </c>
      <c r="AH148" s="203">
        <f>IF(AND(AH$2&gt;$D148,AH$2&lt;=EOMONTH($D148,MatCF)),MIN(AH$77-SUM(AH$92:AH147),$F148-SUM($G148:AG148)),0)</f>
        <v>0</v>
      </c>
      <c r="AI148" s="203">
        <f>IF(AND(AI$2&gt;$D148,AI$2&lt;=EOMONTH($D148,MatCF)),MIN(AI$77-SUM(AI$92:AI147),$F148-SUM($G148:AH148)),0)</f>
        <v>0</v>
      </c>
      <c r="AJ148" s="203">
        <f>IF(AND(AJ$2&gt;$D148,AJ$2&lt;=EOMONTH($D148,MatCF)),MIN(AJ$77-SUM(AJ$92:AJ147),$F148-SUM($G148:AI148)),0)</f>
        <v>0</v>
      </c>
      <c r="AK148" s="203">
        <f>IF(AND(AK$2&gt;$D148,AK$2&lt;=EOMONTH($D148,MatCF)),MIN(AK$77-SUM(AK$92:AK147),$F148-SUM($G148:AJ148)),0)</f>
        <v>0</v>
      </c>
      <c r="AL148" s="203">
        <f>IF(AND(AL$2&gt;$D148,AL$2&lt;=EOMONTH($D148,MatCF)),MIN(AL$77-SUM(AL$92:AL147),$F148-SUM($G148:AK148)),0)</f>
        <v>0</v>
      </c>
      <c r="AM148" s="203">
        <f>IF(AND(AM$2&gt;$D148,AM$2&lt;=EOMONTH($D148,MatCF)),MIN(AM$77-SUM(AM$92:AM147),$F148-SUM($G148:AL148)),0)</f>
        <v>0</v>
      </c>
      <c r="AN148" s="203">
        <f>IF(AND(AN$2&gt;$D148,AN$2&lt;=EOMONTH($D148,MatCF)),MIN(AN$77-SUM(AN$92:AN147),$F148-SUM($G148:AM148)),0)</f>
        <v>0</v>
      </c>
      <c r="AO148" s="203">
        <f>IF(AND(AO$2&gt;$D148,AO$2&lt;=EOMONTH($D148,MatCF)),MIN(AO$77-SUM(AO$92:AO147),$F148-SUM($G148:AN148)),0)</f>
        <v>0</v>
      </c>
      <c r="AP148" s="203">
        <f>IF(AND(AP$2&gt;$D148,AP$2&lt;=EOMONTH($D148,MatCF)),MIN(AP$77-SUM(AP$92:AP147),$F148-SUM($G148:AO148)),0)</f>
        <v>0</v>
      </c>
      <c r="AQ148" s="203">
        <f>IF(AND(AQ$2&gt;$D148,AQ$2&lt;=EOMONTH($D148,MatCF)),MIN(AQ$77-SUM(AQ$92:AQ147),$F148-SUM($G148:AP148)),0)</f>
        <v>0</v>
      </c>
      <c r="AR148" s="203">
        <f>IF(AND(AR$2&gt;$D148,AR$2&lt;=EOMONTH($D148,MatCF)),MIN(AR$77-SUM(AR$92:AR147),$F148-SUM($G148:AQ148)),0)</f>
        <v>0</v>
      </c>
      <c r="AS148" s="203">
        <f>IF(AND(AS$2&gt;$D148,AS$2&lt;=EOMONTH($D148,MatCF)),MIN(AS$77-SUM(AS$92:AS147),$F148-SUM($G148:AR148)),0)</f>
        <v>0</v>
      </c>
      <c r="AT148" s="203">
        <f>IF(AND(AT$2&gt;$D148,AT$2&lt;=EOMONTH($D148,MatCF)),MIN(AT$77-SUM(AT$92:AT147),$F148-SUM($G148:AS148)),0)</f>
        <v>0</v>
      </c>
      <c r="AU148" s="203">
        <f>IF(AND(AU$2&gt;$D148,AU$2&lt;=EOMONTH($D148,MatCF)),MIN(AU$77-SUM(AU$92:AU147),$F148-SUM($G148:AT148)),0)</f>
        <v>0</v>
      </c>
      <c r="AV148" s="203">
        <f>IF(AND(AV$2&gt;$D148,AV$2&lt;=EOMONTH($D148,MatCF)),MIN(AV$77-SUM(AV$92:AV147),$F148-SUM($G148:AU148)),0)</f>
        <v>0</v>
      </c>
      <c r="AW148" s="203">
        <f>IF(AND(AW$2&gt;$D148,AW$2&lt;=EOMONTH($D148,MatCF)),MIN(AW$77-SUM(AW$92:AW147),$F148-SUM($G148:AV148)),0)</f>
        <v>0</v>
      </c>
      <c r="AX148" s="203">
        <f>IF(AND(AX$2&gt;$D148,AX$2&lt;=EOMONTH($D148,MatCF)),MIN(AX$77-SUM(AX$92:AX147),$F148-SUM($G148:AW148)),0)</f>
        <v>0</v>
      </c>
      <c r="AY148" s="203">
        <f>IF(AND(AY$2&gt;$D148,AY$2&lt;=EOMONTH($D148,MatCF)),MIN(AY$77-SUM(AY$92:AY147),$F148-SUM($G148:AX148)),0)</f>
        <v>0</v>
      </c>
      <c r="AZ148" s="203">
        <f>IF(AND(AZ$2&gt;$D148,AZ$2&lt;=EOMONTH($D148,MatCF)),MIN(AZ$77-SUM(AZ$92:AZ147),$F148-SUM($G148:AY148)),0)</f>
        <v>0</v>
      </c>
      <c r="BA148" s="203">
        <f>IF(AND(BA$2&gt;$D148,BA$2&lt;=EOMONTH($D148,MatCF)),MIN(BA$77-SUM(BA$92:BA147),$F148-SUM($G148:AZ148)),0)</f>
        <v>0</v>
      </c>
      <c r="BB148" s="203">
        <f>IF(AND(BB$2&gt;$D148,BB$2&lt;=EOMONTH($D148,MatCF)),MIN(BB$77-SUM(BB$92:BB147),$F148-SUM($G148:BA148)),0)</f>
        <v>0</v>
      </c>
      <c r="BC148" s="203">
        <f>IF(AND(BC$2&gt;$D148,BC$2&lt;=EOMONTH($D148,MatCF)),MIN(BC$77-SUM(BC$92:BC147),$F148-SUM($G148:BB148)),0)</f>
        <v>0</v>
      </c>
      <c r="BD148" s="203">
        <f>IF(AND(BD$2&gt;$D148,BD$2&lt;=EOMONTH($D148,MatCF)),MIN(BD$77-SUM(BD$92:BD147),$F148-SUM($G148:BC148)),0)</f>
        <v>0</v>
      </c>
      <c r="BE148" s="203">
        <f>IF(AND(BE$2&gt;$D148,BE$2&lt;=EOMONTH($D148,MatCF)),MIN(BE$77-SUM(BE$92:BE147),$F148-SUM($G148:BD148)),0)</f>
        <v>0</v>
      </c>
      <c r="BF148" s="203">
        <f>IF(AND(BF$2&gt;$D148,BF$2&lt;=EOMONTH($D148,MatCF)),MIN(BF$77-SUM(BF$92:BF147),$F148-SUM($G148:BE148)),0)</f>
        <v>0</v>
      </c>
      <c r="BG148" s="203">
        <f>IF(AND(BG$2&gt;$D148,BG$2&lt;=EOMONTH($D148,MatCF)),MIN(BG$77-SUM(BG$92:BG147),$F148-SUM($G148:BF148)),0)</f>
        <v>0</v>
      </c>
      <c r="BH148" s="203">
        <f>IF(AND(BH$2&gt;$D148,BH$2&lt;=EOMONTH($D148,MatCF)),MIN(BH$77-SUM(BH$92:BH147),$F148-SUM($G148:BG148)),0)</f>
        <v>0</v>
      </c>
      <c r="BI148" s="203">
        <f>IF(AND(BI$2&gt;$D148,BI$2&lt;=EOMONTH($D148,MatCF)),MIN(BI$77-SUM(BI$92:BI147),$F148-SUM($G148:BH148)),0)</f>
        <v>0</v>
      </c>
      <c r="BJ148" s="203">
        <f>IF(AND(BJ$2&gt;$D148,BJ$2&lt;=EOMONTH($D148,MatCF)),MIN(BJ$77-SUM(BJ$92:BJ147),$F148-SUM($G148:BI148)),0)</f>
        <v>0</v>
      </c>
      <c r="BK148" s="203">
        <f>IF(AND(BK$2&gt;$D148,BK$2&lt;=EOMONTH($D148,MatCF)),MIN(BK$77-SUM(BK$92:BK147),$F148-SUM($G148:BJ148)),0)</f>
        <v>0</v>
      </c>
      <c r="BL148" s="203">
        <f ca="1">IF(AND(BL$2&gt;$D148,BL$2&lt;=EOMONTH($D148,MatCF)),MIN(BL$77-SUM(BL$92:BL147),$F148-SUM($G148:BK148)),0)</f>
        <v>0</v>
      </c>
      <c r="BM148" s="203">
        <f ca="1">IF(AND(BM$2&gt;$D148,BM$2&lt;=EOMONTH($D148,MatCF)),MIN(BM$77-SUM(BM$92:BM147),$F148-SUM($G148:BL148)),0)</f>
        <v>0</v>
      </c>
      <c r="BN148" s="203">
        <f ca="1">IF(AND(BN$2&gt;$D148,BN$2&lt;=EOMONTH($D148,MatCF)),MIN(BN$77-SUM(BN$92:BN147),$F148-SUM($G148:BM148)),0)</f>
        <v>0</v>
      </c>
      <c r="BO148" s="203">
        <f ca="1">IF(AND(BO$2&gt;$D148,BO$2&lt;=EOMONTH($D148,MatCF)),MIN(BO$77-SUM(BO$92:BO147),$F148-SUM($G148:BN148)),0)</f>
        <v>0</v>
      </c>
      <c r="BP148" s="203">
        <f ca="1">IF(AND(BP$2&gt;$D148,BP$2&lt;=EOMONTH($D148,MatCF)),MIN(BP$77-SUM(BP$92:BP147),$F148-SUM($G148:BO148)),0)</f>
        <v>0</v>
      </c>
      <c r="BQ148" s="203">
        <f ca="1">IF(AND(BQ$2&gt;$D148,BQ$2&lt;=EOMONTH($D148,MatCF)),MIN(BQ$77-SUM(BQ$92:BQ147),$F148-SUM($G148:BP148)),0)</f>
        <v>0</v>
      </c>
      <c r="BR148" s="203">
        <f ca="1">IF(AND(BR$2&gt;$D148,BR$2&lt;=EOMONTH($D148,MatCF)),MIN(BR$77-SUM(BR$92:BR147),$F148-SUM($G148:BQ148)),0)</f>
        <v>0</v>
      </c>
      <c r="BS148" s="203">
        <f ca="1">IF(AND(BS$2&gt;$D148,BS$2&lt;=EOMONTH($D148,MatCF)),MIN(BS$77-SUM(BS$92:BS147),$F148-SUM($G148:BR148)),0)</f>
        <v>0</v>
      </c>
      <c r="BT148" s="203">
        <f ca="1">IF(AND(BT$2&gt;$D148,BT$2&lt;=EOMONTH($D148,MatCF)),MIN(BT$77-SUM(BT$92:BT147),$F148-SUM($G148:BS148)),0)</f>
        <v>0</v>
      </c>
      <c r="BU148" s="203">
        <f ca="1">IF(AND(BU$2&gt;$D148,BU$2&lt;=EOMONTH($D148,MatCF)),MIN(BU$77-SUM(BU$92:BU147),$F148-SUM($G148:BT148)),0)</f>
        <v>0</v>
      </c>
      <c r="BV148" s="203">
        <f ca="1">IF(AND(BV$2&gt;$D148,BV$2&lt;=EOMONTH($D148,MatCF)),MIN(BV$77-SUM(BV$92:BV147),$F148-SUM($G148:BU148)),0)</f>
        <v>0</v>
      </c>
      <c r="BW148" s="203">
        <f ca="1">IF(AND(BW$2&gt;$D148,BW$2&lt;=EOMONTH($D148,MatCF)),MIN(BW$77-SUM(BW$92:BW147),$F148-SUM($G148:BV148)),0)</f>
        <v>0</v>
      </c>
      <c r="BX148" s="203">
        <f ca="1">IF(AND(BX$2&gt;$D148,BX$2&lt;=EOMONTH($D148,MatCF)),MIN(BX$77-SUM(BX$92:BX147),$F148-SUM($G148:BW148)),0)</f>
        <v>0</v>
      </c>
      <c r="BY148" s="203">
        <f ca="1">IF(AND(BY$2&gt;$D148,BY$2&lt;=EOMONTH($D148,MatCF)),MIN(BY$77-SUM(BY$92:BY147),$F148-SUM($G148:BX148)),0)</f>
        <v>0</v>
      </c>
      <c r="BZ148" s="203">
        <f ca="1">IF(AND(BZ$2&gt;$D148,BZ$2&lt;=EOMONTH($D148,MatCF)),MIN(BZ$77-SUM(BZ$92:BZ147),$F148-SUM($G148:BY148)),0)</f>
        <v>0</v>
      </c>
      <c r="CA148" s="203">
        <f ca="1">IF(AND(CA$2&gt;$D148,CA$2&lt;=EOMONTH($D148,MatCF)),MIN(CA$77-SUM(CA$92:CA147),$F148-SUM($G148:BZ148)),0)</f>
        <v>0</v>
      </c>
      <c r="CB148" s="203">
        <f ca="1">IF(AND(CB$2&gt;$D148,CB$2&lt;=EOMONTH($D148,MatCF)),MIN(CB$77-SUM(CB$92:CB147),$F148-SUM($G148:CA148)),0)</f>
        <v>0</v>
      </c>
      <c r="CC148" s="203">
        <f ca="1">IF(AND(CC$2&gt;$D148,CC$2&lt;=EOMONTH($D148,MatCF)),MIN(CC$77-SUM(CC$92:CC147),$F148-SUM($G148:CB148)),0)</f>
        <v>0</v>
      </c>
      <c r="CD148" s="203">
        <f ca="1">IF(AND(CD$2&gt;$D148,CD$2&lt;=EOMONTH($D148,MatCF)),MIN(CD$77-SUM(CD$92:CD147),$F148-SUM($G148:CC148)),0)</f>
        <v>0</v>
      </c>
      <c r="CE148" s="203">
        <f ca="1">IF(AND(CE$2&gt;$D148,CE$2&lt;=EOMONTH($D148,MatCF)),MIN(CE$77-SUM(CE$92:CE147),$F148-SUM($G148:CD148)),0)</f>
        <v>0</v>
      </c>
      <c r="CF148" s="203">
        <f ca="1">IF(AND(CF$2&gt;$D148,CF$2&lt;=EOMONTH($D148,MatCF)),MIN(CF$77-SUM(CF$92:CF147),$F148-SUM($G148:CE148)),0)</f>
        <v>0</v>
      </c>
      <c r="CG148" s="203">
        <f ca="1">IF(AND(CG$2&gt;$D148,CG$2&lt;=EOMONTH($D148,MatCF)),MIN(CG$77-SUM(CG$92:CG147),$F148-SUM($G148:CF148)),0)</f>
        <v>0</v>
      </c>
      <c r="CH148" s="203">
        <f ca="1">IF(AND(CH$2&gt;$D148,CH$2&lt;=EOMONTH($D148,MatCF)),MIN(CH$77-SUM(CH$92:CH147),$F148-SUM($G148:CG148)),0)</f>
        <v>0</v>
      </c>
      <c r="CI148" s="203">
        <f ca="1">IF(AND(CI$2&gt;$D148,CI$2&lt;=EOMONTH($D148,MatCF)),MIN(CI$77-SUM(CI$92:CI147),$F148-SUM($G148:CH148)),0)</f>
        <v>0</v>
      </c>
      <c r="CJ148" s="203">
        <f ca="1">IF(AND(CJ$2&gt;$D148,CJ$2&lt;=EOMONTH($D148,MatCF)),MIN(CJ$77-SUM(CJ$92:CJ147),$F148-SUM($G148:CI148)),0)</f>
        <v>0</v>
      </c>
      <c r="CK148" s="203">
        <f ca="1">IF(AND(CK$2&gt;$D148,CK$2&lt;=EOMONTH($D148,MatCF)),MIN(CK$77-SUM(CK$92:CK147),$F148-SUM($G148:CJ148)),0)</f>
        <v>0</v>
      </c>
      <c r="CL148" s="203">
        <f ca="1">IF(AND(CL$2&gt;$D148,CL$2&lt;=EOMONTH($D148,MatCF)),MIN(CL$77-SUM(CL$92:CL147),$F148-SUM($G148:CK148)),0)</f>
        <v>0</v>
      </c>
      <c r="CM148" s="203">
        <f ca="1">IF(AND(CM$2&gt;$D148,CM$2&lt;=EOMONTH($D148,MatCF)),MIN(CM$77-SUM(CM$92:CM147),$F148-SUM($G148:CL148)),0)</f>
        <v>0</v>
      </c>
      <c r="CN148" s="203">
        <f ca="1">IF(AND(CN$2&gt;$D148,CN$2&lt;=EOMONTH($D148,MatCF)),MIN(CN$77-SUM(CN$92:CN147),$F148-SUM($G148:CM148)),0)</f>
        <v>0</v>
      </c>
      <c r="CO148" s="203">
        <f ca="1">IF(AND(CO$2&gt;$D148,CO$2&lt;=EOMONTH($D148,MatCF)),MIN(CO$77-SUM(CO$92:CO147),$F148-SUM($G148:CN148)),0)</f>
        <v>0</v>
      </c>
      <c r="CP148" s="203">
        <f ca="1">IF(AND(CP$2&gt;$D148,CP$2&lt;=EOMONTH($D148,MatCF)),MIN(CP$77-SUM(CP$92:CP147),$F148-SUM($G148:CO148)),0)</f>
        <v>0</v>
      </c>
      <c r="CQ148" s="203">
        <f ca="1">IF(AND(CQ$2&gt;$D148,CQ$2&lt;=EOMONTH($D148,MatCF)),MIN(CQ$77-SUM(CQ$92:CQ147),$F148-SUM($G148:CP148)),0)</f>
        <v>0</v>
      </c>
      <c r="CR148" s="203">
        <f ca="1">IF(AND(CR$2&gt;$D148,CR$2&lt;=EOMONTH($D148,MatCF)),MIN(CR$77-SUM(CR$92:CR147),$F148-SUM($G148:CQ148)),0)</f>
        <v>0</v>
      </c>
      <c r="CS148" s="203">
        <f ca="1">IF(AND(CS$2&gt;$D148,CS$2&lt;=EOMONTH($D148,MatCF)),MIN(CS$77-SUM(CS$92:CS147),$F148-SUM($G148:CR148)),0)</f>
        <v>0</v>
      </c>
      <c r="CT148" s="203">
        <f ca="1">IF(AND(CT$2&gt;$D148,CT$2&lt;=EOMONTH($D148,MatCF)),MIN(CT$77-SUM(CT$92:CT147),$F148-SUM($G148:CS148)),0)</f>
        <v>0</v>
      </c>
      <c r="CU148" s="203">
        <f ca="1">IF(AND(CU$2&gt;$D148,CU$2&lt;=EOMONTH($D148,MatCF)),MIN(CU$77-SUM(CU$92:CU147),$F148-SUM($G148:CT148)),0)</f>
        <v>0</v>
      </c>
      <c r="CV148" s="203">
        <f ca="1">IF(AND(CV$2&gt;$D148,CV$2&lt;=EOMONTH($D148,MatCF)),MIN(CV$77-SUM(CV$92:CV147),$F148-SUM($G148:CU148)),0)</f>
        <v>0</v>
      </c>
      <c r="CW148" s="203">
        <f ca="1">IF(AND(CW$2&gt;$D148,CW$2&lt;=EOMONTH($D148,MatCF)),MIN(CW$77-SUM(CW$92:CW147),$F148-SUM($G148:CV148)),0)</f>
        <v>0</v>
      </c>
      <c r="CX148" s="203">
        <f ca="1">IF(AND(CX$2&gt;$D148,CX$2&lt;=EOMONTH($D148,MatCF)),MIN(CX$77-SUM(CX$92:CX147),$F148-SUM($G148:CW148)),0)</f>
        <v>0</v>
      </c>
      <c r="CY148" s="203">
        <f ca="1">IF(AND(CY$2&gt;$D148,CY$2&lt;=EOMONTH($D148,MatCF)),MIN(CY$77-SUM(CY$92:CY147),$F148-SUM($G148:CX148)),0)</f>
        <v>0</v>
      </c>
      <c r="CZ148" s="203">
        <f ca="1">IF(AND(CZ$2&gt;$D148,CZ$2&lt;=EOMONTH($D148,MatCF)),MIN(CZ$77-SUM(CZ$92:CZ147),$F148-SUM($G148:CY148)),0)</f>
        <v>0</v>
      </c>
      <c r="DA148" s="203">
        <f ca="1">IF(AND(DA$2&gt;$D148,DA$2&lt;=EOMONTH($D148,MatCF)),MIN(DA$77-SUM(DA$92:DA147),$F148-SUM($G148:CZ148)),0)</f>
        <v>0</v>
      </c>
      <c r="DB148" s="203">
        <f ca="1">IF(AND(DB$2&gt;$D148,DB$2&lt;=EOMONTH($D148,MatCF)),MIN(DB$77-SUM(DB$92:DB147),$F148-SUM($G148:DA148)),0)</f>
        <v>0</v>
      </c>
      <c r="DC148" s="203">
        <f ca="1">IF(AND(DC$2&gt;$D148,DC$2&lt;=EOMONTH($D148,MatCF)),MIN(DC$77-SUM(DC$92:DC147),$F148-SUM($G148:DB148)),0)</f>
        <v>0</v>
      </c>
      <c r="DD148" s="203">
        <f ca="1">IF(AND(DD$2&gt;$D148,DD$2&lt;=EOMONTH($D148,MatCF)),MIN(DD$77-SUM(DD$92:DD147),$F148-SUM($G148:DC148)),0)</f>
        <v>0</v>
      </c>
      <c r="DE148" s="203">
        <f ca="1">IF(AND(DE$2&gt;$D148,DE$2&lt;=EOMONTH($D148,MatCF)),MIN(DE$77-SUM(DE$92:DE147),$F148-SUM($G148:DD148)),0)</f>
        <v>0</v>
      </c>
      <c r="DF148" s="203">
        <f ca="1">IF(AND(DF$2&gt;$D148,DF$2&lt;=EOMONTH($D148,MatCF)),MIN(DF$77-SUM(DF$92:DF147),$F148-SUM($G148:DE148)),0)</f>
        <v>0</v>
      </c>
      <c r="DG148" s="203">
        <f ca="1">IF(AND(DG$2&gt;$D148,DG$2&lt;=EOMONTH($D148,MatCF)),MIN(DG$77-SUM(DG$92:DG147),$F148-SUM($G148:DF148)),0)</f>
        <v>0</v>
      </c>
      <c r="DH148" s="203">
        <f ca="1">IF(AND(DH$2&gt;$D148,DH$2&lt;=EOMONTH($D148,MatCF)),MIN(DH$77-SUM(DH$92:DH147),$F148-SUM($G148:DG148)),0)</f>
        <v>0</v>
      </c>
      <c r="DI148" s="203">
        <f ca="1">IF(AND(DI$2&gt;$D148,DI$2&lt;=EOMONTH($D148,MatCF)),MIN(DI$77-SUM(DI$92:DI147),$F148-SUM($G148:DH148)),0)</f>
        <v>0</v>
      </c>
      <c r="DJ148" s="203">
        <f ca="1">IF(AND(DJ$2&gt;$D148,DJ$2&lt;=EOMONTH($D148,MatCF)),MIN(DJ$77-SUM(DJ$92:DJ147),$F148-SUM($G148:DI148)),0)</f>
        <v>0</v>
      </c>
      <c r="DK148" s="203">
        <f ca="1">IF(AND(DK$2&gt;$D148,DK$2&lt;=EOMONTH($D148,MatCF)),MIN(DK$77-SUM(DK$92:DK147),$F148-SUM($G148:DJ148)),0)</f>
        <v>0</v>
      </c>
      <c r="DL148" s="203">
        <f ca="1">IF(AND(DL$2&gt;$D148,DL$2&lt;=EOMONTH($D148,MatCF)),MIN(DL$77-SUM(DL$92:DL147),$F148-SUM($G148:DK148)),0)</f>
        <v>0</v>
      </c>
      <c r="DM148" s="203">
        <f ca="1">IF(AND(DM$2&gt;$D148,DM$2&lt;=EOMONTH($D148,MatCF)),MIN(DM$77-SUM(DM$92:DM147),$F148-SUM($G148:DL148)),0)</f>
        <v>0</v>
      </c>
      <c r="DN148" s="203">
        <f ca="1">IF(AND(DN$2&gt;$D148,DN$2&lt;=EOMONTH($D148,MatCF)),MIN(DN$77-SUM(DN$92:DN147),$F148-SUM($G148:DM148)),0)</f>
        <v>0</v>
      </c>
      <c r="DO148" s="203">
        <f ca="1">IF(AND(DO$2&gt;$D148,DO$2&lt;=EOMONTH($D148,MatCF)),MIN(DO$77-SUM(DO$92:DO147),$F148-SUM($G148:DN148)),0)</f>
        <v>0</v>
      </c>
      <c r="DP148" s="203">
        <f ca="1">IF(AND(DP$2&gt;$D148,DP$2&lt;=EOMONTH($D148,MatCF)),MIN(DP$77-SUM(DP$92:DP147),$F148-SUM($G148:DO148)),0)</f>
        <v>0</v>
      </c>
      <c r="DQ148" s="203">
        <f ca="1">IF(AND(DQ$2&gt;$D148,DQ$2&lt;=EOMONTH($D148,MatCF)),MIN(DQ$77-SUM(DQ$92:DQ147),$F148-SUM($G148:DP148)),0)</f>
        <v>0</v>
      </c>
      <c r="DR148" s="203">
        <f ca="1">IF(AND(DR$2&gt;$D148,DR$2&lt;=EOMONTH($D148,MatCF)),MIN(DR$77-SUM(DR$92:DR147),$F148-SUM($G148:DQ148)),0)</f>
        <v>0</v>
      </c>
      <c r="DS148" s="203">
        <f ca="1">IF(AND(DS$2&gt;$D148,DS$2&lt;=EOMONTH($D148,MatCF)),MIN(DS$77-SUM(DS$92:DS147),$F148-SUM($G148:DR148)),0)</f>
        <v>0</v>
      </c>
    </row>
    <row r="149" spans="1:123" ht="12.5" x14ac:dyDescent="0.25">
      <c r="A149" s="171">
        <f t="shared" si="681"/>
        <v>57</v>
      </c>
      <c r="B149" s="171"/>
      <c r="C149" s="171"/>
      <c r="D149" s="226">
        <v>49125</v>
      </c>
      <c r="E149" s="171"/>
      <c r="F149" s="203">
        <f ca="1"/>
        <v>0</v>
      </c>
      <c r="G149" s="171"/>
      <c r="H149" s="203">
        <f>IF(AND(H$2&gt;$D149,H$2&lt;=EOMONTH($D149,MatCF)),MIN(H$77-SUM(H$92:H148),$F149-SUM(G149:$G149)),0)</f>
        <v>0</v>
      </c>
      <c r="I149" s="203">
        <f>IF(AND(I$2&gt;$D149,I$2&lt;=EOMONTH($D149,MatCF)),MIN(I$77-SUM(I$92:I148),$F149-SUM($G149:H149)),0)</f>
        <v>0</v>
      </c>
      <c r="J149" s="203">
        <f>IF(AND(J$2&gt;$D149,J$2&lt;=EOMONTH($D149,MatCF)),MIN(J$77-SUM(J$92:J148),$F149-SUM($G149:I149)),0)</f>
        <v>0</v>
      </c>
      <c r="K149" s="203">
        <f>IF(AND(K$2&gt;$D149,K$2&lt;=EOMONTH($D149,MatCF)),MIN(K$77-SUM(K$92:K148),$F149-SUM($G149:J149)),0)</f>
        <v>0</v>
      </c>
      <c r="L149" s="203">
        <f>IF(AND(L$2&gt;$D149,L$2&lt;=EOMONTH($D149,MatCF)),MIN(L$77-SUM(L$92:L148),$F149-SUM($G149:K149)),0)</f>
        <v>0</v>
      </c>
      <c r="M149" s="203">
        <f>IF(AND(M$2&gt;$D149,M$2&lt;=EOMONTH($D149,MatCF)),MIN(M$77-SUM(M$92:M148),$F149-SUM($G149:L149)),0)</f>
        <v>0</v>
      </c>
      <c r="N149" s="203">
        <f>IF(AND(N$2&gt;$D149,N$2&lt;=EOMONTH($D149,MatCF)),MIN(N$77-SUM(N$92:N148),$F149-SUM($G149:M149)),0)</f>
        <v>0</v>
      </c>
      <c r="O149" s="203">
        <f>IF(AND(O$2&gt;$D149,O$2&lt;=EOMONTH($D149,MatCF)),MIN(O$77-SUM(O$92:O148),$F149-SUM($G149:N149)),0)</f>
        <v>0</v>
      </c>
      <c r="P149" s="203">
        <f>IF(AND(P$2&gt;$D149,P$2&lt;=EOMONTH($D149,MatCF)),MIN(P$77-SUM(P$92:P148),$F149-SUM($G149:O149)),0)</f>
        <v>0</v>
      </c>
      <c r="Q149" s="203">
        <f>IF(AND(Q$2&gt;$D149,Q$2&lt;=EOMONTH($D149,MatCF)),MIN(Q$77-SUM(Q$92:Q148),$F149-SUM($G149:P149)),0)</f>
        <v>0</v>
      </c>
      <c r="R149" s="203">
        <f>IF(AND(R$2&gt;$D149,R$2&lt;=EOMONTH($D149,MatCF)),MIN(R$77-SUM(R$92:R148),$F149-SUM($G149:Q149)),0)</f>
        <v>0</v>
      </c>
      <c r="S149" s="203">
        <f>IF(AND(S$2&gt;$D149,S$2&lt;=EOMONTH($D149,MatCF)),MIN(S$77-SUM(S$92:S148),$F149-SUM($G149:R149)),0)</f>
        <v>0</v>
      </c>
      <c r="T149" s="203">
        <f>IF(AND(T$2&gt;$D149,T$2&lt;=EOMONTH($D149,MatCF)),MIN(T$77-SUM(T$92:T148),$F149-SUM($G149:S149)),0)</f>
        <v>0</v>
      </c>
      <c r="U149" s="203">
        <f>IF(AND(U$2&gt;$D149,U$2&lt;=EOMONTH($D149,MatCF)),MIN(U$77-SUM(U$92:U148),$F149-SUM($G149:T149)),0)</f>
        <v>0</v>
      </c>
      <c r="V149" s="203">
        <f>IF(AND(V$2&gt;$D149,V$2&lt;=EOMONTH($D149,MatCF)),MIN(V$77-SUM(V$92:V148),$F149-SUM($G149:U149)),0)</f>
        <v>0</v>
      </c>
      <c r="W149" s="203">
        <f>IF(AND(W$2&gt;$D149,W$2&lt;=EOMONTH($D149,MatCF)),MIN(W$77-SUM(W$92:W148),$F149-SUM($G149:V149)),0)</f>
        <v>0</v>
      </c>
      <c r="X149" s="203">
        <f>IF(AND(X$2&gt;$D149,X$2&lt;=EOMONTH($D149,MatCF)),MIN(X$77-SUM(X$92:X148),$F149-SUM($G149:W149)),0)</f>
        <v>0</v>
      </c>
      <c r="Y149" s="203">
        <f>IF(AND(Y$2&gt;$D149,Y$2&lt;=EOMONTH($D149,MatCF)),MIN(Y$77-SUM(Y$92:Y148),$F149-SUM($G149:X149)),0)</f>
        <v>0</v>
      </c>
      <c r="Z149" s="203">
        <f>IF(AND(Z$2&gt;$D149,Z$2&lt;=EOMONTH($D149,MatCF)),MIN(Z$77-SUM(Z$92:Z148),$F149-SUM($G149:Y149)),0)</f>
        <v>0</v>
      </c>
      <c r="AA149" s="203">
        <f>IF(AND(AA$2&gt;$D149,AA$2&lt;=EOMONTH($D149,MatCF)),MIN(AA$77-SUM(AA$92:AA148),$F149-SUM($G149:Z149)),0)</f>
        <v>0</v>
      </c>
      <c r="AB149" s="203">
        <f>IF(AND(AB$2&gt;$D149,AB$2&lt;=EOMONTH($D149,MatCF)),MIN(AB$77-SUM(AB$92:AB148),$F149-SUM($G149:AA149)),0)</f>
        <v>0</v>
      </c>
      <c r="AC149" s="203">
        <f>IF(AND(AC$2&gt;$D149,AC$2&lt;=EOMONTH($D149,MatCF)),MIN(AC$77-SUM(AC$92:AC148),$F149-SUM($G149:AB149)),0)</f>
        <v>0</v>
      </c>
      <c r="AD149" s="203">
        <f>IF(AND(AD$2&gt;$D149,AD$2&lt;=EOMONTH($D149,MatCF)),MIN(AD$77-SUM(AD$92:AD148),$F149-SUM($G149:AC149)),0)</f>
        <v>0</v>
      </c>
      <c r="AE149" s="203">
        <f>IF(AND(AE$2&gt;$D149,AE$2&lt;=EOMONTH($D149,MatCF)),MIN(AE$77-SUM(AE$92:AE148),$F149-SUM($G149:AD149)),0)</f>
        <v>0</v>
      </c>
      <c r="AF149" s="203">
        <f>IF(AND(AF$2&gt;$D149,AF$2&lt;=EOMONTH($D149,MatCF)),MIN(AF$77-SUM(AF$92:AF148),$F149-SUM($G149:AE149)),0)</f>
        <v>0</v>
      </c>
      <c r="AG149" s="203">
        <f>IF(AND(AG$2&gt;$D149,AG$2&lt;=EOMONTH($D149,MatCF)),MIN(AG$77-SUM(AG$92:AG148),$F149-SUM($G149:AF149)),0)</f>
        <v>0</v>
      </c>
      <c r="AH149" s="203">
        <f>IF(AND(AH$2&gt;$D149,AH$2&lt;=EOMONTH($D149,MatCF)),MIN(AH$77-SUM(AH$92:AH148),$F149-SUM($G149:AG149)),0)</f>
        <v>0</v>
      </c>
      <c r="AI149" s="203">
        <f>IF(AND(AI$2&gt;$D149,AI$2&lt;=EOMONTH($D149,MatCF)),MIN(AI$77-SUM(AI$92:AI148),$F149-SUM($G149:AH149)),0)</f>
        <v>0</v>
      </c>
      <c r="AJ149" s="203">
        <f>IF(AND(AJ$2&gt;$D149,AJ$2&lt;=EOMONTH($D149,MatCF)),MIN(AJ$77-SUM(AJ$92:AJ148),$F149-SUM($G149:AI149)),0)</f>
        <v>0</v>
      </c>
      <c r="AK149" s="203">
        <f>IF(AND(AK$2&gt;$D149,AK$2&lt;=EOMONTH($D149,MatCF)),MIN(AK$77-SUM(AK$92:AK148),$F149-SUM($G149:AJ149)),0)</f>
        <v>0</v>
      </c>
      <c r="AL149" s="203">
        <f>IF(AND(AL$2&gt;$D149,AL$2&lt;=EOMONTH($D149,MatCF)),MIN(AL$77-SUM(AL$92:AL148),$F149-SUM($G149:AK149)),0)</f>
        <v>0</v>
      </c>
      <c r="AM149" s="203">
        <f>IF(AND(AM$2&gt;$D149,AM$2&lt;=EOMONTH($D149,MatCF)),MIN(AM$77-SUM(AM$92:AM148),$F149-SUM($G149:AL149)),0)</f>
        <v>0</v>
      </c>
      <c r="AN149" s="203">
        <f>IF(AND(AN$2&gt;$D149,AN$2&lt;=EOMONTH($D149,MatCF)),MIN(AN$77-SUM(AN$92:AN148),$F149-SUM($G149:AM149)),0)</f>
        <v>0</v>
      </c>
      <c r="AO149" s="203">
        <f>IF(AND(AO$2&gt;$D149,AO$2&lt;=EOMONTH($D149,MatCF)),MIN(AO$77-SUM(AO$92:AO148),$F149-SUM($G149:AN149)),0)</f>
        <v>0</v>
      </c>
      <c r="AP149" s="203">
        <f>IF(AND(AP$2&gt;$D149,AP$2&lt;=EOMONTH($D149,MatCF)),MIN(AP$77-SUM(AP$92:AP148),$F149-SUM($G149:AO149)),0)</f>
        <v>0</v>
      </c>
      <c r="AQ149" s="203">
        <f>IF(AND(AQ$2&gt;$D149,AQ$2&lt;=EOMONTH($D149,MatCF)),MIN(AQ$77-SUM(AQ$92:AQ148),$F149-SUM($G149:AP149)),0)</f>
        <v>0</v>
      </c>
      <c r="AR149" s="203">
        <f>IF(AND(AR$2&gt;$D149,AR$2&lt;=EOMONTH($D149,MatCF)),MIN(AR$77-SUM(AR$92:AR148),$F149-SUM($G149:AQ149)),0)</f>
        <v>0</v>
      </c>
      <c r="AS149" s="203">
        <f>IF(AND(AS$2&gt;$D149,AS$2&lt;=EOMONTH($D149,MatCF)),MIN(AS$77-SUM(AS$92:AS148),$F149-SUM($G149:AR149)),0)</f>
        <v>0</v>
      </c>
      <c r="AT149" s="203">
        <f>IF(AND(AT$2&gt;$D149,AT$2&lt;=EOMONTH($D149,MatCF)),MIN(AT$77-SUM(AT$92:AT148),$F149-SUM($G149:AS149)),0)</f>
        <v>0</v>
      </c>
      <c r="AU149" s="203">
        <f>IF(AND(AU$2&gt;$D149,AU$2&lt;=EOMONTH($D149,MatCF)),MIN(AU$77-SUM(AU$92:AU148),$F149-SUM($G149:AT149)),0)</f>
        <v>0</v>
      </c>
      <c r="AV149" s="203">
        <f>IF(AND(AV$2&gt;$D149,AV$2&lt;=EOMONTH($D149,MatCF)),MIN(AV$77-SUM(AV$92:AV148),$F149-SUM($G149:AU149)),0)</f>
        <v>0</v>
      </c>
      <c r="AW149" s="203">
        <f>IF(AND(AW$2&gt;$D149,AW$2&lt;=EOMONTH($D149,MatCF)),MIN(AW$77-SUM(AW$92:AW148),$F149-SUM($G149:AV149)),0)</f>
        <v>0</v>
      </c>
      <c r="AX149" s="203">
        <f>IF(AND(AX$2&gt;$D149,AX$2&lt;=EOMONTH($D149,MatCF)),MIN(AX$77-SUM(AX$92:AX148),$F149-SUM($G149:AW149)),0)</f>
        <v>0</v>
      </c>
      <c r="AY149" s="203">
        <f>IF(AND(AY$2&gt;$D149,AY$2&lt;=EOMONTH($D149,MatCF)),MIN(AY$77-SUM(AY$92:AY148),$F149-SUM($G149:AX149)),0)</f>
        <v>0</v>
      </c>
      <c r="AZ149" s="203">
        <f>IF(AND(AZ$2&gt;$D149,AZ$2&lt;=EOMONTH($D149,MatCF)),MIN(AZ$77-SUM(AZ$92:AZ148),$F149-SUM($G149:AY149)),0)</f>
        <v>0</v>
      </c>
      <c r="BA149" s="203">
        <f>IF(AND(BA$2&gt;$D149,BA$2&lt;=EOMONTH($D149,MatCF)),MIN(BA$77-SUM(BA$92:BA148),$F149-SUM($G149:AZ149)),0)</f>
        <v>0</v>
      </c>
      <c r="BB149" s="203">
        <f>IF(AND(BB$2&gt;$D149,BB$2&lt;=EOMONTH($D149,MatCF)),MIN(BB$77-SUM(BB$92:BB148),$F149-SUM($G149:BA149)),0)</f>
        <v>0</v>
      </c>
      <c r="BC149" s="203">
        <f>IF(AND(BC$2&gt;$D149,BC$2&lt;=EOMONTH($D149,MatCF)),MIN(BC$77-SUM(BC$92:BC148),$F149-SUM($G149:BB149)),0)</f>
        <v>0</v>
      </c>
      <c r="BD149" s="203">
        <f>IF(AND(BD$2&gt;$D149,BD$2&lt;=EOMONTH($D149,MatCF)),MIN(BD$77-SUM(BD$92:BD148),$F149-SUM($G149:BC149)),0)</f>
        <v>0</v>
      </c>
      <c r="BE149" s="203">
        <f>IF(AND(BE$2&gt;$D149,BE$2&lt;=EOMONTH($D149,MatCF)),MIN(BE$77-SUM(BE$92:BE148),$F149-SUM($G149:BD149)),0)</f>
        <v>0</v>
      </c>
      <c r="BF149" s="203">
        <f>IF(AND(BF$2&gt;$D149,BF$2&lt;=EOMONTH($D149,MatCF)),MIN(BF$77-SUM(BF$92:BF148),$F149-SUM($G149:BE149)),0)</f>
        <v>0</v>
      </c>
      <c r="BG149" s="203">
        <f>IF(AND(BG$2&gt;$D149,BG$2&lt;=EOMONTH($D149,MatCF)),MIN(BG$77-SUM(BG$92:BG148),$F149-SUM($G149:BF149)),0)</f>
        <v>0</v>
      </c>
      <c r="BH149" s="203">
        <f>IF(AND(BH$2&gt;$D149,BH$2&lt;=EOMONTH($D149,MatCF)),MIN(BH$77-SUM(BH$92:BH148),$F149-SUM($G149:BG149)),0)</f>
        <v>0</v>
      </c>
      <c r="BI149" s="203">
        <f>IF(AND(BI$2&gt;$D149,BI$2&lt;=EOMONTH($D149,MatCF)),MIN(BI$77-SUM(BI$92:BI148),$F149-SUM($G149:BH149)),0)</f>
        <v>0</v>
      </c>
      <c r="BJ149" s="203">
        <f>IF(AND(BJ$2&gt;$D149,BJ$2&lt;=EOMONTH($D149,MatCF)),MIN(BJ$77-SUM(BJ$92:BJ148),$F149-SUM($G149:BI149)),0)</f>
        <v>0</v>
      </c>
      <c r="BK149" s="203">
        <f>IF(AND(BK$2&gt;$D149,BK$2&lt;=EOMONTH($D149,MatCF)),MIN(BK$77-SUM(BK$92:BK148),$F149-SUM($G149:BJ149)),0)</f>
        <v>0</v>
      </c>
      <c r="BL149" s="203">
        <f>IF(AND(BL$2&gt;$D149,BL$2&lt;=EOMONTH($D149,MatCF)),MIN(BL$77-SUM(BL$92:BL148),$F149-SUM($G149:BK149)),0)</f>
        <v>0</v>
      </c>
      <c r="BM149" s="203">
        <f ca="1">IF(AND(BM$2&gt;$D149,BM$2&lt;=EOMONTH($D149,MatCF)),MIN(BM$77-SUM(BM$92:BM148),$F149-SUM($G149:BL149)),0)</f>
        <v>0</v>
      </c>
      <c r="BN149" s="203">
        <f ca="1">IF(AND(BN$2&gt;$D149,BN$2&lt;=EOMONTH($D149,MatCF)),MIN(BN$77-SUM(BN$92:BN148),$F149-SUM($G149:BM149)),0)</f>
        <v>0</v>
      </c>
      <c r="BO149" s="203">
        <f ca="1">IF(AND(BO$2&gt;$D149,BO$2&lt;=EOMONTH($D149,MatCF)),MIN(BO$77-SUM(BO$92:BO148),$F149-SUM($G149:BN149)),0)</f>
        <v>0</v>
      </c>
      <c r="BP149" s="203">
        <f ca="1">IF(AND(BP$2&gt;$D149,BP$2&lt;=EOMONTH($D149,MatCF)),MIN(BP$77-SUM(BP$92:BP148),$F149-SUM($G149:BO149)),0)</f>
        <v>0</v>
      </c>
      <c r="BQ149" s="203">
        <f ca="1">IF(AND(BQ$2&gt;$D149,BQ$2&lt;=EOMONTH($D149,MatCF)),MIN(BQ$77-SUM(BQ$92:BQ148),$F149-SUM($G149:BP149)),0)</f>
        <v>0</v>
      </c>
      <c r="BR149" s="203">
        <f ca="1">IF(AND(BR$2&gt;$D149,BR$2&lt;=EOMONTH($D149,MatCF)),MIN(BR$77-SUM(BR$92:BR148),$F149-SUM($G149:BQ149)),0)</f>
        <v>0</v>
      </c>
      <c r="BS149" s="203">
        <f ca="1">IF(AND(BS$2&gt;$D149,BS$2&lt;=EOMONTH($D149,MatCF)),MIN(BS$77-SUM(BS$92:BS148),$F149-SUM($G149:BR149)),0)</f>
        <v>0</v>
      </c>
      <c r="BT149" s="203">
        <f ca="1">IF(AND(BT$2&gt;$D149,BT$2&lt;=EOMONTH($D149,MatCF)),MIN(BT$77-SUM(BT$92:BT148),$F149-SUM($G149:BS149)),0)</f>
        <v>0</v>
      </c>
      <c r="BU149" s="203">
        <f ca="1">IF(AND(BU$2&gt;$D149,BU$2&lt;=EOMONTH($D149,MatCF)),MIN(BU$77-SUM(BU$92:BU148),$F149-SUM($G149:BT149)),0)</f>
        <v>0</v>
      </c>
      <c r="BV149" s="203">
        <f ca="1">IF(AND(BV$2&gt;$D149,BV$2&lt;=EOMONTH($D149,MatCF)),MIN(BV$77-SUM(BV$92:BV148),$F149-SUM($G149:BU149)),0)</f>
        <v>0</v>
      </c>
      <c r="BW149" s="203">
        <f ca="1">IF(AND(BW$2&gt;$D149,BW$2&lt;=EOMONTH($D149,MatCF)),MIN(BW$77-SUM(BW$92:BW148),$F149-SUM($G149:BV149)),0)</f>
        <v>0</v>
      </c>
      <c r="BX149" s="203">
        <f ca="1">IF(AND(BX$2&gt;$D149,BX$2&lt;=EOMONTH($D149,MatCF)),MIN(BX$77-SUM(BX$92:BX148),$F149-SUM($G149:BW149)),0)</f>
        <v>0</v>
      </c>
      <c r="BY149" s="203">
        <f ca="1">IF(AND(BY$2&gt;$D149,BY$2&lt;=EOMONTH($D149,MatCF)),MIN(BY$77-SUM(BY$92:BY148),$F149-SUM($G149:BX149)),0)</f>
        <v>0</v>
      </c>
      <c r="BZ149" s="203">
        <f ca="1">IF(AND(BZ$2&gt;$D149,BZ$2&lt;=EOMONTH($D149,MatCF)),MIN(BZ$77-SUM(BZ$92:BZ148),$F149-SUM($G149:BY149)),0)</f>
        <v>0</v>
      </c>
      <c r="CA149" s="203">
        <f ca="1">IF(AND(CA$2&gt;$D149,CA$2&lt;=EOMONTH($D149,MatCF)),MIN(CA$77-SUM(CA$92:CA148),$F149-SUM($G149:BZ149)),0)</f>
        <v>0</v>
      </c>
      <c r="CB149" s="203">
        <f ca="1">IF(AND(CB$2&gt;$D149,CB$2&lt;=EOMONTH($D149,MatCF)),MIN(CB$77-SUM(CB$92:CB148),$F149-SUM($G149:CA149)),0)</f>
        <v>0</v>
      </c>
      <c r="CC149" s="203">
        <f ca="1">IF(AND(CC$2&gt;$D149,CC$2&lt;=EOMONTH($D149,MatCF)),MIN(CC$77-SUM(CC$92:CC148),$F149-SUM($G149:CB149)),0)</f>
        <v>0</v>
      </c>
      <c r="CD149" s="203">
        <f ca="1">IF(AND(CD$2&gt;$D149,CD$2&lt;=EOMONTH($D149,MatCF)),MIN(CD$77-SUM(CD$92:CD148),$F149-SUM($G149:CC149)),0)</f>
        <v>0</v>
      </c>
      <c r="CE149" s="203">
        <f ca="1">IF(AND(CE$2&gt;$D149,CE$2&lt;=EOMONTH($D149,MatCF)),MIN(CE$77-SUM(CE$92:CE148),$F149-SUM($G149:CD149)),0)</f>
        <v>0</v>
      </c>
      <c r="CF149" s="203">
        <f ca="1">IF(AND(CF$2&gt;$D149,CF$2&lt;=EOMONTH($D149,MatCF)),MIN(CF$77-SUM(CF$92:CF148),$F149-SUM($G149:CE149)),0)</f>
        <v>0</v>
      </c>
      <c r="CG149" s="203">
        <f ca="1">IF(AND(CG$2&gt;$D149,CG$2&lt;=EOMONTH($D149,MatCF)),MIN(CG$77-SUM(CG$92:CG148),$F149-SUM($G149:CF149)),0)</f>
        <v>0</v>
      </c>
      <c r="CH149" s="203">
        <f ca="1">IF(AND(CH$2&gt;$D149,CH$2&lt;=EOMONTH($D149,MatCF)),MIN(CH$77-SUM(CH$92:CH148),$F149-SUM($G149:CG149)),0)</f>
        <v>0</v>
      </c>
      <c r="CI149" s="203">
        <f ca="1">IF(AND(CI$2&gt;$D149,CI$2&lt;=EOMONTH($D149,MatCF)),MIN(CI$77-SUM(CI$92:CI148),$F149-SUM($G149:CH149)),0)</f>
        <v>0</v>
      </c>
      <c r="CJ149" s="203">
        <f ca="1">IF(AND(CJ$2&gt;$D149,CJ$2&lt;=EOMONTH($D149,MatCF)),MIN(CJ$77-SUM(CJ$92:CJ148),$F149-SUM($G149:CI149)),0)</f>
        <v>0</v>
      </c>
      <c r="CK149" s="203">
        <f ca="1">IF(AND(CK$2&gt;$D149,CK$2&lt;=EOMONTH($D149,MatCF)),MIN(CK$77-SUM(CK$92:CK148),$F149-SUM($G149:CJ149)),0)</f>
        <v>0</v>
      </c>
      <c r="CL149" s="203">
        <f ca="1">IF(AND(CL$2&gt;$D149,CL$2&lt;=EOMONTH($D149,MatCF)),MIN(CL$77-SUM(CL$92:CL148),$F149-SUM($G149:CK149)),0)</f>
        <v>0</v>
      </c>
      <c r="CM149" s="203">
        <f ca="1">IF(AND(CM$2&gt;$D149,CM$2&lt;=EOMONTH($D149,MatCF)),MIN(CM$77-SUM(CM$92:CM148),$F149-SUM($G149:CL149)),0)</f>
        <v>0</v>
      </c>
      <c r="CN149" s="203">
        <f ca="1">IF(AND(CN$2&gt;$D149,CN$2&lt;=EOMONTH($D149,MatCF)),MIN(CN$77-SUM(CN$92:CN148),$F149-SUM($G149:CM149)),0)</f>
        <v>0</v>
      </c>
      <c r="CO149" s="203">
        <f ca="1">IF(AND(CO$2&gt;$D149,CO$2&lt;=EOMONTH($D149,MatCF)),MIN(CO$77-SUM(CO$92:CO148),$F149-SUM($G149:CN149)),0)</f>
        <v>0</v>
      </c>
      <c r="CP149" s="203">
        <f ca="1">IF(AND(CP$2&gt;$D149,CP$2&lt;=EOMONTH($D149,MatCF)),MIN(CP$77-SUM(CP$92:CP148),$F149-SUM($G149:CO149)),0)</f>
        <v>0</v>
      </c>
      <c r="CQ149" s="203">
        <f ca="1">IF(AND(CQ$2&gt;$D149,CQ$2&lt;=EOMONTH($D149,MatCF)),MIN(CQ$77-SUM(CQ$92:CQ148),$F149-SUM($G149:CP149)),0)</f>
        <v>0</v>
      </c>
      <c r="CR149" s="203">
        <f ca="1">IF(AND(CR$2&gt;$D149,CR$2&lt;=EOMONTH($D149,MatCF)),MIN(CR$77-SUM(CR$92:CR148),$F149-SUM($G149:CQ149)),0)</f>
        <v>0</v>
      </c>
      <c r="CS149" s="203">
        <f ca="1">IF(AND(CS$2&gt;$D149,CS$2&lt;=EOMONTH($D149,MatCF)),MIN(CS$77-SUM(CS$92:CS148),$F149-SUM($G149:CR149)),0)</f>
        <v>0</v>
      </c>
      <c r="CT149" s="203">
        <f ca="1">IF(AND(CT$2&gt;$D149,CT$2&lt;=EOMONTH($D149,MatCF)),MIN(CT$77-SUM(CT$92:CT148),$F149-SUM($G149:CS149)),0)</f>
        <v>0</v>
      </c>
      <c r="CU149" s="203">
        <f ca="1">IF(AND(CU$2&gt;$D149,CU$2&lt;=EOMONTH($D149,MatCF)),MIN(CU$77-SUM(CU$92:CU148),$F149-SUM($G149:CT149)),0)</f>
        <v>0</v>
      </c>
      <c r="CV149" s="203">
        <f ca="1">IF(AND(CV$2&gt;$D149,CV$2&lt;=EOMONTH($D149,MatCF)),MIN(CV$77-SUM(CV$92:CV148),$F149-SUM($G149:CU149)),0)</f>
        <v>0</v>
      </c>
      <c r="CW149" s="203">
        <f ca="1">IF(AND(CW$2&gt;$D149,CW$2&lt;=EOMONTH($D149,MatCF)),MIN(CW$77-SUM(CW$92:CW148),$F149-SUM($G149:CV149)),0)</f>
        <v>0</v>
      </c>
      <c r="CX149" s="203">
        <f ca="1">IF(AND(CX$2&gt;$D149,CX$2&lt;=EOMONTH($D149,MatCF)),MIN(CX$77-SUM(CX$92:CX148),$F149-SUM($G149:CW149)),0)</f>
        <v>0</v>
      </c>
      <c r="CY149" s="203">
        <f ca="1">IF(AND(CY$2&gt;$D149,CY$2&lt;=EOMONTH($D149,MatCF)),MIN(CY$77-SUM(CY$92:CY148),$F149-SUM($G149:CX149)),0)</f>
        <v>0</v>
      </c>
      <c r="CZ149" s="203">
        <f ca="1">IF(AND(CZ$2&gt;$D149,CZ$2&lt;=EOMONTH($D149,MatCF)),MIN(CZ$77-SUM(CZ$92:CZ148),$F149-SUM($G149:CY149)),0)</f>
        <v>0</v>
      </c>
      <c r="DA149" s="203">
        <f ca="1">IF(AND(DA$2&gt;$D149,DA$2&lt;=EOMONTH($D149,MatCF)),MIN(DA$77-SUM(DA$92:DA148),$F149-SUM($G149:CZ149)),0)</f>
        <v>0</v>
      </c>
      <c r="DB149" s="203">
        <f ca="1">IF(AND(DB$2&gt;$D149,DB$2&lt;=EOMONTH($D149,MatCF)),MIN(DB$77-SUM(DB$92:DB148),$F149-SUM($G149:DA149)),0)</f>
        <v>0</v>
      </c>
      <c r="DC149" s="203">
        <f ca="1">IF(AND(DC$2&gt;$D149,DC$2&lt;=EOMONTH($D149,MatCF)),MIN(DC$77-SUM(DC$92:DC148),$F149-SUM($G149:DB149)),0)</f>
        <v>0</v>
      </c>
      <c r="DD149" s="203">
        <f ca="1">IF(AND(DD$2&gt;$D149,DD$2&lt;=EOMONTH($D149,MatCF)),MIN(DD$77-SUM(DD$92:DD148),$F149-SUM($G149:DC149)),0)</f>
        <v>0</v>
      </c>
      <c r="DE149" s="203">
        <f ca="1">IF(AND(DE$2&gt;$D149,DE$2&lt;=EOMONTH($D149,MatCF)),MIN(DE$77-SUM(DE$92:DE148),$F149-SUM($G149:DD149)),0)</f>
        <v>0</v>
      </c>
      <c r="DF149" s="203">
        <f ca="1">IF(AND(DF$2&gt;$D149,DF$2&lt;=EOMONTH($D149,MatCF)),MIN(DF$77-SUM(DF$92:DF148),$F149-SUM($G149:DE149)),0)</f>
        <v>0</v>
      </c>
      <c r="DG149" s="203">
        <f ca="1">IF(AND(DG$2&gt;$D149,DG$2&lt;=EOMONTH($D149,MatCF)),MIN(DG$77-SUM(DG$92:DG148),$F149-SUM($G149:DF149)),0)</f>
        <v>0</v>
      </c>
      <c r="DH149" s="203">
        <f ca="1">IF(AND(DH$2&gt;$D149,DH$2&lt;=EOMONTH($D149,MatCF)),MIN(DH$77-SUM(DH$92:DH148),$F149-SUM($G149:DG149)),0)</f>
        <v>0</v>
      </c>
      <c r="DI149" s="203">
        <f ca="1">IF(AND(DI$2&gt;$D149,DI$2&lt;=EOMONTH($D149,MatCF)),MIN(DI$77-SUM(DI$92:DI148),$F149-SUM($G149:DH149)),0)</f>
        <v>0</v>
      </c>
      <c r="DJ149" s="203">
        <f ca="1">IF(AND(DJ$2&gt;$D149,DJ$2&lt;=EOMONTH($D149,MatCF)),MIN(DJ$77-SUM(DJ$92:DJ148),$F149-SUM($G149:DI149)),0)</f>
        <v>0</v>
      </c>
      <c r="DK149" s="203">
        <f ca="1">IF(AND(DK$2&gt;$D149,DK$2&lt;=EOMONTH($D149,MatCF)),MIN(DK$77-SUM(DK$92:DK148),$F149-SUM($G149:DJ149)),0)</f>
        <v>0</v>
      </c>
      <c r="DL149" s="203">
        <f ca="1">IF(AND(DL$2&gt;$D149,DL$2&lt;=EOMONTH($D149,MatCF)),MIN(DL$77-SUM(DL$92:DL148),$F149-SUM($G149:DK149)),0)</f>
        <v>0</v>
      </c>
      <c r="DM149" s="203">
        <f ca="1">IF(AND(DM$2&gt;$D149,DM$2&lt;=EOMONTH($D149,MatCF)),MIN(DM$77-SUM(DM$92:DM148),$F149-SUM($G149:DL149)),0)</f>
        <v>0</v>
      </c>
      <c r="DN149" s="203">
        <f ca="1">IF(AND(DN$2&gt;$D149,DN$2&lt;=EOMONTH($D149,MatCF)),MIN(DN$77-SUM(DN$92:DN148),$F149-SUM($G149:DM149)),0)</f>
        <v>0</v>
      </c>
      <c r="DO149" s="203">
        <f ca="1">IF(AND(DO$2&gt;$D149,DO$2&lt;=EOMONTH($D149,MatCF)),MIN(DO$77-SUM(DO$92:DO148),$F149-SUM($G149:DN149)),0)</f>
        <v>0</v>
      </c>
      <c r="DP149" s="203">
        <f ca="1">IF(AND(DP$2&gt;$D149,DP$2&lt;=EOMONTH($D149,MatCF)),MIN(DP$77-SUM(DP$92:DP148),$F149-SUM($G149:DO149)),0)</f>
        <v>0</v>
      </c>
      <c r="DQ149" s="203">
        <f ca="1">IF(AND(DQ$2&gt;$D149,DQ$2&lt;=EOMONTH($D149,MatCF)),MIN(DQ$77-SUM(DQ$92:DQ148),$F149-SUM($G149:DP149)),0)</f>
        <v>0</v>
      </c>
      <c r="DR149" s="203">
        <f ca="1">IF(AND(DR$2&gt;$D149,DR$2&lt;=EOMONTH($D149,MatCF)),MIN(DR$77-SUM(DR$92:DR148),$F149-SUM($G149:DQ149)),0)</f>
        <v>0</v>
      </c>
      <c r="DS149" s="203">
        <f ca="1">IF(AND(DS$2&gt;$D149,DS$2&lt;=EOMONTH($D149,MatCF)),MIN(DS$77-SUM(DS$92:DS148),$F149-SUM($G149:DR149)),0)</f>
        <v>0</v>
      </c>
    </row>
    <row r="150" spans="1:123" ht="12.5" x14ac:dyDescent="0.25">
      <c r="A150" s="171">
        <f t="shared" si="681"/>
        <v>58</v>
      </c>
      <c r="B150" s="171"/>
      <c r="C150" s="171"/>
      <c r="D150" s="226">
        <v>49217</v>
      </c>
      <c r="E150" s="171"/>
      <c r="F150" s="203">
        <f ca="1"/>
        <v>0</v>
      </c>
      <c r="G150" s="171"/>
      <c r="H150" s="203">
        <f>IF(AND(H$2&gt;$D150,H$2&lt;=EOMONTH($D150,MatCF)),MIN(H$77-SUM(H$92:H149),$F150-SUM(G150:$G150)),0)</f>
        <v>0</v>
      </c>
      <c r="I150" s="203">
        <f>IF(AND(I$2&gt;$D150,I$2&lt;=EOMONTH($D150,MatCF)),MIN(I$77-SUM(I$92:I149),$F150-SUM($G150:H150)),0)</f>
        <v>0</v>
      </c>
      <c r="J150" s="203">
        <f>IF(AND(J$2&gt;$D150,J$2&lt;=EOMONTH($D150,MatCF)),MIN(J$77-SUM(J$92:J149),$F150-SUM($G150:I150)),0)</f>
        <v>0</v>
      </c>
      <c r="K150" s="203">
        <f>IF(AND(K$2&gt;$D150,K$2&lt;=EOMONTH($D150,MatCF)),MIN(K$77-SUM(K$92:K149),$F150-SUM($G150:J150)),0)</f>
        <v>0</v>
      </c>
      <c r="L150" s="203">
        <f>IF(AND(L$2&gt;$D150,L$2&lt;=EOMONTH($D150,MatCF)),MIN(L$77-SUM(L$92:L149),$F150-SUM($G150:K150)),0)</f>
        <v>0</v>
      </c>
      <c r="M150" s="203">
        <f>IF(AND(M$2&gt;$D150,M$2&lt;=EOMONTH($D150,MatCF)),MIN(M$77-SUM(M$92:M149),$F150-SUM($G150:L150)),0)</f>
        <v>0</v>
      </c>
      <c r="N150" s="203">
        <f>IF(AND(N$2&gt;$D150,N$2&lt;=EOMONTH($D150,MatCF)),MIN(N$77-SUM(N$92:N149),$F150-SUM($G150:M150)),0)</f>
        <v>0</v>
      </c>
      <c r="O150" s="203">
        <f>IF(AND(O$2&gt;$D150,O$2&lt;=EOMONTH($D150,MatCF)),MIN(O$77-SUM(O$92:O149),$F150-SUM($G150:N150)),0)</f>
        <v>0</v>
      </c>
      <c r="P150" s="203">
        <f>IF(AND(P$2&gt;$D150,P$2&lt;=EOMONTH($D150,MatCF)),MIN(P$77-SUM(P$92:P149),$F150-SUM($G150:O150)),0)</f>
        <v>0</v>
      </c>
      <c r="Q150" s="203">
        <f>IF(AND(Q$2&gt;$D150,Q$2&lt;=EOMONTH($D150,MatCF)),MIN(Q$77-SUM(Q$92:Q149),$F150-SUM($G150:P150)),0)</f>
        <v>0</v>
      </c>
      <c r="R150" s="203">
        <f>IF(AND(R$2&gt;$D150,R$2&lt;=EOMONTH($D150,MatCF)),MIN(R$77-SUM(R$92:R149),$F150-SUM($G150:Q150)),0)</f>
        <v>0</v>
      </c>
      <c r="S150" s="203">
        <f>IF(AND(S$2&gt;$D150,S$2&lt;=EOMONTH($D150,MatCF)),MIN(S$77-SUM(S$92:S149),$F150-SUM($G150:R150)),0)</f>
        <v>0</v>
      </c>
      <c r="T150" s="203">
        <f>IF(AND(T$2&gt;$D150,T$2&lt;=EOMONTH($D150,MatCF)),MIN(T$77-SUM(T$92:T149),$F150-SUM($G150:S150)),0)</f>
        <v>0</v>
      </c>
      <c r="U150" s="203">
        <f>IF(AND(U$2&gt;$D150,U$2&lt;=EOMONTH($D150,MatCF)),MIN(U$77-SUM(U$92:U149),$F150-SUM($G150:T150)),0)</f>
        <v>0</v>
      </c>
      <c r="V150" s="203">
        <f>IF(AND(V$2&gt;$D150,V$2&lt;=EOMONTH($D150,MatCF)),MIN(V$77-SUM(V$92:V149),$F150-SUM($G150:U150)),0)</f>
        <v>0</v>
      </c>
      <c r="W150" s="203">
        <f>IF(AND(W$2&gt;$D150,W$2&lt;=EOMONTH($D150,MatCF)),MIN(W$77-SUM(W$92:W149),$F150-SUM($G150:V150)),0)</f>
        <v>0</v>
      </c>
      <c r="X150" s="203">
        <f>IF(AND(X$2&gt;$D150,X$2&lt;=EOMONTH($D150,MatCF)),MIN(X$77-SUM(X$92:X149),$F150-SUM($G150:W150)),0)</f>
        <v>0</v>
      </c>
      <c r="Y150" s="203">
        <f>IF(AND(Y$2&gt;$D150,Y$2&lt;=EOMONTH($D150,MatCF)),MIN(Y$77-SUM(Y$92:Y149),$F150-SUM($G150:X150)),0)</f>
        <v>0</v>
      </c>
      <c r="Z150" s="203">
        <f>IF(AND(Z$2&gt;$D150,Z$2&lt;=EOMONTH($D150,MatCF)),MIN(Z$77-SUM(Z$92:Z149),$F150-SUM($G150:Y150)),0)</f>
        <v>0</v>
      </c>
      <c r="AA150" s="203">
        <f>IF(AND(AA$2&gt;$D150,AA$2&lt;=EOMONTH($D150,MatCF)),MIN(AA$77-SUM(AA$92:AA149),$F150-SUM($G150:Z150)),0)</f>
        <v>0</v>
      </c>
      <c r="AB150" s="203">
        <f>IF(AND(AB$2&gt;$D150,AB$2&lt;=EOMONTH($D150,MatCF)),MIN(AB$77-SUM(AB$92:AB149),$F150-SUM($G150:AA150)),0)</f>
        <v>0</v>
      </c>
      <c r="AC150" s="203">
        <f>IF(AND(AC$2&gt;$D150,AC$2&lt;=EOMONTH($D150,MatCF)),MIN(AC$77-SUM(AC$92:AC149),$F150-SUM($G150:AB150)),0)</f>
        <v>0</v>
      </c>
      <c r="AD150" s="203">
        <f>IF(AND(AD$2&gt;$D150,AD$2&lt;=EOMONTH($D150,MatCF)),MIN(AD$77-SUM(AD$92:AD149),$F150-SUM($G150:AC150)),0)</f>
        <v>0</v>
      </c>
      <c r="AE150" s="203">
        <f>IF(AND(AE$2&gt;$D150,AE$2&lt;=EOMONTH($D150,MatCF)),MIN(AE$77-SUM(AE$92:AE149),$F150-SUM($G150:AD150)),0)</f>
        <v>0</v>
      </c>
      <c r="AF150" s="203">
        <f>IF(AND(AF$2&gt;$D150,AF$2&lt;=EOMONTH($D150,MatCF)),MIN(AF$77-SUM(AF$92:AF149),$F150-SUM($G150:AE150)),0)</f>
        <v>0</v>
      </c>
      <c r="AG150" s="203">
        <f>IF(AND(AG$2&gt;$D150,AG$2&lt;=EOMONTH($D150,MatCF)),MIN(AG$77-SUM(AG$92:AG149),$F150-SUM($G150:AF150)),0)</f>
        <v>0</v>
      </c>
      <c r="AH150" s="203">
        <f>IF(AND(AH$2&gt;$D150,AH$2&lt;=EOMONTH($D150,MatCF)),MIN(AH$77-SUM(AH$92:AH149),$F150-SUM($G150:AG150)),0)</f>
        <v>0</v>
      </c>
      <c r="AI150" s="203">
        <f>IF(AND(AI$2&gt;$D150,AI$2&lt;=EOMONTH($D150,MatCF)),MIN(AI$77-SUM(AI$92:AI149),$F150-SUM($G150:AH150)),0)</f>
        <v>0</v>
      </c>
      <c r="AJ150" s="203">
        <f>IF(AND(AJ$2&gt;$D150,AJ$2&lt;=EOMONTH($D150,MatCF)),MIN(AJ$77-SUM(AJ$92:AJ149),$F150-SUM($G150:AI150)),0)</f>
        <v>0</v>
      </c>
      <c r="AK150" s="203">
        <f>IF(AND(AK$2&gt;$D150,AK$2&lt;=EOMONTH($D150,MatCF)),MIN(AK$77-SUM(AK$92:AK149),$F150-SUM($G150:AJ150)),0)</f>
        <v>0</v>
      </c>
      <c r="AL150" s="203">
        <f>IF(AND(AL$2&gt;$D150,AL$2&lt;=EOMONTH($D150,MatCF)),MIN(AL$77-SUM(AL$92:AL149),$F150-SUM($G150:AK150)),0)</f>
        <v>0</v>
      </c>
      <c r="AM150" s="203">
        <f>IF(AND(AM$2&gt;$D150,AM$2&lt;=EOMONTH($D150,MatCF)),MIN(AM$77-SUM(AM$92:AM149),$F150-SUM($G150:AL150)),0)</f>
        <v>0</v>
      </c>
      <c r="AN150" s="203">
        <f>IF(AND(AN$2&gt;$D150,AN$2&lt;=EOMONTH($D150,MatCF)),MIN(AN$77-SUM(AN$92:AN149),$F150-SUM($G150:AM150)),0)</f>
        <v>0</v>
      </c>
      <c r="AO150" s="203">
        <f>IF(AND(AO$2&gt;$D150,AO$2&lt;=EOMONTH($D150,MatCF)),MIN(AO$77-SUM(AO$92:AO149),$F150-SUM($G150:AN150)),0)</f>
        <v>0</v>
      </c>
      <c r="AP150" s="203">
        <f>IF(AND(AP$2&gt;$D150,AP$2&lt;=EOMONTH($D150,MatCF)),MIN(AP$77-SUM(AP$92:AP149),$F150-SUM($G150:AO150)),0)</f>
        <v>0</v>
      </c>
      <c r="AQ150" s="203">
        <f>IF(AND(AQ$2&gt;$D150,AQ$2&lt;=EOMONTH($D150,MatCF)),MIN(AQ$77-SUM(AQ$92:AQ149),$F150-SUM($G150:AP150)),0)</f>
        <v>0</v>
      </c>
      <c r="AR150" s="203">
        <f>IF(AND(AR$2&gt;$D150,AR$2&lt;=EOMONTH($D150,MatCF)),MIN(AR$77-SUM(AR$92:AR149),$F150-SUM($G150:AQ150)),0)</f>
        <v>0</v>
      </c>
      <c r="AS150" s="203">
        <f>IF(AND(AS$2&gt;$D150,AS$2&lt;=EOMONTH($D150,MatCF)),MIN(AS$77-SUM(AS$92:AS149),$F150-SUM($G150:AR150)),0)</f>
        <v>0</v>
      </c>
      <c r="AT150" s="203">
        <f>IF(AND(AT$2&gt;$D150,AT$2&lt;=EOMONTH($D150,MatCF)),MIN(AT$77-SUM(AT$92:AT149),$F150-SUM($G150:AS150)),0)</f>
        <v>0</v>
      </c>
      <c r="AU150" s="203">
        <f>IF(AND(AU$2&gt;$D150,AU$2&lt;=EOMONTH($D150,MatCF)),MIN(AU$77-SUM(AU$92:AU149),$F150-SUM($G150:AT150)),0)</f>
        <v>0</v>
      </c>
      <c r="AV150" s="203">
        <f>IF(AND(AV$2&gt;$D150,AV$2&lt;=EOMONTH($D150,MatCF)),MIN(AV$77-SUM(AV$92:AV149),$F150-SUM($G150:AU150)),0)</f>
        <v>0</v>
      </c>
      <c r="AW150" s="203">
        <f>IF(AND(AW$2&gt;$D150,AW$2&lt;=EOMONTH($D150,MatCF)),MIN(AW$77-SUM(AW$92:AW149),$F150-SUM($G150:AV150)),0)</f>
        <v>0</v>
      </c>
      <c r="AX150" s="203">
        <f>IF(AND(AX$2&gt;$D150,AX$2&lt;=EOMONTH($D150,MatCF)),MIN(AX$77-SUM(AX$92:AX149),$F150-SUM($G150:AW150)),0)</f>
        <v>0</v>
      </c>
      <c r="AY150" s="203">
        <f>IF(AND(AY$2&gt;$D150,AY$2&lt;=EOMONTH($D150,MatCF)),MIN(AY$77-SUM(AY$92:AY149),$F150-SUM($G150:AX150)),0)</f>
        <v>0</v>
      </c>
      <c r="AZ150" s="203">
        <f>IF(AND(AZ$2&gt;$D150,AZ$2&lt;=EOMONTH($D150,MatCF)),MIN(AZ$77-SUM(AZ$92:AZ149),$F150-SUM($G150:AY150)),0)</f>
        <v>0</v>
      </c>
      <c r="BA150" s="203">
        <f>IF(AND(BA$2&gt;$D150,BA$2&lt;=EOMONTH($D150,MatCF)),MIN(BA$77-SUM(BA$92:BA149),$F150-SUM($G150:AZ150)),0)</f>
        <v>0</v>
      </c>
      <c r="BB150" s="203">
        <f>IF(AND(BB$2&gt;$D150,BB$2&lt;=EOMONTH($D150,MatCF)),MIN(BB$77-SUM(BB$92:BB149),$F150-SUM($G150:BA150)),0)</f>
        <v>0</v>
      </c>
      <c r="BC150" s="203">
        <f>IF(AND(BC$2&gt;$D150,BC$2&lt;=EOMONTH($D150,MatCF)),MIN(BC$77-SUM(BC$92:BC149),$F150-SUM($G150:BB150)),0)</f>
        <v>0</v>
      </c>
      <c r="BD150" s="203">
        <f>IF(AND(BD$2&gt;$D150,BD$2&lt;=EOMONTH($D150,MatCF)),MIN(BD$77-SUM(BD$92:BD149),$F150-SUM($G150:BC150)),0)</f>
        <v>0</v>
      </c>
      <c r="BE150" s="203">
        <f>IF(AND(BE$2&gt;$D150,BE$2&lt;=EOMONTH($D150,MatCF)),MIN(BE$77-SUM(BE$92:BE149),$F150-SUM($G150:BD150)),0)</f>
        <v>0</v>
      </c>
      <c r="BF150" s="203">
        <f>IF(AND(BF$2&gt;$D150,BF$2&lt;=EOMONTH($D150,MatCF)),MIN(BF$77-SUM(BF$92:BF149),$F150-SUM($G150:BE150)),0)</f>
        <v>0</v>
      </c>
      <c r="BG150" s="203">
        <f>IF(AND(BG$2&gt;$D150,BG$2&lt;=EOMONTH($D150,MatCF)),MIN(BG$77-SUM(BG$92:BG149),$F150-SUM($G150:BF150)),0)</f>
        <v>0</v>
      </c>
      <c r="BH150" s="203">
        <f>IF(AND(BH$2&gt;$D150,BH$2&lt;=EOMONTH($D150,MatCF)),MIN(BH$77-SUM(BH$92:BH149),$F150-SUM($G150:BG150)),0)</f>
        <v>0</v>
      </c>
      <c r="BI150" s="203">
        <f>IF(AND(BI$2&gt;$D150,BI$2&lt;=EOMONTH($D150,MatCF)),MIN(BI$77-SUM(BI$92:BI149),$F150-SUM($G150:BH150)),0)</f>
        <v>0</v>
      </c>
      <c r="BJ150" s="203">
        <f>IF(AND(BJ$2&gt;$D150,BJ$2&lt;=EOMONTH($D150,MatCF)),MIN(BJ$77-SUM(BJ$92:BJ149),$F150-SUM($G150:BI150)),0)</f>
        <v>0</v>
      </c>
      <c r="BK150" s="203">
        <f>IF(AND(BK$2&gt;$D150,BK$2&lt;=EOMONTH($D150,MatCF)),MIN(BK$77-SUM(BK$92:BK149),$F150-SUM($G150:BJ150)),0)</f>
        <v>0</v>
      </c>
      <c r="BL150" s="203">
        <f>IF(AND(BL$2&gt;$D150,BL$2&lt;=EOMONTH($D150,MatCF)),MIN(BL$77-SUM(BL$92:BL149),$F150-SUM($G150:BK150)),0)</f>
        <v>0</v>
      </c>
      <c r="BM150" s="203">
        <f>IF(AND(BM$2&gt;$D150,BM$2&lt;=EOMONTH($D150,MatCF)),MIN(BM$77-SUM(BM$92:BM149),$F150-SUM($G150:BL150)),0)</f>
        <v>0</v>
      </c>
      <c r="BN150" s="203">
        <f ca="1">IF(AND(BN$2&gt;$D150,BN$2&lt;=EOMONTH($D150,MatCF)),MIN(BN$77-SUM(BN$92:BN149),$F150-SUM($G150:BM150)),0)</f>
        <v>0</v>
      </c>
      <c r="BO150" s="203">
        <f ca="1">IF(AND(BO$2&gt;$D150,BO$2&lt;=EOMONTH($D150,MatCF)),MIN(BO$77-SUM(BO$92:BO149),$F150-SUM($G150:BN150)),0)</f>
        <v>0</v>
      </c>
      <c r="BP150" s="203">
        <f ca="1">IF(AND(BP$2&gt;$D150,BP$2&lt;=EOMONTH($D150,MatCF)),MIN(BP$77-SUM(BP$92:BP149),$F150-SUM($G150:BO150)),0)</f>
        <v>0</v>
      </c>
      <c r="BQ150" s="203">
        <f ca="1">IF(AND(BQ$2&gt;$D150,BQ$2&lt;=EOMONTH($D150,MatCF)),MIN(BQ$77-SUM(BQ$92:BQ149),$F150-SUM($G150:BP150)),0)</f>
        <v>0</v>
      </c>
      <c r="BR150" s="203">
        <f ca="1">IF(AND(BR$2&gt;$D150,BR$2&lt;=EOMONTH($D150,MatCF)),MIN(BR$77-SUM(BR$92:BR149),$F150-SUM($G150:BQ150)),0)</f>
        <v>0</v>
      </c>
      <c r="BS150" s="203">
        <f ca="1">IF(AND(BS$2&gt;$D150,BS$2&lt;=EOMONTH($D150,MatCF)),MIN(BS$77-SUM(BS$92:BS149),$F150-SUM($G150:BR150)),0)</f>
        <v>0</v>
      </c>
      <c r="BT150" s="203">
        <f ca="1">IF(AND(BT$2&gt;$D150,BT$2&lt;=EOMONTH($D150,MatCF)),MIN(BT$77-SUM(BT$92:BT149),$F150-SUM($G150:BS150)),0)</f>
        <v>0</v>
      </c>
      <c r="BU150" s="203">
        <f ca="1">IF(AND(BU$2&gt;$D150,BU$2&lt;=EOMONTH($D150,MatCF)),MIN(BU$77-SUM(BU$92:BU149),$F150-SUM($G150:BT150)),0)</f>
        <v>0</v>
      </c>
      <c r="BV150" s="203">
        <f ca="1">IF(AND(BV$2&gt;$D150,BV$2&lt;=EOMONTH($D150,MatCF)),MIN(BV$77-SUM(BV$92:BV149),$F150-SUM($G150:BU150)),0)</f>
        <v>0</v>
      </c>
      <c r="BW150" s="203">
        <f ca="1">IF(AND(BW$2&gt;$D150,BW$2&lt;=EOMONTH($D150,MatCF)),MIN(BW$77-SUM(BW$92:BW149),$F150-SUM($G150:BV150)),0)</f>
        <v>0</v>
      </c>
      <c r="BX150" s="203">
        <f ca="1">IF(AND(BX$2&gt;$D150,BX$2&lt;=EOMONTH($D150,MatCF)),MIN(BX$77-SUM(BX$92:BX149),$F150-SUM($G150:BW150)),0)</f>
        <v>0</v>
      </c>
      <c r="BY150" s="203">
        <f ca="1">IF(AND(BY$2&gt;$D150,BY$2&lt;=EOMONTH($D150,MatCF)),MIN(BY$77-SUM(BY$92:BY149),$F150-SUM($G150:BX150)),0)</f>
        <v>0</v>
      </c>
      <c r="BZ150" s="203">
        <f ca="1">IF(AND(BZ$2&gt;$D150,BZ$2&lt;=EOMONTH($D150,MatCF)),MIN(BZ$77-SUM(BZ$92:BZ149),$F150-SUM($G150:BY150)),0)</f>
        <v>0</v>
      </c>
      <c r="CA150" s="203">
        <f ca="1">IF(AND(CA$2&gt;$D150,CA$2&lt;=EOMONTH($D150,MatCF)),MIN(CA$77-SUM(CA$92:CA149),$F150-SUM($G150:BZ150)),0)</f>
        <v>0</v>
      </c>
      <c r="CB150" s="203">
        <f ca="1">IF(AND(CB$2&gt;$D150,CB$2&lt;=EOMONTH($D150,MatCF)),MIN(CB$77-SUM(CB$92:CB149),$F150-SUM($G150:CA150)),0)</f>
        <v>0</v>
      </c>
      <c r="CC150" s="203">
        <f ca="1">IF(AND(CC$2&gt;$D150,CC$2&lt;=EOMONTH($D150,MatCF)),MIN(CC$77-SUM(CC$92:CC149),$F150-SUM($G150:CB150)),0)</f>
        <v>0</v>
      </c>
      <c r="CD150" s="203">
        <f ca="1">IF(AND(CD$2&gt;$D150,CD$2&lt;=EOMONTH($D150,MatCF)),MIN(CD$77-SUM(CD$92:CD149),$F150-SUM($G150:CC150)),0)</f>
        <v>0</v>
      </c>
      <c r="CE150" s="203">
        <f ca="1">IF(AND(CE$2&gt;$D150,CE$2&lt;=EOMONTH($D150,MatCF)),MIN(CE$77-SUM(CE$92:CE149),$F150-SUM($G150:CD150)),0)</f>
        <v>0</v>
      </c>
      <c r="CF150" s="203">
        <f ca="1">IF(AND(CF$2&gt;$D150,CF$2&lt;=EOMONTH($D150,MatCF)),MIN(CF$77-SUM(CF$92:CF149),$F150-SUM($G150:CE150)),0)</f>
        <v>0</v>
      </c>
      <c r="CG150" s="203">
        <f ca="1">IF(AND(CG$2&gt;$D150,CG$2&lt;=EOMONTH($D150,MatCF)),MIN(CG$77-SUM(CG$92:CG149),$F150-SUM($G150:CF150)),0)</f>
        <v>0</v>
      </c>
      <c r="CH150" s="203">
        <f ca="1">IF(AND(CH$2&gt;$D150,CH$2&lt;=EOMONTH($D150,MatCF)),MIN(CH$77-SUM(CH$92:CH149),$F150-SUM($G150:CG150)),0)</f>
        <v>0</v>
      </c>
      <c r="CI150" s="203">
        <f ca="1">IF(AND(CI$2&gt;$D150,CI$2&lt;=EOMONTH($D150,MatCF)),MIN(CI$77-SUM(CI$92:CI149),$F150-SUM($G150:CH150)),0)</f>
        <v>0</v>
      </c>
      <c r="CJ150" s="203">
        <f ca="1">IF(AND(CJ$2&gt;$D150,CJ$2&lt;=EOMONTH($D150,MatCF)),MIN(CJ$77-SUM(CJ$92:CJ149),$F150-SUM($G150:CI150)),0)</f>
        <v>0</v>
      </c>
      <c r="CK150" s="203">
        <f ca="1">IF(AND(CK$2&gt;$D150,CK$2&lt;=EOMONTH($D150,MatCF)),MIN(CK$77-SUM(CK$92:CK149),$F150-SUM($G150:CJ150)),0)</f>
        <v>0</v>
      </c>
      <c r="CL150" s="203">
        <f ca="1">IF(AND(CL$2&gt;$D150,CL$2&lt;=EOMONTH($D150,MatCF)),MIN(CL$77-SUM(CL$92:CL149),$F150-SUM($G150:CK150)),0)</f>
        <v>0</v>
      </c>
      <c r="CM150" s="203">
        <f ca="1">IF(AND(CM$2&gt;$D150,CM$2&lt;=EOMONTH($D150,MatCF)),MIN(CM$77-SUM(CM$92:CM149),$F150-SUM($G150:CL150)),0)</f>
        <v>0</v>
      </c>
      <c r="CN150" s="203">
        <f ca="1">IF(AND(CN$2&gt;$D150,CN$2&lt;=EOMONTH($D150,MatCF)),MIN(CN$77-SUM(CN$92:CN149),$F150-SUM($G150:CM150)),0)</f>
        <v>0</v>
      </c>
      <c r="CO150" s="203">
        <f ca="1">IF(AND(CO$2&gt;$D150,CO$2&lt;=EOMONTH($D150,MatCF)),MIN(CO$77-SUM(CO$92:CO149),$F150-SUM($G150:CN150)),0)</f>
        <v>0</v>
      </c>
      <c r="CP150" s="203">
        <f ca="1">IF(AND(CP$2&gt;$D150,CP$2&lt;=EOMONTH($D150,MatCF)),MIN(CP$77-SUM(CP$92:CP149),$F150-SUM($G150:CO150)),0)</f>
        <v>0</v>
      </c>
      <c r="CQ150" s="203">
        <f ca="1">IF(AND(CQ$2&gt;$D150,CQ$2&lt;=EOMONTH($D150,MatCF)),MIN(CQ$77-SUM(CQ$92:CQ149),$F150-SUM($G150:CP150)),0)</f>
        <v>0</v>
      </c>
      <c r="CR150" s="203">
        <f ca="1">IF(AND(CR$2&gt;$D150,CR$2&lt;=EOMONTH($D150,MatCF)),MIN(CR$77-SUM(CR$92:CR149),$F150-SUM($G150:CQ150)),0)</f>
        <v>0</v>
      </c>
      <c r="CS150" s="203">
        <f ca="1">IF(AND(CS$2&gt;$D150,CS$2&lt;=EOMONTH($D150,MatCF)),MIN(CS$77-SUM(CS$92:CS149),$F150-SUM($G150:CR150)),0)</f>
        <v>0</v>
      </c>
      <c r="CT150" s="203">
        <f ca="1">IF(AND(CT$2&gt;$D150,CT$2&lt;=EOMONTH($D150,MatCF)),MIN(CT$77-SUM(CT$92:CT149),$F150-SUM($G150:CS150)),0)</f>
        <v>0</v>
      </c>
      <c r="CU150" s="203">
        <f ca="1">IF(AND(CU$2&gt;$D150,CU$2&lt;=EOMONTH($D150,MatCF)),MIN(CU$77-SUM(CU$92:CU149),$F150-SUM($G150:CT150)),0)</f>
        <v>0</v>
      </c>
      <c r="CV150" s="203">
        <f ca="1">IF(AND(CV$2&gt;$D150,CV$2&lt;=EOMONTH($D150,MatCF)),MIN(CV$77-SUM(CV$92:CV149),$F150-SUM($G150:CU150)),0)</f>
        <v>0</v>
      </c>
      <c r="CW150" s="203">
        <f ca="1">IF(AND(CW$2&gt;$D150,CW$2&lt;=EOMONTH($D150,MatCF)),MIN(CW$77-SUM(CW$92:CW149),$F150-SUM($G150:CV150)),0)</f>
        <v>0</v>
      </c>
      <c r="CX150" s="203">
        <f ca="1">IF(AND(CX$2&gt;$D150,CX$2&lt;=EOMONTH($D150,MatCF)),MIN(CX$77-SUM(CX$92:CX149),$F150-SUM($G150:CW150)),0)</f>
        <v>0</v>
      </c>
      <c r="CY150" s="203">
        <f ca="1">IF(AND(CY$2&gt;$D150,CY$2&lt;=EOMONTH($D150,MatCF)),MIN(CY$77-SUM(CY$92:CY149),$F150-SUM($G150:CX150)),0)</f>
        <v>0</v>
      </c>
      <c r="CZ150" s="203">
        <f ca="1">IF(AND(CZ$2&gt;$D150,CZ$2&lt;=EOMONTH($D150,MatCF)),MIN(CZ$77-SUM(CZ$92:CZ149),$F150-SUM($G150:CY150)),0)</f>
        <v>0</v>
      </c>
      <c r="DA150" s="203">
        <f ca="1">IF(AND(DA$2&gt;$D150,DA$2&lt;=EOMONTH($D150,MatCF)),MIN(DA$77-SUM(DA$92:DA149),$F150-SUM($G150:CZ150)),0)</f>
        <v>0</v>
      </c>
      <c r="DB150" s="203">
        <f ca="1">IF(AND(DB$2&gt;$D150,DB$2&lt;=EOMONTH($D150,MatCF)),MIN(DB$77-SUM(DB$92:DB149),$F150-SUM($G150:DA150)),0)</f>
        <v>0</v>
      </c>
      <c r="DC150" s="203">
        <f ca="1">IF(AND(DC$2&gt;$D150,DC$2&lt;=EOMONTH($D150,MatCF)),MIN(DC$77-SUM(DC$92:DC149),$F150-SUM($G150:DB150)),0)</f>
        <v>0</v>
      </c>
      <c r="DD150" s="203">
        <f ca="1">IF(AND(DD$2&gt;$D150,DD$2&lt;=EOMONTH($D150,MatCF)),MIN(DD$77-SUM(DD$92:DD149),$F150-SUM($G150:DC150)),0)</f>
        <v>0</v>
      </c>
      <c r="DE150" s="203">
        <f ca="1">IF(AND(DE$2&gt;$D150,DE$2&lt;=EOMONTH($D150,MatCF)),MIN(DE$77-SUM(DE$92:DE149),$F150-SUM($G150:DD150)),0)</f>
        <v>0</v>
      </c>
      <c r="DF150" s="203">
        <f ca="1">IF(AND(DF$2&gt;$D150,DF$2&lt;=EOMONTH($D150,MatCF)),MIN(DF$77-SUM(DF$92:DF149),$F150-SUM($G150:DE150)),0)</f>
        <v>0</v>
      </c>
      <c r="DG150" s="203">
        <f ca="1">IF(AND(DG$2&gt;$D150,DG$2&lt;=EOMONTH($D150,MatCF)),MIN(DG$77-SUM(DG$92:DG149),$F150-SUM($G150:DF150)),0)</f>
        <v>0</v>
      </c>
      <c r="DH150" s="203">
        <f ca="1">IF(AND(DH$2&gt;$D150,DH$2&lt;=EOMONTH($D150,MatCF)),MIN(DH$77-SUM(DH$92:DH149),$F150-SUM($G150:DG150)),0)</f>
        <v>0</v>
      </c>
      <c r="DI150" s="203">
        <f ca="1">IF(AND(DI$2&gt;$D150,DI$2&lt;=EOMONTH($D150,MatCF)),MIN(DI$77-SUM(DI$92:DI149),$F150-SUM($G150:DH150)),0)</f>
        <v>0</v>
      </c>
      <c r="DJ150" s="203">
        <f ca="1">IF(AND(DJ$2&gt;$D150,DJ$2&lt;=EOMONTH($D150,MatCF)),MIN(DJ$77-SUM(DJ$92:DJ149),$F150-SUM($G150:DI150)),0)</f>
        <v>0</v>
      </c>
      <c r="DK150" s="203">
        <f ca="1">IF(AND(DK$2&gt;$D150,DK$2&lt;=EOMONTH($D150,MatCF)),MIN(DK$77-SUM(DK$92:DK149),$F150-SUM($G150:DJ150)),0)</f>
        <v>0</v>
      </c>
      <c r="DL150" s="203">
        <f ca="1">IF(AND(DL$2&gt;$D150,DL$2&lt;=EOMONTH($D150,MatCF)),MIN(DL$77-SUM(DL$92:DL149),$F150-SUM($G150:DK150)),0)</f>
        <v>0</v>
      </c>
      <c r="DM150" s="203">
        <f ca="1">IF(AND(DM$2&gt;$D150,DM$2&lt;=EOMONTH($D150,MatCF)),MIN(DM$77-SUM(DM$92:DM149),$F150-SUM($G150:DL150)),0)</f>
        <v>0</v>
      </c>
      <c r="DN150" s="203">
        <f ca="1">IF(AND(DN$2&gt;$D150,DN$2&lt;=EOMONTH($D150,MatCF)),MIN(DN$77-SUM(DN$92:DN149),$F150-SUM($G150:DM150)),0)</f>
        <v>0</v>
      </c>
      <c r="DO150" s="203">
        <f ca="1">IF(AND(DO$2&gt;$D150,DO$2&lt;=EOMONTH($D150,MatCF)),MIN(DO$77-SUM(DO$92:DO149),$F150-SUM($G150:DN150)),0)</f>
        <v>0</v>
      </c>
      <c r="DP150" s="203">
        <f ca="1">IF(AND(DP$2&gt;$D150,DP$2&lt;=EOMONTH($D150,MatCF)),MIN(DP$77-SUM(DP$92:DP149),$F150-SUM($G150:DO150)),0)</f>
        <v>0</v>
      </c>
      <c r="DQ150" s="203">
        <f ca="1">IF(AND(DQ$2&gt;$D150,DQ$2&lt;=EOMONTH($D150,MatCF)),MIN(DQ$77-SUM(DQ$92:DQ149),$F150-SUM($G150:DP150)),0)</f>
        <v>0</v>
      </c>
      <c r="DR150" s="203">
        <f ca="1">IF(AND(DR$2&gt;$D150,DR$2&lt;=EOMONTH($D150,MatCF)),MIN(DR$77-SUM(DR$92:DR149),$F150-SUM($G150:DQ150)),0)</f>
        <v>0</v>
      </c>
      <c r="DS150" s="203">
        <f ca="1">IF(AND(DS$2&gt;$D150,DS$2&lt;=EOMONTH($D150,MatCF)),MIN(DS$77-SUM(DS$92:DS149),$F150-SUM($G150:DR150)),0)</f>
        <v>0</v>
      </c>
    </row>
    <row r="151" spans="1:123" ht="12.5" x14ac:dyDescent="0.25">
      <c r="A151" s="171">
        <f t="shared" si="681"/>
        <v>59</v>
      </c>
      <c r="B151" s="171"/>
      <c r="C151" s="171"/>
      <c r="D151" s="226">
        <v>49309</v>
      </c>
      <c r="E151" s="171"/>
      <c r="F151" s="203">
        <f ca="1"/>
        <v>0</v>
      </c>
      <c r="G151" s="171"/>
      <c r="H151" s="203">
        <f>IF(AND(H$2&gt;$D151,H$2&lt;=EOMONTH($D151,MatCF)),MIN(H$77-SUM(H$92:H150),$F151-SUM(G151:$G151)),0)</f>
        <v>0</v>
      </c>
      <c r="I151" s="203">
        <f>IF(AND(I$2&gt;$D151,I$2&lt;=EOMONTH($D151,MatCF)),MIN(I$77-SUM(I$92:I150),$F151-SUM($G151:H151)),0)</f>
        <v>0</v>
      </c>
      <c r="J151" s="203">
        <f>IF(AND(J$2&gt;$D151,J$2&lt;=EOMONTH($D151,MatCF)),MIN(J$77-SUM(J$92:J150),$F151-SUM($G151:I151)),0)</f>
        <v>0</v>
      </c>
      <c r="K151" s="203">
        <f>IF(AND(K$2&gt;$D151,K$2&lt;=EOMONTH($D151,MatCF)),MIN(K$77-SUM(K$92:K150),$F151-SUM($G151:J151)),0)</f>
        <v>0</v>
      </c>
      <c r="L151" s="203">
        <f>IF(AND(L$2&gt;$D151,L$2&lt;=EOMONTH($D151,MatCF)),MIN(L$77-SUM(L$92:L150),$F151-SUM($G151:K151)),0)</f>
        <v>0</v>
      </c>
      <c r="M151" s="203">
        <f>IF(AND(M$2&gt;$D151,M$2&lt;=EOMONTH($D151,MatCF)),MIN(M$77-SUM(M$92:M150),$F151-SUM($G151:L151)),0)</f>
        <v>0</v>
      </c>
      <c r="N151" s="203">
        <f>IF(AND(N$2&gt;$D151,N$2&lt;=EOMONTH($D151,MatCF)),MIN(N$77-SUM(N$92:N150),$F151-SUM($G151:M151)),0)</f>
        <v>0</v>
      </c>
      <c r="O151" s="203">
        <f>IF(AND(O$2&gt;$D151,O$2&lt;=EOMONTH($D151,MatCF)),MIN(O$77-SUM(O$92:O150),$F151-SUM($G151:N151)),0)</f>
        <v>0</v>
      </c>
      <c r="P151" s="203">
        <f>IF(AND(P$2&gt;$D151,P$2&lt;=EOMONTH($D151,MatCF)),MIN(P$77-SUM(P$92:P150),$F151-SUM($G151:O151)),0)</f>
        <v>0</v>
      </c>
      <c r="Q151" s="203">
        <f>IF(AND(Q$2&gt;$D151,Q$2&lt;=EOMONTH($D151,MatCF)),MIN(Q$77-SUM(Q$92:Q150),$F151-SUM($G151:P151)),0)</f>
        <v>0</v>
      </c>
      <c r="R151" s="203">
        <f>IF(AND(R$2&gt;$D151,R$2&lt;=EOMONTH($D151,MatCF)),MIN(R$77-SUM(R$92:R150),$F151-SUM($G151:Q151)),0)</f>
        <v>0</v>
      </c>
      <c r="S151" s="203">
        <f>IF(AND(S$2&gt;$D151,S$2&lt;=EOMONTH($D151,MatCF)),MIN(S$77-SUM(S$92:S150),$F151-SUM($G151:R151)),0)</f>
        <v>0</v>
      </c>
      <c r="T151" s="203">
        <f>IF(AND(T$2&gt;$D151,T$2&lt;=EOMONTH($D151,MatCF)),MIN(T$77-SUM(T$92:T150),$F151-SUM($G151:S151)),0)</f>
        <v>0</v>
      </c>
      <c r="U151" s="203">
        <f>IF(AND(U$2&gt;$D151,U$2&lt;=EOMONTH($D151,MatCF)),MIN(U$77-SUM(U$92:U150),$F151-SUM($G151:T151)),0)</f>
        <v>0</v>
      </c>
      <c r="V151" s="203">
        <f>IF(AND(V$2&gt;$D151,V$2&lt;=EOMONTH($D151,MatCF)),MIN(V$77-SUM(V$92:V150),$F151-SUM($G151:U151)),0)</f>
        <v>0</v>
      </c>
      <c r="W151" s="203">
        <f>IF(AND(W$2&gt;$D151,W$2&lt;=EOMONTH($D151,MatCF)),MIN(W$77-SUM(W$92:W150),$F151-SUM($G151:V151)),0)</f>
        <v>0</v>
      </c>
      <c r="X151" s="203">
        <f>IF(AND(X$2&gt;$D151,X$2&lt;=EOMONTH($D151,MatCF)),MIN(X$77-SUM(X$92:X150),$F151-SUM($G151:W151)),0)</f>
        <v>0</v>
      </c>
      <c r="Y151" s="203">
        <f>IF(AND(Y$2&gt;$D151,Y$2&lt;=EOMONTH($D151,MatCF)),MIN(Y$77-SUM(Y$92:Y150),$F151-SUM($G151:X151)),0)</f>
        <v>0</v>
      </c>
      <c r="Z151" s="203">
        <f>IF(AND(Z$2&gt;$D151,Z$2&lt;=EOMONTH($D151,MatCF)),MIN(Z$77-SUM(Z$92:Z150),$F151-SUM($G151:Y151)),0)</f>
        <v>0</v>
      </c>
      <c r="AA151" s="203">
        <f>IF(AND(AA$2&gt;$D151,AA$2&lt;=EOMONTH($D151,MatCF)),MIN(AA$77-SUM(AA$92:AA150),$F151-SUM($G151:Z151)),0)</f>
        <v>0</v>
      </c>
      <c r="AB151" s="203">
        <f>IF(AND(AB$2&gt;$D151,AB$2&lt;=EOMONTH($D151,MatCF)),MIN(AB$77-SUM(AB$92:AB150),$F151-SUM($G151:AA151)),0)</f>
        <v>0</v>
      </c>
      <c r="AC151" s="203">
        <f>IF(AND(AC$2&gt;$D151,AC$2&lt;=EOMONTH($D151,MatCF)),MIN(AC$77-SUM(AC$92:AC150),$F151-SUM($G151:AB151)),0)</f>
        <v>0</v>
      </c>
      <c r="AD151" s="203">
        <f>IF(AND(AD$2&gt;$D151,AD$2&lt;=EOMONTH($D151,MatCF)),MIN(AD$77-SUM(AD$92:AD150),$F151-SUM($G151:AC151)),0)</f>
        <v>0</v>
      </c>
      <c r="AE151" s="203">
        <f>IF(AND(AE$2&gt;$D151,AE$2&lt;=EOMONTH($D151,MatCF)),MIN(AE$77-SUM(AE$92:AE150),$F151-SUM($G151:AD151)),0)</f>
        <v>0</v>
      </c>
      <c r="AF151" s="203">
        <f>IF(AND(AF$2&gt;$D151,AF$2&lt;=EOMONTH($D151,MatCF)),MIN(AF$77-SUM(AF$92:AF150),$F151-SUM($G151:AE151)),0)</f>
        <v>0</v>
      </c>
      <c r="AG151" s="203">
        <f>IF(AND(AG$2&gt;$D151,AG$2&lt;=EOMONTH($D151,MatCF)),MIN(AG$77-SUM(AG$92:AG150),$F151-SUM($G151:AF151)),0)</f>
        <v>0</v>
      </c>
      <c r="AH151" s="203">
        <f>IF(AND(AH$2&gt;$D151,AH$2&lt;=EOMONTH($D151,MatCF)),MIN(AH$77-SUM(AH$92:AH150),$F151-SUM($G151:AG151)),0)</f>
        <v>0</v>
      </c>
      <c r="AI151" s="203">
        <f>IF(AND(AI$2&gt;$D151,AI$2&lt;=EOMONTH($D151,MatCF)),MIN(AI$77-SUM(AI$92:AI150),$F151-SUM($G151:AH151)),0)</f>
        <v>0</v>
      </c>
      <c r="AJ151" s="203">
        <f>IF(AND(AJ$2&gt;$D151,AJ$2&lt;=EOMONTH($D151,MatCF)),MIN(AJ$77-SUM(AJ$92:AJ150),$F151-SUM($G151:AI151)),0)</f>
        <v>0</v>
      </c>
      <c r="AK151" s="203">
        <f>IF(AND(AK$2&gt;$D151,AK$2&lt;=EOMONTH($D151,MatCF)),MIN(AK$77-SUM(AK$92:AK150),$F151-SUM($G151:AJ151)),0)</f>
        <v>0</v>
      </c>
      <c r="AL151" s="203">
        <f>IF(AND(AL$2&gt;$D151,AL$2&lt;=EOMONTH($D151,MatCF)),MIN(AL$77-SUM(AL$92:AL150),$F151-SUM($G151:AK151)),0)</f>
        <v>0</v>
      </c>
      <c r="AM151" s="203">
        <f>IF(AND(AM$2&gt;$D151,AM$2&lt;=EOMONTH($D151,MatCF)),MIN(AM$77-SUM(AM$92:AM150),$F151-SUM($G151:AL151)),0)</f>
        <v>0</v>
      </c>
      <c r="AN151" s="203">
        <f>IF(AND(AN$2&gt;$D151,AN$2&lt;=EOMONTH($D151,MatCF)),MIN(AN$77-SUM(AN$92:AN150),$F151-SUM($G151:AM151)),0)</f>
        <v>0</v>
      </c>
      <c r="AO151" s="203">
        <f>IF(AND(AO$2&gt;$D151,AO$2&lt;=EOMONTH($D151,MatCF)),MIN(AO$77-SUM(AO$92:AO150),$F151-SUM($G151:AN151)),0)</f>
        <v>0</v>
      </c>
      <c r="AP151" s="203">
        <f>IF(AND(AP$2&gt;$D151,AP$2&lt;=EOMONTH($D151,MatCF)),MIN(AP$77-SUM(AP$92:AP150),$F151-SUM($G151:AO151)),0)</f>
        <v>0</v>
      </c>
      <c r="AQ151" s="203">
        <f>IF(AND(AQ$2&gt;$D151,AQ$2&lt;=EOMONTH($D151,MatCF)),MIN(AQ$77-SUM(AQ$92:AQ150),$F151-SUM($G151:AP151)),0)</f>
        <v>0</v>
      </c>
      <c r="AR151" s="203">
        <f>IF(AND(AR$2&gt;$D151,AR$2&lt;=EOMONTH($D151,MatCF)),MIN(AR$77-SUM(AR$92:AR150),$F151-SUM($G151:AQ151)),0)</f>
        <v>0</v>
      </c>
      <c r="AS151" s="203">
        <f>IF(AND(AS$2&gt;$D151,AS$2&lt;=EOMONTH($D151,MatCF)),MIN(AS$77-SUM(AS$92:AS150),$F151-SUM($G151:AR151)),0)</f>
        <v>0</v>
      </c>
      <c r="AT151" s="203">
        <f>IF(AND(AT$2&gt;$D151,AT$2&lt;=EOMONTH($D151,MatCF)),MIN(AT$77-SUM(AT$92:AT150),$F151-SUM($G151:AS151)),0)</f>
        <v>0</v>
      </c>
      <c r="AU151" s="203">
        <f>IF(AND(AU$2&gt;$D151,AU$2&lt;=EOMONTH($D151,MatCF)),MIN(AU$77-SUM(AU$92:AU150),$F151-SUM($G151:AT151)),0)</f>
        <v>0</v>
      </c>
      <c r="AV151" s="203">
        <f>IF(AND(AV$2&gt;$D151,AV$2&lt;=EOMONTH($D151,MatCF)),MIN(AV$77-SUM(AV$92:AV150),$F151-SUM($G151:AU151)),0)</f>
        <v>0</v>
      </c>
      <c r="AW151" s="203">
        <f>IF(AND(AW$2&gt;$D151,AW$2&lt;=EOMONTH($D151,MatCF)),MIN(AW$77-SUM(AW$92:AW150),$F151-SUM($G151:AV151)),0)</f>
        <v>0</v>
      </c>
      <c r="AX151" s="203">
        <f>IF(AND(AX$2&gt;$D151,AX$2&lt;=EOMONTH($D151,MatCF)),MIN(AX$77-SUM(AX$92:AX150),$F151-SUM($G151:AW151)),0)</f>
        <v>0</v>
      </c>
      <c r="AY151" s="203">
        <f>IF(AND(AY$2&gt;$D151,AY$2&lt;=EOMONTH($D151,MatCF)),MIN(AY$77-SUM(AY$92:AY150),$F151-SUM($G151:AX151)),0)</f>
        <v>0</v>
      </c>
      <c r="AZ151" s="203">
        <f>IF(AND(AZ$2&gt;$D151,AZ$2&lt;=EOMONTH($D151,MatCF)),MIN(AZ$77-SUM(AZ$92:AZ150),$F151-SUM($G151:AY151)),0)</f>
        <v>0</v>
      </c>
      <c r="BA151" s="203">
        <f>IF(AND(BA$2&gt;$D151,BA$2&lt;=EOMONTH($D151,MatCF)),MIN(BA$77-SUM(BA$92:BA150),$F151-SUM($G151:AZ151)),0)</f>
        <v>0</v>
      </c>
      <c r="BB151" s="203">
        <f>IF(AND(BB$2&gt;$D151,BB$2&lt;=EOMONTH($D151,MatCF)),MIN(BB$77-SUM(BB$92:BB150),$F151-SUM($G151:BA151)),0)</f>
        <v>0</v>
      </c>
      <c r="BC151" s="203">
        <f>IF(AND(BC$2&gt;$D151,BC$2&lt;=EOMONTH($D151,MatCF)),MIN(BC$77-SUM(BC$92:BC150),$F151-SUM($G151:BB151)),0)</f>
        <v>0</v>
      </c>
      <c r="BD151" s="203">
        <f>IF(AND(BD$2&gt;$D151,BD$2&lt;=EOMONTH($D151,MatCF)),MIN(BD$77-SUM(BD$92:BD150),$F151-SUM($G151:BC151)),0)</f>
        <v>0</v>
      </c>
      <c r="BE151" s="203">
        <f>IF(AND(BE$2&gt;$D151,BE$2&lt;=EOMONTH($D151,MatCF)),MIN(BE$77-SUM(BE$92:BE150),$F151-SUM($G151:BD151)),0)</f>
        <v>0</v>
      </c>
      <c r="BF151" s="203">
        <f>IF(AND(BF$2&gt;$D151,BF$2&lt;=EOMONTH($D151,MatCF)),MIN(BF$77-SUM(BF$92:BF150),$F151-SUM($G151:BE151)),0)</f>
        <v>0</v>
      </c>
      <c r="BG151" s="203">
        <f>IF(AND(BG$2&gt;$D151,BG$2&lt;=EOMONTH($D151,MatCF)),MIN(BG$77-SUM(BG$92:BG150),$F151-SUM($G151:BF151)),0)</f>
        <v>0</v>
      </c>
      <c r="BH151" s="203">
        <f>IF(AND(BH$2&gt;$D151,BH$2&lt;=EOMONTH($D151,MatCF)),MIN(BH$77-SUM(BH$92:BH150),$F151-SUM($G151:BG151)),0)</f>
        <v>0</v>
      </c>
      <c r="BI151" s="203">
        <f>IF(AND(BI$2&gt;$D151,BI$2&lt;=EOMONTH($D151,MatCF)),MIN(BI$77-SUM(BI$92:BI150),$F151-SUM($G151:BH151)),0)</f>
        <v>0</v>
      </c>
      <c r="BJ151" s="203">
        <f>IF(AND(BJ$2&gt;$D151,BJ$2&lt;=EOMONTH($D151,MatCF)),MIN(BJ$77-SUM(BJ$92:BJ150),$F151-SUM($G151:BI151)),0)</f>
        <v>0</v>
      </c>
      <c r="BK151" s="203">
        <f>IF(AND(BK$2&gt;$D151,BK$2&lt;=EOMONTH($D151,MatCF)),MIN(BK$77-SUM(BK$92:BK150),$F151-SUM($G151:BJ151)),0)</f>
        <v>0</v>
      </c>
      <c r="BL151" s="203">
        <f>IF(AND(BL$2&gt;$D151,BL$2&lt;=EOMONTH($D151,MatCF)),MIN(BL$77-SUM(BL$92:BL150),$F151-SUM($G151:BK151)),0)</f>
        <v>0</v>
      </c>
      <c r="BM151" s="203">
        <f>IF(AND(BM$2&gt;$D151,BM$2&lt;=EOMONTH($D151,MatCF)),MIN(BM$77-SUM(BM$92:BM150),$F151-SUM($G151:BL151)),0)</f>
        <v>0</v>
      </c>
      <c r="BN151" s="203">
        <f>IF(AND(BN$2&gt;$D151,BN$2&lt;=EOMONTH($D151,MatCF)),MIN(BN$77-SUM(BN$92:BN150),$F151-SUM($G151:BM151)),0)</f>
        <v>0</v>
      </c>
      <c r="BO151" s="203">
        <f ca="1">IF(AND(BO$2&gt;$D151,BO$2&lt;=EOMONTH($D151,MatCF)),MIN(BO$77-SUM(BO$92:BO150),$F151-SUM($G151:BN151)),0)</f>
        <v>0</v>
      </c>
      <c r="BP151" s="203">
        <f ca="1">IF(AND(BP$2&gt;$D151,BP$2&lt;=EOMONTH($D151,MatCF)),MIN(BP$77-SUM(BP$92:BP150),$F151-SUM($G151:BO151)),0)</f>
        <v>0</v>
      </c>
      <c r="BQ151" s="203">
        <f ca="1">IF(AND(BQ$2&gt;$D151,BQ$2&lt;=EOMONTH($D151,MatCF)),MIN(BQ$77-SUM(BQ$92:BQ150),$F151-SUM($G151:BP151)),0)</f>
        <v>0</v>
      </c>
      <c r="BR151" s="203">
        <f ca="1">IF(AND(BR$2&gt;$D151,BR$2&lt;=EOMONTH($D151,MatCF)),MIN(BR$77-SUM(BR$92:BR150),$F151-SUM($G151:BQ151)),0)</f>
        <v>0</v>
      </c>
      <c r="BS151" s="203">
        <f ca="1">IF(AND(BS$2&gt;$D151,BS$2&lt;=EOMONTH($D151,MatCF)),MIN(BS$77-SUM(BS$92:BS150),$F151-SUM($G151:BR151)),0)</f>
        <v>0</v>
      </c>
      <c r="BT151" s="203">
        <f ca="1">IF(AND(BT$2&gt;$D151,BT$2&lt;=EOMONTH($D151,MatCF)),MIN(BT$77-SUM(BT$92:BT150),$F151-SUM($G151:BS151)),0)</f>
        <v>0</v>
      </c>
      <c r="BU151" s="203">
        <f ca="1">IF(AND(BU$2&gt;$D151,BU$2&lt;=EOMONTH($D151,MatCF)),MIN(BU$77-SUM(BU$92:BU150),$F151-SUM($G151:BT151)),0)</f>
        <v>0</v>
      </c>
      <c r="BV151" s="203">
        <f ca="1">IF(AND(BV$2&gt;$D151,BV$2&lt;=EOMONTH($D151,MatCF)),MIN(BV$77-SUM(BV$92:BV150),$F151-SUM($G151:BU151)),0)</f>
        <v>0</v>
      </c>
      <c r="BW151" s="203">
        <f ca="1">IF(AND(BW$2&gt;$D151,BW$2&lt;=EOMONTH($D151,MatCF)),MIN(BW$77-SUM(BW$92:BW150),$F151-SUM($G151:BV151)),0)</f>
        <v>0</v>
      </c>
      <c r="BX151" s="203">
        <f ca="1">IF(AND(BX$2&gt;$D151,BX$2&lt;=EOMONTH($D151,MatCF)),MIN(BX$77-SUM(BX$92:BX150),$F151-SUM($G151:BW151)),0)</f>
        <v>0</v>
      </c>
      <c r="BY151" s="203">
        <f ca="1">IF(AND(BY$2&gt;$D151,BY$2&lt;=EOMONTH($D151,MatCF)),MIN(BY$77-SUM(BY$92:BY150),$F151-SUM($G151:BX151)),0)</f>
        <v>0</v>
      </c>
      <c r="BZ151" s="203">
        <f ca="1">IF(AND(BZ$2&gt;$D151,BZ$2&lt;=EOMONTH($D151,MatCF)),MIN(BZ$77-SUM(BZ$92:BZ150),$F151-SUM($G151:BY151)),0)</f>
        <v>0</v>
      </c>
      <c r="CA151" s="203">
        <f ca="1">IF(AND(CA$2&gt;$D151,CA$2&lt;=EOMONTH($D151,MatCF)),MIN(CA$77-SUM(CA$92:CA150),$F151-SUM($G151:BZ151)),0)</f>
        <v>0</v>
      </c>
      <c r="CB151" s="203">
        <f ca="1">IF(AND(CB$2&gt;$D151,CB$2&lt;=EOMONTH($D151,MatCF)),MIN(CB$77-SUM(CB$92:CB150),$F151-SUM($G151:CA151)),0)</f>
        <v>0</v>
      </c>
      <c r="CC151" s="203">
        <f ca="1">IF(AND(CC$2&gt;$D151,CC$2&lt;=EOMONTH($D151,MatCF)),MIN(CC$77-SUM(CC$92:CC150),$F151-SUM($G151:CB151)),0)</f>
        <v>0</v>
      </c>
      <c r="CD151" s="203">
        <f ca="1">IF(AND(CD$2&gt;$D151,CD$2&lt;=EOMONTH($D151,MatCF)),MIN(CD$77-SUM(CD$92:CD150),$F151-SUM($G151:CC151)),0)</f>
        <v>0</v>
      </c>
      <c r="CE151" s="203">
        <f ca="1">IF(AND(CE$2&gt;$D151,CE$2&lt;=EOMONTH($D151,MatCF)),MIN(CE$77-SUM(CE$92:CE150),$F151-SUM($G151:CD151)),0)</f>
        <v>0</v>
      </c>
      <c r="CF151" s="203">
        <f ca="1">IF(AND(CF$2&gt;$D151,CF$2&lt;=EOMONTH($D151,MatCF)),MIN(CF$77-SUM(CF$92:CF150),$F151-SUM($G151:CE151)),0)</f>
        <v>0</v>
      </c>
      <c r="CG151" s="203">
        <f ca="1">IF(AND(CG$2&gt;$D151,CG$2&lt;=EOMONTH($D151,MatCF)),MIN(CG$77-SUM(CG$92:CG150),$F151-SUM($G151:CF151)),0)</f>
        <v>0</v>
      </c>
      <c r="CH151" s="203">
        <f ca="1">IF(AND(CH$2&gt;$D151,CH$2&lt;=EOMONTH($D151,MatCF)),MIN(CH$77-SUM(CH$92:CH150),$F151-SUM($G151:CG151)),0)</f>
        <v>0</v>
      </c>
      <c r="CI151" s="203">
        <f ca="1">IF(AND(CI$2&gt;$D151,CI$2&lt;=EOMONTH($D151,MatCF)),MIN(CI$77-SUM(CI$92:CI150),$F151-SUM($G151:CH151)),0)</f>
        <v>0</v>
      </c>
      <c r="CJ151" s="203">
        <f ca="1">IF(AND(CJ$2&gt;$D151,CJ$2&lt;=EOMONTH($D151,MatCF)),MIN(CJ$77-SUM(CJ$92:CJ150),$F151-SUM($G151:CI151)),0)</f>
        <v>0</v>
      </c>
      <c r="CK151" s="203">
        <f ca="1">IF(AND(CK$2&gt;$D151,CK$2&lt;=EOMONTH($D151,MatCF)),MIN(CK$77-SUM(CK$92:CK150),$F151-SUM($G151:CJ151)),0)</f>
        <v>0</v>
      </c>
      <c r="CL151" s="203">
        <f ca="1">IF(AND(CL$2&gt;$D151,CL$2&lt;=EOMONTH($D151,MatCF)),MIN(CL$77-SUM(CL$92:CL150),$F151-SUM($G151:CK151)),0)</f>
        <v>0</v>
      </c>
      <c r="CM151" s="203">
        <f ca="1">IF(AND(CM$2&gt;$D151,CM$2&lt;=EOMONTH($D151,MatCF)),MIN(CM$77-SUM(CM$92:CM150),$F151-SUM($G151:CL151)),0)</f>
        <v>0</v>
      </c>
      <c r="CN151" s="203">
        <f ca="1">IF(AND(CN$2&gt;$D151,CN$2&lt;=EOMONTH($D151,MatCF)),MIN(CN$77-SUM(CN$92:CN150),$F151-SUM($G151:CM151)),0)</f>
        <v>0</v>
      </c>
      <c r="CO151" s="203">
        <f ca="1">IF(AND(CO$2&gt;$D151,CO$2&lt;=EOMONTH($D151,MatCF)),MIN(CO$77-SUM(CO$92:CO150),$F151-SUM($G151:CN151)),0)</f>
        <v>0</v>
      </c>
      <c r="CP151" s="203">
        <f ca="1">IF(AND(CP$2&gt;$D151,CP$2&lt;=EOMONTH($D151,MatCF)),MIN(CP$77-SUM(CP$92:CP150),$F151-SUM($G151:CO151)),0)</f>
        <v>0</v>
      </c>
      <c r="CQ151" s="203">
        <f ca="1">IF(AND(CQ$2&gt;$D151,CQ$2&lt;=EOMONTH($D151,MatCF)),MIN(CQ$77-SUM(CQ$92:CQ150),$F151-SUM($G151:CP151)),0)</f>
        <v>0</v>
      </c>
      <c r="CR151" s="203">
        <f ca="1">IF(AND(CR$2&gt;$D151,CR$2&lt;=EOMONTH($D151,MatCF)),MIN(CR$77-SUM(CR$92:CR150),$F151-SUM($G151:CQ151)),0)</f>
        <v>0</v>
      </c>
      <c r="CS151" s="203">
        <f ca="1">IF(AND(CS$2&gt;$D151,CS$2&lt;=EOMONTH($D151,MatCF)),MIN(CS$77-SUM(CS$92:CS150),$F151-SUM($G151:CR151)),0)</f>
        <v>0</v>
      </c>
      <c r="CT151" s="203">
        <f ca="1">IF(AND(CT$2&gt;$D151,CT$2&lt;=EOMONTH($D151,MatCF)),MIN(CT$77-SUM(CT$92:CT150),$F151-SUM($G151:CS151)),0)</f>
        <v>0</v>
      </c>
      <c r="CU151" s="203">
        <f ca="1">IF(AND(CU$2&gt;$D151,CU$2&lt;=EOMONTH($D151,MatCF)),MIN(CU$77-SUM(CU$92:CU150),$F151-SUM($G151:CT151)),0)</f>
        <v>0</v>
      </c>
      <c r="CV151" s="203">
        <f ca="1">IF(AND(CV$2&gt;$D151,CV$2&lt;=EOMONTH($D151,MatCF)),MIN(CV$77-SUM(CV$92:CV150),$F151-SUM($G151:CU151)),0)</f>
        <v>0</v>
      </c>
      <c r="CW151" s="203">
        <f ca="1">IF(AND(CW$2&gt;$D151,CW$2&lt;=EOMONTH($D151,MatCF)),MIN(CW$77-SUM(CW$92:CW150),$F151-SUM($G151:CV151)),0)</f>
        <v>0</v>
      </c>
      <c r="CX151" s="203">
        <f ca="1">IF(AND(CX$2&gt;$D151,CX$2&lt;=EOMONTH($D151,MatCF)),MIN(CX$77-SUM(CX$92:CX150),$F151-SUM($G151:CW151)),0)</f>
        <v>0</v>
      </c>
      <c r="CY151" s="203">
        <f ca="1">IF(AND(CY$2&gt;$D151,CY$2&lt;=EOMONTH($D151,MatCF)),MIN(CY$77-SUM(CY$92:CY150),$F151-SUM($G151:CX151)),0)</f>
        <v>0</v>
      </c>
      <c r="CZ151" s="203">
        <f ca="1">IF(AND(CZ$2&gt;$D151,CZ$2&lt;=EOMONTH($D151,MatCF)),MIN(CZ$77-SUM(CZ$92:CZ150),$F151-SUM($G151:CY151)),0)</f>
        <v>0</v>
      </c>
      <c r="DA151" s="203">
        <f ca="1">IF(AND(DA$2&gt;$D151,DA$2&lt;=EOMONTH($D151,MatCF)),MIN(DA$77-SUM(DA$92:DA150),$F151-SUM($G151:CZ151)),0)</f>
        <v>0</v>
      </c>
      <c r="DB151" s="203">
        <f ca="1">IF(AND(DB$2&gt;$D151,DB$2&lt;=EOMONTH($D151,MatCF)),MIN(DB$77-SUM(DB$92:DB150),$F151-SUM($G151:DA151)),0)</f>
        <v>0</v>
      </c>
      <c r="DC151" s="203">
        <f ca="1">IF(AND(DC$2&gt;$D151,DC$2&lt;=EOMONTH($D151,MatCF)),MIN(DC$77-SUM(DC$92:DC150),$F151-SUM($G151:DB151)),0)</f>
        <v>0</v>
      </c>
      <c r="DD151" s="203">
        <f ca="1">IF(AND(DD$2&gt;$D151,DD$2&lt;=EOMONTH($D151,MatCF)),MIN(DD$77-SUM(DD$92:DD150),$F151-SUM($G151:DC151)),0)</f>
        <v>0</v>
      </c>
      <c r="DE151" s="203">
        <f ca="1">IF(AND(DE$2&gt;$D151,DE$2&lt;=EOMONTH($D151,MatCF)),MIN(DE$77-SUM(DE$92:DE150),$F151-SUM($G151:DD151)),0)</f>
        <v>0</v>
      </c>
      <c r="DF151" s="203">
        <f ca="1">IF(AND(DF$2&gt;$D151,DF$2&lt;=EOMONTH($D151,MatCF)),MIN(DF$77-SUM(DF$92:DF150),$F151-SUM($G151:DE151)),0)</f>
        <v>0</v>
      </c>
      <c r="DG151" s="203">
        <f ca="1">IF(AND(DG$2&gt;$D151,DG$2&lt;=EOMONTH($D151,MatCF)),MIN(DG$77-SUM(DG$92:DG150),$F151-SUM($G151:DF151)),0)</f>
        <v>0</v>
      </c>
      <c r="DH151" s="203">
        <f ca="1">IF(AND(DH$2&gt;$D151,DH$2&lt;=EOMONTH($D151,MatCF)),MIN(DH$77-SUM(DH$92:DH150),$F151-SUM($G151:DG151)),0)</f>
        <v>0</v>
      </c>
      <c r="DI151" s="203">
        <f ca="1">IF(AND(DI$2&gt;$D151,DI$2&lt;=EOMONTH($D151,MatCF)),MIN(DI$77-SUM(DI$92:DI150),$F151-SUM($G151:DH151)),0)</f>
        <v>0</v>
      </c>
      <c r="DJ151" s="203">
        <f ca="1">IF(AND(DJ$2&gt;$D151,DJ$2&lt;=EOMONTH($D151,MatCF)),MIN(DJ$77-SUM(DJ$92:DJ150),$F151-SUM($G151:DI151)),0)</f>
        <v>0</v>
      </c>
      <c r="DK151" s="203">
        <f ca="1">IF(AND(DK$2&gt;$D151,DK$2&lt;=EOMONTH($D151,MatCF)),MIN(DK$77-SUM(DK$92:DK150),$F151-SUM($G151:DJ151)),0)</f>
        <v>0</v>
      </c>
      <c r="DL151" s="203">
        <f ca="1">IF(AND(DL$2&gt;$D151,DL$2&lt;=EOMONTH($D151,MatCF)),MIN(DL$77-SUM(DL$92:DL150),$F151-SUM($G151:DK151)),0)</f>
        <v>0</v>
      </c>
      <c r="DM151" s="203">
        <f ca="1">IF(AND(DM$2&gt;$D151,DM$2&lt;=EOMONTH($D151,MatCF)),MIN(DM$77-SUM(DM$92:DM150),$F151-SUM($G151:DL151)),0)</f>
        <v>0</v>
      </c>
      <c r="DN151" s="203">
        <f ca="1">IF(AND(DN$2&gt;$D151,DN$2&lt;=EOMONTH($D151,MatCF)),MIN(DN$77-SUM(DN$92:DN150),$F151-SUM($G151:DM151)),0)</f>
        <v>0</v>
      </c>
      <c r="DO151" s="203">
        <f ca="1">IF(AND(DO$2&gt;$D151,DO$2&lt;=EOMONTH($D151,MatCF)),MIN(DO$77-SUM(DO$92:DO150),$F151-SUM($G151:DN151)),0)</f>
        <v>0</v>
      </c>
      <c r="DP151" s="203">
        <f ca="1">IF(AND(DP$2&gt;$D151,DP$2&lt;=EOMONTH($D151,MatCF)),MIN(DP$77-SUM(DP$92:DP150),$F151-SUM($G151:DO151)),0)</f>
        <v>0</v>
      </c>
      <c r="DQ151" s="203">
        <f ca="1">IF(AND(DQ$2&gt;$D151,DQ$2&lt;=EOMONTH($D151,MatCF)),MIN(DQ$77-SUM(DQ$92:DQ150),$F151-SUM($G151:DP151)),0)</f>
        <v>0</v>
      </c>
      <c r="DR151" s="203">
        <f ca="1">IF(AND(DR$2&gt;$D151,DR$2&lt;=EOMONTH($D151,MatCF)),MIN(DR$77-SUM(DR$92:DR150),$F151-SUM($G151:DQ151)),0)</f>
        <v>0</v>
      </c>
      <c r="DS151" s="203">
        <f ca="1">IF(AND(DS$2&gt;$D151,DS$2&lt;=EOMONTH($D151,MatCF)),MIN(DS$77-SUM(DS$92:DS150),$F151-SUM($G151:DR151)),0)</f>
        <v>0</v>
      </c>
    </row>
    <row r="152" spans="1:123" ht="12.5" x14ac:dyDescent="0.25">
      <c r="A152" s="171">
        <f t="shared" si="681"/>
        <v>60</v>
      </c>
      <c r="B152" s="171"/>
      <c r="C152" s="171"/>
      <c r="D152" s="226">
        <v>49399</v>
      </c>
      <c r="E152" s="171"/>
      <c r="F152" s="203">
        <f ca="1"/>
        <v>0</v>
      </c>
      <c r="G152" s="171"/>
      <c r="H152" s="203">
        <f>IF(AND(H$2&gt;$D152,H$2&lt;=EOMONTH($D152,MatCF)),MIN(H$77-SUM(H$92:H151),$F152-SUM(G152:$G152)),0)</f>
        <v>0</v>
      </c>
      <c r="I152" s="203">
        <f>IF(AND(I$2&gt;$D152,I$2&lt;=EOMONTH($D152,MatCF)),MIN(I$77-SUM(I$92:I151),$F152-SUM($G152:H152)),0)</f>
        <v>0</v>
      </c>
      <c r="J152" s="203">
        <f>IF(AND(J$2&gt;$D152,J$2&lt;=EOMONTH($D152,MatCF)),MIN(J$77-SUM(J$92:J151),$F152-SUM($G152:I152)),0)</f>
        <v>0</v>
      </c>
      <c r="K152" s="203">
        <f>IF(AND(K$2&gt;$D152,K$2&lt;=EOMONTH($D152,MatCF)),MIN(K$77-SUM(K$92:K151),$F152-SUM($G152:J152)),0)</f>
        <v>0</v>
      </c>
      <c r="L152" s="203">
        <f>IF(AND(L$2&gt;$D152,L$2&lt;=EOMONTH($D152,MatCF)),MIN(L$77-SUM(L$92:L151),$F152-SUM($G152:K152)),0)</f>
        <v>0</v>
      </c>
      <c r="M152" s="203">
        <f>IF(AND(M$2&gt;$D152,M$2&lt;=EOMONTH($D152,MatCF)),MIN(M$77-SUM(M$92:M151),$F152-SUM($G152:L152)),0)</f>
        <v>0</v>
      </c>
      <c r="N152" s="203">
        <f>IF(AND(N$2&gt;$D152,N$2&lt;=EOMONTH($D152,MatCF)),MIN(N$77-SUM(N$92:N151),$F152-SUM($G152:M152)),0)</f>
        <v>0</v>
      </c>
      <c r="O152" s="203">
        <f>IF(AND(O$2&gt;$D152,O$2&lt;=EOMONTH($D152,MatCF)),MIN(O$77-SUM(O$92:O151),$F152-SUM($G152:N152)),0)</f>
        <v>0</v>
      </c>
      <c r="P152" s="203">
        <f>IF(AND(P$2&gt;$D152,P$2&lt;=EOMONTH($D152,MatCF)),MIN(P$77-SUM(P$92:P151),$F152-SUM($G152:O152)),0)</f>
        <v>0</v>
      </c>
      <c r="Q152" s="203">
        <f>IF(AND(Q$2&gt;$D152,Q$2&lt;=EOMONTH($D152,MatCF)),MIN(Q$77-SUM(Q$92:Q151),$F152-SUM($G152:P152)),0)</f>
        <v>0</v>
      </c>
      <c r="R152" s="203">
        <f>IF(AND(R$2&gt;$D152,R$2&lt;=EOMONTH($D152,MatCF)),MIN(R$77-SUM(R$92:R151),$F152-SUM($G152:Q152)),0)</f>
        <v>0</v>
      </c>
      <c r="S152" s="203">
        <f>IF(AND(S$2&gt;$D152,S$2&lt;=EOMONTH($D152,MatCF)),MIN(S$77-SUM(S$92:S151),$F152-SUM($G152:R152)),0)</f>
        <v>0</v>
      </c>
      <c r="T152" s="203">
        <f>IF(AND(T$2&gt;$D152,T$2&lt;=EOMONTH($D152,MatCF)),MIN(T$77-SUM(T$92:T151),$F152-SUM($G152:S152)),0)</f>
        <v>0</v>
      </c>
      <c r="U152" s="203">
        <f>IF(AND(U$2&gt;$D152,U$2&lt;=EOMONTH($D152,MatCF)),MIN(U$77-SUM(U$92:U151),$F152-SUM($G152:T152)),0)</f>
        <v>0</v>
      </c>
      <c r="V152" s="203">
        <f>IF(AND(V$2&gt;$D152,V$2&lt;=EOMONTH($D152,MatCF)),MIN(V$77-SUM(V$92:V151),$F152-SUM($G152:U152)),0)</f>
        <v>0</v>
      </c>
      <c r="W152" s="203">
        <f>IF(AND(W$2&gt;$D152,W$2&lt;=EOMONTH($D152,MatCF)),MIN(W$77-SUM(W$92:W151),$F152-SUM($G152:V152)),0)</f>
        <v>0</v>
      </c>
      <c r="X152" s="203">
        <f>IF(AND(X$2&gt;$D152,X$2&lt;=EOMONTH($D152,MatCF)),MIN(X$77-SUM(X$92:X151),$F152-SUM($G152:W152)),0)</f>
        <v>0</v>
      </c>
      <c r="Y152" s="203">
        <f>IF(AND(Y$2&gt;$D152,Y$2&lt;=EOMONTH($D152,MatCF)),MIN(Y$77-SUM(Y$92:Y151),$F152-SUM($G152:X152)),0)</f>
        <v>0</v>
      </c>
      <c r="Z152" s="203">
        <f>IF(AND(Z$2&gt;$D152,Z$2&lt;=EOMONTH($D152,MatCF)),MIN(Z$77-SUM(Z$92:Z151),$F152-SUM($G152:Y152)),0)</f>
        <v>0</v>
      </c>
      <c r="AA152" s="203">
        <f>IF(AND(AA$2&gt;$D152,AA$2&lt;=EOMONTH($D152,MatCF)),MIN(AA$77-SUM(AA$92:AA151),$F152-SUM($G152:Z152)),0)</f>
        <v>0</v>
      </c>
      <c r="AB152" s="203">
        <f>IF(AND(AB$2&gt;$D152,AB$2&lt;=EOMONTH($D152,MatCF)),MIN(AB$77-SUM(AB$92:AB151),$F152-SUM($G152:AA152)),0)</f>
        <v>0</v>
      </c>
      <c r="AC152" s="203">
        <f>IF(AND(AC$2&gt;$D152,AC$2&lt;=EOMONTH($D152,MatCF)),MIN(AC$77-SUM(AC$92:AC151),$F152-SUM($G152:AB152)),0)</f>
        <v>0</v>
      </c>
      <c r="AD152" s="203">
        <f>IF(AND(AD$2&gt;$D152,AD$2&lt;=EOMONTH($D152,MatCF)),MIN(AD$77-SUM(AD$92:AD151),$F152-SUM($G152:AC152)),0)</f>
        <v>0</v>
      </c>
      <c r="AE152" s="203">
        <f>IF(AND(AE$2&gt;$D152,AE$2&lt;=EOMONTH($D152,MatCF)),MIN(AE$77-SUM(AE$92:AE151),$F152-SUM($G152:AD152)),0)</f>
        <v>0</v>
      </c>
      <c r="AF152" s="203">
        <f>IF(AND(AF$2&gt;$D152,AF$2&lt;=EOMONTH($D152,MatCF)),MIN(AF$77-SUM(AF$92:AF151),$F152-SUM($G152:AE152)),0)</f>
        <v>0</v>
      </c>
      <c r="AG152" s="203">
        <f>IF(AND(AG$2&gt;$D152,AG$2&lt;=EOMONTH($D152,MatCF)),MIN(AG$77-SUM(AG$92:AG151),$F152-SUM($G152:AF152)),0)</f>
        <v>0</v>
      </c>
      <c r="AH152" s="203">
        <f>IF(AND(AH$2&gt;$D152,AH$2&lt;=EOMONTH($D152,MatCF)),MIN(AH$77-SUM(AH$92:AH151),$F152-SUM($G152:AG152)),0)</f>
        <v>0</v>
      </c>
      <c r="AI152" s="203">
        <f>IF(AND(AI$2&gt;$D152,AI$2&lt;=EOMONTH($D152,MatCF)),MIN(AI$77-SUM(AI$92:AI151),$F152-SUM($G152:AH152)),0)</f>
        <v>0</v>
      </c>
      <c r="AJ152" s="203">
        <f>IF(AND(AJ$2&gt;$D152,AJ$2&lt;=EOMONTH($D152,MatCF)),MIN(AJ$77-SUM(AJ$92:AJ151),$F152-SUM($G152:AI152)),0)</f>
        <v>0</v>
      </c>
      <c r="AK152" s="203">
        <f>IF(AND(AK$2&gt;$D152,AK$2&lt;=EOMONTH($D152,MatCF)),MIN(AK$77-SUM(AK$92:AK151),$F152-SUM($G152:AJ152)),0)</f>
        <v>0</v>
      </c>
      <c r="AL152" s="203">
        <f>IF(AND(AL$2&gt;$D152,AL$2&lt;=EOMONTH($D152,MatCF)),MIN(AL$77-SUM(AL$92:AL151),$F152-SUM($G152:AK152)),0)</f>
        <v>0</v>
      </c>
      <c r="AM152" s="203">
        <f>IF(AND(AM$2&gt;$D152,AM$2&lt;=EOMONTH($D152,MatCF)),MIN(AM$77-SUM(AM$92:AM151),$F152-SUM($G152:AL152)),0)</f>
        <v>0</v>
      </c>
      <c r="AN152" s="203">
        <f>IF(AND(AN$2&gt;$D152,AN$2&lt;=EOMONTH($D152,MatCF)),MIN(AN$77-SUM(AN$92:AN151),$F152-SUM($G152:AM152)),0)</f>
        <v>0</v>
      </c>
      <c r="AO152" s="203">
        <f>IF(AND(AO$2&gt;$D152,AO$2&lt;=EOMONTH($D152,MatCF)),MIN(AO$77-SUM(AO$92:AO151),$F152-SUM($G152:AN152)),0)</f>
        <v>0</v>
      </c>
      <c r="AP152" s="203">
        <f>IF(AND(AP$2&gt;$D152,AP$2&lt;=EOMONTH($D152,MatCF)),MIN(AP$77-SUM(AP$92:AP151),$F152-SUM($G152:AO152)),0)</f>
        <v>0</v>
      </c>
      <c r="AQ152" s="203">
        <f>IF(AND(AQ$2&gt;$D152,AQ$2&lt;=EOMONTH($D152,MatCF)),MIN(AQ$77-SUM(AQ$92:AQ151),$F152-SUM($G152:AP152)),0)</f>
        <v>0</v>
      </c>
      <c r="AR152" s="203">
        <f>IF(AND(AR$2&gt;$D152,AR$2&lt;=EOMONTH($D152,MatCF)),MIN(AR$77-SUM(AR$92:AR151),$F152-SUM($G152:AQ152)),0)</f>
        <v>0</v>
      </c>
      <c r="AS152" s="203">
        <f>IF(AND(AS$2&gt;$D152,AS$2&lt;=EOMONTH($D152,MatCF)),MIN(AS$77-SUM(AS$92:AS151),$F152-SUM($G152:AR152)),0)</f>
        <v>0</v>
      </c>
      <c r="AT152" s="203">
        <f>IF(AND(AT$2&gt;$D152,AT$2&lt;=EOMONTH($D152,MatCF)),MIN(AT$77-SUM(AT$92:AT151),$F152-SUM($G152:AS152)),0)</f>
        <v>0</v>
      </c>
      <c r="AU152" s="203">
        <f>IF(AND(AU$2&gt;$D152,AU$2&lt;=EOMONTH($D152,MatCF)),MIN(AU$77-SUM(AU$92:AU151),$F152-SUM($G152:AT152)),0)</f>
        <v>0</v>
      </c>
      <c r="AV152" s="203">
        <f>IF(AND(AV$2&gt;$D152,AV$2&lt;=EOMONTH($D152,MatCF)),MIN(AV$77-SUM(AV$92:AV151),$F152-SUM($G152:AU152)),0)</f>
        <v>0</v>
      </c>
      <c r="AW152" s="203">
        <f>IF(AND(AW$2&gt;$D152,AW$2&lt;=EOMONTH($D152,MatCF)),MIN(AW$77-SUM(AW$92:AW151),$F152-SUM($G152:AV152)),0)</f>
        <v>0</v>
      </c>
      <c r="AX152" s="203">
        <f>IF(AND(AX$2&gt;$D152,AX$2&lt;=EOMONTH($D152,MatCF)),MIN(AX$77-SUM(AX$92:AX151),$F152-SUM($G152:AW152)),0)</f>
        <v>0</v>
      </c>
      <c r="AY152" s="203">
        <f>IF(AND(AY$2&gt;$D152,AY$2&lt;=EOMONTH($D152,MatCF)),MIN(AY$77-SUM(AY$92:AY151),$F152-SUM($G152:AX152)),0)</f>
        <v>0</v>
      </c>
      <c r="AZ152" s="203">
        <f>IF(AND(AZ$2&gt;$D152,AZ$2&lt;=EOMONTH($D152,MatCF)),MIN(AZ$77-SUM(AZ$92:AZ151),$F152-SUM($G152:AY152)),0)</f>
        <v>0</v>
      </c>
      <c r="BA152" s="203">
        <f>IF(AND(BA$2&gt;$D152,BA$2&lt;=EOMONTH($D152,MatCF)),MIN(BA$77-SUM(BA$92:BA151),$F152-SUM($G152:AZ152)),0)</f>
        <v>0</v>
      </c>
      <c r="BB152" s="203">
        <f>IF(AND(BB$2&gt;$D152,BB$2&lt;=EOMONTH($D152,MatCF)),MIN(BB$77-SUM(BB$92:BB151),$F152-SUM($G152:BA152)),0)</f>
        <v>0</v>
      </c>
      <c r="BC152" s="203">
        <f>IF(AND(BC$2&gt;$D152,BC$2&lt;=EOMONTH($D152,MatCF)),MIN(BC$77-SUM(BC$92:BC151),$F152-SUM($G152:BB152)),0)</f>
        <v>0</v>
      </c>
      <c r="BD152" s="203">
        <f>IF(AND(BD$2&gt;$D152,BD$2&lt;=EOMONTH($D152,MatCF)),MIN(BD$77-SUM(BD$92:BD151),$F152-SUM($G152:BC152)),0)</f>
        <v>0</v>
      </c>
      <c r="BE152" s="203">
        <f>IF(AND(BE$2&gt;$D152,BE$2&lt;=EOMONTH($D152,MatCF)),MIN(BE$77-SUM(BE$92:BE151),$F152-SUM($G152:BD152)),0)</f>
        <v>0</v>
      </c>
      <c r="BF152" s="203">
        <f>IF(AND(BF$2&gt;$D152,BF$2&lt;=EOMONTH($D152,MatCF)),MIN(BF$77-SUM(BF$92:BF151),$F152-SUM($G152:BE152)),0)</f>
        <v>0</v>
      </c>
      <c r="BG152" s="203">
        <f>IF(AND(BG$2&gt;$D152,BG$2&lt;=EOMONTH($D152,MatCF)),MIN(BG$77-SUM(BG$92:BG151),$F152-SUM($G152:BF152)),0)</f>
        <v>0</v>
      </c>
      <c r="BH152" s="203">
        <f>IF(AND(BH$2&gt;$D152,BH$2&lt;=EOMONTH($D152,MatCF)),MIN(BH$77-SUM(BH$92:BH151),$F152-SUM($G152:BG152)),0)</f>
        <v>0</v>
      </c>
      <c r="BI152" s="203">
        <f>IF(AND(BI$2&gt;$D152,BI$2&lt;=EOMONTH($D152,MatCF)),MIN(BI$77-SUM(BI$92:BI151),$F152-SUM($G152:BH152)),0)</f>
        <v>0</v>
      </c>
      <c r="BJ152" s="203">
        <f>IF(AND(BJ$2&gt;$D152,BJ$2&lt;=EOMONTH($D152,MatCF)),MIN(BJ$77-SUM(BJ$92:BJ151),$F152-SUM($G152:BI152)),0)</f>
        <v>0</v>
      </c>
      <c r="BK152" s="203">
        <f>IF(AND(BK$2&gt;$D152,BK$2&lt;=EOMONTH($D152,MatCF)),MIN(BK$77-SUM(BK$92:BK151),$F152-SUM($G152:BJ152)),0)</f>
        <v>0</v>
      </c>
      <c r="BL152" s="203">
        <f>IF(AND(BL$2&gt;$D152,BL$2&lt;=EOMONTH($D152,MatCF)),MIN(BL$77-SUM(BL$92:BL151),$F152-SUM($G152:BK152)),0)</f>
        <v>0</v>
      </c>
      <c r="BM152" s="203">
        <f>IF(AND(BM$2&gt;$D152,BM$2&lt;=EOMONTH($D152,MatCF)),MIN(BM$77-SUM(BM$92:BM151),$F152-SUM($G152:BL152)),0)</f>
        <v>0</v>
      </c>
      <c r="BN152" s="203">
        <f>IF(AND(BN$2&gt;$D152,BN$2&lt;=EOMONTH($D152,MatCF)),MIN(BN$77-SUM(BN$92:BN151),$F152-SUM($G152:BM152)),0)</f>
        <v>0</v>
      </c>
      <c r="BO152" s="203">
        <f>IF(AND(BO$2&gt;$D152,BO$2&lt;=EOMONTH($D152,MatCF)),MIN(BO$77-SUM(BO$92:BO151),$F152-SUM($G152:BN152)),0)</f>
        <v>0</v>
      </c>
      <c r="BP152" s="203">
        <f ca="1">IF(AND(BP$2&gt;$D152,BP$2&lt;=EOMONTH($D152,MatCF)),MIN(BP$77-SUM(BP$92:BP151),$F152-SUM($G152:BO152)),0)</f>
        <v>0</v>
      </c>
      <c r="BQ152" s="203">
        <f ca="1">IF(AND(BQ$2&gt;$D152,BQ$2&lt;=EOMONTH($D152,MatCF)),MIN(BQ$77-SUM(BQ$92:BQ151),$F152-SUM($G152:BP152)),0)</f>
        <v>0</v>
      </c>
      <c r="BR152" s="203">
        <f ca="1">IF(AND(BR$2&gt;$D152,BR$2&lt;=EOMONTH($D152,MatCF)),MIN(BR$77-SUM(BR$92:BR151),$F152-SUM($G152:BQ152)),0)</f>
        <v>0</v>
      </c>
      <c r="BS152" s="203">
        <f ca="1">IF(AND(BS$2&gt;$D152,BS$2&lt;=EOMONTH($D152,MatCF)),MIN(BS$77-SUM(BS$92:BS151),$F152-SUM($G152:BR152)),0)</f>
        <v>0</v>
      </c>
      <c r="BT152" s="203">
        <f ca="1">IF(AND(BT$2&gt;$D152,BT$2&lt;=EOMONTH($D152,MatCF)),MIN(BT$77-SUM(BT$92:BT151),$F152-SUM($G152:BS152)),0)</f>
        <v>0</v>
      </c>
      <c r="BU152" s="203">
        <f ca="1">IF(AND(BU$2&gt;$D152,BU$2&lt;=EOMONTH($D152,MatCF)),MIN(BU$77-SUM(BU$92:BU151),$F152-SUM($G152:BT152)),0)</f>
        <v>0</v>
      </c>
      <c r="BV152" s="203">
        <f ca="1">IF(AND(BV$2&gt;$D152,BV$2&lt;=EOMONTH($D152,MatCF)),MIN(BV$77-SUM(BV$92:BV151),$F152-SUM($G152:BU152)),0)</f>
        <v>0</v>
      </c>
      <c r="BW152" s="203">
        <f ca="1">IF(AND(BW$2&gt;$D152,BW$2&lt;=EOMONTH($D152,MatCF)),MIN(BW$77-SUM(BW$92:BW151),$F152-SUM($G152:BV152)),0)</f>
        <v>0</v>
      </c>
      <c r="BX152" s="203">
        <f ca="1">IF(AND(BX$2&gt;$D152,BX$2&lt;=EOMONTH($D152,MatCF)),MIN(BX$77-SUM(BX$92:BX151),$F152-SUM($G152:BW152)),0)</f>
        <v>0</v>
      </c>
      <c r="BY152" s="203">
        <f ca="1">IF(AND(BY$2&gt;$D152,BY$2&lt;=EOMONTH($D152,MatCF)),MIN(BY$77-SUM(BY$92:BY151),$F152-SUM($G152:BX152)),0)</f>
        <v>0</v>
      </c>
      <c r="BZ152" s="203">
        <f ca="1">IF(AND(BZ$2&gt;$D152,BZ$2&lt;=EOMONTH($D152,MatCF)),MIN(BZ$77-SUM(BZ$92:BZ151),$F152-SUM($G152:BY152)),0)</f>
        <v>0</v>
      </c>
      <c r="CA152" s="203">
        <f ca="1">IF(AND(CA$2&gt;$D152,CA$2&lt;=EOMONTH($D152,MatCF)),MIN(CA$77-SUM(CA$92:CA151),$F152-SUM($G152:BZ152)),0)</f>
        <v>0</v>
      </c>
      <c r="CB152" s="203">
        <f ca="1">IF(AND(CB$2&gt;$D152,CB$2&lt;=EOMONTH($D152,MatCF)),MIN(CB$77-SUM(CB$92:CB151),$F152-SUM($G152:CA152)),0)</f>
        <v>0</v>
      </c>
      <c r="CC152" s="203">
        <f ca="1">IF(AND(CC$2&gt;$D152,CC$2&lt;=EOMONTH($D152,MatCF)),MIN(CC$77-SUM(CC$92:CC151),$F152-SUM($G152:CB152)),0)</f>
        <v>0</v>
      </c>
      <c r="CD152" s="203">
        <f ca="1">IF(AND(CD$2&gt;$D152,CD$2&lt;=EOMONTH($D152,MatCF)),MIN(CD$77-SUM(CD$92:CD151),$F152-SUM($G152:CC152)),0)</f>
        <v>0</v>
      </c>
      <c r="CE152" s="203">
        <f ca="1">IF(AND(CE$2&gt;$D152,CE$2&lt;=EOMONTH($D152,MatCF)),MIN(CE$77-SUM(CE$92:CE151),$F152-SUM($G152:CD152)),0)</f>
        <v>0</v>
      </c>
      <c r="CF152" s="203">
        <f ca="1">IF(AND(CF$2&gt;$D152,CF$2&lt;=EOMONTH($D152,MatCF)),MIN(CF$77-SUM(CF$92:CF151),$F152-SUM($G152:CE152)),0)</f>
        <v>0</v>
      </c>
      <c r="CG152" s="203">
        <f ca="1">IF(AND(CG$2&gt;$D152,CG$2&lt;=EOMONTH($D152,MatCF)),MIN(CG$77-SUM(CG$92:CG151),$F152-SUM($G152:CF152)),0)</f>
        <v>0</v>
      </c>
      <c r="CH152" s="203">
        <f ca="1">IF(AND(CH$2&gt;$D152,CH$2&lt;=EOMONTH($D152,MatCF)),MIN(CH$77-SUM(CH$92:CH151),$F152-SUM($G152:CG152)),0)</f>
        <v>0</v>
      </c>
      <c r="CI152" s="203">
        <f ca="1">IF(AND(CI$2&gt;$D152,CI$2&lt;=EOMONTH($D152,MatCF)),MIN(CI$77-SUM(CI$92:CI151),$F152-SUM($G152:CH152)),0)</f>
        <v>0</v>
      </c>
      <c r="CJ152" s="203">
        <f ca="1">IF(AND(CJ$2&gt;$D152,CJ$2&lt;=EOMONTH($D152,MatCF)),MIN(CJ$77-SUM(CJ$92:CJ151),$F152-SUM($G152:CI152)),0)</f>
        <v>0</v>
      </c>
      <c r="CK152" s="203">
        <f ca="1">IF(AND(CK$2&gt;$D152,CK$2&lt;=EOMONTH($D152,MatCF)),MIN(CK$77-SUM(CK$92:CK151),$F152-SUM($G152:CJ152)),0)</f>
        <v>0</v>
      </c>
      <c r="CL152" s="203">
        <f ca="1">IF(AND(CL$2&gt;$D152,CL$2&lt;=EOMONTH($D152,MatCF)),MIN(CL$77-SUM(CL$92:CL151),$F152-SUM($G152:CK152)),0)</f>
        <v>0</v>
      </c>
      <c r="CM152" s="203">
        <f ca="1">IF(AND(CM$2&gt;$D152,CM$2&lt;=EOMONTH($D152,MatCF)),MIN(CM$77-SUM(CM$92:CM151),$F152-SUM($G152:CL152)),0)</f>
        <v>0</v>
      </c>
      <c r="CN152" s="203">
        <f ca="1">IF(AND(CN$2&gt;$D152,CN$2&lt;=EOMONTH($D152,MatCF)),MIN(CN$77-SUM(CN$92:CN151),$F152-SUM($G152:CM152)),0)</f>
        <v>0</v>
      </c>
      <c r="CO152" s="203">
        <f ca="1">IF(AND(CO$2&gt;$D152,CO$2&lt;=EOMONTH($D152,MatCF)),MIN(CO$77-SUM(CO$92:CO151),$F152-SUM($G152:CN152)),0)</f>
        <v>0</v>
      </c>
      <c r="CP152" s="203">
        <f ca="1">IF(AND(CP$2&gt;$D152,CP$2&lt;=EOMONTH($D152,MatCF)),MIN(CP$77-SUM(CP$92:CP151),$F152-SUM($G152:CO152)),0)</f>
        <v>0</v>
      </c>
      <c r="CQ152" s="203">
        <f ca="1">IF(AND(CQ$2&gt;$D152,CQ$2&lt;=EOMONTH($D152,MatCF)),MIN(CQ$77-SUM(CQ$92:CQ151),$F152-SUM($G152:CP152)),0)</f>
        <v>0</v>
      </c>
      <c r="CR152" s="203">
        <f ca="1">IF(AND(CR$2&gt;$D152,CR$2&lt;=EOMONTH($D152,MatCF)),MIN(CR$77-SUM(CR$92:CR151),$F152-SUM($G152:CQ152)),0)</f>
        <v>0</v>
      </c>
      <c r="CS152" s="203">
        <f ca="1">IF(AND(CS$2&gt;$D152,CS$2&lt;=EOMONTH($D152,MatCF)),MIN(CS$77-SUM(CS$92:CS151),$F152-SUM($G152:CR152)),0)</f>
        <v>0</v>
      </c>
      <c r="CT152" s="203">
        <f ca="1">IF(AND(CT$2&gt;$D152,CT$2&lt;=EOMONTH($D152,MatCF)),MIN(CT$77-SUM(CT$92:CT151),$F152-SUM($G152:CS152)),0)</f>
        <v>0</v>
      </c>
      <c r="CU152" s="203">
        <f ca="1">IF(AND(CU$2&gt;$D152,CU$2&lt;=EOMONTH($D152,MatCF)),MIN(CU$77-SUM(CU$92:CU151),$F152-SUM($G152:CT152)),0)</f>
        <v>0</v>
      </c>
      <c r="CV152" s="203">
        <f ca="1">IF(AND(CV$2&gt;$D152,CV$2&lt;=EOMONTH($D152,MatCF)),MIN(CV$77-SUM(CV$92:CV151),$F152-SUM($G152:CU152)),0)</f>
        <v>0</v>
      </c>
      <c r="CW152" s="203">
        <f ca="1">IF(AND(CW$2&gt;$D152,CW$2&lt;=EOMONTH($D152,MatCF)),MIN(CW$77-SUM(CW$92:CW151),$F152-SUM($G152:CV152)),0)</f>
        <v>0</v>
      </c>
      <c r="CX152" s="203">
        <f ca="1">IF(AND(CX$2&gt;$D152,CX$2&lt;=EOMONTH($D152,MatCF)),MIN(CX$77-SUM(CX$92:CX151),$F152-SUM($G152:CW152)),0)</f>
        <v>0</v>
      </c>
      <c r="CY152" s="203">
        <f ca="1">IF(AND(CY$2&gt;$D152,CY$2&lt;=EOMONTH($D152,MatCF)),MIN(CY$77-SUM(CY$92:CY151),$F152-SUM($G152:CX152)),0)</f>
        <v>0</v>
      </c>
      <c r="CZ152" s="203">
        <f ca="1">IF(AND(CZ$2&gt;$D152,CZ$2&lt;=EOMONTH($D152,MatCF)),MIN(CZ$77-SUM(CZ$92:CZ151),$F152-SUM($G152:CY152)),0)</f>
        <v>0</v>
      </c>
      <c r="DA152" s="203">
        <f ca="1">IF(AND(DA$2&gt;$D152,DA$2&lt;=EOMONTH($D152,MatCF)),MIN(DA$77-SUM(DA$92:DA151),$F152-SUM($G152:CZ152)),0)</f>
        <v>0</v>
      </c>
      <c r="DB152" s="203">
        <f ca="1">IF(AND(DB$2&gt;$D152,DB$2&lt;=EOMONTH($D152,MatCF)),MIN(DB$77-SUM(DB$92:DB151),$F152-SUM($G152:DA152)),0)</f>
        <v>0</v>
      </c>
      <c r="DC152" s="203">
        <f ca="1">IF(AND(DC$2&gt;$D152,DC$2&lt;=EOMONTH($D152,MatCF)),MIN(DC$77-SUM(DC$92:DC151),$F152-SUM($G152:DB152)),0)</f>
        <v>0</v>
      </c>
      <c r="DD152" s="203">
        <f ca="1">IF(AND(DD$2&gt;$D152,DD$2&lt;=EOMONTH($D152,MatCF)),MIN(DD$77-SUM(DD$92:DD151),$F152-SUM($G152:DC152)),0)</f>
        <v>0</v>
      </c>
      <c r="DE152" s="203">
        <f ca="1">IF(AND(DE$2&gt;$D152,DE$2&lt;=EOMONTH($D152,MatCF)),MIN(DE$77-SUM(DE$92:DE151),$F152-SUM($G152:DD152)),0)</f>
        <v>0</v>
      </c>
      <c r="DF152" s="203">
        <f ca="1">IF(AND(DF$2&gt;$D152,DF$2&lt;=EOMONTH($D152,MatCF)),MIN(DF$77-SUM(DF$92:DF151),$F152-SUM($G152:DE152)),0)</f>
        <v>0</v>
      </c>
      <c r="DG152" s="203">
        <f ca="1">IF(AND(DG$2&gt;$D152,DG$2&lt;=EOMONTH($D152,MatCF)),MIN(DG$77-SUM(DG$92:DG151),$F152-SUM($G152:DF152)),0)</f>
        <v>0</v>
      </c>
      <c r="DH152" s="203">
        <f ca="1">IF(AND(DH$2&gt;$D152,DH$2&lt;=EOMONTH($D152,MatCF)),MIN(DH$77-SUM(DH$92:DH151),$F152-SUM($G152:DG152)),0)</f>
        <v>0</v>
      </c>
      <c r="DI152" s="203">
        <f ca="1">IF(AND(DI$2&gt;$D152,DI$2&lt;=EOMONTH($D152,MatCF)),MIN(DI$77-SUM(DI$92:DI151),$F152-SUM($G152:DH152)),0)</f>
        <v>0</v>
      </c>
      <c r="DJ152" s="203">
        <f ca="1">IF(AND(DJ$2&gt;$D152,DJ$2&lt;=EOMONTH($D152,MatCF)),MIN(DJ$77-SUM(DJ$92:DJ151),$F152-SUM($G152:DI152)),0)</f>
        <v>0</v>
      </c>
      <c r="DK152" s="203">
        <f ca="1">IF(AND(DK$2&gt;$D152,DK$2&lt;=EOMONTH($D152,MatCF)),MIN(DK$77-SUM(DK$92:DK151),$F152-SUM($G152:DJ152)),0)</f>
        <v>0</v>
      </c>
      <c r="DL152" s="203">
        <f ca="1">IF(AND(DL$2&gt;$D152,DL$2&lt;=EOMONTH($D152,MatCF)),MIN(DL$77-SUM(DL$92:DL151),$F152-SUM($G152:DK152)),0)</f>
        <v>0</v>
      </c>
      <c r="DM152" s="203">
        <f ca="1">IF(AND(DM$2&gt;$D152,DM$2&lt;=EOMONTH($D152,MatCF)),MIN(DM$77-SUM(DM$92:DM151),$F152-SUM($G152:DL152)),0)</f>
        <v>0</v>
      </c>
      <c r="DN152" s="203">
        <f ca="1">IF(AND(DN$2&gt;$D152,DN$2&lt;=EOMONTH($D152,MatCF)),MIN(DN$77-SUM(DN$92:DN151),$F152-SUM($G152:DM152)),0)</f>
        <v>0</v>
      </c>
      <c r="DO152" s="203">
        <f ca="1">IF(AND(DO$2&gt;$D152,DO$2&lt;=EOMONTH($D152,MatCF)),MIN(DO$77-SUM(DO$92:DO151),$F152-SUM($G152:DN152)),0)</f>
        <v>0</v>
      </c>
      <c r="DP152" s="203">
        <f ca="1">IF(AND(DP$2&gt;$D152,DP$2&lt;=EOMONTH($D152,MatCF)),MIN(DP$77-SUM(DP$92:DP151),$F152-SUM($G152:DO152)),0)</f>
        <v>0</v>
      </c>
      <c r="DQ152" s="203">
        <f ca="1">IF(AND(DQ$2&gt;$D152,DQ$2&lt;=EOMONTH($D152,MatCF)),MIN(DQ$77-SUM(DQ$92:DQ151),$F152-SUM($G152:DP152)),0)</f>
        <v>0</v>
      </c>
      <c r="DR152" s="203">
        <f ca="1">IF(AND(DR$2&gt;$D152,DR$2&lt;=EOMONTH($D152,MatCF)),MIN(DR$77-SUM(DR$92:DR151),$F152-SUM($G152:DQ152)),0)</f>
        <v>0</v>
      </c>
      <c r="DS152" s="203">
        <f ca="1">IF(AND(DS$2&gt;$D152,DS$2&lt;=EOMONTH($D152,MatCF)),MIN(DS$77-SUM(DS$92:DS151),$F152-SUM($G152:DR152)),0)</f>
        <v>0</v>
      </c>
    </row>
    <row r="153" spans="1:123" ht="12.5" x14ac:dyDescent="0.25">
      <c r="A153" s="171">
        <f t="shared" si="681"/>
        <v>61</v>
      </c>
      <c r="B153" s="171"/>
      <c r="C153" s="171"/>
      <c r="D153" s="226">
        <v>49490</v>
      </c>
      <c r="E153" s="171"/>
      <c r="F153" s="203">
        <f ca="1"/>
        <v>0</v>
      </c>
      <c r="G153" s="171"/>
      <c r="H153" s="203">
        <f>IF(AND(H$2&gt;$D153,H$2&lt;=EOMONTH($D153,MatCF)),MIN(H$77-SUM(H$92:H152),$F153-SUM(G153:$G153)),0)</f>
        <v>0</v>
      </c>
      <c r="I153" s="203">
        <f>IF(AND(I$2&gt;$D153,I$2&lt;=EOMONTH($D153,MatCF)),MIN(I$77-SUM(I$92:I152),$F153-SUM($G153:H153)),0)</f>
        <v>0</v>
      </c>
      <c r="J153" s="203">
        <f>IF(AND(J$2&gt;$D153,J$2&lt;=EOMONTH($D153,MatCF)),MIN(J$77-SUM(J$92:J152),$F153-SUM($G153:I153)),0)</f>
        <v>0</v>
      </c>
      <c r="K153" s="203">
        <f>IF(AND(K$2&gt;$D153,K$2&lt;=EOMONTH($D153,MatCF)),MIN(K$77-SUM(K$92:K152),$F153-SUM($G153:J153)),0)</f>
        <v>0</v>
      </c>
      <c r="L153" s="203">
        <f>IF(AND(L$2&gt;$D153,L$2&lt;=EOMONTH($D153,MatCF)),MIN(L$77-SUM(L$92:L152),$F153-SUM($G153:K153)),0)</f>
        <v>0</v>
      </c>
      <c r="M153" s="203">
        <f>IF(AND(M$2&gt;$D153,M$2&lt;=EOMONTH($D153,MatCF)),MIN(M$77-SUM(M$92:M152),$F153-SUM($G153:L153)),0)</f>
        <v>0</v>
      </c>
      <c r="N153" s="203">
        <f>IF(AND(N$2&gt;$D153,N$2&lt;=EOMONTH($D153,MatCF)),MIN(N$77-SUM(N$92:N152),$F153-SUM($G153:M153)),0)</f>
        <v>0</v>
      </c>
      <c r="O153" s="203">
        <f>IF(AND(O$2&gt;$D153,O$2&lt;=EOMONTH($D153,MatCF)),MIN(O$77-SUM(O$92:O152),$F153-SUM($G153:N153)),0)</f>
        <v>0</v>
      </c>
      <c r="P153" s="203">
        <f>IF(AND(P$2&gt;$D153,P$2&lt;=EOMONTH($D153,MatCF)),MIN(P$77-SUM(P$92:P152),$F153-SUM($G153:O153)),0)</f>
        <v>0</v>
      </c>
      <c r="Q153" s="203">
        <f>IF(AND(Q$2&gt;$D153,Q$2&lt;=EOMONTH($D153,MatCF)),MIN(Q$77-SUM(Q$92:Q152),$F153-SUM($G153:P153)),0)</f>
        <v>0</v>
      </c>
      <c r="R153" s="203">
        <f>IF(AND(R$2&gt;$D153,R$2&lt;=EOMONTH($D153,MatCF)),MIN(R$77-SUM(R$92:R152),$F153-SUM($G153:Q153)),0)</f>
        <v>0</v>
      </c>
      <c r="S153" s="203">
        <f>IF(AND(S$2&gt;$D153,S$2&lt;=EOMONTH($D153,MatCF)),MIN(S$77-SUM(S$92:S152),$F153-SUM($G153:R153)),0)</f>
        <v>0</v>
      </c>
      <c r="T153" s="203">
        <f>IF(AND(T$2&gt;$D153,T$2&lt;=EOMONTH($D153,MatCF)),MIN(T$77-SUM(T$92:T152),$F153-SUM($G153:S153)),0)</f>
        <v>0</v>
      </c>
      <c r="U153" s="203">
        <f>IF(AND(U$2&gt;$D153,U$2&lt;=EOMONTH($D153,MatCF)),MIN(U$77-SUM(U$92:U152),$F153-SUM($G153:T153)),0)</f>
        <v>0</v>
      </c>
      <c r="V153" s="203">
        <f>IF(AND(V$2&gt;$D153,V$2&lt;=EOMONTH($D153,MatCF)),MIN(V$77-SUM(V$92:V152),$F153-SUM($G153:U153)),0)</f>
        <v>0</v>
      </c>
      <c r="W153" s="203">
        <f>IF(AND(W$2&gt;$D153,W$2&lt;=EOMONTH($D153,MatCF)),MIN(W$77-SUM(W$92:W152),$F153-SUM($G153:V153)),0)</f>
        <v>0</v>
      </c>
      <c r="X153" s="203">
        <f>IF(AND(X$2&gt;$D153,X$2&lt;=EOMONTH($D153,MatCF)),MIN(X$77-SUM(X$92:X152),$F153-SUM($G153:W153)),0)</f>
        <v>0</v>
      </c>
      <c r="Y153" s="203">
        <f>IF(AND(Y$2&gt;$D153,Y$2&lt;=EOMONTH($D153,MatCF)),MIN(Y$77-SUM(Y$92:Y152),$F153-SUM($G153:X153)),0)</f>
        <v>0</v>
      </c>
      <c r="Z153" s="203">
        <f>IF(AND(Z$2&gt;$D153,Z$2&lt;=EOMONTH($D153,MatCF)),MIN(Z$77-SUM(Z$92:Z152),$F153-SUM($G153:Y153)),0)</f>
        <v>0</v>
      </c>
      <c r="AA153" s="203">
        <f>IF(AND(AA$2&gt;$D153,AA$2&lt;=EOMONTH($D153,MatCF)),MIN(AA$77-SUM(AA$92:AA152),$F153-SUM($G153:Z153)),0)</f>
        <v>0</v>
      </c>
      <c r="AB153" s="203">
        <f>IF(AND(AB$2&gt;$D153,AB$2&lt;=EOMONTH($D153,MatCF)),MIN(AB$77-SUM(AB$92:AB152),$F153-SUM($G153:AA153)),0)</f>
        <v>0</v>
      </c>
      <c r="AC153" s="203">
        <f>IF(AND(AC$2&gt;$D153,AC$2&lt;=EOMONTH($D153,MatCF)),MIN(AC$77-SUM(AC$92:AC152),$F153-SUM($G153:AB153)),0)</f>
        <v>0</v>
      </c>
      <c r="AD153" s="203">
        <f>IF(AND(AD$2&gt;$D153,AD$2&lt;=EOMONTH($D153,MatCF)),MIN(AD$77-SUM(AD$92:AD152),$F153-SUM($G153:AC153)),0)</f>
        <v>0</v>
      </c>
      <c r="AE153" s="203">
        <f>IF(AND(AE$2&gt;$D153,AE$2&lt;=EOMONTH($D153,MatCF)),MIN(AE$77-SUM(AE$92:AE152),$F153-SUM($G153:AD153)),0)</f>
        <v>0</v>
      </c>
      <c r="AF153" s="203">
        <f>IF(AND(AF$2&gt;$D153,AF$2&lt;=EOMONTH($D153,MatCF)),MIN(AF$77-SUM(AF$92:AF152),$F153-SUM($G153:AE153)),0)</f>
        <v>0</v>
      </c>
      <c r="AG153" s="203">
        <f>IF(AND(AG$2&gt;$D153,AG$2&lt;=EOMONTH($D153,MatCF)),MIN(AG$77-SUM(AG$92:AG152),$F153-SUM($G153:AF153)),0)</f>
        <v>0</v>
      </c>
      <c r="AH153" s="203">
        <f>IF(AND(AH$2&gt;$D153,AH$2&lt;=EOMONTH($D153,MatCF)),MIN(AH$77-SUM(AH$92:AH152),$F153-SUM($G153:AG153)),0)</f>
        <v>0</v>
      </c>
      <c r="AI153" s="203">
        <f>IF(AND(AI$2&gt;$D153,AI$2&lt;=EOMONTH($D153,MatCF)),MIN(AI$77-SUM(AI$92:AI152),$F153-SUM($G153:AH153)),0)</f>
        <v>0</v>
      </c>
      <c r="AJ153" s="203">
        <f>IF(AND(AJ$2&gt;$D153,AJ$2&lt;=EOMONTH($D153,MatCF)),MIN(AJ$77-SUM(AJ$92:AJ152),$F153-SUM($G153:AI153)),0)</f>
        <v>0</v>
      </c>
      <c r="AK153" s="203">
        <f>IF(AND(AK$2&gt;$D153,AK$2&lt;=EOMONTH($D153,MatCF)),MIN(AK$77-SUM(AK$92:AK152),$F153-SUM($G153:AJ153)),0)</f>
        <v>0</v>
      </c>
      <c r="AL153" s="203">
        <f>IF(AND(AL$2&gt;$D153,AL$2&lt;=EOMONTH($D153,MatCF)),MIN(AL$77-SUM(AL$92:AL152),$F153-SUM($G153:AK153)),0)</f>
        <v>0</v>
      </c>
      <c r="AM153" s="203">
        <f>IF(AND(AM$2&gt;$D153,AM$2&lt;=EOMONTH($D153,MatCF)),MIN(AM$77-SUM(AM$92:AM152),$F153-SUM($G153:AL153)),0)</f>
        <v>0</v>
      </c>
      <c r="AN153" s="203">
        <f>IF(AND(AN$2&gt;$D153,AN$2&lt;=EOMONTH($D153,MatCF)),MIN(AN$77-SUM(AN$92:AN152),$F153-SUM($G153:AM153)),0)</f>
        <v>0</v>
      </c>
      <c r="AO153" s="203">
        <f>IF(AND(AO$2&gt;$D153,AO$2&lt;=EOMONTH($D153,MatCF)),MIN(AO$77-SUM(AO$92:AO152),$F153-SUM($G153:AN153)),0)</f>
        <v>0</v>
      </c>
      <c r="AP153" s="203">
        <f>IF(AND(AP$2&gt;$D153,AP$2&lt;=EOMONTH($D153,MatCF)),MIN(AP$77-SUM(AP$92:AP152),$F153-SUM($G153:AO153)),0)</f>
        <v>0</v>
      </c>
      <c r="AQ153" s="203">
        <f>IF(AND(AQ$2&gt;$D153,AQ$2&lt;=EOMONTH($D153,MatCF)),MIN(AQ$77-SUM(AQ$92:AQ152),$F153-SUM($G153:AP153)),0)</f>
        <v>0</v>
      </c>
      <c r="AR153" s="203">
        <f>IF(AND(AR$2&gt;$D153,AR$2&lt;=EOMONTH($D153,MatCF)),MIN(AR$77-SUM(AR$92:AR152),$F153-SUM($G153:AQ153)),0)</f>
        <v>0</v>
      </c>
      <c r="AS153" s="203">
        <f>IF(AND(AS$2&gt;$D153,AS$2&lt;=EOMONTH($D153,MatCF)),MIN(AS$77-SUM(AS$92:AS152),$F153-SUM($G153:AR153)),0)</f>
        <v>0</v>
      </c>
      <c r="AT153" s="203">
        <f>IF(AND(AT$2&gt;$D153,AT$2&lt;=EOMONTH($D153,MatCF)),MIN(AT$77-SUM(AT$92:AT152),$F153-SUM($G153:AS153)),0)</f>
        <v>0</v>
      </c>
      <c r="AU153" s="203">
        <f>IF(AND(AU$2&gt;$D153,AU$2&lt;=EOMONTH($D153,MatCF)),MIN(AU$77-SUM(AU$92:AU152),$F153-SUM($G153:AT153)),0)</f>
        <v>0</v>
      </c>
      <c r="AV153" s="203">
        <f>IF(AND(AV$2&gt;$D153,AV$2&lt;=EOMONTH($D153,MatCF)),MIN(AV$77-SUM(AV$92:AV152),$F153-SUM($G153:AU153)),0)</f>
        <v>0</v>
      </c>
      <c r="AW153" s="203">
        <f>IF(AND(AW$2&gt;$D153,AW$2&lt;=EOMONTH($D153,MatCF)),MIN(AW$77-SUM(AW$92:AW152),$F153-SUM($G153:AV153)),0)</f>
        <v>0</v>
      </c>
      <c r="AX153" s="203">
        <f>IF(AND(AX$2&gt;$D153,AX$2&lt;=EOMONTH($D153,MatCF)),MIN(AX$77-SUM(AX$92:AX152),$F153-SUM($G153:AW153)),0)</f>
        <v>0</v>
      </c>
      <c r="AY153" s="203">
        <f>IF(AND(AY$2&gt;$D153,AY$2&lt;=EOMONTH($D153,MatCF)),MIN(AY$77-SUM(AY$92:AY152),$F153-SUM($G153:AX153)),0)</f>
        <v>0</v>
      </c>
      <c r="AZ153" s="203">
        <f>IF(AND(AZ$2&gt;$D153,AZ$2&lt;=EOMONTH($D153,MatCF)),MIN(AZ$77-SUM(AZ$92:AZ152),$F153-SUM($G153:AY153)),0)</f>
        <v>0</v>
      </c>
      <c r="BA153" s="203">
        <f>IF(AND(BA$2&gt;$D153,BA$2&lt;=EOMONTH($D153,MatCF)),MIN(BA$77-SUM(BA$92:BA152),$F153-SUM($G153:AZ153)),0)</f>
        <v>0</v>
      </c>
      <c r="BB153" s="203">
        <f>IF(AND(BB$2&gt;$D153,BB$2&lt;=EOMONTH($D153,MatCF)),MIN(BB$77-SUM(BB$92:BB152),$F153-SUM($G153:BA153)),0)</f>
        <v>0</v>
      </c>
      <c r="BC153" s="203">
        <f>IF(AND(BC$2&gt;$D153,BC$2&lt;=EOMONTH($D153,MatCF)),MIN(BC$77-SUM(BC$92:BC152),$F153-SUM($G153:BB153)),0)</f>
        <v>0</v>
      </c>
      <c r="BD153" s="203">
        <f>IF(AND(BD$2&gt;$D153,BD$2&lt;=EOMONTH($D153,MatCF)),MIN(BD$77-SUM(BD$92:BD152),$F153-SUM($G153:BC153)),0)</f>
        <v>0</v>
      </c>
      <c r="BE153" s="203">
        <f>IF(AND(BE$2&gt;$D153,BE$2&lt;=EOMONTH($D153,MatCF)),MIN(BE$77-SUM(BE$92:BE152),$F153-SUM($G153:BD153)),0)</f>
        <v>0</v>
      </c>
      <c r="BF153" s="203">
        <f>IF(AND(BF$2&gt;$D153,BF$2&lt;=EOMONTH($D153,MatCF)),MIN(BF$77-SUM(BF$92:BF152),$F153-SUM($G153:BE153)),0)</f>
        <v>0</v>
      </c>
      <c r="BG153" s="203">
        <f>IF(AND(BG$2&gt;$D153,BG$2&lt;=EOMONTH($D153,MatCF)),MIN(BG$77-SUM(BG$92:BG152),$F153-SUM($G153:BF153)),0)</f>
        <v>0</v>
      </c>
      <c r="BH153" s="203">
        <f>IF(AND(BH$2&gt;$D153,BH$2&lt;=EOMONTH($D153,MatCF)),MIN(BH$77-SUM(BH$92:BH152),$F153-SUM($G153:BG153)),0)</f>
        <v>0</v>
      </c>
      <c r="BI153" s="203">
        <f>IF(AND(BI$2&gt;$D153,BI$2&lt;=EOMONTH($D153,MatCF)),MIN(BI$77-SUM(BI$92:BI152),$F153-SUM($G153:BH153)),0)</f>
        <v>0</v>
      </c>
      <c r="BJ153" s="203">
        <f>IF(AND(BJ$2&gt;$D153,BJ$2&lt;=EOMONTH($D153,MatCF)),MIN(BJ$77-SUM(BJ$92:BJ152),$F153-SUM($G153:BI153)),0)</f>
        <v>0</v>
      </c>
      <c r="BK153" s="203">
        <f>IF(AND(BK$2&gt;$D153,BK$2&lt;=EOMONTH($D153,MatCF)),MIN(BK$77-SUM(BK$92:BK152),$F153-SUM($G153:BJ153)),0)</f>
        <v>0</v>
      </c>
      <c r="BL153" s="203">
        <f>IF(AND(BL$2&gt;$D153,BL$2&lt;=EOMONTH($D153,MatCF)),MIN(BL$77-SUM(BL$92:BL152),$F153-SUM($G153:BK153)),0)</f>
        <v>0</v>
      </c>
      <c r="BM153" s="203">
        <f>IF(AND(BM$2&gt;$D153,BM$2&lt;=EOMONTH($D153,MatCF)),MIN(BM$77-SUM(BM$92:BM152),$F153-SUM($G153:BL153)),0)</f>
        <v>0</v>
      </c>
      <c r="BN153" s="203">
        <f>IF(AND(BN$2&gt;$D153,BN$2&lt;=EOMONTH($D153,MatCF)),MIN(BN$77-SUM(BN$92:BN152),$F153-SUM($G153:BM153)),0)</f>
        <v>0</v>
      </c>
      <c r="BO153" s="203">
        <f>IF(AND(BO$2&gt;$D153,BO$2&lt;=EOMONTH($D153,MatCF)),MIN(BO$77-SUM(BO$92:BO152),$F153-SUM($G153:BN153)),0)</f>
        <v>0</v>
      </c>
      <c r="BP153" s="203">
        <f>IF(AND(BP$2&gt;$D153,BP$2&lt;=EOMONTH($D153,MatCF)),MIN(BP$77-SUM(BP$92:BP152),$F153-SUM($G153:BO153)),0)</f>
        <v>0</v>
      </c>
      <c r="BQ153" s="203">
        <f ca="1">IF(AND(BQ$2&gt;$D153,BQ$2&lt;=EOMONTH($D153,MatCF)),MIN(BQ$77-SUM(BQ$92:BQ152),$F153-SUM($G153:BP153)),0)</f>
        <v>0</v>
      </c>
      <c r="BR153" s="203">
        <f ca="1">IF(AND(BR$2&gt;$D153,BR$2&lt;=EOMONTH($D153,MatCF)),MIN(BR$77-SUM(BR$92:BR152),$F153-SUM($G153:BQ153)),0)</f>
        <v>0</v>
      </c>
      <c r="BS153" s="203">
        <f ca="1">IF(AND(BS$2&gt;$D153,BS$2&lt;=EOMONTH($D153,MatCF)),MIN(BS$77-SUM(BS$92:BS152),$F153-SUM($G153:BR153)),0)</f>
        <v>0</v>
      </c>
      <c r="BT153" s="203">
        <f ca="1">IF(AND(BT$2&gt;$D153,BT$2&lt;=EOMONTH($D153,MatCF)),MIN(BT$77-SUM(BT$92:BT152),$F153-SUM($G153:BS153)),0)</f>
        <v>0</v>
      </c>
      <c r="BU153" s="203">
        <f ca="1">IF(AND(BU$2&gt;$D153,BU$2&lt;=EOMONTH($D153,MatCF)),MIN(BU$77-SUM(BU$92:BU152),$F153-SUM($G153:BT153)),0)</f>
        <v>0</v>
      </c>
      <c r="BV153" s="203">
        <f ca="1">IF(AND(BV$2&gt;$D153,BV$2&lt;=EOMONTH($D153,MatCF)),MIN(BV$77-SUM(BV$92:BV152),$F153-SUM($G153:BU153)),0)</f>
        <v>0</v>
      </c>
      <c r="BW153" s="203">
        <f ca="1">IF(AND(BW$2&gt;$D153,BW$2&lt;=EOMONTH($D153,MatCF)),MIN(BW$77-SUM(BW$92:BW152),$F153-SUM($G153:BV153)),0)</f>
        <v>0</v>
      </c>
      <c r="BX153" s="203">
        <f ca="1">IF(AND(BX$2&gt;$D153,BX$2&lt;=EOMONTH($D153,MatCF)),MIN(BX$77-SUM(BX$92:BX152),$F153-SUM($G153:BW153)),0)</f>
        <v>0</v>
      </c>
      <c r="BY153" s="203">
        <f ca="1">IF(AND(BY$2&gt;$D153,BY$2&lt;=EOMONTH($D153,MatCF)),MIN(BY$77-SUM(BY$92:BY152),$F153-SUM($G153:BX153)),0)</f>
        <v>0</v>
      </c>
      <c r="BZ153" s="203">
        <f ca="1">IF(AND(BZ$2&gt;$D153,BZ$2&lt;=EOMONTH($D153,MatCF)),MIN(BZ$77-SUM(BZ$92:BZ152),$F153-SUM($G153:BY153)),0)</f>
        <v>0</v>
      </c>
      <c r="CA153" s="203">
        <f ca="1">IF(AND(CA$2&gt;$D153,CA$2&lt;=EOMONTH($D153,MatCF)),MIN(CA$77-SUM(CA$92:CA152),$F153-SUM($G153:BZ153)),0)</f>
        <v>0</v>
      </c>
      <c r="CB153" s="203">
        <f ca="1">IF(AND(CB$2&gt;$D153,CB$2&lt;=EOMONTH($D153,MatCF)),MIN(CB$77-SUM(CB$92:CB152),$F153-SUM($G153:CA153)),0)</f>
        <v>0</v>
      </c>
      <c r="CC153" s="203">
        <f ca="1">IF(AND(CC$2&gt;$D153,CC$2&lt;=EOMONTH($D153,MatCF)),MIN(CC$77-SUM(CC$92:CC152),$F153-SUM($G153:CB153)),0)</f>
        <v>0</v>
      </c>
      <c r="CD153" s="203">
        <f ca="1">IF(AND(CD$2&gt;$D153,CD$2&lt;=EOMONTH($D153,MatCF)),MIN(CD$77-SUM(CD$92:CD152),$F153-SUM($G153:CC153)),0)</f>
        <v>0</v>
      </c>
      <c r="CE153" s="203">
        <f ca="1">IF(AND(CE$2&gt;$D153,CE$2&lt;=EOMONTH($D153,MatCF)),MIN(CE$77-SUM(CE$92:CE152),$F153-SUM($G153:CD153)),0)</f>
        <v>0</v>
      </c>
      <c r="CF153" s="203">
        <f ca="1">IF(AND(CF$2&gt;$D153,CF$2&lt;=EOMONTH($D153,MatCF)),MIN(CF$77-SUM(CF$92:CF152),$F153-SUM($G153:CE153)),0)</f>
        <v>0</v>
      </c>
      <c r="CG153" s="203">
        <f ca="1">IF(AND(CG$2&gt;$D153,CG$2&lt;=EOMONTH($D153,MatCF)),MIN(CG$77-SUM(CG$92:CG152),$F153-SUM($G153:CF153)),0)</f>
        <v>0</v>
      </c>
      <c r="CH153" s="203">
        <f ca="1">IF(AND(CH$2&gt;$D153,CH$2&lt;=EOMONTH($D153,MatCF)),MIN(CH$77-SUM(CH$92:CH152),$F153-SUM($G153:CG153)),0)</f>
        <v>0</v>
      </c>
      <c r="CI153" s="203">
        <f ca="1">IF(AND(CI$2&gt;$D153,CI$2&lt;=EOMONTH($D153,MatCF)),MIN(CI$77-SUM(CI$92:CI152),$F153-SUM($G153:CH153)),0)</f>
        <v>0</v>
      </c>
      <c r="CJ153" s="203">
        <f ca="1">IF(AND(CJ$2&gt;$D153,CJ$2&lt;=EOMONTH($D153,MatCF)),MIN(CJ$77-SUM(CJ$92:CJ152),$F153-SUM($G153:CI153)),0)</f>
        <v>0</v>
      </c>
      <c r="CK153" s="203">
        <f ca="1">IF(AND(CK$2&gt;$D153,CK$2&lt;=EOMONTH($D153,MatCF)),MIN(CK$77-SUM(CK$92:CK152),$F153-SUM($G153:CJ153)),0)</f>
        <v>0</v>
      </c>
      <c r="CL153" s="203">
        <f ca="1">IF(AND(CL$2&gt;$D153,CL$2&lt;=EOMONTH($D153,MatCF)),MIN(CL$77-SUM(CL$92:CL152),$F153-SUM($G153:CK153)),0)</f>
        <v>0</v>
      </c>
      <c r="CM153" s="203">
        <f ca="1">IF(AND(CM$2&gt;$D153,CM$2&lt;=EOMONTH($D153,MatCF)),MIN(CM$77-SUM(CM$92:CM152),$F153-SUM($G153:CL153)),0)</f>
        <v>0</v>
      </c>
      <c r="CN153" s="203">
        <f ca="1">IF(AND(CN$2&gt;$D153,CN$2&lt;=EOMONTH($D153,MatCF)),MIN(CN$77-SUM(CN$92:CN152),$F153-SUM($G153:CM153)),0)</f>
        <v>0</v>
      </c>
      <c r="CO153" s="203">
        <f ca="1">IF(AND(CO$2&gt;$D153,CO$2&lt;=EOMONTH($D153,MatCF)),MIN(CO$77-SUM(CO$92:CO152),$F153-SUM($G153:CN153)),0)</f>
        <v>0</v>
      </c>
      <c r="CP153" s="203">
        <f ca="1">IF(AND(CP$2&gt;$D153,CP$2&lt;=EOMONTH($D153,MatCF)),MIN(CP$77-SUM(CP$92:CP152),$F153-SUM($G153:CO153)),0)</f>
        <v>0</v>
      </c>
      <c r="CQ153" s="203">
        <f ca="1">IF(AND(CQ$2&gt;$D153,CQ$2&lt;=EOMONTH($D153,MatCF)),MIN(CQ$77-SUM(CQ$92:CQ152),$F153-SUM($G153:CP153)),0)</f>
        <v>0</v>
      </c>
      <c r="CR153" s="203">
        <f ca="1">IF(AND(CR$2&gt;$D153,CR$2&lt;=EOMONTH($D153,MatCF)),MIN(CR$77-SUM(CR$92:CR152),$F153-SUM($G153:CQ153)),0)</f>
        <v>0</v>
      </c>
      <c r="CS153" s="203">
        <f ca="1">IF(AND(CS$2&gt;$D153,CS$2&lt;=EOMONTH($D153,MatCF)),MIN(CS$77-SUM(CS$92:CS152),$F153-SUM($G153:CR153)),0)</f>
        <v>0</v>
      </c>
      <c r="CT153" s="203">
        <f ca="1">IF(AND(CT$2&gt;$D153,CT$2&lt;=EOMONTH($D153,MatCF)),MIN(CT$77-SUM(CT$92:CT152),$F153-SUM($G153:CS153)),0)</f>
        <v>0</v>
      </c>
      <c r="CU153" s="203">
        <f ca="1">IF(AND(CU$2&gt;$D153,CU$2&lt;=EOMONTH($D153,MatCF)),MIN(CU$77-SUM(CU$92:CU152),$F153-SUM($G153:CT153)),0)</f>
        <v>0</v>
      </c>
      <c r="CV153" s="203">
        <f ca="1">IF(AND(CV$2&gt;$D153,CV$2&lt;=EOMONTH($D153,MatCF)),MIN(CV$77-SUM(CV$92:CV152),$F153-SUM($G153:CU153)),0)</f>
        <v>0</v>
      </c>
      <c r="CW153" s="203">
        <f ca="1">IF(AND(CW$2&gt;$D153,CW$2&lt;=EOMONTH($D153,MatCF)),MIN(CW$77-SUM(CW$92:CW152),$F153-SUM($G153:CV153)),0)</f>
        <v>0</v>
      </c>
      <c r="CX153" s="203">
        <f ca="1">IF(AND(CX$2&gt;$D153,CX$2&lt;=EOMONTH($D153,MatCF)),MIN(CX$77-SUM(CX$92:CX152),$F153-SUM($G153:CW153)),0)</f>
        <v>0</v>
      </c>
      <c r="CY153" s="203">
        <f ca="1">IF(AND(CY$2&gt;$D153,CY$2&lt;=EOMONTH($D153,MatCF)),MIN(CY$77-SUM(CY$92:CY152),$F153-SUM($G153:CX153)),0)</f>
        <v>0</v>
      </c>
      <c r="CZ153" s="203">
        <f ca="1">IF(AND(CZ$2&gt;$D153,CZ$2&lt;=EOMONTH($D153,MatCF)),MIN(CZ$77-SUM(CZ$92:CZ152),$F153-SUM($G153:CY153)),0)</f>
        <v>0</v>
      </c>
      <c r="DA153" s="203">
        <f ca="1">IF(AND(DA$2&gt;$D153,DA$2&lt;=EOMONTH($D153,MatCF)),MIN(DA$77-SUM(DA$92:DA152),$F153-SUM($G153:CZ153)),0)</f>
        <v>0</v>
      </c>
      <c r="DB153" s="203">
        <f ca="1">IF(AND(DB$2&gt;$D153,DB$2&lt;=EOMONTH($D153,MatCF)),MIN(DB$77-SUM(DB$92:DB152),$F153-SUM($G153:DA153)),0)</f>
        <v>0</v>
      </c>
      <c r="DC153" s="203">
        <f ca="1">IF(AND(DC$2&gt;$D153,DC$2&lt;=EOMONTH($D153,MatCF)),MIN(DC$77-SUM(DC$92:DC152),$F153-SUM($G153:DB153)),0)</f>
        <v>0</v>
      </c>
      <c r="DD153" s="203">
        <f ca="1">IF(AND(DD$2&gt;$D153,DD$2&lt;=EOMONTH($D153,MatCF)),MIN(DD$77-SUM(DD$92:DD152),$F153-SUM($G153:DC153)),0)</f>
        <v>0</v>
      </c>
      <c r="DE153" s="203">
        <f ca="1">IF(AND(DE$2&gt;$D153,DE$2&lt;=EOMONTH($D153,MatCF)),MIN(DE$77-SUM(DE$92:DE152),$F153-SUM($G153:DD153)),0)</f>
        <v>0</v>
      </c>
      <c r="DF153" s="203">
        <f ca="1">IF(AND(DF$2&gt;$D153,DF$2&lt;=EOMONTH($D153,MatCF)),MIN(DF$77-SUM(DF$92:DF152),$F153-SUM($G153:DE153)),0)</f>
        <v>0</v>
      </c>
      <c r="DG153" s="203">
        <f ca="1">IF(AND(DG$2&gt;$D153,DG$2&lt;=EOMONTH($D153,MatCF)),MIN(DG$77-SUM(DG$92:DG152),$F153-SUM($G153:DF153)),0)</f>
        <v>0</v>
      </c>
      <c r="DH153" s="203">
        <f ca="1">IF(AND(DH$2&gt;$D153,DH$2&lt;=EOMONTH($D153,MatCF)),MIN(DH$77-SUM(DH$92:DH152),$F153-SUM($G153:DG153)),0)</f>
        <v>0</v>
      </c>
      <c r="DI153" s="203">
        <f ca="1">IF(AND(DI$2&gt;$D153,DI$2&lt;=EOMONTH($D153,MatCF)),MIN(DI$77-SUM(DI$92:DI152),$F153-SUM($G153:DH153)),0)</f>
        <v>0</v>
      </c>
      <c r="DJ153" s="203">
        <f ca="1">IF(AND(DJ$2&gt;$D153,DJ$2&lt;=EOMONTH($D153,MatCF)),MIN(DJ$77-SUM(DJ$92:DJ152),$F153-SUM($G153:DI153)),0)</f>
        <v>0</v>
      </c>
      <c r="DK153" s="203">
        <f ca="1">IF(AND(DK$2&gt;$D153,DK$2&lt;=EOMONTH($D153,MatCF)),MIN(DK$77-SUM(DK$92:DK152),$F153-SUM($G153:DJ153)),0)</f>
        <v>0</v>
      </c>
      <c r="DL153" s="203">
        <f ca="1">IF(AND(DL$2&gt;$D153,DL$2&lt;=EOMONTH($D153,MatCF)),MIN(DL$77-SUM(DL$92:DL152),$F153-SUM($G153:DK153)),0)</f>
        <v>0</v>
      </c>
      <c r="DM153" s="203">
        <f ca="1">IF(AND(DM$2&gt;$D153,DM$2&lt;=EOMONTH($D153,MatCF)),MIN(DM$77-SUM(DM$92:DM152),$F153-SUM($G153:DL153)),0)</f>
        <v>0</v>
      </c>
      <c r="DN153" s="203">
        <f ca="1">IF(AND(DN$2&gt;$D153,DN$2&lt;=EOMONTH($D153,MatCF)),MIN(DN$77-SUM(DN$92:DN152),$F153-SUM($G153:DM153)),0)</f>
        <v>0</v>
      </c>
      <c r="DO153" s="203">
        <f ca="1">IF(AND(DO$2&gt;$D153,DO$2&lt;=EOMONTH($D153,MatCF)),MIN(DO$77-SUM(DO$92:DO152),$F153-SUM($G153:DN153)),0)</f>
        <v>0</v>
      </c>
      <c r="DP153" s="203">
        <f ca="1">IF(AND(DP$2&gt;$D153,DP$2&lt;=EOMONTH($D153,MatCF)),MIN(DP$77-SUM(DP$92:DP152),$F153-SUM($G153:DO153)),0)</f>
        <v>0</v>
      </c>
      <c r="DQ153" s="203">
        <f ca="1">IF(AND(DQ$2&gt;$D153,DQ$2&lt;=EOMONTH($D153,MatCF)),MIN(DQ$77-SUM(DQ$92:DQ152),$F153-SUM($G153:DP153)),0)</f>
        <v>0</v>
      </c>
      <c r="DR153" s="203">
        <f ca="1">IF(AND(DR$2&gt;$D153,DR$2&lt;=EOMONTH($D153,MatCF)),MIN(DR$77-SUM(DR$92:DR152),$F153-SUM($G153:DQ153)),0)</f>
        <v>0</v>
      </c>
      <c r="DS153" s="203">
        <f ca="1">IF(AND(DS$2&gt;$D153,DS$2&lt;=EOMONTH($D153,MatCF)),MIN(DS$77-SUM(DS$92:DS152),$F153-SUM($G153:DR153)),0)</f>
        <v>0</v>
      </c>
    </row>
    <row r="154" spans="1:123" ht="12.5" x14ac:dyDescent="0.25">
      <c r="A154" s="171">
        <f t="shared" si="681"/>
        <v>62</v>
      </c>
      <c r="B154" s="171"/>
      <c r="C154" s="171"/>
      <c r="D154" s="226">
        <v>49582</v>
      </c>
      <c r="E154" s="171"/>
      <c r="F154" s="203">
        <f ca="1"/>
        <v>0</v>
      </c>
      <c r="G154" s="171"/>
      <c r="H154" s="203">
        <f>IF(AND(H$2&gt;$D154,H$2&lt;=EOMONTH($D154,MatCF)),MIN(H$77-SUM(H$92:H153),$F154-SUM(G154:$G154)),0)</f>
        <v>0</v>
      </c>
      <c r="I154" s="203">
        <f>IF(AND(I$2&gt;$D154,I$2&lt;=EOMONTH($D154,MatCF)),MIN(I$77-SUM(I$92:I153),$F154-SUM($G154:H154)),0)</f>
        <v>0</v>
      </c>
      <c r="J154" s="203">
        <f>IF(AND(J$2&gt;$D154,J$2&lt;=EOMONTH($D154,MatCF)),MIN(J$77-SUM(J$92:J153),$F154-SUM($G154:I154)),0)</f>
        <v>0</v>
      </c>
      <c r="K154" s="203">
        <f>IF(AND(K$2&gt;$D154,K$2&lt;=EOMONTH($D154,MatCF)),MIN(K$77-SUM(K$92:K153),$F154-SUM($G154:J154)),0)</f>
        <v>0</v>
      </c>
      <c r="L154" s="203">
        <f>IF(AND(L$2&gt;$D154,L$2&lt;=EOMONTH($D154,MatCF)),MIN(L$77-SUM(L$92:L153),$F154-SUM($G154:K154)),0)</f>
        <v>0</v>
      </c>
      <c r="M154" s="203">
        <f>IF(AND(M$2&gt;$D154,M$2&lt;=EOMONTH($D154,MatCF)),MIN(M$77-SUM(M$92:M153),$F154-SUM($G154:L154)),0)</f>
        <v>0</v>
      </c>
      <c r="N154" s="203">
        <f>IF(AND(N$2&gt;$D154,N$2&lt;=EOMONTH($D154,MatCF)),MIN(N$77-SUM(N$92:N153),$F154-SUM($G154:M154)),0)</f>
        <v>0</v>
      </c>
      <c r="O154" s="203">
        <f>IF(AND(O$2&gt;$D154,O$2&lt;=EOMONTH($D154,MatCF)),MIN(O$77-SUM(O$92:O153),$F154-SUM($G154:N154)),0)</f>
        <v>0</v>
      </c>
      <c r="P154" s="203">
        <f>IF(AND(P$2&gt;$D154,P$2&lt;=EOMONTH($D154,MatCF)),MIN(P$77-SUM(P$92:P153),$F154-SUM($G154:O154)),0)</f>
        <v>0</v>
      </c>
      <c r="Q154" s="203">
        <f>IF(AND(Q$2&gt;$D154,Q$2&lt;=EOMONTH($D154,MatCF)),MIN(Q$77-SUM(Q$92:Q153),$F154-SUM($G154:P154)),0)</f>
        <v>0</v>
      </c>
      <c r="R154" s="203">
        <f>IF(AND(R$2&gt;$D154,R$2&lt;=EOMONTH($D154,MatCF)),MIN(R$77-SUM(R$92:R153),$F154-SUM($G154:Q154)),0)</f>
        <v>0</v>
      </c>
      <c r="S154" s="203">
        <f>IF(AND(S$2&gt;$D154,S$2&lt;=EOMONTH($D154,MatCF)),MIN(S$77-SUM(S$92:S153),$F154-SUM($G154:R154)),0)</f>
        <v>0</v>
      </c>
      <c r="T154" s="203">
        <f>IF(AND(T$2&gt;$D154,T$2&lt;=EOMONTH($D154,MatCF)),MIN(T$77-SUM(T$92:T153),$F154-SUM($G154:S154)),0)</f>
        <v>0</v>
      </c>
      <c r="U154" s="203">
        <f>IF(AND(U$2&gt;$D154,U$2&lt;=EOMONTH($D154,MatCF)),MIN(U$77-SUM(U$92:U153),$F154-SUM($G154:T154)),0)</f>
        <v>0</v>
      </c>
      <c r="V154" s="203">
        <f>IF(AND(V$2&gt;$D154,V$2&lt;=EOMONTH($D154,MatCF)),MIN(V$77-SUM(V$92:V153),$F154-SUM($G154:U154)),0)</f>
        <v>0</v>
      </c>
      <c r="W154" s="203">
        <f>IF(AND(W$2&gt;$D154,W$2&lt;=EOMONTH($D154,MatCF)),MIN(W$77-SUM(W$92:W153),$F154-SUM($G154:V154)),0)</f>
        <v>0</v>
      </c>
      <c r="X154" s="203">
        <f>IF(AND(X$2&gt;$D154,X$2&lt;=EOMONTH($D154,MatCF)),MIN(X$77-SUM(X$92:X153),$F154-SUM($G154:W154)),0)</f>
        <v>0</v>
      </c>
      <c r="Y154" s="203">
        <f>IF(AND(Y$2&gt;$D154,Y$2&lt;=EOMONTH($D154,MatCF)),MIN(Y$77-SUM(Y$92:Y153),$F154-SUM($G154:X154)),0)</f>
        <v>0</v>
      </c>
      <c r="Z154" s="203">
        <f>IF(AND(Z$2&gt;$D154,Z$2&lt;=EOMONTH($D154,MatCF)),MIN(Z$77-SUM(Z$92:Z153),$F154-SUM($G154:Y154)),0)</f>
        <v>0</v>
      </c>
      <c r="AA154" s="203">
        <f>IF(AND(AA$2&gt;$D154,AA$2&lt;=EOMONTH($D154,MatCF)),MIN(AA$77-SUM(AA$92:AA153),$F154-SUM($G154:Z154)),0)</f>
        <v>0</v>
      </c>
      <c r="AB154" s="203">
        <f>IF(AND(AB$2&gt;$D154,AB$2&lt;=EOMONTH($D154,MatCF)),MIN(AB$77-SUM(AB$92:AB153),$F154-SUM($G154:AA154)),0)</f>
        <v>0</v>
      </c>
      <c r="AC154" s="203">
        <f>IF(AND(AC$2&gt;$D154,AC$2&lt;=EOMONTH($D154,MatCF)),MIN(AC$77-SUM(AC$92:AC153),$F154-SUM($G154:AB154)),0)</f>
        <v>0</v>
      </c>
      <c r="AD154" s="203">
        <f>IF(AND(AD$2&gt;$D154,AD$2&lt;=EOMONTH($D154,MatCF)),MIN(AD$77-SUM(AD$92:AD153),$F154-SUM($G154:AC154)),0)</f>
        <v>0</v>
      </c>
      <c r="AE154" s="203">
        <f>IF(AND(AE$2&gt;$D154,AE$2&lt;=EOMONTH($D154,MatCF)),MIN(AE$77-SUM(AE$92:AE153),$F154-SUM($G154:AD154)),0)</f>
        <v>0</v>
      </c>
      <c r="AF154" s="203">
        <f>IF(AND(AF$2&gt;$D154,AF$2&lt;=EOMONTH($D154,MatCF)),MIN(AF$77-SUM(AF$92:AF153),$F154-SUM($G154:AE154)),0)</f>
        <v>0</v>
      </c>
      <c r="AG154" s="203">
        <f>IF(AND(AG$2&gt;$D154,AG$2&lt;=EOMONTH($D154,MatCF)),MIN(AG$77-SUM(AG$92:AG153),$F154-SUM($G154:AF154)),0)</f>
        <v>0</v>
      </c>
      <c r="AH154" s="203">
        <f>IF(AND(AH$2&gt;$D154,AH$2&lt;=EOMONTH($D154,MatCF)),MIN(AH$77-SUM(AH$92:AH153),$F154-SUM($G154:AG154)),0)</f>
        <v>0</v>
      </c>
      <c r="AI154" s="203">
        <f>IF(AND(AI$2&gt;$D154,AI$2&lt;=EOMONTH($D154,MatCF)),MIN(AI$77-SUM(AI$92:AI153),$F154-SUM($G154:AH154)),0)</f>
        <v>0</v>
      </c>
      <c r="AJ154" s="203">
        <f>IF(AND(AJ$2&gt;$D154,AJ$2&lt;=EOMONTH($D154,MatCF)),MIN(AJ$77-SUM(AJ$92:AJ153),$F154-SUM($G154:AI154)),0)</f>
        <v>0</v>
      </c>
      <c r="AK154" s="203">
        <f>IF(AND(AK$2&gt;$D154,AK$2&lt;=EOMONTH($D154,MatCF)),MIN(AK$77-SUM(AK$92:AK153),$F154-SUM($G154:AJ154)),0)</f>
        <v>0</v>
      </c>
      <c r="AL154" s="203">
        <f>IF(AND(AL$2&gt;$D154,AL$2&lt;=EOMONTH($D154,MatCF)),MIN(AL$77-SUM(AL$92:AL153),$F154-SUM($G154:AK154)),0)</f>
        <v>0</v>
      </c>
      <c r="AM154" s="203">
        <f>IF(AND(AM$2&gt;$D154,AM$2&lt;=EOMONTH($D154,MatCF)),MIN(AM$77-SUM(AM$92:AM153),$F154-SUM($G154:AL154)),0)</f>
        <v>0</v>
      </c>
      <c r="AN154" s="203">
        <f>IF(AND(AN$2&gt;$D154,AN$2&lt;=EOMONTH($D154,MatCF)),MIN(AN$77-SUM(AN$92:AN153),$F154-SUM($G154:AM154)),0)</f>
        <v>0</v>
      </c>
      <c r="AO154" s="203">
        <f>IF(AND(AO$2&gt;$D154,AO$2&lt;=EOMONTH($D154,MatCF)),MIN(AO$77-SUM(AO$92:AO153),$F154-SUM($G154:AN154)),0)</f>
        <v>0</v>
      </c>
      <c r="AP154" s="203">
        <f>IF(AND(AP$2&gt;$D154,AP$2&lt;=EOMONTH($D154,MatCF)),MIN(AP$77-SUM(AP$92:AP153),$F154-SUM($G154:AO154)),0)</f>
        <v>0</v>
      </c>
      <c r="AQ154" s="203">
        <f>IF(AND(AQ$2&gt;$D154,AQ$2&lt;=EOMONTH($D154,MatCF)),MIN(AQ$77-SUM(AQ$92:AQ153),$F154-SUM($G154:AP154)),0)</f>
        <v>0</v>
      </c>
      <c r="AR154" s="203">
        <f>IF(AND(AR$2&gt;$D154,AR$2&lt;=EOMONTH($D154,MatCF)),MIN(AR$77-SUM(AR$92:AR153),$F154-SUM($G154:AQ154)),0)</f>
        <v>0</v>
      </c>
      <c r="AS154" s="203">
        <f>IF(AND(AS$2&gt;$D154,AS$2&lt;=EOMONTH($D154,MatCF)),MIN(AS$77-SUM(AS$92:AS153),$F154-SUM($G154:AR154)),0)</f>
        <v>0</v>
      </c>
      <c r="AT154" s="203">
        <f>IF(AND(AT$2&gt;$D154,AT$2&lt;=EOMONTH($D154,MatCF)),MIN(AT$77-SUM(AT$92:AT153),$F154-SUM($G154:AS154)),0)</f>
        <v>0</v>
      </c>
      <c r="AU154" s="203">
        <f>IF(AND(AU$2&gt;$D154,AU$2&lt;=EOMONTH($D154,MatCF)),MIN(AU$77-SUM(AU$92:AU153),$F154-SUM($G154:AT154)),0)</f>
        <v>0</v>
      </c>
      <c r="AV154" s="203">
        <f>IF(AND(AV$2&gt;$D154,AV$2&lt;=EOMONTH($D154,MatCF)),MIN(AV$77-SUM(AV$92:AV153),$F154-SUM($G154:AU154)),0)</f>
        <v>0</v>
      </c>
      <c r="AW154" s="203">
        <f>IF(AND(AW$2&gt;$D154,AW$2&lt;=EOMONTH($D154,MatCF)),MIN(AW$77-SUM(AW$92:AW153),$F154-SUM($G154:AV154)),0)</f>
        <v>0</v>
      </c>
      <c r="AX154" s="203">
        <f>IF(AND(AX$2&gt;$D154,AX$2&lt;=EOMONTH($D154,MatCF)),MIN(AX$77-SUM(AX$92:AX153),$F154-SUM($G154:AW154)),0)</f>
        <v>0</v>
      </c>
      <c r="AY154" s="203">
        <f>IF(AND(AY$2&gt;$D154,AY$2&lt;=EOMONTH($D154,MatCF)),MIN(AY$77-SUM(AY$92:AY153),$F154-SUM($G154:AX154)),0)</f>
        <v>0</v>
      </c>
      <c r="AZ154" s="203">
        <f>IF(AND(AZ$2&gt;$D154,AZ$2&lt;=EOMONTH($D154,MatCF)),MIN(AZ$77-SUM(AZ$92:AZ153),$F154-SUM($G154:AY154)),0)</f>
        <v>0</v>
      </c>
      <c r="BA154" s="203">
        <f>IF(AND(BA$2&gt;$D154,BA$2&lt;=EOMONTH($D154,MatCF)),MIN(BA$77-SUM(BA$92:BA153),$F154-SUM($G154:AZ154)),0)</f>
        <v>0</v>
      </c>
      <c r="BB154" s="203">
        <f>IF(AND(BB$2&gt;$D154,BB$2&lt;=EOMONTH($D154,MatCF)),MIN(BB$77-SUM(BB$92:BB153),$F154-SUM($G154:BA154)),0)</f>
        <v>0</v>
      </c>
      <c r="BC154" s="203">
        <f>IF(AND(BC$2&gt;$D154,BC$2&lt;=EOMONTH($D154,MatCF)),MIN(BC$77-SUM(BC$92:BC153),$F154-SUM($G154:BB154)),0)</f>
        <v>0</v>
      </c>
      <c r="BD154" s="203">
        <f>IF(AND(BD$2&gt;$D154,BD$2&lt;=EOMONTH($D154,MatCF)),MIN(BD$77-SUM(BD$92:BD153),$F154-SUM($G154:BC154)),0)</f>
        <v>0</v>
      </c>
      <c r="BE154" s="203">
        <f>IF(AND(BE$2&gt;$D154,BE$2&lt;=EOMONTH($D154,MatCF)),MIN(BE$77-SUM(BE$92:BE153),$F154-SUM($G154:BD154)),0)</f>
        <v>0</v>
      </c>
      <c r="BF154" s="203">
        <f>IF(AND(BF$2&gt;$D154,BF$2&lt;=EOMONTH($D154,MatCF)),MIN(BF$77-SUM(BF$92:BF153),$F154-SUM($G154:BE154)),0)</f>
        <v>0</v>
      </c>
      <c r="BG154" s="203">
        <f>IF(AND(BG$2&gt;$D154,BG$2&lt;=EOMONTH($D154,MatCF)),MIN(BG$77-SUM(BG$92:BG153),$F154-SUM($G154:BF154)),0)</f>
        <v>0</v>
      </c>
      <c r="BH154" s="203">
        <f>IF(AND(BH$2&gt;$D154,BH$2&lt;=EOMONTH($D154,MatCF)),MIN(BH$77-SUM(BH$92:BH153),$F154-SUM($G154:BG154)),0)</f>
        <v>0</v>
      </c>
      <c r="BI154" s="203">
        <f>IF(AND(BI$2&gt;$D154,BI$2&lt;=EOMONTH($D154,MatCF)),MIN(BI$77-SUM(BI$92:BI153),$F154-SUM($G154:BH154)),0)</f>
        <v>0</v>
      </c>
      <c r="BJ154" s="203">
        <f>IF(AND(BJ$2&gt;$D154,BJ$2&lt;=EOMONTH($D154,MatCF)),MIN(BJ$77-SUM(BJ$92:BJ153),$F154-SUM($G154:BI154)),0)</f>
        <v>0</v>
      </c>
      <c r="BK154" s="203">
        <f>IF(AND(BK$2&gt;$D154,BK$2&lt;=EOMONTH($D154,MatCF)),MIN(BK$77-SUM(BK$92:BK153),$F154-SUM($G154:BJ154)),0)</f>
        <v>0</v>
      </c>
      <c r="BL154" s="203">
        <f>IF(AND(BL$2&gt;$D154,BL$2&lt;=EOMONTH($D154,MatCF)),MIN(BL$77-SUM(BL$92:BL153),$F154-SUM($G154:BK154)),0)</f>
        <v>0</v>
      </c>
      <c r="BM154" s="203">
        <f>IF(AND(BM$2&gt;$D154,BM$2&lt;=EOMONTH($D154,MatCF)),MIN(BM$77-SUM(BM$92:BM153),$F154-SUM($G154:BL154)),0)</f>
        <v>0</v>
      </c>
      <c r="BN154" s="203">
        <f>IF(AND(BN$2&gt;$D154,BN$2&lt;=EOMONTH($D154,MatCF)),MIN(BN$77-SUM(BN$92:BN153),$F154-SUM($G154:BM154)),0)</f>
        <v>0</v>
      </c>
      <c r="BO154" s="203">
        <f>IF(AND(BO$2&gt;$D154,BO$2&lt;=EOMONTH($D154,MatCF)),MIN(BO$77-SUM(BO$92:BO153),$F154-SUM($G154:BN154)),0)</f>
        <v>0</v>
      </c>
      <c r="BP154" s="203">
        <f>IF(AND(BP$2&gt;$D154,BP$2&lt;=EOMONTH($D154,MatCF)),MIN(BP$77-SUM(BP$92:BP153),$F154-SUM($G154:BO154)),0)</f>
        <v>0</v>
      </c>
      <c r="BQ154" s="203">
        <f>IF(AND(BQ$2&gt;$D154,BQ$2&lt;=EOMONTH($D154,MatCF)),MIN(BQ$77-SUM(BQ$92:BQ153),$F154-SUM($G154:BP154)),0)</f>
        <v>0</v>
      </c>
      <c r="BR154" s="203">
        <f ca="1">IF(AND(BR$2&gt;$D154,BR$2&lt;=EOMONTH($D154,MatCF)),MIN(BR$77-SUM(BR$92:BR153),$F154-SUM($G154:BQ154)),0)</f>
        <v>0</v>
      </c>
      <c r="BS154" s="203">
        <f ca="1">IF(AND(BS$2&gt;$D154,BS$2&lt;=EOMONTH($D154,MatCF)),MIN(BS$77-SUM(BS$92:BS153),$F154-SUM($G154:BR154)),0)</f>
        <v>0</v>
      </c>
      <c r="BT154" s="203">
        <f ca="1">IF(AND(BT$2&gt;$D154,BT$2&lt;=EOMONTH($D154,MatCF)),MIN(BT$77-SUM(BT$92:BT153),$F154-SUM($G154:BS154)),0)</f>
        <v>0</v>
      </c>
      <c r="BU154" s="203">
        <f ca="1">IF(AND(BU$2&gt;$D154,BU$2&lt;=EOMONTH($D154,MatCF)),MIN(BU$77-SUM(BU$92:BU153),$F154-SUM($G154:BT154)),0)</f>
        <v>0</v>
      </c>
      <c r="BV154" s="203">
        <f ca="1">IF(AND(BV$2&gt;$D154,BV$2&lt;=EOMONTH($D154,MatCF)),MIN(BV$77-SUM(BV$92:BV153),$F154-SUM($G154:BU154)),0)</f>
        <v>0</v>
      </c>
      <c r="BW154" s="203">
        <f ca="1">IF(AND(BW$2&gt;$D154,BW$2&lt;=EOMONTH($D154,MatCF)),MIN(BW$77-SUM(BW$92:BW153),$F154-SUM($G154:BV154)),0)</f>
        <v>0</v>
      </c>
      <c r="BX154" s="203">
        <f ca="1">IF(AND(BX$2&gt;$D154,BX$2&lt;=EOMONTH($D154,MatCF)),MIN(BX$77-SUM(BX$92:BX153),$F154-SUM($G154:BW154)),0)</f>
        <v>0</v>
      </c>
      <c r="BY154" s="203">
        <f ca="1">IF(AND(BY$2&gt;$D154,BY$2&lt;=EOMONTH($D154,MatCF)),MIN(BY$77-SUM(BY$92:BY153),$F154-SUM($G154:BX154)),0)</f>
        <v>0</v>
      </c>
      <c r="BZ154" s="203">
        <f ca="1">IF(AND(BZ$2&gt;$D154,BZ$2&lt;=EOMONTH($D154,MatCF)),MIN(BZ$77-SUM(BZ$92:BZ153),$F154-SUM($G154:BY154)),0)</f>
        <v>0</v>
      </c>
      <c r="CA154" s="203">
        <f ca="1">IF(AND(CA$2&gt;$D154,CA$2&lt;=EOMONTH($D154,MatCF)),MIN(CA$77-SUM(CA$92:CA153),$F154-SUM($G154:BZ154)),0)</f>
        <v>0</v>
      </c>
      <c r="CB154" s="203">
        <f ca="1">IF(AND(CB$2&gt;$D154,CB$2&lt;=EOMONTH($D154,MatCF)),MIN(CB$77-SUM(CB$92:CB153),$F154-SUM($G154:CA154)),0)</f>
        <v>0</v>
      </c>
      <c r="CC154" s="203">
        <f ca="1">IF(AND(CC$2&gt;$D154,CC$2&lt;=EOMONTH($D154,MatCF)),MIN(CC$77-SUM(CC$92:CC153),$F154-SUM($G154:CB154)),0)</f>
        <v>0</v>
      </c>
      <c r="CD154" s="203">
        <f ca="1">IF(AND(CD$2&gt;$D154,CD$2&lt;=EOMONTH($D154,MatCF)),MIN(CD$77-SUM(CD$92:CD153),$F154-SUM($G154:CC154)),0)</f>
        <v>0</v>
      </c>
      <c r="CE154" s="203">
        <f ca="1">IF(AND(CE$2&gt;$D154,CE$2&lt;=EOMONTH($D154,MatCF)),MIN(CE$77-SUM(CE$92:CE153),$F154-SUM($G154:CD154)),0)</f>
        <v>0</v>
      </c>
      <c r="CF154" s="203">
        <f ca="1">IF(AND(CF$2&gt;$D154,CF$2&lt;=EOMONTH($D154,MatCF)),MIN(CF$77-SUM(CF$92:CF153),$F154-SUM($G154:CE154)),0)</f>
        <v>0</v>
      </c>
      <c r="CG154" s="203">
        <f ca="1">IF(AND(CG$2&gt;$D154,CG$2&lt;=EOMONTH($D154,MatCF)),MIN(CG$77-SUM(CG$92:CG153),$F154-SUM($G154:CF154)),0)</f>
        <v>0</v>
      </c>
      <c r="CH154" s="203">
        <f ca="1">IF(AND(CH$2&gt;$D154,CH$2&lt;=EOMONTH($D154,MatCF)),MIN(CH$77-SUM(CH$92:CH153),$F154-SUM($G154:CG154)),0)</f>
        <v>0</v>
      </c>
      <c r="CI154" s="203">
        <f ca="1">IF(AND(CI$2&gt;$D154,CI$2&lt;=EOMONTH($D154,MatCF)),MIN(CI$77-SUM(CI$92:CI153),$F154-SUM($G154:CH154)),0)</f>
        <v>0</v>
      </c>
      <c r="CJ154" s="203">
        <f ca="1">IF(AND(CJ$2&gt;$D154,CJ$2&lt;=EOMONTH($D154,MatCF)),MIN(CJ$77-SUM(CJ$92:CJ153),$F154-SUM($G154:CI154)),0)</f>
        <v>0</v>
      </c>
      <c r="CK154" s="203">
        <f ca="1">IF(AND(CK$2&gt;$D154,CK$2&lt;=EOMONTH($D154,MatCF)),MIN(CK$77-SUM(CK$92:CK153),$F154-SUM($G154:CJ154)),0)</f>
        <v>0</v>
      </c>
      <c r="CL154" s="203">
        <f ca="1">IF(AND(CL$2&gt;$D154,CL$2&lt;=EOMONTH($D154,MatCF)),MIN(CL$77-SUM(CL$92:CL153),$F154-SUM($G154:CK154)),0)</f>
        <v>0</v>
      </c>
      <c r="CM154" s="203">
        <f ca="1">IF(AND(CM$2&gt;$D154,CM$2&lt;=EOMONTH($D154,MatCF)),MIN(CM$77-SUM(CM$92:CM153),$F154-SUM($G154:CL154)),0)</f>
        <v>0</v>
      </c>
      <c r="CN154" s="203">
        <f ca="1">IF(AND(CN$2&gt;$D154,CN$2&lt;=EOMONTH($D154,MatCF)),MIN(CN$77-SUM(CN$92:CN153),$F154-SUM($G154:CM154)),0)</f>
        <v>0</v>
      </c>
      <c r="CO154" s="203">
        <f ca="1">IF(AND(CO$2&gt;$D154,CO$2&lt;=EOMONTH($D154,MatCF)),MIN(CO$77-SUM(CO$92:CO153),$F154-SUM($G154:CN154)),0)</f>
        <v>0</v>
      </c>
      <c r="CP154" s="203">
        <f ca="1">IF(AND(CP$2&gt;$D154,CP$2&lt;=EOMONTH($D154,MatCF)),MIN(CP$77-SUM(CP$92:CP153),$F154-SUM($G154:CO154)),0)</f>
        <v>0</v>
      </c>
      <c r="CQ154" s="203">
        <f ca="1">IF(AND(CQ$2&gt;$D154,CQ$2&lt;=EOMONTH($D154,MatCF)),MIN(CQ$77-SUM(CQ$92:CQ153),$F154-SUM($G154:CP154)),0)</f>
        <v>0</v>
      </c>
      <c r="CR154" s="203">
        <f ca="1">IF(AND(CR$2&gt;$D154,CR$2&lt;=EOMONTH($D154,MatCF)),MIN(CR$77-SUM(CR$92:CR153),$F154-SUM($G154:CQ154)),0)</f>
        <v>0</v>
      </c>
      <c r="CS154" s="203">
        <f ca="1">IF(AND(CS$2&gt;$D154,CS$2&lt;=EOMONTH($D154,MatCF)),MIN(CS$77-SUM(CS$92:CS153),$F154-SUM($G154:CR154)),0)</f>
        <v>0</v>
      </c>
      <c r="CT154" s="203">
        <f ca="1">IF(AND(CT$2&gt;$D154,CT$2&lt;=EOMONTH($D154,MatCF)),MIN(CT$77-SUM(CT$92:CT153),$F154-SUM($G154:CS154)),0)</f>
        <v>0</v>
      </c>
      <c r="CU154" s="203">
        <f ca="1">IF(AND(CU$2&gt;$D154,CU$2&lt;=EOMONTH($D154,MatCF)),MIN(CU$77-SUM(CU$92:CU153),$F154-SUM($G154:CT154)),0)</f>
        <v>0</v>
      </c>
      <c r="CV154" s="203">
        <f ca="1">IF(AND(CV$2&gt;$D154,CV$2&lt;=EOMONTH($D154,MatCF)),MIN(CV$77-SUM(CV$92:CV153),$F154-SUM($G154:CU154)),0)</f>
        <v>0</v>
      </c>
      <c r="CW154" s="203">
        <f ca="1">IF(AND(CW$2&gt;$D154,CW$2&lt;=EOMONTH($D154,MatCF)),MIN(CW$77-SUM(CW$92:CW153),$F154-SUM($G154:CV154)),0)</f>
        <v>0</v>
      </c>
      <c r="CX154" s="203">
        <f ca="1">IF(AND(CX$2&gt;$D154,CX$2&lt;=EOMONTH($D154,MatCF)),MIN(CX$77-SUM(CX$92:CX153),$F154-SUM($G154:CW154)),0)</f>
        <v>0</v>
      </c>
      <c r="CY154" s="203">
        <f ca="1">IF(AND(CY$2&gt;$D154,CY$2&lt;=EOMONTH($D154,MatCF)),MIN(CY$77-SUM(CY$92:CY153),$F154-SUM($G154:CX154)),0)</f>
        <v>0</v>
      </c>
      <c r="CZ154" s="203">
        <f ca="1">IF(AND(CZ$2&gt;$D154,CZ$2&lt;=EOMONTH($D154,MatCF)),MIN(CZ$77-SUM(CZ$92:CZ153),$F154-SUM($G154:CY154)),0)</f>
        <v>0</v>
      </c>
      <c r="DA154" s="203">
        <f ca="1">IF(AND(DA$2&gt;$D154,DA$2&lt;=EOMONTH($D154,MatCF)),MIN(DA$77-SUM(DA$92:DA153),$F154-SUM($G154:CZ154)),0)</f>
        <v>0</v>
      </c>
      <c r="DB154" s="203">
        <f ca="1">IF(AND(DB$2&gt;$D154,DB$2&lt;=EOMONTH($D154,MatCF)),MIN(DB$77-SUM(DB$92:DB153),$F154-SUM($G154:DA154)),0)</f>
        <v>0</v>
      </c>
      <c r="DC154" s="203">
        <f ca="1">IF(AND(DC$2&gt;$D154,DC$2&lt;=EOMONTH($D154,MatCF)),MIN(DC$77-SUM(DC$92:DC153),$F154-SUM($G154:DB154)),0)</f>
        <v>0</v>
      </c>
      <c r="DD154" s="203">
        <f ca="1">IF(AND(DD$2&gt;$D154,DD$2&lt;=EOMONTH($D154,MatCF)),MIN(DD$77-SUM(DD$92:DD153),$F154-SUM($G154:DC154)),0)</f>
        <v>0</v>
      </c>
      <c r="DE154" s="203">
        <f ca="1">IF(AND(DE$2&gt;$D154,DE$2&lt;=EOMONTH($D154,MatCF)),MIN(DE$77-SUM(DE$92:DE153),$F154-SUM($G154:DD154)),0)</f>
        <v>0</v>
      </c>
      <c r="DF154" s="203">
        <f ca="1">IF(AND(DF$2&gt;$D154,DF$2&lt;=EOMONTH($D154,MatCF)),MIN(DF$77-SUM(DF$92:DF153),$F154-SUM($G154:DE154)),0)</f>
        <v>0</v>
      </c>
      <c r="DG154" s="203">
        <f ca="1">IF(AND(DG$2&gt;$D154,DG$2&lt;=EOMONTH($D154,MatCF)),MIN(DG$77-SUM(DG$92:DG153),$F154-SUM($G154:DF154)),0)</f>
        <v>0</v>
      </c>
      <c r="DH154" s="203">
        <f ca="1">IF(AND(DH$2&gt;$D154,DH$2&lt;=EOMONTH($D154,MatCF)),MIN(DH$77-SUM(DH$92:DH153),$F154-SUM($G154:DG154)),0)</f>
        <v>0</v>
      </c>
      <c r="DI154" s="203">
        <f ca="1">IF(AND(DI$2&gt;$D154,DI$2&lt;=EOMONTH($D154,MatCF)),MIN(DI$77-SUM(DI$92:DI153),$F154-SUM($G154:DH154)),0)</f>
        <v>0</v>
      </c>
      <c r="DJ154" s="203">
        <f ca="1">IF(AND(DJ$2&gt;$D154,DJ$2&lt;=EOMONTH($D154,MatCF)),MIN(DJ$77-SUM(DJ$92:DJ153),$F154-SUM($G154:DI154)),0)</f>
        <v>0</v>
      </c>
      <c r="DK154" s="203">
        <f ca="1">IF(AND(DK$2&gt;$D154,DK$2&lt;=EOMONTH($D154,MatCF)),MIN(DK$77-SUM(DK$92:DK153),$F154-SUM($G154:DJ154)),0)</f>
        <v>0</v>
      </c>
      <c r="DL154" s="203">
        <f ca="1">IF(AND(DL$2&gt;$D154,DL$2&lt;=EOMONTH($D154,MatCF)),MIN(DL$77-SUM(DL$92:DL153),$F154-SUM($G154:DK154)),0)</f>
        <v>0</v>
      </c>
      <c r="DM154" s="203">
        <f ca="1">IF(AND(DM$2&gt;$D154,DM$2&lt;=EOMONTH($D154,MatCF)),MIN(DM$77-SUM(DM$92:DM153),$F154-SUM($G154:DL154)),0)</f>
        <v>0</v>
      </c>
      <c r="DN154" s="203">
        <f ca="1">IF(AND(DN$2&gt;$D154,DN$2&lt;=EOMONTH($D154,MatCF)),MIN(DN$77-SUM(DN$92:DN153),$F154-SUM($G154:DM154)),0)</f>
        <v>0</v>
      </c>
      <c r="DO154" s="203">
        <f ca="1">IF(AND(DO$2&gt;$D154,DO$2&lt;=EOMONTH($D154,MatCF)),MIN(DO$77-SUM(DO$92:DO153),$F154-SUM($G154:DN154)),0)</f>
        <v>0</v>
      </c>
      <c r="DP154" s="203">
        <f ca="1">IF(AND(DP$2&gt;$D154,DP$2&lt;=EOMONTH($D154,MatCF)),MIN(DP$77-SUM(DP$92:DP153),$F154-SUM($G154:DO154)),0)</f>
        <v>0</v>
      </c>
      <c r="DQ154" s="203">
        <f ca="1">IF(AND(DQ$2&gt;$D154,DQ$2&lt;=EOMONTH($D154,MatCF)),MIN(DQ$77-SUM(DQ$92:DQ153),$F154-SUM($G154:DP154)),0)</f>
        <v>0</v>
      </c>
      <c r="DR154" s="203">
        <f ca="1">IF(AND(DR$2&gt;$D154,DR$2&lt;=EOMONTH($D154,MatCF)),MIN(DR$77-SUM(DR$92:DR153),$F154-SUM($G154:DQ154)),0)</f>
        <v>0</v>
      </c>
      <c r="DS154" s="203">
        <f ca="1">IF(AND(DS$2&gt;$D154,DS$2&lt;=EOMONTH($D154,MatCF)),MIN(DS$77-SUM(DS$92:DS153),$F154-SUM($G154:DR154)),0)</f>
        <v>0</v>
      </c>
    </row>
    <row r="155" spans="1:123" ht="12.5" x14ac:dyDescent="0.25">
      <c r="A155" s="171">
        <f t="shared" ref="A155:A208" si="682">A154+1</f>
        <v>63</v>
      </c>
      <c r="B155" s="171"/>
      <c r="C155" s="171"/>
      <c r="D155" s="226">
        <v>49674</v>
      </c>
      <c r="E155" s="171"/>
      <c r="F155" s="203">
        <f ca="1"/>
        <v>0</v>
      </c>
      <c r="G155" s="171"/>
      <c r="H155" s="203">
        <f>IF(AND(H$2&gt;$D155,H$2&lt;=EOMONTH($D155,MatCF)),MIN(H$77-SUM(H$92:H154),$F155-SUM(G155:$G155)),0)</f>
        <v>0</v>
      </c>
      <c r="I155" s="203">
        <f>IF(AND(I$2&gt;$D155,I$2&lt;=EOMONTH($D155,MatCF)),MIN(I$77-SUM(I$92:I154),$F155-SUM($G155:H155)),0)</f>
        <v>0</v>
      </c>
      <c r="J155" s="203">
        <f>IF(AND(J$2&gt;$D155,J$2&lt;=EOMONTH($D155,MatCF)),MIN(J$77-SUM(J$92:J154),$F155-SUM($G155:I155)),0)</f>
        <v>0</v>
      </c>
      <c r="K155" s="203">
        <f>IF(AND(K$2&gt;$D155,K$2&lt;=EOMONTH($D155,MatCF)),MIN(K$77-SUM(K$92:K154),$F155-SUM($G155:J155)),0)</f>
        <v>0</v>
      </c>
      <c r="L155" s="203">
        <f>IF(AND(L$2&gt;$D155,L$2&lt;=EOMONTH($D155,MatCF)),MIN(L$77-SUM(L$92:L154),$F155-SUM($G155:K155)),0)</f>
        <v>0</v>
      </c>
      <c r="M155" s="203">
        <f>IF(AND(M$2&gt;$D155,M$2&lt;=EOMONTH($D155,MatCF)),MIN(M$77-SUM(M$92:M154),$F155-SUM($G155:L155)),0)</f>
        <v>0</v>
      </c>
      <c r="N155" s="203">
        <f>IF(AND(N$2&gt;$D155,N$2&lt;=EOMONTH($D155,MatCF)),MIN(N$77-SUM(N$92:N154),$F155-SUM($G155:M155)),0)</f>
        <v>0</v>
      </c>
      <c r="O155" s="203">
        <f>IF(AND(O$2&gt;$D155,O$2&lt;=EOMONTH($D155,MatCF)),MIN(O$77-SUM(O$92:O154),$F155-SUM($G155:N155)),0)</f>
        <v>0</v>
      </c>
      <c r="P155" s="203">
        <f>IF(AND(P$2&gt;$D155,P$2&lt;=EOMONTH($D155,MatCF)),MIN(P$77-SUM(P$92:P154),$F155-SUM($G155:O155)),0)</f>
        <v>0</v>
      </c>
      <c r="Q155" s="203">
        <f>IF(AND(Q$2&gt;$D155,Q$2&lt;=EOMONTH($D155,MatCF)),MIN(Q$77-SUM(Q$92:Q154),$F155-SUM($G155:P155)),0)</f>
        <v>0</v>
      </c>
      <c r="R155" s="203">
        <f>IF(AND(R$2&gt;$D155,R$2&lt;=EOMONTH($D155,MatCF)),MIN(R$77-SUM(R$92:R154),$F155-SUM($G155:Q155)),0)</f>
        <v>0</v>
      </c>
      <c r="S155" s="203">
        <f>IF(AND(S$2&gt;$D155,S$2&lt;=EOMONTH($D155,MatCF)),MIN(S$77-SUM(S$92:S154),$F155-SUM($G155:R155)),0)</f>
        <v>0</v>
      </c>
      <c r="T155" s="203">
        <f>IF(AND(T$2&gt;$D155,T$2&lt;=EOMONTH($D155,MatCF)),MIN(T$77-SUM(T$92:T154),$F155-SUM($G155:S155)),0)</f>
        <v>0</v>
      </c>
      <c r="U155" s="203">
        <f>IF(AND(U$2&gt;$D155,U$2&lt;=EOMONTH($D155,MatCF)),MIN(U$77-SUM(U$92:U154),$F155-SUM($G155:T155)),0)</f>
        <v>0</v>
      </c>
      <c r="V155" s="203">
        <f>IF(AND(V$2&gt;$D155,V$2&lt;=EOMONTH($D155,MatCF)),MIN(V$77-SUM(V$92:V154),$F155-SUM($G155:U155)),0)</f>
        <v>0</v>
      </c>
      <c r="W155" s="203">
        <f>IF(AND(W$2&gt;$D155,W$2&lt;=EOMONTH($D155,MatCF)),MIN(W$77-SUM(W$92:W154),$F155-SUM($G155:V155)),0)</f>
        <v>0</v>
      </c>
      <c r="X155" s="203">
        <f>IF(AND(X$2&gt;$D155,X$2&lt;=EOMONTH($D155,MatCF)),MIN(X$77-SUM(X$92:X154),$F155-SUM($G155:W155)),0)</f>
        <v>0</v>
      </c>
      <c r="Y155" s="203">
        <f>IF(AND(Y$2&gt;$D155,Y$2&lt;=EOMONTH($D155,MatCF)),MIN(Y$77-SUM(Y$92:Y154),$F155-SUM($G155:X155)),0)</f>
        <v>0</v>
      </c>
      <c r="Z155" s="203">
        <f>IF(AND(Z$2&gt;$D155,Z$2&lt;=EOMONTH($D155,MatCF)),MIN(Z$77-SUM(Z$92:Z154),$F155-SUM($G155:Y155)),0)</f>
        <v>0</v>
      </c>
      <c r="AA155" s="203">
        <f>IF(AND(AA$2&gt;$D155,AA$2&lt;=EOMONTH($D155,MatCF)),MIN(AA$77-SUM(AA$92:AA154),$F155-SUM($G155:Z155)),0)</f>
        <v>0</v>
      </c>
      <c r="AB155" s="203">
        <f>IF(AND(AB$2&gt;$D155,AB$2&lt;=EOMONTH($D155,MatCF)),MIN(AB$77-SUM(AB$92:AB154),$F155-SUM($G155:AA155)),0)</f>
        <v>0</v>
      </c>
      <c r="AC155" s="203">
        <f>IF(AND(AC$2&gt;$D155,AC$2&lt;=EOMONTH($D155,MatCF)),MIN(AC$77-SUM(AC$92:AC154),$F155-SUM($G155:AB155)),0)</f>
        <v>0</v>
      </c>
      <c r="AD155" s="203">
        <f>IF(AND(AD$2&gt;$D155,AD$2&lt;=EOMONTH($D155,MatCF)),MIN(AD$77-SUM(AD$92:AD154),$F155-SUM($G155:AC155)),0)</f>
        <v>0</v>
      </c>
      <c r="AE155" s="203">
        <f>IF(AND(AE$2&gt;$D155,AE$2&lt;=EOMONTH($D155,MatCF)),MIN(AE$77-SUM(AE$92:AE154),$F155-SUM($G155:AD155)),0)</f>
        <v>0</v>
      </c>
      <c r="AF155" s="203">
        <f>IF(AND(AF$2&gt;$D155,AF$2&lt;=EOMONTH($D155,MatCF)),MIN(AF$77-SUM(AF$92:AF154),$F155-SUM($G155:AE155)),0)</f>
        <v>0</v>
      </c>
      <c r="AG155" s="203">
        <f>IF(AND(AG$2&gt;$D155,AG$2&lt;=EOMONTH($D155,MatCF)),MIN(AG$77-SUM(AG$92:AG154),$F155-SUM($G155:AF155)),0)</f>
        <v>0</v>
      </c>
      <c r="AH155" s="203">
        <f>IF(AND(AH$2&gt;$D155,AH$2&lt;=EOMONTH($D155,MatCF)),MIN(AH$77-SUM(AH$92:AH154),$F155-SUM($G155:AG155)),0)</f>
        <v>0</v>
      </c>
      <c r="AI155" s="203">
        <f>IF(AND(AI$2&gt;$D155,AI$2&lt;=EOMONTH($D155,MatCF)),MIN(AI$77-SUM(AI$92:AI154),$F155-SUM($G155:AH155)),0)</f>
        <v>0</v>
      </c>
      <c r="AJ155" s="203">
        <f>IF(AND(AJ$2&gt;$D155,AJ$2&lt;=EOMONTH($D155,MatCF)),MIN(AJ$77-SUM(AJ$92:AJ154),$F155-SUM($G155:AI155)),0)</f>
        <v>0</v>
      </c>
      <c r="AK155" s="203">
        <f>IF(AND(AK$2&gt;$D155,AK$2&lt;=EOMONTH($D155,MatCF)),MIN(AK$77-SUM(AK$92:AK154),$F155-SUM($G155:AJ155)),0)</f>
        <v>0</v>
      </c>
      <c r="AL155" s="203">
        <f>IF(AND(AL$2&gt;$D155,AL$2&lt;=EOMONTH($D155,MatCF)),MIN(AL$77-SUM(AL$92:AL154),$F155-SUM($G155:AK155)),0)</f>
        <v>0</v>
      </c>
      <c r="AM155" s="203">
        <f>IF(AND(AM$2&gt;$D155,AM$2&lt;=EOMONTH($D155,MatCF)),MIN(AM$77-SUM(AM$92:AM154),$F155-SUM($G155:AL155)),0)</f>
        <v>0</v>
      </c>
      <c r="AN155" s="203">
        <f>IF(AND(AN$2&gt;$D155,AN$2&lt;=EOMONTH($D155,MatCF)),MIN(AN$77-SUM(AN$92:AN154),$F155-SUM($G155:AM155)),0)</f>
        <v>0</v>
      </c>
      <c r="AO155" s="203">
        <f>IF(AND(AO$2&gt;$D155,AO$2&lt;=EOMONTH($D155,MatCF)),MIN(AO$77-SUM(AO$92:AO154),$F155-SUM($G155:AN155)),0)</f>
        <v>0</v>
      </c>
      <c r="AP155" s="203">
        <f>IF(AND(AP$2&gt;$D155,AP$2&lt;=EOMONTH($D155,MatCF)),MIN(AP$77-SUM(AP$92:AP154),$F155-SUM($G155:AO155)),0)</f>
        <v>0</v>
      </c>
      <c r="AQ155" s="203">
        <f>IF(AND(AQ$2&gt;$D155,AQ$2&lt;=EOMONTH($D155,MatCF)),MIN(AQ$77-SUM(AQ$92:AQ154),$F155-SUM($G155:AP155)),0)</f>
        <v>0</v>
      </c>
      <c r="AR155" s="203">
        <f>IF(AND(AR$2&gt;$D155,AR$2&lt;=EOMONTH($D155,MatCF)),MIN(AR$77-SUM(AR$92:AR154),$F155-SUM($G155:AQ155)),0)</f>
        <v>0</v>
      </c>
      <c r="AS155" s="203">
        <f>IF(AND(AS$2&gt;$D155,AS$2&lt;=EOMONTH($D155,MatCF)),MIN(AS$77-SUM(AS$92:AS154),$F155-SUM($G155:AR155)),0)</f>
        <v>0</v>
      </c>
      <c r="AT155" s="203">
        <f>IF(AND(AT$2&gt;$D155,AT$2&lt;=EOMONTH($D155,MatCF)),MIN(AT$77-SUM(AT$92:AT154),$F155-SUM($G155:AS155)),0)</f>
        <v>0</v>
      </c>
      <c r="AU155" s="203">
        <f>IF(AND(AU$2&gt;$D155,AU$2&lt;=EOMONTH($D155,MatCF)),MIN(AU$77-SUM(AU$92:AU154),$F155-SUM($G155:AT155)),0)</f>
        <v>0</v>
      </c>
      <c r="AV155" s="203">
        <f>IF(AND(AV$2&gt;$D155,AV$2&lt;=EOMONTH($D155,MatCF)),MIN(AV$77-SUM(AV$92:AV154),$F155-SUM($G155:AU155)),0)</f>
        <v>0</v>
      </c>
      <c r="AW155" s="203">
        <f>IF(AND(AW$2&gt;$D155,AW$2&lt;=EOMONTH($D155,MatCF)),MIN(AW$77-SUM(AW$92:AW154),$F155-SUM($G155:AV155)),0)</f>
        <v>0</v>
      </c>
      <c r="AX155" s="203">
        <f>IF(AND(AX$2&gt;$D155,AX$2&lt;=EOMONTH($D155,MatCF)),MIN(AX$77-SUM(AX$92:AX154),$F155-SUM($G155:AW155)),0)</f>
        <v>0</v>
      </c>
      <c r="AY155" s="203">
        <f>IF(AND(AY$2&gt;$D155,AY$2&lt;=EOMONTH($D155,MatCF)),MIN(AY$77-SUM(AY$92:AY154),$F155-SUM($G155:AX155)),0)</f>
        <v>0</v>
      </c>
      <c r="AZ155" s="203">
        <f>IF(AND(AZ$2&gt;$D155,AZ$2&lt;=EOMONTH($D155,MatCF)),MIN(AZ$77-SUM(AZ$92:AZ154),$F155-SUM($G155:AY155)),0)</f>
        <v>0</v>
      </c>
      <c r="BA155" s="203">
        <f>IF(AND(BA$2&gt;$D155,BA$2&lt;=EOMONTH($D155,MatCF)),MIN(BA$77-SUM(BA$92:BA154),$F155-SUM($G155:AZ155)),0)</f>
        <v>0</v>
      </c>
      <c r="BB155" s="203">
        <f>IF(AND(BB$2&gt;$D155,BB$2&lt;=EOMONTH($D155,MatCF)),MIN(BB$77-SUM(BB$92:BB154),$F155-SUM($G155:BA155)),0)</f>
        <v>0</v>
      </c>
      <c r="BC155" s="203">
        <f>IF(AND(BC$2&gt;$D155,BC$2&lt;=EOMONTH($D155,MatCF)),MIN(BC$77-SUM(BC$92:BC154),$F155-SUM($G155:BB155)),0)</f>
        <v>0</v>
      </c>
      <c r="BD155" s="203">
        <f>IF(AND(BD$2&gt;$D155,BD$2&lt;=EOMONTH($D155,MatCF)),MIN(BD$77-SUM(BD$92:BD154),$F155-SUM($G155:BC155)),0)</f>
        <v>0</v>
      </c>
      <c r="BE155" s="203">
        <f>IF(AND(BE$2&gt;$D155,BE$2&lt;=EOMONTH($D155,MatCF)),MIN(BE$77-SUM(BE$92:BE154),$F155-SUM($G155:BD155)),0)</f>
        <v>0</v>
      </c>
      <c r="BF155" s="203">
        <f>IF(AND(BF$2&gt;$D155,BF$2&lt;=EOMONTH($D155,MatCF)),MIN(BF$77-SUM(BF$92:BF154),$F155-SUM($G155:BE155)),0)</f>
        <v>0</v>
      </c>
      <c r="BG155" s="203">
        <f>IF(AND(BG$2&gt;$D155,BG$2&lt;=EOMONTH($D155,MatCF)),MIN(BG$77-SUM(BG$92:BG154),$F155-SUM($G155:BF155)),0)</f>
        <v>0</v>
      </c>
      <c r="BH155" s="203">
        <f>IF(AND(BH$2&gt;$D155,BH$2&lt;=EOMONTH($D155,MatCF)),MIN(BH$77-SUM(BH$92:BH154),$F155-SUM($G155:BG155)),0)</f>
        <v>0</v>
      </c>
      <c r="BI155" s="203">
        <f>IF(AND(BI$2&gt;$D155,BI$2&lt;=EOMONTH($D155,MatCF)),MIN(BI$77-SUM(BI$92:BI154),$F155-SUM($G155:BH155)),0)</f>
        <v>0</v>
      </c>
      <c r="BJ155" s="203">
        <f>IF(AND(BJ$2&gt;$D155,BJ$2&lt;=EOMONTH($D155,MatCF)),MIN(BJ$77-SUM(BJ$92:BJ154),$F155-SUM($G155:BI155)),0)</f>
        <v>0</v>
      </c>
      <c r="BK155" s="203">
        <f>IF(AND(BK$2&gt;$D155,BK$2&lt;=EOMONTH($D155,MatCF)),MIN(BK$77-SUM(BK$92:BK154),$F155-SUM($G155:BJ155)),0)</f>
        <v>0</v>
      </c>
      <c r="BL155" s="203">
        <f>IF(AND(BL$2&gt;$D155,BL$2&lt;=EOMONTH($D155,MatCF)),MIN(BL$77-SUM(BL$92:BL154),$F155-SUM($G155:BK155)),0)</f>
        <v>0</v>
      </c>
      <c r="BM155" s="203">
        <f>IF(AND(BM$2&gt;$D155,BM$2&lt;=EOMONTH($D155,MatCF)),MIN(BM$77-SUM(BM$92:BM154),$F155-SUM($G155:BL155)),0)</f>
        <v>0</v>
      </c>
      <c r="BN155" s="203">
        <f>IF(AND(BN$2&gt;$D155,BN$2&lt;=EOMONTH($D155,MatCF)),MIN(BN$77-SUM(BN$92:BN154),$F155-SUM($G155:BM155)),0)</f>
        <v>0</v>
      </c>
      <c r="BO155" s="203">
        <f>IF(AND(BO$2&gt;$D155,BO$2&lt;=EOMONTH($D155,MatCF)),MIN(BO$77-SUM(BO$92:BO154),$F155-SUM($G155:BN155)),0)</f>
        <v>0</v>
      </c>
      <c r="BP155" s="203">
        <f>IF(AND(BP$2&gt;$D155,BP$2&lt;=EOMONTH($D155,MatCF)),MIN(BP$77-SUM(BP$92:BP154),$F155-SUM($G155:BO155)),0)</f>
        <v>0</v>
      </c>
      <c r="BQ155" s="203">
        <f>IF(AND(BQ$2&gt;$D155,BQ$2&lt;=EOMONTH($D155,MatCF)),MIN(BQ$77-SUM(BQ$92:BQ154),$F155-SUM($G155:BP155)),0)</f>
        <v>0</v>
      </c>
      <c r="BR155" s="203">
        <f>IF(AND(BR$2&gt;$D155,BR$2&lt;=EOMONTH($D155,MatCF)),MIN(BR$77-SUM(BR$92:BR154),$F155-SUM($G155:BQ155)),0)</f>
        <v>0</v>
      </c>
      <c r="BS155" s="203">
        <f ca="1">IF(AND(BS$2&gt;$D155,BS$2&lt;=EOMONTH($D155,MatCF)),MIN(BS$77-SUM(BS$92:BS154),$F155-SUM($G155:BR155)),0)</f>
        <v>0</v>
      </c>
      <c r="BT155" s="203">
        <f ca="1">IF(AND(BT$2&gt;$D155,BT$2&lt;=EOMONTH($D155,MatCF)),MIN(BT$77-SUM(BT$92:BT154),$F155-SUM($G155:BS155)),0)</f>
        <v>0</v>
      </c>
      <c r="BU155" s="203">
        <f ca="1">IF(AND(BU$2&gt;$D155,BU$2&lt;=EOMONTH($D155,MatCF)),MIN(BU$77-SUM(BU$92:BU154),$F155-SUM($G155:BT155)),0)</f>
        <v>0</v>
      </c>
      <c r="BV155" s="203">
        <f ca="1">IF(AND(BV$2&gt;$D155,BV$2&lt;=EOMONTH($D155,MatCF)),MIN(BV$77-SUM(BV$92:BV154),$F155-SUM($G155:BU155)),0)</f>
        <v>0</v>
      </c>
      <c r="BW155" s="203">
        <f ca="1">IF(AND(BW$2&gt;$D155,BW$2&lt;=EOMONTH($D155,MatCF)),MIN(BW$77-SUM(BW$92:BW154),$F155-SUM($G155:BV155)),0)</f>
        <v>0</v>
      </c>
      <c r="BX155" s="203">
        <f ca="1">IF(AND(BX$2&gt;$D155,BX$2&lt;=EOMONTH($D155,MatCF)),MIN(BX$77-SUM(BX$92:BX154),$F155-SUM($G155:BW155)),0)</f>
        <v>0</v>
      </c>
      <c r="BY155" s="203">
        <f ca="1">IF(AND(BY$2&gt;$D155,BY$2&lt;=EOMONTH($D155,MatCF)),MIN(BY$77-SUM(BY$92:BY154),$F155-SUM($G155:BX155)),0)</f>
        <v>0</v>
      </c>
      <c r="BZ155" s="203">
        <f ca="1">IF(AND(BZ$2&gt;$D155,BZ$2&lt;=EOMONTH($D155,MatCF)),MIN(BZ$77-SUM(BZ$92:BZ154),$F155-SUM($G155:BY155)),0)</f>
        <v>0</v>
      </c>
      <c r="CA155" s="203">
        <f ca="1">IF(AND(CA$2&gt;$D155,CA$2&lt;=EOMONTH($D155,MatCF)),MIN(CA$77-SUM(CA$92:CA154),$F155-SUM($G155:BZ155)),0)</f>
        <v>0</v>
      </c>
      <c r="CB155" s="203">
        <f ca="1">IF(AND(CB$2&gt;$D155,CB$2&lt;=EOMONTH($D155,MatCF)),MIN(CB$77-SUM(CB$92:CB154),$F155-SUM($G155:CA155)),0)</f>
        <v>0</v>
      </c>
      <c r="CC155" s="203">
        <f ca="1">IF(AND(CC$2&gt;$D155,CC$2&lt;=EOMONTH($D155,MatCF)),MIN(CC$77-SUM(CC$92:CC154),$F155-SUM($G155:CB155)),0)</f>
        <v>0</v>
      </c>
      <c r="CD155" s="203">
        <f ca="1">IF(AND(CD$2&gt;$D155,CD$2&lt;=EOMONTH($D155,MatCF)),MIN(CD$77-SUM(CD$92:CD154),$F155-SUM($G155:CC155)),0)</f>
        <v>0</v>
      </c>
      <c r="CE155" s="203">
        <f ca="1">IF(AND(CE$2&gt;$D155,CE$2&lt;=EOMONTH($D155,MatCF)),MIN(CE$77-SUM(CE$92:CE154),$F155-SUM($G155:CD155)),0)</f>
        <v>0</v>
      </c>
      <c r="CF155" s="203">
        <f ca="1">IF(AND(CF$2&gt;$D155,CF$2&lt;=EOMONTH($D155,MatCF)),MIN(CF$77-SUM(CF$92:CF154),$F155-SUM($G155:CE155)),0)</f>
        <v>0</v>
      </c>
      <c r="CG155" s="203">
        <f ca="1">IF(AND(CG$2&gt;$D155,CG$2&lt;=EOMONTH($D155,MatCF)),MIN(CG$77-SUM(CG$92:CG154),$F155-SUM($G155:CF155)),0)</f>
        <v>0</v>
      </c>
      <c r="CH155" s="203">
        <f ca="1">IF(AND(CH$2&gt;$D155,CH$2&lt;=EOMONTH($D155,MatCF)),MIN(CH$77-SUM(CH$92:CH154),$F155-SUM($G155:CG155)),0)</f>
        <v>0</v>
      </c>
      <c r="CI155" s="203">
        <f ca="1">IF(AND(CI$2&gt;$D155,CI$2&lt;=EOMONTH($D155,MatCF)),MIN(CI$77-SUM(CI$92:CI154),$F155-SUM($G155:CH155)),0)</f>
        <v>0</v>
      </c>
      <c r="CJ155" s="203">
        <f ca="1">IF(AND(CJ$2&gt;$D155,CJ$2&lt;=EOMONTH($D155,MatCF)),MIN(CJ$77-SUM(CJ$92:CJ154),$F155-SUM($G155:CI155)),0)</f>
        <v>0</v>
      </c>
      <c r="CK155" s="203">
        <f ca="1">IF(AND(CK$2&gt;$D155,CK$2&lt;=EOMONTH($D155,MatCF)),MIN(CK$77-SUM(CK$92:CK154),$F155-SUM($G155:CJ155)),0)</f>
        <v>0</v>
      </c>
      <c r="CL155" s="203">
        <f ca="1">IF(AND(CL$2&gt;$D155,CL$2&lt;=EOMONTH($D155,MatCF)),MIN(CL$77-SUM(CL$92:CL154),$F155-SUM($G155:CK155)),0)</f>
        <v>0</v>
      </c>
      <c r="CM155" s="203">
        <f ca="1">IF(AND(CM$2&gt;$D155,CM$2&lt;=EOMONTH($D155,MatCF)),MIN(CM$77-SUM(CM$92:CM154),$F155-SUM($G155:CL155)),0)</f>
        <v>0</v>
      </c>
      <c r="CN155" s="203">
        <f ca="1">IF(AND(CN$2&gt;$D155,CN$2&lt;=EOMONTH($D155,MatCF)),MIN(CN$77-SUM(CN$92:CN154),$F155-SUM($G155:CM155)),0)</f>
        <v>0</v>
      </c>
      <c r="CO155" s="203">
        <f ca="1">IF(AND(CO$2&gt;$D155,CO$2&lt;=EOMONTH($D155,MatCF)),MIN(CO$77-SUM(CO$92:CO154),$F155-SUM($G155:CN155)),0)</f>
        <v>0</v>
      </c>
      <c r="CP155" s="203">
        <f ca="1">IF(AND(CP$2&gt;$D155,CP$2&lt;=EOMONTH($D155,MatCF)),MIN(CP$77-SUM(CP$92:CP154),$F155-SUM($G155:CO155)),0)</f>
        <v>0</v>
      </c>
      <c r="CQ155" s="203">
        <f ca="1">IF(AND(CQ$2&gt;$D155,CQ$2&lt;=EOMONTH($D155,MatCF)),MIN(CQ$77-SUM(CQ$92:CQ154),$F155-SUM($G155:CP155)),0)</f>
        <v>0</v>
      </c>
      <c r="CR155" s="203">
        <f ca="1">IF(AND(CR$2&gt;$D155,CR$2&lt;=EOMONTH($D155,MatCF)),MIN(CR$77-SUM(CR$92:CR154),$F155-SUM($G155:CQ155)),0)</f>
        <v>0</v>
      </c>
      <c r="CS155" s="203">
        <f ca="1">IF(AND(CS$2&gt;$D155,CS$2&lt;=EOMONTH($D155,MatCF)),MIN(CS$77-SUM(CS$92:CS154),$F155-SUM($G155:CR155)),0)</f>
        <v>0</v>
      </c>
      <c r="CT155" s="203">
        <f ca="1">IF(AND(CT$2&gt;$D155,CT$2&lt;=EOMONTH($D155,MatCF)),MIN(CT$77-SUM(CT$92:CT154),$F155-SUM($G155:CS155)),0)</f>
        <v>0</v>
      </c>
      <c r="CU155" s="203">
        <f ca="1">IF(AND(CU$2&gt;$D155,CU$2&lt;=EOMONTH($D155,MatCF)),MIN(CU$77-SUM(CU$92:CU154),$F155-SUM($G155:CT155)),0)</f>
        <v>0</v>
      </c>
      <c r="CV155" s="203">
        <f ca="1">IF(AND(CV$2&gt;$D155,CV$2&lt;=EOMONTH($D155,MatCF)),MIN(CV$77-SUM(CV$92:CV154),$F155-SUM($G155:CU155)),0)</f>
        <v>0</v>
      </c>
      <c r="CW155" s="203">
        <f ca="1">IF(AND(CW$2&gt;$D155,CW$2&lt;=EOMONTH($D155,MatCF)),MIN(CW$77-SUM(CW$92:CW154),$F155-SUM($G155:CV155)),0)</f>
        <v>0</v>
      </c>
      <c r="CX155" s="203">
        <f ca="1">IF(AND(CX$2&gt;$D155,CX$2&lt;=EOMONTH($D155,MatCF)),MIN(CX$77-SUM(CX$92:CX154),$F155-SUM($G155:CW155)),0)</f>
        <v>0</v>
      </c>
      <c r="CY155" s="203">
        <f ca="1">IF(AND(CY$2&gt;$D155,CY$2&lt;=EOMONTH($D155,MatCF)),MIN(CY$77-SUM(CY$92:CY154),$F155-SUM($G155:CX155)),0)</f>
        <v>0</v>
      </c>
      <c r="CZ155" s="203">
        <f ca="1">IF(AND(CZ$2&gt;$D155,CZ$2&lt;=EOMONTH($D155,MatCF)),MIN(CZ$77-SUM(CZ$92:CZ154),$F155-SUM($G155:CY155)),0)</f>
        <v>0</v>
      </c>
      <c r="DA155" s="203">
        <f ca="1">IF(AND(DA$2&gt;$D155,DA$2&lt;=EOMONTH($D155,MatCF)),MIN(DA$77-SUM(DA$92:DA154),$F155-SUM($G155:CZ155)),0)</f>
        <v>0</v>
      </c>
      <c r="DB155" s="203">
        <f ca="1">IF(AND(DB$2&gt;$D155,DB$2&lt;=EOMONTH($D155,MatCF)),MIN(DB$77-SUM(DB$92:DB154),$F155-SUM($G155:DA155)),0)</f>
        <v>0</v>
      </c>
      <c r="DC155" s="203">
        <f ca="1">IF(AND(DC$2&gt;$D155,DC$2&lt;=EOMONTH($D155,MatCF)),MIN(DC$77-SUM(DC$92:DC154),$F155-SUM($G155:DB155)),0)</f>
        <v>0</v>
      </c>
      <c r="DD155" s="203">
        <f ca="1">IF(AND(DD$2&gt;$D155,DD$2&lt;=EOMONTH($D155,MatCF)),MIN(DD$77-SUM(DD$92:DD154),$F155-SUM($G155:DC155)),0)</f>
        <v>0</v>
      </c>
      <c r="DE155" s="203">
        <f ca="1">IF(AND(DE$2&gt;$D155,DE$2&lt;=EOMONTH($D155,MatCF)),MIN(DE$77-SUM(DE$92:DE154),$F155-SUM($G155:DD155)),0)</f>
        <v>0</v>
      </c>
      <c r="DF155" s="203">
        <f ca="1">IF(AND(DF$2&gt;$D155,DF$2&lt;=EOMONTH($D155,MatCF)),MIN(DF$77-SUM(DF$92:DF154),$F155-SUM($G155:DE155)),0)</f>
        <v>0</v>
      </c>
      <c r="DG155" s="203">
        <f ca="1">IF(AND(DG$2&gt;$D155,DG$2&lt;=EOMONTH($D155,MatCF)),MIN(DG$77-SUM(DG$92:DG154),$F155-SUM($G155:DF155)),0)</f>
        <v>0</v>
      </c>
      <c r="DH155" s="203">
        <f ca="1">IF(AND(DH$2&gt;$D155,DH$2&lt;=EOMONTH($D155,MatCF)),MIN(DH$77-SUM(DH$92:DH154),$F155-SUM($G155:DG155)),0)</f>
        <v>0</v>
      </c>
      <c r="DI155" s="203">
        <f ca="1">IF(AND(DI$2&gt;$D155,DI$2&lt;=EOMONTH($D155,MatCF)),MIN(DI$77-SUM(DI$92:DI154),$F155-SUM($G155:DH155)),0)</f>
        <v>0</v>
      </c>
      <c r="DJ155" s="203">
        <f ca="1">IF(AND(DJ$2&gt;$D155,DJ$2&lt;=EOMONTH($D155,MatCF)),MIN(DJ$77-SUM(DJ$92:DJ154),$F155-SUM($G155:DI155)),0)</f>
        <v>0</v>
      </c>
      <c r="DK155" s="203">
        <f ca="1">IF(AND(DK$2&gt;$D155,DK$2&lt;=EOMONTH($D155,MatCF)),MIN(DK$77-SUM(DK$92:DK154),$F155-SUM($G155:DJ155)),0)</f>
        <v>0</v>
      </c>
      <c r="DL155" s="203">
        <f ca="1">IF(AND(DL$2&gt;$D155,DL$2&lt;=EOMONTH($D155,MatCF)),MIN(DL$77-SUM(DL$92:DL154),$F155-SUM($G155:DK155)),0)</f>
        <v>0</v>
      </c>
      <c r="DM155" s="203">
        <f ca="1">IF(AND(DM$2&gt;$D155,DM$2&lt;=EOMONTH($D155,MatCF)),MIN(DM$77-SUM(DM$92:DM154),$F155-SUM($G155:DL155)),0)</f>
        <v>0</v>
      </c>
      <c r="DN155" s="203">
        <f ca="1">IF(AND(DN$2&gt;$D155,DN$2&lt;=EOMONTH($D155,MatCF)),MIN(DN$77-SUM(DN$92:DN154),$F155-SUM($G155:DM155)),0)</f>
        <v>0</v>
      </c>
      <c r="DO155" s="203">
        <f ca="1">IF(AND(DO$2&gt;$D155,DO$2&lt;=EOMONTH($D155,MatCF)),MIN(DO$77-SUM(DO$92:DO154),$F155-SUM($G155:DN155)),0)</f>
        <v>0</v>
      </c>
      <c r="DP155" s="203">
        <f ca="1">IF(AND(DP$2&gt;$D155,DP$2&lt;=EOMONTH($D155,MatCF)),MIN(DP$77-SUM(DP$92:DP154),$F155-SUM($G155:DO155)),0)</f>
        <v>0</v>
      </c>
      <c r="DQ155" s="203">
        <f ca="1">IF(AND(DQ$2&gt;$D155,DQ$2&lt;=EOMONTH($D155,MatCF)),MIN(DQ$77-SUM(DQ$92:DQ154),$F155-SUM($G155:DP155)),0)</f>
        <v>0</v>
      </c>
      <c r="DR155" s="203">
        <f ca="1">IF(AND(DR$2&gt;$D155,DR$2&lt;=EOMONTH($D155,MatCF)),MIN(DR$77-SUM(DR$92:DR154),$F155-SUM($G155:DQ155)),0)</f>
        <v>0</v>
      </c>
      <c r="DS155" s="203">
        <f ca="1">IF(AND(DS$2&gt;$D155,DS$2&lt;=EOMONTH($D155,MatCF)),MIN(DS$77-SUM(DS$92:DS154),$F155-SUM($G155:DR155)),0)</f>
        <v>0</v>
      </c>
    </row>
    <row r="156" spans="1:123" ht="12.5" x14ac:dyDescent="0.25">
      <c r="A156" s="171">
        <f t="shared" si="682"/>
        <v>64</v>
      </c>
      <c r="B156" s="171"/>
      <c r="C156" s="171"/>
      <c r="D156" s="226">
        <v>49765</v>
      </c>
      <c r="E156" s="171"/>
      <c r="F156" s="203">
        <f ca="1"/>
        <v>0</v>
      </c>
      <c r="G156" s="171"/>
      <c r="H156" s="203">
        <f>IF(AND(H$2&gt;$D156,H$2&lt;=EOMONTH($D156,MatCF)),MIN(H$77-SUM(H$92:H155),$F156-SUM(G156:$G156)),0)</f>
        <v>0</v>
      </c>
      <c r="I156" s="203">
        <f>IF(AND(I$2&gt;$D156,I$2&lt;=EOMONTH($D156,MatCF)),MIN(I$77-SUM(I$92:I155),$F156-SUM($G156:H156)),0)</f>
        <v>0</v>
      </c>
      <c r="J156" s="203">
        <f>IF(AND(J$2&gt;$D156,J$2&lt;=EOMONTH($D156,MatCF)),MIN(J$77-SUM(J$92:J155),$F156-SUM($G156:I156)),0)</f>
        <v>0</v>
      </c>
      <c r="K156" s="203">
        <f>IF(AND(K$2&gt;$D156,K$2&lt;=EOMONTH($D156,MatCF)),MIN(K$77-SUM(K$92:K155),$F156-SUM($G156:J156)),0)</f>
        <v>0</v>
      </c>
      <c r="L156" s="203">
        <f>IF(AND(L$2&gt;$D156,L$2&lt;=EOMONTH($D156,MatCF)),MIN(L$77-SUM(L$92:L155),$F156-SUM($G156:K156)),0)</f>
        <v>0</v>
      </c>
      <c r="M156" s="203">
        <f>IF(AND(M$2&gt;$D156,M$2&lt;=EOMONTH($D156,MatCF)),MIN(M$77-SUM(M$92:M155),$F156-SUM($G156:L156)),0)</f>
        <v>0</v>
      </c>
      <c r="N156" s="203">
        <f>IF(AND(N$2&gt;$D156,N$2&lt;=EOMONTH($D156,MatCF)),MIN(N$77-SUM(N$92:N155),$F156-SUM($G156:M156)),0)</f>
        <v>0</v>
      </c>
      <c r="O156" s="203">
        <f>IF(AND(O$2&gt;$D156,O$2&lt;=EOMONTH($D156,MatCF)),MIN(O$77-SUM(O$92:O155),$F156-SUM($G156:N156)),0)</f>
        <v>0</v>
      </c>
      <c r="P156" s="203">
        <f>IF(AND(P$2&gt;$D156,P$2&lt;=EOMONTH($D156,MatCF)),MIN(P$77-SUM(P$92:P155),$F156-SUM($G156:O156)),0)</f>
        <v>0</v>
      </c>
      <c r="Q156" s="203">
        <f>IF(AND(Q$2&gt;$D156,Q$2&lt;=EOMONTH($D156,MatCF)),MIN(Q$77-SUM(Q$92:Q155),$F156-SUM($G156:P156)),0)</f>
        <v>0</v>
      </c>
      <c r="R156" s="203">
        <f>IF(AND(R$2&gt;$D156,R$2&lt;=EOMONTH($D156,MatCF)),MIN(R$77-SUM(R$92:R155),$F156-SUM($G156:Q156)),0)</f>
        <v>0</v>
      </c>
      <c r="S156" s="203">
        <f>IF(AND(S$2&gt;$D156,S$2&lt;=EOMONTH($D156,MatCF)),MIN(S$77-SUM(S$92:S155),$F156-SUM($G156:R156)),0)</f>
        <v>0</v>
      </c>
      <c r="T156" s="203">
        <f>IF(AND(T$2&gt;$D156,T$2&lt;=EOMONTH($D156,MatCF)),MIN(T$77-SUM(T$92:T155),$F156-SUM($G156:S156)),0)</f>
        <v>0</v>
      </c>
      <c r="U156" s="203">
        <f>IF(AND(U$2&gt;$D156,U$2&lt;=EOMONTH($D156,MatCF)),MIN(U$77-SUM(U$92:U155),$F156-SUM($G156:T156)),0)</f>
        <v>0</v>
      </c>
      <c r="V156" s="203">
        <f>IF(AND(V$2&gt;$D156,V$2&lt;=EOMONTH($D156,MatCF)),MIN(V$77-SUM(V$92:V155),$F156-SUM($G156:U156)),0)</f>
        <v>0</v>
      </c>
      <c r="W156" s="203">
        <f>IF(AND(W$2&gt;$D156,W$2&lt;=EOMONTH($D156,MatCF)),MIN(W$77-SUM(W$92:W155),$F156-SUM($G156:V156)),0)</f>
        <v>0</v>
      </c>
      <c r="X156" s="203">
        <f>IF(AND(X$2&gt;$D156,X$2&lt;=EOMONTH($D156,MatCF)),MIN(X$77-SUM(X$92:X155),$F156-SUM($G156:W156)),0)</f>
        <v>0</v>
      </c>
      <c r="Y156" s="203">
        <f>IF(AND(Y$2&gt;$D156,Y$2&lt;=EOMONTH($D156,MatCF)),MIN(Y$77-SUM(Y$92:Y155),$F156-SUM($G156:X156)),0)</f>
        <v>0</v>
      </c>
      <c r="Z156" s="203">
        <f>IF(AND(Z$2&gt;$D156,Z$2&lt;=EOMONTH($D156,MatCF)),MIN(Z$77-SUM(Z$92:Z155),$F156-SUM($G156:Y156)),0)</f>
        <v>0</v>
      </c>
      <c r="AA156" s="203">
        <f>IF(AND(AA$2&gt;$D156,AA$2&lt;=EOMONTH($D156,MatCF)),MIN(AA$77-SUM(AA$92:AA155),$F156-SUM($G156:Z156)),0)</f>
        <v>0</v>
      </c>
      <c r="AB156" s="203">
        <f>IF(AND(AB$2&gt;$D156,AB$2&lt;=EOMONTH($D156,MatCF)),MIN(AB$77-SUM(AB$92:AB155),$F156-SUM($G156:AA156)),0)</f>
        <v>0</v>
      </c>
      <c r="AC156" s="203">
        <f>IF(AND(AC$2&gt;$D156,AC$2&lt;=EOMONTH($D156,MatCF)),MIN(AC$77-SUM(AC$92:AC155),$F156-SUM($G156:AB156)),0)</f>
        <v>0</v>
      </c>
      <c r="AD156" s="203">
        <f>IF(AND(AD$2&gt;$D156,AD$2&lt;=EOMONTH($D156,MatCF)),MIN(AD$77-SUM(AD$92:AD155),$F156-SUM($G156:AC156)),0)</f>
        <v>0</v>
      </c>
      <c r="AE156" s="203">
        <f>IF(AND(AE$2&gt;$D156,AE$2&lt;=EOMONTH($D156,MatCF)),MIN(AE$77-SUM(AE$92:AE155),$F156-SUM($G156:AD156)),0)</f>
        <v>0</v>
      </c>
      <c r="AF156" s="203">
        <f>IF(AND(AF$2&gt;$D156,AF$2&lt;=EOMONTH($D156,MatCF)),MIN(AF$77-SUM(AF$92:AF155),$F156-SUM($G156:AE156)),0)</f>
        <v>0</v>
      </c>
      <c r="AG156" s="203">
        <f>IF(AND(AG$2&gt;$D156,AG$2&lt;=EOMONTH($D156,MatCF)),MIN(AG$77-SUM(AG$92:AG155),$F156-SUM($G156:AF156)),0)</f>
        <v>0</v>
      </c>
      <c r="AH156" s="203">
        <f>IF(AND(AH$2&gt;$D156,AH$2&lt;=EOMONTH($D156,MatCF)),MIN(AH$77-SUM(AH$92:AH155),$F156-SUM($G156:AG156)),0)</f>
        <v>0</v>
      </c>
      <c r="AI156" s="203">
        <f>IF(AND(AI$2&gt;$D156,AI$2&lt;=EOMONTH($D156,MatCF)),MIN(AI$77-SUM(AI$92:AI155),$F156-SUM($G156:AH156)),0)</f>
        <v>0</v>
      </c>
      <c r="AJ156" s="203">
        <f>IF(AND(AJ$2&gt;$D156,AJ$2&lt;=EOMONTH($D156,MatCF)),MIN(AJ$77-SUM(AJ$92:AJ155),$F156-SUM($G156:AI156)),0)</f>
        <v>0</v>
      </c>
      <c r="AK156" s="203">
        <f>IF(AND(AK$2&gt;$D156,AK$2&lt;=EOMONTH($D156,MatCF)),MIN(AK$77-SUM(AK$92:AK155),$F156-SUM($G156:AJ156)),0)</f>
        <v>0</v>
      </c>
      <c r="AL156" s="203">
        <f>IF(AND(AL$2&gt;$D156,AL$2&lt;=EOMONTH($D156,MatCF)),MIN(AL$77-SUM(AL$92:AL155),$F156-SUM($G156:AK156)),0)</f>
        <v>0</v>
      </c>
      <c r="AM156" s="203">
        <f>IF(AND(AM$2&gt;$D156,AM$2&lt;=EOMONTH($D156,MatCF)),MIN(AM$77-SUM(AM$92:AM155),$F156-SUM($G156:AL156)),0)</f>
        <v>0</v>
      </c>
      <c r="AN156" s="203">
        <f>IF(AND(AN$2&gt;$D156,AN$2&lt;=EOMONTH($D156,MatCF)),MIN(AN$77-SUM(AN$92:AN155),$F156-SUM($G156:AM156)),0)</f>
        <v>0</v>
      </c>
      <c r="AO156" s="203">
        <f>IF(AND(AO$2&gt;$D156,AO$2&lt;=EOMONTH($D156,MatCF)),MIN(AO$77-SUM(AO$92:AO155),$F156-SUM($G156:AN156)),0)</f>
        <v>0</v>
      </c>
      <c r="AP156" s="203">
        <f>IF(AND(AP$2&gt;$D156,AP$2&lt;=EOMONTH($D156,MatCF)),MIN(AP$77-SUM(AP$92:AP155),$F156-SUM($G156:AO156)),0)</f>
        <v>0</v>
      </c>
      <c r="AQ156" s="203">
        <f>IF(AND(AQ$2&gt;$D156,AQ$2&lt;=EOMONTH($D156,MatCF)),MIN(AQ$77-SUM(AQ$92:AQ155),$F156-SUM($G156:AP156)),0)</f>
        <v>0</v>
      </c>
      <c r="AR156" s="203">
        <f>IF(AND(AR$2&gt;$D156,AR$2&lt;=EOMONTH($D156,MatCF)),MIN(AR$77-SUM(AR$92:AR155),$F156-SUM($G156:AQ156)),0)</f>
        <v>0</v>
      </c>
      <c r="AS156" s="203">
        <f>IF(AND(AS$2&gt;$D156,AS$2&lt;=EOMONTH($D156,MatCF)),MIN(AS$77-SUM(AS$92:AS155),$F156-SUM($G156:AR156)),0)</f>
        <v>0</v>
      </c>
      <c r="AT156" s="203">
        <f>IF(AND(AT$2&gt;$D156,AT$2&lt;=EOMONTH($D156,MatCF)),MIN(AT$77-SUM(AT$92:AT155),$F156-SUM($G156:AS156)),0)</f>
        <v>0</v>
      </c>
      <c r="AU156" s="203">
        <f>IF(AND(AU$2&gt;$D156,AU$2&lt;=EOMONTH($D156,MatCF)),MIN(AU$77-SUM(AU$92:AU155),$F156-SUM($G156:AT156)),0)</f>
        <v>0</v>
      </c>
      <c r="AV156" s="203">
        <f>IF(AND(AV$2&gt;$D156,AV$2&lt;=EOMONTH($D156,MatCF)),MIN(AV$77-SUM(AV$92:AV155),$F156-SUM($G156:AU156)),0)</f>
        <v>0</v>
      </c>
      <c r="AW156" s="203">
        <f>IF(AND(AW$2&gt;$D156,AW$2&lt;=EOMONTH($D156,MatCF)),MIN(AW$77-SUM(AW$92:AW155),$F156-SUM($G156:AV156)),0)</f>
        <v>0</v>
      </c>
      <c r="AX156" s="203">
        <f>IF(AND(AX$2&gt;$D156,AX$2&lt;=EOMONTH($D156,MatCF)),MIN(AX$77-SUM(AX$92:AX155),$F156-SUM($G156:AW156)),0)</f>
        <v>0</v>
      </c>
      <c r="AY156" s="203">
        <f>IF(AND(AY$2&gt;$D156,AY$2&lt;=EOMONTH($D156,MatCF)),MIN(AY$77-SUM(AY$92:AY155),$F156-SUM($G156:AX156)),0)</f>
        <v>0</v>
      </c>
      <c r="AZ156" s="203">
        <f>IF(AND(AZ$2&gt;$D156,AZ$2&lt;=EOMONTH($D156,MatCF)),MIN(AZ$77-SUM(AZ$92:AZ155),$F156-SUM($G156:AY156)),0)</f>
        <v>0</v>
      </c>
      <c r="BA156" s="203">
        <f>IF(AND(BA$2&gt;$D156,BA$2&lt;=EOMONTH($D156,MatCF)),MIN(BA$77-SUM(BA$92:BA155),$F156-SUM($G156:AZ156)),0)</f>
        <v>0</v>
      </c>
      <c r="BB156" s="203">
        <f>IF(AND(BB$2&gt;$D156,BB$2&lt;=EOMONTH($D156,MatCF)),MIN(BB$77-SUM(BB$92:BB155),$F156-SUM($G156:BA156)),0)</f>
        <v>0</v>
      </c>
      <c r="BC156" s="203">
        <f>IF(AND(BC$2&gt;$D156,BC$2&lt;=EOMONTH($D156,MatCF)),MIN(BC$77-SUM(BC$92:BC155),$F156-SUM($G156:BB156)),0)</f>
        <v>0</v>
      </c>
      <c r="BD156" s="203">
        <f>IF(AND(BD$2&gt;$D156,BD$2&lt;=EOMONTH($D156,MatCF)),MIN(BD$77-SUM(BD$92:BD155),$F156-SUM($G156:BC156)),0)</f>
        <v>0</v>
      </c>
      <c r="BE156" s="203">
        <f>IF(AND(BE$2&gt;$D156,BE$2&lt;=EOMONTH($D156,MatCF)),MIN(BE$77-SUM(BE$92:BE155),$F156-SUM($G156:BD156)),0)</f>
        <v>0</v>
      </c>
      <c r="BF156" s="203">
        <f>IF(AND(BF$2&gt;$D156,BF$2&lt;=EOMONTH($D156,MatCF)),MIN(BF$77-SUM(BF$92:BF155),$F156-SUM($G156:BE156)),0)</f>
        <v>0</v>
      </c>
      <c r="BG156" s="203">
        <f>IF(AND(BG$2&gt;$D156,BG$2&lt;=EOMONTH($D156,MatCF)),MIN(BG$77-SUM(BG$92:BG155),$F156-SUM($G156:BF156)),0)</f>
        <v>0</v>
      </c>
      <c r="BH156" s="203">
        <f>IF(AND(BH$2&gt;$D156,BH$2&lt;=EOMONTH($D156,MatCF)),MIN(BH$77-SUM(BH$92:BH155),$F156-SUM($G156:BG156)),0)</f>
        <v>0</v>
      </c>
      <c r="BI156" s="203">
        <f>IF(AND(BI$2&gt;$D156,BI$2&lt;=EOMONTH($D156,MatCF)),MIN(BI$77-SUM(BI$92:BI155),$F156-SUM($G156:BH156)),0)</f>
        <v>0</v>
      </c>
      <c r="BJ156" s="203">
        <f>IF(AND(BJ$2&gt;$D156,BJ$2&lt;=EOMONTH($D156,MatCF)),MIN(BJ$77-SUM(BJ$92:BJ155),$F156-SUM($G156:BI156)),0)</f>
        <v>0</v>
      </c>
      <c r="BK156" s="203">
        <f>IF(AND(BK$2&gt;$D156,BK$2&lt;=EOMONTH($D156,MatCF)),MIN(BK$77-SUM(BK$92:BK155),$F156-SUM($G156:BJ156)),0)</f>
        <v>0</v>
      </c>
      <c r="BL156" s="203">
        <f>IF(AND(BL$2&gt;$D156,BL$2&lt;=EOMONTH($D156,MatCF)),MIN(BL$77-SUM(BL$92:BL155),$F156-SUM($G156:BK156)),0)</f>
        <v>0</v>
      </c>
      <c r="BM156" s="203">
        <f>IF(AND(BM$2&gt;$D156,BM$2&lt;=EOMONTH($D156,MatCF)),MIN(BM$77-SUM(BM$92:BM155),$F156-SUM($G156:BL156)),0)</f>
        <v>0</v>
      </c>
      <c r="BN156" s="203">
        <f>IF(AND(BN$2&gt;$D156,BN$2&lt;=EOMONTH($D156,MatCF)),MIN(BN$77-SUM(BN$92:BN155),$F156-SUM($G156:BM156)),0)</f>
        <v>0</v>
      </c>
      <c r="BO156" s="203">
        <f>IF(AND(BO$2&gt;$D156,BO$2&lt;=EOMONTH($D156,MatCF)),MIN(BO$77-SUM(BO$92:BO155),$F156-SUM($G156:BN156)),0)</f>
        <v>0</v>
      </c>
      <c r="BP156" s="203">
        <f>IF(AND(BP$2&gt;$D156,BP$2&lt;=EOMONTH($D156,MatCF)),MIN(BP$77-SUM(BP$92:BP155),$F156-SUM($G156:BO156)),0)</f>
        <v>0</v>
      </c>
      <c r="BQ156" s="203">
        <f>IF(AND(BQ$2&gt;$D156,BQ$2&lt;=EOMONTH($D156,MatCF)),MIN(BQ$77-SUM(BQ$92:BQ155),$F156-SUM($G156:BP156)),0)</f>
        <v>0</v>
      </c>
      <c r="BR156" s="203">
        <f>IF(AND(BR$2&gt;$D156,BR$2&lt;=EOMONTH($D156,MatCF)),MIN(BR$77-SUM(BR$92:BR155),$F156-SUM($G156:BQ156)),0)</f>
        <v>0</v>
      </c>
      <c r="BS156" s="203">
        <f>IF(AND(BS$2&gt;$D156,BS$2&lt;=EOMONTH($D156,MatCF)),MIN(BS$77-SUM(BS$92:BS155),$F156-SUM($G156:BR156)),0)</f>
        <v>0</v>
      </c>
      <c r="BT156" s="203">
        <f ca="1">IF(AND(BT$2&gt;$D156,BT$2&lt;=EOMONTH($D156,MatCF)),MIN(BT$77-SUM(BT$92:BT155),$F156-SUM($G156:BS156)),0)</f>
        <v>0</v>
      </c>
      <c r="BU156" s="203">
        <f ca="1">IF(AND(BU$2&gt;$D156,BU$2&lt;=EOMONTH($D156,MatCF)),MIN(BU$77-SUM(BU$92:BU155),$F156-SUM($G156:BT156)),0)</f>
        <v>0</v>
      </c>
      <c r="BV156" s="203">
        <f ca="1">IF(AND(BV$2&gt;$D156,BV$2&lt;=EOMONTH($D156,MatCF)),MIN(BV$77-SUM(BV$92:BV155),$F156-SUM($G156:BU156)),0)</f>
        <v>0</v>
      </c>
      <c r="BW156" s="203">
        <f ca="1">IF(AND(BW$2&gt;$D156,BW$2&lt;=EOMONTH($D156,MatCF)),MIN(BW$77-SUM(BW$92:BW155),$F156-SUM($G156:BV156)),0)</f>
        <v>0</v>
      </c>
      <c r="BX156" s="203">
        <f ca="1">IF(AND(BX$2&gt;$D156,BX$2&lt;=EOMONTH($D156,MatCF)),MIN(BX$77-SUM(BX$92:BX155),$F156-SUM($G156:BW156)),0)</f>
        <v>0</v>
      </c>
      <c r="BY156" s="203">
        <f ca="1">IF(AND(BY$2&gt;$D156,BY$2&lt;=EOMONTH($D156,MatCF)),MIN(BY$77-SUM(BY$92:BY155),$F156-SUM($G156:BX156)),0)</f>
        <v>0</v>
      </c>
      <c r="BZ156" s="203">
        <f ca="1">IF(AND(BZ$2&gt;$D156,BZ$2&lt;=EOMONTH($D156,MatCF)),MIN(BZ$77-SUM(BZ$92:BZ155),$F156-SUM($G156:BY156)),0)</f>
        <v>0</v>
      </c>
      <c r="CA156" s="203">
        <f ca="1">IF(AND(CA$2&gt;$D156,CA$2&lt;=EOMONTH($D156,MatCF)),MIN(CA$77-SUM(CA$92:CA155),$F156-SUM($G156:BZ156)),0)</f>
        <v>0</v>
      </c>
      <c r="CB156" s="203">
        <f ca="1">IF(AND(CB$2&gt;$D156,CB$2&lt;=EOMONTH($D156,MatCF)),MIN(CB$77-SUM(CB$92:CB155),$F156-SUM($G156:CA156)),0)</f>
        <v>0</v>
      </c>
      <c r="CC156" s="203">
        <f ca="1">IF(AND(CC$2&gt;$D156,CC$2&lt;=EOMONTH($D156,MatCF)),MIN(CC$77-SUM(CC$92:CC155),$F156-SUM($G156:CB156)),0)</f>
        <v>0</v>
      </c>
      <c r="CD156" s="203">
        <f ca="1">IF(AND(CD$2&gt;$D156,CD$2&lt;=EOMONTH($D156,MatCF)),MIN(CD$77-SUM(CD$92:CD155),$F156-SUM($G156:CC156)),0)</f>
        <v>0</v>
      </c>
      <c r="CE156" s="203">
        <f ca="1">IF(AND(CE$2&gt;$D156,CE$2&lt;=EOMONTH($D156,MatCF)),MIN(CE$77-SUM(CE$92:CE155),$F156-SUM($G156:CD156)),0)</f>
        <v>0</v>
      </c>
      <c r="CF156" s="203">
        <f ca="1">IF(AND(CF$2&gt;$D156,CF$2&lt;=EOMONTH($D156,MatCF)),MIN(CF$77-SUM(CF$92:CF155),$F156-SUM($G156:CE156)),0)</f>
        <v>0</v>
      </c>
      <c r="CG156" s="203">
        <f ca="1">IF(AND(CG$2&gt;$D156,CG$2&lt;=EOMONTH($D156,MatCF)),MIN(CG$77-SUM(CG$92:CG155),$F156-SUM($G156:CF156)),0)</f>
        <v>0</v>
      </c>
      <c r="CH156" s="203">
        <f ca="1">IF(AND(CH$2&gt;$D156,CH$2&lt;=EOMONTH($D156,MatCF)),MIN(CH$77-SUM(CH$92:CH155),$F156-SUM($G156:CG156)),0)</f>
        <v>0</v>
      </c>
      <c r="CI156" s="203">
        <f ca="1">IF(AND(CI$2&gt;$D156,CI$2&lt;=EOMONTH($D156,MatCF)),MIN(CI$77-SUM(CI$92:CI155),$F156-SUM($G156:CH156)),0)</f>
        <v>0</v>
      </c>
      <c r="CJ156" s="203">
        <f ca="1">IF(AND(CJ$2&gt;$D156,CJ$2&lt;=EOMONTH($D156,MatCF)),MIN(CJ$77-SUM(CJ$92:CJ155),$F156-SUM($G156:CI156)),0)</f>
        <v>0</v>
      </c>
      <c r="CK156" s="203">
        <f ca="1">IF(AND(CK$2&gt;$D156,CK$2&lt;=EOMONTH($D156,MatCF)),MIN(CK$77-SUM(CK$92:CK155),$F156-SUM($G156:CJ156)),0)</f>
        <v>0</v>
      </c>
      <c r="CL156" s="203">
        <f ca="1">IF(AND(CL$2&gt;$D156,CL$2&lt;=EOMONTH($D156,MatCF)),MIN(CL$77-SUM(CL$92:CL155),$F156-SUM($G156:CK156)),0)</f>
        <v>0</v>
      </c>
      <c r="CM156" s="203">
        <f ca="1">IF(AND(CM$2&gt;$D156,CM$2&lt;=EOMONTH($D156,MatCF)),MIN(CM$77-SUM(CM$92:CM155),$F156-SUM($G156:CL156)),0)</f>
        <v>0</v>
      </c>
      <c r="CN156" s="203">
        <f ca="1">IF(AND(CN$2&gt;$D156,CN$2&lt;=EOMONTH($D156,MatCF)),MIN(CN$77-SUM(CN$92:CN155),$F156-SUM($G156:CM156)),0)</f>
        <v>0</v>
      </c>
      <c r="CO156" s="203">
        <f ca="1">IF(AND(CO$2&gt;$D156,CO$2&lt;=EOMONTH($D156,MatCF)),MIN(CO$77-SUM(CO$92:CO155),$F156-SUM($G156:CN156)),0)</f>
        <v>0</v>
      </c>
      <c r="CP156" s="203">
        <f ca="1">IF(AND(CP$2&gt;$D156,CP$2&lt;=EOMONTH($D156,MatCF)),MIN(CP$77-SUM(CP$92:CP155),$F156-SUM($G156:CO156)),0)</f>
        <v>0</v>
      </c>
      <c r="CQ156" s="203">
        <f ca="1">IF(AND(CQ$2&gt;$D156,CQ$2&lt;=EOMONTH($D156,MatCF)),MIN(CQ$77-SUM(CQ$92:CQ155),$F156-SUM($G156:CP156)),0)</f>
        <v>0</v>
      </c>
      <c r="CR156" s="203">
        <f ca="1">IF(AND(CR$2&gt;$D156,CR$2&lt;=EOMONTH($D156,MatCF)),MIN(CR$77-SUM(CR$92:CR155),$F156-SUM($G156:CQ156)),0)</f>
        <v>0</v>
      </c>
      <c r="CS156" s="203">
        <f ca="1">IF(AND(CS$2&gt;$D156,CS$2&lt;=EOMONTH($D156,MatCF)),MIN(CS$77-SUM(CS$92:CS155),$F156-SUM($G156:CR156)),0)</f>
        <v>0</v>
      </c>
      <c r="CT156" s="203">
        <f ca="1">IF(AND(CT$2&gt;$D156,CT$2&lt;=EOMONTH($D156,MatCF)),MIN(CT$77-SUM(CT$92:CT155),$F156-SUM($G156:CS156)),0)</f>
        <v>0</v>
      </c>
      <c r="CU156" s="203">
        <f ca="1">IF(AND(CU$2&gt;$D156,CU$2&lt;=EOMONTH($D156,MatCF)),MIN(CU$77-SUM(CU$92:CU155),$F156-SUM($G156:CT156)),0)</f>
        <v>0</v>
      </c>
      <c r="CV156" s="203">
        <f ca="1">IF(AND(CV$2&gt;$D156,CV$2&lt;=EOMONTH($D156,MatCF)),MIN(CV$77-SUM(CV$92:CV155),$F156-SUM($G156:CU156)),0)</f>
        <v>0</v>
      </c>
      <c r="CW156" s="203">
        <f ca="1">IF(AND(CW$2&gt;$D156,CW$2&lt;=EOMONTH($D156,MatCF)),MIN(CW$77-SUM(CW$92:CW155),$F156-SUM($G156:CV156)),0)</f>
        <v>0</v>
      </c>
      <c r="CX156" s="203">
        <f ca="1">IF(AND(CX$2&gt;$D156,CX$2&lt;=EOMONTH($D156,MatCF)),MIN(CX$77-SUM(CX$92:CX155),$F156-SUM($G156:CW156)),0)</f>
        <v>0</v>
      </c>
      <c r="CY156" s="203">
        <f ca="1">IF(AND(CY$2&gt;$D156,CY$2&lt;=EOMONTH($D156,MatCF)),MIN(CY$77-SUM(CY$92:CY155),$F156-SUM($G156:CX156)),0)</f>
        <v>0</v>
      </c>
      <c r="CZ156" s="203">
        <f ca="1">IF(AND(CZ$2&gt;$D156,CZ$2&lt;=EOMONTH($D156,MatCF)),MIN(CZ$77-SUM(CZ$92:CZ155),$F156-SUM($G156:CY156)),0)</f>
        <v>0</v>
      </c>
      <c r="DA156" s="203">
        <f ca="1">IF(AND(DA$2&gt;$D156,DA$2&lt;=EOMONTH($D156,MatCF)),MIN(DA$77-SUM(DA$92:DA155),$F156-SUM($G156:CZ156)),0)</f>
        <v>0</v>
      </c>
      <c r="DB156" s="203">
        <f ca="1">IF(AND(DB$2&gt;$D156,DB$2&lt;=EOMONTH($D156,MatCF)),MIN(DB$77-SUM(DB$92:DB155),$F156-SUM($G156:DA156)),0)</f>
        <v>0</v>
      </c>
      <c r="DC156" s="203">
        <f ca="1">IF(AND(DC$2&gt;$D156,DC$2&lt;=EOMONTH($D156,MatCF)),MIN(DC$77-SUM(DC$92:DC155),$F156-SUM($G156:DB156)),0)</f>
        <v>0</v>
      </c>
      <c r="DD156" s="203">
        <f ca="1">IF(AND(DD$2&gt;$D156,DD$2&lt;=EOMONTH($D156,MatCF)),MIN(DD$77-SUM(DD$92:DD155),$F156-SUM($G156:DC156)),0)</f>
        <v>0</v>
      </c>
      <c r="DE156" s="203">
        <f ca="1">IF(AND(DE$2&gt;$D156,DE$2&lt;=EOMONTH($D156,MatCF)),MIN(DE$77-SUM(DE$92:DE155),$F156-SUM($G156:DD156)),0)</f>
        <v>0</v>
      </c>
      <c r="DF156" s="203">
        <f ca="1">IF(AND(DF$2&gt;$D156,DF$2&lt;=EOMONTH($D156,MatCF)),MIN(DF$77-SUM(DF$92:DF155),$F156-SUM($G156:DE156)),0)</f>
        <v>0</v>
      </c>
      <c r="DG156" s="203">
        <f ca="1">IF(AND(DG$2&gt;$D156,DG$2&lt;=EOMONTH($D156,MatCF)),MIN(DG$77-SUM(DG$92:DG155),$F156-SUM($G156:DF156)),0)</f>
        <v>0</v>
      </c>
      <c r="DH156" s="203">
        <f ca="1">IF(AND(DH$2&gt;$D156,DH$2&lt;=EOMONTH($D156,MatCF)),MIN(DH$77-SUM(DH$92:DH155),$F156-SUM($G156:DG156)),0)</f>
        <v>0</v>
      </c>
      <c r="DI156" s="203">
        <f ca="1">IF(AND(DI$2&gt;$D156,DI$2&lt;=EOMONTH($D156,MatCF)),MIN(DI$77-SUM(DI$92:DI155),$F156-SUM($G156:DH156)),0)</f>
        <v>0</v>
      </c>
      <c r="DJ156" s="203">
        <f ca="1">IF(AND(DJ$2&gt;$D156,DJ$2&lt;=EOMONTH($D156,MatCF)),MIN(DJ$77-SUM(DJ$92:DJ155),$F156-SUM($G156:DI156)),0)</f>
        <v>0</v>
      </c>
      <c r="DK156" s="203">
        <f ca="1">IF(AND(DK$2&gt;$D156,DK$2&lt;=EOMONTH($D156,MatCF)),MIN(DK$77-SUM(DK$92:DK155),$F156-SUM($G156:DJ156)),0)</f>
        <v>0</v>
      </c>
      <c r="DL156" s="203">
        <f ca="1">IF(AND(DL$2&gt;$D156,DL$2&lt;=EOMONTH($D156,MatCF)),MIN(DL$77-SUM(DL$92:DL155),$F156-SUM($G156:DK156)),0)</f>
        <v>0</v>
      </c>
      <c r="DM156" s="203">
        <f ca="1">IF(AND(DM$2&gt;$D156,DM$2&lt;=EOMONTH($D156,MatCF)),MIN(DM$77-SUM(DM$92:DM155),$F156-SUM($G156:DL156)),0)</f>
        <v>0</v>
      </c>
      <c r="DN156" s="203">
        <f ca="1">IF(AND(DN$2&gt;$D156,DN$2&lt;=EOMONTH($D156,MatCF)),MIN(DN$77-SUM(DN$92:DN155),$F156-SUM($G156:DM156)),0)</f>
        <v>0</v>
      </c>
      <c r="DO156" s="203">
        <f ca="1">IF(AND(DO$2&gt;$D156,DO$2&lt;=EOMONTH($D156,MatCF)),MIN(DO$77-SUM(DO$92:DO155),$F156-SUM($G156:DN156)),0)</f>
        <v>0</v>
      </c>
      <c r="DP156" s="203">
        <f ca="1">IF(AND(DP$2&gt;$D156,DP$2&lt;=EOMONTH($D156,MatCF)),MIN(DP$77-SUM(DP$92:DP155),$F156-SUM($G156:DO156)),0)</f>
        <v>0</v>
      </c>
      <c r="DQ156" s="203">
        <f ca="1">IF(AND(DQ$2&gt;$D156,DQ$2&lt;=EOMONTH($D156,MatCF)),MIN(DQ$77-SUM(DQ$92:DQ155),$F156-SUM($G156:DP156)),0)</f>
        <v>0</v>
      </c>
      <c r="DR156" s="203">
        <f ca="1">IF(AND(DR$2&gt;$D156,DR$2&lt;=EOMONTH($D156,MatCF)),MIN(DR$77-SUM(DR$92:DR155),$F156-SUM($G156:DQ156)),0)</f>
        <v>0</v>
      </c>
      <c r="DS156" s="203">
        <f ca="1">IF(AND(DS$2&gt;$D156,DS$2&lt;=EOMONTH($D156,MatCF)),MIN(DS$77-SUM(DS$92:DS155),$F156-SUM($G156:DR156)),0)</f>
        <v>0</v>
      </c>
    </row>
    <row r="157" spans="1:123" ht="12.5" x14ac:dyDescent="0.25">
      <c r="A157" s="171">
        <f t="shared" si="682"/>
        <v>65</v>
      </c>
      <c r="B157" s="171"/>
      <c r="C157" s="171"/>
      <c r="D157" s="226">
        <v>49856</v>
      </c>
      <c r="E157" s="171"/>
      <c r="F157" s="203">
        <f ca="1"/>
        <v>0</v>
      </c>
      <c r="G157" s="171"/>
      <c r="H157" s="203">
        <f>IF(AND(H$2&gt;$D157,H$2&lt;=EOMONTH($D157,MatCF)),MIN(H$77-SUM(H$92:H156),$F157-SUM(G157:$G157)),0)</f>
        <v>0</v>
      </c>
      <c r="I157" s="203">
        <f>IF(AND(I$2&gt;$D157,I$2&lt;=EOMONTH($D157,MatCF)),MIN(I$77-SUM(I$92:I156),$F157-SUM($G157:H157)),0)</f>
        <v>0</v>
      </c>
      <c r="J157" s="203">
        <f>IF(AND(J$2&gt;$D157,J$2&lt;=EOMONTH($D157,MatCF)),MIN(J$77-SUM(J$92:J156),$F157-SUM($G157:I157)),0)</f>
        <v>0</v>
      </c>
      <c r="K157" s="203">
        <f>IF(AND(K$2&gt;$D157,K$2&lt;=EOMONTH($D157,MatCF)),MIN(K$77-SUM(K$92:K156),$F157-SUM($G157:J157)),0)</f>
        <v>0</v>
      </c>
      <c r="L157" s="203">
        <f>IF(AND(L$2&gt;$D157,L$2&lt;=EOMONTH($D157,MatCF)),MIN(L$77-SUM(L$92:L156),$F157-SUM($G157:K157)),0)</f>
        <v>0</v>
      </c>
      <c r="M157" s="203">
        <f>IF(AND(M$2&gt;$D157,M$2&lt;=EOMONTH($D157,MatCF)),MIN(M$77-SUM(M$92:M156),$F157-SUM($G157:L157)),0)</f>
        <v>0</v>
      </c>
      <c r="N157" s="203">
        <f>IF(AND(N$2&gt;$D157,N$2&lt;=EOMONTH($D157,MatCF)),MIN(N$77-SUM(N$92:N156),$F157-SUM($G157:M157)),0)</f>
        <v>0</v>
      </c>
      <c r="O157" s="203">
        <f>IF(AND(O$2&gt;$D157,O$2&lt;=EOMONTH($D157,MatCF)),MIN(O$77-SUM(O$92:O156),$F157-SUM($G157:N157)),0)</f>
        <v>0</v>
      </c>
      <c r="P157" s="203">
        <f>IF(AND(P$2&gt;$D157,P$2&lt;=EOMONTH($D157,MatCF)),MIN(P$77-SUM(P$92:P156),$F157-SUM($G157:O157)),0)</f>
        <v>0</v>
      </c>
      <c r="Q157" s="203">
        <f>IF(AND(Q$2&gt;$D157,Q$2&lt;=EOMONTH($D157,MatCF)),MIN(Q$77-SUM(Q$92:Q156),$F157-SUM($G157:P157)),0)</f>
        <v>0</v>
      </c>
      <c r="R157" s="203">
        <f>IF(AND(R$2&gt;$D157,R$2&lt;=EOMONTH($D157,MatCF)),MIN(R$77-SUM(R$92:R156),$F157-SUM($G157:Q157)),0)</f>
        <v>0</v>
      </c>
      <c r="S157" s="203">
        <f>IF(AND(S$2&gt;$D157,S$2&lt;=EOMONTH($D157,MatCF)),MIN(S$77-SUM(S$92:S156),$F157-SUM($G157:R157)),0)</f>
        <v>0</v>
      </c>
      <c r="T157" s="203">
        <f>IF(AND(T$2&gt;$D157,T$2&lt;=EOMONTH($D157,MatCF)),MIN(T$77-SUM(T$92:T156),$F157-SUM($G157:S157)),0)</f>
        <v>0</v>
      </c>
      <c r="U157" s="203">
        <f>IF(AND(U$2&gt;$D157,U$2&lt;=EOMONTH($D157,MatCF)),MIN(U$77-SUM(U$92:U156),$F157-SUM($G157:T157)),0)</f>
        <v>0</v>
      </c>
      <c r="V157" s="203">
        <f>IF(AND(V$2&gt;$D157,V$2&lt;=EOMONTH($D157,MatCF)),MIN(V$77-SUM(V$92:V156),$F157-SUM($G157:U157)),0)</f>
        <v>0</v>
      </c>
      <c r="W157" s="203">
        <f>IF(AND(W$2&gt;$D157,W$2&lt;=EOMONTH($D157,MatCF)),MIN(W$77-SUM(W$92:W156),$F157-SUM($G157:V157)),0)</f>
        <v>0</v>
      </c>
      <c r="X157" s="203">
        <f>IF(AND(X$2&gt;$D157,X$2&lt;=EOMONTH($D157,MatCF)),MIN(X$77-SUM(X$92:X156),$F157-SUM($G157:W157)),0)</f>
        <v>0</v>
      </c>
      <c r="Y157" s="203">
        <f>IF(AND(Y$2&gt;$D157,Y$2&lt;=EOMONTH($D157,MatCF)),MIN(Y$77-SUM(Y$92:Y156),$F157-SUM($G157:X157)),0)</f>
        <v>0</v>
      </c>
      <c r="Z157" s="203">
        <f>IF(AND(Z$2&gt;$D157,Z$2&lt;=EOMONTH($D157,MatCF)),MIN(Z$77-SUM(Z$92:Z156),$F157-SUM($G157:Y157)),0)</f>
        <v>0</v>
      </c>
      <c r="AA157" s="203">
        <f>IF(AND(AA$2&gt;$D157,AA$2&lt;=EOMONTH($D157,MatCF)),MIN(AA$77-SUM(AA$92:AA156),$F157-SUM($G157:Z157)),0)</f>
        <v>0</v>
      </c>
      <c r="AB157" s="203">
        <f>IF(AND(AB$2&gt;$D157,AB$2&lt;=EOMONTH($D157,MatCF)),MIN(AB$77-SUM(AB$92:AB156),$F157-SUM($G157:AA157)),0)</f>
        <v>0</v>
      </c>
      <c r="AC157" s="203">
        <f>IF(AND(AC$2&gt;$D157,AC$2&lt;=EOMONTH($D157,MatCF)),MIN(AC$77-SUM(AC$92:AC156),$F157-SUM($G157:AB157)),0)</f>
        <v>0</v>
      </c>
      <c r="AD157" s="203">
        <f>IF(AND(AD$2&gt;$D157,AD$2&lt;=EOMONTH($D157,MatCF)),MIN(AD$77-SUM(AD$92:AD156),$F157-SUM($G157:AC157)),0)</f>
        <v>0</v>
      </c>
      <c r="AE157" s="203">
        <f>IF(AND(AE$2&gt;$D157,AE$2&lt;=EOMONTH($D157,MatCF)),MIN(AE$77-SUM(AE$92:AE156),$F157-SUM($G157:AD157)),0)</f>
        <v>0</v>
      </c>
      <c r="AF157" s="203">
        <f>IF(AND(AF$2&gt;$D157,AF$2&lt;=EOMONTH($D157,MatCF)),MIN(AF$77-SUM(AF$92:AF156),$F157-SUM($G157:AE157)),0)</f>
        <v>0</v>
      </c>
      <c r="AG157" s="203">
        <f>IF(AND(AG$2&gt;$D157,AG$2&lt;=EOMONTH($D157,MatCF)),MIN(AG$77-SUM(AG$92:AG156),$F157-SUM($G157:AF157)),0)</f>
        <v>0</v>
      </c>
      <c r="AH157" s="203">
        <f>IF(AND(AH$2&gt;$D157,AH$2&lt;=EOMONTH($D157,MatCF)),MIN(AH$77-SUM(AH$92:AH156),$F157-SUM($G157:AG157)),0)</f>
        <v>0</v>
      </c>
      <c r="AI157" s="203">
        <f>IF(AND(AI$2&gt;$D157,AI$2&lt;=EOMONTH($D157,MatCF)),MIN(AI$77-SUM(AI$92:AI156),$F157-SUM($G157:AH157)),0)</f>
        <v>0</v>
      </c>
      <c r="AJ157" s="203">
        <f>IF(AND(AJ$2&gt;$D157,AJ$2&lt;=EOMONTH($D157,MatCF)),MIN(AJ$77-SUM(AJ$92:AJ156),$F157-SUM($G157:AI157)),0)</f>
        <v>0</v>
      </c>
      <c r="AK157" s="203">
        <f>IF(AND(AK$2&gt;$D157,AK$2&lt;=EOMONTH($D157,MatCF)),MIN(AK$77-SUM(AK$92:AK156),$F157-SUM($G157:AJ157)),0)</f>
        <v>0</v>
      </c>
      <c r="AL157" s="203">
        <f>IF(AND(AL$2&gt;$D157,AL$2&lt;=EOMONTH($D157,MatCF)),MIN(AL$77-SUM(AL$92:AL156),$F157-SUM($G157:AK157)),0)</f>
        <v>0</v>
      </c>
      <c r="AM157" s="203">
        <f>IF(AND(AM$2&gt;$D157,AM$2&lt;=EOMONTH($D157,MatCF)),MIN(AM$77-SUM(AM$92:AM156),$F157-SUM($G157:AL157)),0)</f>
        <v>0</v>
      </c>
      <c r="AN157" s="203">
        <f>IF(AND(AN$2&gt;$D157,AN$2&lt;=EOMONTH($D157,MatCF)),MIN(AN$77-SUM(AN$92:AN156),$F157-SUM($G157:AM157)),0)</f>
        <v>0</v>
      </c>
      <c r="AO157" s="203">
        <f>IF(AND(AO$2&gt;$D157,AO$2&lt;=EOMONTH($D157,MatCF)),MIN(AO$77-SUM(AO$92:AO156),$F157-SUM($G157:AN157)),0)</f>
        <v>0</v>
      </c>
      <c r="AP157" s="203">
        <f>IF(AND(AP$2&gt;$D157,AP$2&lt;=EOMONTH($D157,MatCF)),MIN(AP$77-SUM(AP$92:AP156),$F157-SUM($G157:AO157)),0)</f>
        <v>0</v>
      </c>
      <c r="AQ157" s="203">
        <f>IF(AND(AQ$2&gt;$D157,AQ$2&lt;=EOMONTH($D157,MatCF)),MIN(AQ$77-SUM(AQ$92:AQ156),$F157-SUM($G157:AP157)),0)</f>
        <v>0</v>
      </c>
      <c r="AR157" s="203">
        <f>IF(AND(AR$2&gt;$D157,AR$2&lt;=EOMONTH($D157,MatCF)),MIN(AR$77-SUM(AR$92:AR156),$F157-SUM($G157:AQ157)),0)</f>
        <v>0</v>
      </c>
      <c r="AS157" s="203">
        <f>IF(AND(AS$2&gt;$D157,AS$2&lt;=EOMONTH($D157,MatCF)),MIN(AS$77-SUM(AS$92:AS156),$F157-SUM($G157:AR157)),0)</f>
        <v>0</v>
      </c>
      <c r="AT157" s="203">
        <f>IF(AND(AT$2&gt;$D157,AT$2&lt;=EOMONTH($D157,MatCF)),MIN(AT$77-SUM(AT$92:AT156),$F157-SUM($G157:AS157)),0)</f>
        <v>0</v>
      </c>
      <c r="AU157" s="203">
        <f>IF(AND(AU$2&gt;$D157,AU$2&lt;=EOMONTH($D157,MatCF)),MIN(AU$77-SUM(AU$92:AU156),$F157-SUM($G157:AT157)),0)</f>
        <v>0</v>
      </c>
      <c r="AV157" s="203">
        <f>IF(AND(AV$2&gt;$D157,AV$2&lt;=EOMONTH($D157,MatCF)),MIN(AV$77-SUM(AV$92:AV156),$F157-SUM($G157:AU157)),0)</f>
        <v>0</v>
      </c>
      <c r="AW157" s="203">
        <f>IF(AND(AW$2&gt;$D157,AW$2&lt;=EOMONTH($D157,MatCF)),MIN(AW$77-SUM(AW$92:AW156),$F157-SUM($G157:AV157)),0)</f>
        <v>0</v>
      </c>
      <c r="AX157" s="203">
        <f>IF(AND(AX$2&gt;$D157,AX$2&lt;=EOMONTH($D157,MatCF)),MIN(AX$77-SUM(AX$92:AX156),$F157-SUM($G157:AW157)),0)</f>
        <v>0</v>
      </c>
      <c r="AY157" s="203">
        <f>IF(AND(AY$2&gt;$D157,AY$2&lt;=EOMONTH($D157,MatCF)),MIN(AY$77-SUM(AY$92:AY156),$F157-SUM($G157:AX157)),0)</f>
        <v>0</v>
      </c>
      <c r="AZ157" s="203">
        <f>IF(AND(AZ$2&gt;$D157,AZ$2&lt;=EOMONTH($D157,MatCF)),MIN(AZ$77-SUM(AZ$92:AZ156),$F157-SUM($G157:AY157)),0)</f>
        <v>0</v>
      </c>
      <c r="BA157" s="203">
        <f>IF(AND(BA$2&gt;$D157,BA$2&lt;=EOMONTH($D157,MatCF)),MIN(BA$77-SUM(BA$92:BA156),$F157-SUM($G157:AZ157)),0)</f>
        <v>0</v>
      </c>
      <c r="BB157" s="203">
        <f>IF(AND(BB$2&gt;$D157,BB$2&lt;=EOMONTH($D157,MatCF)),MIN(BB$77-SUM(BB$92:BB156),$F157-SUM($G157:BA157)),0)</f>
        <v>0</v>
      </c>
      <c r="BC157" s="203">
        <f>IF(AND(BC$2&gt;$D157,BC$2&lt;=EOMONTH($D157,MatCF)),MIN(BC$77-SUM(BC$92:BC156),$F157-SUM($G157:BB157)),0)</f>
        <v>0</v>
      </c>
      <c r="BD157" s="203">
        <f>IF(AND(BD$2&gt;$D157,BD$2&lt;=EOMONTH($D157,MatCF)),MIN(BD$77-SUM(BD$92:BD156),$F157-SUM($G157:BC157)),0)</f>
        <v>0</v>
      </c>
      <c r="BE157" s="203">
        <f>IF(AND(BE$2&gt;$D157,BE$2&lt;=EOMONTH($D157,MatCF)),MIN(BE$77-SUM(BE$92:BE156),$F157-SUM($G157:BD157)),0)</f>
        <v>0</v>
      </c>
      <c r="BF157" s="203">
        <f>IF(AND(BF$2&gt;$D157,BF$2&lt;=EOMONTH($D157,MatCF)),MIN(BF$77-SUM(BF$92:BF156),$F157-SUM($G157:BE157)),0)</f>
        <v>0</v>
      </c>
      <c r="BG157" s="203">
        <f>IF(AND(BG$2&gt;$D157,BG$2&lt;=EOMONTH($D157,MatCF)),MIN(BG$77-SUM(BG$92:BG156),$F157-SUM($G157:BF157)),0)</f>
        <v>0</v>
      </c>
      <c r="BH157" s="203">
        <f>IF(AND(BH$2&gt;$D157,BH$2&lt;=EOMONTH($D157,MatCF)),MIN(BH$77-SUM(BH$92:BH156),$F157-SUM($G157:BG157)),0)</f>
        <v>0</v>
      </c>
      <c r="BI157" s="203">
        <f>IF(AND(BI$2&gt;$D157,BI$2&lt;=EOMONTH($D157,MatCF)),MIN(BI$77-SUM(BI$92:BI156),$F157-SUM($G157:BH157)),0)</f>
        <v>0</v>
      </c>
      <c r="BJ157" s="203">
        <f>IF(AND(BJ$2&gt;$D157,BJ$2&lt;=EOMONTH($D157,MatCF)),MIN(BJ$77-SUM(BJ$92:BJ156),$F157-SUM($G157:BI157)),0)</f>
        <v>0</v>
      </c>
      <c r="BK157" s="203">
        <f>IF(AND(BK$2&gt;$D157,BK$2&lt;=EOMONTH($D157,MatCF)),MIN(BK$77-SUM(BK$92:BK156),$F157-SUM($G157:BJ157)),0)</f>
        <v>0</v>
      </c>
      <c r="BL157" s="203">
        <f>IF(AND(BL$2&gt;$D157,BL$2&lt;=EOMONTH($D157,MatCF)),MIN(BL$77-SUM(BL$92:BL156),$F157-SUM($G157:BK157)),0)</f>
        <v>0</v>
      </c>
      <c r="BM157" s="203">
        <f>IF(AND(BM$2&gt;$D157,BM$2&lt;=EOMONTH($D157,MatCF)),MIN(BM$77-SUM(BM$92:BM156),$F157-SUM($G157:BL157)),0)</f>
        <v>0</v>
      </c>
      <c r="BN157" s="203">
        <f>IF(AND(BN$2&gt;$D157,BN$2&lt;=EOMONTH($D157,MatCF)),MIN(BN$77-SUM(BN$92:BN156),$F157-SUM($G157:BM157)),0)</f>
        <v>0</v>
      </c>
      <c r="BO157" s="203">
        <f>IF(AND(BO$2&gt;$D157,BO$2&lt;=EOMONTH($D157,MatCF)),MIN(BO$77-SUM(BO$92:BO156),$F157-SUM($G157:BN157)),0)</f>
        <v>0</v>
      </c>
      <c r="BP157" s="203">
        <f>IF(AND(BP$2&gt;$D157,BP$2&lt;=EOMONTH($D157,MatCF)),MIN(BP$77-SUM(BP$92:BP156),$F157-SUM($G157:BO157)),0)</f>
        <v>0</v>
      </c>
      <c r="BQ157" s="203">
        <f>IF(AND(BQ$2&gt;$D157,BQ$2&lt;=EOMONTH($D157,MatCF)),MIN(BQ$77-SUM(BQ$92:BQ156),$F157-SUM($G157:BP157)),0)</f>
        <v>0</v>
      </c>
      <c r="BR157" s="203">
        <f>IF(AND(BR$2&gt;$D157,BR$2&lt;=EOMONTH($D157,MatCF)),MIN(BR$77-SUM(BR$92:BR156),$F157-SUM($G157:BQ157)),0)</f>
        <v>0</v>
      </c>
      <c r="BS157" s="203">
        <f>IF(AND(BS$2&gt;$D157,BS$2&lt;=EOMONTH($D157,MatCF)),MIN(BS$77-SUM(BS$92:BS156),$F157-SUM($G157:BR157)),0)</f>
        <v>0</v>
      </c>
      <c r="BT157" s="203">
        <f>IF(AND(BT$2&gt;$D157,BT$2&lt;=EOMONTH($D157,MatCF)),MIN(BT$77-SUM(BT$92:BT156),$F157-SUM($G157:BS157)),0)</f>
        <v>0</v>
      </c>
      <c r="BU157" s="203">
        <f ca="1">IF(AND(BU$2&gt;$D157,BU$2&lt;=EOMONTH($D157,MatCF)),MIN(BU$77-SUM(BU$92:BU156),$F157-SUM($G157:BT157)),0)</f>
        <v>0</v>
      </c>
      <c r="BV157" s="203">
        <f ca="1">IF(AND(BV$2&gt;$D157,BV$2&lt;=EOMONTH($D157,MatCF)),MIN(BV$77-SUM(BV$92:BV156),$F157-SUM($G157:BU157)),0)</f>
        <v>0</v>
      </c>
      <c r="BW157" s="203">
        <f ca="1">IF(AND(BW$2&gt;$D157,BW$2&lt;=EOMONTH($D157,MatCF)),MIN(BW$77-SUM(BW$92:BW156),$F157-SUM($G157:BV157)),0)</f>
        <v>0</v>
      </c>
      <c r="BX157" s="203">
        <f ca="1">IF(AND(BX$2&gt;$D157,BX$2&lt;=EOMONTH($D157,MatCF)),MIN(BX$77-SUM(BX$92:BX156),$F157-SUM($G157:BW157)),0)</f>
        <v>0</v>
      </c>
      <c r="BY157" s="203">
        <f ca="1">IF(AND(BY$2&gt;$D157,BY$2&lt;=EOMONTH($D157,MatCF)),MIN(BY$77-SUM(BY$92:BY156),$F157-SUM($G157:BX157)),0)</f>
        <v>0</v>
      </c>
      <c r="BZ157" s="203">
        <f ca="1">IF(AND(BZ$2&gt;$D157,BZ$2&lt;=EOMONTH($D157,MatCF)),MIN(BZ$77-SUM(BZ$92:BZ156),$F157-SUM($G157:BY157)),0)</f>
        <v>0</v>
      </c>
      <c r="CA157" s="203">
        <f ca="1">IF(AND(CA$2&gt;$D157,CA$2&lt;=EOMONTH($D157,MatCF)),MIN(CA$77-SUM(CA$92:CA156),$F157-SUM($G157:BZ157)),0)</f>
        <v>0</v>
      </c>
      <c r="CB157" s="203">
        <f ca="1">IF(AND(CB$2&gt;$D157,CB$2&lt;=EOMONTH($D157,MatCF)),MIN(CB$77-SUM(CB$92:CB156),$F157-SUM($G157:CA157)),0)</f>
        <v>0</v>
      </c>
      <c r="CC157" s="203">
        <f ca="1">IF(AND(CC$2&gt;$D157,CC$2&lt;=EOMONTH($D157,MatCF)),MIN(CC$77-SUM(CC$92:CC156),$F157-SUM($G157:CB157)),0)</f>
        <v>0</v>
      </c>
      <c r="CD157" s="203">
        <f ca="1">IF(AND(CD$2&gt;$D157,CD$2&lt;=EOMONTH($D157,MatCF)),MIN(CD$77-SUM(CD$92:CD156),$F157-SUM($G157:CC157)),0)</f>
        <v>0</v>
      </c>
      <c r="CE157" s="203">
        <f ca="1">IF(AND(CE$2&gt;$D157,CE$2&lt;=EOMONTH($D157,MatCF)),MIN(CE$77-SUM(CE$92:CE156),$F157-SUM($G157:CD157)),0)</f>
        <v>0</v>
      </c>
      <c r="CF157" s="203">
        <f ca="1">IF(AND(CF$2&gt;$D157,CF$2&lt;=EOMONTH($D157,MatCF)),MIN(CF$77-SUM(CF$92:CF156),$F157-SUM($G157:CE157)),0)</f>
        <v>0</v>
      </c>
      <c r="CG157" s="203">
        <f ca="1">IF(AND(CG$2&gt;$D157,CG$2&lt;=EOMONTH($D157,MatCF)),MIN(CG$77-SUM(CG$92:CG156),$F157-SUM($G157:CF157)),0)</f>
        <v>0</v>
      </c>
      <c r="CH157" s="203">
        <f ca="1">IF(AND(CH$2&gt;$D157,CH$2&lt;=EOMONTH($D157,MatCF)),MIN(CH$77-SUM(CH$92:CH156),$F157-SUM($G157:CG157)),0)</f>
        <v>0</v>
      </c>
      <c r="CI157" s="203">
        <f ca="1">IF(AND(CI$2&gt;$D157,CI$2&lt;=EOMONTH($D157,MatCF)),MIN(CI$77-SUM(CI$92:CI156),$F157-SUM($G157:CH157)),0)</f>
        <v>0</v>
      </c>
      <c r="CJ157" s="203">
        <f ca="1">IF(AND(CJ$2&gt;$D157,CJ$2&lt;=EOMONTH($D157,MatCF)),MIN(CJ$77-SUM(CJ$92:CJ156),$F157-SUM($G157:CI157)),0)</f>
        <v>0</v>
      </c>
      <c r="CK157" s="203">
        <f ca="1">IF(AND(CK$2&gt;$D157,CK$2&lt;=EOMONTH($D157,MatCF)),MIN(CK$77-SUM(CK$92:CK156),$F157-SUM($G157:CJ157)),0)</f>
        <v>0</v>
      </c>
      <c r="CL157" s="203">
        <f ca="1">IF(AND(CL$2&gt;$D157,CL$2&lt;=EOMONTH($D157,MatCF)),MIN(CL$77-SUM(CL$92:CL156),$F157-SUM($G157:CK157)),0)</f>
        <v>0</v>
      </c>
      <c r="CM157" s="203">
        <f ca="1">IF(AND(CM$2&gt;$D157,CM$2&lt;=EOMONTH($D157,MatCF)),MIN(CM$77-SUM(CM$92:CM156),$F157-SUM($G157:CL157)),0)</f>
        <v>0</v>
      </c>
      <c r="CN157" s="203">
        <f ca="1">IF(AND(CN$2&gt;$D157,CN$2&lt;=EOMONTH($D157,MatCF)),MIN(CN$77-SUM(CN$92:CN156),$F157-SUM($G157:CM157)),0)</f>
        <v>0</v>
      </c>
      <c r="CO157" s="203">
        <f ca="1">IF(AND(CO$2&gt;$D157,CO$2&lt;=EOMONTH($D157,MatCF)),MIN(CO$77-SUM(CO$92:CO156),$F157-SUM($G157:CN157)),0)</f>
        <v>0</v>
      </c>
      <c r="CP157" s="203">
        <f ca="1">IF(AND(CP$2&gt;$D157,CP$2&lt;=EOMONTH($D157,MatCF)),MIN(CP$77-SUM(CP$92:CP156),$F157-SUM($G157:CO157)),0)</f>
        <v>0</v>
      </c>
      <c r="CQ157" s="203">
        <f ca="1">IF(AND(CQ$2&gt;$D157,CQ$2&lt;=EOMONTH($D157,MatCF)),MIN(CQ$77-SUM(CQ$92:CQ156),$F157-SUM($G157:CP157)),0)</f>
        <v>0</v>
      </c>
      <c r="CR157" s="203">
        <f ca="1">IF(AND(CR$2&gt;$D157,CR$2&lt;=EOMONTH($D157,MatCF)),MIN(CR$77-SUM(CR$92:CR156),$F157-SUM($G157:CQ157)),0)</f>
        <v>0</v>
      </c>
      <c r="CS157" s="203">
        <f ca="1">IF(AND(CS$2&gt;$D157,CS$2&lt;=EOMONTH($D157,MatCF)),MIN(CS$77-SUM(CS$92:CS156),$F157-SUM($G157:CR157)),0)</f>
        <v>0</v>
      </c>
      <c r="CT157" s="203">
        <f ca="1">IF(AND(CT$2&gt;$D157,CT$2&lt;=EOMONTH($D157,MatCF)),MIN(CT$77-SUM(CT$92:CT156),$F157-SUM($G157:CS157)),0)</f>
        <v>0</v>
      </c>
      <c r="CU157" s="203">
        <f ca="1">IF(AND(CU$2&gt;$D157,CU$2&lt;=EOMONTH($D157,MatCF)),MIN(CU$77-SUM(CU$92:CU156),$F157-SUM($G157:CT157)),0)</f>
        <v>0</v>
      </c>
      <c r="CV157" s="203">
        <f ca="1">IF(AND(CV$2&gt;$D157,CV$2&lt;=EOMONTH($D157,MatCF)),MIN(CV$77-SUM(CV$92:CV156),$F157-SUM($G157:CU157)),0)</f>
        <v>0</v>
      </c>
      <c r="CW157" s="203">
        <f ca="1">IF(AND(CW$2&gt;$D157,CW$2&lt;=EOMONTH($D157,MatCF)),MIN(CW$77-SUM(CW$92:CW156),$F157-SUM($G157:CV157)),0)</f>
        <v>0</v>
      </c>
      <c r="CX157" s="203">
        <f ca="1">IF(AND(CX$2&gt;$D157,CX$2&lt;=EOMONTH($D157,MatCF)),MIN(CX$77-SUM(CX$92:CX156),$F157-SUM($G157:CW157)),0)</f>
        <v>0</v>
      </c>
      <c r="CY157" s="203">
        <f ca="1">IF(AND(CY$2&gt;$D157,CY$2&lt;=EOMONTH($D157,MatCF)),MIN(CY$77-SUM(CY$92:CY156),$F157-SUM($G157:CX157)),0)</f>
        <v>0</v>
      </c>
      <c r="CZ157" s="203">
        <f ca="1">IF(AND(CZ$2&gt;$D157,CZ$2&lt;=EOMONTH($D157,MatCF)),MIN(CZ$77-SUM(CZ$92:CZ156),$F157-SUM($G157:CY157)),0)</f>
        <v>0</v>
      </c>
      <c r="DA157" s="203">
        <f ca="1">IF(AND(DA$2&gt;$D157,DA$2&lt;=EOMONTH($D157,MatCF)),MIN(DA$77-SUM(DA$92:DA156),$F157-SUM($G157:CZ157)),0)</f>
        <v>0</v>
      </c>
      <c r="DB157" s="203">
        <f ca="1">IF(AND(DB$2&gt;$D157,DB$2&lt;=EOMONTH($D157,MatCF)),MIN(DB$77-SUM(DB$92:DB156),$F157-SUM($G157:DA157)),0)</f>
        <v>0</v>
      </c>
      <c r="DC157" s="203">
        <f ca="1">IF(AND(DC$2&gt;$D157,DC$2&lt;=EOMONTH($D157,MatCF)),MIN(DC$77-SUM(DC$92:DC156),$F157-SUM($G157:DB157)),0)</f>
        <v>0</v>
      </c>
      <c r="DD157" s="203">
        <f ca="1">IF(AND(DD$2&gt;$D157,DD$2&lt;=EOMONTH($D157,MatCF)),MIN(DD$77-SUM(DD$92:DD156),$F157-SUM($G157:DC157)),0)</f>
        <v>0</v>
      </c>
      <c r="DE157" s="203">
        <f ca="1">IF(AND(DE$2&gt;$D157,DE$2&lt;=EOMONTH($D157,MatCF)),MIN(DE$77-SUM(DE$92:DE156),$F157-SUM($G157:DD157)),0)</f>
        <v>0</v>
      </c>
      <c r="DF157" s="203">
        <f ca="1">IF(AND(DF$2&gt;$D157,DF$2&lt;=EOMONTH($D157,MatCF)),MIN(DF$77-SUM(DF$92:DF156),$F157-SUM($G157:DE157)),0)</f>
        <v>0</v>
      </c>
      <c r="DG157" s="203">
        <f ca="1">IF(AND(DG$2&gt;$D157,DG$2&lt;=EOMONTH($D157,MatCF)),MIN(DG$77-SUM(DG$92:DG156),$F157-SUM($G157:DF157)),0)</f>
        <v>0</v>
      </c>
      <c r="DH157" s="203">
        <f ca="1">IF(AND(DH$2&gt;$D157,DH$2&lt;=EOMONTH($D157,MatCF)),MIN(DH$77-SUM(DH$92:DH156),$F157-SUM($G157:DG157)),0)</f>
        <v>0</v>
      </c>
      <c r="DI157" s="203">
        <f ca="1">IF(AND(DI$2&gt;$D157,DI$2&lt;=EOMONTH($D157,MatCF)),MIN(DI$77-SUM(DI$92:DI156),$F157-SUM($G157:DH157)),0)</f>
        <v>0</v>
      </c>
      <c r="DJ157" s="203">
        <f ca="1">IF(AND(DJ$2&gt;$D157,DJ$2&lt;=EOMONTH($D157,MatCF)),MIN(DJ$77-SUM(DJ$92:DJ156),$F157-SUM($G157:DI157)),0)</f>
        <v>0</v>
      </c>
      <c r="DK157" s="203">
        <f ca="1">IF(AND(DK$2&gt;$D157,DK$2&lt;=EOMONTH($D157,MatCF)),MIN(DK$77-SUM(DK$92:DK156),$F157-SUM($G157:DJ157)),0)</f>
        <v>0</v>
      </c>
      <c r="DL157" s="203">
        <f ca="1">IF(AND(DL$2&gt;$D157,DL$2&lt;=EOMONTH($D157,MatCF)),MIN(DL$77-SUM(DL$92:DL156),$F157-SUM($G157:DK157)),0)</f>
        <v>0</v>
      </c>
      <c r="DM157" s="203">
        <f ca="1">IF(AND(DM$2&gt;$D157,DM$2&lt;=EOMONTH($D157,MatCF)),MIN(DM$77-SUM(DM$92:DM156),$F157-SUM($G157:DL157)),0)</f>
        <v>0</v>
      </c>
      <c r="DN157" s="203">
        <f ca="1">IF(AND(DN$2&gt;$D157,DN$2&lt;=EOMONTH($D157,MatCF)),MIN(DN$77-SUM(DN$92:DN156),$F157-SUM($G157:DM157)),0)</f>
        <v>0</v>
      </c>
      <c r="DO157" s="203">
        <f ca="1">IF(AND(DO$2&gt;$D157,DO$2&lt;=EOMONTH($D157,MatCF)),MIN(DO$77-SUM(DO$92:DO156),$F157-SUM($G157:DN157)),0)</f>
        <v>0</v>
      </c>
      <c r="DP157" s="203">
        <f ca="1">IF(AND(DP$2&gt;$D157,DP$2&lt;=EOMONTH($D157,MatCF)),MIN(DP$77-SUM(DP$92:DP156),$F157-SUM($G157:DO157)),0)</f>
        <v>0</v>
      </c>
      <c r="DQ157" s="203">
        <f ca="1">IF(AND(DQ$2&gt;$D157,DQ$2&lt;=EOMONTH($D157,MatCF)),MIN(DQ$77-SUM(DQ$92:DQ156),$F157-SUM($G157:DP157)),0)</f>
        <v>0</v>
      </c>
      <c r="DR157" s="203">
        <f ca="1">IF(AND(DR$2&gt;$D157,DR$2&lt;=EOMONTH($D157,MatCF)),MIN(DR$77-SUM(DR$92:DR156),$F157-SUM($G157:DQ157)),0)</f>
        <v>0</v>
      </c>
      <c r="DS157" s="203">
        <f ca="1">IF(AND(DS$2&gt;$D157,DS$2&lt;=EOMONTH($D157,MatCF)),MIN(DS$77-SUM(DS$92:DS156),$F157-SUM($G157:DR157)),0)</f>
        <v>0</v>
      </c>
    </row>
    <row r="158" spans="1:123" ht="12.5" x14ac:dyDescent="0.25">
      <c r="A158" s="171">
        <f t="shared" si="682"/>
        <v>66</v>
      </c>
      <c r="B158" s="171"/>
      <c r="C158" s="171"/>
      <c r="D158" s="226">
        <v>49948</v>
      </c>
      <c r="E158" s="171"/>
      <c r="F158" s="203">
        <f ca="1"/>
        <v>0</v>
      </c>
      <c r="G158" s="171"/>
      <c r="H158" s="203">
        <f>IF(AND(H$2&gt;$D158,H$2&lt;=EOMONTH($D158,MatCF)),MIN(H$77-SUM(H$92:H157),$F158-SUM(G158:$G158)),0)</f>
        <v>0</v>
      </c>
      <c r="I158" s="203">
        <f>IF(AND(I$2&gt;$D158,I$2&lt;=EOMONTH($D158,MatCF)),MIN(I$77-SUM(I$92:I157),$F158-SUM($G158:H158)),0)</f>
        <v>0</v>
      </c>
      <c r="J158" s="203">
        <f>IF(AND(J$2&gt;$D158,J$2&lt;=EOMONTH($D158,MatCF)),MIN(J$77-SUM(J$92:J157),$F158-SUM($G158:I158)),0)</f>
        <v>0</v>
      </c>
      <c r="K158" s="203">
        <f>IF(AND(K$2&gt;$D158,K$2&lt;=EOMONTH($D158,MatCF)),MIN(K$77-SUM(K$92:K157),$F158-SUM($G158:J158)),0)</f>
        <v>0</v>
      </c>
      <c r="L158" s="203">
        <f>IF(AND(L$2&gt;$D158,L$2&lt;=EOMONTH($D158,MatCF)),MIN(L$77-SUM(L$92:L157),$F158-SUM($G158:K158)),0)</f>
        <v>0</v>
      </c>
      <c r="M158" s="203">
        <f>IF(AND(M$2&gt;$D158,M$2&lt;=EOMONTH($D158,MatCF)),MIN(M$77-SUM(M$92:M157),$F158-SUM($G158:L158)),0)</f>
        <v>0</v>
      </c>
      <c r="N158" s="203">
        <f>IF(AND(N$2&gt;$D158,N$2&lt;=EOMONTH($D158,MatCF)),MIN(N$77-SUM(N$92:N157),$F158-SUM($G158:M158)),0)</f>
        <v>0</v>
      </c>
      <c r="O158" s="203">
        <f>IF(AND(O$2&gt;$D158,O$2&lt;=EOMONTH($D158,MatCF)),MIN(O$77-SUM(O$92:O157),$F158-SUM($G158:N158)),0)</f>
        <v>0</v>
      </c>
      <c r="P158" s="203">
        <f>IF(AND(P$2&gt;$D158,P$2&lt;=EOMONTH($D158,MatCF)),MIN(P$77-SUM(P$92:P157),$F158-SUM($G158:O158)),0)</f>
        <v>0</v>
      </c>
      <c r="Q158" s="203">
        <f>IF(AND(Q$2&gt;$D158,Q$2&lt;=EOMONTH($D158,MatCF)),MIN(Q$77-SUM(Q$92:Q157),$F158-SUM($G158:P158)),0)</f>
        <v>0</v>
      </c>
      <c r="R158" s="203">
        <f>IF(AND(R$2&gt;$D158,R$2&lt;=EOMONTH($D158,MatCF)),MIN(R$77-SUM(R$92:R157),$F158-SUM($G158:Q158)),0)</f>
        <v>0</v>
      </c>
      <c r="S158" s="203">
        <f>IF(AND(S$2&gt;$D158,S$2&lt;=EOMONTH($D158,MatCF)),MIN(S$77-SUM(S$92:S157),$F158-SUM($G158:R158)),0)</f>
        <v>0</v>
      </c>
      <c r="T158" s="203">
        <f>IF(AND(T$2&gt;$D158,T$2&lt;=EOMONTH($D158,MatCF)),MIN(T$77-SUM(T$92:T157),$F158-SUM($G158:S158)),0)</f>
        <v>0</v>
      </c>
      <c r="U158" s="203">
        <f>IF(AND(U$2&gt;$D158,U$2&lt;=EOMONTH($D158,MatCF)),MIN(U$77-SUM(U$92:U157),$F158-SUM($G158:T158)),0)</f>
        <v>0</v>
      </c>
      <c r="V158" s="203">
        <f>IF(AND(V$2&gt;$D158,V$2&lt;=EOMONTH($D158,MatCF)),MIN(V$77-SUM(V$92:V157),$F158-SUM($G158:U158)),0)</f>
        <v>0</v>
      </c>
      <c r="W158" s="203">
        <f>IF(AND(W$2&gt;$D158,W$2&lt;=EOMONTH($D158,MatCF)),MIN(W$77-SUM(W$92:W157),$F158-SUM($G158:V158)),0)</f>
        <v>0</v>
      </c>
      <c r="X158" s="203">
        <f>IF(AND(X$2&gt;$D158,X$2&lt;=EOMONTH($D158,MatCF)),MIN(X$77-SUM(X$92:X157),$F158-SUM($G158:W158)),0)</f>
        <v>0</v>
      </c>
      <c r="Y158" s="203">
        <f>IF(AND(Y$2&gt;$D158,Y$2&lt;=EOMONTH($D158,MatCF)),MIN(Y$77-SUM(Y$92:Y157),$F158-SUM($G158:X158)),0)</f>
        <v>0</v>
      </c>
      <c r="Z158" s="203">
        <f>IF(AND(Z$2&gt;$D158,Z$2&lt;=EOMONTH($D158,MatCF)),MIN(Z$77-SUM(Z$92:Z157),$F158-SUM($G158:Y158)),0)</f>
        <v>0</v>
      </c>
      <c r="AA158" s="203">
        <f>IF(AND(AA$2&gt;$D158,AA$2&lt;=EOMONTH($D158,MatCF)),MIN(AA$77-SUM(AA$92:AA157),$F158-SUM($G158:Z158)),0)</f>
        <v>0</v>
      </c>
      <c r="AB158" s="203">
        <f>IF(AND(AB$2&gt;$D158,AB$2&lt;=EOMONTH($D158,MatCF)),MIN(AB$77-SUM(AB$92:AB157),$F158-SUM($G158:AA158)),0)</f>
        <v>0</v>
      </c>
      <c r="AC158" s="203">
        <f>IF(AND(AC$2&gt;$D158,AC$2&lt;=EOMONTH($D158,MatCF)),MIN(AC$77-SUM(AC$92:AC157),$F158-SUM($G158:AB158)),0)</f>
        <v>0</v>
      </c>
      <c r="AD158" s="203">
        <f>IF(AND(AD$2&gt;$D158,AD$2&lt;=EOMONTH($D158,MatCF)),MIN(AD$77-SUM(AD$92:AD157),$F158-SUM($G158:AC158)),0)</f>
        <v>0</v>
      </c>
      <c r="AE158" s="203">
        <f>IF(AND(AE$2&gt;$D158,AE$2&lt;=EOMONTH($D158,MatCF)),MIN(AE$77-SUM(AE$92:AE157),$F158-SUM($G158:AD158)),0)</f>
        <v>0</v>
      </c>
      <c r="AF158" s="203">
        <f>IF(AND(AF$2&gt;$D158,AF$2&lt;=EOMONTH($D158,MatCF)),MIN(AF$77-SUM(AF$92:AF157),$F158-SUM($G158:AE158)),0)</f>
        <v>0</v>
      </c>
      <c r="AG158" s="203">
        <f>IF(AND(AG$2&gt;$D158,AG$2&lt;=EOMONTH($D158,MatCF)),MIN(AG$77-SUM(AG$92:AG157),$F158-SUM($G158:AF158)),0)</f>
        <v>0</v>
      </c>
      <c r="AH158" s="203">
        <f>IF(AND(AH$2&gt;$D158,AH$2&lt;=EOMONTH($D158,MatCF)),MIN(AH$77-SUM(AH$92:AH157),$F158-SUM($G158:AG158)),0)</f>
        <v>0</v>
      </c>
      <c r="AI158" s="203">
        <f>IF(AND(AI$2&gt;$D158,AI$2&lt;=EOMONTH($D158,MatCF)),MIN(AI$77-SUM(AI$92:AI157),$F158-SUM($G158:AH158)),0)</f>
        <v>0</v>
      </c>
      <c r="AJ158" s="203">
        <f>IF(AND(AJ$2&gt;$D158,AJ$2&lt;=EOMONTH($D158,MatCF)),MIN(AJ$77-SUM(AJ$92:AJ157),$F158-SUM($G158:AI158)),0)</f>
        <v>0</v>
      </c>
      <c r="AK158" s="203">
        <f>IF(AND(AK$2&gt;$D158,AK$2&lt;=EOMONTH($D158,MatCF)),MIN(AK$77-SUM(AK$92:AK157),$F158-SUM($G158:AJ158)),0)</f>
        <v>0</v>
      </c>
      <c r="AL158" s="203">
        <f>IF(AND(AL$2&gt;$D158,AL$2&lt;=EOMONTH($D158,MatCF)),MIN(AL$77-SUM(AL$92:AL157),$F158-SUM($G158:AK158)),0)</f>
        <v>0</v>
      </c>
      <c r="AM158" s="203">
        <f>IF(AND(AM$2&gt;$D158,AM$2&lt;=EOMONTH($D158,MatCF)),MIN(AM$77-SUM(AM$92:AM157),$F158-SUM($G158:AL158)),0)</f>
        <v>0</v>
      </c>
      <c r="AN158" s="203">
        <f>IF(AND(AN$2&gt;$D158,AN$2&lt;=EOMONTH($D158,MatCF)),MIN(AN$77-SUM(AN$92:AN157),$F158-SUM($G158:AM158)),0)</f>
        <v>0</v>
      </c>
      <c r="AO158" s="203">
        <f>IF(AND(AO$2&gt;$D158,AO$2&lt;=EOMONTH($D158,MatCF)),MIN(AO$77-SUM(AO$92:AO157),$F158-SUM($G158:AN158)),0)</f>
        <v>0</v>
      </c>
      <c r="AP158" s="203">
        <f>IF(AND(AP$2&gt;$D158,AP$2&lt;=EOMONTH($D158,MatCF)),MIN(AP$77-SUM(AP$92:AP157),$F158-SUM($G158:AO158)),0)</f>
        <v>0</v>
      </c>
      <c r="AQ158" s="203">
        <f>IF(AND(AQ$2&gt;$D158,AQ$2&lt;=EOMONTH($D158,MatCF)),MIN(AQ$77-SUM(AQ$92:AQ157),$F158-SUM($G158:AP158)),0)</f>
        <v>0</v>
      </c>
      <c r="AR158" s="203">
        <f>IF(AND(AR$2&gt;$D158,AR$2&lt;=EOMONTH($D158,MatCF)),MIN(AR$77-SUM(AR$92:AR157),$F158-SUM($G158:AQ158)),0)</f>
        <v>0</v>
      </c>
      <c r="AS158" s="203">
        <f>IF(AND(AS$2&gt;$D158,AS$2&lt;=EOMONTH($D158,MatCF)),MIN(AS$77-SUM(AS$92:AS157),$F158-SUM($G158:AR158)),0)</f>
        <v>0</v>
      </c>
      <c r="AT158" s="203">
        <f>IF(AND(AT$2&gt;$D158,AT$2&lt;=EOMONTH($D158,MatCF)),MIN(AT$77-SUM(AT$92:AT157),$F158-SUM($G158:AS158)),0)</f>
        <v>0</v>
      </c>
      <c r="AU158" s="203">
        <f>IF(AND(AU$2&gt;$D158,AU$2&lt;=EOMONTH($D158,MatCF)),MIN(AU$77-SUM(AU$92:AU157),$F158-SUM($G158:AT158)),0)</f>
        <v>0</v>
      </c>
      <c r="AV158" s="203">
        <f>IF(AND(AV$2&gt;$D158,AV$2&lt;=EOMONTH($D158,MatCF)),MIN(AV$77-SUM(AV$92:AV157),$F158-SUM($G158:AU158)),0)</f>
        <v>0</v>
      </c>
      <c r="AW158" s="203">
        <f>IF(AND(AW$2&gt;$D158,AW$2&lt;=EOMONTH($D158,MatCF)),MIN(AW$77-SUM(AW$92:AW157),$F158-SUM($G158:AV158)),0)</f>
        <v>0</v>
      </c>
      <c r="AX158" s="203">
        <f>IF(AND(AX$2&gt;$D158,AX$2&lt;=EOMONTH($D158,MatCF)),MIN(AX$77-SUM(AX$92:AX157),$F158-SUM($G158:AW158)),0)</f>
        <v>0</v>
      </c>
      <c r="AY158" s="203">
        <f>IF(AND(AY$2&gt;$D158,AY$2&lt;=EOMONTH($D158,MatCF)),MIN(AY$77-SUM(AY$92:AY157),$F158-SUM($G158:AX158)),0)</f>
        <v>0</v>
      </c>
      <c r="AZ158" s="203">
        <f>IF(AND(AZ$2&gt;$D158,AZ$2&lt;=EOMONTH($D158,MatCF)),MIN(AZ$77-SUM(AZ$92:AZ157),$F158-SUM($G158:AY158)),0)</f>
        <v>0</v>
      </c>
      <c r="BA158" s="203">
        <f>IF(AND(BA$2&gt;$D158,BA$2&lt;=EOMONTH($D158,MatCF)),MIN(BA$77-SUM(BA$92:BA157),$F158-SUM($G158:AZ158)),0)</f>
        <v>0</v>
      </c>
      <c r="BB158" s="203">
        <f>IF(AND(BB$2&gt;$D158,BB$2&lt;=EOMONTH($D158,MatCF)),MIN(BB$77-SUM(BB$92:BB157),$F158-SUM($G158:BA158)),0)</f>
        <v>0</v>
      </c>
      <c r="BC158" s="203">
        <f>IF(AND(BC$2&gt;$D158,BC$2&lt;=EOMONTH($D158,MatCF)),MIN(BC$77-SUM(BC$92:BC157),$F158-SUM($G158:BB158)),0)</f>
        <v>0</v>
      </c>
      <c r="BD158" s="203">
        <f>IF(AND(BD$2&gt;$D158,BD$2&lt;=EOMONTH($D158,MatCF)),MIN(BD$77-SUM(BD$92:BD157),$F158-SUM($G158:BC158)),0)</f>
        <v>0</v>
      </c>
      <c r="BE158" s="203">
        <f>IF(AND(BE$2&gt;$D158,BE$2&lt;=EOMONTH($D158,MatCF)),MIN(BE$77-SUM(BE$92:BE157),$F158-SUM($G158:BD158)),0)</f>
        <v>0</v>
      </c>
      <c r="BF158" s="203">
        <f>IF(AND(BF$2&gt;$D158,BF$2&lt;=EOMONTH($D158,MatCF)),MIN(BF$77-SUM(BF$92:BF157),$F158-SUM($G158:BE158)),0)</f>
        <v>0</v>
      </c>
      <c r="BG158" s="203">
        <f>IF(AND(BG$2&gt;$D158,BG$2&lt;=EOMONTH($D158,MatCF)),MIN(BG$77-SUM(BG$92:BG157),$F158-SUM($G158:BF158)),0)</f>
        <v>0</v>
      </c>
      <c r="BH158" s="203">
        <f>IF(AND(BH$2&gt;$D158,BH$2&lt;=EOMONTH($D158,MatCF)),MIN(BH$77-SUM(BH$92:BH157),$F158-SUM($G158:BG158)),0)</f>
        <v>0</v>
      </c>
      <c r="BI158" s="203">
        <f>IF(AND(BI$2&gt;$D158,BI$2&lt;=EOMONTH($D158,MatCF)),MIN(BI$77-SUM(BI$92:BI157),$F158-SUM($G158:BH158)),0)</f>
        <v>0</v>
      </c>
      <c r="BJ158" s="203">
        <f>IF(AND(BJ$2&gt;$D158,BJ$2&lt;=EOMONTH($D158,MatCF)),MIN(BJ$77-SUM(BJ$92:BJ157),$F158-SUM($G158:BI158)),0)</f>
        <v>0</v>
      </c>
      <c r="BK158" s="203">
        <f>IF(AND(BK$2&gt;$D158,BK$2&lt;=EOMONTH($D158,MatCF)),MIN(BK$77-SUM(BK$92:BK157),$F158-SUM($G158:BJ158)),0)</f>
        <v>0</v>
      </c>
      <c r="BL158" s="203">
        <f>IF(AND(BL$2&gt;$D158,BL$2&lt;=EOMONTH($D158,MatCF)),MIN(BL$77-SUM(BL$92:BL157),$F158-SUM($G158:BK158)),0)</f>
        <v>0</v>
      </c>
      <c r="BM158" s="203">
        <f>IF(AND(BM$2&gt;$D158,BM$2&lt;=EOMONTH($D158,MatCF)),MIN(BM$77-SUM(BM$92:BM157),$F158-SUM($G158:BL158)),0)</f>
        <v>0</v>
      </c>
      <c r="BN158" s="203">
        <f>IF(AND(BN$2&gt;$D158,BN$2&lt;=EOMONTH($D158,MatCF)),MIN(BN$77-SUM(BN$92:BN157),$F158-SUM($G158:BM158)),0)</f>
        <v>0</v>
      </c>
      <c r="BO158" s="203">
        <f>IF(AND(BO$2&gt;$D158,BO$2&lt;=EOMONTH($D158,MatCF)),MIN(BO$77-SUM(BO$92:BO157),$F158-SUM($G158:BN158)),0)</f>
        <v>0</v>
      </c>
      <c r="BP158" s="203">
        <f>IF(AND(BP$2&gt;$D158,BP$2&lt;=EOMONTH($D158,MatCF)),MIN(BP$77-SUM(BP$92:BP157),$F158-SUM($G158:BO158)),0)</f>
        <v>0</v>
      </c>
      <c r="BQ158" s="203">
        <f>IF(AND(BQ$2&gt;$D158,BQ$2&lt;=EOMONTH($D158,MatCF)),MIN(BQ$77-SUM(BQ$92:BQ157),$F158-SUM($G158:BP158)),0)</f>
        <v>0</v>
      </c>
      <c r="BR158" s="203">
        <f>IF(AND(BR$2&gt;$D158,BR$2&lt;=EOMONTH($D158,MatCF)),MIN(BR$77-SUM(BR$92:BR157),$F158-SUM($G158:BQ158)),0)</f>
        <v>0</v>
      </c>
      <c r="BS158" s="203">
        <f>IF(AND(BS$2&gt;$D158,BS$2&lt;=EOMONTH($D158,MatCF)),MIN(BS$77-SUM(BS$92:BS157),$F158-SUM($G158:BR158)),0)</f>
        <v>0</v>
      </c>
      <c r="BT158" s="203">
        <f>IF(AND(BT$2&gt;$D158,BT$2&lt;=EOMONTH($D158,MatCF)),MIN(BT$77-SUM(BT$92:BT157),$F158-SUM($G158:BS158)),0)</f>
        <v>0</v>
      </c>
      <c r="BU158" s="203">
        <f>IF(AND(BU$2&gt;$D158,BU$2&lt;=EOMONTH($D158,MatCF)),MIN(BU$77-SUM(BU$92:BU157),$F158-SUM($G158:BT158)),0)</f>
        <v>0</v>
      </c>
      <c r="BV158" s="203">
        <f ca="1">IF(AND(BV$2&gt;$D158,BV$2&lt;=EOMONTH($D158,MatCF)),MIN(BV$77-SUM(BV$92:BV157),$F158-SUM($G158:BU158)),0)</f>
        <v>0</v>
      </c>
      <c r="BW158" s="203">
        <f ca="1">IF(AND(BW$2&gt;$D158,BW$2&lt;=EOMONTH($D158,MatCF)),MIN(BW$77-SUM(BW$92:BW157),$F158-SUM($G158:BV158)),0)</f>
        <v>0</v>
      </c>
      <c r="BX158" s="203">
        <f ca="1">IF(AND(BX$2&gt;$D158,BX$2&lt;=EOMONTH($D158,MatCF)),MIN(BX$77-SUM(BX$92:BX157),$F158-SUM($G158:BW158)),0)</f>
        <v>0</v>
      </c>
      <c r="BY158" s="203">
        <f ca="1">IF(AND(BY$2&gt;$D158,BY$2&lt;=EOMONTH($D158,MatCF)),MIN(BY$77-SUM(BY$92:BY157),$F158-SUM($G158:BX158)),0)</f>
        <v>0</v>
      </c>
      <c r="BZ158" s="203">
        <f ca="1">IF(AND(BZ$2&gt;$D158,BZ$2&lt;=EOMONTH($D158,MatCF)),MIN(BZ$77-SUM(BZ$92:BZ157),$F158-SUM($G158:BY158)),0)</f>
        <v>0</v>
      </c>
      <c r="CA158" s="203">
        <f ca="1">IF(AND(CA$2&gt;$D158,CA$2&lt;=EOMONTH($D158,MatCF)),MIN(CA$77-SUM(CA$92:CA157),$F158-SUM($G158:BZ158)),0)</f>
        <v>0</v>
      </c>
      <c r="CB158" s="203">
        <f ca="1">IF(AND(CB$2&gt;$D158,CB$2&lt;=EOMONTH($D158,MatCF)),MIN(CB$77-SUM(CB$92:CB157),$F158-SUM($G158:CA158)),0)</f>
        <v>0</v>
      </c>
      <c r="CC158" s="203">
        <f ca="1">IF(AND(CC$2&gt;$D158,CC$2&lt;=EOMONTH($D158,MatCF)),MIN(CC$77-SUM(CC$92:CC157),$F158-SUM($G158:CB158)),0)</f>
        <v>0</v>
      </c>
      <c r="CD158" s="203">
        <f ca="1">IF(AND(CD$2&gt;$D158,CD$2&lt;=EOMONTH($D158,MatCF)),MIN(CD$77-SUM(CD$92:CD157),$F158-SUM($G158:CC158)),0)</f>
        <v>0</v>
      </c>
      <c r="CE158" s="203">
        <f ca="1">IF(AND(CE$2&gt;$D158,CE$2&lt;=EOMONTH($D158,MatCF)),MIN(CE$77-SUM(CE$92:CE157),$F158-SUM($G158:CD158)),0)</f>
        <v>0</v>
      </c>
      <c r="CF158" s="203">
        <f ca="1">IF(AND(CF$2&gt;$D158,CF$2&lt;=EOMONTH($D158,MatCF)),MIN(CF$77-SUM(CF$92:CF157),$F158-SUM($G158:CE158)),0)</f>
        <v>0</v>
      </c>
      <c r="CG158" s="203">
        <f ca="1">IF(AND(CG$2&gt;$D158,CG$2&lt;=EOMONTH($D158,MatCF)),MIN(CG$77-SUM(CG$92:CG157),$F158-SUM($G158:CF158)),0)</f>
        <v>0</v>
      </c>
      <c r="CH158" s="203">
        <f ca="1">IF(AND(CH$2&gt;$D158,CH$2&lt;=EOMONTH($D158,MatCF)),MIN(CH$77-SUM(CH$92:CH157),$F158-SUM($G158:CG158)),0)</f>
        <v>0</v>
      </c>
      <c r="CI158" s="203">
        <f ca="1">IF(AND(CI$2&gt;$D158,CI$2&lt;=EOMONTH($D158,MatCF)),MIN(CI$77-SUM(CI$92:CI157),$F158-SUM($G158:CH158)),0)</f>
        <v>0</v>
      </c>
      <c r="CJ158" s="203">
        <f ca="1">IF(AND(CJ$2&gt;$D158,CJ$2&lt;=EOMONTH($D158,MatCF)),MIN(CJ$77-SUM(CJ$92:CJ157),$F158-SUM($G158:CI158)),0)</f>
        <v>0</v>
      </c>
      <c r="CK158" s="203">
        <f ca="1">IF(AND(CK$2&gt;$D158,CK$2&lt;=EOMONTH($D158,MatCF)),MIN(CK$77-SUM(CK$92:CK157),$F158-SUM($G158:CJ158)),0)</f>
        <v>0</v>
      </c>
      <c r="CL158" s="203">
        <f ca="1">IF(AND(CL$2&gt;$D158,CL$2&lt;=EOMONTH($D158,MatCF)),MIN(CL$77-SUM(CL$92:CL157),$F158-SUM($G158:CK158)),0)</f>
        <v>0</v>
      </c>
      <c r="CM158" s="203">
        <f ca="1">IF(AND(CM$2&gt;$D158,CM$2&lt;=EOMONTH($D158,MatCF)),MIN(CM$77-SUM(CM$92:CM157),$F158-SUM($G158:CL158)),0)</f>
        <v>0</v>
      </c>
      <c r="CN158" s="203">
        <f ca="1">IF(AND(CN$2&gt;$D158,CN$2&lt;=EOMONTH($D158,MatCF)),MIN(CN$77-SUM(CN$92:CN157),$F158-SUM($G158:CM158)),0)</f>
        <v>0</v>
      </c>
      <c r="CO158" s="203">
        <f ca="1">IF(AND(CO$2&gt;$D158,CO$2&lt;=EOMONTH($D158,MatCF)),MIN(CO$77-SUM(CO$92:CO157),$F158-SUM($G158:CN158)),0)</f>
        <v>0</v>
      </c>
      <c r="CP158" s="203">
        <f ca="1">IF(AND(CP$2&gt;$D158,CP$2&lt;=EOMONTH($D158,MatCF)),MIN(CP$77-SUM(CP$92:CP157),$F158-SUM($G158:CO158)),0)</f>
        <v>0</v>
      </c>
      <c r="CQ158" s="203">
        <f ca="1">IF(AND(CQ$2&gt;$D158,CQ$2&lt;=EOMONTH($D158,MatCF)),MIN(CQ$77-SUM(CQ$92:CQ157),$F158-SUM($G158:CP158)),0)</f>
        <v>0</v>
      </c>
      <c r="CR158" s="203">
        <f ca="1">IF(AND(CR$2&gt;$D158,CR$2&lt;=EOMONTH($D158,MatCF)),MIN(CR$77-SUM(CR$92:CR157),$F158-SUM($G158:CQ158)),0)</f>
        <v>0</v>
      </c>
      <c r="CS158" s="203">
        <f ca="1">IF(AND(CS$2&gt;$D158,CS$2&lt;=EOMONTH($D158,MatCF)),MIN(CS$77-SUM(CS$92:CS157),$F158-SUM($G158:CR158)),0)</f>
        <v>0</v>
      </c>
      <c r="CT158" s="203">
        <f ca="1">IF(AND(CT$2&gt;$D158,CT$2&lt;=EOMONTH($D158,MatCF)),MIN(CT$77-SUM(CT$92:CT157),$F158-SUM($G158:CS158)),0)</f>
        <v>0</v>
      </c>
      <c r="CU158" s="203">
        <f ca="1">IF(AND(CU$2&gt;$D158,CU$2&lt;=EOMONTH($D158,MatCF)),MIN(CU$77-SUM(CU$92:CU157),$F158-SUM($G158:CT158)),0)</f>
        <v>0</v>
      </c>
      <c r="CV158" s="203">
        <f ca="1">IF(AND(CV$2&gt;$D158,CV$2&lt;=EOMONTH($D158,MatCF)),MIN(CV$77-SUM(CV$92:CV157),$F158-SUM($G158:CU158)),0)</f>
        <v>0</v>
      </c>
      <c r="CW158" s="203">
        <f ca="1">IF(AND(CW$2&gt;$D158,CW$2&lt;=EOMONTH($D158,MatCF)),MIN(CW$77-SUM(CW$92:CW157),$F158-SUM($G158:CV158)),0)</f>
        <v>0</v>
      </c>
      <c r="CX158" s="203">
        <f ca="1">IF(AND(CX$2&gt;$D158,CX$2&lt;=EOMONTH($D158,MatCF)),MIN(CX$77-SUM(CX$92:CX157),$F158-SUM($G158:CW158)),0)</f>
        <v>0</v>
      </c>
      <c r="CY158" s="203">
        <f ca="1">IF(AND(CY$2&gt;$D158,CY$2&lt;=EOMONTH($D158,MatCF)),MIN(CY$77-SUM(CY$92:CY157),$F158-SUM($G158:CX158)),0)</f>
        <v>0</v>
      </c>
      <c r="CZ158" s="203">
        <f ca="1">IF(AND(CZ$2&gt;$D158,CZ$2&lt;=EOMONTH($D158,MatCF)),MIN(CZ$77-SUM(CZ$92:CZ157),$F158-SUM($G158:CY158)),0)</f>
        <v>0</v>
      </c>
      <c r="DA158" s="203">
        <f ca="1">IF(AND(DA$2&gt;$D158,DA$2&lt;=EOMONTH($D158,MatCF)),MIN(DA$77-SUM(DA$92:DA157),$F158-SUM($G158:CZ158)),0)</f>
        <v>0</v>
      </c>
      <c r="DB158" s="203">
        <f ca="1">IF(AND(DB$2&gt;$D158,DB$2&lt;=EOMONTH($D158,MatCF)),MIN(DB$77-SUM(DB$92:DB157),$F158-SUM($G158:DA158)),0)</f>
        <v>0</v>
      </c>
      <c r="DC158" s="203">
        <f ca="1">IF(AND(DC$2&gt;$D158,DC$2&lt;=EOMONTH($D158,MatCF)),MIN(DC$77-SUM(DC$92:DC157),$F158-SUM($G158:DB158)),0)</f>
        <v>0</v>
      </c>
      <c r="DD158" s="203">
        <f ca="1">IF(AND(DD$2&gt;$D158,DD$2&lt;=EOMONTH($D158,MatCF)),MIN(DD$77-SUM(DD$92:DD157),$F158-SUM($G158:DC158)),0)</f>
        <v>0</v>
      </c>
      <c r="DE158" s="203">
        <f ca="1">IF(AND(DE$2&gt;$D158,DE$2&lt;=EOMONTH($D158,MatCF)),MIN(DE$77-SUM(DE$92:DE157),$F158-SUM($G158:DD158)),0)</f>
        <v>0</v>
      </c>
      <c r="DF158" s="203">
        <f ca="1">IF(AND(DF$2&gt;$D158,DF$2&lt;=EOMONTH($D158,MatCF)),MIN(DF$77-SUM(DF$92:DF157),$F158-SUM($G158:DE158)),0)</f>
        <v>0</v>
      </c>
      <c r="DG158" s="203">
        <f ca="1">IF(AND(DG$2&gt;$D158,DG$2&lt;=EOMONTH($D158,MatCF)),MIN(DG$77-SUM(DG$92:DG157),$F158-SUM($G158:DF158)),0)</f>
        <v>0</v>
      </c>
      <c r="DH158" s="203">
        <f ca="1">IF(AND(DH$2&gt;$D158,DH$2&lt;=EOMONTH($D158,MatCF)),MIN(DH$77-SUM(DH$92:DH157),$F158-SUM($G158:DG158)),0)</f>
        <v>0</v>
      </c>
      <c r="DI158" s="203">
        <f ca="1">IF(AND(DI$2&gt;$D158,DI$2&lt;=EOMONTH($D158,MatCF)),MIN(DI$77-SUM(DI$92:DI157),$F158-SUM($G158:DH158)),0)</f>
        <v>0</v>
      </c>
      <c r="DJ158" s="203">
        <f ca="1">IF(AND(DJ$2&gt;$D158,DJ$2&lt;=EOMONTH($D158,MatCF)),MIN(DJ$77-SUM(DJ$92:DJ157),$F158-SUM($G158:DI158)),0)</f>
        <v>0</v>
      </c>
      <c r="DK158" s="203">
        <f ca="1">IF(AND(DK$2&gt;$D158,DK$2&lt;=EOMONTH($D158,MatCF)),MIN(DK$77-SUM(DK$92:DK157),$F158-SUM($G158:DJ158)),0)</f>
        <v>0</v>
      </c>
      <c r="DL158" s="203">
        <f ca="1">IF(AND(DL$2&gt;$D158,DL$2&lt;=EOMONTH($D158,MatCF)),MIN(DL$77-SUM(DL$92:DL157),$F158-SUM($G158:DK158)),0)</f>
        <v>0</v>
      </c>
      <c r="DM158" s="203">
        <f ca="1">IF(AND(DM$2&gt;$D158,DM$2&lt;=EOMONTH($D158,MatCF)),MIN(DM$77-SUM(DM$92:DM157),$F158-SUM($G158:DL158)),0)</f>
        <v>0</v>
      </c>
      <c r="DN158" s="203">
        <f ca="1">IF(AND(DN$2&gt;$D158,DN$2&lt;=EOMONTH($D158,MatCF)),MIN(DN$77-SUM(DN$92:DN157),$F158-SUM($G158:DM158)),0)</f>
        <v>0</v>
      </c>
      <c r="DO158" s="203">
        <f ca="1">IF(AND(DO$2&gt;$D158,DO$2&lt;=EOMONTH($D158,MatCF)),MIN(DO$77-SUM(DO$92:DO157),$F158-SUM($G158:DN158)),0)</f>
        <v>0</v>
      </c>
      <c r="DP158" s="203">
        <f ca="1">IF(AND(DP$2&gt;$D158,DP$2&lt;=EOMONTH($D158,MatCF)),MIN(DP$77-SUM(DP$92:DP157),$F158-SUM($G158:DO158)),0)</f>
        <v>0</v>
      </c>
      <c r="DQ158" s="203">
        <f ca="1">IF(AND(DQ$2&gt;$D158,DQ$2&lt;=EOMONTH($D158,MatCF)),MIN(DQ$77-SUM(DQ$92:DQ157),$F158-SUM($G158:DP158)),0)</f>
        <v>0</v>
      </c>
      <c r="DR158" s="203">
        <f ca="1">IF(AND(DR$2&gt;$D158,DR$2&lt;=EOMONTH($D158,MatCF)),MIN(DR$77-SUM(DR$92:DR157),$F158-SUM($G158:DQ158)),0)</f>
        <v>0</v>
      </c>
      <c r="DS158" s="203">
        <f ca="1">IF(AND(DS$2&gt;$D158,DS$2&lt;=EOMONTH($D158,MatCF)),MIN(DS$77-SUM(DS$92:DS157),$F158-SUM($G158:DR158)),0)</f>
        <v>0</v>
      </c>
    </row>
    <row r="159" spans="1:123" ht="12.5" x14ac:dyDescent="0.25">
      <c r="A159" s="171">
        <f t="shared" si="682"/>
        <v>67</v>
      </c>
      <c r="B159" s="171"/>
      <c r="C159" s="171"/>
      <c r="D159" s="226">
        <v>50040</v>
      </c>
      <c r="E159" s="171"/>
      <c r="F159" s="203">
        <f ca="1"/>
        <v>0</v>
      </c>
      <c r="G159" s="171"/>
      <c r="H159" s="203">
        <f>IF(AND(H$2&gt;$D159,H$2&lt;=EOMONTH($D159,MatCF)),MIN(H$77-SUM(H$92:H158),$F159-SUM(G159:$G159)),0)</f>
        <v>0</v>
      </c>
      <c r="I159" s="203">
        <f>IF(AND(I$2&gt;$D159,I$2&lt;=EOMONTH($D159,MatCF)),MIN(I$77-SUM(I$92:I158),$F159-SUM($G159:H159)),0)</f>
        <v>0</v>
      </c>
      <c r="J159" s="203">
        <f>IF(AND(J$2&gt;$D159,J$2&lt;=EOMONTH($D159,MatCF)),MIN(J$77-SUM(J$92:J158),$F159-SUM($G159:I159)),0)</f>
        <v>0</v>
      </c>
      <c r="K159" s="203">
        <f>IF(AND(K$2&gt;$D159,K$2&lt;=EOMONTH($D159,MatCF)),MIN(K$77-SUM(K$92:K158),$F159-SUM($G159:J159)),0)</f>
        <v>0</v>
      </c>
      <c r="L159" s="203">
        <f>IF(AND(L$2&gt;$D159,L$2&lt;=EOMONTH($D159,MatCF)),MIN(L$77-SUM(L$92:L158),$F159-SUM($G159:K159)),0)</f>
        <v>0</v>
      </c>
      <c r="M159" s="203">
        <f>IF(AND(M$2&gt;$D159,M$2&lt;=EOMONTH($D159,MatCF)),MIN(M$77-SUM(M$92:M158),$F159-SUM($G159:L159)),0)</f>
        <v>0</v>
      </c>
      <c r="N159" s="203">
        <f>IF(AND(N$2&gt;$D159,N$2&lt;=EOMONTH($D159,MatCF)),MIN(N$77-SUM(N$92:N158),$F159-SUM($G159:M159)),0)</f>
        <v>0</v>
      </c>
      <c r="O159" s="203">
        <f>IF(AND(O$2&gt;$D159,O$2&lt;=EOMONTH($D159,MatCF)),MIN(O$77-SUM(O$92:O158),$F159-SUM($G159:N159)),0)</f>
        <v>0</v>
      </c>
      <c r="P159" s="203">
        <f>IF(AND(P$2&gt;$D159,P$2&lt;=EOMONTH($D159,MatCF)),MIN(P$77-SUM(P$92:P158),$F159-SUM($G159:O159)),0)</f>
        <v>0</v>
      </c>
      <c r="Q159" s="203">
        <f>IF(AND(Q$2&gt;$D159,Q$2&lt;=EOMONTH($D159,MatCF)),MIN(Q$77-SUM(Q$92:Q158),$F159-SUM($G159:P159)),0)</f>
        <v>0</v>
      </c>
      <c r="R159" s="203">
        <f>IF(AND(R$2&gt;$D159,R$2&lt;=EOMONTH($D159,MatCF)),MIN(R$77-SUM(R$92:R158),$F159-SUM($G159:Q159)),0)</f>
        <v>0</v>
      </c>
      <c r="S159" s="203">
        <f>IF(AND(S$2&gt;$D159,S$2&lt;=EOMONTH($D159,MatCF)),MIN(S$77-SUM(S$92:S158),$F159-SUM($G159:R159)),0)</f>
        <v>0</v>
      </c>
      <c r="T159" s="203">
        <f>IF(AND(T$2&gt;$D159,T$2&lt;=EOMONTH($D159,MatCF)),MIN(T$77-SUM(T$92:T158),$F159-SUM($G159:S159)),0)</f>
        <v>0</v>
      </c>
      <c r="U159" s="203">
        <f>IF(AND(U$2&gt;$D159,U$2&lt;=EOMONTH($D159,MatCF)),MIN(U$77-SUM(U$92:U158),$F159-SUM($G159:T159)),0)</f>
        <v>0</v>
      </c>
      <c r="V159" s="203">
        <f>IF(AND(V$2&gt;$D159,V$2&lt;=EOMONTH($D159,MatCF)),MIN(V$77-SUM(V$92:V158),$F159-SUM($G159:U159)),0)</f>
        <v>0</v>
      </c>
      <c r="W159" s="203">
        <f>IF(AND(W$2&gt;$D159,W$2&lt;=EOMONTH($D159,MatCF)),MIN(W$77-SUM(W$92:W158),$F159-SUM($G159:V159)),0)</f>
        <v>0</v>
      </c>
      <c r="X159" s="203">
        <f>IF(AND(X$2&gt;$D159,X$2&lt;=EOMONTH($D159,MatCF)),MIN(X$77-SUM(X$92:X158),$F159-SUM($G159:W159)),0)</f>
        <v>0</v>
      </c>
      <c r="Y159" s="203">
        <f>IF(AND(Y$2&gt;$D159,Y$2&lt;=EOMONTH($D159,MatCF)),MIN(Y$77-SUM(Y$92:Y158),$F159-SUM($G159:X159)),0)</f>
        <v>0</v>
      </c>
      <c r="Z159" s="203">
        <f>IF(AND(Z$2&gt;$D159,Z$2&lt;=EOMONTH($D159,MatCF)),MIN(Z$77-SUM(Z$92:Z158),$F159-SUM($G159:Y159)),0)</f>
        <v>0</v>
      </c>
      <c r="AA159" s="203">
        <f>IF(AND(AA$2&gt;$D159,AA$2&lt;=EOMONTH($D159,MatCF)),MIN(AA$77-SUM(AA$92:AA158),$F159-SUM($G159:Z159)),0)</f>
        <v>0</v>
      </c>
      <c r="AB159" s="203">
        <f>IF(AND(AB$2&gt;$D159,AB$2&lt;=EOMONTH($D159,MatCF)),MIN(AB$77-SUM(AB$92:AB158),$F159-SUM($G159:AA159)),0)</f>
        <v>0</v>
      </c>
      <c r="AC159" s="203">
        <f>IF(AND(AC$2&gt;$D159,AC$2&lt;=EOMONTH($D159,MatCF)),MIN(AC$77-SUM(AC$92:AC158),$F159-SUM($G159:AB159)),0)</f>
        <v>0</v>
      </c>
      <c r="AD159" s="203">
        <f>IF(AND(AD$2&gt;$D159,AD$2&lt;=EOMONTH($D159,MatCF)),MIN(AD$77-SUM(AD$92:AD158),$F159-SUM($G159:AC159)),0)</f>
        <v>0</v>
      </c>
      <c r="AE159" s="203">
        <f>IF(AND(AE$2&gt;$D159,AE$2&lt;=EOMONTH($D159,MatCF)),MIN(AE$77-SUM(AE$92:AE158),$F159-SUM($G159:AD159)),0)</f>
        <v>0</v>
      </c>
      <c r="AF159" s="203">
        <f>IF(AND(AF$2&gt;$D159,AF$2&lt;=EOMONTH($D159,MatCF)),MIN(AF$77-SUM(AF$92:AF158),$F159-SUM($G159:AE159)),0)</f>
        <v>0</v>
      </c>
      <c r="AG159" s="203">
        <f>IF(AND(AG$2&gt;$D159,AG$2&lt;=EOMONTH($D159,MatCF)),MIN(AG$77-SUM(AG$92:AG158),$F159-SUM($G159:AF159)),0)</f>
        <v>0</v>
      </c>
      <c r="AH159" s="203">
        <f>IF(AND(AH$2&gt;$D159,AH$2&lt;=EOMONTH($D159,MatCF)),MIN(AH$77-SUM(AH$92:AH158),$F159-SUM($G159:AG159)),0)</f>
        <v>0</v>
      </c>
      <c r="AI159" s="203">
        <f>IF(AND(AI$2&gt;$D159,AI$2&lt;=EOMONTH($D159,MatCF)),MIN(AI$77-SUM(AI$92:AI158),$F159-SUM($G159:AH159)),0)</f>
        <v>0</v>
      </c>
      <c r="AJ159" s="203">
        <f>IF(AND(AJ$2&gt;$D159,AJ$2&lt;=EOMONTH($D159,MatCF)),MIN(AJ$77-SUM(AJ$92:AJ158),$F159-SUM($G159:AI159)),0)</f>
        <v>0</v>
      </c>
      <c r="AK159" s="203">
        <f>IF(AND(AK$2&gt;$D159,AK$2&lt;=EOMONTH($D159,MatCF)),MIN(AK$77-SUM(AK$92:AK158),$F159-SUM($G159:AJ159)),0)</f>
        <v>0</v>
      </c>
      <c r="AL159" s="203">
        <f>IF(AND(AL$2&gt;$D159,AL$2&lt;=EOMONTH($D159,MatCF)),MIN(AL$77-SUM(AL$92:AL158),$F159-SUM($G159:AK159)),0)</f>
        <v>0</v>
      </c>
      <c r="AM159" s="203">
        <f>IF(AND(AM$2&gt;$D159,AM$2&lt;=EOMONTH($D159,MatCF)),MIN(AM$77-SUM(AM$92:AM158),$F159-SUM($G159:AL159)),0)</f>
        <v>0</v>
      </c>
      <c r="AN159" s="203">
        <f>IF(AND(AN$2&gt;$D159,AN$2&lt;=EOMONTH($D159,MatCF)),MIN(AN$77-SUM(AN$92:AN158),$F159-SUM($G159:AM159)),0)</f>
        <v>0</v>
      </c>
      <c r="AO159" s="203">
        <f>IF(AND(AO$2&gt;$D159,AO$2&lt;=EOMONTH($D159,MatCF)),MIN(AO$77-SUM(AO$92:AO158),$F159-SUM($G159:AN159)),0)</f>
        <v>0</v>
      </c>
      <c r="AP159" s="203">
        <f>IF(AND(AP$2&gt;$D159,AP$2&lt;=EOMONTH($D159,MatCF)),MIN(AP$77-SUM(AP$92:AP158),$F159-SUM($G159:AO159)),0)</f>
        <v>0</v>
      </c>
      <c r="AQ159" s="203">
        <f>IF(AND(AQ$2&gt;$D159,AQ$2&lt;=EOMONTH($D159,MatCF)),MIN(AQ$77-SUM(AQ$92:AQ158),$F159-SUM($G159:AP159)),0)</f>
        <v>0</v>
      </c>
      <c r="AR159" s="203">
        <f>IF(AND(AR$2&gt;$D159,AR$2&lt;=EOMONTH($D159,MatCF)),MIN(AR$77-SUM(AR$92:AR158),$F159-SUM($G159:AQ159)),0)</f>
        <v>0</v>
      </c>
      <c r="AS159" s="203">
        <f>IF(AND(AS$2&gt;$D159,AS$2&lt;=EOMONTH($D159,MatCF)),MIN(AS$77-SUM(AS$92:AS158),$F159-SUM($G159:AR159)),0)</f>
        <v>0</v>
      </c>
      <c r="AT159" s="203">
        <f>IF(AND(AT$2&gt;$D159,AT$2&lt;=EOMONTH($D159,MatCF)),MIN(AT$77-SUM(AT$92:AT158),$F159-SUM($G159:AS159)),0)</f>
        <v>0</v>
      </c>
      <c r="AU159" s="203">
        <f>IF(AND(AU$2&gt;$D159,AU$2&lt;=EOMONTH($D159,MatCF)),MIN(AU$77-SUM(AU$92:AU158),$F159-SUM($G159:AT159)),0)</f>
        <v>0</v>
      </c>
      <c r="AV159" s="203">
        <f>IF(AND(AV$2&gt;$D159,AV$2&lt;=EOMONTH($D159,MatCF)),MIN(AV$77-SUM(AV$92:AV158),$F159-SUM($G159:AU159)),0)</f>
        <v>0</v>
      </c>
      <c r="AW159" s="203">
        <f>IF(AND(AW$2&gt;$D159,AW$2&lt;=EOMONTH($D159,MatCF)),MIN(AW$77-SUM(AW$92:AW158),$F159-SUM($G159:AV159)),0)</f>
        <v>0</v>
      </c>
      <c r="AX159" s="203">
        <f>IF(AND(AX$2&gt;$D159,AX$2&lt;=EOMONTH($D159,MatCF)),MIN(AX$77-SUM(AX$92:AX158),$F159-SUM($G159:AW159)),0)</f>
        <v>0</v>
      </c>
      <c r="AY159" s="203">
        <f>IF(AND(AY$2&gt;$D159,AY$2&lt;=EOMONTH($D159,MatCF)),MIN(AY$77-SUM(AY$92:AY158),$F159-SUM($G159:AX159)),0)</f>
        <v>0</v>
      </c>
      <c r="AZ159" s="203">
        <f>IF(AND(AZ$2&gt;$D159,AZ$2&lt;=EOMONTH($D159,MatCF)),MIN(AZ$77-SUM(AZ$92:AZ158),$F159-SUM($G159:AY159)),0)</f>
        <v>0</v>
      </c>
      <c r="BA159" s="203">
        <f>IF(AND(BA$2&gt;$D159,BA$2&lt;=EOMONTH($D159,MatCF)),MIN(BA$77-SUM(BA$92:BA158),$F159-SUM($G159:AZ159)),0)</f>
        <v>0</v>
      </c>
      <c r="BB159" s="203">
        <f>IF(AND(BB$2&gt;$D159,BB$2&lt;=EOMONTH($D159,MatCF)),MIN(BB$77-SUM(BB$92:BB158),$F159-SUM($G159:BA159)),0)</f>
        <v>0</v>
      </c>
      <c r="BC159" s="203">
        <f>IF(AND(BC$2&gt;$D159,BC$2&lt;=EOMONTH($D159,MatCF)),MIN(BC$77-SUM(BC$92:BC158),$F159-SUM($G159:BB159)),0)</f>
        <v>0</v>
      </c>
      <c r="BD159" s="203">
        <f>IF(AND(BD$2&gt;$D159,BD$2&lt;=EOMONTH($D159,MatCF)),MIN(BD$77-SUM(BD$92:BD158),$F159-SUM($G159:BC159)),0)</f>
        <v>0</v>
      </c>
      <c r="BE159" s="203">
        <f>IF(AND(BE$2&gt;$D159,BE$2&lt;=EOMONTH($D159,MatCF)),MIN(BE$77-SUM(BE$92:BE158),$F159-SUM($G159:BD159)),0)</f>
        <v>0</v>
      </c>
      <c r="BF159" s="203">
        <f>IF(AND(BF$2&gt;$D159,BF$2&lt;=EOMONTH($D159,MatCF)),MIN(BF$77-SUM(BF$92:BF158),$F159-SUM($G159:BE159)),0)</f>
        <v>0</v>
      </c>
      <c r="BG159" s="203">
        <f>IF(AND(BG$2&gt;$D159,BG$2&lt;=EOMONTH($D159,MatCF)),MIN(BG$77-SUM(BG$92:BG158),$F159-SUM($G159:BF159)),0)</f>
        <v>0</v>
      </c>
      <c r="BH159" s="203">
        <f>IF(AND(BH$2&gt;$D159,BH$2&lt;=EOMONTH($D159,MatCF)),MIN(BH$77-SUM(BH$92:BH158),$F159-SUM($G159:BG159)),0)</f>
        <v>0</v>
      </c>
      <c r="BI159" s="203">
        <f>IF(AND(BI$2&gt;$D159,BI$2&lt;=EOMONTH($D159,MatCF)),MIN(BI$77-SUM(BI$92:BI158),$F159-SUM($G159:BH159)),0)</f>
        <v>0</v>
      </c>
      <c r="BJ159" s="203">
        <f>IF(AND(BJ$2&gt;$D159,BJ$2&lt;=EOMONTH($D159,MatCF)),MIN(BJ$77-SUM(BJ$92:BJ158),$F159-SUM($G159:BI159)),0)</f>
        <v>0</v>
      </c>
      <c r="BK159" s="203">
        <f>IF(AND(BK$2&gt;$D159,BK$2&lt;=EOMONTH($D159,MatCF)),MIN(BK$77-SUM(BK$92:BK158),$F159-SUM($G159:BJ159)),0)</f>
        <v>0</v>
      </c>
      <c r="BL159" s="203">
        <f>IF(AND(BL$2&gt;$D159,BL$2&lt;=EOMONTH($D159,MatCF)),MIN(BL$77-SUM(BL$92:BL158),$F159-SUM($G159:BK159)),0)</f>
        <v>0</v>
      </c>
      <c r="BM159" s="203">
        <f>IF(AND(BM$2&gt;$D159,BM$2&lt;=EOMONTH($D159,MatCF)),MIN(BM$77-SUM(BM$92:BM158),$F159-SUM($G159:BL159)),0)</f>
        <v>0</v>
      </c>
      <c r="BN159" s="203">
        <f>IF(AND(BN$2&gt;$D159,BN$2&lt;=EOMONTH($D159,MatCF)),MIN(BN$77-SUM(BN$92:BN158),$F159-SUM($G159:BM159)),0)</f>
        <v>0</v>
      </c>
      <c r="BO159" s="203">
        <f>IF(AND(BO$2&gt;$D159,BO$2&lt;=EOMONTH($D159,MatCF)),MIN(BO$77-SUM(BO$92:BO158),$F159-SUM($G159:BN159)),0)</f>
        <v>0</v>
      </c>
      <c r="BP159" s="203">
        <f>IF(AND(BP$2&gt;$D159,BP$2&lt;=EOMONTH($D159,MatCF)),MIN(BP$77-SUM(BP$92:BP158),$F159-SUM($G159:BO159)),0)</f>
        <v>0</v>
      </c>
      <c r="BQ159" s="203">
        <f>IF(AND(BQ$2&gt;$D159,BQ$2&lt;=EOMONTH($D159,MatCF)),MIN(BQ$77-SUM(BQ$92:BQ158),$F159-SUM($G159:BP159)),0)</f>
        <v>0</v>
      </c>
      <c r="BR159" s="203">
        <f>IF(AND(BR$2&gt;$D159,BR$2&lt;=EOMONTH($D159,MatCF)),MIN(BR$77-SUM(BR$92:BR158),$F159-SUM($G159:BQ159)),0)</f>
        <v>0</v>
      </c>
      <c r="BS159" s="203">
        <f>IF(AND(BS$2&gt;$D159,BS$2&lt;=EOMONTH($D159,MatCF)),MIN(BS$77-SUM(BS$92:BS158),$F159-SUM($G159:BR159)),0)</f>
        <v>0</v>
      </c>
      <c r="BT159" s="203">
        <f>IF(AND(BT$2&gt;$D159,BT$2&lt;=EOMONTH($D159,MatCF)),MIN(BT$77-SUM(BT$92:BT158),$F159-SUM($G159:BS159)),0)</f>
        <v>0</v>
      </c>
      <c r="BU159" s="203">
        <f>IF(AND(BU$2&gt;$D159,BU$2&lt;=EOMONTH($D159,MatCF)),MIN(BU$77-SUM(BU$92:BU158),$F159-SUM($G159:BT159)),0)</f>
        <v>0</v>
      </c>
      <c r="BV159" s="203">
        <f>IF(AND(BV$2&gt;$D159,BV$2&lt;=EOMONTH($D159,MatCF)),MIN(BV$77-SUM(BV$92:BV158),$F159-SUM($G159:BU159)),0)</f>
        <v>0</v>
      </c>
      <c r="BW159" s="203">
        <f ca="1">IF(AND(BW$2&gt;$D159,BW$2&lt;=EOMONTH($D159,MatCF)),MIN(BW$77-SUM(BW$92:BW158),$F159-SUM($G159:BV159)),0)</f>
        <v>0</v>
      </c>
      <c r="BX159" s="203">
        <f ca="1">IF(AND(BX$2&gt;$D159,BX$2&lt;=EOMONTH($D159,MatCF)),MIN(BX$77-SUM(BX$92:BX158),$F159-SUM($G159:BW159)),0)</f>
        <v>0</v>
      </c>
      <c r="BY159" s="203">
        <f ca="1">IF(AND(BY$2&gt;$D159,BY$2&lt;=EOMONTH($D159,MatCF)),MIN(BY$77-SUM(BY$92:BY158),$F159-SUM($G159:BX159)),0)</f>
        <v>0</v>
      </c>
      <c r="BZ159" s="203">
        <f ca="1">IF(AND(BZ$2&gt;$D159,BZ$2&lt;=EOMONTH($D159,MatCF)),MIN(BZ$77-SUM(BZ$92:BZ158),$F159-SUM($G159:BY159)),0)</f>
        <v>0</v>
      </c>
      <c r="CA159" s="203">
        <f ca="1">IF(AND(CA$2&gt;$D159,CA$2&lt;=EOMONTH($D159,MatCF)),MIN(CA$77-SUM(CA$92:CA158),$F159-SUM($G159:BZ159)),0)</f>
        <v>0</v>
      </c>
      <c r="CB159" s="203">
        <f ca="1">IF(AND(CB$2&gt;$D159,CB$2&lt;=EOMONTH($D159,MatCF)),MIN(CB$77-SUM(CB$92:CB158),$F159-SUM($G159:CA159)),0)</f>
        <v>0</v>
      </c>
      <c r="CC159" s="203">
        <f ca="1">IF(AND(CC$2&gt;$D159,CC$2&lt;=EOMONTH($D159,MatCF)),MIN(CC$77-SUM(CC$92:CC158),$F159-SUM($G159:CB159)),0)</f>
        <v>0</v>
      </c>
      <c r="CD159" s="203">
        <f ca="1">IF(AND(CD$2&gt;$D159,CD$2&lt;=EOMONTH($D159,MatCF)),MIN(CD$77-SUM(CD$92:CD158),$F159-SUM($G159:CC159)),0)</f>
        <v>0</v>
      </c>
      <c r="CE159" s="203">
        <f ca="1">IF(AND(CE$2&gt;$D159,CE$2&lt;=EOMONTH($D159,MatCF)),MIN(CE$77-SUM(CE$92:CE158),$F159-SUM($G159:CD159)),0)</f>
        <v>0</v>
      </c>
      <c r="CF159" s="203">
        <f ca="1">IF(AND(CF$2&gt;$D159,CF$2&lt;=EOMONTH($D159,MatCF)),MIN(CF$77-SUM(CF$92:CF158),$F159-SUM($G159:CE159)),0)</f>
        <v>0</v>
      </c>
      <c r="CG159" s="203">
        <f ca="1">IF(AND(CG$2&gt;$D159,CG$2&lt;=EOMONTH($D159,MatCF)),MIN(CG$77-SUM(CG$92:CG158),$F159-SUM($G159:CF159)),0)</f>
        <v>0</v>
      </c>
      <c r="CH159" s="203">
        <f ca="1">IF(AND(CH$2&gt;$D159,CH$2&lt;=EOMONTH($D159,MatCF)),MIN(CH$77-SUM(CH$92:CH158),$F159-SUM($G159:CG159)),0)</f>
        <v>0</v>
      </c>
      <c r="CI159" s="203">
        <f ca="1">IF(AND(CI$2&gt;$D159,CI$2&lt;=EOMONTH($D159,MatCF)),MIN(CI$77-SUM(CI$92:CI158),$F159-SUM($G159:CH159)),0)</f>
        <v>0</v>
      </c>
      <c r="CJ159" s="203">
        <f ca="1">IF(AND(CJ$2&gt;$D159,CJ$2&lt;=EOMONTH($D159,MatCF)),MIN(CJ$77-SUM(CJ$92:CJ158),$F159-SUM($G159:CI159)),0)</f>
        <v>0</v>
      </c>
      <c r="CK159" s="203">
        <f ca="1">IF(AND(CK$2&gt;$D159,CK$2&lt;=EOMONTH($D159,MatCF)),MIN(CK$77-SUM(CK$92:CK158),$F159-SUM($G159:CJ159)),0)</f>
        <v>0</v>
      </c>
      <c r="CL159" s="203">
        <f ca="1">IF(AND(CL$2&gt;$D159,CL$2&lt;=EOMONTH($D159,MatCF)),MIN(CL$77-SUM(CL$92:CL158),$F159-SUM($G159:CK159)),0)</f>
        <v>0</v>
      </c>
      <c r="CM159" s="203">
        <f ca="1">IF(AND(CM$2&gt;$D159,CM$2&lt;=EOMONTH($D159,MatCF)),MIN(CM$77-SUM(CM$92:CM158),$F159-SUM($G159:CL159)),0)</f>
        <v>0</v>
      </c>
      <c r="CN159" s="203">
        <f ca="1">IF(AND(CN$2&gt;$D159,CN$2&lt;=EOMONTH($D159,MatCF)),MIN(CN$77-SUM(CN$92:CN158),$F159-SUM($G159:CM159)),0)</f>
        <v>0</v>
      </c>
      <c r="CO159" s="203">
        <f ca="1">IF(AND(CO$2&gt;$D159,CO$2&lt;=EOMONTH($D159,MatCF)),MIN(CO$77-SUM(CO$92:CO158),$F159-SUM($G159:CN159)),0)</f>
        <v>0</v>
      </c>
      <c r="CP159" s="203">
        <f ca="1">IF(AND(CP$2&gt;$D159,CP$2&lt;=EOMONTH($D159,MatCF)),MIN(CP$77-SUM(CP$92:CP158),$F159-SUM($G159:CO159)),0)</f>
        <v>0</v>
      </c>
      <c r="CQ159" s="203">
        <f ca="1">IF(AND(CQ$2&gt;$D159,CQ$2&lt;=EOMONTH($D159,MatCF)),MIN(CQ$77-SUM(CQ$92:CQ158),$F159-SUM($G159:CP159)),0)</f>
        <v>0</v>
      </c>
      <c r="CR159" s="203">
        <f ca="1">IF(AND(CR$2&gt;$D159,CR$2&lt;=EOMONTH($D159,MatCF)),MIN(CR$77-SUM(CR$92:CR158),$F159-SUM($G159:CQ159)),0)</f>
        <v>0</v>
      </c>
      <c r="CS159" s="203">
        <f ca="1">IF(AND(CS$2&gt;$D159,CS$2&lt;=EOMONTH($D159,MatCF)),MIN(CS$77-SUM(CS$92:CS158),$F159-SUM($G159:CR159)),0)</f>
        <v>0</v>
      </c>
      <c r="CT159" s="203">
        <f ca="1">IF(AND(CT$2&gt;$D159,CT$2&lt;=EOMONTH($D159,MatCF)),MIN(CT$77-SUM(CT$92:CT158),$F159-SUM($G159:CS159)),0)</f>
        <v>0</v>
      </c>
      <c r="CU159" s="203">
        <f ca="1">IF(AND(CU$2&gt;$D159,CU$2&lt;=EOMONTH($D159,MatCF)),MIN(CU$77-SUM(CU$92:CU158),$F159-SUM($G159:CT159)),0)</f>
        <v>0</v>
      </c>
      <c r="CV159" s="203">
        <f ca="1">IF(AND(CV$2&gt;$D159,CV$2&lt;=EOMONTH($D159,MatCF)),MIN(CV$77-SUM(CV$92:CV158),$F159-SUM($G159:CU159)),0)</f>
        <v>0</v>
      </c>
      <c r="CW159" s="203">
        <f ca="1">IF(AND(CW$2&gt;$D159,CW$2&lt;=EOMONTH($D159,MatCF)),MIN(CW$77-SUM(CW$92:CW158),$F159-SUM($G159:CV159)),0)</f>
        <v>0</v>
      </c>
      <c r="CX159" s="203">
        <f ca="1">IF(AND(CX$2&gt;$D159,CX$2&lt;=EOMONTH($D159,MatCF)),MIN(CX$77-SUM(CX$92:CX158),$F159-SUM($G159:CW159)),0)</f>
        <v>0</v>
      </c>
      <c r="CY159" s="203">
        <f ca="1">IF(AND(CY$2&gt;$D159,CY$2&lt;=EOMONTH($D159,MatCF)),MIN(CY$77-SUM(CY$92:CY158),$F159-SUM($G159:CX159)),0)</f>
        <v>0</v>
      </c>
      <c r="CZ159" s="203">
        <f ca="1">IF(AND(CZ$2&gt;$D159,CZ$2&lt;=EOMONTH($D159,MatCF)),MIN(CZ$77-SUM(CZ$92:CZ158),$F159-SUM($G159:CY159)),0)</f>
        <v>0</v>
      </c>
      <c r="DA159" s="203">
        <f ca="1">IF(AND(DA$2&gt;$D159,DA$2&lt;=EOMONTH($D159,MatCF)),MIN(DA$77-SUM(DA$92:DA158),$F159-SUM($G159:CZ159)),0)</f>
        <v>0</v>
      </c>
      <c r="DB159" s="203">
        <f ca="1">IF(AND(DB$2&gt;$D159,DB$2&lt;=EOMONTH($D159,MatCF)),MIN(DB$77-SUM(DB$92:DB158),$F159-SUM($G159:DA159)),0)</f>
        <v>0</v>
      </c>
      <c r="DC159" s="203">
        <f ca="1">IF(AND(DC$2&gt;$D159,DC$2&lt;=EOMONTH($D159,MatCF)),MIN(DC$77-SUM(DC$92:DC158),$F159-SUM($G159:DB159)),0)</f>
        <v>0</v>
      </c>
      <c r="DD159" s="203">
        <f ca="1">IF(AND(DD$2&gt;$D159,DD$2&lt;=EOMONTH($D159,MatCF)),MIN(DD$77-SUM(DD$92:DD158),$F159-SUM($G159:DC159)),0)</f>
        <v>0</v>
      </c>
      <c r="DE159" s="203">
        <f ca="1">IF(AND(DE$2&gt;$D159,DE$2&lt;=EOMONTH($D159,MatCF)),MIN(DE$77-SUM(DE$92:DE158),$F159-SUM($G159:DD159)),0)</f>
        <v>0</v>
      </c>
      <c r="DF159" s="203">
        <f ca="1">IF(AND(DF$2&gt;$D159,DF$2&lt;=EOMONTH($D159,MatCF)),MIN(DF$77-SUM(DF$92:DF158),$F159-SUM($G159:DE159)),0)</f>
        <v>0</v>
      </c>
      <c r="DG159" s="203">
        <f ca="1">IF(AND(DG$2&gt;$D159,DG$2&lt;=EOMONTH($D159,MatCF)),MIN(DG$77-SUM(DG$92:DG158),$F159-SUM($G159:DF159)),0)</f>
        <v>0</v>
      </c>
      <c r="DH159" s="203">
        <f ca="1">IF(AND(DH$2&gt;$D159,DH$2&lt;=EOMONTH($D159,MatCF)),MIN(DH$77-SUM(DH$92:DH158),$F159-SUM($G159:DG159)),0)</f>
        <v>0</v>
      </c>
      <c r="DI159" s="203">
        <f ca="1">IF(AND(DI$2&gt;$D159,DI$2&lt;=EOMONTH($D159,MatCF)),MIN(DI$77-SUM(DI$92:DI158),$F159-SUM($G159:DH159)),0)</f>
        <v>0</v>
      </c>
      <c r="DJ159" s="203">
        <f ca="1">IF(AND(DJ$2&gt;$D159,DJ$2&lt;=EOMONTH($D159,MatCF)),MIN(DJ$77-SUM(DJ$92:DJ158),$F159-SUM($G159:DI159)),0)</f>
        <v>0</v>
      </c>
      <c r="DK159" s="203">
        <f ca="1">IF(AND(DK$2&gt;$D159,DK$2&lt;=EOMONTH($D159,MatCF)),MIN(DK$77-SUM(DK$92:DK158),$F159-SUM($G159:DJ159)),0)</f>
        <v>0</v>
      </c>
      <c r="DL159" s="203">
        <f ca="1">IF(AND(DL$2&gt;$D159,DL$2&lt;=EOMONTH($D159,MatCF)),MIN(DL$77-SUM(DL$92:DL158),$F159-SUM($G159:DK159)),0)</f>
        <v>0</v>
      </c>
      <c r="DM159" s="203">
        <f ca="1">IF(AND(DM$2&gt;$D159,DM$2&lt;=EOMONTH($D159,MatCF)),MIN(DM$77-SUM(DM$92:DM158),$F159-SUM($G159:DL159)),0)</f>
        <v>0</v>
      </c>
      <c r="DN159" s="203">
        <f ca="1">IF(AND(DN$2&gt;$D159,DN$2&lt;=EOMONTH($D159,MatCF)),MIN(DN$77-SUM(DN$92:DN158),$F159-SUM($G159:DM159)),0)</f>
        <v>0</v>
      </c>
      <c r="DO159" s="203">
        <f ca="1">IF(AND(DO$2&gt;$D159,DO$2&lt;=EOMONTH($D159,MatCF)),MIN(DO$77-SUM(DO$92:DO158),$F159-SUM($G159:DN159)),0)</f>
        <v>0</v>
      </c>
      <c r="DP159" s="203">
        <f ca="1">IF(AND(DP$2&gt;$D159,DP$2&lt;=EOMONTH($D159,MatCF)),MIN(DP$77-SUM(DP$92:DP158),$F159-SUM($G159:DO159)),0)</f>
        <v>0</v>
      </c>
      <c r="DQ159" s="203">
        <f ca="1">IF(AND(DQ$2&gt;$D159,DQ$2&lt;=EOMONTH($D159,MatCF)),MIN(DQ$77-SUM(DQ$92:DQ158),$F159-SUM($G159:DP159)),0)</f>
        <v>0</v>
      </c>
      <c r="DR159" s="203">
        <f ca="1">IF(AND(DR$2&gt;$D159,DR$2&lt;=EOMONTH($D159,MatCF)),MIN(DR$77-SUM(DR$92:DR158),$F159-SUM($G159:DQ159)),0)</f>
        <v>0</v>
      </c>
      <c r="DS159" s="203">
        <f ca="1">IF(AND(DS$2&gt;$D159,DS$2&lt;=EOMONTH($D159,MatCF)),MIN(DS$77-SUM(DS$92:DS158),$F159-SUM($G159:DR159)),0)</f>
        <v>0</v>
      </c>
    </row>
    <row r="160" spans="1:123" ht="12.5" x14ac:dyDescent="0.25">
      <c r="A160" s="171">
        <f t="shared" si="682"/>
        <v>68</v>
      </c>
      <c r="B160" s="171"/>
      <c r="C160" s="171"/>
      <c r="D160" s="226">
        <v>50130</v>
      </c>
      <c r="E160" s="171"/>
      <c r="F160" s="203">
        <f ca="1"/>
        <v>0</v>
      </c>
      <c r="G160" s="171"/>
      <c r="H160" s="203">
        <f>IF(AND(H$2&gt;$D160,H$2&lt;=EOMONTH($D160,MatCF)),MIN(H$77-SUM(H$92:H159),$F160-SUM(G160:$G160)),0)</f>
        <v>0</v>
      </c>
      <c r="I160" s="203">
        <f>IF(AND(I$2&gt;$D160,I$2&lt;=EOMONTH($D160,MatCF)),MIN(I$77-SUM(I$92:I159),$F160-SUM($G160:H160)),0)</f>
        <v>0</v>
      </c>
      <c r="J160" s="203">
        <f>IF(AND(J$2&gt;$D160,J$2&lt;=EOMONTH($D160,MatCF)),MIN(J$77-SUM(J$92:J159),$F160-SUM($G160:I160)),0)</f>
        <v>0</v>
      </c>
      <c r="K160" s="203">
        <f>IF(AND(K$2&gt;$D160,K$2&lt;=EOMONTH($D160,MatCF)),MIN(K$77-SUM(K$92:K159),$F160-SUM($G160:J160)),0)</f>
        <v>0</v>
      </c>
      <c r="L160" s="203">
        <f>IF(AND(L$2&gt;$D160,L$2&lt;=EOMONTH($D160,MatCF)),MIN(L$77-SUM(L$92:L159),$F160-SUM($G160:K160)),0)</f>
        <v>0</v>
      </c>
      <c r="M160" s="203">
        <f>IF(AND(M$2&gt;$D160,M$2&lt;=EOMONTH($D160,MatCF)),MIN(M$77-SUM(M$92:M159),$F160-SUM($G160:L160)),0)</f>
        <v>0</v>
      </c>
      <c r="N160" s="203">
        <f>IF(AND(N$2&gt;$D160,N$2&lt;=EOMONTH($D160,MatCF)),MIN(N$77-SUM(N$92:N159),$F160-SUM($G160:M160)),0)</f>
        <v>0</v>
      </c>
      <c r="O160" s="203">
        <f>IF(AND(O$2&gt;$D160,O$2&lt;=EOMONTH($D160,MatCF)),MIN(O$77-SUM(O$92:O159),$F160-SUM($G160:N160)),0)</f>
        <v>0</v>
      </c>
      <c r="P160" s="203">
        <f>IF(AND(P$2&gt;$D160,P$2&lt;=EOMONTH($D160,MatCF)),MIN(P$77-SUM(P$92:P159),$F160-SUM($G160:O160)),0)</f>
        <v>0</v>
      </c>
      <c r="Q160" s="203">
        <f>IF(AND(Q$2&gt;$D160,Q$2&lt;=EOMONTH($D160,MatCF)),MIN(Q$77-SUM(Q$92:Q159),$F160-SUM($G160:P160)),0)</f>
        <v>0</v>
      </c>
      <c r="R160" s="203">
        <f>IF(AND(R$2&gt;$D160,R$2&lt;=EOMONTH($D160,MatCF)),MIN(R$77-SUM(R$92:R159),$F160-SUM($G160:Q160)),0)</f>
        <v>0</v>
      </c>
      <c r="S160" s="203">
        <f>IF(AND(S$2&gt;$D160,S$2&lt;=EOMONTH($D160,MatCF)),MIN(S$77-SUM(S$92:S159),$F160-SUM($G160:R160)),0)</f>
        <v>0</v>
      </c>
      <c r="T160" s="203">
        <f>IF(AND(T$2&gt;$D160,T$2&lt;=EOMONTH($D160,MatCF)),MIN(T$77-SUM(T$92:T159),$F160-SUM($G160:S160)),0)</f>
        <v>0</v>
      </c>
      <c r="U160" s="203">
        <f>IF(AND(U$2&gt;$D160,U$2&lt;=EOMONTH($D160,MatCF)),MIN(U$77-SUM(U$92:U159),$F160-SUM($G160:T160)),0)</f>
        <v>0</v>
      </c>
      <c r="V160" s="203">
        <f>IF(AND(V$2&gt;$D160,V$2&lt;=EOMONTH($D160,MatCF)),MIN(V$77-SUM(V$92:V159),$F160-SUM($G160:U160)),0)</f>
        <v>0</v>
      </c>
      <c r="W160" s="203">
        <f>IF(AND(W$2&gt;$D160,W$2&lt;=EOMONTH($D160,MatCF)),MIN(W$77-SUM(W$92:W159),$F160-SUM($G160:V160)),0)</f>
        <v>0</v>
      </c>
      <c r="X160" s="203">
        <f>IF(AND(X$2&gt;$D160,X$2&lt;=EOMONTH($D160,MatCF)),MIN(X$77-SUM(X$92:X159),$F160-SUM($G160:W160)),0)</f>
        <v>0</v>
      </c>
      <c r="Y160" s="203">
        <f>IF(AND(Y$2&gt;$D160,Y$2&lt;=EOMONTH($D160,MatCF)),MIN(Y$77-SUM(Y$92:Y159),$F160-SUM($G160:X160)),0)</f>
        <v>0</v>
      </c>
      <c r="Z160" s="203">
        <f>IF(AND(Z$2&gt;$D160,Z$2&lt;=EOMONTH($D160,MatCF)),MIN(Z$77-SUM(Z$92:Z159),$F160-SUM($G160:Y160)),0)</f>
        <v>0</v>
      </c>
      <c r="AA160" s="203">
        <f>IF(AND(AA$2&gt;$D160,AA$2&lt;=EOMONTH($D160,MatCF)),MIN(AA$77-SUM(AA$92:AA159),$F160-SUM($G160:Z160)),0)</f>
        <v>0</v>
      </c>
      <c r="AB160" s="203">
        <f>IF(AND(AB$2&gt;$D160,AB$2&lt;=EOMONTH($D160,MatCF)),MIN(AB$77-SUM(AB$92:AB159),$F160-SUM($G160:AA160)),0)</f>
        <v>0</v>
      </c>
      <c r="AC160" s="203">
        <f>IF(AND(AC$2&gt;$D160,AC$2&lt;=EOMONTH($D160,MatCF)),MIN(AC$77-SUM(AC$92:AC159),$F160-SUM($G160:AB160)),0)</f>
        <v>0</v>
      </c>
      <c r="AD160" s="203">
        <f>IF(AND(AD$2&gt;$D160,AD$2&lt;=EOMONTH($D160,MatCF)),MIN(AD$77-SUM(AD$92:AD159),$F160-SUM($G160:AC160)),0)</f>
        <v>0</v>
      </c>
      <c r="AE160" s="203">
        <f>IF(AND(AE$2&gt;$D160,AE$2&lt;=EOMONTH($D160,MatCF)),MIN(AE$77-SUM(AE$92:AE159),$F160-SUM($G160:AD160)),0)</f>
        <v>0</v>
      </c>
      <c r="AF160" s="203">
        <f>IF(AND(AF$2&gt;$D160,AF$2&lt;=EOMONTH($D160,MatCF)),MIN(AF$77-SUM(AF$92:AF159),$F160-SUM($G160:AE160)),0)</f>
        <v>0</v>
      </c>
      <c r="AG160" s="203">
        <f>IF(AND(AG$2&gt;$D160,AG$2&lt;=EOMONTH($D160,MatCF)),MIN(AG$77-SUM(AG$92:AG159),$F160-SUM($G160:AF160)),0)</f>
        <v>0</v>
      </c>
      <c r="AH160" s="203">
        <f>IF(AND(AH$2&gt;$D160,AH$2&lt;=EOMONTH($D160,MatCF)),MIN(AH$77-SUM(AH$92:AH159),$F160-SUM($G160:AG160)),0)</f>
        <v>0</v>
      </c>
      <c r="AI160" s="203">
        <f>IF(AND(AI$2&gt;$D160,AI$2&lt;=EOMONTH($D160,MatCF)),MIN(AI$77-SUM(AI$92:AI159),$F160-SUM($G160:AH160)),0)</f>
        <v>0</v>
      </c>
      <c r="AJ160" s="203">
        <f>IF(AND(AJ$2&gt;$D160,AJ$2&lt;=EOMONTH($D160,MatCF)),MIN(AJ$77-SUM(AJ$92:AJ159),$F160-SUM($G160:AI160)),0)</f>
        <v>0</v>
      </c>
      <c r="AK160" s="203">
        <f>IF(AND(AK$2&gt;$D160,AK$2&lt;=EOMONTH($D160,MatCF)),MIN(AK$77-SUM(AK$92:AK159),$F160-SUM($G160:AJ160)),0)</f>
        <v>0</v>
      </c>
      <c r="AL160" s="203">
        <f>IF(AND(AL$2&gt;$D160,AL$2&lt;=EOMONTH($D160,MatCF)),MIN(AL$77-SUM(AL$92:AL159),$F160-SUM($G160:AK160)),0)</f>
        <v>0</v>
      </c>
      <c r="AM160" s="203">
        <f>IF(AND(AM$2&gt;$D160,AM$2&lt;=EOMONTH($D160,MatCF)),MIN(AM$77-SUM(AM$92:AM159),$F160-SUM($G160:AL160)),0)</f>
        <v>0</v>
      </c>
      <c r="AN160" s="203">
        <f>IF(AND(AN$2&gt;$D160,AN$2&lt;=EOMONTH($D160,MatCF)),MIN(AN$77-SUM(AN$92:AN159),$F160-SUM($G160:AM160)),0)</f>
        <v>0</v>
      </c>
      <c r="AO160" s="203">
        <f>IF(AND(AO$2&gt;$D160,AO$2&lt;=EOMONTH($D160,MatCF)),MIN(AO$77-SUM(AO$92:AO159),$F160-SUM($G160:AN160)),0)</f>
        <v>0</v>
      </c>
      <c r="AP160" s="203">
        <f>IF(AND(AP$2&gt;$D160,AP$2&lt;=EOMONTH($D160,MatCF)),MIN(AP$77-SUM(AP$92:AP159),$F160-SUM($G160:AO160)),0)</f>
        <v>0</v>
      </c>
      <c r="AQ160" s="203">
        <f>IF(AND(AQ$2&gt;$D160,AQ$2&lt;=EOMONTH($D160,MatCF)),MIN(AQ$77-SUM(AQ$92:AQ159),$F160-SUM($G160:AP160)),0)</f>
        <v>0</v>
      </c>
      <c r="AR160" s="203">
        <f>IF(AND(AR$2&gt;$D160,AR$2&lt;=EOMONTH($D160,MatCF)),MIN(AR$77-SUM(AR$92:AR159),$F160-SUM($G160:AQ160)),0)</f>
        <v>0</v>
      </c>
      <c r="AS160" s="203">
        <f>IF(AND(AS$2&gt;$D160,AS$2&lt;=EOMONTH($D160,MatCF)),MIN(AS$77-SUM(AS$92:AS159),$F160-SUM($G160:AR160)),0)</f>
        <v>0</v>
      </c>
      <c r="AT160" s="203">
        <f>IF(AND(AT$2&gt;$D160,AT$2&lt;=EOMONTH($D160,MatCF)),MIN(AT$77-SUM(AT$92:AT159),$F160-SUM($G160:AS160)),0)</f>
        <v>0</v>
      </c>
      <c r="AU160" s="203">
        <f>IF(AND(AU$2&gt;$D160,AU$2&lt;=EOMONTH($D160,MatCF)),MIN(AU$77-SUM(AU$92:AU159),$F160-SUM($G160:AT160)),0)</f>
        <v>0</v>
      </c>
      <c r="AV160" s="203">
        <f>IF(AND(AV$2&gt;$D160,AV$2&lt;=EOMONTH($D160,MatCF)),MIN(AV$77-SUM(AV$92:AV159),$F160-SUM($G160:AU160)),0)</f>
        <v>0</v>
      </c>
      <c r="AW160" s="203">
        <f>IF(AND(AW$2&gt;$D160,AW$2&lt;=EOMONTH($D160,MatCF)),MIN(AW$77-SUM(AW$92:AW159),$F160-SUM($G160:AV160)),0)</f>
        <v>0</v>
      </c>
      <c r="AX160" s="203">
        <f>IF(AND(AX$2&gt;$D160,AX$2&lt;=EOMONTH($D160,MatCF)),MIN(AX$77-SUM(AX$92:AX159),$F160-SUM($G160:AW160)),0)</f>
        <v>0</v>
      </c>
      <c r="AY160" s="203">
        <f>IF(AND(AY$2&gt;$D160,AY$2&lt;=EOMONTH($D160,MatCF)),MIN(AY$77-SUM(AY$92:AY159),$F160-SUM($G160:AX160)),0)</f>
        <v>0</v>
      </c>
      <c r="AZ160" s="203">
        <f>IF(AND(AZ$2&gt;$D160,AZ$2&lt;=EOMONTH($D160,MatCF)),MIN(AZ$77-SUM(AZ$92:AZ159),$F160-SUM($G160:AY160)),0)</f>
        <v>0</v>
      </c>
      <c r="BA160" s="203">
        <f>IF(AND(BA$2&gt;$D160,BA$2&lt;=EOMONTH($D160,MatCF)),MIN(BA$77-SUM(BA$92:BA159),$F160-SUM($G160:AZ160)),0)</f>
        <v>0</v>
      </c>
      <c r="BB160" s="203">
        <f>IF(AND(BB$2&gt;$D160,BB$2&lt;=EOMONTH($D160,MatCF)),MIN(BB$77-SUM(BB$92:BB159),$F160-SUM($G160:BA160)),0)</f>
        <v>0</v>
      </c>
      <c r="BC160" s="203">
        <f>IF(AND(BC$2&gt;$D160,BC$2&lt;=EOMONTH($D160,MatCF)),MIN(BC$77-SUM(BC$92:BC159),$F160-SUM($G160:BB160)),0)</f>
        <v>0</v>
      </c>
      <c r="BD160" s="203">
        <f>IF(AND(BD$2&gt;$D160,BD$2&lt;=EOMONTH($D160,MatCF)),MIN(BD$77-SUM(BD$92:BD159),$F160-SUM($G160:BC160)),0)</f>
        <v>0</v>
      </c>
      <c r="BE160" s="203">
        <f>IF(AND(BE$2&gt;$D160,BE$2&lt;=EOMONTH($D160,MatCF)),MIN(BE$77-SUM(BE$92:BE159),$F160-SUM($G160:BD160)),0)</f>
        <v>0</v>
      </c>
      <c r="BF160" s="203">
        <f>IF(AND(BF$2&gt;$D160,BF$2&lt;=EOMONTH($D160,MatCF)),MIN(BF$77-SUM(BF$92:BF159),$F160-SUM($G160:BE160)),0)</f>
        <v>0</v>
      </c>
      <c r="BG160" s="203">
        <f>IF(AND(BG$2&gt;$D160,BG$2&lt;=EOMONTH($D160,MatCF)),MIN(BG$77-SUM(BG$92:BG159),$F160-SUM($G160:BF160)),0)</f>
        <v>0</v>
      </c>
      <c r="BH160" s="203">
        <f>IF(AND(BH$2&gt;$D160,BH$2&lt;=EOMONTH($D160,MatCF)),MIN(BH$77-SUM(BH$92:BH159),$F160-SUM($G160:BG160)),0)</f>
        <v>0</v>
      </c>
      <c r="BI160" s="203">
        <f>IF(AND(BI$2&gt;$D160,BI$2&lt;=EOMONTH($D160,MatCF)),MIN(BI$77-SUM(BI$92:BI159),$F160-SUM($G160:BH160)),0)</f>
        <v>0</v>
      </c>
      <c r="BJ160" s="203">
        <f>IF(AND(BJ$2&gt;$D160,BJ$2&lt;=EOMONTH($D160,MatCF)),MIN(BJ$77-SUM(BJ$92:BJ159),$F160-SUM($G160:BI160)),0)</f>
        <v>0</v>
      </c>
      <c r="BK160" s="203">
        <f>IF(AND(BK$2&gt;$D160,BK$2&lt;=EOMONTH($D160,MatCF)),MIN(BK$77-SUM(BK$92:BK159),$F160-SUM($G160:BJ160)),0)</f>
        <v>0</v>
      </c>
      <c r="BL160" s="203">
        <f>IF(AND(BL$2&gt;$D160,BL$2&lt;=EOMONTH($D160,MatCF)),MIN(BL$77-SUM(BL$92:BL159),$F160-SUM($G160:BK160)),0)</f>
        <v>0</v>
      </c>
      <c r="BM160" s="203">
        <f>IF(AND(BM$2&gt;$D160,BM$2&lt;=EOMONTH($D160,MatCF)),MIN(BM$77-SUM(BM$92:BM159),$F160-SUM($G160:BL160)),0)</f>
        <v>0</v>
      </c>
      <c r="BN160" s="203">
        <f>IF(AND(BN$2&gt;$D160,BN$2&lt;=EOMONTH($D160,MatCF)),MIN(BN$77-SUM(BN$92:BN159),$F160-SUM($G160:BM160)),0)</f>
        <v>0</v>
      </c>
      <c r="BO160" s="203">
        <f>IF(AND(BO$2&gt;$D160,BO$2&lt;=EOMONTH($D160,MatCF)),MIN(BO$77-SUM(BO$92:BO159),$F160-SUM($G160:BN160)),0)</f>
        <v>0</v>
      </c>
      <c r="BP160" s="203">
        <f>IF(AND(BP$2&gt;$D160,BP$2&lt;=EOMONTH($D160,MatCF)),MIN(BP$77-SUM(BP$92:BP159),$F160-SUM($G160:BO160)),0)</f>
        <v>0</v>
      </c>
      <c r="BQ160" s="203">
        <f>IF(AND(BQ$2&gt;$D160,BQ$2&lt;=EOMONTH($D160,MatCF)),MIN(BQ$77-SUM(BQ$92:BQ159),$F160-SUM($G160:BP160)),0)</f>
        <v>0</v>
      </c>
      <c r="BR160" s="203">
        <f>IF(AND(BR$2&gt;$D160,BR$2&lt;=EOMONTH($D160,MatCF)),MIN(BR$77-SUM(BR$92:BR159),$F160-SUM($G160:BQ160)),0)</f>
        <v>0</v>
      </c>
      <c r="BS160" s="203">
        <f>IF(AND(BS$2&gt;$D160,BS$2&lt;=EOMONTH($D160,MatCF)),MIN(BS$77-SUM(BS$92:BS159),$F160-SUM($G160:BR160)),0)</f>
        <v>0</v>
      </c>
      <c r="BT160" s="203">
        <f>IF(AND(BT$2&gt;$D160,BT$2&lt;=EOMONTH($D160,MatCF)),MIN(BT$77-SUM(BT$92:BT159),$F160-SUM($G160:BS160)),0)</f>
        <v>0</v>
      </c>
      <c r="BU160" s="203">
        <f>IF(AND(BU$2&gt;$D160,BU$2&lt;=EOMONTH($D160,MatCF)),MIN(BU$77-SUM(BU$92:BU159),$F160-SUM($G160:BT160)),0)</f>
        <v>0</v>
      </c>
      <c r="BV160" s="203">
        <f>IF(AND(BV$2&gt;$D160,BV$2&lt;=EOMONTH($D160,MatCF)),MIN(BV$77-SUM(BV$92:BV159),$F160-SUM($G160:BU160)),0)</f>
        <v>0</v>
      </c>
      <c r="BW160" s="203">
        <f>IF(AND(BW$2&gt;$D160,BW$2&lt;=EOMONTH($D160,MatCF)),MIN(BW$77-SUM(BW$92:BW159),$F160-SUM($G160:BV160)),0)</f>
        <v>0</v>
      </c>
      <c r="BX160" s="203">
        <f ca="1">IF(AND(BX$2&gt;$D160,BX$2&lt;=EOMONTH($D160,MatCF)),MIN(BX$77-SUM(BX$92:BX159),$F160-SUM($G160:BW160)),0)</f>
        <v>0</v>
      </c>
      <c r="BY160" s="203">
        <f ca="1">IF(AND(BY$2&gt;$D160,BY$2&lt;=EOMONTH($D160,MatCF)),MIN(BY$77-SUM(BY$92:BY159),$F160-SUM($G160:BX160)),0)</f>
        <v>0</v>
      </c>
      <c r="BZ160" s="203">
        <f ca="1">IF(AND(BZ$2&gt;$D160,BZ$2&lt;=EOMONTH($D160,MatCF)),MIN(BZ$77-SUM(BZ$92:BZ159),$F160-SUM($G160:BY160)),0)</f>
        <v>0</v>
      </c>
      <c r="CA160" s="203">
        <f ca="1">IF(AND(CA$2&gt;$D160,CA$2&lt;=EOMONTH($D160,MatCF)),MIN(CA$77-SUM(CA$92:CA159),$F160-SUM($G160:BZ160)),0)</f>
        <v>0</v>
      </c>
      <c r="CB160" s="203">
        <f ca="1">IF(AND(CB$2&gt;$D160,CB$2&lt;=EOMONTH($D160,MatCF)),MIN(CB$77-SUM(CB$92:CB159),$F160-SUM($G160:CA160)),0)</f>
        <v>0</v>
      </c>
      <c r="CC160" s="203">
        <f ca="1">IF(AND(CC$2&gt;$D160,CC$2&lt;=EOMONTH($D160,MatCF)),MIN(CC$77-SUM(CC$92:CC159),$F160-SUM($G160:CB160)),0)</f>
        <v>0</v>
      </c>
      <c r="CD160" s="203">
        <f ca="1">IF(AND(CD$2&gt;$D160,CD$2&lt;=EOMONTH($D160,MatCF)),MIN(CD$77-SUM(CD$92:CD159),$F160-SUM($G160:CC160)),0)</f>
        <v>0</v>
      </c>
      <c r="CE160" s="203">
        <f ca="1">IF(AND(CE$2&gt;$D160,CE$2&lt;=EOMONTH($D160,MatCF)),MIN(CE$77-SUM(CE$92:CE159),$F160-SUM($G160:CD160)),0)</f>
        <v>0</v>
      </c>
      <c r="CF160" s="203">
        <f ca="1">IF(AND(CF$2&gt;$D160,CF$2&lt;=EOMONTH($D160,MatCF)),MIN(CF$77-SUM(CF$92:CF159),$F160-SUM($G160:CE160)),0)</f>
        <v>0</v>
      </c>
      <c r="CG160" s="203">
        <f ca="1">IF(AND(CG$2&gt;$D160,CG$2&lt;=EOMONTH($D160,MatCF)),MIN(CG$77-SUM(CG$92:CG159),$F160-SUM($G160:CF160)),0)</f>
        <v>0</v>
      </c>
      <c r="CH160" s="203">
        <f ca="1">IF(AND(CH$2&gt;$D160,CH$2&lt;=EOMONTH($D160,MatCF)),MIN(CH$77-SUM(CH$92:CH159),$F160-SUM($G160:CG160)),0)</f>
        <v>0</v>
      </c>
      <c r="CI160" s="203">
        <f ca="1">IF(AND(CI$2&gt;$D160,CI$2&lt;=EOMONTH($D160,MatCF)),MIN(CI$77-SUM(CI$92:CI159),$F160-SUM($G160:CH160)),0)</f>
        <v>0</v>
      </c>
      <c r="CJ160" s="203">
        <f ca="1">IF(AND(CJ$2&gt;$D160,CJ$2&lt;=EOMONTH($D160,MatCF)),MIN(CJ$77-SUM(CJ$92:CJ159),$F160-SUM($G160:CI160)),0)</f>
        <v>0</v>
      </c>
      <c r="CK160" s="203">
        <f ca="1">IF(AND(CK$2&gt;$D160,CK$2&lt;=EOMONTH($D160,MatCF)),MIN(CK$77-SUM(CK$92:CK159),$F160-SUM($G160:CJ160)),0)</f>
        <v>0</v>
      </c>
      <c r="CL160" s="203">
        <f ca="1">IF(AND(CL$2&gt;$D160,CL$2&lt;=EOMONTH($D160,MatCF)),MIN(CL$77-SUM(CL$92:CL159),$F160-SUM($G160:CK160)),0)</f>
        <v>0</v>
      </c>
      <c r="CM160" s="203">
        <f ca="1">IF(AND(CM$2&gt;$D160,CM$2&lt;=EOMONTH($D160,MatCF)),MIN(CM$77-SUM(CM$92:CM159),$F160-SUM($G160:CL160)),0)</f>
        <v>0</v>
      </c>
      <c r="CN160" s="203">
        <f ca="1">IF(AND(CN$2&gt;$D160,CN$2&lt;=EOMONTH($D160,MatCF)),MIN(CN$77-SUM(CN$92:CN159),$F160-SUM($G160:CM160)),0)</f>
        <v>0</v>
      </c>
      <c r="CO160" s="203">
        <f ca="1">IF(AND(CO$2&gt;$D160,CO$2&lt;=EOMONTH($D160,MatCF)),MIN(CO$77-SUM(CO$92:CO159),$F160-SUM($G160:CN160)),0)</f>
        <v>0</v>
      </c>
      <c r="CP160" s="203">
        <f ca="1">IF(AND(CP$2&gt;$D160,CP$2&lt;=EOMONTH($D160,MatCF)),MIN(CP$77-SUM(CP$92:CP159),$F160-SUM($G160:CO160)),0)</f>
        <v>0</v>
      </c>
      <c r="CQ160" s="203">
        <f ca="1">IF(AND(CQ$2&gt;$D160,CQ$2&lt;=EOMONTH($D160,MatCF)),MIN(CQ$77-SUM(CQ$92:CQ159),$F160-SUM($G160:CP160)),0)</f>
        <v>0</v>
      </c>
      <c r="CR160" s="203">
        <f ca="1">IF(AND(CR$2&gt;$D160,CR$2&lt;=EOMONTH($D160,MatCF)),MIN(CR$77-SUM(CR$92:CR159),$F160-SUM($G160:CQ160)),0)</f>
        <v>0</v>
      </c>
      <c r="CS160" s="203">
        <f ca="1">IF(AND(CS$2&gt;$D160,CS$2&lt;=EOMONTH($D160,MatCF)),MIN(CS$77-SUM(CS$92:CS159),$F160-SUM($G160:CR160)),0)</f>
        <v>0</v>
      </c>
      <c r="CT160" s="203">
        <f ca="1">IF(AND(CT$2&gt;$D160,CT$2&lt;=EOMONTH($D160,MatCF)),MIN(CT$77-SUM(CT$92:CT159),$F160-SUM($G160:CS160)),0)</f>
        <v>0</v>
      </c>
      <c r="CU160" s="203">
        <f ca="1">IF(AND(CU$2&gt;$D160,CU$2&lt;=EOMONTH($D160,MatCF)),MIN(CU$77-SUM(CU$92:CU159),$F160-SUM($G160:CT160)),0)</f>
        <v>0</v>
      </c>
      <c r="CV160" s="203">
        <f ca="1">IF(AND(CV$2&gt;$D160,CV$2&lt;=EOMONTH($D160,MatCF)),MIN(CV$77-SUM(CV$92:CV159),$F160-SUM($G160:CU160)),0)</f>
        <v>0</v>
      </c>
      <c r="CW160" s="203">
        <f ca="1">IF(AND(CW$2&gt;$D160,CW$2&lt;=EOMONTH($D160,MatCF)),MIN(CW$77-SUM(CW$92:CW159),$F160-SUM($G160:CV160)),0)</f>
        <v>0</v>
      </c>
      <c r="CX160" s="203">
        <f ca="1">IF(AND(CX$2&gt;$D160,CX$2&lt;=EOMONTH($D160,MatCF)),MIN(CX$77-SUM(CX$92:CX159),$F160-SUM($G160:CW160)),0)</f>
        <v>0</v>
      </c>
      <c r="CY160" s="203">
        <f ca="1">IF(AND(CY$2&gt;$D160,CY$2&lt;=EOMONTH($D160,MatCF)),MIN(CY$77-SUM(CY$92:CY159),$F160-SUM($G160:CX160)),0)</f>
        <v>0</v>
      </c>
      <c r="CZ160" s="203">
        <f ca="1">IF(AND(CZ$2&gt;$D160,CZ$2&lt;=EOMONTH($D160,MatCF)),MIN(CZ$77-SUM(CZ$92:CZ159),$F160-SUM($G160:CY160)),0)</f>
        <v>0</v>
      </c>
      <c r="DA160" s="203">
        <f ca="1">IF(AND(DA$2&gt;$D160,DA$2&lt;=EOMONTH($D160,MatCF)),MIN(DA$77-SUM(DA$92:DA159),$F160-SUM($G160:CZ160)),0)</f>
        <v>0</v>
      </c>
      <c r="DB160" s="203">
        <f ca="1">IF(AND(DB$2&gt;$D160,DB$2&lt;=EOMONTH($D160,MatCF)),MIN(DB$77-SUM(DB$92:DB159),$F160-SUM($G160:DA160)),0)</f>
        <v>0</v>
      </c>
      <c r="DC160" s="203">
        <f ca="1">IF(AND(DC$2&gt;$D160,DC$2&lt;=EOMONTH($D160,MatCF)),MIN(DC$77-SUM(DC$92:DC159),$F160-SUM($G160:DB160)),0)</f>
        <v>0</v>
      </c>
      <c r="DD160" s="203">
        <f ca="1">IF(AND(DD$2&gt;$D160,DD$2&lt;=EOMONTH($D160,MatCF)),MIN(DD$77-SUM(DD$92:DD159),$F160-SUM($G160:DC160)),0)</f>
        <v>0</v>
      </c>
      <c r="DE160" s="203">
        <f ca="1">IF(AND(DE$2&gt;$D160,DE$2&lt;=EOMONTH($D160,MatCF)),MIN(DE$77-SUM(DE$92:DE159),$F160-SUM($G160:DD160)),0)</f>
        <v>0</v>
      </c>
      <c r="DF160" s="203">
        <f ca="1">IF(AND(DF$2&gt;$D160,DF$2&lt;=EOMONTH($D160,MatCF)),MIN(DF$77-SUM(DF$92:DF159),$F160-SUM($G160:DE160)),0)</f>
        <v>0</v>
      </c>
      <c r="DG160" s="203">
        <f ca="1">IF(AND(DG$2&gt;$D160,DG$2&lt;=EOMONTH($D160,MatCF)),MIN(DG$77-SUM(DG$92:DG159),$F160-SUM($G160:DF160)),0)</f>
        <v>0</v>
      </c>
      <c r="DH160" s="203">
        <f ca="1">IF(AND(DH$2&gt;$D160,DH$2&lt;=EOMONTH($D160,MatCF)),MIN(DH$77-SUM(DH$92:DH159),$F160-SUM($G160:DG160)),0)</f>
        <v>0</v>
      </c>
      <c r="DI160" s="203">
        <f ca="1">IF(AND(DI$2&gt;$D160,DI$2&lt;=EOMONTH($D160,MatCF)),MIN(DI$77-SUM(DI$92:DI159),$F160-SUM($G160:DH160)),0)</f>
        <v>0</v>
      </c>
      <c r="DJ160" s="203">
        <f ca="1">IF(AND(DJ$2&gt;$D160,DJ$2&lt;=EOMONTH($D160,MatCF)),MIN(DJ$77-SUM(DJ$92:DJ159),$F160-SUM($G160:DI160)),0)</f>
        <v>0</v>
      </c>
      <c r="DK160" s="203">
        <f ca="1">IF(AND(DK$2&gt;$D160,DK$2&lt;=EOMONTH($D160,MatCF)),MIN(DK$77-SUM(DK$92:DK159),$F160-SUM($G160:DJ160)),0)</f>
        <v>0</v>
      </c>
      <c r="DL160" s="203">
        <f ca="1">IF(AND(DL$2&gt;$D160,DL$2&lt;=EOMONTH($D160,MatCF)),MIN(DL$77-SUM(DL$92:DL159),$F160-SUM($G160:DK160)),0)</f>
        <v>0</v>
      </c>
      <c r="DM160" s="203">
        <f ca="1">IF(AND(DM$2&gt;$D160,DM$2&lt;=EOMONTH($D160,MatCF)),MIN(DM$77-SUM(DM$92:DM159),$F160-SUM($G160:DL160)),0)</f>
        <v>0</v>
      </c>
      <c r="DN160" s="203">
        <f ca="1">IF(AND(DN$2&gt;$D160,DN$2&lt;=EOMONTH($D160,MatCF)),MIN(DN$77-SUM(DN$92:DN159),$F160-SUM($G160:DM160)),0)</f>
        <v>0</v>
      </c>
      <c r="DO160" s="203">
        <f ca="1">IF(AND(DO$2&gt;$D160,DO$2&lt;=EOMONTH($D160,MatCF)),MIN(DO$77-SUM(DO$92:DO159),$F160-SUM($G160:DN160)),0)</f>
        <v>0</v>
      </c>
      <c r="DP160" s="203">
        <f ca="1">IF(AND(DP$2&gt;$D160,DP$2&lt;=EOMONTH($D160,MatCF)),MIN(DP$77-SUM(DP$92:DP159),$F160-SUM($G160:DO160)),0)</f>
        <v>0</v>
      </c>
      <c r="DQ160" s="203">
        <f ca="1">IF(AND(DQ$2&gt;$D160,DQ$2&lt;=EOMONTH($D160,MatCF)),MIN(DQ$77-SUM(DQ$92:DQ159),$F160-SUM($G160:DP160)),0)</f>
        <v>0</v>
      </c>
      <c r="DR160" s="203">
        <f ca="1">IF(AND(DR$2&gt;$D160,DR$2&lt;=EOMONTH($D160,MatCF)),MIN(DR$77-SUM(DR$92:DR159),$F160-SUM($G160:DQ160)),0)</f>
        <v>0</v>
      </c>
      <c r="DS160" s="203">
        <f ca="1">IF(AND(DS$2&gt;$D160,DS$2&lt;=EOMONTH($D160,MatCF)),MIN(DS$77-SUM(DS$92:DS159),$F160-SUM($G160:DR160)),0)</f>
        <v>0</v>
      </c>
    </row>
    <row r="161" spans="1:123" ht="12.5" x14ac:dyDescent="0.25">
      <c r="A161" s="171">
        <f t="shared" si="682"/>
        <v>69</v>
      </c>
      <c r="B161" s="171"/>
      <c r="C161" s="171"/>
      <c r="D161" s="226">
        <v>50221</v>
      </c>
      <c r="E161" s="171"/>
      <c r="F161" s="203">
        <f ca="1"/>
        <v>0</v>
      </c>
      <c r="G161" s="171"/>
      <c r="H161" s="203">
        <f>IF(AND(H$2&gt;$D161,H$2&lt;=EOMONTH($D161,MatCF)),MIN(H$77-SUM(H$92:H160),$F161-SUM(G161:$G161)),0)</f>
        <v>0</v>
      </c>
      <c r="I161" s="203">
        <f>IF(AND(I$2&gt;$D161,I$2&lt;=EOMONTH($D161,MatCF)),MIN(I$77-SUM(I$92:I160),$F161-SUM($G161:H161)),0)</f>
        <v>0</v>
      </c>
      <c r="J161" s="203">
        <f>IF(AND(J$2&gt;$D161,J$2&lt;=EOMONTH($D161,MatCF)),MIN(J$77-SUM(J$92:J160),$F161-SUM($G161:I161)),0)</f>
        <v>0</v>
      </c>
      <c r="K161" s="203">
        <f>IF(AND(K$2&gt;$D161,K$2&lt;=EOMONTH($D161,MatCF)),MIN(K$77-SUM(K$92:K160),$F161-SUM($G161:J161)),0)</f>
        <v>0</v>
      </c>
      <c r="L161" s="203">
        <f>IF(AND(L$2&gt;$D161,L$2&lt;=EOMONTH($D161,MatCF)),MIN(L$77-SUM(L$92:L160),$F161-SUM($G161:K161)),0)</f>
        <v>0</v>
      </c>
      <c r="M161" s="203">
        <f>IF(AND(M$2&gt;$D161,M$2&lt;=EOMONTH($D161,MatCF)),MIN(M$77-SUM(M$92:M160),$F161-SUM($G161:L161)),0)</f>
        <v>0</v>
      </c>
      <c r="N161" s="203">
        <f>IF(AND(N$2&gt;$D161,N$2&lt;=EOMONTH($D161,MatCF)),MIN(N$77-SUM(N$92:N160),$F161-SUM($G161:M161)),0)</f>
        <v>0</v>
      </c>
      <c r="O161" s="203">
        <f>IF(AND(O$2&gt;$D161,O$2&lt;=EOMONTH($D161,MatCF)),MIN(O$77-SUM(O$92:O160),$F161-SUM($G161:N161)),0)</f>
        <v>0</v>
      </c>
      <c r="P161" s="203">
        <f>IF(AND(P$2&gt;$D161,P$2&lt;=EOMONTH($D161,MatCF)),MIN(P$77-SUM(P$92:P160),$F161-SUM($G161:O161)),0)</f>
        <v>0</v>
      </c>
      <c r="Q161" s="203">
        <f>IF(AND(Q$2&gt;$D161,Q$2&lt;=EOMONTH($D161,MatCF)),MIN(Q$77-SUM(Q$92:Q160),$F161-SUM($G161:P161)),0)</f>
        <v>0</v>
      </c>
      <c r="R161" s="203">
        <f>IF(AND(R$2&gt;$D161,R$2&lt;=EOMONTH($D161,MatCF)),MIN(R$77-SUM(R$92:R160),$F161-SUM($G161:Q161)),0)</f>
        <v>0</v>
      </c>
      <c r="S161" s="203">
        <f>IF(AND(S$2&gt;$D161,S$2&lt;=EOMONTH($D161,MatCF)),MIN(S$77-SUM(S$92:S160),$F161-SUM($G161:R161)),0)</f>
        <v>0</v>
      </c>
      <c r="T161" s="203">
        <f>IF(AND(T$2&gt;$D161,T$2&lt;=EOMONTH($D161,MatCF)),MIN(T$77-SUM(T$92:T160),$F161-SUM($G161:S161)),0)</f>
        <v>0</v>
      </c>
      <c r="U161" s="203">
        <f>IF(AND(U$2&gt;$D161,U$2&lt;=EOMONTH($D161,MatCF)),MIN(U$77-SUM(U$92:U160),$F161-SUM($G161:T161)),0)</f>
        <v>0</v>
      </c>
      <c r="V161" s="203">
        <f>IF(AND(V$2&gt;$D161,V$2&lt;=EOMONTH($D161,MatCF)),MIN(V$77-SUM(V$92:V160),$F161-SUM($G161:U161)),0)</f>
        <v>0</v>
      </c>
      <c r="W161" s="203">
        <f>IF(AND(W$2&gt;$D161,W$2&lt;=EOMONTH($D161,MatCF)),MIN(W$77-SUM(W$92:W160),$F161-SUM($G161:V161)),0)</f>
        <v>0</v>
      </c>
      <c r="X161" s="203">
        <f>IF(AND(X$2&gt;$D161,X$2&lt;=EOMONTH($D161,MatCF)),MIN(X$77-SUM(X$92:X160),$F161-SUM($G161:W161)),0)</f>
        <v>0</v>
      </c>
      <c r="Y161" s="203">
        <f>IF(AND(Y$2&gt;$D161,Y$2&lt;=EOMONTH($D161,MatCF)),MIN(Y$77-SUM(Y$92:Y160),$F161-SUM($G161:X161)),0)</f>
        <v>0</v>
      </c>
      <c r="Z161" s="203">
        <f>IF(AND(Z$2&gt;$D161,Z$2&lt;=EOMONTH($D161,MatCF)),MIN(Z$77-SUM(Z$92:Z160),$F161-SUM($G161:Y161)),0)</f>
        <v>0</v>
      </c>
      <c r="AA161" s="203">
        <f>IF(AND(AA$2&gt;$D161,AA$2&lt;=EOMONTH($D161,MatCF)),MIN(AA$77-SUM(AA$92:AA160),$F161-SUM($G161:Z161)),0)</f>
        <v>0</v>
      </c>
      <c r="AB161" s="203">
        <f>IF(AND(AB$2&gt;$D161,AB$2&lt;=EOMONTH($D161,MatCF)),MIN(AB$77-SUM(AB$92:AB160),$F161-SUM($G161:AA161)),0)</f>
        <v>0</v>
      </c>
      <c r="AC161" s="203">
        <f>IF(AND(AC$2&gt;$D161,AC$2&lt;=EOMONTH($D161,MatCF)),MIN(AC$77-SUM(AC$92:AC160),$F161-SUM($G161:AB161)),0)</f>
        <v>0</v>
      </c>
      <c r="AD161" s="203">
        <f>IF(AND(AD$2&gt;$D161,AD$2&lt;=EOMONTH($D161,MatCF)),MIN(AD$77-SUM(AD$92:AD160),$F161-SUM($G161:AC161)),0)</f>
        <v>0</v>
      </c>
      <c r="AE161" s="203">
        <f>IF(AND(AE$2&gt;$D161,AE$2&lt;=EOMONTH($D161,MatCF)),MIN(AE$77-SUM(AE$92:AE160),$F161-SUM($G161:AD161)),0)</f>
        <v>0</v>
      </c>
      <c r="AF161" s="203">
        <f>IF(AND(AF$2&gt;$D161,AF$2&lt;=EOMONTH($D161,MatCF)),MIN(AF$77-SUM(AF$92:AF160),$F161-SUM($G161:AE161)),0)</f>
        <v>0</v>
      </c>
      <c r="AG161" s="203">
        <f>IF(AND(AG$2&gt;$D161,AG$2&lt;=EOMONTH($D161,MatCF)),MIN(AG$77-SUM(AG$92:AG160),$F161-SUM($G161:AF161)),0)</f>
        <v>0</v>
      </c>
      <c r="AH161" s="203">
        <f>IF(AND(AH$2&gt;$D161,AH$2&lt;=EOMONTH($D161,MatCF)),MIN(AH$77-SUM(AH$92:AH160),$F161-SUM($G161:AG161)),0)</f>
        <v>0</v>
      </c>
      <c r="AI161" s="203">
        <f>IF(AND(AI$2&gt;$D161,AI$2&lt;=EOMONTH($D161,MatCF)),MIN(AI$77-SUM(AI$92:AI160),$F161-SUM($G161:AH161)),0)</f>
        <v>0</v>
      </c>
      <c r="AJ161" s="203">
        <f>IF(AND(AJ$2&gt;$D161,AJ$2&lt;=EOMONTH($D161,MatCF)),MIN(AJ$77-SUM(AJ$92:AJ160),$F161-SUM($G161:AI161)),0)</f>
        <v>0</v>
      </c>
      <c r="AK161" s="203">
        <f>IF(AND(AK$2&gt;$D161,AK$2&lt;=EOMONTH($D161,MatCF)),MIN(AK$77-SUM(AK$92:AK160),$F161-SUM($G161:AJ161)),0)</f>
        <v>0</v>
      </c>
      <c r="AL161" s="203">
        <f>IF(AND(AL$2&gt;$D161,AL$2&lt;=EOMONTH($D161,MatCF)),MIN(AL$77-SUM(AL$92:AL160),$F161-SUM($G161:AK161)),0)</f>
        <v>0</v>
      </c>
      <c r="AM161" s="203">
        <f>IF(AND(AM$2&gt;$D161,AM$2&lt;=EOMONTH($D161,MatCF)),MIN(AM$77-SUM(AM$92:AM160),$F161-SUM($G161:AL161)),0)</f>
        <v>0</v>
      </c>
      <c r="AN161" s="203">
        <f>IF(AND(AN$2&gt;$D161,AN$2&lt;=EOMONTH($D161,MatCF)),MIN(AN$77-SUM(AN$92:AN160),$F161-SUM($G161:AM161)),0)</f>
        <v>0</v>
      </c>
      <c r="AO161" s="203">
        <f>IF(AND(AO$2&gt;$D161,AO$2&lt;=EOMONTH($D161,MatCF)),MIN(AO$77-SUM(AO$92:AO160),$F161-SUM($G161:AN161)),0)</f>
        <v>0</v>
      </c>
      <c r="AP161" s="203">
        <f>IF(AND(AP$2&gt;$D161,AP$2&lt;=EOMONTH($D161,MatCF)),MIN(AP$77-SUM(AP$92:AP160),$F161-SUM($G161:AO161)),0)</f>
        <v>0</v>
      </c>
      <c r="AQ161" s="203">
        <f>IF(AND(AQ$2&gt;$D161,AQ$2&lt;=EOMONTH($D161,MatCF)),MIN(AQ$77-SUM(AQ$92:AQ160),$F161-SUM($G161:AP161)),0)</f>
        <v>0</v>
      </c>
      <c r="AR161" s="203">
        <f>IF(AND(AR$2&gt;$D161,AR$2&lt;=EOMONTH($D161,MatCF)),MIN(AR$77-SUM(AR$92:AR160),$F161-SUM($G161:AQ161)),0)</f>
        <v>0</v>
      </c>
      <c r="AS161" s="203">
        <f>IF(AND(AS$2&gt;$D161,AS$2&lt;=EOMONTH($D161,MatCF)),MIN(AS$77-SUM(AS$92:AS160),$F161-SUM($G161:AR161)),0)</f>
        <v>0</v>
      </c>
      <c r="AT161" s="203">
        <f>IF(AND(AT$2&gt;$D161,AT$2&lt;=EOMONTH($D161,MatCF)),MIN(AT$77-SUM(AT$92:AT160),$F161-SUM($G161:AS161)),0)</f>
        <v>0</v>
      </c>
      <c r="AU161" s="203">
        <f>IF(AND(AU$2&gt;$D161,AU$2&lt;=EOMONTH($D161,MatCF)),MIN(AU$77-SUM(AU$92:AU160),$F161-SUM($G161:AT161)),0)</f>
        <v>0</v>
      </c>
      <c r="AV161" s="203">
        <f>IF(AND(AV$2&gt;$D161,AV$2&lt;=EOMONTH($D161,MatCF)),MIN(AV$77-SUM(AV$92:AV160),$F161-SUM($G161:AU161)),0)</f>
        <v>0</v>
      </c>
      <c r="AW161" s="203">
        <f>IF(AND(AW$2&gt;$D161,AW$2&lt;=EOMONTH($D161,MatCF)),MIN(AW$77-SUM(AW$92:AW160),$F161-SUM($G161:AV161)),0)</f>
        <v>0</v>
      </c>
      <c r="AX161" s="203">
        <f>IF(AND(AX$2&gt;$D161,AX$2&lt;=EOMONTH($D161,MatCF)),MIN(AX$77-SUM(AX$92:AX160),$F161-SUM($G161:AW161)),0)</f>
        <v>0</v>
      </c>
      <c r="AY161" s="203">
        <f>IF(AND(AY$2&gt;$D161,AY$2&lt;=EOMONTH($D161,MatCF)),MIN(AY$77-SUM(AY$92:AY160),$F161-SUM($G161:AX161)),0)</f>
        <v>0</v>
      </c>
      <c r="AZ161" s="203">
        <f>IF(AND(AZ$2&gt;$D161,AZ$2&lt;=EOMONTH($D161,MatCF)),MIN(AZ$77-SUM(AZ$92:AZ160),$F161-SUM($G161:AY161)),0)</f>
        <v>0</v>
      </c>
      <c r="BA161" s="203">
        <f>IF(AND(BA$2&gt;$D161,BA$2&lt;=EOMONTH($D161,MatCF)),MIN(BA$77-SUM(BA$92:BA160),$F161-SUM($G161:AZ161)),0)</f>
        <v>0</v>
      </c>
      <c r="BB161" s="203">
        <f>IF(AND(BB$2&gt;$D161,BB$2&lt;=EOMONTH($D161,MatCF)),MIN(BB$77-SUM(BB$92:BB160),$F161-SUM($G161:BA161)),0)</f>
        <v>0</v>
      </c>
      <c r="BC161" s="203">
        <f>IF(AND(BC$2&gt;$D161,BC$2&lt;=EOMONTH($D161,MatCF)),MIN(BC$77-SUM(BC$92:BC160),$F161-SUM($G161:BB161)),0)</f>
        <v>0</v>
      </c>
      <c r="BD161" s="203">
        <f>IF(AND(BD$2&gt;$D161,BD$2&lt;=EOMONTH($D161,MatCF)),MIN(BD$77-SUM(BD$92:BD160),$F161-SUM($G161:BC161)),0)</f>
        <v>0</v>
      </c>
      <c r="BE161" s="203">
        <f>IF(AND(BE$2&gt;$D161,BE$2&lt;=EOMONTH($D161,MatCF)),MIN(BE$77-SUM(BE$92:BE160),$F161-SUM($G161:BD161)),0)</f>
        <v>0</v>
      </c>
      <c r="BF161" s="203">
        <f>IF(AND(BF$2&gt;$D161,BF$2&lt;=EOMONTH($D161,MatCF)),MIN(BF$77-SUM(BF$92:BF160),$F161-SUM($G161:BE161)),0)</f>
        <v>0</v>
      </c>
      <c r="BG161" s="203">
        <f>IF(AND(BG$2&gt;$D161,BG$2&lt;=EOMONTH($D161,MatCF)),MIN(BG$77-SUM(BG$92:BG160),$F161-SUM($G161:BF161)),0)</f>
        <v>0</v>
      </c>
      <c r="BH161" s="203">
        <f>IF(AND(BH$2&gt;$D161,BH$2&lt;=EOMONTH($D161,MatCF)),MIN(BH$77-SUM(BH$92:BH160),$F161-SUM($G161:BG161)),0)</f>
        <v>0</v>
      </c>
      <c r="BI161" s="203">
        <f>IF(AND(BI$2&gt;$D161,BI$2&lt;=EOMONTH($D161,MatCF)),MIN(BI$77-SUM(BI$92:BI160),$F161-SUM($G161:BH161)),0)</f>
        <v>0</v>
      </c>
      <c r="BJ161" s="203">
        <f>IF(AND(BJ$2&gt;$D161,BJ$2&lt;=EOMONTH($D161,MatCF)),MIN(BJ$77-SUM(BJ$92:BJ160),$F161-SUM($G161:BI161)),0)</f>
        <v>0</v>
      </c>
      <c r="BK161" s="203">
        <f>IF(AND(BK$2&gt;$D161,BK$2&lt;=EOMONTH($D161,MatCF)),MIN(BK$77-SUM(BK$92:BK160),$F161-SUM($G161:BJ161)),0)</f>
        <v>0</v>
      </c>
      <c r="BL161" s="203">
        <f>IF(AND(BL$2&gt;$D161,BL$2&lt;=EOMONTH($D161,MatCF)),MIN(BL$77-SUM(BL$92:BL160),$F161-SUM($G161:BK161)),0)</f>
        <v>0</v>
      </c>
      <c r="BM161" s="203">
        <f>IF(AND(BM$2&gt;$D161,BM$2&lt;=EOMONTH($D161,MatCF)),MIN(BM$77-SUM(BM$92:BM160),$F161-SUM($G161:BL161)),0)</f>
        <v>0</v>
      </c>
      <c r="BN161" s="203">
        <f>IF(AND(BN$2&gt;$D161,BN$2&lt;=EOMONTH($D161,MatCF)),MIN(BN$77-SUM(BN$92:BN160),$F161-SUM($G161:BM161)),0)</f>
        <v>0</v>
      </c>
      <c r="BO161" s="203">
        <f>IF(AND(BO$2&gt;$D161,BO$2&lt;=EOMONTH($D161,MatCF)),MIN(BO$77-SUM(BO$92:BO160),$F161-SUM($G161:BN161)),0)</f>
        <v>0</v>
      </c>
      <c r="BP161" s="203">
        <f>IF(AND(BP$2&gt;$D161,BP$2&lt;=EOMONTH($D161,MatCF)),MIN(BP$77-SUM(BP$92:BP160),$F161-SUM($G161:BO161)),0)</f>
        <v>0</v>
      </c>
      <c r="BQ161" s="203">
        <f>IF(AND(BQ$2&gt;$D161,BQ$2&lt;=EOMONTH($D161,MatCF)),MIN(BQ$77-SUM(BQ$92:BQ160),$F161-SUM($G161:BP161)),0)</f>
        <v>0</v>
      </c>
      <c r="BR161" s="203">
        <f>IF(AND(BR$2&gt;$D161,BR$2&lt;=EOMONTH($D161,MatCF)),MIN(BR$77-SUM(BR$92:BR160),$F161-SUM($G161:BQ161)),0)</f>
        <v>0</v>
      </c>
      <c r="BS161" s="203">
        <f>IF(AND(BS$2&gt;$D161,BS$2&lt;=EOMONTH($D161,MatCF)),MIN(BS$77-SUM(BS$92:BS160),$F161-SUM($G161:BR161)),0)</f>
        <v>0</v>
      </c>
      <c r="BT161" s="203">
        <f>IF(AND(BT$2&gt;$D161,BT$2&lt;=EOMONTH($D161,MatCF)),MIN(BT$77-SUM(BT$92:BT160),$F161-SUM($G161:BS161)),0)</f>
        <v>0</v>
      </c>
      <c r="BU161" s="203">
        <f>IF(AND(BU$2&gt;$D161,BU$2&lt;=EOMONTH($D161,MatCF)),MIN(BU$77-SUM(BU$92:BU160),$F161-SUM($G161:BT161)),0)</f>
        <v>0</v>
      </c>
      <c r="BV161" s="203">
        <f>IF(AND(BV$2&gt;$D161,BV$2&lt;=EOMONTH($D161,MatCF)),MIN(BV$77-SUM(BV$92:BV160),$F161-SUM($G161:BU161)),0)</f>
        <v>0</v>
      </c>
      <c r="BW161" s="203">
        <f>IF(AND(BW$2&gt;$D161,BW$2&lt;=EOMONTH($D161,MatCF)),MIN(BW$77-SUM(BW$92:BW160),$F161-SUM($G161:BV161)),0)</f>
        <v>0</v>
      </c>
      <c r="BX161" s="203">
        <f>IF(AND(BX$2&gt;$D161,BX$2&lt;=EOMONTH($D161,MatCF)),MIN(BX$77-SUM(BX$92:BX160),$F161-SUM($G161:BW161)),0)</f>
        <v>0</v>
      </c>
      <c r="BY161" s="203">
        <f ca="1">IF(AND(BY$2&gt;$D161,BY$2&lt;=EOMONTH($D161,MatCF)),MIN(BY$77-SUM(BY$92:BY160),$F161-SUM($G161:BX161)),0)</f>
        <v>0</v>
      </c>
      <c r="BZ161" s="203">
        <f ca="1">IF(AND(BZ$2&gt;$D161,BZ$2&lt;=EOMONTH($D161,MatCF)),MIN(BZ$77-SUM(BZ$92:BZ160),$F161-SUM($G161:BY161)),0)</f>
        <v>0</v>
      </c>
      <c r="CA161" s="203">
        <f ca="1">IF(AND(CA$2&gt;$D161,CA$2&lt;=EOMONTH($D161,MatCF)),MIN(CA$77-SUM(CA$92:CA160),$F161-SUM($G161:BZ161)),0)</f>
        <v>0</v>
      </c>
      <c r="CB161" s="203">
        <f ca="1">IF(AND(CB$2&gt;$D161,CB$2&lt;=EOMONTH($D161,MatCF)),MIN(CB$77-SUM(CB$92:CB160),$F161-SUM($G161:CA161)),0)</f>
        <v>0</v>
      </c>
      <c r="CC161" s="203">
        <f ca="1">IF(AND(CC$2&gt;$D161,CC$2&lt;=EOMONTH($D161,MatCF)),MIN(CC$77-SUM(CC$92:CC160),$F161-SUM($G161:CB161)),0)</f>
        <v>0</v>
      </c>
      <c r="CD161" s="203">
        <f ca="1">IF(AND(CD$2&gt;$D161,CD$2&lt;=EOMONTH($D161,MatCF)),MIN(CD$77-SUM(CD$92:CD160),$F161-SUM($G161:CC161)),0)</f>
        <v>0</v>
      </c>
      <c r="CE161" s="203">
        <f ca="1">IF(AND(CE$2&gt;$D161,CE$2&lt;=EOMONTH($D161,MatCF)),MIN(CE$77-SUM(CE$92:CE160),$F161-SUM($G161:CD161)),0)</f>
        <v>0</v>
      </c>
      <c r="CF161" s="203">
        <f ca="1">IF(AND(CF$2&gt;$D161,CF$2&lt;=EOMONTH($D161,MatCF)),MIN(CF$77-SUM(CF$92:CF160),$F161-SUM($G161:CE161)),0)</f>
        <v>0</v>
      </c>
      <c r="CG161" s="203">
        <f ca="1">IF(AND(CG$2&gt;$D161,CG$2&lt;=EOMONTH($D161,MatCF)),MIN(CG$77-SUM(CG$92:CG160),$F161-SUM($G161:CF161)),0)</f>
        <v>0</v>
      </c>
      <c r="CH161" s="203">
        <f ca="1">IF(AND(CH$2&gt;$D161,CH$2&lt;=EOMONTH($D161,MatCF)),MIN(CH$77-SUM(CH$92:CH160),$F161-SUM($G161:CG161)),0)</f>
        <v>0</v>
      </c>
      <c r="CI161" s="203">
        <f ca="1">IF(AND(CI$2&gt;$D161,CI$2&lt;=EOMONTH($D161,MatCF)),MIN(CI$77-SUM(CI$92:CI160),$F161-SUM($G161:CH161)),0)</f>
        <v>0</v>
      </c>
      <c r="CJ161" s="203">
        <f ca="1">IF(AND(CJ$2&gt;$D161,CJ$2&lt;=EOMONTH($D161,MatCF)),MIN(CJ$77-SUM(CJ$92:CJ160),$F161-SUM($G161:CI161)),0)</f>
        <v>0</v>
      </c>
      <c r="CK161" s="203">
        <f ca="1">IF(AND(CK$2&gt;$D161,CK$2&lt;=EOMONTH($D161,MatCF)),MIN(CK$77-SUM(CK$92:CK160),$F161-SUM($G161:CJ161)),0)</f>
        <v>0</v>
      </c>
      <c r="CL161" s="203">
        <f ca="1">IF(AND(CL$2&gt;$D161,CL$2&lt;=EOMONTH($D161,MatCF)),MIN(CL$77-SUM(CL$92:CL160),$F161-SUM($G161:CK161)),0)</f>
        <v>0</v>
      </c>
      <c r="CM161" s="203">
        <f ca="1">IF(AND(CM$2&gt;$D161,CM$2&lt;=EOMONTH($D161,MatCF)),MIN(CM$77-SUM(CM$92:CM160),$F161-SUM($G161:CL161)),0)</f>
        <v>0</v>
      </c>
      <c r="CN161" s="203">
        <f ca="1">IF(AND(CN$2&gt;$D161,CN$2&lt;=EOMONTH($D161,MatCF)),MIN(CN$77-SUM(CN$92:CN160),$F161-SUM($G161:CM161)),0)</f>
        <v>0</v>
      </c>
      <c r="CO161" s="203">
        <f ca="1">IF(AND(CO$2&gt;$D161,CO$2&lt;=EOMONTH($D161,MatCF)),MIN(CO$77-SUM(CO$92:CO160),$F161-SUM($G161:CN161)),0)</f>
        <v>0</v>
      </c>
      <c r="CP161" s="203">
        <f ca="1">IF(AND(CP$2&gt;$D161,CP$2&lt;=EOMONTH($D161,MatCF)),MIN(CP$77-SUM(CP$92:CP160),$F161-SUM($G161:CO161)),0)</f>
        <v>0</v>
      </c>
      <c r="CQ161" s="203">
        <f ca="1">IF(AND(CQ$2&gt;$D161,CQ$2&lt;=EOMONTH($D161,MatCF)),MIN(CQ$77-SUM(CQ$92:CQ160),$F161-SUM($G161:CP161)),0)</f>
        <v>0</v>
      </c>
      <c r="CR161" s="203">
        <f ca="1">IF(AND(CR$2&gt;$D161,CR$2&lt;=EOMONTH($D161,MatCF)),MIN(CR$77-SUM(CR$92:CR160),$F161-SUM($G161:CQ161)),0)</f>
        <v>0</v>
      </c>
      <c r="CS161" s="203">
        <f ca="1">IF(AND(CS$2&gt;$D161,CS$2&lt;=EOMONTH($D161,MatCF)),MIN(CS$77-SUM(CS$92:CS160),$F161-SUM($G161:CR161)),0)</f>
        <v>0</v>
      </c>
      <c r="CT161" s="203">
        <f ca="1">IF(AND(CT$2&gt;$D161,CT$2&lt;=EOMONTH($D161,MatCF)),MIN(CT$77-SUM(CT$92:CT160),$F161-SUM($G161:CS161)),0)</f>
        <v>0</v>
      </c>
      <c r="CU161" s="203">
        <f ca="1">IF(AND(CU$2&gt;$D161,CU$2&lt;=EOMONTH($D161,MatCF)),MIN(CU$77-SUM(CU$92:CU160),$F161-SUM($G161:CT161)),0)</f>
        <v>0</v>
      </c>
      <c r="CV161" s="203">
        <f ca="1">IF(AND(CV$2&gt;$D161,CV$2&lt;=EOMONTH($D161,MatCF)),MIN(CV$77-SUM(CV$92:CV160),$F161-SUM($G161:CU161)),0)</f>
        <v>0</v>
      </c>
      <c r="CW161" s="203">
        <f ca="1">IF(AND(CW$2&gt;$D161,CW$2&lt;=EOMONTH($D161,MatCF)),MIN(CW$77-SUM(CW$92:CW160),$F161-SUM($G161:CV161)),0)</f>
        <v>0</v>
      </c>
      <c r="CX161" s="203">
        <f ca="1">IF(AND(CX$2&gt;$D161,CX$2&lt;=EOMONTH($D161,MatCF)),MIN(CX$77-SUM(CX$92:CX160),$F161-SUM($G161:CW161)),0)</f>
        <v>0</v>
      </c>
      <c r="CY161" s="203">
        <f ca="1">IF(AND(CY$2&gt;$D161,CY$2&lt;=EOMONTH($D161,MatCF)),MIN(CY$77-SUM(CY$92:CY160),$F161-SUM($G161:CX161)),0)</f>
        <v>0</v>
      </c>
      <c r="CZ161" s="203">
        <f ca="1">IF(AND(CZ$2&gt;$D161,CZ$2&lt;=EOMONTH($D161,MatCF)),MIN(CZ$77-SUM(CZ$92:CZ160),$F161-SUM($G161:CY161)),0)</f>
        <v>0</v>
      </c>
      <c r="DA161" s="203">
        <f ca="1">IF(AND(DA$2&gt;$D161,DA$2&lt;=EOMONTH($D161,MatCF)),MIN(DA$77-SUM(DA$92:DA160),$F161-SUM($G161:CZ161)),0)</f>
        <v>0</v>
      </c>
      <c r="DB161" s="203">
        <f ca="1">IF(AND(DB$2&gt;$D161,DB$2&lt;=EOMONTH($D161,MatCF)),MIN(DB$77-SUM(DB$92:DB160),$F161-SUM($G161:DA161)),0)</f>
        <v>0</v>
      </c>
      <c r="DC161" s="203">
        <f ca="1">IF(AND(DC$2&gt;$D161,DC$2&lt;=EOMONTH($D161,MatCF)),MIN(DC$77-SUM(DC$92:DC160),$F161-SUM($G161:DB161)),0)</f>
        <v>0</v>
      </c>
      <c r="DD161" s="203">
        <f ca="1">IF(AND(DD$2&gt;$D161,DD$2&lt;=EOMONTH($D161,MatCF)),MIN(DD$77-SUM(DD$92:DD160),$F161-SUM($G161:DC161)),0)</f>
        <v>0</v>
      </c>
      <c r="DE161" s="203">
        <f ca="1">IF(AND(DE$2&gt;$D161,DE$2&lt;=EOMONTH($D161,MatCF)),MIN(DE$77-SUM(DE$92:DE160),$F161-SUM($G161:DD161)),0)</f>
        <v>0</v>
      </c>
      <c r="DF161" s="203">
        <f ca="1">IF(AND(DF$2&gt;$D161,DF$2&lt;=EOMONTH($D161,MatCF)),MIN(DF$77-SUM(DF$92:DF160),$F161-SUM($G161:DE161)),0)</f>
        <v>0</v>
      </c>
      <c r="DG161" s="203">
        <f ca="1">IF(AND(DG$2&gt;$D161,DG$2&lt;=EOMONTH($D161,MatCF)),MIN(DG$77-SUM(DG$92:DG160),$F161-SUM($G161:DF161)),0)</f>
        <v>0</v>
      </c>
      <c r="DH161" s="203">
        <f ca="1">IF(AND(DH$2&gt;$D161,DH$2&lt;=EOMONTH($D161,MatCF)),MIN(DH$77-SUM(DH$92:DH160),$F161-SUM($G161:DG161)),0)</f>
        <v>0</v>
      </c>
      <c r="DI161" s="203">
        <f ca="1">IF(AND(DI$2&gt;$D161,DI$2&lt;=EOMONTH($D161,MatCF)),MIN(DI$77-SUM(DI$92:DI160),$F161-SUM($G161:DH161)),0)</f>
        <v>0</v>
      </c>
      <c r="DJ161" s="203">
        <f ca="1">IF(AND(DJ$2&gt;$D161,DJ$2&lt;=EOMONTH($D161,MatCF)),MIN(DJ$77-SUM(DJ$92:DJ160),$F161-SUM($G161:DI161)),0)</f>
        <v>0</v>
      </c>
      <c r="DK161" s="203">
        <f ca="1">IF(AND(DK$2&gt;$D161,DK$2&lt;=EOMONTH($D161,MatCF)),MIN(DK$77-SUM(DK$92:DK160),$F161-SUM($G161:DJ161)),0)</f>
        <v>0</v>
      </c>
      <c r="DL161" s="203">
        <f ca="1">IF(AND(DL$2&gt;$D161,DL$2&lt;=EOMONTH($D161,MatCF)),MIN(DL$77-SUM(DL$92:DL160),$F161-SUM($G161:DK161)),0)</f>
        <v>0</v>
      </c>
      <c r="DM161" s="203">
        <f ca="1">IF(AND(DM$2&gt;$D161,DM$2&lt;=EOMONTH($D161,MatCF)),MIN(DM$77-SUM(DM$92:DM160),$F161-SUM($G161:DL161)),0)</f>
        <v>0</v>
      </c>
      <c r="DN161" s="203">
        <f ca="1">IF(AND(DN$2&gt;$D161,DN$2&lt;=EOMONTH($D161,MatCF)),MIN(DN$77-SUM(DN$92:DN160),$F161-SUM($G161:DM161)),0)</f>
        <v>0</v>
      </c>
      <c r="DO161" s="203">
        <f ca="1">IF(AND(DO$2&gt;$D161,DO$2&lt;=EOMONTH($D161,MatCF)),MIN(DO$77-SUM(DO$92:DO160),$F161-SUM($G161:DN161)),0)</f>
        <v>0</v>
      </c>
      <c r="DP161" s="203">
        <f ca="1">IF(AND(DP$2&gt;$D161,DP$2&lt;=EOMONTH($D161,MatCF)),MIN(DP$77-SUM(DP$92:DP160),$F161-SUM($G161:DO161)),0)</f>
        <v>0</v>
      </c>
      <c r="DQ161" s="203">
        <f ca="1">IF(AND(DQ$2&gt;$D161,DQ$2&lt;=EOMONTH($D161,MatCF)),MIN(DQ$77-SUM(DQ$92:DQ160),$F161-SUM($G161:DP161)),0)</f>
        <v>0</v>
      </c>
      <c r="DR161" s="203">
        <f ca="1">IF(AND(DR$2&gt;$D161,DR$2&lt;=EOMONTH($D161,MatCF)),MIN(DR$77-SUM(DR$92:DR160),$F161-SUM($G161:DQ161)),0)</f>
        <v>0</v>
      </c>
      <c r="DS161" s="203">
        <f ca="1">IF(AND(DS$2&gt;$D161,DS$2&lt;=EOMONTH($D161,MatCF)),MIN(DS$77-SUM(DS$92:DS160),$F161-SUM($G161:DR161)),0)</f>
        <v>0</v>
      </c>
    </row>
    <row r="162" spans="1:123" ht="12.5" x14ac:dyDescent="0.25">
      <c r="A162" s="171">
        <f t="shared" si="682"/>
        <v>70</v>
      </c>
      <c r="B162" s="171"/>
      <c r="C162" s="171"/>
      <c r="D162" s="226">
        <v>50313</v>
      </c>
      <c r="E162" s="171"/>
      <c r="F162" s="203">
        <f ca="1"/>
        <v>0</v>
      </c>
      <c r="G162" s="171"/>
      <c r="H162" s="203">
        <f>IF(AND(H$2&gt;$D162,H$2&lt;=EOMONTH($D162,MatCF)),MIN(H$77-SUM(H$92:H161),$F162-SUM(G162:$G162)),0)</f>
        <v>0</v>
      </c>
      <c r="I162" s="203">
        <f>IF(AND(I$2&gt;$D162,I$2&lt;=EOMONTH($D162,MatCF)),MIN(I$77-SUM(I$92:I161),$F162-SUM($G162:H162)),0)</f>
        <v>0</v>
      </c>
      <c r="J162" s="203">
        <f>IF(AND(J$2&gt;$D162,J$2&lt;=EOMONTH($D162,MatCF)),MIN(J$77-SUM(J$92:J161),$F162-SUM($G162:I162)),0)</f>
        <v>0</v>
      </c>
      <c r="K162" s="203">
        <f>IF(AND(K$2&gt;$D162,K$2&lt;=EOMONTH($D162,MatCF)),MIN(K$77-SUM(K$92:K161),$F162-SUM($G162:J162)),0)</f>
        <v>0</v>
      </c>
      <c r="L162" s="203">
        <f>IF(AND(L$2&gt;$D162,L$2&lt;=EOMONTH($D162,MatCF)),MIN(L$77-SUM(L$92:L161),$F162-SUM($G162:K162)),0)</f>
        <v>0</v>
      </c>
      <c r="M162" s="203">
        <f>IF(AND(M$2&gt;$D162,M$2&lt;=EOMONTH($D162,MatCF)),MIN(M$77-SUM(M$92:M161),$F162-SUM($G162:L162)),0)</f>
        <v>0</v>
      </c>
      <c r="N162" s="203">
        <f>IF(AND(N$2&gt;$D162,N$2&lt;=EOMONTH($D162,MatCF)),MIN(N$77-SUM(N$92:N161),$F162-SUM($G162:M162)),0)</f>
        <v>0</v>
      </c>
      <c r="O162" s="203">
        <f>IF(AND(O$2&gt;$D162,O$2&lt;=EOMONTH($D162,MatCF)),MIN(O$77-SUM(O$92:O161),$F162-SUM($G162:N162)),0)</f>
        <v>0</v>
      </c>
      <c r="P162" s="203">
        <f>IF(AND(P$2&gt;$D162,P$2&lt;=EOMONTH($D162,MatCF)),MIN(P$77-SUM(P$92:P161),$F162-SUM($G162:O162)),0)</f>
        <v>0</v>
      </c>
      <c r="Q162" s="203">
        <f>IF(AND(Q$2&gt;$D162,Q$2&lt;=EOMONTH($D162,MatCF)),MIN(Q$77-SUM(Q$92:Q161),$F162-SUM($G162:P162)),0)</f>
        <v>0</v>
      </c>
      <c r="R162" s="203">
        <f>IF(AND(R$2&gt;$D162,R$2&lt;=EOMONTH($D162,MatCF)),MIN(R$77-SUM(R$92:R161),$F162-SUM($G162:Q162)),0)</f>
        <v>0</v>
      </c>
      <c r="S162" s="203">
        <f>IF(AND(S$2&gt;$D162,S$2&lt;=EOMONTH($D162,MatCF)),MIN(S$77-SUM(S$92:S161),$F162-SUM($G162:R162)),0)</f>
        <v>0</v>
      </c>
      <c r="T162" s="203">
        <f>IF(AND(T$2&gt;$D162,T$2&lt;=EOMONTH($D162,MatCF)),MIN(T$77-SUM(T$92:T161),$F162-SUM($G162:S162)),0)</f>
        <v>0</v>
      </c>
      <c r="U162" s="203">
        <f>IF(AND(U$2&gt;$D162,U$2&lt;=EOMONTH($D162,MatCF)),MIN(U$77-SUM(U$92:U161),$F162-SUM($G162:T162)),0)</f>
        <v>0</v>
      </c>
      <c r="V162" s="203">
        <f>IF(AND(V$2&gt;$D162,V$2&lt;=EOMONTH($D162,MatCF)),MIN(V$77-SUM(V$92:V161),$F162-SUM($G162:U162)),0)</f>
        <v>0</v>
      </c>
      <c r="W162" s="203">
        <f>IF(AND(W$2&gt;$D162,W$2&lt;=EOMONTH($D162,MatCF)),MIN(W$77-SUM(W$92:W161),$F162-SUM($G162:V162)),0)</f>
        <v>0</v>
      </c>
      <c r="X162" s="203">
        <f>IF(AND(X$2&gt;$D162,X$2&lt;=EOMONTH($D162,MatCF)),MIN(X$77-SUM(X$92:X161),$F162-SUM($G162:W162)),0)</f>
        <v>0</v>
      </c>
      <c r="Y162" s="203">
        <f>IF(AND(Y$2&gt;$D162,Y$2&lt;=EOMONTH($D162,MatCF)),MIN(Y$77-SUM(Y$92:Y161),$F162-SUM($G162:X162)),0)</f>
        <v>0</v>
      </c>
      <c r="Z162" s="203">
        <f>IF(AND(Z$2&gt;$D162,Z$2&lt;=EOMONTH($D162,MatCF)),MIN(Z$77-SUM(Z$92:Z161),$F162-SUM($G162:Y162)),0)</f>
        <v>0</v>
      </c>
      <c r="AA162" s="203">
        <f>IF(AND(AA$2&gt;$D162,AA$2&lt;=EOMONTH($D162,MatCF)),MIN(AA$77-SUM(AA$92:AA161),$F162-SUM($G162:Z162)),0)</f>
        <v>0</v>
      </c>
      <c r="AB162" s="203">
        <f>IF(AND(AB$2&gt;$D162,AB$2&lt;=EOMONTH($D162,MatCF)),MIN(AB$77-SUM(AB$92:AB161),$F162-SUM($G162:AA162)),0)</f>
        <v>0</v>
      </c>
      <c r="AC162" s="203">
        <f>IF(AND(AC$2&gt;$D162,AC$2&lt;=EOMONTH($D162,MatCF)),MIN(AC$77-SUM(AC$92:AC161),$F162-SUM($G162:AB162)),0)</f>
        <v>0</v>
      </c>
      <c r="AD162" s="203">
        <f>IF(AND(AD$2&gt;$D162,AD$2&lt;=EOMONTH($D162,MatCF)),MIN(AD$77-SUM(AD$92:AD161),$F162-SUM($G162:AC162)),0)</f>
        <v>0</v>
      </c>
      <c r="AE162" s="203">
        <f>IF(AND(AE$2&gt;$D162,AE$2&lt;=EOMONTH($D162,MatCF)),MIN(AE$77-SUM(AE$92:AE161),$F162-SUM($G162:AD162)),0)</f>
        <v>0</v>
      </c>
      <c r="AF162" s="203">
        <f>IF(AND(AF$2&gt;$D162,AF$2&lt;=EOMONTH($D162,MatCF)),MIN(AF$77-SUM(AF$92:AF161),$F162-SUM($G162:AE162)),0)</f>
        <v>0</v>
      </c>
      <c r="AG162" s="203">
        <f>IF(AND(AG$2&gt;$D162,AG$2&lt;=EOMONTH($D162,MatCF)),MIN(AG$77-SUM(AG$92:AG161),$F162-SUM($G162:AF162)),0)</f>
        <v>0</v>
      </c>
      <c r="AH162" s="203">
        <f>IF(AND(AH$2&gt;$D162,AH$2&lt;=EOMONTH($D162,MatCF)),MIN(AH$77-SUM(AH$92:AH161),$F162-SUM($G162:AG162)),0)</f>
        <v>0</v>
      </c>
      <c r="AI162" s="203">
        <f>IF(AND(AI$2&gt;$D162,AI$2&lt;=EOMONTH($D162,MatCF)),MIN(AI$77-SUM(AI$92:AI161),$F162-SUM($G162:AH162)),0)</f>
        <v>0</v>
      </c>
      <c r="AJ162" s="203">
        <f>IF(AND(AJ$2&gt;$D162,AJ$2&lt;=EOMONTH($D162,MatCF)),MIN(AJ$77-SUM(AJ$92:AJ161),$F162-SUM($G162:AI162)),0)</f>
        <v>0</v>
      </c>
      <c r="AK162" s="203">
        <f>IF(AND(AK$2&gt;$D162,AK$2&lt;=EOMONTH($D162,MatCF)),MIN(AK$77-SUM(AK$92:AK161),$F162-SUM($G162:AJ162)),0)</f>
        <v>0</v>
      </c>
      <c r="AL162" s="203">
        <f>IF(AND(AL$2&gt;$D162,AL$2&lt;=EOMONTH($D162,MatCF)),MIN(AL$77-SUM(AL$92:AL161),$F162-SUM($G162:AK162)),0)</f>
        <v>0</v>
      </c>
      <c r="AM162" s="203">
        <f>IF(AND(AM$2&gt;$D162,AM$2&lt;=EOMONTH($D162,MatCF)),MIN(AM$77-SUM(AM$92:AM161),$F162-SUM($G162:AL162)),0)</f>
        <v>0</v>
      </c>
      <c r="AN162" s="203">
        <f>IF(AND(AN$2&gt;$D162,AN$2&lt;=EOMONTH($D162,MatCF)),MIN(AN$77-SUM(AN$92:AN161),$F162-SUM($G162:AM162)),0)</f>
        <v>0</v>
      </c>
      <c r="AO162" s="203">
        <f>IF(AND(AO$2&gt;$D162,AO$2&lt;=EOMONTH($D162,MatCF)),MIN(AO$77-SUM(AO$92:AO161),$F162-SUM($G162:AN162)),0)</f>
        <v>0</v>
      </c>
      <c r="AP162" s="203">
        <f>IF(AND(AP$2&gt;$D162,AP$2&lt;=EOMONTH($D162,MatCF)),MIN(AP$77-SUM(AP$92:AP161),$F162-SUM($G162:AO162)),0)</f>
        <v>0</v>
      </c>
      <c r="AQ162" s="203">
        <f>IF(AND(AQ$2&gt;$D162,AQ$2&lt;=EOMONTH($D162,MatCF)),MIN(AQ$77-SUM(AQ$92:AQ161),$F162-SUM($G162:AP162)),0)</f>
        <v>0</v>
      </c>
      <c r="AR162" s="203">
        <f>IF(AND(AR$2&gt;$D162,AR$2&lt;=EOMONTH($D162,MatCF)),MIN(AR$77-SUM(AR$92:AR161),$F162-SUM($G162:AQ162)),0)</f>
        <v>0</v>
      </c>
      <c r="AS162" s="203">
        <f>IF(AND(AS$2&gt;$D162,AS$2&lt;=EOMONTH($D162,MatCF)),MIN(AS$77-SUM(AS$92:AS161),$F162-SUM($G162:AR162)),0)</f>
        <v>0</v>
      </c>
      <c r="AT162" s="203">
        <f>IF(AND(AT$2&gt;$D162,AT$2&lt;=EOMONTH($D162,MatCF)),MIN(AT$77-SUM(AT$92:AT161),$F162-SUM($G162:AS162)),0)</f>
        <v>0</v>
      </c>
      <c r="AU162" s="203">
        <f>IF(AND(AU$2&gt;$D162,AU$2&lt;=EOMONTH($D162,MatCF)),MIN(AU$77-SUM(AU$92:AU161),$F162-SUM($G162:AT162)),0)</f>
        <v>0</v>
      </c>
      <c r="AV162" s="203">
        <f>IF(AND(AV$2&gt;$D162,AV$2&lt;=EOMONTH($D162,MatCF)),MIN(AV$77-SUM(AV$92:AV161),$F162-SUM($G162:AU162)),0)</f>
        <v>0</v>
      </c>
      <c r="AW162" s="203">
        <f>IF(AND(AW$2&gt;$D162,AW$2&lt;=EOMONTH($D162,MatCF)),MIN(AW$77-SUM(AW$92:AW161),$F162-SUM($G162:AV162)),0)</f>
        <v>0</v>
      </c>
      <c r="AX162" s="203">
        <f>IF(AND(AX$2&gt;$D162,AX$2&lt;=EOMONTH($D162,MatCF)),MIN(AX$77-SUM(AX$92:AX161),$F162-SUM($G162:AW162)),0)</f>
        <v>0</v>
      </c>
      <c r="AY162" s="203">
        <f>IF(AND(AY$2&gt;$D162,AY$2&lt;=EOMONTH($D162,MatCF)),MIN(AY$77-SUM(AY$92:AY161),$F162-SUM($G162:AX162)),0)</f>
        <v>0</v>
      </c>
      <c r="AZ162" s="203">
        <f>IF(AND(AZ$2&gt;$D162,AZ$2&lt;=EOMONTH($D162,MatCF)),MIN(AZ$77-SUM(AZ$92:AZ161),$F162-SUM($G162:AY162)),0)</f>
        <v>0</v>
      </c>
      <c r="BA162" s="203">
        <f>IF(AND(BA$2&gt;$D162,BA$2&lt;=EOMONTH($D162,MatCF)),MIN(BA$77-SUM(BA$92:BA161),$F162-SUM($G162:AZ162)),0)</f>
        <v>0</v>
      </c>
      <c r="BB162" s="203">
        <f>IF(AND(BB$2&gt;$D162,BB$2&lt;=EOMONTH($D162,MatCF)),MIN(BB$77-SUM(BB$92:BB161),$F162-SUM($G162:BA162)),0)</f>
        <v>0</v>
      </c>
      <c r="BC162" s="203">
        <f>IF(AND(BC$2&gt;$D162,BC$2&lt;=EOMONTH($D162,MatCF)),MIN(BC$77-SUM(BC$92:BC161),$F162-SUM($G162:BB162)),0)</f>
        <v>0</v>
      </c>
      <c r="BD162" s="203">
        <f>IF(AND(BD$2&gt;$D162,BD$2&lt;=EOMONTH($D162,MatCF)),MIN(BD$77-SUM(BD$92:BD161),$F162-SUM($G162:BC162)),0)</f>
        <v>0</v>
      </c>
      <c r="BE162" s="203">
        <f>IF(AND(BE$2&gt;$D162,BE$2&lt;=EOMONTH($D162,MatCF)),MIN(BE$77-SUM(BE$92:BE161),$F162-SUM($G162:BD162)),0)</f>
        <v>0</v>
      </c>
      <c r="BF162" s="203">
        <f>IF(AND(BF$2&gt;$D162,BF$2&lt;=EOMONTH($D162,MatCF)),MIN(BF$77-SUM(BF$92:BF161),$F162-SUM($G162:BE162)),0)</f>
        <v>0</v>
      </c>
      <c r="BG162" s="203">
        <f>IF(AND(BG$2&gt;$D162,BG$2&lt;=EOMONTH($D162,MatCF)),MIN(BG$77-SUM(BG$92:BG161),$F162-SUM($G162:BF162)),0)</f>
        <v>0</v>
      </c>
      <c r="BH162" s="203">
        <f>IF(AND(BH$2&gt;$D162,BH$2&lt;=EOMONTH($D162,MatCF)),MIN(BH$77-SUM(BH$92:BH161),$F162-SUM($G162:BG162)),0)</f>
        <v>0</v>
      </c>
      <c r="BI162" s="203">
        <f>IF(AND(BI$2&gt;$D162,BI$2&lt;=EOMONTH($D162,MatCF)),MIN(BI$77-SUM(BI$92:BI161),$F162-SUM($G162:BH162)),0)</f>
        <v>0</v>
      </c>
      <c r="BJ162" s="203">
        <f>IF(AND(BJ$2&gt;$D162,BJ$2&lt;=EOMONTH($D162,MatCF)),MIN(BJ$77-SUM(BJ$92:BJ161),$F162-SUM($G162:BI162)),0)</f>
        <v>0</v>
      </c>
      <c r="BK162" s="203">
        <f>IF(AND(BK$2&gt;$D162,BK$2&lt;=EOMONTH($D162,MatCF)),MIN(BK$77-SUM(BK$92:BK161),$F162-SUM($G162:BJ162)),0)</f>
        <v>0</v>
      </c>
      <c r="BL162" s="203">
        <f>IF(AND(BL$2&gt;$D162,BL$2&lt;=EOMONTH($D162,MatCF)),MIN(BL$77-SUM(BL$92:BL161),$F162-SUM($G162:BK162)),0)</f>
        <v>0</v>
      </c>
      <c r="BM162" s="203">
        <f>IF(AND(BM$2&gt;$D162,BM$2&lt;=EOMONTH($D162,MatCF)),MIN(BM$77-SUM(BM$92:BM161),$F162-SUM($G162:BL162)),0)</f>
        <v>0</v>
      </c>
      <c r="BN162" s="203">
        <f>IF(AND(BN$2&gt;$D162,BN$2&lt;=EOMONTH($D162,MatCF)),MIN(BN$77-SUM(BN$92:BN161),$F162-SUM($G162:BM162)),0)</f>
        <v>0</v>
      </c>
      <c r="BO162" s="203">
        <f>IF(AND(BO$2&gt;$D162,BO$2&lt;=EOMONTH($D162,MatCF)),MIN(BO$77-SUM(BO$92:BO161),$F162-SUM($G162:BN162)),0)</f>
        <v>0</v>
      </c>
      <c r="BP162" s="203">
        <f>IF(AND(BP$2&gt;$D162,BP$2&lt;=EOMONTH($D162,MatCF)),MIN(BP$77-SUM(BP$92:BP161),$F162-SUM($G162:BO162)),0)</f>
        <v>0</v>
      </c>
      <c r="BQ162" s="203">
        <f>IF(AND(BQ$2&gt;$D162,BQ$2&lt;=EOMONTH($D162,MatCF)),MIN(BQ$77-SUM(BQ$92:BQ161),$F162-SUM($G162:BP162)),0)</f>
        <v>0</v>
      </c>
      <c r="BR162" s="203">
        <f>IF(AND(BR$2&gt;$D162,BR$2&lt;=EOMONTH($D162,MatCF)),MIN(BR$77-SUM(BR$92:BR161),$F162-SUM($G162:BQ162)),0)</f>
        <v>0</v>
      </c>
      <c r="BS162" s="203">
        <f>IF(AND(BS$2&gt;$D162,BS$2&lt;=EOMONTH($D162,MatCF)),MIN(BS$77-SUM(BS$92:BS161),$F162-SUM($G162:BR162)),0)</f>
        <v>0</v>
      </c>
      <c r="BT162" s="203">
        <f>IF(AND(BT$2&gt;$D162,BT$2&lt;=EOMONTH($D162,MatCF)),MIN(BT$77-SUM(BT$92:BT161),$F162-SUM($G162:BS162)),0)</f>
        <v>0</v>
      </c>
      <c r="BU162" s="203">
        <f>IF(AND(BU$2&gt;$D162,BU$2&lt;=EOMONTH($D162,MatCF)),MIN(BU$77-SUM(BU$92:BU161),$F162-SUM($G162:BT162)),0)</f>
        <v>0</v>
      </c>
      <c r="BV162" s="203">
        <f>IF(AND(BV$2&gt;$D162,BV$2&lt;=EOMONTH($D162,MatCF)),MIN(BV$77-SUM(BV$92:BV161),$F162-SUM($G162:BU162)),0)</f>
        <v>0</v>
      </c>
      <c r="BW162" s="203">
        <f>IF(AND(BW$2&gt;$D162,BW$2&lt;=EOMONTH($D162,MatCF)),MIN(BW$77-SUM(BW$92:BW161),$F162-SUM($G162:BV162)),0)</f>
        <v>0</v>
      </c>
      <c r="BX162" s="203">
        <f>IF(AND(BX$2&gt;$D162,BX$2&lt;=EOMONTH($D162,MatCF)),MIN(BX$77-SUM(BX$92:BX161),$F162-SUM($G162:BW162)),0)</f>
        <v>0</v>
      </c>
      <c r="BY162" s="203">
        <f>IF(AND(BY$2&gt;$D162,BY$2&lt;=EOMONTH($D162,MatCF)),MIN(BY$77-SUM(BY$92:BY161),$F162-SUM($G162:BX162)),0)</f>
        <v>0</v>
      </c>
      <c r="BZ162" s="203">
        <f ca="1">IF(AND(BZ$2&gt;$D162,BZ$2&lt;=EOMONTH($D162,MatCF)),MIN(BZ$77-SUM(BZ$92:BZ161),$F162-SUM($G162:BY162)),0)</f>
        <v>0</v>
      </c>
      <c r="CA162" s="203">
        <f ca="1">IF(AND(CA$2&gt;$D162,CA$2&lt;=EOMONTH($D162,MatCF)),MIN(CA$77-SUM(CA$92:CA161),$F162-SUM($G162:BZ162)),0)</f>
        <v>0</v>
      </c>
      <c r="CB162" s="203">
        <f ca="1">IF(AND(CB$2&gt;$D162,CB$2&lt;=EOMONTH($D162,MatCF)),MIN(CB$77-SUM(CB$92:CB161),$F162-SUM($G162:CA162)),0)</f>
        <v>0</v>
      </c>
      <c r="CC162" s="203">
        <f ca="1">IF(AND(CC$2&gt;$D162,CC$2&lt;=EOMONTH($D162,MatCF)),MIN(CC$77-SUM(CC$92:CC161),$F162-SUM($G162:CB162)),0)</f>
        <v>0</v>
      </c>
      <c r="CD162" s="203">
        <f ca="1">IF(AND(CD$2&gt;$D162,CD$2&lt;=EOMONTH($D162,MatCF)),MIN(CD$77-SUM(CD$92:CD161),$F162-SUM($G162:CC162)),0)</f>
        <v>0</v>
      </c>
      <c r="CE162" s="203">
        <f ca="1">IF(AND(CE$2&gt;$D162,CE$2&lt;=EOMONTH($D162,MatCF)),MIN(CE$77-SUM(CE$92:CE161),$F162-SUM($G162:CD162)),0)</f>
        <v>0</v>
      </c>
      <c r="CF162" s="203">
        <f ca="1">IF(AND(CF$2&gt;$D162,CF$2&lt;=EOMONTH($D162,MatCF)),MIN(CF$77-SUM(CF$92:CF161),$F162-SUM($G162:CE162)),0)</f>
        <v>0</v>
      </c>
      <c r="CG162" s="203">
        <f ca="1">IF(AND(CG$2&gt;$D162,CG$2&lt;=EOMONTH($D162,MatCF)),MIN(CG$77-SUM(CG$92:CG161),$F162-SUM($G162:CF162)),0)</f>
        <v>0</v>
      </c>
      <c r="CH162" s="203">
        <f ca="1">IF(AND(CH$2&gt;$D162,CH$2&lt;=EOMONTH($D162,MatCF)),MIN(CH$77-SUM(CH$92:CH161),$F162-SUM($G162:CG162)),0)</f>
        <v>0</v>
      </c>
      <c r="CI162" s="203">
        <f ca="1">IF(AND(CI$2&gt;$D162,CI$2&lt;=EOMONTH($D162,MatCF)),MIN(CI$77-SUM(CI$92:CI161),$F162-SUM($G162:CH162)),0)</f>
        <v>0</v>
      </c>
      <c r="CJ162" s="203">
        <f ca="1">IF(AND(CJ$2&gt;$D162,CJ$2&lt;=EOMONTH($D162,MatCF)),MIN(CJ$77-SUM(CJ$92:CJ161),$F162-SUM($G162:CI162)),0)</f>
        <v>0</v>
      </c>
      <c r="CK162" s="203">
        <f ca="1">IF(AND(CK$2&gt;$D162,CK$2&lt;=EOMONTH($D162,MatCF)),MIN(CK$77-SUM(CK$92:CK161),$F162-SUM($G162:CJ162)),0)</f>
        <v>0</v>
      </c>
      <c r="CL162" s="203">
        <f ca="1">IF(AND(CL$2&gt;$D162,CL$2&lt;=EOMONTH($D162,MatCF)),MIN(CL$77-SUM(CL$92:CL161),$F162-SUM($G162:CK162)),0)</f>
        <v>0</v>
      </c>
      <c r="CM162" s="203">
        <f ca="1">IF(AND(CM$2&gt;$D162,CM$2&lt;=EOMONTH($D162,MatCF)),MIN(CM$77-SUM(CM$92:CM161),$F162-SUM($G162:CL162)),0)</f>
        <v>0</v>
      </c>
      <c r="CN162" s="203">
        <f ca="1">IF(AND(CN$2&gt;$D162,CN$2&lt;=EOMONTH($D162,MatCF)),MIN(CN$77-SUM(CN$92:CN161),$F162-SUM($G162:CM162)),0)</f>
        <v>0</v>
      </c>
      <c r="CO162" s="203">
        <f ca="1">IF(AND(CO$2&gt;$D162,CO$2&lt;=EOMONTH($D162,MatCF)),MIN(CO$77-SUM(CO$92:CO161),$F162-SUM($G162:CN162)),0)</f>
        <v>0</v>
      </c>
      <c r="CP162" s="203">
        <f ca="1">IF(AND(CP$2&gt;$D162,CP$2&lt;=EOMONTH($D162,MatCF)),MIN(CP$77-SUM(CP$92:CP161),$F162-SUM($G162:CO162)),0)</f>
        <v>0</v>
      </c>
      <c r="CQ162" s="203">
        <f ca="1">IF(AND(CQ$2&gt;$D162,CQ$2&lt;=EOMONTH($D162,MatCF)),MIN(CQ$77-SUM(CQ$92:CQ161),$F162-SUM($G162:CP162)),0)</f>
        <v>0</v>
      </c>
      <c r="CR162" s="203">
        <f ca="1">IF(AND(CR$2&gt;$D162,CR$2&lt;=EOMONTH($D162,MatCF)),MIN(CR$77-SUM(CR$92:CR161),$F162-SUM($G162:CQ162)),0)</f>
        <v>0</v>
      </c>
      <c r="CS162" s="203">
        <f ca="1">IF(AND(CS$2&gt;$D162,CS$2&lt;=EOMONTH($D162,MatCF)),MIN(CS$77-SUM(CS$92:CS161),$F162-SUM($G162:CR162)),0)</f>
        <v>0</v>
      </c>
      <c r="CT162" s="203">
        <f ca="1">IF(AND(CT$2&gt;$D162,CT$2&lt;=EOMONTH($D162,MatCF)),MIN(CT$77-SUM(CT$92:CT161),$F162-SUM($G162:CS162)),0)</f>
        <v>0</v>
      </c>
      <c r="CU162" s="203">
        <f ca="1">IF(AND(CU$2&gt;$D162,CU$2&lt;=EOMONTH($D162,MatCF)),MIN(CU$77-SUM(CU$92:CU161),$F162-SUM($G162:CT162)),0)</f>
        <v>0</v>
      </c>
      <c r="CV162" s="203">
        <f ca="1">IF(AND(CV$2&gt;$D162,CV$2&lt;=EOMONTH($D162,MatCF)),MIN(CV$77-SUM(CV$92:CV161),$F162-SUM($G162:CU162)),0)</f>
        <v>0</v>
      </c>
      <c r="CW162" s="203">
        <f ca="1">IF(AND(CW$2&gt;$D162,CW$2&lt;=EOMONTH($D162,MatCF)),MIN(CW$77-SUM(CW$92:CW161),$F162-SUM($G162:CV162)),0)</f>
        <v>0</v>
      </c>
      <c r="CX162" s="203">
        <f ca="1">IF(AND(CX$2&gt;$D162,CX$2&lt;=EOMONTH($D162,MatCF)),MIN(CX$77-SUM(CX$92:CX161),$F162-SUM($G162:CW162)),0)</f>
        <v>0</v>
      </c>
      <c r="CY162" s="203">
        <f ca="1">IF(AND(CY$2&gt;$D162,CY$2&lt;=EOMONTH($D162,MatCF)),MIN(CY$77-SUM(CY$92:CY161),$F162-SUM($G162:CX162)),0)</f>
        <v>0</v>
      </c>
      <c r="CZ162" s="203">
        <f ca="1">IF(AND(CZ$2&gt;$D162,CZ$2&lt;=EOMONTH($D162,MatCF)),MIN(CZ$77-SUM(CZ$92:CZ161),$F162-SUM($G162:CY162)),0)</f>
        <v>0</v>
      </c>
      <c r="DA162" s="203">
        <f ca="1">IF(AND(DA$2&gt;$D162,DA$2&lt;=EOMONTH($D162,MatCF)),MIN(DA$77-SUM(DA$92:DA161),$F162-SUM($G162:CZ162)),0)</f>
        <v>0</v>
      </c>
      <c r="DB162" s="203">
        <f ca="1">IF(AND(DB$2&gt;$D162,DB$2&lt;=EOMONTH($D162,MatCF)),MIN(DB$77-SUM(DB$92:DB161),$F162-SUM($G162:DA162)),0)</f>
        <v>0</v>
      </c>
      <c r="DC162" s="203">
        <f ca="1">IF(AND(DC$2&gt;$D162,DC$2&lt;=EOMONTH($D162,MatCF)),MIN(DC$77-SUM(DC$92:DC161),$F162-SUM($G162:DB162)),0)</f>
        <v>0</v>
      </c>
      <c r="DD162" s="203">
        <f ca="1">IF(AND(DD$2&gt;$D162,DD$2&lt;=EOMONTH($D162,MatCF)),MIN(DD$77-SUM(DD$92:DD161),$F162-SUM($G162:DC162)),0)</f>
        <v>0</v>
      </c>
      <c r="DE162" s="203">
        <f ca="1">IF(AND(DE$2&gt;$D162,DE$2&lt;=EOMONTH($D162,MatCF)),MIN(DE$77-SUM(DE$92:DE161),$F162-SUM($G162:DD162)),0)</f>
        <v>0</v>
      </c>
      <c r="DF162" s="203">
        <f ca="1">IF(AND(DF$2&gt;$D162,DF$2&lt;=EOMONTH($D162,MatCF)),MIN(DF$77-SUM(DF$92:DF161),$F162-SUM($G162:DE162)),0)</f>
        <v>0</v>
      </c>
      <c r="DG162" s="203">
        <f ca="1">IF(AND(DG$2&gt;$D162,DG$2&lt;=EOMONTH($D162,MatCF)),MIN(DG$77-SUM(DG$92:DG161),$F162-SUM($G162:DF162)),0)</f>
        <v>0</v>
      </c>
      <c r="DH162" s="203">
        <f ca="1">IF(AND(DH$2&gt;$D162,DH$2&lt;=EOMONTH($D162,MatCF)),MIN(DH$77-SUM(DH$92:DH161),$F162-SUM($G162:DG162)),0)</f>
        <v>0</v>
      </c>
      <c r="DI162" s="203">
        <f ca="1">IF(AND(DI$2&gt;$D162,DI$2&lt;=EOMONTH($D162,MatCF)),MIN(DI$77-SUM(DI$92:DI161),$F162-SUM($G162:DH162)),0)</f>
        <v>0</v>
      </c>
      <c r="DJ162" s="203">
        <f ca="1">IF(AND(DJ$2&gt;$D162,DJ$2&lt;=EOMONTH($D162,MatCF)),MIN(DJ$77-SUM(DJ$92:DJ161),$F162-SUM($G162:DI162)),0)</f>
        <v>0</v>
      </c>
      <c r="DK162" s="203">
        <f ca="1">IF(AND(DK$2&gt;$D162,DK$2&lt;=EOMONTH($D162,MatCF)),MIN(DK$77-SUM(DK$92:DK161),$F162-SUM($G162:DJ162)),0)</f>
        <v>0</v>
      </c>
      <c r="DL162" s="203">
        <f ca="1">IF(AND(DL$2&gt;$D162,DL$2&lt;=EOMONTH($D162,MatCF)),MIN(DL$77-SUM(DL$92:DL161),$F162-SUM($G162:DK162)),0)</f>
        <v>0</v>
      </c>
      <c r="DM162" s="203">
        <f ca="1">IF(AND(DM$2&gt;$D162,DM$2&lt;=EOMONTH($D162,MatCF)),MIN(DM$77-SUM(DM$92:DM161),$F162-SUM($G162:DL162)),0)</f>
        <v>0</v>
      </c>
      <c r="DN162" s="203">
        <f ca="1">IF(AND(DN$2&gt;$D162,DN$2&lt;=EOMONTH($D162,MatCF)),MIN(DN$77-SUM(DN$92:DN161),$F162-SUM($G162:DM162)),0)</f>
        <v>0</v>
      </c>
      <c r="DO162" s="203">
        <f ca="1">IF(AND(DO$2&gt;$D162,DO$2&lt;=EOMONTH($D162,MatCF)),MIN(DO$77-SUM(DO$92:DO161),$F162-SUM($G162:DN162)),0)</f>
        <v>0</v>
      </c>
      <c r="DP162" s="203">
        <f ca="1">IF(AND(DP$2&gt;$D162,DP$2&lt;=EOMONTH($D162,MatCF)),MIN(DP$77-SUM(DP$92:DP161),$F162-SUM($G162:DO162)),0)</f>
        <v>0</v>
      </c>
      <c r="DQ162" s="203">
        <f ca="1">IF(AND(DQ$2&gt;$D162,DQ$2&lt;=EOMONTH($D162,MatCF)),MIN(DQ$77-SUM(DQ$92:DQ161),$F162-SUM($G162:DP162)),0)</f>
        <v>0</v>
      </c>
      <c r="DR162" s="203">
        <f ca="1">IF(AND(DR$2&gt;$D162,DR$2&lt;=EOMONTH($D162,MatCF)),MIN(DR$77-SUM(DR$92:DR161),$F162-SUM($G162:DQ162)),0)</f>
        <v>0</v>
      </c>
      <c r="DS162" s="203">
        <f ca="1">IF(AND(DS$2&gt;$D162,DS$2&lt;=EOMONTH($D162,MatCF)),MIN(DS$77-SUM(DS$92:DS161),$F162-SUM($G162:DR162)),0)</f>
        <v>0</v>
      </c>
    </row>
    <row r="163" spans="1:123" ht="12.5" x14ac:dyDescent="0.25">
      <c r="A163" s="171">
        <f t="shared" si="682"/>
        <v>71</v>
      </c>
      <c r="B163" s="171"/>
      <c r="C163" s="171"/>
      <c r="D163" s="226">
        <v>50405</v>
      </c>
      <c r="E163" s="171"/>
      <c r="F163" s="203">
        <f ca="1"/>
        <v>0</v>
      </c>
      <c r="G163" s="171"/>
      <c r="H163" s="203">
        <f>IF(AND(H$2&gt;$D163,H$2&lt;=EOMONTH($D163,MatCF)),MIN(H$77-SUM(H$92:H162),$F163-SUM(G163:$G163)),0)</f>
        <v>0</v>
      </c>
      <c r="I163" s="203">
        <f>IF(AND(I$2&gt;$D163,I$2&lt;=EOMONTH($D163,MatCF)),MIN(I$77-SUM(I$92:I162),$F163-SUM($G163:H163)),0)</f>
        <v>0</v>
      </c>
      <c r="J163" s="203">
        <f>IF(AND(J$2&gt;$D163,J$2&lt;=EOMONTH($D163,MatCF)),MIN(J$77-SUM(J$92:J162),$F163-SUM($G163:I163)),0)</f>
        <v>0</v>
      </c>
      <c r="K163" s="203">
        <f>IF(AND(K$2&gt;$D163,K$2&lt;=EOMONTH($D163,MatCF)),MIN(K$77-SUM(K$92:K162),$F163-SUM($G163:J163)),0)</f>
        <v>0</v>
      </c>
      <c r="L163" s="203">
        <f>IF(AND(L$2&gt;$D163,L$2&lt;=EOMONTH($D163,MatCF)),MIN(L$77-SUM(L$92:L162),$F163-SUM($G163:K163)),0)</f>
        <v>0</v>
      </c>
      <c r="M163" s="203">
        <f>IF(AND(M$2&gt;$D163,M$2&lt;=EOMONTH($D163,MatCF)),MIN(M$77-SUM(M$92:M162),$F163-SUM($G163:L163)),0)</f>
        <v>0</v>
      </c>
      <c r="N163" s="203">
        <f>IF(AND(N$2&gt;$D163,N$2&lt;=EOMONTH($D163,MatCF)),MIN(N$77-SUM(N$92:N162),$F163-SUM($G163:M163)),0)</f>
        <v>0</v>
      </c>
      <c r="O163" s="203">
        <f>IF(AND(O$2&gt;$D163,O$2&lt;=EOMONTH($D163,MatCF)),MIN(O$77-SUM(O$92:O162),$F163-SUM($G163:N163)),0)</f>
        <v>0</v>
      </c>
      <c r="P163" s="203">
        <f>IF(AND(P$2&gt;$D163,P$2&lt;=EOMONTH($D163,MatCF)),MIN(P$77-SUM(P$92:P162),$F163-SUM($G163:O163)),0)</f>
        <v>0</v>
      </c>
      <c r="Q163" s="203">
        <f>IF(AND(Q$2&gt;$D163,Q$2&lt;=EOMONTH($D163,MatCF)),MIN(Q$77-SUM(Q$92:Q162),$F163-SUM($G163:P163)),0)</f>
        <v>0</v>
      </c>
      <c r="R163" s="203">
        <f>IF(AND(R$2&gt;$D163,R$2&lt;=EOMONTH($D163,MatCF)),MIN(R$77-SUM(R$92:R162),$F163-SUM($G163:Q163)),0)</f>
        <v>0</v>
      </c>
      <c r="S163" s="203">
        <f>IF(AND(S$2&gt;$D163,S$2&lt;=EOMONTH($D163,MatCF)),MIN(S$77-SUM(S$92:S162),$F163-SUM($G163:R163)),0)</f>
        <v>0</v>
      </c>
      <c r="T163" s="203">
        <f>IF(AND(T$2&gt;$D163,T$2&lt;=EOMONTH($D163,MatCF)),MIN(T$77-SUM(T$92:T162),$F163-SUM($G163:S163)),0)</f>
        <v>0</v>
      </c>
      <c r="U163" s="203">
        <f>IF(AND(U$2&gt;$D163,U$2&lt;=EOMONTH($D163,MatCF)),MIN(U$77-SUM(U$92:U162),$F163-SUM($G163:T163)),0)</f>
        <v>0</v>
      </c>
      <c r="V163" s="203">
        <f>IF(AND(V$2&gt;$D163,V$2&lt;=EOMONTH($D163,MatCF)),MIN(V$77-SUM(V$92:V162),$F163-SUM($G163:U163)),0)</f>
        <v>0</v>
      </c>
      <c r="W163" s="203">
        <f>IF(AND(W$2&gt;$D163,W$2&lt;=EOMONTH($D163,MatCF)),MIN(W$77-SUM(W$92:W162),$F163-SUM($G163:V163)),0)</f>
        <v>0</v>
      </c>
      <c r="X163" s="203">
        <f>IF(AND(X$2&gt;$D163,X$2&lt;=EOMONTH($D163,MatCF)),MIN(X$77-SUM(X$92:X162),$F163-SUM($G163:W163)),0)</f>
        <v>0</v>
      </c>
      <c r="Y163" s="203">
        <f>IF(AND(Y$2&gt;$D163,Y$2&lt;=EOMONTH($D163,MatCF)),MIN(Y$77-SUM(Y$92:Y162),$F163-SUM($G163:X163)),0)</f>
        <v>0</v>
      </c>
      <c r="Z163" s="203">
        <f>IF(AND(Z$2&gt;$D163,Z$2&lt;=EOMONTH($D163,MatCF)),MIN(Z$77-SUM(Z$92:Z162),$F163-SUM($G163:Y163)),0)</f>
        <v>0</v>
      </c>
      <c r="AA163" s="203">
        <f>IF(AND(AA$2&gt;$D163,AA$2&lt;=EOMONTH($D163,MatCF)),MIN(AA$77-SUM(AA$92:AA162),$F163-SUM($G163:Z163)),0)</f>
        <v>0</v>
      </c>
      <c r="AB163" s="203">
        <f>IF(AND(AB$2&gt;$D163,AB$2&lt;=EOMONTH($D163,MatCF)),MIN(AB$77-SUM(AB$92:AB162),$F163-SUM($G163:AA163)),0)</f>
        <v>0</v>
      </c>
      <c r="AC163" s="203">
        <f>IF(AND(AC$2&gt;$D163,AC$2&lt;=EOMONTH($D163,MatCF)),MIN(AC$77-SUM(AC$92:AC162),$F163-SUM($G163:AB163)),0)</f>
        <v>0</v>
      </c>
      <c r="AD163" s="203">
        <f>IF(AND(AD$2&gt;$D163,AD$2&lt;=EOMONTH($D163,MatCF)),MIN(AD$77-SUM(AD$92:AD162),$F163-SUM($G163:AC163)),0)</f>
        <v>0</v>
      </c>
      <c r="AE163" s="203">
        <f>IF(AND(AE$2&gt;$D163,AE$2&lt;=EOMONTH($D163,MatCF)),MIN(AE$77-SUM(AE$92:AE162),$F163-SUM($G163:AD163)),0)</f>
        <v>0</v>
      </c>
      <c r="AF163" s="203">
        <f>IF(AND(AF$2&gt;$D163,AF$2&lt;=EOMONTH($D163,MatCF)),MIN(AF$77-SUM(AF$92:AF162),$F163-SUM($G163:AE163)),0)</f>
        <v>0</v>
      </c>
      <c r="AG163" s="203">
        <f>IF(AND(AG$2&gt;$D163,AG$2&lt;=EOMONTH($D163,MatCF)),MIN(AG$77-SUM(AG$92:AG162),$F163-SUM($G163:AF163)),0)</f>
        <v>0</v>
      </c>
      <c r="AH163" s="203">
        <f>IF(AND(AH$2&gt;$D163,AH$2&lt;=EOMONTH($D163,MatCF)),MIN(AH$77-SUM(AH$92:AH162),$F163-SUM($G163:AG163)),0)</f>
        <v>0</v>
      </c>
      <c r="AI163" s="203">
        <f>IF(AND(AI$2&gt;$D163,AI$2&lt;=EOMONTH($D163,MatCF)),MIN(AI$77-SUM(AI$92:AI162),$F163-SUM($G163:AH163)),0)</f>
        <v>0</v>
      </c>
      <c r="AJ163" s="203">
        <f>IF(AND(AJ$2&gt;$D163,AJ$2&lt;=EOMONTH($D163,MatCF)),MIN(AJ$77-SUM(AJ$92:AJ162),$F163-SUM($G163:AI163)),0)</f>
        <v>0</v>
      </c>
      <c r="AK163" s="203">
        <f>IF(AND(AK$2&gt;$D163,AK$2&lt;=EOMONTH($D163,MatCF)),MIN(AK$77-SUM(AK$92:AK162),$F163-SUM($G163:AJ163)),0)</f>
        <v>0</v>
      </c>
      <c r="AL163" s="203">
        <f>IF(AND(AL$2&gt;$D163,AL$2&lt;=EOMONTH($D163,MatCF)),MIN(AL$77-SUM(AL$92:AL162),$F163-SUM($G163:AK163)),0)</f>
        <v>0</v>
      </c>
      <c r="AM163" s="203">
        <f>IF(AND(AM$2&gt;$D163,AM$2&lt;=EOMONTH($D163,MatCF)),MIN(AM$77-SUM(AM$92:AM162),$F163-SUM($G163:AL163)),0)</f>
        <v>0</v>
      </c>
      <c r="AN163" s="203">
        <f>IF(AND(AN$2&gt;$D163,AN$2&lt;=EOMONTH($D163,MatCF)),MIN(AN$77-SUM(AN$92:AN162),$F163-SUM($G163:AM163)),0)</f>
        <v>0</v>
      </c>
      <c r="AO163" s="203">
        <f>IF(AND(AO$2&gt;$D163,AO$2&lt;=EOMONTH($D163,MatCF)),MIN(AO$77-SUM(AO$92:AO162),$F163-SUM($G163:AN163)),0)</f>
        <v>0</v>
      </c>
      <c r="AP163" s="203">
        <f>IF(AND(AP$2&gt;$D163,AP$2&lt;=EOMONTH($D163,MatCF)),MIN(AP$77-SUM(AP$92:AP162),$F163-SUM($G163:AO163)),0)</f>
        <v>0</v>
      </c>
      <c r="AQ163" s="203">
        <f>IF(AND(AQ$2&gt;$D163,AQ$2&lt;=EOMONTH($D163,MatCF)),MIN(AQ$77-SUM(AQ$92:AQ162),$F163-SUM($G163:AP163)),0)</f>
        <v>0</v>
      </c>
      <c r="AR163" s="203">
        <f>IF(AND(AR$2&gt;$D163,AR$2&lt;=EOMONTH($D163,MatCF)),MIN(AR$77-SUM(AR$92:AR162),$F163-SUM($G163:AQ163)),0)</f>
        <v>0</v>
      </c>
      <c r="AS163" s="203">
        <f>IF(AND(AS$2&gt;$D163,AS$2&lt;=EOMONTH($D163,MatCF)),MIN(AS$77-SUM(AS$92:AS162),$F163-SUM($G163:AR163)),0)</f>
        <v>0</v>
      </c>
      <c r="AT163" s="203">
        <f>IF(AND(AT$2&gt;$D163,AT$2&lt;=EOMONTH($D163,MatCF)),MIN(AT$77-SUM(AT$92:AT162),$F163-SUM($G163:AS163)),0)</f>
        <v>0</v>
      </c>
      <c r="AU163" s="203">
        <f>IF(AND(AU$2&gt;$D163,AU$2&lt;=EOMONTH($D163,MatCF)),MIN(AU$77-SUM(AU$92:AU162),$F163-SUM($G163:AT163)),0)</f>
        <v>0</v>
      </c>
      <c r="AV163" s="203">
        <f>IF(AND(AV$2&gt;$D163,AV$2&lt;=EOMONTH($D163,MatCF)),MIN(AV$77-SUM(AV$92:AV162),$F163-SUM($G163:AU163)),0)</f>
        <v>0</v>
      </c>
      <c r="AW163" s="203">
        <f>IF(AND(AW$2&gt;$D163,AW$2&lt;=EOMONTH($D163,MatCF)),MIN(AW$77-SUM(AW$92:AW162),$F163-SUM($G163:AV163)),0)</f>
        <v>0</v>
      </c>
      <c r="AX163" s="203">
        <f>IF(AND(AX$2&gt;$D163,AX$2&lt;=EOMONTH($D163,MatCF)),MIN(AX$77-SUM(AX$92:AX162),$F163-SUM($G163:AW163)),0)</f>
        <v>0</v>
      </c>
      <c r="AY163" s="203">
        <f>IF(AND(AY$2&gt;$D163,AY$2&lt;=EOMONTH($D163,MatCF)),MIN(AY$77-SUM(AY$92:AY162),$F163-SUM($G163:AX163)),0)</f>
        <v>0</v>
      </c>
      <c r="AZ163" s="203">
        <f>IF(AND(AZ$2&gt;$D163,AZ$2&lt;=EOMONTH($D163,MatCF)),MIN(AZ$77-SUM(AZ$92:AZ162),$F163-SUM($G163:AY163)),0)</f>
        <v>0</v>
      </c>
      <c r="BA163" s="203">
        <f>IF(AND(BA$2&gt;$D163,BA$2&lt;=EOMONTH($D163,MatCF)),MIN(BA$77-SUM(BA$92:BA162),$F163-SUM($G163:AZ163)),0)</f>
        <v>0</v>
      </c>
      <c r="BB163" s="203">
        <f>IF(AND(BB$2&gt;$D163,BB$2&lt;=EOMONTH($D163,MatCF)),MIN(BB$77-SUM(BB$92:BB162),$F163-SUM($G163:BA163)),0)</f>
        <v>0</v>
      </c>
      <c r="BC163" s="203">
        <f>IF(AND(BC$2&gt;$D163,BC$2&lt;=EOMONTH($D163,MatCF)),MIN(BC$77-SUM(BC$92:BC162),$F163-SUM($G163:BB163)),0)</f>
        <v>0</v>
      </c>
      <c r="BD163" s="203">
        <f>IF(AND(BD$2&gt;$D163,BD$2&lt;=EOMONTH($D163,MatCF)),MIN(BD$77-SUM(BD$92:BD162),$F163-SUM($G163:BC163)),0)</f>
        <v>0</v>
      </c>
      <c r="BE163" s="203">
        <f>IF(AND(BE$2&gt;$D163,BE$2&lt;=EOMONTH($D163,MatCF)),MIN(BE$77-SUM(BE$92:BE162),$F163-SUM($G163:BD163)),0)</f>
        <v>0</v>
      </c>
      <c r="BF163" s="203">
        <f>IF(AND(BF$2&gt;$D163,BF$2&lt;=EOMONTH($D163,MatCF)),MIN(BF$77-SUM(BF$92:BF162),$F163-SUM($G163:BE163)),0)</f>
        <v>0</v>
      </c>
      <c r="BG163" s="203">
        <f>IF(AND(BG$2&gt;$D163,BG$2&lt;=EOMONTH($D163,MatCF)),MIN(BG$77-SUM(BG$92:BG162),$F163-SUM($G163:BF163)),0)</f>
        <v>0</v>
      </c>
      <c r="BH163" s="203">
        <f>IF(AND(BH$2&gt;$D163,BH$2&lt;=EOMONTH($D163,MatCF)),MIN(BH$77-SUM(BH$92:BH162),$F163-SUM($G163:BG163)),0)</f>
        <v>0</v>
      </c>
      <c r="BI163" s="203">
        <f>IF(AND(BI$2&gt;$D163,BI$2&lt;=EOMONTH($D163,MatCF)),MIN(BI$77-SUM(BI$92:BI162),$F163-SUM($G163:BH163)),0)</f>
        <v>0</v>
      </c>
      <c r="BJ163" s="203">
        <f>IF(AND(BJ$2&gt;$D163,BJ$2&lt;=EOMONTH($D163,MatCF)),MIN(BJ$77-SUM(BJ$92:BJ162),$F163-SUM($G163:BI163)),0)</f>
        <v>0</v>
      </c>
      <c r="BK163" s="203">
        <f>IF(AND(BK$2&gt;$D163,BK$2&lt;=EOMONTH($D163,MatCF)),MIN(BK$77-SUM(BK$92:BK162),$F163-SUM($G163:BJ163)),0)</f>
        <v>0</v>
      </c>
      <c r="BL163" s="203">
        <f>IF(AND(BL$2&gt;$D163,BL$2&lt;=EOMONTH($D163,MatCF)),MIN(BL$77-SUM(BL$92:BL162),$F163-SUM($G163:BK163)),0)</f>
        <v>0</v>
      </c>
      <c r="BM163" s="203">
        <f>IF(AND(BM$2&gt;$D163,BM$2&lt;=EOMONTH($D163,MatCF)),MIN(BM$77-SUM(BM$92:BM162),$F163-SUM($G163:BL163)),0)</f>
        <v>0</v>
      </c>
      <c r="BN163" s="203">
        <f>IF(AND(BN$2&gt;$D163,BN$2&lt;=EOMONTH($D163,MatCF)),MIN(BN$77-SUM(BN$92:BN162),$F163-SUM($G163:BM163)),0)</f>
        <v>0</v>
      </c>
      <c r="BO163" s="203">
        <f>IF(AND(BO$2&gt;$D163,BO$2&lt;=EOMONTH($D163,MatCF)),MIN(BO$77-SUM(BO$92:BO162),$F163-SUM($G163:BN163)),0)</f>
        <v>0</v>
      </c>
      <c r="BP163" s="203">
        <f>IF(AND(BP$2&gt;$D163,BP$2&lt;=EOMONTH($D163,MatCF)),MIN(BP$77-SUM(BP$92:BP162),$F163-SUM($G163:BO163)),0)</f>
        <v>0</v>
      </c>
      <c r="BQ163" s="203">
        <f>IF(AND(BQ$2&gt;$D163,BQ$2&lt;=EOMONTH($D163,MatCF)),MIN(BQ$77-SUM(BQ$92:BQ162),$F163-SUM($G163:BP163)),0)</f>
        <v>0</v>
      </c>
      <c r="BR163" s="203">
        <f>IF(AND(BR$2&gt;$D163,BR$2&lt;=EOMONTH($D163,MatCF)),MIN(BR$77-SUM(BR$92:BR162),$F163-SUM($G163:BQ163)),0)</f>
        <v>0</v>
      </c>
      <c r="BS163" s="203">
        <f>IF(AND(BS$2&gt;$D163,BS$2&lt;=EOMONTH($D163,MatCF)),MIN(BS$77-SUM(BS$92:BS162),$F163-SUM($G163:BR163)),0)</f>
        <v>0</v>
      </c>
      <c r="BT163" s="203">
        <f>IF(AND(BT$2&gt;$D163,BT$2&lt;=EOMONTH($D163,MatCF)),MIN(BT$77-SUM(BT$92:BT162),$F163-SUM($G163:BS163)),0)</f>
        <v>0</v>
      </c>
      <c r="BU163" s="203">
        <f>IF(AND(BU$2&gt;$D163,BU$2&lt;=EOMONTH($D163,MatCF)),MIN(BU$77-SUM(BU$92:BU162),$F163-SUM($G163:BT163)),0)</f>
        <v>0</v>
      </c>
      <c r="BV163" s="203">
        <f>IF(AND(BV$2&gt;$D163,BV$2&lt;=EOMONTH($D163,MatCF)),MIN(BV$77-SUM(BV$92:BV162),$F163-SUM($G163:BU163)),0)</f>
        <v>0</v>
      </c>
      <c r="BW163" s="203">
        <f>IF(AND(BW$2&gt;$D163,BW$2&lt;=EOMONTH($D163,MatCF)),MIN(BW$77-SUM(BW$92:BW162),$F163-SUM($G163:BV163)),0)</f>
        <v>0</v>
      </c>
      <c r="BX163" s="203">
        <f>IF(AND(BX$2&gt;$D163,BX$2&lt;=EOMONTH($D163,MatCF)),MIN(BX$77-SUM(BX$92:BX162),$F163-SUM($G163:BW163)),0)</f>
        <v>0</v>
      </c>
      <c r="BY163" s="203">
        <f>IF(AND(BY$2&gt;$D163,BY$2&lt;=EOMONTH($D163,MatCF)),MIN(BY$77-SUM(BY$92:BY162),$F163-SUM($G163:BX163)),0)</f>
        <v>0</v>
      </c>
      <c r="BZ163" s="203">
        <f>IF(AND(BZ$2&gt;$D163,BZ$2&lt;=EOMONTH($D163,MatCF)),MIN(BZ$77-SUM(BZ$92:BZ162),$F163-SUM($G163:BY163)),0)</f>
        <v>0</v>
      </c>
      <c r="CA163" s="203">
        <f ca="1">IF(AND(CA$2&gt;$D163,CA$2&lt;=EOMONTH($D163,MatCF)),MIN(CA$77-SUM(CA$92:CA162),$F163-SUM($G163:BZ163)),0)</f>
        <v>0</v>
      </c>
      <c r="CB163" s="203">
        <f ca="1">IF(AND(CB$2&gt;$D163,CB$2&lt;=EOMONTH($D163,MatCF)),MIN(CB$77-SUM(CB$92:CB162),$F163-SUM($G163:CA163)),0)</f>
        <v>0</v>
      </c>
      <c r="CC163" s="203">
        <f ca="1">IF(AND(CC$2&gt;$D163,CC$2&lt;=EOMONTH($D163,MatCF)),MIN(CC$77-SUM(CC$92:CC162),$F163-SUM($G163:CB163)),0)</f>
        <v>0</v>
      </c>
      <c r="CD163" s="203">
        <f ca="1">IF(AND(CD$2&gt;$D163,CD$2&lt;=EOMONTH($D163,MatCF)),MIN(CD$77-SUM(CD$92:CD162),$F163-SUM($G163:CC163)),0)</f>
        <v>0</v>
      </c>
      <c r="CE163" s="203">
        <f ca="1">IF(AND(CE$2&gt;$D163,CE$2&lt;=EOMONTH($D163,MatCF)),MIN(CE$77-SUM(CE$92:CE162),$F163-SUM($G163:CD163)),0)</f>
        <v>0</v>
      </c>
      <c r="CF163" s="203">
        <f ca="1">IF(AND(CF$2&gt;$D163,CF$2&lt;=EOMONTH($D163,MatCF)),MIN(CF$77-SUM(CF$92:CF162),$F163-SUM($G163:CE163)),0)</f>
        <v>0</v>
      </c>
      <c r="CG163" s="203">
        <f ca="1">IF(AND(CG$2&gt;$D163,CG$2&lt;=EOMONTH($D163,MatCF)),MIN(CG$77-SUM(CG$92:CG162),$F163-SUM($G163:CF163)),0)</f>
        <v>0</v>
      </c>
      <c r="CH163" s="203">
        <f ca="1">IF(AND(CH$2&gt;$D163,CH$2&lt;=EOMONTH($D163,MatCF)),MIN(CH$77-SUM(CH$92:CH162),$F163-SUM($G163:CG163)),0)</f>
        <v>0</v>
      </c>
      <c r="CI163" s="203">
        <f ca="1">IF(AND(CI$2&gt;$D163,CI$2&lt;=EOMONTH($D163,MatCF)),MIN(CI$77-SUM(CI$92:CI162),$F163-SUM($G163:CH163)),0)</f>
        <v>0</v>
      </c>
      <c r="CJ163" s="203">
        <f ca="1">IF(AND(CJ$2&gt;$D163,CJ$2&lt;=EOMONTH($D163,MatCF)),MIN(CJ$77-SUM(CJ$92:CJ162),$F163-SUM($G163:CI163)),0)</f>
        <v>0</v>
      </c>
      <c r="CK163" s="203">
        <f ca="1">IF(AND(CK$2&gt;$D163,CK$2&lt;=EOMONTH($D163,MatCF)),MIN(CK$77-SUM(CK$92:CK162),$F163-SUM($G163:CJ163)),0)</f>
        <v>0</v>
      </c>
      <c r="CL163" s="203">
        <f ca="1">IF(AND(CL$2&gt;$D163,CL$2&lt;=EOMONTH($D163,MatCF)),MIN(CL$77-SUM(CL$92:CL162),$F163-SUM($G163:CK163)),0)</f>
        <v>0</v>
      </c>
      <c r="CM163" s="203">
        <f ca="1">IF(AND(CM$2&gt;$D163,CM$2&lt;=EOMONTH($D163,MatCF)),MIN(CM$77-SUM(CM$92:CM162),$F163-SUM($G163:CL163)),0)</f>
        <v>0</v>
      </c>
      <c r="CN163" s="203">
        <f ca="1">IF(AND(CN$2&gt;$D163,CN$2&lt;=EOMONTH($D163,MatCF)),MIN(CN$77-SUM(CN$92:CN162),$F163-SUM($G163:CM163)),0)</f>
        <v>0</v>
      </c>
      <c r="CO163" s="203">
        <f ca="1">IF(AND(CO$2&gt;$D163,CO$2&lt;=EOMONTH($D163,MatCF)),MIN(CO$77-SUM(CO$92:CO162),$F163-SUM($G163:CN163)),0)</f>
        <v>0</v>
      </c>
      <c r="CP163" s="203">
        <f ca="1">IF(AND(CP$2&gt;$D163,CP$2&lt;=EOMONTH($D163,MatCF)),MIN(CP$77-SUM(CP$92:CP162),$F163-SUM($G163:CO163)),0)</f>
        <v>0</v>
      </c>
      <c r="CQ163" s="203">
        <f ca="1">IF(AND(CQ$2&gt;$D163,CQ$2&lt;=EOMONTH($D163,MatCF)),MIN(CQ$77-SUM(CQ$92:CQ162),$F163-SUM($G163:CP163)),0)</f>
        <v>0</v>
      </c>
      <c r="CR163" s="203">
        <f ca="1">IF(AND(CR$2&gt;$D163,CR$2&lt;=EOMONTH($D163,MatCF)),MIN(CR$77-SUM(CR$92:CR162),$F163-SUM($G163:CQ163)),0)</f>
        <v>0</v>
      </c>
      <c r="CS163" s="203">
        <f ca="1">IF(AND(CS$2&gt;$D163,CS$2&lt;=EOMONTH($D163,MatCF)),MIN(CS$77-SUM(CS$92:CS162),$F163-SUM($G163:CR163)),0)</f>
        <v>0</v>
      </c>
      <c r="CT163" s="203">
        <f ca="1">IF(AND(CT$2&gt;$D163,CT$2&lt;=EOMONTH($D163,MatCF)),MIN(CT$77-SUM(CT$92:CT162),$F163-SUM($G163:CS163)),0)</f>
        <v>0</v>
      </c>
      <c r="CU163" s="203">
        <f ca="1">IF(AND(CU$2&gt;$D163,CU$2&lt;=EOMONTH($D163,MatCF)),MIN(CU$77-SUM(CU$92:CU162),$F163-SUM($G163:CT163)),0)</f>
        <v>0</v>
      </c>
      <c r="CV163" s="203">
        <f ca="1">IF(AND(CV$2&gt;$D163,CV$2&lt;=EOMONTH($D163,MatCF)),MIN(CV$77-SUM(CV$92:CV162),$F163-SUM($G163:CU163)),0)</f>
        <v>0</v>
      </c>
      <c r="CW163" s="203">
        <f ca="1">IF(AND(CW$2&gt;$D163,CW$2&lt;=EOMONTH($D163,MatCF)),MIN(CW$77-SUM(CW$92:CW162),$F163-SUM($G163:CV163)),0)</f>
        <v>0</v>
      </c>
      <c r="CX163" s="203">
        <f ca="1">IF(AND(CX$2&gt;$D163,CX$2&lt;=EOMONTH($D163,MatCF)),MIN(CX$77-SUM(CX$92:CX162),$F163-SUM($G163:CW163)),0)</f>
        <v>0</v>
      </c>
      <c r="CY163" s="203">
        <f ca="1">IF(AND(CY$2&gt;$D163,CY$2&lt;=EOMONTH($D163,MatCF)),MIN(CY$77-SUM(CY$92:CY162),$F163-SUM($G163:CX163)),0)</f>
        <v>0</v>
      </c>
      <c r="CZ163" s="203">
        <f ca="1">IF(AND(CZ$2&gt;$D163,CZ$2&lt;=EOMONTH($D163,MatCF)),MIN(CZ$77-SUM(CZ$92:CZ162),$F163-SUM($G163:CY163)),0)</f>
        <v>0</v>
      </c>
      <c r="DA163" s="203">
        <f ca="1">IF(AND(DA$2&gt;$D163,DA$2&lt;=EOMONTH($D163,MatCF)),MIN(DA$77-SUM(DA$92:DA162),$F163-SUM($G163:CZ163)),0)</f>
        <v>0</v>
      </c>
      <c r="DB163" s="203">
        <f ca="1">IF(AND(DB$2&gt;$D163,DB$2&lt;=EOMONTH($D163,MatCF)),MIN(DB$77-SUM(DB$92:DB162),$F163-SUM($G163:DA163)),0)</f>
        <v>0</v>
      </c>
      <c r="DC163" s="203">
        <f ca="1">IF(AND(DC$2&gt;$D163,DC$2&lt;=EOMONTH($D163,MatCF)),MIN(DC$77-SUM(DC$92:DC162),$F163-SUM($G163:DB163)),0)</f>
        <v>0</v>
      </c>
      <c r="DD163" s="203">
        <f ca="1">IF(AND(DD$2&gt;$D163,DD$2&lt;=EOMONTH($D163,MatCF)),MIN(DD$77-SUM(DD$92:DD162),$F163-SUM($G163:DC163)),0)</f>
        <v>0</v>
      </c>
      <c r="DE163" s="203">
        <f ca="1">IF(AND(DE$2&gt;$D163,DE$2&lt;=EOMONTH($D163,MatCF)),MIN(DE$77-SUM(DE$92:DE162),$F163-SUM($G163:DD163)),0)</f>
        <v>0</v>
      </c>
      <c r="DF163" s="203">
        <f ca="1">IF(AND(DF$2&gt;$D163,DF$2&lt;=EOMONTH($D163,MatCF)),MIN(DF$77-SUM(DF$92:DF162),$F163-SUM($G163:DE163)),0)</f>
        <v>0</v>
      </c>
      <c r="DG163" s="203">
        <f ca="1">IF(AND(DG$2&gt;$D163,DG$2&lt;=EOMONTH($D163,MatCF)),MIN(DG$77-SUM(DG$92:DG162),$F163-SUM($G163:DF163)),0)</f>
        <v>0</v>
      </c>
      <c r="DH163" s="203">
        <f ca="1">IF(AND(DH$2&gt;$D163,DH$2&lt;=EOMONTH($D163,MatCF)),MIN(DH$77-SUM(DH$92:DH162),$F163-SUM($G163:DG163)),0)</f>
        <v>0</v>
      </c>
      <c r="DI163" s="203">
        <f ca="1">IF(AND(DI$2&gt;$D163,DI$2&lt;=EOMONTH($D163,MatCF)),MIN(DI$77-SUM(DI$92:DI162),$F163-SUM($G163:DH163)),0)</f>
        <v>0</v>
      </c>
      <c r="DJ163" s="203">
        <f ca="1">IF(AND(DJ$2&gt;$D163,DJ$2&lt;=EOMONTH($D163,MatCF)),MIN(DJ$77-SUM(DJ$92:DJ162),$F163-SUM($G163:DI163)),0)</f>
        <v>0</v>
      </c>
      <c r="DK163" s="203">
        <f ca="1">IF(AND(DK$2&gt;$D163,DK$2&lt;=EOMONTH($D163,MatCF)),MIN(DK$77-SUM(DK$92:DK162),$F163-SUM($G163:DJ163)),0)</f>
        <v>0</v>
      </c>
      <c r="DL163" s="203">
        <f ca="1">IF(AND(DL$2&gt;$D163,DL$2&lt;=EOMONTH($D163,MatCF)),MIN(DL$77-SUM(DL$92:DL162),$F163-SUM($G163:DK163)),0)</f>
        <v>0</v>
      </c>
      <c r="DM163" s="203">
        <f ca="1">IF(AND(DM$2&gt;$D163,DM$2&lt;=EOMONTH($D163,MatCF)),MIN(DM$77-SUM(DM$92:DM162),$F163-SUM($G163:DL163)),0)</f>
        <v>0</v>
      </c>
      <c r="DN163" s="203">
        <f ca="1">IF(AND(DN$2&gt;$D163,DN$2&lt;=EOMONTH($D163,MatCF)),MIN(DN$77-SUM(DN$92:DN162),$F163-SUM($G163:DM163)),0)</f>
        <v>0</v>
      </c>
      <c r="DO163" s="203">
        <f ca="1">IF(AND(DO$2&gt;$D163,DO$2&lt;=EOMONTH($D163,MatCF)),MIN(DO$77-SUM(DO$92:DO162),$F163-SUM($G163:DN163)),0)</f>
        <v>0</v>
      </c>
      <c r="DP163" s="203">
        <f ca="1">IF(AND(DP$2&gt;$D163,DP$2&lt;=EOMONTH($D163,MatCF)),MIN(DP$77-SUM(DP$92:DP162),$F163-SUM($G163:DO163)),0)</f>
        <v>0</v>
      </c>
      <c r="DQ163" s="203">
        <f ca="1">IF(AND(DQ$2&gt;$D163,DQ$2&lt;=EOMONTH($D163,MatCF)),MIN(DQ$77-SUM(DQ$92:DQ162),$F163-SUM($G163:DP163)),0)</f>
        <v>0</v>
      </c>
      <c r="DR163" s="203">
        <f ca="1">IF(AND(DR$2&gt;$D163,DR$2&lt;=EOMONTH($D163,MatCF)),MIN(DR$77-SUM(DR$92:DR162),$F163-SUM($G163:DQ163)),0)</f>
        <v>0</v>
      </c>
      <c r="DS163" s="203">
        <f ca="1">IF(AND(DS$2&gt;$D163,DS$2&lt;=EOMONTH($D163,MatCF)),MIN(DS$77-SUM(DS$92:DS162),$F163-SUM($G163:DR163)),0)</f>
        <v>0</v>
      </c>
    </row>
    <row r="164" spans="1:123" ht="12.5" x14ac:dyDescent="0.25">
      <c r="A164" s="171">
        <f t="shared" si="682"/>
        <v>72</v>
      </c>
      <c r="B164" s="171"/>
      <c r="C164" s="171"/>
      <c r="D164" s="226">
        <v>50495</v>
      </c>
      <c r="E164" s="171"/>
      <c r="F164" s="203">
        <f ca="1"/>
        <v>0</v>
      </c>
      <c r="G164" s="171"/>
      <c r="H164" s="203">
        <f>IF(AND(H$2&gt;$D164,H$2&lt;=EOMONTH($D164,MatCF)),MIN(H$77-SUM(H$92:H163),$F164-SUM(G164:$G164)),0)</f>
        <v>0</v>
      </c>
      <c r="I164" s="203">
        <f>IF(AND(I$2&gt;$D164,I$2&lt;=EOMONTH($D164,MatCF)),MIN(I$77-SUM(I$92:I163),$F164-SUM($G164:H164)),0)</f>
        <v>0</v>
      </c>
      <c r="J164" s="203">
        <f>IF(AND(J$2&gt;$D164,J$2&lt;=EOMONTH($D164,MatCF)),MIN(J$77-SUM(J$92:J163),$F164-SUM($G164:I164)),0)</f>
        <v>0</v>
      </c>
      <c r="K164" s="203">
        <f>IF(AND(K$2&gt;$D164,K$2&lt;=EOMONTH($D164,MatCF)),MIN(K$77-SUM(K$92:K163),$F164-SUM($G164:J164)),0)</f>
        <v>0</v>
      </c>
      <c r="L164" s="203">
        <f>IF(AND(L$2&gt;$D164,L$2&lt;=EOMONTH($D164,MatCF)),MIN(L$77-SUM(L$92:L163),$F164-SUM($G164:K164)),0)</f>
        <v>0</v>
      </c>
      <c r="M164" s="203">
        <f>IF(AND(M$2&gt;$D164,M$2&lt;=EOMONTH($D164,MatCF)),MIN(M$77-SUM(M$92:M163),$F164-SUM($G164:L164)),0)</f>
        <v>0</v>
      </c>
      <c r="N164" s="203">
        <f>IF(AND(N$2&gt;$D164,N$2&lt;=EOMONTH($D164,MatCF)),MIN(N$77-SUM(N$92:N163),$F164-SUM($G164:M164)),0)</f>
        <v>0</v>
      </c>
      <c r="O164" s="203">
        <f>IF(AND(O$2&gt;$D164,O$2&lt;=EOMONTH($D164,MatCF)),MIN(O$77-SUM(O$92:O163),$F164-SUM($G164:N164)),0)</f>
        <v>0</v>
      </c>
      <c r="P164" s="203">
        <f>IF(AND(P$2&gt;$D164,P$2&lt;=EOMONTH($D164,MatCF)),MIN(P$77-SUM(P$92:P163),$F164-SUM($G164:O164)),0)</f>
        <v>0</v>
      </c>
      <c r="Q164" s="203">
        <f>IF(AND(Q$2&gt;$D164,Q$2&lt;=EOMONTH($D164,MatCF)),MIN(Q$77-SUM(Q$92:Q163),$F164-SUM($G164:P164)),0)</f>
        <v>0</v>
      </c>
      <c r="R164" s="203">
        <f>IF(AND(R$2&gt;$D164,R$2&lt;=EOMONTH($D164,MatCF)),MIN(R$77-SUM(R$92:R163),$F164-SUM($G164:Q164)),0)</f>
        <v>0</v>
      </c>
      <c r="S164" s="203">
        <f>IF(AND(S$2&gt;$D164,S$2&lt;=EOMONTH($D164,MatCF)),MIN(S$77-SUM(S$92:S163),$F164-SUM($G164:R164)),0)</f>
        <v>0</v>
      </c>
      <c r="T164" s="203">
        <f>IF(AND(T$2&gt;$D164,T$2&lt;=EOMONTH($D164,MatCF)),MIN(T$77-SUM(T$92:T163),$F164-SUM($G164:S164)),0)</f>
        <v>0</v>
      </c>
      <c r="U164" s="203">
        <f>IF(AND(U$2&gt;$D164,U$2&lt;=EOMONTH($D164,MatCF)),MIN(U$77-SUM(U$92:U163),$F164-SUM($G164:T164)),0)</f>
        <v>0</v>
      </c>
      <c r="V164" s="203">
        <f>IF(AND(V$2&gt;$D164,V$2&lt;=EOMONTH($D164,MatCF)),MIN(V$77-SUM(V$92:V163),$F164-SUM($G164:U164)),0)</f>
        <v>0</v>
      </c>
      <c r="W164" s="203">
        <f>IF(AND(W$2&gt;$D164,W$2&lt;=EOMONTH($D164,MatCF)),MIN(W$77-SUM(W$92:W163),$F164-SUM($G164:V164)),0)</f>
        <v>0</v>
      </c>
      <c r="X164" s="203">
        <f>IF(AND(X$2&gt;$D164,X$2&lt;=EOMONTH($D164,MatCF)),MIN(X$77-SUM(X$92:X163),$F164-SUM($G164:W164)),0)</f>
        <v>0</v>
      </c>
      <c r="Y164" s="203">
        <f>IF(AND(Y$2&gt;$D164,Y$2&lt;=EOMONTH($D164,MatCF)),MIN(Y$77-SUM(Y$92:Y163),$F164-SUM($G164:X164)),0)</f>
        <v>0</v>
      </c>
      <c r="Z164" s="203">
        <f>IF(AND(Z$2&gt;$D164,Z$2&lt;=EOMONTH($D164,MatCF)),MIN(Z$77-SUM(Z$92:Z163),$F164-SUM($G164:Y164)),0)</f>
        <v>0</v>
      </c>
      <c r="AA164" s="203">
        <f>IF(AND(AA$2&gt;$D164,AA$2&lt;=EOMONTH($D164,MatCF)),MIN(AA$77-SUM(AA$92:AA163),$F164-SUM($G164:Z164)),0)</f>
        <v>0</v>
      </c>
      <c r="AB164" s="203">
        <f>IF(AND(AB$2&gt;$D164,AB$2&lt;=EOMONTH($D164,MatCF)),MIN(AB$77-SUM(AB$92:AB163),$F164-SUM($G164:AA164)),0)</f>
        <v>0</v>
      </c>
      <c r="AC164" s="203">
        <f>IF(AND(AC$2&gt;$D164,AC$2&lt;=EOMONTH($D164,MatCF)),MIN(AC$77-SUM(AC$92:AC163),$F164-SUM($G164:AB164)),0)</f>
        <v>0</v>
      </c>
      <c r="AD164" s="203">
        <f>IF(AND(AD$2&gt;$D164,AD$2&lt;=EOMONTH($D164,MatCF)),MIN(AD$77-SUM(AD$92:AD163),$F164-SUM($G164:AC164)),0)</f>
        <v>0</v>
      </c>
      <c r="AE164" s="203">
        <f>IF(AND(AE$2&gt;$D164,AE$2&lt;=EOMONTH($D164,MatCF)),MIN(AE$77-SUM(AE$92:AE163),$F164-SUM($G164:AD164)),0)</f>
        <v>0</v>
      </c>
      <c r="AF164" s="203">
        <f>IF(AND(AF$2&gt;$D164,AF$2&lt;=EOMONTH($D164,MatCF)),MIN(AF$77-SUM(AF$92:AF163),$F164-SUM($G164:AE164)),0)</f>
        <v>0</v>
      </c>
      <c r="AG164" s="203">
        <f>IF(AND(AG$2&gt;$D164,AG$2&lt;=EOMONTH($D164,MatCF)),MIN(AG$77-SUM(AG$92:AG163),$F164-SUM($G164:AF164)),0)</f>
        <v>0</v>
      </c>
      <c r="AH164" s="203">
        <f>IF(AND(AH$2&gt;$D164,AH$2&lt;=EOMONTH($D164,MatCF)),MIN(AH$77-SUM(AH$92:AH163),$F164-SUM($G164:AG164)),0)</f>
        <v>0</v>
      </c>
      <c r="AI164" s="203">
        <f>IF(AND(AI$2&gt;$D164,AI$2&lt;=EOMONTH($D164,MatCF)),MIN(AI$77-SUM(AI$92:AI163),$F164-SUM($G164:AH164)),0)</f>
        <v>0</v>
      </c>
      <c r="AJ164" s="203">
        <f>IF(AND(AJ$2&gt;$D164,AJ$2&lt;=EOMONTH($D164,MatCF)),MIN(AJ$77-SUM(AJ$92:AJ163),$F164-SUM($G164:AI164)),0)</f>
        <v>0</v>
      </c>
      <c r="AK164" s="203">
        <f>IF(AND(AK$2&gt;$D164,AK$2&lt;=EOMONTH($D164,MatCF)),MIN(AK$77-SUM(AK$92:AK163),$F164-SUM($G164:AJ164)),0)</f>
        <v>0</v>
      </c>
      <c r="AL164" s="203">
        <f>IF(AND(AL$2&gt;$D164,AL$2&lt;=EOMONTH($D164,MatCF)),MIN(AL$77-SUM(AL$92:AL163),$F164-SUM($G164:AK164)),0)</f>
        <v>0</v>
      </c>
      <c r="AM164" s="203">
        <f>IF(AND(AM$2&gt;$D164,AM$2&lt;=EOMONTH($D164,MatCF)),MIN(AM$77-SUM(AM$92:AM163),$F164-SUM($G164:AL164)),0)</f>
        <v>0</v>
      </c>
      <c r="AN164" s="203">
        <f>IF(AND(AN$2&gt;$D164,AN$2&lt;=EOMONTH($D164,MatCF)),MIN(AN$77-SUM(AN$92:AN163),$F164-SUM($G164:AM164)),0)</f>
        <v>0</v>
      </c>
      <c r="AO164" s="203">
        <f>IF(AND(AO$2&gt;$D164,AO$2&lt;=EOMONTH($D164,MatCF)),MIN(AO$77-SUM(AO$92:AO163),$F164-SUM($G164:AN164)),0)</f>
        <v>0</v>
      </c>
      <c r="AP164" s="203">
        <f>IF(AND(AP$2&gt;$D164,AP$2&lt;=EOMONTH($D164,MatCF)),MIN(AP$77-SUM(AP$92:AP163),$F164-SUM($G164:AO164)),0)</f>
        <v>0</v>
      </c>
      <c r="AQ164" s="203">
        <f>IF(AND(AQ$2&gt;$D164,AQ$2&lt;=EOMONTH($D164,MatCF)),MIN(AQ$77-SUM(AQ$92:AQ163),$F164-SUM($G164:AP164)),0)</f>
        <v>0</v>
      </c>
      <c r="AR164" s="203">
        <f>IF(AND(AR$2&gt;$D164,AR$2&lt;=EOMONTH($D164,MatCF)),MIN(AR$77-SUM(AR$92:AR163),$F164-SUM($G164:AQ164)),0)</f>
        <v>0</v>
      </c>
      <c r="AS164" s="203">
        <f>IF(AND(AS$2&gt;$D164,AS$2&lt;=EOMONTH($D164,MatCF)),MIN(AS$77-SUM(AS$92:AS163),$F164-SUM($G164:AR164)),0)</f>
        <v>0</v>
      </c>
      <c r="AT164" s="203">
        <f>IF(AND(AT$2&gt;$D164,AT$2&lt;=EOMONTH($D164,MatCF)),MIN(AT$77-SUM(AT$92:AT163),$F164-SUM($G164:AS164)),0)</f>
        <v>0</v>
      </c>
      <c r="AU164" s="203">
        <f>IF(AND(AU$2&gt;$D164,AU$2&lt;=EOMONTH($D164,MatCF)),MIN(AU$77-SUM(AU$92:AU163),$F164-SUM($G164:AT164)),0)</f>
        <v>0</v>
      </c>
      <c r="AV164" s="203">
        <f>IF(AND(AV$2&gt;$D164,AV$2&lt;=EOMONTH($D164,MatCF)),MIN(AV$77-SUM(AV$92:AV163),$F164-SUM($G164:AU164)),0)</f>
        <v>0</v>
      </c>
      <c r="AW164" s="203">
        <f>IF(AND(AW$2&gt;$D164,AW$2&lt;=EOMONTH($D164,MatCF)),MIN(AW$77-SUM(AW$92:AW163),$F164-SUM($G164:AV164)),0)</f>
        <v>0</v>
      </c>
      <c r="AX164" s="203">
        <f>IF(AND(AX$2&gt;$D164,AX$2&lt;=EOMONTH($D164,MatCF)),MIN(AX$77-SUM(AX$92:AX163),$F164-SUM($G164:AW164)),0)</f>
        <v>0</v>
      </c>
      <c r="AY164" s="203">
        <f>IF(AND(AY$2&gt;$D164,AY$2&lt;=EOMONTH($D164,MatCF)),MIN(AY$77-SUM(AY$92:AY163),$F164-SUM($G164:AX164)),0)</f>
        <v>0</v>
      </c>
      <c r="AZ164" s="203">
        <f>IF(AND(AZ$2&gt;$D164,AZ$2&lt;=EOMONTH($D164,MatCF)),MIN(AZ$77-SUM(AZ$92:AZ163),$F164-SUM($G164:AY164)),0)</f>
        <v>0</v>
      </c>
      <c r="BA164" s="203">
        <f>IF(AND(BA$2&gt;$D164,BA$2&lt;=EOMONTH($D164,MatCF)),MIN(BA$77-SUM(BA$92:BA163),$F164-SUM($G164:AZ164)),0)</f>
        <v>0</v>
      </c>
      <c r="BB164" s="203">
        <f>IF(AND(BB$2&gt;$D164,BB$2&lt;=EOMONTH($D164,MatCF)),MIN(BB$77-SUM(BB$92:BB163),$F164-SUM($G164:BA164)),0)</f>
        <v>0</v>
      </c>
      <c r="BC164" s="203">
        <f>IF(AND(BC$2&gt;$D164,BC$2&lt;=EOMONTH($D164,MatCF)),MIN(BC$77-SUM(BC$92:BC163),$F164-SUM($G164:BB164)),0)</f>
        <v>0</v>
      </c>
      <c r="BD164" s="203">
        <f>IF(AND(BD$2&gt;$D164,BD$2&lt;=EOMONTH($D164,MatCF)),MIN(BD$77-SUM(BD$92:BD163),$F164-SUM($G164:BC164)),0)</f>
        <v>0</v>
      </c>
      <c r="BE164" s="203">
        <f>IF(AND(BE$2&gt;$D164,BE$2&lt;=EOMONTH($D164,MatCF)),MIN(BE$77-SUM(BE$92:BE163),$F164-SUM($G164:BD164)),0)</f>
        <v>0</v>
      </c>
      <c r="BF164" s="203">
        <f>IF(AND(BF$2&gt;$D164,BF$2&lt;=EOMONTH($D164,MatCF)),MIN(BF$77-SUM(BF$92:BF163),$F164-SUM($G164:BE164)),0)</f>
        <v>0</v>
      </c>
      <c r="BG164" s="203">
        <f>IF(AND(BG$2&gt;$D164,BG$2&lt;=EOMONTH($D164,MatCF)),MIN(BG$77-SUM(BG$92:BG163),$F164-SUM($G164:BF164)),0)</f>
        <v>0</v>
      </c>
      <c r="BH164" s="203">
        <f>IF(AND(BH$2&gt;$D164,BH$2&lt;=EOMONTH($D164,MatCF)),MIN(BH$77-SUM(BH$92:BH163),$F164-SUM($G164:BG164)),0)</f>
        <v>0</v>
      </c>
      <c r="BI164" s="203">
        <f>IF(AND(BI$2&gt;$D164,BI$2&lt;=EOMONTH($D164,MatCF)),MIN(BI$77-SUM(BI$92:BI163),$F164-SUM($G164:BH164)),0)</f>
        <v>0</v>
      </c>
      <c r="BJ164" s="203">
        <f>IF(AND(BJ$2&gt;$D164,BJ$2&lt;=EOMONTH($D164,MatCF)),MIN(BJ$77-SUM(BJ$92:BJ163),$F164-SUM($G164:BI164)),0)</f>
        <v>0</v>
      </c>
      <c r="BK164" s="203">
        <f>IF(AND(BK$2&gt;$D164,BK$2&lt;=EOMONTH($D164,MatCF)),MIN(BK$77-SUM(BK$92:BK163),$F164-SUM($G164:BJ164)),0)</f>
        <v>0</v>
      </c>
      <c r="BL164" s="203">
        <f>IF(AND(BL$2&gt;$D164,BL$2&lt;=EOMONTH($D164,MatCF)),MIN(BL$77-SUM(BL$92:BL163),$F164-SUM($G164:BK164)),0)</f>
        <v>0</v>
      </c>
      <c r="BM164" s="203">
        <f>IF(AND(BM$2&gt;$D164,BM$2&lt;=EOMONTH($D164,MatCF)),MIN(BM$77-SUM(BM$92:BM163),$F164-SUM($G164:BL164)),0)</f>
        <v>0</v>
      </c>
      <c r="BN164" s="203">
        <f>IF(AND(BN$2&gt;$D164,BN$2&lt;=EOMONTH($D164,MatCF)),MIN(BN$77-SUM(BN$92:BN163),$F164-SUM($G164:BM164)),0)</f>
        <v>0</v>
      </c>
      <c r="BO164" s="203">
        <f>IF(AND(BO$2&gt;$D164,BO$2&lt;=EOMONTH($D164,MatCF)),MIN(BO$77-SUM(BO$92:BO163),$F164-SUM($G164:BN164)),0)</f>
        <v>0</v>
      </c>
      <c r="BP164" s="203">
        <f>IF(AND(BP$2&gt;$D164,BP$2&lt;=EOMONTH($D164,MatCF)),MIN(BP$77-SUM(BP$92:BP163),$F164-SUM($G164:BO164)),0)</f>
        <v>0</v>
      </c>
      <c r="BQ164" s="203">
        <f>IF(AND(BQ$2&gt;$D164,BQ$2&lt;=EOMONTH($D164,MatCF)),MIN(BQ$77-SUM(BQ$92:BQ163),$F164-SUM($G164:BP164)),0)</f>
        <v>0</v>
      </c>
      <c r="BR164" s="203">
        <f>IF(AND(BR$2&gt;$D164,BR$2&lt;=EOMONTH($D164,MatCF)),MIN(BR$77-SUM(BR$92:BR163),$F164-SUM($G164:BQ164)),0)</f>
        <v>0</v>
      </c>
      <c r="BS164" s="203">
        <f>IF(AND(BS$2&gt;$D164,BS$2&lt;=EOMONTH($D164,MatCF)),MIN(BS$77-SUM(BS$92:BS163),$F164-SUM($G164:BR164)),0)</f>
        <v>0</v>
      </c>
      <c r="BT164" s="203">
        <f>IF(AND(BT$2&gt;$D164,BT$2&lt;=EOMONTH($D164,MatCF)),MIN(BT$77-SUM(BT$92:BT163),$F164-SUM($G164:BS164)),0)</f>
        <v>0</v>
      </c>
      <c r="BU164" s="203">
        <f>IF(AND(BU$2&gt;$D164,BU$2&lt;=EOMONTH($D164,MatCF)),MIN(BU$77-SUM(BU$92:BU163),$F164-SUM($G164:BT164)),0)</f>
        <v>0</v>
      </c>
      <c r="BV164" s="203">
        <f>IF(AND(BV$2&gt;$D164,BV$2&lt;=EOMONTH($D164,MatCF)),MIN(BV$77-SUM(BV$92:BV163),$F164-SUM($G164:BU164)),0)</f>
        <v>0</v>
      </c>
      <c r="BW164" s="203">
        <f>IF(AND(BW$2&gt;$D164,BW$2&lt;=EOMONTH($D164,MatCF)),MIN(BW$77-SUM(BW$92:BW163),$F164-SUM($G164:BV164)),0)</f>
        <v>0</v>
      </c>
      <c r="BX164" s="203">
        <f>IF(AND(BX$2&gt;$D164,BX$2&lt;=EOMONTH($D164,MatCF)),MIN(BX$77-SUM(BX$92:BX163),$F164-SUM($G164:BW164)),0)</f>
        <v>0</v>
      </c>
      <c r="BY164" s="203">
        <f>IF(AND(BY$2&gt;$D164,BY$2&lt;=EOMONTH($D164,MatCF)),MIN(BY$77-SUM(BY$92:BY163),$F164-SUM($G164:BX164)),0)</f>
        <v>0</v>
      </c>
      <c r="BZ164" s="203">
        <f>IF(AND(BZ$2&gt;$D164,BZ$2&lt;=EOMONTH($D164,MatCF)),MIN(BZ$77-SUM(BZ$92:BZ163),$F164-SUM($G164:BY164)),0)</f>
        <v>0</v>
      </c>
      <c r="CA164" s="203">
        <f>IF(AND(CA$2&gt;$D164,CA$2&lt;=EOMONTH($D164,MatCF)),MIN(CA$77-SUM(CA$92:CA163),$F164-SUM($G164:BZ164)),0)</f>
        <v>0</v>
      </c>
      <c r="CB164" s="203">
        <f ca="1">IF(AND(CB$2&gt;$D164,CB$2&lt;=EOMONTH($D164,MatCF)),MIN(CB$77-SUM(CB$92:CB163),$F164-SUM($G164:CA164)),0)</f>
        <v>0</v>
      </c>
      <c r="CC164" s="203">
        <f ca="1">IF(AND(CC$2&gt;$D164,CC$2&lt;=EOMONTH($D164,MatCF)),MIN(CC$77-SUM(CC$92:CC163),$F164-SUM($G164:CB164)),0)</f>
        <v>0</v>
      </c>
      <c r="CD164" s="203">
        <f ca="1">IF(AND(CD$2&gt;$D164,CD$2&lt;=EOMONTH($D164,MatCF)),MIN(CD$77-SUM(CD$92:CD163),$F164-SUM($G164:CC164)),0)</f>
        <v>0</v>
      </c>
      <c r="CE164" s="203">
        <f ca="1">IF(AND(CE$2&gt;$D164,CE$2&lt;=EOMONTH($D164,MatCF)),MIN(CE$77-SUM(CE$92:CE163),$F164-SUM($G164:CD164)),0)</f>
        <v>0</v>
      </c>
      <c r="CF164" s="203">
        <f ca="1">IF(AND(CF$2&gt;$D164,CF$2&lt;=EOMONTH($D164,MatCF)),MIN(CF$77-SUM(CF$92:CF163),$F164-SUM($G164:CE164)),0)</f>
        <v>0</v>
      </c>
      <c r="CG164" s="203">
        <f ca="1">IF(AND(CG$2&gt;$D164,CG$2&lt;=EOMONTH($D164,MatCF)),MIN(CG$77-SUM(CG$92:CG163),$F164-SUM($G164:CF164)),0)</f>
        <v>0</v>
      </c>
      <c r="CH164" s="203">
        <f ca="1">IF(AND(CH$2&gt;$D164,CH$2&lt;=EOMONTH($D164,MatCF)),MIN(CH$77-SUM(CH$92:CH163),$F164-SUM($G164:CG164)),0)</f>
        <v>0</v>
      </c>
      <c r="CI164" s="203">
        <f ca="1">IF(AND(CI$2&gt;$D164,CI$2&lt;=EOMONTH($D164,MatCF)),MIN(CI$77-SUM(CI$92:CI163),$F164-SUM($G164:CH164)),0)</f>
        <v>0</v>
      </c>
      <c r="CJ164" s="203">
        <f ca="1">IF(AND(CJ$2&gt;$D164,CJ$2&lt;=EOMONTH($D164,MatCF)),MIN(CJ$77-SUM(CJ$92:CJ163),$F164-SUM($G164:CI164)),0)</f>
        <v>0</v>
      </c>
      <c r="CK164" s="203">
        <f ca="1">IF(AND(CK$2&gt;$D164,CK$2&lt;=EOMONTH($D164,MatCF)),MIN(CK$77-SUM(CK$92:CK163),$F164-SUM($G164:CJ164)),0)</f>
        <v>0</v>
      </c>
      <c r="CL164" s="203">
        <f ca="1">IF(AND(CL$2&gt;$D164,CL$2&lt;=EOMONTH($D164,MatCF)),MIN(CL$77-SUM(CL$92:CL163),$F164-SUM($G164:CK164)),0)</f>
        <v>0</v>
      </c>
      <c r="CM164" s="203">
        <f ca="1">IF(AND(CM$2&gt;$D164,CM$2&lt;=EOMONTH($D164,MatCF)),MIN(CM$77-SUM(CM$92:CM163),$F164-SUM($G164:CL164)),0)</f>
        <v>0</v>
      </c>
      <c r="CN164" s="203">
        <f ca="1">IF(AND(CN$2&gt;$D164,CN$2&lt;=EOMONTH($D164,MatCF)),MIN(CN$77-SUM(CN$92:CN163),$F164-SUM($G164:CM164)),0)</f>
        <v>0</v>
      </c>
      <c r="CO164" s="203">
        <f ca="1">IF(AND(CO$2&gt;$D164,CO$2&lt;=EOMONTH($D164,MatCF)),MIN(CO$77-SUM(CO$92:CO163),$F164-SUM($G164:CN164)),0)</f>
        <v>0</v>
      </c>
      <c r="CP164" s="203">
        <f ca="1">IF(AND(CP$2&gt;$D164,CP$2&lt;=EOMONTH($D164,MatCF)),MIN(CP$77-SUM(CP$92:CP163),$F164-SUM($G164:CO164)),0)</f>
        <v>0</v>
      </c>
      <c r="CQ164" s="203">
        <f ca="1">IF(AND(CQ$2&gt;$D164,CQ$2&lt;=EOMONTH($D164,MatCF)),MIN(CQ$77-SUM(CQ$92:CQ163),$F164-SUM($G164:CP164)),0)</f>
        <v>0</v>
      </c>
      <c r="CR164" s="203">
        <f ca="1">IF(AND(CR$2&gt;$D164,CR$2&lt;=EOMONTH($D164,MatCF)),MIN(CR$77-SUM(CR$92:CR163),$F164-SUM($G164:CQ164)),0)</f>
        <v>0</v>
      </c>
      <c r="CS164" s="203">
        <f ca="1">IF(AND(CS$2&gt;$D164,CS$2&lt;=EOMONTH($D164,MatCF)),MIN(CS$77-SUM(CS$92:CS163),$F164-SUM($G164:CR164)),0)</f>
        <v>0</v>
      </c>
      <c r="CT164" s="203">
        <f ca="1">IF(AND(CT$2&gt;$D164,CT$2&lt;=EOMONTH($D164,MatCF)),MIN(CT$77-SUM(CT$92:CT163),$F164-SUM($G164:CS164)),0)</f>
        <v>0</v>
      </c>
      <c r="CU164" s="203">
        <f ca="1">IF(AND(CU$2&gt;$D164,CU$2&lt;=EOMONTH($D164,MatCF)),MIN(CU$77-SUM(CU$92:CU163),$F164-SUM($G164:CT164)),0)</f>
        <v>0</v>
      </c>
      <c r="CV164" s="203">
        <f ca="1">IF(AND(CV$2&gt;$D164,CV$2&lt;=EOMONTH($D164,MatCF)),MIN(CV$77-SUM(CV$92:CV163),$F164-SUM($G164:CU164)),0)</f>
        <v>0</v>
      </c>
      <c r="CW164" s="203">
        <f ca="1">IF(AND(CW$2&gt;$D164,CW$2&lt;=EOMONTH($D164,MatCF)),MIN(CW$77-SUM(CW$92:CW163),$F164-SUM($G164:CV164)),0)</f>
        <v>0</v>
      </c>
      <c r="CX164" s="203">
        <f ca="1">IF(AND(CX$2&gt;$D164,CX$2&lt;=EOMONTH($D164,MatCF)),MIN(CX$77-SUM(CX$92:CX163),$F164-SUM($G164:CW164)),0)</f>
        <v>0</v>
      </c>
      <c r="CY164" s="203">
        <f ca="1">IF(AND(CY$2&gt;$D164,CY$2&lt;=EOMONTH($D164,MatCF)),MIN(CY$77-SUM(CY$92:CY163),$F164-SUM($G164:CX164)),0)</f>
        <v>0</v>
      </c>
      <c r="CZ164" s="203">
        <f ca="1">IF(AND(CZ$2&gt;$D164,CZ$2&lt;=EOMONTH($D164,MatCF)),MIN(CZ$77-SUM(CZ$92:CZ163),$F164-SUM($G164:CY164)),0)</f>
        <v>0</v>
      </c>
      <c r="DA164" s="203">
        <f ca="1">IF(AND(DA$2&gt;$D164,DA$2&lt;=EOMONTH($D164,MatCF)),MIN(DA$77-SUM(DA$92:DA163),$F164-SUM($G164:CZ164)),0)</f>
        <v>0</v>
      </c>
      <c r="DB164" s="203">
        <f ca="1">IF(AND(DB$2&gt;$D164,DB$2&lt;=EOMONTH($D164,MatCF)),MIN(DB$77-SUM(DB$92:DB163),$F164-SUM($G164:DA164)),0)</f>
        <v>0</v>
      </c>
      <c r="DC164" s="203">
        <f ca="1">IF(AND(DC$2&gt;$D164,DC$2&lt;=EOMONTH($D164,MatCF)),MIN(DC$77-SUM(DC$92:DC163),$F164-SUM($G164:DB164)),0)</f>
        <v>0</v>
      </c>
      <c r="DD164" s="203">
        <f ca="1">IF(AND(DD$2&gt;$D164,DD$2&lt;=EOMONTH($D164,MatCF)),MIN(DD$77-SUM(DD$92:DD163),$F164-SUM($G164:DC164)),0)</f>
        <v>0</v>
      </c>
      <c r="DE164" s="203">
        <f ca="1">IF(AND(DE$2&gt;$D164,DE$2&lt;=EOMONTH($D164,MatCF)),MIN(DE$77-SUM(DE$92:DE163),$F164-SUM($G164:DD164)),0)</f>
        <v>0</v>
      </c>
      <c r="DF164" s="203">
        <f ca="1">IF(AND(DF$2&gt;$D164,DF$2&lt;=EOMONTH($D164,MatCF)),MIN(DF$77-SUM(DF$92:DF163),$F164-SUM($G164:DE164)),0)</f>
        <v>0</v>
      </c>
      <c r="DG164" s="203">
        <f ca="1">IF(AND(DG$2&gt;$D164,DG$2&lt;=EOMONTH($D164,MatCF)),MIN(DG$77-SUM(DG$92:DG163),$F164-SUM($G164:DF164)),0)</f>
        <v>0</v>
      </c>
      <c r="DH164" s="203">
        <f ca="1">IF(AND(DH$2&gt;$D164,DH$2&lt;=EOMONTH($D164,MatCF)),MIN(DH$77-SUM(DH$92:DH163),$F164-SUM($G164:DG164)),0)</f>
        <v>0</v>
      </c>
      <c r="DI164" s="203">
        <f ca="1">IF(AND(DI$2&gt;$D164,DI$2&lt;=EOMONTH($D164,MatCF)),MIN(DI$77-SUM(DI$92:DI163),$F164-SUM($G164:DH164)),0)</f>
        <v>0</v>
      </c>
      <c r="DJ164" s="203">
        <f ca="1">IF(AND(DJ$2&gt;$D164,DJ$2&lt;=EOMONTH($D164,MatCF)),MIN(DJ$77-SUM(DJ$92:DJ163),$F164-SUM($G164:DI164)),0)</f>
        <v>0</v>
      </c>
      <c r="DK164" s="203">
        <f ca="1">IF(AND(DK$2&gt;$D164,DK$2&lt;=EOMONTH($D164,MatCF)),MIN(DK$77-SUM(DK$92:DK163),$F164-SUM($G164:DJ164)),0)</f>
        <v>0</v>
      </c>
      <c r="DL164" s="203">
        <f ca="1">IF(AND(DL$2&gt;$D164,DL$2&lt;=EOMONTH($D164,MatCF)),MIN(DL$77-SUM(DL$92:DL163),$F164-SUM($G164:DK164)),0)</f>
        <v>0</v>
      </c>
      <c r="DM164" s="203">
        <f ca="1">IF(AND(DM$2&gt;$D164,DM$2&lt;=EOMONTH($D164,MatCF)),MIN(DM$77-SUM(DM$92:DM163),$F164-SUM($G164:DL164)),0)</f>
        <v>0</v>
      </c>
      <c r="DN164" s="203">
        <f ca="1">IF(AND(DN$2&gt;$D164,DN$2&lt;=EOMONTH($D164,MatCF)),MIN(DN$77-SUM(DN$92:DN163),$F164-SUM($G164:DM164)),0)</f>
        <v>0</v>
      </c>
      <c r="DO164" s="203">
        <f ca="1">IF(AND(DO$2&gt;$D164,DO$2&lt;=EOMONTH($D164,MatCF)),MIN(DO$77-SUM(DO$92:DO163),$F164-SUM($G164:DN164)),0)</f>
        <v>0</v>
      </c>
      <c r="DP164" s="203">
        <f ca="1">IF(AND(DP$2&gt;$D164,DP$2&lt;=EOMONTH($D164,MatCF)),MIN(DP$77-SUM(DP$92:DP163),$F164-SUM($G164:DO164)),0)</f>
        <v>0</v>
      </c>
      <c r="DQ164" s="203">
        <f ca="1">IF(AND(DQ$2&gt;$D164,DQ$2&lt;=EOMONTH($D164,MatCF)),MIN(DQ$77-SUM(DQ$92:DQ163),$F164-SUM($G164:DP164)),0)</f>
        <v>0</v>
      </c>
      <c r="DR164" s="203">
        <f ca="1">IF(AND(DR$2&gt;$D164,DR$2&lt;=EOMONTH($D164,MatCF)),MIN(DR$77-SUM(DR$92:DR163),$F164-SUM($G164:DQ164)),0)</f>
        <v>0</v>
      </c>
      <c r="DS164" s="203">
        <f ca="1">IF(AND(DS$2&gt;$D164,DS$2&lt;=EOMONTH($D164,MatCF)),MIN(DS$77-SUM(DS$92:DS163),$F164-SUM($G164:DR164)),0)</f>
        <v>0</v>
      </c>
    </row>
    <row r="165" spans="1:123" ht="12.5" x14ac:dyDescent="0.25">
      <c r="A165" s="171">
        <f t="shared" si="682"/>
        <v>73</v>
      </c>
      <c r="B165" s="171"/>
      <c r="C165" s="171"/>
      <c r="D165" s="226">
        <v>50586</v>
      </c>
      <c r="E165" s="171"/>
      <c r="F165" s="203">
        <f ca="1"/>
        <v>0</v>
      </c>
      <c r="G165" s="171"/>
      <c r="H165" s="203">
        <f>IF(AND(H$2&gt;$D165,H$2&lt;=EOMONTH($D165,MatCF)),MIN(H$77-SUM(H$92:H164),$F165-SUM(G165:$G165)),0)</f>
        <v>0</v>
      </c>
      <c r="I165" s="203">
        <f>IF(AND(I$2&gt;$D165,I$2&lt;=EOMONTH($D165,MatCF)),MIN(I$77-SUM(I$92:I164),$F165-SUM($G165:H165)),0)</f>
        <v>0</v>
      </c>
      <c r="J165" s="203">
        <f>IF(AND(J$2&gt;$D165,J$2&lt;=EOMONTH($D165,MatCF)),MIN(J$77-SUM(J$92:J164),$F165-SUM($G165:I165)),0)</f>
        <v>0</v>
      </c>
      <c r="K165" s="203">
        <f>IF(AND(K$2&gt;$D165,K$2&lt;=EOMONTH($D165,MatCF)),MIN(K$77-SUM(K$92:K164),$F165-SUM($G165:J165)),0)</f>
        <v>0</v>
      </c>
      <c r="L165" s="203">
        <f>IF(AND(L$2&gt;$D165,L$2&lt;=EOMONTH($D165,MatCF)),MIN(L$77-SUM(L$92:L164),$F165-SUM($G165:K165)),0)</f>
        <v>0</v>
      </c>
      <c r="M165" s="203">
        <f>IF(AND(M$2&gt;$D165,M$2&lt;=EOMONTH($D165,MatCF)),MIN(M$77-SUM(M$92:M164),$F165-SUM($G165:L165)),0)</f>
        <v>0</v>
      </c>
      <c r="N165" s="203">
        <f>IF(AND(N$2&gt;$D165,N$2&lt;=EOMONTH($D165,MatCF)),MIN(N$77-SUM(N$92:N164),$F165-SUM($G165:M165)),0)</f>
        <v>0</v>
      </c>
      <c r="O165" s="203">
        <f>IF(AND(O$2&gt;$D165,O$2&lt;=EOMONTH($D165,MatCF)),MIN(O$77-SUM(O$92:O164),$F165-SUM($G165:N165)),0)</f>
        <v>0</v>
      </c>
      <c r="P165" s="203">
        <f>IF(AND(P$2&gt;$D165,P$2&lt;=EOMONTH($D165,MatCF)),MIN(P$77-SUM(P$92:P164),$F165-SUM($G165:O165)),0)</f>
        <v>0</v>
      </c>
      <c r="Q165" s="203">
        <f>IF(AND(Q$2&gt;$D165,Q$2&lt;=EOMONTH($D165,MatCF)),MIN(Q$77-SUM(Q$92:Q164),$F165-SUM($G165:P165)),0)</f>
        <v>0</v>
      </c>
      <c r="R165" s="203">
        <f>IF(AND(R$2&gt;$D165,R$2&lt;=EOMONTH($D165,MatCF)),MIN(R$77-SUM(R$92:R164),$F165-SUM($G165:Q165)),0)</f>
        <v>0</v>
      </c>
      <c r="S165" s="203">
        <f>IF(AND(S$2&gt;$D165,S$2&lt;=EOMONTH($D165,MatCF)),MIN(S$77-SUM(S$92:S164),$F165-SUM($G165:R165)),0)</f>
        <v>0</v>
      </c>
      <c r="T165" s="203">
        <f>IF(AND(T$2&gt;$D165,T$2&lt;=EOMONTH($D165,MatCF)),MIN(T$77-SUM(T$92:T164),$F165-SUM($G165:S165)),0)</f>
        <v>0</v>
      </c>
      <c r="U165" s="203">
        <f>IF(AND(U$2&gt;$D165,U$2&lt;=EOMONTH($D165,MatCF)),MIN(U$77-SUM(U$92:U164),$F165-SUM($G165:T165)),0)</f>
        <v>0</v>
      </c>
      <c r="V165" s="203">
        <f>IF(AND(V$2&gt;$D165,V$2&lt;=EOMONTH($D165,MatCF)),MIN(V$77-SUM(V$92:V164),$F165-SUM($G165:U165)),0)</f>
        <v>0</v>
      </c>
      <c r="W165" s="203">
        <f>IF(AND(W$2&gt;$D165,W$2&lt;=EOMONTH($D165,MatCF)),MIN(W$77-SUM(W$92:W164),$F165-SUM($G165:V165)),0)</f>
        <v>0</v>
      </c>
      <c r="X165" s="203">
        <f>IF(AND(X$2&gt;$D165,X$2&lt;=EOMONTH($D165,MatCF)),MIN(X$77-SUM(X$92:X164),$F165-SUM($G165:W165)),0)</f>
        <v>0</v>
      </c>
      <c r="Y165" s="203">
        <f>IF(AND(Y$2&gt;$D165,Y$2&lt;=EOMONTH($D165,MatCF)),MIN(Y$77-SUM(Y$92:Y164),$F165-SUM($G165:X165)),0)</f>
        <v>0</v>
      </c>
      <c r="Z165" s="203">
        <f>IF(AND(Z$2&gt;$D165,Z$2&lt;=EOMONTH($D165,MatCF)),MIN(Z$77-SUM(Z$92:Z164),$F165-SUM($G165:Y165)),0)</f>
        <v>0</v>
      </c>
      <c r="AA165" s="203">
        <f>IF(AND(AA$2&gt;$D165,AA$2&lt;=EOMONTH($D165,MatCF)),MIN(AA$77-SUM(AA$92:AA164),$F165-SUM($G165:Z165)),0)</f>
        <v>0</v>
      </c>
      <c r="AB165" s="203">
        <f>IF(AND(AB$2&gt;$D165,AB$2&lt;=EOMONTH($D165,MatCF)),MIN(AB$77-SUM(AB$92:AB164),$F165-SUM($G165:AA165)),0)</f>
        <v>0</v>
      </c>
      <c r="AC165" s="203">
        <f>IF(AND(AC$2&gt;$D165,AC$2&lt;=EOMONTH($D165,MatCF)),MIN(AC$77-SUM(AC$92:AC164),$F165-SUM($G165:AB165)),0)</f>
        <v>0</v>
      </c>
      <c r="AD165" s="203">
        <f>IF(AND(AD$2&gt;$D165,AD$2&lt;=EOMONTH($D165,MatCF)),MIN(AD$77-SUM(AD$92:AD164),$F165-SUM($G165:AC165)),0)</f>
        <v>0</v>
      </c>
      <c r="AE165" s="203">
        <f>IF(AND(AE$2&gt;$D165,AE$2&lt;=EOMONTH($D165,MatCF)),MIN(AE$77-SUM(AE$92:AE164),$F165-SUM($G165:AD165)),0)</f>
        <v>0</v>
      </c>
      <c r="AF165" s="203">
        <f>IF(AND(AF$2&gt;$D165,AF$2&lt;=EOMONTH($D165,MatCF)),MIN(AF$77-SUM(AF$92:AF164),$F165-SUM($G165:AE165)),0)</f>
        <v>0</v>
      </c>
      <c r="AG165" s="203">
        <f>IF(AND(AG$2&gt;$D165,AG$2&lt;=EOMONTH($D165,MatCF)),MIN(AG$77-SUM(AG$92:AG164),$F165-SUM($G165:AF165)),0)</f>
        <v>0</v>
      </c>
      <c r="AH165" s="203">
        <f>IF(AND(AH$2&gt;$D165,AH$2&lt;=EOMONTH($D165,MatCF)),MIN(AH$77-SUM(AH$92:AH164),$F165-SUM($G165:AG165)),0)</f>
        <v>0</v>
      </c>
      <c r="AI165" s="203">
        <f>IF(AND(AI$2&gt;$D165,AI$2&lt;=EOMONTH($D165,MatCF)),MIN(AI$77-SUM(AI$92:AI164),$F165-SUM($G165:AH165)),0)</f>
        <v>0</v>
      </c>
      <c r="AJ165" s="203">
        <f>IF(AND(AJ$2&gt;$D165,AJ$2&lt;=EOMONTH($D165,MatCF)),MIN(AJ$77-SUM(AJ$92:AJ164),$F165-SUM($G165:AI165)),0)</f>
        <v>0</v>
      </c>
      <c r="AK165" s="203">
        <f>IF(AND(AK$2&gt;$D165,AK$2&lt;=EOMONTH($D165,MatCF)),MIN(AK$77-SUM(AK$92:AK164),$F165-SUM($G165:AJ165)),0)</f>
        <v>0</v>
      </c>
      <c r="AL165" s="203">
        <f>IF(AND(AL$2&gt;$D165,AL$2&lt;=EOMONTH($D165,MatCF)),MIN(AL$77-SUM(AL$92:AL164),$F165-SUM($G165:AK165)),0)</f>
        <v>0</v>
      </c>
      <c r="AM165" s="203">
        <f>IF(AND(AM$2&gt;$D165,AM$2&lt;=EOMONTH($D165,MatCF)),MIN(AM$77-SUM(AM$92:AM164),$F165-SUM($G165:AL165)),0)</f>
        <v>0</v>
      </c>
      <c r="AN165" s="203">
        <f>IF(AND(AN$2&gt;$D165,AN$2&lt;=EOMONTH($D165,MatCF)),MIN(AN$77-SUM(AN$92:AN164),$F165-SUM($G165:AM165)),0)</f>
        <v>0</v>
      </c>
      <c r="AO165" s="203">
        <f>IF(AND(AO$2&gt;$D165,AO$2&lt;=EOMONTH($D165,MatCF)),MIN(AO$77-SUM(AO$92:AO164),$F165-SUM($G165:AN165)),0)</f>
        <v>0</v>
      </c>
      <c r="AP165" s="203">
        <f>IF(AND(AP$2&gt;$D165,AP$2&lt;=EOMONTH($D165,MatCF)),MIN(AP$77-SUM(AP$92:AP164),$F165-SUM($G165:AO165)),0)</f>
        <v>0</v>
      </c>
      <c r="AQ165" s="203">
        <f>IF(AND(AQ$2&gt;$D165,AQ$2&lt;=EOMONTH($D165,MatCF)),MIN(AQ$77-SUM(AQ$92:AQ164),$F165-SUM($G165:AP165)),0)</f>
        <v>0</v>
      </c>
      <c r="AR165" s="203">
        <f>IF(AND(AR$2&gt;$D165,AR$2&lt;=EOMONTH($D165,MatCF)),MIN(AR$77-SUM(AR$92:AR164),$F165-SUM($G165:AQ165)),0)</f>
        <v>0</v>
      </c>
      <c r="AS165" s="203">
        <f>IF(AND(AS$2&gt;$D165,AS$2&lt;=EOMONTH($D165,MatCF)),MIN(AS$77-SUM(AS$92:AS164),$F165-SUM($G165:AR165)),0)</f>
        <v>0</v>
      </c>
      <c r="AT165" s="203">
        <f>IF(AND(AT$2&gt;$D165,AT$2&lt;=EOMONTH($D165,MatCF)),MIN(AT$77-SUM(AT$92:AT164),$F165-SUM($G165:AS165)),0)</f>
        <v>0</v>
      </c>
      <c r="AU165" s="203">
        <f>IF(AND(AU$2&gt;$D165,AU$2&lt;=EOMONTH($D165,MatCF)),MIN(AU$77-SUM(AU$92:AU164),$F165-SUM($G165:AT165)),0)</f>
        <v>0</v>
      </c>
      <c r="AV165" s="203">
        <f>IF(AND(AV$2&gt;$D165,AV$2&lt;=EOMONTH($D165,MatCF)),MIN(AV$77-SUM(AV$92:AV164),$F165-SUM($G165:AU165)),0)</f>
        <v>0</v>
      </c>
      <c r="AW165" s="203">
        <f>IF(AND(AW$2&gt;$D165,AW$2&lt;=EOMONTH($D165,MatCF)),MIN(AW$77-SUM(AW$92:AW164),$F165-SUM($G165:AV165)),0)</f>
        <v>0</v>
      </c>
      <c r="AX165" s="203">
        <f>IF(AND(AX$2&gt;$D165,AX$2&lt;=EOMONTH($D165,MatCF)),MIN(AX$77-SUM(AX$92:AX164),$F165-SUM($G165:AW165)),0)</f>
        <v>0</v>
      </c>
      <c r="AY165" s="203">
        <f>IF(AND(AY$2&gt;$D165,AY$2&lt;=EOMONTH($D165,MatCF)),MIN(AY$77-SUM(AY$92:AY164),$F165-SUM($G165:AX165)),0)</f>
        <v>0</v>
      </c>
      <c r="AZ165" s="203">
        <f>IF(AND(AZ$2&gt;$D165,AZ$2&lt;=EOMONTH($D165,MatCF)),MIN(AZ$77-SUM(AZ$92:AZ164),$F165-SUM($G165:AY165)),0)</f>
        <v>0</v>
      </c>
      <c r="BA165" s="203">
        <f>IF(AND(BA$2&gt;$D165,BA$2&lt;=EOMONTH($D165,MatCF)),MIN(BA$77-SUM(BA$92:BA164),$F165-SUM($G165:AZ165)),0)</f>
        <v>0</v>
      </c>
      <c r="BB165" s="203">
        <f>IF(AND(BB$2&gt;$D165,BB$2&lt;=EOMONTH($D165,MatCF)),MIN(BB$77-SUM(BB$92:BB164),$F165-SUM($G165:BA165)),0)</f>
        <v>0</v>
      </c>
      <c r="BC165" s="203">
        <f>IF(AND(BC$2&gt;$D165,BC$2&lt;=EOMONTH($D165,MatCF)),MIN(BC$77-SUM(BC$92:BC164),$F165-SUM($G165:BB165)),0)</f>
        <v>0</v>
      </c>
      <c r="BD165" s="203">
        <f>IF(AND(BD$2&gt;$D165,BD$2&lt;=EOMONTH($D165,MatCF)),MIN(BD$77-SUM(BD$92:BD164),$F165-SUM($G165:BC165)),0)</f>
        <v>0</v>
      </c>
      <c r="BE165" s="203">
        <f>IF(AND(BE$2&gt;$D165,BE$2&lt;=EOMONTH($D165,MatCF)),MIN(BE$77-SUM(BE$92:BE164),$F165-SUM($G165:BD165)),0)</f>
        <v>0</v>
      </c>
      <c r="BF165" s="203">
        <f>IF(AND(BF$2&gt;$D165,BF$2&lt;=EOMONTH($D165,MatCF)),MIN(BF$77-SUM(BF$92:BF164),$F165-SUM($G165:BE165)),0)</f>
        <v>0</v>
      </c>
      <c r="BG165" s="203">
        <f>IF(AND(BG$2&gt;$D165,BG$2&lt;=EOMONTH($D165,MatCF)),MIN(BG$77-SUM(BG$92:BG164),$F165-SUM($G165:BF165)),0)</f>
        <v>0</v>
      </c>
      <c r="BH165" s="203">
        <f>IF(AND(BH$2&gt;$D165,BH$2&lt;=EOMONTH($D165,MatCF)),MIN(BH$77-SUM(BH$92:BH164),$F165-SUM($G165:BG165)),0)</f>
        <v>0</v>
      </c>
      <c r="BI165" s="203">
        <f>IF(AND(BI$2&gt;$D165,BI$2&lt;=EOMONTH($D165,MatCF)),MIN(BI$77-SUM(BI$92:BI164),$F165-SUM($G165:BH165)),0)</f>
        <v>0</v>
      </c>
      <c r="BJ165" s="203">
        <f>IF(AND(BJ$2&gt;$D165,BJ$2&lt;=EOMONTH($D165,MatCF)),MIN(BJ$77-SUM(BJ$92:BJ164),$F165-SUM($G165:BI165)),0)</f>
        <v>0</v>
      </c>
      <c r="BK165" s="203">
        <f>IF(AND(BK$2&gt;$D165,BK$2&lt;=EOMONTH($D165,MatCF)),MIN(BK$77-SUM(BK$92:BK164),$F165-SUM($G165:BJ165)),0)</f>
        <v>0</v>
      </c>
      <c r="BL165" s="203">
        <f>IF(AND(BL$2&gt;$D165,BL$2&lt;=EOMONTH($D165,MatCF)),MIN(BL$77-SUM(BL$92:BL164),$F165-SUM($G165:BK165)),0)</f>
        <v>0</v>
      </c>
      <c r="BM165" s="203">
        <f>IF(AND(BM$2&gt;$D165,BM$2&lt;=EOMONTH($D165,MatCF)),MIN(BM$77-SUM(BM$92:BM164),$F165-SUM($G165:BL165)),0)</f>
        <v>0</v>
      </c>
      <c r="BN165" s="203">
        <f>IF(AND(BN$2&gt;$D165,BN$2&lt;=EOMONTH($D165,MatCF)),MIN(BN$77-SUM(BN$92:BN164),$F165-SUM($G165:BM165)),0)</f>
        <v>0</v>
      </c>
      <c r="BO165" s="203">
        <f>IF(AND(BO$2&gt;$D165,BO$2&lt;=EOMONTH($D165,MatCF)),MIN(BO$77-SUM(BO$92:BO164),$F165-SUM($G165:BN165)),0)</f>
        <v>0</v>
      </c>
      <c r="BP165" s="203">
        <f>IF(AND(BP$2&gt;$D165,BP$2&lt;=EOMONTH($D165,MatCF)),MIN(BP$77-SUM(BP$92:BP164),$F165-SUM($G165:BO165)),0)</f>
        <v>0</v>
      </c>
      <c r="BQ165" s="203">
        <f>IF(AND(BQ$2&gt;$D165,BQ$2&lt;=EOMONTH($D165,MatCF)),MIN(BQ$77-SUM(BQ$92:BQ164),$F165-SUM($G165:BP165)),0)</f>
        <v>0</v>
      </c>
      <c r="BR165" s="203">
        <f>IF(AND(BR$2&gt;$D165,BR$2&lt;=EOMONTH($D165,MatCF)),MIN(BR$77-SUM(BR$92:BR164),$F165-SUM($G165:BQ165)),0)</f>
        <v>0</v>
      </c>
      <c r="BS165" s="203">
        <f>IF(AND(BS$2&gt;$D165,BS$2&lt;=EOMONTH($D165,MatCF)),MIN(BS$77-SUM(BS$92:BS164),$F165-SUM($G165:BR165)),0)</f>
        <v>0</v>
      </c>
      <c r="BT165" s="203">
        <f>IF(AND(BT$2&gt;$D165,BT$2&lt;=EOMONTH($D165,MatCF)),MIN(BT$77-SUM(BT$92:BT164),$F165-SUM($G165:BS165)),0)</f>
        <v>0</v>
      </c>
      <c r="BU165" s="203">
        <f>IF(AND(BU$2&gt;$D165,BU$2&lt;=EOMONTH($D165,MatCF)),MIN(BU$77-SUM(BU$92:BU164),$F165-SUM($G165:BT165)),0)</f>
        <v>0</v>
      </c>
      <c r="BV165" s="203">
        <f>IF(AND(BV$2&gt;$D165,BV$2&lt;=EOMONTH($D165,MatCF)),MIN(BV$77-SUM(BV$92:BV164),$F165-SUM($G165:BU165)),0)</f>
        <v>0</v>
      </c>
      <c r="BW165" s="203">
        <f>IF(AND(BW$2&gt;$D165,BW$2&lt;=EOMONTH($D165,MatCF)),MIN(BW$77-SUM(BW$92:BW164),$F165-SUM($G165:BV165)),0)</f>
        <v>0</v>
      </c>
      <c r="BX165" s="203">
        <f>IF(AND(BX$2&gt;$D165,BX$2&lt;=EOMONTH($D165,MatCF)),MIN(BX$77-SUM(BX$92:BX164),$F165-SUM($G165:BW165)),0)</f>
        <v>0</v>
      </c>
      <c r="BY165" s="203">
        <f>IF(AND(BY$2&gt;$D165,BY$2&lt;=EOMONTH($D165,MatCF)),MIN(BY$77-SUM(BY$92:BY164),$F165-SUM($G165:BX165)),0)</f>
        <v>0</v>
      </c>
      <c r="BZ165" s="203">
        <f>IF(AND(BZ$2&gt;$D165,BZ$2&lt;=EOMONTH($D165,MatCF)),MIN(BZ$77-SUM(BZ$92:BZ164),$F165-SUM($G165:BY165)),0)</f>
        <v>0</v>
      </c>
      <c r="CA165" s="203">
        <f>IF(AND(CA$2&gt;$D165,CA$2&lt;=EOMONTH($D165,MatCF)),MIN(CA$77-SUM(CA$92:CA164),$F165-SUM($G165:BZ165)),0)</f>
        <v>0</v>
      </c>
      <c r="CB165" s="203">
        <f>IF(AND(CB$2&gt;$D165,CB$2&lt;=EOMONTH($D165,MatCF)),MIN(CB$77-SUM(CB$92:CB164),$F165-SUM($G165:CA165)),0)</f>
        <v>0</v>
      </c>
      <c r="CC165" s="203">
        <f ca="1">IF(AND(CC$2&gt;$D165,CC$2&lt;=EOMONTH($D165,MatCF)),MIN(CC$77-SUM(CC$92:CC164),$F165-SUM($G165:CB165)),0)</f>
        <v>0</v>
      </c>
      <c r="CD165" s="203">
        <f ca="1">IF(AND(CD$2&gt;$D165,CD$2&lt;=EOMONTH($D165,MatCF)),MIN(CD$77-SUM(CD$92:CD164),$F165-SUM($G165:CC165)),0)</f>
        <v>0</v>
      </c>
      <c r="CE165" s="203">
        <f ca="1">IF(AND(CE$2&gt;$D165,CE$2&lt;=EOMONTH($D165,MatCF)),MIN(CE$77-SUM(CE$92:CE164),$F165-SUM($G165:CD165)),0)</f>
        <v>0</v>
      </c>
      <c r="CF165" s="203">
        <f ca="1">IF(AND(CF$2&gt;$D165,CF$2&lt;=EOMONTH($D165,MatCF)),MIN(CF$77-SUM(CF$92:CF164),$F165-SUM($G165:CE165)),0)</f>
        <v>0</v>
      </c>
      <c r="CG165" s="203">
        <f ca="1">IF(AND(CG$2&gt;$D165,CG$2&lt;=EOMONTH($D165,MatCF)),MIN(CG$77-SUM(CG$92:CG164),$F165-SUM($G165:CF165)),0)</f>
        <v>0</v>
      </c>
      <c r="CH165" s="203">
        <f ca="1">IF(AND(CH$2&gt;$D165,CH$2&lt;=EOMONTH($D165,MatCF)),MIN(CH$77-SUM(CH$92:CH164),$F165-SUM($G165:CG165)),0)</f>
        <v>0</v>
      </c>
      <c r="CI165" s="203">
        <f ca="1">IF(AND(CI$2&gt;$D165,CI$2&lt;=EOMONTH($D165,MatCF)),MIN(CI$77-SUM(CI$92:CI164),$F165-SUM($G165:CH165)),0)</f>
        <v>0</v>
      </c>
      <c r="CJ165" s="203">
        <f ca="1">IF(AND(CJ$2&gt;$D165,CJ$2&lt;=EOMONTH($D165,MatCF)),MIN(CJ$77-SUM(CJ$92:CJ164),$F165-SUM($G165:CI165)),0)</f>
        <v>0</v>
      </c>
      <c r="CK165" s="203">
        <f ca="1">IF(AND(CK$2&gt;$D165,CK$2&lt;=EOMONTH($D165,MatCF)),MIN(CK$77-SUM(CK$92:CK164),$F165-SUM($G165:CJ165)),0)</f>
        <v>0</v>
      </c>
      <c r="CL165" s="203">
        <f ca="1">IF(AND(CL$2&gt;$D165,CL$2&lt;=EOMONTH($D165,MatCF)),MIN(CL$77-SUM(CL$92:CL164),$F165-SUM($G165:CK165)),0)</f>
        <v>0</v>
      </c>
      <c r="CM165" s="203">
        <f ca="1">IF(AND(CM$2&gt;$D165,CM$2&lt;=EOMONTH($D165,MatCF)),MIN(CM$77-SUM(CM$92:CM164),$F165-SUM($G165:CL165)),0)</f>
        <v>0</v>
      </c>
      <c r="CN165" s="203">
        <f ca="1">IF(AND(CN$2&gt;$D165,CN$2&lt;=EOMONTH($D165,MatCF)),MIN(CN$77-SUM(CN$92:CN164),$F165-SUM($G165:CM165)),0)</f>
        <v>0</v>
      </c>
      <c r="CO165" s="203">
        <f ca="1">IF(AND(CO$2&gt;$D165,CO$2&lt;=EOMONTH($D165,MatCF)),MIN(CO$77-SUM(CO$92:CO164),$F165-SUM($G165:CN165)),0)</f>
        <v>0</v>
      </c>
      <c r="CP165" s="203">
        <f ca="1">IF(AND(CP$2&gt;$D165,CP$2&lt;=EOMONTH($D165,MatCF)),MIN(CP$77-SUM(CP$92:CP164),$F165-SUM($G165:CO165)),0)</f>
        <v>0</v>
      </c>
      <c r="CQ165" s="203">
        <f ca="1">IF(AND(CQ$2&gt;$D165,CQ$2&lt;=EOMONTH($D165,MatCF)),MIN(CQ$77-SUM(CQ$92:CQ164),$F165-SUM($G165:CP165)),0)</f>
        <v>0</v>
      </c>
      <c r="CR165" s="203">
        <f ca="1">IF(AND(CR$2&gt;$D165,CR$2&lt;=EOMONTH($D165,MatCF)),MIN(CR$77-SUM(CR$92:CR164),$F165-SUM($G165:CQ165)),0)</f>
        <v>0</v>
      </c>
      <c r="CS165" s="203">
        <f ca="1">IF(AND(CS$2&gt;$D165,CS$2&lt;=EOMONTH($D165,MatCF)),MIN(CS$77-SUM(CS$92:CS164),$F165-SUM($G165:CR165)),0)</f>
        <v>0</v>
      </c>
      <c r="CT165" s="203">
        <f ca="1">IF(AND(CT$2&gt;$D165,CT$2&lt;=EOMONTH($D165,MatCF)),MIN(CT$77-SUM(CT$92:CT164),$F165-SUM($G165:CS165)),0)</f>
        <v>0</v>
      </c>
      <c r="CU165" s="203">
        <f ca="1">IF(AND(CU$2&gt;$D165,CU$2&lt;=EOMONTH($D165,MatCF)),MIN(CU$77-SUM(CU$92:CU164),$F165-SUM($G165:CT165)),0)</f>
        <v>0</v>
      </c>
      <c r="CV165" s="203">
        <f ca="1">IF(AND(CV$2&gt;$D165,CV$2&lt;=EOMONTH($D165,MatCF)),MIN(CV$77-SUM(CV$92:CV164),$F165-SUM($G165:CU165)),0)</f>
        <v>0</v>
      </c>
      <c r="CW165" s="203">
        <f ca="1">IF(AND(CW$2&gt;$D165,CW$2&lt;=EOMONTH($D165,MatCF)),MIN(CW$77-SUM(CW$92:CW164),$F165-SUM($G165:CV165)),0)</f>
        <v>0</v>
      </c>
      <c r="CX165" s="203">
        <f ca="1">IF(AND(CX$2&gt;$D165,CX$2&lt;=EOMONTH($D165,MatCF)),MIN(CX$77-SUM(CX$92:CX164),$F165-SUM($G165:CW165)),0)</f>
        <v>0</v>
      </c>
      <c r="CY165" s="203">
        <f ca="1">IF(AND(CY$2&gt;$D165,CY$2&lt;=EOMONTH($D165,MatCF)),MIN(CY$77-SUM(CY$92:CY164),$F165-SUM($G165:CX165)),0)</f>
        <v>0</v>
      </c>
      <c r="CZ165" s="203">
        <f ca="1">IF(AND(CZ$2&gt;$D165,CZ$2&lt;=EOMONTH($D165,MatCF)),MIN(CZ$77-SUM(CZ$92:CZ164),$F165-SUM($G165:CY165)),0)</f>
        <v>0</v>
      </c>
      <c r="DA165" s="203">
        <f ca="1">IF(AND(DA$2&gt;$D165,DA$2&lt;=EOMONTH($D165,MatCF)),MIN(DA$77-SUM(DA$92:DA164),$F165-SUM($G165:CZ165)),0)</f>
        <v>0</v>
      </c>
      <c r="DB165" s="203">
        <f ca="1">IF(AND(DB$2&gt;$D165,DB$2&lt;=EOMONTH($D165,MatCF)),MIN(DB$77-SUM(DB$92:DB164),$F165-SUM($G165:DA165)),0)</f>
        <v>0</v>
      </c>
      <c r="DC165" s="203">
        <f ca="1">IF(AND(DC$2&gt;$D165,DC$2&lt;=EOMONTH($D165,MatCF)),MIN(DC$77-SUM(DC$92:DC164),$F165-SUM($G165:DB165)),0)</f>
        <v>0</v>
      </c>
      <c r="DD165" s="203">
        <f ca="1">IF(AND(DD$2&gt;$D165,DD$2&lt;=EOMONTH($D165,MatCF)),MIN(DD$77-SUM(DD$92:DD164),$F165-SUM($G165:DC165)),0)</f>
        <v>0</v>
      </c>
      <c r="DE165" s="203">
        <f ca="1">IF(AND(DE$2&gt;$D165,DE$2&lt;=EOMONTH($D165,MatCF)),MIN(DE$77-SUM(DE$92:DE164),$F165-SUM($G165:DD165)),0)</f>
        <v>0</v>
      </c>
      <c r="DF165" s="203">
        <f ca="1">IF(AND(DF$2&gt;$D165,DF$2&lt;=EOMONTH($D165,MatCF)),MIN(DF$77-SUM(DF$92:DF164),$F165-SUM($G165:DE165)),0)</f>
        <v>0</v>
      </c>
      <c r="DG165" s="203">
        <f ca="1">IF(AND(DG$2&gt;$D165,DG$2&lt;=EOMONTH($D165,MatCF)),MIN(DG$77-SUM(DG$92:DG164),$F165-SUM($G165:DF165)),0)</f>
        <v>0</v>
      </c>
      <c r="DH165" s="203">
        <f ca="1">IF(AND(DH$2&gt;$D165,DH$2&lt;=EOMONTH($D165,MatCF)),MIN(DH$77-SUM(DH$92:DH164),$F165-SUM($G165:DG165)),0)</f>
        <v>0</v>
      </c>
      <c r="DI165" s="203">
        <f ca="1">IF(AND(DI$2&gt;$D165,DI$2&lt;=EOMONTH($D165,MatCF)),MIN(DI$77-SUM(DI$92:DI164),$F165-SUM($G165:DH165)),0)</f>
        <v>0</v>
      </c>
      <c r="DJ165" s="203">
        <f ca="1">IF(AND(DJ$2&gt;$D165,DJ$2&lt;=EOMONTH($D165,MatCF)),MIN(DJ$77-SUM(DJ$92:DJ164),$F165-SUM($G165:DI165)),0)</f>
        <v>0</v>
      </c>
      <c r="DK165" s="203">
        <f ca="1">IF(AND(DK$2&gt;$D165,DK$2&lt;=EOMONTH($D165,MatCF)),MIN(DK$77-SUM(DK$92:DK164),$F165-SUM($G165:DJ165)),0)</f>
        <v>0</v>
      </c>
      <c r="DL165" s="203">
        <f ca="1">IF(AND(DL$2&gt;$D165,DL$2&lt;=EOMONTH($D165,MatCF)),MIN(DL$77-SUM(DL$92:DL164),$F165-SUM($G165:DK165)),0)</f>
        <v>0</v>
      </c>
      <c r="DM165" s="203">
        <f ca="1">IF(AND(DM$2&gt;$D165,DM$2&lt;=EOMONTH($D165,MatCF)),MIN(DM$77-SUM(DM$92:DM164),$F165-SUM($G165:DL165)),0)</f>
        <v>0</v>
      </c>
      <c r="DN165" s="203">
        <f ca="1">IF(AND(DN$2&gt;$D165,DN$2&lt;=EOMONTH($D165,MatCF)),MIN(DN$77-SUM(DN$92:DN164),$F165-SUM($G165:DM165)),0)</f>
        <v>0</v>
      </c>
      <c r="DO165" s="203">
        <f ca="1">IF(AND(DO$2&gt;$D165,DO$2&lt;=EOMONTH($D165,MatCF)),MIN(DO$77-SUM(DO$92:DO164),$F165-SUM($G165:DN165)),0)</f>
        <v>0</v>
      </c>
      <c r="DP165" s="203">
        <f ca="1">IF(AND(DP$2&gt;$D165,DP$2&lt;=EOMONTH($D165,MatCF)),MIN(DP$77-SUM(DP$92:DP164),$F165-SUM($G165:DO165)),0)</f>
        <v>0</v>
      </c>
      <c r="DQ165" s="203">
        <f ca="1">IF(AND(DQ$2&gt;$D165,DQ$2&lt;=EOMONTH($D165,MatCF)),MIN(DQ$77-SUM(DQ$92:DQ164),$F165-SUM($G165:DP165)),0)</f>
        <v>0</v>
      </c>
      <c r="DR165" s="203">
        <f ca="1">IF(AND(DR$2&gt;$D165,DR$2&lt;=EOMONTH($D165,MatCF)),MIN(DR$77-SUM(DR$92:DR164),$F165-SUM($G165:DQ165)),0)</f>
        <v>0</v>
      </c>
      <c r="DS165" s="203">
        <f ca="1">IF(AND(DS$2&gt;$D165,DS$2&lt;=EOMONTH($D165,MatCF)),MIN(DS$77-SUM(DS$92:DS164),$F165-SUM($G165:DR165)),0)</f>
        <v>0</v>
      </c>
    </row>
    <row r="166" spans="1:123" ht="12.5" x14ac:dyDescent="0.25">
      <c r="A166" s="171">
        <f t="shared" si="682"/>
        <v>74</v>
      </c>
      <c r="B166" s="171"/>
      <c r="C166" s="171"/>
      <c r="D166" s="226">
        <v>50678</v>
      </c>
      <c r="E166" s="171"/>
      <c r="F166" s="203">
        <f ca="1"/>
        <v>0</v>
      </c>
      <c r="G166" s="171"/>
      <c r="H166" s="203">
        <f>IF(AND(H$2&gt;$D166,H$2&lt;=EOMONTH($D166,MatCF)),MIN(H$77-SUM(H$92:H165),$F166-SUM(G166:$G166)),0)</f>
        <v>0</v>
      </c>
      <c r="I166" s="203">
        <f>IF(AND(I$2&gt;$D166,I$2&lt;=EOMONTH($D166,MatCF)),MIN(I$77-SUM(I$92:I165),$F166-SUM($G166:H166)),0)</f>
        <v>0</v>
      </c>
      <c r="J166" s="203">
        <f>IF(AND(J$2&gt;$D166,J$2&lt;=EOMONTH($D166,MatCF)),MIN(J$77-SUM(J$92:J165),$F166-SUM($G166:I166)),0)</f>
        <v>0</v>
      </c>
      <c r="K166" s="203">
        <f>IF(AND(K$2&gt;$D166,K$2&lt;=EOMONTH($D166,MatCF)),MIN(K$77-SUM(K$92:K165),$F166-SUM($G166:J166)),0)</f>
        <v>0</v>
      </c>
      <c r="L166" s="203">
        <f>IF(AND(L$2&gt;$D166,L$2&lt;=EOMONTH($D166,MatCF)),MIN(L$77-SUM(L$92:L165),$F166-SUM($G166:K166)),0)</f>
        <v>0</v>
      </c>
      <c r="M166" s="203">
        <f>IF(AND(M$2&gt;$D166,M$2&lt;=EOMONTH($D166,MatCF)),MIN(M$77-SUM(M$92:M165),$F166-SUM($G166:L166)),0)</f>
        <v>0</v>
      </c>
      <c r="N166" s="203">
        <f>IF(AND(N$2&gt;$D166,N$2&lt;=EOMONTH($D166,MatCF)),MIN(N$77-SUM(N$92:N165),$F166-SUM($G166:M166)),0)</f>
        <v>0</v>
      </c>
      <c r="O166" s="203">
        <f>IF(AND(O$2&gt;$D166,O$2&lt;=EOMONTH($D166,MatCF)),MIN(O$77-SUM(O$92:O165),$F166-SUM($G166:N166)),0)</f>
        <v>0</v>
      </c>
      <c r="P166" s="203">
        <f>IF(AND(P$2&gt;$D166,P$2&lt;=EOMONTH($D166,MatCF)),MIN(P$77-SUM(P$92:P165),$F166-SUM($G166:O166)),0)</f>
        <v>0</v>
      </c>
      <c r="Q166" s="203">
        <f>IF(AND(Q$2&gt;$D166,Q$2&lt;=EOMONTH($D166,MatCF)),MIN(Q$77-SUM(Q$92:Q165),$F166-SUM($G166:P166)),0)</f>
        <v>0</v>
      </c>
      <c r="R166" s="203">
        <f>IF(AND(R$2&gt;$D166,R$2&lt;=EOMONTH($D166,MatCF)),MIN(R$77-SUM(R$92:R165),$F166-SUM($G166:Q166)),0)</f>
        <v>0</v>
      </c>
      <c r="S166" s="203">
        <f>IF(AND(S$2&gt;$D166,S$2&lt;=EOMONTH($D166,MatCF)),MIN(S$77-SUM(S$92:S165),$F166-SUM($G166:R166)),0)</f>
        <v>0</v>
      </c>
      <c r="T166" s="203">
        <f>IF(AND(T$2&gt;$D166,T$2&lt;=EOMONTH($D166,MatCF)),MIN(T$77-SUM(T$92:T165),$F166-SUM($G166:S166)),0)</f>
        <v>0</v>
      </c>
      <c r="U166" s="203">
        <f>IF(AND(U$2&gt;$D166,U$2&lt;=EOMONTH($D166,MatCF)),MIN(U$77-SUM(U$92:U165),$F166-SUM($G166:T166)),0)</f>
        <v>0</v>
      </c>
      <c r="V166" s="203">
        <f>IF(AND(V$2&gt;$D166,V$2&lt;=EOMONTH($D166,MatCF)),MIN(V$77-SUM(V$92:V165),$F166-SUM($G166:U166)),0)</f>
        <v>0</v>
      </c>
      <c r="W166" s="203">
        <f>IF(AND(W$2&gt;$D166,W$2&lt;=EOMONTH($D166,MatCF)),MIN(W$77-SUM(W$92:W165),$F166-SUM($G166:V166)),0)</f>
        <v>0</v>
      </c>
      <c r="X166" s="203">
        <f>IF(AND(X$2&gt;$D166,X$2&lt;=EOMONTH($D166,MatCF)),MIN(X$77-SUM(X$92:X165),$F166-SUM($G166:W166)),0)</f>
        <v>0</v>
      </c>
      <c r="Y166" s="203">
        <f>IF(AND(Y$2&gt;$D166,Y$2&lt;=EOMONTH($D166,MatCF)),MIN(Y$77-SUM(Y$92:Y165),$F166-SUM($G166:X166)),0)</f>
        <v>0</v>
      </c>
      <c r="Z166" s="203">
        <f>IF(AND(Z$2&gt;$D166,Z$2&lt;=EOMONTH($D166,MatCF)),MIN(Z$77-SUM(Z$92:Z165),$F166-SUM($G166:Y166)),0)</f>
        <v>0</v>
      </c>
      <c r="AA166" s="203">
        <f>IF(AND(AA$2&gt;$D166,AA$2&lt;=EOMONTH($D166,MatCF)),MIN(AA$77-SUM(AA$92:AA165),$F166-SUM($G166:Z166)),0)</f>
        <v>0</v>
      </c>
      <c r="AB166" s="203">
        <f>IF(AND(AB$2&gt;$D166,AB$2&lt;=EOMONTH($D166,MatCF)),MIN(AB$77-SUM(AB$92:AB165),$F166-SUM($G166:AA166)),0)</f>
        <v>0</v>
      </c>
      <c r="AC166" s="203">
        <f>IF(AND(AC$2&gt;$D166,AC$2&lt;=EOMONTH($D166,MatCF)),MIN(AC$77-SUM(AC$92:AC165),$F166-SUM($G166:AB166)),0)</f>
        <v>0</v>
      </c>
      <c r="AD166" s="203">
        <f>IF(AND(AD$2&gt;$D166,AD$2&lt;=EOMONTH($D166,MatCF)),MIN(AD$77-SUM(AD$92:AD165),$F166-SUM($G166:AC166)),0)</f>
        <v>0</v>
      </c>
      <c r="AE166" s="203">
        <f>IF(AND(AE$2&gt;$D166,AE$2&lt;=EOMONTH($D166,MatCF)),MIN(AE$77-SUM(AE$92:AE165),$F166-SUM($G166:AD166)),0)</f>
        <v>0</v>
      </c>
      <c r="AF166" s="203">
        <f>IF(AND(AF$2&gt;$D166,AF$2&lt;=EOMONTH($D166,MatCF)),MIN(AF$77-SUM(AF$92:AF165),$F166-SUM($G166:AE166)),0)</f>
        <v>0</v>
      </c>
      <c r="AG166" s="203">
        <f>IF(AND(AG$2&gt;$D166,AG$2&lt;=EOMONTH($D166,MatCF)),MIN(AG$77-SUM(AG$92:AG165),$F166-SUM($G166:AF166)),0)</f>
        <v>0</v>
      </c>
      <c r="AH166" s="203">
        <f>IF(AND(AH$2&gt;$D166,AH$2&lt;=EOMONTH($D166,MatCF)),MIN(AH$77-SUM(AH$92:AH165),$F166-SUM($G166:AG166)),0)</f>
        <v>0</v>
      </c>
      <c r="AI166" s="203">
        <f>IF(AND(AI$2&gt;$D166,AI$2&lt;=EOMONTH($D166,MatCF)),MIN(AI$77-SUM(AI$92:AI165),$F166-SUM($G166:AH166)),0)</f>
        <v>0</v>
      </c>
      <c r="AJ166" s="203">
        <f>IF(AND(AJ$2&gt;$D166,AJ$2&lt;=EOMONTH($D166,MatCF)),MIN(AJ$77-SUM(AJ$92:AJ165),$F166-SUM($G166:AI166)),0)</f>
        <v>0</v>
      </c>
      <c r="AK166" s="203">
        <f>IF(AND(AK$2&gt;$D166,AK$2&lt;=EOMONTH($D166,MatCF)),MIN(AK$77-SUM(AK$92:AK165),$F166-SUM($G166:AJ166)),0)</f>
        <v>0</v>
      </c>
      <c r="AL166" s="203">
        <f>IF(AND(AL$2&gt;$D166,AL$2&lt;=EOMONTH($D166,MatCF)),MIN(AL$77-SUM(AL$92:AL165),$F166-SUM($G166:AK166)),0)</f>
        <v>0</v>
      </c>
      <c r="AM166" s="203">
        <f>IF(AND(AM$2&gt;$D166,AM$2&lt;=EOMONTH($D166,MatCF)),MIN(AM$77-SUM(AM$92:AM165),$F166-SUM($G166:AL166)),0)</f>
        <v>0</v>
      </c>
      <c r="AN166" s="203">
        <f>IF(AND(AN$2&gt;$D166,AN$2&lt;=EOMONTH($D166,MatCF)),MIN(AN$77-SUM(AN$92:AN165),$F166-SUM($G166:AM166)),0)</f>
        <v>0</v>
      </c>
      <c r="AO166" s="203">
        <f>IF(AND(AO$2&gt;$D166,AO$2&lt;=EOMONTH($D166,MatCF)),MIN(AO$77-SUM(AO$92:AO165),$F166-SUM($G166:AN166)),0)</f>
        <v>0</v>
      </c>
      <c r="AP166" s="203">
        <f>IF(AND(AP$2&gt;$D166,AP$2&lt;=EOMONTH($D166,MatCF)),MIN(AP$77-SUM(AP$92:AP165),$F166-SUM($G166:AO166)),0)</f>
        <v>0</v>
      </c>
      <c r="AQ166" s="203">
        <f>IF(AND(AQ$2&gt;$D166,AQ$2&lt;=EOMONTH($D166,MatCF)),MIN(AQ$77-SUM(AQ$92:AQ165),$F166-SUM($G166:AP166)),0)</f>
        <v>0</v>
      </c>
      <c r="AR166" s="203">
        <f>IF(AND(AR$2&gt;$D166,AR$2&lt;=EOMONTH($D166,MatCF)),MIN(AR$77-SUM(AR$92:AR165),$F166-SUM($G166:AQ166)),0)</f>
        <v>0</v>
      </c>
      <c r="AS166" s="203">
        <f>IF(AND(AS$2&gt;$D166,AS$2&lt;=EOMONTH($D166,MatCF)),MIN(AS$77-SUM(AS$92:AS165),$F166-SUM($G166:AR166)),0)</f>
        <v>0</v>
      </c>
      <c r="AT166" s="203">
        <f>IF(AND(AT$2&gt;$D166,AT$2&lt;=EOMONTH($D166,MatCF)),MIN(AT$77-SUM(AT$92:AT165),$F166-SUM($G166:AS166)),0)</f>
        <v>0</v>
      </c>
      <c r="AU166" s="203">
        <f>IF(AND(AU$2&gt;$D166,AU$2&lt;=EOMONTH($D166,MatCF)),MIN(AU$77-SUM(AU$92:AU165),$F166-SUM($G166:AT166)),0)</f>
        <v>0</v>
      </c>
      <c r="AV166" s="203">
        <f>IF(AND(AV$2&gt;$D166,AV$2&lt;=EOMONTH($D166,MatCF)),MIN(AV$77-SUM(AV$92:AV165),$F166-SUM($G166:AU166)),0)</f>
        <v>0</v>
      </c>
      <c r="AW166" s="203">
        <f>IF(AND(AW$2&gt;$D166,AW$2&lt;=EOMONTH($D166,MatCF)),MIN(AW$77-SUM(AW$92:AW165),$F166-SUM($G166:AV166)),0)</f>
        <v>0</v>
      </c>
      <c r="AX166" s="203">
        <f>IF(AND(AX$2&gt;$D166,AX$2&lt;=EOMONTH($D166,MatCF)),MIN(AX$77-SUM(AX$92:AX165),$F166-SUM($G166:AW166)),0)</f>
        <v>0</v>
      </c>
      <c r="AY166" s="203">
        <f>IF(AND(AY$2&gt;$D166,AY$2&lt;=EOMONTH($D166,MatCF)),MIN(AY$77-SUM(AY$92:AY165),$F166-SUM($G166:AX166)),0)</f>
        <v>0</v>
      </c>
      <c r="AZ166" s="203">
        <f>IF(AND(AZ$2&gt;$D166,AZ$2&lt;=EOMONTH($D166,MatCF)),MIN(AZ$77-SUM(AZ$92:AZ165),$F166-SUM($G166:AY166)),0)</f>
        <v>0</v>
      </c>
      <c r="BA166" s="203">
        <f>IF(AND(BA$2&gt;$D166,BA$2&lt;=EOMONTH($D166,MatCF)),MIN(BA$77-SUM(BA$92:BA165),$F166-SUM($G166:AZ166)),0)</f>
        <v>0</v>
      </c>
      <c r="BB166" s="203">
        <f>IF(AND(BB$2&gt;$D166,BB$2&lt;=EOMONTH($D166,MatCF)),MIN(BB$77-SUM(BB$92:BB165),$F166-SUM($G166:BA166)),0)</f>
        <v>0</v>
      </c>
      <c r="BC166" s="203">
        <f>IF(AND(BC$2&gt;$D166,BC$2&lt;=EOMONTH($D166,MatCF)),MIN(BC$77-SUM(BC$92:BC165),$F166-SUM($G166:BB166)),0)</f>
        <v>0</v>
      </c>
      <c r="BD166" s="203">
        <f>IF(AND(BD$2&gt;$D166,BD$2&lt;=EOMONTH($D166,MatCF)),MIN(BD$77-SUM(BD$92:BD165),$F166-SUM($G166:BC166)),0)</f>
        <v>0</v>
      </c>
      <c r="BE166" s="203">
        <f>IF(AND(BE$2&gt;$D166,BE$2&lt;=EOMONTH($D166,MatCF)),MIN(BE$77-SUM(BE$92:BE165),$F166-SUM($G166:BD166)),0)</f>
        <v>0</v>
      </c>
      <c r="BF166" s="203">
        <f>IF(AND(BF$2&gt;$D166,BF$2&lt;=EOMONTH($D166,MatCF)),MIN(BF$77-SUM(BF$92:BF165),$F166-SUM($G166:BE166)),0)</f>
        <v>0</v>
      </c>
      <c r="BG166" s="203">
        <f>IF(AND(BG$2&gt;$D166,BG$2&lt;=EOMONTH($D166,MatCF)),MIN(BG$77-SUM(BG$92:BG165),$F166-SUM($G166:BF166)),0)</f>
        <v>0</v>
      </c>
      <c r="BH166" s="203">
        <f>IF(AND(BH$2&gt;$D166,BH$2&lt;=EOMONTH($D166,MatCF)),MIN(BH$77-SUM(BH$92:BH165),$F166-SUM($G166:BG166)),0)</f>
        <v>0</v>
      </c>
      <c r="BI166" s="203">
        <f>IF(AND(BI$2&gt;$D166,BI$2&lt;=EOMONTH($D166,MatCF)),MIN(BI$77-SUM(BI$92:BI165),$F166-SUM($G166:BH166)),0)</f>
        <v>0</v>
      </c>
      <c r="BJ166" s="203">
        <f>IF(AND(BJ$2&gt;$D166,BJ$2&lt;=EOMONTH($D166,MatCF)),MIN(BJ$77-SUM(BJ$92:BJ165),$F166-SUM($G166:BI166)),0)</f>
        <v>0</v>
      </c>
      <c r="BK166" s="203">
        <f>IF(AND(BK$2&gt;$D166,BK$2&lt;=EOMONTH($D166,MatCF)),MIN(BK$77-SUM(BK$92:BK165),$F166-SUM($G166:BJ166)),0)</f>
        <v>0</v>
      </c>
      <c r="BL166" s="203">
        <f>IF(AND(BL$2&gt;$D166,BL$2&lt;=EOMONTH($D166,MatCF)),MIN(BL$77-SUM(BL$92:BL165),$F166-SUM($G166:BK166)),0)</f>
        <v>0</v>
      </c>
      <c r="BM166" s="203">
        <f>IF(AND(BM$2&gt;$D166,BM$2&lt;=EOMONTH($D166,MatCF)),MIN(BM$77-SUM(BM$92:BM165),$F166-SUM($G166:BL166)),0)</f>
        <v>0</v>
      </c>
      <c r="BN166" s="203">
        <f>IF(AND(BN$2&gt;$D166,BN$2&lt;=EOMONTH($D166,MatCF)),MIN(BN$77-SUM(BN$92:BN165),$F166-SUM($G166:BM166)),0)</f>
        <v>0</v>
      </c>
      <c r="BO166" s="203">
        <f>IF(AND(BO$2&gt;$D166,BO$2&lt;=EOMONTH($D166,MatCF)),MIN(BO$77-SUM(BO$92:BO165),$F166-SUM($G166:BN166)),0)</f>
        <v>0</v>
      </c>
      <c r="BP166" s="203">
        <f>IF(AND(BP$2&gt;$D166,BP$2&lt;=EOMONTH($D166,MatCF)),MIN(BP$77-SUM(BP$92:BP165),$F166-SUM($G166:BO166)),0)</f>
        <v>0</v>
      </c>
      <c r="BQ166" s="203">
        <f>IF(AND(BQ$2&gt;$D166,BQ$2&lt;=EOMONTH($D166,MatCF)),MIN(BQ$77-SUM(BQ$92:BQ165),$F166-SUM($G166:BP166)),0)</f>
        <v>0</v>
      </c>
      <c r="BR166" s="203">
        <f>IF(AND(BR$2&gt;$D166,BR$2&lt;=EOMONTH($D166,MatCF)),MIN(BR$77-SUM(BR$92:BR165),$F166-SUM($G166:BQ166)),0)</f>
        <v>0</v>
      </c>
      <c r="BS166" s="203">
        <f>IF(AND(BS$2&gt;$D166,BS$2&lt;=EOMONTH($D166,MatCF)),MIN(BS$77-SUM(BS$92:BS165),$F166-SUM($G166:BR166)),0)</f>
        <v>0</v>
      </c>
      <c r="BT166" s="203">
        <f>IF(AND(BT$2&gt;$D166,BT$2&lt;=EOMONTH($D166,MatCF)),MIN(BT$77-SUM(BT$92:BT165),$F166-SUM($G166:BS166)),0)</f>
        <v>0</v>
      </c>
      <c r="BU166" s="203">
        <f>IF(AND(BU$2&gt;$D166,BU$2&lt;=EOMONTH($D166,MatCF)),MIN(BU$77-SUM(BU$92:BU165),$F166-SUM($G166:BT166)),0)</f>
        <v>0</v>
      </c>
      <c r="BV166" s="203">
        <f>IF(AND(BV$2&gt;$D166,BV$2&lt;=EOMONTH($D166,MatCF)),MIN(BV$77-SUM(BV$92:BV165),$F166-SUM($G166:BU166)),0)</f>
        <v>0</v>
      </c>
      <c r="BW166" s="203">
        <f>IF(AND(BW$2&gt;$D166,BW$2&lt;=EOMONTH($D166,MatCF)),MIN(BW$77-SUM(BW$92:BW165),$F166-SUM($G166:BV166)),0)</f>
        <v>0</v>
      </c>
      <c r="BX166" s="203">
        <f>IF(AND(BX$2&gt;$D166,BX$2&lt;=EOMONTH($D166,MatCF)),MIN(BX$77-SUM(BX$92:BX165),$F166-SUM($G166:BW166)),0)</f>
        <v>0</v>
      </c>
      <c r="BY166" s="203">
        <f>IF(AND(BY$2&gt;$D166,BY$2&lt;=EOMONTH($D166,MatCF)),MIN(BY$77-SUM(BY$92:BY165),$F166-SUM($G166:BX166)),0)</f>
        <v>0</v>
      </c>
      <c r="BZ166" s="203">
        <f>IF(AND(BZ$2&gt;$D166,BZ$2&lt;=EOMONTH($D166,MatCF)),MIN(BZ$77-SUM(BZ$92:BZ165),$F166-SUM($G166:BY166)),0)</f>
        <v>0</v>
      </c>
      <c r="CA166" s="203">
        <f>IF(AND(CA$2&gt;$D166,CA$2&lt;=EOMONTH($D166,MatCF)),MIN(CA$77-SUM(CA$92:CA165),$F166-SUM($G166:BZ166)),0)</f>
        <v>0</v>
      </c>
      <c r="CB166" s="203">
        <f>IF(AND(CB$2&gt;$D166,CB$2&lt;=EOMONTH($D166,MatCF)),MIN(CB$77-SUM(CB$92:CB165),$F166-SUM($G166:CA166)),0)</f>
        <v>0</v>
      </c>
      <c r="CC166" s="203">
        <f>IF(AND(CC$2&gt;$D166,CC$2&lt;=EOMONTH($D166,MatCF)),MIN(CC$77-SUM(CC$92:CC165),$F166-SUM($G166:CB166)),0)</f>
        <v>0</v>
      </c>
      <c r="CD166" s="203">
        <f ca="1">IF(AND(CD$2&gt;$D166,CD$2&lt;=EOMONTH($D166,MatCF)),MIN(CD$77-SUM(CD$92:CD165),$F166-SUM($G166:CC166)),0)</f>
        <v>0</v>
      </c>
      <c r="CE166" s="203">
        <f ca="1">IF(AND(CE$2&gt;$D166,CE$2&lt;=EOMONTH($D166,MatCF)),MIN(CE$77-SUM(CE$92:CE165),$F166-SUM($G166:CD166)),0)</f>
        <v>0</v>
      </c>
      <c r="CF166" s="203">
        <f ca="1">IF(AND(CF$2&gt;$D166,CF$2&lt;=EOMONTH($D166,MatCF)),MIN(CF$77-SUM(CF$92:CF165),$F166-SUM($G166:CE166)),0)</f>
        <v>0</v>
      </c>
      <c r="CG166" s="203">
        <f ca="1">IF(AND(CG$2&gt;$D166,CG$2&lt;=EOMONTH($D166,MatCF)),MIN(CG$77-SUM(CG$92:CG165),$F166-SUM($G166:CF166)),0)</f>
        <v>0</v>
      </c>
      <c r="CH166" s="203">
        <f ca="1">IF(AND(CH$2&gt;$D166,CH$2&lt;=EOMONTH($D166,MatCF)),MIN(CH$77-SUM(CH$92:CH165),$F166-SUM($G166:CG166)),0)</f>
        <v>0</v>
      </c>
      <c r="CI166" s="203">
        <f ca="1">IF(AND(CI$2&gt;$D166,CI$2&lt;=EOMONTH($D166,MatCF)),MIN(CI$77-SUM(CI$92:CI165),$F166-SUM($G166:CH166)),0)</f>
        <v>0</v>
      </c>
      <c r="CJ166" s="203">
        <f ca="1">IF(AND(CJ$2&gt;$D166,CJ$2&lt;=EOMONTH($D166,MatCF)),MIN(CJ$77-SUM(CJ$92:CJ165),$F166-SUM($G166:CI166)),0)</f>
        <v>0</v>
      </c>
      <c r="CK166" s="203">
        <f ca="1">IF(AND(CK$2&gt;$D166,CK$2&lt;=EOMONTH($D166,MatCF)),MIN(CK$77-SUM(CK$92:CK165),$F166-SUM($G166:CJ166)),0)</f>
        <v>0</v>
      </c>
      <c r="CL166" s="203">
        <f ca="1">IF(AND(CL$2&gt;$D166,CL$2&lt;=EOMONTH($D166,MatCF)),MIN(CL$77-SUM(CL$92:CL165),$F166-SUM($G166:CK166)),0)</f>
        <v>0</v>
      </c>
      <c r="CM166" s="203">
        <f ca="1">IF(AND(CM$2&gt;$D166,CM$2&lt;=EOMONTH($D166,MatCF)),MIN(CM$77-SUM(CM$92:CM165),$F166-SUM($G166:CL166)),0)</f>
        <v>0</v>
      </c>
      <c r="CN166" s="203">
        <f ca="1">IF(AND(CN$2&gt;$D166,CN$2&lt;=EOMONTH($D166,MatCF)),MIN(CN$77-SUM(CN$92:CN165),$F166-SUM($G166:CM166)),0)</f>
        <v>0</v>
      </c>
      <c r="CO166" s="203">
        <f ca="1">IF(AND(CO$2&gt;$D166,CO$2&lt;=EOMONTH($D166,MatCF)),MIN(CO$77-SUM(CO$92:CO165),$F166-SUM($G166:CN166)),0)</f>
        <v>0</v>
      </c>
      <c r="CP166" s="203">
        <f ca="1">IF(AND(CP$2&gt;$D166,CP$2&lt;=EOMONTH($D166,MatCF)),MIN(CP$77-SUM(CP$92:CP165),$F166-SUM($G166:CO166)),0)</f>
        <v>0</v>
      </c>
      <c r="CQ166" s="203">
        <f ca="1">IF(AND(CQ$2&gt;$D166,CQ$2&lt;=EOMONTH($D166,MatCF)),MIN(CQ$77-SUM(CQ$92:CQ165),$F166-SUM($G166:CP166)),0)</f>
        <v>0</v>
      </c>
      <c r="CR166" s="203">
        <f ca="1">IF(AND(CR$2&gt;$D166,CR$2&lt;=EOMONTH($D166,MatCF)),MIN(CR$77-SUM(CR$92:CR165),$F166-SUM($G166:CQ166)),0)</f>
        <v>0</v>
      </c>
      <c r="CS166" s="203">
        <f ca="1">IF(AND(CS$2&gt;$D166,CS$2&lt;=EOMONTH($D166,MatCF)),MIN(CS$77-SUM(CS$92:CS165),$F166-SUM($G166:CR166)),0)</f>
        <v>0</v>
      </c>
      <c r="CT166" s="203">
        <f ca="1">IF(AND(CT$2&gt;$D166,CT$2&lt;=EOMONTH($D166,MatCF)),MIN(CT$77-SUM(CT$92:CT165),$F166-SUM($G166:CS166)),0)</f>
        <v>0</v>
      </c>
      <c r="CU166" s="203">
        <f ca="1">IF(AND(CU$2&gt;$D166,CU$2&lt;=EOMONTH($D166,MatCF)),MIN(CU$77-SUM(CU$92:CU165),$F166-SUM($G166:CT166)),0)</f>
        <v>0</v>
      </c>
      <c r="CV166" s="203">
        <f ca="1">IF(AND(CV$2&gt;$D166,CV$2&lt;=EOMONTH($D166,MatCF)),MIN(CV$77-SUM(CV$92:CV165),$F166-SUM($G166:CU166)),0)</f>
        <v>0</v>
      </c>
      <c r="CW166" s="203">
        <f ca="1">IF(AND(CW$2&gt;$D166,CW$2&lt;=EOMONTH($D166,MatCF)),MIN(CW$77-SUM(CW$92:CW165),$F166-SUM($G166:CV166)),0)</f>
        <v>0</v>
      </c>
      <c r="CX166" s="203">
        <f ca="1">IF(AND(CX$2&gt;$D166,CX$2&lt;=EOMONTH($D166,MatCF)),MIN(CX$77-SUM(CX$92:CX165),$F166-SUM($G166:CW166)),0)</f>
        <v>0</v>
      </c>
      <c r="CY166" s="203">
        <f ca="1">IF(AND(CY$2&gt;$D166,CY$2&lt;=EOMONTH($D166,MatCF)),MIN(CY$77-SUM(CY$92:CY165),$F166-SUM($G166:CX166)),0)</f>
        <v>0</v>
      </c>
      <c r="CZ166" s="203">
        <f ca="1">IF(AND(CZ$2&gt;$D166,CZ$2&lt;=EOMONTH($D166,MatCF)),MIN(CZ$77-SUM(CZ$92:CZ165),$F166-SUM($G166:CY166)),0)</f>
        <v>0</v>
      </c>
      <c r="DA166" s="203">
        <f ca="1">IF(AND(DA$2&gt;$D166,DA$2&lt;=EOMONTH($D166,MatCF)),MIN(DA$77-SUM(DA$92:DA165),$F166-SUM($G166:CZ166)),0)</f>
        <v>0</v>
      </c>
      <c r="DB166" s="203">
        <f ca="1">IF(AND(DB$2&gt;$D166,DB$2&lt;=EOMONTH($D166,MatCF)),MIN(DB$77-SUM(DB$92:DB165),$F166-SUM($G166:DA166)),0)</f>
        <v>0</v>
      </c>
      <c r="DC166" s="203">
        <f ca="1">IF(AND(DC$2&gt;$D166,DC$2&lt;=EOMONTH($D166,MatCF)),MIN(DC$77-SUM(DC$92:DC165),$F166-SUM($G166:DB166)),0)</f>
        <v>0</v>
      </c>
      <c r="DD166" s="203">
        <f ca="1">IF(AND(DD$2&gt;$D166,DD$2&lt;=EOMONTH($D166,MatCF)),MIN(DD$77-SUM(DD$92:DD165),$F166-SUM($G166:DC166)),0)</f>
        <v>0</v>
      </c>
      <c r="DE166" s="203">
        <f ca="1">IF(AND(DE$2&gt;$D166,DE$2&lt;=EOMONTH($D166,MatCF)),MIN(DE$77-SUM(DE$92:DE165),$F166-SUM($G166:DD166)),0)</f>
        <v>0</v>
      </c>
      <c r="DF166" s="203">
        <f ca="1">IF(AND(DF$2&gt;$D166,DF$2&lt;=EOMONTH($D166,MatCF)),MIN(DF$77-SUM(DF$92:DF165),$F166-SUM($G166:DE166)),0)</f>
        <v>0</v>
      </c>
      <c r="DG166" s="203">
        <f ca="1">IF(AND(DG$2&gt;$D166,DG$2&lt;=EOMONTH($D166,MatCF)),MIN(DG$77-SUM(DG$92:DG165),$F166-SUM($G166:DF166)),0)</f>
        <v>0</v>
      </c>
      <c r="DH166" s="203">
        <f ca="1">IF(AND(DH$2&gt;$D166,DH$2&lt;=EOMONTH($D166,MatCF)),MIN(DH$77-SUM(DH$92:DH165),$F166-SUM($G166:DG166)),0)</f>
        <v>0</v>
      </c>
      <c r="DI166" s="203">
        <f ca="1">IF(AND(DI$2&gt;$D166,DI$2&lt;=EOMONTH($D166,MatCF)),MIN(DI$77-SUM(DI$92:DI165),$F166-SUM($G166:DH166)),0)</f>
        <v>0</v>
      </c>
      <c r="DJ166" s="203">
        <f ca="1">IF(AND(DJ$2&gt;$D166,DJ$2&lt;=EOMONTH($D166,MatCF)),MIN(DJ$77-SUM(DJ$92:DJ165),$F166-SUM($G166:DI166)),0)</f>
        <v>0</v>
      </c>
      <c r="DK166" s="203">
        <f ca="1">IF(AND(DK$2&gt;$D166,DK$2&lt;=EOMONTH($D166,MatCF)),MIN(DK$77-SUM(DK$92:DK165),$F166-SUM($G166:DJ166)),0)</f>
        <v>0</v>
      </c>
      <c r="DL166" s="203">
        <f ca="1">IF(AND(DL$2&gt;$D166,DL$2&lt;=EOMONTH($D166,MatCF)),MIN(DL$77-SUM(DL$92:DL165),$F166-SUM($G166:DK166)),0)</f>
        <v>0</v>
      </c>
      <c r="DM166" s="203">
        <f ca="1">IF(AND(DM$2&gt;$D166,DM$2&lt;=EOMONTH($D166,MatCF)),MIN(DM$77-SUM(DM$92:DM165),$F166-SUM($G166:DL166)),0)</f>
        <v>0</v>
      </c>
      <c r="DN166" s="203">
        <f ca="1">IF(AND(DN$2&gt;$D166,DN$2&lt;=EOMONTH($D166,MatCF)),MIN(DN$77-SUM(DN$92:DN165),$F166-SUM($G166:DM166)),0)</f>
        <v>0</v>
      </c>
      <c r="DO166" s="203">
        <f ca="1">IF(AND(DO$2&gt;$D166,DO$2&lt;=EOMONTH($D166,MatCF)),MIN(DO$77-SUM(DO$92:DO165),$F166-SUM($G166:DN166)),0)</f>
        <v>0</v>
      </c>
      <c r="DP166" s="203">
        <f ca="1">IF(AND(DP$2&gt;$D166,DP$2&lt;=EOMONTH($D166,MatCF)),MIN(DP$77-SUM(DP$92:DP165),$F166-SUM($G166:DO166)),0)</f>
        <v>0</v>
      </c>
      <c r="DQ166" s="203">
        <f ca="1">IF(AND(DQ$2&gt;$D166,DQ$2&lt;=EOMONTH($D166,MatCF)),MIN(DQ$77-SUM(DQ$92:DQ165),$F166-SUM($G166:DP166)),0)</f>
        <v>0</v>
      </c>
      <c r="DR166" s="203">
        <f ca="1">IF(AND(DR$2&gt;$D166,DR$2&lt;=EOMONTH($D166,MatCF)),MIN(DR$77-SUM(DR$92:DR165),$F166-SUM($G166:DQ166)),0)</f>
        <v>0</v>
      </c>
      <c r="DS166" s="203">
        <f ca="1">IF(AND(DS$2&gt;$D166,DS$2&lt;=EOMONTH($D166,MatCF)),MIN(DS$77-SUM(DS$92:DS165),$F166-SUM($G166:DR166)),0)</f>
        <v>0</v>
      </c>
    </row>
    <row r="167" spans="1:123" ht="12.5" x14ac:dyDescent="0.25">
      <c r="A167" s="171">
        <f t="shared" si="682"/>
        <v>75</v>
      </c>
      <c r="B167" s="171"/>
      <c r="C167" s="171"/>
      <c r="D167" s="226">
        <v>50770</v>
      </c>
      <c r="E167" s="171"/>
      <c r="F167" s="203">
        <f ca="1"/>
        <v>0</v>
      </c>
      <c r="G167" s="171"/>
      <c r="H167" s="203">
        <f>IF(AND(H$2&gt;$D167,H$2&lt;=EOMONTH($D167,MatCF)),MIN(H$77-SUM(H$92:H166),$F167-SUM(G167:$G167)),0)</f>
        <v>0</v>
      </c>
      <c r="I167" s="203">
        <f>IF(AND(I$2&gt;$D167,I$2&lt;=EOMONTH($D167,MatCF)),MIN(I$77-SUM(I$92:I166),$F167-SUM($G167:H167)),0)</f>
        <v>0</v>
      </c>
      <c r="J167" s="203">
        <f>IF(AND(J$2&gt;$D167,J$2&lt;=EOMONTH($D167,MatCF)),MIN(J$77-SUM(J$92:J166),$F167-SUM($G167:I167)),0)</f>
        <v>0</v>
      </c>
      <c r="K167" s="203">
        <f>IF(AND(K$2&gt;$D167,K$2&lt;=EOMONTH($D167,MatCF)),MIN(K$77-SUM(K$92:K166),$F167-SUM($G167:J167)),0)</f>
        <v>0</v>
      </c>
      <c r="L167" s="203">
        <f>IF(AND(L$2&gt;$D167,L$2&lt;=EOMONTH($D167,MatCF)),MIN(L$77-SUM(L$92:L166),$F167-SUM($G167:K167)),0)</f>
        <v>0</v>
      </c>
      <c r="M167" s="203">
        <f>IF(AND(M$2&gt;$D167,M$2&lt;=EOMONTH($D167,MatCF)),MIN(M$77-SUM(M$92:M166),$F167-SUM($G167:L167)),0)</f>
        <v>0</v>
      </c>
      <c r="N167" s="203">
        <f>IF(AND(N$2&gt;$D167,N$2&lt;=EOMONTH($D167,MatCF)),MIN(N$77-SUM(N$92:N166),$F167-SUM($G167:M167)),0)</f>
        <v>0</v>
      </c>
      <c r="O167" s="203">
        <f>IF(AND(O$2&gt;$D167,O$2&lt;=EOMONTH($D167,MatCF)),MIN(O$77-SUM(O$92:O166),$F167-SUM($G167:N167)),0)</f>
        <v>0</v>
      </c>
      <c r="P167" s="203">
        <f>IF(AND(P$2&gt;$D167,P$2&lt;=EOMONTH($D167,MatCF)),MIN(P$77-SUM(P$92:P166),$F167-SUM($G167:O167)),0)</f>
        <v>0</v>
      </c>
      <c r="Q167" s="203">
        <f>IF(AND(Q$2&gt;$D167,Q$2&lt;=EOMONTH($D167,MatCF)),MIN(Q$77-SUM(Q$92:Q166),$F167-SUM($G167:P167)),0)</f>
        <v>0</v>
      </c>
      <c r="R167" s="203">
        <f>IF(AND(R$2&gt;$D167,R$2&lt;=EOMONTH($D167,MatCF)),MIN(R$77-SUM(R$92:R166),$F167-SUM($G167:Q167)),0)</f>
        <v>0</v>
      </c>
      <c r="S167" s="203">
        <f>IF(AND(S$2&gt;$D167,S$2&lt;=EOMONTH($D167,MatCF)),MIN(S$77-SUM(S$92:S166),$F167-SUM($G167:R167)),0)</f>
        <v>0</v>
      </c>
      <c r="T167" s="203">
        <f>IF(AND(T$2&gt;$D167,T$2&lt;=EOMONTH($D167,MatCF)),MIN(T$77-SUM(T$92:T166),$F167-SUM($G167:S167)),0)</f>
        <v>0</v>
      </c>
      <c r="U167" s="203">
        <f>IF(AND(U$2&gt;$D167,U$2&lt;=EOMONTH($D167,MatCF)),MIN(U$77-SUM(U$92:U166),$F167-SUM($G167:T167)),0)</f>
        <v>0</v>
      </c>
      <c r="V167" s="203">
        <f>IF(AND(V$2&gt;$D167,V$2&lt;=EOMONTH($D167,MatCF)),MIN(V$77-SUM(V$92:V166),$F167-SUM($G167:U167)),0)</f>
        <v>0</v>
      </c>
      <c r="W167" s="203">
        <f>IF(AND(W$2&gt;$D167,W$2&lt;=EOMONTH($D167,MatCF)),MIN(W$77-SUM(W$92:W166),$F167-SUM($G167:V167)),0)</f>
        <v>0</v>
      </c>
      <c r="X167" s="203">
        <f>IF(AND(X$2&gt;$D167,X$2&lt;=EOMONTH($D167,MatCF)),MIN(X$77-SUM(X$92:X166),$F167-SUM($G167:W167)),0)</f>
        <v>0</v>
      </c>
      <c r="Y167" s="203">
        <f>IF(AND(Y$2&gt;$D167,Y$2&lt;=EOMONTH($D167,MatCF)),MIN(Y$77-SUM(Y$92:Y166),$F167-SUM($G167:X167)),0)</f>
        <v>0</v>
      </c>
      <c r="Z167" s="203">
        <f>IF(AND(Z$2&gt;$D167,Z$2&lt;=EOMONTH($D167,MatCF)),MIN(Z$77-SUM(Z$92:Z166),$F167-SUM($G167:Y167)),0)</f>
        <v>0</v>
      </c>
      <c r="AA167" s="203">
        <f>IF(AND(AA$2&gt;$D167,AA$2&lt;=EOMONTH($D167,MatCF)),MIN(AA$77-SUM(AA$92:AA166),$F167-SUM($G167:Z167)),0)</f>
        <v>0</v>
      </c>
      <c r="AB167" s="203">
        <f>IF(AND(AB$2&gt;$D167,AB$2&lt;=EOMONTH($D167,MatCF)),MIN(AB$77-SUM(AB$92:AB166),$F167-SUM($G167:AA167)),0)</f>
        <v>0</v>
      </c>
      <c r="AC167" s="203">
        <f>IF(AND(AC$2&gt;$D167,AC$2&lt;=EOMONTH($D167,MatCF)),MIN(AC$77-SUM(AC$92:AC166),$F167-SUM($G167:AB167)),0)</f>
        <v>0</v>
      </c>
      <c r="AD167" s="203">
        <f>IF(AND(AD$2&gt;$D167,AD$2&lt;=EOMONTH($D167,MatCF)),MIN(AD$77-SUM(AD$92:AD166),$F167-SUM($G167:AC167)),0)</f>
        <v>0</v>
      </c>
      <c r="AE167" s="203">
        <f>IF(AND(AE$2&gt;$D167,AE$2&lt;=EOMONTH($D167,MatCF)),MIN(AE$77-SUM(AE$92:AE166),$F167-SUM($G167:AD167)),0)</f>
        <v>0</v>
      </c>
      <c r="AF167" s="203">
        <f>IF(AND(AF$2&gt;$D167,AF$2&lt;=EOMONTH($D167,MatCF)),MIN(AF$77-SUM(AF$92:AF166),$F167-SUM($G167:AE167)),0)</f>
        <v>0</v>
      </c>
      <c r="AG167" s="203">
        <f>IF(AND(AG$2&gt;$D167,AG$2&lt;=EOMONTH($D167,MatCF)),MIN(AG$77-SUM(AG$92:AG166),$F167-SUM($G167:AF167)),0)</f>
        <v>0</v>
      </c>
      <c r="AH167" s="203">
        <f>IF(AND(AH$2&gt;$D167,AH$2&lt;=EOMONTH($D167,MatCF)),MIN(AH$77-SUM(AH$92:AH166),$F167-SUM($G167:AG167)),0)</f>
        <v>0</v>
      </c>
      <c r="AI167" s="203">
        <f>IF(AND(AI$2&gt;$D167,AI$2&lt;=EOMONTH($D167,MatCF)),MIN(AI$77-SUM(AI$92:AI166),$F167-SUM($G167:AH167)),0)</f>
        <v>0</v>
      </c>
      <c r="AJ167" s="203">
        <f>IF(AND(AJ$2&gt;$D167,AJ$2&lt;=EOMONTH($D167,MatCF)),MIN(AJ$77-SUM(AJ$92:AJ166),$F167-SUM($G167:AI167)),0)</f>
        <v>0</v>
      </c>
      <c r="AK167" s="203">
        <f>IF(AND(AK$2&gt;$D167,AK$2&lt;=EOMONTH($D167,MatCF)),MIN(AK$77-SUM(AK$92:AK166),$F167-SUM($G167:AJ167)),0)</f>
        <v>0</v>
      </c>
      <c r="AL167" s="203">
        <f>IF(AND(AL$2&gt;$D167,AL$2&lt;=EOMONTH($D167,MatCF)),MIN(AL$77-SUM(AL$92:AL166),$F167-SUM($G167:AK167)),0)</f>
        <v>0</v>
      </c>
      <c r="AM167" s="203">
        <f>IF(AND(AM$2&gt;$D167,AM$2&lt;=EOMONTH($D167,MatCF)),MIN(AM$77-SUM(AM$92:AM166),$F167-SUM($G167:AL167)),0)</f>
        <v>0</v>
      </c>
      <c r="AN167" s="203">
        <f>IF(AND(AN$2&gt;$D167,AN$2&lt;=EOMONTH($D167,MatCF)),MIN(AN$77-SUM(AN$92:AN166),$F167-SUM($G167:AM167)),0)</f>
        <v>0</v>
      </c>
      <c r="AO167" s="203">
        <f>IF(AND(AO$2&gt;$D167,AO$2&lt;=EOMONTH($D167,MatCF)),MIN(AO$77-SUM(AO$92:AO166),$F167-SUM($G167:AN167)),0)</f>
        <v>0</v>
      </c>
      <c r="AP167" s="203">
        <f>IF(AND(AP$2&gt;$D167,AP$2&lt;=EOMONTH($D167,MatCF)),MIN(AP$77-SUM(AP$92:AP166),$F167-SUM($G167:AO167)),0)</f>
        <v>0</v>
      </c>
      <c r="AQ167" s="203">
        <f>IF(AND(AQ$2&gt;$D167,AQ$2&lt;=EOMONTH($D167,MatCF)),MIN(AQ$77-SUM(AQ$92:AQ166),$F167-SUM($G167:AP167)),0)</f>
        <v>0</v>
      </c>
      <c r="AR167" s="203">
        <f>IF(AND(AR$2&gt;$D167,AR$2&lt;=EOMONTH($D167,MatCF)),MIN(AR$77-SUM(AR$92:AR166),$F167-SUM($G167:AQ167)),0)</f>
        <v>0</v>
      </c>
      <c r="AS167" s="203">
        <f>IF(AND(AS$2&gt;$D167,AS$2&lt;=EOMONTH($D167,MatCF)),MIN(AS$77-SUM(AS$92:AS166),$F167-SUM($G167:AR167)),0)</f>
        <v>0</v>
      </c>
      <c r="AT167" s="203">
        <f>IF(AND(AT$2&gt;$D167,AT$2&lt;=EOMONTH($D167,MatCF)),MIN(AT$77-SUM(AT$92:AT166),$F167-SUM($G167:AS167)),0)</f>
        <v>0</v>
      </c>
      <c r="AU167" s="203">
        <f>IF(AND(AU$2&gt;$D167,AU$2&lt;=EOMONTH($D167,MatCF)),MIN(AU$77-SUM(AU$92:AU166),$F167-SUM($G167:AT167)),0)</f>
        <v>0</v>
      </c>
      <c r="AV167" s="203">
        <f>IF(AND(AV$2&gt;$D167,AV$2&lt;=EOMONTH($D167,MatCF)),MIN(AV$77-SUM(AV$92:AV166),$F167-SUM($G167:AU167)),0)</f>
        <v>0</v>
      </c>
      <c r="AW167" s="203">
        <f>IF(AND(AW$2&gt;$D167,AW$2&lt;=EOMONTH($D167,MatCF)),MIN(AW$77-SUM(AW$92:AW166),$F167-SUM($G167:AV167)),0)</f>
        <v>0</v>
      </c>
      <c r="AX167" s="203">
        <f>IF(AND(AX$2&gt;$D167,AX$2&lt;=EOMONTH($D167,MatCF)),MIN(AX$77-SUM(AX$92:AX166),$F167-SUM($G167:AW167)),0)</f>
        <v>0</v>
      </c>
      <c r="AY167" s="203">
        <f>IF(AND(AY$2&gt;$D167,AY$2&lt;=EOMONTH($D167,MatCF)),MIN(AY$77-SUM(AY$92:AY166),$F167-SUM($G167:AX167)),0)</f>
        <v>0</v>
      </c>
      <c r="AZ167" s="203">
        <f>IF(AND(AZ$2&gt;$D167,AZ$2&lt;=EOMONTH($D167,MatCF)),MIN(AZ$77-SUM(AZ$92:AZ166),$F167-SUM($G167:AY167)),0)</f>
        <v>0</v>
      </c>
      <c r="BA167" s="203">
        <f>IF(AND(BA$2&gt;$D167,BA$2&lt;=EOMONTH($D167,MatCF)),MIN(BA$77-SUM(BA$92:BA166),$F167-SUM($G167:AZ167)),0)</f>
        <v>0</v>
      </c>
      <c r="BB167" s="203">
        <f>IF(AND(BB$2&gt;$D167,BB$2&lt;=EOMONTH($D167,MatCF)),MIN(BB$77-SUM(BB$92:BB166),$F167-SUM($G167:BA167)),0)</f>
        <v>0</v>
      </c>
      <c r="BC167" s="203">
        <f>IF(AND(BC$2&gt;$D167,BC$2&lt;=EOMONTH($D167,MatCF)),MIN(BC$77-SUM(BC$92:BC166),$F167-SUM($G167:BB167)),0)</f>
        <v>0</v>
      </c>
      <c r="BD167" s="203">
        <f>IF(AND(BD$2&gt;$D167,BD$2&lt;=EOMONTH($D167,MatCF)),MIN(BD$77-SUM(BD$92:BD166),$F167-SUM($G167:BC167)),0)</f>
        <v>0</v>
      </c>
      <c r="BE167" s="203">
        <f>IF(AND(BE$2&gt;$D167,BE$2&lt;=EOMONTH($D167,MatCF)),MIN(BE$77-SUM(BE$92:BE166),$F167-SUM($G167:BD167)),0)</f>
        <v>0</v>
      </c>
      <c r="BF167" s="203">
        <f>IF(AND(BF$2&gt;$D167,BF$2&lt;=EOMONTH($D167,MatCF)),MIN(BF$77-SUM(BF$92:BF166),$F167-SUM($G167:BE167)),0)</f>
        <v>0</v>
      </c>
      <c r="BG167" s="203">
        <f>IF(AND(BG$2&gt;$D167,BG$2&lt;=EOMONTH($D167,MatCF)),MIN(BG$77-SUM(BG$92:BG166),$F167-SUM($G167:BF167)),0)</f>
        <v>0</v>
      </c>
      <c r="BH167" s="203">
        <f>IF(AND(BH$2&gt;$D167,BH$2&lt;=EOMONTH($D167,MatCF)),MIN(BH$77-SUM(BH$92:BH166),$F167-SUM($G167:BG167)),0)</f>
        <v>0</v>
      </c>
      <c r="BI167" s="203">
        <f>IF(AND(BI$2&gt;$D167,BI$2&lt;=EOMONTH($D167,MatCF)),MIN(BI$77-SUM(BI$92:BI166),$F167-SUM($G167:BH167)),0)</f>
        <v>0</v>
      </c>
      <c r="BJ167" s="203">
        <f>IF(AND(BJ$2&gt;$D167,BJ$2&lt;=EOMONTH($D167,MatCF)),MIN(BJ$77-SUM(BJ$92:BJ166),$F167-SUM($G167:BI167)),0)</f>
        <v>0</v>
      </c>
      <c r="BK167" s="203">
        <f>IF(AND(BK$2&gt;$D167,BK$2&lt;=EOMONTH($D167,MatCF)),MIN(BK$77-SUM(BK$92:BK166),$F167-SUM($G167:BJ167)),0)</f>
        <v>0</v>
      </c>
      <c r="BL167" s="203">
        <f>IF(AND(BL$2&gt;$D167,BL$2&lt;=EOMONTH($D167,MatCF)),MIN(BL$77-SUM(BL$92:BL166),$F167-SUM($G167:BK167)),0)</f>
        <v>0</v>
      </c>
      <c r="BM167" s="203">
        <f>IF(AND(BM$2&gt;$D167,BM$2&lt;=EOMONTH($D167,MatCF)),MIN(BM$77-SUM(BM$92:BM166),$F167-SUM($G167:BL167)),0)</f>
        <v>0</v>
      </c>
      <c r="BN167" s="203">
        <f>IF(AND(BN$2&gt;$D167,BN$2&lt;=EOMONTH($D167,MatCF)),MIN(BN$77-SUM(BN$92:BN166),$F167-SUM($G167:BM167)),0)</f>
        <v>0</v>
      </c>
      <c r="BO167" s="203">
        <f>IF(AND(BO$2&gt;$D167,BO$2&lt;=EOMONTH($D167,MatCF)),MIN(BO$77-SUM(BO$92:BO166),$F167-SUM($G167:BN167)),0)</f>
        <v>0</v>
      </c>
      <c r="BP167" s="203">
        <f>IF(AND(BP$2&gt;$D167,BP$2&lt;=EOMONTH($D167,MatCF)),MIN(BP$77-SUM(BP$92:BP166),$F167-SUM($G167:BO167)),0)</f>
        <v>0</v>
      </c>
      <c r="BQ167" s="203">
        <f>IF(AND(BQ$2&gt;$D167,BQ$2&lt;=EOMONTH($D167,MatCF)),MIN(BQ$77-SUM(BQ$92:BQ166),$F167-SUM($G167:BP167)),0)</f>
        <v>0</v>
      </c>
      <c r="BR167" s="203">
        <f>IF(AND(BR$2&gt;$D167,BR$2&lt;=EOMONTH($D167,MatCF)),MIN(BR$77-SUM(BR$92:BR166),$F167-SUM($G167:BQ167)),0)</f>
        <v>0</v>
      </c>
      <c r="BS167" s="203">
        <f>IF(AND(BS$2&gt;$D167,BS$2&lt;=EOMONTH($D167,MatCF)),MIN(BS$77-SUM(BS$92:BS166),$F167-SUM($G167:BR167)),0)</f>
        <v>0</v>
      </c>
      <c r="BT167" s="203">
        <f>IF(AND(BT$2&gt;$D167,BT$2&lt;=EOMONTH($D167,MatCF)),MIN(BT$77-SUM(BT$92:BT166),$F167-SUM($G167:BS167)),0)</f>
        <v>0</v>
      </c>
      <c r="BU167" s="203">
        <f>IF(AND(BU$2&gt;$D167,BU$2&lt;=EOMONTH($D167,MatCF)),MIN(BU$77-SUM(BU$92:BU166),$F167-SUM($G167:BT167)),0)</f>
        <v>0</v>
      </c>
      <c r="BV167" s="203">
        <f>IF(AND(BV$2&gt;$D167,BV$2&lt;=EOMONTH($D167,MatCF)),MIN(BV$77-SUM(BV$92:BV166),$F167-SUM($G167:BU167)),0)</f>
        <v>0</v>
      </c>
      <c r="BW167" s="203">
        <f>IF(AND(BW$2&gt;$D167,BW$2&lt;=EOMONTH($D167,MatCF)),MIN(BW$77-SUM(BW$92:BW166),$F167-SUM($G167:BV167)),0)</f>
        <v>0</v>
      </c>
      <c r="BX167" s="203">
        <f>IF(AND(BX$2&gt;$D167,BX$2&lt;=EOMONTH($D167,MatCF)),MIN(BX$77-SUM(BX$92:BX166),$F167-SUM($G167:BW167)),0)</f>
        <v>0</v>
      </c>
      <c r="BY167" s="203">
        <f>IF(AND(BY$2&gt;$D167,BY$2&lt;=EOMONTH($D167,MatCF)),MIN(BY$77-SUM(BY$92:BY166),$F167-SUM($G167:BX167)),0)</f>
        <v>0</v>
      </c>
      <c r="BZ167" s="203">
        <f>IF(AND(BZ$2&gt;$D167,BZ$2&lt;=EOMONTH($D167,MatCF)),MIN(BZ$77-SUM(BZ$92:BZ166),$F167-SUM($G167:BY167)),0)</f>
        <v>0</v>
      </c>
      <c r="CA167" s="203">
        <f>IF(AND(CA$2&gt;$D167,CA$2&lt;=EOMONTH($D167,MatCF)),MIN(CA$77-SUM(CA$92:CA166),$F167-SUM($G167:BZ167)),0)</f>
        <v>0</v>
      </c>
      <c r="CB167" s="203">
        <f>IF(AND(CB$2&gt;$D167,CB$2&lt;=EOMONTH($D167,MatCF)),MIN(CB$77-SUM(CB$92:CB166),$F167-SUM($G167:CA167)),0)</f>
        <v>0</v>
      </c>
      <c r="CC167" s="203">
        <f>IF(AND(CC$2&gt;$D167,CC$2&lt;=EOMONTH($D167,MatCF)),MIN(CC$77-SUM(CC$92:CC166),$F167-SUM($G167:CB167)),0)</f>
        <v>0</v>
      </c>
      <c r="CD167" s="203">
        <f>IF(AND(CD$2&gt;$D167,CD$2&lt;=EOMONTH($D167,MatCF)),MIN(CD$77-SUM(CD$92:CD166),$F167-SUM($G167:CC167)),0)</f>
        <v>0</v>
      </c>
      <c r="CE167" s="203">
        <f ca="1">IF(AND(CE$2&gt;$D167,CE$2&lt;=EOMONTH($D167,MatCF)),MIN(CE$77-SUM(CE$92:CE166),$F167-SUM($G167:CD167)),0)</f>
        <v>0</v>
      </c>
      <c r="CF167" s="203">
        <f ca="1">IF(AND(CF$2&gt;$D167,CF$2&lt;=EOMONTH($D167,MatCF)),MIN(CF$77-SUM(CF$92:CF166),$F167-SUM($G167:CE167)),0)</f>
        <v>0</v>
      </c>
      <c r="CG167" s="203">
        <f ca="1">IF(AND(CG$2&gt;$D167,CG$2&lt;=EOMONTH($D167,MatCF)),MIN(CG$77-SUM(CG$92:CG166),$F167-SUM($G167:CF167)),0)</f>
        <v>0</v>
      </c>
      <c r="CH167" s="203">
        <f ca="1">IF(AND(CH$2&gt;$D167,CH$2&lt;=EOMONTH($D167,MatCF)),MIN(CH$77-SUM(CH$92:CH166),$F167-SUM($G167:CG167)),0)</f>
        <v>0</v>
      </c>
      <c r="CI167" s="203">
        <f ca="1">IF(AND(CI$2&gt;$D167,CI$2&lt;=EOMONTH($D167,MatCF)),MIN(CI$77-SUM(CI$92:CI166),$F167-SUM($G167:CH167)),0)</f>
        <v>0</v>
      </c>
      <c r="CJ167" s="203">
        <f ca="1">IF(AND(CJ$2&gt;$D167,CJ$2&lt;=EOMONTH($D167,MatCF)),MIN(CJ$77-SUM(CJ$92:CJ166),$F167-SUM($G167:CI167)),0)</f>
        <v>0</v>
      </c>
      <c r="CK167" s="203">
        <f ca="1">IF(AND(CK$2&gt;$D167,CK$2&lt;=EOMONTH($D167,MatCF)),MIN(CK$77-SUM(CK$92:CK166),$F167-SUM($G167:CJ167)),0)</f>
        <v>0</v>
      </c>
      <c r="CL167" s="203">
        <f ca="1">IF(AND(CL$2&gt;$D167,CL$2&lt;=EOMONTH($D167,MatCF)),MIN(CL$77-SUM(CL$92:CL166),$F167-SUM($G167:CK167)),0)</f>
        <v>0</v>
      </c>
      <c r="CM167" s="203">
        <f ca="1">IF(AND(CM$2&gt;$D167,CM$2&lt;=EOMONTH($D167,MatCF)),MIN(CM$77-SUM(CM$92:CM166),$F167-SUM($G167:CL167)),0)</f>
        <v>0</v>
      </c>
      <c r="CN167" s="203">
        <f ca="1">IF(AND(CN$2&gt;$D167,CN$2&lt;=EOMONTH($D167,MatCF)),MIN(CN$77-SUM(CN$92:CN166),$F167-SUM($G167:CM167)),0)</f>
        <v>0</v>
      </c>
      <c r="CO167" s="203">
        <f ca="1">IF(AND(CO$2&gt;$D167,CO$2&lt;=EOMONTH($D167,MatCF)),MIN(CO$77-SUM(CO$92:CO166),$F167-SUM($G167:CN167)),0)</f>
        <v>0</v>
      </c>
      <c r="CP167" s="203">
        <f ca="1">IF(AND(CP$2&gt;$D167,CP$2&lt;=EOMONTH($D167,MatCF)),MIN(CP$77-SUM(CP$92:CP166),$F167-SUM($G167:CO167)),0)</f>
        <v>0</v>
      </c>
      <c r="CQ167" s="203">
        <f ca="1">IF(AND(CQ$2&gt;$D167,CQ$2&lt;=EOMONTH($D167,MatCF)),MIN(CQ$77-SUM(CQ$92:CQ166),$F167-SUM($G167:CP167)),0)</f>
        <v>0</v>
      </c>
      <c r="CR167" s="203">
        <f ca="1">IF(AND(CR$2&gt;$D167,CR$2&lt;=EOMONTH($D167,MatCF)),MIN(CR$77-SUM(CR$92:CR166),$F167-SUM($G167:CQ167)),0)</f>
        <v>0</v>
      </c>
      <c r="CS167" s="203">
        <f ca="1">IF(AND(CS$2&gt;$D167,CS$2&lt;=EOMONTH($D167,MatCF)),MIN(CS$77-SUM(CS$92:CS166),$F167-SUM($G167:CR167)),0)</f>
        <v>0</v>
      </c>
      <c r="CT167" s="203">
        <f ca="1">IF(AND(CT$2&gt;$D167,CT$2&lt;=EOMONTH($D167,MatCF)),MIN(CT$77-SUM(CT$92:CT166),$F167-SUM($G167:CS167)),0)</f>
        <v>0</v>
      </c>
      <c r="CU167" s="203">
        <f ca="1">IF(AND(CU$2&gt;$D167,CU$2&lt;=EOMONTH($D167,MatCF)),MIN(CU$77-SUM(CU$92:CU166),$F167-SUM($G167:CT167)),0)</f>
        <v>0</v>
      </c>
      <c r="CV167" s="203">
        <f ca="1">IF(AND(CV$2&gt;$D167,CV$2&lt;=EOMONTH($D167,MatCF)),MIN(CV$77-SUM(CV$92:CV166),$F167-SUM($G167:CU167)),0)</f>
        <v>0</v>
      </c>
      <c r="CW167" s="203">
        <f ca="1">IF(AND(CW$2&gt;$D167,CW$2&lt;=EOMONTH($D167,MatCF)),MIN(CW$77-SUM(CW$92:CW166),$F167-SUM($G167:CV167)),0)</f>
        <v>0</v>
      </c>
      <c r="CX167" s="203">
        <f ca="1">IF(AND(CX$2&gt;$D167,CX$2&lt;=EOMONTH($D167,MatCF)),MIN(CX$77-SUM(CX$92:CX166),$F167-SUM($G167:CW167)),0)</f>
        <v>0</v>
      </c>
      <c r="CY167" s="203">
        <f ca="1">IF(AND(CY$2&gt;$D167,CY$2&lt;=EOMONTH($D167,MatCF)),MIN(CY$77-SUM(CY$92:CY166),$F167-SUM($G167:CX167)),0)</f>
        <v>0</v>
      </c>
      <c r="CZ167" s="203">
        <f ca="1">IF(AND(CZ$2&gt;$D167,CZ$2&lt;=EOMONTH($D167,MatCF)),MIN(CZ$77-SUM(CZ$92:CZ166),$F167-SUM($G167:CY167)),0)</f>
        <v>0</v>
      </c>
      <c r="DA167" s="203">
        <f ca="1">IF(AND(DA$2&gt;$D167,DA$2&lt;=EOMONTH($D167,MatCF)),MIN(DA$77-SUM(DA$92:DA166),$F167-SUM($G167:CZ167)),0)</f>
        <v>0</v>
      </c>
      <c r="DB167" s="203">
        <f ca="1">IF(AND(DB$2&gt;$D167,DB$2&lt;=EOMONTH($D167,MatCF)),MIN(DB$77-SUM(DB$92:DB166),$F167-SUM($G167:DA167)),0)</f>
        <v>0</v>
      </c>
      <c r="DC167" s="203">
        <f ca="1">IF(AND(DC$2&gt;$D167,DC$2&lt;=EOMONTH($D167,MatCF)),MIN(DC$77-SUM(DC$92:DC166),$F167-SUM($G167:DB167)),0)</f>
        <v>0</v>
      </c>
      <c r="DD167" s="203">
        <f ca="1">IF(AND(DD$2&gt;$D167,DD$2&lt;=EOMONTH($D167,MatCF)),MIN(DD$77-SUM(DD$92:DD166),$F167-SUM($G167:DC167)),0)</f>
        <v>0</v>
      </c>
      <c r="DE167" s="203">
        <f ca="1">IF(AND(DE$2&gt;$D167,DE$2&lt;=EOMONTH($D167,MatCF)),MIN(DE$77-SUM(DE$92:DE166),$F167-SUM($G167:DD167)),0)</f>
        <v>0</v>
      </c>
      <c r="DF167" s="203">
        <f ca="1">IF(AND(DF$2&gt;$D167,DF$2&lt;=EOMONTH($D167,MatCF)),MIN(DF$77-SUM(DF$92:DF166),$F167-SUM($G167:DE167)),0)</f>
        <v>0</v>
      </c>
      <c r="DG167" s="203">
        <f ca="1">IF(AND(DG$2&gt;$D167,DG$2&lt;=EOMONTH($D167,MatCF)),MIN(DG$77-SUM(DG$92:DG166),$F167-SUM($G167:DF167)),0)</f>
        <v>0</v>
      </c>
      <c r="DH167" s="203">
        <f ca="1">IF(AND(DH$2&gt;$D167,DH$2&lt;=EOMONTH($D167,MatCF)),MIN(DH$77-SUM(DH$92:DH166),$F167-SUM($G167:DG167)),0)</f>
        <v>0</v>
      </c>
      <c r="DI167" s="203">
        <f ca="1">IF(AND(DI$2&gt;$D167,DI$2&lt;=EOMONTH($D167,MatCF)),MIN(DI$77-SUM(DI$92:DI166),$F167-SUM($G167:DH167)),0)</f>
        <v>0</v>
      </c>
      <c r="DJ167" s="203">
        <f ca="1">IF(AND(DJ$2&gt;$D167,DJ$2&lt;=EOMONTH($D167,MatCF)),MIN(DJ$77-SUM(DJ$92:DJ166),$F167-SUM($G167:DI167)),0)</f>
        <v>0</v>
      </c>
      <c r="DK167" s="203">
        <f ca="1">IF(AND(DK$2&gt;$D167,DK$2&lt;=EOMONTH($D167,MatCF)),MIN(DK$77-SUM(DK$92:DK166),$F167-SUM($G167:DJ167)),0)</f>
        <v>0</v>
      </c>
      <c r="DL167" s="203">
        <f ca="1">IF(AND(DL$2&gt;$D167,DL$2&lt;=EOMONTH($D167,MatCF)),MIN(DL$77-SUM(DL$92:DL166),$F167-SUM($G167:DK167)),0)</f>
        <v>0</v>
      </c>
      <c r="DM167" s="203">
        <f ca="1">IF(AND(DM$2&gt;$D167,DM$2&lt;=EOMONTH($D167,MatCF)),MIN(DM$77-SUM(DM$92:DM166),$F167-SUM($G167:DL167)),0)</f>
        <v>0</v>
      </c>
      <c r="DN167" s="203">
        <f ca="1">IF(AND(DN$2&gt;$D167,DN$2&lt;=EOMONTH($D167,MatCF)),MIN(DN$77-SUM(DN$92:DN166),$F167-SUM($G167:DM167)),0)</f>
        <v>0</v>
      </c>
      <c r="DO167" s="203">
        <f ca="1">IF(AND(DO$2&gt;$D167,DO$2&lt;=EOMONTH($D167,MatCF)),MIN(DO$77-SUM(DO$92:DO166),$F167-SUM($G167:DN167)),0)</f>
        <v>0</v>
      </c>
      <c r="DP167" s="203">
        <f ca="1">IF(AND(DP$2&gt;$D167,DP$2&lt;=EOMONTH($D167,MatCF)),MIN(DP$77-SUM(DP$92:DP166),$F167-SUM($G167:DO167)),0)</f>
        <v>0</v>
      </c>
      <c r="DQ167" s="203">
        <f ca="1">IF(AND(DQ$2&gt;$D167,DQ$2&lt;=EOMONTH($D167,MatCF)),MIN(DQ$77-SUM(DQ$92:DQ166),$F167-SUM($G167:DP167)),0)</f>
        <v>0</v>
      </c>
      <c r="DR167" s="203">
        <f ca="1">IF(AND(DR$2&gt;$D167,DR$2&lt;=EOMONTH($D167,MatCF)),MIN(DR$77-SUM(DR$92:DR166),$F167-SUM($G167:DQ167)),0)</f>
        <v>0</v>
      </c>
      <c r="DS167" s="203">
        <f ca="1">IF(AND(DS$2&gt;$D167,DS$2&lt;=EOMONTH($D167,MatCF)),MIN(DS$77-SUM(DS$92:DS166),$F167-SUM($G167:DR167)),0)</f>
        <v>0</v>
      </c>
    </row>
    <row r="168" spans="1:123" ht="12.5" x14ac:dyDescent="0.25">
      <c r="A168" s="171">
        <f t="shared" si="682"/>
        <v>76</v>
      </c>
      <c r="B168" s="171"/>
      <c r="C168" s="171"/>
      <c r="D168" s="226">
        <v>50860</v>
      </c>
      <c r="E168" s="171"/>
      <c r="F168" s="203">
        <f ca="1"/>
        <v>0</v>
      </c>
      <c r="G168" s="171"/>
      <c r="H168" s="203">
        <f>IF(AND(H$2&gt;$D168,H$2&lt;=EOMONTH($D168,MatCF)),MIN(H$77-SUM(H$92:H167),$F168-SUM(G168:$G168)),0)</f>
        <v>0</v>
      </c>
      <c r="I168" s="203">
        <f>IF(AND(I$2&gt;$D168,I$2&lt;=EOMONTH($D168,MatCF)),MIN(I$77-SUM(I$92:I167),$F168-SUM($G168:H168)),0)</f>
        <v>0</v>
      </c>
      <c r="J168" s="203">
        <f>IF(AND(J$2&gt;$D168,J$2&lt;=EOMONTH($D168,MatCF)),MIN(J$77-SUM(J$92:J167),$F168-SUM($G168:I168)),0)</f>
        <v>0</v>
      </c>
      <c r="K168" s="203">
        <f>IF(AND(K$2&gt;$D168,K$2&lt;=EOMONTH($D168,MatCF)),MIN(K$77-SUM(K$92:K167),$F168-SUM($G168:J168)),0)</f>
        <v>0</v>
      </c>
      <c r="L168" s="203">
        <f>IF(AND(L$2&gt;$D168,L$2&lt;=EOMONTH($D168,MatCF)),MIN(L$77-SUM(L$92:L167),$F168-SUM($G168:K168)),0)</f>
        <v>0</v>
      </c>
      <c r="M168" s="203">
        <f>IF(AND(M$2&gt;$D168,M$2&lt;=EOMONTH($D168,MatCF)),MIN(M$77-SUM(M$92:M167),$F168-SUM($G168:L168)),0)</f>
        <v>0</v>
      </c>
      <c r="N168" s="203">
        <f>IF(AND(N$2&gt;$D168,N$2&lt;=EOMONTH($D168,MatCF)),MIN(N$77-SUM(N$92:N167),$F168-SUM($G168:M168)),0)</f>
        <v>0</v>
      </c>
      <c r="O168" s="203">
        <f>IF(AND(O$2&gt;$D168,O$2&lt;=EOMONTH($D168,MatCF)),MIN(O$77-SUM(O$92:O167),$F168-SUM($G168:N168)),0)</f>
        <v>0</v>
      </c>
      <c r="P168" s="203">
        <f>IF(AND(P$2&gt;$D168,P$2&lt;=EOMONTH($D168,MatCF)),MIN(P$77-SUM(P$92:P167),$F168-SUM($G168:O168)),0)</f>
        <v>0</v>
      </c>
      <c r="Q168" s="203">
        <f>IF(AND(Q$2&gt;$D168,Q$2&lt;=EOMONTH($D168,MatCF)),MIN(Q$77-SUM(Q$92:Q167),$F168-SUM($G168:P168)),0)</f>
        <v>0</v>
      </c>
      <c r="R168" s="203">
        <f>IF(AND(R$2&gt;$D168,R$2&lt;=EOMONTH($D168,MatCF)),MIN(R$77-SUM(R$92:R167),$F168-SUM($G168:Q168)),0)</f>
        <v>0</v>
      </c>
      <c r="S168" s="203">
        <f>IF(AND(S$2&gt;$D168,S$2&lt;=EOMONTH($D168,MatCF)),MIN(S$77-SUM(S$92:S167),$F168-SUM($G168:R168)),0)</f>
        <v>0</v>
      </c>
      <c r="T168" s="203">
        <f>IF(AND(T$2&gt;$D168,T$2&lt;=EOMONTH($D168,MatCF)),MIN(T$77-SUM(T$92:T167),$F168-SUM($G168:S168)),0)</f>
        <v>0</v>
      </c>
      <c r="U168" s="203">
        <f>IF(AND(U$2&gt;$D168,U$2&lt;=EOMONTH($D168,MatCF)),MIN(U$77-SUM(U$92:U167),$F168-SUM($G168:T168)),0)</f>
        <v>0</v>
      </c>
      <c r="V168" s="203">
        <f>IF(AND(V$2&gt;$D168,V$2&lt;=EOMONTH($D168,MatCF)),MIN(V$77-SUM(V$92:V167),$F168-SUM($G168:U168)),0)</f>
        <v>0</v>
      </c>
      <c r="W168" s="203">
        <f>IF(AND(W$2&gt;$D168,W$2&lt;=EOMONTH($D168,MatCF)),MIN(W$77-SUM(W$92:W167),$F168-SUM($G168:V168)),0)</f>
        <v>0</v>
      </c>
      <c r="X168" s="203">
        <f>IF(AND(X$2&gt;$D168,X$2&lt;=EOMONTH($D168,MatCF)),MIN(X$77-SUM(X$92:X167),$F168-SUM($G168:W168)),0)</f>
        <v>0</v>
      </c>
      <c r="Y168" s="203">
        <f>IF(AND(Y$2&gt;$D168,Y$2&lt;=EOMONTH($D168,MatCF)),MIN(Y$77-SUM(Y$92:Y167),$F168-SUM($G168:X168)),0)</f>
        <v>0</v>
      </c>
      <c r="Z168" s="203">
        <f>IF(AND(Z$2&gt;$D168,Z$2&lt;=EOMONTH($D168,MatCF)),MIN(Z$77-SUM(Z$92:Z167),$F168-SUM($G168:Y168)),0)</f>
        <v>0</v>
      </c>
      <c r="AA168" s="203">
        <f>IF(AND(AA$2&gt;$D168,AA$2&lt;=EOMONTH($D168,MatCF)),MIN(AA$77-SUM(AA$92:AA167),$F168-SUM($G168:Z168)),0)</f>
        <v>0</v>
      </c>
      <c r="AB168" s="203">
        <f>IF(AND(AB$2&gt;$D168,AB$2&lt;=EOMONTH($D168,MatCF)),MIN(AB$77-SUM(AB$92:AB167),$F168-SUM($G168:AA168)),0)</f>
        <v>0</v>
      </c>
      <c r="AC168" s="203">
        <f>IF(AND(AC$2&gt;$D168,AC$2&lt;=EOMONTH($D168,MatCF)),MIN(AC$77-SUM(AC$92:AC167),$F168-SUM($G168:AB168)),0)</f>
        <v>0</v>
      </c>
      <c r="AD168" s="203">
        <f>IF(AND(AD$2&gt;$D168,AD$2&lt;=EOMONTH($D168,MatCF)),MIN(AD$77-SUM(AD$92:AD167),$F168-SUM($G168:AC168)),0)</f>
        <v>0</v>
      </c>
      <c r="AE168" s="203">
        <f>IF(AND(AE$2&gt;$D168,AE$2&lt;=EOMONTH($D168,MatCF)),MIN(AE$77-SUM(AE$92:AE167),$F168-SUM($G168:AD168)),0)</f>
        <v>0</v>
      </c>
      <c r="AF168" s="203">
        <f>IF(AND(AF$2&gt;$D168,AF$2&lt;=EOMONTH($D168,MatCF)),MIN(AF$77-SUM(AF$92:AF167),$F168-SUM($G168:AE168)),0)</f>
        <v>0</v>
      </c>
      <c r="AG168" s="203">
        <f>IF(AND(AG$2&gt;$D168,AG$2&lt;=EOMONTH($D168,MatCF)),MIN(AG$77-SUM(AG$92:AG167),$F168-SUM($G168:AF168)),0)</f>
        <v>0</v>
      </c>
      <c r="AH168" s="203">
        <f>IF(AND(AH$2&gt;$D168,AH$2&lt;=EOMONTH($D168,MatCF)),MIN(AH$77-SUM(AH$92:AH167),$F168-SUM($G168:AG168)),0)</f>
        <v>0</v>
      </c>
      <c r="AI168" s="203">
        <f>IF(AND(AI$2&gt;$D168,AI$2&lt;=EOMONTH($D168,MatCF)),MIN(AI$77-SUM(AI$92:AI167),$F168-SUM($G168:AH168)),0)</f>
        <v>0</v>
      </c>
      <c r="AJ168" s="203">
        <f>IF(AND(AJ$2&gt;$D168,AJ$2&lt;=EOMONTH($D168,MatCF)),MIN(AJ$77-SUM(AJ$92:AJ167),$F168-SUM($G168:AI168)),0)</f>
        <v>0</v>
      </c>
      <c r="AK168" s="203">
        <f>IF(AND(AK$2&gt;$D168,AK$2&lt;=EOMONTH($D168,MatCF)),MIN(AK$77-SUM(AK$92:AK167),$F168-SUM($G168:AJ168)),0)</f>
        <v>0</v>
      </c>
      <c r="AL168" s="203">
        <f>IF(AND(AL$2&gt;$D168,AL$2&lt;=EOMONTH($D168,MatCF)),MIN(AL$77-SUM(AL$92:AL167),$F168-SUM($G168:AK168)),0)</f>
        <v>0</v>
      </c>
      <c r="AM168" s="203">
        <f>IF(AND(AM$2&gt;$D168,AM$2&lt;=EOMONTH($D168,MatCF)),MIN(AM$77-SUM(AM$92:AM167),$F168-SUM($G168:AL168)),0)</f>
        <v>0</v>
      </c>
      <c r="AN168" s="203">
        <f>IF(AND(AN$2&gt;$D168,AN$2&lt;=EOMONTH($D168,MatCF)),MIN(AN$77-SUM(AN$92:AN167),$F168-SUM($G168:AM168)),0)</f>
        <v>0</v>
      </c>
      <c r="AO168" s="203">
        <f>IF(AND(AO$2&gt;$D168,AO$2&lt;=EOMONTH($D168,MatCF)),MIN(AO$77-SUM(AO$92:AO167),$F168-SUM($G168:AN168)),0)</f>
        <v>0</v>
      </c>
      <c r="AP168" s="203">
        <f>IF(AND(AP$2&gt;$D168,AP$2&lt;=EOMONTH($D168,MatCF)),MIN(AP$77-SUM(AP$92:AP167),$F168-SUM($G168:AO168)),0)</f>
        <v>0</v>
      </c>
      <c r="AQ168" s="203">
        <f>IF(AND(AQ$2&gt;$D168,AQ$2&lt;=EOMONTH($D168,MatCF)),MIN(AQ$77-SUM(AQ$92:AQ167),$F168-SUM($G168:AP168)),0)</f>
        <v>0</v>
      </c>
      <c r="AR168" s="203">
        <f>IF(AND(AR$2&gt;$D168,AR$2&lt;=EOMONTH($D168,MatCF)),MIN(AR$77-SUM(AR$92:AR167),$F168-SUM($G168:AQ168)),0)</f>
        <v>0</v>
      </c>
      <c r="AS168" s="203">
        <f>IF(AND(AS$2&gt;$D168,AS$2&lt;=EOMONTH($D168,MatCF)),MIN(AS$77-SUM(AS$92:AS167),$F168-SUM($G168:AR168)),0)</f>
        <v>0</v>
      </c>
      <c r="AT168" s="203">
        <f>IF(AND(AT$2&gt;$D168,AT$2&lt;=EOMONTH($D168,MatCF)),MIN(AT$77-SUM(AT$92:AT167),$F168-SUM($G168:AS168)),0)</f>
        <v>0</v>
      </c>
      <c r="AU168" s="203">
        <f>IF(AND(AU$2&gt;$D168,AU$2&lt;=EOMONTH($D168,MatCF)),MIN(AU$77-SUM(AU$92:AU167),$F168-SUM($G168:AT168)),0)</f>
        <v>0</v>
      </c>
      <c r="AV168" s="203">
        <f>IF(AND(AV$2&gt;$D168,AV$2&lt;=EOMONTH($D168,MatCF)),MIN(AV$77-SUM(AV$92:AV167),$F168-SUM($G168:AU168)),0)</f>
        <v>0</v>
      </c>
      <c r="AW168" s="203">
        <f>IF(AND(AW$2&gt;$D168,AW$2&lt;=EOMONTH($D168,MatCF)),MIN(AW$77-SUM(AW$92:AW167),$F168-SUM($G168:AV168)),0)</f>
        <v>0</v>
      </c>
      <c r="AX168" s="203">
        <f>IF(AND(AX$2&gt;$D168,AX$2&lt;=EOMONTH($D168,MatCF)),MIN(AX$77-SUM(AX$92:AX167),$F168-SUM($G168:AW168)),0)</f>
        <v>0</v>
      </c>
      <c r="AY168" s="203">
        <f>IF(AND(AY$2&gt;$D168,AY$2&lt;=EOMONTH($D168,MatCF)),MIN(AY$77-SUM(AY$92:AY167),$F168-SUM($G168:AX168)),0)</f>
        <v>0</v>
      </c>
      <c r="AZ168" s="203">
        <f>IF(AND(AZ$2&gt;$D168,AZ$2&lt;=EOMONTH($D168,MatCF)),MIN(AZ$77-SUM(AZ$92:AZ167),$F168-SUM($G168:AY168)),0)</f>
        <v>0</v>
      </c>
      <c r="BA168" s="203">
        <f>IF(AND(BA$2&gt;$D168,BA$2&lt;=EOMONTH($D168,MatCF)),MIN(BA$77-SUM(BA$92:BA167),$F168-SUM($G168:AZ168)),0)</f>
        <v>0</v>
      </c>
      <c r="BB168" s="203">
        <f>IF(AND(BB$2&gt;$D168,BB$2&lt;=EOMONTH($D168,MatCF)),MIN(BB$77-SUM(BB$92:BB167),$F168-SUM($G168:BA168)),0)</f>
        <v>0</v>
      </c>
      <c r="BC168" s="203">
        <f>IF(AND(BC$2&gt;$D168,BC$2&lt;=EOMONTH($D168,MatCF)),MIN(BC$77-SUM(BC$92:BC167),$F168-SUM($G168:BB168)),0)</f>
        <v>0</v>
      </c>
      <c r="BD168" s="203">
        <f>IF(AND(BD$2&gt;$D168,BD$2&lt;=EOMONTH($D168,MatCF)),MIN(BD$77-SUM(BD$92:BD167),$F168-SUM($G168:BC168)),0)</f>
        <v>0</v>
      </c>
      <c r="BE168" s="203">
        <f>IF(AND(BE$2&gt;$D168,BE$2&lt;=EOMONTH($D168,MatCF)),MIN(BE$77-SUM(BE$92:BE167),$F168-SUM($G168:BD168)),0)</f>
        <v>0</v>
      </c>
      <c r="BF168" s="203">
        <f>IF(AND(BF$2&gt;$D168,BF$2&lt;=EOMONTH($D168,MatCF)),MIN(BF$77-SUM(BF$92:BF167),$F168-SUM($G168:BE168)),0)</f>
        <v>0</v>
      </c>
      <c r="BG168" s="203">
        <f>IF(AND(BG$2&gt;$D168,BG$2&lt;=EOMONTH($D168,MatCF)),MIN(BG$77-SUM(BG$92:BG167),$F168-SUM($G168:BF168)),0)</f>
        <v>0</v>
      </c>
      <c r="BH168" s="203">
        <f>IF(AND(BH$2&gt;$D168,BH$2&lt;=EOMONTH($D168,MatCF)),MIN(BH$77-SUM(BH$92:BH167),$F168-SUM($G168:BG168)),0)</f>
        <v>0</v>
      </c>
      <c r="BI168" s="203">
        <f>IF(AND(BI$2&gt;$D168,BI$2&lt;=EOMONTH($D168,MatCF)),MIN(BI$77-SUM(BI$92:BI167),$F168-SUM($G168:BH168)),0)</f>
        <v>0</v>
      </c>
      <c r="BJ168" s="203">
        <f>IF(AND(BJ$2&gt;$D168,BJ$2&lt;=EOMONTH($D168,MatCF)),MIN(BJ$77-SUM(BJ$92:BJ167),$F168-SUM($G168:BI168)),0)</f>
        <v>0</v>
      </c>
      <c r="BK168" s="203">
        <f>IF(AND(BK$2&gt;$D168,BK$2&lt;=EOMONTH($D168,MatCF)),MIN(BK$77-SUM(BK$92:BK167),$F168-SUM($G168:BJ168)),0)</f>
        <v>0</v>
      </c>
      <c r="BL168" s="203">
        <f>IF(AND(BL$2&gt;$D168,BL$2&lt;=EOMONTH($D168,MatCF)),MIN(BL$77-SUM(BL$92:BL167),$F168-SUM($G168:BK168)),0)</f>
        <v>0</v>
      </c>
      <c r="BM168" s="203">
        <f>IF(AND(BM$2&gt;$D168,BM$2&lt;=EOMONTH($D168,MatCF)),MIN(BM$77-SUM(BM$92:BM167),$F168-SUM($G168:BL168)),0)</f>
        <v>0</v>
      </c>
      <c r="BN168" s="203">
        <f>IF(AND(BN$2&gt;$D168,BN$2&lt;=EOMONTH($D168,MatCF)),MIN(BN$77-SUM(BN$92:BN167),$F168-SUM($G168:BM168)),0)</f>
        <v>0</v>
      </c>
      <c r="BO168" s="203">
        <f>IF(AND(BO$2&gt;$D168,BO$2&lt;=EOMONTH($D168,MatCF)),MIN(BO$77-SUM(BO$92:BO167),$F168-SUM($G168:BN168)),0)</f>
        <v>0</v>
      </c>
      <c r="BP168" s="203">
        <f>IF(AND(BP$2&gt;$D168,BP$2&lt;=EOMONTH($D168,MatCF)),MIN(BP$77-SUM(BP$92:BP167),$F168-SUM($G168:BO168)),0)</f>
        <v>0</v>
      </c>
      <c r="BQ168" s="203">
        <f>IF(AND(BQ$2&gt;$D168,BQ$2&lt;=EOMONTH($D168,MatCF)),MIN(BQ$77-SUM(BQ$92:BQ167),$F168-SUM($G168:BP168)),0)</f>
        <v>0</v>
      </c>
      <c r="BR168" s="203">
        <f>IF(AND(BR$2&gt;$D168,BR$2&lt;=EOMONTH($D168,MatCF)),MIN(BR$77-SUM(BR$92:BR167),$F168-SUM($G168:BQ168)),0)</f>
        <v>0</v>
      </c>
      <c r="BS168" s="203">
        <f>IF(AND(BS$2&gt;$D168,BS$2&lt;=EOMONTH($D168,MatCF)),MIN(BS$77-SUM(BS$92:BS167),$F168-SUM($G168:BR168)),0)</f>
        <v>0</v>
      </c>
      <c r="BT168" s="203">
        <f>IF(AND(BT$2&gt;$D168,BT$2&lt;=EOMONTH($D168,MatCF)),MIN(BT$77-SUM(BT$92:BT167),$F168-SUM($G168:BS168)),0)</f>
        <v>0</v>
      </c>
      <c r="BU168" s="203">
        <f>IF(AND(BU$2&gt;$D168,BU$2&lt;=EOMONTH($D168,MatCF)),MIN(BU$77-SUM(BU$92:BU167),$F168-SUM($G168:BT168)),0)</f>
        <v>0</v>
      </c>
      <c r="BV168" s="203">
        <f>IF(AND(BV$2&gt;$D168,BV$2&lt;=EOMONTH($D168,MatCF)),MIN(BV$77-SUM(BV$92:BV167),$F168-SUM($G168:BU168)),0)</f>
        <v>0</v>
      </c>
      <c r="BW168" s="203">
        <f>IF(AND(BW$2&gt;$D168,BW$2&lt;=EOMONTH($D168,MatCF)),MIN(BW$77-SUM(BW$92:BW167),$F168-SUM($G168:BV168)),0)</f>
        <v>0</v>
      </c>
      <c r="BX168" s="203">
        <f>IF(AND(BX$2&gt;$D168,BX$2&lt;=EOMONTH($D168,MatCF)),MIN(BX$77-SUM(BX$92:BX167),$F168-SUM($G168:BW168)),0)</f>
        <v>0</v>
      </c>
      <c r="BY168" s="203">
        <f>IF(AND(BY$2&gt;$D168,BY$2&lt;=EOMONTH($D168,MatCF)),MIN(BY$77-SUM(BY$92:BY167),$F168-SUM($G168:BX168)),0)</f>
        <v>0</v>
      </c>
      <c r="BZ168" s="203">
        <f>IF(AND(BZ$2&gt;$D168,BZ$2&lt;=EOMONTH($D168,MatCF)),MIN(BZ$77-SUM(BZ$92:BZ167),$F168-SUM($G168:BY168)),0)</f>
        <v>0</v>
      </c>
      <c r="CA168" s="203">
        <f>IF(AND(CA$2&gt;$D168,CA$2&lt;=EOMONTH($D168,MatCF)),MIN(CA$77-SUM(CA$92:CA167),$F168-SUM($G168:BZ168)),0)</f>
        <v>0</v>
      </c>
      <c r="CB168" s="203">
        <f>IF(AND(CB$2&gt;$D168,CB$2&lt;=EOMONTH($D168,MatCF)),MIN(CB$77-SUM(CB$92:CB167),$F168-SUM($G168:CA168)),0)</f>
        <v>0</v>
      </c>
      <c r="CC168" s="203">
        <f>IF(AND(CC$2&gt;$D168,CC$2&lt;=EOMONTH($D168,MatCF)),MIN(CC$77-SUM(CC$92:CC167),$F168-SUM($G168:CB168)),0)</f>
        <v>0</v>
      </c>
      <c r="CD168" s="203">
        <f>IF(AND(CD$2&gt;$D168,CD$2&lt;=EOMONTH($D168,MatCF)),MIN(CD$77-SUM(CD$92:CD167),$F168-SUM($G168:CC168)),0)</f>
        <v>0</v>
      </c>
      <c r="CE168" s="203">
        <f>IF(AND(CE$2&gt;$D168,CE$2&lt;=EOMONTH($D168,MatCF)),MIN(CE$77-SUM(CE$92:CE167),$F168-SUM($G168:CD168)),0)</f>
        <v>0</v>
      </c>
      <c r="CF168" s="203">
        <f ca="1">IF(AND(CF$2&gt;$D168,CF$2&lt;=EOMONTH($D168,MatCF)),MIN(CF$77-SUM(CF$92:CF167),$F168-SUM($G168:CE168)),0)</f>
        <v>0</v>
      </c>
      <c r="CG168" s="203">
        <f ca="1">IF(AND(CG$2&gt;$D168,CG$2&lt;=EOMONTH($D168,MatCF)),MIN(CG$77-SUM(CG$92:CG167),$F168-SUM($G168:CF168)),0)</f>
        <v>0</v>
      </c>
      <c r="CH168" s="203">
        <f ca="1">IF(AND(CH$2&gt;$D168,CH$2&lt;=EOMONTH($D168,MatCF)),MIN(CH$77-SUM(CH$92:CH167),$F168-SUM($G168:CG168)),0)</f>
        <v>0</v>
      </c>
      <c r="CI168" s="203">
        <f ca="1">IF(AND(CI$2&gt;$D168,CI$2&lt;=EOMONTH($D168,MatCF)),MIN(CI$77-SUM(CI$92:CI167),$F168-SUM($G168:CH168)),0)</f>
        <v>0</v>
      </c>
      <c r="CJ168" s="203">
        <f ca="1">IF(AND(CJ$2&gt;$D168,CJ$2&lt;=EOMONTH($D168,MatCF)),MIN(CJ$77-SUM(CJ$92:CJ167),$F168-SUM($G168:CI168)),0)</f>
        <v>0</v>
      </c>
      <c r="CK168" s="203">
        <f ca="1">IF(AND(CK$2&gt;$D168,CK$2&lt;=EOMONTH($D168,MatCF)),MIN(CK$77-SUM(CK$92:CK167),$F168-SUM($G168:CJ168)),0)</f>
        <v>0</v>
      </c>
      <c r="CL168" s="203">
        <f ca="1">IF(AND(CL$2&gt;$D168,CL$2&lt;=EOMONTH($D168,MatCF)),MIN(CL$77-SUM(CL$92:CL167),$F168-SUM($G168:CK168)),0)</f>
        <v>0</v>
      </c>
      <c r="CM168" s="203">
        <f ca="1">IF(AND(CM$2&gt;$D168,CM$2&lt;=EOMONTH($D168,MatCF)),MIN(CM$77-SUM(CM$92:CM167),$F168-SUM($G168:CL168)),0)</f>
        <v>0</v>
      </c>
      <c r="CN168" s="203">
        <f ca="1">IF(AND(CN$2&gt;$D168,CN$2&lt;=EOMONTH($D168,MatCF)),MIN(CN$77-SUM(CN$92:CN167),$F168-SUM($G168:CM168)),0)</f>
        <v>0</v>
      </c>
      <c r="CO168" s="203">
        <f ca="1">IF(AND(CO$2&gt;$D168,CO$2&lt;=EOMONTH($D168,MatCF)),MIN(CO$77-SUM(CO$92:CO167),$F168-SUM($G168:CN168)),0)</f>
        <v>0</v>
      </c>
      <c r="CP168" s="203">
        <f ca="1">IF(AND(CP$2&gt;$D168,CP$2&lt;=EOMONTH($D168,MatCF)),MIN(CP$77-SUM(CP$92:CP167),$F168-SUM($G168:CO168)),0)</f>
        <v>0</v>
      </c>
      <c r="CQ168" s="203">
        <f ca="1">IF(AND(CQ$2&gt;$D168,CQ$2&lt;=EOMONTH($D168,MatCF)),MIN(CQ$77-SUM(CQ$92:CQ167),$F168-SUM($G168:CP168)),0)</f>
        <v>0</v>
      </c>
      <c r="CR168" s="203">
        <f ca="1">IF(AND(CR$2&gt;$D168,CR$2&lt;=EOMONTH($D168,MatCF)),MIN(CR$77-SUM(CR$92:CR167),$F168-SUM($G168:CQ168)),0)</f>
        <v>0</v>
      </c>
      <c r="CS168" s="203">
        <f ca="1">IF(AND(CS$2&gt;$D168,CS$2&lt;=EOMONTH($D168,MatCF)),MIN(CS$77-SUM(CS$92:CS167),$F168-SUM($G168:CR168)),0)</f>
        <v>0</v>
      </c>
      <c r="CT168" s="203">
        <f ca="1">IF(AND(CT$2&gt;$D168,CT$2&lt;=EOMONTH($D168,MatCF)),MIN(CT$77-SUM(CT$92:CT167),$F168-SUM($G168:CS168)),0)</f>
        <v>0</v>
      </c>
      <c r="CU168" s="203">
        <f ca="1">IF(AND(CU$2&gt;$D168,CU$2&lt;=EOMONTH($D168,MatCF)),MIN(CU$77-SUM(CU$92:CU167),$F168-SUM($G168:CT168)),0)</f>
        <v>0</v>
      </c>
      <c r="CV168" s="203">
        <f ca="1">IF(AND(CV$2&gt;$D168,CV$2&lt;=EOMONTH($D168,MatCF)),MIN(CV$77-SUM(CV$92:CV167),$F168-SUM($G168:CU168)),0)</f>
        <v>0</v>
      </c>
      <c r="CW168" s="203">
        <f ca="1">IF(AND(CW$2&gt;$D168,CW$2&lt;=EOMONTH($D168,MatCF)),MIN(CW$77-SUM(CW$92:CW167),$F168-SUM($G168:CV168)),0)</f>
        <v>0</v>
      </c>
      <c r="CX168" s="203">
        <f ca="1">IF(AND(CX$2&gt;$D168,CX$2&lt;=EOMONTH($D168,MatCF)),MIN(CX$77-SUM(CX$92:CX167),$F168-SUM($G168:CW168)),0)</f>
        <v>0</v>
      </c>
      <c r="CY168" s="203">
        <f ca="1">IF(AND(CY$2&gt;$D168,CY$2&lt;=EOMONTH($D168,MatCF)),MIN(CY$77-SUM(CY$92:CY167),$F168-SUM($G168:CX168)),0)</f>
        <v>0</v>
      </c>
      <c r="CZ168" s="203">
        <f ca="1">IF(AND(CZ$2&gt;$D168,CZ$2&lt;=EOMONTH($D168,MatCF)),MIN(CZ$77-SUM(CZ$92:CZ167),$F168-SUM($G168:CY168)),0)</f>
        <v>0</v>
      </c>
      <c r="DA168" s="203">
        <f ca="1">IF(AND(DA$2&gt;$D168,DA$2&lt;=EOMONTH($D168,MatCF)),MIN(DA$77-SUM(DA$92:DA167),$F168-SUM($G168:CZ168)),0)</f>
        <v>0</v>
      </c>
      <c r="DB168" s="203">
        <f ca="1">IF(AND(DB$2&gt;$D168,DB$2&lt;=EOMONTH($D168,MatCF)),MIN(DB$77-SUM(DB$92:DB167),$F168-SUM($G168:DA168)),0)</f>
        <v>0</v>
      </c>
      <c r="DC168" s="203">
        <f ca="1">IF(AND(DC$2&gt;$D168,DC$2&lt;=EOMONTH($D168,MatCF)),MIN(DC$77-SUM(DC$92:DC167),$F168-SUM($G168:DB168)),0)</f>
        <v>0</v>
      </c>
      <c r="DD168" s="203">
        <f ca="1">IF(AND(DD$2&gt;$D168,DD$2&lt;=EOMONTH($D168,MatCF)),MIN(DD$77-SUM(DD$92:DD167),$F168-SUM($G168:DC168)),0)</f>
        <v>0</v>
      </c>
      <c r="DE168" s="203">
        <f ca="1">IF(AND(DE$2&gt;$D168,DE$2&lt;=EOMONTH($D168,MatCF)),MIN(DE$77-SUM(DE$92:DE167),$F168-SUM($G168:DD168)),0)</f>
        <v>0</v>
      </c>
      <c r="DF168" s="203">
        <f ca="1">IF(AND(DF$2&gt;$D168,DF$2&lt;=EOMONTH($D168,MatCF)),MIN(DF$77-SUM(DF$92:DF167),$F168-SUM($G168:DE168)),0)</f>
        <v>0</v>
      </c>
      <c r="DG168" s="203">
        <f ca="1">IF(AND(DG$2&gt;$D168,DG$2&lt;=EOMONTH($D168,MatCF)),MIN(DG$77-SUM(DG$92:DG167),$F168-SUM($G168:DF168)),0)</f>
        <v>0</v>
      </c>
      <c r="DH168" s="203">
        <f ca="1">IF(AND(DH$2&gt;$D168,DH$2&lt;=EOMONTH($D168,MatCF)),MIN(DH$77-SUM(DH$92:DH167),$F168-SUM($G168:DG168)),0)</f>
        <v>0</v>
      </c>
      <c r="DI168" s="203">
        <f ca="1">IF(AND(DI$2&gt;$D168,DI$2&lt;=EOMONTH($D168,MatCF)),MIN(DI$77-SUM(DI$92:DI167),$F168-SUM($G168:DH168)),0)</f>
        <v>0</v>
      </c>
      <c r="DJ168" s="203">
        <f ca="1">IF(AND(DJ$2&gt;$D168,DJ$2&lt;=EOMONTH($D168,MatCF)),MIN(DJ$77-SUM(DJ$92:DJ167),$F168-SUM($G168:DI168)),0)</f>
        <v>0</v>
      </c>
      <c r="DK168" s="203">
        <f ca="1">IF(AND(DK$2&gt;$D168,DK$2&lt;=EOMONTH($D168,MatCF)),MIN(DK$77-SUM(DK$92:DK167),$F168-SUM($G168:DJ168)),0)</f>
        <v>0</v>
      </c>
      <c r="DL168" s="203">
        <f ca="1">IF(AND(DL$2&gt;$D168,DL$2&lt;=EOMONTH($D168,MatCF)),MIN(DL$77-SUM(DL$92:DL167),$F168-SUM($G168:DK168)),0)</f>
        <v>0</v>
      </c>
      <c r="DM168" s="203">
        <f ca="1">IF(AND(DM$2&gt;$D168,DM$2&lt;=EOMONTH($D168,MatCF)),MIN(DM$77-SUM(DM$92:DM167),$F168-SUM($G168:DL168)),0)</f>
        <v>0</v>
      </c>
      <c r="DN168" s="203">
        <f ca="1">IF(AND(DN$2&gt;$D168,DN$2&lt;=EOMONTH($D168,MatCF)),MIN(DN$77-SUM(DN$92:DN167),$F168-SUM($G168:DM168)),0)</f>
        <v>0</v>
      </c>
      <c r="DO168" s="203">
        <f ca="1">IF(AND(DO$2&gt;$D168,DO$2&lt;=EOMONTH($D168,MatCF)),MIN(DO$77-SUM(DO$92:DO167),$F168-SUM($G168:DN168)),0)</f>
        <v>0</v>
      </c>
      <c r="DP168" s="203">
        <f ca="1">IF(AND(DP$2&gt;$D168,DP$2&lt;=EOMONTH($D168,MatCF)),MIN(DP$77-SUM(DP$92:DP167),$F168-SUM($G168:DO168)),0)</f>
        <v>0</v>
      </c>
      <c r="DQ168" s="203">
        <f ca="1">IF(AND(DQ$2&gt;$D168,DQ$2&lt;=EOMONTH($D168,MatCF)),MIN(DQ$77-SUM(DQ$92:DQ167),$F168-SUM($G168:DP168)),0)</f>
        <v>0</v>
      </c>
      <c r="DR168" s="203">
        <f ca="1">IF(AND(DR$2&gt;$D168,DR$2&lt;=EOMONTH($D168,MatCF)),MIN(DR$77-SUM(DR$92:DR167),$F168-SUM($G168:DQ168)),0)</f>
        <v>0</v>
      </c>
      <c r="DS168" s="203">
        <f ca="1">IF(AND(DS$2&gt;$D168,DS$2&lt;=EOMONTH($D168,MatCF)),MIN(DS$77-SUM(DS$92:DS167),$F168-SUM($G168:DR168)),0)</f>
        <v>0</v>
      </c>
    </row>
    <row r="169" spans="1:123" ht="12.5" x14ac:dyDescent="0.25">
      <c r="A169" s="171">
        <f t="shared" si="682"/>
        <v>77</v>
      </c>
      <c r="B169" s="171"/>
      <c r="C169" s="171"/>
      <c r="D169" s="226">
        <v>50951</v>
      </c>
      <c r="E169" s="171"/>
      <c r="F169" s="203">
        <f ca="1"/>
        <v>0</v>
      </c>
      <c r="G169" s="171"/>
      <c r="H169" s="203">
        <f>IF(AND(H$2&gt;$D169,H$2&lt;=EOMONTH($D169,MatCF)),MIN(H$77-SUM(H$92:H168),$F169-SUM(G169:$G169)),0)</f>
        <v>0</v>
      </c>
      <c r="I169" s="203">
        <f>IF(AND(I$2&gt;$D169,I$2&lt;=EOMONTH($D169,MatCF)),MIN(I$77-SUM(I$92:I168),$F169-SUM($G169:H169)),0)</f>
        <v>0</v>
      </c>
      <c r="J169" s="203">
        <f>IF(AND(J$2&gt;$D169,J$2&lt;=EOMONTH($D169,MatCF)),MIN(J$77-SUM(J$92:J168),$F169-SUM($G169:I169)),0)</f>
        <v>0</v>
      </c>
      <c r="K169" s="203">
        <f>IF(AND(K$2&gt;$D169,K$2&lt;=EOMONTH($D169,MatCF)),MIN(K$77-SUM(K$92:K168),$F169-SUM($G169:J169)),0)</f>
        <v>0</v>
      </c>
      <c r="L169" s="203">
        <f>IF(AND(L$2&gt;$D169,L$2&lt;=EOMONTH($D169,MatCF)),MIN(L$77-SUM(L$92:L168),$F169-SUM($G169:K169)),0)</f>
        <v>0</v>
      </c>
      <c r="M169" s="203">
        <f>IF(AND(M$2&gt;$D169,M$2&lt;=EOMONTH($D169,MatCF)),MIN(M$77-SUM(M$92:M168),$F169-SUM($G169:L169)),0)</f>
        <v>0</v>
      </c>
      <c r="N169" s="203">
        <f>IF(AND(N$2&gt;$D169,N$2&lt;=EOMONTH($D169,MatCF)),MIN(N$77-SUM(N$92:N168),$F169-SUM($G169:M169)),0)</f>
        <v>0</v>
      </c>
      <c r="O169" s="203">
        <f>IF(AND(O$2&gt;$D169,O$2&lt;=EOMONTH($D169,MatCF)),MIN(O$77-SUM(O$92:O168),$F169-SUM($G169:N169)),0)</f>
        <v>0</v>
      </c>
      <c r="P169" s="203">
        <f>IF(AND(P$2&gt;$D169,P$2&lt;=EOMONTH($D169,MatCF)),MIN(P$77-SUM(P$92:P168),$F169-SUM($G169:O169)),0)</f>
        <v>0</v>
      </c>
      <c r="Q169" s="203">
        <f>IF(AND(Q$2&gt;$D169,Q$2&lt;=EOMONTH($D169,MatCF)),MIN(Q$77-SUM(Q$92:Q168),$F169-SUM($G169:P169)),0)</f>
        <v>0</v>
      </c>
      <c r="R169" s="203">
        <f>IF(AND(R$2&gt;$D169,R$2&lt;=EOMONTH($D169,MatCF)),MIN(R$77-SUM(R$92:R168),$F169-SUM($G169:Q169)),0)</f>
        <v>0</v>
      </c>
      <c r="S169" s="203">
        <f>IF(AND(S$2&gt;$D169,S$2&lt;=EOMONTH($D169,MatCF)),MIN(S$77-SUM(S$92:S168),$F169-SUM($G169:R169)),0)</f>
        <v>0</v>
      </c>
      <c r="T169" s="203">
        <f>IF(AND(T$2&gt;$D169,T$2&lt;=EOMONTH($D169,MatCF)),MIN(T$77-SUM(T$92:T168),$F169-SUM($G169:S169)),0)</f>
        <v>0</v>
      </c>
      <c r="U169" s="203">
        <f>IF(AND(U$2&gt;$D169,U$2&lt;=EOMONTH($D169,MatCF)),MIN(U$77-SUM(U$92:U168),$F169-SUM($G169:T169)),0)</f>
        <v>0</v>
      </c>
      <c r="V169" s="203">
        <f>IF(AND(V$2&gt;$D169,V$2&lt;=EOMONTH($D169,MatCF)),MIN(V$77-SUM(V$92:V168),$F169-SUM($G169:U169)),0)</f>
        <v>0</v>
      </c>
      <c r="W169" s="203">
        <f>IF(AND(W$2&gt;$D169,W$2&lt;=EOMONTH($D169,MatCF)),MIN(W$77-SUM(W$92:W168),$F169-SUM($G169:V169)),0)</f>
        <v>0</v>
      </c>
      <c r="X169" s="203">
        <f>IF(AND(X$2&gt;$D169,X$2&lt;=EOMONTH($D169,MatCF)),MIN(X$77-SUM(X$92:X168),$F169-SUM($G169:W169)),0)</f>
        <v>0</v>
      </c>
      <c r="Y169" s="203">
        <f>IF(AND(Y$2&gt;$D169,Y$2&lt;=EOMONTH($D169,MatCF)),MIN(Y$77-SUM(Y$92:Y168),$F169-SUM($G169:X169)),0)</f>
        <v>0</v>
      </c>
      <c r="Z169" s="203">
        <f>IF(AND(Z$2&gt;$D169,Z$2&lt;=EOMONTH($D169,MatCF)),MIN(Z$77-SUM(Z$92:Z168),$F169-SUM($G169:Y169)),0)</f>
        <v>0</v>
      </c>
      <c r="AA169" s="203">
        <f>IF(AND(AA$2&gt;$D169,AA$2&lt;=EOMONTH($D169,MatCF)),MIN(AA$77-SUM(AA$92:AA168),$F169-SUM($G169:Z169)),0)</f>
        <v>0</v>
      </c>
      <c r="AB169" s="203">
        <f>IF(AND(AB$2&gt;$D169,AB$2&lt;=EOMONTH($D169,MatCF)),MIN(AB$77-SUM(AB$92:AB168),$F169-SUM($G169:AA169)),0)</f>
        <v>0</v>
      </c>
      <c r="AC169" s="203">
        <f>IF(AND(AC$2&gt;$D169,AC$2&lt;=EOMONTH($D169,MatCF)),MIN(AC$77-SUM(AC$92:AC168),$F169-SUM($G169:AB169)),0)</f>
        <v>0</v>
      </c>
      <c r="AD169" s="203">
        <f>IF(AND(AD$2&gt;$D169,AD$2&lt;=EOMONTH($D169,MatCF)),MIN(AD$77-SUM(AD$92:AD168),$F169-SUM($G169:AC169)),0)</f>
        <v>0</v>
      </c>
      <c r="AE169" s="203">
        <f>IF(AND(AE$2&gt;$D169,AE$2&lt;=EOMONTH($D169,MatCF)),MIN(AE$77-SUM(AE$92:AE168),$F169-SUM($G169:AD169)),0)</f>
        <v>0</v>
      </c>
      <c r="AF169" s="203">
        <f>IF(AND(AF$2&gt;$D169,AF$2&lt;=EOMONTH($D169,MatCF)),MIN(AF$77-SUM(AF$92:AF168),$F169-SUM($G169:AE169)),0)</f>
        <v>0</v>
      </c>
      <c r="AG169" s="203">
        <f>IF(AND(AG$2&gt;$D169,AG$2&lt;=EOMONTH($D169,MatCF)),MIN(AG$77-SUM(AG$92:AG168),$F169-SUM($G169:AF169)),0)</f>
        <v>0</v>
      </c>
      <c r="AH169" s="203">
        <f>IF(AND(AH$2&gt;$D169,AH$2&lt;=EOMONTH($D169,MatCF)),MIN(AH$77-SUM(AH$92:AH168),$F169-SUM($G169:AG169)),0)</f>
        <v>0</v>
      </c>
      <c r="AI169" s="203">
        <f>IF(AND(AI$2&gt;$D169,AI$2&lt;=EOMONTH($D169,MatCF)),MIN(AI$77-SUM(AI$92:AI168),$F169-SUM($G169:AH169)),0)</f>
        <v>0</v>
      </c>
      <c r="AJ169" s="203">
        <f>IF(AND(AJ$2&gt;$D169,AJ$2&lt;=EOMONTH($D169,MatCF)),MIN(AJ$77-SUM(AJ$92:AJ168),$F169-SUM($G169:AI169)),0)</f>
        <v>0</v>
      </c>
      <c r="AK169" s="203">
        <f>IF(AND(AK$2&gt;$D169,AK$2&lt;=EOMONTH($D169,MatCF)),MIN(AK$77-SUM(AK$92:AK168),$F169-SUM($G169:AJ169)),0)</f>
        <v>0</v>
      </c>
      <c r="AL169" s="203">
        <f>IF(AND(AL$2&gt;$D169,AL$2&lt;=EOMONTH($D169,MatCF)),MIN(AL$77-SUM(AL$92:AL168),$F169-SUM($G169:AK169)),0)</f>
        <v>0</v>
      </c>
      <c r="AM169" s="203">
        <f>IF(AND(AM$2&gt;$D169,AM$2&lt;=EOMONTH($D169,MatCF)),MIN(AM$77-SUM(AM$92:AM168),$F169-SUM($G169:AL169)),0)</f>
        <v>0</v>
      </c>
      <c r="AN169" s="203">
        <f>IF(AND(AN$2&gt;$D169,AN$2&lt;=EOMONTH($D169,MatCF)),MIN(AN$77-SUM(AN$92:AN168),$F169-SUM($G169:AM169)),0)</f>
        <v>0</v>
      </c>
      <c r="AO169" s="203">
        <f>IF(AND(AO$2&gt;$D169,AO$2&lt;=EOMONTH($D169,MatCF)),MIN(AO$77-SUM(AO$92:AO168),$F169-SUM($G169:AN169)),0)</f>
        <v>0</v>
      </c>
      <c r="AP169" s="203">
        <f>IF(AND(AP$2&gt;$D169,AP$2&lt;=EOMONTH($D169,MatCF)),MIN(AP$77-SUM(AP$92:AP168),$F169-SUM($G169:AO169)),0)</f>
        <v>0</v>
      </c>
      <c r="AQ169" s="203">
        <f>IF(AND(AQ$2&gt;$D169,AQ$2&lt;=EOMONTH($D169,MatCF)),MIN(AQ$77-SUM(AQ$92:AQ168),$F169-SUM($G169:AP169)),0)</f>
        <v>0</v>
      </c>
      <c r="AR169" s="203">
        <f>IF(AND(AR$2&gt;$D169,AR$2&lt;=EOMONTH($D169,MatCF)),MIN(AR$77-SUM(AR$92:AR168),$F169-SUM($G169:AQ169)),0)</f>
        <v>0</v>
      </c>
      <c r="AS169" s="203">
        <f>IF(AND(AS$2&gt;$D169,AS$2&lt;=EOMONTH($D169,MatCF)),MIN(AS$77-SUM(AS$92:AS168),$F169-SUM($G169:AR169)),0)</f>
        <v>0</v>
      </c>
      <c r="AT169" s="203">
        <f>IF(AND(AT$2&gt;$D169,AT$2&lt;=EOMONTH($D169,MatCF)),MIN(AT$77-SUM(AT$92:AT168),$F169-SUM($G169:AS169)),0)</f>
        <v>0</v>
      </c>
      <c r="AU169" s="203">
        <f>IF(AND(AU$2&gt;$D169,AU$2&lt;=EOMONTH($D169,MatCF)),MIN(AU$77-SUM(AU$92:AU168),$F169-SUM($G169:AT169)),0)</f>
        <v>0</v>
      </c>
      <c r="AV169" s="203">
        <f>IF(AND(AV$2&gt;$D169,AV$2&lt;=EOMONTH($D169,MatCF)),MIN(AV$77-SUM(AV$92:AV168),$F169-SUM($G169:AU169)),0)</f>
        <v>0</v>
      </c>
      <c r="AW169" s="203">
        <f>IF(AND(AW$2&gt;$D169,AW$2&lt;=EOMONTH($D169,MatCF)),MIN(AW$77-SUM(AW$92:AW168),$F169-SUM($G169:AV169)),0)</f>
        <v>0</v>
      </c>
      <c r="AX169" s="203">
        <f>IF(AND(AX$2&gt;$D169,AX$2&lt;=EOMONTH($D169,MatCF)),MIN(AX$77-SUM(AX$92:AX168),$F169-SUM($G169:AW169)),0)</f>
        <v>0</v>
      </c>
      <c r="AY169" s="203">
        <f>IF(AND(AY$2&gt;$D169,AY$2&lt;=EOMONTH($D169,MatCF)),MIN(AY$77-SUM(AY$92:AY168),$F169-SUM($G169:AX169)),0)</f>
        <v>0</v>
      </c>
      <c r="AZ169" s="203">
        <f>IF(AND(AZ$2&gt;$D169,AZ$2&lt;=EOMONTH($D169,MatCF)),MIN(AZ$77-SUM(AZ$92:AZ168),$F169-SUM($G169:AY169)),0)</f>
        <v>0</v>
      </c>
      <c r="BA169" s="203">
        <f>IF(AND(BA$2&gt;$D169,BA$2&lt;=EOMONTH($D169,MatCF)),MIN(BA$77-SUM(BA$92:BA168),$F169-SUM($G169:AZ169)),0)</f>
        <v>0</v>
      </c>
      <c r="BB169" s="203">
        <f>IF(AND(BB$2&gt;$D169,BB$2&lt;=EOMONTH($D169,MatCF)),MIN(BB$77-SUM(BB$92:BB168),$F169-SUM($G169:BA169)),0)</f>
        <v>0</v>
      </c>
      <c r="BC169" s="203">
        <f>IF(AND(BC$2&gt;$D169,BC$2&lt;=EOMONTH($D169,MatCF)),MIN(BC$77-SUM(BC$92:BC168),$F169-SUM($G169:BB169)),0)</f>
        <v>0</v>
      </c>
      <c r="BD169" s="203">
        <f>IF(AND(BD$2&gt;$D169,BD$2&lt;=EOMONTH($D169,MatCF)),MIN(BD$77-SUM(BD$92:BD168),$F169-SUM($G169:BC169)),0)</f>
        <v>0</v>
      </c>
      <c r="BE169" s="203">
        <f>IF(AND(BE$2&gt;$D169,BE$2&lt;=EOMONTH($D169,MatCF)),MIN(BE$77-SUM(BE$92:BE168),$F169-SUM($G169:BD169)),0)</f>
        <v>0</v>
      </c>
      <c r="BF169" s="203">
        <f>IF(AND(BF$2&gt;$D169,BF$2&lt;=EOMONTH($D169,MatCF)),MIN(BF$77-SUM(BF$92:BF168),$F169-SUM($G169:BE169)),0)</f>
        <v>0</v>
      </c>
      <c r="BG169" s="203">
        <f>IF(AND(BG$2&gt;$D169,BG$2&lt;=EOMONTH($D169,MatCF)),MIN(BG$77-SUM(BG$92:BG168),$F169-SUM($G169:BF169)),0)</f>
        <v>0</v>
      </c>
      <c r="BH169" s="203">
        <f>IF(AND(BH$2&gt;$D169,BH$2&lt;=EOMONTH($D169,MatCF)),MIN(BH$77-SUM(BH$92:BH168),$F169-SUM($G169:BG169)),0)</f>
        <v>0</v>
      </c>
      <c r="BI169" s="203">
        <f>IF(AND(BI$2&gt;$D169,BI$2&lt;=EOMONTH($D169,MatCF)),MIN(BI$77-SUM(BI$92:BI168),$F169-SUM($G169:BH169)),0)</f>
        <v>0</v>
      </c>
      <c r="BJ169" s="203">
        <f>IF(AND(BJ$2&gt;$D169,BJ$2&lt;=EOMONTH($D169,MatCF)),MIN(BJ$77-SUM(BJ$92:BJ168),$F169-SUM($G169:BI169)),0)</f>
        <v>0</v>
      </c>
      <c r="BK169" s="203">
        <f>IF(AND(BK$2&gt;$D169,BK$2&lt;=EOMONTH($D169,MatCF)),MIN(BK$77-SUM(BK$92:BK168),$F169-SUM($G169:BJ169)),0)</f>
        <v>0</v>
      </c>
      <c r="BL169" s="203">
        <f>IF(AND(BL$2&gt;$D169,BL$2&lt;=EOMONTH($D169,MatCF)),MIN(BL$77-SUM(BL$92:BL168),$F169-SUM($G169:BK169)),0)</f>
        <v>0</v>
      </c>
      <c r="BM169" s="203">
        <f>IF(AND(BM$2&gt;$D169,BM$2&lt;=EOMONTH($D169,MatCF)),MIN(BM$77-SUM(BM$92:BM168),$F169-SUM($G169:BL169)),0)</f>
        <v>0</v>
      </c>
      <c r="BN169" s="203">
        <f>IF(AND(BN$2&gt;$D169,BN$2&lt;=EOMONTH($D169,MatCF)),MIN(BN$77-SUM(BN$92:BN168),$F169-SUM($G169:BM169)),0)</f>
        <v>0</v>
      </c>
      <c r="BO169" s="203">
        <f>IF(AND(BO$2&gt;$D169,BO$2&lt;=EOMONTH($D169,MatCF)),MIN(BO$77-SUM(BO$92:BO168),$F169-SUM($G169:BN169)),0)</f>
        <v>0</v>
      </c>
      <c r="BP169" s="203">
        <f>IF(AND(BP$2&gt;$D169,BP$2&lt;=EOMONTH($D169,MatCF)),MIN(BP$77-SUM(BP$92:BP168),$F169-SUM($G169:BO169)),0)</f>
        <v>0</v>
      </c>
      <c r="BQ169" s="203">
        <f>IF(AND(BQ$2&gt;$D169,BQ$2&lt;=EOMONTH($D169,MatCF)),MIN(BQ$77-SUM(BQ$92:BQ168),$F169-SUM($G169:BP169)),0)</f>
        <v>0</v>
      </c>
      <c r="BR169" s="203">
        <f>IF(AND(BR$2&gt;$D169,BR$2&lt;=EOMONTH($D169,MatCF)),MIN(BR$77-SUM(BR$92:BR168),$F169-SUM($G169:BQ169)),0)</f>
        <v>0</v>
      </c>
      <c r="BS169" s="203">
        <f>IF(AND(BS$2&gt;$D169,BS$2&lt;=EOMONTH($D169,MatCF)),MIN(BS$77-SUM(BS$92:BS168),$F169-SUM($G169:BR169)),0)</f>
        <v>0</v>
      </c>
      <c r="BT169" s="203">
        <f>IF(AND(BT$2&gt;$D169,BT$2&lt;=EOMONTH($D169,MatCF)),MIN(BT$77-SUM(BT$92:BT168),$F169-SUM($G169:BS169)),0)</f>
        <v>0</v>
      </c>
      <c r="BU169" s="203">
        <f>IF(AND(BU$2&gt;$D169,BU$2&lt;=EOMONTH($D169,MatCF)),MIN(BU$77-SUM(BU$92:BU168),$F169-SUM($G169:BT169)),0)</f>
        <v>0</v>
      </c>
      <c r="BV169" s="203">
        <f>IF(AND(BV$2&gt;$D169,BV$2&lt;=EOMONTH($D169,MatCF)),MIN(BV$77-SUM(BV$92:BV168),$F169-SUM($G169:BU169)),0)</f>
        <v>0</v>
      </c>
      <c r="BW169" s="203">
        <f>IF(AND(BW$2&gt;$D169,BW$2&lt;=EOMONTH($D169,MatCF)),MIN(BW$77-SUM(BW$92:BW168),$F169-SUM($G169:BV169)),0)</f>
        <v>0</v>
      </c>
      <c r="BX169" s="203">
        <f>IF(AND(BX$2&gt;$D169,BX$2&lt;=EOMONTH($D169,MatCF)),MIN(BX$77-SUM(BX$92:BX168),$F169-SUM($G169:BW169)),0)</f>
        <v>0</v>
      </c>
      <c r="BY169" s="203">
        <f>IF(AND(BY$2&gt;$D169,BY$2&lt;=EOMONTH($D169,MatCF)),MIN(BY$77-SUM(BY$92:BY168),$F169-SUM($G169:BX169)),0)</f>
        <v>0</v>
      </c>
      <c r="BZ169" s="203">
        <f>IF(AND(BZ$2&gt;$D169,BZ$2&lt;=EOMONTH($D169,MatCF)),MIN(BZ$77-SUM(BZ$92:BZ168),$F169-SUM($G169:BY169)),0)</f>
        <v>0</v>
      </c>
      <c r="CA169" s="203">
        <f>IF(AND(CA$2&gt;$D169,CA$2&lt;=EOMONTH($D169,MatCF)),MIN(CA$77-SUM(CA$92:CA168),$F169-SUM($G169:BZ169)),0)</f>
        <v>0</v>
      </c>
      <c r="CB169" s="203">
        <f>IF(AND(CB$2&gt;$D169,CB$2&lt;=EOMONTH($D169,MatCF)),MIN(CB$77-SUM(CB$92:CB168),$F169-SUM($G169:CA169)),0)</f>
        <v>0</v>
      </c>
      <c r="CC169" s="203">
        <f>IF(AND(CC$2&gt;$D169,CC$2&lt;=EOMONTH($D169,MatCF)),MIN(CC$77-SUM(CC$92:CC168),$F169-SUM($G169:CB169)),0)</f>
        <v>0</v>
      </c>
      <c r="CD169" s="203">
        <f>IF(AND(CD$2&gt;$D169,CD$2&lt;=EOMONTH($D169,MatCF)),MIN(CD$77-SUM(CD$92:CD168),$F169-SUM($G169:CC169)),0)</f>
        <v>0</v>
      </c>
      <c r="CE169" s="203">
        <f>IF(AND(CE$2&gt;$D169,CE$2&lt;=EOMONTH($D169,MatCF)),MIN(CE$77-SUM(CE$92:CE168),$F169-SUM($G169:CD169)),0)</f>
        <v>0</v>
      </c>
      <c r="CF169" s="203">
        <f>IF(AND(CF$2&gt;$D169,CF$2&lt;=EOMONTH($D169,MatCF)),MIN(CF$77-SUM(CF$92:CF168),$F169-SUM($G169:CE169)),0)</f>
        <v>0</v>
      </c>
      <c r="CG169" s="203">
        <f ca="1">IF(AND(CG$2&gt;$D169,CG$2&lt;=EOMONTH($D169,MatCF)),MIN(CG$77-SUM(CG$92:CG168),$F169-SUM($G169:CF169)),0)</f>
        <v>0</v>
      </c>
      <c r="CH169" s="203">
        <f ca="1">IF(AND(CH$2&gt;$D169,CH$2&lt;=EOMONTH($D169,MatCF)),MIN(CH$77-SUM(CH$92:CH168),$F169-SUM($G169:CG169)),0)</f>
        <v>0</v>
      </c>
      <c r="CI169" s="203">
        <f ca="1">IF(AND(CI$2&gt;$D169,CI$2&lt;=EOMONTH($D169,MatCF)),MIN(CI$77-SUM(CI$92:CI168),$F169-SUM($G169:CH169)),0)</f>
        <v>0</v>
      </c>
      <c r="CJ169" s="203">
        <f ca="1">IF(AND(CJ$2&gt;$D169,CJ$2&lt;=EOMONTH($D169,MatCF)),MIN(CJ$77-SUM(CJ$92:CJ168),$F169-SUM($G169:CI169)),0)</f>
        <v>0</v>
      </c>
      <c r="CK169" s="203">
        <f ca="1">IF(AND(CK$2&gt;$D169,CK$2&lt;=EOMONTH($D169,MatCF)),MIN(CK$77-SUM(CK$92:CK168),$F169-SUM($G169:CJ169)),0)</f>
        <v>0</v>
      </c>
      <c r="CL169" s="203">
        <f ca="1">IF(AND(CL$2&gt;$D169,CL$2&lt;=EOMONTH($D169,MatCF)),MIN(CL$77-SUM(CL$92:CL168),$F169-SUM($G169:CK169)),0)</f>
        <v>0</v>
      </c>
      <c r="CM169" s="203">
        <f ca="1">IF(AND(CM$2&gt;$D169,CM$2&lt;=EOMONTH($D169,MatCF)),MIN(CM$77-SUM(CM$92:CM168),$F169-SUM($G169:CL169)),0)</f>
        <v>0</v>
      </c>
      <c r="CN169" s="203">
        <f ca="1">IF(AND(CN$2&gt;$D169,CN$2&lt;=EOMONTH($D169,MatCF)),MIN(CN$77-SUM(CN$92:CN168),$F169-SUM($G169:CM169)),0)</f>
        <v>0</v>
      </c>
      <c r="CO169" s="203">
        <f ca="1">IF(AND(CO$2&gt;$D169,CO$2&lt;=EOMONTH($D169,MatCF)),MIN(CO$77-SUM(CO$92:CO168),$F169-SUM($G169:CN169)),0)</f>
        <v>0</v>
      </c>
      <c r="CP169" s="203">
        <f ca="1">IF(AND(CP$2&gt;$D169,CP$2&lt;=EOMONTH($D169,MatCF)),MIN(CP$77-SUM(CP$92:CP168),$F169-SUM($G169:CO169)),0)</f>
        <v>0</v>
      </c>
      <c r="CQ169" s="203">
        <f ca="1">IF(AND(CQ$2&gt;$D169,CQ$2&lt;=EOMONTH($D169,MatCF)),MIN(CQ$77-SUM(CQ$92:CQ168),$F169-SUM($G169:CP169)),0)</f>
        <v>0</v>
      </c>
      <c r="CR169" s="203">
        <f ca="1">IF(AND(CR$2&gt;$D169,CR$2&lt;=EOMONTH($D169,MatCF)),MIN(CR$77-SUM(CR$92:CR168),$F169-SUM($G169:CQ169)),0)</f>
        <v>0</v>
      </c>
      <c r="CS169" s="203">
        <f ca="1">IF(AND(CS$2&gt;$D169,CS$2&lt;=EOMONTH($D169,MatCF)),MIN(CS$77-SUM(CS$92:CS168),$F169-SUM($G169:CR169)),0)</f>
        <v>0</v>
      </c>
      <c r="CT169" s="203">
        <f ca="1">IF(AND(CT$2&gt;$D169,CT$2&lt;=EOMONTH($D169,MatCF)),MIN(CT$77-SUM(CT$92:CT168),$F169-SUM($G169:CS169)),0)</f>
        <v>0</v>
      </c>
      <c r="CU169" s="203">
        <f ca="1">IF(AND(CU$2&gt;$D169,CU$2&lt;=EOMONTH($D169,MatCF)),MIN(CU$77-SUM(CU$92:CU168),$F169-SUM($G169:CT169)),0)</f>
        <v>0</v>
      </c>
      <c r="CV169" s="203">
        <f ca="1">IF(AND(CV$2&gt;$D169,CV$2&lt;=EOMONTH($D169,MatCF)),MIN(CV$77-SUM(CV$92:CV168),$F169-SUM($G169:CU169)),0)</f>
        <v>0</v>
      </c>
      <c r="CW169" s="203">
        <f ca="1">IF(AND(CW$2&gt;$D169,CW$2&lt;=EOMONTH($D169,MatCF)),MIN(CW$77-SUM(CW$92:CW168),$F169-SUM($G169:CV169)),0)</f>
        <v>0</v>
      </c>
      <c r="CX169" s="203">
        <f ca="1">IF(AND(CX$2&gt;$D169,CX$2&lt;=EOMONTH($D169,MatCF)),MIN(CX$77-SUM(CX$92:CX168),$F169-SUM($G169:CW169)),0)</f>
        <v>0</v>
      </c>
      <c r="CY169" s="203">
        <f ca="1">IF(AND(CY$2&gt;$D169,CY$2&lt;=EOMONTH($D169,MatCF)),MIN(CY$77-SUM(CY$92:CY168),$F169-SUM($G169:CX169)),0)</f>
        <v>0</v>
      </c>
      <c r="CZ169" s="203">
        <f ca="1">IF(AND(CZ$2&gt;$D169,CZ$2&lt;=EOMONTH($D169,MatCF)),MIN(CZ$77-SUM(CZ$92:CZ168),$F169-SUM($G169:CY169)),0)</f>
        <v>0</v>
      </c>
      <c r="DA169" s="203">
        <f ca="1">IF(AND(DA$2&gt;$D169,DA$2&lt;=EOMONTH($D169,MatCF)),MIN(DA$77-SUM(DA$92:DA168),$F169-SUM($G169:CZ169)),0)</f>
        <v>0</v>
      </c>
      <c r="DB169" s="203">
        <f ca="1">IF(AND(DB$2&gt;$D169,DB$2&lt;=EOMONTH($D169,MatCF)),MIN(DB$77-SUM(DB$92:DB168),$F169-SUM($G169:DA169)),0)</f>
        <v>0</v>
      </c>
      <c r="DC169" s="203">
        <f ca="1">IF(AND(DC$2&gt;$D169,DC$2&lt;=EOMONTH($D169,MatCF)),MIN(DC$77-SUM(DC$92:DC168),$F169-SUM($G169:DB169)),0)</f>
        <v>0</v>
      </c>
      <c r="DD169" s="203">
        <f ca="1">IF(AND(DD$2&gt;$D169,DD$2&lt;=EOMONTH($D169,MatCF)),MIN(DD$77-SUM(DD$92:DD168),$F169-SUM($G169:DC169)),0)</f>
        <v>0</v>
      </c>
      <c r="DE169" s="203">
        <f ca="1">IF(AND(DE$2&gt;$D169,DE$2&lt;=EOMONTH($D169,MatCF)),MIN(DE$77-SUM(DE$92:DE168),$F169-SUM($G169:DD169)),0)</f>
        <v>0</v>
      </c>
      <c r="DF169" s="203">
        <f ca="1">IF(AND(DF$2&gt;$D169,DF$2&lt;=EOMONTH($D169,MatCF)),MIN(DF$77-SUM(DF$92:DF168),$F169-SUM($G169:DE169)),0)</f>
        <v>0</v>
      </c>
      <c r="DG169" s="203">
        <f ca="1">IF(AND(DG$2&gt;$D169,DG$2&lt;=EOMONTH($D169,MatCF)),MIN(DG$77-SUM(DG$92:DG168),$F169-SUM($G169:DF169)),0)</f>
        <v>0</v>
      </c>
      <c r="DH169" s="203">
        <f ca="1">IF(AND(DH$2&gt;$D169,DH$2&lt;=EOMONTH($D169,MatCF)),MIN(DH$77-SUM(DH$92:DH168),$F169-SUM($G169:DG169)),0)</f>
        <v>0</v>
      </c>
      <c r="DI169" s="203">
        <f ca="1">IF(AND(DI$2&gt;$D169,DI$2&lt;=EOMONTH($D169,MatCF)),MIN(DI$77-SUM(DI$92:DI168),$F169-SUM($G169:DH169)),0)</f>
        <v>0</v>
      </c>
      <c r="DJ169" s="203">
        <f ca="1">IF(AND(DJ$2&gt;$D169,DJ$2&lt;=EOMONTH($D169,MatCF)),MIN(DJ$77-SUM(DJ$92:DJ168),$F169-SUM($G169:DI169)),0)</f>
        <v>0</v>
      </c>
      <c r="DK169" s="203">
        <f ca="1">IF(AND(DK$2&gt;$D169,DK$2&lt;=EOMONTH($D169,MatCF)),MIN(DK$77-SUM(DK$92:DK168),$F169-SUM($G169:DJ169)),0)</f>
        <v>0</v>
      </c>
      <c r="DL169" s="203">
        <f ca="1">IF(AND(DL$2&gt;$D169,DL$2&lt;=EOMONTH($D169,MatCF)),MIN(DL$77-SUM(DL$92:DL168),$F169-SUM($G169:DK169)),0)</f>
        <v>0</v>
      </c>
      <c r="DM169" s="203">
        <f ca="1">IF(AND(DM$2&gt;$D169,DM$2&lt;=EOMONTH($D169,MatCF)),MIN(DM$77-SUM(DM$92:DM168),$F169-SUM($G169:DL169)),0)</f>
        <v>0</v>
      </c>
      <c r="DN169" s="203">
        <f ca="1">IF(AND(DN$2&gt;$D169,DN$2&lt;=EOMONTH($D169,MatCF)),MIN(DN$77-SUM(DN$92:DN168),$F169-SUM($G169:DM169)),0)</f>
        <v>0</v>
      </c>
      <c r="DO169" s="203">
        <f ca="1">IF(AND(DO$2&gt;$D169,DO$2&lt;=EOMONTH($D169,MatCF)),MIN(DO$77-SUM(DO$92:DO168),$F169-SUM($G169:DN169)),0)</f>
        <v>0</v>
      </c>
      <c r="DP169" s="203">
        <f ca="1">IF(AND(DP$2&gt;$D169,DP$2&lt;=EOMONTH($D169,MatCF)),MIN(DP$77-SUM(DP$92:DP168),$F169-SUM($G169:DO169)),0)</f>
        <v>0</v>
      </c>
      <c r="DQ169" s="203">
        <f ca="1">IF(AND(DQ$2&gt;$D169,DQ$2&lt;=EOMONTH($D169,MatCF)),MIN(DQ$77-SUM(DQ$92:DQ168),$F169-SUM($G169:DP169)),0)</f>
        <v>0</v>
      </c>
      <c r="DR169" s="203">
        <f ca="1">IF(AND(DR$2&gt;$D169,DR$2&lt;=EOMONTH($D169,MatCF)),MIN(DR$77-SUM(DR$92:DR168),$F169-SUM($G169:DQ169)),0)</f>
        <v>0</v>
      </c>
      <c r="DS169" s="203">
        <f ca="1">IF(AND(DS$2&gt;$D169,DS$2&lt;=EOMONTH($D169,MatCF)),MIN(DS$77-SUM(DS$92:DS168),$F169-SUM($G169:DR169)),0)</f>
        <v>0</v>
      </c>
    </row>
    <row r="170" spans="1:123" ht="12.5" x14ac:dyDescent="0.25">
      <c r="A170" s="171">
        <f t="shared" si="682"/>
        <v>78</v>
      </c>
      <c r="B170" s="171"/>
      <c r="C170" s="171"/>
      <c r="D170" s="226">
        <v>51043</v>
      </c>
      <c r="E170" s="171"/>
      <c r="F170" s="203">
        <f ca="1"/>
        <v>0</v>
      </c>
      <c r="G170" s="171"/>
      <c r="H170" s="203">
        <f>IF(AND(H$2&gt;$D170,H$2&lt;=EOMONTH($D170,MatCF)),MIN(H$77-SUM(H$92:H169),$F170-SUM(G170:$G170)),0)</f>
        <v>0</v>
      </c>
      <c r="I170" s="203">
        <f>IF(AND(I$2&gt;$D170,I$2&lt;=EOMONTH($D170,MatCF)),MIN(I$77-SUM(I$92:I169),$F170-SUM($G170:H170)),0)</f>
        <v>0</v>
      </c>
      <c r="J170" s="203">
        <f>IF(AND(J$2&gt;$D170,J$2&lt;=EOMONTH($D170,MatCF)),MIN(J$77-SUM(J$92:J169),$F170-SUM($G170:I170)),0)</f>
        <v>0</v>
      </c>
      <c r="K170" s="203">
        <f>IF(AND(K$2&gt;$D170,K$2&lt;=EOMONTH($D170,MatCF)),MIN(K$77-SUM(K$92:K169),$F170-SUM($G170:J170)),0)</f>
        <v>0</v>
      </c>
      <c r="L170" s="203">
        <f>IF(AND(L$2&gt;$D170,L$2&lt;=EOMONTH($D170,MatCF)),MIN(L$77-SUM(L$92:L169),$F170-SUM($G170:K170)),0)</f>
        <v>0</v>
      </c>
      <c r="M170" s="203">
        <f>IF(AND(M$2&gt;$D170,M$2&lt;=EOMONTH($D170,MatCF)),MIN(M$77-SUM(M$92:M169),$F170-SUM($G170:L170)),0)</f>
        <v>0</v>
      </c>
      <c r="N170" s="203">
        <f>IF(AND(N$2&gt;$D170,N$2&lt;=EOMONTH($D170,MatCF)),MIN(N$77-SUM(N$92:N169),$F170-SUM($G170:M170)),0)</f>
        <v>0</v>
      </c>
      <c r="O170" s="203">
        <f>IF(AND(O$2&gt;$D170,O$2&lt;=EOMONTH($D170,MatCF)),MIN(O$77-SUM(O$92:O169),$F170-SUM($G170:N170)),0)</f>
        <v>0</v>
      </c>
      <c r="P170" s="203">
        <f>IF(AND(P$2&gt;$D170,P$2&lt;=EOMONTH($D170,MatCF)),MIN(P$77-SUM(P$92:P169),$F170-SUM($G170:O170)),0)</f>
        <v>0</v>
      </c>
      <c r="Q170" s="203">
        <f>IF(AND(Q$2&gt;$D170,Q$2&lt;=EOMONTH($D170,MatCF)),MIN(Q$77-SUM(Q$92:Q169),$F170-SUM($G170:P170)),0)</f>
        <v>0</v>
      </c>
      <c r="R170" s="203">
        <f>IF(AND(R$2&gt;$D170,R$2&lt;=EOMONTH($D170,MatCF)),MIN(R$77-SUM(R$92:R169),$F170-SUM($G170:Q170)),0)</f>
        <v>0</v>
      </c>
      <c r="S170" s="203">
        <f>IF(AND(S$2&gt;$D170,S$2&lt;=EOMONTH($D170,MatCF)),MIN(S$77-SUM(S$92:S169),$F170-SUM($G170:R170)),0)</f>
        <v>0</v>
      </c>
      <c r="T170" s="203">
        <f>IF(AND(T$2&gt;$D170,T$2&lt;=EOMONTH($D170,MatCF)),MIN(T$77-SUM(T$92:T169),$F170-SUM($G170:S170)),0)</f>
        <v>0</v>
      </c>
      <c r="U170" s="203">
        <f>IF(AND(U$2&gt;$D170,U$2&lt;=EOMONTH($D170,MatCF)),MIN(U$77-SUM(U$92:U169),$F170-SUM($G170:T170)),0)</f>
        <v>0</v>
      </c>
      <c r="V170" s="203">
        <f>IF(AND(V$2&gt;$D170,V$2&lt;=EOMONTH($D170,MatCF)),MIN(V$77-SUM(V$92:V169),$F170-SUM($G170:U170)),0)</f>
        <v>0</v>
      </c>
      <c r="W170" s="203">
        <f>IF(AND(W$2&gt;$D170,W$2&lt;=EOMONTH($D170,MatCF)),MIN(W$77-SUM(W$92:W169),$F170-SUM($G170:V170)),0)</f>
        <v>0</v>
      </c>
      <c r="X170" s="203">
        <f>IF(AND(X$2&gt;$D170,X$2&lt;=EOMONTH($D170,MatCF)),MIN(X$77-SUM(X$92:X169),$F170-SUM($G170:W170)),0)</f>
        <v>0</v>
      </c>
      <c r="Y170" s="203">
        <f>IF(AND(Y$2&gt;$D170,Y$2&lt;=EOMONTH($D170,MatCF)),MIN(Y$77-SUM(Y$92:Y169),$F170-SUM($G170:X170)),0)</f>
        <v>0</v>
      </c>
      <c r="Z170" s="203">
        <f>IF(AND(Z$2&gt;$D170,Z$2&lt;=EOMONTH($D170,MatCF)),MIN(Z$77-SUM(Z$92:Z169),$F170-SUM($G170:Y170)),0)</f>
        <v>0</v>
      </c>
      <c r="AA170" s="203">
        <f>IF(AND(AA$2&gt;$D170,AA$2&lt;=EOMONTH($D170,MatCF)),MIN(AA$77-SUM(AA$92:AA169),$F170-SUM($G170:Z170)),0)</f>
        <v>0</v>
      </c>
      <c r="AB170" s="203">
        <f>IF(AND(AB$2&gt;$D170,AB$2&lt;=EOMONTH($D170,MatCF)),MIN(AB$77-SUM(AB$92:AB169),$F170-SUM($G170:AA170)),0)</f>
        <v>0</v>
      </c>
      <c r="AC170" s="203">
        <f>IF(AND(AC$2&gt;$D170,AC$2&lt;=EOMONTH($D170,MatCF)),MIN(AC$77-SUM(AC$92:AC169),$F170-SUM($G170:AB170)),0)</f>
        <v>0</v>
      </c>
      <c r="AD170" s="203">
        <f>IF(AND(AD$2&gt;$D170,AD$2&lt;=EOMONTH($D170,MatCF)),MIN(AD$77-SUM(AD$92:AD169),$F170-SUM($G170:AC170)),0)</f>
        <v>0</v>
      </c>
      <c r="AE170" s="203">
        <f>IF(AND(AE$2&gt;$D170,AE$2&lt;=EOMONTH($D170,MatCF)),MIN(AE$77-SUM(AE$92:AE169),$F170-SUM($G170:AD170)),0)</f>
        <v>0</v>
      </c>
      <c r="AF170" s="203">
        <f>IF(AND(AF$2&gt;$D170,AF$2&lt;=EOMONTH($D170,MatCF)),MIN(AF$77-SUM(AF$92:AF169),$F170-SUM($G170:AE170)),0)</f>
        <v>0</v>
      </c>
      <c r="AG170" s="203">
        <f>IF(AND(AG$2&gt;$D170,AG$2&lt;=EOMONTH($D170,MatCF)),MIN(AG$77-SUM(AG$92:AG169),$F170-SUM($G170:AF170)),0)</f>
        <v>0</v>
      </c>
      <c r="AH170" s="203">
        <f>IF(AND(AH$2&gt;$D170,AH$2&lt;=EOMONTH($D170,MatCF)),MIN(AH$77-SUM(AH$92:AH169),$F170-SUM($G170:AG170)),0)</f>
        <v>0</v>
      </c>
      <c r="AI170" s="203">
        <f>IF(AND(AI$2&gt;$D170,AI$2&lt;=EOMONTH($D170,MatCF)),MIN(AI$77-SUM(AI$92:AI169),$F170-SUM($G170:AH170)),0)</f>
        <v>0</v>
      </c>
      <c r="AJ170" s="203">
        <f>IF(AND(AJ$2&gt;$D170,AJ$2&lt;=EOMONTH($D170,MatCF)),MIN(AJ$77-SUM(AJ$92:AJ169),$F170-SUM($G170:AI170)),0)</f>
        <v>0</v>
      </c>
      <c r="AK170" s="203">
        <f>IF(AND(AK$2&gt;$D170,AK$2&lt;=EOMONTH($D170,MatCF)),MIN(AK$77-SUM(AK$92:AK169),$F170-SUM($G170:AJ170)),0)</f>
        <v>0</v>
      </c>
      <c r="AL170" s="203">
        <f>IF(AND(AL$2&gt;$D170,AL$2&lt;=EOMONTH($D170,MatCF)),MIN(AL$77-SUM(AL$92:AL169),$F170-SUM($G170:AK170)),0)</f>
        <v>0</v>
      </c>
      <c r="AM170" s="203">
        <f>IF(AND(AM$2&gt;$D170,AM$2&lt;=EOMONTH($D170,MatCF)),MIN(AM$77-SUM(AM$92:AM169),$F170-SUM($G170:AL170)),0)</f>
        <v>0</v>
      </c>
      <c r="AN170" s="203">
        <f>IF(AND(AN$2&gt;$D170,AN$2&lt;=EOMONTH($D170,MatCF)),MIN(AN$77-SUM(AN$92:AN169),$F170-SUM($G170:AM170)),0)</f>
        <v>0</v>
      </c>
      <c r="AO170" s="203">
        <f>IF(AND(AO$2&gt;$D170,AO$2&lt;=EOMONTH($D170,MatCF)),MIN(AO$77-SUM(AO$92:AO169),$F170-SUM($G170:AN170)),0)</f>
        <v>0</v>
      </c>
      <c r="AP170" s="203">
        <f>IF(AND(AP$2&gt;$D170,AP$2&lt;=EOMONTH($D170,MatCF)),MIN(AP$77-SUM(AP$92:AP169),$F170-SUM($G170:AO170)),0)</f>
        <v>0</v>
      </c>
      <c r="AQ170" s="203">
        <f>IF(AND(AQ$2&gt;$D170,AQ$2&lt;=EOMONTH($D170,MatCF)),MIN(AQ$77-SUM(AQ$92:AQ169),$F170-SUM($G170:AP170)),0)</f>
        <v>0</v>
      </c>
      <c r="AR170" s="203">
        <f>IF(AND(AR$2&gt;$D170,AR$2&lt;=EOMONTH($D170,MatCF)),MIN(AR$77-SUM(AR$92:AR169),$F170-SUM($G170:AQ170)),0)</f>
        <v>0</v>
      </c>
      <c r="AS170" s="203">
        <f>IF(AND(AS$2&gt;$D170,AS$2&lt;=EOMONTH($D170,MatCF)),MIN(AS$77-SUM(AS$92:AS169),$F170-SUM($G170:AR170)),0)</f>
        <v>0</v>
      </c>
      <c r="AT170" s="203">
        <f>IF(AND(AT$2&gt;$D170,AT$2&lt;=EOMONTH($D170,MatCF)),MIN(AT$77-SUM(AT$92:AT169),$F170-SUM($G170:AS170)),0)</f>
        <v>0</v>
      </c>
      <c r="AU170" s="203">
        <f>IF(AND(AU$2&gt;$D170,AU$2&lt;=EOMONTH($D170,MatCF)),MIN(AU$77-SUM(AU$92:AU169),$F170-SUM($G170:AT170)),0)</f>
        <v>0</v>
      </c>
      <c r="AV170" s="203">
        <f>IF(AND(AV$2&gt;$D170,AV$2&lt;=EOMONTH($D170,MatCF)),MIN(AV$77-SUM(AV$92:AV169),$F170-SUM($G170:AU170)),0)</f>
        <v>0</v>
      </c>
      <c r="AW170" s="203">
        <f>IF(AND(AW$2&gt;$D170,AW$2&lt;=EOMONTH($D170,MatCF)),MIN(AW$77-SUM(AW$92:AW169),$F170-SUM($G170:AV170)),0)</f>
        <v>0</v>
      </c>
      <c r="AX170" s="203">
        <f>IF(AND(AX$2&gt;$D170,AX$2&lt;=EOMONTH($D170,MatCF)),MIN(AX$77-SUM(AX$92:AX169),$F170-SUM($G170:AW170)),0)</f>
        <v>0</v>
      </c>
      <c r="AY170" s="203">
        <f>IF(AND(AY$2&gt;$D170,AY$2&lt;=EOMONTH($D170,MatCF)),MIN(AY$77-SUM(AY$92:AY169),$F170-SUM($G170:AX170)),0)</f>
        <v>0</v>
      </c>
      <c r="AZ170" s="203">
        <f>IF(AND(AZ$2&gt;$D170,AZ$2&lt;=EOMONTH($D170,MatCF)),MIN(AZ$77-SUM(AZ$92:AZ169),$F170-SUM($G170:AY170)),0)</f>
        <v>0</v>
      </c>
      <c r="BA170" s="203">
        <f>IF(AND(BA$2&gt;$D170,BA$2&lt;=EOMONTH($D170,MatCF)),MIN(BA$77-SUM(BA$92:BA169),$F170-SUM($G170:AZ170)),0)</f>
        <v>0</v>
      </c>
      <c r="BB170" s="203">
        <f>IF(AND(BB$2&gt;$D170,BB$2&lt;=EOMONTH($D170,MatCF)),MIN(BB$77-SUM(BB$92:BB169),$F170-SUM($G170:BA170)),0)</f>
        <v>0</v>
      </c>
      <c r="BC170" s="203">
        <f>IF(AND(BC$2&gt;$D170,BC$2&lt;=EOMONTH($D170,MatCF)),MIN(BC$77-SUM(BC$92:BC169),$F170-SUM($G170:BB170)),0)</f>
        <v>0</v>
      </c>
      <c r="BD170" s="203">
        <f>IF(AND(BD$2&gt;$D170,BD$2&lt;=EOMONTH($D170,MatCF)),MIN(BD$77-SUM(BD$92:BD169),$F170-SUM($G170:BC170)),0)</f>
        <v>0</v>
      </c>
      <c r="BE170" s="203">
        <f>IF(AND(BE$2&gt;$D170,BE$2&lt;=EOMONTH($D170,MatCF)),MIN(BE$77-SUM(BE$92:BE169),$F170-SUM($G170:BD170)),0)</f>
        <v>0</v>
      </c>
      <c r="BF170" s="203">
        <f>IF(AND(BF$2&gt;$D170,BF$2&lt;=EOMONTH($D170,MatCF)),MIN(BF$77-SUM(BF$92:BF169),$F170-SUM($G170:BE170)),0)</f>
        <v>0</v>
      </c>
      <c r="BG170" s="203">
        <f>IF(AND(BG$2&gt;$D170,BG$2&lt;=EOMONTH($D170,MatCF)),MIN(BG$77-SUM(BG$92:BG169),$F170-SUM($G170:BF170)),0)</f>
        <v>0</v>
      </c>
      <c r="BH170" s="203">
        <f>IF(AND(BH$2&gt;$D170,BH$2&lt;=EOMONTH($D170,MatCF)),MIN(BH$77-SUM(BH$92:BH169),$F170-SUM($G170:BG170)),0)</f>
        <v>0</v>
      </c>
      <c r="BI170" s="203">
        <f>IF(AND(BI$2&gt;$D170,BI$2&lt;=EOMONTH($D170,MatCF)),MIN(BI$77-SUM(BI$92:BI169),$F170-SUM($G170:BH170)),0)</f>
        <v>0</v>
      </c>
      <c r="BJ170" s="203">
        <f>IF(AND(BJ$2&gt;$D170,BJ$2&lt;=EOMONTH($D170,MatCF)),MIN(BJ$77-SUM(BJ$92:BJ169),$F170-SUM($G170:BI170)),0)</f>
        <v>0</v>
      </c>
      <c r="BK170" s="203">
        <f>IF(AND(BK$2&gt;$D170,BK$2&lt;=EOMONTH($D170,MatCF)),MIN(BK$77-SUM(BK$92:BK169),$F170-SUM($G170:BJ170)),0)</f>
        <v>0</v>
      </c>
      <c r="BL170" s="203">
        <f>IF(AND(BL$2&gt;$D170,BL$2&lt;=EOMONTH($D170,MatCF)),MIN(BL$77-SUM(BL$92:BL169),$F170-SUM($G170:BK170)),0)</f>
        <v>0</v>
      </c>
      <c r="BM170" s="203">
        <f>IF(AND(BM$2&gt;$D170,BM$2&lt;=EOMONTH($D170,MatCF)),MIN(BM$77-SUM(BM$92:BM169),$F170-SUM($G170:BL170)),0)</f>
        <v>0</v>
      </c>
      <c r="BN170" s="203">
        <f>IF(AND(BN$2&gt;$D170,BN$2&lt;=EOMONTH($D170,MatCF)),MIN(BN$77-SUM(BN$92:BN169),$F170-SUM($G170:BM170)),0)</f>
        <v>0</v>
      </c>
      <c r="BO170" s="203">
        <f>IF(AND(BO$2&gt;$D170,BO$2&lt;=EOMONTH($D170,MatCF)),MIN(BO$77-SUM(BO$92:BO169),$F170-SUM($G170:BN170)),0)</f>
        <v>0</v>
      </c>
      <c r="BP170" s="203">
        <f>IF(AND(BP$2&gt;$D170,BP$2&lt;=EOMONTH($D170,MatCF)),MIN(BP$77-SUM(BP$92:BP169),$F170-SUM($G170:BO170)),0)</f>
        <v>0</v>
      </c>
      <c r="BQ170" s="203">
        <f>IF(AND(BQ$2&gt;$D170,BQ$2&lt;=EOMONTH($D170,MatCF)),MIN(BQ$77-SUM(BQ$92:BQ169),$F170-SUM($G170:BP170)),0)</f>
        <v>0</v>
      </c>
      <c r="BR170" s="203">
        <f>IF(AND(BR$2&gt;$D170,BR$2&lt;=EOMONTH($D170,MatCF)),MIN(BR$77-SUM(BR$92:BR169),$F170-SUM($G170:BQ170)),0)</f>
        <v>0</v>
      </c>
      <c r="BS170" s="203">
        <f>IF(AND(BS$2&gt;$D170,BS$2&lt;=EOMONTH($D170,MatCF)),MIN(BS$77-SUM(BS$92:BS169),$F170-SUM($G170:BR170)),0)</f>
        <v>0</v>
      </c>
      <c r="BT170" s="203">
        <f>IF(AND(BT$2&gt;$D170,BT$2&lt;=EOMONTH($D170,MatCF)),MIN(BT$77-SUM(BT$92:BT169),$F170-SUM($G170:BS170)),0)</f>
        <v>0</v>
      </c>
      <c r="BU170" s="203">
        <f>IF(AND(BU$2&gt;$D170,BU$2&lt;=EOMONTH($D170,MatCF)),MIN(BU$77-SUM(BU$92:BU169),$F170-SUM($G170:BT170)),0)</f>
        <v>0</v>
      </c>
      <c r="BV170" s="203">
        <f>IF(AND(BV$2&gt;$D170,BV$2&lt;=EOMONTH($D170,MatCF)),MIN(BV$77-SUM(BV$92:BV169),$F170-SUM($G170:BU170)),0)</f>
        <v>0</v>
      </c>
      <c r="BW170" s="203">
        <f>IF(AND(BW$2&gt;$D170,BW$2&lt;=EOMONTH($D170,MatCF)),MIN(BW$77-SUM(BW$92:BW169),$F170-SUM($G170:BV170)),0)</f>
        <v>0</v>
      </c>
      <c r="BX170" s="203">
        <f>IF(AND(BX$2&gt;$D170,BX$2&lt;=EOMONTH($D170,MatCF)),MIN(BX$77-SUM(BX$92:BX169),$F170-SUM($G170:BW170)),0)</f>
        <v>0</v>
      </c>
      <c r="BY170" s="203">
        <f>IF(AND(BY$2&gt;$D170,BY$2&lt;=EOMONTH($D170,MatCF)),MIN(BY$77-SUM(BY$92:BY169),$F170-SUM($G170:BX170)),0)</f>
        <v>0</v>
      </c>
      <c r="BZ170" s="203">
        <f>IF(AND(BZ$2&gt;$D170,BZ$2&lt;=EOMONTH($D170,MatCF)),MIN(BZ$77-SUM(BZ$92:BZ169),$F170-SUM($G170:BY170)),0)</f>
        <v>0</v>
      </c>
      <c r="CA170" s="203">
        <f>IF(AND(CA$2&gt;$D170,CA$2&lt;=EOMONTH($D170,MatCF)),MIN(CA$77-SUM(CA$92:CA169),$F170-SUM($G170:BZ170)),0)</f>
        <v>0</v>
      </c>
      <c r="CB170" s="203">
        <f>IF(AND(CB$2&gt;$D170,CB$2&lt;=EOMONTH($D170,MatCF)),MIN(CB$77-SUM(CB$92:CB169),$F170-SUM($G170:CA170)),0)</f>
        <v>0</v>
      </c>
      <c r="CC170" s="203">
        <f>IF(AND(CC$2&gt;$D170,CC$2&lt;=EOMONTH($D170,MatCF)),MIN(CC$77-SUM(CC$92:CC169),$F170-SUM($G170:CB170)),0)</f>
        <v>0</v>
      </c>
      <c r="CD170" s="203">
        <f>IF(AND(CD$2&gt;$D170,CD$2&lt;=EOMONTH($D170,MatCF)),MIN(CD$77-SUM(CD$92:CD169),$F170-SUM($G170:CC170)),0)</f>
        <v>0</v>
      </c>
      <c r="CE170" s="203">
        <f>IF(AND(CE$2&gt;$D170,CE$2&lt;=EOMONTH($D170,MatCF)),MIN(CE$77-SUM(CE$92:CE169),$F170-SUM($G170:CD170)),0)</f>
        <v>0</v>
      </c>
      <c r="CF170" s="203">
        <f>IF(AND(CF$2&gt;$D170,CF$2&lt;=EOMONTH($D170,MatCF)),MIN(CF$77-SUM(CF$92:CF169),$F170-SUM($G170:CE170)),0)</f>
        <v>0</v>
      </c>
      <c r="CG170" s="203">
        <f>IF(AND(CG$2&gt;$D170,CG$2&lt;=EOMONTH($D170,MatCF)),MIN(CG$77-SUM(CG$92:CG169),$F170-SUM($G170:CF170)),0)</f>
        <v>0</v>
      </c>
      <c r="CH170" s="203">
        <f ca="1">IF(AND(CH$2&gt;$D170,CH$2&lt;=EOMONTH($D170,MatCF)),MIN(CH$77-SUM(CH$92:CH169),$F170-SUM($G170:CG170)),0)</f>
        <v>0</v>
      </c>
      <c r="CI170" s="203">
        <f ca="1">IF(AND(CI$2&gt;$D170,CI$2&lt;=EOMONTH($D170,MatCF)),MIN(CI$77-SUM(CI$92:CI169),$F170-SUM($G170:CH170)),0)</f>
        <v>0</v>
      </c>
      <c r="CJ170" s="203">
        <f ca="1">IF(AND(CJ$2&gt;$D170,CJ$2&lt;=EOMONTH($D170,MatCF)),MIN(CJ$77-SUM(CJ$92:CJ169),$F170-SUM($G170:CI170)),0)</f>
        <v>0</v>
      </c>
      <c r="CK170" s="203">
        <f ca="1">IF(AND(CK$2&gt;$D170,CK$2&lt;=EOMONTH($D170,MatCF)),MIN(CK$77-SUM(CK$92:CK169),$F170-SUM($G170:CJ170)),0)</f>
        <v>0</v>
      </c>
      <c r="CL170" s="203">
        <f ca="1">IF(AND(CL$2&gt;$D170,CL$2&lt;=EOMONTH($D170,MatCF)),MIN(CL$77-SUM(CL$92:CL169),$F170-SUM($G170:CK170)),0)</f>
        <v>0</v>
      </c>
      <c r="CM170" s="203">
        <f ca="1">IF(AND(CM$2&gt;$D170,CM$2&lt;=EOMONTH($D170,MatCF)),MIN(CM$77-SUM(CM$92:CM169),$F170-SUM($G170:CL170)),0)</f>
        <v>0</v>
      </c>
      <c r="CN170" s="203">
        <f ca="1">IF(AND(CN$2&gt;$D170,CN$2&lt;=EOMONTH($D170,MatCF)),MIN(CN$77-SUM(CN$92:CN169),$F170-SUM($G170:CM170)),0)</f>
        <v>0</v>
      </c>
      <c r="CO170" s="203">
        <f ca="1">IF(AND(CO$2&gt;$D170,CO$2&lt;=EOMONTH($D170,MatCF)),MIN(CO$77-SUM(CO$92:CO169),$F170-SUM($G170:CN170)),0)</f>
        <v>0</v>
      </c>
      <c r="CP170" s="203">
        <f ca="1">IF(AND(CP$2&gt;$D170,CP$2&lt;=EOMONTH($D170,MatCF)),MIN(CP$77-SUM(CP$92:CP169),$F170-SUM($G170:CO170)),0)</f>
        <v>0</v>
      </c>
      <c r="CQ170" s="203">
        <f ca="1">IF(AND(CQ$2&gt;$D170,CQ$2&lt;=EOMONTH($D170,MatCF)),MIN(CQ$77-SUM(CQ$92:CQ169),$F170-SUM($G170:CP170)),0)</f>
        <v>0</v>
      </c>
      <c r="CR170" s="203">
        <f ca="1">IF(AND(CR$2&gt;$D170,CR$2&lt;=EOMONTH($D170,MatCF)),MIN(CR$77-SUM(CR$92:CR169),$F170-SUM($G170:CQ170)),0)</f>
        <v>0</v>
      </c>
      <c r="CS170" s="203">
        <f ca="1">IF(AND(CS$2&gt;$D170,CS$2&lt;=EOMONTH($D170,MatCF)),MIN(CS$77-SUM(CS$92:CS169),$F170-SUM($G170:CR170)),0)</f>
        <v>0</v>
      </c>
      <c r="CT170" s="203">
        <f ca="1">IF(AND(CT$2&gt;$D170,CT$2&lt;=EOMONTH($D170,MatCF)),MIN(CT$77-SUM(CT$92:CT169),$F170-SUM($G170:CS170)),0)</f>
        <v>0</v>
      </c>
      <c r="CU170" s="203">
        <f ca="1">IF(AND(CU$2&gt;$D170,CU$2&lt;=EOMONTH($D170,MatCF)),MIN(CU$77-SUM(CU$92:CU169),$F170-SUM($G170:CT170)),0)</f>
        <v>0</v>
      </c>
      <c r="CV170" s="203">
        <f ca="1">IF(AND(CV$2&gt;$D170,CV$2&lt;=EOMONTH($D170,MatCF)),MIN(CV$77-SUM(CV$92:CV169),$F170-SUM($G170:CU170)),0)</f>
        <v>0</v>
      </c>
      <c r="CW170" s="203">
        <f ca="1">IF(AND(CW$2&gt;$D170,CW$2&lt;=EOMONTH($D170,MatCF)),MIN(CW$77-SUM(CW$92:CW169),$F170-SUM($G170:CV170)),0)</f>
        <v>0</v>
      </c>
      <c r="CX170" s="203">
        <f ca="1">IF(AND(CX$2&gt;$D170,CX$2&lt;=EOMONTH($D170,MatCF)),MIN(CX$77-SUM(CX$92:CX169),$F170-SUM($G170:CW170)),0)</f>
        <v>0</v>
      </c>
      <c r="CY170" s="203">
        <f ca="1">IF(AND(CY$2&gt;$D170,CY$2&lt;=EOMONTH($D170,MatCF)),MIN(CY$77-SUM(CY$92:CY169),$F170-SUM($G170:CX170)),0)</f>
        <v>0</v>
      </c>
      <c r="CZ170" s="203">
        <f ca="1">IF(AND(CZ$2&gt;$D170,CZ$2&lt;=EOMONTH($D170,MatCF)),MIN(CZ$77-SUM(CZ$92:CZ169),$F170-SUM($G170:CY170)),0)</f>
        <v>0</v>
      </c>
      <c r="DA170" s="203">
        <f ca="1">IF(AND(DA$2&gt;$D170,DA$2&lt;=EOMONTH($D170,MatCF)),MIN(DA$77-SUM(DA$92:DA169),$F170-SUM($G170:CZ170)),0)</f>
        <v>0</v>
      </c>
      <c r="DB170" s="203">
        <f ca="1">IF(AND(DB$2&gt;$D170,DB$2&lt;=EOMONTH($D170,MatCF)),MIN(DB$77-SUM(DB$92:DB169),$F170-SUM($G170:DA170)),0)</f>
        <v>0</v>
      </c>
      <c r="DC170" s="203">
        <f ca="1">IF(AND(DC$2&gt;$D170,DC$2&lt;=EOMONTH($D170,MatCF)),MIN(DC$77-SUM(DC$92:DC169),$F170-SUM($G170:DB170)),0)</f>
        <v>0</v>
      </c>
      <c r="DD170" s="203">
        <f ca="1">IF(AND(DD$2&gt;$D170,DD$2&lt;=EOMONTH($D170,MatCF)),MIN(DD$77-SUM(DD$92:DD169),$F170-SUM($G170:DC170)),0)</f>
        <v>0</v>
      </c>
      <c r="DE170" s="203">
        <f ca="1">IF(AND(DE$2&gt;$D170,DE$2&lt;=EOMONTH($D170,MatCF)),MIN(DE$77-SUM(DE$92:DE169),$F170-SUM($G170:DD170)),0)</f>
        <v>0</v>
      </c>
      <c r="DF170" s="203">
        <f ca="1">IF(AND(DF$2&gt;$D170,DF$2&lt;=EOMONTH($D170,MatCF)),MIN(DF$77-SUM(DF$92:DF169),$F170-SUM($G170:DE170)),0)</f>
        <v>0</v>
      </c>
      <c r="DG170" s="203">
        <f ca="1">IF(AND(DG$2&gt;$D170,DG$2&lt;=EOMONTH($D170,MatCF)),MIN(DG$77-SUM(DG$92:DG169),$F170-SUM($G170:DF170)),0)</f>
        <v>0</v>
      </c>
      <c r="DH170" s="203">
        <f ca="1">IF(AND(DH$2&gt;$D170,DH$2&lt;=EOMONTH($D170,MatCF)),MIN(DH$77-SUM(DH$92:DH169),$F170-SUM($G170:DG170)),0)</f>
        <v>0</v>
      </c>
      <c r="DI170" s="203">
        <f ca="1">IF(AND(DI$2&gt;$D170,DI$2&lt;=EOMONTH($D170,MatCF)),MIN(DI$77-SUM(DI$92:DI169),$F170-SUM($G170:DH170)),0)</f>
        <v>0</v>
      </c>
      <c r="DJ170" s="203">
        <f ca="1">IF(AND(DJ$2&gt;$D170,DJ$2&lt;=EOMONTH($D170,MatCF)),MIN(DJ$77-SUM(DJ$92:DJ169),$F170-SUM($G170:DI170)),0)</f>
        <v>0</v>
      </c>
      <c r="DK170" s="203">
        <f ca="1">IF(AND(DK$2&gt;$D170,DK$2&lt;=EOMONTH($D170,MatCF)),MIN(DK$77-SUM(DK$92:DK169),$F170-SUM($G170:DJ170)),0)</f>
        <v>0</v>
      </c>
      <c r="DL170" s="203">
        <f ca="1">IF(AND(DL$2&gt;$D170,DL$2&lt;=EOMONTH($D170,MatCF)),MIN(DL$77-SUM(DL$92:DL169),$F170-SUM($G170:DK170)),0)</f>
        <v>0</v>
      </c>
      <c r="DM170" s="203">
        <f ca="1">IF(AND(DM$2&gt;$D170,DM$2&lt;=EOMONTH($D170,MatCF)),MIN(DM$77-SUM(DM$92:DM169),$F170-SUM($G170:DL170)),0)</f>
        <v>0</v>
      </c>
      <c r="DN170" s="203">
        <f ca="1">IF(AND(DN$2&gt;$D170,DN$2&lt;=EOMONTH($D170,MatCF)),MIN(DN$77-SUM(DN$92:DN169),$F170-SUM($G170:DM170)),0)</f>
        <v>0</v>
      </c>
      <c r="DO170" s="203">
        <f ca="1">IF(AND(DO$2&gt;$D170,DO$2&lt;=EOMONTH($D170,MatCF)),MIN(DO$77-SUM(DO$92:DO169),$F170-SUM($G170:DN170)),0)</f>
        <v>0</v>
      </c>
      <c r="DP170" s="203">
        <f ca="1">IF(AND(DP$2&gt;$D170,DP$2&lt;=EOMONTH($D170,MatCF)),MIN(DP$77-SUM(DP$92:DP169),$F170-SUM($G170:DO170)),0)</f>
        <v>0</v>
      </c>
      <c r="DQ170" s="203">
        <f ca="1">IF(AND(DQ$2&gt;$D170,DQ$2&lt;=EOMONTH($D170,MatCF)),MIN(DQ$77-SUM(DQ$92:DQ169),$F170-SUM($G170:DP170)),0)</f>
        <v>0</v>
      </c>
      <c r="DR170" s="203">
        <f ca="1">IF(AND(DR$2&gt;$D170,DR$2&lt;=EOMONTH($D170,MatCF)),MIN(DR$77-SUM(DR$92:DR169),$F170-SUM($G170:DQ170)),0)</f>
        <v>0</v>
      </c>
      <c r="DS170" s="203">
        <f ca="1">IF(AND(DS$2&gt;$D170,DS$2&lt;=EOMONTH($D170,MatCF)),MIN(DS$77-SUM(DS$92:DS169),$F170-SUM($G170:DR170)),0)</f>
        <v>0</v>
      </c>
    </row>
    <row r="171" spans="1:123" ht="12.5" x14ac:dyDescent="0.25">
      <c r="A171" s="171">
        <f t="shared" si="682"/>
        <v>79</v>
      </c>
      <c r="B171" s="171"/>
      <c r="C171" s="171"/>
      <c r="D171" s="226">
        <v>51135</v>
      </c>
      <c r="E171" s="171"/>
      <c r="F171" s="203">
        <f ca="1"/>
        <v>0</v>
      </c>
      <c r="G171" s="171"/>
      <c r="H171" s="203">
        <f>IF(AND(H$2&gt;$D171,H$2&lt;=EOMONTH($D171,MatCF)),MIN(H$77-SUM(H$92:H170),$F171-SUM(G171:$G171)),0)</f>
        <v>0</v>
      </c>
      <c r="I171" s="203">
        <f>IF(AND(I$2&gt;$D171,I$2&lt;=EOMONTH($D171,MatCF)),MIN(I$77-SUM(I$92:I170),$F171-SUM($G171:H171)),0)</f>
        <v>0</v>
      </c>
      <c r="J171" s="203">
        <f>IF(AND(J$2&gt;$D171,J$2&lt;=EOMONTH($D171,MatCF)),MIN(J$77-SUM(J$92:J170),$F171-SUM($G171:I171)),0)</f>
        <v>0</v>
      </c>
      <c r="K171" s="203">
        <f>IF(AND(K$2&gt;$D171,K$2&lt;=EOMONTH($D171,MatCF)),MIN(K$77-SUM(K$92:K170),$F171-SUM($G171:J171)),0)</f>
        <v>0</v>
      </c>
      <c r="L171" s="203">
        <f>IF(AND(L$2&gt;$D171,L$2&lt;=EOMONTH($D171,MatCF)),MIN(L$77-SUM(L$92:L170),$F171-SUM($G171:K171)),0)</f>
        <v>0</v>
      </c>
      <c r="M171" s="203">
        <f>IF(AND(M$2&gt;$D171,M$2&lt;=EOMONTH($D171,MatCF)),MIN(M$77-SUM(M$92:M170),$F171-SUM($G171:L171)),0)</f>
        <v>0</v>
      </c>
      <c r="N171" s="203">
        <f>IF(AND(N$2&gt;$D171,N$2&lt;=EOMONTH($D171,MatCF)),MIN(N$77-SUM(N$92:N170),$F171-SUM($G171:M171)),0)</f>
        <v>0</v>
      </c>
      <c r="O171" s="203">
        <f>IF(AND(O$2&gt;$D171,O$2&lt;=EOMONTH($D171,MatCF)),MIN(O$77-SUM(O$92:O170),$F171-SUM($G171:N171)),0)</f>
        <v>0</v>
      </c>
      <c r="P171" s="203">
        <f>IF(AND(P$2&gt;$D171,P$2&lt;=EOMONTH($D171,MatCF)),MIN(P$77-SUM(P$92:P170),$F171-SUM($G171:O171)),0)</f>
        <v>0</v>
      </c>
      <c r="Q171" s="203">
        <f>IF(AND(Q$2&gt;$D171,Q$2&lt;=EOMONTH($D171,MatCF)),MIN(Q$77-SUM(Q$92:Q170),$F171-SUM($G171:P171)),0)</f>
        <v>0</v>
      </c>
      <c r="R171" s="203">
        <f>IF(AND(R$2&gt;$D171,R$2&lt;=EOMONTH($D171,MatCF)),MIN(R$77-SUM(R$92:R170),$F171-SUM($G171:Q171)),0)</f>
        <v>0</v>
      </c>
      <c r="S171" s="203">
        <f>IF(AND(S$2&gt;$D171,S$2&lt;=EOMONTH($D171,MatCF)),MIN(S$77-SUM(S$92:S170),$F171-SUM($G171:R171)),0)</f>
        <v>0</v>
      </c>
      <c r="T171" s="203">
        <f>IF(AND(T$2&gt;$D171,T$2&lt;=EOMONTH($D171,MatCF)),MIN(T$77-SUM(T$92:T170),$F171-SUM($G171:S171)),0)</f>
        <v>0</v>
      </c>
      <c r="U171" s="203">
        <f>IF(AND(U$2&gt;$D171,U$2&lt;=EOMONTH($D171,MatCF)),MIN(U$77-SUM(U$92:U170),$F171-SUM($G171:T171)),0)</f>
        <v>0</v>
      </c>
      <c r="V171" s="203">
        <f>IF(AND(V$2&gt;$D171,V$2&lt;=EOMONTH($D171,MatCF)),MIN(V$77-SUM(V$92:V170),$F171-SUM($G171:U171)),0)</f>
        <v>0</v>
      </c>
      <c r="W171" s="203">
        <f>IF(AND(W$2&gt;$D171,W$2&lt;=EOMONTH($D171,MatCF)),MIN(W$77-SUM(W$92:W170),$F171-SUM($G171:V171)),0)</f>
        <v>0</v>
      </c>
      <c r="X171" s="203">
        <f>IF(AND(X$2&gt;$D171,X$2&lt;=EOMONTH($D171,MatCF)),MIN(X$77-SUM(X$92:X170),$F171-SUM($G171:W171)),0)</f>
        <v>0</v>
      </c>
      <c r="Y171" s="203">
        <f>IF(AND(Y$2&gt;$D171,Y$2&lt;=EOMONTH($D171,MatCF)),MIN(Y$77-SUM(Y$92:Y170),$F171-SUM($G171:X171)),0)</f>
        <v>0</v>
      </c>
      <c r="Z171" s="203">
        <f>IF(AND(Z$2&gt;$D171,Z$2&lt;=EOMONTH($D171,MatCF)),MIN(Z$77-SUM(Z$92:Z170),$F171-SUM($G171:Y171)),0)</f>
        <v>0</v>
      </c>
      <c r="AA171" s="203">
        <f>IF(AND(AA$2&gt;$D171,AA$2&lt;=EOMONTH($D171,MatCF)),MIN(AA$77-SUM(AA$92:AA170),$F171-SUM($G171:Z171)),0)</f>
        <v>0</v>
      </c>
      <c r="AB171" s="203">
        <f>IF(AND(AB$2&gt;$D171,AB$2&lt;=EOMONTH($D171,MatCF)),MIN(AB$77-SUM(AB$92:AB170),$F171-SUM($G171:AA171)),0)</f>
        <v>0</v>
      </c>
      <c r="AC171" s="203">
        <f>IF(AND(AC$2&gt;$D171,AC$2&lt;=EOMONTH($D171,MatCF)),MIN(AC$77-SUM(AC$92:AC170),$F171-SUM($G171:AB171)),0)</f>
        <v>0</v>
      </c>
      <c r="AD171" s="203">
        <f>IF(AND(AD$2&gt;$D171,AD$2&lt;=EOMONTH($D171,MatCF)),MIN(AD$77-SUM(AD$92:AD170),$F171-SUM($G171:AC171)),0)</f>
        <v>0</v>
      </c>
      <c r="AE171" s="203">
        <f>IF(AND(AE$2&gt;$D171,AE$2&lt;=EOMONTH($D171,MatCF)),MIN(AE$77-SUM(AE$92:AE170),$F171-SUM($G171:AD171)),0)</f>
        <v>0</v>
      </c>
      <c r="AF171" s="203">
        <f>IF(AND(AF$2&gt;$D171,AF$2&lt;=EOMONTH($D171,MatCF)),MIN(AF$77-SUM(AF$92:AF170),$F171-SUM($G171:AE171)),0)</f>
        <v>0</v>
      </c>
      <c r="AG171" s="203">
        <f>IF(AND(AG$2&gt;$D171,AG$2&lt;=EOMONTH($D171,MatCF)),MIN(AG$77-SUM(AG$92:AG170),$F171-SUM($G171:AF171)),0)</f>
        <v>0</v>
      </c>
      <c r="AH171" s="203">
        <f>IF(AND(AH$2&gt;$D171,AH$2&lt;=EOMONTH($D171,MatCF)),MIN(AH$77-SUM(AH$92:AH170),$F171-SUM($G171:AG171)),0)</f>
        <v>0</v>
      </c>
      <c r="AI171" s="203">
        <f>IF(AND(AI$2&gt;$D171,AI$2&lt;=EOMONTH($D171,MatCF)),MIN(AI$77-SUM(AI$92:AI170),$F171-SUM($G171:AH171)),0)</f>
        <v>0</v>
      </c>
      <c r="AJ171" s="203">
        <f>IF(AND(AJ$2&gt;$D171,AJ$2&lt;=EOMONTH($D171,MatCF)),MIN(AJ$77-SUM(AJ$92:AJ170),$F171-SUM($G171:AI171)),0)</f>
        <v>0</v>
      </c>
      <c r="AK171" s="203">
        <f>IF(AND(AK$2&gt;$D171,AK$2&lt;=EOMONTH($D171,MatCF)),MIN(AK$77-SUM(AK$92:AK170),$F171-SUM($G171:AJ171)),0)</f>
        <v>0</v>
      </c>
      <c r="AL171" s="203">
        <f>IF(AND(AL$2&gt;$D171,AL$2&lt;=EOMONTH($D171,MatCF)),MIN(AL$77-SUM(AL$92:AL170),$F171-SUM($G171:AK171)),0)</f>
        <v>0</v>
      </c>
      <c r="AM171" s="203">
        <f>IF(AND(AM$2&gt;$D171,AM$2&lt;=EOMONTH($D171,MatCF)),MIN(AM$77-SUM(AM$92:AM170),$F171-SUM($G171:AL171)),0)</f>
        <v>0</v>
      </c>
      <c r="AN171" s="203">
        <f>IF(AND(AN$2&gt;$D171,AN$2&lt;=EOMONTH($D171,MatCF)),MIN(AN$77-SUM(AN$92:AN170),$F171-SUM($G171:AM171)),0)</f>
        <v>0</v>
      </c>
      <c r="AO171" s="203">
        <f>IF(AND(AO$2&gt;$D171,AO$2&lt;=EOMONTH($D171,MatCF)),MIN(AO$77-SUM(AO$92:AO170),$F171-SUM($G171:AN171)),0)</f>
        <v>0</v>
      </c>
      <c r="AP171" s="203">
        <f>IF(AND(AP$2&gt;$D171,AP$2&lt;=EOMONTH($D171,MatCF)),MIN(AP$77-SUM(AP$92:AP170),$F171-SUM($G171:AO171)),0)</f>
        <v>0</v>
      </c>
      <c r="AQ171" s="203">
        <f>IF(AND(AQ$2&gt;$D171,AQ$2&lt;=EOMONTH($D171,MatCF)),MIN(AQ$77-SUM(AQ$92:AQ170),$F171-SUM($G171:AP171)),0)</f>
        <v>0</v>
      </c>
      <c r="AR171" s="203">
        <f>IF(AND(AR$2&gt;$D171,AR$2&lt;=EOMONTH($D171,MatCF)),MIN(AR$77-SUM(AR$92:AR170),$F171-SUM($G171:AQ171)),0)</f>
        <v>0</v>
      </c>
      <c r="AS171" s="203">
        <f>IF(AND(AS$2&gt;$D171,AS$2&lt;=EOMONTH($D171,MatCF)),MIN(AS$77-SUM(AS$92:AS170),$F171-SUM($G171:AR171)),0)</f>
        <v>0</v>
      </c>
      <c r="AT171" s="203">
        <f>IF(AND(AT$2&gt;$D171,AT$2&lt;=EOMONTH($D171,MatCF)),MIN(AT$77-SUM(AT$92:AT170),$F171-SUM($G171:AS171)),0)</f>
        <v>0</v>
      </c>
      <c r="AU171" s="203">
        <f>IF(AND(AU$2&gt;$D171,AU$2&lt;=EOMONTH($D171,MatCF)),MIN(AU$77-SUM(AU$92:AU170),$F171-SUM($G171:AT171)),0)</f>
        <v>0</v>
      </c>
      <c r="AV171" s="203">
        <f>IF(AND(AV$2&gt;$D171,AV$2&lt;=EOMONTH($D171,MatCF)),MIN(AV$77-SUM(AV$92:AV170),$F171-SUM($G171:AU171)),0)</f>
        <v>0</v>
      </c>
      <c r="AW171" s="203">
        <f>IF(AND(AW$2&gt;$D171,AW$2&lt;=EOMONTH($D171,MatCF)),MIN(AW$77-SUM(AW$92:AW170),$F171-SUM($G171:AV171)),0)</f>
        <v>0</v>
      </c>
      <c r="AX171" s="203">
        <f>IF(AND(AX$2&gt;$D171,AX$2&lt;=EOMONTH($D171,MatCF)),MIN(AX$77-SUM(AX$92:AX170),$F171-SUM($G171:AW171)),0)</f>
        <v>0</v>
      </c>
      <c r="AY171" s="203">
        <f>IF(AND(AY$2&gt;$D171,AY$2&lt;=EOMONTH($D171,MatCF)),MIN(AY$77-SUM(AY$92:AY170),$F171-SUM($G171:AX171)),0)</f>
        <v>0</v>
      </c>
      <c r="AZ171" s="203">
        <f>IF(AND(AZ$2&gt;$D171,AZ$2&lt;=EOMONTH($D171,MatCF)),MIN(AZ$77-SUM(AZ$92:AZ170),$F171-SUM($G171:AY171)),0)</f>
        <v>0</v>
      </c>
      <c r="BA171" s="203">
        <f>IF(AND(BA$2&gt;$D171,BA$2&lt;=EOMONTH($D171,MatCF)),MIN(BA$77-SUM(BA$92:BA170),$F171-SUM($G171:AZ171)),0)</f>
        <v>0</v>
      </c>
      <c r="BB171" s="203">
        <f>IF(AND(BB$2&gt;$D171,BB$2&lt;=EOMONTH($D171,MatCF)),MIN(BB$77-SUM(BB$92:BB170),$F171-SUM($G171:BA171)),0)</f>
        <v>0</v>
      </c>
      <c r="BC171" s="203">
        <f>IF(AND(BC$2&gt;$D171,BC$2&lt;=EOMONTH($D171,MatCF)),MIN(BC$77-SUM(BC$92:BC170),$F171-SUM($G171:BB171)),0)</f>
        <v>0</v>
      </c>
      <c r="BD171" s="203">
        <f>IF(AND(BD$2&gt;$D171,BD$2&lt;=EOMONTH($D171,MatCF)),MIN(BD$77-SUM(BD$92:BD170),$F171-SUM($G171:BC171)),0)</f>
        <v>0</v>
      </c>
      <c r="BE171" s="203">
        <f>IF(AND(BE$2&gt;$D171,BE$2&lt;=EOMONTH($D171,MatCF)),MIN(BE$77-SUM(BE$92:BE170),$F171-SUM($G171:BD171)),0)</f>
        <v>0</v>
      </c>
      <c r="BF171" s="203">
        <f>IF(AND(BF$2&gt;$D171,BF$2&lt;=EOMONTH($D171,MatCF)),MIN(BF$77-SUM(BF$92:BF170),$F171-SUM($G171:BE171)),0)</f>
        <v>0</v>
      </c>
      <c r="BG171" s="203">
        <f>IF(AND(BG$2&gt;$D171,BG$2&lt;=EOMONTH($D171,MatCF)),MIN(BG$77-SUM(BG$92:BG170),$F171-SUM($G171:BF171)),0)</f>
        <v>0</v>
      </c>
      <c r="BH171" s="203">
        <f>IF(AND(BH$2&gt;$D171,BH$2&lt;=EOMONTH($D171,MatCF)),MIN(BH$77-SUM(BH$92:BH170),$F171-SUM($G171:BG171)),0)</f>
        <v>0</v>
      </c>
      <c r="BI171" s="203">
        <f>IF(AND(BI$2&gt;$D171,BI$2&lt;=EOMONTH($D171,MatCF)),MIN(BI$77-SUM(BI$92:BI170),$F171-SUM($G171:BH171)),0)</f>
        <v>0</v>
      </c>
      <c r="BJ171" s="203">
        <f>IF(AND(BJ$2&gt;$D171,BJ$2&lt;=EOMONTH($D171,MatCF)),MIN(BJ$77-SUM(BJ$92:BJ170),$F171-SUM($G171:BI171)),0)</f>
        <v>0</v>
      </c>
      <c r="BK171" s="203">
        <f>IF(AND(BK$2&gt;$D171,BK$2&lt;=EOMONTH($D171,MatCF)),MIN(BK$77-SUM(BK$92:BK170),$F171-SUM($G171:BJ171)),0)</f>
        <v>0</v>
      </c>
      <c r="BL171" s="203">
        <f>IF(AND(BL$2&gt;$D171,BL$2&lt;=EOMONTH($D171,MatCF)),MIN(BL$77-SUM(BL$92:BL170),$F171-SUM($G171:BK171)),0)</f>
        <v>0</v>
      </c>
      <c r="BM171" s="203">
        <f>IF(AND(BM$2&gt;$D171,BM$2&lt;=EOMONTH($D171,MatCF)),MIN(BM$77-SUM(BM$92:BM170),$F171-SUM($G171:BL171)),0)</f>
        <v>0</v>
      </c>
      <c r="BN171" s="203">
        <f>IF(AND(BN$2&gt;$D171,BN$2&lt;=EOMONTH($D171,MatCF)),MIN(BN$77-SUM(BN$92:BN170),$F171-SUM($G171:BM171)),0)</f>
        <v>0</v>
      </c>
      <c r="BO171" s="203">
        <f>IF(AND(BO$2&gt;$D171,BO$2&lt;=EOMONTH($D171,MatCF)),MIN(BO$77-SUM(BO$92:BO170),$F171-SUM($G171:BN171)),0)</f>
        <v>0</v>
      </c>
      <c r="BP171" s="203">
        <f>IF(AND(BP$2&gt;$D171,BP$2&lt;=EOMONTH($D171,MatCF)),MIN(BP$77-SUM(BP$92:BP170),$F171-SUM($G171:BO171)),0)</f>
        <v>0</v>
      </c>
      <c r="BQ171" s="203">
        <f>IF(AND(BQ$2&gt;$D171,BQ$2&lt;=EOMONTH($D171,MatCF)),MIN(BQ$77-SUM(BQ$92:BQ170),$F171-SUM($G171:BP171)),0)</f>
        <v>0</v>
      </c>
      <c r="BR171" s="203">
        <f>IF(AND(BR$2&gt;$D171,BR$2&lt;=EOMONTH($D171,MatCF)),MIN(BR$77-SUM(BR$92:BR170),$F171-SUM($G171:BQ171)),0)</f>
        <v>0</v>
      </c>
      <c r="BS171" s="203">
        <f>IF(AND(BS$2&gt;$D171,BS$2&lt;=EOMONTH($D171,MatCF)),MIN(BS$77-SUM(BS$92:BS170),$F171-SUM($G171:BR171)),0)</f>
        <v>0</v>
      </c>
      <c r="BT171" s="203">
        <f>IF(AND(BT$2&gt;$D171,BT$2&lt;=EOMONTH($D171,MatCF)),MIN(BT$77-SUM(BT$92:BT170),$F171-SUM($G171:BS171)),0)</f>
        <v>0</v>
      </c>
      <c r="BU171" s="203">
        <f>IF(AND(BU$2&gt;$D171,BU$2&lt;=EOMONTH($D171,MatCF)),MIN(BU$77-SUM(BU$92:BU170),$F171-SUM($G171:BT171)),0)</f>
        <v>0</v>
      </c>
      <c r="BV171" s="203">
        <f>IF(AND(BV$2&gt;$D171,BV$2&lt;=EOMONTH($D171,MatCF)),MIN(BV$77-SUM(BV$92:BV170),$F171-SUM($G171:BU171)),0)</f>
        <v>0</v>
      </c>
      <c r="BW171" s="203">
        <f>IF(AND(BW$2&gt;$D171,BW$2&lt;=EOMONTH($D171,MatCF)),MIN(BW$77-SUM(BW$92:BW170),$F171-SUM($G171:BV171)),0)</f>
        <v>0</v>
      </c>
      <c r="BX171" s="203">
        <f>IF(AND(BX$2&gt;$D171,BX$2&lt;=EOMONTH($D171,MatCF)),MIN(BX$77-SUM(BX$92:BX170),$F171-SUM($G171:BW171)),0)</f>
        <v>0</v>
      </c>
      <c r="BY171" s="203">
        <f>IF(AND(BY$2&gt;$D171,BY$2&lt;=EOMONTH($D171,MatCF)),MIN(BY$77-SUM(BY$92:BY170),$F171-SUM($G171:BX171)),0)</f>
        <v>0</v>
      </c>
      <c r="BZ171" s="203">
        <f>IF(AND(BZ$2&gt;$D171,BZ$2&lt;=EOMONTH($D171,MatCF)),MIN(BZ$77-SUM(BZ$92:BZ170),$F171-SUM($G171:BY171)),0)</f>
        <v>0</v>
      </c>
      <c r="CA171" s="203">
        <f>IF(AND(CA$2&gt;$D171,CA$2&lt;=EOMONTH($D171,MatCF)),MIN(CA$77-SUM(CA$92:CA170),$F171-SUM($G171:BZ171)),0)</f>
        <v>0</v>
      </c>
      <c r="CB171" s="203">
        <f>IF(AND(CB$2&gt;$D171,CB$2&lt;=EOMONTH($D171,MatCF)),MIN(CB$77-SUM(CB$92:CB170),$F171-SUM($G171:CA171)),0)</f>
        <v>0</v>
      </c>
      <c r="CC171" s="203">
        <f>IF(AND(CC$2&gt;$D171,CC$2&lt;=EOMONTH($D171,MatCF)),MIN(CC$77-SUM(CC$92:CC170),$F171-SUM($G171:CB171)),0)</f>
        <v>0</v>
      </c>
      <c r="CD171" s="203">
        <f>IF(AND(CD$2&gt;$D171,CD$2&lt;=EOMONTH($D171,MatCF)),MIN(CD$77-SUM(CD$92:CD170),$F171-SUM($G171:CC171)),0)</f>
        <v>0</v>
      </c>
      <c r="CE171" s="203">
        <f>IF(AND(CE$2&gt;$D171,CE$2&lt;=EOMONTH($D171,MatCF)),MIN(CE$77-SUM(CE$92:CE170),$F171-SUM($G171:CD171)),0)</f>
        <v>0</v>
      </c>
      <c r="CF171" s="203">
        <f>IF(AND(CF$2&gt;$D171,CF$2&lt;=EOMONTH($D171,MatCF)),MIN(CF$77-SUM(CF$92:CF170),$F171-SUM($G171:CE171)),0)</f>
        <v>0</v>
      </c>
      <c r="CG171" s="203">
        <f>IF(AND(CG$2&gt;$D171,CG$2&lt;=EOMONTH($D171,MatCF)),MIN(CG$77-SUM(CG$92:CG170),$F171-SUM($G171:CF171)),0)</f>
        <v>0</v>
      </c>
      <c r="CH171" s="203">
        <f>IF(AND(CH$2&gt;$D171,CH$2&lt;=EOMONTH($D171,MatCF)),MIN(CH$77-SUM(CH$92:CH170),$F171-SUM($G171:CG171)),0)</f>
        <v>0</v>
      </c>
      <c r="CI171" s="203">
        <f ca="1">IF(AND(CI$2&gt;$D171,CI$2&lt;=EOMONTH($D171,MatCF)),MIN(CI$77-SUM(CI$92:CI170),$F171-SUM($G171:CH171)),0)</f>
        <v>0</v>
      </c>
      <c r="CJ171" s="203">
        <f ca="1">IF(AND(CJ$2&gt;$D171,CJ$2&lt;=EOMONTH($D171,MatCF)),MIN(CJ$77-SUM(CJ$92:CJ170),$F171-SUM($G171:CI171)),0)</f>
        <v>0</v>
      </c>
      <c r="CK171" s="203">
        <f ca="1">IF(AND(CK$2&gt;$D171,CK$2&lt;=EOMONTH($D171,MatCF)),MIN(CK$77-SUM(CK$92:CK170),$F171-SUM($G171:CJ171)),0)</f>
        <v>0</v>
      </c>
      <c r="CL171" s="203">
        <f ca="1">IF(AND(CL$2&gt;$D171,CL$2&lt;=EOMONTH($D171,MatCF)),MIN(CL$77-SUM(CL$92:CL170),$F171-SUM($G171:CK171)),0)</f>
        <v>0</v>
      </c>
      <c r="CM171" s="203">
        <f ca="1">IF(AND(CM$2&gt;$D171,CM$2&lt;=EOMONTH($D171,MatCF)),MIN(CM$77-SUM(CM$92:CM170),$F171-SUM($G171:CL171)),0)</f>
        <v>0</v>
      </c>
      <c r="CN171" s="203">
        <f ca="1">IF(AND(CN$2&gt;$D171,CN$2&lt;=EOMONTH($D171,MatCF)),MIN(CN$77-SUM(CN$92:CN170),$F171-SUM($G171:CM171)),0)</f>
        <v>0</v>
      </c>
      <c r="CO171" s="203">
        <f ca="1">IF(AND(CO$2&gt;$D171,CO$2&lt;=EOMONTH($D171,MatCF)),MIN(CO$77-SUM(CO$92:CO170),$F171-SUM($G171:CN171)),0)</f>
        <v>0</v>
      </c>
      <c r="CP171" s="203">
        <f ca="1">IF(AND(CP$2&gt;$D171,CP$2&lt;=EOMONTH($D171,MatCF)),MIN(CP$77-SUM(CP$92:CP170),$F171-SUM($G171:CO171)),0)</f>
        <v>0</v>
      </c>
      <c r="CQ171" s="203">
        <f ca="1">IF(AND(CQ$2&gt;$D171,CQ$2&lt;=EOMONTH($D171,MatCF)),MIN(CQ$77-SUM(CQ$92:CQ170),$F171-SUM($G171:CP171)),0)</f>
        <v>0</v>
      </c>
      <c r="CR171" s="203">
        <f ca="1">IF(AND(CR$2&gt;$D171,CR$2&lt;=EOMONTH($D171,MatCF)),MIN(CR$77-SUM(CR$92:CR170),$F171-SUM($G171:CQ171)),0)</f>
        <v>0</v>
      </c>
      <c r="CS171" s="203">
        <f ca="1">IF(AND(CS$2&gt;$D171,CS$2&lt;=EOMONTH($D171,MatCF)),MIN(CS$77-SUM(CS$92:CS170),$F171-SUM($G171:CR171)),0)</f>
        <v>0</v>
      </c>
      <c r="CT171" s="203">
        <f ca="1">IF(AND(CT$2&gt;$D171,CT$2&lt;=EOMONTH($D171,MatCF)),MIN(CT$77-SUM(CT$92:CT170),$F171-SUM($G171:CS171)),0)</f>
        <v>0</v>
      </c>
      <c r="CU171" s="203">
        <f ca="1">IF(AND(CU$2&gt;$D171,CU$2&lt;=EOMONTH($D171,MatCF)),MIN(CU$77-SUM(CU$92:CU170),$F171-SUM($G171:CT171)),0)</f>
        <v>0</v>
      </c>
      <c r="CV171" s="203">
        <f ca="1">IF(AND(CV$2&gt;$D171,CV$2&lt;=EOMONTH($D171,MatCF)),MIN(CV$77-SUM(CV$92:CV170),$F171-SUM($G171:CU171)),0)</f>
        <v>0</v>
      </c>
      <c r="CW171" s="203">
        <f ca="1">IF(AND(CW$2&gt;$D171,CW$2&lt;=EOMONTH($D171,MatCF)),MIN(CW$77-SUM(CW$92:CW170),$F171-SUM($G171:CV171)),0)</f>
        <v>0</v>
      </c>
      <c r="CX171" s="203">
        <f ca="1">IF(AND(CX$2&gt;$D171,CX$2&lt;=EOMONTH($D171,MatCF)),MIN(CX$77-SUM(CX$92:CX170),$F171-SUM($G171:CW171)),0)</f>
        <v>0</v>
      </c>
      <c r="CY171" s="203">
        <f ca="1">IF(AND(CY$2&gt;$D171,CY$2&lt;=EOMONTH($D171,MatCF)),MIN(CY$77-SUM(CY$92:CY170),$F171-SUM($G171:CX171)),0)</f>
        <v>0</v>
      </c>
      <c r="CZ171" s="203">
        <f ca="1">IF(AND(CZ$2&gt;$D171,CZ$2&lt;=EOMONTH($D171,MatCF)),MIN(CZ$77-SUM(CZ$92:CZ170),$F171-SUM($G171:CY171)),0)</f>
        <v>0</v>
      </c>
      <c r="DA171" s="203">
        <f ca="1">IF(AND(DA$2&gt;$D171,DA$2&lt;=EOMONTH($D171,MatCF)),MIN(DA$77-SUM(DA$92:DA170),$F171-SUM($G171:CZ171)),0)</f>
        <v>0</v>
      </c>
      <c r="DB171" s="203">
        <f ca="1">IF(AND(DB$2&gt;$D171,DB$2&lt;=EOMONTH($D171,MatCF)),MIN(DB$77-SUM(DB$92:DB170),$F171-SUM($G171:DA171)),0)</f>
        <v>0</v>
      </c>
      <c r="DC171" s="203">
        <f ca="1">IF(AND(DC$2&gt;$D171,DC$2&lt;=EOMONTH($D171,MatCF)),MIN(DC$77-SUM(DC$92:DC170),$F171-SUM($G171:DB171)),0)</f>
        <v>0</v>
      </c>
      <c r="DD171" s="203">
        <f ca="1">IF(AND(DD$2&gt;$D171,DD$2&lt;=EOMONTH($D171,MatCF)),MIN(DD$77-SUM(DD$92:DD170),$F171-SUM($G171:DC171)),0)</f>
        <v>0</v>
      </c>
      <c r="DE171" s="203">
        <f ca="1">IF(AND(DE$2&gt;$D171,DE$2&lt;=EOMONTH($D171,MatCF)),MIN(DE$77-SUM(DE$92:DE170),$F171-SUM($G171:DD171)),0)</f>
        <v>0</v>
      </c>
      <c r="DF171" s="203">
        <f ca="1">IF(AND(DF$2&gt;$D171,DF$2&lt;=EOMONTH($D171,MatCF)),MIN(DF$77-SUM(DF$92:DF170),$F171-SUM($G171:DE171)),0)</f>
        <v>0</v>
      </c>
      <c r="DG171" s="203">
        <f ca="1">IF(AND(DG$2&gt;$D171,DG$2&lt;=EOMONTH($D171,MatCF)),MIN(DG$77-SUM(DG$92:DG170),$F171-SUM($G171:DF171)),0)</f>
        <v>0</v>
      </c>
      <c r="DH171" s="203">
        <f ca="1">IF(AND(DH$2&gt;$D171,DH$2&lt;=EOMONTH($D171,MatCF)),MIN(DH$77-SUM(DH$92:DH170),$F171-SUM($G171:DG171)),0)</f>
        <v>0</v>
      </c>
      <c r="DI171" s="203">
        <f ca="1">IF(AND(DI$2&gt;$D171,DI$2&lt;=EOMONTH($D171,MatCF)),MIN(DI$77-SUM(DI$92:DI170),$F171-SUM($G171:DH171)),0)</f>
        <v>0</v>
      </c>
      <c r="DJ171" s="203">
        <f ca="1">IF(AND(DJ$2&gt;$D171,DJ$2&lt;=EOMONTH($D171,MatCF)),MIN(DJ$77-SUM(DJ$92:DJ170),$F171-SUM($G171:DI171)),0)</f>
        <v>0</v>
      </c>
      <c r="DK171" s="203">
        <f ca="1">IF(AND(DK$2&gt;$D171,DK$2&lt;=EOMONTH($D171,MatCF)),MIN(DK$77-SUM(DK$92:DK170),$F171-SUM($G171:DJ171)),0)</f>
        <v>0</v>
      </c>
      <c r="DL171" s="203">
        <f ca="1">IF(AND(DL$2&gt;$D171,DL$2&lt;=EOMONTH($D171,MatCF)),MIN(DL$77-SUM(DL$92:DL170),$F171-SUM($G171:DK171)),0)</f>
        <v>0</v>
      </c>
      <c r="DM171" s="203">
        <f ca="1">IF(AND(DM$2&gt;$D171,DM$2&lt;=EOMONTH($D171,MatCF)),MIN(DM$77-SUM(DM$92:DM170),$F171-SUM($G171:DL171)),0)</f>
        <v>0</v>
      </c>
      <c r="DN171" s="203">
        <f ca="1">IF(AND(DN$2&gt;$D171,DN$2&lt;=EOMONTH($D171,MatCF)),MIN(DN$77-SUM(DN$92:DN170),$F171-SUM($G171:DM171)),0)</f>
        <v>0</v>
      </c>
      <c r="DO171" s="203">
        <f ca="1">IF(AND(DO$2&gt;$D171,DO$2&lt;=EOMONTH($D171,MatCF)),MIN(DO$77-SUM(DO$92:DO170),$F171-SUM($G171:DN171)),0)</f>
        <v>0</v>
      </c>
      <c r="DP171" s="203">
        <f ca="1">IF(AND(DP$2&gt;$D171,DP$2&lt;=EOMONTH($D171,MatCF)),MIN(DP$77-SUM(DP$92:DP170),$F171-SUM($G171:DO171)),0)</f>
        <v>0</v>
      </c>
      <c r="DQ171" s="203">
        <f ca="1">IF(AND(DQ$2&gt;$D171,DQ$2&lt;=EOMONTH($D171,MatCF)),MIN(DQ$77-SUM(DQ$92:DQ170),$F171-SUM($G171:DP171)),0)</f>
        <v>0</v>
      </c>
      <c r="DR171" s="203">
        <f ca="1">IF(AND(DR$2&gt;$D171,DR$2&lt;=EOMONTH($D171,MatCF)),MIN(DR$77-SUM(DR$92:DR170),$F171-SUM($G171:DQ171)),0)</f>
        <v>0</v>
      </c>
      <c r="DS171" s="203">
        <f ca="1">IF(AND(DS$2&gt;$D171,DS$2&lt;=EOMONTH($D171,MatCF)),MIN(DS$77-SUM(DS$92:DS170),$F171-SUM($G171:DR171)),0)</f>
        <v>0</v>
      </c>
    </row>
    <row r="172" spans="1:123" ht="12.5" x14ac:dyDescent="0.25">
      <c r="A172" s="171">
        <f t="shared" si="682"/>
        <v>80</v>
      </c>
      <c r="B172" s="171"/>
      <c r="C172" s="171"/>
      <c r="D172" s="226">
        <v>51226</v>
      </c>
      <c r="E172" s="171"/>
      <c r="F172" s="203">
        <f ca="1"/>
        <v>0</v>
      </c>
      <c r="G172" s="171"/>
      <c r="H172" s="203">
        <f>IF(AND(H$2&gt;$D172,H$2&lt;=EOMONTH($D172,MatCF)),MIN(H$77-SUM(H$92:H171),$F172-SUM(G172:$G172)),0)</f>
        <v>0</v>
      </c>
      <c r="I172" s="203">
        <f>IF(AND(I$2&gt;$D172,I$2&lt;=EOMONTH($D172,MatCF)),MIN(I$77-SUM(I$92:I171),$F172-SUM($G172:H172)),0)</f>
        <v>0</v>
      </c>
      <c r="J172" s="203">
        <f>IF(AND(J$2&gt;$D172,J$2&lt;=EOMONTH($D172,MatCF)),MIN(J$77-SUM(J$92:J171),$F172-SUM($G172:I172)),0)</f>
        <v>0</v>
      </c>
      <c r="K172" s="203">
        <f>IF(AND(K$2&gt;$D172,K$2&lt;=EOMONTH($D172,MatCF)),MIN(K$77-SUM(K$92:K171),$F172-SUM($G172:J172)),0)</f>
        <v>0</v>
      </c>
      <c r="L172" s="203">
        <f>IF(AND(L$2&gt;$D172,L$2&lt;=EOMONTH($D172,MatCF)),MIN(L$77-SUM(L$92:L171),$F172-SUM($G172:K172)),0)</f>
        <v>0</v>
      </c>
      <c r="M172" s="203">
        <f>IF(AND(M$2&gt;$D172,M$2&lt;=EOMONTH($D172,MatCF)),MIN(M$77-SUM(M$92:M171),$F172-SUM($G172:L172)),0)</f>
        <v>0</v>
      </c>
      <c r="N172" s="203">
        <f>IF(AND(N$2&gt;$D172,N$2&lt;=EOMONTH($D172,MatCF)),MIN(N$77-SUM(N$92:N171),$F172-SUM($G172:M172)),0)</f>
        <v>0</v>
      </c>
      <c r="O172" s="203">
        <f>IF(AND(O$2&gt;$D172,O$2&lt;=EOMONTH($D172,MatCF)),MIN(O$77-SUM(O$92:O171),$F172-SUM($G172:N172)),0)</f>
        <v>0</v>
      </c>
      <c r="P172" s="203">
        <f>IF(AND(P$2&gt;$D172,P$2&lt;=EOMONTH($D172,MatCF)),MIN(P$77-SUM(P$92:P171),$F172-SUM($G172:O172)),0)</f>
        <v>0</v>
      </c>
      <c r="Q172" s="203">
        <f>IF(AND(Q$2&gt;$D172,Q$2&lt;=EOMONTH($D172,MatCF)),MIN(Q$77-SUM(Q$92:Q171),$F172-SUM($G172:P172)),0)</f>
        <v>0</v>
      </c>
      <c r="R172" s="203">
        <f>IF(AND(R$2&gt;$D172,R$2&lt;=EOMONTH($D172,MatCF)),MIN(R$77-SUM(R$92:R171),$F172-SUM($G172:Q172)),0)</f>
        <v>0</v>
      </c>
      <c r="S172" s="203">
        <f>IF(AND(S$2&gt;$D172,S$2&lt;=EOMONTH($D172,MatCF)),MIN(S$77-SUM(S$92:S171),$F172-SUM($G172:R172)),0)</f>
        <v>0</v>
      </c>
      <c r="T172" s="203">
        <f>IF(AND(T$2&gt;$D172,T$2&lt;=EOMONTH($D172,MatCF)),MIN(T$77-SUM(T$92:T171),$F172-SUM($G172:S172)),0)</f>
        <v>0</v>
      </c>
      <c r="U172" s="203">
        <f>IF(AND(U$2&gt;$D172,U$2&lt;=EOMONTH($D172,MatCF)),MIN(U$77-SUM(U$92:U171),$F172-SUM($G172:T172)),0)</f>
        <v>0</v>
      </c>
      <c r="V172" s="203">
        <f>IF(AND(V$2&gt;$D172,V$2&lt;=EOMONTH($D172,MatCF)),MIN(V$77-SUM(V$92:V171),$F172-SUM($G172:U172)),0)</f>
        <v>0</v>
      </c>
      <c r="W172" s="203">
        <f>IF(AND(W$2&gt;$D172,W$2&lt;=EOMONTH($D172,MatCF)),MIN(W$77-SUM(W$92:W171),$F172-SUM($G172:V172)),0)</f>
        <v>0</v>
      </c>
      <c r="X172" s="203">
        <f>IF(AND(X$2&gt;$D172,X$2&lt;=EOMONTH($D172,MatCF)),MIN(X$77-SUM(X$92:X171),$F172-SUM($G172:W172)),0)</f>
        <v>0</v>
      </c>
      <c r="Y172" s="203">
        <f>IF(AND(Y$2&gt;$D172,Y$2&lt;=EOMONTH($D172,MatCF)),MIN(Y$77-SUM(Y$92:Y171),$F172-SUM($G172:X172)),0)</f>
        <v>0</v>
      </c>
      <c r="Z172" s="203">
        <f>IF(AND(Z$2&gt;$D172,Z$2&lt;=EOMONTH($D172,MatCF)),MIN(Z$77-SUM(Z$92:Z171),$F172-SUM($G172:Y172)),0)</f>
        <v>0</v>
      </c>
      <c r="AA172" s="203">
        <f>IF(AND(AA$2&gt;$D172,AA$2&lt;=EOMONTH($D172,MatCF)),MIN(AA$77-SUM(AA$92:AA171),$F172-SUM($G172:Z172)),0)</f>
        <v>0</v>
      </c>
      <c r="AB172" s="203">
        <f>IF(AND(AB$2&gt;$D172,AB$2&lt;=EOMONTH($D172,MatCF)),MIN(AB$77-SUM(AB$92:AB171),$F172-SUM($G172:AA172)),0)</f>
        <v>0</v>
      </c>
      <c r="AC172" s="203">
        <f>IF(AND(AC$2&gt;$D172,AC$2&lt;=EOMONTH($D172,MatCF)),MIN(AC$77-SUM(AC$92:AC171),$F172-SUM($G172:AB172)),0)</f>
        <v>0</v>
      </c>
      <c r="AD172" s="203">
        <f>IF(AND(AD$2&gt;$D172,AD$2&lt;=EOMONTH($D172,MatCF)),MIN(AD$77-SUM(AD$92:AD171),$F172-SUM($G172:AC172)),0)</f>
        <v>0</v>
      </c>
      <c r="AE172" s="203">
        <f>IF(AND(AE$2&gt;$D172,AE$2&lt;=EOMONTH($D172,MatCF)),MIN(AE$77-SUM(AE$92:AE171),$F172-SUM($G172:AD172)),0)</f>
        <v>0</v>
      </c>
      <c r="AF172" s="203">
        <f>IF(AND(AF$2&gt;$D172,AF$2&lt;=EOMONTH($D172,MatCF)),MIN(AF$77-SUM(AF$92:AF171),$F172-SUM($G172:AE172)),0)</f>
        <v>0</v>
      </c>
      <c r="AG172" s="203">
        <f>IF(AND(AG$2&gt;$D172,AG$2&lt;=EOMONTH($D172,MatCF)),MIN(AG$77-SUM(AG$92:AG171),$F172-SUM($G172:AF172)),0)</f>
        <v>0</v>
      </c>
      <c r="AH172" s="203">
        <f>IF(AND(AH$2&gt;$D172,AH$2&lt;=EOMONTH($D172,MatCF)),MIN(AH$77-SUM(AH$92:AH171),$F172-SUM($G172:AG172)),0)</f>
        <v>0</v>
      </c>
      <c r="AI172" s="203">
        <f>IF(AND(AI$2&gt;$D172,AI$2&lt;=EOMONTH($D172,MatCF)),MIN(AI$77-SUM(AI$92:AI171),$F172-SUM($G172:AH172)),0)</f>
        <v>0</v>
      </c>
      <c r="AJ172" s="203">
        <f>IF(AND(AJ$2&gt;$D172,AJ$2&lt;=EOMONTH($D172,MatCF)),MIN(AJ$77-SUM(AJ$92:AJ171),$F172-SUM($G172:AI172)),0)</f>
        <v>0</v>
      </c>
      <c r="AK172" s="203">
        <f>IF(AND(AK$2&gt;$D172,AK$2&lt;=EOMONTH($D172,MatCF)),MIN(AK$77-SUM(AK$92:AK171),$F172-SUM($G172:AJ172)),0)</f>
        <v>0</v>
      </c>
      <c r="AL172" s="203">
        <f>IF(AND(AL$2&gt;$D172,AL$2&lt;=EOMONTH($D172,MatCF)),MIN(AL$77-SUM(AL$92:AL171),$F172-SUM($G172:AK172)),0)</f>
        <v>0</v>
      </c>
      <c r="AM172" s="203">
        <f>IF(AND(AM$2&gt;$D172,AM$2&lt;=EOMONTH($D172,MatCF)),MIN(AM$77-SUM(AM$92:AM171),$F172-SUM($G172:AL172)),0)</f>
        <v>0</v>
      </c>
      <c r="AN172" s="203">
        <f>IF(AND(AN$2&gt;$D172,AN$2&lt;=EOMONTH($D172,MatCF)),MIN(AN$77-SUM(AN$92:AN171),$F172-SUM($G172:AM172)),0)</f>
        <v>0</v>
      </c>
      <c r="AO172" s="203">
        <f>IF(AND(AO$2&gt;$D172,AO$2&lt;=EOMONTH($D172,MatCF)),MIN(AO$77-SUM(AO$92:AO171),$F172-SUM($G172:AN172)),0)</f>
        <v>0</v>
      </c>
      <c r="AP172" s="203">
        <f>IF(AND(AP$2&gt;$D172,AP$2&lt;=EOMONTH($D172,MatCF)),MIN(AP$77-SUM(AP$92:AP171),$F172-SUM($G172:AO172)),0)</f>
        <v>0</v>
      </c>
      <c r="AQ172" s="203">
        <f>IF(AND(AQ$2&gt;$D172,AQ$2&lt;=EOMONTH($D172,MatCF)),MIN(AQ$77-SUM(AQ$92:AQ171),$F172-SUM($G172:AP172)),0)</f>
        <v>0</v>
      </c>
      <c r="AR172" s="203">
        <f>IF(AND(AR$2&gt;$D172,AR$2&lt;=EOMONTH($D172,MatCF)),MIN(AR$77-SUM(AR$92:AR171),$F172-SUM($G172:AQ172)),0)</f>
        <v>0</v>
      </c>
      <c r="AS172" s="203">
        <f>IF(AND(AS$2&gt;$D172,AS$2&lt;=EOMONTH($D172,MatCF)),MIN(AS$77-SUM(AS$92:AS171),$F172-SUM($G172:AR172)),0)</f>
        <v>0</v>
      </c>
      <c r="AT172" s="203">
        <f>IF(AND(AT$2&gt;$D172,AT$2&lt;=EOMONTH($D172,MatCF)),MIN(AT$77-SUM(AT$92:AT171),$F172-SUM($G172:AS172)),0)</f>
        <v>0</v>
      </c>
      <c r="AU172" s="203">
        <f>IF(AND(AU$2&gt;$D172,AU$2&lt;=EOMONTH($D172,MatCF)),MIN(AU$77-SUM(AU$92:AU171),$F172-SUM($G172:AT172)),0)</f>
        <v>0</v>
      </c>
      <c r="AV172" s="203">
        <f>IF(AND(AV$2&gt;$D172,AV$2&lt;=EOMONTH($D172,MatCF)),MIN(AV$77-SUM(AV$92:AV171),$F172-SUM($G172:AU172)),0)</f>
        <v>0</v>
      </c>
      <c r="AW172" s="203">
        <f>IF(AND(AW$2&gt;$D172,AW$2&lt;=EOMONTH($D172,MatCF)),MIN(AW$77-SUM(AW$92:AW171),$F172-SUM($G172:AV172)),0)</f>
        <v>0</v>
      </c>
      <c r="AX172" s="203">
        <f>IF(AND(AX$2&gt;$D172,AX$2&lt;=EOMONTH($D172,MatCF)),MIN(AX$77-SUM(AX$92:AX171),$F172-SUM($G172:AW172)),0)</f>
        <v>0</v>
      </c>
      <c r="AY172" s="203">
        <f>IF(AND(AY$2&gt;$D172,AY$2&lt;=EOMONTH($D172,MatCF)),MIN(AY$77-SUM(AY$92:AY171),$F172-SUM($G172:AX172)),0)</f>
        <v>0</v>
      </c>
      <c r="AZ172" s="203">
        <f>IF(AND(AZ$2&gt;$D172,AZ$2&lt;=EOMONTH($D172,MatCF)),MIN(AZ$77-SUM(AZ$92:AZ171),$F172-SUM($G172:AY172)),0)</f>
        <v>0</v>
      </c>
      <c r="BA172" s="203">
        <f>IF(AND(BA$2&gt;$D172,BA$2&lt;=EOMONTH($D172,MatCF)),MIN(BA$77-SUM(BA$92:BA171),$F172-SUM($G172:AZ172)),0)</f>
        <v>0</v>
      </c>
      <c r="BB172" s="203">
        <f>IF(AND(BB$2&gt;$D172,BB$2&lt;=EOMONTH($D172,MatCF)),MIN(BB$77-SUM(BB$92:BB171),$F172-SUM($G172:BA172)),0)</f>
        <v>0</v>
      </c>
      <c r="BC172" s="203">
        <f>IF(AND(BC$2&gt;$D172,BC$2&lt;=EOMONTH($D172,MatCF)),MIN(BC$77-SUM(BC$92:BC171),$F172-SUM($G172:BB172)),0)</f>
        <v>0</v>
      </c>
      <c r="BD172" s="203">
        <f>IF(AND(BD$2&gt;$D172,BD$2&lt;=EOMONTH($D172,MatCF)),MIN(BD$77-SUM(BD$92:BD171),$F172-SUM($G172:BC172)),0)</f>
        <v>0</v>
      </c>
      <c r="BE172" s="203">
        <f>IF(AND(BE$2&gt;$D172,BE$2&lt;=EOMONTH($D172,MatCF)),MIN(BE$77-SUM(BE$92:BE171),$F172-SUM($G172:BD172)),0)</f>
        <v>0</v>
      </c>
      <c r="BF172" s="203">
        <f>IF(AND(BF$2&gt;$D172,BF$2&lt;=EOMONTH($D172,MatCF)),MIN(BF$77-SUM(BF$92:BF171),$F172-SUM($G172:BE172)),0)</f>
        <v>0</v>
      </c>
      <c r="BG172" s="203">
        <f>IF(AND(BG$2&gt;$D172,BG$2&lt;=EOMONTH($D172,MatCF)),MIN(BG$77-SUM(BG$92:BG171),$F172-SUM($G172:BF172)),0)</f>
        <v>0</v>
      </c>
      <c r="BH172" s="203">
        <f>IF(AND(BH$2&gt;$D172,BH$2&lt;=EOMONTH($D172,MatCF)),MIN(BH$77-SUM(BH$92:BH171),$F172-SUM($G172:BG172)),0)</f>
        <v>0</v>
      </c>
      <c r="BI172" s="203">
        <f>IF(AND(BI$2&gt;$D172,BI$2&lt;=EOMONTH($D172,MatCF)),MIN(BI$77-SUM(BI$92:BI171),$F172-SUM($G172:BH172)),0)</f>
        <v>0</v>
      </c>
      <c r="BJ172" s="203">
        <f>IF(AND(BJ$2&gt;$D172,BJ$2&lt;=EOMONTH($D172,MatCF)),MIN(BJ$77-SUM(BJ$92:BJ171),$F172-SUM($G172:BI172)),0)</f>
        <v>0</v>
      </c>
      <c r="BK172" s="203">
        <f>IF(AND(BK$2&gt;$D172,BK$2&lt;=EOMONTH($D172,MatCF)),MIN(BK$77-SUM(BK$92:BK171),$F172-SUM($G172:BJ172)),0)</f>
        <v>0</v>
      </c>
      <c r="BL172" s="203">
        <f>IF(AND(BL$2&gt;$D172,BL$2&lt;=EOMONTH($D172,MatCF)),MIN(BL$77-SUM(BL$92:BL171),$F172-SUM($G172:BK172)),0)</f>
        <v>0</v>
      </c>
      <c r="BM172" s="203">
        <f>IF(AND(BM$2&gt;$D172,BM$2&lt;=EOMONTH($D172,MatCF)),MIN(BM$77-SUM(BM$92:BM171),$F172-SUM($G172:BL172)),0)</f>
        <v>0</v>
      </c>
      <c r="BN172" s="203">
        <f>IF(AND(BN$2&gt;$D172,BN$2&lt;=EOMONTH($D172,MatCF)),MIN(BN$77-SUM(BN$92:BN171),$F172-SUM($G172:BM172)),0)</f>
        <v>0</v>
      </c>
      <c r="BO172" s="203">
        <f>IF(AND(BO$2&gt;$D172,BO$2&lt;=EOMONTH($D172,MatCF)),MIN(BO$77-SUM(BO$92:BO171),$F172-SUM($G172:BN172)),0)</f>
        <v>0</v>
      </c>
      <c r="BP172" s="203">
        <f>IF(AND(BP$2&gt;$D172,BP$2&lt;=EOMONTH($D172,MatCF)),MIN(BP$77-SUM(BP$92:BP171),$F172-SUM($G172:BO172)),0)</f>
        <v>0</v>
      </c>
      <c r="BQ172" s="203">
        <f>IF(AND(BQ$2&gt;$D172,BQ$2&lt;=EOMONTH($D172,MatCF)),MIN(BQ$77-SUM(BQ$92:BQ171),$F172-SUM($G172:BP172)),0)</f>
        <v>0</v>
      </c>
      <c r="BR172" s="203">
        <f>IF(AND(BR$2&gt;$D172,BR$2&lt;=EOMONTH($D172,MatCF)),MIN(BR$77-SUM(BR$92:BR171),$F172-SUM($G172:BQ172)),0)</f>
        <v>0</v>
      </c>
      <c r="BS172" s="203">
        <f>IF(AND(BS$2&gt;$D172,BS$2&lt;=EOMONTH($D172,MatCF)),MIN(BS$77-SUM(BS$92:BS171),$F172-SUM($G172:BR172)),0)</f>
        <v>0</v>
      </c>
      <c r="BT172" s="203">
        <f>IF(AND(BT$2&gt;$D172,BT$2&lt;=EOMONTH($D172,MatCF)),MIN(BT$77-SUM(BT$92:BT171),$F172-SUM($G172:BS172)),0)</f>
        <v>0</v>
      </c>
      <c r="BU172" s="203">
        <f>IF(AND(BU$2&gt;$D172,BU$2&lt;=EOMONTH($D172,MatCF)),MIN(BU$77-SUM(BU$92:BU171),$F172-SUM($G172:BT172)),0)</f>
        <v>0</v>
      </c>
      <c r="BV172" s="203">
        <f>IF(AND(BV$2&gt;$D172,BV$2&lt;=EOMONTH($D172,MatCF)),MIN(BV$77-SUM(BV$92:BV171),$F172-SUM($G172:BU172)),0)</f>
        <v>0</v>
      </c>
      <c r="BW172" s="203">
        <f>IF(AND(BW$2&gt;$D172,BW$2&lt;=EOMONTH($D172,MatCF)),MIN(BW$77-SUM(BW$92:BW171),$F172-SUM($G172:BV172)),0)</f>
        <v>0</v>
      </c>
      <c r="BX172" s="203">
        <f>IF(AND(BX$2&gt;$D172,BX$2&lt;=EOMONTH($D172,MatCF)),MIN(BX$77-SUM(BX$92:BX171),$F172-SUM($G172:BW172)),0)</f>
        <v>0</v>
      </c>
      <c r="BY172" s="203">
        <f>IF(AND(BY$2&gt;$D172,BY$2&lt;=EOMONTH($D172,MatCF)),MIN(BY$77-SUM(BY$92:BY171),$F172-SUM($G172:BX172)),0)</f>
        <v>0</v>
      </c>
      <c r="BZ172" s="203">
        <f>IF(AND(BZ$2&gt;$D172,BZ$2&lt;=EOMONTH($D172,MatCF)),MIN(BZ$77-SUM(BZ$92:BZ171),$F172-SUM($G172:BY172)),0)</f>
        <v>0</v>
      </c>
      <c r="CA172" s="203">
        <f>IF(AND(CA$2&gt;$D172,CA$2&lt;=EOMONTH($D172,MatCF)),MIN(CA$77-SUM(CA$92:CA171),$F172-SUM($G172:BZ172)),0)</f>
        <v>0</v>
      </c>
      <c r="CB172" s="203">
        <f>IF(AND(CB$2&gt;$D172,CB$2&lt;=EOMONTH($D172,MatCF)),MIN(CB$77-SUM(CB$92:CB171),$F172-SUM($G172:CA172)),0)</f>
        <v>0</v>
      </c>
      <c r="CC172" s="203">
        <f>IF(AND(CC$2&gt;$D172,CC$2&lt;=EOMONTH($D172,MatCF)),MIN(CC$77-SUM(CC$92:CC171),$F172-SUM($G172:CB172)),0)</f>
        <v>0</v>
      </c>
      <c r="CD172" s="203">
        <f>IF(AND(CD$2&gt;$D172,CD$2&lt;=EOMONTH($D172,MatCF)),MIN(CD$77-SUM(CD$92:CD171),$F172-SUM($G172:CC172)),0)</f>
        <v>0</v>
      </c>
      <c r="CE172" s="203">
        <f>IF(AND(CE$2&gt;$D172,CE$2&lt;=EOMONTH($D172,MatCF)),MIN(CE$77-SUM(CE$92:CE171),$F172-SUM($G172:CD172)),0)</f>
        <v>0</v>
      </c>
      <c r="CF172" s="203">
        <f>IF(AND(CF$2&gt;$D172,CF$2&lt;=EOMONTH($D172,MatCF)),MIN(CF$77-SUM(CF$92:CF171),$F172-SUM($G172:CE172)),0)</f>
        <v>0</v>
      </c>
      <c r="CG172" s="203">
        <f>IF(AND(CG$2&gt;$D172,CG$2&lt;=EOMONTH($D172,MatCF)),MIN(CG$77-SUM(CG$92:CG171),$F172-SUM($G172:CF172)),0)</f>
        <v>0</v>
      </c>
      <c r="CH172" s="203">
        <f>IF(AND(CH$2&gt;$D172,CH$2&lt;=EOMONTH($D172,MatCF)),MIN(CH$77-SUM(CH$92:CH171),$F172-SUM($G172:CG172)),0)</f>
        <v>0</v>
      </c>
      <c r="CI172" s="203">
        <f>IF(AND(CI$2&gt;$D172,CI$2&lt;=EOMONTH($D172,MatCF)),MIN(CI$77-SUM(CI$92:CI171),$F172-SUM($G172:CH172)),0)</f>
        <v>0</v>
      </c>
      <c r="CJ172" s="203">
        <f ca="1">IF(AND(CJ$2&gt;$D172,CJ$2&lt;=EOMONTH($D172,MatCF)),MIN(CJ$77-SUM(CJ$92:CJ171),$F172-SUM($G172:CI172)),0)</f>
        <v>0</v>
      </c>
      <c r="CK172" s="203">
        <f ca="1">IF(AND(CK$2&gt;$D172,CK$2&lt;=EOMONTH($D172,MatCF)),MIN(CK$77-SUM(CK$92:CK171),$F172-SUM($G172:CJ172)),0)</f>
        <v>0</v>
      </c>
      <c r="CL172" s="203">
        <f ca="1">IF(AND(CL$2&gt;$D172,CL$2&lt;=EOMONTH($D172,MatCF)),MIN(CL$77-SUM(CL$92:CL171),$F172-SUM($G172:CK172)),0)</f>
        <v>0</v>
      </c>
      <c r="CM172" s="203">
        <f ca="1">IF(AND(CM$2&gt;$D172,CM$2&lt;=EOMONTH($D172,MatCF)),MIN(CM$77-SUM(CM$92:CM171),$F172-SUM($G172:CL172)),0)</f>
        <v>0</v>
      </c>
      <c r="CN172" s="203">
        <f ca="1">IF(AND(CN$2&gt;$D172,CN$2&lt;=EOMONTH($D172,MatCF)),MIN(CN$77-SUM(CN$92:CN171),$F172-SUM($G172:CM172)),0)</f>
        <v>0</v>
      </c>
      <c r="CO172" s="203">
        <f ca="1">IF(AND(CO$2&gt;$D172,CO$2&lt;=EOMONTH($D172,MatCF)),MIN(CO$77-SUM(CO$92:CO171),$F172-SUM($G172:CN172)),0)</f>
        <v>0</v>
      </c>
      <c r="CP172" s="203">
        <f ca="1">IF(AND(CP$2&gt;$D172,CP$2&lt;=EOMONTH($D172,MatCF)),MIN(CP$77-SUM(CP$92:CP171),$F172-SUM($G172:CO172)),0)</f>
        <v>0</v>
      </c>
      <c r="CQ172" s="203">
        <f ca="1">IF(AND(CQ$2&gt;$D172,CQ$2&lt;=EOMONTH($D172,MatCF)),MIN(CQ$77-SUM(CQ$92:CQ171),$F172-SUM($G172:CP172)),0)</f>
        <v>0</v>
      </c>
      <c r="CR172" s="203">
        <f ca="1">IF(AND(CR$2&gt;$D172,CR$2&lt;=EOMONTH($D172,MatCF)),MIN(CR$77-SUM(CR$92:CR171),$F172-SUM($G172:CQ172)),0)</f>
        <v>0</v>
      </c>
      <c r="CS172" s="203">
        <f ca="1">IF(AND(CS$2&gt;$D172,CS$2&lt;=EOMONTH($D172,MatCF)),MIN(CS$77-SUM(CS$92:CS171),$F172-SUM($G172:CR172)),0)</f>
        <v>0</v>
      </c>
      <c r="CT172" s="203">
        <f ca="1">IF(AND(CT$2&gt;$D172,CT$2&lt;=EOMONTH($D172,MatCF)),MIN(CT$77-SUM(CT$92:CT171),$F172-SUM($G172:CS172)),0)</f>
        <v>0</v>
      </c>
      <c r="CU172" s="203">
        <f ca="1">IF(AND(CU$2&gt;$D172,CU$2&lt;=EOMONTH($D172,MatCF)),MIN(CU$77-SUM(CU$92:CU171),$F172-SUM($G172:CT172)),0)</f>
        <v>0</v>
      </c>
      <c r="CV172" s="203">
        <f ca="1">IF(AND(CV$2&gt;$D172,CV$2&lt;=EOMONTH($D172,MatCF)),MIN(CV$77-SUM(CV$92:CV171),$F172-SUM($G172:CU172)),0)</f>
        <v>0</v>
      </c>
      <c r="CW172" s="203">
        <f ca="1">IF(AND(CW$2&gt;$D172,CW$2&lt;=EOMONTH($D172,MatCF)),MIN(CW$77-SUM(CW$92:CW171),$F172-SUM($G172:CV172)),0)</f>
        <v>0</v>
      </c>
      <c r="CX172" s="203">
        <f ca="1">IF(AND(CX$2&gt;$D172,CX$2&lt;=EOMONTH($D172,MatCF)),MIN(CX$77-SUM(CX$92:CX171),$F172-SUM($G172:CW172)),0)</f>
        <v>0</v>
      </c>
      <c r="CY172" s="203">
        <f ca="1">IF(AND(CY$2&gt;$D172,CY$2&lt;=EOMONTH($D172,MatCF)),MIN(CY$77-SUM(CY$92:CY171),$F172-SUM($G172:CX172)),0)</f>
        <v>0</v>
      </c>
      <c r="CZ172" s="203">
        <f ca="1">IF(AND(CZ$2&gt;$D172,CZ$2&lt;=EOMONTH($D172,MatCF)),MIN(CZ$77-SUM(CZ$92:CZ171),$F172-SUM($G172:CY172)),0)</f>
        <v>0</v>
      </c>
      <c r="DA172" s="203">
        <f ca="1">IF(AND(DA$2&gt;$D172,DA$2&lt;=EOMONTH($D172,MatCF)),MIN(DA$77-SUM(DA$92:DA171),$F172-SUM($G172:CZ172)),0)</f>
        <v>0</v>
      </c>
      <c r="DB172" s="203">
        <f ca="1">IF(AND(DB$2&gt;$D172,DB$2&lt;=EOMONTH($D172,MatCF)),MIN(DB$77-SUM(DB$92:DB171),$F172-SUM($G172:DA172)),0)</f>
        <v>0</v>
      </c>
      <c r="DC172" s="203">
        <f ca="1">IF(AND(DC$2&gt;$D172,DC$2&lt;=EOMONTH($D172,MatCF)),MIN(DC$77-SUM(DC$92:DC171),$F172-SUM($G172:DB172)),0)</f>
        <v>0</v>
      </c>
      <c r="DD172" s="203">
        <f ca="1">IF(AND(DD$2&gt;$D172,DD$2&lt;=EOMONTH($D172,MatCF)),MIN(DD$77-SUM(DD$92:DD171),$F172-SUM($G172:DC172)),0)</f>
        <v>0</v>
      </c>
      <c r="DE172" s="203">
        <f ca="1">IF(AND(DE$2&gt;$D172,DE$2&lt;=EOMONTH($D172,MatCF)),MIN(DE$77-SUM(DE$92:DE171),$F172-SUM($G172:DD172)),0)</f>
        <v>0</v>
      </c>
      <c r="DF172" s="203">
        <f ca="1">IF(AND(DF$2&gt;$D172,DF$2&lt;=EOMONTH($D172,MatCF)),MIN(DF$77-SUM(DF$92:DF171),$F172-SUM($G172:DE172)),0)</f>
        <v>0</v>
      </c>
      <c r="DG172" s="203">
        <f ca="1">IF(AND(DG$2&gt;$D172,DG$2&lt;=EOMONTH($D172,MatCF)),MIN(DG$77-SUM(DG$92:DG171),$F172-SUM($G172:DF172)),0)</f>
        <v>0</v>
      </c>
      <c r="DH172" s="203">
        <f ca="1">IF(AND(DH$2&gt;$D172,DH$2&lt;=EOMONTH($D172,MatCF)),MIN(DH$77-SUM(DH$92:DH171),$F172-SUM($G172:DG172)),0)</f>
        <v>0</v>
      </c>
      <c r="DI172" s="203">
        <f ca="1">IF(AND(DI$2&gt;$D172,DI$2&lt;=EOMONTH($D172,MatCF)),MIN(DI$77-SUM(DI$92:DI171),$F172-SUM($G172:DH172)),0)</f>
        <v>0</v>
      </c>
      <c r="DJ172" s="203">
        <f ca="1">IF(AND(DJ$2&gt;$D172,DJ$2&lt;=EOMONTH($D172,MatCF)),MIN(DJ$77-SUM(DJ$92:DJ171),$F172-SUM($G172:DI172)),0)</f>
        <v>0</v>
      </c>
      <c r="DK172" s="203">
        <f ca="1">IF(AND(DK$2&gt;$D172,DK$2&lt;=EOMONTH($D172,MatCF)),MIN(DK$77-SUM(DK$92:DK171),$F172-SUM($G172:DJ172)),0)</f>
        <v>0</v>
      </c>
      <c r="DL172" s="203">
        <f ca="1">IF(AND(DL$2&gt;$D172,DL$2&lt;=EOMONTH($D172,MatCF)),MIN(DL$77-SUM(DL$92:DL171),$F172-SUM($G172:DK172)),0)</f>
        <v>0</v>
      </c>
      <c r="DM172" s="203">
        <f ca="1">IF(AND(DM$2&gt;$D172,DM$2&lt;=EOMONTH($D172,MatCF)),MIN(DM$77-SUM(DM$92:DM171),$F172-SUM($G172:DL172)),0)</f>
        <v>0</v>
      </c>
      <c r="DN172" s="203">
        <f ca="1">IF(AND(DN$2&gt;$D172,DN$2&lt;=EOMONTH($D172,MatCF)),MIN(DN$77-SUM(DN$92:DN171),$F172-SUM($G172:DM172)),0)</f>
        <v>0</v>
      </c>
      <c r="DO172" s="203">
        <f ca="1">IF(AND(DO$2&gt;$D172,DO$2&lt;=EOMONTH($D172,MatCF)),MIN(DO$77-SUM(DO$92:DO171),$F172-SUM($G172:DN172)),0)</f>
        <v>0</v>
      </c>
      <c r="DP172" s="203">
        <f ca="1">IF(AND(DP$2&gt;$D172,DP$2&lt;=EOMONTH($D172,MatCF)),MIN(DP$77-SUM(DP$92:DP171),$F172-SUM($G172:DO172)),0)</f>
        <v>0</v>
      </c>
      <c r="DQ172" s="203">
        <f ca="1">IF(AND(DQ$2&gt;$D172,DQ$2&lt;=EOMONTH($D172,MatCF)),MIN(DQ$77-SUM(DQ$92:DQ171),$F172-SUM($G172:DP172)),0)</f>
        <v>0</v>
      </c>
      <c r="DR172" s="203">
        <f ca="1">IF(AND(DR$2&gt;$D172,DR$2&lt;=EOMONTH($D172,MatCF)),MIN(DR$77-SUM(DR$92:DR171),$F172-SUM($G172:DQ172)),0)</f>
        <v>0</v>
      </c>
      <c r="DS172" s="203">
        <f ca="1">IF(AND(DS$2&gt;$D172,DS$2&lt;=EOMONTH($D172,MatCF)),MIN(DS$77-SUM(DS$92:DS171),$F172-SUM($G172:DR172)),0)</f>
        <v>0</v>
      </c>
    </row>
    <row r="173" spans="1:123" ht="12.5" x14ac:dyDescent="0.25">
      <c r="A173" s="171">
        <f t="shared" si="682"/>
        <v>81</v>
      </c>
      <c r="B173" s="171"/>
      <c r="C173" s="171"/>
      <c r="D173" s="226">
        <v>51317</v>
      </c>
      <c r="E173" s="171"/>
      <c r="F173" s="203">
        <f ca="1"/>
        <v>0</v>
      </c>
      <c r="G173" s="171"/>
      <c r="H173" s="203">
        <f>IF(AND(H$2&gt;$D173,H$2&lt;=EOMONTH($D173,MatCF)),MIN(H$77-SUM(H$92:H172),$F173-SUM(G173:$G173)),0)</f>
        <v>0</v>
      </c>
      <c r="I173" s="203">
        <f>IF(AND(I$2&gt;$D173,I$2&lt;=EOMONTH($D173,MatCF)),MIN(I$77-SUM(I$92:I172),$F173-SUM($G173:H173)),0)</f>
        <v>0</v>
      </c>
      <c r="J173" s="203">
        <f>IF(AND(J$2&gt;$D173,J$2&lt;=EOMONTH($D173,MatCF)),MIN(J$77-SUM(J$92:J172),$F173-SUM($G173:I173)),0)</f>
        <v>0</v>
      </c>
      <c r="K173" s="203">
        <f>IF(AND(K$2&gt;$D173,K$2&lt;=EOMONTH($D173,MatCF)),MIN(K$77-SUM(K$92:K172),$F173-SUM($G173:J173)),0)</f>
        <v>0</v>
      </c>
      <c r="L173" s="203">
        <f>IF(AND(L$2&gt;$D173,L$2&lt;=EOMONTH($D173,MatCF)),MIN(L$77-SUM(L$92:L172),$F173-SUM($G173:K173)),0)</f>
        <v>0</v>
      </c>
      <c r="M173" s="203">
        <f>IF(AND(M$2&gt;$D173,M$2&lt;=EOMONTH($D173,MatCF)),MIN(M$77-SUM(M$92:M172),$F173-SUM($G173:L173)),0)</f>
        <v>0</v>
      </c>
      <c r="N173" s="203">
        <f>IF(AND(N$2&gt;$D173,N$2&lt;=EOMONTH($D173,MatCF)),MIN(N$77-SUM(N$92:N172),$F173-SUM($G173:M173)),0)</f>
        <v>0</v>
      </c>
      <c r="O173" s="203">
        <f>IF(AND(O$2&gt;$D173,O$2&lt;=EOMONTH($D173,MatCF)),MIN(O$77-SUM(O$92:O172),$F173-SUM($G173:N173)),0)</f>
        <v>0</v>
      </c>
      <c r="P173" s="203">
        <f>IF(AND(P$2&gt;$D173,P$2&lt;=EOMONTH($D173,MatCF)),MIN(P$77-SUM(P$92:P172),$F173-SUM($G173:O173)),0)</f>
        <v>0</v>
      </c>
      <c r="Q173" s="203">
        <f>IF(AND(Q$2&gt;$D173,Q$2&lt;=EOMONTH($D173,MatCF)),MIN(Q$77-SUM(Q$92:Q172),$F173-SUM($G173:P173)),0)</f>
        <v>0</v>
      </c>
      <c r="R173" s="203">
        <f>IF(AND(R$2&gt;$D173,R$2&lt;=EOMONTH($D173,MatCF)),MIN(R$77-SUM(R$92:R172),$F173-SUM($G173:Q173)),0)</f>
        <v>0</v>
      </c>
      <c r="S173" s="203">
        <f>IF(AND(S$2&gt;$D173,S$2&lt;=EOMONTH($D173,MatCF)),MIN(S$77-SUM(S$92:S172),$F173-SUM($G173:R173)),0)</f>
        <v>0</v>
      </c>
      <c r="T173" s="203">
        <f>IF(AND(T$2&gt;$D173,T$2&lt;=EOMONTH($D173,MatCF)),MIN(T$77-SUM(T$92:T172),$F173-SUM($G173:S173)),0)</f>
        <v>0</v>
      </c>
      <c r="U173" s="203">
        <f>IF(AND(U$2&gt;$D173,U$2&lt;=EOMONTH($D173,MatCF)),MIN(U$77-SUM(U$92:U172),$F173-SUM($G173:T173)),0)</f>
        <v>0</v>
      </c>
      <c r="V173" s="203">
        <f>IF(AND(V$2&gt;$D173,V$2&lt;=EOMONTH($D173,MatCF)),MIN(V$77-SUM(V$92:V172),$F173-SUM($G173:U173)),0)</f>
        <v>0</v>
      </c>
      <c r="W173" s="203">
        <f>IF(AND(W$2&gt;$D173,W$2&lt;=EOMONTH($D173,MatCF)),MIN(W$77-SUM(W$92:W172),$F173-SUM($G173:V173)),0)</f>
        <v>0</v>
      </c>
      <c r="X173" s="203">
        <f>IF(AND(X$2&gt;$D173,X$2&lt;=EOMONTH($D173,MatCF)),MIN(X$77-SUM(X$92:X172),$F173-SUM($G173:W173)),0)</f>
        <v>0</v>
      </c>
      <c r="Y173" s="203">
        <f>IF(AND(Y$2&gt;$D173,Y$2&lt;=EOMONTH($D173,MatCF)),MIN(Y$77-SUM(Y$92:Y172),$F173-SUM($G173:X173)),0)</f>
        <v>0</v>
      </c>
      <c r="Z173" s="203">
        <f>IF(AND(Z$2&gt;$D173,Z$2&lt;=EOMONTH($D173,MatCF)),MIN(Z$77-SUM(Z$92:Z172),$F173-SUM($G173:Y173)),0)</f>
        <v>0</v>
      </c>
      <c r="AA173" s="203">
        <f>IF(AND(AA$2&gt;$D173,AA$2&lt;=EOMONTH($D173,MatCF)),MIN(AA$77-SUM(AA$92:AA172),$F173-SUM($G173:Z173)),0)</f>
        <v>0</v>
      </c>
      <c r="AB173" s="203">
        <f>IF(AND(AB$2&gt;$D173,AB$2&lt;=EOMONTH($D173,MatCF)),MIN(AB$77-SUM(AB$92:AB172),$F173-SUM($G173:AA173)),0)</f>
        <v>0</v>
      </c>
      <c r="AC173" s="203">
        <f>IF(AND(AC$2&gt;$D173,AC$2&lt;=EOMONTH($D173,MatCF)),MIN(AC$77-SUM(AC$92:AC172),$F173-SUM($G173:AB173)),0)</f>
        <v>0</v>
      </c>
      <c r="AD173" s="203">
        <f>IF(AND(AD$2&gt;$D173,AD$2&lt;=EOMONTH($D173,MatCF)),MIN(AD$77-SUM(AD$92:AD172),$F173-SUM($G173:AC173)),0)</f>
        <v>0</v>
      </c>
      <c r="AE173" s="203">
        <f>IF(AND(AE$2&gt;$D173,AE$2&lt;=EOMONTH($D173,MatCF)),MIN(AE$77-SUM(AE$92:AE172),$F173-SUM($G173:AD173)),0)</f>
        <v>0</v>
      </c>
      <c r="AF173" s="203">
        <f>IF(AND(AF$2&gt;$D173,AF$2&lt;=EOMONTH($D173,MatCF)),MIN(AF$77-SUM(AF$92:AF172),$F173-SUM($G173:AE173)),0)</f>
        <v>0</v>
      </c>
      <c r="AG173" s="203">
        <f>IF(AND(AG$2&gt;$D173,AG$2&lt;=EOMONTH($D173,MatCF)),MIN(AG$77-SUM(AG$92:AG172),$F173-SUM($G173:AF173)),0)</f>
        <v>0</v>
      </c>
      <c r="AH173" s="203">
        <f>IF(AND(AH$2&gt;$D173,AH$2&lt;=EOMONTH($D173,MatCF)),MIN(AH$77-SUM(AH$92:AH172),$F173-SUM($G173:AG173)),0)</f>
        <v>0</v>
      </c>
      <c r="AI173" s="203">
        <f>IF(AND(AI$2&gt;$D173,AI$2&lt;=EOMONTH($D173,MatCF)),MIN(AI$77-SUM(AI$92:AI172),$F173-SUM($G173:AH173)),0)</f>
        <v>0</v>
      </c>
      <c r="AJ173" s="203">
        <f>IF(AND(AJ$2&gt;$D173,AJ$2&lt;=EOMONTH($D173,MatCF)),MIN(AJ$77-SUM(AJ$92:AJ172),$F173-SUM($G173:AI173)),0)</f>
        <v>0</v>
      </c>
      <c r="AK173" s="203">
        <f>IF(AND(AK$2&gt;$D173,AK$2&lt;=EOMONTH($D173,MatCF)),MIN(AK$77-SUM(AK$92:AK172),$F173-SUM($G173:AJ173)),0)</f>
        <v>0</v>
      </c>
      <c r="AL173" s="203">
        <f>IF(AND(AL$2&gt;$D173,AL$2&lt;=EOMONTH($D173,MatCF)),MIN(AL$77-SUM(AL$92:AL172),$F173-SUM($G173:AK173)),0)</f>
        <v>0</v>
      </c>
      <c r="AM173" s="203">
        <f>IF(AND(AM$2&gt;$D173,AM$2&lt;=EOMONTH($D173,MatCF)),MIN(AM$77-SUM(AM$92:AM172),$F173-SUM($G173:AL173)),0)</f>
        <v>0</v>
      </c>
      <c r="AN173" s="203">
        <f>IF(AND(AN$2&gt;$D173,AN$2&lt;=EOMONTH($D173,MatCF)),MIN(AN$77-SUM(AN$92:AN172),$F173-SUM($G173:AM173)),0)</f>
        <v>0</v>
      </c>
      <c r="AO173" s="203">
        <f>IF(AND(AO$2&gt;$D173,AO$2&lt;=EOMONTH($D173,MatCF)),MIN(AO$77-SUM(AO$92:AO172),$F173-SUM($G173:AN173)),0)</f>
        <v>0</v>
      </c>
      <c r="AP173" s="203">
        <f>IF(AND(AP$2&gt;$D173,AP$2&lt;=EOMONTH($D173,MatCF)),MIN(AP$77-SUM(AP$92:AP172),$F173-SUM($G173:AO173)),0)</f>
        <v>0</v>
      </c>
      <c r="AQ173" s="203">
        <f>IF(AND(AQ$2&gt;$D173,AQ$2&lt;=EOMONTH($D173,MatCF)),MIN(AQ$77-SUM(AQ$92:AQ172),$F173-SUM($G173:AP173)),0)</f>
        <v>0</v>
      </c>
      <c r="AR173" s="203">
        <f>IF(AND(AR$2&gt;$D173,AR$2&lt;=EOMONTH($D173,MatCF)),MIN(AR$77-SUM(AR$92:AR172),$F173-SUM($G173:AQ173)),0)</f>
        <v>0</v>
      </c>
      <c r="AS173" s="203">
        <f>IF(AND(AS$2&gt;$D173,AS$2&lt;=EOMONTH($D173,MatCF)),MIN(AS$77-SUM(AS$92:AS172),$F173-SUM($G173:AR173)),0)</f>
        <v>0</v>
      </c>
      <c r="AT173" s="203">
        <f>IF(AND(AT$2&gt;$D173,AT$2&lt;=EOMONTH($D173,MatCF)),MIN(AT$77-SUM(AT$92:AT172),$F173-SUM($G173:AS173)),0)</f>
        <v>0</v>
      </c>
      <c r="AU173" s="203">
        <f>IF(AND(AU$2&gt;$D173,AU$2&lt;=EOMONTH($D173,MatCF)),MIN(AU$77-SUM(AU$92:AU172),$F173-SUM($G173:AT173)),0)</f>
        <v>0</v>
      </c>
      <c r="AV173" s="203">
        <f>IF(AND(AV$2&gt;$D173,AV$2&lt;=EOMONTH($D173,MatCF)),MIN(AV$77-SUM(AV$92:AV172),$F173-SUM($G173:AU173)),0)</f>
        <v>0</v>
      </c>
      <c r="AW173" s="203">
        <f>IF(AND(AW$2&gt;$D173,AW$2&lt;=EOMONTH($D173,MatCF)),MIN(AW$77-SUM(AW$92:AW172),$F173-SUM($G173:AV173)),0)</f>
        <v>0</v>
      </c>
      <c r="AX173" s="203">
        <f>IF(AND(AX$2&gt;$D173,AX$2&lt;=EOMONTH($D173,MatCF)),MIN(AX$77-SUM(AX$92:AX172),$F173-SUM($G173:AW173)),0)</f>
        <v>0</v>
      </c>
      <c r="AY173" s="203">
        <f>IF(AND(AY$2&gt;$D173,AY$2&lt;=EOMONTH($D173,MatCF)),MIN(AY$77-SUM(AY$92:AY172),$F173-SUM($G173:AX173)),0)</f>
        <v>0</v>
      </c>
      <c r="AZ173" s="203">
        <f>IF(AND(AZ$2&gt;$D173,AZ$2&lt;=EOMONTH($D173,MatCF)),MIN(AZ$77-SUM(AZ$92:AZ172),$F173-SUM($G173:AY173)),0)</f>
        <v>0</v>
      </c>
      <c r="BA173" s="203">
        <f>IF(AND(BA$2&gt;$D173,BA$2&lt;=EOMONTH($D173,MatCF)),MIN(BA$77-SUM(BA$92:BA172),$F173-SUM($G173:AZ173)),0)</f>
        <v>0</v>
      </c>
      <c r="BB173" s="203">
        <f>IF(AND(BB$2&gt;$D173,BB$2&lt;=EOMONTH($D173,MatCF)),MIN(BB$77-SUM(BB$92:BB172),$F173-SUM($G173:BA173)),0)</f>
        <v>0</v>
      </c>
      <c r="BC173" s="203">
        <f>IF(AND(BC$2&gt;$D173,BC$2&lt;=EOMONTH($D173,MatCF)),MIN(BC$77-SUM(BC$92:BC172),$F173-SUM($G173:BB173)),0)</f>
        <v>0</v>
      </c>
      <c r="BD173" s="203">
        <f>IF(AND(BD$2&gt;$D173,BD$2&lt;=EOMONTH($D173,MatCF)),MIN(BD$77-SUM(BD$92:BD172),$F173-SUM($G173:BC173)),0)</f>
        <v>0</v>
      </c>
      <c r="BE173" s="203">
        <f>IF(AND(BE$2&gt;$D173,BE$2&lt;=EOMONTH($D173,MatCF)),MIN(BE$77-SUM(BE$92:BE172),$F173-SUM($G173:BD173)),0)</f>
        <v>0</v>
      </c>
      <c r="BF173" s="203">
        <f>IF(AND(BF$2&gt;$D173,BF$2&lt;=EOMONTH($D173,MatCF)),MIN(BF$77-SUM(BF$92:BF172),$F173-SUM($G173:BE173)),0)</f>
        <v>0</v>
      </c>
      <c r="BG173" s="203">
        <f>IF(AND(BG$2&gt;$D173,BG$2&lt;=EOMONTH($D173,MatCF)),MIN(BG$77-SUM(BG$92:BG172),$F173-SUM($G173:BF173)),0)</f>
        <v>0</v>
      </c>
      <c r="BH173" s="203">
        <f>IF(AND(BH$2&gt;$D173,BH$2&lt;=EOMONTH($D173,MatCF)),MIN(BH$77-SUM(BH$92:BH172),$F173-SUM($G173:BG173)),0)</f>
        <v>0</v>
      </c>
      <c r="BI173" s="203">
        <f>IF(AND(BI$2&gt;$D173,BI$2&lt;=EOMONTH($D173,MatCF)),MIN(BI$77-SUM(BI$92:BI172),$F173-SUM($G173:BH173)),0)</f>
        <v>0</v>
      </c>
      <c r="BJ173" s="203">
        <f>IF(AND(BJ$2&gt;$D173,BJ$2&lt;=EOMONTH($D173,MatCF)),MIN(BJ$77-SUM(BJ$92:BJ172),$F173-SUM($G173:BI173)),0)</f>
        <v>0</v>
      </c>
      <c r="BK173" s="203">
        <f>IF(AND(BK$2&gt;$D173,BK$2&lt;=EOMONTH($D173,MatCF)),MIN(BK$77-SUM(BK$92:BK172),$F173-SUM($G173:BJ173)),0)</f>
        <v>0</v>
      </c>
      <c r="BL173" s="203">
        <f>IF(AND(BL$2&gt;$D173,BL$2&lt;=EOMONTH($D173,MatCF)),MIN(BL$77-SUM(BL$92:BL172),$F173-SUM($G173:BK173)),0)</f>
        <v>0</v>
      </c>
      <c r="BM173" s="203">
        <f>IF(AND(BM$2&gt;$D173,BM$2&lt;=EOMONTH($D173,MatCF)),MIN(BM$77-SUM(BM$92:BM172),$F173-SUM($G173:BL173)),0)</f>
        <v>0</v>
      </c>
      <c r="BN173" s="203">
        <f>IF(AND(BN$2&gt;$D173,BN$2&lt;=EOMONTH($D173,MatCF)),MIN(BN$77-SUM(BN$92:BN172),$F173-SUM($G173:BM173)),0)</f>
        <v>0</v>
      </c>
      <c r="BO173" s="203">
        <f>IF(AND(BO$2&gt;$D173,BO$2&lt;=EOMONTH($D173,MatCF)),MIN(BO$77-SUM(BO$92:BO172),$F173-SUM($G173:BN173)),0)</f>
        <v>0</v>
      </c>
      <c r="BP173" s="203">
        <f>IF(AND(BP$2&gt;$D173,BP$2&lt;=EOMONTH($D173,MatCF)),MIN(BP$77-SUM(BP$92:BP172),$F173-SUM($G173:BO173)),0)</f>
        <v>0</v>
      </c>
      <c r="BQ173" s="203">
        <f>IF(AND(BQ$2&gt;$D173,BQ$2&lt;=EOMONTH($D173,MatCF)),MIN(BQ$77-SUM(BQ$92:BQ172),$F173-SUM($G173:BP173)),0)</f>
        <v>0</v>
      </c>
      <c r="BR173" s="203">
        <f>IF(AND(BR$2&gt;$D173,BR$2&lt;=EOMONTH($D173,MatCF)),MIN(BR$77-SUM(BR$92:BR172),$F173-SUM($G173:BQ173)),0)</f>
        <v>0</v>
      </c>
      <c r="BS173" s="203">
        <f>IF(AND(BS$2&gt;$D173,BS$2&lt;=EOMONTH($D173,MatCF)),MIN(BS$77-SUM(BS$92:BS172),$F173-SUM($G173:BR173)),0)</f>
        <v>0</v>
      </c>
      <c r="BT173" s="203">
        <f>IF(AND(BT$2&gt;$D173,BT$2&lt;=EOMONTH($D173,MatCF)),MIN(BT$77-SUM(BT$92:BT172),$F173-SUM($G173:BS173)),0)</f>
        <v>0</v>
      </c>
      <c r="BU173" s="203">
        <f>IF(AND(BU$2&gt;$D173,BU$2&lt;=EOMONTH($D173,MatCF)),MIN(BU$77-SUM(BU$92:BU172),$F173-SUM($G173:BT173)),0)</f>
        <v>0</v>
      </c>
      <c r="BV173" s="203">
        <f>IF(AND(BV$2&gt;$D173,BV$2&lt;=EOMONTH($D173,MatCF)),MIN(BV$77-SUM(BV$92:BV172),$F173-SUM($G173:BU173)),0)</f>
        <v>0</v>
      </c>
      <c r="BW173" s="203">
        <f>IF(AND(BW$2&gt;$D173,BW$2&lt;=EOMONTH($D173,MatCF)),MIN(BW$77-SUM(BW$92:BW172),$F173-SUM($G173:BV173)),0)</f>
        <v>0</v>
      </c>
      <c r="BX173" s="203">
        <f>IF(AND(BX$2&gt;$D173,BX$2&lt;=EOMONTH($D173,MatCF)),MIN(BX$77-SUM(BX$92:BX172),$F173-SUM($G173:BW173)),0)</f>
        <v>0</v>
      </c>
      <c r="BY173" s="203">
        <f>IF(AND(BY$2&gt;$D173,BY$2&lt;=EOMONTH($D173,MatCF)),MIN(BY$77-SUM(BY$92:BY172),$F173-SUM($G173:BX173)),0)</f>
        <v>0</v>
      </c>
      <c r="BZ173" s="203">
        <f>IF(AND(BZ$2&gt;$D173,BZ$2&lt;=EOMONTH($D173,MatCF)),MIN(BZ$77-SUM(BZ$92:BZ172),$F173-SUM($G173:BY173)),0)</f>
        <v>0</v>
      </c>
      <c r="CA173" s="203">
        <f>IF(AND(CA$2&gt;$D173,CA$2&lt;=EOMONTH($D173,MatCF)),MIN(CA$77-SUM(CA$92:CA172),$F173-SUM($G173:BZ173)),0)</f>
        <v>0</v>
      </c>
      <c r="CB173" s="203">
        <f>IF(AND(CB$2&gt;$D173,CB$2&lt;=EOMONTH($D173,MatCF)),MIN(CB$77-SUM(CB$92:CB172),$F173-SUM($G173:CA173)),0)</f>
        <v>0</v>
      </c>
      <c r="CC173" s="203">
        <f>IF(AND(CC$2&gt;$D173,CC$2&lt;=EOMONTH($D173,MatCF)),MIN(CC$77-SUM(CC$92:CC172),$F173-SUM($G173:CB173)),0)</f>
        <v>0</v>
      </c>
      <c r="CD173" s="203">
        <f>IF(AND(CD$2&gt;$D173,CD$2&lt;=EOMONTH($D173,MatCF)),MIN(CD$77-SUM(CD$92:CD172),$F173-SUM($G173:CC173)),0)</f>
        <v>0</v>
      </c>
      <c r="CE173" s="203">
        <f>IF(AND(CE$2&gt;$D173,CE$2&lt;=EOMONTH($D173,MatCF)),MIN(CE$77-SUM(CE$92:CE172),$F173-SUM($G173:CD173)),0)</f>
        <v>0</v>
      </c>
      <c r="CF173" s="203">
        <f>IF(AND(CF$2&gt;$D173,CF$2&lt;=EOMONTH($D173,MatCF)),MIN(CF$77-SUM(CF$92:CF172),$F173-SUM($G173:CE173)),0)</f>
        <v>0</v>
      </c>
      <c r="CG173" s="203">
        <f>IF(AND(CG$2&gt;$D173,CG$2&lt;=EOMONTH($D173,MatCF)),MIN(CG$77-SUM(CG$92:CG172),$F173-SUM($G173:CF173)),0)</f>
        <v>0</v>
      </c>
      <c r="CH173" s="203">
        <f>IF(AND(CH$2&gt;$D173,CH$2&lt;=EOMONTH($D173,MatCF)),MIN(CH$77-SUM(CH$92:CH172),$F173-SUM($G173:CG173)),0)</f>
        <v>0</v>
      </c>
      <c r="CI173" s="203">
        <f>IF(AND(CI$2&gt;$D173,CI$2&lt;=EOMONTH($D173,MatCF)),MIN(CI$77-SUM(CI$92:CI172),$F173-SUM($G173:CH173)),0)</f>
        <v>0</v>
      </c>
      <c r="CJ173" s="203">
        <f>IF(AND(CJ$2&gt;$D173,CJ$2&lt;=EOMONTH($D173,MatCF)),MIN(CJ$77-SUM(CJ$92:CJ172),$F173-SUM($G173:CI173)),0)</f>
        <v>0</v>
      </c>
      <c r="CK173" s="203">
        <f ca="1">IF(AND(CK$2&gt;$D173,CK$2&lt;=EOMONTH($D173,MatCF)),MIN(CK$77-SUM(CK$92:CK172),$F173-SUM($G173:CJ173)),0)</f>
        <v>0</v>
      </c>
      <c r="CL173" s="203">
        <f ca="1">IF(AND(CL$2&gt;$D173,CL$2&lt;=EOMONTH($D173,MatCF)),MIN(CL$77-SUM(CL$92:CL172),$F173-SUM($G173:CK173)),0)</f>
        <v>0</v>
      </c>
      <c r="CM173" s="203">
        <f ca="1">IF(AND(CM$2&gt;$D173,CM$2&lt;=EOMONTH($D173,MatCF)),MIN(CM$77-SUM(CM$92:CM172),$F173-SUM($G173:CL173)),0)</f>
        <v>0</v>
      </c>
      <c r="CN173" s="203">
        <f ca="1">IF(AND(CN$2&gt;$D173,CN$2&lt;=EOMONTH($D173,MatCF)),MIN(CN$77-SUM(CN$92:CN172),$F173-SUM($G173:CM173)),0)</f>
        <v>0</v>
      </c>
      <c r="CO173" s="203">
        <f ca="1">IF(AND(CO$2&gt;$D173,CO$2&lt;=EOMONTH($D173,MatCF)),MIN(CO$77-SUM(CO$92:CO172),$F173-SUM($G173:CN173)),0)</f>
        <v>0</v>
      </c>
      <c r="CP173" s="203">
        <f ca="1">IF(AND(CP$2&gt;$D173,CP$2&lt;=EOMONTH($D173,MatCF)),MIN(CP$77-SUM(CP$92:CP172),$F173-SUM($G173:CO173)),0)</f>
        <v>0</v>
      </c>
      <c r="CQ173" s="203">
        <f ca="1">IF(AND(CQ$2&gt;$D173,CQ$2&lt;=EOMONTH($D173,MatCF)),MIN(CQ$77-SUM(CQ$92:CQ172),$F173-SUM($G173:CP173)),0)</f>
        <v>0</v>
      </c>
      <c r="CR173" s="203">
        <f ca="1">IF(AND(CR$2&gt;$D173,CR$2&lt;=EOMONTH($D173,MatCF)),MIN(CR$77-SUM(CR$92:CR172),$F173-SUM($G173:CQ173)),0)</f>
        <v>0</v>
      </c>
      <c r="CS173" s="203">
        <f ca="1">IF(AND(CS$2&gt;$D173,CS$2&lt;=EOMONTH($D173,MatCF)),MIN(CS$77-SUM(CS$92:CS172),$F173-SUM($G173:CR173)),0)</f>
        <v>0</v>
      </c>
      <c r="CT173" s="203">
        <f ca="1">IF(AND(CT$2&gt;$D173,CT$2&lt;=EOMONTH($D173,MatCF)),MIN(CT$77-SUM(CT$92:CT172),$F173-SUM($G173:CS173)),0)</f>
        <v>0</v>
      </c>
      <c r="CU173" s="203">
        <f ca="1">IF(AND(CU$2&gt;$D173,CU$2&lt;=EOMONTH($D173,MatCF)),MIN(CU$77-SUM(CU$92:CU172),$F173-SUM($G173:CT173)),0)</f>
        <v>0</v>
      </c>
      <c r="CV173" s="203">
        <f ca="1">IF(AND(CV$2&gt;$D173,CV$2&lt;=EOMONTH($D173,MatCF)),MIN(CV$77-SUM(CV$92:CV172),$F173-SUM($G173:CU173)),0)</f>
        <v>0</v>
      </c>
      <c r="CW173" s="203">
        <f ca="1">IF(AND(CW$2&gt;$D173,CW$2&lt;=EOMONTH($D173,MatCF)),MIN(CW$77-SUM(CW$92:CW172),$F173-SUM($G173:CV173)),0)</f>
        <v>0</v>
      </c>
      <c r="CX173" s="203">
        <f ca="1">IF(AND(CX$2&gt;$D173,CX$2&lt;=EOMONTH($D173,MatCF)),MIN(CX$77-SUM(CX$92:CX172),$F173-SUM($G173:CW173)),0)</f>
        <v>0</v>
      </c>
      <c r="CY173" s="203">
        <f ca="1">IF(AND(CY$2&gt;$D173,CY$2&lt;=EOMONTH($D173,MatCF)),MIN(CY$77-SUM(CY$92:CY172),$F173-SUM($G173:CX173)),0)</f>
        <v>0</v>
      </c>
      <c r="CZ173" s="203">
        <f ca="1">IF(AND(CZ$2&gt;$D173,CZ$2&lt;=EOMONTH($D173,MatCF)),MIN(CZ$77-SUM(CZ$92:CZ172),$F173-SUM($G173:CY173)),0)</f>
        <v>0</v>
      </c>
      <c r="DA173" s="203">
        <f ca="1">IF(AND(DA$2&gt;$D173,DA$2&lt;=EOMONTH($D173,MatCF)),MIN(DA$77-SUM(DA$92:DA172),$F173-SUM($G173:CZ173)),0)</f>
        <v>0</v>
      </c>
      <c r="DB173" s="203">
        <f ca="1">IF(AND(DB$2&gt;$D173,DB$2&lt;=EOMONTH($D173,MatCF)),MIN(DB$77-SUM(DB$92:DB172),$F173-SUM($G173:DA173)),0)</f>
        <v>0</v>
      </c>
      <c r="DC173" s="203">
        <f ca="1">IF(AND(DC$2&gt;$D173,DC$2&lt;=EOMONTH($D173,MatCF)),MIN(DC$77-SUM(DC$92:DC172),$F173-SUM($G173:DB173)),0)</f>
        <v>0</v>
      </c>
      <c r="DD173" s="203">
        <f ca="1">IF(AND(DD$2&gt;$D173,DD$2&lt;=EOMONTH($D173,MatCF)),MIN(DD$77-SUM(DD$92:DD172),$F173-SUM($G173:DC173)),0)</f>
        <v>0</v>
      </c>
      <c r="DE173" s="203">
        <f ca="1">IF(AND(DE$2&gt;$D173,DE$2&lt;=EOMONTH($D173,MatCF)),MIN(DE$77-SUM(DE$92:DE172),$F173-SUM($G173:DD173)),0)</f>
        <v>0</v>
      </c>
      <c r="DF173" s="203">
        <f ca="1">IF(AND(DF$2&gt;$D173,DF$2&lt;=EOMONTH($D173,MatCF)),MIN(DF$77-SUM(DF$92:DF172),$F173-SUM($G173:DE173)),0)</f>
        <v>0</v>
      </c>
      <c r="DG173" s="203">
        <f ca="1">IF(AND(DG$2&gt;$D173,DG$2&lt;=EOMONTH($D173,MatCF)),MIN(DG$77-SUM(DG$92:DG172),$F173-SUM($G173:DF173)),0)</f>
        <v>0</v>
      </c>
      <c r="DH173" s="203">
        <f ca="1">IF(AND(DH$2&gt;$D173,DH$2&lt;=EOMONTH($D173,MatCF)),MIN(DH$77-SUM(DH$92:DH172),$F173-SUM($G173:DG173)),0)</f>
        <v>0</v>
      </c>
      <c r="DI173" s="203">
        <f ca="1">IF(AND(DI$2&gt;$D173,DI$2&lt;=EOMONTH($D173,MatCF)),MIN(DI$77-SUM(DI$92:DI172),$F173-SUM($G173:DH173)),0)</f>
        <v>0</v>
      </c>
      <c r="DJ173" s="203">
        <f ca="1">IF(AND(DJ$2&gt;$D173,DJ$2&lt;=EOMONTH($D173,MatCF)),MIN(DJ$77-SUM(DJ$92:DJ172),$F173-SUM($G173:DI173)),0)</f>
        <v>0</v>
      </c>
      <c r="DK173" s="203">
        <f ca="1">IF(AND(DK$2&gt;$D173,DK$2&lt;=EOMONTH($D173,MatCF)),MIN(DK$77-SUM(DK$92:DK172),$F173-SUM($G173:DJ173)),0)</f>
        <v>0</v>
      </c>
      <c r="DL173" s="203">
        <f ca="1">IF(AND(DL$2&gt;$D173,DL$2&lt;=EOMONTH($D173,MatCF)),MIN(DL$77-SUM(DL$92:DL172),$F173-SUM($G173:DK173)),0)</f>
        <v>0</v>
      </c>
      <c r="DM173" s="203">
        <f ca="1">IF(AND(DM$2&gt;$D173,DM$2&lt;=EOMONTH($D173,MatCF)),MIN(DM$77-SUM(DM$92:DM172),$F173-SUM($G173:DL173)),0)</f>
        <v>0</v>
      </c>
      <c r="DN173" s="203">
        <f ca="1">IF(AND(DN$2&gt;$D173,DN$2&lt;=EOMONTH($D173,MatCF)),MIN(DN$77-SUM(DN$92:DN172),$F173-SUM($G173:DM173)),0)</f>
        <v>0</v>
      </c>
      <c r="DO173" s="203">
        <f ca="1">IF(AND(DO$2&gt;$D173,DO$2&lt;=EOMONTH($D173,MatCF)),MIN(DO$77-SUM(DO$92:DO172),$F173-SUM($G173:DN173)),0)</f>
        <v>0</v>
      </c>
      <c r="DP173" s="203">
        <f ca="1">IF(AND(DP$2&gt;$D173,DP$2&lt;=EOMONTH($D173,MatCF)),MIN(DP$77-SUM(DP$92:DP172),$F173-SUM($G173:DO173)),0)</f>
        <v>0</v>
      </c>
      <c r="DQ173" s="203">
        <f ca="1">IF(AND(DQ$2&gt;$D173,DQ$2&lt;=EOMONTH($D173,MatCF)),MIN(DQ$77-SUM(DQ$92:DQ172),$F173-SUM($G173:DP173)),0)</f>
        <v>0</v>
      </c>
      <c r="DR173" s="203">
        <f ca="1">IF(AND(DR$2&gt;$D173,DR$2&lt;=EOMONTH($D173,MatCF)),MIN(DR$77-SUM(DR$92:DR172),$F173-SUM($G173:DQ173)),0)</f>
        <v>0</v>
      </c>
      <c r="DS173" s="203">
        <f ca="1">IF(AND(DS$2&gt;$D173,DS$2&lt;=EOMONTH($D173,MatCF)),MIN(DS$77-SUM(DS$92:DS172),$F173-SUM($G173:DR173)),0)</f>
        <v>0</v>
      </c>
    </row>
    <row r="174" spans="1:123" ht="12.5" x14ac:dyDescent="0.25">
      <c r="A174" s="171">
        <f t="shared" si="682"/>
        <v>82</v>
      </c>
      <c r="B174" s="171"/>
      <c r="C174" s="171"/>
      <c r="D174" s="226">
        <v>51409</v>
      </c>
      <c r="E174" s="171"/>
      <c r="F174" s="203">
        <f ca="1"/>
        <v>0</v>
      </c>
      <c r="G174" s="171"/>
      <c r="H174" s="203">
        <f>IF(AND(H$2&gt;$D174,H$2&lt;=EOMONTH($D174,MatCF)),MIN(H$77-SUM(H$92:H173),$F174-SUM(G174:$G174)),0)</f>
        <v>0</v>
      </c>
      <c r="I174" s="203">
        <f>IF(AND(I$2&gt;$D174,I$2&lt;=EOMONTH($D174,MatCF)),MIN(I$77-SUM(I$92:I173),$F174-SUM($G174:H174)),0)</f>
        <v>0</v>
      </c>
      <c r="J174" s="203">
        <f>IF(AND(J$2&gt;$D174,J$2&lt;=EOMONTH($D174,MatCF)),MIN(J$77-SUM(J$92:J173),$F174-SUM($G174:I174)),0)</f>
        <v>0</v>
      </c>
      <c r="K174" s="203">
        <f>IF(AND(K$2&gt;$D174,K$2&lt;=EOMONTH($D174,MatCF)),MIN(K$77-SUM(K$92:K173),$F174-SUM($G174:J174)),0)</f>
        <v>0</v>
      </c>
      <c r="L174" s="203">
        <f>IF(AND(L$2&gt;$D174,L$2&lt;=EOMONTH($D174,MatCF)),MIN(L$77-SUM(L$92:L173),$F174-SUM($G174:K174)),0)</f>
        <v>0</v>
      </c>
      <c r="M174" s="203">
        <f>IF(AND(M$2&gt;$D174,M$2&lt;=EOMONTH($D174,MatCF)),MIN(M$77-SUM(M$92:M173),$F174-SUM($G174:L174)),0)</f>
        <v>0</v>
      </c>
      <c r="N174" s="203">
        <f>IF(AND(N$2&gt;$D174,N$2&lt;=EOMONTH($D174,MatCF)),MIN(N$77-SUM(N$92:N173),$F174-SUM($G174:M174)),0)</f>
        <v>0</v>
      </c>
      <c r="O174" s="203">
        <f>IF(AND(O$2&gt;$D174,O$2&lt;=EOMONTH($D174,MatCF)),MIN(O$77-SUM(O$92:O173),$F174-SUM($G174:N174)),0)</f>
        <v>0</v>
      </c>
      <c r="P174" s="203">
        <f>IF(AND(P$2&gt;$D174,P$2&lt;=EOMONTH($D174,MatCF)),MIN(P$77-SUM(P$92:P173),$F174-SUM($G174:O174)),0)</f>
        <v>0</v>
      </c>
      <c r="Q174" s="203">
        <f>IF(AND(Q$2&gt;$D174,Q$2&lt;=EOMONTH($D174,MatCF)),MIN(Q$77-SUM(Q$92:Q173),$F174-SUM($G174:P174)),0)</f>
        <v>0</v>
      </c>
      <c r="R174" s="203">
        <f>IF(AND(R$2&gt;$D174,R$2&lt;=EOMONTH($D174,MatCF)),MIN(R$77-SUM(R$92:R173),$F174-SUM($G174:Q174)),0)</f>
        <v>0</v>
      </c>
      <c r="S174" s="203">
        <f>IF(AND(S$2&gt;$D174,S$2&lt;=EOMONTH($D174,MatCF)),MIN(S$77-SUM(S$92:S173),$F174-SUM($G174:R174)),0)</f>
        <v>0</v>
      </c>
      <c r="T174" s="203">
        <f>IF(AND(T$2&gt;$D174,T$2&lt;=EOMONTH($D174,MatCF)),MIN(T$77-SUM(T$92:T173),$F174-SUM($G174:S174)),0)</f>
        <v>0</v>
      </c>
      <c r="U174" s="203">
        <f>IF(AND(U$2&gt;$D174,U$2&lt;=EOMONTH($D174,MatCF)),MIN(U$77-SUM(U$92:U173),$F174-SUM($G174:T174)),0)</f>
        <v>0</v>
      </c>
      <c r="V174" s="203">
        <f>IF(AND(V$2&gt;$D174,V$2&lt;=EOMONTH($D174,MatCF)),MIN(V$77-SUM(V$92:V173),$F174-SUM($G174:U174)),0)</f>
        <v>0</v>
      </c>
      <c r="W174" s="203">
        <f>IF(AND(W$2&gt;$D174,W$2&lt;=EOMONTH($D174,MatCF)),MIN(W$77-SUM(W$92:W173),$F174-SUM($G174:V174)),0)</f>
        <v>0</v>
      </c>
      <c r="X174" s="203">
        <f>IF(AND(X$2&gt;$D174,X$2&lt;=EOMONTH($D174,MatCF)),MIN(X$77-SUM(X$92:X173),$F174-SUM($G174:W174)),0)</f>
        <v>0</v>
      </c>
      <c r="Y174" s="203">
        <f>IF(AND(Y$2&gt;$D174,Y$2&lt;=EOMONTH($D174,MatCF)),MIN(Y$77-SUM(Y$92:Y173),$F174-SUM($G174:X174)),0)</f>
        <v>0</v>
      </c>
      <c r="Z174" s="203">
        <f>IF(AND(Z$2&gt;$D174,Z$2&lt;=EOMONTH($D174,MatCF)),MIN(Z$77-SUM(Z$92:Z173),$F174-SUM($G174:Y174)),0)</f>
        <v>0</v>
      </c>
      <c r="AA174" s="203">
        <f>IF(AND(AA$2&gt;$D174,AA$2&lt;=EOMONTH($D174,MatCF)),MIN(AA$77-SUM(AA$92:AA173),$F174-SUM($G174:Z174)),0)</f>
        <v>0</v>
      </c>
      <c r="AB174" s="203">
        <f>IF(AND(AB$2&gt;$D174,AB$2&lt;=EOMONTH($D174,MatCF)),MIN(AB$77-SUM(AB$92:AB173),$F174-SUM($G174:AA174)),0)</f>
        <v>0</v>
      </c>
      <c r="AC174" s="203">
        <f>IF(AND(AC$2&gt;$D174,AC$2&lt;=EOMONTH($D174,MatCF)),MIN(AC$77-SUM(AC$92:AC173),$F174-SUM($G174:AB174)),0)</f>
        <v>0</v>
      </c>
      <c r="AD174" s="203">
        <f>IF(AND(AD$2&gt;$D174,AD$2&lt;=EOMONTH($D174,MatCF)),MIN(AD$77-SUM(AD$92:AD173),$F174-SUM($G174:AC174)),0)</f>
        <v>0</v>
      </c>
      <c r="AE174" s="203">
        <f>IF(AND(AE$2&gt;$D174,AE$2&lt;=EOMONTH($D174,MatCF)),MIN(AE$77-SUM(AE$92:AE173),$F174-SUM($G174:AD174)),0)</f>
        <v>0</v>
      </c>
      <c r="AF174" s="203">
        <f>IF(AND(AF$2&gt;$D174,AF$2&lt;=EOMONTH($D174,MatCF)),MIN(AF$77-SUM(AF$92:AF173),$F174-SUM($G174:AE174)),0)</f>
        <v>0</v>
      </c>
      <c r="AG174" s="203">
        <f>IF(AND(AG$2&gt;$D174,AG$2&lt;=EOMONTH($D174,MatCF)),MIN(AG$77-SUM(AG$92:AG173),$F174-SUM($G174:AF174)),0)</f>
        <v>0</v>
      </c>
      <c r="AH174" s="203">
        <f>IF(AND(AH$2&gt;$D174,AH$2&lt;=EOMONTH($D174,MatCF)),MIN(AH$77-SUM(AH$92:AH173),$F174-SUM($G174:AG174)),0)</f>
        <v>0</v>
      </c>
      <c r="AI174" s="203">
        <f>IF(AND(AI$2&gt;$D174,AI$2&lt;=EOMONTH($D174,MatCF)),MIN(AI$77-SUM(AI$92:AI173),$F174-SUM($G174:AH174)),0)</f>
        <v>0</v>
      </c>
      <c r="AJ174" s="203">
        <f>IF(AND(AJ$2&gt;$D174,AJ$2&lt;=EOMONTH($D174,MatCF)),MIN(AJ$77-SUM(AJ$92:AJ173),$F174-SUM($G174:AI174)),0)</f>
        <v>0</v>
      </c>
      <c r="AK174" s="203">
        <f>IF(AND(AK$2&gt;$D174,AK$2&lt;=EOMONTH($D174,MatCF)),MIN(AK$77-SUM(AK$92:AK173),$F174-SUM($G174:AJ174)),0)</f>
        <v>0</v>
      </c>
      <c r="AL174" s="203">
        <f>IF(AND(AL$2&gt;$D174,AL$2&lt;=EOMONTH($D174,MatCF)),MIN(AL$77-SUM(AL$92:AL173),$F174-SUM($G174:AK174)),0)</f>
        <v>0</v>
      </c>
      <c r="AM174" s="203">
        <f>IF(AND(AM$2&gt;$D174,AM$2&lt;=EOMONTH($D174,MatCF)),MIN(AM$77-SUM(AM$92:AM173),$F174-SUM($G174:AL174)),0)</f>
        <v>0</v>
      </c>
      <c r="AN174" s="203">
        <f>IF(AND(AN$2&gt;$D174,AN$2&lt;=EOMONTH($D174,MatCF)),MIN(AN$77-SUM(AN$92:AN173),$F174-SUM($G174:AM174)),0)</f>
        <v>0</v>
      </c>
      <c r="AO174" s="203">
        <f>IF(AND(AO$2&gt;$D174,AO$2&lt;=EOMONTH($D174,MatCF)),MIN(AO$77-SUM(AO$92:AO173),$F174-SUM($G174:AN174)),0)</f>
        <v>0</v>
      </c>
      <c r="AP174" s="203">
        <f>IF(AND(AP$2&gt;$D174,AP$2&lt;=EOMONTH($D174,MatCF)),MIN(AP$77-SUM(AP$92:AP173),$F174-SUM($G174:AO174)),0)</f>
        <v>0</v>
      </c>
      <c r="AQ174" s="203">
        <f>IF(AND(AQ$2&gt;$D174,AQ$2&lt;=EOMONTH($D174,MatCF)),MIN(AQ$77-SUM(AQ$92:AQ173),$F174-SUM($G174:AP174)),0)</f>
        <v>0</v>
      </c>
      <c r="AR174" s="203">
        <f>IF(AND(AR$2&gt;$D174,AR$2&lt;=EOMONTH($D174,MatCF)),MIN(AR$77-SUM(AR$92:AR173),$F174-SUM($G174:AQ174)),0)</f>
        <v>0</v>
      </c>
      <c r="AS174" s="203">
        <f>IF(AND(AS$2&gt;$D174,AS$2&lt;=EOMONTH($D174,MatCF)),MIN(AS$77-SUM(AS$92:AS173),$F174-SUM($G174:AR174)),0)</f>
        <v>0</v>
      </c>
      <c r="AT174" s="203">
        <f>IF(AND(AT$2&gt;$D174,AT$2&lt;=EOMONTH($D174,MatCF)),MIN(AT$77-SUM(AT$92:AT173),$F174-SUM($G174:AS174)),0)</f>
        <v>0</v>
      </c>
      <c r="AU174" s="203">
        <f>IF(AND(AU$2&gt;$D174,AU$2&lt;=EOMONTH($D174,MatCF)),MIN(AU$77-SUM(AU$92:AU173),$F174-SUM($G174:AT174)),0)</f>
        <v>0</v>
      </c>
      <c r="AV174" s="203">
        <f>IF(AND(AV$2&gt;$D174,AV$2&lt;=EOMONTH($D174,MatCF)),MIN(AV$77-SUM(AV$92:AV173),$F174-SUM($G174:AU174)),0)</f>
        <v>0</v>
      </c>
      <c r="AW174" s="203">
        <f>IF(AND(AW$2&gt;$D174,AW$2&lt;=EOMONTH($D174,MatCF)),MIN(AW$77-SUM(AW$92:AW173),$F174-SUM($G174:AV174)),0)</f>
        <v>0</v>
      </c>
      <c r="AX174" s="203">
        <f>IF(AND(AX$2&gt;$D174,AX$2&lt;=EOMONTH($D174,MatCF)),MIN(AX$77-SUM(AX$92:AX173),$F174-SUM($G174:AW174)),0)</f>
        <v>0</v>
      </c>
      <c r="AY174" s="203">
        <f>IF(AND(AY$2&gt;$D174,AY$2&lt;=EOMONTH($D174,MatCF)),MIN(AY$77-SUM(AY$92:AY173),$F174-SUM($G174:AX174)),0)</f>
        <v>0</v>
      </c>
      <c r="AZ174" s="203">
        <f>IF(AND(AZ$2&gt;$D174,AZ$2&lt;=EOMONTH($D174,MatCF)),MIN(AZ$77-SUM(AZ$92:AZ173),$F174-SUM($G174:AY174)),0)</f>
        <v>0</v>
      </c>
      <c r="BA174" s="203">
        <f>IF(AND(BA$2&gt;$D174,BA$2&lt;=EOMONTH($D174,MatCF)),MIN(BA$77-SUM(BA$92:BA173),$F174-SUM($G174:AZ174)),0)</f>
        <v>0</v>
      </c>
      <c r="BB174" s="203">
        <f>IF(AND(BB$2&gt;$D174,BB$2&lt;=EOMONTH($D174,MatCF)),MIN(BB$77-SUM(BB$92:BB173),$F174-SUM($G174:BA174)),0)</f>
        <v>0</v>
      </c>
      <c r="BC174" s="203">
        <f>IF(AND(BC$2&gt;$D174,BC$2&lt;=EOMONTH($D174,MatCF)),MIN(BC$77-SUM(BC$92:BC173),$F174-SUM($G174:BB174)),0)</f>
        <v>0</v>
      </c>
      <c r="BD174" s="203">
        <f>IF(AND(BD$2&gt;$D174,BD$2&lt;=EOMONTH($D174,MatCF)),MIN(BD$77-SUM(BD$92:BD173),$F174-SUM($G174:BC174)),0)</f>
        <v>0</v>
      </c>
      <c r="BE174" s="203">
        <f>IF(AND(BE$2&gt;$D174,BE$2&lt;=EOMONTH($D174,MatCF)),MIN(BE$77-SUM(BE$92:BE173),$F174-SUM($G174:BD174)),0)</f>
        <v>0</v>
      </c>
      <c r="BF174" s="203">
        <f>IF(AND(BF$2&gt;$D174,BF$2&lt;=EOMONTH($D174,MatCF)),MIN(BF$77-SUM(BF$92:BF173),$F174-SUM($G174:BE174)),0)</f>
        <v>0</v>
      </c>
      <c r="BG174" s="203">
        <f>IF(AND(BG$2&gt;$D174,BG$2&lt;=EOMONTH($D174,MatCF)),MIN(BG$77-SUM(BG$92:BG173),$F174-SUM($G174:BF174)),0)</f>
        <v>0</v>
      </c>
      <c r="BH174" s="203">
        <f>IF(AND(BH$2&gt;$D174,BH$2&lt;=EOMONTH($D174,MatCF)),MIN(BH$77-SUM(BH$92:BH173),$F174-SUM($G174:BG174)),0)</f>
        <v>0</v>
      </c>
      <c r="BI174" s="203">
        <f>IF(AND(BI$2&gt;$D174,BI$2&lt;=EOMONTH($D174,MatCF)),MIN(BI$77-SUM(BI$92:BI173),$F174-SUM($G174:BH174)),0)</f>
        <v>0</v>
      </c>
      <c r="BJ174" s="203">
        <f>IF(AND(BJ$2&gt;$D174,BJ$2&lt;=EOMONTH($D174,MatCF)),MIN(BJ$77-SUM(BJ$92:BJ173),$F174-SUM($G174:BI174)),0)</f>
        <v>0</v>
      </c>
      <c r="BK174" s="203">
        <f>IF(AND(BK$2&gt;$D174,BK$2&lt;=EOMONTH($D174,MatCF)),MIN(BK$77-SUM(BK$92:BK173),$F174-SUM($G174:BJ174)),0)</f>
        <v>0</v>
      </c>
      <c r="BL174" s="203">
        <f>IF(AND(BL$2&gt;$D174,BL$2&lt;=EOMONTH($D174,MatCF)),MIN(BL$77-SUM(BL$92:BL173),$F174-SUM($G174:BK174)),0)</f>
        <v>0</v>
      </c>
      <c r="BM174" s="203">
        <f>IF(AND(BM$2&gt;$D174,BM$2&lt;=EOMONTH($D174,MatCF)),MIN(BM$77-SUM(BM$92:BM173),$F174-SUM($G174:BL174)),0)</f>
        <v>0</v>
      </c>
      <c r="BN174" s="203">
        <f>IF(AND(BN$2&gt;$D174,BN$2&lt;=EOMONTH($D174,MatCF)),MIN(BN$77-SUM(BN$92:BN173),$F174-SUM($G174:BM174)),0)</f>
        <v>0</v>
      </c>
      <c r="BO174" s="203">
        <f>IF(AND(BO$2&gt;$D174,BO$2&lt;=EOMONTH($D174,MatCF)),MIN(BO$77-SUM(BO$92:BO173),$F174-SUM($G174:BN174)),0)</f>
        <v>0</v>
      </c>
      <c r="BP174" s="203">
        <f>IF(AND(BP$2&gt;$D174,BP$2&lt;=EOMONTH($D174,MatCF)),MIN(BP$77-SUM(BP$92:BP173),$F174-SUM($G174:BO174)),0)</f>
        <v>0</v>
      </c>
      <c r="BQ174" s="203">
        <f>IF(AND(BQ$2&gt;$D174,BQ$2&lt;=EOMONTH($D174,MatCF)),MIN(BQ$77-SUM(BQ$92:BQ173),$F174-SUM($G174:BP174)),0)</f>
        <v>0</v>
      </c>
      <c r="BR174" s="203">
        <f>IF(AND(BR$2&gt;$D174,BR$2&lt;=EOMONTH($D174,MatCF)),MIN(BR$77-SUM(BR$92:BR173),$F174-SUM($G174:BQ174)),0)</f>
        <v>0</v>
      </c>
      <c r="BS174" s="203">
        <f>IF(AND(BS$2&gt;$D174,BS$2&lt;=EOMONTH($D174,MatCF)),MIN(BS$77-SUM(BS$92:BS173),$F174-SUM($G174:BR174)),0)</f>
        <v>0</v>
      </c>
      <c r="BT174" s="203">
        <f>IF(AND(BT$2&gt;$D174,BT$2&lt;=EOMONTH($D174,MatCF)),MIN(BT$77-SUM(BT$92:BT173),$F174-SUM($G174:BS174)),0)</f>
        <v>0</v>
      </c>
      <c r="BU174" s="203">
        <f>IF(AND(BU$2&gt;$D174,BU$2&lt;=EOMONTH($D174,MatCF)),MIN(BU$77-SUM(BU$92:BU173),$F174-SUM($G174:BT174)),0)</f>
        <v>0</v>
      </c>
      <c r="BV174" s="203">
        <f>IF(AND(BV$2&gt;$D174,BV$2&lt;=EOMONTH($D174,MatCF)),MIN(BV$77-SUM(BV$92:BV173),$F174-SUM($G174:BU174)),0)</f>
        <v>0</v>
      </c>
      <c r="BW174" s="203">
        <f>IF(AND(BW$2&gt;$D174,BW$2&lt;=EOMONTH($D174,MatCF)),MIN(BW$77-SUM(BW$92:BW173),$F174-SUM($G174:BV174)),0)</f>
        <v>0</v>
      </c>
      <c r="BX174" s="203">
        <f>IF(AND(BX$2&gt;$D174,BX$2&lt;=EOMONTH($D174,MatCF)),MIN(BX$77-SUM(BX$92:BX173),$F174-SUM($G174:BW174)),0)</f>
        <v>0</v>
      </c>
      <c r="BY174" s="203">
        <f>IF(AND(BY$2&gt;$D174,BY$2&lt;=EOMONTH($D174,MatCF)),MIN(BY$77-SUM(BY$92:BY173),$F174-SUM($G174:BX174)),0)</f>
        <v>0</v>
      </c>
      <c r="BZ174" s="203">
        <f>IF(AND(BZ$2&gt;$D174,BZ$2&lt;=EOMONTH($D174,MatCF)),MIN(BZ$77-SUM(BZ$92:BZ173),$F174-SUM($G174:BY174)),0)</f>
        <v>0</v>
      </c>
      <c r="CA174" s="203">
        <f>IF(AND(CA$2&gt;$D174,CA$2&lt;=EOMONTH($D174,MatCF)),MIN(CA$77-SUM(CA$92:CA173),$F174-SUM($G174:BZ174)),0)</f>
        <v>0</v>
      </c>
      <c r="CB174" s="203">
        <f>IF(AND(CB$2&gt;$D174,CB$2&lt;=EOMONTH($D174,MatCF)),MIN(CB$77-SUM(CB$92:CB173),$F174-SUM($G174:CA174)),0)</f>
        <v>0</v>
      </c>
      <c r="CC174" s="203">
        <f>IF(AND(CC$2&gt;$D174,CC$2&lt;=EOMONTH($D174,MatCF)),MIN(CC$77-SUM(CC$92:CC173),$F174-SUM($G174:CB174)),0)</f>
        <v>0</v>
      </c>
      <c r="CD174" s="203">
        <f>IF(AND(CD$2&gt;$D174,CD$2&lt;=EOMONTH($D174,MatCF)),MIN(CD$77-SUM(CD$92:CD173),$F174-SUM($G174:CC174)),0)</f>
        <v>0</v>
      </c>
      <c r="CE174" s="203">
        <f>IF(AND(CE$2&gt;$D174,CE$2&lt;=EOMONTH($D174,MatCF)),MIN(CE$77-SUM(CE$92:CE173),$F174-SUM($G174:CD174)),0)</f>
        <v>0</v>
      </c>
      <c r="CF174" s="203">
        <f>IF(AND(CF$2&gt;$D174,CF$2&lt;=EOMONTH($D174,MatCF)),MIN(CF$77-SUM(CF$92:CF173),$F174-SUM($G174:CE174)),0)</f>
        <v>0</v>
      </c>
      <c r="CG174" s="203">
        <f>IF(AND(CG$2&gt;$D174,CG$2&lt;=EOMONTH($D174,MatCF)),MIN(CG$77-SUM(CG$92:CG173),$F174-SUM($G174:CF174)),0)</f>
        <v>0</v>
      </c>
      <c r="CH174" s="203">
        <f>IF(AND(CH$2&gt;$D174,CH$2&lt;=EOMONTH($D174,MatCF)),MIN(CH$77-SUM(CH$92:CH173),$F174-SUM($G174:CG174)),0)</f>
        <v>0</v>
      </c>
      <c r="CI174" s="203">
        <f>IF(AND(CI$2&gt;$D174,CI$2&lt;=EOMONTH($D174,MatCF)),MIN(CI$77-SUM(CI$92:CI173),$F174-SUM($G174:CH174)),0)</f>
        <v>0</v>
      </c>
      <c r="CJ174" s="203">
        <f>IF(AND(CJ$2&gt;$D174,CJ$2&lt;=EOMONTH($D174,MatCF)),MIN(CJ$77-SUM(CJ$92:CJ173),$F174-SUM($G174:CI174)),0)</f>
        <v>0</v>
      </c>
      <c r="CK174" s="203">
        <f>IF(AND(CK$2&gt;$D174,CK$2&lt;=EOMONTH($D174,MatCF)),MIN(CK$77-SUM(CK$92:CK173),$F174-SUM($G174:CJ174)),0)</f>
        <v>0</v>
      </c>
      <c r="CL174" s="203">
        <f ca="1">IF(AND(CL$2&gt;$D174,CL$2&lt;=EOMONTH($D174,MatCF)),MIN(CL$77-SUM(CL$92:CL173),$F174-SUM($G174:CK174)),0)</f>
        <v>0</v>
      </c>
      <c r="CM174" s="203">
        <f ca="1">IF(AND(CM$2&gt;$D174,CM$2&lt;=EOMONTH($D174,MatCF)),MIN(CM$77-SUM(CM$92:CM173),$F174-SUM($G174:CL174)),0)</f>
        <v>0</v>
      </c>
      <c r="CN174" s="203">
        <f ca="1">IF(AND(CN$2&gt;$D174,CN$2&lt;=EOMONTH($D174,MatCF)),MIN(CN$77-SUM(CN$92:CN173),$F174-SUM($G174:CM174)),0)</f>
        <v>0</v>
      </c>
      <c r="CO174" s="203">
        <f ca="1">IF(AND(CO$2&gt;$D174,CO$2&lt;=EOMONTH($D174,MatCF)),MIN(CO$77-SUM(CO$92:CO173),$F174-SUM($G174:CN174)),0)</f>
        <v>0</v>
      </c>
      <c r="CP174" s="203">
        <f ca="1">IF(AND(CP$2&gt;$D174,CP$2&lt;=EOMONTH($D174,MatCF)),MIN(CP$77-SUM(CP$92:CP173),$F174-SUM($G174:CO174)),0)</f>
        <v>0</v>
      </c>
      <c r="CQ174" s="203">
        <f ca="1">IF(AND(CQ$2&gt;$D174,CQ$2&lt;=EOMONTH($D174,MatCF)),MIN(CQ$77-SUM(CQ$92:CQ173),$F174-SUM($G174:CP174)),0)</f>
        <v>0</v>
      </c>
      <c r="CR174" s="203">
        <f ca="1">IF(AND(CR$2&gt;$D174,CR$2&lt;=EOMONTH($D174,MatCF)),MIN(CR$77-SUM(CR$92:CR173),$F174-SUM($G174:CQ174)),0)</f>
        <v>0</v>
      </c>
      <c r="CS174" s="203">
        <f ca="1">IF(AND(CS$2&gt;$D174,CS$2&lt;=EOMONTH($D174,MatCF)),MIN(CS$77-SUM(CS$92:CS173),$F174-SUM($G174:CR174)),0)</f>
        <v>0</v>
      </c>
      <c r="CT174" s="203">
        <f ca="1">IF(AND(CT$2&gt;$D174,CT$2&lt;=EOMONTH($D174,MatCF)),MIN(CT$77-SUM(CT$92:CT173),$F174-SUM($G174:CS174)),0)</f>
        <v>0</v>
      </c>
      <c r="CU174" s="203">
        <f ca="1">IF(AND(CU$2&gt;$D174,CU$2&lt;=EOMONTH($D174,MatCF)),MIN(CU$77-SUM(CU$92:CU173),$F174-SUM($G174:CT174)),0)</f>
        <v>0</v>
      </c>
      <c r="CV174" s="203">
        <f ca="1">IF(AND(CV$2&gt;$D174,CV$2&lt;=EOMONTH($D174,MatCF)),MIN(CV$77-SUM(CV$92:CV173),$F174-SUM($G174:CU174)),0)</f>
        <v>0</v>
      </c>
      <c r="CW174" s="203">
        <f ca="1">IF(AND(CW$2&gt;$D174,CW$2&lt;=EOMONTH($D174,MatCF)),MIN(CW$77-SUM(CW$92:CW173),$F174-SUM($G174:CV174)),0)</f>
        <v>0</v>
      </c>
      <c r="CX174" s="203">
        <f ca="1">IF(AND(CX$2&gt;$D174,CX$2&lt;=EOMONTH($D174,MatCF)),MIN(CX$77-SUM(CX$92:CX173),$F174-SUM($G174:CW174)),0)</f>
        <v>0</v>
      </c>
      <c r="CY174" s="203">
        <f ca="1">IF(AND(CY$2&gt;$D174,CY$2&lt;=EOMONTH($D174,MatCF)),MIN(CY$77-SUM(CY$92:CY173),$F174-SUM($G174:CX174)),0)</f>
        <v>0</v>
      </c>
      <c r="CZ174" s="203">
        <f ca="1">IF(AND(CZ$2&gt;$D174,CZ$2&lt;=EOMONTH($D174,MatCF)),MIN(CZ$77-SUM(CZ$92:CZ173),$F174-SUM($G174:CY174)),0)</f>
        <v>0</v>
      </c>
      <c r="DA174" s="203">
        <f ca="1">IF(AND(DA$2&gt;$D174,DA$2&lt;=EOMONTH($D174,MatCF)),MIN(DA$77-SUM(DA$92:DA173),$F174-SUM($G174:CZ174)),0)</f>
        <v>0</v>
      </c>
      <c r="DB174" s="203">
        <f ca="1">IF(AND(DB$2&gt;$D174,DB$2&lt;=EOMONTH($D174,MatCF)),MIN(DB$77-SUM(DB$92:DB173),$F174-SUM($G174:DA174)),0)</f>
        <v>0</v>
      </c>
      <c r="DC174" s="203">
        <f ca="1">IF(AND(DC$2&gt;$D174,DC$2&lt;=EOMONTH($D174,MatCF)),MIN(DC$77-SUM(DC$92:DC173),$F174-SUM($G174:DB174)),0)</f>
        <v>0</v>
      </c>
      <c r="DD174" s="203">
        <f ca="1">IF(AND(DD$2&gt;$D174,DD$2&lt;=EOMONTH($D174,MatCF)),MIN(DD$77-SUM(DD$92:DD173),$F174-SUM($G174:DC174)),0)</f>
        <v>0</v>
      </c>
      <c r="DE174" s="203">
        <f ca="1">IF(AND(DE$2&gt;$D174,DE$2&lt;=EOMONTH($D174,MatCF)),MIN(DE$77-SUM(DE$92:DE173),$F174-SUM($G174:DD174)),0)</f>
        <v>0</v>
      </c>
      <c r="DF174" s="203">
        <f ca="1">IF(AND(DF$2&gt;$D174,DF$2&lt;=EOMONTH($D174,MatCF)),MIN(DF$77-SUM(DF$92:DF173),$F174-SUM($G174:DE174)),0)</f>
        <v>0</v>
      </c>
      <c r="DG174" s="203">
        <f ca="1">IF(AND(DG$2&gt;$D174,DG$2&lt;=EOMONTH($D174,MatCF)),MIN(DG$77-SUM(DG$92:DG173),$F174-SUM($G174:DF174)),0)</f>
        <v>0</v>
      </c>
      <c r="DH174" s="203">
        <f ca="1">IF(AND(DH$2&gt;$D174,DH$2&lt;=EOMONTH($D174,MatCF)),MIN(DH$77-SUM(DH$92:DH173),$F174-SUM($G174:DG174)),0)</f>
        <v>0</v>
      </c>
      <c r="DI174" s="203">
        <f ca="1">IF(AND(DI$2&gt;$D174,DI$2&lt;=EOMONTH($D174,MatCF)),MIN(DI$77-SUM(DI$92:DI173),$F174-SUM($G174:DH174)),0)</f>
        <v>0</v>
      </c>
      <c r="DJ174" s="203">
        <f ca="1">IF(AND(DJ$2&gt;$D174,DJ$2&lt;=EOMONTH($D174,MatCF)),MIN(DJ$77-SUM(DJ$92:DJ173),$F174-SUM($G174:DI174)),0)</f>
        <v>0</v>
      </c>
      <c r="DK174" s="203">
        <f ca="1">IF(AND(DK$2&gt;$D174,DK$2&lt;=EOMONTH($D174,MatCF)),MIN(DK$77-SUM(DK$92:DK173),$F174-SUM($G174:DJ174)),0)</f>
        <v>0</v>
      </c>
      <c r="DL174" s="203">
        <f ca="1">IF(AND(DL$2&gt;$D174,DL$2&lt;=EOMONTH($D174,MatCF)),MIN(DL$77-SUM(DL$92:DL173),$F174-SUM($G174:DK174)),0)</f>
        <v>0</v>
      </c>
      <c r="DM174" s="203">
        <f ca="1">IF(AND(DM$2&gt;$D174,DM$2&lt;=EOMONTH($D174,MatCF)),MIN(DM$77-SUM(DM$92:DM173),$F174-SUM($G174:DL174)),0)</f>
        <v>0</v>
      </c>
      <c r="DN174" s="203">
        <f ca="1">IF(AND(DN$2&gt;$D174,DN$2&lt;=EOMONTH($D174,MatCF)),MIN(DN$77-SUM(DN$92:DN173),$F174-SUM($G174:DM174)),0)</f>
        <v>0</v>
      </c>
      <c r="DO174" s="203">
        <f ca="1">IF(AND(DO$2&gt;$D174,DO$2&lt;=EOMONTH($D174,MatCF)),MIN(DO$77-SUM(DO$92:DO173),$F174-SUM($G174:DN174)),0)</f>
        <v>0</v>
      </c>
      <c r="DP174" s="203">
        <f ca="1">IF(AND(DP$2&gt;$D174,DP$2&lt;=EOMONTH($D174,MatCF)),MIN(DP$77-SUM(DP$92:DP173),$F174-SUM($G174:DO174)),0)</f>
        <v>0</v>
      </c>
      <c r="DQ174" s="203">
        <f ca="1">IF(AND(DQ$2&gt;$D174,DQ$2&lt;=EOMONTH($D174,MatCF)),MIN(DQ$77-SUM(DQ$92:DQ173),$F174-SUM($G174:DP174)),0)</f>
        <v>0</v>
      </c>
      <c r="DR174" s="203">
        <f ca="1">IF(AND(DR$2&gt;$D174,DR$2&lt;=EOMONTH($D174,MatCF)),MIN(DR$77-SUM(DR$92:DR173),$F174-SUM($G174:DQ174)),0)</f>
        <v>0</v>
      </c>
      <c r="DS174" s="203">
        <f ca="1">IF(AND(DS$2&gt;$D174,DS$2&lt;=EOMONTH($D174,MatCF)),MIN(DS$77-SUM(DS$92:DS173),$F174-SUM($G174:DR174)),0)</f>
        <v>0</v>
      </c>
    </row>
    <row r="175" spans="1:123" ht="12.5" x14ac:dyDescent="0.25">
      <c r="A175" s="171">
        <f t="shared" si="682"/>
        <v>83</v>
      </c>
      <c r="B175" s="171"/>
      <c r="C175" s="171"/>
      <c r="D175" s="226">
        <v>51501</v>
      </c>
      <c r="E175" s="171"/>
      <c r="F175" s="203">
        <f ca="1"/>
        <v>0</v>
      </c>
      <c r="G175" s="171"/>
      <c r="H175" s="203">
        <f>IF(AND(H$2&gt;$D175,H$2&lt;=EOMONTH($D175,MatCF)),MIN(H$77-SUM(H$92:H174),$F175-SUM(G175:$G175)),0)</f>
        <v>0</v>
      </c>
      <c r="I175" s="203">
        <f>IF(AND(I$2&gt;$D175,I$2&lt;=EOMONTH($D175,MatCF)),MIN(I$77-SUM(I$92:I174),$F175-SUM($G175:H175)),0)</f>
        <v>0</v>
      </c>
      <c r="J175" s="203">
        <f>IF(AND(J$2&gt;$D175,J$2&lt;=EOMONTH($D175,MatCF)),MIN(J$77-SUM(J$92:J174),$F175-SUM($G175:I175)),0)</f>
        <v>0</v>
      </c>
      <c r="K175" s="203">
        <f>IF(AND(K$2&gt;$D175,K$2&lt;=EOMONTH($D175,MatCF)),MIN(K$77-SUM(K$92:K174),$F175-SUM($G175:J175)),0)</f>
        <v>0</v>
      </c>
      <c r="L175" s="203">
        <f>IF(AND(L$2&gt;$D175,L$2&lt;=EOMONTH($D175,MatCF)),MIN(L$77-SUM(L$92:L174),$F175-SUM($G175:K175)),0)</f>
        <v>0</v>
      </c>
      <c r="M175" s="203">
        <f>IF(AND(M$2&gt;$D175,M$2&lt;=EOMONTH($D175,MatCF)),MIN(M$77-SUM(M$92:M174),$F175-SUM($G175:L175)),0)</f>
        <v>0</v>
      </c>
      <c r="N175" s="203">
        <f>IF(AND(N$2&gt;$D175,N$2&lt;=EOMONTH($D175,MatCF)),MIN(N$77-SUM(N$92:N174),$F175-SUM($G175:M175)),0)</f>
        <v>0</v>
      </c>
      <c r="O175" s="203">
        <f>IF(AND(O$2&gt;$D175,O$2&lt;=EOMONTH($D175,MatCF)),MIN(O$77-SUM(O$92:O174),$F175-SUM($G175:N175)),0)</f>
        <v>0</v>
      </c>
      <c r="P175" s="203">
        <f>IF(AND(P$2&gt;$D175,P$2&lt;=EOMONTH($D175,MatCF)),MIN(P$77-SUM(P$92:P174),$F175-SUM($G175:O175)),0)</f>
        <v>0</v>
      </c>
      <c r="Q175" s="203">
        <f>IF(AND(Q$2&gt;$D175,Q$2&lt;=EOMONTH($D175,MatCF)),MIN(Q$77-SUM(Q$92:Q174),$F175-SUM($G175:P175)),0)</f>
        <v>0</v>
      </c>
      <c r="R175" s="203">
        <f>IF(AND(R$2&gt;$D175,R$2&lt;=EOMONTH($D175,MatCF)),MIN(R$77-SUM(R$92:R174),$F175-SUM($G175:Q175)),0)</f>
        <v>0</v>
      </c>
      <c r="S175" s="203">
        <f>IF(AND(S$2&gt;$D175,S$2&lt;=EOMONTH($D175,MatCF)),MIN(S$77-SUM(S$92:S174),$F175-SUM($G175:R175)),0)</f>
        <v>0</v>
      </c>
      <c r="T175" s="203">
        <f>IF(AND(T$2&gt;$D175,T$2&lt;=EOMONTH($D175,MatCF)),MIN(T$77-SUM(T$92:T174),$F175-SUM($G175:S175)),0)</f>
        <v>0</v>
      </c>
      <c r="U175" s="203">
        <f>IF(AND(U$2&gt;$D175,U$2&lt;=EOMONTH($D175,MatCF)),MIN(U$77-SUM(U$92:U174),$F175-SUM($G175:T175)),0)</f>
        <v>0</v>
      </c>
      <c r="V175" s="203">
        <f>IF(AND(V$2&gt;$D175,V$2&lt;=EOMONTH($D175,MatCF)),MIN(V$77-SUM(V$92:V174),$F175-SUM($G175:U175)),0)</f>
        <v>0</v>
      </c>
      <c r="W175" s="203">
        <f>IF(AND(W$2&gt;$D175,W$2&lt;=EOMONTH($D175,MatCF)),MIN(W$77-SUM(W$92:W174),$F175-SUM($G175:V175)),0)</f>
        <v>0</v>
      </c>
      <c r="X175" s="203">
        <f>IF(AND(X$2&gt;$D175,X$2&lt;=EOMONTH($D175,MatCF)),MIN(X$77-SUM(X$92:X174),$F175-SUM($G175:W175)),0)</f>
        <v>0</v>
      </c>
      <c r="Y175" s="203">
        <f>IF(AND(Y$2&gt;$D175,Y$2&lt;=EOMONTH($D175,MatCF)),MIN(Y$77-SUM(Y$92:Y174),$F175-SUM($G175:X175)),0)</f>
        <v>0</v>
      </c>
      <c r="Z175" s="203">
        <f>IF(AND(Z$2&gt;$D175,Z$2&lt;=EOMONTH($D175,MatCF)),MIN(Z$77-SUM(Z$92:Z174),$F175-SUM($G175:Y175)),0)</f>
        <v>0</v>
      </c>
      <c r="AA175" s="203">
        <f>IF(AND(AA$2&gt;$D175,AA$2&lt;=EOMONTH($D175,MatCF)),MIN(AA$77-SUM(AA$92:AA174),$F175-SUM($G175:Z175)),0)</f>
        <v>0</v>
      </c>
      <c r="AB175" s="203">
        <f>IF(AND(AB$2&gt;$D175,AB$2&lt;=EOMONTH($D175,MatCF)),MIN(AB$77-SUM(AB$92:AB174),$F175-SUM($G175:AA175)),0)</f>
        <v>0</v>
      </c>
      <c r="AC175" s="203">
        <f>IF(AND(AC$2&gt;$D175,AC$2&lt;=EOMONTH($D175,MatCF)),MIN(AC$77-SUM(AC$92:AC174),$F175-SUM($G175:AB175)),0)</f>
        <v>0</v>
      </c>
      <c r="AD175" s="203">
        <f>IF(AND(AD$2&gt;$D175,AD$2&lt;=EOMONTH($D175,MatCF)),MIN(AD$77-SUM(AD$92:AD174),$F175-SUM($G175:AC175)),0)</f>
        <v>0</v>
      </c>
      <c r="AE175" s="203">
        <f>IF(AND(AE$2&gt;$D175,AE$2&lt;=EOMONTH($D175,MatCF)),MIN(AE$77-SUM(AE$92:AE174),$F175-SUM($G175:AD175)),0)</f>
        <v>0</v>
      </c>
      <c r="AF175" s="203">
        <f>IF(AND(AF$2&gt;$D175,AF$2&lt;=EOMONTH($D175,MatCF)),MIN(AF$77-SUM(AF$92:AF174),$F175-SUM($G175:AE175)),0)</f>
        <v>0</v>
      </c>
      <c r="AG175" s="203">
        <f>IF(AND(AG$2&gt;$D175,AG$2&lt;=EOMONTH($D175,MatCF)),MIN(AG$77-SUM(AG$92:AG174),$F175-SUM($G175:AF175)),0)</f>
        <v>0</v>
      </c>
      <c r="AH175" s="203">
        <f>IF(AND(AH$2&gt;$D175,AH$2&lt;=EOMONTH($D175,MatCF)),MIN(AH$77-SUM(AH$92:AH174),$F175-SUM($G175:AG175)),0)</f>
        <v>0</v>
      </c>
      <c r="AI175" s="203">
        <f>IF(AND(AI$2&gt;$D175,AI$2&lt;=EOMONTH($D175,MatCF)),MIN(AI$77-SUM(AI$92:AI174),$F175-SUM($G175:AH175)),0)</f>
        <v>0</v>
      </c>
      <c r="AJ175" s="203">
        <f>IF(AND(AJ$2&gt;$D175,AJ$2&lt;=EOMONTH($D175,MatCF)),MIN(AJ$77-SUM(AJ$92:AJ174),$F175-SUM($G175:AI175)),0)</f>
        <v>0</v>
      </c>
      <c r="AK175" s="203">
        <f>IF(AND(AK$2&gt;$D175,AK$2&lt;=EOMONTH($D175,MatCF)),MIN(AK$77-SUM(AK$92:AK174),$F175-SUM($G175:AJ175)),0)</f>
        <v>0</v>
      </c>
      <c r="AL175" s="203">
        <f>IF(AND(AL$2&gt;$D175,AL$2&lt;=EOMONTH($D175,MatCF)),MIN(AL$77-SUM(AL$92:AL174),$F175-SUM($G175:AK175)),0)</f>
        <v>0</v>
      </c>
      <c r="AM175" s="203">
        <f>IF(AND(AM$2&gt;$D175,AM$2&lt;=EOMONTH($D175,MatCF)),MIN(AM$77-SUM(AM$92:AM174),$F175-SUM($G175:AL175)),0)</f>
        <v>0</v>
      </c>
      <c r="AN175" s="203">
        <f>IF(AND(AN$2&gt;$D175,AN$2&lt;=EOMONTH($D175,MatCF)),MIN(AN$77-SUM(AN$92:AN174),$F175-SUM($G175:AM175)),0)</f>
        <v>0</v>
      </c>
      <c r="AO175" s="203">
        <f>IF(AND(AO$2&gt;$D175,AO$2&lt;=EOMONTH($D175,MatCF)),MIN(AO$77-SUM(AO$92:AO174),$F175-SUM($G175:AN175)),0)</f>
        <v>0</v>
      </c>
      <c r="AP175" s="203">
        <f>IF(AND(AP$2&gt;$D175,AP$2&lt;=EOMONTH($D175,MatCF)),MIN(AP$77-SUM(AP$92:AP174),$F175-SUM($G175:AO175)),0)</f>
        <v>0</v>
      </c>
      <c r="AQ175" s="203">
        <f>IF(AND(AQ$2&gt;$D175,AQ$2&lt;=EOMONTH($D175,MatCF)),MIN(AQ$77-SUM(AQ$92:AQ174),$F175-SUM($G175:AP175)),0)</f>
        <v>0</v>
      </c>
      <c r="AR175" s="203">
        <f>IF(AND(AR$2&gt;$D175,AR$2&lt;=EOMONTH($D175,MatCF)),MIN(AR$77-SUM(AR$92:AR174),$F175-SUM($G175:AQ175)),0)</f>
        <v>0</v>
      </c>
      <c r="AS175" s="203">
        <f>IF(AND(AS$2&gt;$D175,AS$2&lt;=EOMONTH($D175,MatCF)),MIN(AS$77-SUM(AS$92:AS174),$F175-SUM($G175:AR175)),0)</f>
        <v>0</v>
      </c>
      <c r="AT175" s="203">
        <f>IF(AND(AT$2&gt;$D175,AT$2&lt;=EOMONTH($D175,MatCF)),MIN(AT$77-SUM(AT$92:AT174),$F175-SUM($G175:AS175)),0)</f>
        <v>0</v>
      </c>
      <c r="AU175" s="203">
        <f>IF(AND(AU$2&gt;$D175,AU$2&lt;=EOMONTH($D175,MatCF)),MIN(AU$77-SUM(AU$92:AU174),$F175-SUM($G175:AT175)),0)</f>
        <v>0</v>
      </c>
      <c r="AV175" s="203">
        <f>IF(AND(AV$2&gt;$D175,AV$2&lt;=EOMONTH($D175,MatCF)),MIN(AV$77-SUM(AV$92:AV174),$F175-SUM($G175:AU175)),0)</f>
        <v>0</v>
      </c>
      <c r="AW175" s="203">
        <f>IF(AND(AW$2&gt;$D175,AW$2&lt;=EOMONTH($D175,MatCF)),MIN(AW$77-SUM(AW$92:AW174),$F175-SUM($G175:AV175)),0)</f>
        <v>0</v>
      </c>
      <c r="AX175" s="203">
        <f>IF(AND(AX$2&gt;$D175,AX$2&lt;=EOMONTH($D175,MatCF)),MIN(AX$77-SUM(AX$92:AX174),$F175-SUM($G175:AW175)),0)</f>
        <v>0</v>
      </c>
      <c r="AY175" s="203">
        <f>IF(AND(AY$2&gt;$D175,AY$2&lt;=EOMONTH($D175,MatCF)),MIN(AY$77-SUM(AY$92:AY174),$F175-SUM($G175:AX175)),0)</f>
        <v>0</v>
      </c>
      <c r="AZ175" s="203">
        <f>IF(AND(AZ$2&gt;$D175,AZ$2&lt;=EOMONTH($D175,MatCF)),MIN(AZ$77-SUM(AZ$92:AZ174),$F175-SUM($G175:AY175)),0)</f>
        <v>0</v>
      </c>
      <c r="BA175" s="203">
        <f>IF(AND(BA$2&gt;$D175,BA$2&lt;=EOMONTH($D175,MatCF)),MIN(BA$77-SUM(BA$92:BA174),$F175-SUM($G175:AZ175)),0)</f>
        <v>0</v>
      </c>
      <c r="BB175" s="203">
        <f>IF(AND(BB$2&gt;$D175,BB$2&lt;=EOMONTH($D175,MatCF)),MIN(BB$77-SUM(BB$92:BB174),$F175-SUM($G175:BA175)),0)</f>
        <v>0</v>
      </c>
      <c r="BC175" s="203">
        <f>IF(AND(BC$2&gt;$D175,BC$2&lt;=EOMONTH($D175,MatCF)),MIN(BC$77-SUM(BC$92:BC174),$F175-SUM($G175:BB175)),0)</f>
        <v>0</v>
      </c>
      <c r="BD175" s="203">
        <f>IF(AND(BD$2&gt;$D175,BD$2&lt;=EOMONTH($D175,MatCF)),MIN(BD$77-SUM(BD$92:BD174),$F175-SUM($G175:BC175)),0)</f>
        <v>0</v>
      </c>
      <c r="BE175" s="203">
        <f>IF(AND(BE$2&gt;$D175,BE$2&lt;=EOMONTH($D175,MatCF)),MIN(BE$77-SUM(BE$92:BE174),$F175-SUM($G175:BD175)),0)</f>
        <v>0</v>
      </c>
      <c r="BF175" s="203">
        <f>IF(AND(BF$2&gt;$D175,BF$2&lt;=EOMONTH($D175,MatCF)),MIN(BF$77-SUM(BF$92:BF174),$F175-SUM($G175:BE175)),0)</f>
        <v>0</v>
      </c>
      <c r="BG175" s="203">
        <f>IF(AND(BG$2&gt;$D175,BG$2&lt;=EOMONTH($D175,MatCF)),MIN(BG$77-SUM(BG$92:BG174),$F175-SUM($G175:BF175)),0)</f>
        <v>0</v>
      </c>
      <c r="BH175" s="203">
        <f>IF(AND(BH$2&gt;$D175,BH$2&lt;=EOMONTH($D175,MatCF)),MIN(BH$77-SUM(BH$92:BH174),$F175-SUM($G175:BG175)),0)</f>
        <v>0</v>
      </c>
      <c r="BI175" s="203">
        <f>IF(AND(BI$2&gt;$D175,BI$2&lt;=EOMONTH($D175,MatCF)),MIN(BI$77-SUM(BI$92:BI174),$F175-SUM($G175:BH175)),0)</f>
        <v>0</v>
      </c>
      <c r="BJ175" s="203">
        <f>IF(AND(BJ$2&gt;$D175,BJ$2&lt;=EOMONTH($D175,MatCF)),MIN(BJ$77-SUM(BJ$92:BJ174),$F175-SUM($G175:BI175)),0)</f>
        <v>0</v>
      </c>
      <c r="BK175" s="203">
        <f>IF(AND(BK$2&gt;$D175,BK$2&lt;=EOMONTH($D175,MatCF)),MIN(BK$77-SUM(BK$92:BK174),$F175-SUM($G175:BJ175)),0)</f>
        <v>0</v>
      </c>
      <c r="BL175" s="203">
        <f>IF(AND(BL$2&gt;$D175,BL$2&lt;=EOMONTH($D175,MatCF)),MIN(BL$77-SUM(BL$92:BL174),$F175-SUM($G175:BK175)),0)</f>
        <v>0</v>
      </c>
      <c r="BM175" s="203">
        <f>IF(AND(BM$2&gt;$D175,BM$2&lt;=EOMONTH($D175,MatCF)),MIN(BM$77-SUM(BM$92:BM174),$F175-SUM($G175:BL175)),0)</f>
        <v>0</v>
      </c>
      <c r="BN175" s="203">
        <f>IF(AND(BN$2&gt;$D175,BN$2&lt;=EOMONTH($D175,MatCF)),MIN(BN$77-SUM(BN$92:BN174),$F175-SUM($G175:BM175)),0)</f>
        <v>0</v>
      </c>
      <c r="BO175" s="203">
        <f>IF(AND(BO$2&gt;$D175,BO$2&lt;=EOMONTH($D175,MatCF)),MIN(BO$77-SUM(BO$92:BO174),$F175-SUM($G175:BN175)),0)</f>
        <v>0</v>
      </c>
      <c r="BP175" s="203">
        <f>IF(AND(BP$2&gt;$D175,BP$2&lt;=EOMONTH($D175,MatCF)),MIN(BP$77-SUM(BP$92:BP174),$F175-SUM($G175:BO175)),0)</f>
        <v>0</v>
      </c>
      <c r="BQ175" s="203">
        <f>IF(AND(BQ$2&gt;$D175,BQ$2&lt;=EOMONTH($D175,MatCF)),MIN(BQ$77-SUM(BQ$92:BQ174),$F175-SUM($G175:BP175)),0)</f>
        <v>0</v>
      </c>
      <c r="BR175" s="203">
        <f>IF(AND(BR$2&gt;$D175,BR$2&lt;=EOMONTH($D175,MatCF)),MIN(BR$77-SUM(BR$92:BR174),$F175-SUM($G175:BQ175)),0)</f>
        <v>0</v>
      </c>
      <c r="BS175" s="203">
        <f>IF(AND(BS$2&gt;$D175,BS$2&lt;=EOMONTH($D175,MatCF)),MIN(BS$77-SUM(BS$92:BS174),$F175-SUM($G175:BR175)),0)</f>
        <v>0</v>
      </c>
      <c r="BT175" s="203">
        <f>IF(AND(BT$2&gt;$D175,BT$2&lt;=EOMONTH($D175,MatCF)),MIN(BT$77-SUM(BT$92:BT174),$F175-SUM($G175:BS175)),0)</f>
        <v>0</v>
      </c>
      <c r="BU175" s="203">
        <f>IF(AND(BU$2&gt;$D175,BU$2&lt;=EOMONTH($D175,MatCF)),MIN(BU$77-SUM(BU$92:BU174),$F175-SUM($G175:BT175)),0)</f>
        <v>0</v>
      </c>
      <c r="BV175" s="203">
        <f>IF(AND(BV$2&gt;$D175,BV$2&lt;=EOMONTH($D175,MatCF)),MIN(BV$77-SUM(BV$92:BV174),$F175-SUM($G175:BU175)),0)</f>
        <v>0</v>
      </c>
      <c r="BW175" s="203">
        <f>IF(AND(BW$2&gt;$D175,BW$2&lt;=EOMONTH($D175,MatCF)),MIN(BW$77-SUM(BW$92:BW174),$F175-SUM($G175:BV175)),0)</f>
        <v>0</v>
      </c>
      <c r="BX175" s="203">
        <f>IF(AND(BX$2&gt;$D175,BX$2&lt;=EOMONTH($D175,MatCF)),MIN(BX$77-SUM(BX$92:BX174),$F175-SUM($G175:BW175)),0)</f>
        <v>0</v>
      </c>
      <c r="BY175" s="203">
        <f>IF(AND(BY$2&gt;$D175,BY$2&lt;=EOMONTH($D175,MatCF)),MIN(BY$77-SUM(BY$92:BY174),$F175-SUM($G175:BX175)),0)</f>
        <v>0</v>
      </c>
      <c r="BZ175" s="203">
        <f>IF(AND(BZ$2&gt;$D175,BZ$2&lt;=EOMONTH($D175,MatCF)),MIN(BZ$77-SUM(BZ$92:BZ174),$F175-SUM($G175:BY175)),0)</f>
        <v>0</v>
      </c>
      <c r="CA175" s="203">
        <f>IF(AND(CA$2&gt;$D175,CA$2&lt;=EOMONTH($D175,MatCF)),MIN(CA$77-SUM(CA$92:CA174),$F175-SUM($G175:BZ175)),0)</f>
        <v>0</v>
      </c>
      <c r="CB175" s="203">
        <f>IF(AND(CB$2&gt;$D175,CB$2&lt;=EOMONTH($D175,MatCF)),MIN(CB$77-SUM(CB$92:CB174),$F175-SUM($G175:CA175)),0)</f>
        <v>0</v>
      </c>
      <c r="CC175" s="203">
        <f>IF(AND(CC$2&gt;$D175,CC$2&lt;=EOMONTH($D175,MatCF)),MIN(CC$77-SUM(CC$92:CC174),$F175-SUM($G175:CB175)),0)</f>
        <v>0</v>
      </c>
      <c r="CD175" s="203">
        <f>IF(AND(CD$2&gt;$D175,CD$2&lt;=EOMONTH($D175,MatCF)),MIN(CD$77-SUM(CD$92:CD174),$F175-SUM($G175:CC175)),0)</f>
        <v>0</v>
      </c>
      <c r="CE175" s="203">
        <f>IF(AND(CE$2&gt;$D175,CE$2&lt;=EOMONTH($D175,MatCF)),MIN(CE$77-SUM(CE$92:CE174),$F175-SUM($G175:CD175)),0)</f>
        <v>0</v>
      </c>
      <c r="CF175" s="203">
        <f>IF(AND(CF$2&gt;$D175,CF$2&lt;=EOMONTH($D175,MatCF)),MIN(CF$77-SUM(CF$92:CF174),$F175-SUM($G175:CE175)),0)</f>
        <v>0</v>
      </c>
      <c r="CG175" s="203">
        <f>IF(AND(CG$2&gt;$D175,CG$2&lt;=EOMONTH($D175,MatCF)),MIN(CG$77-SUM(CG$92:CG174),$F175-SUM($G175:CF175)),0)</f>
        <v>0</v>
      </c>
      <c r="CH175" s="203">
        <f>IF(AND(CH$2&gt;$D175,CH$2&lt;=EOMONTH($D175,MatCF)),MIN(CH$77-SUM(CH$92:CH174),$F175-SUM($G175:CG175)),0)</f>
        <v>0</v>
      </c>
      <c r="CI175" s="203">
        <f>IF(AND(CI$2&gt;$D175,CI$2&lt;=EOMONTH($D175,MatCF)),MIN(CI$77-SUM(CI$92:CI174),$F175-SUM($G175:CH175)),0)</f>
        <v>0</v>
      </c>
      <c r="CJ175" s="203">
        <f>IF(AND(CJ$2&gt;$D175,CJ$2&lt;=EOMONTH($D175,MatCF)),MIN(CJ$77-SUM(CJ$92:CJ174),$F175-SUM($G175:CI175)),0)</f>
        <v>0</v>
      </c>
      <c r="CK175" s="203">
        <f>IF(AND(CK$2&gt;$D175,CK$2&lt;=EOMONTH($D175,MatCF)),MIN(CK$77-SUM(CK$92:CK174),$F175-SUM($G175:CJ175)),0)</f>
        <v>0</v>
      </c>
      <c r="CL175" s="203">
        <f>IF(AND(CL$2&gt;$D175,CL$2&lt;=EOMONTH($D175,MatCF)),MIN(CL$77-SUM(CL$92:CL174),$F175-SUM($G175:CK175)),0)</f>
        <v>0</v>
      </c>
      <c r="CM175" s="203">
        <f ca="1">IF(AND(CM$2&gt;$D175,CM$2&lt;=EOMONTH($D175,MatCF)),MIN(CM$77-SUM(CM$92:CM174),$F175-SUM($G175:CL175)),0)</f>
        <v>0</v>
      </c>
      <c r="CN175" s="203">
        <f ca="1">IF(AND(CN$2&gt;$D175,CN$2&lt;=EOMONTH($D175,MatCF)),MIN(CN$77-SUM(CN$92:CN174),$F175-SUM($G175:CM175)),0)</f>
        <v>0</v>
      </c>
      <c r="CO175" s="203">
        <f ca="1">IF(AND(CO$2&gt;$D175,CO$2&lt;=EOMONTH($D175,MatCF)),MIN(CO$77-SUM(CO$92:CO174),$F175-SUM($G175:CN175)),0)</f>
        <v>0</v>
      </c>
      <c r="CP175" s="203">
        <f ca="1">IF(AND(CP$2&gt;$D175,CP$2&lt;=EOMONTH($D175,MatCF)),MIN(CP$77-SUM(CP$92:CP174),$F175-SUM($G175:CO175)),0)</f>
        <v>0</v>
      </c>
      <c r="CQ175" s="203">
        <f ca="1">IF(AND(CQ$2&gt;$D175,CQ$2&lt;=EOMONTH($D175,MatCF)),MIN(CQ$77-SUM(CQ$92:CQ174),$F175-SUM($G175:CP175)),0)</f>
        <v>0</v>
      </c>
      <c r="CR175" s="203">
        <f ca="1">IF(AND(CR$2&gt;$D175,CR$2&lt;=EOMONTH($D175,MatCF)),MIN(CR$77-SUM(CR$92:CR174),$F175-SUM($G175:CQ175)),0)</f>
        <v>0</v>
      </c>
      <c r="CS175" s="203">
        <f ca="1">IF(AND(CS$2&gt;$D175,CS$2&lt;=EOMONTH($D175,MatCF)),MIN(CS$77-SUM(CS$92:CS174),$F175-SUM($G175:CR175)),0)</f>
        <v>0</v>
      </c>
      <c r="CT175" s="203">
        <f ca="1">IF(AND(CT$2&gt;$D175,CT$2&lt;=EOMONTH($D175,MatCF)),MIN(CT$77-SUM(CT$92:CT174),$F175-SUM($G175:CS175)),0)</f>
        <v>0</v>
      </c>
      <c r="CU175" s="203">
        <f ca="1">IF(AND(CU$2&gt;$D175,CU$2&lt;=EOMONTH($D175,MatCF)),MIN(CU$77-SUM(CU$92:CU174),$F175-SUM($G175:CT175)),0)</f>
        <v>0</v>
      </c>
      <c r="CV175" s="203">
        <f ca="1">IF(AND(CV$2&gt;$D175,CV$2&lt;=EOMONTH($D175,MatCF)),MIN(CV$77-SUM(CV$92:CV174),$F175-SUM($G175:CU175)),0)</f>
        <v>0</v>
      </c>
      <c r="CW175" s="203">
        <f ca="1">IF(AND(CW$2&gt;$D175,CW$2&lt;=EOMONTH($D175,MatCF)),MIN(CW$77-SUM(CW$92:CW174),$F175-SUM($G175:CV175)),0)</f>
        <v>0</v>
      </c>
      <c r="CX175" s="203">
        <f ca="1">IF(AND(CX$2&gt;$D175,CX$2&lt;=EOMONTH($D175,MatCF)),MIN(CX$77-SUM(CX$92:CX174),$F175-SUM($G175:CW175)),0)</f>
        <v>0</v>
      </c>
      <c r="CY175" s="203">
        <f ca="1">IF(AND(CY$2&gt;$D175,CY$2&lt;=EOMONTH($D175,MatCF)),MIN(CY$77-SUM(CY$92:CY174),$F175-SUM($G175:CX175)),0)</f>
        <v>0</v>
      </c>
      <c r="CZ175" s="203">
        <f ca="1">IF(AND(CZ$2&gt;$D175,CZ$2&lt;=EOMONTH($D175,MatCF)),MIN(CZ$77-SUM(CZ$92:CZ174),$F175-SUM($G175:CY175)),0)</f>
        <v>0</v>
      </c>
      <c r="DA175" s="203">
        <f ca="1">IF(AND(DA$2&gt;$D175,DA$2&lt;=EOMONTH($D175,MatCF)),MIN(DA$77-SUM(DA$92:DA174),$F175-SUM($G175:CZ175)),0)</f>
        <v>0</v>
      </c>
      <c r="DB175" s="203">
        <f ca="1">IF(AND(DB$2&gt;$D175,DB$2&lt;=EOMONTH($D175,MatCF)),MIN(DB$77-SUM(DB$92:DB174),$F175-SUM($G175:DA175)),0)</f>
        <v>0</v>
      </c>
      <c r="DC175" s="203">
        <f ca="1">IF(AND(DC$2&gt;$D175,DC$2&lt;=EOMONTH($D175,MatCF)),MIN(DC$77-SUM(DC$92:DC174),$F175-SUM($G175:DB175)),0)</f>
        <v>0</v>
      </c>
      <c r="DD175" s="203">
        <f ca="1">IF(AND(DD$2&gt;$D175,DD$2&lt;=EOMONTH($D175,MatCF)),MIN(DD$77-SUM(DD$92:DD174),$F175-SUM($G175:DC175)),0)</f>
        <v>0</v>
      </c>
      <c r="DE175" s="203">
        <f ca="1">IF(AND(DE$2&gt;$D175,DE$2&lt;=EOMONTH($D175,MatCF)),MIN(DE$77-SUM(DE$92:DE174),$F175-SUM($G175:DD175)),0)</f>
        <v>0</v>
      </c>
      <c r="DF175" s="203">
        <f ca="1">IF(AND(DF$2&gt;$D175,DF$2&lt;=EOMONTH($D175,MatCF)),MIN(DF$77-SUM(DF$92:DF174),$F175-SUM($G175:DE175)),0)</f>
        <v>0</v>
      </c>
      <c r="DG175" s="203">
        <f ca="1">IF(AND(DG$2&gt;$D175,DG$2&lt;=EOMONTH($D175,MatCF)),MIN(DG$77-SUM(DG$92:DG174),$F175-SUM($G175:DF175)),0)</f>
        <v>0</v>
      </c>
      <c r="DH175" s="203">
        <f ca="1">IF(AND(DH$2&gt;$D175,DH$2&lt;=EOMONTH($D175,MatCF)),MIN(DH$77-SUM(DH$92:DH174),$F175-SUM($G175:DG175)),0)</f>
        <v>0</v>
      </c>
      <c r="DI175" s="203">
        <f ca="1">IF(AND(DI$2&gt;$D175,DI$2&lt;=EOMONTH($D175,MatCF)),MIN(DI$77-SUM(DI$92:DI174),$F175-SUM($G175:DH175)),0)</f>
        <v>0</v>
      </c>
      <c r="DJ175" s="203">
        <f ca="1">IF(AND(DJ$2&gt;$D175,DJ$2&lt;=EOMONTH($D175,MatCF)),MIN(DJ$77-SUM(DJ$92:DJ174),$F175-SUM($G175:DI175)),0)</f>
        <v>0</v>
      </c>
      <c r="DK175" s="203">
        <f ca="1">IF(AND(DK$2&gt;$D175,DK$2&lt;=EOMONTH($D175,MatCF)),MIN(DK$77-SUM(DK$92:DK174),$F175-SUM($G175:DJ175)),0)</f>
        <v>0</v>
      </c>
      <c r="DL175" s="203">
        <f ca="1">IF(AND(DL$2&gt;$D175,DL$2&lt;=EOMONTH($D175,MatCF)),MIN(DL$77-SUM(DL$92:DL174),$F175-SUM($G175:DK175)),0)</f>
        <v>0</v>
      </c>
      <c r="DM175" s="203">
        <f ca="1">IF(AND(DM$2&gt;$D175,DM$2&lt;=EOMONTH($D175,MatCF)),MIN(DM$77-SUM(DM$92:DM174),$F175-SUM($G175:DL175)),0)</f>
        <v>0</v>
      </c>
      <c r="DN175" s="203">
        <f ca="1">IF(AND(DN$2&gt;$D175,DN$2&lt;=EOMONTH($D175,MatCF)),MIN(DN$77-SUM(DN$92:DN174),$F175-SUM($G175:DM175)),0)</f>
        <v>0</v>
      </c>
      <c r="DO175" s="203">
        <f ca="1">IF(AND(DO$2&gt;$D175,DO$2&lt;=EOMONTH($D175,MatCF)),MIN(DO$77-SUM(DO$92:DO174),$F175-SUM($G175:DN175)),0)</f>
        <v>0</v>
      </c>
      <c r="DP175" s="203">
        <f ca="1">IF(AND(DP$2&gt;$D175,DP$2&lt;=EOMONTH($D175,MatCF)),MIN(DP$77-SUM(DP$92:DP174),$F175-SUM($G175:DO175)),0)</f>
        <v>0</v>
      </c>
      <c r="DQ175" s="203">
        <f ca="1">IF(AND(DQ$2&gt;$D175,DQ$2&lt;=EOMONTH($D175,MatCF)),MIN(DQ$77-SUM(DQ$92:DQ174),$F175-SUM($G175:DP175)),0)</f>
        <v>0</v>
      </c>
      <c r="DR175" s="203">
        <f ca="1">IF(AND(DR$2&gt;$D175,DR$2&lt;=EOMONTH($D175,MatCF)),MIN(DR$77-SUM(DR$92:DR174),$F175-SUM($G175:DQ175)),0)</f>
        <v>0</v>
      </c>
      <c r="DS175" s="203">
        <f ca="1">IF(AND(DS$2&gt;$D175,DS$2&lt;=EOMONTH($D175,MatCF)),MIN(DS$77-SUM(DS$92:DS174),$F175-SUM($G175:DR175)),0)</f>
        <v>0</v>
      </c>
    </row>
    <row r="176" spans="1:123" ht="12.5" x14ac:dyDescent="0.25">
      <c r="A176" s="171">
        <f t="shared" si="682"/>
        <v>84</v>
      </c>
      <c r="B176" s="171"/>
      <c r="C176" s="171"/>
      <c r="D176" s="226">
        <v>51591</v>
      </c>
      <c r="E176" s="171"/>
      <c r="F176" s="203">
        <f ca="1"/>
        <v>0</v>
      </c>
      <c r="G176" s="171"/>
      <c r="H176" s="203">
        <f>IF(AND(H$2&gt;$D176,H$2&lt;=EOMONTH($D176,MatCF)),MIN(H$77-SUM(H$92:H175),$F176-SUM(G176:$G176)),0)</f>
        <v>0</v>
      </c>
      <c r="I176" s="203">
        <f>IF(AND(I$2&gt;$D176,I$2&lt;=EOMONTH($D176,MatCF)),MIN(I$77-SUM(I$92:I175),$F176-SUM($G176:H176)),0)</f>
        <v>0</v>
      </c>
      <c r="J176" s="203">
        <f>IF(AND(J$2&gt;$D176,J$2&lt;=EOMONTH($D176,MatCF)),MIN(J$77-SUM(J$92:J175),$F176-SUM($G176:I176)),0)</f>
        <v>0</v>
      </c>
      <c r="K176" s="203">
        <f>IF(AND(K$2&gt;$D176,K$2&lt;=EOMONTH($D176,MatCF)),MIN(K$77-SUM(K$92:K175),$F176-SUM($G176:J176)),0)</f>
        <v>0</v>
      </c>
      <c r="L176" s="203">
        <f>IF(AND(L$2&gt;$D176,L$2&lt;=EOMONTH($D176,MatCF)),MIN(L$77-SUM(L$92:L175),$F176-SUM($G176:K176)),0)</f>
        <v>0</v>
      </c>
      <c r="M176" s="203">
        <f>IF(AND(M$2&gt;$D176,M$2&lt;=EOMONTH($D176,MatCF)),MIN(M$77-SUM(M$92:M175),$F176-SUM($G176:L176)),0)</f>
        <v>0</v>
      </c>
      <c r="N176" s="203">
        <f>IF(AND(N$2&gt;$D176,N$2&lt;=EOMONTH($D176,MatCF)),MIN(N$77-SUM(N$92:N175),$F176-SUM($G176:M176)),0)</f>
        <v>0</v>
      </c>
      <c r="O176" s="203">
        <f>IF(AND(O$2&gt;$D176,O$2&lt;=EOMONTH($D176,MatCF)),MIN(O$77-SUM(O$92:O175),$F176-SUM($G176:N176)),0)</f>
        <v>0</v>
      </c>
      <c r="P176" s="203">
        <f>IF(AND(P$2&gt;$D176,P$2&lt;=EOMONTH($D176,MatCF)),MIN(P$77-SUM(P$92:P175),$F176-SUM($G176:O176)),0)</f>
        <v>0</v>
      </c>
      <c r="Q176" s="203">
        <f>IF(AND(Q$2&gt;$D176,Q$2&lt;=EOMONTH($D176,MatCF)),MIN(Q$77-SUM(Q$92:Q175),$F176-SUM($G176:P176)),0)</f>
        <v>0</v>
      </c>
      <c r="R176" s="203">
        <f>IF(AND(R$2&gt;$D176,R$2&lt;=EOMONTH($D176,MatCF)),MIN(R$77-SUM(R$92:R175),$F176-SUM($G176:Q176)),0)</f>
        <v>0</v>
      </c>
      <c r="S176" s="203">
        <f>IF(AND(S$2&gt;$D176,S$2&lt;=EOMONTH($D176,MatCF)),MIN(S$77-SUM(S$92:S175),$F176-SUM($G176:R176)),0)</f>
        <v>0</v>
      </c>
      <c r="T176" s="203">
        <f>IF(AND(T$2&gt;$D176,T$2&lt;=EOMONTH($D176,MatCF)),MIN(T$77-SUM(T$92:T175),$F176-SUM($G176:S176)),0)</f>
        <v>0</v>
      </c>
      <c r="U176" s="203">
        <f>IF(AND(U$2&gt;$D176,U$2&lt;=EOMONTH($D176,MatCF)),MIN(U$77-SUM(U$92:U175),$F176-SUM($G176:T176)),0)</f>
        <v>0</v>
      </c>
      <c r="V176" s="203">
        <f>IF(AND(V$2&gt;$D176,V$2&lt;=EOMONTH($D176,MatCF)),MIN(V$77-SUM(V$92:V175),$F176-SUM($G176:U176)),0)</f>
        <v>0</v>
      </c>
      <c r="W176" s="203">
        <f>IF(AND(W$2&gt;$D176,W$2&lt;=EOMONTH($D176,MatCF)),MIN(W$77-SUM(W$92:W175),$F176-SUM($G176:V176)),0)</f>
        <v>0</v>
      </c>
      <c r="X176" s="203">
        <f>IF(AND(X$2&gt;$D176,X$2&lt;=EOMONTH($D176,MatCF)),MIN(X$77-SUM(X$92:X175),$F176-SUM($G176:W176)),0)</f>
        <v>0</v>
      </c>
      <c r="Y176" s="203">
        <f>IF(AND(Y$2&gt;$D176,Y$2&lt;=EOMONTH($D176,MatCF)),MIN(Y$77-SUM(Y$92:Y175),$F176-SUM($G176:X176)),0)</f>
        <v>0</v>
      </c>
      <c r="Z176" s="203">
        <f>IF(AND(Z$2&gt;$D176,Z$2&lt;=EOMONTH($D176,MatCF)),MIN(Z$77-SUM(Z$92:Z175),$F176-SUM($G176:Y176)),0)</f>
        <v>0</v>
      </c>
      <c r="AA176" s="203">
        <f>IF(AND(AA$2&gt;$D176,AA$2&lt;=EOMONTH($D176,MatCF)),MIN(AA$77-SUM(AA$92:AA175),$F176-SUM($G176:Z176)),0)</f>
        <v>0</v>
      </c>
      <c r="AB176" s="203">
        <f>IF(AND(AB$2&gt;$D176,AB$2&lt;=EOMONTH($D176,MatCF)),MIN(AB$77-SUM(AB$92:AB175),$F176-SUM($G176:AA176)),0)</f>
        <v>0</v>
      </c>
      <c r="AC176" s="203">
        <f>IF(AND(AC$2&gt;$D176,AC$2&lt;=EOMONTH($D176,MatCF)),MIN(AC$77-SUM(AC$92:AC175),$F176-SUM($G176:AB176)),0)</f>
        <v>0</v>
      </c>
      <c r="AD176" s="203">
        <f>IF(AND(AD$2&gt;$D176,AD$2&lt;=EOMONTH($D176,MatCF)),MIN(AD$77-SUM(AD$92:AD175),$F176-SUM($G176:AC176)),0)</f>
        <v>0</v>
      </c>
      <c r="AE176" s="203">
        <f>IF(AND(AE$2&gt;$D176,AE$2&lt;=EOMONTH($D176,MatCF)),MIN(AE$77-SUM(AE$92:AE175),$F176-SUM($G176:AD176)),0)</f>
        <v>0</v>
      </c>
      <c r="AF176" s="203">
        <f>IF(AND(AF$2&gt;$D176,AF$2&lt;=EOMONTH($D176,MatCF)),MIN(AF$77-SUM(AF$92:AF175),$F176-SUM($G176:AE176)),0)</f>
        <v>0</v>
      </c>
      <c r="AG176" s="203">
        <f>IF(AND(AG$2&gt;$D176,AG$2&lt;=EOMONTH($D176,MatCF)),MIN(AG$77-SUM(AG$92:AG175),$F176-SUM($G176:AF176)),0)</f>
        <v>0</v>
      </c>
      <c r="AH176" s="203">
        <f>IF(AND(AH$2&gt;$D176,AH$2&lt;=EOMONTH($D176,MatCF)),MIN(AH$77-SUM(AH$92:AH175),$F176-SUM($G176:AG176)),0)</f>
        <v>0</v>
      </c>
      <c r="AI176" s="203">
        <f>IF(AND(AI$2&gt;$D176,AI$2&lt;=EOMONTH($D176,MatCF)),MIN(AI$77-SUM(AI$92:AI175),$F176-SUM($G176:AH176)),0)</f>
        <v>0</v>
      </c>
      <c r="AJ176" s="203">
        <f>IF(AND(AJ$2&gt;$D176,AJ$2&lt;=EOMONTH($D176,MatCF)),MIN(AJ$77-SUM(AJ$92:AJ175),$F176-SUM($G176:AI176)),0)</f>
        <v>0</v>
      </c>
      <c r="AK176" s="203">
        <f>IF(AND(AK$2&gt;$D176,AK$2&lt;=EOMONTH($D176,MatCF)),MIN(AK$77-SUM(AK$92:AK175),$F176-SUM($G176:AJ176)),0)</f>
        <v>0</v>
      </c>
      <c r="AL176" s="203">
        <f>IF(AND(AL$2&gt;$D176,AL$2&lt;=EOMONTH($D176,MatCF)),MIN(AL$77-SUM(AL$92:AL175),$F176-SUM($G176:AK176)),0)</f>
        <v>0</v>
      </c>
      <c r="AM176" s="203">
        <f>IF(AND(AM$2&gt;$D176,AM$2&lt;=EOMONTH($D176,MatCF)),MIN(AM$77-SUM(AM$92:AM175),$F176-SUM($G176:AL176)),0)</f>
        <v>0</v>
      </c>
      <c r="AN176" s="203">
        <f>IF(AND(AN$2&gt;$D176,AN$2&lt;=EOMONTH($D176,MatCF)),MIN(AN$77-SUM(AN$92:AN175),$F176-SUM($G176:AM176)),0)</f>
        <v>0</v>
      </c>
      <c r="AO176" s="203">
        <f>IF(AND(AO$2&gt;$D176,AO$2&lt;=EOMONTH($D176,MatCF)),MIN(AO$77-SUM(AO$92:AO175),$F176-SUM($G176:AN176)),0)</f>
        <v>0</v>
      </c>
      <c r="AP176" s="203">
        <f>IF(AND(AP$2&gt;$D176,AP$2&lt;=EOMONTH($D176,MatCF)),MIN(AP$77-SUM(AP$92:AP175),$F176-SUM($G176:AO176)),0)</f>
        <v>0</v>
      </c>
      <c r="AQ176" s="203">
        <f>IF(AND(AQ$2&gt;$D176,AQ$2&lt;=EOMONTH($D176,MatCF)),MIN(AQ$77-SUM(AQ$92:AQ175),$F176-SUM($G176:AP176)),0)</f>
        <v>0</v>
      </c>
      <c r="AR176" s="203">
        <f>IF(AND(AR$2&gt;$D176,AR$2&lt;=EOMONTH($D176,MatCF)),MIN(AR$77-SUM(AR$92:AR175),$F176-SUM($G176:AQ176)),0)</f>
        <v>0</v>
      </c>
      <c r="AS176" s="203">
        <f>IF(AND(AS$2&gt;$D176,AS$2&lt;=EOMONTH($D176,MatCF)),MIN(AS$77-SUM(AS$92:AS175),$F176-SUM($G176:AR176)),0)</f>
        <v>0</v>
      </c>
      <c r="AT176" s="203">
        <f>IF(AND(AT$2&gt;$D176,AT$2&lt;=EOMONTH($D176,MatCF)),MIN(AT$77-SUM(AT$92:AT175),$F176-SUM($G176:AS176)),0)</f>
        <v>0</v>
      </c>
      <c r="AU176" s="203">
        <f>IF(AND(AU$2&gt;$D176,AU$2&lt;=EOMONTH($D176,MatCF)),MIN(AU$77-SUM(AU$92:AU175),$F176-SUM($G176:AT176)),0)</f>
        <v>0</v>
      </c>
      <c r="AV176" s="203">
        <f>IF(AND(AV$2&gt;$D176,AV$2&lt;=EOMONTH($D176,MatCF)),MIN(AV$77-SUM(AV$92:AV175),$F176-SUM($G176:AU176)),0)</f>
        <v>0</v>
      </c>
      <c r="AW176" s="203">
        <f>IF(AND(AW$2&gt;$D176,AW$2&lt;=EOMONTH($D176,MatCF)),MIN(AW$77-SUM(AW$92:AW175),$F176-SUM($G176:AV176)),0)</f>
        <v>0</v>
      </c>
      <c r="AX176" s="203">
        <f>IF(AND(AX$2&gt;$D176,AX$2&lt;=EOMONTH($D176,MatCF)),MIN(AX$77-SUM(AX$92:AX175),$F176-SUM($G176:AW176)),0)</f>
        <v>0</v>
      </c>
      <c r="AY176" s="203">
        <f>IF(AND(AY$2&gt;$D176,AY$2&lt;=EOMONTH($D176,MatCF)),MIN(AY$77-SUM(AY$92:AY175),$F176-SUM($G176:AX176)),0)</f>
        <v>0</v>
      </c>
      <c r="AZ176" s="203">
        <f>IF(AND(AZ$2&gt;$D176,AZ$2&lt;=EOMONTH($D176,MatCF)),MIN(AZ$77-SUM(AZ$92:AZ175),$F176-SUM($G176:AY176)),0)</f>
        <v>0</v>
      </c>
      <c r="BA176" s="203">
        <f>IF(AND(BA$2&gt;$D176,BA$2&lt;=EOMONTH($D176,MatCF)),MIN(BA$77-SUM(BA$92:BA175),$F176-SUM($G176:AZ176)),0)</f>
        <v>0</v>
      </c>
      <c r="BB176" s="203">
        <f>IF(AND(BB$2&gt;$D176,BB$2&lt;=EOMONTH($D176,MatCF)),MIN(BB$77-SUM(BB$92:BB175),$F176-SUM($G176:BA176)),0)</f>
        <v>0</v>
      </c>
      <c r="BC176" s="203">
        <f>IF(AND(BC$2&gt;$D176,BC$2&lt;=EOMONTH($D176,MatCF)),MIN(BC$77-SUM(BC$92:BC175),$F176-SUM($G176:BB176)),0)</f>
        <v>0</v>
      </c>
      <c r="BD176" s="203">
        <f>IF(AND(BD$2&gt;$D176,BD$2&lt;=EOMONTH($D176,MatCF)),MIN(BD$77-SUM(BD$92:BD175),$F176-SUM($G176:BC176)),0)</f>
        <v>0</v>
      </c>
      <c r="BE176" s="203">
        <f>IF(AND(BE$2&gt;$D176,BE$2&lt;=EOMONTH($D176,MatCF)),MIN(BE$77-SUM(BE$92:BE175),$F176-SUM($G176:BD176)),0)</f>
        <v>0</v>
      </c>
      <c r="BF176" s="203">
        <f>IF(AND(BF$2&gt;$D176,BF$2&lt;=EOMONTH($D176,MatCF)),MIN(BF$77-SUM(BF$92:BF175),$F176-SUM($G176:BE176)),0)</f>
        <v>0</v>
      </c>
      <c r="BG176" s="203">
        <f>IF(AND(BG$2&gt;$D176,BG$2&lt;=EOMONTH($D176,MatCF)),MIN(BG$77-SUM(BG$92:BG175),$F176-SUM($G176:BF176)),0)</f>
        <v>0</v>
      </c>
      <c r="BH176" s="203">
        <f>IF(AND(BH$2&gt;$D176,BH$2&lt;=EOMONTH($D176,MatCF)),MIN(BH$77-SUM(BH$92:BH175),$F176-SUM($G176:BG176)),0)</f>
        <v>0</v>
      </c>
      <c r="BI176" s="203">
        <f>IF(AND(BI$2&gt;$D176,BI$2&lt;=EOMONTH($D176,MatCF)),MIN(BI$77-SUM(BI$92:BI175),$F176-SUM($G176:BH176)),0)</f>
        <v>0</v>
      </c>
      <c r="BJ176" s="203">
        <f>IF(AND(BJ$2&gt;$D176,BJ$2&lt;=EOMONTH($D176,MatCF)),MIN(BJ$77-SUM(BJ$92:BJ175),$F176-SUM($G176:BI176)),0)</f>
        <v>0</v>
      </c>
      <c r="BK176" s="203">
        <f>IF(AND(BK$2&gt;$D176,BK$2&lt;=EOMONTH($D176,MatCF)),MIN(BK$77-SUM(BK$92:BK175),$F176-SUM($G176:BJ176)),0)</f>
        <v>0</v>
      </c>
      <c r="BL176" s="203">
        <f>IF(AND(BL$2&gt;$D176,BL$2&lt;=EOMONTH($D176,MatCF)),MIN(BL$77-SUM(BL$92:BL175),$F176-SUM($G176:BK176)),0)</f>
        <v>0</v>
      </c>
      <c r="BM176" s="203">
        <f>IF(AND(BM$2&gt;$D176,BM$2&lt;=EOMONTH($D176,MatCF)),MIN(BM$77-SUM(BM$92:BM175),$F176-SUM($G176:BL176)),0)</f>
        <v>0</v>
      </c>
      <c r="BN176" s="203">
        <f>IF(AND(BN$2&gt;$D176,BN$2&lt;=EOMONTH($D176,MatCF)),MIN(BN$77-SUM(BN$92:BN175),$F176-SUM($G176:BM176)),0)</f>
        <v>0</v>
      </c>
      <c r="BO176" s="203">
        <f>IF(AND(BO$2&gt;$D176,BO$2&lt;=EOMONTH($D176,MatCF)),MIN(BO$77-SUM(BO$92:BO175),$F176-SUM($G176:BN176)),0)</f>
        <v>0</v>
      </c>
      <c r="BP176" s="203">
        <f>IF(AND(BP$2&gt;$D176,BP$2&lt;=EOMONTH($D176,MatCF)),MIN(BP$77-SUM(BP$92:BP175),$F176-SUM($G176:BO176)),0)</f>
        <v>0</v>
      </c>
      <c r="BQ176" s="203">
        <f>IF(AND(BQ$2&gt;$D176,BQ$2&lt;=EOMONTH($D176,MatCF)),MIN(BQ$77-SUM(BQ$92:BQ175),$F176-SUM($G176:BP176)),0)</f>
        <v>0</v>
      </c>
      <c r="BR176" s="203">
        <f>IF(AND(BR$2&gt;$D176,BR$2&lt;=EOMONTH($D176,MatCF)),MIN(BR$77-SUM(BR$92:BR175),$F176-SUM($G176:BQ176)),0)</f>
        <v>0</v>
      </c>
      <c r="BS176" s="203">
        <f>IF(AND(BS$2&gt;$D176,BS$2&lt;=EOMONTH($D176,MatCF)),MIN(BS$77-SUM(BS$92:BS175),$F176-SUM($G176:BR176)),0)</f>
        <v>0</v>
      </c>
      <c r="BT176" s="203">
        <f>IF(AND(BT$2&gt;$D176,BT$2&lt;=EOMONTH($D176,MatCF)),MIN(BT$77-SUM(BT$92:BT175),$F176-SUM($G176:BS176)),0)</f>
        <v>0</v>
      </c>
      <c r="BU176" s="203">
        <f>IF(AND(BU$2&gt;$D176,BU$2&lt;=EOMONTH($D176,MatCF)),MIN(BU$77-SUM(BU$92:BU175),$F176-SUM($G176:BT176)),0)</f>
        <v>0</v>
      </c>
      <c r="BV176" s="203">
        <f>IF(AND(BV$2&gt;$D176,BV$2&lt;=EOMONTH($D176,MatCF)),MIN(BV$77-SUM(BV$92:BV175),$F176-SUM($G176:BU176)),0)</f>
        <v>0</v>
      </c>
      <c r="BW176" s="203">
        <f>IF(AND(BW$2&gt;$D176,BW$2&lt;=EOMONTH($D176,MatCF)),MIN(BW$77-SUM(BW$92:BW175),$F176-SUM($G176:BV176)),0)</f>
        <v>0</v>
      </c>
      <c r="BX176" s="203">
        <f>IF(AND(BX$2&gt;$D176,BX$2&lt;=EOMONTH($D176,MatCF)),MIN(BX$77-SUM(BX$92:BX175),$F176-SUM($G176:BW176)),0)</f>
        <v>0</v>
      </c>
      <c r="BY176" s="203">
        <f>IF(AND(BY$2&gt;$D176,BY$2&lt;=EOMONTH($D176,MatCF)),MIN(BY$77-SUM(BY$92:BY175),$F176-SUM($G176:BX176)),0)</f>
        <v>0</v>
      </c>
      <c r="BZ176" s="203">
        <f>IF(AND(BZ$2&gt;$D176,BZ$2&lt;=EOMONTH($D176,MatCF)),MIN(BZ$77-SUM(BZ$92:BZ175),$F176-SUM($G176:BY176)),0)</f>
        <v>0</v>
      </c>
      <c r="CA176" s="203">
        <f>IF(AND(CA$2&gt;$D176,CA$2&lt;=EOMONTH($D176,MatCF)),MIN(CA$77-SUM(CA$92:CA175),$F176-SUM($G176:BZ176)),0)</f>
        <v>0</v>
      </c>
      <c r="CB176" s="203">
        <f>IF(AND(CB$2&gt;$D176,CB$2&lt;=EOMONTH($D176,MatCF)),MIN(CB$77-SUM(CB$92:CB175),$F176-SUM($G176:CA176)),0)</f>
        <v>0</v>
      </c>
      <c r="CC176" s="203">
        <f>IF(AND(CC$2&gt;$D176,CC$2&lt;=EOMONTH($D176,MatCF)),MIN(CC$77-SUM(CC$92:CC175),$F176-SUM($G176:CB176)),0)</f>
        <v>0</v>
      </c>
      <c r="CD176" s="203">
        <f>IF(AND(CD$2&gt;$D176,CD$2&lt;=EOMONTH($D176,MatCF)),MIN(CD$77-SUM(CD$92:CD175),$F176-SUM($G176:CC176)),0)</f>
        <v>0</v>
      </c>
      <c r="CE176" s="203">
        <f>IF(AND(CE$2&gt;$D176,CE$2&lt;=EOMONTH($D176,MatCF)),MIN(CE$77-SUM(CE$92:CE175),$F176-SUM($G176:CD176)),0)</f>
        <v>0</v>
      </c>
      <c r="CF176" s="203">
        <f>IF(AND(CF$2&gt;$D176,CF$2&lt;=EOMONTH($D176,MatCF)),MIN(CF$77-SUM(CF$92:CF175),$F176-SUM($G176:CE176)),0)</f>
        <v>0</v>
      </c>
      <c r="CG176" s="203">
        <f>IF(AND(CG$2&gt;$D176,CG$2&lt;=EOMONTH($D176,MatCF)),MIN(CG$77-SUM(CG$92:CG175),$F176-SUM($G176:CF176)),0)</f>
        <v>0</v>
      </c>
      <c r="CH176" s="203">
        <f>IF(AND(CH$2&gt;$D176,CH$2&lt;=EOMONTH($D176,MatCF)),MIN(CH$77-SUM(CH$92:CH175),$F176-SUM($G176:CG176)),0)</f>
        <v>0</v>
      </c>
      <c r="CI176" s="203">
        <f>IF(AND(CI$2&gt;$D176,CI$2&lt;=EOMONTH($D176,MatCF)),MIN(CI$77-SUM(CI$92:CI175),$F176-SUM($G176:CH176)),0)</f>
        <v>0</v>
      </c>
      <c r="CJ176" s="203">
        <f>IF(AND(CJ$2&gt;$D176,CJ$2&lt;=EOMONTH($D176,MatCF)),MIN(CJ$77-SUM(CJ$92:CJ175),$F176-SUM($G176:CI176)),0)</f>
        <v>0</v>
      </c>
      <c r="CK176" s="203">
        <f>IF(AND(CK$2&gt;$D176,CK$2&lt;=EOMONTH($D176,MatCF)),MIN(CK$77-SUM(CK$92:CK175),$F176-SUM($G176:CJ176)),0)</f>
        <v>0</v>
      </c>
      <c r="CL176" s="203">
        <f>IF(AND(CL$2&gt;$D176,CL$2&lt;=EOMONTH($D176,MatCF)),MIN(CL$77-SUM(CL$92:CL175),$F176-SUM($G176:CK176)),0)</f>
        <v>0</v>
      </c>
      <c r="CM176" s="203">
        <f>IF(AND(CM$2&gt;$D176,CM$2&lt;=EOMONTH($D176,MatCF)),MIN(CM$77-SUM(CM$92:CM175),$F176-SUM($G176:CL176)),0)</f>
        <v>0</v>
      </c>
      <c r="CN176" s="203">
        <f ca="1">IF(AND(CN$2&gt;$D176,CN$2&lt;=EOMONTH($D176,MatCF)),MIN(CN$77-SUM(CN$92:CN175),$F176-SUM($G176:CM176)),0)</f>
        <v>0</v>
      </c>
      <c r="CO176" s="203">
        <f ca="1">IF(AND(CO$2&gt;$D176,CO$2&lt;=EOMONTH($D176,MatCF)),MIN(CO$77-SUM(CO$92:CO175),$F176-SUM($G176:CN176)),0)</f>
        <v>0</v>
      </c>
      <c r="CP176" s="203">
        <f ca="1">IF(AND(CP$2&gt;$D176,CP$2&lt;=EOMONTH($D176,MatCF)),MIN(CP$77-SUM(CP$92:CP175),$F176-SUM($G176:CO176)),0)</f>
        <v>0</v>
      </c>
      <c r="CQ176" s="203">
        <f ca="1">IF(AND(CQ$2&gt;$D176,CQ$2&lt;=EOMONTH($D176,MatCF)),MIN(CQ$77-SUM(CQ$92:CQ175),$F176-SUM($G176:CP176)),0)</f>
        <v>0</v>
      </c>
      <c r="CR176" s="203">
        <f ca="1">IF(AND(CR$2&gt;$D176,CR$2&lt;=EOMONTH($D176,MatCF)),MIN(CR$77-SUM(CR$92:CR175),$F176-SUM($G176:CQ176)),0)</f>
        <v>0</v>
      </c>
      <c r="CS176" s="203">
        <f ca="1">IF(AND(CS$2&gt;$D176,CS$2&lt;=EOMONTH($D176,MatCF)),MIN(CS$77-SUM(CS$92:CS175),$F176-SUM($G176:CR176)),0)</f>
        <v>0</v>
      </c>
      <c r="CT176" s="203">
        <f ca="1">IF(AND(CT$2&gt;$D176,CT$2&lt;=EOMONTH($D176,MatCF)),MIN(CT$77-SUM(CT$92:CT175),$F176-SUM($G176:CS176)),0)</f>
        <v>0</v>
      </c>
      <c r="CU176" s="203">
        <f ca="1">IF(AND(CU$2&gt;$D176,CU$2&lt;=EOMONTH($D176,MatCF)),MIN(CU$77-SUM(CU$92:CU175),$F176-SUM($G176:CT176)),0)</f>
        <v>0</v>
      </c>
      <c r="CV176" s="203">
        <f ca="1">IF(AND(CV$2&gt;$D176,CV$2&lt;=EOMONTH($D176,MatCF)),MIN(CV$77-SUM(CV$92:CV175),$F176-SUM($G176:CU176)),0)</f>
        <v>0</v>
      </c>
      <c r="CW176" s="203">
        <f ca="1">IF(AND(CW$2&gt;$D176,CW$2&lt;=EOMONTH($D176,MatCF)),MIN(CW$77-SUM(CW$92:CW175),$F176-SUM($G176:CV176)),0)</f>
        <v>0</v>
      </c>
      <c r="CX176" s="203">
        <f ca="1">IF(AND(CX$2&gt;$D176,CX$2&lt;=EOMONTH($D176,MatCF)),MIN(CX$77-SUM(CX$92:CX175),$F176-SUM($G176:CW176)),0)</f>
        <v>0</v>
      </c>
      <c r="CY176" s="203">
        <f ca="1">IF(AND(CY$2&gt;$D176,CY$2&lt;=EOMONTH($D176,MatCF)),MIN(CY$77-SUM(CY$92:CY175),$F176-SUM($G176:CX176)),0)</f>
        <v>0</v>
      </c>
      <c r="CZ176" s="203">
        <f ca="1">IF(AND(CZ$2&gt;$D176,CZ$2&lt;=EOMONTH($D176,MatCF)),MIN(CZ$77-SUM(CZ$92:CZ175),$F176-SUM($G176:CY176)),0)</f>
        <v>0</v>
      </c>
      <c r="DA176" s="203">
        <f ca="1">IF(AND(DA$2&gt;$D176,DA$2&lt;=EOMONTH($D176,MatCF)),MIN(DA$77-SUM(DA$92:DA175),$F176-SUM($G176:CZ176)),0)</f>
        <v>0</v>
      </c>
      <c r="DB176" s="203">
        <f ca="1">IF(AND(DB$2&gt;$D176,DB$2&lt;=EOMONTH($D176,MatCF)),MIN(DB$77-SUM(DB$92:DB175),$F176-SUM($G176:DA176)),0)</f>
        <v>0</v>
      </c>
      <c r="DC176" s="203">
        <f ca="1">IF(AND(DC$2&gt;$D176,DC$2&lt;=EOMONTH($D176,MatCF)),MIN(DC$77-SUM(DC$92:DC175),$F176-SUM($G176:DB176)),0)</f>
        <v>0</v>
      </c>
      <c r="DD176" s="203">
        <f ca="1">IF(AND(DD$2&gt;$D176,DD$2&lt;=EOMONTH($D176,MatCF)),MIN(DD$77-SUM(DD$92:DD175),$F176-SUM($G176:DC176)),0)</f>
        <v>0</v>
      </c>
      <c r="DE176" s="203">
        <f ca="1">IF(AND(DE$2&gt;$D176,DE$2&lt;=EOMONTH($D176,MatCF)),MIN(DE$77-SUM(DE$92:DE175),$F176-SUM($G176:DD176)),0)</f>
        <v>0</v>
      </c>
      <c r="DF176" s="203">
        <f ca="1">IF(AND(DF$2&gt;$D176,DF$2&lt;=EOMONTH($D176,MatCF)),MIN(DF$77-SUM(DF$92:DF175),$F176-SUM($G176:DE176)),0)</f>
        <v>0</v>
      </c>
      <c r="DG176" s="203">
        <f ca="1">IF(AND(DG$2&gt;$D176,DG$2&lt;=EOMONTH($D176,MatCF)),MIN(DG$77-SUM(DG$92:DG175),$F176-SUM($G176:DF176)),0)</f>
        <v>0</v>
      </c>
      <c r="DH176" s="203">
        <f ca="1">IF(AND(DH$2&gt;$D176,DH$2&lt;=EOMONTH($D176,MatCF)),MIN(DH$77-SUM(DH$92:DH175),$F176-SUM($G176:DG176)),0)</f>
        <v>0</v>
      </c>
      <c r="DI176" s="203">
        <f ca="1">IF(AND(DI$2&gt;$D176,DI$2&lt;=EOMONTH($D176,MatCF)),MIN(DI$77-SUM(DI$92:DI175),$F176-SUM($G176:DH176)),0)</f>
        <v>0</v>
      </c>
      <c r="DJ176" s="203">
        <f ca="1">IF(AND(DJ$2&gt;$D176,DJ$2&lt;=EOMONTH($D176,MatCF)),MIN(DJ$77-SUM(DJ$92:DJ175),$F176-SUM($G176:DI176)),0)</f>
        <v>0</v>
      </c>
      <c r="DK176" s="203">
        <f ca="1">IF(AND(DK$2&gt;$D176,DK$2&lt;=EOMONTH($D176,MatCF)),MIN(DK$77-SUM(DK$92:DK175),$F176-SUM($G176:DJ176)),0)</f>
        <v>0</v>
      </c>
      <c r="DL176" s="203">
        <f ca="1">IF(AND(DL$2&gt;$D176,DL$2&lt;=EOMONTH($D176,MatCF)),MIN(DL$77-SUM(DL$92:DL175),$F176-SUM($G176:DK176)),0)</f>
        <v>0</v>
      </c>
      <c r="DM176" s="203">
        <f ca="1">IF(AND(DM$2&gt;$D176,DM$2&lt;=EOMONTH($D176,MatCF)),MIN(DM$77-SUM(DM$92:DM175),$F176-SUM($G176:DL176)),0)</f>
        <v>0</v>
      </c>
      <c r="DN176" s="203">
        <f ca="1">IF(AND(DN$2&gt;$D176,DN$2&lt;=EOMONTH($D176,MatCF)),MIN(DN$77-SUM(DN$92:DN175),$F176-SUM($G176:DM176)),0)</f>
        <v>0</v>
      </c>
      <c r="DO176" s="203">
        <f ca="1">IF(AND(DO$2&gt;$D176,DO$2&lt;=EOMONTH($D176,MatCF)),MIN(DO$77-SUM(DO$92:DO175),$F176-SUM($G176:DN176)),0)</f>
        <v>0</v>
      </c>
      <c r="DP176" s="203">
        <f ca="1">IF(AND(DP$2&gt;$D176,DP$2&lt;=EOMONTH($D176,MatCF)),MIN(DP$77-SUM(DP$92:DP175),$F176-SUM($G176:DO176)),0)</f>
        <v>0</v>
      </c>
      <c r="DQ176" s="203">
        <f ca="1">IF(AND(DQ$2&gt;$D176,DQ$2&lt;=EOMONTH($D176,MatCF)),MIN(DQ$77-SUM(DQ$92:DQ175),$F176-SUM($G176:DP176)),0)</f>
        <v>0</v>
      </c>
      <c r="DR176" s="203">
        <f ca="1">IF(AND(DR$2&gt;$D176,DR$2&lt;=EOMONTH($D176,MatCF)),MIN(DR$77-SUM(DR$92:DR175),$F176-SUM($G176:DQ176)),0)</f>
        <v>0</v>
      </c>
      <c r="DS176" s="203">
        <f ca="1">IF(AND(DS$2&gt;$D176,DS$2&lt;=EOMONTH($D176,MatCF)),MIN(DS$77-SUM(DS$92:DS175),$F176-SUM($G176:DR176)),0)</f>
        <v>0</v>
      </c>
    </row>
    <row r="177" spans="1:123" ht="12.5" x14ac:dyDescent="0.25">
      <c r="A177" s="171">
        <f t="shared" si="682"/>
        <v>85</v>
      </c>
      <c r="B177" s="171"/>
      <c r="C177" s="171"/>
      <c r="D177" s="226">
        <v>51682</v>
      </c>
      <c r="E177" s="171"/>
      <c r="F177" s="203">
        <f ca="1"/>
        <v>0</v>
      </c>
      <c r="G177" s="171"/>
      <c r="H177" s="203">
        <f>IF(AND(H$2&gt;$D177,H$2&lt;=EOMONTH($D177,MatCF)),MIN(H$77-SUM(H$92:H176),$F177-SUM(G177:$G177)),0)</f>
        <v>0</v>
      </c>
      <c r="I177" s="203">
        <f>IF(AND(I$2&gt;$D177,I$2&lt;=EOMONTH($D177,MatCF)),MIN(I$77-SUM(I$92:I176),$F177-SUM($G177:H177)),0)</f>
        <v>0</v>
      </c>
      <c r="J177" s="203">
        <f>IF(AND(J$2&gt;$D177,J$2&lt;=EOMONTH($D177,MatCF)),MIN(J$77-SUM(J$92:J176),$F177-SUM($G177:I177)),0)</f>
        <v>0</v>
      </c>
      <c r="K177" s="203">
        <f>IF(AND(K$2&gt;$D177,K$2&lt;=EOMONTH($D177,MatCF)),MIN(K$77-SUM(K$92:K176),$F177-SUM($G177:J177)),0)</f>
        <v>0</v>
      </c>
      <c r="L177" s="203">
        <f>IF(AND(L$2&gt;$D177,L$2&lt;=EOMONTH($D177,MatCF)),MIN(L$77-SUM(L$92:L176),$F177-SUM($G177:K177)),0)</f>
        <v>0</v>
      </c>
      <c r="M177" s="203">
        <f>IF(AND(M$2&gt;$D177,M$2&lt;=EOMONTH($D177,MatCF)),MIN(M$77-SUM(M$92:M176),$F177-SUM($G177:L177)),0)</f>
        <v>0</v>
      </c>
      <c r="N177" s="203">
        <f>IF(AND(N$2&gt;$D177,N$2&lt;=EOMONTH($D177,MatCF)),MIN(N$77-SUM(N$92:N176),$F177-SUM($G177:M177)),0)</f>
        <v>0</v>
      </c>
      <c r="O177" s="203">
        <f>IF(AND(O$2&gt;$D177,O$2&lt;=EOMONTH($D177,MatCF)),MIN(O$77-SUM(O$92:O176),$F177-SUM($G177:N177)),0)</f>
        <v>0</v>
      </c>
      <c r="P177" s="203">
        <f>IF(AND(P$2&gt;$D177,P$2&lt;=EOMONTH($D177,MatCF)),MIN(P$77-SUM(P$92:P176),$F177-SUM($G177:O177)),0)</f>
        <v>0</v>
      </c>
      <c r="Q177" s="203">
        <f>IF(AND(Q$2&gt;$D177,Q$2&lt;=EOMONTH($D177,MatCF)),MIN(Q$77-SUM(Q$92:Q176),$F177-SUM($G177:P177)),0)</f>
        <v>0</v>
      </c>
      <c r="R177" s="203">
        <f>IF(AND(R$2&gt;$D177,R$2&lt;=EOMONTH($D177,MatCF)),MIN(R$77-SUM(R$92:R176),$F177-SUM($G177:Q177)),0)</f>
        <v>0</v>
      </c>
      <c r="S177" s="203">
        <f>IF(AND(S$2&gt;$D177,S$2&lt;=EOMONTH($D177,MatCF)),MIN(S$77-SUM(S$92:S176),$F177-SUM($G177:R177)),0)</f>
        <v>0</v>
      </c>
      <c r="T177" s="203">
        <f>IF(AND(T$2&gt;$D177,T$2&lt;=EOMONTH($D177,MatCF)),MIN(T$77-SUM(T$92:T176),$F177-SUM($G177:S177)),0)</f>
        <v>0</v>
      </c>
      <c r="U177" s="203">
        <f>IF(AND(U$2&gt;$D177,U$2&lt;=EOMONTH($D177,MatCF)),MIN(U$77-SUM(U$92:U176),$F177-SUM($G177:T177)),0)</f>
        <v>0</v>
      </c>
      <c r="V177" s="203">
        <f>IF(AND(V$2&gt;$D177,V$2&lt;=EOMONTH($D177,MatCF)),MIN(V$77-SUM(V$92:V176),$F177-SUM($G177:U177)),0)</f>
        <v>0</v>
      </c>
      <c r="W177" s="203">
        <f>IF(AND(W$2&gt;$D177,W$2&lt;=EOMONTH($D177,MatCF)),MIN(W$77-SUM(W$92:W176),$F177-SUM($G177:V177)),0)</f>
        <v>0</v>
      </c>
      <c r="X177" s="203">
        <f>IF(AND(X$2&gt;$D177,X$2&lt;=EOMONTH($D177,MatCF)),MIN(X$77-SUM(X$92:X176),$F177-SUM($G177:W177)),0)</f>
        <v>0</v>
      </c>
      <c r="Y177" s="203">
        <f>IF(AND(Y$2&gt;$D177,Y$2&lt;=EOMONTH($D177,MatCF)),MIN(Y$77-SUM(Y$92:Y176),$F177-SUM($G177:X177)),0)</f>
        <v>0</v>
      </c>
      <c r="Z177" s="203">
        <f>IF(AND(Z$2&gt;$D177,Z$2&lt;=EOMONTH($D177,MatCF)),MIN(Z$77-SUM(Z$92:Z176),$F177-SUM($G177:Y177)),0)</f>
        <v>0</v>
      </c>
      <c r="AA177" s="203">
        <f>IF(AND(AA$2&gt;$D177,AA$2&lt;=EOMONTH($D177,MatCF)),MIN(AA$77-SUM(AA$92:AA176),$F177-SUM($G177:Z177)),0)</f>
        <v>0</v>
      </c>
      <c r="AB177" s="203">
        <f>IF(AND(AB$2&gt;$D177,AB$2&lt;=EOMONTH($D177,MatCF)),MIN(AB$77-SUM(AB$92:AB176),$F177-SUM($G177:AA177)),0)</f>
        <v>0</v>
      </c>
      <c r="AC177" s="203">
        <f>IF(AND(AC$2&gt;$D177,AC$2&lt;=EOMONTH($D177,MatCF)),MIN(AC$77-SUM(AC$92:AC176),$F177-SUM($G177:AB177)),0)</f>
        <v>0</v>
      </c>
      <c r="AD177" s="203">
        <f>IF(AND(AD$2&gt;$D177,AD$2&lt;=EOMONTH($D177,MatCF)),MIN(AD$77-SUM(AD$92:AD176),$F177-SUM($G177:AC177)),0)</f>
        <v>0</v>
      </c>
      <c r="AE177" s="203">
        <f>IF(AND(AE$2&gt;$D177,AE$2&lt;=EOMONTH($D177,MatCF)),MIN(AE$77-SUM(AE$92:AE176),$F177-SUM($G177:AD177)),0)</f>
        <v>0</v>
      </c>
      <c r="AF177" s="203">
        <f>IF(AND(AF$2&gt;$D177,AF$2&lt;=EOMONTH($D177,MatCF)),MIN(AF$77-SUM(AF$92:AF176),$F177-SUM($G177:AE177)),0)</f>
        <v>0</v>
      </c>
      <c r="AG177" s="203">
        <f>IF(AND(AG$2&gt;$D177,AG$2&lt;=EOMONTH($D177,MatCF)),MIN(AG$77-SUM(AG$92:AG176),$F177-SUM($G177:AF177)),0)</f>
        <v>0</v>
      </c>
      <c r="AH177" s="203">
        <f>IF(AND(AH$2&gt;$D177,AH$2&lt;=EOMONTH($D177,MatCF)),MIN(AH$77-SUM(AH$92:AH176),$F177-SUM($G177:AG177)),0)</f>
        <v>0</v>
      </c>
      <c r="AI177" s="203">
        <f>IF(AND(AI$2&gt;$D177,AI$2&lt;=EOMONTH($D177,MatCF)),MIN(AI$77-SUM(AI$92:AI176),$F177-SUM($G177:AH177)),0)</f>
        <v>0</v>
      </c>
      <c r="AJ177" s="203">
        <f>IF(AND(AJ$2&gt;$D177,AJ$2&lt;=EOMONTH($D177,MatCF)),MIN(AJ$77-SUM(AJ$92:AJ176),$F177-SUM($G177:AI177)),0)</f>
        <v>0</v>
      </c>
      <c r="AK177" s="203">
        <f>IF(AND(AK$2&gt;$D177,AK$2&lt;=EOMONTH($D177,MatCF)),MIN(AK$77-SUM(AK$92:AK176),$F177-SUM($G177:AJ177)),0)</f>
        <v>0</v>
      </c>
      <c r="AL177" s="203">
        <f>IF(AND(AL$2&gt;$D177,AL$2&lt;=EOMONTH($D177,MatCF)),MIN(AL$77-SUM(AL$92:AL176),$F177-SUM($G177:AK177)),0)</f>
        <v>0</v>
      </c>
      <c r="AM177" s="203">
        <f>IF(AND(AM$2&gt;$D177,AM$2&lt;=EOMONTH($D177,MatCF)),MIN(AM$77-SUM(AM$92:AM176),$F177-SUM($G177:AL177)),0)</f>
        <v>0</v>
      </c>
      <c r="AN177" s="203">
        <f>IF(AND(AN$2&gt;$D177,AN$2&lt;=EOMONTH($D177,MatCF)),MIN(AN$77-SUM(AN$92:AN176),$F177-SUM($G177:AM177)),0)</f>
        <v>0</v>
      </c>
      <c r="AO177" s="203">
        <f>IF(AND(AO$2&gt;$D177,AO$2&lt;=EOMONTH($D177,MatCF)),MIN(AO$77-SUM(AO$92:AO176),$F177-SUM($G177:AN177)),0)</f>
        <v>0</v>
      </c>
      <c r="AP177" s="203">
        <f>IF(AND(AP$2&gt;$D177,AP$2&lt;=EOMONTH($D177,MatCF)),MIN(AP$77-SUM(AP$92:AP176),$F177-SUM($G177:AO177)),0)</f>
        <v>0</v>
      </c>
      <c r="AQ177" s="203">
        <f>IF(AND(AQ$2&gt;$D177,AQ$2&lt;=EOMONTH($D177,MatCF)),MIN(AQ$77-SUM(AQ$92:AQ176),$F177-SUM($G177:AP177)),0)</f>
        <v>0</v>
      </c>
      <c r="AR177" s="203">
        <f>IF(AND(AR$2&gt;$D177,AR$2&lt;=EOMONTH($D177,MatCF)),MIN(AR$77-SUM(AR$92:AR176),$F177-SUM($G177:AQ177)),0)</f>
        <v>0</v>
      </c>
      <c r="AS177" s="203">
        <f>IF(AND(AS$2&gt;$D177,AS$2&lt;=EOMONTH($D177,MatCF)),MIN(AS$77-SUM(AS$92:AS176),$F177-SUM($G177:AR177)),0)</f>
        <v>0</v>
      </c>
      <c r="AT177" s="203">
        <f>IF(AND(AT$2&gt;$D177,AT$2&lt;=EOMONTH($D177,MatCF)),MIN(AT$77-SUM(AT$92:AT176),$F177-SUM($G177:AS177)),0)</f>
        <v>0</v>
      </c>
      <c r="AU177" s="203">
        <f>IF(AND(AU$2&gt;$D177,AU$2&lt;=EOMONTH($D177,MatCF)),MIN(AU$77-SUM(AU$92:AU176),$F177-SUM($G177:AT177)),0)</f>
        <v>0</v>
      </c>
      <c r="AV177" s="203">
        <f>IF(AND(AV$2&gt;$D177,AV$2&lt;=EOMONTH($D177,MatCF)),MIN(AV$77-SUM(AV$92:AV176),$F177-SUM($G177:AU177)),0)</f>
        <v>0</v>
      </c>
      <c r="AW177" s="203">
        <f>IF(AND(AW$2&gt;$D177,AW$2&lt;=EOMONTH($D177,MatCF)),MIN(AW$77-SUM(AW$92:AW176),$F177-SUM($G177:AV177)),0)</f>
        <v>0</v>
      </c>
      <c r="AX177" s="203">
        <f>IF(AND(AX$2&gt;$D177,AX$2&lt;=EOMONTH($D177,MatCF)),MIN(AX$77-SUM(AX$92:AX176),$F177-SUM($G177:AW177)),0)</f>
        <v>0</v>
      </c>
      <c r="AY177" s="203">
        <f>IF(AND(AY$2&gt;$D177,AY$2&lt;=EOMONTH($D177,MatCF)),MIN(AY$77-SUM(AY$92:AY176),$F177-SUM($G177:AX177)),0)</f>
        <v>0</v>
      </c>
      <c r="AZ177" s="203">
        <f>IF(AND(AZ$2&gt;$D177,AZ$2&lt;=EOMONTH($D177,MatCF)),MIN(AZ$77-SUM(AZ$92:AZ176),$F177-SUM($G177:AY177)),0)</f>
        <v>0</v>
      </c>
      <c r="BA177" s="203">
        <f>IF(AND(BA$2&gt;$D177,BA$2&lt;=EOMONTH($D177,MatCF)),MIN(BA$77-SUM(BA$92:BA176),$F177-SUM($G177:AZ177)),0)</f>
        <v>0</v>
      </c>
      <c r="BB177" s="203">
        <f>IF(AND(BB$2&gt;$D177,BB$2&lt;=EOMONTH($D177,MatCF)),MIN(BB$77-SUM(BB$92:BB176),$F177-SUM($G177:BA177)),0)</f>
        <v>0</v>
      </c>
      <c r="BC177" s="203">
        <f>IF(AND(BC$2&gt;$D177,BC$2&lt;=EOMONTH($D177,MatCF)),MIN(BC$77-SUM(BC$92:BC176),$F177-SUM($G177:BB177)),0)</f>
        <v>0</v>
      </c>
      <c r="BD177" s="203">
        <f>IF(AND(BD$2&gt;$D177,BD$2&lt;=EOMONTH($D177,MatCF)),MIN(BD$77-SUM(BD$92:BD176),$F177-SUM($G177:BC177)),0)</f>
        <v>0</v>
      </c>
      <c r="BE177" s="203">
        <f>IF(AND(BE$2&gt;$D177,BE$2&lt;=EOMONTH($D177,MatCF)),MIN(BE$77-SUM(BE$92:BE176),$F177-SUM($G177:BD177)),0)</f>
        <v>0</v>
      </c>
      <c r="BF177" s="203">
        <f>IF(AND(BF$2&gt;$D177,BF$2&lt;=EOMONTH($D177,MatCF)),MIN(BF$77-SUM(BF$92:BF176),$F177-SUM($G177:BE177)),0)</f>
        <v>0</v>
      </c>
      <c r="BG177" s="203">
        <f>IF(AND(BG$2&gt;$D177,BG$2&lt;=EOMONTH($D177,MatCF)),MIN(BG$77-SUM(BG$92:BG176),$F177-SUM($G177:BF177)),0)</f>
        <v>0</v>
      </c>
      <c r="BH177" s="203">
        <f>IF(AND(BH$2&gt;$D177,BH$2&lt;=EOMONTH($D177,MatCF)),MIN(BH$77-SUM(BH$92:BH176),$F177-SUM($G177:BG177)),0)</f>
        <v>0</v>
      </c>
      <c r="BI177" s="203">
        <f>IF(AND(BI$2&gt;$D177,BI$2&lt;=EOMONTH($D177,MatCF)),MIN(BI$77-SUM(BI$92:BI176),$F177-SUM($G177:BH177)),0)</f>
        <v>0</v>
      </c>
      <c r="BJ177" s="203">
        <f>IF(AND(BJ$2&gt;$D177,BJ$2&lt;=EOMONTH($D177,MatCF)),MIN(BJ$77-SUM(BJ$92:BJ176),$F177-SUM($G177:BI177)),0)</f>
        <v>0</v>
      </c>
      <c r="BK177" s="203">
        <f>IF(AND(BK$2&gt;$D177,BK$2&lt;=EOMONTH($D177,MatCF)),MIN(BK$77-SUM(BK$92:BK176),$F177-SUM($G177:BJ177)),0)</f>
        <v>0</v>
      </c>
      <c r="BL177" s="203">
        <f>IF(AND(BL$2&gt;$D177,BL$2&lt;=EOMONTH($D177,MatCF)),MIN(BL$77-SUM(BL$92:BL176),$F177-SUM($G177:BK177)),0)</f>
        <v>0</v>
      </c>
      <c r="BM177" s="203">
        <f>IF(AND(BM$2&gt;$D177,BM$2&lt;=EOMONTH($D177,MatCF)),MIN(BM$77-SUM(BM$92:BM176),$F177-SUM($G177:BL177)),0)</f>
        <v>0</v>
      </c>
      <c r="BN177" s="203">
        <f>IF(AND(BN$2&gt;$D177,BN$2&lt;=EOMONTH($D177,MatCF)),MIN(BN$77-SUM(BN$92:BN176),$F177-SUM($G177:BM177)),0)</f>
        <v>0</v>
      </c>
      <c r="BO177" s="203">
        <f>IF(AND(BO$2&gt;$D177,BO$2&lt;=EOMONTH($D177,MatCF)),MIN(BO$77-SUM(BO$92:BO176),$F177-SUM($G177:BN177)),0)</f>
        <v>0</v>
      </c>
      <c r="BP177" s="203">
        <f>IF(AND(BP$2&gt;$D177,BP$2&lt;=EOMONTH($D177,MatCF)),MIN(BP$77-SUM(BP$92:BP176),$F177-SUM($G177:BO177)),0)</f>
        <v>0</v>
      </c>
      <c r="BQ177" s="203">
        <f>IF(AND(BQ$2&gt;$D177,BQ$2&lt;=EOMONTH($D177,MatCF)),MIN(BQ$77-SUM(BQ$92:BQ176),$F177-SUM($G177:BP177)),0)</f>
        <v>0</v>
      </c>
      <c r="BR177" s="203">
        <f>IF(AND(BR$2&gt;$D177,BR$2&lt;=EOMONTH($D177,MatCF)),MIN(BR$77-SUM(BR$92:BR176),$F177-SUM($G177:BQ177)),0)</f>
        <v>0</v>
      </c>
      <c r="BS177" s="203">
        <f>IF(AND(BS$2&gt;$D177,BS$2&lt;=EOMONTH($D177,MatCF)),MIN(BS$77-SUM(BS$92:BS176),$F177-SUM($G177:BR177)),0)</f>
        <v>0</v>
      </c>
      <c r="BT177" s="203">
        <f>IF(AND(BT$2&gt;$D177,BT$2&lt;=EOMONTH($D177,MatCF)),MIN(BT$77-SUM(BT$92:BT176),$F177-SUM($G177:BS177)),0)</f>
        <v>0</v>
      </c>
      <c r="BU177" s="203">
        <f>IF(AND(BU$2&gt;$D177,BU$2&lt;=EOMONTH($D177,MatCF)),MIN(BU$77-SUM(BU$92:BU176),$F177-SUM($G177:BT177)),0)</f>
        <v>0</v>
      </c>
      <c r="BV177" s="203">
        <f>IF(AND(BV$2&gt;$D177,BV$2&lt;=EOMONTH($D177,MatCF)),MIN(BV$77-SUM(BV$92:BV176),$F177-SUM($G177:BU177)),0)</f>
        <v>0</v>
      </c>
      <c r="BW177" s="203">
        <f>IF(AND(BW$2&gt;$D177,BW$2&lt;=EOMONTH($D177,MatCF)),MIN(BW$77-SUM(BW$92:BW176),$F177-SUM($G177:BV177)),0)</f>
        <v>0</v>
      </c>
      <c r="BX177" s="203">
        <f>IF(AND(BX$2&gt;$D177,BX$2&lt;=EOMONTH($D177,MatCF)),MIN(BX$77-SUM(BX$92:BX176),$F177-SUM($G177:BW177)),0)</f>
        <v>0</v>
      </c>
      <c r="BY177" s="203">
        <f>IF(AND(BY$2&gt;$D177,BY$2&lt;=EOMONTH($D177,MatCF)),MIN(BY$77-SUM(BY$92:BY176),$F177-SUM($G177:BX177)),0)</f>
        <v>0</v>
      </c>
      <c r="BZ177" s="203">
        <f>IF(AND(BZ$2&gt;$D177,BZ$2&lt;=EOMONTH($D177,MatCF)),MIN(BZ$77-SUM(BZ$92:BZ176),$F177-SUM($G177:BY177)),0)</f>
        <v>0</v>
      </c>
      <c r="CA177" s="203">
        <f>IF(AND(CA$2&gt;$D177,CA$2&lt;=EOMONTH($D177,MatCF)),MIN(CA$77-SUM(CA$92:CA176),$F177-SUM($G177:BZ177)),0)</f>
        <v>0</v>
      </c>
      <c r="CB177" s="203">
        <f>IF(AND(CB$2&gt;$D177,CB$2&lt;=EOMONTH($D177,MatCF)),MIN(CB$77-SUM(CB$92:CB176),$F177-SUM($G177:CA177)),0)</f>
        <v>0</v>
      </c>
      <c r="CC177" s="203">
        <f>IF(AND(CC$2&gt;$D177,CC$2&lt;=EOMONTH($D177,MatCF)),MIN(CC$77-SUM(CC$92:CC176),$F177-SUM($G177:CB177)),0)</f>
        <v>0</v>
      </c>
      <c r="CD177" s="203">
        <f>IF(AND(CD$2&gt;$D177,CD$2&lt;=EOMONTH($D177,MatCF)),MIN(CD$77-SUM(CD$92:CD176),$F177-SUM($G177:CC177)),0)</f>
        <v>0</v>
      </c>
      <c r="CE177" s="203">
        <f>IF(AND(CE$2&gt;$D177,CE$2&lt;=EOMONTH($D177,MatCF)),MIN(CE$77-SUM(CE$92:CE176),$F177-SUM($G177:CD177)),0)</f>
        <v>0</v>
      </c>
      <c r="CF177" s="203">
        <f>IF(AND(CF$2&gt;$D177,CF$2&lt;=EOMONTH($D177,MatCF)),MIN(CF$77-SUM(CF$92:CF176),$F177-SUM($G177:CE177)),0)</f>
        <v>0</v>
      </c>
      <c r="CG177" s="203">
        <f>IF(AND(CG$2&gt;$D177,CG$2&lt;=EOMONTH($D177,MatCF)),MIN(CG$77-SUM(CG$92:CG176),$F177-SUM($G177:CF177)),0)</f>
        <v>0</v>
      </c>
      <c r="CH177" s="203">
        <f>IF(AND(CH$2&gt;$D177,CH$2&lt;=EOMONTH($D177,MatCF)),MIN(CH$77-SUM(CH$92:CH176),$F177-SUM($G177:CG177)),0)</f>
        <v>0</v>
      </c>
      <c r="CI177" s="203">
        <f>IF(AND(CI$2&gt;$D177,CI$2&lt;=EOMONTH($D177,MatCF)),MIN(CI$77-SUM(CI$92:CI176),$F177-SUM($G177:CH177)),0)</f>
        <v>0</v>
      </c>
      <c r="CJ177" s="203">
        <f>IF(AND(CJ$2&gt;$D177,CJ$2&lt;=EOMONTH($D177,MatCF)),MIN(CJ$77-SUM(CJ$92:CJ176),$F177-SUM($G177:CI177)),0)</f>
        <v>0</v>
      </c>
      <c r="CK177" s="203">
        <f>IF(AND(CK$2&gt;$D177,CK$2&lt;=EOMONTH($D177,MatCF)),MIN(CK$77-SUM(CK$92:CK176),$F177-SUM($G177:CJ177)),0)</f>
        <v>0</v>
      </c>
      <c r="CL177" s="203">
        <f>IF(AND(CL$2&gt;$D177,CL$2&lt;=EOMONTH($D177,MatCF)),MIN(CL$77-SUM(CL$92:CL176),$F177-SUM($G177:CK177)),0)</f>
        <v>0</v>
      </c>
      <c r="CM177" s="203">
        <f>IF(AND(CM$2&gt;$D177,CM$2&lt;=EOMONTH($D177,MatCF)),MIN(CM$77-SUM(CM$92:CM176),$F177-SUM($G177:CL177)),0)</f>
        <v>0</v>
      </c>
      <c r="CN177" s="203">
        <f>IF(AND(CN$2&gt;$D177,CN$2&lt;=EOMONTH($D177,MatCF)),MIN(CN$77-SUM(CN$92:CN176),$F177-SUM($G177:CM177)),0)</f>
        <v>0</v>
      </c>
      <c r="CO177" s="203">
        <f ca="1">IF(AND(CO$2&gt;$D177,CO$2&lt;=EOMONTH($D177,MatCF)),MIN(CO$77-SUM(CO$92:CO176),$F177-SUM($G177:CN177)),0)</f>
        <v>0</v>
      </c>
      <c r="CP177" s="203">
        <f ca="1">IF(AND(CP$2&gt;$D177,CP$2&lt;=EOMONTH($D177,MatCF)),MIN(CP$77-SUM(CP$92:CP176),$F177-SUM($G177:CO177)),0)</f>
        <v>0</v>
      </c>
      <c r="CQ177" s="203">
        <f ca="1">IF(AND(CQ$2&gt;$D177,CQ$2&lt;=EOMONTH($D177,MatCF)),MIN(CQ$77-SUM(CQ$92:CQ176),$F177-SUM($G177:CP177)),0)</f>
        <v>0</v>
      </c>
      <c r="CR177" s="203">
        <f ca="1">IF(AND(CR$2&gt;$D177,CR$2&lt;=EOMONTH($D177,MatCF)),MIN(CR$77-SUM(CR$92:CR176),$F177-SUM($G177:CQ177)),0)</f>
        <v>0</v>
      </c>
      <c r="CS177" s="203">
        <f ca="1">IF(AND(CS$2&gt;$D177,CS$2&lt;=EOMONTH($D177,MatCF)),MIN(CS$77-SUM(CS$92:CS176),$F177-SUM($G177:CR177)),0)</f>
        <v>0</v>
      </c>
      <c r="CT177" s="203">
        <f ca="1">IF(AND(CT$2&gt;$D177,CT$2&lt;=EOMONTH($D177,MatCF)),MIN(CT$77-SUM(CT$92:CT176),$F177-SUM($G177:CS177)),0)</f>
        <v>0</v>
      </c>
      <c r="CU177" s="203">
        <f ca="1">IF(AND(CU$2&gt;$D177,CU$2&lt;=EOMONTH($D177,MatCF)),MIN(CU$77-SUM(CU$92:CU176),$F177-SUM($G177:CT177)),0)</f>
        <v>0</v>
      </c>
      <c r="CV177" s="203">
        <f ca="1">IF(AND(CV$2&gt;$D177,CV$2&lt;=EOMONTH($D177,MatCF)),MIN(CV$77-SUM(CV$92:CV176),$F177-SUM($G177:CU177)),0)</f>
        <v>0</v>
      </c>
      <c r="CW177" s="203">
        <f ca="1">IF(AND(CW$2&gt;$D177,CW$2&lt;=EOMONTH($D177,MatCF)),MIN(CW$77-SUM(CW$92:CW176),$F177-SUM($G177:CV177)),0)</f>
        <v>0</v>
      </c>
      <c r="CX177" s="203">
        <f ca="1">IF(AND(CX$2&gt;$D177,CX$2&lt;=EOMONTH($D177,MatCF)),MIN(CX$77-SUM(CX$92:CX176),$F177-SUM($G177:CW177)),0)</f>
        <v>0</v>
      </c>
      <c r="CY177" s="203">
        <f ca="1">IF(AND(CY$2&gt;$D177,CY$2&lt;=EOMONTH($D177,MatCF)),MIN(CY$77-SUM(CY$92:CY176),$F177-SUM($G177:CX177)),0)</f>
        <v>0</v>
      </c>
      <c r="CZ177" s="203">
        <f ca="1">IF(AND(CZ$2&gt;$D177,CZ$2&lt;=EOMONTH($D177,MatCF)),MIN(CZ$77-SUM(CZ$92:CZ176),$F177-SUM($G177:CY177)),0)</f>
        <v>0</v>
      </c>
      <c r="DA177" s="203">
        <f ca="1">IF(AND(DA$2&gt;$D177,DA$2&lt;=EOMONTH($D177,MatCF)),MIN(DA$77-SUM(DA$92:DA176),$F177-SUM($G177:CZ177)),0)</f>
        <v>0</v>
      </c>
      <c r="DB177" s="203">
        <f ca="1">IF(AND(DB$2&gt;$D177,DB$2&lt;=EOMONTH($D177,MatCF)),MIN(DB$77-SUM(DB$92:DB176),$F177-SUM($G177:DA177)),0)</f>
        <v>0</v>
      </c>
      <c r="DC177" s="203">
        <f ca="1">IF(AND(DC$2&gt;$D177,DC$2&lt;=EOMONTH($D177,MatCF)),MIN(DC$77-SUM(DC$92:DC176),$F177-SUM($G177:DB177)),0)</f>
        <v>0</v>
      </c>
      <c r="DD177" s="203">
        <f ca="1">IF(AND(DD$2&gt;$D177,DD$2&lt;=EOMONTH($D177,MatCF)),MIN(DD$77-SUM(DD$92:DD176),$F177-SUM($G177:DC177)),0)</f>
        <v>0</v>
      </c>
      <c r="DE177" s="203">
        <f ca="1">IF(AND(DE$2&gt;$D177,DE$2&lt;=EOMONTH($D177,MatCF)),MIN(DE$77-SUM(DE$92:DE176),$F177-SUM($G177:DD177)),0)</f>
        <v>0</v>
      </c>
      <c r="DF177" s="203">
        <f ca="1">IF(AND(DF$2&gt;$D177,DF$2&lt;=EOMONTH($D177,MatCF)),MIN(DF$77-SUM(DF$92:DF176),$F177-SUM($G177:DE177)),0)</f>
        <v>0</v>
      </c>
      <c r="DG177" s="203">
        <f ca="1">IF(AND(DG$2&gt;$D177,DG$2&lt;=EOMONTH($D177,MatCF)),MIN(DG$77-SUM(DG$92:DG176),$F177-SUM($G177:DF177)),0)</f>
        <v>0</v>
      </c>
      <c r="DH177" s="203">
        <f ca="1">IF(AND(DH$2&gt;$D177,DH$2&lt;=EOMONTH($D177,MatCF)),MIN(DH$77-SUM(DH$92:DH176),$F177-SUM($G177:DG177)),0)</f>
        <v>0</v>
      </c>
      <c r="DI177" s="203">
        <f ca="1">IF(AND(DI$2&gt;$D177,DI$2&lt;=EOMONTH($D177,MatCF)),MIN(DI$77-SUM(DI$92:DI176),$F177-SUM($G177:DH177)),0)</f>
        <v>0</v>
      </c>
      <c r="DJ177" s="203">
        <f ca="1">IF(AND(DJ$2&gt;$D177,DJ$2&lt;=EOMONTH($D177,MatCF)),MIN(DJ$77-SUM(DJ$92:DJ176),$F177-SUM($G177:DI177)),0)</f>
        <v>0</v>
      </c>
      <c r="DK177" s="203">
        <f ca="1">IF(AND(DK$2&gt;$D177,DK$2&lt;=EOMONTH($D177,MatCF)),MIN(DK$77-SUM(DK$92:DK176),$F177-SUM($G177:DJ177)),0)</f>
        <v>0</v>
      </c>
      <c r="DL177" s="203">
        <f ca="1">IF(AND(DL$2&gt;$D177,DL$2&lt;=EOMONTH($D177,MatCF)),MIN(DL$77-SUM(DL$92:DL176),$F177-SUM($G177:DK177)),0)</f>
        <v>0</v>
      </c>
      <c r="DM177" s="203">
        <f ca="1">IF(AND(DM$2&gt;$D177,DM$2&lt;=EOMONTH($D177,MatCF)),MIN(DM$77-SUM(DM$92:DM176),$F177-SUM($G177:DL177)),0)</f>
        <v>0</v>
      </c>
      <c r="DN177" s="203">
        <f ca="1">IF(AND(DN$2&gt;$D177,DN$2&lt;=EOMONTH($D177,MatCF)),MIN(DN$77-SUM(DN$92:DN176),$F177-SUM($G177:DM177)),0)</f>
        <v>0</v>
      </c>
      <c r="DO177" s="203">
        <f ca="1">IF(AND(DO$2&gt;$D177,DO$2&lt;=EOMONTH($D177,MatCF)),MIN(DO$77-SUM(DO$92:DO176),$F177-SUM($G177:DN177)),0)</f>
        <v>0</v>
      </c>
      <c r="DP177" s="203">
        <f ca="1">IF(AND(DP$2&gt;$D177,DP$2&lt;=EOMONTH($D177,MatCF)),MIN(DP$77-SUM(DP$92:DP176),$F177-SUM($G177:DO177)),0)</f>
        <v>0</v>
      </c>
      <c r="DQ177" s="203">
        <f ca="1">IF(AND(DQ$2&gt;$D177,DQ$2&lt;=EOMONTH($D177,MatCF)),MIN(DQ$77-SUM(DQ$92:DQ176),$F177-SUM($G177:DP177)),0)</f>
        <v>0</v>
      </c>
      <c r="DR177" s="203">
        <f ca="1">IF(AND(DR$2&gt;$D177,DR$2&lt;=EOMONTH($D177,MatCF)),MIN(DR$77-SUM(DR$92:DR176),$F177-SUM($G177:DQ177)),0)</f>
        <v>0</v>
      </c>
      <c r="DS177" s="203">
        <f ca="1">IF(AND(DS$2&gt;$D177,DS$2&lt;=EOMONTH($D177,MatCF)),MIN(DS$77-SUM(DS$92:DS176),$F177-SUM($G177:DR177)),0)</f>
        <v>0</v>
      </c>
    </row>
    <row r="178" spans="1:123" ht="12.5" x14ac:dyDescent="0.25">
      <c r="A178" s="171">
        <f t="shared" si="682"/>
        <v>86</v>
      </c>
      <c r="B178" s="171"/>
      <c r="C178" s="171"/>
      <c r="D178" s="226">
        <v>51774</v>
      </c>
      <c r="E178" s="171"/>
      <c r="F178" s="203">
        <f ca="1"/>
        <v>0</v>
      </c>
      <c r="G178" s="171"/>
      <c r="H178" s="203">
        <f>IF(AND(H$2&gt;$D178,H$2&lt;=EOMONTH($D178,MatCF)),MIN(H$77-SUM(H$92:H177),$F178-SUM(G178:$G178)),0)</f>
        <v>0</v>
      </c>
      <c r="I178" s="203">
        <f>IF(AND(I$2&gt;$D178,I$2&lt;=EOMONTH($D178,MatCF)),MIN(I$77-SUM(I$92:I177),$F178-SUM($G178:H178)),0)</f>
        <v>0</v>
      </c>
      <c r="J178" s="203">
        <f>IF(AND(J$2&gt;$D178,J$2&lt;=EOMONTH($D178,MatCF)),MIN(J$77-SUM(J$92:J177),$F178-SUM($G178:I178)),0)</f>
        <v>0</v>
      </c>
      <c r="K178" s="203">
        <f>IF(AND(K$2&gt;$D178,K$2&lt;=EOMONTH($D178,MatCF)),MIN(K$77-SUM(K$92:K177),$F178-SUM($G178:J178)),0)</f>
        <v>0</v>
      </c>
      <c r="L178" s="203">
        <f>IF(AND(L$2&gt;$D178,L$2&lt;=EOMONTH($D178,MatCF)),MIN(L$77-SUM(L$92:L177),$F178-SUM($G178:K178)),0)</f>
        <v>0</v>
      </c>
      <c r="M178" s="203">
        <f>IF(AND(M$2&gt;$D178,M$2&lt;=EOMONTH($D178,MatCF)),MIN(M$77-SUM(M$92:M177),$F178-SUM($G178:L178)),0)</f>
        <v>0</v>
      </c>
      <c r="N178" s="203">
        <f>IF(AND(N$2&gt;$D178,N$2&lt;=EOMONTH($D178,MatCF)),MIN(N$77-SUM(N$92:N177),$F178-SUM($G178:M178)),0)</f>
        <v>0</v>
      </c>
      <c r="O178" s="203">
        <f>IF(AND(O$2&gt;$D178,O$2&lt;=EOMONTH($D178,MatCF)),MIN(O$77-SUM(O$92:O177),$F178-SUM($G178:N178)),0)</f>
        <v>0</v>
      </c>
      <c r="P178" s="203">
        <f>IF(AND(P$2&gt;$D178,P$2&lt;=EOMONTH($D178,MatCF)),MIN(P$77-SUM(P$92:P177),$F178-SUM($G178:O178)),0)</f>
        <v>0</v>
      </c>
      <c r="Q178" s="203">
        <f>IF(AND(Q$2&gt;$D178,Q$2&lt;=EOMONTH($D178,MatCF)),MIN(Q$77-SUM(Q$92:Q177),$F178-SUM($G178:P178)),0)</f>
        <v>0</v>
      </c>
      <c r="R178" s="203">
        <f>IF(AND(R$2&gt;$D178,R$2&lt;=EOMONTH($D178,MatCF)),MIN(R$77-SUM(R$92:R177),$F178-SUM($G178:Q178)),0)</f>
        <v>0</v>
      </c>
      <c r="S178" s="203">
        <f>IF(AND(S$2&gt;$D178,S$2&lt;=EOMONTH($D178,MatCF)),MIN(S$77-SUM(S$92:S177),$F178-SUM($G178:R178)),0)</f>
        <v>0</v>
      </c>
      <c r="T178" s="203">
        <f>IF(AND(T$2&gt;$D178,T$2&lt;=EOMONTH($D178,MatCF)),MIN(T$77-SUM(T$92:T177),$F178-SUM($G178:S178)),0)</f>
        <v>0</v>
      </c>
      <c r="U178" s="203">
        <f>IF(AND(U$2&gt;$D178,U$2&lt;=EOMONTH($D178,MatCF)),MIN(U$77-SUM(U$92:U177),$F178-SUM($G178:T178)),0)</f>
        <v>0</v>
      </c>
      <c r="V178" s="203">
        <f>IF(AND(V$2&gt;$D178,V$2&lt;=EOMONTH($D178,MatCF)),MIN(V$77-SUM(V$92:V177),$F178-SUM($G178:U178)),0)</f>
        <v>0</v>
      </c>
      <c r="W178" s="203">
        <f>IF(AND(W$2&gt;$D178,W$2&lt;=EOMONTH($D178,MatCF)),MIN(W$77-SUM(W$92:W177),$F178-SUM($G178:V178)),0)</f>
        <v>0</v>
      </c>
      <c r="X178" s="203">
        <f>IF(AND(X$2&gt;$D178,X$2&lt;=EOMONTH($D178,MatCF)),MIN(X$77-SUM(X$92:X177),$F178-SUM($G178:W178)),0)</f>
        <v>0</v>
      </c>
      <c r="Y178" s="203">
        <f>IF(AND(Y$2&gt;$D178,Y$2&lt;=EOMONTH($D178,MatCF)),MIN(Y$77-SUM(Y$92:Y177),$F178-SUM($G178:X178)),0)</f>
        <v>0</v>
      </c>
      <c r="Z178" s="203">
        <f>IF(AND(Z$2&gt;$D178,Z$2&lt;=EOMONTH($D178,MatCF)),MIN(Z$77-SUM(Z$92:Z177),$F178-SUM($G178:Y178)),0)</f>
        <v>0</v>
      </c>
      <c r="AA178" s="203">
        <f>IF(AND(AA$2&gt;$D178,AA$2&lt;=EOMONTH($D178,MatCF)),MIN(AA$77-SUM(AA$92:AA177),$F178-SUM($G178:Z178)),0)</f>
        <v>0</v>
      </c>
      <c r="AB178" s="203">
        <f>IF(AND(AB$2&gt;$D178,AB$2&lt;=EOMONTH($D178,MatCF)),MIN(AB$77-SUM(AB$92:AB177),$F178-SUM($G178:AA178)),0)</f>
        <v>0</v>
      </c>
      <c r="AC178" s="203">
        <f>IF(AND(AC$2&gt;$D178,AC$2&lt;=EOMONTH($D178,MatCF)),MIN(AC$77-SUM(AC$92:AC177),$F178-SUM($G178:AB178)),0)</f>
        <v>0</v>
      </c>
      <c r="AD178" s="203">
        <f>IF(AND(AD$2&gt;$D178,AD$2&lt;=EOMONTH($D178,MatCF)),MIN(AD$77-SUM(AD$92:AD177),$F178-SUM($G178:AC178)),0)</f>
        <v>0</v>
      </c>
      <c r="AE178" s="203">
        <f>IF(AND(AE$2&gt;$D178,AE$2&lt;=EOMONTH($D178,MatCF)),MIN(AE$77-SUM(AE$92:AE177),$F178-SUM($G178:AD178)),0)</f>
        <v>0</v>
      </c>
      <c r="AF178" s="203">
        <f>IF(AND(AF$2&gt;$D178,AF$2&lt;=EOMONTH($D178,MatCF)),MIN(AF$77-SUM(AF$92:AF177),$F178-SUM($G178:AE178)),0)</f>
        <v>0</v>
      </c>
      <c r="AG178" s="203">
        <f>IF(AND(AG$2&gt;$D178,AG$2&lt;=EOMONTH($D178,MatCF)),MIN(AG$77-SUM(AG$92:AG177),$F178-SUM($G178:AF178)),0)</f>
        <v>0</v>
      </c>
      <c r="AH178" s="203">
        <f>IF(AND(AH$2&gt;$D178,AH$2&lt;=EOMONTH($D178,MatCF)),MIN(AH$77-SUM(AH$92:AH177),$F178-SUM($G178:AG178)),0)</f>
        <v>0</v>
      </c>
      <c r="AI178" s="203">
        <f>IF(AND(AI$2&gt;$D178,AI$2&lt;=EOMONTH($D178,MatCF)),MIN(AI$77-SUM(AI$92:AI177),$F178-SUM($G178:AH178)),0)</f>
        <v>0</v>
      </c>
      <c r="AJ178" s="203">
        <f>IF(AND(AJ$2&gt;$D178,AJ$2&lt;=EOMONTH($D178,MatCF)),MIN(AJ$77-SUM(AJ$92:AJ177),$F178-SUM($G178:AI178)),0)</f>
        <v>0</v>
      </c>
      <c r="AK178" s="203">
        <f>IF(AND(AK$2&gt;$D178,AK$2&lt;=EOMONTH($D178,MatCF)),MIN(AK$77-SUM(AK$92:AK177),$F178-SUM($G178:AJ178)),0)</f>
        <v>0</v>
      </c>
      <c r="AL178" s="203">
        <f>IF(AND(AL$2&gt;$D178,AL$2&lt;=EOMONTH($D178,MatCF)),MIN(AL$77-SUM(AL$92:AL177),$F178-SUM($G178:AK178)),0)</f>
        <v>0</v>
      </c>
      <c r="AM178" s="203">
        <f>IF(AND(AM$2&gt;$D178,AM$2&lt;=EOMONTH($D178,MatCF)),MIN(AM$77-SUM(AM$92:AM177),$F178-SUM($G178:AL178)),0)</f>
        <v>0</v>
      </c>
      <c r="AN178" s="203">
        <f>IF(AND(AN$2&gt;$D178,AN$2&lt;=EOMONTH($D178,MatCF)),MIN(AN$77-SUM(AN$92:AN177),$F178-SUM($G178:AM178)),0)</f>
        <v>0</v>
      </c>
      <c r="AO178" s="203">
        <f>IF(AND(AO$2&gt;$D178,AO$2&lt;=EOMONTH($D178,MatCF)),MIN(AO$77-SUM(AO$92:AO177),$F178-SUM($G178:AN178)),0)</f>
        <v>0</v>
      </c>
      <c r="AP178" s="203">
        <f>IF(AND(AP$2&gt;$D178,AP$2&lt;=EOMONTH($D178,MatCF)),MIN(AP$77-SUM(AP$92:AP177),$F178-SUM($G178:AO178)),0)</f>
        <v>0</v>
      </c>
      <c r="AQ178" s="203">
        <f>IF(AND(AQ$2&gt;$D178,AQ$2&lt;=EOMONTH($D178,MatCF)),MIN(AQ$77-SUM(AQ$92:AQ177),$F178-SUM($G178:AP178)),0)</f>
        <v>0</v>
      </c>
      <c r="AR178" s="203">
        <f>IF(AND(AR$2&gt;$D178,AR$2&lt;=EOMONTH($D178,MatCF)),MIN(AR$77-SUM(AR$92:AR177),$F178-SUM($G178:AQ178)),0)</f>
        <v>0</v>
      </c>
      <c r="AS178" s="203">
        <f>IF(AND(AS$2&gt;$D178,AS$2&lt;=EOMONTH($D178,MatCF)),MIN(AS$77-SUM(AS$92:AS177),$F178-SUM($G178:AR178)),0)</f>
        <v>0</v>
      </c>
      <c r="AT178" s="203">
        <f>IF(AND(AT$2&gt;$D178,AT$2&lt;=EOMONTH($D178,MatCF)),MIN(AT$77-SUM(AT$92:AT177),$F178-SUM($G178:AS178)),0)</f>
        <v>0</v>
      </c>
      <c r="AU178" s="203">
        <f>IF(AND(AU$2&gt;$D178,AU$2&lt;=EOMONTH($D178,MatCF)),MIN(AU$77-SUM(AU$92:AU177),$F178-SUM($G178:AT178)),0)</f>
        <v>0</v>
      </c>
      <c r="AV178" s="203">
        <f>IF(AND(AV$2&gt;$D178,AV$2&lt;=EOMONTH($D178,MatCF)),MIN(AV$77-SUM(AV$92:AV177),$F178-SUM($G178:AU178)),0)</f>
        <v>0</v>
      </c>
      <c r="AW178" s="203">
        <f>IF(AND(AW$2&gt;$D178,AW$2&lt;=EOMONTH($D178,MatCF)),MIN(AW$77-SUM(AW$92:AW177),$F178-SUM($G178:AV178)),0)</f>
        <v>0</v>
      </c>
      <c r="AX178" s="203">
        <f>IF(AND(AX$2&gt;$D178,AX$2&lt;=EOMONTH($D178,MatCF)),MIN(AX$77-SUM(AX$92:AX177),$F178-SUM($G178:AW178)),0)</f>
        <v>0</v>
      </c>
      <c r="AY178" s="203">
        <f>IF(AND(AY$2&gt;$D178,AY$2&lt;=EOMONTH($D178,MatCF)),MIN(AY$77-SUM(AY$92:AY177),$F178-SUM($G178:AX178)),0)</f>
        <v>0</v>
      </c>
      <c r="AZ178" s="203">
        <f>IF(AND(AZ$2&gt;$D178,AZ$2&lt;=EOMONTH($D178,MatCF)),MIN(AZ$77-SUM(AZ$92:AZ177),$F178-SUM($G178:AY178)),0)</f>
        <v>0</v>
      </c>
      <c r="BA178" s="203">
        <f>IF(AND(BA$2&gt;$D178,BA$2&lt;=EOMONTH($D178,MatCF)),MIN(BA$77-SUM(BA$92:BA177),$F178-SUM($G178:AZ178)),0)</f>
        <v>0</v>
      </c>
      <c r="BB178" s="203">
        <f>IF(AND(BB$2&gt;$D178,BB$2&lt;=EOMONTH($D178,MatCF)),MIN(BB$77-SUM(BB$92:BB177),$F178-SUM($G178:BA178)),0)</f>
        <v>0</v>
      </c>
      <c r="BC178" s="203">
        <f>IF(AND(BC$2&gt;$D178,BC$2&lt;=EOMONTH($D178,MatCF)),MIN(BC$77-SUM(BC$92:BC177),$F178-SUM($G178:BB178)),0)</f>
        <v>0</v>
      </c>
      <c r="BD178" s="203">
        <f>IF(AND(BD$2&gt;$D178,BD$2&lt;=EOMONTH($D178,MatCF)),MIN(BD$77-SUM(BD$92:BD177),$F178-SUM($G178:BC178)),0)</f>
        <v>0</v>
      </c>
      <c r="BE178" s="203">
        <f>IF(AND(BE$2&gt;$D178,BE$2&lt;=EOMONTH($D178,MatCF)),MIN(BE$77-SUM(BE$92:BE177),$F178-SUM($G178:BD178)),0)</f>
        <v>0</v>
      </c>
      <c r="BF178" s="203">
        <f>IF(AND(BF$2&gt;$D178,BF$2&lt;=EOMONTH($D178,MatCF)),MIN(BF$77-SUM(BF$92:BF177),$F178-SUM($G178:BE178)),0)</f>
        <v>0</v>
      </c>
      <c r="BG178" s="203">
        <f>IF(AND(BG$2&gt;$D178,BG$2&lt;=EOMONTH($D178,MatCF)),MIN(BG$77-SUM(BG$92:BG177),$F178-SUM($G178:BF178)),0)</f>
        <v>0</v>
      </c>
      <c r="BH178" s="203">
        <f>IF(AND(BH$2&gt;$D178,BH$2&lt;=EOMONTH($D178,MatCF)),MIN(BH$77-SUM(BH$92:BH177),$F178-SUM($G178:BG178)),0)</f>
        <v>0</v>
      </c>
      <c r="BI178" s="203">
        <f>IF(AND(BI$2&gt;$D178,BI$2&lt;=EOMONTH($D178,MatCF)),MIN(BI$77-SUM(BI$92:BI177),$F178-SUM($G178:BH178)),0)</f>
        <v>0</v>
      </c>
      <c r="BJ178" s="203">
        <f>IF(AND(BJ$2&gt;$D178,BJ$2&lt;=EOMONTH($D178,MatCF)),MIN(BJ$77-SUM(BJ$92:BJ177),$F178-SUM($G178:BI178)),0)</f>
        <v>0</v>
      </c>
      <c r="BK178" s="203">
        <f>IF(AND(BK$2&gt;$D178,BK$2&lt;=EOMONTH($D178,MatCF)),MIN(BK$77-SUM(BK$92:BK177),$F178-SUM($G178:BJ178)),0)</f>
        <v>0</v>
      </c>
      <c r="BL178" s="203">
        <f>IF(AND(BL$2&gt;$D178,BL$2&lt;=EOMONTH($D178,MatCF)),MIN(BL$77-SUM(BL$92:BL177),$F178-SUM($G178:BK178)),0)</f>
        <v>0</v>
      </c>
      <c r="BM178" s="203">
        <f>IF(AND(BM$2&gt;$D178,BM$2&lt;=EOMONTH($D178,MatCF)),MIN(BM$77-SUM(BM$92:BM177),$F178-SUM($G178:BL178)),0)</f>
        <v>0</v>
      </c>
      <c r="BN178" s="203">
        <f>IF(AND(BN$2&gt;$D178,BN$2&lt;=EOMONTH($D178,MatCF)),MIN(BN$77-SUM(BN$92:BN177),$F178-SUM($G178:BM178)),0)</f>
        <v>0</v>
      </c>
      <c r="BO178" s="203">
        <f>IF(AND(BO$2&gt;$D178,BO$2&lt;=EOMONTH($D178,MatCF)),MIN(BO$77-SUM(BO$92:BO177),$F178-SUM($G178:BN178)),0)</f>
        <v>0</v>
      </c>
      <c r="BP178" s="203">
        <f>IF(AND(BP$2&gt;$D178,BP$2&lt;=EOMONTH($D178,MatCF)),MIN(BP$77-SUM(BP$92:BP177),$F178-SUM($G178:BO178)),0)</f>
        <v>0</v>
      </c>
      <c r="BQ178" s="203">
        <f>IF(AND(BQ$2&gt;$D178,BQ$2&lt;=EOMONTH($D178,MatCF)),MIN(BQ$77-SUM(BQ$92:BQ177),$F178-SUM($G178:BP178)),0)</f>
        <v>0</v>
      </c>
      <c r="BR178" s="203">
        <f>IF(AND(BR$2&gt;$D178,BR$2&lt;=EOMONTH($D178,MatCF)),MIN(BR$77-SUM(BR$92:BR177),$F178-SUM($G178:BQ178)),0)</f>
        <v>0</v>
      </c>
      <c r="BS178" s="203">
        <f>IF(AND(BS$2&gt;$D178,BS$2&lt;=EOMONTH($D178,MatCF)),MIN(BS$77-SUM(BS$92:BS177),$F178-SUM($G178:BR178)),0)</f>
        <v>0</v>
      </c>
      <c r="BT178" s="203">
        <f>IF(AND(BT$2&gt;$D178,BT$2&lt;=EOMONTH($D178,MatCF)),MIN(BT$77-SUM(BT$92:BT177),$F178-SUM($G178:BS178)),0)</f>
        <v>0</v>
      </c>
      <c r="BU178" s="203">
        <f>IF(AND(BU$2&gt;$D178,BU$2&lt;=EOMONTH($D178,MatCF)),MIN(BU$77-SUM(BU$92:BU177),$F178-SUM($G178:BT178)),0)</f>
        <v>0</v>
      </c>
      <c r="BV178" s="203">
        <f>IF(AND(BV$2&gt;$D178,BV$2&lt;=EOMONTH($D178,MatCF)),MIN(BV$77-SUM(BV$92:BV177),$F178-SUM($G178:BU178)),0)</f>
        <v>0</v>
      </c>
      <c r="BW178" s="203">
        <f>IF(AND(BW$2&gt;$D178,BW$2&lt;=EOMONTH($D178,MatCF)),MIN(BW$77-SUM(BW$92:BW177),$F178-SUM($G178:BV178)),0)</f>
        <v>0</v>
      </c>
      <c r="BX178" s="203">
        <f>IF(AND(BX$2&gt;$D178,BX$2&lt;=EOMONTH($D178,MatCF)),MIN(BX$77-SUM(BX$92:BX177),$F178-SUM($G178:BW178)),0)</f>
        <v>0</v>
      </c>
      <c r="BY178" s="203">
        <f>IF(AND(BY$2&gt;$D178,BY$2&lt;=EOMONTH($D178,MatCF)),MIN(BY$77-SUM(BY$92:BY177),$F178-SUM($G178:BX178)),0)</f>
        <v>0</v>
      </c>
      <c r="BZ178" s="203">
        <f>IF(AND(BZ$2&gt;$D178,BZ$2&lt;=EOMONTH($D178,MatCF)),MIN(BZ$77-SUM(BZ$92:BZ177),$F178-SUM($G178:BY178)),0)</f>
        <v>0</v>
      </c>
      <c r="CA178" s="203">
        <f>IF(AND(CA$2&gt;$D178,CA$2&lt;=EOMONTH($D178,MatCF)),MIN(CA$77-SUM(CA$92:CA177),$F178-SUM($G178:BZ178)),0)</f>
        <v>0</v>
      </c>
      <c r="CB178" s="203">
        <f>IF(AND(CB$2&gt;$D178,CB$2&lt;=EOMONTH($D178,MatCF)),MIN(CB$77-SUM(CB$92:CB177),$F178-SUM($G178:CA178)),0)</f>
        <v>0</v>
      </c>
      <c r="CC178" s="203">
        <f>IF(AND(CC$2&gt;$D178,CC$2&lt;=EOMONTH($D178,MatCF)),MIN(CC$77-SUM(CC$92:CC177),$F178-SUM($G178:CB178)),0)</f>
        <v>0</v>
      </c>
      <c r="CD178" s="203">
        <f>IF(AND(CD$2&gt;$D178,CD$2&lt;=EOMONTH($D178,MatCF)),MIN(CD$77-SUM(CD$92:CD177),$F178-SUM($G178:CC178)),0)</f>
        <v>0</v>
      </c>
      <c r="CE178" s="203">
        <f>IF(AND(CE$2&gt;$D178,CE$2&lt;=EOMONTH($D178,MatCF)),MIN(CE$77-SUM(CE$92:CE177),$F178-SUM($G178:CD178)),0)</f>
        <v>0</v>
      </c>
      <c r="CF178" s="203">
        <f>IF(AND(CF$2&gt;$D178,CF$2&lt;=EOMONTH($D178,MatCF)),MIN(CF$77-SUM(CF$92:CF177),$F178-SUM($G178:CE178)),0)</f>
        <v>0</v>
      </c>
      <c r="CG178" s="203">
        <f>IF(AND(CG$2&gt;$D178,CG$2&lt;=EOMONTH($D178,MatCF)),MIN(CG$77-SUM(CG$92:CG177),$F178-SUM($G178:CF178)),0)</f>
        <v>0</v>
      </c>
      <c r="CH178" s="203">
        <f>IF(AND(CH$2&gt;$D178,CH$2&lt;=EOMONTH($D178,MatCF)),MIN(CH$77-SUM(CH$92:CH177),$F178-SUM($G178:CG178)),0)</f>
        <v>0</v>
      </c>
      <c r="CI178" s="203">
        <f>IF(AND(CI$2&gt;$D178,CI$2&lt;=EOMONTH($D178,MatCF)),MIN(CI$77-SUM(CI$92:CI177),$F178-SUM($G178:CH178)),0)</f>
        <v>0</v>
      </c>
      <c r="CJ178" s="203">
        <f>IF(AND(CJ$2&gt;$D178,CJ$2&lt;=EOMONTH($D178,MatCF)),MIN(CJ$77-SUM(CJ$92:CJ177),$F178-SUM($G178:CI178)),0)</f>
        <v>0</v>
      </c>
      <c r="CK178" s="203">
        <f>IF(AND(CK$2&gt;$D178,CK$2&lt;=EOMONTH($D178,MatCF)),MIN(CK$77-SUM(CK$92:CK177),$F178-SUM($G178:CJ178)),0)</f>
        <v>0</v>
      </c>
      <c r="CL178" s="203">
        <f>IF(AND(CL$2&gt;$D178,CL$2&lt;=EOMONTH($D178,MatCF)),MIN(CL$77-SUM(CL$92:CL177),$F178-SUM($G178:CK178)),0)</f>
        <v>0</v>
      </c>
      <c r="CM178" s="203">
        <f>IF(AND(CM$2&gt;$D178,CM$2&lt;=EOMONTH($D178,MatCF)),MIN(CM$77-SUM(CM$92:CM177),$F178-SUM($G178:CL178)),0)</f>
        <v>0</v>
      </c>
      <c r="CN178" s="203">
        <f>IF(AND(CN$2&gt;$D178,CN$2&lt;=EOMONTH($D178,MatCF)),MIN(CN$77-SUM(CN$92:CN177),$F178-SUM($G178:CM178)),0)</f>
        <v>0</v>
      </c>
      <c r="CO178" s="203">
        <f>IF(AND(CO$2&gt;$D178,CO$2&lt;=EOMONTH($D178,MatCF)),MIN(CO$77-SUM(CO$92:CO177),$F178-SUM($G178:CN178)),0)</f>
        <v>0</v>
      </c>
      <c r="CP178" s="203">
        <f ca="1">IF(AND(CP$2&gt;$D178,CP$2&lt;=EOMONTH($D178,MatCF)),MIN(CP$77-SUM(CP$92:CP177),$F178-SUM($G178:CO178)),0)</f>
        <v>0</v>
      </c>
      <c r="CQ178" s="203">
        <f ca="1">IF(AND(CQ$2&gt;$D178,CQ$2&lt;=EOMONTH($D178,MatCF)),MIN(CQ$77-SUM(CQ$92:CQ177),$F178-SUM($G178:CP178)),0)</f>
        <v>0</v>
      </c>
      <c r="CR178" s="203">
        <f ca="1">IF(AND(CR$2&gt;$D178,CR$2&lt;=EOMONTH($D178,MatCF)),MIN(CR$77-SUM(CR$92:CR177),$F178-SUM($G178:CQ178)),0)</f>
        <v>0</v>
      </c>
      <c r="CS178" s="203">
        <f ca="1">IF(AND(CS$2&gt;$D178,CS$2&lt;=EOMONTH($D178,MatCF)),MIN(CS$77-SUM(CS$92:CS177),$F178-SUM($G178:CR178)),0)</f>
        <v>0</v>
      </c>
      <c r="CT178" s="203">
        <f ca="1">IF(AND(CT$2&gt;$D178,CT$2&lt;=EOMONTH($D178,MatCF)),MIN(CT$77-SUM(CT$92:CT177),$F178-SUM($G178:CS178)),0)</f>
        <v>0</v>
      </c>
      <c r="CU178" s="203">
        <f ca="1">IF(AND(CU$2&gt;$D178,CU$2&lt;=EOMONTH($D178,MatCF)),MIN(CU$77-SUM(CU$92:CU177),$F178-SUM($G178:CT178)),0)</f>
        <v>0</v>
      </c>
      <c r="CV178" s="203">
        <f ca="1">IF(AND(CV$2&gt;$D178,CV$2&lt;=EOMONTH($D178,MatCF)),MIN(CV$77-SUM(CV$92:CV177),$F178-SUM($G178:CU178)),0)</f>
        <v>0</v>
      </c>
      <c r="CW178" s="203">
        <f ca="1">IF(AND(CW$2&gt;$D178,CW$2&lt;=EOMONTH($D178,MatCF)),MIN(CW$77-SUM(CW$92:CW177),$F178-SUM($G178:CV178)),0)</f>
        <v>0</v>
      </c>
      <c r="CX178" s="203">
        <f ca="1">IF(AND(CX$2&gt;$D178,CX$2&lt;=EOMONTH($D178,MatCF)),MIN(CX$77-SUM(CX$92:CX177),$F178-SUM($G178:CW178)),0)</f>
        <v>0</v>
      </c>
      <c r="CY178" s="203">
        <f ca="1">IF(AND(CY$2&gt;$D178,CY$2&lt;=EOMONTH($D178,MatCF)),MIN(CY$77-SUM(CY$92:CY177),$F178-SUM($G178:CX178)),0)</f>
        <v>0</v>
      </c>
      <c r="CZ178" s="203">
        <f ca="1">IF(AND(CZ$2&gt;$D178,CZ$2&lt;=EOMONTH($D178,MatCF)),MIN(CZ$77-SUM(CZ$92:CZ177),$F178-SUM($G178:CY178)),0)</f>
        <v>0</v>
      </c>
      <c r="DA178" s="203">
        <f ca="1">IF(AND(DA$2&gt;$D178,DA$2&lt;=EOMONTH($D178,MatCF)),MIN(DA$77-SUM(DA$92:DA177),$F178-SUM($G178:CZ178)),0)</f>
        <v>0</v>
      </c>
      <c r="DB178" s="203">
        <f ca="1">IF(AND(DB$2&gt;$D178,DB$2&lt;=EOMONTH($D178,MatCF)),MIN(DB$77-SUM(DB$92:DB177),$F178-SUM($G178:DA178)),0)</f>
        <v>0</v>
      </c>
      <c r="DC178" s="203">
        <f ca="1">IF(AND(DC$2&gt;$D178,DC$2&lt;=EOMONTH($D178,MatCF)),MIN(DC$77-SUM(DC$92:DC177),$F178-SUM($G178:DB178)),0)</f>
        <v>0</v>
      </c>
      <c r="DD178" s="203">
        <f ca="1">IF(AND(DD$2&gt;$D178,DD$2&lt;=EOMONTH($D178,MatCF)),MIN(DD$77-SUM(DD$92:DD177),$F178-SUM($G178:DC178)),0)</f>
        <v>0</v>
      </c>
      <c r="DE178" s="203">
        <f ca="1">IF(AND(DE$2&gt;$D178,DE$2&lt;=EOMONTH($D178,MatCF)),MIN(DE$77-SUM(DE$92:DE177),$F178-SUM($G178:DD178)),0)</f>
        <v>0</v>
      </c>
      <c r="DF178" s="203">
        <f ca="1">IF(AND(DF$2&gt;$D178,DF$2&lt;=EOMONTH($D178,MatCF)),MIN(DF$77-SUM(DF$92:DF177),$F178-SUM($G178:DE178)),0)</f>
        <v>0</v>
      </c>
      <c r="DG178" s="203">
        <f ca="1">IF(AND(DG$2&gt;$D178,DG$2&lt;=EOMONTH($D178,MatCF)),MIN(DG$77-SUM(DG$92:DG177),$F178-SUM($G178:DF178)),0)</f>
        <v>0</v>
      </c>
      <c r="DH178" s="203">
        <f ca="1">IF(AND(DH$2&gt;$D178,DH$2&lt;=EOMONTH($D178,MatCF)),MIN(DH$77-SUM(DH$92:DH177),$F178-SUM($G178:DG178)),0)</f>
        <v>0</v>
      </c>
      <c r="DI178" s="203">
        <f ca="1">IF(AND(DI$2&gt;$D178,DI$2&lt;=EOMONTH($D178,MatCF)),MIN(DI$77-SUM(DI$92:DI177),$F178-SUM($G178:DH178)),0)</f>
        <v>0</v>
      </c>
      <c r="DJ178" s="203">
        <f ca="1">IF(AND(DJ$2&gt;$D178,DJ$2&lt;=EOMONTH($D178,MatCF)),MIN(DJ$77-SUM(DJ$92:DJ177),$F178-SUM($G178:DI178)),0)</f>
        <v>0</v>
      </c>
      <c r="DK178" s="203">
        <f ca="1">IF(AND(DK$2&gt;$D178,DK$2&lt;=EOMONTH($D178,MatCF)),MIN(DK$77-SUM(DK$92:DK177),$F178-SUM($G178:DJ178)),0)</f>
        <v>0</v>
      </c>
      <c r="DL178" s="203">
        <f ca="1">IF(AND(DL$2&gt;$D178,DL$2&lt;=EOMONTH($D178,MatCF)),MIN(DL$77-SUM(DL$92:DL177),$F178-SUM($G178:DK178)),0)</f>
        <v>0</v>
      </c>
      <c r="DM178" s="203">
        <f ca="1">IF(AND(DM$2&gt;$D178,DM$2&lt;=EOMONTH($D178,MatCF)),MIN(DM$77-SUM(DM$92:DM177),$F178-SUM($G178:DL178)),0)</f>
        <v>0</v>
      </c>
      <c r="DN178" s="203">
        <f ca="1">IF(AND(DN$2&gt;$D178,DN$2&lt;=EOMONTH($D178,MatCF)),MIN(DN$77-SUM(DN$92:DN177),$F178-SUM($G178:DM178)),0)</f>
        <v>0</v>
      </c>
      <c r="DO178" s="203">
        <f ca="1">IF(AND(DO$2&gt;$D178,DO$2&lt;=EOMONTH($D178,MatCF)),MIN(DO$77-SUM(DO$92:DO177),$F178-SUM($G178:DN178)),0)</f>
        <v>0</v>
      </c>
      <c r="DP178" s="203">
        <f ca="1">IF(AND(DP$2&gt;$D178,DP$2&lt;=EOMONTH($D178,MatCF)),MIN(DP$77-SUM(DP$92:DP177),$F178-SUM($G178:DO178)),0)</f>
        <v>0</v>
      </c>
      <c r="DQ178" s="203">
        <f ca="1">IF(AND(DQ$2&gt;$D178,DQ$2&lt;=EOMONTH($D178,MatCF)),MIN(DQ$77-SUM(DQ$92:DQ177),$F178-SUM($G178:DP178)),0)</f>
        <v>0</v>
      </c>
      <c r="DR178" s="203">
        <f ca="1">IF(AND(DR$2&gt;$D178,DR$2&lt;=EOMONTH($D178,MatCF)),MIN(DR$77-SUM(DR$92:DR177),$F178-SUM($G178:DQ178)),0)</f>
        <v>0</v>
      </c>
      <c r="DS178" s="203">
        <f ca="1">IF(AND(DS$2&gt;$D178,DS$2&lt;=EOMONTH($D178,MatCF)),MIN(DS$77-SUM(DS$92:DS177),$F178-SUM($G178:DR178)),0)</f>
        <v>0</v>
      </c>
    </row>
    <row r="179" spans="1:123" ht="12.5" x14ac:dyDescent="0.25">
      <c r="A179" s="171">
        <f t="shared" si="682"/>
        <v>87</v>
      </c>
      <c r="B179" s="171"/>
      <c r="C179" s="171"/>
      <c r="D179" s="226">
        <v>51866</v>
      </c>
      <c r="E179" s="171"/>
      <c r="F179" s="203">
        <f ca="1"/>
        <v>0</v>
      </c>
      <c r="G179" s="171"/>
      <c r="H179" s="203">
        <f>IF(AND(H$2&gt;$D179,H$2&lt;=EOMONTH($D179,MatCF)),MIN(H$77-SUM(H$92:H178),$F179-SUM(G179:$G179)),0)</f>
        <v>0</v>
      </c>
      <c r="I179" s="203">
        <f>IF(AND(I$2&gt;$D179,I$2&lt;=EOMONTH($D179,MatCF)),MIN(I$77-SUM(I$92:I178),$F179-SUM($G179:H179)),0)</f>
        <v>0</v>
      </c>
      <c r="J179" s="203">
        <f>IF(AND(J$2&gt;$D179,J$2&lt;=EOMONTH($D179,MatCF)),MIN(J$77-SUM(J$92:J178),$F179-SUM($G179:I179)),0)</f>
        <v>0</v>
      </c>
      <c r="K179" s="203">
        <f>IF(AND(K$2&gt;$D179,K$2&lt;=EOMONTH($D179,MatCF)),MIN(K$77-SUM(K$92:K178),$F179-SUM($G179:J179)),0)</f>
        <v>0</v>
      </c>
      <c r="L179" s="203">
        <f>IF(AND(L$2&gt;$D179,L$2&lt;=EOMONTH($D179,MatCF)),MIN(L$77-SUM(L$92:L178),$F179-SUM($G179:K179)),0)</f>
        <v>0</v>
      </c>
      <c r="M179" s="203">
        <f>IF(AND(M$2&gt;$D179,M$2&lt;=EOMONTH($D179,MatCF)),MIN(M$77-SUM(M$92:M178),$F179-SUM($G179:L179)),0)</f>
        <v>0</v>
      </c>
      <c r="N179" s="203">
        <f>IF(AND(N$2&gt;$D179,N$2&lt;=EOMONTH($D179,MatCF)),MIN(N$77-SUM(N$92:N178),$F179-SUM($G179:M179)),0)</f>
        <v>0</v>
      </c>
      <c r="O179" s="203">
        <f>IF(AND(O$2&gt;$D179,O$2&lt;=EOMONTH($D179,MatCF)),MIN(O$77-SUM(O$92:O178),$F179-SUM($G179:N179)),0)</f>
        <v>0</v>
      </c>
      <c r="P179" s="203">
        <f>IF(AND(P$2&gt;$D179,P$2&lt;=EOMONTH($D179,MatCF)),MIN(P$77-SUM(P$92:P178),$F179-SUM($G179:O179)),0)</f>
        <v>0</v>
      </c>
      <c r="Q179" s="203">
        <f>IF(AND(Q$2&gt;$D179,Q$2&lt;=EOMONTH($D179,MatCF)),MIN(Q$77-SUM(Q$92:Q178),$F179-SUM($G179:P179)),0)</f>
        <v>0</v>
      </c>
      <c r="R179" s="203">
        <f>IF(AND(R$2&gt;$D179,R$2&lt;=EOMONTH($D179,MatCF)),MIN(R$77-SUM(R$92:R178),$F179-SUM($G179:Q179)),0)</f>
        <v>0</v>
      </c>
      <c r="S179" s="203">
        <f>IF(AND(S$2&gt;$D179,S$2&lt;=EOMONTH($D179,MatCF)),MIN(S$77-SUM(S$92:S178),$F179-SUM($G179:R179)),0)</f>
        <v>0</v>
      </c>
      <c r="T179" s="203">
        <f>IF(AND(T$2&gt;$D179,T$2&lt;=EOMONTH($D179,MatCF)),MIN(T$77-SUM(T$92:T178),$F179-SUM($G179:S179)),0)</f>
        <v>0</v>
      </c>
      <c r="U179" s="203">
        <f>IF(AND(U$2&gt;$D179,U$2&lt;=EOMONTH($D179,MatCF)),MIN(U$77-SUM(U$92:U178),$F179-SUM($G179:T179)),0)</f>
        <v>0</v>
      </c>
      <c r="V179" s="203">
        <f>IF(AND(V$2&gt;$D179,V$2&lt;=EOMONTH($D179,MatCF)),MIN(V$77-SUM(V$92:V178),$F179-SUM($G179:U179)),0)</f>
        <v>0</v>
      </c>
      <c r="W179" s="203">
        <f>IF(AND(W$2&gt;$D179,W$2&lt;=EOMONTH($D179,MatCF)),MIN(W$77-SUM(W$92:W178),$F179-SUM($G179:V179)),0)</f>
        <v>0</v>
      </c>
      <c r="X179" s="203">
        <f>IF(AND(X$2&gt;$D179,X$2&lt;=EOMONTH($D179,MatCF)),MIN(X$77-SUM(X$92:X178),$F179-SUM($G179:W179)),0)</f>
        <v>0</v>
      </c>
      <c r="Y179" s="203">
        <f>IF(AND(Y$2&gt;$D179,Y$2&lt;=EOMONTH($D179,MatCF)),MIN(Y$77-SUM(Y$92:Y178),$F179-SUM($G179:X179)),0)</f>
        <v>0</v>
      </c>
      <c r="Z179" s="203">
        <f>IF(AND(Z$2&gt;$D179,Z$2&lt;=EOMONTH($D179,MatCF)),MIN(Z$77-SUM(Z$92:Z178),$F179-SUM($G179:Y179)),0)</f>
        <v>0</v>
      </c>
      <c r="AA179" s="203">
        <f>IF(AND(AA$2&gt;$D179,AA$2&lt;=EOMONTH($D179,MatCF)),MIN(AA$77-SUM(AA$92:AA178),$F179-SUM($G179:Z179)),0)</f>
        <v>0</v>
      </c>
      <c r="AB179" s="203">
        <f>IF(AND(AB$2&gt;$D179,AB$2&lt;=EOMONTH($D179,MatCF)),MIN(AB$77-SUM(AB$92:AB178),$F179-SUM($G179:AA179)),0)</f>
        <v>0</v>
      </c>
      <c r="AC179" s="203">
        <f>IF(AND(AC$2&gt;$D179,AC$2&lt;=EOMONTH($D179,MatCF)),MIN(AC$77-SUM(AC$92:AC178),$F179-SUM($G179:AB179)),0)</f>
        <v>0</v>
      </c>
      <c r="AD179" s="203">
        <f>IF(AND(AD$2&gt;$D179,AD$2&lt;=EOMONTH($D179,MatCF)),MIN(AD$77-SUM(AD$92:AD178),$F179-SUM($G179:AC179)),0)</f>
        <v>0</v>
      </c>
      <c r="AE179" s="203">
        <f>IF(AND(AE$2&gt;$D179,AE$2&lt;=EOMONTH($D179,MatCF)),MIN(AE$77-SUM(AE$92:AE178),$F179-SUM($G179:AD179)),0)</f>
        <v>0</v>
      </c>
      <c r="AF179" s="203">
        <f>IF(AND(AF$2&gt;$D179,AF$2&lt;=EOMONTH($D179,MatCF)),MIN(AF$77-SUM(AF$92:AF178),$F179-SUM($G179:AE179)),0)</f>
        <v>0</v>
      </c>
      <c r="AG179" s="203">
        <f>IF(AND(AG$2&gt;$D179,AG$2&lt;=EOMONTH($D179,MatCF)),MIN(AG$77-SUM(AG$92:AG178),$F179-SUM($G179:AF179)),0)</f>
        <v>0</v>
      </c>
      <c r="AH179" s="203">
        <f>IF(AND(AH$2&gt;$D179,AH$2&lt;=EOMONTH($D179,MatCF)),MIN(AH$77-SUM(AH$92:AH178),$F179-SUM($G179:AG179)),0)</f>
        <v>0</v>
      </c>
      <c r="AI179" s="203">
        <f>IF(AND(AI$2&gt;$D179,AI$2&lt;=EOMONTH($D179,MatCF)),MIN(AI$77-SUM(AI$92:AI178),$F179-SUM($G179:AH179)),0)</f>
        <v>0</v>
      </c>
      <c r="AJ179" s="203">
        <f>IF(AND(AJ$2&gt;$D179,AJ$2&lt;=EOMONTH($D179,MatCF)),MIN(AJ$77-SUM(AJ$92:AJ178),$F179-SUM($G179:AI179)),0)</f>
        <v>0</v>
      </c>
      <c r="AK179" s="203">
        <f>IF(AND(AK$2&gt;$D179,AK$2&lt;=EOMONTH($D179,MatCF)),MIN(AK$77-SUM(AK$92:AK178),$F179-SUM($G179:AJ179)),0)</f>
        <v>0</v>
      </c>
      <c r="AL179" s="203">
        <f>IF(AND(AL$2&gt;$D179,AL$2&lt;=EOMONTH($D179,MatCF)),MIN(AL$77-SUM(AL$92:AL178),$F179-SUM($G179:AK179)),0)</f>
        <v>0</v>
      </c>
      <c r="AM179" s="203">
        <f>IF(AND(AM$2&gt;$D179,AM$2&lt;=EOMONTH($D179,MatCF)),MIN(AM$77-SUM(AM$92:AM178),$F179-SUM($G179:AL179)),0)</f>
        <v>0</v>
      </c>
      <c r="AN179" s="203">
        <f>IF(AND(AN$2&gt;$D179,AN$2&lt;=EOMONTH($D179,MatCF)),MIN(AN$77-SUM(AN$92:AN178),$F179-SUM($G179:AM179)),0)</f>
        <v>0</v>
      </c>
      <c r="AO179" s="203">
        <f>IF(AND(AO$2&gt;$D179,AO$2&lt;=EOMONTH($D179,MatCF)),MIN(AO$77-SUM(AO$92:AO178),$F179-SUM($G179:AN179)),0)</f>
        <v>0</v>
      </c>
      <c r="AP179" s="203">
        <f>IF(AND(AP$2&gt;$D179,AP$2&lt;=EOMONTH($D179,MatCF)),MIN(AP$77-SUM(AP$92:AP178),$F179-SUM($G179:AO179)),0)</f>
        <v>0</v>
      </c>
      <c r="AQ179" s="203">
        <f>IF(AND(AQ$2&gt;$D179,AQ$2&lt;=EOMONTH($D179,MatCF)),MIN(AQ$77-SUM(AQ$92:AQ178),$F179-SUM($G179:AP179)),0)</f>
        <v>0</v>
      </c>
      <c r="AR179" s="203">
        <f>IF(AND(AR$2&gt;$D179,AR$2&lt;=EOMONTH($D179,MatCF)),MIN(AR$77-SUM(AR$92:AR178),$F179-SUM($G179:AQ179)),0)</f>
        <v>0</v>
      </c>
      <c r="AS179" s="203">
        <f>IF(AND(AS$2&gt;$D179,AS$2&lt;=EOMONTH($D179,MatCF)),MIN(AS$77-SUM(AS$92:AS178),$F179-SUM($G179:AR179)),0)</f>
        <v>0</v>
      </c>
      <c r="AT179" s="203">
        <f>IF(AND(AT$2&gt;$D179,AT$2&lt;=EOMONTH($D179,MatCF)),MIN(AT$77-SUM(AT$92:AT178),$F179-SUM($G179:AS179)),0)</f>
        <v>0</v>
      </c>
      <c r="AU179" s="203">
        <f>IF(AND(AU$2&gt;$D179,AU$2&lt;=EOMONTH($D179,MatCF)),MIN(AU$77-SUM(AU$92:AU178),$F179-SUM($G179:AT179)),0)</f>
        <v>0</v>
      </c>
      <c r="AV179" s="203">
        <f>IF(AND(AV$2&gt;$D179,AV$2&lt;=EOMONTH($D179,MatCF)),MIN(AV$77-SUM(AV$92:AV178),$F179-SUM($G179:AU179)),0)</f>
        <v>0</v>
      </c>
      <c r="AW179" s="203">
        <f>IF(AND(AW$2&gt;$D179,AW$2&lt;=EOMONTH($D179,MatCF)),MIN(AW$77-SUM(AW$92:AW178),$F179-SUM($G179:AV179)),0)</f>
        <v>0</v>
      </c>
      <c r="AX179" s="203">
        <f>IF(AND(AX$2&gt;$D179,AX$2&lt;=EOMONTH($D179,MatCF)),MIN(AX$77-SUM(AX$92:AX178),$F179-SUM($G179:AW179)),0)</f>
        <v>0</v>
      </c>
      <c r="AY179" s="203">
        <f>IF(AND(AY$2&gt;$D179,AY$2&lt;=EOMONTH($D179,MatCF)),MIN(AY$77-SUM(AY$92:AY178),$F179-SUM($G179:AX179)),0)</f>
        <v>0</v>
      </c>
      <c r="AZ179" s="203">
        <f>IF(AND(AZ$2&gt;$D179,AZ$2&lt;=EOMONTH($D179,MatCF)),MIN(AZ$77-SUM(AZ$92:AZ178),$F179-SUM($G179:AY179)),0)</f>
        <v>0</v>
      </c>
      <c r="BA179" s="203">
        <f>IF(AND(BA$2&gt;$D179,BA$2&lt;=EOMONTH($D179,MatCF)),MIN(BA$77-SUM(BA$92:BA178),$F179-SUM($G179:AZ179)),0)</f>
        <v>0</v>
      </c>
      <c r="BB179" s="203">
        <f>IF(AND(BB$2&gt;$D179,BB$2&lt;=EOMONTH($D179,MatCF)),MIN(BB$77-SUM(BB$92:BB178),$F179-SUM($G179:BA179)),0)</f>
        <v>0</v>
      </c>
      <c r="BC179" s="203">
        <f>IF(AND(BC$2&gt;$D179,BC$2&lt;=EOMONTH($D179,MatCF)),MIN(BC$77-SUM(BC$92:BC178),$F179-SUM($G179:BB179)),0)</f>
        <v>0</v>
      </c>
      <c r="BD179" s="203">
        <f>IF(AND(BD$2&gt;$D179,BD$2&lt;=EOMONTH($D179,MatCF)),MIN(BD$77-SUM(BD$92:BD178),$F179-SUM($G179:BC179)),0)</f>
        <v>0</v>
      </c>
      <c r="BE179" s="203">
        <f>IF(AND(BE$2&gt;$D179,BE$2&lt;=EOMONTH($D179,MatCF)),MIN(BE$77-SUM(BE$92:BE178),$F179-SUM($G179:BD179)),0)</f>
        <v>0</v>
      </c>
      <c r="BF179" s="203">
        <f>IF(AND(BF$2&gt;$D179,BF$2&lt;=EOMONTH($D179,MatCF)),MIN(BF$77-SUM(BF$92:BF178),$F179-SUM($G179:BE179)),0)</f>
        <v>0</v>
      </c>
      <c r="BG179" s="203">
        <f>IF(AND(BG$2&gt;$D179,BG$2&lt;=EOMONTH($D179,MatCF)),MIN(BG$77-SUM(BG$92:BG178),$F179-SUM($G179:BF179)),0)</f>
        <v>0</v>
      </c>
      <c r="BH179" s="203">
        <f>IF(AND(BH$2&gt;$D179,BH$2&lt;=EOMONTH($D179,MatCF)),MIN(BH$77-SUM(BH$92:BH178),$F179-SUM($G179:BG179)),0)</f>
        <v>0</v>
      </c>
      <c r="BI179" s="203">
        <f>IF(AND(BI$2&gt;$D179,BI$2&lt;=EOMONTH($D179,MatCF)),MIN(BI$77-SUM(BI$92:BI178),$F179-SUM($G179:BH179)),0)</f>
        <v>0</v>
      </c>
      <c r="BJ179" s="203">
        <f>IF(AND(BJ$2&gt;$D179,BJ$2&lt;=EOMONTH($D179,MatCF)),MIN(BJ$77-SUM(BJ$92:BJ178),$F179-SUM($G179:BI179)),0)</f>
        <v>0</v>
      </c>
      <c r="BK179" s="203">
        <f>IF(AND(BK$2&gt;$D179,BK$2&lt;=EOMONTH($D179,MatCF)),MIN(BK$77-SUM(BK$92:BK178),$F179-SUM($G179:BJ179)),0)</f>
        <v>0</v>
      </c>
      <c r="BL179" s="203">
        <f>IF(AND(BL$2&gt;$D179,BL$2&lt;=EOMONTH($D179,MatCF)),MIN(BL$77-SUM(BL$92:BL178),$F179-SUM($G179:BK179)),0)</f>
        <v>0</v>
      </c>
      <c r="BM179" s="203">
        <f>IF(AND(BM$2&gt;$D179,BM$2&lt;=EOMONTH($D179,MatCF)),MIN(BM$77-SUM(BM$92:BM178),$F179-SUM($G179:BL179)),0)</f>
        <v>0</v>
      </c>
      <c r="BN179" s="203">
        <f>IF(AND(BN$2&gt;$D179,BN$2&lt;=EOMONTH($D179,MatCF)),MIN(BN$77-SUM(BN$92:BN178),$F179-SUM($G179:BM179)),0)</f>
        <v>0</v>
      </c>
      <c r="BO179" s="203">
        <f>IF(AND(BO$2&gt;$D179,BO$2&lt;=EOMONTH($D179,MatCF)),MIN(BO$77-SUM(BO$92:BO178),$F179-SUM($G179:BN179)),0)</f>
        <v>0</v>
      </c>
      <c r="BP179" s="203">
        <f>IF(AND(BP$2&gt;$D179,BP$2&lt;=EOMONTH($D179,MatCF)),MIN(BP$77-SUM(BP$92:BP178),$F179-SUM($G179:BO179)),0)</f>
        <v>0</v>
      </c>
      <c r="BQ179" s="203">
        <f>IF(AND(BQ$2&gt;$D179,BQ$2&lt;=EOMONTH($D179,MatCF)),MIN(BQ$77-SUM(BQ$92:BQ178),$F179-SUM($G179:BP179)),0)</f>
        <v>0</v>
      </c>
      <c r="BR179" s="203">
        <f>IF(AND(BR$2&gt;$D179,BR$2&lt;=EOMONTH($D179,MatCF)),MIN(BR$77-SUM(BR$92:BR178),$F179-SUM($G179:BQ179)),0)</f>
        <v>0</v>
      </c>
      <c r="BS179" s="203">
        <f>IF(AND(BS$2&gt;$D179,BS$2&lt;=EOMONTH($D179,MatCF)),MIN(BS$77-SUM(BS$92:BS178),$F179-SUM($G179:BR179)),0)</f>
        <v>0</v>
      </c>
      <c r="BT179" s="203">
        <f>IF(AND(BT$2&gt;$D179,BT$2&lt;=EOMONTH($D179,MatCF)),MIN(BT$77-SUM(BT$92:BT178),$F179-SUM($G179:BS179)),0)</f>
        <v>0</v>
      </c>
      <c r="BU179" s="203">
        <f>IF(AND(BU$2&gt;$D179,BU$2&lt;=EOMONTH($D179,MatCF)),MIN(BU$77-SUM(BU$92:BU178),$F179-SUM($G179:BT179)),0)</f>
        <v>0</v>
      </c>
      <c r="BV179" s="203">
        <f>IF(AND(BV$2&gt;$D179,BV$2&lt;=EOMONTH($D179,MatCF)),MIN(BV$77-SUM(BV$92:BV178),$F179-SUM($G179:BU179)),0)</f>
        <v>0</v>
      </c>
      <c r="BW179" s="203">
        <f>IF(AND(BW$2&gt;$D179,BW$2&lt;=EOMONTH($D179,MatCF)),MIN(BW$77-SUM(BW$92:BW178),$F179-SUM($G179:BV179)),0)</f>
        <v>0</v>
      </c>
      <c r="BX179" s="203">
        <f>IF(AND(BX$2&gt;$D179,BX$2&lt;=EOMONTH($D179,MatCF)),MIN(BX$77-SUM(BX$92:BX178),$F179-SUM($G179:BW179)),0)</f>
        <v>0</v>
      </c>
      <c r="BY179" s="203">
        <f>IF(AND(BY$2&gt;$D179,BY$2&lt;=EOMONTH($D179,MatCF)),MIN(BY$77-SUM(BY$92:BY178),$F179-SUM($G179:BX179)),0)</f>
        <v>0</v>
      </c>
      <c r="BZ179" s="203">
        <f>IF(AND(BZ$2&gt;$D179,BZ$2&lt;=EOMONTH($D179,MatCF)),MIN(BZ$77-SUM(BZ$92:BZ178),$F179-SUM($G179:BY179)),0)</f>
        <v>0</v>
      </c>
      <c r="CA179" s="203">
        <f>IF(AND(CA$2&gt;$D179,CA$2&lt;=EOMONTH($D179,MatCF)),MIN(CA$77-SUM(CA$92:CA178),$F179-SUM($G179:BZ179)),0)</f>
        <v>0</v>
      </c>
      <c r="CB179" s="203">
        <f>IF(AND(CB$2&gt;$D179,CB$2&lt;=EOMONTH($D179,MatCF)),MIN(CB$77-SUM(CB$92:CB178),$F179-SUM($G179:CA179)),0)</f>
        <v>0</v>
      </c>
      <c r="CC179" s="203">
        <f>IF(AND(CC$2&gt;$D179,CC$2&lt;=EOMONTH($D179,MatCF)),MIN(CC$77-SUM(CC$92:CC178),$F179-SUM($G179:CB179)),0)</f>
        <v>0</v>
      </c>
      <c r="CD179" s="203">
        <f>IF(AND(CD$2&gt;$D179,CD$2&lt;=EOMONTH($D179,MatCF)),MIN(CD$77-SUM(CD$92:CD178),$F179-SUM($G179:CC179)),0)</f>
        <v>0</v>
      </c>
      <c r="CE179" s="203">
        <f>IF(AND(CE$2&gt;$D179,CE$2&lt;=EOMONTH($D179,MatCF)),MIN(CE$77-SUM(CE$92:CE178),$F179-SUM($G179:CD179)),0)</f>
        <v>0</v>
      </c>
      <c r="CF179" s="203">
        <f>IF(AND(CF$2&gt;$D179,CF$2&lt;=EOMONTH($D179,MatCF)),MIN(CF$77-SUM(CF$92:CF178),$F179-SUM($G179:CE179)),0)</f>
        <v>0</v>
      </c>
      <c r="CG179" s="203">
        <f>IF(AND(CG$2&gt;$D179,CG$2&lt;=EOMONTH($D179,MatCF)),MIN(CG$77-SUM(CG$92:CG178),$F179-SUM($G179:CF179)),0)</f>
        <v>0</v>
      </c>
      <c r="CH179" s="203">
        <f>IF(AND(CH$2&gt;$D179,CH$2&lt;=EOMONTH($D179,MatCF)),MIN(CH$77-SUM(CH$92:CH178),$F179-SUM($G179:CG179)),0)</f>
        <v>0</v>
      </c>
      <c r="CI179" s="203">
        <f>IF(AND(CI$2&gt;$D179,CI$2&lt;=EOMONTH($D179,MatCF)),MIN(CI$77-SUM(CI$92:CI178),$F179-SUM($G179:CH179)),0)</f>
        <v>0</v>
      </c>
      <c r="CJ179" s="203">
        <f>IF(AND(CJ$2&gt;$D179,CJ$2&lt;=EOMONTH($D179,MatCF)),MIN(CJ$77-SUM(CJ$92:CJ178),$F179-SUM($G179:CI179)),0)</f>
        <v>0</v>
      </c>
      <c r="CK179" s="203">
        <f>IF(AND(CK$2&gt;$D179,CK$2&lt;=EOMONTH($D179,MatCF)),MIN(CK$77-SUM(CK$92:CK178),$F179-SUM($G179:CJ179)),0)</f>
        <v>0</v>
      </c>
      <c r="CL179" s="203">
        <f>IF(AND(CL$2&gt;$D179,CL$2&lt;=EOMONTH($D179,MatCF)),MIN(CL$77-SUM(CL$92:CL178),$F179-SUM($G179:CK179)),0)</f>
        <v>0</v>
      </c>
      <c r="CM179" s="203">
        <f>IF(AND(CM$2&gt;$D179,CM$2&lt;=EOMONTH($D179,MatCF)),MIN(CM$77-SUM(CM$92:CM178),$F179-SUM($G179:CL179)),0)</f>
        <v>0</v>
      </c>
      <c r="CN179" s="203">
        <f>IF(AND(CN$2&gt;$D179,CN$2&lt;=EOMONTH($D179,MatCF)),MIN(CN$77-SUM(CN$92:CN178),$F179-SUM($G179:CM179)),0)</f>
        <v>0</v>
      </c>
      <c r="CO179" s="203">
        <f>IF(AND(CO$2&gt;$D179,CO$2&lt;=EOMONTH($D179,MatCF)),MIN(CO$77-SUM(CO$92:CO178),$F179-SUM($G179:CN179)),0)</f>
        <v>0</v>
      </c>
      <c r="CP179" s="203">
        <f>IF(AND(CP$2&gt;$D179,CP$2&lt;=EOMONTH($D179,MatCF)),MIN(CP$77-SUM(CP$92:CP178),$F179-SUM($G179:CO179)),0)</f>
        <v>0</v>
      </c>
      <c r="CQ179" s="203">
        <f ca="1">IF(AND(CQ$2&gt;$D179,CQ$2&lt;=EOMONTH($D179,MatCF)),MIN(CQ$77-SUM(CQ$92:CQ178),$F179-SUM($G179:CP179)),0)</f>
        <v>0</v>
      </c>
      <c r="CR179" s="203">
        <f ca="1">IF(AND(CR$2&gt;$D179,CR$2&lt;=EOMONTH($D179,MatCF)),MIN(CR$77-SUM(CR$92:CR178),$F179-SUM($G179:CQ179)),0)</f>
        <v>0</v>
      </c>
      <c r="CS179" s="203">
        <f ca="1">IF(AND(CS$2&gt;$D179,CS$2&lt;=EOMONTH($D179,MatCF)),MIN(CS$77-SUM(CS$92:CS178),$F179-SUM($G179:CR179)),0)</f>
        <v>0</v>
      </c>
      <c r="CT179" s="203">
        <f ca="1">IF(AND(CT$2&gt;$D179,CT$2&lt;=EOMONTH($D179,MatCF)),MIN(CT$77-SUM(CT$92:CT178),$F179-SUM($G179:CS179)),0)</f>
        <v>0</v>
      </c>
      <c r="CU179" s="203">
        <f ca="1">IF(AND(CU$2&gt;$D179,CU$2&lt;=EOMONTH($D179,MatCF)),MIN(CU$77-SUM(CU$92:CU178),$F179-SUM($G179:CT179)),0)</f>
        <v>0</v>
      </c>
      <c r="CV179" s="203">
        <f ca="1">IF(AND(CV$2&gt;$D179,CV$2&lt;=EOMONTH($D179,MatCF)),MIN(CV$77-SUM(CV$92:CV178),$F179-SUM($G179:CU179)),0)</f>
        <v>0</v>
      </c>
      <c r="CW179" s="203">
        <f ca="1">IF(AND(CW$2&gt;$D179,CW$2&lt;=EOMONTH($D179,MatCF)),MIN(CW$77-SUM(CW$92:CW178),$F179-SUM($G179:CV179)),0)</f>
        <v>0</v>
      </c>
      <c r="CX179" s="203">
        <f ca="1">IF(AND(CX$2&gt;$D179,CX$2&lt;=EOMONTH($D179,MatCF)),MIN(CX$77-SUM(CX$92:CX178),$F179-SUM($G179:CW179)),0)</f>
        <v>0</v>
      </c>
      <c r="CY179" s="203">
        <f ca="1">IF(AND(CY$2&gt;$D179,CY$2&lt;=EOMONTH($D179,MatCF)),MIN(CY$77-SUM(CY$92:CY178),$F179-SUM($G179:CX179)),0)</f>
        <v>0</v>
      </c>
      <c r="CZ179" s="203">
        <f ca="1">IF(AND(CZ$2&gt;$D179,CZ$2&lt;=EOMONTH($D179,MatCF)),MIN(CZ$77-SUM(CZ$92:CZ178),$F179-SUM($G179:CY179)),0)</f>
        <v>0</v>
      </c>
      <c r="DA179" s="203">
        <f ca="1">IF(AND(DA$2&gt;$D179,DA$2&lt;=EOMONTH($D179,MatCF)),MIN(DA$77-SUM(DA$92:DA178),$F179-SUM($G179:CZ179)),0)</f>
        <v>0</v>
      </c>
      <c r="DB179" s="203">
        <f ca="1">IF(AND(DB$2&gt;$D179,DB$2&lt;=EOMONTH($D179,MatCF)),MIN(DB$77-SUM(DB$92:DB178),$F179-SUM($G179:DA179)),0)</f>
        <v>0</v>
      </c>
      <c r="DC179" s="203">
        <f ca="1">IF(AND(DC$2&gt;$D179,DC$2&lt;=EOMONTH($D179,MatCF)),MIN(DC$77-SUM(DC$92:DC178),$F179-SUM($G179:DB179)),0)</f>
        <v>0</v>
      </c>
      <c r="DD179" s="203">
        <f ca="1">IF(AND(DD$2&gt;$D179,DD$2&lt;=EOMONTH($D179,MatCF)),MIN(DD$77-SUM(DD$92:DD178),$F179-SUM($G179:DC179)),0)</f>
        <v>0</v>
      </c>
      <c r="DE179" s="203">
        <f ca="1">IF(AND(DE$2&gt;$D179,DE$2&lt;=EOMONTH($D179,MatCF)),MIN(DE$77-SUM(DE$92:DE178),$F179-SUM($G179:DD179)),0)</f>
        <v>0</v>
      </c>
      <c r="DF179" s="203">
        <f ca="1">IF(AND(DF$2&gt;$D179,DF$2&lt;=EOMONTH($D179,MatCF)),MIN(DF$77-SUM(DF$92:DF178),$F179-SUM($G179:DE179)),0)</f>
        <v>0</v>
      </c>
      <c r="DG179" s="203">
        <f ca="1">IF(AND(DG$2&gt;$D179,DG$2&lt;=EOMONTH($D179,MatCF)),MIN(DG$77-SUM(DG$92:DG178),$F179-SUM($G179:DF179)),0)</f>
        <v>0</v>
      </c>
      <c r="DH179" s="203">
        <f ca="1">IF(AND(DH$2&gt;$D179,DH$2&lt;=EOMONTH($D179,MatCF)),MIN(DH$77-SUM(DH$92:DH178),$F179-SUM($G179:DG179)),0)</f>
        <v>0</v>
      </c>
      <c r="DI179" s="203">
        <f ca="1">IF(AND(DI$2&gt;$D179,DI$2&lt;=EOMONTH($D179,MatCF)),MIN(DI$77-SUM(DI$92:DI178),$F179-SUM($G179:DH179)),0)</f>
        <v>0</v>
      </c>
      <c r="DJ179" s="203">
        <f ca="1">IF(AND(DJ$2&gt;$D179,DJ$2&lt;=EOMONTH($D179,MatCF)),MIN(DJ$77-SUM(DJ$92:DJ178),$F179-SUM($G179:DI179)),0)</f>
        <v>0</v>
      </c>
      <c r="DK179" s="203">
        <f ca="1">IF(AND(DK$2&gt;$D179,DK$2&lt;=EOMONTH($D179,MatCF)),MIN(DK$77-SUM(DK$92:DK178),$F179-SUM($G179:DJ179)),0)</f>
        <v>0</v>
      </c>
      <c r="DL179" s="203">
        <f ca="1">IF(AND(DL$2&gt;$D179,DL$2&lt;=EOMONTH($D179,MatCF)),MIN(DL$77-SUM(DL$92:DL178),$F179-SUM($G179:DK179)),0)</f>
        <v>0</v>
      </c>
      <c r="DM179" s="203">
        <f ca="1">IF(AND(DM$2&gt;$D179,DM$2&lt;=EOMONTH($D179,MatCF)),MIN(DM$77-SUM(DM$92:DM178),$F179-SUM($G179:DL179)),0)</f>
        <v>0</v>
      </c>
      <c r="DN179" s="203">
        <f ca="1">IF(AND(DN$2&gt;$D179,DN$2&lt;=EOMONTH($D179,MatCF)),MIN(DN$77-SUM(DN$92:DN178),$F179-SUM($G179:DM179)),0)</f>
        <v>0</v>
      </c>
      <c r="DO179" s="203">
        <f ca="1">IF(AND(DO$2&gt;$D179,DO$2&lt;=EOMONTH($D179,MatCF)),MIN(DO$77-SUM(DO$92:DO178),$F179-SUM($G179:DN179)),0)</f>
        <v>0</v>
      </c>
      <c r="DP179" s="203">
        <f ca="1">IF(AND(DP$2&gt;$D179,DP$2&lt;=EOMONTH($D179,MatCF)),MIN(DP$77-SUM(DP$92:DP178),$F179-SUM($G179:DO179)),0)</f>
        <v>0</v>
      </c>
      <c r="DQ179" s="203">
        <f ca="1">IF(AND(DQ$2&gt;$D179,DQ$2&lt;=EOMONTH($D179,MatCF)),MIN(DQ$77-SUM(DQ$92:DQ178),$F179-SUM($G179:DP179)),0)</f>
        <v>0</v>
      </c>
      <c r="DR179" s="203">
        <f ca="1">IF(AND(DR$2&gt;$D179,DR$2&lt;=EOMONTH($D179,MatCF)),MIN(DR$77-SUM(DR$92:DR178),$F179-SUM($G179:DQ179)),0)</f>
        <v>0</v>
      </c>
      <c r="DS179" s="203">
        <f ca="1">IF(AND(DS$2&gt;$D179,DS$2&lt;=EOMONTH($D179,MatCF)),MIN(DS$77-SUM(DS$92:DS178),$F179-SUM($G179:DR179)),0)</f>
        <v>0</v>
      </c>
    </row>
    <row r="180" spans="1:123" ht="12.5" x14ac:dyDescent="0.25">
      <c r="A180" s="171">
        <f t="shared" si="682"/>
        <v>88</v>
      </c>
      <c r="B180" s="171"/>
      <c r="C180" s="171"/>
      <c r="D180" s="226">
        <v>51956</v>
      </c>
      <c r="E180" s="171"/>
      <c r="F180" s="203">
        <f ca="1"/>
        <v>0</v>
      </c>
      <c r="G180" s="171"/>
      <c r="H180" s="203">
        <f>IF(AND(H$2&gt;$D180,H$2&lt;=EOMONTH($D180,MatCF)),MIN(H$77-SUM(H$92:H179),$F180-SUM(G180:$G180)),0)</f>
        <v>0</v>
      </c>
      <c r="I180" s="203">
        <f>IF(AND(I$2&gt;$D180,I$2&lt;=EOMONTH($D180,MatCF)),MIN(I$77-SUM(I$92:I179),$F180-SUM($G180:H180)),0)</f>
        <v>0</v>
      </c>
      <c r="J180" s="203">
        <f>IF(AND(J$2&gt;$D180,J$2&lt;=EOMONTH($D180,MatCF)),MIN(J$77-SUM(J$92:J179),$F180-SUM($G180:I180)),0)</f>
        <v>0</v>
      </c>
      <c r="K180" s="203">
        <f>IF(AND(K$2&gt;$D180,K$2&lt;=EOMONTH($D180,MatCF)),MIN(K$77-SUM(K$92:K179),$F180-SUM($G180:J180)),0)</f>
        <v>0</v>
      </c>
      <c r="L180" s="203">
        <f>IF(AND(L$2&gt;$D180,L$2&lt;=EOMONTH($D180,MatCF)),MIN(L$77-SUM(L$92:L179),$F180-SUM($G180:K180)),0)</f>
        <v>0</v>
      </c>
      <c r="M180" s="203">
        <f>IF(AND(M$2&gt;$D180,M$2&lt;=EOMONTH($D180,MatCF)),MIN(M$77-SUM(M$92:M179),$F180-SUM($G180:L180)),0)</f>
        <v>0</v>
      </c>
      <c r="N180" s="203">
        <f>IF(AND(N$2&gt;$D180,N$2&lt;=EOMONTH($D180,MatCF)),MIN(N$77-SUM(N$92:N179),$F180-SUM($G180:M180)),0)</f>
        <v>0</v>
      </c>
      <c r="O180" s="203">
        <f>IF(AND(O$2&gt;$D180,O$2&lt;=EOMONTH($D180,MatCF)),MIN(O$77-SUM(O$92:O179),$F180-SUM($G180:N180)),0)</f>
        <v>0</v>
      </c>
      <c r="P180" s="203">
        <f>IF(AND(P$2&gt;$D180,P$2&lt;=EOMONTH($D180,MatCF)),MIN(P$77-SUM(P$92:P179),$F180-SUM($G180:O180)),0)</f>
        <v>0</v>
      </c>
      <c r="Q180" s="203">
        <f>IF(AND(Q$2&gt;$D180,Q$2&lt;=EOMONTH($D180,MatCF)),MIN(Q$77-SUM(Q$92:Q179),$F180-SUM($G180:P180)),0)</f>
        <v>0</v>
      </c>
      <c r="R180" s="203">
        <f>IF(AND(R$2&gt;$D180,R$2&lt;=EOMONTH($D180,MatCF)),MIN(R$77-SUM(R$92:R179),$F180-SUM($G180:Q180)),0)</f>
        <v>0</v>
      </c>
      <c r="S180" s="203">
        <f>IF(AND(S$2&gt;$D180,S$2&lt;=EOMONTH($D180,MatCF)),MIN(S$77-SUM(S$92:S179),$F180-SUM($G180:R180)),0)</f>
        <v>0</v>
      </c>
      <c r="T180" s="203">
        <f>IF(AND(T$2&gt;$D180,T$2&lt;=EOMONTH($D180,MatCF)),MIN(T$77-SUM(T$92:T179),$F180-SUM($G180:S180)),0)</f>
        <v>0</v>
      </c>
      <c r="U180" s="203">
        <f>IF(AND(U$2&gt;$D180,U$2&lt;=EOMONTH($D180,MatCF)),MIN(U$77-SUM(U$92:U179),$F180-SUM($G180:T180)),0)</f>
        <v>0</v>
      </c>
      <c r="V180" s="203">
        <f>IF(AND(V$2&gt;$D180,V$2&lt;=EOMONTH($D180,MatCF)),MIN(V$77-SUM(V$92:V179),$F180-SUM($G180:U180)),0)</f>
        <v>0</v>
      </c>
      <c r="W180" s="203">
        <f>IF(AND(W$2&gt;$D180,W$2&lt;=EOMONTH($D180,MatCF)),MIN(W$77-SUM(W$92:W179),$F180-SUM($G180:V180)),0)</f>
        <v>0</v>
      </c>
      <c r="X180" s="203">
        <f>IF(AND(X$2&gt;$D180,X$2&lt;=EOMONTH($D180,MatCF)),MIN(X$77-SUM(X$92:X179),$F180-SUM($G180:W180)),0)</f>
        <v>0</v>
      </c>
      <c r="Y180" s="203">
        <f>IF(AND(Y$2&gt;$D180,Y$2&lt;=EOMONTH($D180,MatCF)),MIN(Y$77-SUM(Y$92:Y179),$F180-SUM($G180:X180)),0)</f>
        <v>0</v>
      </c>
      <c r="Z180" s="203">
        <f>IF(AND(Z$2&gt;$D180,Z$2&lt;=EOMONTH($D180,MatCF)),MIN(Z$77-SUM(Z$92:Z179),$F180-SUM($G180:Y180)),0)</f>
        <v>0</v>
      </c>
      <c r="AA180" s="203">
        <f>IF(AND(AA$2&gt;$D180,AA$2&lt;=EOMONTH($D180,MatCF)),MIN(AA$77-SUM(AA$92:AA179),$F180-SUM($G180:Z180)),0)</f>
        <v>0</v>
      </c>
      <c r="AB180" s="203">
        <f>IF(AND(AB$2&gt;$D180,AB$2&lt;=EOMONTH($D180,MatCF)),MIN(AB$77-SUM(AB$92:AB179),$F180-SUM($G180:AA180)),0)</f>
        <v>0</v>
      </c>
      <c r="AC180" s="203">
        <f>IF(AND(AC$2&gt;$D180,AC$2&lt;=EOMONTH($D180,MatCF)),MIN(AC$77-SUM(AC$92:AC179),$F180-SUM($G180:AB180)),0)</f>
        <v>0</v>
      </c>
      <c r="AD180" s="203">
        <f>IF(AND(AD$2&gt;$D180,AD$2&lt;=EOMONTH($D180,MatCF)),MIN(AD$77-SUM(AD$92:AD179),$F180-SUM($G180:AC180)),0)</f>
        <v>0</v>
      </c>
      <c r="AE180" s="203">
        <f>IF(AND(AE$2&gt;$D180,AE$2&lt;=EOMONTH($D180,MatCF)),MIN(AE$77-SUM(AE$92:AE179),$F180-SUM($G180:AD180)),0)</f>
        <v>0</v>
      </c>
      <c r="AF180" s="203">
        <f>IF(AND(AF$2&gt;$D180,AF$2&lt;=EOMONTH($D180,MatCF)),MIN(AF$77-SUM(AF$92:AF179),$F180-SUM($G180:AE180)),0)</f>
        <v>0</v>
      </c>
      <c r="AG180" s="203">
        <f>IF(AND(AG$2&gt;$D180,AG$2&lt;=EOMONTH($D180,MatCF)),MIN(AG$77-SUM(AG$92:AG179),$F180-SUM($G180:AF180)),0)</f>
        <v>0</v>
      </c>
      <c r="AH180" s="203">
        <f>IF(AND(AH$2&gt;$D180,AH$2&lt;=EOMONTH($D180,MatCF)),MIN(AH$77-SUM(AH$92:AH179),$F180-SUM($G180:AG180)),0)</f>
        <v>0</v>
      </c>
      <c r="AI180" s="203">
        <f>IF(AND(AI$2&gt;$D180,AI$2&lt;=EOMONTH($D180,MatCF)),MIN(AI$77-SUM(AI$92:AI179),$F180-SUM($G180:AH180)),0)</f>
        <v>0</v>
      </c>
      <c r="AJ180" s="203">
        <f>IF(AND(AJ$2&gt;$D180,AJ$2&lt;=EOMONTH($D180,MatCF)),MIN(AJ$77-SUM(AJ$92:AJ179),$F180-SUM($G180:AI180)),0)</f>
        <v>0</v>
      </c>
      <c r="AK180" s="203">
        <f>IF(AND(AK$2&gt;$D180,AK$2&lt;=EOMONTH($D180,MatCF)),MIN(AK$77-SUM(AK$92:AK179),$F180-SUM($G180:AJ180)),0)</f>
        <v>0</v>
      </c>
      <c r="AL180" s="203">
        <f>IF(AND(AL$2&gt;$D180,AL$2&lt;=EOMONTH($D180,MatCF)),MIN(AL$77-SUM(AL$92:AL179),$F180-SUM($G180:AK180)),0)</f>
        <v>0</v>
      </c>
      <c r="AM180" s="203">
        <f>IF(AND(AM$2&gt;$D180,AM$2&lt;=EOMONTH($D180,MatCF)),MIN(AM$77-SUM(AM$92:AM179),$F180-SUM($G180:AL180)),0)</f>
        <v>0</v>
      </c>
      <c r="AN180" s="203">
        <f>IF(AND(AN$2&gt;$D180,AN$2&lt;=EOMONTH($D180,MatCF)),MIN(AN$77-SUM(AN$92:AN179),$F180-SUM($G180:AM180)),0)</f>
        <v>0</v>
      </c>
      <c r="AO180" s="203">
        <f>IF(AND(AO$2&gt;$D180,AO$2&lt;=EOMONTH($D180,MatCF)),MIN(AO$77-SUM(AO$92:AO179),$F180-SUM($G180:AN180)),0)</f>
        <v>0</v>
      </c>
      <c r="AP180" s="203">
        <f>IF(AND(AP$2&gt;$D180,AP$2&lt;=EOMONTH($D180,MatCF)),MIN(AP$77-SUM(AP$92:AP179),$F180-SUM($G180:AO180)),0)</f>
        <v>0</v>
      </c>
      <c r="AQ180" s="203">
        <f>IF(AND(AQ$2&gt;$D180,AQ$2&lt;=EOMONTH($D180,MatCF)),MIN(AQ$77-SUM(AQ$92:AQ179),$F180-SUM($G180:AP180)),0)</f>
        <v>0</v>
      </c>
      <c r="AR180" s="203">
        <f>IF(AND(AR$2&gt;$D180,AR$2&lt;=EOMONTH($D180,MatCF)),MIN(AR$77-SUM(AR$92:AR179),$F180-SUM($G180:AQ180)),0)</f>
        <v>0</v>
      </c>
      <c r="AS180" s="203">
        <f>IF(AND(AS$2&gt;$D180,AS$2&lt;=EOMONTH($D180,MatCF)),MIN(AS$77-SUM(AS$92:AS179),$F180-SUM($G180:AR180)),0)</f>
        <v>0</v>
      </c>
      <c r="AT180" s="203">
        <f>IF(AND(AT$2&gt;$D180,AT$2&lt;=EOMONTH($D180,MatCF)),MIN(AT$77-SUM(AT$92:AT179),$F180-SUM($G180:AS180)),0)</f>
        <v>0</v>
      </c>
      <c r="AU180" s="203">
        <f>IF(AND(AU$2&gt;$D180,AU$2&lt;=EOMONTH($D180,MatCF)),MIN(AU$77-SUM(AU$92:AU179),$F180-SUM($G180:AT180)),0)</f>
        <v>0</v>
      </c>
      <c r="AV180" s="203">
        <f>IF(AND(AV$2&gt;$D180,AV$2&lt;=EOMONTH($D180,MatCF)),MIN(AV$77-SUM(AV$92:AV179),$F180-SUM($G180:AU180)),0)</f>
        <v>0</v>
      </c>
      <c r="AW180" s="203">
        <f>IF(AND(AW$2&gt;$D180,AW$2&lt;=EOMONTH($D180,MatCF)),MIN(AW$77-SUM(AW$92:AW179),$F180-SUM($G180:AV180)),0)</f>
        <v>0</v>
      </c>
      <c r="AX180" s="203">
        <f>IF(AND(AX$2&gt;$D180,AX$2&lt;=EOMONTH($D180,MatCF)),MIN(AX$77-SUM(AX$92:AX179),$F180-SUM($G180:AW180)),0)</f>
        <v>0</v>
      </c>
      <c r="AY180" s="203">
        <f>IF(AND(AY$2&gt;$D180,AY$2&lt;=EOMONTH($D180,MatCF)),MIN(AY$77-SUM(AY$92:AY179),$F180-SUM($G180:AX180)),0)</f>
        <v>0</v>
      </c>
      <c r="AZ180" s="203">
        <f>IF(AND(AZ$2&gt;$D180,AZ$2&lt;=EOMONTH($D180,MatCF)),MIN(AZ$77-SUM(AZ$92:AZ179),$F180-SUM($G180:AY180)),0)</f>
        <v>0</v>
      </c>
      <c r="BA180" s="203">
        <f>IF(AND(BA$2&gt;$D180,BA$2&lt;=EOMONTH($D180,MatCF)),MIN(BA$77-SUM(BA$92:BA179),$F180-SUM($G180:AZ180)),0)</f>
        <v>0</v>
      </c>
      <c r="BB180" s="203">
        <f>IF(AND(BB$2&gt;$D180,BB$2&lt;=EOMONTH($D180,MatCF)),MIN(BB$77-SUM(BB$92:BB179),$F180-SUM($G180:BA180)),0)</f>
        <v>0</v>
      </c>
      <c r="BC180" s="203">
        <f>IF(AND(BC$2&gt;$D180,BC$2&lt;=EOMONTH($D180,MatCF)),MIN(BC$77-SUM(BC$92:BC179),$F180-SUM($G180:BB180)),0)</f>
        <v>0</v>
      </c>
      <c r="BD180" s="203">
        <f>IF(AND(BD$2&gt;$D180,BD$2&lt;=EOMONTH($D180,MatCF)),MIN(BD$77-SUM(BD$92:BD179),$F180-SUM($G180:BC180)),0)</f>
        <v>0</v>
      </c>
      <c r="BE180" s="203">
        <f>IF(AND(BE$2&gt;$D180,BE$2&lt;=EOMONTH($D180,MatCF)),MIN(BE$77-SUM(BE$92:BE179),$F180-SUM($G180:BD180)),0)</f>
        <v>0</v>
      </c>
      <c r="BF180" s="203">
        <f>IF(AND(BF$2&gt;$D180,BF$2&lt;=EOMONTH($D180,MatCF)),MIN(BF$77-SUM(BF$92:BF179),$F180-SUM($G180:BE180)),0)</f>
        <v>0</v>
      </c>
      <c r="BG180" s="203">
        <f>IF(AND(BG$2&gt;$D180,BG$2&lt;=EOMONTH($D180,MatCF)),MIN(BG$77-SUM(BG$92:BG179),$F180-SUM($G180:BF180)),0)</f>
        <v>0</v>
      </c>
      <c r="BH180" s="203">
        <f>IF(AND(BH$2&gt;$D180,BH$2&lt;=EOMONTH($D180,MatCF)),MIN(BH$77-SUM(BH$92:BH179),$F180-SUM($G180:BG180)),0)</f>
        <v>0</v>
      </c>
      <c r="BI180" s="203">
        <f>IF(AND(BI$2&gt;$D180,BI$2&lt;=EOMONTH($D180,MatCF)),MIN(BI$77-SUM(BI$92:BI179),$F180-SUM($G180:BH180)),0)</f>
        <v>0</v>
      </c>
      <c r="BJ180" s="203">
        <f>IF(AND(BJ$2&gt;$D180,BJ$2&lt;=EOMONTH($D180,MatCF)),MIN(BJ$77-SUM(BJ$92:BJ179),$F180-SUM($G180:BI180)),0)</f>
        <v>0</v>
      </c>
      <c r="BK180" s="203">
        <f>IF(AND(BK$2&gt;$D180,BK$2&lt;=EOMONTH($D180,MatCF)),MIN(BK$77-SUM(BK$92:BK179),$F180-SUM($G180:BJ180)),0)</f>
        <v>0</v>
      </c>
      <c r="BL180" s="203">
        <f>IF(AND(BL$2&gt;$D180,BL$2&lt;=EOMONTH($D180,MatCF)),MIN(BL$77-SUM(BL$92:BL179),$F180-SUM($G180:BK180)),0)</f>
        <v>0</v>
      </c>
      <c r="BM180" s="203">
        <f>IF(AND(BM$2&gt;$D180,BM$2&lt;=EOMONTH($D180,MatCF)),MIN(BM$77-SUM(BM$92:BM179),$F180-SUM($G180:BL180)),0)</f>
        <v>0</v>
      </c>
      <c r="BN180" s="203">
        <f>IF(AND(BN$2&gt;$D180,BN$2&lt;=EOMONTH($D180,MatCF)),MIN(BN$77-SUM(BN$92:BN179),$F180-SUM($G180:BM180)),0)</f>
        <v>0</v>
      </c>
      <c r="BO180" s="203">
        <f>IF(AND(BO$2&gt;$D180,BO$2&lt;=EOMONTH($D180,MatCF)),MIN(BO$77-SUM(BO$92:BO179),$F180-SUM($G180:BN180)),0)</f>
        <v>0</v>
      </c>
      <c r="BP180" s="203">
        <f>IF(AND(BP$2&gt;$D180,BP$2&lt;=EOMONTH($D180,MatCF)),MIN(BP$77-SUM(BP$92:BP179),$F180-SUM($G180:BO180)),0)</f>
        <v>0</v>
      </c>
      <c r="BQ180" s="203">
        <f>IF(AND(BQ$2&gt;$D180,BQ$2&lt;=EOMONTH($D180,MatCF)),MIN(BQ$77-SUM(BQ$92:BQ179),$F180-SUM($G180:BP180)),0)</f>
        <v>0</v>
      </c>
      <c r="BR180" s="203">
        <f>IF(AND(BR$2&gt;$D180,BR$2&lt;=EOMONTH($D180,MatCF)),MIN(BR$77-SUM(BR$92:BR179),$F180-SUM($G180:BQ180)),0)</f>
        <v>0</v>
      </c>
      <c r="BS180" s="203">
        <f>IF(AND(BS$2&gt;$D180,BS$2&lt;=EOMONTH($D180,MatCF)),MIN(BS$77-SUM(BS$92:BS179),$F180-SUM($G180:BR180)),0)</f>
        <v>0</v>
      </c>
      <c r="BT180" s="203">
        <f>IF(AND(BT$2&gt;$D180,BT$2&lt;=EOMONTH($D180,MatCF)),MIN(BT$77-SUM(BT$92:BT179),$F180-SUM($G180:BS180)),0)</f>
        <v>0</v>
      </c>
      <c r="BU180" s="203">
        <f>IF(AND(BU$2&gt;$D180,BU$2&lt;=EOMONTH($D180,MatCF)),MIN(BU$77-SUM(BU$92:BU179),$F180-SUM($G180:BT180)),0)</f>
        <v>0</v>
      </c>
      <c r="BV180" s="203">
        <f>IF(AND(BV$2&gt;$D180,BV$2&lt;=EOMONTH($D180,MatCF)),MIN(BV$77-SUM(BV$92:BV179),$F180-SUM($G180:BU180)),0)</f>
        <v>0</v>
      </c>
      <c r="BW180" s="203">
        <f>IF(AND(BW$2&gt;$D180,BW$2&lt;=EOMONTH($D180,MatCF)),MIN(BW$77-SUM(BW$92:BW179),$F180-SUM($G180:BV180)),0)</f>
        <v>0</v>
      </c>
      <c r="BX180" s="203">
        <f>IF(AND(BX$2&gt;$D180,BX$2&lt;=EOMONTH($D180,MatCF)),MIN(BX$77-SUM(BX$92:BX179),$F180-SUM($G180:BW180)),0)</f>
        <v>0</v>
      </c>
      <c r="BY180" s="203">
        <f>IF(AND(BY$2&gt;$D180,BY$2&lt;=EOMONTH($D180,MatCF)),MIN(BY$77-SUM(BY$92:BY179),$F180-SUM($G180:BX180)),0)</f>
        <v>0</v>
      </c>
      <c r="BZ180" s="203">
        <f>IF(AND(BZ$2&gt;$D180,BZ$2&lt;=EOMONTH($D180,MatCF)),MIN(BZ$77-SUM(BZ$92:BZ179),$F180-SUM($G180:BY180)),0)</f>
        <v>0</v>
      </c>
      <c r="CA180" s="203">
        <f>IF(AND(CA$2&gt;$D180,CA$2&lt;=EOMONTH($D180,MatCF)),MIN(CA$77-SUM(CA$92:CA179),$F180-SUM($G180:BZ180)),0)</f>
        <v>0</v>
      </c>
      <c r="CB180" s="203">
        <f>IF(AND(CB$2&gt;$D180,CB$2&lt;=EOMONTH($D180,MatCF)),MIN(CB$77-SUM(CB$92:CB179),$F180-SUM($G180:CA180)),0)</f>
        <v>0</v>
      </c>
      <c r="CC180" s="203">
        <f>IF(AND(CC$2&gt;$D180,CC$2&lt;=EOMONTH($D180,MatCF)),MIN(CC$77-SUM(CC$92:CC179),$F180-SUM($G180:CB180)),0)</f>
        <v>0</v>
      </c>
      <c r="CD180" s="203">
        <f>IF(AND(CD$2&gt;$D180,CD$2&lt;=EOMONTH($D180,MatCF)),MIN(CD$77-SUM(CD$92:CD179),$F180-SUM($G180:CC180)),0)</f>
        <v>0</v>
      </c>
      <c r="CE180" s="203">
        <f>IF(AND(CE$2&gt;$D180,CE$2&lt;=EOMONTH($D180,MatCF)),MIN(CE$77-SUM(CE$92:CE179),$F180-SUM($G180:CD180)),0)</f>
        <v>0</v>
      </c>
      <c r="CF180" s="203">
        <f>IF(AND(CF$2&gt;$D180,CF$2&lt;=EOMONTH($D180,MatCF)),MIN(CF$77-SUM(CF$92:CF179),$F180-SUM($G180:CE180)),0)</f>
        <v>0</v>
      </c>
      <c r="CG180" s="203">
        <f>IF(AND(CG$2&gt;$D180,CG$2&lt;=EOMONTH($D180,MatCF)),MIN(CG$77-SUM(CG$92:CG179),$F180-SUM($G180:CF180)),0)</f>
        <v>0</v>
      </c>
      <c r="CH180" s="203">
        <f>IF(AND(CH$2&gt;$D180,CH$2&lt;=EOMONTH($D180,MatCF)),MIN(CH$77-SUM(CH$92:CH179),$F180-SUM($G180:CG180)),0)</f>
        <v>0</v>
      </c>
      <c r="CI180" s="203">
        <f>IF(AND(CI$2&gt;$D180,CI$2&lt;=EOMONTH($D180,MatCF)),MIN(CI$77-SUM(CI$92:CI179),$F180-SUM($G180:CH180)),0)</f>
        <v>0</v>
      </c>
      <c r="CJ180" s="203">
        <f>IF(AND(CJ$2&gt;$D180,CJ$2&lt;=EOMONTH($D180,MatCF)),MIN(CJ$77-SUM(CJ$92:CJ179),$F180-SUM($G180:CI180)),0)</f>
        <v>0</v>
      </c>
      <c r="CK180" s="203">
        <f>IF(AND(CK$2&gt;$D180,CK$2&lt;=EOMONTH($D180,MatCF)),MIN(CK$77-SUM(CK$92:CK179),$F180-SUM($G180:CJ180)),0)</f>
        <v>0</v>
      </c>
      <c r="CL180" s="203">
        <f>IF(AND(CL$2&gt;$D180,CL$2&lt;=EOMONTH($D180,MatCF)),MIN(CL$77-SUM(CL$92:CL179),$F180-SUM($G180:CK180)),0)</f>
        <v>0</v>
      </c>
      <c r="CM180" s="203">
        <f>IF(AND(CM$2&gt;$D180,CM$2&lt;=EOMONTH($D180,MatCF)),MIN(CM$77-SUM(CM$92:CM179),$F180-SUM($G180:CL180)),0)</f>
        <v>0</v>
      </c>
      <c r="CN180" s="203">
        <f>IF(AND(CN$2&gt;$D180,CN$2&lt;=EOMONTH($D180,MatCF)),MIN(CN$77-SUM(CN$92:CN179),$F180-SUM($G180:CM180)),0)</f>
        <v>0</v>
      </c>
      <c r="CO180" s="203">
        <f>IF(AND(CO$2&gt;$D180,CO$2&lt;=EOMONTH($D180,MatCF)),MIN(CO$77-SUM(CO$92:CO179),$F180-SUM($G180:CN180)),0)</f>
        <v>0</v>
      </c>
      <c r="CP180" s="203">
        <f>IF(AND(CP$2&gt;$D180,CP$2&lt;=EOMONTH($D180,MatCF)),MIN(CP$77-SUM(CP$92:CP179),$F180-SUM($G180:CO180)),0)</f>
        <v>0</v>
      </c>
      <c r="CQ180" s="203">
        <f>IF(AND(CQ$2&gt;$D180,CQ$2&lt;=EOMONTH($D180,MatCF)),MIN(CQ$77-SUM(CQ$92:CQ179),$F180-SUM($G180:CP180)),0)</f>
        <v>0</v>
      </c>
      <c r="CR180" s="203">
        <f ca="1">IF(AND(CR$2&gt;$D180,CR$2&lt;=EOMONTH($D180,MatCF)),MIN(CR$77-SUM(CR$92:CR179),$F180-SUM($G180:CQ180)),0)</f>
        <v>0</v>
      </c>
      <c r="CS180" s="203">
        <f ca="1">IF(AND(CS$2&gt;$D180,CS$2&lt;=EOMONTH($D180,MatCF)),MIN(CS$77-SUM(CS$92:CS179),$F180-SUM($G180:CR180)),0)</f>
        <v>0</v>
      </c>
      <c r="CT180" s="203">
        <f ca="1">IF(AND(CT$2&gt;$D180,CT$2&lt;=EOMONTH($D180,MatCF)),MIN(CT$77-SUM(CT$92:CT179),$F180-SUM($G180:CS180)),0)</f>
        <v>0</v>
      </c>
      <c r="CU180" s="203">
        <f ca="1">IF(AND(CU$2&gt;$D180,CU$2&lt;=EOMONTH($D180,MatCF)),MIN(CU$77-SUM(CU$92:CU179),$F180-SUM($G180:CT180)),0)</f>
        <v>0</v>
      </c>
      <c r="CV180" s="203">
        <f ca="1">IF(AND(CV$2&gt;$D180,CV$2&lt;=EOMONTH($D180,MatCF)),MIN(CV$77-SUM(CV$92:CV179),$F180-SUM($G180:CU180)),0)</f>
        <v>0</v>
      </c>
      <c r="CW180" s="203">
        <f ca="1">IF(AND(CW$2&gt;$D180,CW$2&lt;=EOMONTH($D180,MatCF)),MIN(CW$77-SUM(CW$92:CW179),$F180-SUM($G180:CV180)),0)</f>
        <v>0</v>
      </c>
      <c r="CX180" s="203">
        <f ca="1">IF(AND(CX$2&gt;$D180,CX$2&lt;=EOMONTH($D180,MatCF)),MIN(CX$77-SUM(CX$92:CX179),$F180-SUM($G180:CW180)),0)</f>
        <v>0</v>
      </c>
      <c r="CY180" s="203">
        <f ca="1">IF(AND(CY$2&gt;$D180,CY$2&lt;=EOMONTH($D180,MatCF)),MIN(CY$77-SUM(CY$92:CY179),$F180-SUM($G180:CX180)),0)</f>
        <v>0</v>
      </c>
      <c r="CZ180" s="203">
        <f ca="1">IF(AND(CZ$2&gt;$D180,CZ$2&lt;=EOMONTH($D180,MatCF)),MIN(CZ$77-SUM(CZ$92:CZ179),$F180-SUM($G180:CY180)),0)</f>
        <v>0</v>
      </c>
      <c r="DA180" s="203">
        <f ca="1">IF(AND(DA$2&gt;$D180,DA$2&lt;=EOMONTH($D180,MatCF)),MIN(DA$77-SUM(DA$92:DA179),$F180-SUM($G180:CZ180)),0)</f>
        <v>0</v>
      </c>
      <c r="DB180" s="203">
        <f ca="1">IF(AND(DB$2&gt;$D180,DB$2&lt;=EOMONTH($D180,MatCF)),MIN(DB$77-SUM(DB$92:DB179),$F180-SUM($G180:DA180)),0)</f>
        <v>0</v>
      </c>
      <c r="DC180" s="203">
        <f ca="1">IF(AND(DC$2&gt;$D180,DC$2&lt;=EOMONTH($D180,MatCF)),MIN(DC$77-SUM(DC$92:DC179),$F180-SUM($G180:DB180)),0)</f>
        <v>0</v>
      </c>
      <c r="DD180" s="203">
        <f ca="1">IF(AND(DD$2&gt;$D180,DD$2&lt;=EOMONTH($D180,MatCF)),MIN(DD$77-SUM(DD$92:DD179),$F180-SUM($G180:DC180)),0)</f>
        <v>0</v>
      </c>
      <c r="DE180" s="203">
        <f ca="1">IF(AND(DE$2&gt;$D180,DE$2&lt;=EOMONTH($D180,MatCF)),MIN(DE$77-SUM(DE$92:DE179),$F180-SUM($G180:DD180)),0)</f>
        <v>0</v>
      </c>
      <c r="DF180" s="203">
        <f ca="1">IF(AND(DF$2&gt;$D180,DF$2&lt;=EOMONTH($D180,MatCF)),MIN(DF$77-SUM(DF$92:DF179),$F180-SUM($G180:DE180)),0)</f>
        <v>0</v>
      </c>
      <c r="DG180" s="203">
        <f ca="1">IF(AND(DG$2&gt;$D180,DG$2&lt;=EOMONTH($D180,MatCF)),MIN(DG$77-SUM(DG$92:DG179),$F180-SUM($G180:DF180)),0)</f>
        <v>0</v>
      </c>
      <c r="DH180" s="203">
        <f ca="1">IF(AND(DH$2&gt;$D180,DH$2&lt;=EOMONTH($D180,MatCF)),MIN(DH$77-SUM(DH$92:DH179),$F180-SUM($G180:DG180)),0)</f>
        <v>0</v>
      </c>
      <c r="DI180" s="203">
        <f ca="1">IF(AND(DI$2&gt;$D180,DI$2&lt;=EOMONTH($D180,MatCF)),MIN(DI$77-SUM(DI$92:DI179),$F180-SUM($G180:DH180)),0)</f>
        <v>0</v>
      </c>
      <c r="DJ180" s="203">
        <f ca="1">IF(AND(DJ$2&gt;$D180,DJ$2&lt;=EOMONTH($D180,MatCF)),MIN(DJ$77-SUM(DJ$92:DJ179),$F180-SUM($G180:DI180)),0)</f>
        <v>0</v>
      </c>
      <c r="DK180" s="203">
        <f ca="1">IF(AND(DK$2&gt;$D180,DK$2&lt;=EOMONTH($D180,MatCF)),MIN(DK$77-SUM(DK$92:DK179),$F180-SUM($G180:DJ180)),0)</f>
        <v>0</v>
      </c>
      <c r="DL180" s="203">
        <f ca="1">IF(AND(DL$2&gt;$D180,DL$2&lt;=EOMONTH($D180,MatCF)),MIN(DL$77-SUM(DL$92:DL179),$F180-SUM($G180:DK180)),0)</f>
        <v>0</v>
      </c>
      <c r="DM180" s="203">
        <f ca="1">IF(AND(DM$2&gt;$D180,DM$2&lt;=EOMONTH($D180,MatCF)),MIN(DM$77-SUM(DM$92:DM179),$F180-SUM($G180:DL180)),0)</f>
        <v>0</v>
      </c>
      <c r="DN180" s="203">
        <f ca="1">IF(AND(DN$2&gt;$D180,DN$2&lt;=EOMONTH($D180,MatCF)),MIN(DN$77-SUM(DN$92:DN179),$F180-SUM($G180:DM180)),0)</f>
        <v>0</v>
      </c>
      <c r="DO180" s="203">
        <f ca="1">IF(AND(DO$2&gt;$D180,DO$2&lt;=EOMONTH($D180,MatCF)),MIN(DO$77-SUM(DO$92:DO179),$F180-SUM($G180:DN180)),0)</f>
        <v>0</v>
      </c>
      <c r="DP180" s="203">
        <f ca="1">IF(AND(DP$2&gt;$D180,DP$2&lt;=EOMONTH($D180,MatCF)),MIN(DP$77-SUM(DP$92:DP179),$F180-SUM($G180:DO180)),0)</f>
        <v>0</v>
      </c>
      <c r="DQ180" s="203">
        <f ca="1">IF(AND(DQ$2&gt;$D180,DQ$2&lt;=EOMONTH($D180,MatCF)),MIN(DQ$77-SUM(DQ$92:DQ179),$F180-SUM($G180:DP180)),0)</f>
        <v>0</v>
      </c>
      <c r="DR180" s="203">
        <f ca="1">IF(AND(DR$2&gt;$D180,DR$2&lt;=EOMONTH($D180,MatCF)),MIN(DR$77-SUM(DR$92:DR179),$F180-SUM($G180:DQ180)),0)</f>
        <v>0</v>
      </c>
      <c r="DS180" s="203">
        <f ca="1">IF(AND(DS$2&gt;$D180,DS$2&lt;=EOMONTH($D180,MatCF)),MIN(DS$77-SUM(DS$92:DS179),$F180-SUM($G180:DR180)),0)</f>
        <v>0</v>
      </c>
    </row>
    <row r="181" spans="1:123" ht="12.5" x14ac:dyDescent="0.25">
      <c r="A181" s="171">
        <f t="shared" si="682"/>
        <v>89</v>
      </c>
      <c r="B181" s="171"/>
      <c r="C181" s="171"/>
      <c r="D181" s="226">
        <v>52047</v>
      </c>
      <c r="E181" s="171"/>
      <c r="F181" s="203">
        <f ca="1"/>
        <v>0</v>
      </c>
      <c r="G181" s="171"/>
      <c r="H181" s="203">
        <f>IF(AND(H$2&gt;$D181,H$2&lt;=EOMONTH($D181,MatCF)),MIN(H$77-SUM(H$92:H180),$F181-SUM(G181:$G181)),0)</f>
        <v>0</v>
      </c>
      <c r="I181" s="203">
        <f>IF(AND(I$2&gt;$D181,I$2&lt;=EOMONTH($D181,MatCF)),MIN(I$77-SUM(I$92:I180),$F181-SUM($G181:H181)),0)</f>
        <v>0</v>
      </c>
      <c r="J181" s="203">
        <f>IF(AND(J$2&gt;$D181,J$2&lt;=EOMONTH($D181,MatCF)),MIN(J$77-SUM(J$92:J180),$F181-SUM($G181:I181)),0)</f>
        <v>0</v>
      </c>
      <c r="K181" s="203">
        <f>IF(AND(K$2&gt;$D181,K$2&lt;=EOMONTH($D181,MatCF)),MIN(K$77-SUM(K$92:K180),$F181-SUM($G181:J181)),0)</f>
        <v>0</v>
      </c>
      <c r="L181" s="203">
        <f>IF(AND(L$2&gt;$D181,L$2&lt;=EOMONTH($D181,MatCF)),MIN(L$77-SUM(L$92:L180),$F181-SUM($G181:K181)),0)</f>
        <v>0</v>
      </c>
      <c r="M181" s="203">
        <f>IF(AND(M$2&gt;$D181,M$2&lt;=EOMONTH($D181,MatCF)),MIN(M$77-SUM(M$92:M180),$F181-SUM($G181:L181)),0)</f>
        <v>0</v>
      </c>
      <c r="N181" s="203">
        <f>IF(AND(N$2&gt;$D181,N$2&lt;=EOMONTH($D181,MatCF)),MIN(N$77-SUM(N$92:N180),$F181-SUM($G181:M181)),0)</f>
        <v>0</v>
      </c>
      <c r="O181" s="203">
        <f>IF(AND(O$2&gt;$D181,O$2&lt;=EOMONTH($D181,MatCF)),MIN(O$77-SUM(O$92:O180),$F181-SUM($G181:N181)),0)</f>
        <v>0</v>
      </c>
      <c r="P181" s="203">
        <f>IF(AND(P$2&gt;$D181,P$2&lt;=EOMONTH($D181,MatCF)),MIN(P$77-SUM(P$92:P180),$F181-SUM($G181:O181)),0)</f>
        <v>0</v>
      </c>
      <c r="Q181" s="203">
        <f>IF(AND(Q$2&gt;$D181,Q$2&lt;=EOMONTH($D181,MatCF)),MIN(Q$77-SUM(Q$92:Q180),$F181-SUM($G181:P181)),0)</f>
        <v>0</v>
      </c>
      <c r="R181" s="203">
        <f>IF(AND(R$2&gt;$D181,R$2&lt;=EOMONTH($D181,MatCF)),MIN(R$77-SUM(R$92:R180),$F181-SUM($G181:Q181)),0)</f>
        <v>0</v>
      </c>
      <c r="S181" s="203">
        <f>IF(AND(S$2&gt;$D181,S$2&lt;=EOMONTH($D181,MatCF)),MIN(S$77-SUM(S$92:S180),$F181-SUM($G181:R181)),0)</f>
        <v>0</v>
      </c>
      <c r="T181" s="203">
        <f>IF(AND(T$2&gt;$D181,T$2&lt;=EOMONTH($D181,MatCF)),MIN(T$77-SUM(T$92:T180),$F181-SUM($G181:S181)),0)</f>
        <v>0</v>
      </c>
      <c r="U181" s="203">
        <f>IF(AND(U$2&gt;$D181,U$2&lt;=EOMONTH($D181,MatCF)),MIN(U$77-SUM(U$92:U180),$F181-SUM($G181:T181)),0)</f>
        <v>0</v>
      </c>
      <c r="V181" s="203">
        <f>IF(AND(V$2&gt;$D181,V$2&lt;=EOMONTH($D181,MatCF)),MIN(V$77-SUM(V$92:V180),$F181-SUM($G181:U181)),0)</f>
        <v>0</v>
      </c>
      <c r="W181" s="203">
        <f>IF(AND(W$2&gt;$D181,W$2&lt;=EOMONTH($D181,MatCF)),MIN(W$77-SUM(W$92:W180),$F181-SUM($G181:V181)),0)</f>
        <v>0</v>
      </c>
      <c r="X181" s="203">
        <f>IF(AND(X$2&gt;$D181,X$2&lt;=EOMONTH($D181,MatCF)),MIN(X$77-SUM(X$92:X180),$F181-SUM($G181:W181)),0)</f>
        <v>0</v>
      </c>
      <c r="Y181" s="203">
        <f>IF(AND(Y$2&gt;$D181,Y$2&lt;=EOMONTH($D181,MatCF)),MIN(Y$77-SUM(Y$92:Y180),$F181-SUM($G181:X181)),0)</f>
        <v>0</v>
      </c>
      <c r="Z181" s="203">
        <f>IF(AND(Z$2&gt;$D181,Z$2&lt;=EOMONTH($D181,MatCF)),MIN(Z$77-SUM(Z$92:Z180),$F181-SUM($G181:Y181)),0)</f>
        <v>0</v>
      </c>
      <c r="AA181" s="203">
        <f>IF(AND(AA$2&gt;$D181,AA$2&lt;=EOMONTH($D181,MatCF)),MIN(AA$77-SUM(AA$92:AA180),$F181-SUM($G181:Z181)),0)</f>
        <v>0</v>
      </c>
      <c r="AB181" s="203">
        <f>IF(AND(AB$2&gt;$D181,AB$2&lt;=EOMONTH($D181,MatCF)),MIN(AB$77-SUM(AB$92:AB180),$F181-SUM($G181:AA181)),0)</f>
        <v>0</v>
      </c>
      <c r="AC181" s="203">
        <f>IF(AND(AC$2&gt;$D181,AC$2&lt;=EOMONTH($D181,MatCF)),MIN(AC$77-SUM(AC$92:AC180),$F181-SUM($G181:AB181)),0)</f>
        <v>0</v>
      </c>
      <c r="AD181" s="203">
        <f>IF(AND(AD$2&gt;$D181,AD$2&lt;=EOMONTH($D181,MatCF)),MIN(AD$77-SUM(AD$92:AD180),$F181-SUM($G181:AC181)),0)</f>
        <v>0</v>
      </c>
      <c r="AE181" s="203">
        <f>IF(AND(AE$2&gt;$D181,AE$2&lt;=EOMONTH($D181,MatCF)),MIN(AE$77-SUM(AE$92:AE180),$F181-SUM($G181:AD181)),0)</f>
        <v>0</v>
      </c>
      <c r="AF181" s="203">
        <f>IF(AND(AF$2&gt;$D181,AF$2&lt;=EOMONTH($D181,MatCF)),MIN(AF$77-SUM(AF$92:AF180),$F181-SUM($G181:AE181)),0)</f>
        <v>0</v>
      </c>
      <c r="AG181" s="203">
        <f>IF(AND(AG$2&gt;$D181,AG$2&lt;=EOMONTH($D181,MatCF)),MIN(AG$77-SUM(AG$92:AG180),$F181-SUM($G181:AF181)),0)</f>
        <v>0</v>
      </c>
      <c r="AH181" s="203">
        <f>IF(AND(AH$2&gt;$D181,AH$2&lt;=EOMONTH($D181,MatCF)),MIN(AH$77-SUM(AH$92:AH180),$F181-SUM($G181:AG181)),0)</f>
        <v>0</v>
      </c>
      <c r="AI181" s="203">
        <f>IF(AND(AI$2&gt;$D181,AI$2&lt;=EOMONTH($D181,MatCF)),MIN(AI$77-SUM(AI$92:AI180),$F181-SUM($G181:AH181)),0)</f>
        <v>0</v>
      </c>
      <c r="AJ181" s="203">
        <f>IF(AND(AJ$2&gt;$D181,AJ$2&lt;=EOMONTH($D181,MatCF)),MIN(AJ$77-SUM(AJ$92:AJ180),$F181-SUM($G181:AI181)),0)</f>
        <v>0</v>
      </c>
      <c r="AK181" s="203">
        <f>IF(AND(AK$2&gt;$D181,AK$2&lt;=EOMONTH($D181,MatCF)),MIN(AK$77-SUM(AK$92:AK180),$F181-SUM($G181:AJ181)),0)</f>
        <v>0</v>
      </c>
      <c r="AL181" s="203">
        <f>IF(AND(AL$2&gt;$D181,AL$2&lt;=EOMONTH($D181,MatCF)),MIN(AL$77-SUM(AL$92:AL180),$F181-SUM($G181:AK181)),0)</f>
        <v>0</v>
      </c>
      <c r="AM181" s="203">
        <f>IF(AND(AM$2&gt;$D181,AM$2&lt;=EOMONTH($D181,MatCF)),MIN(AM$77-SUM(AM$92:AM180),$F181-SUM($G181:AL181)),0)</f>
        <v>0</v>
      </c>
      <c r="AN181" s="203">
        <f>IF(AND(AN$2&gt;$D181,AN$2&lt;=EOMONTH($D181,MatCF)),MIN(AN$77-SUM(AN$92:AN180),$F181-SUM($G181:AM181)),0)</f>
        <v>0</v>
      </c>
      <c r="AO181" s="203">
        <f>IF(AND(AO$2&gt;$D181,AO$2&lt;=EOMONTH($D181,MatCF)),MIN(AO$77-SUM(AO$92:AO180),$F181-SUM($G181:AN181)),0)</f>
        <v>0</v>
      </c>
      <c r="AP181" s="203">
        <f>IF(AND(AP$2&gt;$D181,AP$2&lt;=EOMONTH($D181,MatCF)),MIN(AP$77-SUM(AP$92:AP180),$F181-SUM($G181:AO181)),0)</f>
        <v>0</v>
      </c>
      <c r="AQ181" s="203">
        <f>IF(AND(AQ$2&gt;$D181,AQ$2&lt;=EOMONTH($D181,MatCF)),MIN(AQ$77-SUM(AQ$92:AQ180),$F181-SUM($G181:AP181)),0)</f>
        <v>0</v>
      </c>
      <c r="AR181" s="203">
        <f>IF(AND(AR$2&gt;$D181,AR$2&lt;=EOMONTH($D181,MatCF)),MIN(AR$77-SUM(AR$92:AR180),$F181-SUM($G181:AQ181)),0)</f>
        <v>0</v>
      </c>
      <c r="AS181" s="203">
        <f>IF(AND(AS$2&gt;$D181,AS$2&lt;=EOMONTH($D181,MatCF)),MIN(AS$77-SUM(AS$92:AS180),$F181-SUM($G181:AR181)),0)</f>
        <v>0</v>
      </c>
      <c r="AT181" s="203">
        <f>IF(AND(AT$2&gt;$D181,AT$2&lt;=EOMONTH($D181,MatCF)),MIN(AT$77-SUM(AT$92:AT180),$F181-SUM($G181:AS181)),0)</f>
        <v>0</v>
      </c>
      <c r="AU181" s="203">
        <f>IF(AND(AU$2&gt;$D181,AU$2&lt;=EOMONTH($D181,MatCF)),MIN(AU$77-SUM(AU$92:AU180),$F181-SUM($G181:AT181)),0)</f>
        <v>0</v>
      </c>
      <c r="AV181" s="203">
        <f>IF(AND(AV$2&gt;$D181,AV$2&lt;=EOMONTH($D181,MatCF)),MIN(AV$77-SUM(AV$92:AV180),$F181-SUM($G181:AU181)),0)</f>
        <v>0</v>
      </c>
      <c r="AW181" s="203">
        <f>IF(AND(AW$2&gt;$D181,AW$2&lt;=EOMONTH($D181,MatCF)),MIN(AW$77-SUM(AW$92:AW180),$F181-SUM($G181:AV181)),0)</f>
        <v>0</v>
      </c>
      <c r="AX181" s="203">
        <f>IF(AND(AX$2&gt;$D181,AX$2&lt;=EOMONTH($D181,MatCF)),MIN(AX$77-SUM(AX$92:AX180),$F181-SUM($G181:AW181)),0)</f>
        <v>0</v>
      </c>
      <c r="AY181" s="203">
        <f>IF(AND(AY$2&gt;$D181,AY$2&lt;=EOMONTH($D181,MatCF)),MIN(AY$77-SUM(AY$92:AY180),$F181-SUM($G181:AX181)),0)</f>
        <v>0</v>
      </c>
      <c r="AZ181" s="203">
        <f>IF(AND(AZ$2&gt;$D181,AZ$2&lt;=EOMONTH($D181,MatCF)),MIN(AZ$77-SUM(AZ$92:AZ180),$F181-SUM($G181:AY181)),0)</f>
        <v>0</v>
      </c>
      <c r="BA181" s="203">
        <f>IF(AND(BA$2&gt;$D181,BA$2&lt;=EOMONTH($D181,MatCF)),MIN(BA$77-SUM(BA$92:BA180),$F181-SUM($G181:AZ181)),0)</f>
        <v>0</v>
      </c>
      <c r="BB181" s="203">
        <f>IF(AND(BB$2&gt;$D181,BB$2&lt;=EOMONTH($D181,MatCF)),MIN(BB$77-SUM(BB$92:BB180),$F181-SUM($G181:BA181)),0)</f>
        <v>0</v>
      </c>
      <c r="BC181" s="203">
        <f>IF(AND(BC$2&gt;$D181,BC$2&lt;=EOMONTH($D181,MatCF)),MIN(BC$77-SUM(BC$92:BC180),$F181-SUM($G181:BB181)),0)</f>
        <v>0</v>
      </c>
      <c r="BD181" s="203">
        <f>IF(AND(BD$2&gt;$D181,BD$2&lt;=EOMONTH($D181,MatCF)),MIN(BD$77-SUM(BD$92:BD180),$F181-SUM($G181:BC181)),0)</f>
        <v>0</v>
      </c>
      <c r="BE181" s="203">
        <f>IF(AND(BE$2&gt;$D181,BE$2&lt;=EOMONTH($D181,MatCF)),MIN(BE$77-SUM(BE$92:BE180),$F181-SUM($G181:BD181)),0)</f>
        <v>0</v>
      </c>
      <c r="BF181" s="203">
        <f>IF(AND(BF$2&gt;$D181,BF$2&lt;=EOMONTH($D181,MatCF)),MIN(BF$77-SUM(BF$92:BF180),$F181-SUM($G181:BE181)),0)</f>
        <v>0</v>
      </c>
      <c r="BG181" s="203">
        <f>IF(AND(BG$2&gt;$D181,BG$2&lt;=EOMONTH($D181,MatCF)),MIN(BG$77-SUM(BG$92:BG180),$F181-SUM($G181:BF181)),0)</f>
        <v>0</v>
      </c>
      <c r="BH181" s="203">
        <f>IF(AND(BH$2&gt;$D181,BH$2&lt;=EOMONTH($D181,MatCF)),MIN(BH$77-SUM(BH$92:BH180),$F181-SUM($G181:BG181)),0)</f>
        <v>0</v>
      </c>
      <c r="BI181" s="203">
        <f>IF(AND(BI$2&gt;$D181,BI$2&lt;=EOMONTH($D181,MatCF)),MIN(BI$77-SUM(BI$92:BI180),$F181-SUM($G181:BH181)),0)</f>
        <v>0</v>
      </c>
      <c r="BJ181" s="203">
        <f>IF(AND(BJ$2&gt;$D181,BJ$2&lt;=EOMONTH($D181,MatCF)),MIN(BJ$77-SUM(BJ$92:BJ180),$F181-SUM($G181:BI181)),0)</f>
        <v>0</v>
      </c>
      <c r="BK181" s="203">
        <f>IF(AND(BK$2&gt;$D181,BK$2&lt;=EOMONTH($D181,MatCF)),MIN(BK$77-SUM(BK$92:BK180),$F181-SUM($G181:BJ181)),0)</f>
        <v>0</v>
      </c>
      <c r="BL181" s="203">
        <f>IF(AND(BL$2&gt;$D181,BL$2&lt;=EOMONTH($D181,MatCF)),MIN(BL$77-SUM(BL$92:BL180),$F181-SUM($G181:BK181)),0)</f>
        <v>0</v>
      </c>
      <c r="BM181" s="203">
        <f>IF(AND(BM$2&gt;$D181,BM$2&lt;=EOMONTH($D181,MatCF)),MIN(BM$77-SUM(BM$92:BM180),$F181-SUM($G181:BL181)),0)</f>
        <v>0</v>
      </c>
      <c r="BN181" s="203">
        <f>IF(AND(BN$2&gt;$D181,BN$2&lt;=EOMONTH($D181,MatCF)),MIN(BN$77-SUM(BN$92:BN180),$F181-SUM($G181:BM181)),0)</f>
        <v>0</v>
      </c>
      <c r="BO181" s="203">
        <f>IF(AND(BO$2&gt;$D181,BO$2&lt;=EOMONTH($D181,MatCF)),MIN(BO$77-SUM(BO$92:BO180),$F181-SUM($G181:BN181)),0)</f>
        <v>0</v>
      </c>
      <c r="BP181" s="203">
        <f>IF(AND(BP$2&gt;$D181,BP$2&lt;=EOMONTH($D181,MatCF)),MIN(BP$77-SUM(BP$92:BP180),$F181-SUM($G181:BO181)),0)</f>
        <v>0</v>
      </c>
      <c r="BQ181" s="203">
        <f>IF(AND(BQ$2&gt;$D181,BQ$2&lt;=EOMONTH($D181,MatCF)),MIN(BQ$77-SUM(BQ$92:BQ180),$F181-SUM($G181:BP181)),0)</f>
        <v>0</v>
      </c>
      <c r="BR181" s="203">
        <f>IF(AND(BR$2&gt;$D181,BR$2&lt;=EOMONTH($D181,MatCF)),MIN(BR$77-SUM(BR$92:BR180),$F181-SUM($G181:BQ181)),0)</f>
        <v>0</v>
      </c>
      <c r="BS181" s="203">
        <f>IF(AND(BS$2&gt;$D181,BS$2&lt;=EOMONTH($D181,MatCF)),MIN(BS$77-SUM(BS$92:BS180),$F181-SUM($G181:BR181)),0)</f>
        <v>0</v>
      </c>
      <c r="BT181" s="203">
        <f>IF(AND(BT$2&gt;$D181,BT$2&lt;=EOMONTH($D181,MatCF)),MIN(BT$77-SUM(BT$92:BT180),$F181-SUM($G181:BS181)),0)</f>
        <v>0</v>
      </c>
      <c r="BU181" s="203">
        <f>IF(AND(BU$2&gt;$D181,BU$2&lt;=EOMONTH($D181,MatCF)),MIN(BU$77-SUM(BU$92:BU180),$F181-SUM($G181:BT181)),0)</f>
        <v>0</v>
      </c>
      <c r="BV181" s="203">
        <f>IF(AND(BV$2&gt;$D181,BV$2&lt;=EOMONTH($D181,MatCF)),MIN(BV$77-SUM(BV$92:BV180),$F181-SUM($G181:BU181)),0)</f>
        <v>0</v>
      </c>
      <c r="BW181" s="203">
        <f>IF(AND(BW$2&gt;$D181,BW$2&lt;=EOMONTH($D181,MatCF)),MIN(BW$77-SUM(BW$92:BW180),$F181-SUM($G181:BV181)),0)</f>
        <v>0</v>
      </c>
      <c r="BX181" s="203">
        <f>IF(AND(BX$2&gt;$D181,BX$2&lt;=EOMONTH($D181,MatCF)),MIN(BX$77-SUM(BX$92:BX180),$F181-SUM($G181:BW181)),0)</f>
        <v>0</v>
      </c>
      <c r="BY181" s="203">
        <f>IF(AND(BY$2&gt;$D181,BY$2&lt;=EOMONTH($D181,MatCF)),MIN(BY$77-SUM(BY$92:BY180),$F181-SUM($G181:BX181)),0)</f>
        <v>0</v>
      </c>
      <c r="BZ181" s="203">
        <f>IF(AND(BZ$2&gt;$D181,BZ$2&lt;=EOMONTH($D181,MatCF)),MIN(BZ$77-SUM(BZ$92:BZ180),$F181-SUM($G181:BY181)),0)</f>
        <v>0</v>
      </c>
      <c r="CA181" s="203">
        <f>IF(AND(CA$2&gt;$D181,CA$2&lt;=EOMONTH($D181,MatCF)),MIN(CA$77-SUM(CA$92:CA180),$F181-SUM($G181:BZ181)),0)</f>
        <v>0</v>
      </c>
      <c r="CB181" s="203">
        <f>IF(AND(CB$2&gt;$D181,CB$2&lt;=EOMONTH($D181,MatCF)),MIN(CB$77-SUM(CB$92:CB180),$F181-SUM($G181:CA181)),0)</f>
        <v>0</v>
      </c>
      <c r="CC181" s="203">
        <f>IF(AND(CC$2&gt;$D181,CC$2&lt;=EOMONTH($D181,MatCF)),MIN(CC$77-SUM(CC$92:CC180),$F181-SUM($G181:CB181)),0)</f>
        <v>0</v>
      </c>
      <c r="CD181" s="203">
        <f>IF(AND(CD$2&gt;$D181,CD$2&lt;=EOMONTH($D181,MatCF)),MIN(CD$77-SUM(CD$92:CD180),$F181-SUM($G181:CC181)),0)</f>
        <v>0</v>
      </c>
      <c r="CE181" s="203">
        <f>IF(AND(CE$2&gt;$D181,CE$2&lt;=EOMONTH($D181,MatCF)),MIN(CE$77-SUM(CE$92:CE180),$F181-SUM($G181:CD181)),0)</f>
        <v>0</v>
      </c>
      <c r="CF181" s="203">
        <f>IF(AND(CF$2&gt;$D181,CF$2&lt;=EOMONTH($D181,MatCF)),MIN(CF$77-SUM(CF$92:CF180),$F181-SUM($G181:CE181)),0)</f>
        <v>0</v>
      </c>
      <c r="CG181" s="203">
        <f>IF(AND(CG$2&gt;$D181,CG$2&lt;=EOMONTH($D181,MatCF)),MIN(CG$77-SUM(CG$92:CG180),$F181-SUM($G181:CF181)),0)</f>
        <v>0</v>
      </c>
      <c r="CH181" s="203">
        <f>IF(AND(CH$2&gt;$D181,CH$2&lt;=EOMONTH($D181,MatCF)),MIN(CH$77-SUM(CH$92:CH180),$F181-SUM($G181:CG181)),0)</f>
        <v>0</v>
      </c>
      <c r="CI181" s="203">
        <f>IF(AND(CI$2&gt;$D181,CI$2&lt;=EOMONTH($D181,MatCF)),MIN(CI$77-SUM(CI$92:CI180),$F181-SUM($G181:CH181)),0)</f>
        <v>0</v>
      </c>
      <c r="CJ181" s="203">
        <f>IF(AND(CJ$2&gt;$D181,CJ$2&lt;=EOMONTH($D181,MatCF)),MIN(CJ$77-SUM(CJ$92:CJ180),$F181-SUM($G181:CI181)),0)</f>
        <v>0</v>
      </c>
      <c r="CK181" s="203">
        <f>IF(AND(CK$2&gt;$D181,CK$2&lt;=EOMONTH($D181,MatCF)),MIN(CK$77-SUM(CK$92:CK180),$F181-SUM($G181:CJ181)),0)</f>
        <v>0</v>
      </c>
      <c r="CL181" s="203">
        <f>IF(AND(CL$2&gt;$D181,CL$2&lt;=EOMONTH($D181,MatCF)),MIN(CL$77-SUM(CL$92:CL180),$F181-SUM($G181:CK181)),0)</f>
        <v>0</v>
      </c>
      <c r="CM181" s="203">
        <f>IF(AND(CM$2&gt;$D181,CM$2&lt;=EOMONTH($D181,MatCF)),MIN(CM$77-SUM(CM$92:CM180),$F181-SUM($G181:CL181)),0)</f>
        <v>0</v>
      </c>
      <c r="CN181" s="203">
        <f>IF(AND(CN$2&gt;$D181,CN$2&lt;=EOMONTH($D181,MatCF)),MIN(CN$77-SUM(CN$92:CN180),$F181-SUM($G181:CM181)),0)</f>
        <v>0</v>
      </c>
      <c r="CO181" s="203">
        <f>IF(AND(CO$2&gt;$D181,CO$2&lt;=EOMONTH($D181,MatCF)),MIN(CO$77-SUM(CO$92:CO180),$F181-SUM($G181:CN181)),0)</f>
        <v>0</v>
      </c>
      <c r="CP181" s="203">
        <f>IF(AND(CP$2&gt;$D181,CP$2&lt;=EOMONTH($D181,MatCF)),MIN(CP$77-SUM(CP$92:CP180),$F181-SUM($G181:CO181)),0)</f>
        <v>0</v>
      </c>
      <c r="CQ181" s="203">
        <f>IF(AND(CQ$2&gt;$D181,CQ$2&lt;=EOMONTH($D181,MatCF)),MIN(CQ$77-SUM(CQ$92:CQ180),$F181-SUM($G181:CP181)),0)</f>
        <v>0</v>
      </c>
      <c r="CR181" s="203">
        <f>IF(AND(CR$2&gt;$D181,CR$2&lt;=EOMONTH($D181,MatCF)),MIN(CR$77-SUM(CR$92:CR180),$F181-SUM($G181:CQ181)),0)</f>
        <v>0</v>
      </c>
      <c r="CS181" s="203">
        <f ca="1">IF(AND(CS$2&gt;$D181,CS$2&lt;=EOMONTH($D181,MatCF)),MIN(CS$77-SUM(CS$92:CS180),$F181-SUM($G181:CR181)),0)</f>
        <v>0</v>
      </c>
      <c r="CT181" s="203">
        <f ca="1">IF(AND(CT$2&gt;$D181,CT$2&lt;=EOMONTH($D181,MatCF)),MIN(CT$77-SUM(CT$92:CT180),$F181-SUM($G181:CS181)),0)</f>
        <v>0</v>
      </c>
      <c r="CU181" s="203">
        <f ca="1">IF(AND(CU$2&gt;$D181,CU$2&lt;=EOMONTH($D181,MatCF)),MIN(CU$77-SUM(CU$92:CU180),$F181-SUM($G181:CT181)),0)</f>
        <v>0</v>
      </c>
      <c r="CV181" s="203">
        <f ca="1">IF(AND(CV$2&gt;$D181,CV$2&lt;=EOMONTH($D181,MatCF)),MIN(CV$77-SUM(CV$92:CV180),$F181-SUM($G181:CU181)),0)</f>
        <v>0</v>
      </c>
      <c r="CW181" s="203">
        <f ca="1">IF(AND(CW$2&gt;$D181,CW$2&lt;=EOMONTH($D181,MatCF)),MIN(CW$77-SUM(CW$92:CW180),$F181-SUM($G181:CV181)),0)</f>
        <v>0</v>
      </c>
      <c r="CX181" s="203">
        <f ca="1">IF(AND(CX$2&gt;$D181,CX$2&lt;=EOMONTH($D181,MatCF)),MIN(CX$77-SUM(CX$92:CX180),$F181-SUM($G181:CW181)),0)</f>
        <v>0</v>
      </c>
      <c r="CY181" s="203">
        <f ca="1">IF(AND(CY$2&gt;$D181,CY$2&lt;=EOMONTH($D181,MatCF)),MIN(CY$77-SUM(CY$92:CY180),$F181-SUM($G181:CX181)),0)</f>
        <v>0</v>
      </c>
      <c r="CZ181" s="203">
        <f ca="1">IF(AND(CZ$2&gt;$D181,CZ$2&lt;=EOMONTH($D181,MatCF)),MIN(CZ$77-SUM(CZ$92:CZ180),$F181-SUM($G181:CY181)),0)</f>
        <v>0</v>
      </c>
      <c r="DA181" s="203">
        <f ca="1">IF(AND(DA$2&gt;$D181,DA$2&lt;=EOMONTH($D181,MatCF)),MIN(DA$77-SUM(DA$92:DA180),$F181-SUM($G181:CZ181)),0)</f>
        <v>0</v>
      </c>
      <c r="DB181" s="203">
        <f ca="1">IF(AND(DB$2&gt;$D181,DB$2&lt;=EOMONTH($D181,MatCF)),MIN(DB$77-SUM(DB$92:DB180),$F181-SUM($G181:DA181)),0)</f>
        <v>0</v>
      </c>
      <c r="DC181" s="203">
        <f ca="1">IF(AND(DC$2&gt;$D181,DC$2&lt;=EOMONTH($D181,MatCF)),MIN(DC$77-SUM(DC$92:DC180),$F181-SUM($G181:DB181)),0)</f>
        <v>0</v>
      </c>
      <c r="DD181" s="203">
        <f ca="1">IF(AND(DD$2&gt;$D181,DD$2&lt;=EOMONTH($D181,MatCF)),MIN(DD$77-SUM(DD$92:DD180),$F181-SUM($G181:DC181)),0)</f>
        <v>0</v>
      </c>
      <c r="DE181" s="203">
        <f ca="1">IF(AND(DE$2&gt;$D181,DE$2&lt;=EOMONTH($D181,MatCF)),MIN(DE$77-SUM(DE$92:DE180),$F181-SUM($G181:DD181)),0)</f>
        <v>0</v>
      </c>
      <c r="DF181" s="203">
        <f ca="1">IF(AND(DF$2&gt;$D181,DF$2&lt;=EOMONTH($D181,MatCF)),MIN(DF$77-SUM(DF$92:DF180),$F181-SUM($G181:DE181)),0)</f>
        <v>0</v>
      </c>
      <c r="DG181" s="203">
        <f ca="1">IF(AND(DG$2&gt;$D181,DG$2&lt;=EOMONTH($D181,MatCF)),MIN(DG$77-SUM(DG$92:DG180),$F181-SUM($G181:DF181)),0)</f>
        <v>0</v>
      </c>
      <c r="DH181" s="203">
        <f ca="1">IF(AND(DH$2&gt;$D181,DH$2&lt;=EOMONTH($D181,MatCF)),MIN(DH$77-SUM(DH$92:DH180),$F181-SUM($G181:DG181)),0)</f>
        <v>0</v>
      </c>
      <c r="DI181" s="203">
        <f ca="1">IF(AND(DI$2&gt;$D181,DI$2&lt;=EOMONTH($D181,MatCF)),MIN(DI$77-SUM(DI$92:DI180),$F181-SUM($G181:DH181)),0)</f>
        <v>0</v>
      </c>
      <c r="DJ181" s="203">
        <f ca="1">IF(AND(DJ$2&gt;$D181,DJ$2&lt;=EOMONTH($D181,MatCF)),MIN(DJ$77-SUM(DJ$92:DJ180),$F181-SUM($G181:DI181)),0)</f>
        <v>0</v>
      </c>
      <c r="DK181" s="203">
        <f ca="1">IF(AND(DK$2&gt;$D181,DK$2&lt;=EOMONTH($D181,MatCF)),MIN(DK$77-SUM(DK$92:DK180),$F181-SUM($G181:DJ181)),0)</f>
        <v>0</v>
      </c>
      <c r="DL181" s="203">
        <f ca="1">IF(AND(DL$2&gt;$D181,DL$2&lt;=EOMONTH($D181,MatCF)),MIN(DL$77-SUM(DL$92:DL180),$F181-SUM($G181:DK181)),0)</f>
        <v>0</v>
      </c>
      <c r="DM181" s="203">
        <f ca="1">IF(AND(DM$2&gt;$D181,DM$2&lt;=EOMONTH($D181,MatCF)),MIN(DM$77-SUM(DM$92:DM180),$F181-SUM($G181:DL181)),0)</f>
        <v>0</v>
      </c>
      <c r="DN181" s="203">
        <f ca="1">IF(AND(DN$2&gt;$D181,DN$2&lt;=EOMONTH($D181,MatCF)),MIN(DN$77-SUM(DN$92:DN180),$F181-SUM($G181:DM181)),0)</f>
        <v>0</v>
      </c>
      <c r="DO181" s="203">
        <f ca="1">IF(AND(DO$2&gt;$D181,DO$2&lt;=EOMONTH($D181,MatCF)),MIN(DO$77-SUM(DO$92:DO180),$F181-SUM($G181:DN181)),0)</f>
        <v>0</v>
      </c>
      <c r="DP181" s="203">
        <f ca="1">IF(AND(DP$2&gt;$D181,DP$2&lt;=EOMONTH($D181,MatCF)),MIN(DP$77-SUM(DP$92:DP180),$F181-SUM($G181:DO181)),0)</f>
        <v>0</v>
      </c>
      <c r="DQ181" s="203">
        <f ca="1">IF(AND(DQ$2&gt;$D181,DQ$2&lt;=EOMONTH($D181,MatCF)),MIN(DQ$77-SUM(DQ$92:DQ180),$F181-SUM($G181:DP181)),0)</f>
        <v>0</v>
      </c>
      <c r="DR181" s="203">
        <f ca="1">IF(AND(DR$2&gt;$D181,DR$2&lt;=EOMONTH($D181,MatCF)),MIN(DR$77-SUM(DR$92:DR180),$F181-SUM($G181:DQ181)),0)</f>
        <v>0</v>
      </c>
      <c r="DS181" s="203">
        <f ca="1">IF(AND(DS$2&gt;$D181,DS$2&lt;=EOMONTH($D181,MatCF)),MIN(DS$77-SUM(DS$92:DS180),$F181-SUM($G181:DR181)),0)</f>
        <v>0</v>
      </c>
    </row>
    <row r="182" spans="1:123" ht="12.5" x14ac:dyDescent="0.25">
      <c r="A182" s="171">
        <f t="shared" si="682"/>
        <v>90</v>
      </c>
      <c r="B182" s="171"/>
      <c r="C182" s="171"/>
      <c r="D182" s="226">
        <v>52139</v>
      </c>
      <c r="E182" s="171"/>
      <c r="F182" s="203">
        <f ca="1"/>
        <v>0</v>
      </c>
      <c r="G182" s="171"/>
      <c r="H182" s="203">
        <f>IF(AND(H$2&gt;$D182,H$2&lt;=EOMONTH($D182,MatCF)),MIN(H$77-SUM(H$92:H181),$F182-SUM(G182:$G182)),0)</f>
        <v>0</v>
      </c>
      <c r="I182" s="203">
        <f>IF(AND(I$2&gt;$D182,I$2&lt;=EOMONTH($D182,MatCF)),MIN(I$77-SUM(I$92:I181),$F182-SUM($G182:H182)),0)</f>
        <v>0</v>
      </c>
      <c r="J182" s="203">
        <f>IF(AND(J$2&gt;$D182,J$2&lt;=EOMONTH($D182,MatCF)),MIN(J$77-SUM(J$92:J181),$F182-SUM($G182:I182)),0)</f>
        <v>0</v>
      </c>
      <c r="K182" s="203">
        <f>IF(AND(K$2&gt;$D182,K$2&lt;=EOMONTH($D182,MatCF)),MIN(K$77-SUM(K$92:K181),$F182-SUM($G182:J182)),0)</f>
        <v>0</v>
      </c>
      <c r="L182" s="203">
        <f>IF(AND(L$2&gt;$D182,L$2&lt;=EOMONTH($D182,MatCF)),MIN(L$77-SUM(L$92:L181),$F182-SUM($G182:K182)),0)</f>
        <v>0</v>
      </c>
      <c r="M182" s="203">
        <f>IF(AND(M$2&gt;$D182,M$2&lt;=EOMONTH($D182,MatCF)),MIN(M$77-SUM(M$92:M181),$F182-SUM($G182:L182)),0)</f>
        <v>0</v>
      </c>
      <c r="N182" s="203">
        <f>IF(AND(N$2&gt;$D182,N$2&lt;=EOMONTH($D182,MatCF)),MIN(N$77-SUM(N$92:N181),$F182-SUM($G182:M182)),0)</f>
        <v>0</v>
      </c>
      <c r="O182" s="203">
        <f>IF(AND(O$2&gt;$D182,O$2&lt;=EOMONTH($D182,MatCF)),MIN(O$77-SUM(O$92:O181),$F182-SUM($G182:N182)),0)</f>
        <v>0</v>
      </c>
      <c r="P182" s="203">
        <f>IF(AND(P$2&gt;$D182,P$2&lt;=EOMONTH($D182,MatCF)),MIN(P$77-SUM(P$92:P181),$F182-SUM($G182:O182)),0)</f>
        <v>0</v>
      </c>
      <c r="Q182" s="203">
        <f>IF(AND(Q$2&gt;$D182,Q$2&lt;=EOMONTH($D182,MatCF)),MIN(Q$77-SUM(Q$92:Q181),$F182-SUM($G182:P182)),0)</f>
        <v>0</v>
      </c>
      <c r="R182" s="203">
        <f>IF(AND(R$2&gt;$D182,R$2&lt;=EOMONTH($D182,MatCF)),MIN(R$77-SUM(R$92:R181),$F182-SUM($G182:Q182)),0)</f>
        <v>0</v>
      </c>
      <c r="S182" s="203">
        <f>IF(AND(S$2&gt;$D182,S$2&lt;=EOMONTH($D182,MatCF)),MIN(S$77-SUM(S$92:S181),$F182-SUM($G182:R182)),0)</f>
        <v>0</v>
      </c>
      <c r="T182" s="203">
        <f>IF(AND(T$2&gt;$D182,T$2&lt;=EOMONTH($D182,MatCF)),MIN(T$77-SUM(T$92:T181),$F182-SUM($G182:S182)),0)</f>
        <v>0</v>
      </c>
      <c r="U182" s="203">
        <f>IF(AND(U$2&gt;$D182,U$2&lt;=EOMONTH($D182,MatCF)),MIN(U$77-SUM(U$92:U181),$F182-SUM($G182:T182)),0)</f>
        <v>0</v>
      </c>
      <c r="V182" s="203">
        <f>IF(AND(V$2&gt;$D182,V$2&lt;=EOMONTH($D182,MatCF)),MIN(V$77-SUM(V$92:V181),$F182-SUM($G182:U182)),0)</f>
        <v>0</v>
      </c>
      <c r="W182" s="203">
        <f>IF(AND(W$2&gt;$D182,W$2&lt;=EOMONTH($D182,MatCF)),MIN(W$77-SUM(W$92:W181),$F182-SUM($G182:V182)),0)</f>
        <v>0</v>
      </c>
      <c r="X182" s="203">
        <f>IF(AND(X$2&gt;$D182,X$2&lt;=EOMONTH($D182,MatCF)),MIN(X$77-SUM(X$92:X181),$F182-SUM($G182:W182)),0)</f>
        <v>0</v>
      </c>
      <c r="Y182" s="203">
        <f>IF(AND(Y$2&gt;$D182,Y$2&lt;=EOMONTH($D182,MatCF)),MIN(Y$77-SUM(Y$92:Y181),$F182-SUM($G182:X182)),0)</f>
        <v>0</v>
      </c>
      <c r="Z182" s="203">
        <f>IF(AND(Z$2&gt;$D182,Z$2&lt;=EOMONTH($D182,MatCF)),MIN(Z$77-SUM(Z$92:Z181),$F182-SUM($G182:Y182)),0)</f>
        <v>0</v>
      </c>
      <c r="AA182" s="203">
        <f>IF(AND(AA$2&gt;$D182,AA$2&lt;=EOMONTH($D182,MatCF)),MIN(AA$77-SUM(AA$92:AA181),$F182-SUM($G182:Z182)),0)</f>
        <v>0</v>
      </c>
      <c r="AB182" s="203">
        <f>IF(AND(AB$2&gt;$D182,AB$2&lt;=EOMONTH($D182,MatCF)),MIN(AB$77-SUM(AB$92:AB181),$F182-SUM($G182:AA182)),0)</f>
        <v>0</v>
      </c>
      <c r="AC182" s="203">
        <f>IF(AND(AC$2&gt;$D182,AC$2&lt;=EOMONTH($D182,MatCF)),MIN(AC$77-SUM(AC$92:AC181),$F182-SUM($G182:AB182)),0)</f>
        <v>0</v>
      </c>
      <c r="AD182" s="203">
        <f>IF(AND(AD$2&gt;$D182,AD$2&lt;=EOMONTH($D182,MatCF)),MIN(AD$77-SUM(AD$92:AD181),$F182-SUM($G182:AC182)),0)</f>
        <v>0</v>
      </c>
      <c r="AE182" s="203">
        <f>IF(AND(AE$2&gt;$D182,AE$2&lt;=EOMONTH($D182,MatCF)),MIN(AE$77-SUM(AE$92:AE181),$F182-SUM($G182:AD182)),0)</f>
        <v>0</v>
      </c>
      <c r="AF182" s="203">
        <f>IF(AND(AF$2&gt;$D182,AF$2&lt;=EOMONTH($D182,MatCF)),MIN(AF$77-SUM(AF$92:AF181),$F182-SUM($G182:AE182)),0)</f>
        <v>0</v>
      </c>
      <c r="AG182" s="203">
        <f>IF(AND(AG$2&gt;$D182,AG$2&lt;=EOMONTH($D182,MatCF)),MIN(AG$77-SUM(AG$92:AG181),$F182-SUM($G182:AF182)),0)</f>
        <v>0</v>
      </c>
      <c r="AH182" s="203">
        <f>IF(AND(AH$2&gt;$D182,AH$2&lt;=EOMONTH($D182,MatCF)),MIN(AH$77-SUM(AH$92:AH181),$F182-SUM($G182:AG182)),0)</f>
        <v>0</v>
      </c>
      <c r="AI182" s="203">
        <f>IF(AND(AI$2&gt;$D182,AI$2&lt;=EOMONTH($D182,MatCF)),MIN(AI$77-SUM(AI$92:AI181),$F182-SUM($G182:AH182)),0)</f>
        <v>0</v>
      </c>
      <c r="AJ182" s="203">
        <f>IF(AND(AJ$2&gt;$D182,AJ$2&lt;=EOMONTH($D182,MatCF)),MIN(AJ$77-SUM(AJ$92:AJ181),$F182-SUM($G182:AI182)),0)</f>
        <v>0</v>
      </c>
      <c r="AK182" s="203">
        <f>IF(AND(AK$2&gt;$D182,AK$2&lt;=EOMONTH($D182,MatCF)),MIN(AK$77-SUM(AK$92:AK181),$F182-SUM($G182:AJ182)),0)</f>
        <v>0</v>
      </c>
      <c r="AL182" s="203">
        <f>IF(AND(AL$2&gt;$D182,AL$2&lt;=EOMONTH($D182,MatCF)),MIN(AL$77-SUM(AL$92:AL181),$F182-SUM($G182:AK182)),0)</f>
        <v>0</v>
      </c>
      <c r="AM182" s="203">
        <f>IF(AND(AM$2&gt;$D182,AM$2&lt;=EOMONTH($D182,MatCF)),MIN(AM$77-SUM(AM$92:AM181),$F182-SUM($G182:AL182)),0)</f>
        <v>0</v>
      </c>
      <c r="AN182" s="203">
        <f>IF(AND(AN$2&gt;$D182,AN$2&lt;=EOMONTH($D182,MatCF)),MIN(AN$77-SUM(AN$92:AN181),$F182-SUM($G182:AM182)),0)</f>
        <v>0</v>
      </c>
      <c r="AO182" s="203">
        <f>IF(AND(AO$2&gt;$D182,AO$2&lt;=EOMONTH($D182,MatCF)),MIN(AO$77-SUM(AO$92:AO181),$F182-SUM($G182:AN182)),0)</f>
        <v>0</v>
      </c>
      <c r="AP182" s="203">
        <f>IF(AND(AP$2&gt;$D182,AP$2&lt;=EOMONTH($D182,MatCF)),MIN(AP$77-SUM(AP$92:AP181),$F182-SUM($G182:AO182)),0)</f>
        <v>0</v>
      </c>
      <c r="AQ182" s="203">
        <f>IF(AND(AQ$2&gt;$D182,AQ$2&lt;=EOMONTH($D182,MatCF)),MIN(AQ$77-SUM(AQ$92:AQ181),$F182-SUM($G182:AP182)),0)</f>
        <v>0</v>
      </c>
      <c r="AR182" s="203">
        <f>IF(AND(AR$2&gt;$D182,AR$2&lt;=EOMONTH($D182,MatCF)),MIN(AR$77-SUM(AR$92:AR181),$F182-SUM($G182:AQ182)),0)</f>
        <v>0</v>
      </c>
      <c r="AS182" s="203">
        <f>IF(AND(AS$2&gt;$D182,AS$2&lt;=EOMONTH($D182,MatCF)),MIN(AS$77-SUM(AS$92:AS181),$F182-SUM($G182:AR182)),0)</f>
        <v>0</v>
      </c>
      <c r="AT182" s="203">
        <f>IF(AND(AT$2&gt;$D182,AT$2&lt;=EOMONTH($D182,MatCF)),MIN(AT$77-SUM(AT$92:AT181),$F182-SUM($G182:AS182)),0)</f>
        <v>0</v>
      </c>
      <c r="AU182" s="203">
        <f>IF(AND(AU$2&gt;$D182,AU$2&lt;=EOMONTH($D182,MatCF)),MIN(AU$77-SUM(AU$92:AU181),$F182-SUM($G182:AT182)),0)</f>
        <v>0</v>
      </c>
      <c r="AV182" s="203">
        <f>IF(AND(AV$2&gt;$D182,AV$2&lt;=EOMONTH($D182,MatCF)),MIN(AV$77-SUM(AV$92:AV181),$F182-SUM($G182:AU182)),0)</f>
        <v>0</v>
      </c>
      <c r="AW182" s="203">
        <f>IF(AND(AW$2&gt;$D182,AW$2&lt;=EOMONTH($D182,MatCF)),MIN(AW$77-SUM(AW$92:AW181),$F182-SUM($G182:AV182)),0)</f>
        <v>0</v>
      </c>
      <c r="AX182" s="203">
        <f>IF(AND(AX$2&gt;$D182,AX$2&lt;=EOMONTH($D182,MatCF)),MIN(AX$77-SUM(AX$92:AX181),$F182-SUM($G182:AW182)),0)</f>
        <v>0</v>
      </c>
      <c r="AY182" s="203">
        <f>IF(AND(AY$2&gt;$D182,AY$2&lt;=EOMONTH($D182,MatCF)),MIN(AY$77-SUM(AY$92:AY181),$F182-SUM($G182:AX182)),0)</f>
        <v>0</v>
      </c>
      <c r="AZ182" s="203">
        <f>IF(AND(AZ$2&gt;$D182,AZ$2&lt;=EOMONTH($D182,MatCF)),MIN(AZ$77-SUM(AZ$92:AZ181),$F182-SUM($G182:AY182)),0)</f>
        <v>0</v>
      </c>
      <c r="BA182" s="203">
        <f>IF(AND(BA$2&gt;$D182,BA$2&lt;=EOMONTH($D182,MatCF)),MIN(BA$77-SUM(BA$92:BA181),$F182-SUM($G182:AZ182)),0)</f>
        <v>0</v>
      </c>
      <c r="BB182" s="203">
        <f>IF(AND(BB$2&gt;$D182,BB$2&lt;=EOMONTH($D182,MatCF)),MIN(BB$77-SUM(BB$92:BB181),$F182-SUM($G182:BA182)),0)</f>
        <v>0</v>
      </c>
      <c r="BC182" s="203">
        <f>IF(AND(BC$2&gt;$D182,BC$2&lt;=EOMONTH($D182,MatCF)),MIN(BC$77-SUM(BC$92:BC181),$F182-SUM($G182:BB182)),0)</f>
        <v>0</v>
      </c>
      <c r="BD182" s="203">
        <f>IF(AND(BD$2&gt;$D182,BD$2&lt;=EOMONTH($D182,MatCF)),MIN(BD$77-SUM(BD$92:BD181),$F182-SUM($G182:BC182)),0)</f>
        <v>0</v>
      </c>
      <c r="BE182" s="203">
        <f>IF(AND(BE$2&gt;$D182,BE$2&lt;=EOMONTH($D182,MatCF)),MIN(BE$77-SUM(BE$92:BE181),$F182-SUM($G182:BD182)),0)</f>
        <v>0</v>
      </c>
      <c r="BF182" s="203">
        <f>IF(AND(BF$2&gt;$D182,BF$2&lt;=EOMONTH($D182,MatCF)),MIN(BF$77-SUM(BF$92:BF181),$F182-SUM($G182:BE182)),0)</f>
        <v>0</v>
      </c>
      <c r="BG182" s="203">
        <f>IF(AND(BG$2&gt;$D182,BG$2&lt;=EOMONTH($D182,MatCF)),MIN(BG$77-SUM(BG$92:BG181),$F182-SUM($G182:BF182)),0)</f>
        <v>0</v>
      </c>
      <c r="BH182" s="203">
        <f>IF(AND(BH$2&gt;$D182,BH$2&lt;=EOMONTH($D182,MatCF)),MIN(BH$77-SUM(BH$92:BH181),$F182-SUM($G182:BG182)),0)</f>
        <v>0</v>
      </c>
      <c r="BI182" s="203">
        <f>IF(AND(BI$2&gt;$D182,BI$2&lt;=EOMONTH($D182,MatCF)),MIN(BI$77-SUM(BI$92:BI181),$F182-SUM($G182:BH182)),0)</f>
        <v>0</v>
      </c>
      <c r="BJ182" s="203">
        <f>IF(AND(BJ$2&gt;$D182,BJ$2&lt;=EOMONTH($D182,MatCF)),MIN(BJ$77-SUM(BJ$92:BJ181),$F182-SUM($G182:BI182)),0)</f>
        <v>0</v>
      </c>
      <c r="BK182" s="203">
        <f>IF(AND(BK$2&gt;$D182,BK$2&lt;=EOMONTH($D182,MatCF)),MIN(BK$77-SUM(BK$92:BK181),$F182-SUM($G182:BJ182)),0)</f>
        <v>0</v>
      </c>
      <c r="BL182" s="203">
        <f>IF(AND(BL$2&gt;$D182,BL$2&lt;=EOMONTH($D182,MatCF)),MIN(BL$77-SUM(BL$92:BL181),$F182-SUM($G182:BK182)),0)</f>
        <v>0</v>
      </c>
      <c r="BM182" s="203">
        <f>IF(AND(BM$2&gt;$D182,BM$2&lt;=EOMONTH($D182,MatCF)),MIN(BM$77-SUM(BM$92:BM181),$F182-SUM($G182:BL182)),0)</f>
        <v>0</v>
      </c>
      <c r="BN182" s="203">
        <f>IF(AND(BN$2&gt;$D182,BN$2&lt;=EOMONTH($D182,MatCF)),MIN(BN$77-SUM(BN$92:BN181),$F182-SUM($G182:BM182)),0)</f>
        <v>0</v>
      </c>
      <c r="BO182" s="203">
        <f>IF(AND(BO$2&gt;$D182,BO$2&lt;=EOMONTH($D182,MatCF)),MIN(BO$77-SUM(BO$92:BO181),$F182-SUM($G182:BN182)),0)</f>
        <v>0</v>
      </c>
      <c r="BP182" s="203">
        <f>IF(AND(BP$2&gt;$D182,BP$2&lt;=EOMONTH($D182,MatCF)),MIN(BP$77-SUM(BP$92:BP181),$F182-SUM($G182:BO182)),0)</f>
        <v>0</v>
      </c>
      <c r="BQ182" s="203">
        <f>IF(AND(BQ$2&gt;$D182,BQ$2&lt;=EOMONTH($D182,MatCF)),MIN(BQ$77-SUM(BQ$92:BQ181),$F182-SUM($G182:BP182)),0)</f>
        <v>0</v>
      </c>
      <c r="BR182" s="203">
        <f>IF(AND(BR$2&gt;$D182,BR$2&lt;=EOMONTH($D182,MatCF)),MIN(BR$77-SUM(BR$92:BR181),$F182-SUM($G182:BQ182)),0)</f>
        <v>0</v>
      </c>
      <c r="BS182" s="203">
        <f>IF(AND(BS$2&gt;$D182,BS$2&lt;=EOMONTH($D182,MatCF)),MIN(BS$77-SUM(BS$92:BS181),$F182-SUM($G182:BR182)),0)</f>
        <v>0</v>
      </c>
      <c r="BT182" s="203">
        <f>IF(AND(BT$2&gt;$D182,BT$2&lt;=EOMONTH($D182,MatCF)),MIN(BT$77-SUM(BT$92:BT181),$F182-SUM($G182:BS182)),0)</f>
        <v>0</v>
      </c>
      <c r="BU182" s="203">
        <f>IF(AND(BU$2&gt;$D182,BU$2&lt;=EOMONTH($D182,MatCF)),MIN(BU$77-SUM(BU$92:BU181),$F182-SUM($G182:BT182)),0)</f>
        <v>0</v>
      </c>
      <c r="BV182" s="203">
        <f>IF(AND(BV$2&gt;$D182,BV$2&lt;=EOMONTH($D182,MatCF)),MIN(BV$77-SUM(BV$92:BV181),$F182-SUM($G182:BU182)),0)</f>
        <v>0</v>
      </c>
      <c r="BW182" s="203">
        <f>IF(AND(BW$2&gt;$D182,BW$2&lt;=EOMONTH($D182,MatCF)),MIN(BW$77-SUM(BW$92:BW181),$F182-SUM($G182:BV182)),0)</f>
        <v>0</v>
      </c>
      <c r="BX182" s="203">
        <f>IF(AND(BX$2&gt;$D182,BX$2&lt;=EOMONTH($D182,MatCF)),MIN(BX$77-SUM(BX$92:BX181),$F182-SUM($G182:BW182)),0)</f>
        <v>0</v>
      </c>
      <c r="BY182" s="203">
        <f>IF(AND(BY$2&gt;$D182,BY$2&lt;=EOMONTH($D182,MatCF)),MIN(BY$77-SUM(BY$92:BY181),$F182-SUM($G182:BX182)),0)</f>
        <v>0</v>
      </c>
      <c r="BZ182" s="203">
        <f>IF(AND(BZ$2&gt;$D182,BZ$2&lt;=EOMONTH($D182,MatCF)),MIN(BZ$77-SUM(BZ$92:BZ181),$F182-SUM($G182:BY182)),0)</f>
        <v>0</v>
      </c>
      <c r="CA182" s="203">
        <f>IF(AND(CA$2&gt;$D182,CA$2&lt;=EOMONTH($D182,MatCF)),MIN(CA$77-SUM(CA$92:CA181),$F182-SUM($G182:BZ182)),0)</f>
        <v>0</v>
      </c>
      <c r="CB182" s="203">
        <f>IF(AND(CB$2&gt;$D182,CB$2&lt;=EOMONTH($D182,MatCF)),MIN(CB$77-SUM(CB$92:CB181),$F182-SUM($G182:CA182)),0)</f>
        <v>0</v>
      </c>
      <c r="CC182" s="203">
        <f>IF(AND(CC$2&gt;$D182,CC$2&lt;=EOMONTH($D182,MatCF)),MIN(CC$77-SUM(CC$92:CC181),$F182-SUM($G182:CB182)),0)</f>
        <v>0</v>
      </c>
      <c r="CD182" s="203">
        <f>IF(AND(CD$2&gt;$D182,CD$2&lt;=EOMONTH($D182,MatCF)),MIN(CD$77-SUM(CD$92:CD181),$F182-SUM($G182:CC182)),0)</f>
        <v>0</v>
      </c>
      <c r="CE182" s="203">
        <f>IF(AND(CE$2&gt;$D182,CE$2&lt;=EOMONTH($D182,MatCF)),MIN(CE$77-SUM(CE$92:CE181),$F182-SUM($G182:CD182)),0)</f>
        <v>0</v>
      </c>
      <c r="CF182" s="203">
        <f>IF(AND(CF$2&gt;$D182,CF$2&lt;=EOMONTH($D182,MatCF)),MIN(CF$77-SUM(CF$92:CF181),$F182-SUM($G182:CE182)),0)</f>
        <v>0</v>
      </c>
      <c r="CG182" s="203">
        <f>IF(AND(CG$2&gt;$D182,CG$2&lt;=EOMONTH($D182,MatCF)),MIN(CG$77-SUM(CG$92:CG181),$F182-SUM($G182:CF182)),0)</f>
        <v>0</v>
      </c>
      <c r="CH182" s="203">
        <f>IF(AND(CH$2&gt;$D182,CH$2&lt;=EOMONTH($D182,MatCF)),MIN(CH$77-SUM(CH$92:CH181),$F182-SUM($G182:CG182)),0)</f>
        <v>0</v>
      </c>
      <c r="CI182" s="203">
        <f>IF(AND(CI$2&gt;$D182,CI$2&lt;=EOMONTH($D182,MatCF)),MIN(CI$77-SUM(CI$92:CI181),$F182-SUM($G182:CH182)),0)</f>
        <v>0</v>
      </c>
      <c r="CJ182" s="203">
        <f>IF(AND(CJ$2&gt;$D182,CJ$2&lt;=EOMONTH($D182,MatCF)),MIN(CJ$77-SUM(CJ$92:CJ181),$F182-SUM($G182:CI182)),0)</f>
        <v>0</v>
      </c>
      <c r="CK182" s="203">
        <f>IF(AND(CK$2&gt;$D182,CK$2&lt;=EOMONTH($D182,MatCF)),MIN(CK$77-SUM(CK$92:CK181),$F182-SUM($G182:CJ182)),0)</f>
        <v>0</v>
      </c>
      <c r="CL182" s="203">
        <f>IF(AND(CL$2&gt;$D182,CL$2&lt;=EOMONTH($D182,MatCF)),MIN(CL$77-SUM(CL$92:CL181),$F182-SUM($G182:CK182)),0)</f>
        <v>0</v>
      </c>
      <c r="CM182" s="203">
        <f>IF(AND(CM$2&gt;$D182,CM$2&lt;=EOMONTH($D182,MatCF)),MIN(CM$77-SUM(CM$92:CM181),$F182-SUM($G182:CL182)),0)</f>
        <v>0</v>
      </c>
      <c r="CN182" s="203">
        <f>IF(AND(CN$2&gt;$D182,CN$2&lt;=EOMONTH($D182,MatCF)),MIN(CN$77-SUM(CN$92:CN181),$F182-SUM($G182:CM182)),0)</f>
        <v>0</v>
      </c>
      <c r="CO182" s="203">
        <f>IF(AND(CO$2&gt;$D182,CO$2&lt;=EOMONTH($D182,MatCF)),MIN(CO$77-SUM(CO$92:CO181),$F182-SUM($G182:CN182)),0)</f>
        <v>0</v>
      </c>
      <c r="CP182" s="203">
        <f>IF(AND(CP$2&gt;$D182,CP$2&lt;=EOMONTH($D182,MatCF)),MIN(CP$77-SUM(CP$92:CP181),$F182-SUM($G182:CO182)),0)</f>
        <v>0</v>
      </c>
      <c r="CQ182" s="203">
        <f>IF(AND(CQ$2&gt;$D182,CQ$2&lt;=EOMONTH($D182,MatCF)),MIN(CQ$77-SUM(CQ$92:CQ181),$F182-SUM($G182:CP182)),0)</f>
        <v>0</v>
      </c>
      <c r="CR182" s="203">
        <f>IF(AND(CR$2&gt;$D182,CR$2&lt;=EOMONTH($D182,MatCF)),MIN(CR$77-SUM(CR$92:CR181),$F182-SUM($G182:CQ182)),0)</f>
        <v>0</v>
      </c>
      <c r="CS182" s="203">
        <f>IF(AND(CS$2&gt;$D182,CS$2&lt;=EOMONTH($D182,MatCF)),MIN(CS$77-SUM(CS$92:CS181),$F182-SUM($G182:CR182)),0)</f>
        <v>0</v>
      </c>
      <c r="CT182" s="203">
        <f ca="1">IF(AND(CT$2&gt;$D182,CT$2&lt;=EOMONTH($D182,MatCF)),MIN(CT$77-SUM(CT$92:CT181),$F182-SUM($G182:CS182)),0)</f>
        <v>0</v>
      </c>
      <c r="CU182" s="203">
        <f ca="1">IF(AND(CU$2&gt;$D182,CU$2&lt;=EOMONTH($D182,MatCF)),MIN(CU$77-SUM(CU$92:CU181),$F182-SUM($G182:CT182)),0)</f>
        <v>0</v>
      </c>
      <c r="CV182" s="203">
        <f ca="1">IF(AND(CV$2&gt;$D182,CV$2&lt;=EOMONTH($D182,MatCF)),MIN(CV$77-SUM(CV$92:CV181),$F182-SUM($G182:CU182)),0)</f>
        <v>0</v>
      </c>
      <c r="CW182" s="203">
        <f ca="1">IF(AND(CW$2&gt;$D182,CW$2&lt;=EOMONTH($D182,MatCF)),MIN(CW$77-SUM(CW$92:CW181),$F182-SUM($G182:CV182)),0)</f>
        <v>0</v>
      </c>
      <c r="CX182" s="203">
        <f ca="1">IF(AND(CX$2&gt;$D182,CX$2&lt;=EOMONTH($D182,MatCF)),MIN(CX$77-SUM(CX$92:CX181),$F182-SUM($G182:CW182)),0)</f>
        <v>0</v>
      </c>
      <c r="CY182" s="203">
        <f ca="1">IF(AND(CY$2&gt;$D182,CY$2&lt;=EOMONTH($D182,MatCF)),MIN(CY$77-SUM(CY$92:CY181),$F182-SUM($G182:CX182)),0)</f>
        <v>0</v>
      </c>
      <c r="CZ182" s="203">
        <f ca="1">IF(AND(CZ$2&gt;$D182,CZ$2&lt;=EOMONTH($D182,MatCF)),MIN(CZ$77-SUM(CZ$92:CZ181),$F182-SUM($G182:CY182)),0)</f>
        <v>0</v>
      </c>
      <c r="DA182" s="203">
        <f ca="1">IF(AND(DA$2&gt;$D182,DA$2&lt;=EOMONTH($D182,MatCF)),MIN(DA$77-SUM(DA$92:DA181),$F182-SUM($G182:CZ182)),0)</f>
        <v>0</v>
      </c>
      <c r="DB182" s="203">
        <f ca="1">IF(AND(DB$2&gt;$D182,DB$2&lt;=EOMONTH($D182,MatCF)),MIN(DB$77-SUM(DB$92:DB181),$F182-SUM($G182:DA182)),0)</f>
        <v>0</v>
      </c>
      <c r="DC182" s="203">
        <f ca="1">IF(AND(DC$2&gt;$D182,DC$2&lt;=EOMONTH($D182,MatCF)),MIN(DC$77-SUM(DC$92:DC181),$F182-SUM($G182:DB182)),0)</f>
        <v>0</v>
      </c>
      <c r="DD182" s="203">
        <f ca="1">IF(AND(DD$2&gt;$D182,DD$2&lt;=EOMONTH($D182,MatCF)),MIN(DD$77-SUM(DD$92:DD181),$F182-SUM($G182:DC182)),0)</f>
        <v>0</v>
      </c>
      <c r="DE182" s="203">
        <f ca="1">IF(AND(DE$2&gt;$D182,DE$2&lt;=EOMONTH($D182,MatCF)),MIN(DE$77-SUM(DE$92:DE181),$F182-SUM($G182:DD182)),0)</f>
        <v>0</v>
      </c>
      <c r="DF182" s="203">
        <f ca="1">IF(AND(DF$2&gt;$D182,DF$2&lt;=EOMONTH($D182,MatCF)),MIN(DF$77-SUM(DF$92:DF181),$F182-SUM($G182:DE182)),0)</f>
        <v>0</v>
      </c>
      <c r="DG182" s="203">
        <f ca="1">IF(AND(DG$2&gt;$D182,DG$2&lt;=EOMONTH($D182,MatCF)),MIN(DG$77-SUM(DG$92:DG181),$F182-SUM($G182:DF182)),0)</f>
        <v>0</v>
      </c>
      <c r="DH182" s="203">
        <f ca="1">IF(AND(DH$2&gt;$D182,DH$2&lt;=EOMONTH($D182,MatCF)),MIN(DH$77-SUM(DH$92:DH181),$F182-SUM($G182:DG182)),0)</f>
        <v>0</v>
      </c>
      <c r="DI182" s="203">
        <f ca="1">IF(AND(DI$2&gt;$D182,DI$2&lt;=EOMONTH($D182,MatCF)),MIN(DI$77-SUM(DI$92:DI181),$F182-SUM($G182:DH182)),0)</f>
        <v>0</v>
      </c>
      <c r="DJ182" s="203">
        <f ca="1">IF(AND(DJ$2&gt;$D182,DJ$2&lt;=EOMONTH($D182,MatCF)),MIN(DJ$77-SUM(DJ$92:DJ181),$F182-SUM($G182:DI182)),0)</f>
        <v>0</v>
      </c>
      <c r="DK182" s="203">
        <f ca="1">IF(AND(DK$2&gt;$D182,DK$2&lt;=EOMONTH($D182,MatCF)),MIN(DK$77-SUM(DK$92:DK181),$F182-SUM($G182:DJ182)),0)</f>
        <v>0</v>
      </c>
      <c r="DL182" s="203">
        <f ca="1">IF(AND(DL$2&gt;$D182,DL$2&lt;=EOMONTH($D182,MatCF)),MIN(DL$77-SUM(DL$92:DL181),$F182-SUM($G182:DK182)),0)</f>
        <v>0</v>
      </c>
      <c r="DM182" s="203">
        <f ca="1">IF(AND(DM$2&gt;$D182,DM$2&lt;=EOMONTH($D182,MatCF)),MIN(DM$77-SUM(DM$92:DM181),$F182-SUM($G182:DL182)),0)</f>
        <v>0</v>
      </c>
      <c r="DN182" s="203">
        <f ca="1">IF(AND(DN$2&gt;$D182,DN$2&lt;=EOMONTH($D182,MatCF)),MIN(DN$77-SUM(DN$92:DN181),$F182-SUM($G182:DM182)),0)</f>
        <v>0</v>
      </c>
      <c r="DO182" s="203">
        <f ca="1">IF(AND(DO$2&gt;$D182,DO$2&lt;=EOMONTH($D182,MatCF)),MIN(DO$77-SUM(DO$92:DO181),$F182-SUM($G182:DN182)),0)</f>
        <v>0</v>
      </c>
      <c r="DP182" s="203">
        <f ca="1">IF(AND(DP$2&gt;$D182,DP$2&lt;=EOMONTH($D182,MatCF)),MIN(DP$77-SUM(DP$92:DP181),$F182-SUM($G182:DO182)),0)</f>
        <v>0</v>
      </c>
      <c r="DQ182" s="203">
        <f ca="1">IF(AND(DQ$2&gt;$D182,DQ$2&lt;=EOMONTH($D182,MatCF)),MIN(DQ$77-SUM(DQ$92:DQ181),$F182-SUM($G182:DP182)),0)</f>
        <v>0</v>
      </c>
      <c r="DR182" s="203">
        <f ca="1">IF(AND(DR$2&gt;$D182,DR$2&lt;=EOMONTH($D182,MatCF)),MIN(DR$77-SUM(DR$92:DR181),$F182-SUM($G182:DQ182)),0)</f>
        <v>0</v>
      </c>
      <c r="DS182" s="203">
        <f ca="1">IF(AND(DS$2&gt;$D182,DS$2&lt;=EOMONTH($D182,MatCF)),MIN(DS$77-SUM(DS$92:DS181),$F182-SUM($G182:DR182)),0)</f>
        <v>0</v>
      </c>
    </row>
    <row r="183" spans="1:123" ht="12.5" x14ac:dyDescent="0.25">
      <c r="A183" s="171">
        <f t="shared" si="682"/>
        <v>91</v>
      </c>
      <c r="B183" s="171"/>
      <c r="C183" s="171"/>
      <c r="D183" s="226">
        <v>52231</v>
      </c>
      <c r="E183" s="171"/>
      <c r="F183" s="203">
        <f ca="1"/>
        <v>0</v>
      </c>
      <c r="G183" s="171"/>
      <c r="H183" s="203">
        <f>IF(AND(H$2&gt;$D183,H$2&lt;=EOMONTH($D183,MatCF)),MIN(H$77-SUM(H$92:H182),$F183-SUM(G183:$G183)),0)</f>
        <v>0</v>
      </c>
      <c r="I183" s="203">
        <f>IF(AND(I$2&gt;$D183,I$2&lt;=EOMONTH($D183,MatCF)),MIN(I$77-SUM(I$92:I182),$F183-SUM($G183:H183)),0)</f>
        <v>0</v>
      </c>
      <c r="J183" s="203">
        <f>IF(AND(J$2&gt;$D183,J$2&lt;=EOMONTH($D183,MatCF)),MIN(J$77-SUM(J$92:J182),$F183-SUM($G183:I183)),0)</f>
        <v>0</v>
      </c>
      <c r="K183" s="203">
        <f>IF(AND(K$2&gt;$D183,K$2&lt;=EOMONTH($D183,MatCF)),MIN(K$77-SUM(K$92:K182),$F183-SUM($G183:J183)),0)</f>
        <v>0</v>
      </c>
      <c r="L183" s="203">
        <f>IF(AND(L$2&gt;$D183,L$2&lt;=EOMONTH($D183,MatCF)),MIN(L$77-SUM(L$92:L182),$F183-SUM($G183:K183)),0)</f>
        <v>0</v>
      </c>
      <c r="M183" s="203">
        <f>IF(AND(M$2&gt;$D183,M$2&lt;=EOMONTH($D183,MatCF)),MIN(M$77-SUM(M$92:M182),$F183-SUM($G183:L183)),0)</f>
        <v>0</v>
      </c>
      <c r="N183" s="203">
        <f>IF(AND(N$2&gt;$D183,N$2&lt;=EOMONTH($D183,MatCF)),MIN(N$77-SUM(N$92:N182),$F183-SUM($G183:M183)),0)</f>
        <v>0</v>
      </c>
      <c r="O183" s="203">
        <f>IF(AND(O$2&gt;$D183,O$2&lt;=EOMONTH($D183,MatCF)),MIN(O$77-SUM(O$92:O182),$F183-SUM($G183:N183)),0)</f>
        <v>0</v>
      </c>
      <c r="P183" s="203">
        <f>IF(AND(P$2&gt;$D183,P$2&lt;=EOMONTH($D183,MatCF)),MIN(P$77-SUM(P$92:P182),$F183-SUM($G183:O183)),0)</f>
        <v>0</v>
      </c>
      <c r="Q183" s="203">
        <f>IF(AND(Q$2&gt;$D183,Q$2&lt;=EOMONTH($D183,MatCF)),MIN(Q$77-SUM(Q$92:Q182),$F183-SUM($G183:P183)),0)</f>
        <v>0</v>
      </c>
      <c r="R183" s="203">
        <f>IF(AND(R$2&gt;$D183,R$2&lt;=EOMONTH($D183,MatCF)),MIN(R$77-SUM(R$92:R182),$F183-SUM($G183:Q183)),0)</f>
        <v>0</v>
      </c>
      <c r="S183" s="203">
        <f>IF(AND(S$2&gt;$D183,S$2&lt;=EOMONTH($D183,MatCF)),MIN(S$77-SUM(S$92:S182),$F183-SUM($G183:R183)),0)</f>
        <v>0</v>
      </c>
      <c r="T183" s="203">
        <f>IF(AND(T$2&gt;$D183,T$2&lt;=EOMONTH($D183,MatCF)),MIN(T$77-SUM(T$92:T182),$F183-SUM($G183:S183)),0)</f>
        <v>0</v>
      </c>
      <c r="U183" s="203">
        <f>IF(AND(U$2&gt;$D183,U$2&lt;=EOMONTH($D183,MatCF)),MIN(U$77-SUM(U$92:U182),$F183-SUM($G183:T183)),0)</f>
        <v>0</v>
      </c>
      <c r="V183" s="203">
        <f>IF(AND(V$2&gt;$D183,V$2&lt;=EOMONTH($D183,MatCF)),MIN(V$77-SUM(V$92:V182),$F183-SUM($G183:U183)),0)</f>
        <v>0</v>
      </c>
      <c r="W183" s="203">
        <f>IF(AND(W$2&gt;$D183,W$2&lt;=EOMONTH($D183,MatCF)),MIN(W$77-SUM(W$92:W182),$F183-SUM($G183:V183)),0)</f>
        <v>0</v>
      </c>
      <c r="X183" s="203">
        <f>IF(AND(X$2&gt;$D183,X$2&lt;=EOMONTH($D183,MatCF)),MIN(X$77-SUM(X$92:X182),$F183-SUM($G183:W183)),0)</f>
        <v>0</v>
      </c>
      <c r="Y183" s="203">
        <f>IF(AND(Y$2&gt;$D183,Y$2&lt;=EOMONTH($D183,MatCF)),MIN(Y$77-SUM(Y$92:Y182),$F183-SUM($G183:X183)),0)</f>
        <v>0</v>
      </c>
      <c r="Z183" s="203">
        <f>IF(AND(Z$2&gt;$D183,Z$2&lt;=EOMONTH($D183,MatCF)),MIN(Z$77-SUM(Z$92:Z182),$F183-SUM($G183:Y183)),0)</f>
        <v>0</v>
      </c>
      <c r="AA183" s="203">
        <f>IF(AND(AA$2&gt;$D183,AA$2&lt;=EOMONTH($D183,MatCF)),MIN(AA$77-SUM(AA$92:AA182),$F183-SUM($G183:Z183)),0)</f>
        <v>0</v>
      </c>
      <c r="AB183" s="203">
        <f>IF(AND(AB$2&gt;$D183,AB$2&lt;=EOMONTH($D183,MatCF)),MIN(AB$77-SUM(AB$92:AB182),$F183-SUM($G183:AA183)),0)</f>
        <v>0</v>
      </c>
      <c r="AC183" s="203">
        <f>IF(AND(AC$2&gt;$D183,AC$2&lt;=EOMONTH($D183,MatCF)),MIN(AC$77-SUM(AC$92:AC182),$F183-SUM($G183:AB183)),0)</f>
        <v>0</v>
      </c>
      <c r="AD183" s="203">
        <f>IF(AND(AD$2&gt;$D183,AD$2&lt;=EOMONTH($D183,MatCF)),MIN(AD$77-SUM(AD$92:AD182),$F183-SUM($G183:AC183)),0)</f>
        <v>0</v>
      </c>
      <c r="AE183" s="203">
        <f>IF(AND(AE$2&gt;$D183,AE$2&lt;=EOMONTH($D183,MatCF)),MIN(AE$77-SUM(AE$92:AE182),$F183-SUM($G183:AD183)),0)</f>
        <v>0</v>
      </c>
      <c r="AF183" s="203">
        <f>IF(AND(AF$2&gt;$D183,AF$2&lt;=EOMONTH($D183,MatCF)),MIN(AF$77-SUM(AF$92:AF182),$F183-SUM($G183:AE183)),0)</f>
        <v>0</v>
      </c>
      <c r="AG183" s="203">
        <f>IF(AND(AG$2&gt;$D183,AG$2&lt;=EOMONTH($D183,MatCF)),MIN(AG$77-SUM(AG$92:AG182),$F183-SUM($G183:AF183)),0)</f>
        <v>0</v>
      </c>
      <c r="AH183" s="203">
        <f>IF(AND(AH$2&gt;$D183,AH$2&lt;=EOMONTH($D183,MatCF)),MIN(AH$77-SUM(AH$92:AH182),$F183-SUM($G183:AG183)),0)</f>
        <v>0</v>
      </c>
      <c r="AI183" s="203">
        <f>IF(AND(AI$2&gt;$D183,AI$2&lt;=EOMONTH($D183,MatCF)),MIN(AI$77-SUM(AI$92:AI182),$F183-SUM($G183:AH183)),0)</f>
        <v>0</v>
      </c>
      <c r="AJ183" s="203">
        <f>IF(AND(AJ$2&gt;$D183,AJ$2&lt;=EOMONTH($D183,MatCF)),MIN(AJ$77-SUM(AJ$92:AJ182),$F183-SUM($G183:AI183)),0)</f>
        <v>0</v>
      </c>
      <c r="AK183" s="203">
        <f>IF(AND(AK$2&gt;$D183,AK$2&lt;=EOMONTH($D183,MatCF)),MIN(AK$77-SUM(AK$92:AK182),$F183-SUM($G183:AJ183)),0)</f>
        <v>0</v>
      </c>
      <c r="AL183" s="203">
        <f>IF(AND(AL$2&gt;$D183,AL$2&lt;=EOMONTH($D183,MatCF)),MIN(AL$77-SUM(AL$92:AL182),$F183-SUM($G183:AK183)),0)</f>
        <v>0</v>
      </c>
      <c r="AM183" s="203">
        <f>IF(AND(AM$2&gt;$D183,AM$2&lt;=EOMONTH($D183,MatCF)),MIN(AM$77-SUM(AM$92:AM182),$F183-SUM($G183:AL183)),0)</f>
        <v>0</v>
      </c>
      <c r="AN183" s="203">
        <f>IF(AND(AN$2&gt;$D183,AN$2&lt;=EOMONTH($D183,MatCF)),MIN(AN$77-SUM(AN$92:AN182),$F183-SUM($G183:AM183)),0)</f>
        <v>0</v>
      </c>
      <c r="AO183" s="203">
        <f>IF(AND(AO$2&gt;$D183,AO$2&lt;=EOMONTH($D183,MatCF)),MIN(AO$77-SUM(AO$92:AO182),$F183-SUM($G183:AN183)),0)</f>
        <v>0</v>
      </c>
      <c r="AP183" s="203">
        <f>IF(AND(AP$2&gt;$D183,AP$2&lt;=EOMONTH($D183,MatCF)),MIN(AP$77-SUM(AP$92:AP182),$F183-SUM($G183:AO183)),0)</f>
        <v>0</v>
      </c>
      <c r="AQ183" s="203">
        <f>IF(AND(AQ$2&gt;$D183,AQ$2&lt;=EOMONTH($D183,MatCF)),MIN(AQ$77-SUM(AQ$92:AQ182),$F183-SUM($G183:AP183)),0)</f>
        <v>0</v>
      </c>
      <c r="AR183" s="203">
        <f>IF(AND(AR$2&gt;$D183,AR$2&lt;=EOMONTH($D183,MatCF)),MIN(AR$77-SUM(AR$92:AR182),$F183-SUM($G183:AQ183)),0)</f>
        <v>0</v>
      </c>
      <c r="AS183" s="203">
        <f>IF(AND(AS$2&gt;$D183,AS$2&lt;=EOMONTH($D183,MatCF)),MIN(AS$77-SUM(AS$92:AS182),$F183-SUM($G183:AR183)),0)</f>
        <v>0</v>
      </c>
      <c r="AT183" s="203">
        <f>IF(AND(AT$2&gt;$D183,AT$2&lt;=EOMONTH($D183,MatCF)),MIN(AT$77-SUM(AT$92:AT182),$F183-SUM($G183:AS183)),0)</f>
        <v>0</v>
      </c>
      <c r="AU183" s="203">
        <f>IF(AND(AU$2&gt;$D183,AU$2&lt;=EOMONTH($D183,MatCF)),MIN(AU$77-SUM(AU$92:AU182),$F183-SUM($G183:AT183)),0)</f>
        <v>0</v>
      </c>
      <c r="AV183" s="203">
        <f>IF(AND(AV$2&gt;$D183,AV$2&lt;=EOMONTH($D183,MatCF)),MIN(AV$77-SUM(AV$92:AV182),$F183-SUM($G183:AU183)),0)</f>
        <v>0</v>
      </c>
      <c r="AW183" s="203">
        <f>IF(AND(AW$2&gt;$D183,AW$2&lt;=EOMONTH($D183,MatCF)),MIN(AW$77-SUM(AW$92:AW182),$F183-SUM($G183:AV183)),0)</f>
        <v>0</v>
      </c>
      <c r="AX183" s="203">
        <f>IF(AND(AX$2&gt;$D183,AX$2&lt;=EOMONTH($D183,MatCF)),MIN(AX$77-SUM(AX$92:AX182),$F183-SUM($G183:AW183)),0)</f>
        <v>0</v>
      </c>
      <c r="AY183" s="203">
        <f>IF(AND(AY$2&gt;$D183,AY$2&lt;=EOMONTH($D183,MatCF)),MIN(AY$77-SUM(AY$92:AY182),$F183-SUM($G183:AX183)),0)</f>
        <v>0</v>
      </c>
      <c r="AZ183" s="203">
        <f>IF(AND(AZ$2&gt;$D183,AZ$2&lt;=EOMONTH($D183,MatCF)),MIN(AZ$77-SUM(AZ$92:AZ182),$F183-SUM($G183:AY183)),0)</f>
        <v>0</v>
      </c>
      <c r="BA183" s="203">
        <f>IF(AND(BA$2&gt;$D183,BA$2&lt;=EOMONTH($D183,MatCF)),MIN(BA$77-SUM(BA$92:BA182),$F183-SUM($G183:AZ183)),0)</f>
        <v>0</v>
      </c>
      <c r="BB183" s="203">
        <f>IF(AND(BB$2&gt;$D183,BB$2&lt;=EOMONTH($D183,MatCF)),MIN(BB$77-SUM(BB$92:BB182),$F183-SUM($G183:BA183)),0)</f>
        <v>0</v>
      </c>
      <c r="BC183" s="203">
        <f>IF(AND(BC$2&gt;$D183,BC$2&lt;=EOMONTH($D183,MatCF)),MIN(BC$77-SUM(BC$92:BC182),$F183-SUM($G183:BB183)),0)</f>
        <v>0</v>
      </c>
      <c r="BD183" s="203">
        <f>IF(AND(BD$2&gt;$D183,BD$2&lt;=EOMONTH($D183,MatCF)),MIN(BD$77-SUM(BD$92:BD182),$F183-SUM($G183:BC183)),0)</f>
        <v>0</v>
      </c>
      <c r="BE183" s="203">
        <f>IF(AND(BE$2&gt;$D183,BE$2&lt;=EOMONTH($D183,MatCF)),MIN(BE$77-SUM(BE$92:BE182),$F183-SUM($G183:BD183)),0)</f>
        <v>0</v>
      </c>
      <c r="BF183" s="203">
        <f>IF(AND(BF$2&gt;$D183,BF$2&lt;=EOMONTH($D183,MatCF)),MIN(BF$77-SUM(BF$92:BF182),$F183-SUM($G183:BE183)),0)</f>
        <v>0</v>
      </c>
      <c r="BG183" s="203">
        <f>IF(AND(BG$2&gt;$D183,BG$2&lt;=EOMONTH($D183,MatCF)),MIN(BG$77-SUM(BG$92:BG182),$F183-SUM($G183:BF183)),0)</f>
        <v>0</v>
      </c>
      <c r="BH183" s="203">
        <f>IF(AND(BH$2&gt;$D183,BH$2&lt;=EOMONTH($D183,MatCF)),MIN(BH$77-SUM(BH$92:BH182),$F183-SUM($G183:BG183)),0)</f>
        <v>0</v>
      </c>
      <c r="BI183" s="203">
        <f>IF(AND(BI$2&gt;$D183,BI$2&lt;=EOMONTH($D183,MatCF)),MIN(BI$77-SUM(BI$92:BI182),$F183-SUM($G183:BH183)),0)</f>
        <v>0</v>
      </c>
      <c r="BJ183" s="203">
        <f>IF(AND(BJ$2&gt;$D183,BJ$2&lt;=EOMONTH($D183,MatCF)),MIN(BJ$77-SUM(BJ$92:BJ182),$F183-SUM($G183:BI183)),0)</f>
        <v>0</v>
      </c>
      <c r="BK183" s="203">
        <f>IF(AND(BK$2&gt;$D183,BK$2&lt;=EOMONTH($D183,MatCF)),MIN(BK$77-SUM(BK$92:BK182),$F183-SUM($G183:BJ183)),0)</f>
        <v>0</v>
      </c>
      <c r="BL183" s="203">
        <f>IF(AND(BL$2&gt;$D183,BL$2&lt;=EOMONTH($D183,MatCF)),MIN(BL$77-SUM(BL$92:BL182),$F183-SUM($G183:BK183)),0)</f>
        <v>0</v>
      </c>
      <c r="BM183" s="203">
        <f>IF(AND(BM$2&gt;$D183,BM$2&lt;=EOMONTH($D183,MatCF)),MIN(BM$77-SUM(BM$92:BM182),$F183-SUM($G183:BL183)),0)</f>
        <v>0</v>
      </c>
      <c r="BN183" s="203">
        <f>IF(AND(BN$2&gt;$D183,BN$2&lt;=EOMONTH($D183,MatCF)),MIN(BN$77-SUM(BN$92:BN182),$F183-SUM($G183:BM183)),0)</f>
        <v>0</v>
      </c>
      <c r="BO183" s="203">
        <f>IF(AND(BO$2&gt;$D183,BO$2&lt;=EOMONTH($D183,MatCF)),MIN(BO$77-SUM(BO$92:BO182),$F183-SUM($G183:BN183)),0)</f>
        <v>0</v>
      </c>
      <c r="BP183" s="203">
        <f>IF(AND(BP$2&gt;$D183,BP$2&lt;=EOMONTH($D183,MatCF)),MIN(BP$77-SUM(BP$92:BP182),$F183-SUM($G183:BO183)),0)</f>
        <v>0</v>
      </c>
      <c r="BQ183" s="203">
        <f>IF(AND(BQ$2&gt;$D183,BQ$2&lt;=EOMONTH($D183,MatCF)),MIN(BQ$77-SUM(BQ$92:BQ182),$F183-SUM($G183:BP183)),0)</f>
        <v>0</v>
      </c>
      <c r="BR183" s="203">
        <f>IF(AND(BR$2&gt;$D183,BR$2&lt;=EOMONTH($D183,MatCF)),MIN(BR$77-SUM(BR$92:BR182),$F183-SUM($G183:BQ183)),0)</f>
        <v>0</v>
      </c>
      <c r="BS183" s="203">
        <f>IF(AND(BS$2&gt;$D183,BS$2&lt;=EOMONTH($D183,MatCF)),MIN(BS$77-SUM(BS$92:BS182),$F183-SUM($G183:BR183)),0)</f>
        <v>0</v>
      </c>
      <c r="BT183" s="203">
        <f>IF(AND(BT$2&gt;$D183,BT$2&lt;=EOMONTH($D183,MatCF)),MIN(BT$77-SUM(BT$92:BT182),$F183-SUM($G183:BS183)),0)</f>
        <v>0</v>
      </c>
      <c r="BU183" s="203">
        <f>IF(AND(BU$2&gt;$D183,BU$2&lt;=EOMONTH($D183,MatCF)),MIN(BU$77-SUM(BU$92:BU182),$F183-SUM($G183:BT183)),0)</f>
        <v>0</v>
      </c>
      <c r="BV183" s="203">
        <f>IF(AND(BV$2&gt;$D183,BV$2&lt;=EOMONTH($D183,MatCF)),MIN(BV$77-SUM(BV$92:BV182),$F183-SUM($G183:BU183)),0)</f>
        <v>0</v>
      </c>
      <c r="BW183" s="203">
        <f>IF(AND(BW$2&gt;$D183,BW$2&lt;=EOMONTH($D183,MatCF)),MIN(BW$77-SUM(BW$92:BW182),$F183-SUM($G183:BV183)),0)</f>
        <v>0</v>
      </c>
      <c r="BX183" s="203">
        <f>IF(AND(BX$2&gt;$D183,BX$2&lt;=EOMONTH($D183,MatCF)),MIN(BX$77-SUM(BX$92:BX182),$F183-SUM($G183:BW183)),0)</f>
        <v>0</v>
      </c>
      <c r="BY183" s="203">
        <f>IF(AND(BY$2&gt;$D183,BY$2&lt;=EOMONTH($D183,MatCF)),MIN(BY$77-SUM(BY$92:BY182),$F183-SUM($G183:BX183)),0)</f>
        <v>0</v>
      </c>
      <c r="BZ183" s="203">
        <f>IF(AND(BZ$2&gt;$D183,BZ$2&lt;=EOMONTH($D183,MatCF)),MIN(BZ$77-SUM(BZ$92:BZ182),$F183-SUM($G183:BY183)),0)</f>
        <v>0</v>
      </c>
      <c r="CA183" s="203">
        <f>IF(AND(CA$2&gt;$D183,CA$2&lt;=EOMONTH($D183,MatCF)),MIN(CA$77-SUM(CA$92:CA182),$F183-SUM($G183:BZ183)),0)</f>
        <v>0</v>
      </c>
      <c r="CB183" s="203">
        <f>IF(AND(CB$2&gt;$D183,CB$2&lt;=EOMONTH($D183,MatCF)),MIN(CB$77-SUM(CB$92:CB182),$F183-SUM($G183:CA183)),0)</f>
        <v>0</v>
      </c>
      <c r="CC183" s="203">
        <f>IF(AND(CC$2&gt;$D183,CC$2&lt;=EOMONTH($D183,MatCF)),MIN(CC$77-SUM(CC$92:CC182),$F183-SUM($G183:CB183)),0)</f>
        <v>0</v>
      </c>
      <c r="CD183" s="203">
        <f>IF(AND(CD$2&gt;$D183,CD$2&lt;=EOMONTH($D183,MatCF)),MIN(CD$77-SUM(CD$92:CD182),$F183-SUM($G183:CC183)),0)</f>
        <v>0</v>
      </c>
      <c r="CE183" s="203">
        <f>IF(AND(CE$2&gt;$D183,CE$2&lt;=EOMONTH($D183,MatCF)),MIN(CE$77-SUM(CE$92:CE182),$F183-SUM($G183:CD183)),0)</f>
        <v>0</v>
      </c>
      <c r="CF183" s="203">
        <f>IF(AND(CF$2&gt;$D183,CF$2&lt;=EOMONTH($D183,MatCF)),MIN(CF$77-SUM(CF$92:CF182),$F183-SUM($G183:CE183)),0)</f>
        <v>0</v>
      </c>
      <c r="CG183" s="203">
        <f>IF(AND(CG$2&gt;$D183,CG$2&lt;=EOMONTH($D183,MatCF)),MIN(CG$77-SUM(CG$92:CG182),$F183-SUM($G183:CF183)),0)</f>
        <v>0</v>
      </c>
      <c r="CH183" s="203">
        <f>IF(AND(CH$2&gt;$D183,CH$2&lt;=EOMONTH($D183,MatCF)),MIN(CH$77-SUM(CH$92:CH182),$F183-SUM($G183:CG183)),0)</f>
        <v>0</v>
      </c>
      <c r="CI183" s="203">
        <f>IF(AND(CI$2&gt;$D183,CI$2&lt;=EOMONTH($D183,MatCF)),MIN(CI$77-SUM(CI$92:CI182),$F183-SUM($G183:CH183)),0)</f>
        <v>0</v>
      </c>
      <c r="CJ183" s="203">
        <f>IF(AND(CJ$2&gt;$D183,CJ$2&lt;=EOMONTH($D183,MatCF)),MIN(CJ$77-SUM(CJ$92:CJ182),$F183-SUM($G183:CI183)),0)</f>
        <v>0</v>
      </c>
      <c r="CK183" s="203">
        <f>IF(AND(CK$2&gt;$D183,CK$2&lt;=EOMONTH($D183,MatCF)),MIN(CK$77-SUM(CK$92:CK182),$F183-SUM($G183:CJ183)),0)</f>
        <v>0</v>
      </c>
      <c r="CL183" s="203">
        <f>IF(AND(CL$2&gt;$D183,CL$2&lt;=EOMONTH($D183,MatCF)),MIN(CL$77-SUM(CL$92:CL182),$F183-SUM($G183:CK183)),0)</f>
        <v>0</v>
      </c>
      <c r="CM183" s="203">
        <f>IF(AND(CM$2&gt;$D183,CM$2&lt;=EOMONTH($D183,MatCF)),MIN(CM$77-SUM(CM$92:CM182),$F183-SUM($G183:CL183)),0)</f>
        <v>0</v>
      </c>
      <c r="CN183" s="203">
        <f>IF(AND(CN$2&gt;$D183,CN$2&lt;=EOMONTH($D183,MatCF)),MIN(CN$77-SUM(CN$92:CN182),$F183-SUM($G183:CM183)),0)</f>
        <v>0</v>
      </c>
      <c r="CO183" s="203">
        <f>IF(AND(CO$2&gt;$D183,CO$2&lt;=EOMONTH($D183,MatCF)),MIN(CO$77-SUM(CO$92:CO182),$F183-SUM($G183:CN183)),0)</f>
        <v>0</v>
      </c>
      <c r="CP183" s="203">
        <f>IF(AND(CP$2&gt;$D183,CP$2&lt;=EOMONTH($D183,MatCF)),MIN(CP$77-SUM(CP$92:CP182),$F183-SUM($G183:CO183)),0)</f>
        <v>0</v>
      </c>
      <c r="CQ183" s="203">
        <f>IF(AND(CQ$2&gt;$D183,CQ$2&lt;=EOMONTH($D183,MatCF)),MIN(CQ$77-SUM(CQ$92:CQ182),$F183-SUM($G183:CP183)),0)</f>
        <v>0</v>
      </c>
      <c r="CR183" s="203">
        <f>IF(AND(CR$2&gt;$D183,CR$2&lt;=EOMONTH($D183,MatCF)),MIN(CR$77-SUM(CR$92:CR182),$F183-SUM($G183:CQ183)),0)</f>
        <v>0</v>
      </c>
      <c r="CS183" s="203">
        <f>IF(AND(CS$2&gt;$D183,CS$2&lt;=EOMONTH($D183,MatCF)),MIN(CS$77-SUM(CS$92:CS182),$F183-SUM($G183:CR183)),0)</f>
        <v>0</v>
      </c>
      <c r="CT183" s="203">
        <f>IF(AND(CT$2&gt;$D183,CT$2&lt;=EOMONTH($D183,MatCF)),MIN(CT$77-SUM(CT$92:CT182),$F183-SUM($G183:CS183)),0)</f>
        <v>0</v>
      </c>
      <c r="CU183" s="203">
        <f ca="1">IF(AND(CU$2&gt;$D183,CU$2&lt;=EOMONTH($D183,MatCF)),MIN(CU$77-SUM(CU$92:CU182),$F183-SUM($G183:CT183)),0)</f>
        <v>0</v>
      </c>
      <c r="CV183" s="203">
        <f ca="1">IF(AND(CV$2&gt;$D183,CV$2&lt;=EOMONTH($D183,MatCF)),MIN(CV$77-SUM(CV$92:CV182),$F183-SUM($G183:CU183)),0)</f>
        <v>0</v>
      </c>
      <c r="CW183" s="203">
        <f ca="1">IF(AND(CW$2&gt;$D183,CW$2&lt;=EOMONTH($D183,MatCF)),MIN(CW$77-SUM(CW$92:CW182),$F183-SUM($G183:CV183)),0)</f>
        <v>0</v>
      </c>
      <c r="CX183" s="203">
        <f ca="1">IF(AND(CX$2&gt;$D183,CX$2&lt;=EOMONTH($D183,MatCF)),MIN(CX$77-SUM(CX$92:CX182),$F183-SUM($G183:CW183)),0)</f>
        <v>0</v>
      </c>
      <c r="CY183" s="203">
        <f ca="1">IF(AND(CY$2&gt;$D183,CY$2&lt;=EOMONTH($D183,MatCF)),MIN(CY$77-SUM(CY$92:CY182),$F183-SUM($G183:CX183)),0)</f>
        <v>0</v>
      </c>
      <c r="CZ183" s="203">
        <f ca="1">IF(AND(CZ$2&gt;$D183,CZ$2&lt;=EOMONTH($D183,MatCF)),MIN(CZ$77-SUM(CZ$92:CZ182),$F183-SUM($G183:CY183)),0)</f>
        <v>0</v>
      </c>
      <c r="DA183" s="203">
        <f ca="1">IF(AND(DA$2&gt;$D183,DA$2&lt;=EOMONTH($D183,MatCF)),MIN(DA$77-SUM(DA$92:DA182),$F183-SUM($G183:CZ183)),0)</f>
        <v>0</v>
      </c>
      <c r="DB183" s="203">
        <f ca="1">IF(AND(DB$2&gt;$D183,DB$2&lt;=EOMONTH($D183,MatCF)),MIN(DB$77-SUM(DB$92:DB182),$F183-SUM($G183:DA183)),0)</f>
        <v>0</v>
      </c>
      <c r="DC183" s="203">
        <f ca="1">IF(AND(DC$2&gt;$D183,DC$2&lt;=EOMONTH($D183,MatCF)),MIN(DC$77-SUM(DC$92:DC182),$F183-SUM($G183:DB183)),0)</f>
        <v>0</v>
      </c>
      <c r="DD183" s="203">
        <f ca="1">IF(AND(DD$2&gt;$D183,DD$2&lt;=EOMONTH($D183,MatCF)),MIN(DD$77-SUM(DD$92:DD182),$F183-SUM($G183:DC183)),0)</f>
        <v>0</v>
      </c>
      <c r="DE183" s="203">
        <f ca="1">IF(AND(DE$2&gt;$D183,DE$2&lt;=EOMONTH($D183,MatCF)),MIN(DE$77-SUM(DE$92:DE182),$F183-SUM($G183:DD183)),0)</f>
        <v>0</v>
      </c>
      <c r="DF183" s="203">
        <f ca="1">IF(AND(DF$2&gt;$D183,DF$2&lt;=EOMONTH($D183,MatCF)),MIN(DF$77-SUM(DF$92:DF182),$F183-SUM($G183:DE183)),0)</f>
        <v>0</v>
      </c>
      <c r="DG183" s="203">
        <f ca="1">IF(AND(DG$2&gt;$D183,DG$2&lt;=EOMONTH($D183,MatCF)),MIN(DG$77-SUM(DG$92:DG182),$F183-SUM($G183:DF183)),0)</f>
        <v>0</v>
      </c>
      <c r="DH183" s="203">
        <f ca="1">IF(AND(DH$2&gt;$D183,DH$2&lt;=EOMONTH($D183,MatCF)),MIN(DH$77-SUM(DH$92:DH182),$F183-SUM($G183:DG183)),0)</f>
        <v>0</v>
      </c>
      <c r="DI183" s="203">
        <f ca="1">IF(AND(DI$2&gt;$D183,DI$2&lt;=EOMONTH($D183,MatCF)),MIN(DI$77-SUM(DI$92:DI182),$F183-SUM($G183:DH183)),0)</f>
        <v>0</v>
      </c>
      <c r="DJ183" s="203">
        <f ca="1">IF(AND(DJ$2&gt;$D183,DJ$2&lt;=EOMONTH($D183,MatCF)),MIN(DJ$77-SUM(DJ$92:DJ182),$F183-SUM($G183:DI183)),0)</f>
        <v>0</v>
      </c>
      <c r="DK183" s="203">
        <f ca="1">IF(AND(DK$2&gt;$D183,DK$2&lt;=EOMONTH($D183,MatCF)),MIN(DK$77-SUM(DK$92:DK182),$F183-SUM($G183:DJ183)),0)</f>
        <v>0</v>
      </c>
      <c r="DL183" s="203">
        <f ca="1">IF(AND(DL$2&gt;$D183,DL$2&lt;=EOMONTH($D183,MatCF)),MIN(DL$77-SUM(DL$92:DL182),$F183-SUM($G183:DK183)),0)</f>
        <v>0</v>
      </c>
      <c r="DM183" s="203">
        <f ca="1">IF(AND(DM$2&gt;$D183,DM$2&lt;=EOMONTH($D183,MatCF)),MIN(DM$77-SUM(DM$92:DM182),$F183-SUM($G183:DL183)),0)</f>
        <v>0</v>
      </c>
      <c r="DN183" s="203">
        <f ca="1">IF(AND(DN$2&gt;$D183,DN$2&lt;=EOMONTH($D183,MatCF)),MIN(DN$77-SUM(DN$92:DN182),$F183-SUM($G183:DM183)),0)</f>
        <v>0</v>
      </c>
      <c r="DO183" s="203">
        <f ca="1">IF(AND(DO$2&gt;$D183,DO$2&lt;=EOMONTH($D183,MatCF)),MIN(DO$77-SUM(DO$92:DO182),$F183-SUM($G183:DN183)),0)</f>
        <v>0</v>
      </c>
      <c r="DP183" s="203">
        <f ca="1">IF(AND(DP$2&gt;$D183,DP$2&lt;=EOMONTH($D183,MatCF)),MIN(DP$77-SUM(DP$92:DP182),$F183-SUM($G183:DO183)),0)</f>
        <v>0</v>
      </c>
      <c r="DQ183" s="203">
        <f ca="1">IF(AND(DQ$2&gt;$D183,DQ$2&lt;=EOMONTH($D183,MatCF)),MIN(DQ$77-SUM(DQ$92:DQ182),$F183-SUM($G183:DP183)),0)</f>
        <v>0</v>
      </c>
      <c r="DR183" s="203">
        <f ca="1">IF(AND(DR$2&gt;$D183,DR$2&lt;=EOMONTH($D183,MatCF)),MIN(DR$77-SUM(DR$92:DR182),$F183-SUM($G183:DQ183)),0)</f>
        <v>0</v>
      </c>
      <c r="DS183" s="203">
        <f ca="1">IF(AND(DS$2&gt;$D183,DS$2&lt;=EOMONTH($D183,MatCF)),MIN(DS$77-SUM(DS$92:DS182),$F183-SUM($G183:DR183)),0)</f>
        <v>0</v>
      </c>
    </row>
    <row r="184" spans="1:123" ht="12.5" x14ac:dyDescent="0.25">
      <c r="A184" s="171">
        <f t="shared" si="682"/>
        <v>92</v>
      </c>
      <c r="B184" s="171"/>
      <c r="C184" s="171"/>
      <c r="D184" s="226">
        <v>52321</v>
      </c>
      <c r="E184" s="171"/>
      <c r="F184" s="203">
        <f ca="1"/>
        <v>0</v>
      </c>
      <c r="G184" s="171"/>
      <c r="H184" s="203">
        <f>IF(AND(H$2&gt;$D184,H$2&lt;=EOMONTH($D184,MatCF)),MIN(H$77-SUM(H$92:H183),$F184-SUM(G184:$G184)),0)</f>
        <v>0</v>
      </c>
      <c r="I184" s="203">
        <f>IF(AND(I$2&gt;$D184,I$2&lt;=EOMONTH($D184,MatCF)),MIN(I$77-SUM(I$92:I183),$F184-SUM($G184:H184)),0)</f>
        <v>0</v>
      </c>
      <c r="J184" s="203">
        <f>IF(AND(J$2&gt;$D184,J$2&lt;=EOMONTH($D184,MatCF)),MIN(J$77-SUM(J$92:J183),$F184-SUM($G184:I184)),0)</f>
        <v>0</v>
      </c>
      <c r="K184" s="203">
        <f>IF(AND(K$2&gt;$D184,K$2&lt;=EOMONTH($D184,MatCF)),MIN(K$77-SUM(K$92:K183),$F184-SUM($G184:J184)),0)</f>
        <v>0</v>
      </c>
      <c r="L184" s="203">
        <f>IF(AND(L$2&gt;$D184,L$2&lt;=EOMONTH($D184,MatCF)),MIN(L$77-SUM(L$92:L183),$F184-SUM($G184:K184)),0)</f>
        <v>0</v>
      </c>
      <c r="M184" s="203">
        <f>IF(AND(M$2&gt;$D184,M$2&lt;=EOMONTH($D184,MatCF)),MIN(M$77-SUM(M$92:M183),$F184-SUM($G184:L184)),0)</f>
        <v>0</v>
      </c>
      <c r="N184" s="203">
        <f>IF(AND(N$2&gt;$D184,N$2&lt;=EOMONTH($D184,MatCF)),MIN(N$77-SUM(N$92:N183),$F184-SUM($G184:M184)),0)</f>
        <v>0</v>
      </c>
      <c r="O184" s="203">
        <f>IF(AND(O$2&gt;$D184,O$2&lt;=EOMONTH($D184,MatCF)),MIN(O$77-SUM(O$92:O183),$F184-SUM($G184:N184)),0)</f>
        <v>0</v>
      </c>
      <c r="P184" s="203">
        <f>IF(AND(P$2&gt;$D184,P$2&lt;=EOMONTH($D184,MatCF)),MIN(P$77-SUM(P$92:P183),$F184-SUM($G184:O184)),0)</f>
        <v>0</v>
      </c>
      <c r="Q184" s="203">
        <f>IF(AND(Q$2&gt;$D184,Q$2&lt;=EOMONTH($D184,MatCF)),MIN(Q$77-SUM(Q$92:Q183),$F184-SUM($G184:P184)),0)</f>
        <v>0</v>
      </c>
      <c r="R184" s="203">
        <f>IF(AND(R$2&gt;$D184,R$2&lt;=EOMONTH($D184,MatCF)),MIN(R$77-SUM(R$92:R183),$F184-SUM($G184:Q184)),0)</f>
        <v>0</v>
      </c>
      <c r="S184" s="203">
        <f>IF(AND(S$2&gt;$D184,S$2&lt;=EOMONTH($D184,MatCF)),MIN(S$77-SUM(S$92:S183),$F184-SUM($G184:R184)),0)</f>
        <v>0</v>
      </c>
      <c r="T184" s="203">
        <f>IF(AND(T$2&gt;$D184,T$2&lt;=EOMONTH($D184,MatCF)),MIN(T$77-SUM(T$92:T183),$F184-SUM($G184:S184)),0)</f>
        <v>0</v>
      </c>
      <c r="U184" s="203">
        <f>IF(AND(U$2&gt;$D184,U$2&lt;=EOMONTH($D184,MatCF)),MIN(U$77-SUM(U$92:U183),$F184-SUM($G184:T184)),0)</f>
        <v>0</v>
      </c>
      <c r="V184" s="203">
        <f>IF(AND(V$2&gt;$D184,V$2&lt;=EOMONTH($D184,MatCF)),MIN(V$77-SUM(V$92:V183),$F184-SUM($G184:U184)),0)</f>
        <v>0</v>
      </c>
      <c r="W184" s="203">
        <f>IF(AND(W$2&gt;$D184,W$2&lt;=EOMONTH($D184,MatCF)),MIN(W$77-SUM(W$92:W183),$F184-SUM($G184:V184)),0)</f>
        <v>0</v>
      </c>
      <c r="X184" s="203">
        <f>IF(AND(X$2&gt;$D184,X$2&lt;=EOMONTH($D184,MatCF)),MIN(X$77-SUM(X$92:X183),$F184-SUM($G184:W184)),0)</f>
        <v>0</v>
      </c>
      <c r="Y184" s="203">
        <f>IF(AND(Y$2&gt;$D184,Y$2&lt;=EOMONTH($D184,MatCF)),MIN(Y$77-SUM(Y$92:Y183),$F184-SUM($G184:X184)),0)</f>
        <v>0</v>
      </c>
      <c r="Z184" s="203">
        <f>IF(AND(Z$2&gt;$D184,Z$2&lt;=EOMONTH($D184,MatCF)),MIN(Z$77-SUM(Z$92:Z183),$F184-SUM($G184:Y184)),0)</f>
        <v>0</v>
      </c>
      <c r="AA184" s="203">
        <f>IF(AND(AA$2&gt;$D184,AA$2&lt;=EOMONTH($D184,MatCF)),MIN(AA$77-SUM(AA$92:AA183),$F184-SUM($G184:Z184)),0)</f>
        <v>0</v>
      </c>
      <c r="AB184" s="203">
        <f>IF(AND(AB$2&gt;$D184,AB$2&lt;=EOMONTH($D184,MatCF)),MIN(AB$77-SUM(AB$92:AB183),$F184-SUM($G184:AA184)),0)</f>
        <v>0</v>
      </c>
      <c r="AC184" s="203">
        <f>IF(AND(AC$2&gt;$D184,AC$2&lt;=EOMONTH($D184,MatCF)),MIN(AC$77-SUM(AC$92:AC183),$F184-SUM($G184:AB184)),0)</f>
        <v>0</v>
      </c>
      <c r="AD184" s="203">
        <f>IF(AND(AD$2&gt;$D184,AD$2&lt;=EOMONTH($D184,MatCF)),MIN(AD$77-SUM(AD$92:AD183),$F184-SUM($G184:AC184)),0)</f>
        <v>0</v>
      </c>
      <c r="AE184" s="203">
        <f>IF(AND(AE$2&gt;$D184,AE$2&lt;=EOMONTH($D184,MatCF)),MIN(AE$77-SUM(AE$92:AE183),$F184-SUM($G184:AD184)),0)</f>
        <v>0</v>
      </c>
      <c r="AF184" s="203">
        <f>IF(AND(AF$2&gt;$D184,AF$2&lt;=EOMONTH($D184,MatCF)),MIN(AF$77-SUM(AF$92:AF183),$F184-SUM($G184:AE184)),0)</f>
        <v>0</v>
      </c>
      <c r="AG184" s="203">
        <f>IF(AND(AG$2&gt;$D184,AG$2&lt;=EOMONTH($D184,MatCF)),MIN(AG$77-SUM(AG$92:AG183),$F184-SUM($G184:AF184)),0)</f>
        <v>0</v>
      </c>
      <c r="AH184" s="203">
        <f>IF(AND(AH$2&gt;$D184,AH$2&lt;=EOMONTH($D184,MatCF)),MIN(AH$77-SUM(AH$92:AH183),$F184-SUM($G184:AG184)),0)</f>
        <v>0</v>
      </c>
      <c r="AI184" s="203">
        <f>IF(AND(AI$2&gt;$D184,AI$2&lt;=EOMONTH($D184,MatCF)),MIN(AI$77-SUM(AI$92:AI183),$F184-SUM($G184:AH184)),0)</f>
        <v>0</v>
      </c>
      <c r="AJ184" s="203">
        <f>IF(AND(AJ$2&gt;$D184,AJ$2&lt;=EOMONTH($D184,MatCF)),MIN(AJ$77-SUM(AJ$92:AJ183),$F184-SUM($G184:AI184)),0)</f>
        <v>0</v>
      </c>
      <c r="AK184" s="203">
        <f>IF(AND(AK$2&gt;$D184,AK$2&lt;=EOMONTH($D184,MatCF)),MIN(AK$77-SUM(AK$92:AK183),$F184-SUM($G184:AJ184)),0)</f>
        <v>0</v>
      </c>
      <c r="AL184" s="203">
        <f>IF(AND(AL$2&gt;$D184,AL$2&lt;=EOMONTH($D184,MatCF)),MIN(AL$77-SUM(AL$92:AL183),$F184-SUM($G184:AK184)),0)</f>
        <v>0</v>
      </c>
      <c r="AM184" s="203">
        <f>IF(AND(AM$2&gt;$D184,AM$2&lt;=EOMONTH($D184,MatCF)),MIN(AM$77-SUM(AM$92:AM183),$F184-SUM($G184:AL184)),0)</f>
        <v>0</v>
      </c>
      <c r="AN184" s="203">
        <f>IF(AND(AN$2&gt;$D184,AN$2&lt;=EOMONTH($D184,MatCF)),MIN(AN$77-SUM(AN$92:AN183),$F184-SUM($G184:AM184)),0)</f>
        <v>0</v>
      </c>
      <c r="AO184" s="203">
        <f>IF(AND(AO$2&gt;$D184,AO$2&lt;=EOMONTH($D184,MatCF)),MIN(AO$77-SUM(AO$92:AO183),$F184-SUM($G184:AN184)),0)</f>
        <v>0</v>
      </c>
      <c r="AP184" s="203">
        <f>IF(AND(AP$2&gt;$D184,AP$2&lt;=EOMONTH($D184,MatCF)),MIN(AP$77-SUM(AP$92:AP183),$F184-SUM($G184:AO184)),0)</f>
        <v>0</v>
      </c>
      <c r="AQ184" s="203">
        <f>IF(AND(AQ$2&gt;$D184,AQ$2&lt;=EOMONTH($D184,MatCF)),MIN(AQ$77-SUM(AQ$92:AQ183),$F184-SUM($G184:AP184)),0)</f>
        <v>0</v>
      </c>
      <c r="AR184" s="203">
        <f>IF(AND(AR$2&gt;$D184,AR$2&lt;=EOMONTH($D184,MatCF)),MIN(AR$77-SUM(AR$92:AR183),$F184-SUM($G184:AQ184)),0)</f>
        <v>0</v>
      </c>
      <c r="AS184" s="203">
        <f>IF(AND(AS$2&gt;$D184,AS$2&lt;=EOMONTH($D184,MatCF)),MIN(AS$77-SUM(AS$92:AS183),$F184-SUM($G184:AR184)),0)</f>
        <v>0</v>
      </c>
      <c r="AT184" s="203">
        <f>IF(AND(AT$2&gt;$D184,AT$2&lt;=EOMONTH($D184,MatCF)),MIN(AT$77-SUM(AT$92:AT183),$F184-SUM($G184:AS184)),0)</f>
        <v>0</v>
      </c>
      <c r="AU184" s="203">
        <f>IF(AND(AU$2&gt;$D184,AU$2&lt;=EOMONTH($D184,MatCF)),MIN(AU$77-SUM(AU$92:AU183),$F184-SUM($G184:AT184)),0)</f>
        <v>0</v>
      </c>
      <c r="AV184" s="203">
        <f>IF(AND(AV$2&gt;$D184,AV$2&lt;=EOMONTH($D184,MatCF)),MIN(AV$77-SUM(AV$92:AV183),$F184-SUM($G184:AU184)),0)</f>
        <v>0</v>
      </c>
      <c r="AW184" s="203">
        <f>IF(AND(AW$2&gt;$D184,AW$2&lt;=EOMONTH($D184,MatCF)),MIN(AW$77-SUM(AW$92:AW183),$F184-SUM($G184:AV184)),0)</f>
        <v>0</v>
      </c>
      <c r="AX184" s="203">
        <f>IF(AND(AX$2&gt;$D184,AX$2&lt;=EOMONTH($D184,MatCF)),MIN(AX$77-SUM(AX$92:AX183),$F184-SUM($G184:AW184)),0)</f>
        <v>0</v>
      </c>
      <c r="AY184" s="203">
        <f>IF(AND(AY$2&gt;$D184,AY$2&lt;=EOMONTH($D184,MatCF)),MIN(AY$77-SUM(AY$92:AY183),$F184-SUM($G184:AX184)),0)</f>
        <v>0</v>
      </c>
      <c r="AZ184" s="203">
        <f>IF(AND(AZ$2&gt;$D184,AZ$2&lt;=EOMONTH($D184,MatCF)),MIN(AZ$77-SUM(AZ$92:AZ183),$F184-SUM($G184:AY184)),0)</f>
        <v>0</v>
      </c>
      <c r="BA184" s="203">
        <f>IF(AND(BA$2&gt;$D184,BA$2&lt;=EOMONTH($D184,MatCF)),MIN(BA$77-SUM(BA$92:BA183),$F184-SUM($G184:AZ184)),0)</f>
        <v>0</v>
      </c>
      <c r="BB184" s="203">
        <f>IF(AND(BB$2&gt;$D184,BB$2&lt;=EOMONTH($D184,MatCF)),MIN(BB$77-SUM(BB$92:BB183),$F184-SUM($G184:BA184)),0)</f>
        <v>0</v>
      </c>
      <c r="BC184" s="203">
        <f>IF(AND(BC$2&gt;$D184,BC$2&lt;=EOMONTH($D184,MatCF)),MIN(BC$77-SUM(BC$92:BC183),$F184-SUM($G184:BB184)),0)</f>
        <v>0</v>
      </c>
      <c r="BD184" s="203">
        <f>IF(AND(BD$2&gt;$D184,BD$2&lt;=EOMONTH($D184,MatCF)),MIN(BD$77-SUM(BD$92:BD183),$F184-SUM($G184:BC184)),0)</f>
        <v>0</v>
      </c>
      <c r="BE184" s="203">
        <f>IF(AND(BE$2&gt;$D184,BE$2&lt;=EOMONTH($D184,MatCF)),MIN(BE$77-SUM(BE$92:BE183),$F184-SUM($G184:BD184)),0)</f>
        <v>0</v>
      </c>
      <c r="BF184" s="203">
        <f>IF(AND(BF$2&gt;$D184,BF$2&lt;=EOMONTH($D184,MatCF)),MIN(BF$77-SUM(BF$92:BF183),$F184-SUM($G184:BE184)),0)</f>
        <v>0</v>
      </c>
      <c r="BG184" s="203">
        <f>IF(AND(BG$2&gt;$D184,BG$2&lt;=EOMONTH($D184,MatCF)),MIN(BG$77-SUM(BG$92:BG183),$F184-SUM($G184:BF184)),0)</f>
        <v>0</v>
      </c>
      <c r="BH184" s="203">
        <f>IF(AND(BH$2&gt;$D184,BH$2&lt;=EOMONTH($D184,MatCF)),MIN(BH$77-SUM(BH$92:BH183),$F184-SUM($G184:BG184)),0)</f>
        <v>0</v>
      </c>
      <c r="BI184" s="203">
        <f>IF(AND(BI$2&gt;$D184,BI$2&lt;=EOMONTH($D184,MatCF)),MIN(BI$77-SUM(BI$92:BI183),$F184-SUM($G184:BH184)),0)</f>
        <v>0</v>
      </c>
      <c r="BJ184" s="203">
        <f>IF(AND(BJ$2&gt;$D184,BJ$2&lt;=EOMONTH($D184,MatCF)),MIN(BJ$77-SUM(BJ$92:BJ183),$F184-SUM($G184:BI184)),0)</f>
        <v>0</v>
      </c>
      <c r="BK184" s="203">
        <f>IF(AND(BK$2&gt;$D184,BK$2&lt;=EOMONTH($D184,MatCF)),MIN(BK$77-SUM(BK$92:BK183),$F184-SUM($G184:BJ184)),0)</f>
        <v>0</v>
      </c>
      <c r="BL184" s="203">
        <f>IF(AND(BL$2&gt;$D184,BL$2&lt;=EOMONTH($D184,MatCF)),MIN(BL$77-SUM(BL$92:BL183),$F184-SUM($G184:BK184)),0)</f>
        <v>0</v>
      </c>
      <c r="BM184" s="203">
        <f>IF(AND(BM$2&gt;$D184,BM$2&lt;=EOMONTH($D184,MatCF)),MIN(BM$77-SUM(BM$92:BM183),$F184-SUM($G184:BL184)),0)</f>
        <v>0</v>
      </c>
      <c r="BN184" s="203">
        <f>IF(AND(BN$2&gt;$D184,BN$2&lt;=EOMONTH($D184,MatCF)),MIN(BN$77-SUM(BN$92:BN183),$F184-SUM($G184:BM184)),0)</f>
        <v>0</v>
      </c>
      <c r="BO184" s="203">
        <f>IF(AND(BO$2&gt;$D184,BO$2&lt;=EOMONTH($D184,MatCF)),MIN(BO$77-SUM(BO$92:BO183),$F184-SUM($G184:BN184)),0)</f>
        <v>0</v>
      </c>
      <c r="BP184" s="203">
        <f>IF(AND(BP$2&gt;$D184,BP$2&lt;=EOMONTH($D184,MatCF)),MIN(BP$77-SUM(BP$92:BP183),$F184-SUM($G184:BO184)),0)</f>
        <v>0</v>
      </c>
      <c r="BQ184" s="203">
        <f>IF(AND(BQ$2&gt;$D184,BQ$2&lt;=EOMONTH($D184,MatCF)),MIN(BQ$77-SUM(BQ$92:BQ183),$F184-SUM($G184:BP184)),0)</f>
        <v>0</v>
      </c>
      <c r="BR184" s="203">
        <f>IF(AND(BR$2&gt;$D184,BR$2&lt;=EOMONTH($D184,MatCF)),MIN(BR$77-SUM(BR$92:BR183),$F184-SUM($G184:BQ184)),0)</f>
        <v>0</v>
      </c>
      <c r="BS184" s="203">
        <f>IF(AND(BS$2&gt;$D184,BS$2&lt;=EOMONTH($D184,MatCF)),MIN(BS$77-SUM(BS$92:BS183),$F184-SUM($G184:BR184)),0)</f>
        <v>0</v>
      </c>
      <c r="BT184" s="203">
        <f>IF(AND(BT$2&gt;$D184,BT$2&lt;=EOMONTH($D184,MatCF)),MIN(BT$77-SUM(BT$92:BT183),$F184-SUM($G184:BS184)),0)</f>
        <v>0</v>
      </c>
      <c r="BU184" s="203">
        <f>IF(AND(BU$2&gt;$D184,BU$2&lt;=EOMONTH($D184,MatCF)),MIN(BU$77-SUM(BU$92:BU183),$F184-SUM($G184:BT184)),0)</f>
        <v>0</v>
      </c>
      <c r="BV184" s="203">
        <f>IF(AND(BV$2&gt;$D184,BV$2&lt;=EOMONTH($D184,MatCF)),MIN(BV$77-SUM(BV$92:BV183),$F184-SUM($G184:BU184)),0)</f>
        <v>0</v>
      </c>
      <c r="BW184" s="203">
        <f>IF(AND(BW$2&gt;$D184,BW$2&lt;=EOMONTH($D184,MatCF)),MIN(BW$77-SUM(BW$92:BW183),$F184-SUM($G184:BV184)),0)</f>
        <v>0</v>
      </c>
      <c r="BX184" s="203">
        <f>IF(AND(BX$2&gt;$D184,BX$2&lt;=EOMONTH($D184,MatCF)),MIN(BX$77-SUM(BX$92:BX183),$F184-SUM($G184:BW184)),0)</f>
        <v>0</v>
      </c>
      <c r="BY184" s="203">
        <f>IF(AND(BY$2&gt;$D184,BY$2&lt;=EOMONTH($D184,MatCF)),MIN(BY$77-SUM(BY$92:BY183),$F184-SUM($G184:BX184)),0)</f>
        <v>0</v>
      </c>
      <c r="BZ184" s="203">
        <f>IF(AND(BZ$2&gt;$D184,BZ$2&lt;=EOMONTH($D184,MatCF)),MIN(BZ$77-SUM(BZ$92:BZ183),$F184-SUM($G184:BY184)),0)</f>
        <v>0</v>
      </c>
      <c r="CA184" s="203">
        <f>IF(AND(CA$2&gt;$D184,CA$2&lt;=EOMONTH($D184,MatCF)),MIN(CA$77-SUM(CA$92:CA183),$F184-SUM($G184:BZ184)),0)</f>
        <v>0</v>
      </c>
      <c r="CB184" s="203">
        <f>IF(AND(CB$2&gt;$D184,CB$2&lt;=EOMONTH($D184,MatCF)),MIN(CB$77-SUM(CB$92:CB183),$F184-SUM($G184:CA184)),0)</f>
        <v>0</v>
      </c>
      <c r="CC184" s="203">
        <f>IF(AND(CC$2&gt;$D184,CC$2&lt;=EOMONTH($D184,MatCF)),MIN(CC$77-SUM(CC$92:CC183),$F184-SUM($G184:CB184)),0)</f>
        <v>0</v>
      </c>
      <c r="CD184" s="203">
        <f>IF(AND(CD$2&gt;$D184,CD$2&lt;=EOMONTH($D184,MatCF)),MIN(CD$77-SUM(CD$92:CD183),$F184-SUM($G184:CC184)),0)</f>
        <v>0</v>
      </c>
      <c r="CE184" s="203">
        <f>IF(AND(CE$2&gt;$D184,CE$2&lt;=EOMONTH($D184,MatCF)),MIN(CE$77-SUM(CE$92:CE183),$F184-SUM($G184:CD184)),0)</f>
        <v>0</v>
      </c>
      <c r="CF184" s="203">
        <f>IF(AND(CF$2&gt;$D184,CF$2&lt;=EOMONTH($D184,MatCF)),MIN(CF$77-SUM(CF$92:CF183),$F184-SUM($G184:CE184)),0)</f>
        <v>0</v>
      </c>
      <c r="CG184" s="203">
        <f>IF(AND(CG$2&gt;$D184,CG$2&lt;=EOMONTH($D184,MatCF)),MIN(CG$77-SUM(CG$92:CG183),$F184-SUM($G184:CF184)),0)</f>
        <v>0</v>
      </c>
      <c r="CH184" s="203">
        <f>IF(AND(CH$2&gt;$D184,CH$2&lt;=EOMONTH($D184,MatCF)),MIN(CH$77-SUM(CH$92:CH183),$F184-SUM($G184:CG184)),0)</f>
        <v>0</v>
      </c>
      <c r="CI184" s="203">
        <f>IF(AND(CI$2&gt;$D184,CI$2&lt;=EOMONTH($D184,MatCF)),MIN(CI$77-SUM(CI$92:CI183),$F184-SUM($G184:CH184)),0)</f>
        <v>0</v>
      </c>
      <c r="CJ184" s="203">
        <f>IF(AND(CJ$2&gt;$D184,CJ$2&lt;=EOMONTH($D184,MatCF)),MIN(CJ$77-SUM(CJ$92:CJ183),$F184-SUM($G184:CI184)),0)</f>
        <v>0</v>
      </c>
      <c r="CK184" s="203">
        <f>IF(AND(CK$2&gt;$D184,CK$2&lt;=EOMONTH($D184,MatCF)),MIN(CK$77-SUM(CK$92:CK183),$F184-SUM($G184:CJ184)),0)</f>
        <v>0</v>
      </c>
      <c r="CL184" s="203">
        <f>IF(AND(CL$2&gt;$D184,CL$2&lt;=EOMONTH($D184,MatCF)),MIN(CL$77-SUM(CL$92:CL183),$F184-SUM($G184:CK184)),0)</f>
        <v>0</v>
      </c>
      <c r="CM184" s="203">
        <f>IF(AND(CM$2&gt;$D184,CM$2&lt;=EOMONTH($D184,MatCF)),MIN(CM$77-SUM(CM$92:CM183),$F184-SUM($G184:CL184)),0)</f>
        <v>0</v>
      </c>
      <c r="CN184" s="203">
        <f>IF(AND(CN$2&gt;$D184,CN$2&lt;=EOMONTH($D184,MatCF)),MIN(CN$77-SUM(CN$92:CN183),$F184-SUM($G184:CM184)),0)</f>
        <v>0</v>
      </c>
      <c r="CO184" s="203">
        <f>IF(AND(CO$2&gt;$D184,CO$2&lt;=EOMONTH($D184,MatCF)),MIN(CO$77-SUM(CO$92:CO183),$F184-SUM($G184:CN184)),0)</f>
        <v>0</v>
      </c>
      <c r="CP184" s="203">
        <f>IF(AND(CP$2&gt;$D184,CP$2&lt;=EOMONTH($D184,MatCF)),MIN(CP$77-SUM(CP$92:CP183),$F184-SUM($G184:CO184)),0)</f>
        <v>0</v>
      </c>
      <c r="CQ184" s="203">
        <f>IF(AND(CQ$2&gt;$D184,CQ$2&lt;=EOMONTH($D184,MatCF)),MIN(CQ$77-SUM(CQ$92:CQ183),$F184-SUM($G184:CP184)),0)</f>
        <v>0</v>
      </c>
      <c r="CR184" s="203">
        <f>IF(AND(CR$2&gt;$D184,CR$2&lt;=EOMONTH($D184,MatCF)),MIN(CR$77-SUM(CR$92:CR183),$F184-SUM($G184:CQ184)),0)</f>
        <v>0</v>
      </c>
      <c r="CS184" s="203">
        <f>IF(AND(CS$2&gt;$D184,CS$2&lt;=EOMONTH($D184,MatCF)),MIN(CS$77-SUM(CS$92:CS183),$F184-SUM($G184:CR184)),0)</f>
        <v>0</v>
      </c>
      <c r="CT184" s="203">
        <f>IF(AND(CT$2&gt;$D184,CT$2&lt;=EOMONTH($D184,MatCF)),MIN(CT$77-SUM(CT$92:CT183),$F184-SUM($G184:CS184)),0)</f>
        <v>0</v>
      </c>
      <c r="CU184" s="203">
        <f>IF(AND(CU$2&gt;$D184,CU$2&lt;=EOMONTH($D184,MatCF)),MIN(CU$77-SUM(CU$92:CU183),$F184-SUM($G184:CT184)),0)</f>
        <v>0</v>
      </c>
      <c r="CV184" s="203">
        <f ca="1">IF(AND(CV$2&gt;$D184,CV$2&lt;=EOMONTH($D184,MatCF)),MIN(CV$77-SUM(CV$92:CV183),$F184-SUM($G184:CU184)),0)</f>
        <v>0</v>
      </c>
      <c r="CW184" s="203">
        <f ca="1">IF(AND(CW$2&gt;$D184,CW$2&lt;=EOMONTH($D184,MatCF)),MIN(CW$77-SUM(CW$92:CW183),$F184-SUM($G184:CV184)),0)</f>
        <v>0</v>
      </c>
      <c r="CX184" s="203">
        <f ca="1">IF(AND(CX$2&gt;$D184,CX$2&lt;=EOMONTH($D184,MatCF)),MIN(CX$77-SUM(CX$92:CX183),$F184-SUM($G184:CW184)),0)</f>
        <v>0</v>
      </c>
      <c r="CY184" s="203">
        <f ca="1">IF(AND(CY$2&gt;$D184,CY$2&lt;=EOMONTH($D184,MatCF)),MIN(CY$77-SUM(CY$92:CY183),$F184-SUM($G184:CX184)),0)</f>
        <v>0</v>
      </c>
      <c r="CZ184" s="203">
        <f ca="1">IF(AND(CZ$2&gt;$D184,CZ$2&lt;=EOMONTH($D184,MatCF)),MIN(CZ$77-SUM(CZ$92:CZ183),$F184-SUM($G184:CY184)),0)</f>
        <v>0</v>
      </c>
      <c r="DA184" s="203">
        <f ca="1">IF(AND(DA$2&gt;$D184,DA$2&lt;=EOMONTH($D184,MatCF)),MIN(DA$77-SUM(DA$92:DA183),$F184-SUM($G184:CZ184)),0)</f>
        <v>0</v>
      </c>
      <c r="DB184" s="203">
        <f ca="1">IF(AND(DB$2&gt;$D184,DB$2&lt;=EOMONTH($D184,MatCF)),MIN(DB$77-SUM(DB$92:DB183),$F184-SUM($G184:DA184)),0)</f>
        <v>0</v>
      </c>
      <c r="DC184" s="203">
        <f ca="1">IF(AND(DC$2&gt;$D184,DC$2&lt;=EOMONTH($D184,MatCF)),MIN(DC$77-SUM(DC$92:DC183),$F184-SUM($G184:DB184)),0)</f>
        <v>0</v>
      </c>
      <c r="DD184" s="203">
        <f ca="1">IF(AND(DD$2&gt;$D184,DD$2&lt;=EOMONTH($D184,MatCF)),MIN(DD$77-SUM(DD$92:DD183),$F184-SUM($G184:DC184)),0)</f>
        <v>0</v>
      </c>
      <c r="DE184" s="203">
        <f ca="1">IF(AND(DE$2&gt;$D184,DE$2&lt;=EOMONTH($D184,MatCF)),MIN(DE$77-SUM(DE$92:DE183),$F184-SUM($G184:DD184)),0)</f>
        <v>0</v>
      </c>
      <c r="DF184" s="203">
        <f ca="1">IF(AND(DF$2&gt;$D184,DF$2&lt;=EOMONTH($D184,MatCF)),MIN(DF$77-SUM(DF$92:DF183),$F184-SUM($G184:DE184)),0)</f>
        <v>0</v>
      </c>
      <c r="DG184" s="203">
        <f ca="1">IF(AND(DG$2&gt;$D184,DG$2&lt;=EOMONTH($D184,MatCF)),MIN(DG$77-SUM(DG$92:DG183),$F184-SUM($G184:DF184)),0)</f>
        <v>0</v>
      </c>
      <c r="DH184" s="203">
        <f ca="1">IF(AND(DH$2&gt;$D184,DH$2&lt;=EOMONTH($D184,MatCF)),MIN(DH$77-SUM(DH$92:DH183),$F184-SUM($G184:DG184)),0)</f>
        <v>0</v>
      </c>
      <c r="DI184" s="203">
        <f ca="1">IF(AND(DI$2&gt;$D184,DI$2&lt;=EOMONTH($D184,MatCF)),MIN(DI$77-SUM(DI$92:DI183),$F184-SUM($G184:DH184)),0)</f>
        <v>0</v>
      </c>
      <c r="DJ184" s="203">
        <f ca="1">IF(AND(DJ$2&gt;$D184,DJ$2&lt;=EOMONTH($D184,MatCF)),MIN(DJ$77-SUM(DJ$92:DJ183),$F184-SUM($G184:DI184)),0)</f>
        <v>0</v>
      </c>
      <c r="DK184" s="203">
        <f ca="1">IF(AND(DK$2&gt;$D184,DK$2&lt;=EOMONTH($D184,MatCF)),MIN(DK$77-SUM(DK$92:DK183),$F184-SUM($G184:DJ184)),0)</f>
        <v>0</v>
      </c>
      <c r="DL184" s="203">
        <f ca="1">IF(AND(DL$2&gt;$D184,DL$2&lt;=EOMONTH($D184,MatCF)),MIN(DL$77-SUM(DL$92:DL183),$F184-SUM($G184:DK184)),0)</f>
        <v>0</v>
      </c>
      <c r="DM184" s="203">
        <f ca="1">IF(AND(DM$2&gt;$D184,DM$2&lt;=EOMONTH($D184,MatCF)),MIN(DM$77-SUM(DM$92:DM183),$F184-SUM($G184:DL184)),0)</f>
        <v>0</v>
      </c>
      <c r="DN184" s="203">
        <f ca="1">IF(AND(DN$2&gt;$D184,DN$2&lt;=EOMONTH($D184,MatCF)),MIN(DN$77-SUM(DN$92:DN183),$F184-SUM($G184:DM184)),0)</f>
        <v>0</v>
      </c>
      <c r="DO184" s="203">
        <f ca="1">IF(AND(DO$2&gt;$D184,DO$2&lt;=EOMONTH($D184,MatCF)),MIN(DO$77-SUM(DO$92:DO183),$F184-SUM($G184:DN184)),0)</f>
        <v>0</v>
      </c>
      <c r="DP184" s="203">
        <f ca="1">IF(AND(DP$2&gt;$D184,DP$2&lt;=EOMONTH($D184,MatCF)),MIN(DP$77-SUM(DP$92:DP183),$F184-SUM($G184:DO184)),0)</f>
        <v>0</v>
      </c>
      <c r="DQ184" s="203">
        <f ca="1">IF(AND(DQ$2&gt;$D184,DQ$2&lt;=EOMONTH($D184,MatCF)),MIN(DQ$77-SUM(DQ$92:DQ183),$F184-SUM($G184:DP184)),0)</f>
        <v>0</v>
      </c>
      <c r="DR184" s="203">
        <f ca="1">IF(AND(DR$2&gt;$D184,DR$2&lt;=EOMONTH($D184,MatCF)),MIN(DR$77-SUM(DR$92:DR183),$F184-SUM($G184:DQ184)),0)</f>
        <v>0</v>
      </c>
      <c r="DS184" s="203">
        <f ca="1">IF(AND(DS$2&gt;$D184,DS$2&lt;=EOMONTH($D184,MatCF)),MIN(DS$77-SUM(DS$92:DS183),$F184-SUM($G184:DR184)),0)</f>
        <v>0</v>
      </c>
    </row>
    <row r="185" spans="1:123" ht="12.5" x14ac:dyDescent="0.25">
      <c r="A185" s="171">
        <f t="shared" si="682"/>
        <v>93</v>
      </c>
      <c r="B185" s="171"/>
      <c r="C185" s="171"/>
      <c r="D185" s="226">
        <v>52412</v>
      </c>
      <c r="E185" s="171"/>
      <c r="F185" s="203">
        <f ca="1"/>
        <v>0</v>
      </c>
      <c r="G185" s="171"/>
      <c r="H185" s="203">
        <f>IF(AND(H$2&gt;$D185,H$2&lt;=EOMONTH($D185,MatCF)),MIN(H$77-SUM(H$92:H184),$F185-SUM(G185:$G185)),0)</f>
        <v>0</v>
      </c>
      <c r="I185" s="203">
        <f>IF(AND(I$2&gt;$D185,I$2&lt;=EOMONTH($D185,MatCF)),MIN(I$77-SUM(I$92:I184),$F185-SUM($G185:H185)),0)</f>
        <v>0</v>
      </c>
      <c r="J185" s="203">
        <f>IF(AND(J$2&gt;$D185,J$2&lt;=EOMONTH($D185,MatCF)),MIN(J$77-SUM(J$92:J184),$F185-SUM($G185:I185)),0)</f>
        <v>0</v>
      </c>
      <c r="K185" s="203">
        <f>IF(AND(K$2&gt;$D185,K$2&lt;=EOMONTH($D185,MatCF)),MIN(K$77-SUM(K$92:K184),$F185-SUM($G185:J185)),0)</f>
        <v>0</v>
      </c>
      <c r="L185" s="203">
        <f>IF(AND(L$2&gt;$D185,L$2&lt;=EOMONTH($D185,MatCF)),MIN(L$77-SUM(L$92:L184),$F185-SUM($G185:K185)),0)</f>
        <v>0</v>
      </c>
      <c r="M185" s="203">
        <f>IF(AND(M$2&gt;$D185,M$2&lt;=EOMONTH($D185,MatCF)),MIN(M$77-SUM(M$92:M184),$F185-SUM($G185:L185)),0)</f>
        <v>0</v>
      </c>
      <c r="N185" s="203">
        <f>IF(AND(N$2&gt;$D185,N$2&lt;=EOMONTH($D185,MatCF)),MIN(N$77-SUM(N$92:N184),$F185-SUM($G185:M185)),0)</f>
        <v>0</v>
      </c>
      <c r="O185" s="203">
        <f>IF(AND(O$2&gt;$D185,O$2&lt;=EOMONTH($D185,MatCF)),MIN(O$77-SUM(O$92:O184),$F185-SUM($G185:N185)),0)</f>
        <v>0</v>
      </c>
      <c r="P185" s="203">
        <f>IF(AND(P$2&gt;$D185,P$2&lt;=EOMONTH($D185,MatCF)),MIN(P$77-SUM(P$92:P184),$F185-SUM($G185:O185)),0)</f>
        <v>0</v>
      </c>
      <c r="Q185" s="203">
        <f>IF(AND(Q$2&gt;$D185,Q$2&lt;=EOMONTH($D185,MatCF)),MIN(Q$77-SUM(Q$92:Q184),$F185-SUM($G185:P185)),0)</f>
        <v>0</v>
      </c>
      <c r="R185" s="203">
        <f>IF(AND(R$2&gt;$D185,R$2&lt;=EOMONTH($D185,MatCF)),MIN(R$77-SUM(R$92:R184),$F185-SUM($G185:Q185)),0)</f>
        <v>0</v>
      </c>
      <c r="S185" s="203">
        <f>IF(AND(S$2&gt;$D185,S$2&lt;=EOMONTH($D185,MatCF)),MIN(S$77-SUM(S$92:S184),$F185-SUM($G185:R185)),0)</f>
        <v>0</v>
      </c>
      <c r="T185" s="203">
        <f>IF(AND(T$2&gt;$D185,T$2&lt;=EOMONTH($D185,MatCF)),MIN(T$77-SUM(T$92:T184),$F185-SUM($G185:S185)),0)</f>
        <v>0</v>
      </c>
      <c r="U185" s="203">
        <f>IF(AND(U$2&gt;$D185,U$2&lt;=EOMONTH($D185,MatCF)),MIN(U$77-SUM(U$92:U184),$F185-SUM($G185:T185)),0)</f>
        <v>0</v>
      </c>
      <c r="V185" s="203">
        <f>IF(AND(V$2&gt;$D185,V$2&lt;=EOMONTH($D185,MatCF)),MIN(V$77-SUM(V$92:V184),$F185-SUM($G185:U185)),0)</f>
        <v>0</v>
      </c>
      <c r="W185" s="203">
        <f>IF(AND(W$2&gt;$D185,W$2&lt;=EOMONTH($D185,MatCF)),MIN(W$77-SUM(W$92:W184),$F185-SUM($G185:V185)),0)</f>
        <v>0</v>
      </c>
      <c r="X185" s="203">
        <f>IF(AND(X$2&gt;$D185,X$2&lt;=EOMONTH($D185,MatCF)),MIN(X$77-SUM(X$92:X184),$F185-SUM($G185:W185)),0)</f>
        <v>0</v>
      </c>
      <c r="Y185" s="203">
        <f>IF(AND(Y$2&gt;$D185,Y$2&lt;=EOMONTH($D185,MatCF)),MIN(Y$77-SUM(Y$92:Y184),$F185-SUM($G185:X185)),0)</f>
        <v>0</v>
      </c>
      <c r="Z185" s="203">
        <f>IF(AND(Z$2&gt;$D185,Z$2&lt;=EOMONTH($D185,MatCF)),MIN(Z$77-SUM(Z$92:Z184),$F185-SUM($G185:Y185)),0)</f>
        <v>0</v>
      </c>
      <c r="AA185" s="203">
        <f>IF(AND(AA$2&gt;$D185,AA$2&lt;=EOMONTH($D185,MatCF)),MIN(AA$77-SUM(AA$92:AA184),$F185-SUM($G185:Z185)),0)</f>
        <v>0</v>
      </c>
      <c r="AB185" s="203">
        <f>IF(AND(AB$2&gt;$D185,AB$2&lt;=EOMONTH($D185,MatCF)),MIN(AB$77-SUM(AB$92:AB184),$F185-SUM($G185:AA185)),0)</f>
        <v>0</v>
      </c>
      <c r="AC185" s="203">
        <f>IF(AND(AC$2&gt;$D185,AC$2&lt;=EOMONTH($D185,MatCF)),MIN(AC$77-SUM(AC$92:AC184),$F185-SUM($G185:AB185)),0)</f>
        <v>0</v>
      </c>
      <c r="AD185" s="203">
        <f>IF(AND(AD$2&gt;$D185,AD$2&lt;=EOMONTH($D185,MatCF)),MIN(AD$77-SUM(AD$92:AD184),$F185-SUM($G185:AC185)),0)</f>
        <v>0</v>
      </c>
      <c r="AE185" s="203">
        <f>IF(AND(AE$2&gt;$D185,AE$2&lt;=EOMONTH($D185,MatCF)),MIN(AE$77-SUM(AE$92:AE184),$F185-SUM($G185:AD185)),0)</f>
        <v>0</v>
      </c>
      <c r="AF185" s="203">
        <f>IF(AND(AF$2&gt;$D185,AF$2&lt;=EOMONTH($D185,MatCF)),MIN(AF$77-SUM(AF$92:AF184),$F185-SUM($G185:AE185)),0)</f>
        <v>0</v>
      </c>
      <c r="AG185" s="203">
        <f>IF(AND(AG$2&gt;$D185,AG$2&lt;=EOMONTH($D185,MatCF)),MIN(AG$77-SUM(AG$92:AG184),$F185-SUM($G185:AF185)),0)</f>
        <v>0</v>
      </c>
      <c r="AH185" s="203">
        <f>IF(AND(AH$2&gt;$D185,AH$2&lt;=EOMONTH($D185,MatCF)),MIN(AH$77-SUM(AH$92:AH184),$F185-SUM($G185:AG185)),0)</f>
        <v>0</v>
      </c>
      <c r="AI185" s="203">
        <f>IF(AND(AI$2&gt;$D185,AI$2&lt;=EOMONTH($D185,MatCF)),MIN(AI$77-SUM(AI$92:AI184),$F185-SUM($G185:AH185)),0)</f>
        <v>0</v>
      </c>
      <c r="AJ185" s="203">
        <f>IF(AND(AJ$2&gt;$D185,AJ$2&lt;=EOMONTH($D185,MatCF)),MIN(AJ$77-SUM(AJ$92:AJ184),$F185-SUM($G185:AI185)),0)</f>
        <v>0</v>
      </c>
      <c r="AK185" s="203">
        <f>IF(AND(AK$2&gt;$D185,AK$2&lt;=EOMONTH($D185,MatCF)),MIN(AK$77-SUM(AK$92:AK184),$F185-SUM($G185:AJ185)),0)</f>
        <v>0</v>
      </c>
      <c r="AL185" s="203">
        <f>IF(AND(AL$2&gt;$D185,AL$2&lt;=EOMONTH($D185,MatCF)),MIN(AL$77-SUM(AL$92:AL184),$F185-SUM($G185:AK185)),0)</f>
        <v>0</v>
      </c>
      <c r="AM185" s="203">
        <f>IF(AND(AM$2&gt;$D185,AM$2&lt;=EOMONTH($D185,MatCF)),MIN(AM$77-SUM(AM$92:AM184),$F185-SUM($G185:AL185)),0)</f>
        <v>0</v>
      </c>
      <c r="AN185" s="203">
        <f>IF(AND(AN$2&gt;$D185,AN$2&lt;=EOMONTH($D185,MatCF)),MIN(AN$77-SUM(AN$92:AN184),$F185-SUM($G185:AM185)),0)</f>
        <v>0</v>
      </c>
      <c r="AO185" s="203">
        <f>IF(AND(AO$2&gt;$D185,AO$2&lt;=EOMONTH($D185,MatCF)),MIN(AO$77-SUM(AO$92:AO184),$F185-SUM($G185:AN185)),0)</f>
        <v>0</v>
      </c>
      <c r="AP185" s="203">
        <f>IF(AND(AP$2&gt;$D185,AP$2&lt;=EOMONTH($D185,MatCF)),MIN(AP$77-SUM(AP$92:AP184),$F185-SUM($G185:AO185)),0)</f>
        <v>0</v>
      </c>
      <c r="AQ185" s="203">
        <f>IF(AND(AQ$2&gt;$D185,AQ$2&lt;=EOMONTH($D185,MatCF)),MIN(AQ$77-SUM(AQ$92:AQ184),$F185-SUM($G185:AP185)),0)</f>
        <v>0</v>
      </c>
      <c r="AR185" s="203">
        <f>IF(AND(AR$2&gt;$D185,AR$2&lt;=EOMONTH($D185,MatCF)),MIN(AR$77-SUM(AR$92:AR184),$F185-SUM($G185:AQ185)),0)</f>
        <v>0</v>
      </c>
      <c r="AS185" s="203">
        <f>IF(AND(AS$2&gt;$D185,AS$2&lt;=EOMONTH($D185,MatCF)),MIN(AS$77-SUM(AS$92:AS184),$F185-SUM($G185:AR185)),0)</f>
        <v>0</v>
      </c>
      <c r="AT185" s="203">
        <f>IF(AND(AT$2&gt;$D185,AT$2&lt;=EOMONTH($D185,MatCF)),MIN(AT$77-SUM(AT$92:AT184),$F185-SUM($G185:AS185)),0)</f>
        <v>0</v>
      </c>
      <c r="AU185" s="203">
        <f>IF(AND(AU$2&gt;$D185,AU$2&lt;=EOMONTH($D185,MatCF)),MIN(AU$77-SUM(AU$92:AU184),$F185-SUM($G185:AT185)),0)</f>
        <v>0</v>
      </c>
      <c r="AV185" s="203">
        <f>IF(AND(AV$2&gt;$D185,AV$2&lt;=EOMONTH($D185,MatCF)),MIN(AV$77-SUM(AV$92:AV184),$F185-SUM($G185:AU185)),0)</f>
        <v>0</v>
      </c>
      <c r="AW185" s="203">
        <f>IF(AND(AW$2&gt;$D185,AW$2&lt;=EOMONTH($D185,MatCF)),MIN(AW$77-SUM(AW$92:AW184),$F185-SUM($G185:AV185)),0)</f>
        <v>0</v>
      </c>
      <c r="AX185" s="203">
        <f>IF(AND(AX$2&gt;$D185,AX$2&lt;=EOMONTH($D185,MatCF)),MIN(AX$77-SUM(AX$92:AX184),$F185-SUM($G185:AW185)),0)</f>
        <v>0</v>
      </c>
      <c r="AY185" s="203">
        <f>IF(AND(AY$2&gt;$D185,AY$2&lt;=EOMONTH($D185,MatCF)),MIN(AY$77-SUM(AY$92:AY184),$F185-SUM($G185:AX185)),0)</f>
        <v>0</v>
      </c>
      <c r="AZ185" s="203">
        <f>IF(AND(AZ$2&gt;$D185,AZ$2&lt;=EOMONTH($D185,MatCF)),MIN(AZ$77-SUM(AZ$92:AZ184),$F185-SUM($G185:AY185)),0)</f>
        <v>0</v>
      </c>
      <c r="BA185" s="203">
        <f>IF(AND(BA$2&gt;$D185,BA$2&lt;=EOMONTH($D185,MatCF)),MIN(BA$77-SUM(BA$92:BA184),$F185-SUM($G185:AZ185)),0)</f>
        <v>0</v>
      </c>
      <c r="BB185" s="203">
        <f>IF(AND(BB$2&gt;$D185,BB$2&lt;=EOMONTH($D185,MatCF)),MIN(BB$77-SUM(BB$92:BB184),$F185-SUM($G185:BA185)),0)</f>
        <v>0</v>
      </c>
      <c r="BC185" s="203">
        <f>IF(AND(BC$2&gt;$D185,BC$2&lt;=EOMONTH($D185,MatCF)),MIN(BC$77-SUM(BC$92:BC184),$F185-SUM($G185:BB185)),0)</f>
        <v>0</v>
      </c>
      <c r="BD185" s="203">
        <f>IF(AND(BD$2&gt;$D185,BD$2&lt;=EOMONTH($D185,MatCF)),MIN(BD$77-SUM(BD$92:BD184),$F185-SUM($G185:BC185)),0)</f>
        <v>0</v>
      </c>
      <c r="BE185" s="203">
        <f>IF(AND(BE$2&gt;$D185,BE$2&lt;=EOMONTH($D185,MatCF)),MIN(BE$77-SUM(BE$92:BE184),$F185-SUM($G185:BD185)),0)</f>
        <v>0</v>
      </c>
      <c r="BF185" s="203">
        <f>IF(AND(BF$2&gt;$D185,BF$2&lt;=EOMONTH($D185,MatCF)),MIN(BF$77-SUM(BF$92:BF184),$F185-SUM($G185:BE185)),0)</f>
        <v>0</v>
      </c>
      <c r="BG185" s="203">
        <f>IF(AND(BG$2&gt;$D185,BG$2&lt;=EOMONTH($D185,MatCF)),MIN(BG$77-SUM(BG$92:BG184),$F185-SUM($G185:BF185)),0)</f>
        <v>0</v>
      </c>
      <c r="BH185" s="203">
        <f>IF(AND(BH$2&gt;$D185,BH$2&lt;=EOMONTH($D185,MatCF)),MIN(BH$77-SUM(BH$92:BH184),$F185-SUM($G185:BG185)),0)</f>
        <v>0</v>
      </c>
      <c r="BI185" s="203">
        <f>IF(AND(BI$2&gt;$D185,BI$2&lt;=EOMONTH($D185,MatCF)),MIN(BI$77-SUM(BI$92:BI184),$F185-SUM($G185:BH185)),0)</f>
        <v>0</v>
      </c>
      <c r="BJ185" s="203">
        <f>IF(AND(BJ$2&gt;$D185,BJ$2&lt;=EOMONTH($D185,MatCF)),MIN(BJ$77-SUM(BJ$92:BJ184),$F185-SUM($G185:BI185)),0)</f>
        <v>0</v>
      </c>
      <c r="BK185" s="203">
        <f>IF(AND(BK$2&gt;$D185,BK$2&lt;=EOMONTH($D185,MatCF)),MIN(BK$77-SUM(BK$92:BK184),$F185-SUM($G185:BJ185)),0)</f>
        <v>0</v>
      </c>
      <c r="BL185" s="203">
        <f>IF(AND(BL$2&gt;$D185,BL$2&lt;=EOMONTH($D185,MatCF)),MIN(BL$77-SUM(BL$92:BL184),$F185-SUM($G185:BK185)),0)</f>
        <v>0</v>
      </c>
      <c r="BM185" s="203">
        <f>IF(AND(BM$2&gt;$D185,BM$2&lt;=EOMONTH($D185,MatCF)),MIN(BM$77-SUM(BM$92:BM184),$F185-SUM($G185:BL185)),0)</f>
        <v>0</v>
      </c>
      <c r="BN185" s="203">
        <f>IF(AND(BN$2&gt;$D185,BN$2&lt;=EOMONTH($D185,MatCF)),MIN(BN$77-SUM(BN$92:BN184),$F185-SUM($G185:BM185)),0)</f>
        <v>0</v>
      </c>
      <c r="BO185" s="203">
        <f>IF(AND(BO$2&gt;$D185,BO$2&lt;=EOMONTH($D185,MatCF)),MIN(BO$77-SUM(BO$92:BO184),$F185-SUM($G185:BN185)),0)</f>
        <v>0</v>
      </c>
      <c r="BP185" s="203">
        <f>IF(AND(BP$2&gt;$D185,BP$2&lt;=EOMONTH($D185,MatCF)),MIN(BP$77-SUM(BP$92:BP184),$F185-SUM($G185:BO185)),0)</f>
        <v>0</v>
      </c>
      <c r="BQ185" s="203">
        <f>IF(AND(BQ$2&gt;$D185,BQ$2&lt;=EOMONTH($D185,MatCF)),MIN(BQ$77-SUM(BQ$92:BQ184),$F185-SUM($G185:BP185)),0)</f>
        <v>0</v>
      </c>
      <c r="BR185" s="203">
        <f>IF(AND(BR$2&gt;$D185,BR$2&lt;=EOMONTH($D185,MatCF)),MIN(BR$77-SUM(BR$92:BR184),$F185-SUM($G185:BQ185)),0)</f>
        <v>0</v>
      </c>
      <c r="BS185" s="203">
        <f>IF(AND(BS$2&gt;$D185,BS$2&lt;=EOMONTH($D185,MatCF)),MIN(BS$77-SUM(BS$92:BS184),$F185-SUM($G185:BR185)),0)</f>
        <v>0</v>
      </c>
      <c r="BT185" s="203">
        <f>IF(AND(BT$2&gt;$D185,BT$2&lt;=EOMONTH($D185,MatCF)),MIN(BT$77-SUM(BT$92:BT184),$F185-SUM($G185:BS185)),0)</f>
        <v>0</v>
      </c>
      <c r="BU185" s="203">
        <f>IF(AND(BU$2&gt;$D185,BU$2&lt;=EOMONTH($D185,MatCF)),MIN(BU$77-SUM(BU$92:BU184),$F185-SUM($G185:BT185)),0)</f>
        <v>0</v>
      </c>
      <c r="BV185" s="203">
        <f>IF(AND(BV$2&gt;$D185,BV$2&lt;=EOMONTH($D185,MatCF)),MIN(BV$77-SUM(BV$92:BV184),$F185-SUM($G185:BU185)),0)</f>
        <v>0</v>
      </c>
      <c r="BW185" s="203">
        <f>IF(AND(BW$2&gt;$D185,BW$2&lt;=EOMONTH($D185,MatCF)),MIN(BW$77-SUM(BW$92:BW184),$F185-SUM($G185:BV185)),0)</f>
        <v>0</v>
      </c>
      <c r="BX185" s="203">
        <f>IF(AND(BX$2&gt;$D185,BX$2&lt;=EOMONTH($D185,MatCF)),MIN(BX$77-SUM(BX$92:BX184),$F185-SUM($G185:BW185)),0)</f>
        <v>0</v>
      </c>
      <c r="BY185" s="203">
        <f>IF(AND(BY$2&gt;$D185,BY$2&lt;=EOMONTH($D185,MatCF)),MIN(BY$77-SUM(BY$92:BY184),$F185-SUM($G185:BX185)),0)</f>
        <v>0</v>
      </c>
      <c r="BZ185" s="203">
        <f>IF(AND(BZ$2&gt;$D185,BZ$2&lt;=EOMONTH($D185,MatCF)),MIN(BZ$77-SUM(BZ$92:BZ184),$F185-SUM($G185:BY185)),0)</f>
        <v>0</v>
      </c>
      <c r="CA185" s="203">
        <f>IF(AND(CA$2&gt;$D185,CA$2&lt;=EOMONTH($D185,MatCF)),MIN(CA$77-SUM(CA$92:CA184),$F185-SUM($G185:BZ185)),0)</f>
        <v>0</v>
      </c>
      <c r="CB185" s="203">
        <f>IF(AND(CB$2&gt;$D185,CB$2&lt;=EOMONTH($D185,MatCF)),MIN(CB$77-SUM(CB$92:CB184),$F185-SUM($G185:CA185)),0)</f>
        <v>0</v>
      </c>
      <c r="CC185" s="203">
        <f>IF(AND(CC$2&gt;$D185,CC$2&lt;=EOMONTH($D185,MatCF)),MIN(CC$77-SUM(CC$92:CC184),$F185-SUM($G185:CB185)),0)</f>
        <v>0</v>
      </c>
      <c r="CD185" s="203">
        <f>IF(AND(CD$2&gt;$D185,CD$2&lt;=EOMONTH($D185,MatCF)),MIN(CD$77-SUM(CD$92:CD184),$F185-SUM($G185:CC185)),0)</f>
        <v>0</v>
      </c>
      <c r="CE185" s="203">
        <f>IF(AND(CE$2&gt;$D185,CE$2&lt;=EOMONTH($D185,MatCF)),MIN(CE$77-SUM(CE$92:CE184),$F185-SUM($G185:CD185)),0)</f>
        <v>0</v>
      </c>
      <c r="CF185" s="203">
        <f>IF(AND(CF$2&gt;$D185,CF$2&lt;=EOMONTH($D185,MatCF)),MIN(CF$77-SUM(CF$92:CF184),$F185-SUM($G185:CE185)),0)</f>
        <v>0</v>
      </c>
      <c r="CG185" s="203">
        <f>IF(AND(CG$2&gt;$D185,CG$2&lt;=EOMONTH($D185,MatCF)),MIN(CG$77-SUM(CG$92:CG184),$F185-SUM($G185:CF185)),0)</f>
        <v>0</v>
      </c>
      <c r="CH185" s="203">
        <f>IF(AND(CH$2&gt;$D185,CH$2&lt;=EOMONTH($D185,MatCF)),MIN(CH$77-SUM(CH$92:CH184),$F185-SUM($G185:CG185)),0)</f>
        <v>0</v>
      </c>
      <c r="CI185" s="203">
        <f>IF(AND(CI$2&gt;$D185,CI$2&lt;=EOMONTH($D185,MatCF)),MIN(CI$77-SUM(CI$92:CI184),$F185-SUM($G185:CH185)),0)</f>
        <v>0</v>
      </c>
      <c r="CJ185" s="203">
        <f>IF(AND(CJ$2&gt;$D185,CJ$2&lt;=EOMONTH($D185,MatCF)),MIN(CJ$77-SUM(CJ$92:CJ184),$F185-SUM($G185:CI185)),0)</f>
        <v>0</v>
      </c>
      <c r="CK185" s="203">
        <f>IF(AND(CK$2&gt;$D185,CK$2&lt;=EOMONTH($D185,MatCF)),MIN(CK$77-SUM(CK$92:CK184),$F185-SUM($G185:CJ185)),0)</f>
        <v>0</v>
      </c>
      <c r="CL185" s="203">
        <f>IF(AND(CL$2&gt;$D185,CL$2&lt;=EOMONTH($D185,MatCF)),MIN(CL$77-SUM(CL$92:CL184),$F185-SUM($G185:CK185)),0)</f>
        <v>0</v>
      </c>
      <c r="CM185" s="203">
        <f>IF(AND(CM$2&gt;$D185,CM$2&lt;=EOMONTH($D185,MatCF)),MIN(CM$77-SUM(CM$92:CM184),$F185-SUM($G185:CL185)),0)</f>
        <v>0</v>
      </c>
      <c r="CN185" s="203">
        <f>IF(AND(CN$2&gt;$D185,CN$2&lt;=EOMONTH($D185,MatCF)),MIN(CN$77-SUM(CN$92:CN184),$F185-SUM($G185:CM185)),0)</f>
        <v>0</v>
      </c>
      <c r="CO185" s="203">
        <f>IF(AND(CO$2&gt;$D185,CO$2&lt;=EOMONTH($D185,MatCF)),MIN(CO$77-SUM(CO$92:CO184),$F185-SUM($G185:CN185)),0)</f>
        <v>0</v>
      </c>
      <c r="CP185" s="203">
        <f>IF(AND(CP$2&gt;$D185,CP$2&lt;=EOMONTH($D185,MatCF)),MIN(CP$77-SUM(CP$92:CP184),$F185-SUM($G185:CO185)),0)</f>
        <v>0</v>
      </c>
      <c r="CQ185" s="203">
        <f>IF(AND(CQ$2&gt;$D185,CQ$2&lt;=EOMONTH($D185,MatCF)),MIN(CQ$77-SUM(CQ$92:CQ184),$F185-SUM($G185:CP185)),0)</f>
        <v>0</v>
      </c>
      <c r="CR185" s="203">
        <f>IF(AND(CR$2&gt;$D185,CR$2&lt;=EOMONTH($D185,MatCF)),MIN(CR$77-SUM(CR$92:CR184),$F185-SUM($G185:CQ185)),0)</f>
        <v>0</v>
      </c>
      <c r="CS185" s="203">
        <f>IF(AND(CS$2&gt;$D185,CS$2&lt;=EOMONTH($D185,MatCF)),MIN(CS$77-SUM(CS$92:CS184),$F185-SUM($G185:CR185)),0)</f>
        <v>0</v>
      </c>
      <c r="CT185" s="203">
        <f>IF(AND(CT$2&gt;$D185,CT$2&lt;=EOMONTH($D185,MatCF)),MIN(CT$77-SUM(CT$92:CT184),$F185-SUM($G185:CS185)),0)</f>
        <v>0</v>
      </c>
      <c r="CU185" s="203">
        <f>IF(AND(CU$2&gt;$D185,CU$2&lt;=EOMONTH($D185,MatCF)),MIN(CU$77-SUM(CU$92:CU184),$F185-SUM($G185:CT185)),0)</f>
        <v>0</v>
      </c>
      <c r="CV185" s="203">
        <f>IF(AND(CV$2&gt;$D185,CV$2&lt;=EOMONTH($D185,MatCF)),MIN(CV$77-SUM(CV$92:CV184),$F185-SUM($G185:CU185)),0)</f>
        <v>0</v>
      </c>
      <c r="CW185" s="203">
        <f ca="1">IF(AND(CW$2&gt;$D185,CW$2&lt;=EOMONTH($D185,MatCF)),MIN(CW$77-SUM(CW$92:CW184),$F185-SUM($G185:CV185)),0)</f>
        <v>0</v>
      </c>
      <c r="CX185" s="203">
        <f ca="1">IF(AND(CX$2&gt;$D185,CX$2&lt;=EOMONTH($D185,MatCF)),MIN(CX$77-SUM(CX$92:CX184),$F185-SUM($G185:CW185)),0)</f>
        <v>0</v>
      </c>
      <c r="CY185" s="203">
        <f ca="1">IF(AND(CY$2&gt;$D185,CY$2&lt;=EOMONTH($D185,MatCF)),MIN(CY$77-SUM(CY$92:CY184),$F185-SUM($G185:CX185)),0)</f>
        <v>0</v>
      </c>
      <c r="CZ185" s="203">
        <f ca="1">IF(AND(CZ$2&gt;$D185,CZ$2&lt;=EOMONTH($D185,MatCF)),MIN(CZ$77-SUM(CZ$92:CZ184),$F185-SUM($G185:CY185)),0)</f>
        <v>0</v>
      </c>
      <c r="DA185" s="203">
        <f ca="1">IF(AND(DA$2&gt;$D185,DA$2&lt;=EOMONTH($D185,MatCF)),MIN(DA$77-SUM(DA$92:DA184),$F185-SUM($G185:CZ185)),0)</f>
        <v>0</v>
      </c>
      <c r="DB185" s="203">
        <f ca="1">IF(AND(DB$2&gt;$D185,DB$2&lt;=EOMONTH($D185,MatCF)),MIN(DB$77-SUM(DB$92:DB184),$F185-SUM($G185:DA185)),0)</f>
        <v>0</v>
      </c>
      <c r="DC185" s="203">
        <f ca="1">IF(AND(DC$2&gt;$D185,DC$2&lt;=EOMONTH($D185,MatCF)),MIN(DC$77-SUM(DC$92:DC184),$F185-SUM($G185:DB185)),0)</f>
        <v>0</v>
      </c>
      <c r="DD185" s="203">
        <f ca="1">IF(AND(DD$2&gt;$D185,DD$2&lt;=EOMONTH($D185,MatCF)),MIN(DD$77-SUM(DD$92:DD184),$F185-SUM($G185:DC185)),0)</f>
        <v>0</v>
      </c>
      <c r="DE185" s="203">
        <f ca="1">IF(AND(DE$2&gt;$D185,DE$2&lt;=EOMONTH($D185,MatCF)),MIN(DE$77-SUM(DE$92:DE184),$F185-SUM($G185:DD185)),0)</f>
        <v>0</v>
      </c>
      <c r="DF185" s="203">
        <f ca="1">IF(AND(DF$2&gt;$D185,DF$2&lt;=EOMONTH($D185,MatCF)),MIN(DF$77-SUM(DF$92:DF184),$F185-SUM($G185:DE185)),0)</f>
        <v>0</v>
      </c>
      <c r="DG185" s="203">
        <f ca="1">IF(AND(DG$2&gt;$D185,DG$2&lt;=EOMONTH($D185,MatCF)),MIN(DG$77-SUM(DG$92:DG184),$F185-SUM($G185:DF185)),0)</f>
        <v>0</v>
      </c>
      <c r="DH185" s="203">
        <f ca="1">IF(AND(DH$2&gt;$D185,DH$2&lt;=EOMONTH($D185,MatCF)),MIN(DH$77-SUM(DH$92:DH184),$F185-SUM($G185:DG185)),0)</f>
        <v>0</v>
      </c>
      <c r="DI185" s="203">
        <f ca="1">IF(AND(DI$2&gt;$D185,DI$2&lt;=EOMONTH($D185,MatCF)),MIN(DI$77-SUM(DI$92:DI184),$F185-SUM($G185:DH185)),0)</f>
        <v>0</v>
      </c>
      <c r="DJ185" s="203">
        <f ca="1">IF(AND(DJ$2&gt;$D185,DJ$2&lt;=EOMONTH($D185,MatCF)),MIN(DJ$77-SUM(DJ$92:DJ184),$F185-SUM($G185:DI185)),0)</f>
        <v>0</v>
      </c>
      <c r="DK185" s="203">
        <f ca="1">IF(AND(DK$2&gt;$D185,DK$2&lt;=EOMONTH($D185,MatCF)),MIN(DK$77-SUM(DK$92:DK184),$F185-SUM($G185:DJ185)),0)</f>
        <v>0</v>
      </c>
      <c r="DL185" s="203">
        <f ca="1">IF(AND(DL$2&gt;$D185,DL$2&lt;=EOMONTH($D185,MatCF)),MIN(DL$77-SUM(DL$92:DL184),$F185-SUM($G185:DK185)),0)</f>
        <v>0</v>
      </c>
      <c r="DM185" s="203">
        <f ca="1">IF(AND(DM$2&gt;$D185,DM$2&lt;=EOMONTH($D185,MatCF)),MIN(DM$77-SUM(DM$92:DM184),$F185-SUM($G185:DL185)),0)</f>
        <v>0</v>
      </c>
      <c r="DN185" s="203">
        <f ca="1">IF(AND(DN$2&gt;$D185,DN$2&lt;=EOMONTH($D185,MatCF)),MIN(DN$77-SUM(DN$92:DN184),$F185-SUM($G185:DM185)),0)</f>
        <v>0</v>
      </c>
      <c r="DO185" s="203">
        <f ca="1">IF(AND(DO$2&gt;$D185,DO$2&lt;=EOMONTH($D185,MatCF)),MIN(DO$77-SUM(DO$92:DO184),$F185-SUM($G185:DN185)),0)</f>
        <v>0</v>
      </c>
      <c r="DP185" s="203">
        <f ca="1">IF(AND(DP$2&gt;$D185,DP$2&lt;=EOMONTH($D185,MatCF)),MIN(DP$77-SUM(DP$92:DP184),$F185-SUM($G185:DO185)),0)</f>
        <v>0</v>
      </c>
      <c r="DQ185" s="203">
        <f ca="1">IF(AND(DQ$2&gt;$D185,DQ$2&lt;=EOMONTH($D185,MatCF)),MIN(DQ$77-SUM(DQ$92:DQ184),$F185-SUM($G185:DP185)),0)</f>
        <v>0</v>
      </c>
      <c r="DR185" s="203">
        <f ca="1">IF(AND(DR$2&gt;$D185,DR$2&lt;=EOMONTH($D185,MatCF)),MIN(DR$77-SUM(DR$92:DR184),$F185-SUM($G185:DQ185)),0)</f>
        <v>0</v>
      </c>
      <c r="DS185" s="203">
        <f ca="1">IF(AND(DS$2&gt;$D185,DS$2&lt;=EOMONTH($D185,MatCF)),MIN(DS$77-SUM(DS$92:DS184),$F185-SUM($G185:DR185)),0)</f>
        <v>0</v>
      </c>
    </row>
    <row r="186" spans="1:123" ht="12.5" x14ac:dyDescent="0.25">
      <c r="A186" s="171">
        <f t="shared" si="682"/>
        <v>94</v>
      </c>
      <c r="B186" s="171"/>
      <c r="C186" s="171"/>
      <c r="D186" s="226">
        <v>52504</v>
      </c>
      <c r="E186" s="171"/>
      <c r="F186" s="203">
        <f ca="1"/>
        <v>0</v>
      </c>
      <c r="G186" s="171"/>
      <c r="H186" s="203">
        <f>IF(AND(H$2&gt;$D186,H$2&lt;=EOMONTH($D186,MatCF)),MIN(H$77-SUM(H$92:H185),$F186-SUM(G186:$G186)),0)</f>
        <v>0</v>
      </c>
      <c r="I186" s="203">
        <f>IF(AND(I$2&gt;$D186,I$2&lt;=EOMONTH($D186,MatCF)),MIN(I$77-SUM(I$92:I185),$F186-SUM($G186:H186)),0)</f>
        <v>0</v>
      </c>
      <c r="J186" s="203">
        <f>IF(AND(J$2&gt;$D186,J$2&lt;=EOMONTH($D186,MatCF)),MIN(J$77-SUM(J$92:J185),$F186-SUM($G186:I186)),0)</f>
        <v>0</v>
      </c>
      <c r="K186" s="203">
        <f>IF(AND(K$2&gt;$D186,K$2&lt;=EOMONTH($D186,MatCF)),MIN(K$77-SUM(K$92:K185),$F186-SUM($G186:J186)),0)</f>
        <v>0</v>
      </c>
      <c r="L186" s="203">
        <f>IF(AND(L$2&gt;$D186,L$2&lt;=EOMONTH($D186,MatCF)),MIN(L$77-SUM(L$92:L185),$F186-SUM($G186:K186)),0)</f>
        <v>0</v>
      </c>
      <c r="M186" s="203">
        <f>IF(AND(M$2&gt;$D186,M$2&lt;=EOMONTH($D186,MatCF)),MIN(M$77-SUM(M$92:M185),$F186-SUM($G186:L186)),0)</f>
        <v>0</v>
      </c>
      <c r="N186" s="203">
        <f>IF(AND(N$2&gt;$D186,N$2&lt;=EOMONTH($D186,MatCF)),MIN(N$77-SUM(N$92:N185),$F186-SUM($G186:M186)),0)</f>
        <v>0</v>
      </c>
      <c r="O186" s="203">
        <f>IF(AND(O$2&gt;$D186,O$2&lt;=EOMONTH($D186,MatCF)),MIN(O$77-SUM(O$92:O185),$F186-SUM($G186:N186)),0)</f>
        <v>0</v>
      </c>
      <c r="P186" s="203">
        <f>IF(AND(P$2&gt;$D186,P$2&lt;=EOMONTH($D186,MatCF)),MIN(P$77-SUM(P$92:P185),$F186-SUM($G186:O186)),0)</f>
        <v>0</v>
      </c>
      <c r="Q186" s="203">
        <f>IF(AND(Q$2&gt;$D186,Q$2&lt;=EOMONTH($D186,MatCF)),MIN(Q$77-SUM(Q$92:Q185),$F186-SUM($G186:P186)),0)</f>
        <v>0</v>
      </c>
      <c r="R186" s="203">
        <f>IF(AND(R$2&gt;$D186,R$2&lt;=EOMONTH($D186,MatCF)),MIN(R$77-SUM(R$92:R185),$F186-SUM($G186:Q186)),0)</f>
        <v>0</v>
      </c>
      <c r="S186" s="203">
        <f>IF(AND(S$2&gt;$D186,S$2&lt;=EOMONTH($D186,MatCF)),MIN(S$77-SUM(S$92:S185),$F186-SUM($G186:R186)),0)</f>
        <v>0</v>
      </c>
      <c r="T186" s="203">
        <f>IF(AND(T$2&gt;$D186,T$2&lt;=EOMONTH($D186,MatCF)),MIN(T$77-SUM(T$92:T185),$F186-SUM($G186:S186)),0)</f>
        <v>0</v>
      </c>
      <c r="U186" s="203">
        <f>IF(AND(U$2&gt;$D186,U$2&lt;=EOMONTH($D186,MatCF)),MIN(U$77-SUM(U$92:U185),$F186-SUM($G186:T186)),0)</f>
        <v>0</v>
      </c>
      <c r="V186" s="203">
        <f>IF(AND(V$2&gt;$D186,V$2&lt;=EOMONTH($D186,MatCF)),MIN(V$77-SUM(V$92:V185),$F186-SUM($G186:U186)),0)</f>
        <v>0</v>
      </c>
      <c r="W186" s="203">
        <f>IF(AND(W$2&gt;$D186,W$2&lt;=EOMONTH($D186,MatCF)),MIN(W$77-SUM(W$92:W185),$F186-SUM($G186:V186)),0)</f>
        <v>0</v>
      </c>
      <c r="X186" s="203">
        <f>IF(AND(X$2&gt;$D186,X$2&lt;=EOMONTH($D186,MatCF)),MIN(X$77-SUM(X$92:X185),$F186-SUM($G186:W186)),0)</f>
        <v>0</v>
      </c>
      <c r="Y186" s="203">
        <f>IF(AND(Y$2&gt;$D186,Y$2&lt;=EOMONTH($D186,MatCF)),MIN(Y$77-SUM(Y$92:Y185),$F186-SUM($G186:X186)),0)</f>
        <v>0</v>
      </c>
      <c r="Z186" s="203">
        <f>IF(AND(Z$2&gt;$D186,Z$2&lt;=EOMONTH($D186,MatCF)),MIN(Z$77-SUM(Z$92:Z185),$F186-SUM($G186:Y186)),0)</f>
        <v>0</v>
      </c>
      <c r="AA186" s="203">
        <f>IF(AND(AA$2&gt;$D186,AA$2&lt;=EOMONTH($D186,MatCF)),MIN(AA$77-SUM(AA$92:AA185),$F186-SUM($G186:Z186)),0)</f>
        <v>0</v>
      </c>
      <c r="AB186" s="203">
        <f>IF(AND(AB$2&gt;$D186,AB$2&lt;=EOMONTH($D186,MatCF)),MIN(AB$77-SUM(AB$92:AB185),$F186-SUM($G186:AA186)),0)</f>
        <v>0</v>
      </c>
      <c r="AC186" s="203">
        <f>IF(AND(AC$2&gt;$D186,AC$2&lt;=EOMONTH($D186,MatCF)),MIN(AC$77-SUM(AC$92:AC185),$F186-SUM($G186:AB186)),0)</f>
        <v>0</v>
      </c>
      <c r="AD186" s="203">
        <f>IF(AND(AD$2&gt;$D186,AD$2&lt;=EOMONTH($D186,MatCF)),MIN(AD$77-SUM(AD$92:AD185),$F186-SUM($G186:AC186)),0)</f>
        <v>0</v>
      </c>
      <c r="AE186" s="203">
        <f>IF(AND(AE$2&gt;$D186,AE$2&lt;=EOMONTH($D186,MatCF)),MIN(AE$77-SUM(AE$92:AE185),$F186-SUM($G186:AD186)),0)</f>
        <v>0</v>
      </c>
      <c r="AF186" s="203">
        <f>IF(AND(AF$2&gt;$D186,AF$2&lt;=EOMONTH($D186,MatCF)),MIN(AF$77-SUM(AF$92:AF185),$F186-SUM($G186:AE186)),0)</f>
        <v>0</v>
      </c>
      <c r="AG186" s="203">
        <f>IF(AND(AG$2&gt;$D186,AG$2&lt;=EOMONTH($D186,MatCF)),MIN(AG$77-SUM(AG$92:AG185),$F186-SUM($G186:AF186)),0)</f>
        <v>0</v>
      </c>
      <c r="AH186" s="203">
        <f>IF(AND(AH$2&gt;$D186,AH$2&lt;=EOMONTH($D186,MatCF)),MIN(AH$77-SUM(AH$92:AH185),$F186-SUM($G186:AG186)),0)</f>
        <v>0</v>
      </c>
      <c r="AI186" s="203">
        <f>IF(AND(AI$2&gt;$D186,AI$2&lt;=EOMONTH($D186,MatCF)),MIN(AI$77-SUM(AI$92:AI185),$F186-SUM($G186:AH186)),0)</f>
        <v>0</v>
      </c>
      <c r="AJ186" s="203">
        <f>IF(AND(AJ$2&gt;$D186,AJ$2&lt;=EOMONTH($D186,MatCF)),MIN(AJ$77-SUM(AJ$92:AJ185),$F186-SUM($G186:AI186)),0)</f>
        <v>0</v>
      </c>
      <c r="AK186" s="203">
        <f>IF(AND(AK$2&gt;$D186,AK$2&lt;=EOMONTH($D186,MatCF)),MIN(AK$77-SUM(AK$92:AK185),$F186-SUM($G186:AJ186)),0)</f>
        <v>0</v>
      </c>
      <c r="AL186" s="203">
        <f>IF(AND(AL$2&gt;$D186,AL$2&lt;=EOMONTH($D186,MatCF)),MIN(AL$77-SUM(AL$92:AL185),$F186-SUM($G186:AK186)),0)</f>
        <v>0</v>
      </c>
      <c r="AM186" s="203">
        <f>IF(AND(AM$2&gt;$D186,AM$2&lt;=EOMONTH($D186,MatCF)),MIN(AM$77-SUM(AM$92:AM185),$F186-SUM($G186:AL186)),0)</f>
        <v>0</v>
      </c>
      <c r="AN186" s="203">
        <f>IF(AND(AN$2&gt;$D186,AN$2&lt;=EOMONTH($D186,MatCF)),MIN(AN$77-SUM(AN$92:AN185),$F186-SUM($G186:AM186)),0)</f>
        <v>0</v>
      </c>
      <c r="AO186" s="203">
        <f>IF(AND(AO$2&gt;$D186,AO$2&lt;=EOMONTH($D186,MatCF)),MIN(AO$77-SUM(AO$92:AO185),$F186-SUM($G186:AN186)),0)</f>
        <v>0</v>
      </c>
      <c r="AP186" s="203">
        <f>IF(AND(AP$2&gt;$D186,AP$2&lt;=EOMONTH($D186,MatCF)),MIN(AP$77-SUM(AP$92:AP185),$F186-SUM($G186:AO186)),0)</f>
        <v>0</v>
      </c>
      <c r="AQ186" s="203">
        <f>IF(AND(AQ$2&gt;$D186,AQ$2&lt;=EOMONTH($D186,MatCF)),MIN(AQ$77-SUM(AQ$92:AQ185),$F186-SUM($G186:AP186)),0)</f>
        <v>0</v>
      </c>
      <c r="AR186" s="203">
        <f>IF(AND(AR$2&gt;$D186,AR$2&lt;=EOMONTH($D186,MatCF)),MIN(AR$77-SUM(AR$92:AR185),$F186-SUM($G186:AQ186)),0)</f>
        <v>0</v>
      </c>
      <c r="AS186" s="203">
        <f>IF(AND(AS$2&gt;$D186,AS$2&lt;=EOMONTH($D186,MatCF)),MIN(AS$77-SUM(AS$92:AS185),$F186-SUM($G186:AR186)),0)</f>
        <v>0</v>
      </c>
      <c r="AT186" s="203">
        <f>IF(AND(AT$2&gt;$D186,AT$2&lt;=EOMONTH($D186,MatCF)),MIN(AT$77-SUM(AT$92:AT185),$F186-SUM($G186:AS186)),0)</f>
        <v>0</v>
      </c>
      <c r="AU186" s="203">
        <f>IF(AND(AU$2&gt;$D186,AU$2&lt;=EOMONTH($D186,MatCF)),MIN(AU$77-SUM(AU$92:AU185),$F186-SUM($G186:AT186)),0)</f>
        <v>0</v>
      </c>
      <c r="AV186" s="203">
        <f>IF(AND(AV$2&gt;$D186,AV$2&lt;=EOMONTH($D186,MatCF)),MIN(AV$77-SUM(AV$92:AV185),$F186-SUM($G186:AU186)),0)</f>
        <v>0</v>
      </c>
      <c r="AW186" s="203">
        <f>IF(AND(AW$2&gt;$D186,AW$2&lt;=EOMONTH($D186,MatCF)),MIN(AW$77-SUM(AW$92:AW185),$F186-SUM($G186:AV186)),0)</f>
        <v>0</v>
      </c>
      <c r="AX186" s="203">
        <f>IF(AND(AX$2&gt;$D186,AX$2&lt;=EOMONTH($D186,MatCF)),MIN(AX$77-SUM(AX$92:AX185),$F186-SUM($G186:AW186)),0)</f>
        <v>0</v>
      </c>
      <c r="AY186" s="203">
        <f>IF(AND(AY$2&gt;$D186,AY$2&lt;=EOMONTH($D186,MatCF)),MIN(AY$77-SUM(AY$92:AY185),$F186-SUM($G186:AX186)),0)</f>
        <v>0</v>
      </c>
      <c r="AZ186" s="203">
        <f>IF(AND(AZ$2&gt;$D186,AZ$2&lt;=EOMONTH($D186,MatCF)),MIN(AZ$77-SUM(AZ$92:AZ185),$F186-SUM($G186:AY186)),0)</f>
        <v>0</v>
      </c>
      <c r="BA186" s="203">
        <f>IF(AND(BA$2&gt;$D186,BA$2&lt;=EOMONTH($D186,MatCF)),MIN(BA$77-SUM(BA$92:BA185),$F186-SUM($G186:AZ186)),0)</f>
        <v>0</v>
      </c>
      <c r="BB186" s="203">
        <f>IF(AND(BB$2&gt;$D186,BB$2&lt;=EOMONTH($D186,MatCF)),MIN(BB$77-SUM(BB$92:BB185),$F186-SUM($G186:BA186)),0)</f>
        <v>0</v>
      </c>
      <c r="BC186" s="203">
        <f>IF(AND(BC$2&gt;$D186,BC$2&lt;=EOMONTH($D186,MatCF)),MIN(BC$77-SUM(BC$92:BC185),$F186-SUM($G186:BB186)),0)</f>
        <v>0</v>
      </c>
      <c r="BD186" s="203">
        <f>IF(AND(BD$2&gt;$D186,BD$2&lt;=EOMONTH($D186,MatCF)),MIN(BD$77-SUM(BD$92:BD185),$F186-SUM($G186:BC186)),0)</f>
        <v>0</v>
      </c>
      <c r="BE186" s="203">
        <f>IF(AND(BE$2&gt;$D186,BE$2&lt;=EOMONTH($D186,MatCF)),MIN(BE$77-SUM(BE$92:BE185),$F186-SUM($G186:BD186)),0)</f>
        <v>0</v>
      </c>
      <c r="BF186" s="203">
        <f>IF(AND(BF$2&gt;$D186,BF$2&lt;=EOMONTH($D186,MatCF)),MIN(BF$77-SUM(BF$92:BF185),$F186-SUM($G186:BE186)),0)</f>
        <v>0</v>
      </c>
      <c r="BG186" s="203">
        <f>IF(AND(BG$2&gt;$D186,BG$2&lt;=EOMONTH($D186,MatCF)),MIN(BG$77-SUM(BG$92:BG185),$F186-SUM($G186:BF186)),0)</f>
        <v>0</v>
      </c>
      <c r="BH186" s="203">
        <f>IF(AND(BH$2&gt;$D186,BH$2&lt;=EOMONTH($D186,MatCF)),MIN(BH$77-SUM(BH$92:BH185),$F186-SUM($G186:BG186)),0)</f>
        <v>0</v>
      </c>
      <c r="BI186" s="203">
        <f>IF(AND(BI$2&gt;$D186,BI$2&lt;=EOMONTH($D186,MatCF)),MIN(BI$77-SUM(BI$92:BI185),$F186-SUM($G186:BH186)),0)</f>
        <v>0</v>
      </c>
      <c r="BJ186" s="203">
        <f>IF(AND(BJ$2&gt;$D186,BJ$2&lt;=EOMONTH($D186,MatCF)),MIN(BJ$77-SUM(BJ$92:BJ185),$F186-SUM($G186:BI186)),0)</f>
        <v>0</v>
      </c>
      <c r="BK186" s="203">
        <f>IF(AND(BK$2&gt;$D186,BK$2&lt;=EOMONTH($D186,MatCF)),MIN(BK$77-SUM(BK$92:BK185),$F186-SUM($G186:BJ186)),0)</f>
        <v>0</v>
      </c>
      <c r="BL186" s="203">
        <f>IF(AND(BL$2&gt;$D186,BL$2&lt;=EOMONTH($D186,MatCF)),MIN(BL$77-SUM(BL$92:BL185),$F186-SUM($G186:BK186)),0)</f>
        <v>0</v>
      </c>
      <c r="BM186" s="203">
        <f>IF(AND(BM$2&gt;$D186,BM$2&lt;=EOMONTH($D186,MatCF)),MIN(BM$77-SUM(BM$92:BM185),$F186-SUM($G186:BL186)),0)</f>
        <v>0</v>
      </c>
      <c r="BN186" s="203">
        <f>IF(AND(BN$2&gt;$D186,BN$2&lt;=EOMONTH($D186,MatCF)),MIN(BN$77-SUM(BN$92:BN185),$F186-SUM($G186:BM186)),0)</f>
        <v>0</v>
      </c>
      <c r="BO186" s="203">
        <f>IF(AND(BO$2&gt;$D186,BO$2&lt;=EOMONTH($D186,MatCF)),MIN(BO$77-SUM(BO$92:BO185),$F186-SUM($G186:BN186)),0)</f>
        <v>0</v>
      </c>
      <c r="BP186" s="203">
        <f>IF(AND(BP$2&gt;$D186,BP$2&lt;=EOMONTH($D186,MatCF)),MIN(BP$77-SUM(BP$92:BP185),$F186-SUM($G186:BO186)),0)</f>
        <v>0</v>
      </c>
      <c r="BQ186" s="203">
        <f>IF(AND(BQ$2&gt;$D186,BQ$2&lt;=EOMONTH($D186,MatCF)),MIN(BQ$77-SUM(BQ$92:BQ185),$F186-SUM($G186:BP186)),0)</f>
        <v>0</v>
      </c>
      <c r="BR186" s="203">
        <f>IF(AND(BR$2&gt;$D186,BR$2&lt;=EOMONTH($D186,MatCF)),MIN(BR$77-SUM(BR$92:BR185),$F186-SUM($G186:BQ186)),0)</f>
        <v>0</v>
      </c>
      <c r="BS186" s="203">
        <f>IF(AND(BS$2&gt;$D186,BS$2&lt;=EOMONTH($D186,MatCF)),MIN(BS$77-SUM(BS$92:BS185),$F186-SUM($G186:BR186)),0)</f>
        <v>0</v>
      </c>
      <c r="BT186" s="203">
        <f>IF(AND(BT$2&gt;$D186,BT$2&lt;=EOMONTH($D186,MatCF)),MIN(BT$77-SUM(BT$92:BT185),$F186-SUM($G186:BS186)),0)</f>
        <v>0</v>
      </c>
      <c r="BU186" s="203">
        <f>IF(AND(BU$2&gt;$D186,BU$2&lt;=EOMONTH($D186,MatCF)),MIN(BU$77-SUM(BU$92:BU185),$F186-SUM($G186:BT186)),0)</f>
        <v>0</v>
      </c>
      <c r="BV186" s="203">
        <f>IF(AND(BV$2&gt;$D186,BV$2&lt;=EOMONTH($D186,MatCF)),MIN(BV$77-SUM(BV$92:BV185),$F186-SUM($G186:BU186)),0)</f>
        <v>0</v>
      </c>
      <c r="BW186" s="203">
        <f>IF(AND(BW$2&gt;$D186,BW$2&lt;=EOMONTH($D186,MatCF)),MIN(BW$77-SUM(BW$92:BW185),$F186-SUM($G186:BV186)),0)</f>
        <v>0</v>
      </c>
      <c r="BX186" s="203">
        <f>IF(AND(BX$2&gt;$D186,BX$2&lt;=EOMONTH($D186,MatCF)),MIN(BX$77-SUM(BX$92:BX185),$F186-SUM($G186:BW186)),0)</f>
        <v>0</v>
      </c>
      <c r="BY186" s="203">
        <f>IF(AND(BY$2&gt;$D186,BY$2&lt;=EOMONTH($D186,MatCF)),MIN(BY$77-SUM(BY$92:BY185),$F186-SUM($G186:BX186)),0)</f>
        <v>0</v>
      </c>
      <c r="BZ186" s="203">
        <f>IF(AND(BZ$2&gt;$D186,BZ$2&lt;=EOMONTH($D186,MatCF)),MIN(BZ$77-SUM(BZ$92:BZ185),$F186-SUM($G186:BY186)),0)</f>
        <v>0</v>
      </c>
      <c r="CA186" s="203">
        <f>IF(AND(CA$2&gt;$D186,CA$2&lt;=EOMONTH($D186,MatCF)),MIN(CA$77-SUM(CA$92:CA185),$F186-SUM($G186:BZ186)),0)</f>
        <v>0</v>
      </c>
      <c r="CB186" s="203">
        <f>IF(AND(CB$2&gt;$D186,CB$2&lt;=EOMONTH($D186,MatCF)),MIN(CB$77-SUM(CB$92:CB185),$F186-SUM($G186:CA186)),0)</f>
        <v>0</v>
      </c>
      <c r="CC186" s="203">
        <f>IF(AND(CC$2&gt;$D186,CC$2&lt;=EOMONTH($D186,MatCF)),MIN(CC$77-SUM(CC$92:CC185),$F186-SUM($G186:CB186)),0)</f>
        <v>0</v>
      </c>
      <c r="CD186" s="203">
        <f>IF(AND(CD$2&gt;$D186,CD$2&lt;=EOMONTH($D186,MatCF)),MIN(CD$77-SUM(CD$92:CD185),$F186-SUM($G186:CC186)),0)</f>
        <v>0</v>
      </c>
      <c r="CE186" s="203">
        <f>IF(AND(CE$2&gt;$D186,CE$2&lt;=EOMONTH($D186,MatCF)),MIN(CE$77-SUM(CE$92:CE185),$F186-SUM($G186:CD186)),0)</f>
        <v>0</v>
      </c>
      <c r="CF186" s="203">
        <f>IF(AND(CF$2&gt;$D186,CF$2&lt;=EOMONTH($D186,MatCF)),MIN(CF$77-SUM(CF$92:CF185),$F186-SUM($G186:CE186)),0)</f>
        <v>0</v>
      </c>
      <c r="CG186" s="203">
        <f>IF(AND(CG$2&gt;$D186,CG$2&lt;=EOMONTH($D186,MatCF)),MIN(CG$77-SUM(CG$92:CG185),$F186-SUM($G186:CF186)),0)</f>
        <v>0</v>
      </c>
      <c r="CH186" s="203">
        <f>IF(AND(CH$2&gt;$D186,CH$2&lt;=EOMONTH($D186,MatCF)),MIN(CH$77-SUM(CH$92:CH185),$F186-SUM($G186:CG186)),0)</f>
        <v>0</v>
      </c>
      <c r="CI186" s="203">
        <f>IF(AND(CI$2&gt;$D186,CI$2&lt;=EOMONTH($D186,MatCF)),MIN(CI$77-SUM(CI$92:CI185),$F186-SUM($G186:CH186)),0)</f>
        <v>0</v>
      </c>
      <c r="CJ186" s="203">
        <f>IF(AND(CJ$2&gt;$D186,CJ$2&lt;=EOMONTH($D186,MatCF)),MIN(CJ$77-SUM(CJ$92:CJ185),$F186-SUM($G186:CI186)),0)</f>
        <v>0</v>
      </c>
      <c r="CK186" s="203">
        <f>IF(AND(CK$2&gt;$D186,CK$2&lt;=EOMONTH($D186,MatCF)),MIN(CK$77-SUM(CK$92:CK185),$F186-SUM($G186:CJ186)),0)</f>
        <v>0</v>
      </c>
      <c r="CL186" s="203">
        <f>IF(AND(CL$2&gt;$D186,CL$2&lt;=EOMONTH($D186,MatCF)),MIN(CL$77-SUM(CL$92:CL185),$F186-SUM($G186:CK186)),0)</f>
        <v>0</v>
      </c>
      <c r="CM186" s="203">
        <f>IF(AND(CM$2&gt;$D186,CM$2&lt;=EOMONTH($D186,MatCF)),MIN(CM$77-SUM(CM$92:CM185),$F186-SUM($G186:CL186)),0)</f>
        <v>0</v>
      </c>
      <c r="CN186" s="203">
        <f>IF(AND(CN$2&gt;$D186,CN$2&lt;=EOMONTH($D186,MatCF)),MIN(CN$77-SUM(CN$92:CN185),$F186-SUM($G186:CM186)),0)</f>
        <v>0</v>
      </c>
      <c r="CO186" s="203">
        <f>IF(AND(CO$2&gt;$D186,CO$2&lt;=EOMONTH($D186,MatCF)),MIN(CO$77-SUM(CO$92:CO185),$F186-SUM($G186:CN186)),0)</f>
        <v>0</v>
      </c>
      <c r="CP186" s="203">
        <f>IF(AND(CP$2&gt;$D186,CP$2&lt;=EOMONTH($D186,MatCF)),MIN(CP$77-SUM(CP$92:CP185),$F186-SUM($G186:CO186)),0)</f>
        <v>0</v>
      </c>
      <c r="CQ186" s="203">
        <f>IF(AND(CQ$2&gt;$D186,CQ$2&lt;=EOMONTH($D186,MatCF)),MIN(CQ$77-SUM(CQ$92:CQ185),$F186-SUM($G186:CP186)),0)</f>
        <v>0</v>
      </c>
      <c r="CR186" s="203">
        <f>IF(AND(CR$2&gt;$D186,CR$2&lt;=EOMONTH($D186,MatCF)),MIN(CR$77-SUM(CR$92:CR185),$F186-SUM($G186:CQ186)),0)</f>
        <v>0</v>
      </c>
      <c r="CS186" s="203">
        <f>IF(AND(CS$2&gt;$D186,CS$2&lt;=EOMONTH($D186,MatCF)),MIN(CS$77-SUM(CS$92:CS185),$F186-SUM($G186:CR186)),0)</f>
        <v>0</v>
      </c>
      <c r="CT186" s="203">
        <f>IF(AND(CT$2&gt;$D186,CT$2&lt;=EOMONTH($D186,MatCF)),MIN(CT$77-SUM(CT$92:CT185),$F186-SUM($G186:CS186)),0)</f>
        <v>0</v>
      </c>
      <c r="CU186" s="203">
        <f>IF(AND(CU$2&gt;$D186,CU$2&lt;=EOMONTH($D186,MatCF)),MIN(CU$77-SUM(CU$92:CU185),$F186-SUM($G186:CT186)),0)</f>
        <v>0</v>
      </c>
      <c r="CV186" s="203">
        <f>IF(AND(CV$2&gt;$D186,CV$2&lt;=EOMONTH($D186,MatCF)),MIN(CV$77-SUM(CV$92:CV185),$F186-SUM($G186:CU186)),0)</f>
        <v>0</v>
      </c>
      <c r="CW186" s="203">
        <f>IF(AND(CW$2&gt;$D186,CW$2&lt;=EOMONTH($D186,MatCF)),MIN(CW$77-SUM(CW$92:CW185),$F186-SUM($G186:CV186)),0)</f>
        <v>0</v>
      </c>
      <c r="CX186" s="203">
        <f ca="1">IF(AND(CX$2&gt;$D186,CX$2&lt;=EOMONTH($D186,MatCF)),MIN(CX$77-SUM(CX$92:CX185),$F186-SUM($G186:CW186)),0)</f>
        <v>0</v>
      </c>
      <c r="CY186" s="203">
        <f ca="1">IF(AND(CY$2&gt;$D186,CY$2&lt;=EOMONTH($D186,MatCF)),MIN(CY$77-SUM(CY$92:CY185),$F186-SUM($G186:CX186)),0)</f>
        <v>0</v>
      </c>
      <c r="CZ186" s="203">
        <f ca="1">IF(AND(CZ$2&gt;$D186,CZ$2&lt;=EOMONTH($D186,MatCF)),MIN(CZ$77-SUM(CZ$92:CZ185),$F186-SUM($G186:CY186)),0)</f>
        <v>0</v>
      </c>
      <c r="DA186" s="203">
        <f ca="1">IF(AND(DA$2&gt;$D186,DA$2&lt;=EOMONTH($D186,MatCF)),MIN(DA$77-SUM(DA$92:DA185),$F186-SUM($G186:CZ186)),0)</f>
        <v>0</v>
      </c>
      <c r="DB186" s="203">
        <f ca="1">IF(AND(DB$2&gt;$D186,DB$2&lt;=EOMONTH($D186,MatCF)),MIN(DB$77-SUM(DB$92:DB185),$F186-SUM($G186:DA186)),0)</f>
        <v>0</v>
      </c>
      <c r="DC186" s="203">
        <f ca="1">IF(AND(DC$2&gt;$D186,DC$2&lt;=EOMONTH($D186,MatCF)),MIN(DC$77-SUM(DC$92:DC185),$F186-SUM($G186:DB186)),0)</f>
        <v>0</v>
      </c>
      <c r="DD186" s="203">
        <f ca="1">IF(AND(DD$2&gt;$D186,DD$2&lt;=EOMONTH($D186,MatCF)),MIN(DD$77-SUM(DD$92:DD185),$F186-SUM($G186:DC186)),0)</f>
        <v>0</v>
      </c>
      <c r="DE186" s="203">
        <f ca="1">IF(AND(DE$2&gt;$D186,DE$2&lt;=EOMONTH($D186,MatCF)),MIN(DE$77-SUM(DE$92:DE185),$F186-SUM($G186:DD186)),0)</f>
        <v>0</v>
      </c>
      <c r="DF186" s="203">
        <f ca="1">IF(AND(DF$2&gt;$D186,DF$2&lt;=EOMONTH($D186,MatCF)),MIN(DF$77-SUM(DF$92:DF185),$F186-SUM($G186:DE186)),0)</f>
        <v>0</v>
      </c>
      <c r="DG186" s="203">
        <f ca="1">IF(AND(DG$2&gt;$D186,DG$2&lt;=EOMONTH($D186,MatCF)),MIN(DG$77-SUM(DG$92:DG185),$F186-SUM($G186:DF186)),0)</f>
        <v>0</v>
      </c>
      <c r="DH186" s="203">
        <f ca="1">IF(AND(DH$2&gt;$D186,DH$2&lt;=EOMONTH($D186,MatCF)),MIN(DH$77-SUM(DH$92:DH185),$F186-SUM($G186:DG186)),0)</f>
        <v>0</v>
      </c>
      <c r="DI186" s="203">
        <f ca="1">IF(AND(DI$2&gt;$D186,DI$2&lt;=EOMONTH($D186,MatCF)),MIN(DI$77-SUM(DI$92:DI185),$F186-SUM($G186:DH186)),0)</f>
        <v>0</v>
      </c>
      <c r="DJ186" s="203">
        <f ca="1">IF(AND(DJ$2&gt;$D186,DJ$2&lt;=EOMONTH($D186,MatCF)),MIN(DJ$77-SUM(DJ$92:DJ185),$F186-SUM($G186:DI186)),0)</f>
        <v>0</v>
      </c>
      <c r="DK186" s="203">
        <f ca="1">IF(AND(DK$2&gt;$D186,DK$2&lt;=EOMONTH($D186,MatCF)),MIN(DK$77-SUM(DK$92:DK185),$F186-SUM($G186:DJ186)),0)</f>
        <v>0</v>
      </c>
      <c r="DL186" s="203">
        <f ca="1">IF(AND(DL$2&gt;$D186,DL$2&lt;=EOMONTH($D186,MatCF)),MIN(DL$77-SUM(DL$92:DL185),$F186-SUM($G186:DK186)),0)</f>
        <v>0</v>
      </c>
      <c r="DM186" s="203">
        <f ca="1">IF(AND(DM$2&gt;$D186,DM$2&lt;=EOMONTH($D186,MatCF)),MIN(DM$77-SUM(DM$92:DM185),$F186-SUM($G186:DL186)),0)</f>
        <v>0</v>
      </c>
      <c r="DN186" s="203">
        <f ca="1">IF(AND(DN$2&gt;$D186,DN$2&lt;=EOMONTH($D186,MatCF)),MIN(DN$77-SUM(DN$92:DN185),$F186-SUM($G186:DM186)),0)</f>
        <v>0</v>
      </c>
      <c r="DO186" s="203">
        <f ca="1">IF(AND(DO$2&gt;$D186,DO$2&lt;=EOMONTH($D186,MatCF)),MIN(DO$77-SUM(DO$92:DO185),$F186-SUM($G186:DN186)),0)</f>
        <v>0</v>
      </c>
      <c r="DP186" s="203">
        <f ca="1">IF(AND(DP$2&gt;$D186,DP$2&lt;=EOMONTH($D186,MatCF)),MIN(DP$77-SUM(DP$92:DP185),$F186-SUM($G186:DO186)),0)</f>
        <v>0</v>
      </c>
      <c r="DQ186" s="203">
        <f ca="1">IF(AND(DQ$2&gt;$D186,DQ$2&lt;=EOMONTH($D186,MatCF)),MIN(DQ$77-SUM(DQ$92:DQ185),$F186-SUM($G186:DP186)),0)</f>
        <v>0</v>
      </c>
      <c r="DR186" s="203">
        <f ca="1">IF(AND(DR$2&gt;$D186,DR$2&lt;=EOMONTH($D186,MatCF)),MIN(DR$77-SUM(DR$92:DR185),$F186-SUM($G186:DQ186)),0)</f>
        <v>0</v>
      </c>
      <c r="DS186" s="203">
        <f ca="1">IF(AND(DS$2&gt;$D186,DS$2&lt;=EOMONTH($D186,MatCF)),MIN(DS$77-SUM(DS$92:DS185),$F186-SUM($G186:DR186)),0)</f>
        <v>0</v>
      </c>
    </row>
    <row r="187" spans="1:123" ht="12.5" x14ac:dyDescent="0.25">
      <c r="A187" s="171">
        <f t="shared" si="682"/>
        <v>95</v>
      </c>
      <c r="B187" s="171"/>
      <c r="C187" s="171"/>
      <c r="D187" s="226">
        <v>52596</v>
      </c>
      <c r="E187" s="171"/>
      <c r="F187" s="203">
        <f ca="1"/>
        <v>0</v>
      </c>
      <c r="G187" s="171"/>
      <c r="H187" s="203">
        <f>IF(AND(H$2&gt;$D187,H$2&lt;=EOMONTH($D187,MatCF)),MIN(H$77-SUM(H$92:H186),$F187-SUM(G187:$G187)),0)</f>
        <v>0</v>
      </c>
      <c r="I187" s="203">
        <f>IF(AND(I$2&gt;$D187,I$2&lt;=EOMONTH($D187,MatCF)),MIN(I$77-SUM(I$92:I186),$F187-SUM($G187:H187)),0)</f>
        <v>0</v>
      </c>
      <c r="J187" s="203">
        <f>IF(AND(J$2&gt;$D187,J$2&lt;=EOMONTH($D187,MatCF)),MIN(J$77-SUM(J$92:J186),$F187-SUM($G187:I187)),0)</f>
        <v>0</v>
      </c>
      <c r="K187" s="203">
        <f>IF(AND(K$2&gt;$D187,K$2&lt;=EOMONTH($D187,MatCF)),MIN(K$77-SUM(K$92:K186),$F187-SUM($G187:J187)),0)</f>
        <v>0</v>
      </c>
      <c r="L187" s="203">
        <f>IF(AND(L$2&gt;$D187,L$2&lt;=EOMONTH($D187,MatCF)),MIN(L$77-SUM(L$92:L186),$F187-SUM($G187:K187)),0)</f>
        <v>0</v>
      </c>
      <c r="M187" s="203">
        <f>IF(AND(M$2&gt;$D187,M$2&lt;=EOMONTH($D187,MatCF)),MIN(M$77-SUM(M$92:M186),$F187-SUM($G187:L187)),0)</f>
        <v>0</v>
      </c>
      <c r="N187" s="203">
        <f>IF(AND(N$2&gt;$D187,N$2&lt;=EOMONTH($D187,MatCF)),MIN(N$77-SUM(N$92:N186),$F187-SUM($G187:M187)),0)</f>
        <v>0</v>
      </c>
      <c r="O187" s="203">
        <f>IF(AND(O$2&gt;$D187,O$2&lt;=EOMONTH($D187,MatCF)),MIN(O$77-SUM(O$92:O186),$F187-SUM($G187:N187)),0)</f>
        <v>0</v>
      </c>
      <c r="P187" s="203">
        <f>IF(AND(P$2&gt;$D187,P$2&lt;=EOMONTH($D187,MatCF)),MIN(P$77-SUM(P$92:P186),$F187-SUM($G187:O187)),0)</f>
        <v>0</v>
      </c>
      <c r="Q187" s="203">
        <f>IF(AND(Q$2&gt;$D187,Q$2&lt;=EOMONTH($D187,MatCF)),MIN(Q$77-SUM(Q$92:Q186),$F187-SUM($G187:P187)),0)</f>
        <v>0</v>
      </c>
      <c r="R187" s="203">
        <f>IF(AND(R$2&gt;$D187,R$2&lt;=EOMONTH($D187,MatCF)),MIN(R$77-SUM(R$92:R186),$F187-SUM($G187:Q187)),0)</f>
        <v>0</v>
      </c>
      <c r="S187" s="203">
        <f>IF(AND(S$2&gt;$D187,S$2&lt;=EOMONTH($D187,MatCF)),MIN(S$77-SUM(S$92:S186),$F187-SUM($G187:R187)),0)</f>
        <v>0</v>
      </c>
      <c r="T187" s="203">
        <f>IF(AND(T$2&gt;$D187,T$2&lt;=EOMONTH($D187,MatCF)),MIN(T$77-SUM(T$92:T186),$F187-SUM($G187:S187)),0)</f>
        <v>0</v>
      </c>
      <c r="U187" s="203">
        <f>IF(AND(U$2&gt;$D187,U$2&lt;=EOMONTH($D187,MatCF)),MIN(U$77-SUM(U$92:U186),$F187-SUM($G187:T187)),0)</f>
        <v>0</v>
      </c>
      <c r="V187" s="203">
        <f>IF(AND(V$2&gt;$D187,V$2&lt;=EOMONTH($D187,MatCF)),MIN(V$77-SUM(V$92:V186),$F187-SUM($G187:U187)),0)</f>
        <v>0</v>
      </c>
      <c r="W187" s="203">
        <f>IF(AND(W$2&gt;$D187,W$2&lt;=EOMONTH($D187,MatCF)),MIN(W$77-SUM(W$92:W186),$F187-SUM($G187:V187)),0)</f>
        <v>0</v>
      </c>
      <c r="X187" s="203">
        <f>IF(AND(X$2&gt;$D187,X$2&lt;=EOMONTH($D187,MatCF)),MIN(X$77-SUM(X$92:X186),$F187-SUM($G187:W187)),0)</f>
        <v>0</v>
      </c>
      <c r="Y187" s="203">
        <f>IF(AND(Y$2&gt;$D187,Y$2&lt;=EOMONTH($D187,MatCF)),MIN(Y$77-SUM(Y$92:Y186),$F187-SUM($G187:X187)),0)</f>
        <v>0</v>
      </c>
      <c r="Z187" s="203">
        <f>IF(AND(Z$2&gt;$D187,Z$2&lt;=EOMONTH($D187,MatCF)),MIN(Z$77-SUM(Z$92:Z186),$F187-SUM($G187:Y187)),0)</f>
        <v>0</v>
      </c>
      <c r="AA187" s="203">
        <f>IF(AND(AA$2&gt;$D187,AA$2&lt;=EOMONTH($D187,MatCF)),MIN(AA$77-SUM(AA$92:AA186),$F187-SUM($G187:Z187)),0)</f>
        <v>0</v>
      </c>
      <c r="AB187" s="203">
        <f>IF(AND(AB$2&gt;$D187,AB$2&lt;=EOMONTH($D187,MatCF)),MIN(AB$77-SUM(AB$92:AB186),$F187-SUM($G187:AA187)),0)</f>
        <v>0</v>
      </c>
      <c r="AC187" s="203">
        <f>IF(AND(AC$2&gt;$D187,AC$2&lt;=EOMONTH($D187,MatCF)),MIN(AC$77-SUM(AC$92:AC186),$F187-SUM($G187:AB187)),0)</f>
        <v>0</v>
      </c>
      <c r="AD187" s="203">
        <f>IF(AND(AD$2&gt;$D187,AD$2&lt;=EOMONTH($D187,MatCF)),MIN(AD$77-SUM(AD$92:AD186),$F187-SUM($G187:AC187)),0)</f>
        <v>0</v>
      </c>
      <c r="AE187" s="203">
        <f>IF(AND(AE$2&gt;$D187,AE$2&lt;=EOMONTH($D187,MatCF)),MIN(AE$77-SUM(AE$92:AE186),$F187-SUM($G187:AD187)),0)</f>
        <v>0</v>
      </c>
      <c r="AF187" s="203">
        <f>IF(AND(AF$2&gt;$D187,AF$2&lt;=EOMONTH($D187,MatCF)),MIN(AF$77-SUM(AF$92:AF186),$F187-SUM($G187:AE187)),0)</f>
        <v>0</v>
      </c>
      <c r="AG187" s="203">
        <f>IF(AND(AG$2&gt;$D187,AG$2&lt;=EOMONTH($D187,MatCF)),MIN(AG$77-SUM(AG$92:AG186),$F187-SUM($G187:AF187)),0)</f>
        <v>0</v>
      </c>
      <c r="AH187" s="203">
        <f>IF(AND(AH$2&gt;$D187,AH$2&lt;=EOMONTH($D187,MatCF)),MIN(AH$77-SUM(AH$92:AH186),$F187-SUM($G187:AG187)),0)</f>
        <v>0</v>
      </c>
      <c r="AI187" s="203">
        <f>IF(AND(AI$2&gt;$D187,AI$2&lt;=EOMONTH($D187,MatCF)),MIN(AI$77-SUM(AI$92:AI186),$F187-SUM($G187:AH187)),0)</f>
        <v>0</v>
      </c>
      <c r="AJ187" s="203">
        <f>IF(AND(AJ$2&gt;$D187,AJ$2&lt;=EOMONTH($D187,MatCF)),MIN(AJ$77-SUM(AJ$92:AJ186),$F187-SUM($G187:AI187)),0)</f>
        <v>0</v>
      </c>
      <c r="AK187" s="203">
        <f>IF(AND(AK$2&gt;$D187,AK$2&lt;=EOMONTH($D187,MatCF)),MIN(AK$77-SUM(AK$92:AK186),$F187-SUM($G187:AJ187)),0)</f>
        <v>0</v>
      </c>
      <c r="AL187" s="203">
        <f>IF(AND(AL$2&gt;$D187,AL$2&lt;=EOMONTH($D187,MatCF)),MIN(AL$77-SUM(AL$92:AL186),$F187-SUM($G187:AK187)),0)</f>
        <v>0</v>
      </c>
      <c r="AM187" s="203">
        <f>IF(AND(AM$2&gt;$D187,AM$2&lt;=EOMONTH($D187,MatCF)),MIN(AM$77-SUM(AM$92:AM186),$F187-SUM($G187:AL187)),0)</f>
        <v>0</v>
      </c>
      <c r="AN187" s="203">
        <f>IF(AND(AN$2&gt;$D187,AN$2&lt;=EOMONTH($D187,MatCF)),MIN(AN$77-SUM(AN$92:AN186),$F187-SUM($G187:AM187)),0)</f>
        <v>0</v>
      </c>
      <c r="AO187" s="203">
        <f>IF(AND(AO$2&gt;$D187,AO$2&lt;=EOMONTH($D187,MatCF)),MIN(AO$77-SUM(AO$92:AO186),$F187-SUM($G187:AN187)),0)</f>
        <v>0</v>
      </c>
      <c r="AP187" s="203">
        <f>IF(AND(AP$2&gt;$D187,AP$2&lt;=EOMONTH($D187,MatCF)),MIN(AP$77-SUM(AP$92:AP186),$F187-SUM($G187:AO187)),0)</f>
        <v>0</v>
      </c>
      <c r="AQ187" s="203">
        <f>IF(AND(AQ$2&gt;$D187,AQ$2&lt;=EOMONTH($D187,MatCF)),MIN(AQ$77-SUM(AQ$92:AQ186),$F187-SUM($G187:AP187)),0)</f>
        <v>0</v>
      </c>
      <c r="AR187" s="203">
        <f>IF(AND(AR$2&gt;$D187,AR$2&lt;=EOMONTH($D187,MatCF)),MIN(AR$77-SUM(AR$92:AR186),$F187-SUM($G187:AQ187)),0)</f>
        <v>0</v>
      </c>
      <c r="AS187" s="203">
        <f>IF(AND(AS$2&gt;$D187,AS$2&lt;=EOMONTH($D187,MatCF)),MIN(AS$77-SUM(AS$92:AS186),$F187-SUM($G187:AR187)),0)</f>
        <v>0</v>
      </c>
      <c r="AT187" s="203">
        <f>IF(AND(AT$2&gt;$D187,AT$2&lt;=EOMONTH($D187,MatCF)),MIN(AT$77-SUM(AT$92:AT186),$F187-SUM($G187:AS187)),0)</f>
        <v>0</v>
      </c>
      <c r="AU187" s="203">
        <f>IF(AND(AU$2&gt;$D187,AU$2&lt;=EOMONTH($D187,MatCF)),MIN(AU$77-SUM(AU$92:AU186),$F187-SUM($G187:AT187)),0)</f>
        <v>0</v>
      </c>
      <c r="AV187" s="203">
        <f>IF(AND(AV$2&gt;$D187,AV$2&lt;=EOMONTH($D187,MatCF)),MIN(AV$77-SUM(AV$92:AV186),$F187-SUM($G187:AU187)),0)</f>
        <v>0</v>
      </c>
      <c r="AW187" s="203">
        <f>IF(AND(AW$2&gt;$D187,AW$2&lt;=EOMONTH($D187,MatCF)),MIN(AW$77-SUM(AW$92:AW186),$F187-SUM($G187:AV187)),0)</f>
        <v>0</v>
      </c>
      <c r="AX187" s="203">
        <f>IF(AND(AX$2&gt;$D187,AX$2&lt;=EOMONTH($D187,MatCF)),MIN(AX$77-SUM(AX$92:AX186),$F187-SUM($G187:AW187)),0)</f>
        <v>0</v>
      </c>
      <c r="AY187" s="203">
        <f>IF(AND(AY$2&gt;$D187,AY$2&lt;=EOMONTH($D187,MatCF)),MIN(AY$77-SUM(AY$92:AY186),$F187-SUM($G187:AX187)),0)</f>
        <v>0</v>
      </c>
      <c r="AZ187" s="203">
        <f>IF(AND(AZ$2&gt;$D187,AZ$2&lt;=EOMONTH($D187,MatCF)),MIN(AZ$77-SUM(AZ$92:AZ186),$F187-SUM($G187:AY187)),0)</f>
        <v>0</v>
      </c>
      <c r="BA187" s="203">
        <f>IF(AND(BA$2&gt;$D187,BA$2&lt;=EOMONTH($D187,MatCF)),MIN(BA$77-SUM(BA$92:BA186),$F187-SUM($G187:AZ187)),0)</f>
        <v>0</v>
      </c>
      <c r="BB187" s="203">
        <f>IF(AND(BB$2&gt;$D187,BB$2&lt;=EOMONTH($D187,MatCF)),MIN(BB$77-SUM(BB$92:BB186),$F187-SUM($G187:BA187)),0)</f>
        <v>0</v>
      </c>
      <c r="BC187" s="203">
        <f>IF(AND(BC$2&gt;$D187,BC$2&lt;=EOMONTH($D187,MatCF)),MIN(BC$77-SUM(BC$92:BC186),$F187-SUM($G187:BB187)),0)</f>
        <v>0</v>
      </c>
      <c r="BD187" s="203">
        <f>IF(AND(BD$2&gt;$D187,BD$2&lt;=EOMONTH($D187,MatCF)),MIN(BD$77-SUM(BD$92:BD186),$F187-SUM($G187:BC187)),0)</f>
        <v>0</v>
      </c>
      <c r="BE187" s="203">
        <f>IF(AND(BE$2&gt;$D187,BE$2&lt;=EOMONTH($D187,MatCF)),MIN(BE$77-SUM(BE$92:BE186),$F187-SUM($G187:BD187)),0)</f>
        <v>0</v>
      </c>
      <c r="BF187" s="203">
        <f>IF(AND(BF$2&gt;$D187,BF$2&lt;=EOMONTH($D187,MatCF)),MIN(BF$77-SUM(BF$92:BF186),$F187-SUM($G187:BE187)),0)</f>
        <v>0</v>
      </c>
      <c r="BG187" s="203">
        <f>IF(AND(BG$2&gt;$D187,BG$2&lt;=EOMONTH($D187,MatCF)),MIN(BG$77-SUM(BG$92:BG186),$F187-SUM($G187:BF187)),0)</f>
        <v>0</v>
      </c>
      <c r="BH187" s="203">
        <f>IF(AND(BH$2&gt;$D187,BH$2&lt;=EOMONTH($D187,MatCF)),MIN(BH$77-SUM(BH$92:BH186),$F187-SUM($G187:BG187)),0)</f>
        <v>0</v>
      </c>
      <c r="BI187" s="203">
        <f>IF(AND(BI$2&gt;$D187,BI$2&lt;=EOMONTH($D187,MatCF)),MIN(BI$77-SUM(BI$92:BI186),$F187-SUM($G187:BH187)),0)</f>
        <v>0</v>
      </c>
      <c r="BJ187" s="203">
        <f>IF(AND(BJ$2&gt;$D187,BJ$2&lt;=EOMONTH($D187,MatCF)),MIN(BJ$77-SUM(BJ$92:BJ186),$F187-SUM($G187:BI187)),0)</f>
        <v>0</v>
      </c>
      <c r="BK187" s="203">
        <f>IF(AND(BK$2&gt;$D187,BK$2&lt;=EOMONTH($D187,MatCF)),MIN(BK$77-SUM(BK$92:BK186),$F187-SUM($G187:BJ187)),0)</f>
        <v>0</v>
      </c>
      <c r="BL187" s="203">
        <f>IF(AND(BL$2&gt;$D187,BL$2&lt;=EOMONTH($D187,MatCF)),MIN(BL$77-SUM(BL$92:BL186),$F187-SUM($G187:BK187)),0)</f>
        <v>0</v>
      </c>
      <c r="BM187" s="203">
        <f>IF(AND(BM$2&gt;$D187,BM$2&lt;=EOMONTH($D187,MatCF)),MIN(BM$77-SUM(BM$92:BM186),$F187-SUM($G187:BL187)),0)</f>
        <v>0</v>
      </c>
      <c r="BN187" s="203">
        <f>IF(AND(BN$2&gt;$D187,BN$2&lt;=EOMONTH($D187,MatCF)),MIN(BN$77-SUM(BN$92:BN186),$F187-SUM($G187:BM187)),0)</f>
        <v>0</v>
      </c>
      <c r="BO187" s="203">
        <f>IF(AND(BO$2&gt;$D187,BO$2&lt;=EOMONTH($D187,MatCF)),MIN(BO$77-SUM(BO$92:BO186),$F187-SUM($G187:BN187)),0)</f>
        <v>0</v>
      </c>
      <c r="BP187" s="203">
        <f>IF(AND(BP$2&gt;$D187,BP$2&lt;=EOMONTH($D187,MatCF)),MIN(BP$77-SUM(BP$92:BP186),$F187-SUM($G187:BO187)),0)</f>
        <v>0</v>
      </c>
      <c r="BQ187" s="203">
        <f>IF(AND(BQ$2&gt;$D187,BQ$2&lt;=EOMONTH($D187,MatCF)),MIN(BQ$77-SUM(BQ$92:BQ186),$F187-SUM($G187:BP187)),0)</f>
        <v>0</v>
      </c>
      <c r="BR187" s="203">
        <f>IF(AND(BR$2&gt;$D187,BR$2&lt;=EOMONTH($D187,MatCF)),MIN(BR$77-SUM(BR$92:BR186),$F187-SUM($G187:BQ187)),0)</f>
        <v>0</v>
      </c>
      <c r="BS187" s="203">
        <f>IF(AND(BS$2&gt;$D187,BS$2&lt;=EOMONTH($D187,MatCF)),MIN(BS$77-SUM(BS$92:BS186),$F187-SUM($G187:BR187)),0)</f>
        <v>0</v>
      </c>
      <c r="BT187" s="203">
        <f>IF(AND(BT$2&gt;$D187,BT$2&lt;=EOMONTH($D187,MatCF)),MIN(BT$77-SUM(BT$92:BT186),$F187-SUM($G187:BS187)),0)</f>
        <v>0</v>
      </c>
      <c r="BU187" s="203">
        <f>IF(AND(BU$2&gt;$D187,BU$2&lt;=EOMONTH($D187,MatCF)),MIN(BU$77-SUM(BU$92:BU186),$F187-SUM($G187:BT187)),0)</f>
        <v>0</v>
      </c>
      <c r="BV187" s="203">
        <f>IF(AND(BV$2&gt;$D187,BV$2&lt;=EOMONTH($D187,MatCF)),MIN(BV$77-SUM(BV$92:BV186),$F187-SUM($G187:BU187)),0)</f>
        <v>0</v>
      </c>
      <c r="BW187" s="203">
        <f>IF(AND(BW$2&gt;$D187,BW$2&lt;=EOMONTH($D187,MatCF)),MIN(BW$77-SUM(BW$92:BW186),$F187-SUM($G187:BV187)),0)</f>
        <v>0</v>
      </c>
      <c r="BX187" s="203">
        <f>IF(AND(BX$2&gt;$D187,BX$2&lt;=EOMONTH($D187,MatCF)),MIN(BX$77-SUM(BX$92:BX186),$F187-SUM($G187:BW187)),0)</f>
        <v>0</v>
      </c>
      <c r="BY187" s="203">
        <f>IF(AND(BY$2&gt;$D187,BY$2&lt;=EOMONTH($D187,MatCF)),MIN(BY$77-SUM(BY$92:BY186),$F187-SUM($G187:BX187)),0)</f>
        <v>0</v>
      </c>
      <c r="BZ187" s="203">
        <f>IF(AND(BZ$2&gt;$D187,BZ$2&lt;=EOMONTH($D187,MatCF)),MIN(BZ$77-SUM(BZ$92:BZ186),$F187-SUM($G187:BY187)),0)</f>
        <v>0</v>
      </c>
      <c r="CA187" s="203">
        <f>IF(AND(CA$2&gt;$D187,CA$2&lt;=EOMONTH($D187,MatCF)),MIN(CA$77-SUM(CA$92:CA186),$F187-SUM($G187:BZ187)),0)</f>
        <v>0</v>
      </c>
      <c r="CB187" s="203">
        <f>IF(AND(CB$2&gt;$D187,CB$2&lt;=EOMONTH($D187,MatCF)),MIN(CB$77-SUM(CB$92:CB186),$F187-SUM($G187:CA187)),0)</f>
        <v>0</v>
      </c>
      <c r="CC187" s="203">
        <f>IF(AND(CC$2&gt;$D187,CC$2&lt;=EOMONTH($D187,MatCF)),MIN(CC$77-SUM(CC$92:CC186),$F187-SUM($G187:CB187)),0)</f>
        <v>0</v>
      </c>
      <c r="CD187" s="203">
        <f>IF(AND(CD$2&gt;$D187,CD$2&lt;=EOMONTH($D187,MatCF)),MIN(CD$77-SUM(CD$92:CD186),$F187-SUM($G187:CC187)),0)</f>
        <v>0</v>
      </c>
      <c r="CE187" s="203">
        <f>IF(AND(CE$2&gt;$D187,CE$2&lt;=EOMONTH($D187,MatCF)),MIN(CE$77-SUM(CE$92:CE186),$F187-SUM($G187:CD187)),0)</f>
        <v>0</v>
      </c>
      <c r="CF187" s="203">
        <f>IF(AND(CF$2&gt;$D187,CF$2&lt;=EOMONTH($D187,MatCF)),MIN(CF$77-SUM(CF$92:CF186),$F187-SUM($G187:CE187)),0)</f>
        <v>0</v>
      </c>
      <c r="CG187" s="203">
        <f>IF(AND(CG$2&gt;$D187,CG$2&lt;=EOMONTH($D187,MatCF)),MIN(CG$77-SUM(CG$92:CG186),$F187-SUM($G187:CF187)),0)</f>
        <v>0</v>
      </c>
      <c r="CH187" s="203">
        <f>IF(AND(CH$2&gt;$D187,CH$2&lt;=EOMONTH($D187,MatCF)),MIN(CH$77-SUM(CH$92:CH186),$F187-SUM($G187:CG187)),0)</f>
        <v>0</v>
      </c>
      <c r="CI187" s="203">
        <f>IF(AND(CI$2&gt;$D187,CI$2&lt;=EOMONTH($D187,MatCF)),MIN(CI$77-SUM(CI$92:CI186),$F187-SUM($G187:CH187)),0)</f>
        <v>0</v>
      </c>
      <c r="CJ187" s="203">
        <f>IF(AND(CJ$2&gt;$D187,CJ$2&lt;=EOMONTH($D187,MatCF)),MIN(CJ$77-SUM(CJ$92:CJ186),$F187-SUM($G187:CI187)),0)</f>
        <v>0</v>
      </c>
      <c r="CK187" s="203">
        <f>IF(AND(CK$2&gt;$D187,CK$2&lt;=EOMONTH($D187,MatCF)),MIN(CK$77-SUM(CK$92:CK186),$F187-SUM($G187:CJ187)),0)</f>
        <v>0</v>
      </c>
      <c r="CL187" s="203">
        <f>IF(AND(CL$2&gt;$D187,CL$2&lt;=EOMONTH($D187,MatCF)),MIN(CL$77-SUM(CL$92:CL186),$F187-SUM($G187:CK187)),0)</f>
        <v>0</v>
      </c>
      <c r="CM187" s="203">
        <f>IF(AND(CM$2&gt;$D187,CM$2&lt;=EOMONTH($D187,MatCF)),MIN(CM$77-SUM(CM$92:CM186),$F187-SUM($G187:CL187)),0)</f>
        <v>0</v>
      </c>
      <c r="CN187" s="203">
        <f>IF(AND(CN$2&gt;$D187,CN$2&lt;=EOMONTH($D187,MatCF)),MIN(CN$77-SUM(CN$92:CN186),$F187-SUM($G187:CM187)),0)</f>
        <v>0</v>
      </c>
      <c r="CO187" s="203">
        <f>IF(AND(CO$2&gt;$D187,CO$2&lt;=EOMONTH($D187,MatCF)),MIN(CO$77-SUM(CO$92:CO186),$F187-SUM($G187:CN187)),0)</f>
        <v>0</v>
      </c>
      <c r="CP187" s="203">
        <f>IF(AND(CP$2&gt;$D187,CP$2&lt;=EOMONTH($D187,MatCF)),MIN(CP$77-SUM(CP$92:CP186),$F187-SUM($G187:CO187)),0)</f>
        <v>0</v>
      </c>
      <c r="CQ187" s="203">
        <f>IF(AND(CQ$2&gt;$D187,CQ$2&lt;=EOMONTH($D187,MatCF)),MIN(CQ$77-SUM(CQ$92:CQ186),$F187-SUM($G187:CP187)),0)</f>
        <v>0</v>
      </c>
      <c r="CR187" s="203">
        <f>IF(AND(CR$2&gt;$D187,CR$2&lt;=EOMONTH($D187,MatCF)),MIN(CR$77-SUM(CR$92:CR186),$F187-SUM($G187:CQ187)),0)</f>
        <v>0</v>
      </c>
      <c r="CS187" s="203">
        <f>IF(AND(CS$2&gt;$D187,CS$2&lt;=EOMONTH($D187,MatCF)),MIN(CS$77-SUM(CS$92:CS186),$F187-SUM($G187:CR187)),0)</f>
        <v>0</v>
      </c>
      <c r="CT187" s="203">
        <f>IF(AND(CT$2&gt;$D187,CT$2&lt;=EOMONTH($D187,MatCF)),MIN(CT$77-SUM(CT$92:CT186),$F187-SUM($G187:CS187)),0)</f>
        <v>0</v>
      </c>
      <c r="CU187" s="203">
        <f>IF(AND(CU$2&gt;$D187,CU$2&lt;=EOMONTH($D187,MatCF)),MIN(CU$77-SUM(CU$92:CU186),$F187-SUM($G187:CT187)),0)</f>
        <v>0</v>
      </c>
      <c r="CV187" s="203">
        <f>IF(AND(CV$2&gt;$D187,CV$2&lt;=EOMONTH($D187,MatCF)),MIN(CV$77-SUM(CV$92:CV186),$F187-SUM($G187:CU187)),0)</f>
        <v>0</v>
      </c>
      <c r="CW187" s="203">
        <f>IF(AND(CW$2&gt;$D187,CW$2&lt;=EOMONTH($D187,MatCF)),MIN(CW$77-SUM(CW$92:CW186),$F187-SUM($G187:CV187)),0)</f>
        <v>0</v>
      </c>
      <c r="CX187" s="203">
        <f>IF(AND(CX$2&gt;$D187,CX$2&lt;=EOMONTH($D187,MatCF)),MIN(CX$77-SUM(CX$92:CX186),$F187-SUM($G187:CW187)),0)</f>
        <v>0</v>
      </c>
      <c r="CY187" s="203">
        <f ca="1">IF(AND(CY$2&gt;$D187,CY$2&lt;=EOMONTH($D187,MatCF)),MIN(CY$77-SUM(CY$92:CY186),$F187-SUM($G187:CX187)),0)</f>
        <v>0</v>
      </c>
      <c r="CZ187" s="203">
        <f ca="1">IF(AND(CZ$2&gt;$D187,CZ$2&lt;=EOMONTH($D187,MatCF)),MIN(CZ$77-SUM(CZ$92:CZ186),$F187-SUM($G187:CY187)),0)</f>
        <v>0</v>
      </c>
      <c r="DA187" s="203">
        <f ca="1">IF(AND(DA$2&gt;$D187,DA$2&lt;=EOMONTH($D187,MatCF)),MIN(DA$77-SUM(DA$92:DA186),$F187-SUM($G187:CZ187)),0)</f>
        <v>0</v>
      </c>
      <c r="DB187" s="203">
        <f ca="1">IF(AND(DB$2&gt;$D187,DB$2&lt;=EOMONTH($D187,MatCF)),MIN(DB$77-SUM(DB$92:DB186),$F187-SUM($G187:DA187)),0)</f>
        <v>0</v>
      </c>
      <c r="DC187" s="203">
        <f ca="1">IF(AND(DC$2&gt;$D187,DC$2&lt;=EOMONTH($D187,MatCF)),MIN(DC$77-SUM(DC$92:DC186),$F187-SUM($G187:DB187)),0)</f>
        <v>0</v>
      </c>
      <c r="DD187" s="203">
        <f ca="1">IF(AND(DD$2&gt;$D187,DD$2&lt;=EOMONTH($D187,MatCF)),MIN(DD$77-SUM(DD$92:DD186),$F187-SUM($G187:DC187)),0)</f>
        <v>0</v>
      </c>
      <c r="DE187" s="203">
        <f ca="1">IF(AND(DE$2&gt;$D187,DE$2&lt;=EOMONTH($D187,MatCF)),MIN(DE$77-SUM(DE$92:DE186),$F187-SUM($G187:DD187)),0)</f>
        <v>0</v>
      </c>
      <c r="DF187" s="203">
        <f ca="1">IF(AND(DF$2&gt;$D187,DF$2&lt;=EOMONTH($D187,MatCF)),MIN(DF$77-SUM(DF$92:DF186),$F187-SUM($G187:DE187)),0)</f>
        <v>0</v>
      </c>
      <c r="DG187" s="203">
        <f ca="1">IF(AND(DG$2&gt;$D187,DG$2&lt;=EOMONTH($D187,MatCF)),MIN(DG$77-SUM(DG$92:DG186),$F187-SUM($G187:DF187)),0)</f>
        <v>0</v>
      </c>
      <c r="DH187" s="203">
        <f ca="1">IF(AND(DH$2&gt;$D187,DH$2&lt;=EOMONTH($D187,MatCF)),MIN(DH$77-SUM(DH$92:DH186),$F187-SUM($G187:DG187)),0)</f>
        <v>0</v>
      </c>
      <c r="DI187" s="203">
        <f ca="1">IF(AND(DI$2&gt;$D187,DI$2&lt;=EOMONTH($D187,MatCF)),MIN(DI$77-SUM(DI$92:DI186),$F187-SUM($G187:DH187)),0)</f>
        <v>0</v>
      </c>
      <c r="DJ187" s="203">
        <f ca="1">IF(AND(DJ$2&gt;$D187,DJ$2&lt;=EOMONTH($D187,MatCF)),MIN(DJ$77-SUM(DJ$92:DJ186),$F187-SUM($G187:DI187)),0)</f>
        <v>0</v>
      </c>
      <c r="DK187" s="203">
        <f ca="1">IF(AND(DK$2&gt;$D187,DK$2&lt;=EOMONTH($D187,MatCF)),MIN(DK$77-SUM(DK$92:DK186),$F187-SUM($G187:DJ187)),0)</f>
        <v>0</v>
      </c>
      <c r="DL187" s="203">
        <f ca="1">IF(AND(DL$2&gt;$D187,DL$2&lt;=EOMONTH($D187,MatCF)),MIN(DL$77-SUM(DL$92:DL186),$F187-SUM($G187:DK187)),0)</f>
        <v>0</v>
      </c>
      <c r="DM187" s="203">
        <f ca="1">IF(AND(DM$2&gt;$D187,DM$2&lt;=EOMONTH($D187,MatCF)),MIN(DM$77-SUM(DM$92:DM186),$F187-SUM($G187:DL187)),0)</f>
        <v>0</v>
      </c>
      <c r="DN187" s="203">
        <f ca="1">IF(AND(DN$2&gt;$D187,DN$2&lt;=EOMONTH($D187,MatCF)),MIN(DN$77-SUM(DN$92:DN186),$F187-SUM($G187:DM187)),0)</f>
        <v>0</v>
      </c>
      <c r="DO187" s="203">
        <f ca="1">IF(AND(DO$2&gt;$D187,DO$2&lt;=EOMONTH($D187,MatCF)),MIN(DO$77-SUM(DO$92:DO186),$F187-SUM($G187:DN187)),0)</f>
        <v>0</v>
      </c>
      <c r="DP187" s="203">
        <f ca="1">IF(AND(DP$2&gt;$D187,DP$2&lt;=EOMONTH($D187,MatCF)),MIN(DP$77-SUM(DP$92:DP186),$F187-SUM($G187:DO187)),0)</f>
        <v>0</v>
      </c>
      <c r="DQ187" s="203">
        <f ca="1">IF(AND(DQ$2&gt;$D187,DQ$2&lt;=EOMONTH($D187,MatCF)),MIN(DQ$77-SUM(DQ$92:DQ186),$F187-SUM($G187:DP187)),0)</f>
        <v>0</v>
      </c>
      <c r="DR187" s="203">
        <f ca="1">IF(AND(DR$2&gt;$D187,DR$2&lt;=EOMONTH($D187,MatCF)),MIN(DR$77-SUM(DR$92:DR186),$F187-SUM($G187:DQ187)),0)</f>
        <v>0</v>
      </c>
      <c r="DS187" s="203">
        <f ca="1">IF(AND(DS$2&gt;$D187,DS$2&lt;=EOMONTH($D187,MatCF)),MIN(DS$77-SUM(DS$92:DS186),$F187-SUM($G187:DR187)),0)</f>
        <v>0</v>
      </c>
    </row>
    <row r="188" spans="1:123" ht="12.5" x14ac:dyDescent="0.25">
      <c r="A188" s="171">
        <f t="shared" si="682"/>
        <v>96</v>
      </c>
      <c r="B188" s="171"/>
      <c r="C188" s="171"/>
      <c r="D188" s="226">
        <v>52687</v>
      </c>
      <c r="E188" s="171"/>
      <c r="F188" s="203">
        <f ca="1"/>
        <v>0</v>
      </c>
      <c r="G188" s="171"/>
      <c r="H188" s="203">
        <f>IF(AND(H$2&gt;$D188,H$2&lt;=EOMONTH($D188,MatCF)),MIN(H$77-SUM(H$92:H187),$F188-SUM(G188:$G188)),0)</f>
        <v>0</v>
      </c>
      <c r="I188" s="203">
        <f>IF(AND(I$2&gt;$D188,I$2&lt;=EOMONTH($D188,MatCF)),MIN(I$77-SUM(I$92:I187),$F188-SUM($G188:H188)),0)</f>
        <v>0</v>
      </c>
      <c r="J188" s="203">
        <f>IF(AND(J$2&gt;$D188,J$2&lt;=EOMONTH($D188,MatCF)),MIN(J$77-SUM(J$92:J187),$F188-SUM($G188:I188)),0)</f>
        <v>0</v>
      </c>
      <c r="K188" s="203">
        <f>IF(AND(K$2&gt;$D188,K$2&lt;=EOMONTH($D188,MatCF)),MIN(K$77-SUM(K$92:K187),$F188-SUM($G188:J188)),0)</f>
        <v>0</v>
      </c>
      <c r="L188" s="203">
        <f>IF(AND(L$2&gt;$D188,L$2&lt;=EOMONTH($D188,MatCF)),MIN(L$77-SUM(L$92:L187),$F188-SUM($G188:K188)),0)</f>
        <v>0</v>
      </c>
      <c r="M188" s="203">
        <f>IF(AND(M$2&gt;$D188,M$2&lt;=EOMONTH($D188,MatCF)),MIN(M$77-SUM(M$92:M187),$F188-SUM($G188:L188)),0)</f>
        <v>0</v>
      </c>
      <c r="N188" s="203">
        <f>IF(AND(N$2&gt;$D188,N$2&lt;=EOMONTH($D188,MatCF)),MIN(N$77-SUM(N$92:N187),$F188-SUM($G188:M188)),0)</f>
        <v>0</v>
      </c>
      <c r="O188" s="203">
        <f>IF(AND(O$2&gt;$D188,O$2&lt;=EOMONTH($D188,MatCF)),MIN(O$77-SUM(O$92:O187),$F188-SUM($G188:N188)),0)</f>
        <v>0</v>
      </c>
      <c r="P188" s="203">
        <f>IF(AND(P$2&gt;$D188,P$2&lt;=EOMONTH($D188,MatCF)),MIN(P$77-SUM(P$92:P187),$F188-SUM($G188:O188)),0)</f>
        <v>0</v>
      </c>
      <c r="Q188" s="203">
        <f>IF(AND(Q$2&gt;$D188,Q$2&lt;=EOMONTH($D188,MatCF)),MIN(Q$77-SUM(Q$92:Q187),$F188-SUM($G188:P188)),0)</f>
        <v>0</v>
      </c>
      <c r="R188" s="203">
        <f>IF(AND(R$2&gt;$D188,R$2&lt;=EOMONTH($D188,MatCF)),MIN(R$77-SUM(R$92:R187),$F188-SUM($G188:Q188)),0)</f>
        <v>0</v>
      </c>
      <c r="S188" s="203">
        <f>IF(AND(S$2&gt;$D188,S$2&lt;=EOMONTH($D188,MatCF)),MIN(S$77-SUM(S$92:S187),$F188-SUM($G188:R188)),0)</f>
        <v>0</v>
      </c>
      <c r="T188" s="203">
        <f>IF(AND(T$2&gt;$D188,T$2&lt;=EOMONTH($D188,MatCF)),MIN(T$77-SUM(T$92:T187),$F188-SUM($G188:S188)),0)</f>
        <v>0</v>
      </c>
      <c r="U188" s="203">
        <f>IF(AND(U$2&gt;$D188,U$2&lt;=EOMONTH($D188,MatCF)),MIN(U$77-SUM(U$92:U187),$F188-SUM($G188:T188)),0)</f>
        <v>0</v>
      </c>
      <c r="V188" s="203">
        <f>IF(AND(V$2&gt;$D188,V$2&lt;=EOMONTH($D188,MatCF)),MIN(V$77-SUM(V$92:V187),$F188-SUM($G188:U188)),0)</f>
        <v>0</v>
      </c>
      <c r="W188" s="203">
        <f>IF(AND(W$2&gt;$D188,W$2&lt;=EOMONTH($D188,MatCF)),MIN(W$77-SUM(W$92:W187),$F188-SUM($G188:V188)),0)</f>
        <v>0</v>
      </c>
      <c r="X188" s="203">
        <f>IF(AND(X$2&gt;$D188,X$2&lt;=EOMONTH($D188,MatCF)),MIN(X$77-SUM(X$92:X187),$F188-SUM($G188:W188)),0)</f>
        <v>0</v>
      </c>
      <c r="Y188" s="203">
        <f>IF(AND(Y$2&gt;$D188,Y$2&lt;=EOMONTH($D188,MatCF)),MIN(Y$77-SUM(Y$92:Y187),$F188-SUM($G188:X188)),0)</f>
        <v>0</v>
      </c>
      <c r="Z188" s="203">
        <f>IF(AND(Z$2&gt;$D188,Z$2&lt;=EOMONTH($D188,MatCF)),MIN(Z$77-SUM(Z$92:Z187),$F188-SUM($G188:Y188)),0)</f>
        <v>0</v>
      </c>
      <c r="AA188" s="203">
        <f>IF(AND(AA$2&gt;$D188,AA$2&lt;=EOMONTH($D188,MatCF)),MIN(AA$77-SUM(AA$92:AA187),$F188-SUM($G188:Z188)),0)</f>
        <v>0</v>
      </c>
      <c r="AB188" s="203">
        <f>IF(AND(AB$2&gt;$D188,AB$2&lt;=EOMONTH($D188,MatCF)),MIN(AB$77-SUM(AB$92:AB187),$F188-SUM($G188:AA188)),0)</f>
        <v>0</v>
      </c>
      <c r="AC188" s="203">
        <f>IF(AND(AC$2&gt;$D188,AC$2&lt;=EOMONTH($D188,MatCF)),MIN(AC$77-SUM(AC$92:AC187),$F188-SUM($G188:AB188)),0)</f>
        <v>0</v>
      </c>
      <c r="AD188" s="203">
        <f>IF(AND(AD$2&gt;$D188,AD$2&lt;=EOMONTH($D188,MatCF)),MIN(AD$77-SUM(AD$92:AD187),$F188-SUM($G188:AC188)),0)</f>
        <v>0</v>
      </c>
      <c r="AE188" s="203">
        <f>IF(AND(AE$2&gt;$D188,AE$2&lt;=EOMONTH($D188,MatCF)),MIN(AE$77-SUM(AE$92:AE187),$F188-SUM($G188:AD188)),0)</f>
        <v>0</v>
      </c>
      <c r="AF188" s="203">
        <f>IF(AND(AF$2&gt;$D188,AF$2&lt;=EOMONTH($D188,MatCF)),MIN(AF$77-SUM(AF$92:AF187),$F188-SUM($G188:AE188)),0)</f>
        <v>0</v>
      </c>
      <c r="AG188" s="203">
        <f>IF(AND(AG$2&gt;$D188,AG$2&lt;=EOMONTH($D188,MatCF)),MIN(AG$77-SUM(AG$92:AG187),$F188-SUM($G188:AF188)),0)</f>
        <v>0</v>
      </c>
      <c r="AH188" s="203">
        <f>IF(AND(AH$2&gt;$D188,AH$2&lt;=EOMONTH($D188,MatCF)),MIN(AH$77-SUM(AH$92:AH187),$F188-SUM($G188:AG188)),0)</f>
        <v>0</v>
      </c>
      <c r="AI188" s="203">
        <f>IF(AND(AI$2&gt;$D188,AI$2&lt;=EOMONTH($D188,MatCF)),MIN(AI$77-SUM(AI$92:AI187),$F188-SUM($G188:AH188)),0)</f>
        <v>0</v>
      </c>
      <c r="AJ188" s="203">
        <f>IF(AND(AJ$2&gt;$D188,AJ$2&lt;=EOMONTH($D188,MatCF)),MIN(AJ$77-SUM(AJ$92:AJ187),$F188-SUM($G188:AI188)),0)</f>
        <v>0</v>
      </c>
      <c r="AK188" s="203">
        <f>IF(AND(AK$2&gt;$D188,AK$2&lt;=EOMONTH($D188,MatCF)),MIN(AK$77-SUM(AK$92:AK187),$F188-SUM($G188:AJ188)),0)</f>
        <v>0</v>
      </c>
      <c r="AL188" s="203">
        <f>IF(AND(AL$2&gt;$D188,AL$2&lt;=EOMONTH($D188,MatCF)),MIN(AL$77-SUM(AL$92:AL187),$F188-SUM($G188:AK188)),0)</f>
        <v>0</v>
      </c>
      <c r="AM188" s="203">
        <f>IF(AND(AM$2&gt;$D188,AM$2&lt;=EOMONTH($D188,MatCF)),MIN(AM$77-SUM(AM$92:AM187),$F188-SUM($G188:AL188)),0)</f>
        <v>0</v>
      </c>
      <c r="AN188" s="203">
        <f>IF(AND(AN$2&gt;$D188,AN$2&lt;=EOMONTH($D188,MatCF)),MIN(AN$77-SUM(AN$92:AN187),$F188-SUM($G188:AM188)),0)</f>
        <v>0</v>
      </c>
      <c r="AO188" s="203">
        <f>IF(AND(AO$2&gt;$D188,AO$2&lt;=EOMONTH($D188,MatCF)),MIN(AO$77-SUM(AO$92:AO187),$F188-SUM($G188:AN188)),0)</f>
        <v>0</v>
      </c>
      <c r="AP188" s="203">
        <f>IF(AND(AP$2&gt;$D188,AP$2&lt;=EOMONTH($D188,MatCF)),MIN(AP$77-SUM(AP$92:AP187),$F188-SUM($G188:AO188)),0)</f>
        <v>0</v>
      </c>
      <c r="AQ188" s="203">
        <f>IF(AND(AQ$2&gt;$D188,AQ$2&lt;=EOMONTH($D188,MatCF)),MIN(AQ$77-SUM(AQ$92:AQ187),$F188-SUM($G188:AP188)),0)</f>
        <v>0</v>
      </c>
      <c r="AR188" s="203">
        <f>IF(AND(AR$2&gt;$D188,AR$2&lt;=EOMONTH($D188,MatCF)),MIN(AR$77-SUM(AR$92:AR187),$F188-SUM($G188:AQ188)),0)</f>
        <v>0</v>
      </c>
      <c r="AS188" s="203">
        <f>IF(AND(AS$2&gt;$D188,AS$2&lt;=EOMONTH($D188,MatCF)),MIN(AS$77-SUM(AS$92:AS187),$F188-SUM($G188:AR188)),0)</f>
        <v>0</v>
      </c>
      <c r="AT188" s="203">
        <f>IF(AND(AT$2&gt;$D188,AT$2&lt;=EOMONTH($D188,MatCF)),MIN(AT$77-SUM(AT$92:AT187),$F188-SUM($G188:AS188)),0)</f>
        <v>0</v>
      </c>
      <c r="AU188" s="203">
        <f>IF(AND(AU$2&gt;$D188,AU$2&lt;=EOMONTH($D188,MatCF)),MIN(AU$77-SUM(AU$92:AU187),$F188-SUM($G188:AT188)),0)</f>
        <v>0</v>
      </c>
      <c r="AV188" s="203">
        <f>IF(AND(AV$2&gt;$D188,AV$2&lt;=EOMONTH($D188,MatCF)),MIN(AV$77-SUM(AV$92:AV187),$F188-SUM($G188:AU188)),0)</f>
        <v>0</v>
      </c>
      <c r="AW188" s="203">
        <f>IF(AND(AW$2&gt;$D188,AW$2&lt;=EOMONTH($D188,MatCF)),MIN(AW$77-SUM(AW$92:AW187),$F188-SUM($G188:AV188)),0)</f>
        <v>0</v>
      </c>
      <c r="AX188" s="203">
        <f>IF(AND(AX$2&gt;$D188,AX$2&lt;=EOMONTH($D188,MatCF)),MIN(AX$77-SUM(AX$92:AX187),$F188-SUM($G188:AW188)),0)</f>
        <v>0</v>
      </c>
      <c r="AY188" s="203">
        <f>IF(AND(AY$2&gt;$D188,AY$2&lt;=EOMONTH($D188,MatCF)),MIN(AY$77-SUM(AY$92:AY187),$F188-SUM($G188:AX188)),0)</f>
        <v>0</v>
      </c>
      <c r="AZ188" s="203">
        <f>IF(AND(AZ$2&gt;$D188,AZ$2&lt;=EOMONTH($D188,MatCF)),MIN(AZ$77-SUM(AZ$92:AZ187),$F188-SUM($G188:AY188)),0)</f>
        <v>0</v>
      </c>
      <c r="BA188" s="203">
        <f>IF(AND(BA$2&gt;$D188,BA$2&lt;=EOMONTH($D188,MatCF)),MIN(BA$77-SUM(BA$92:BA187),$F188-SUM($G188:AZ188)),0)</f>
        <v>0</v>
      </c>
      <c r="BB188" s="203">
        <f>IF(AND(BB$2&gt;$D188,BB$2&lt;=EOMONTH($D188,MatCF)),MIN(BB$77-SUM(BB$92:BB187),$F188-SUM($G188:BA188)),0)</f>
        <v>0</v>
      </c>
      <c r="BC188" s="203">
        <f>IF(AND(BC$2&gt;$D188,BC$2&lt;=EOMONTH($D188,MatCF)),MIN(BC$77-SUM(BC$92:BC187),$F188-SUM($G188:BB188)),0)</f>
        <v>0</v>
      </c>
      <c r="BD188" s="203">
        <f>IF(AND(BD$2&gt;$D188,BD$2&lt;=EOMONTH($D188,MatCF)),MIN(BD$77-SUM(BD$92:BD187),$F188-SUM($G188:BC188)),0)</f>
        <v>0</v>
      </c>
      <c r="BE188" s="203">
        <f>IF(AND(BE$2&gt;$D188,BE$2&lt;=EOMONTH($D188,MatCF)),MIN(BE$77-SUM(BE$92:BE187),$F188-SUM($G188:BD188)),0)</f>
        <v>0</v>
      </c>
      <c r="BF188" s="203">
        <f>IF(AND(BF$2&gt;$D188,BF$2&lt;=EOMONTH($D188,MatCF)),MIN(BF$77-SUM(BF$92:BF187),$F188-SUM($G188:BE188)),0)</f>
        <v>0</v>
      </c>
      <c r="BG188" s="203">
        <f>IF(AND(BG$2&gt;$D188,BG$2&lt;=EOMONTH($D188,MatCF)),MIN(BG$77-SUM(BG$92:BG187),$F188-SUM($G188:BF188)),0)</f>
        <v>0</v>
      </c>
      <c r="BH188" s="203">
        <f>IF(AND(BH$2&gt;$D188,BH$2&lt;=EOMONTH($D188,MatCF)),MIN(BH$77-SUM(BH$92:BH187),$F188-SUM($G188:BG188)),0)</f>
        <v>0</v>
      </c>
      <c r="BI188" s="203">
        <f>IF(AND(BI$2&gt;$D188,BI$2&lt;=EOMONTH($D188,MatCF)),MIN(BI$77-SUM(BI$92:BI187),$F188-SUM($G188:BH188)),0)</f>
        <v>0</v>
      </c>
      <c r="BJ188" s="203">
        <f>IF(AND(BJ$2&gt;$D188,BJ$2&lt;=EOMONTH($D188,MatCF)),MIN(BJ$77-SUM(BJ$92:BJ187),$F188-SUM($G188:BI188)),0)</f>
        <v>0</v>
      </c>
      <c r="BK188" s="203">
        <f>IF(AND(BK$2&gt;$D188,BK$2&lt;=EOMONTH($D188,MatCF)),MIN(BK$77-SUM(BK$92:BK187),$F188-SUM($G188:BJ188)),0)</f>
        <v>0</v>
      </c>
      <c r="BL188" s="203">
        <f>IF(AND(BL$2&gt;$D188,BL$2&lt;=EOMONTH($D188,MatCF)),MIN(BL$77-SUM(BL$92:BL187),$F188-SUM($G188:BK188)),0)</f>
        <v>0</v>
      </c>
      <c r="BM188" s="203">
        <f>IF(AND(BM$2&gt;$D188,BM$2&lt;=EOMONTH($D188,MatCF)),MIN(BM$77-SUM(BM$92:BM187),$F188-SUM($G188:BL188)),0)</f>
        <v>0</v>
      </c>
      <c r="BN188" s="203">
        <f>IF(AND(BN$2&gt;$D188,BN$2&lt;=EOMONTH($D188,MatCF)),MIN(BN$77-SUM(BN$92:BN187),$F188-SUM($G188:BM188)),0)</f>
        <v>0</v>
      </c>
      <c r="BO188" s="203">
        <f>IF(AND(BO$2&gt;$D188,BO$2&lt;=EOMONTH($D188,MatCF)),MIN(BO$77-SUM(BO$92:BO187),$F188-SUM($G188:BN188)),0)</f>
        <v>0</v>
      </c>
      <c r="BP188" s="203">
        <f>IF(AND(BP$2&gt;$D188,BP$2&lt;=EOMONTH($D188,MatCF)),MIN(BP$77-SUM(BP$92:BP187),$F188-SUM($G188:BO188)),0)</f>
        <v>0</v>
      </c>
      <c r="BQ188" s="203">
        <f>IF(AND(BQ$2&gt;$D188,BQ$2&lt;=EOMONTH($D188,MatCF)),MIN(BQ$77-SUM(BQ$92:BQ187),$F188-SUM($G188:BP188)),0)</f>
        <v>0</v>
      </c>
      <c r="BR188" s="203">
        <f>IF(AND(BR$2&gt;$D188,BR$2&lt;=EOMONTH($D188,MatCF)),MIN(BR$77-SUM(BR$92:BR187),$F188-SUM($G188:BQ188)),0)</f>
        <v>0</v>
      </c>
      <c r="BS188" s="203">
        <f>IF(AND(BS$2&gt;$D188,BS$2&lt;=EOMONTH($D188,MatCF)),MIN(BS$77-SUM(BS$92:BS187),$F188-SUM($G188:BR188)),0)</f>
        <v>0</v>
      </c>
      <c r="BT188" s="203">
        <f>IF(AND(BT$2&gt;$D188,BT$2&lt;=EOMONTH($D188,MatCF)),MIN(BT$77-SUM(BT$92:BT187),$F188-SUM($G188:BS188)),0)</f>
        <v>0</v>
      </c>
      <c r="BU188" s="203">
        <f>IF(AND(BU$2&gt;$D188,BU$2&lt;=EOMONTH($D188,MatCF)),MIN(BU$77-SUM(BU$92:BU187),$F188-SUM($G188:BT188)),0)</f>
        <v>0</v>
      </c>
      <c r="BV188" s="203">
        <f>IF(AND(BV$2&gt;$D188,BV$2&lt;=EOMONTH($D188,MatCF)),MIN(BV$77-SUM(BV$92:BV187),$F188-SUM($G188:BU188)),0)</f>
        <v>0</v>
      </c>
      <c r="BW188" s="203">
        <f>IF(AND(BW$2&gt;$D188,BW$2&lt;=EOMONTH($D188,MatCF)),MIN(BW$77-SUM(BW$92:BW187),$F188-SUM($G188:BV188)),0)</f>
        <v>0</v>
      </c>
      <c r="BX188" s="203">
        <f>IF(AND(BX$2&gt;$D188,BX$2&lt;=EOMONTH($D188,MatCF)),MIN(BX$77-SUM(BX$92:BX187),$F188-SUM($G188:BW188)),0)</f>
        <v>0</v>
      </c>
      <c r="BY188" s="203">
        <f>IF(AND(BY$2&gt;$D188,BY$2&lt;=EOMONTH($D188,MatCF)),MIN(BY$77-SUM(BY$92:BY187),$F188-SUM($G188:BX188)),0)</f>
        <v>0</v>
      </c>
      <c r="BZ188" s="203">
        <f>IF(AND(BZ$2&gt;$D188,BZ$2&lt;=EOMONTH($D188,MatCF)),MIN(BZ$77-SUM(BZ$92:BZ187),$F188-SUM($G188:BY188)),0)</f>
        <v>0</v>
      </c>
      <c r="CA188" s="203">
        <f>IF(AND(CA$2&gt;$D188,CA$2&lt;=EOMONTH($D188,MatCF)),MIN(CA$77-SUM(CA$92:CA187),$F188-SUM($G188:BZ188)),0)</f>
        <v>0</v>
      </c>
      <c r="CB188" s="203">
        <f>IF(AND(CB$2&gt;$D188,CB$2&lt;=EOMONTH($D188,MatCF)),MIN(CB$77-SUM(CB$92:CB187),$F188-SUM($G188:CA188)),0)</f>
        <v>0</v>
      </c>
      <c r="CC188" s="203">
        <f>IF(AND(CC$2&gt;$D188,CC$2&lt;=EOMONTH($D188,MatCF)),MIN(CC$77-SUM(CC$92:CC187),$F188-SUM($G188:CB188)),0)</f>
        <v>0</v>
      </c>
      <c r="CD188" s="203">
        <f>IF(AND(CD$2&gt;$D188,CD$2&lt;=EOMONTH($D188,MatCF)),MIN(CD$77-SUM(CD$92:CD187),$F188-SUM($G188:CC188)),0)</f>
        <v>0</v>
      </c>
      <c r="CE188" s="203">
        <f>IF(AND(CE$2&gt;$D188,CE$2&lt;=EOMONTH($D188,MatCF)),MIN(CE$77-SUM(CE$92:CE187),$F188-SUM($G188:CD188)),0)</f>
        <v>0</v>
      </c>
      <c r="CF188" s="203">
        <f>IF(AND(CF$2&gt;$D188,CF$2&lt;=EOMONTH($D188,MatCF)),MIN(CF$77-SUM(CF$92:CF187),$F188-SUM($G188:CE188)),0)</f>
        <v>0</v>
      </c>
      <c r="CG188" s="203">
        <f>IF(AND(CG$2&gt;$D188,CG$2&lt;=EOMONTH($D188,MatCF)),MIN(CG$77-SUM(CG$92:CG187),$F188-SUM($G188:CF188)),0)</f>
        <v>0</v>
      </c>
      <c r="CH188" s="203">
        <f>IF(AND(CH$2&gt;$D188,CH$2&lt;=EOMONTH($D188,MatCF)),MIN(CH$77-SUM(CH$92:CH187),$F188-SUM($G188:CG188)),0)</f>
        <v>0</v>
      </c>
      <c r="CI188" s="203">
        <f>IF(AND(CI$2&gt;$D188,CI$2&lt;=EOMONTH($D188,MatCF)),MIN(CI$77-SUM(CI$92:CI187),$F188-SUM($G188:CH188)),0)</f>
        <v>0</v>
      </c>
      <c r="CJ188" s="203">
        <f>IF(AND(CJ$2&gt;$D188,CJ$2&lt;=EOMONTH($D188,MatCF)),MIN(CJ$77-SUM(CJ$92:CJ187),$F188-SUM($G188:CI188)),0)</f>
        <v>0</v>
      </c>
      <c r="CK188" s="203">
        <f>IF(AND(CK$2&gt;$D188,CK$2&lt;=EOMONTH($D188,MatCF)),MIN(CK$77-SUM(CK$92:CK187),$F188-SUM($G188:CJ188)),0)</f>
        <v>0</v>
      </c>
      <c r="CL188" s="203">
        <f>IF(AND(CL$2&gt;$D188,CL$2&lt;=EOMONTH($D188,MatCF)),MIN(CL$77-SUM(CL$92:CL187),$F188-SUM($G188:CK188)),0)</f>
        <v>0</v>
      </c>
      <c r="CM188" s="203">
        <f>IF(AND(CM$2&gt;$D188,CM$2&lt;=EOMONTH($D188,MatCF)),MIN(CM$77-SUM(CM$92:CM187),$F188-SUM($G188:CL188)),0)</f>
        <v>0</v>
      </c>
      <c r="CN188" s="203">
        <f>IF(AND(CN$2&gt;$D188,CN$2&lt;=EOMONTH($D188,MatCF)),MIN(CN$77-SUM(CN$92:CN187),$F188-SUM($G188:CM188)),0)</f>
        <v>0</v>
      </c>
      <c r="CO188" s="203">
        <f>IF(AND(CO$2&gt;$D188,CO$2&lt;=EOMONTH($D188,MatCF)),MIN(CO$77-SUM(CO$92:CO187),$F188-SUM($G188:CN188)),0)</f>
        <v>0</v>
      </c>
      <c r="CP188" s="203">
        <f>IF(AND(CP$2&gt;$D188,CP$2&lt;=EOMONTH($D188,MatCF)),MIN(CP$77-SUM(CP$92:CP187),$F188-SUM($G188:CO188)),0)</f>
        <v>0</v>
      </c>
      <c r="CQ188" s="203">
        <f>IF(AND(CQ$2&gt;$D188,CQ$2&lt;=EOMONTH($D188,MatCF)),MIN(CQ$77-SUM(CQ$92:CQ187),$F188-SUM($G188:CP188)),0)</f>
        <v>0</v>
      </c>
      <c r="CR188" s="203">
        <f>IF(AND(CR$2&gt;$D188,CR$2&lt;=EOMONTH($D188,MatCF)),MIN(CR$77-SUM(CR$92:CR187),$F188-SUM($G188:CQ188)),0)</f>
        <v>0</v>
      </c>
      <c r="CS188" s="203">
        <f>IF(AND(CS$2&gt;$D188,CS$2&lt;=EOMONTH($D188,MatCF)),MIN(CS$77-SUM(CS$92:CS187),$F188-SUM($G188:CR188)),0)</f>
        <v>0</v>
      </c>
      <c r="CT188" s="203">
        <f>IF(AND(CT$2&gt;$D188,CT$2&lt;=EOMONTH($D188,MatCF)),MIN(CT$77-SUM(CT$92:CT187),$F188-SUM($G188:CS188)),0)</f>
        <v>0</v>
      </c>
      <c r="CU188" s="203">
        <f>IF(AND(CU$2&gt;$D188,CU$2&lt;=EOMONTH($D188,MatCF)),MIN(CU$77-SUM(CU$92:CU187),$F188-SUM($G188:CT188)),0)</f>
        <v>0</v>
      </c>
      <c r="CV188" s="203">
        <f>IF(AND(CV$2&gt;$D188,CV$2&lt;=EOMONTH($D188,MatCF)),MIN(CV$77-SUM(CV$92:CV187),$F188-SUM($G188:CU188)),0)</f>
        <v>0</v>
      </c>
      <c r="CW188" s="203">
        <f>IF(AND(CW$2&gt;$D188,CW$2&lt;=EOMONTH($D188,MatCF)),MIN(CW$77-SUM(CW$92:CW187),$F188-SUM($G188:CV188)),0)</f>
        <v>0</v>
      </c>
      <c r="CX188" s="203">
        <f>IF(AND(CX$2&gt;$D188,CX$2&lt;=EOMONTH($D188,MatCF)),MIN(CX$77-SUM(CX$92:CX187),$F188-SUM($G188:CW188)),0)</f>
        <v>0</v>
      </c>
      <c r="CY188" s="203">
        <f>IF(AND(CY$2&gt;$D188,CY$2&lt;=EOMONTH($D188,MatCF)),MIN(CY$77-SUM(CY$92:CY187),$F188-SUM($G188:CX188)),0)</f>
        <v>0</v>
      </c>
      <c r="CZ188" s="203">
        <f ca="1">IF(AND(CZ$2&gt;$D188,CZ$2&lt;=EOMONTH($D188,MatCF)),MIN(CZ$77-SUM(CZ$92:CZ187),$F188-SUM($G188:CY188)),0)</f>
        <v>0</v>
      </c>
      <c r="DA188" s="203">
        <f ca="1">IF(AND(DA$2&gt;$D188,DA$2&lt;=EOMONTH($D188,MatCF)),MIN(DA$77-SUM(DA$92:DA187),$F188-SUM($G188:CZ188)),0)</f>
        <v>0</v>
      </c>
      <c r="DB188" s="203">
        <f ca="1">IF(AND(DB$2&gt;$D188,DB$2&lt;=EOMONTH($D188,MatCF)),MIN(DB$77-SUM(DB$92:DB187),$F188-SUM($G188:DA188)),0)</f>
        <v>0</v>
      </c>
      <c r="DC188" s="203">
        <f ca="1">IF(AND(DC$2&gt;$D188,DC$2&lt;=EOMONTH($D188,MatCF)),MIN(DC$77-SUM(DC$92:DC187),$F188-SUM($G188:DB188)),0)</f>
        <v>0</v>
      </c>
      <c r="DD188" s="203">
        <f ca="1">IF(AND(DD$2&gt;$D188,DD$2&lt;=EOMONTH($D188,MatCF)),MIN(DD$77-SUM(DD$92:DD187),$F188-SUM($G188:DC188)),0)</f>
        <v>0</v>
      </c>
      <c r="DE188" s="203">
        <f ca="1">IF(AND(DE$2&gt;$D188,DE$2&lt;=EOMONTH($D188,MatCF)),MIN(DE$77-SUM(DE$92:DE187),$F188-SUM($G188:DD188)),0)</f>
        <v>0</v>
      </c>
      <c r="DF188" s="203">
        <f ca="1">IF(AND(DF$2&gt;$D188,DF$2&lt;=EOMONTH($D188,MatCF)),MIN(DF$77-SUM(DF$92:DF187),$F188-SUM($G188:DE188)),0)</f>
        <v>0</v>
      </c>
      <c r="DG188" s="203">
        <f ca="1">IF(AND(DG$2&gt;$D188,DG$2&lt;=EOMONTH($D188,MatCF)),MIN(DG$77-SUM(DG$92:DG187),$F188-SUM($G188:DF188)),0)</f>
        <v>0</v>
      </c>
      <c r="DH188" s="203">
        <f ca="1">IF(AND(DH$2&gt;$D188,DH$2&lt;=EOMONTH($D188,MatCF)),MIN(DH$77-SUM(DH$92:DH187),$F188-SUM($G188:DG188)),0)</f>
        <v>0</v>
      </c>
      <c r="DI188" s="203">
        <f ca="1">IF(AND(DI$2&gt;$D188,DI$2&lt;=EOMONTH($D188,MatCF)),MIN(DI$77-SUM(DI$92:DI187),$F188-SUM($G188:DH188)),0)</f>
        <v>0</v>
      </c>
      <c r="DJ188" s="203">
        <f ca="1">IF(AND(DJ$2&gt;$D188,DJ$2&lt;=EOMONTH($D188,MatCF)),MIN(DJ$77-SUM(DJ$92:DJ187),$F188-SUM($G188:DI188)),0)</f>
        <v>0</v>
      </c>
      <c r="DK188" s="203">
        <f ca="1">IF(AND(DK$2&gt;$D188,DK$2&lt;=EOMONTH($D188,MatCF)),MIN(DK$77-SUM(DK$92:DK187),$F188-SUM($G188:DJ188)),0)</f>
        <v>0</v>
      </c>
      <c r="DL188" s="203">
        <f ca="1">IF(AND(DL$2&gt;$D188,DL$2&lt;=EOMONTH($D188,MatCF)),MIN(DL$77-SUM(DL$92:DL187),$F188-SUM($G188:DK188)),0)</f>
        <v>0</v>
      </c>
      <c r="DM188" s="203">
        <f ca="1">IF(AND(DM$2&gt;$D188,DM$2&lt;=EOMONTH($D188,MatCF)),MIN(DM$77-SUM(DM$92:DM187),$F188-SUM($G188:DL188)),0)</f>
        <v>0</v>
      </c>
      <c r="DN188" s="203">
        <f ca="1">IF(AND(DN$2&gt;$D188,DN$2&lt;=EOMONTH($D188,MatCF)),MIN(DN$77-SUM(DN$92:DN187),$F188-SUM($G188:DM188)),0)</f>
        <v>0</v>
      </c>
      <c r="DO188" s="203">
        <f ca="1">IF(AND(DO$2&gt;$D188,DO$2&lt;=EOMONTH($D188,MatCF)),MIN(DO$77-SUM(DO$92:DO187),$F188-SUM($G188:DN188)),0)</f>
        <v>0</v>
      </c>
      <c r="DP188" s="203">
        <f ca="1">IF(AND(DP$2&gt;$D188,DP$2&lt;=EOMONTH($D188,MatCF)),MIN(DP$77-SUM(DP$92:DP187),$F188-SUM($G188:DO188)),0)</f>
        <v>0</v>
      </c>
      <c r="DQ188" s="203">
        <f ca="1">IF(AND(DQ$2&gt;$D188,DQ$2&lt;=EOMONTH($D188,MatCF)),MIN(DQ$77-SUM(DQ$92:DQ187),$F188-SUM($G188:DP188)),0)</f>
        <v>0</v>
      </c>
      <c r="DR188" s="203">
        <f ca="1">IF(AND(DR$2&gt;$D188,DR$2&lt;=EOMONTH($D188,MatCF)),MIN(DR$77-SUM(DR$92:DR187),$F188-SUM($G188:DQ188)),0)</f>
        <v>0</v>
      </c>
      <c r="DS188" s="203">
        <f ca="1">IF(AND(DS$2&gt;$D188,DS$2&lt;=EOMONTH($D188,MatCF)),MIN(DS$77-SUM(DS$92:DS187),$F188-SUM($G188:DR188)),0)</f>
        <v>0</v>
      </c>
    </row>
    <row r="189" spans="1:123" ht="12.5" x14ac:dyDescent="0.25">
      <c r="A189" s="171">
        <f t="shared" si="682"/>
        <v>97</v>
      </c>
      <c r="B189" s="171"/>
      <c r="C189" s="171"/>
      <c r="D189" s="226">
        <v>52778</v>
      </c>
      <c r="E189" s="171"/>
      <c r="F189" s="203">
        <f ca="1"/>
        <v>0</v>
      </c>
      <c r="G189" s="171"/>
      <c r="H189" s="203">
        <f>IF(AND(H$2&gt;$D189,H$2&lt;=EOMONTH($D189,MatCF)),MIN(H$77-SUM(H$92:H188),$F189-SUM(G189:$G189)),0)</f>
        <v>0</v>
      </c>
      <c r="I189" s="203">
        <f>IF(AND(I$2&gt;$D189,I$2&lt;=EOMONTH($D189,MatCF)),MIN(I$77-SUM(I$92:I188),$F189-SUM($G189:H189)),0)</f>
        <v>0</v>
      </c>
      <c r="J189" s="203">
        <f>IF(AND(J$2&gt;$D189,J$2&lt;=EOMONTH($D189,MatCF)),MIN(J$77-SUM(J$92:J188),$F189-SUM($G189:I189)),0)</f>
        <v>0</v>
      </c>
      <c r="K189" s="203">
        <f>IF(AND(K$2&gt;$D189,K$2&lt;=EOMONTH($D189,MatCF)),MIN(K$77-SUM(K$92:K188),$F189-SUM($G189:J189)),0)</f>
        <v>0</v>
      </c>
      <c r="L189" s="203">
        <f>IF(AND(L$2&gt;$D189,L$2&lt;=EOMONTH($D189,MatCF)),MIN(L$77-SUM(L$92:L188),$F189-SUM($G189:K189)),0)</f>
        <v>0</v>
      </c>
      <c r="M189" s="203">
        <f>IF(AND(M$2&gt;$D189,M$2&lt;=EOMONTH($D189,MatCF)),MIN(M$77-SUM(M$92:M188),$F189-SUM($G189:L189)),0)</f>
        <v>0</v>
      </c>
      <c r="N189" s="203">
        <f>IF(AND(N$2&gt;$D189,N$2&lt;=EOMONTH($D189,MatCF)),MIN(N$77-SUM(N$92:N188),$F189-SUM($G189:M189)),0)</f>
        <v>0</v>
      </c>
      <c r="O189" s="203">
        <f>IF(AND(O$2&gt;$D189,O$2&lt;=EOMONTH($D189,MatCF)),MIN(O$77-SUM(O$92:O188),$F189-SUM($G189:N189)),0)</f>
        <v>0</v>
      </c>
      <c r="P189" s="203">
        <f>IF(AND(P$2&gt;$D189,P$2&lt;=EOMONTH($D189,MatCF)),MIN(P$77-SUM(P$92:P188),$F189-SUM($G189:O189)),0)</f>
        <v>0</v>
      </c>
      <c r="Q189" s="203">
        <f>IF(AND(Q$2&gt;$D189,Q$2&lt;=EOMONTH($D189,MatCF)),MIN(Q$77-SUM(Q$92:Q188),$F189-SUM($G189:P189)),0)</f>
        <v>0</v>
      </c>
      <c r="R189" s="203">
        <f>IF(AND(R$2&gt;$D189,R$2&lt;=EOMONTH($D189,MatCF)),MIN(R$77-SUM(R$92:R188),$F189-SUM($G189:Q189)),0)</f>
        <v>0</v>
      </c>
      <c r="S189" s="203">
        <f>IF(AND(S$2&gt;$D189,S$2&lt;=EOMONTH($D189,MatCF)),MIN(S$77-SUM(S$92:S188),$F189-SUM($G189:R189)),0)</f>
        <v>0</v>
      </c>
      <c r="T189" s="203">
        <f>IF(AND(T$2&gt;$D189,T$2&lt;=EOMONTH($D189,MatCF)),MIN(T$77-SUM(T$92:T188),$F189-SUM($G189:S189)),0)</f>
        <v>0</v>
      </c>
      <c r="U189" s="203">
        <f>IF(AND(U$2&gt;$D189,U$2&lt;=EOMONTH($D189,MatCF)),MIN(U$77-SUM(U$92:U188),$F189-SUM($G189:T189)),0)</f>
        <v>0</v>
      </c>
      <c r="V189" s="203">
        <f>IF(AND(V$2&gt;$D189,V$2&lt;=EOMONTH($D189,MatCF)),MIN(V$77-SUM(V$92:V188),$F189-SUM($G189:U189)),0)</f>
        <v>0</v>
      </c>
      <c r="W189" s="203">
        <f>IF(AND(W$2&gt;$D189,W$2&lt;=EOMONTH($D189,MatCF)),MIN(W$77-SUM(W$92:W188),$F189-SUM($G189:V189)),0)</f>
        <v>0</v>
      </c>
      <c r="X189" s="203">
        <f>IF(AND(X$2&gt;$D189,X$2&lt;=EOMONTH($D189,MatCF)),MIN(X$77-SUM(X$92:X188),$F189-SUM($G189:W189)),0)</f>
        <v>0</v>
      </c>
      <c r="Y189" s="203">
        <f>IF(AND(Y$2&gt;$D189,Y$2&lt;=EOMONTH($D189,MatCF)),MIN(Y$77-SUM(Y$92:Y188),$F189-SUM($G189:X189)),0)</f>
        <v>0</v>
      </c>
      <c r="Z189" s="203">
        <f>IF(AND(Z$2&gt;$D189,Z$2&lt;=EOMONTH($D189,MatCF)),MIN(Z$77-SUM(Z$92:Z188),$F189-SUM($G189:Y189)),0)</f>
        <v>0</v>
      </c>
      <c r="AA189" s="203">
        <f>IF(AND(AA$2&gt;$D189,AA$2&lt;=EOMONTH($D189,MatCF)),MIN(AA$77-SUM(AA$92:AA188),$F189-SUM($G189:Z189)),0)</f>
        <v>0</v>
      </c>
      <c r="AB189" s="203">
        <f>IF(AND(AB$2&gt;$D189,AB$2&lt;=EOMONTH($D189,MatCF)),MIN(AB$77-SUM(AB$92:AB188),$F189-SUM($G189:AA189)),0)</f>
        <v>0</v>
      </c>
      <c r="AC189" s="203">
        <f>IF(AND(AC$2&gt;$D189,AC$2&lt;=EOMONTH($D189,MatCF)),MIN(AC$77-SUM(AC$92:AC188),$F189-SUM($G189:AB189)),0)</f>
        <v>0</v>
      </c>
      <c r="AD189" s="203">
        <f>IF(AND(AD$2&gt;$D189,AD$2&lt;=EOMONTH($D189,MatCF)),MIN(AD$77-SUM(AD$92:AD188),$F189-SUM($G189:AC189)),0)</f>
        <v>0</v>
      </c>
      <c r="AE189" s="203">
        <f>IF(AND(AE$2&gt;$D189,AE$2&lt;=EOMONTH($D189,MatCF)),MIN(AE$77-SUM(AE$92:AE188),$F189-SUM($G189:AD189)),0)</f>
        <v>0</v>
      </c>
      <c r="AF189" s="203">
        <f>IF(AND(AF$2&gt;$D189,AF$2&lt;=EOMONTH($D189,MatCF)),MIN(AF$77-SUM(AF$92:AF188),$F189-SUM($G189:AE189)),0)</f>
        <v>0</v>
      </c>
      <c r="AG189" s="203">
        <f>IF(AND(AG$2&gt;$D189,AG$2&lt;=EOMONTH($D189,MatCF)),MIN(AG$77-SUM(AG$92:AG188),$F189-SUM($G189:AF189)),0)</f>
        <v>0</v>
      </c>
      <c r="AH189" s="203">
        <f>IF(AND(AH$2&gt;$D189,AH$2&lt;=EOMONTH($D189,MatCF)),MIN(AH$77-SUM(AH$92:AH188),$F189-SUM($G189:AG189)),0)</f>
        <v>0</v>
      </c>
      <c r="AI189" s="203">
        <f>IF(AND(AI$2&gt;$D189,AI$2&lt;=EOMONTH($D189,MatCF)),MIN(AI$77-SUM(AI$92:AI188),$F189-SUM($G189:AH189)),0)</f>
        <v>0</v>
      </c>
      <c r="AJ189" s="203">
        <f>IF(AND(AJ$2&gt;$D189,AJ$2&lt;=EOMONTH($D189,MatCF)),MIN(AJ$77-SUM(AJ$92:AJ188),$F189-SUM($G189:AI189)),0)</f>
        <v>0</v>
      </c>
      <c r="AK189" s="203">
        <f>IF(AND(AK$2&gt;$D189,AK$2&lt;=EOMONTH($D189,MatCF)),MIN(AK$77-SUM(AK$92:AK188),$F189-SUM($G189:AJ189)),0)</f>
        <v>0</v>
      </c>
      <c r="AL189" s="203">
        <f>IF(AND(AL$2&gt;$D189,AL$2&lt;=EOMONTH($D189,MatCF)),MIN(AL$77-SUM(AL$92:AL188),$F189-SUM($G189:AK189)),0)</f>
        <v>0</v>
      </c>
      <c r="AM189" s="203">
        <f>IF(AND(AM$2&gt;$D189,AM$2&lt;=EOMONTH($D189,MatCF)),MIN(AM$77-SUM(AM$92:AM188),$F189-SUM($G189:AL189)),0)</f>
        <v>0</v>
      </c>
      <c r="AN189" s="203">
        <f>IF(AND(AN$2&gt;$D189,AN$2&lt;=EOMONTH($D189,MatCF)),MIN(AN$77-SUM(AN$92:AN188),$F189-SUM($G189:AM189)),0)</f>
        <v>0</v>
      </c>
      <c r="AO189" s="203">
        <f>IF(AND(AO$2&gt;$D189,AO$2&lt;=EOMONTH($D189,MatCF)),MIN(AO$77-SUM(AO$92:AO188),$F189-SUM($G189:AN189)),0)</f>
        <v>0</v>
      </c>
      <c r="AP189" s="203">
        <f>IF(AND(AP$2&gt;$D189,AP$2&lt;=EOMONTH($D189,MatCF)),MIN(AP$77-SUM(AP$92:AP188),$F189-SUM($G189:AO189)),0)</f>
        <v>0</v>
      </c>
      <c r="AQ189" s="203">
        <f>IF(AND(AQ$2&gt;$D189,AQ$2&lt;=EOMONTH($D189,MatCF)),MIN(AQ$77-SUM(AQ$92:AQ188),$F189-SUM($G189:AP189)),0)</f>
        <v>0</v>
      </c>
      <c r="AR189" s="203">
        <f>IF(AND(AR$2&gt;$D189,AR$2&lt;=EOMONTH($D189,MatCF)),MIN(AR$77-SUM(AR$92:AR188),$F189-SUM($G189:AQ189)),0)</f>
        <v>0</v>
      </c>
      <c r="AS189" s="203">
        <f>IF(AND(AS$2&gt;$D189,AS$2&lt;=EOMONTH($D189,MatCF)),MIN(AS$77-SUM(AS$92:AS188),$F189-SUM($G189:AR189)),0)</f>
        <v>0</v>
      </c>
      <c r="AT189" s="203">
        <f>IF(AND(AT$2&gt;$D189,AT$2&lt;=EOMONTH($D189,MatCF)),MIN(AT$77-SUM(AT$92:AT188),$F189-SUM($G189:AS189)),0)</f>
        <v>0</v>
      </c>
      <c r="AU189" s="203">
        <f>IF(AND(AU$2&gt;$D189,AU$2&lt;=EOMONTH($D189,MatCF)),MIN(AU$77-SUM(AU$92:AU188),$F189-SUM($G189:AT189)),0)</f>
        <v>0</v>
      </c>
      <c r="AV189" s="203">
        <f>IF(AND(AV$2&gt;$D189,AV$2&lt;=EOMONTH($D189,MatCF)),MIN(AV$77-SUM(AV$92:AV188),$F189-SUM($G189:AU189)),0)</f>
        <v>0</v>
      </c>
      <c r="AW189" s="203">
        <f>IF(AND(AW$2&gt;$D189,AW$2&lt;=EOMONTH($D189,MatCF)),MIN(AW$77-SUM(AW$92:AW188),$F189-SUM($G189:AV189)),0)</f>
        <v>0</v>
      </c>
      <c r="AX189" s="203">
        <f>IF(AND(AX$2&gt;$D189,AX$2&lt;=EOMONTH($D189,MatCF)),MIN(AX$77-SUM(AX$92:AX188),$F189-SUM($G189:AW189)),0)</f>
        <v>0</v>
      </c>
      <c r="AY189" s="203">
        <f>IF(AND(AY$2&gt;$D189,AY$2&lt;=EOMONTH($D189,MatCF)),MIN(AY$77-SUM(AY$92:AY188),$F189-SUM($G189:AX189)),0)</f>
        <v>0</v>
      </c>
      <c r="AZ189" s="203">
        <f>IF(AND(AZ$2&gt;$D189,AZ$2&lt;=EOMONTH($D189,MatCF)),MIN(AZ$77-SUM(AZ$92:AZ188),$F189-SUM($G189:AY189)),0)</f>
        <v>0</v>
      </c>
      <c r="BA189" s="203">
        <f>IF(AND(BA$2&gt;$D189,BA$2&lt;=EOMONTH($D189,MatCF)),MIN(BA$77-SUM(BA$92:BA188),$F189-SUM($G189:AZ189)),0)</f>
        <v>0</v>
      </c>
      <c r="BB189" s="203">
        <f>IF(AND(BB$2&gt;$D189,BB$2&lt;=EOMONTH($D189,MatCF)),MIN(BB$77-SUM(BB$92:BB188),$F189-SUM($G189:BA189)),0)</f>
        <v>0</v>
      </c>
      <c r="BC189" s="203">
        <f>IF(AND(BC$2&gt;$D189,BC$2&lt;=EOMONTH($D189,MatCF)),MIN(BC$77-SUM(BC$92:BC188),$F189-SUM($G189:BB189)),0)</f>
        <v>0</v>
      </c>
      <c r="BD189" s="203">
        <f>IF(AND(BD$2&gt;$D189,BD$2&lt;=EOMONTH($D189,MatCF)),MIN(BD$77-SUM(BD$92:BD188),$F189-SUM($G189:BC189)),0)</f>
        <v>0</v>
      </c>
      <c r="BE189" s="203">
        <f>IF(AND(BE$2&gt;$D189,BE$2&lt;=EOMONTH($D189,MatCF)),MIN(BE$77-SUM(BE$92:BE188),$F189-SUM($G189:BD189)),0)</f>
        <v>0</v>
      </c>
      <c r="BF189" s="203">
        <f>IF(AND(BF$2&gt;$D189,BF$2&lt;=EOMONTH($D189,MatCF)),MIN(BF$77-SUM(BF$92:BF188),$F189-SUM($G189:BE189)),0)</f>
        <v>0</v>
      </c>
      <c r="BG189" s="203">
        <f>IF(AND(BG$2&gt;$D189,BG$2&lt;=EOMONTH($D189,MatCF)),MIN(BG$77-SUM(BG$92:BG188),$F189-SUM($G189:BF189)),0)</f>
        <v>0</v>
      </c>
      <c r="BH189" s="203">
        <f>IF(AND(BH$2&gt;$D189,BH$2&lt;=EOMONTH($D189,MatCF)),MIN(BH$77-SUM(BH$92:BH188),$F189-SUM($G189:BG189)),0)</f>
        <v>0</v>
      </c>
      <c r="BI189" s="203">
        <f>IF(AND(BI$2&gt;$D189,BI$2&lt;=EOMONTH($D189,MatCF)),MIN(BI$77-SUM(BI$92:BI188),$F189-SUM($G189:BH189)),0)</f>
        <v>0</v>
      </c>
      <c r="BJ189" s="203">
        <f>IF(AND(BJ$2&gt;$D189,BJ$2&lt;=EOMONTH($D189,MatCF)),MIN(BJ$77-SUM(BJ$92:BJ188),$F189-SUM($G189:BI189)),0)</f>
        <v>0</v>
      </c>
      <c r="BK189" s="203">
        <f>IF(AND(BK$2&gt;$D189,BK$2&lt;=EOMONTH($D189,MatCF)),MIN(BK$77-SUM(BK$92:BK188),$F189-SUM($G189:BJ189)),0)</f>
        <v>0</v>
      </c>
      <c r="BL189" s="203">
        <f>IF(AND(BL$2&gt;$D189,BL$2&lt;=EOMONTH($D189,MatCF)),MIN(BL$77-SUM(BL$92:BL188),$F189-SUM($G189:BK189)),0)</f>
        <v>0</v>
      </c>
      <c r="BM189" s="203">
        <f>IF(AND(BM$2&gt;$D189,BM$2&lt;=EOMONTH($D189,MatCF)),MIN(BM$77-SUM(BM$92:BM188),$F189-SUM($G189:BL189)),0)</f>
        <v>0</v>
      </c>
      <c r="BN189" s="203">
        <f>IF(AND(BN$2&gt;$D189,BN$2&lt;=EOMONTH($D189,MatCF)),MIN(BN$77-SUM(BN$92:BN188),$F189-SUM($G189:BM189)),0)</f>
        <v>0</v>
      </c>
      <c r="BO189" s="203">
        <f>IF(AND(BO$2&gt;$D189,BO$2&lt;=EOMONTH($D189,MatCF)),MIN(BO$77-SUM(BO$92:BO188),$F189-SUM($G189:BN189)),0)</f>
        <v>0</v>
      </c>
      <c r="BP189" s="203">
        <f>IF(AND(BP$2&gt;$D189,BP$2&lt;=EOMONTH($D189,MatCF)),MIN(BP$77-SUM(BP$92:BP188),$F189-SUM($G189:BO189)),0)</f>
        <v>0</v>
      </c>
      <c r="BQ189" s="203">
        <f>IF(AND(BQ$2&gt;$D189,BQ$2&lt;=EOMONTH($D189,MatCF)),MIN(BQ$77-SUM(BQ$92:BQ188),$F189-SUM($G189:BP189)),0)</f>
        <v>0</v>
      </c>
      <c r="BR189" s="203">
        <f>IF(AND(BR$2&gt;$D189,BR$2&lt;=EOMONTH($D189,MatCF)),MIN(BR$77-SUM(BR$92:BR188),$F189-SUM($G189:BQ189)),0)</f>
        <v>0</v>
      </c>
      <c r="BS189" s="203">
        <f>IF(AND(BS$2&gt;$D189,BS$2&lt;=EOMONTH($D189,MatCF)),MIN(BS$77-SUM(BS$92:BS188),$F189-SUM($G189:BR189)),0)</f>
        <v>0</v>
      </c>
      <c r="BT189" s="203">
        <f>IF(AND(BT$2&gt;$D189,BT$2&lt;=EOMONTH($D189,MatCF)),MIN(BT$77-SUM(BT$92:BT188),$F189-SUM($G189:BS189)),0)</f>
        <v>0</v>
      </c>
      <c r="BU189" s="203">
        <f>IF(AND(BU$2&gt;$D189,BU$2&lt;=EOMONTH($D189,MatCF)),MIN(BU$77-SUM(BU$92:BU188),$F189-SUM($G189:BT189)),0)</f>
        <v>0</v>
      </c>
      <c r="BV189" s="203">
        <f>IF(AND(BV$2&gt;$D189,BV$2&lt;=EOMONTH($D189,MatCF)),MIN(BV$77-SUM(BV$92:BV188),$F189-SUM($G189:BU189)),0)</f>
        <v>0</v>
      </c>
      <c r="BW189" s="203">
        <f>IF(AND(BW$2&gt;$D189,BW$2&lt;=EOMONTH($D189,MatCF)),MIN(BW$77-SUM(BW$92:BW188),$F189-SUM($G189:BV189)),0)</f>
        <v>0</v>
      </c>
      <c r="BX189" s="203">
        <f>IF(AND(BX$2&gt;$D189,BX$2&lt;=EOMONTH($D189,MatCF)),MIN(BX$77-SUM(BX$92:BX188),$F189-SUM($G189:BW189)),0)</f>
        <v>0</v>
      </c>
      <c r="BY189" s="203">
        <f>IF(AND(BY$2&gt;$D189,BY$2&lt;=EOMONTH($D189,MatCF)),MIN(BY$77-SUM(BY$92:BY188),$F189-SUM($G189:BX189)),0)</f>
        <v>0</v>
      </c>
      <c r="BZ189" s="203">
        <f>IF(AND(BZ$2&gt;$D189,BZ$2&lt;=EOMONTH($D189,MatCF)),MIN(BZ$77-SUM(BZ$92:BZ188),$F189-SUM($G189:BY189)),0)</f>
        <v>0</v>
      </c>
      <c r="CA189" s="203">
        <f>IF(AND(CA$2&gt;$D189,CA$2&lt;=EOMONTH($D189,MatCF)),MIN(CA$77-SUM(CA$92:CA188),$F189-SUM($G189:BZ189)),0)</f>
        <v>0</v>
      </c>
      <c r="CB189" s="203">
        <f>IF(AND(CB$2&gt;$D189,CB$2&lt;=EOMONTH($D189,MatCF)),MIN(CB$77-SUM(CB$92:CB188),$F189-SUM($G189:CA189)),0)</f>
        <v>0</v>
      </c>
      <c r="CC189" s="203">
        <f>IF(AND(CC$2&gt;$D189,CC$2&lt;=EOMONTH($D189,MatCF)),MIN(CC$77-SUM(CC$92:CC188),$F189-SUM($G189:CB189)),0)</f>
        <v>0</v>
      </c>
      <c r="CD189" s="203">
        <f>IF(AND(CD$2&gt;$D189,CD$2&lt;=EOMONTH($D189,MatCF)),MIN(CD$77-SUM(CD$92:CD188),$F189-SUM($G189:CC189)),0)</f>
        <v>0</v>
      </c>
      <c r="CE189" s="203">
        <f>IF(AND(CE$2&gt;$D189,CE$2&lt;=EOMONTH($D189,MatCF)),MIN(CE$77-SUM(CE$92:CE188),$F189-SUM($G189:CD189)),0)</f>
        <v>0</v>
      </c>
      <c r="CF189" s="203">
        <f>IF(AND(CF$2&gt;$D189,CF$2&lt;=EOMONTH($D189,MatCF)),MIN(CF$77-SUM(CF$92:CF188),$F189-SUM($G189:CE189)),0)</f>
        <v>0</v>
      </c>
      <c r="CG189" s="203">
        <f>IF(AND(CG$2&gt;$D189,CG$2&lt;=EOMONTH($D189,MatCF)),MIN(CG$77-SUM(CG$92:CG188),$F189-SUM($G189:CF189)),0)</f>
        <v>0</v>
      </c>
      <c r="CH189" s="203">
        <f>IF(AND(CH$2&gt;$D189,CH$2&lt;=EOMONTH($D189,MatCF)),MIN(CH$77-SUM(CH$92:CH188),$F189-SUM($G189:CG189)),0)</f>
        <v>0</v>
      </c>
      <c r="CI189" s="203">
        <f>IF(AND(CI$2&gt;$D189,CI$2&lt;=EOMONTH($D189,MatCF)),MIN(CI$77-SUM(CI$92:CI188),$F189-SUM($G189:CH189)),0)</f>
        <v>0</v>
      </c>
      <c r="CJ189" s="203">
        <f>IF(AND(CJ$2&gt;$D189,CJ$2&lt;=EOMONTH($D189,MatCF)),MIN(CJ$77-SUM(CJ$92:CJ188),$F189-SUM($G189:CI189)),0)</f>
        <v>0</v>
      </c>
      <c r="CK189" s="203">
        <f>IF(AND(CK$2&gt;$D189,CK$2&lt;=EOMONTH($D189,MatCF)),MIN(CK$77-SUM(CK$92:CK188),$F189-SUM($G189:CJ189)),0)</f>
        <v>0</v>
      </c>
      <c r="CL189" s="203">
        <f>IF(AND(CL$2&gt;$D189,CL$2&lt;=EOMONTH($D189,MatCF)),MIN(CL$77-SUM(CL$92:CL188),$F189-SUM($G189:CK189)),0)</f>
        <v>0</v>
      </c>
      <c r="CM189" s="203">
        <f>IF(AND(CM$2&gt;$D189,CM$2&lt;=EOMONTH($D189,MatCF)),MIN(CM$77-SUM(CM$92:CM188),$F189-SUM($G189:CL189)),0)</f>
        <v>0</v>
      </c>
      <c r="CN189" s="203">
        <f>IF(AND(CN$2&gt;$D189,CN$2&lt;=EOMONTH($D189,MatCF)),MIN(CN$77-SUM(CN$92:CN188),$F189-SUM($G189:CM189)),0)</f>
        <v>0</v>
      </c>
      <c r="CO189" s="203">
        <f>IF(AND(CO$2&gt;$D189,CO$2&lt;=EOMONTH($D189,MatCF)),MIN(CO$77-SUM(CO$92:CO188),$F189-SUM($G189:CN189)),0)</f>
        <v>0</v>
      </c>
      <c r="CP189" s="203">
        <f>IF(AND(CP$2&gt;$D189,CP$2&lt;=EOMONTH($D189,MatCF)),MIN(CP$77-SUM(CP$92:CP188),$F189-SUM($G189:CO189)),0)</f>
        <v>0</v>
      </c>
      <c r="CQ189" s="203">
        <f>IF(AND(CQ$2&gt;$D189,CQ$2&lt;=EOMONTH($D189,MatCF)),MIN(CQ$77-SUM(CQ$92:CQ188),$F189-SUM($G189:CP189)),0)</f>
        <v>0</v>
      </c>
      <c r="CR189" s="203">
        <f>IF(AND(CR$2&gt;$D189,CR$2&lt;=EOMONTH($D189,MatCF)),MIN(CR$77-SUM(CR$92:CR188),$F189-SUM($G189:CQ189)),0)</f>
        <v>0</v>
      </c>
      <c r="CS189" s="203">
        <f>IF(AND(CS$2&gt;$D189,CS$2&lt;=EOMONTH($D189,MatCF)),MIN(CS$77-SUM(CS$92:CS188),$F189-SUM($G189:CR189)),0)</f>
        <v>0</v>
      </c>
      <c r="CT189" s="203">
        <f>IF(AND(CT$2&gt;$D189,CT$2&lt;=EOMONTH($D189,MatCF)),MIN(CT$77-SUM(CT$92:CT188),$F189-SUM($G189:CS189)),0)</f>
        <v>0</v>
      </c>
      <c r="CU189" s="203">
        <f>IF(AND(CU$2&gt;$D189,CU$2&lt;=EOMONTH($D189,MatCF)),MIN(CU$77-SUM(CU$92:CU188),$F189-SUM($G189:CT189)),0)</f>
        <v>0</v>
      </c>
      <c r="CV189" s="203">
        <f>IF(AND(CV$2&gt;$D189,CV$2&lt;=EOMONTH($D189,MatCF)),MIN(CV$77-SUM(CV$92:CV188),$F189-SUM($G189:CU189)),0)</f>
        <v>0</v>
      </c>
      <c r="CW189" s="203">
        <f>IF(AND(CW$2&gt;$D189,CW$2&lt;=EOMONTH($D189,MatCF)),MIN(CW$77-SUM(CW$92:CW188),$F189-SUM($G189:CV189)),0)</f>
        <v>0</v>
      </c>
      <c r="CX189" s="203">
        <f>IF(AND(CX$2&gt;$D189,CX$2&lt;=EOMONTH($D189,MatCF)),MIN(CX$77-SUM(CX$92:CX188),$F189-SUM($G189:CW189)),0)</f>
        <v>0</v>
      </c>
      <c r="CY189" s="203">
        <f>IF(AND(CY$2&gt;$D189,CY$2&lt;=EOMONTH($D189,MatCF)),MIN(CY$77-SUM(CY$92:CY188),$F189-SUM($G189:CX189)),0)</f>
        <v>0</v>
      </c>
      <c r="CZ189" s="203">
        <f>IF(AND(CZ$2&gt;$D189,CZ$2&lt;=EOMONTH($D189,MatCF)),MIN(CZ$77-SUM(CZ$92:CZ188),$F189-SUM($G189:CY189)),0)</f>
        <v>0</v>
      </c>
      <c r="DA189" s="203">
        <f ca="1">IF(AND(DA$2&gt;$D189,DA$2&lt;=EOMONTH($D189,MatCF)),MIN(DA$77-SUM(DA$92:DA188),$F189-SUM($G189:CZ189)),0)</f>
        <v>0</v>
      </c>
      <c r="DB189" s="203">
        <f ca="1">IF(AND(DB$2&gt;$D189,DB$2&lt;=EOMONTH($D189,MatCF)),MIN(DB$77-SUM(DB$92:DB188),$F189-SUM($G189:DA189)),0)</f>
        <v>0</v>
      </c>
      <c r="DC189" s="203">
        <f ca="1">IF(AND(DC$2&gt;$D189,DC$2&lt;=EOMONTH($D189,MatCF)),MIN(DC$77-SUM(DC$92:DC188),$F189-SUM($G189:DB189)),0)</f>
        <v>0</v>
      </c>
      <c r="DD189" s="203">
        <f ca="1">IF(AND(DD$2&gt;$D189,DD$2&lt;=EOMONTH($D189,MatCF)),MIN(DD$77-SUM(DD$92:DD188),$F189-SUM($G189:DC189)),0)</f>
        <v>0</v>
      </c>
      <c r="DE189" s="203">
        <f ca="1">IF(AND(DE$2&gt;$D189,DE$2&lt;=EOMONTH($D189,MatCF)),MIN(DE$77-SUM(DE$92:DE188),$F189-SUM($G189:DD189)),0)</f>
        <v>0</v>
      </c>
      <c r="DF189" s="203">
        <f ca="1">IF(AND(DF$2&gt;$D189,DF$2&lt;=EOMONTH($D189,MatCF)),MIN(DF$77-SUM(DF$92:DF188),$F189-SUM($G189:DE189)),0)</f>
        <v>0</v>
      </c>
      <c r="DG189" s="203">
        <f ca="1">IF(AND(DG$2&gt;$D189,DG$2&lt;=EOMONTH($D189,MatCF)),MIN(DG$77-SUM(DG$92:DG188),$F189-SUM($G189:DF189)),0)</f>
        <v>0</v>
      </c>
      <c r="DH189" s="203">
        <f ca="1">IF(AND(DH$2&gt;$D189,DH$2&lt;=EOMONTH($D189,MatCF)),MIN(DH$77-SUM(DH$92:DH188),$F189-SUM($G189:DG189)),0)</f>
        <v>0</v>
      </c>
      <c r="DI189" s="203">
        <f ca="1">IF(AND(DI$2&gt;$D189,DI$2&lt;=EOMONTH($D189,MatCF)),MIN(DI$77-SUM(DI$92:DI188),$F189-SUM($G189:DH189)),0)</f>
        <v>0</v>
      </c>
      <c r="DJ189" s="203">
        <f ca="1">IF(AND(DJ$2&gt;$D189,DJ$2&lt;=EOMONTH($D189,MatCF)),MIN(DJ$77-SUM(DJ$92:DJ188),$F189-SUM($G189:DI189)),0)</f>
        <v>0</v>
      </c>
      <c r="DK189" s="203">
        <f ca="1">IF(AND(DK$2&gt;$D189,DK$2&lt;=EOMONTH($D189,MatCF)),MIN(DK$77-SUM(DK$92:DK188),$F189-SUM($G189:DJ189)),0)</f>
        <v>0</v>
      </c>
      <c r="DL189" s="203">
        <f ca="1">IF(AND(DL$2&gt;$D189,DL$2&lt;=EOMONTH($D189,MatCF)),MIN(DL$77-SUM(DL$92:DL188),$F189-SUM($G189:DK189)),0)</f>
        <v>0</v>
      </c>
      <c r="DM189" s="203">
        <f ca="1">IF(AND(DM$2&gt;$D189,DM$2&lt;=EOMONTH($D189,MatCF)),MIN(DM$77-SUM(DM$92:DM188),$F189-SUM($G189:DL189)),0)</f>
        <v>0</v>
      </c>
      <c r="DN189" s="203">
        <f ca="1">IF(AND(DN$2&gt;$D189,DN$2&lt;=EOMONTH($D189,MatCF)),MIN(DN$77-SUM(DN$92:DN188),$F189-SUM($G189:DM189)),0)</f>
        <v>0</v>
      </c>
      <c r="DO189" s="203">
        <f ca="1">IF(AND(DO$2&gt;$D189,DO$2&lt;=EOMONTH($D189,MatCF)),MIN(DO$77-SUM(DO$92:DO188),$F189-SUM($G189:DN189)),0)</f>
        <v>0</v>
      </c>
      <c r="DP189" s="203">
        <f ca="1">IF(AND(DP$2&gt;$D189,DP$2&lt;=EOMONTH($D189,MatCF)),MIN(DP$77-SUM(DP$92:DP188),$F189-SUM($G189:DO189)),0)</f>
        <v>0</v>
      </c>
      <c r="DQ189" s="203">
        <f ca="1">IF(AND(DQ$2&gt;$D189,DQ$2&lt;=EOMONTH($D189,MatCF)),MIN(DQ$77-SUM(DQ$92:DQ188),$F189-SUM($G189:DP189)),0)</f>
        <v>0</v>
      </c>
      <c r="DR189" s="203">
        <f ca="1">IF(AND(DR$2&gt;$D189,DR$2&lt;=EOMONTH($D189,MatCF)),MIN(DR$77-SUM(DR$92:DR188),$F189-SUM($G189:DQ189)),0)</f>
        <v>0</v>
      </c>
      <c r="DS189" s="203">
        <f ca="1">IF(AND(DS$2&gt;$D189,DS$2&lt;=EOMONTH($D189,MatCF)),MIN(DS$77-SUM(DS$92:DS188),$F189-SUM($G189:DR189)),0)</f>
        <v>0</v>
      </c>
    </row>
    <row r="190" spans="1:123" ht="12.5" x14ac:dyDescent="0.25">
      <c r="A190" s="171">
        <f t="shared" si="682"/>
        <v>98</v>
      </c>
      <c r="B190" s="171"/>
      <c r="C190" s="171"/>
      <c r="D190" s="226">
        <v>52870</v>
      </c>
      <c r="E190" s="171"/>
      <c r="F190" s="203">
        <f ca="1"/>
        <v>0</v>
      </c>
      <c r="G190" s="171"/>
      <c r="H190" s="203">
        <f>IF(AND(H$2&gt;$D190,H$2&lt;=EOMONTH($D190,MatCF)),MIN(H$77-SUM(H$92:H189),$F190-SUM(G190:$G190)),0)</f>
        <v>0</v>
      </c>
      <c r="I190" s="203">
        <f>IF(AND(I$2&gt;$D190,I$2&lt;=EOMONTH($D190,MatCF)),MIN(I$77-SUM(I$92:I189),$F190-SUM($G190:H190)),0)</f>
        <v>0</v>
      </c>
      <c r="J190" s="203">
        <f>IF(AND(J$2&gt;$D190,J$2&lt;=EOMONTH($D190,MatCF)),MIN(J$77-SUM(J$92:J189),$F190-SUM($G190:I190)),0)</f>
        <v>0</v>
      </c>
      <c r="K190" s="203">
        <f>IF(AND(K$2&gt;$D190,K$2&lt;=EOMONTH($D190,MatCF)),MIN(K$77-SUM(K$92:K189),$F190-SUM($G190:J190)),0)</f>
        <v>0</v>
      </c>
      <c r="L190" s="203">
        <f>IF(AND(L$2&gt;$D190,L$2&lt;=EOMONTH($D190,MatCF)),MIN(L$77-SUM(L$92:L189),$F190-SUM($G190:K190)),0)</f>
        <v>0</v>
      </c>
      <c r="M190" s="203">
        <f>IF(AND(M$2&gt;$D190,M$2&lt;=EOMONTH($D190,MatCF)),MIN(M$77-SUM(M$92:M189),$F190-SUM($G190:L190)),0)</f>
        <v>0</v>
      </c>
      <c r="N190" s="203">
        <f>IF(AND(N$2&gt;$D190,N$2&lt;=EOMONTH($D190,MatCF)),MIN(N$77-SUM(N$92:N189),$F190-SUM($G190:M190)),0)</f>
        <v>0</v>
      </c>
      <c r="O190" s="203">
        <f>IF(AND(O$2&gt;$D190,O$2&lt;=EOMONTH($D190,MatCF)),MIN(O$77-SUM(O$92:O189),$F190-SUM($G190:N190)),0)</f>
        <v>0</v>
      </c>
      <c r="P190" s="203">
        <f>IF(AND(P$2&gt;$D190,P$2&lt;=EOMONTH($D190,MatCF)),MIN(P$77-SUM(P$92:P189),$F190-SUM($G190:O190)),0)</f>
        <v>0</v>
      </c>
      <c r="Q190" s="203">
        <f>IF(AND(Q$2&gt;$D190,Q$2&lt;=EOMONTH($D190,MatCF)),MIN(Q$77-SUM(Q$92:Q189),$F190-SUM($G190:P190)),0)</f>
        <v>0</v>
      </c>
      <c r="R190" s="203">
        <f>IF(AND(R$2&gt;$D190,R$2&lt;=EOMONTH($D190,MatCF)),MIN(R$77-SUM(R$92:R189),$F190-SUM($G190:Q190)),0)</f>
        <v>0</v>
      </c>
      <c r="S190" s="203">
        <f>IF(AND(S$2&gt;$D190,S$2&lt;=EOMONTH($D190,MatCF)),MIN(S$77-SUM(S$92:S189),$F190-SUM($G190:R190)),0)</f>
        <v>0</v>
      </c>
      <c r="T190" s="203">
        <f>IF(AND(T$2&gt;$D190,T$2&lt;=EOMONTH($D190,MatCF)),MIN(T$77-SUM(T$92:T189),$F190-SUM($G190:S190)),0)</f>
        <v>0</v>
      </c>
      <c r="U190" s="203">
        <f>IF(AND(U$2&gt;$D190,U$2&lt;=EOMONTH($D190,MatCF)),MIN(U$77-SUM(U$92:U189),$F190-SUM($G190:T190)),0)</f>
        <v>0</v>
      </c>
      <c r="V190" s="203">
        <f>IF(AND(V$2&gt;$D190,V$2&lt;=EOMONTH($D190,MatCF)),MIN(V$77-SUM(V$92:V189),$F190-SUM($G190:U190)),0)</f>
        <v>0</v>
      </c>
      <c r="W190" s="203">
        <f>IF(AND(W$2&gt;$D190,W$2&lt;=EOMONTH($D190,MatCF)),MIN(W$77-SUM(W$92:W189),$F190-SUM($G190:V190)),0)</f>
        <v>0</v>
      </c>
      <c r="X190" s="203">
        <f>IF(AND(X$2&gt;$D190,X$2&lt;=EOMONTH($D190,MatCF)),MIN(X$77-SUM(X$92:X189),$F190-SUM($G190:W190)),0)</f>
        <v>0</v>
      </c>
      <c r="Y190" s="203">
        <f>IF(AND(Y$2&gt;$D190,Y$2&lt;=EOMONTH($D190,MatCF)),MIN(Y$77-SUM(Y$92:Y189),$F190-SUM($G190:X190)),0)</f>
        <v>0</v>
      </c>
      <c r="Z190" s="203">
        <f>IF(AND(Z$2&gt;$D190,Z$2&lt;=EOMONTH($D190,MatCF)),MIN(Z$77-SUM(Z$92:Z189),$F190-SUM($G190:Y190)),0)</f>
        <v>0</v>
      </c>
      <c r="AA190" s="203">
        <f>IF(AND(AA$2&gt;$D190,AA$2&lt;=EOMONTH($D190,MatCF)),MIN(AA$77-SUM(AA$92:AA189),$F190-SUM($G190:Z190)),0)</f>
        <v>0</v>
      </c>
      <c r="AB190" s="203">
        <f>IF(AND(AB$2&gt;$D190,AB$2&lt;=EOMONTH($D190,MatCF)),MIN(AB$77-SUM(AB$92:AB189),$F190-SUM($G190:AA190)),0)</f>
        <v>0</v>
      </c>
      <c r="AC190" s="203">
        <f>IF(AND(AC$2&gt;$D190,AC$2&lt;=EOMONTH($D190,MatCF)),MIN(AC$77-SUM(AC$92:AC189),$F190-SUM($G190:AB190)),0)</f>
        <v>0</v>
      </c>
      <c r="AD190" s="203">
        <f>IF(AND(AD$2&gt;$D190,AD$2&lt;=EOMONTH($D190,MatCF)),MIN(AD$77-SUM(AD$92:AD189),$F190-SUM($G190:AC190)),0)</f>
        <v>0</v>
      </c>
      <c r="AE190" s="203">
        <f>IF(AND(AE$2&gt;$D190,AE$2&lt;=EOMONTH($D190,MatCF)),MIN(AE$77-SUM(AE$92:AE189),$F190-SUM($G190:AD190)),0)</f>
        <v>0</v>
      </c>
      <c r="AF190" s="203">
        <f>IF(AND(AF$2&gt;$D190,AF$2&lt;=EOMONTH($D190,MatCF)),MIN(AF$77-SUM(AF$92:AF189),$F190-SUM($G190:AE190)),0)</f>
        <v>0</v>
      </c>
      <c r="AG190" s="203">
        <f>IF(AND(AG$2&gt;$D190,AG$2&lt;=EOMONTH($D190,MatCF)),MIN(AG$77-SUM(AG$92:AG189),$F190-SUM($G190:AF190)),0)</f>
        <v>0</v>
      </c>
      <c r="AH190" s="203">
        <f>IF(AND(AH$2&gt;$D190,AH$2&lt;=EOMONTH($D190,MatCF)),MIN(AH$77-SUM(AH$92:AH189),$F190-SUM($G190:AG190)),0)</f>
        <v>0</v>
      </c>
      <c r="AI190" s="203">
        <f>IF(AND(AI$2&gt;$D190,AI$2&lt;=EOMONTH($D190,MatCF)),MIN(AI$77-SUM(AI$92:AI189),$F190-SUM($G190:AH190)),0)</f>
        <v>0</v>
      </c>
      <c r="AJ190" s="203">
        <f>IF(AND(AJ$2&gt;$D190,AJ$2&lt;=EOMONTH($D190,MatCF)),MIN(AJ$77-SUM(AJ$92:AJ189),$F190-SUM($G190:AI190)),0)</f>
        <v>0</v>
      </c>
      <c r="AK190" s="203">
        <f>IF(AND(AK$2&gt;$D190,AK$2&lt;=EOMONTH($D190,MatCF)),MIN(AK$77-SUM(AK$92:AK189),$F190-SUM($G190:AJ190)),0)</f>
        <v>0</v>
      </c>
      <c r="AL190" s="203">
        <f>IF(AND(AL$2&gt;$D190,AL$2&lt;=EOMONTH($D190,MatCF)),MIN(AL$77-SUM(AL$92:AL189),$F190-SUM($G190:AK190)),0)</f>
        <v>0</v>
      </c>
      <c r="AM190" s="203">
        <f>IF(AND(AM$2&gt;$D190,AM$2&lt;=EOMONTH($D190,MatCF)),MIN(AM$77-SUM(AM$92:AM189),$F190-SUM($G190:AL190)),0)</f>
        <v>0</v>
      </c>
      <c r="AN190" s="203">
        <f>IF(AND(AN$2&gt;$D190,AN$2&lt;=EOMONTH($D190,MatCF)),MIN(AN$77-SUM(AN$92:AN189),$F190-SUM($G190:AM190)),0)</f>
        <v>0</v>
      </c>
      <c r="AO190" s="203">
        <f>IF(AND(AO$2&gt;$D190,AO$2&lt;=EOMONTH($D190,MatCF)),MIN(AO$77-SUM(AO$92:AO189),$F190-SUM($G190:AN190)),0)</f>
        <v>0</v>
      </c>
      <c r="AP190" s="203">
        <f>IF(AND(AP$2&gt;$D190,AP$2&lt;=EOMONTH($D190,MatCF)),MIN(AP$77-SUM(AP$92:AP189),$F190-SUM($G190:AO190)),0)</f>
        <v>0</v>
      </c>
      <c r="AQ190" s="203">
        <f>IF(AND(AQ$2&gt;$D190,AQ$2&lt;=EOMONTH($D190,MatCF)),MIN(AQ$77-SUM(AQ$92:AQ189),$F190-SUM($G190:AP190)),0)</f>
        <v>0</v>
      </c>
      <c r="AR190" s="203">
        <f>IF(AND(AR$2&gt;$D190,AR$2&lt;=EOMONTH($D190,MatCF)),MIN(AR$77-SUM(AR$92:AR189),$F190-SUM($G190:AQ190)),0)</f>
        <v>0</v>
      </c>
      <c r="AS190" s="203">
        <f>IF(AND(AS$2&gt;$D190,AS$2&lt;=EOMONTH($D190,MatCF)),MIN(AS$77-SUM(AS$92:AS189),$F190-SUM($G190:AR190)),0)</f>
        <v>0</v>
      </c>
      <c r="AT190" s="203">
        <f>IF(AND(AT$2&gt;$D190,AT$2&lt;=EOMONTH($D190,MatCF)),MIN(AT$77-SUM(AT$92:AT189),$F190-SUM($G190:AS190)),0)</f>
        <v>0</v>
      </c>
      <c r="AU190" s="203">
        <f>IF(AND(AU$2&gt;$D190,AU$2&lt;=EOMONTH($D190,MatCF)),MIN(AU$77-SUM(AU$92:AU189),$F190-SUM($G190:AT190)),0)</f>
        <v>0</v>
      </c>
      <c r="AV190" s="203">
        <f>IF(AND(AV$2&gt;$D190,AV$2&lt;=EOMONTH($D190,MatCF)),MIN(AV$77-SUM(AV$92:AV189),$F190-SUM($G190:AU190)),0)</f>
        <v>0</v>
      </c>
      <c r="AW190" s="203">
        <f>IF(AND(AW$2&gt;$D190,AW$2&lt;=EOMONTH($D190,MatCF)),MIN(AW$77-SUM(AW$92:AW189),$F190-SUM($G190:AV190)),0)</f>
        <v>0</v>
      </c>
      <c r="AX190" s="203">
        <f>IF(AND(AX$2&gt;$D190,AX$2&lt;=EOMONTH($D190,MatCF)),MIN(AX$77-SUM(AX$92:AX189),$F190-SUM($G190:AW190)),0)</f>
        <v>0</v>
      </c>
      <c r="AY190" s="203">
        <f>IF(AND(AY$2&gt;$D190,AY$2&lt;=EOMONTH($D190,MatCF)),MIN(AY$77-SUM(AY$92:AY189),$F190-SUM($G190:AX190)),0)</f>
        <v>0</v>
      </c>
      <c r="AZ190" s="203">
        <f>IF(AND(AZ$2&gt;$D190,AZ$2&lt;=EOMONTH($D190,MatCF)),MIN(AZ$77-SUM(AZ$92:AZ189),$F190-SUM($G190:AY190)),0)</f>
        <v>0</v>
      </c>
      <c r="BA190" s="203">
        <f>IF(AND(BA$2&gt;$D190,BA$2&lt;=EOMONTH($D190,MatCF)),MIN(BA$77-SUM(BA$92:BA189),$F190-SUM($G190:AZ190)),0)</f>
        <v>0</v>
      </c>
      <c r="BB190" s="203">
        <f>IF(AND(BB$2&gt;$D190,BB$2&lt;=EOMONTH($D190,MatCF)),MIN(BB$77-SUM(BB$92:BB189),$F190-SUM($G190:BA190)),0)</f>
        <v>0</v>
      </c>
      <c r="BC190" s="203">
        <f>IF(AND(BC$2&gt;$D190,BC$2&lt;=EOMONTH($D190,MatCF)),MIN(BC$77-SUM(BC$92:BC189),$F190-SUM($G190:BB190)),0)</f>
        <v>0</v>
      </c>
      <c r="BD190" s="203">
        <f>IF(AND(BD$2&gt;$D190,BD$2&lt;=EOMONTH($D190,MatCF)),MIN(BD$77-SUM(BD$92:BD189),$F190-SUM($G190:BC190)),0)</f>
        <v>0</v>
      </c>
      <c r="BE190" s="203">
        <f>IF(AND(BE$2&gt;$D190,BE$2&lt;=EOMONTH($D190,MatCF)),MIN(BE$77-SUM(BE$92:BE189),$F190-SUM($G190:BD190)),0)</f>
        <v>0</v>
      </c>
      <c r="BF190" s="203">
        <f>IF(AND(BF$2&gt;$D190,BF$2&lt;=EOMONTH($D190,MatCF)),MIN(BF$77-SUM(BF$92:BF189),$F190-SUM($G190:BE190)),0)</f>
        <v>0</v>
      </c>
      <c r="BG190" s="203">
        <f>IF(AND(BG$2&gt;$D190,BG$2&lt;=EOMONTH($D190,MatCF)),MIN(BG$77-SUM(BG$92:BG189),$F190-SUM($G190:BF190)),0)</f>
        <v>0</v>
      </c>
      <c r="BH190" s="203">
        <f>IF(AND(BH$2&gt;$D190,BH$2&lt;=EOMONTH($D190,MatCF)),MIN(BH$77-SUM(BH$92:BH189),$F190-SUM($G190:BG190)),0)</f>
        <v>0</v>
      </c>
      <c r="BI190" s="203">
        <f>IF(AND(BI$2&gt;$D190,BI$2&lt;=EOMONTH($D190,MatCF)),MIN(BI$77-SUM(BI$92:BI189),$F190-SUM($G190:BH190)),0)</f>
        <v>0</v>
      </c>
      <c r="BJ190" s="203">
        <f>IF(AND(BJ$2&gt;$D190,BJ$2&lt;=EOMONTH($D190,MatCF)),MIN(BJ$77-SUM(BJ$92:BJ189),$F190-SUM($G190:BI190)),0)</f>
        <v>0</v>
      </c>
      <c r="BK190" s="203">
        <f>IF(AND(BK$2&gt;$D190,BK$2&lt;=EOMONTH($D190,MatCF)),MIN(BK$77-SUM(BK$92:BK189),$F190-SUM($G190:BJ190)),0)</f>
        <v>0</v>
      </c>
      <c r="BL190" s="203">
        <f>IF(AND(BL$2&gt;$D190,BL$2&lt;=EOMONTH($D190,MatCF)),MIN(BL$77-SUM(BL$92:BL189),$F190-SUM($G190:BK190)),0)</f>
        <v>0</v>
      </c>
      <c r="BM190" s="203">
        <f>IF(AND(BM$2&gt;$D190,BM$2&lt;=EOMONTH($D190,MatCF)),MIN(BM$77-SUM(BM$92:BM189),$F190-SUM($G190:BL190)),0)</f>
        <v>0</v>
      </c>
      <c r="BN190" s="203">
        <f>IF(AND(BN$2&gt;$D190,BN$2&lt;=EOMONTH($D190,MatCF)),MIN(BN$77-SUM(BN$92:BN189),$F190-SUM($G190:BM190)),0)</f>
        <v>0</v>
      </c>
      <c r="BO190" s="203">
        <f>IF(AND(BO$2&gt;$D190,BO$2&lt;=EOMONTH($D190,MatCF)),MIN(BO$77-SUM(BO$92:BO189),$F190-SUM($G190:BN190)),0)</f>
        <v>0</v>
      </c>
      <c r="BP190" s="203">
        <f>IF(AND(BP$2&gt;$D190,BP$2&lt;=EOMONTH($D190,MatCF)),MIN(BP$77-SUM(BP$92:BP189),$F190-SUM($G190:BO190)),0)</f>
        <v>0</v>
      </c>
      <c r="BQ190" s="203">
        <f>IF(AND(BQ$2&gt;$D190,BQ$2&lt;=EOMONTH($D190,MatCF)),MIN(BQ$77-SUM(BQ$92:BQ189),$F190-SUM($G190:BP190)),0)</f>
        <v>0</v>
      </c>
      <c r="BR190" s="203">
        <f>IF(AND(BR$2&gt;$D190,BR$2&lt;=EOMONTH($D190,MatCF)),MIN(BR$77-SUM(BR$92:BR189),$F190-SUM($G190:BQ190)),0)</f>
        <v>0</v>
      </c>
      <c r="BS190" s="203">
        <f>IF(AND(BS$2&gt;$D190,BS$2&lt;=EOMONTH($D190,MatCF)),MIN(BS$77-SUM(BS$92:BS189),$F190-SUM($G190:BR190)),0)</f>
        <v>0</v>
      </c>
      <c r="BT190" s="203">
        <f>IF(AND(BT$2&gt;$D190,BT$2&lt;=EOMONTH($D190,MatCF)),MIN(BT$77-SUM(BT$92:BT189),$F190-SUM($G190:BS190)),0)</f>
        <v>0</v>
      </c>
      <c r="BU190" s="203">
        <f>IF(AND(BU$2&gt;$D190,BU$2&lt;=EOMONTH($D190,MatCF)),MIN(BU$77-SUM(BU$92:BU189),$F190-SUM($G190:BT190)),0)</f>
        <v>0</v>
      </c>
      <c r="BV190" s="203">
        <f>IF(AND(BV$2&gt;$D190,BV$2&lt;=EOMONTH($D190,MatCF)),MIN(BV$77-SUM(BV$92:BV189),$F190-SUM($G190:BU190)),0)</f>
        <v>0</v>
      </c>
      <c r="BW190" s="203">
        <f>IF(AND(BW$2&gt;$D190,BW$2&lt;=EOMONTH($D190,MatCF)),MIN(BW$77-SUM(BW$92:BW189),$F190-SUM($G190:BV190)),0)</f>
        <v>0</v>
      </c>
      <c r="BX190" s="203">
        <f>IF(AND(BX$2&gt;$D190,BX$2&lt;=EOMONTH($D190,MatCF)),MIN(BX$77-SUM(BX$92:BX189),$F190-SUM($G190:BW190)),0)</f>
        <v>0</v>
      </c>
      <c r="BY190" s="203">
        <f>IF(AND(BY$2&gt;$D190,BY$2&lt;=EOMONTH($D190,MatCF)),MIN(BY$77-SUM(BY$92:BY189),$F190-SUM($G190:BX190)),0)</f>
        <v>0</v>
      </c>
      <c r="BZ190" s="203">
        <f>IF(AND(BZ$2&gt;$D190,BZ$2&lt;=EOMONTH($D190,MatCF)),MIN(BZ$77-SUM(BZ$92:BZ189),$F190-SUM($G190:BY190)),0)</f>
        <v>0</v>
      </c>
      <c r="CA190" s="203">
        <f>IF(AND(CA$2&gt;$D190,CA$2&lt;=EOMONTH($D190,MatCF)),MIN(CA$77-SUM(CA$92:CA189),$F190-SUM($G190:BZ190)),0)</f>
        <v>0</v>
      </c>
      <c r="CB190" s="203">
        <f>IF(AND(CB$2&gt;$D190,CB$2&lt;=EOMONTH($D190,MatCF)),MIN(CB$77-SUM(CB$92:CB189),$F190-SUM($G190:CA190)),0)</f>
        <v>0</v>
      </c>
      <c r="CC190" s="203">
        <f>IF(AND(CC$2&gt;$D190,CC$2&lt;=EOMONTH($D190,MatCF)),MIN(CC$77-SUM(CC$92:CC189),$F190-SUM($G190:CB190)),0)</f>
        <v>0</v>
      </c>
      <c r="CD190" s="203">
        <f>IF(AND(CD$2&gt;$D190,CD$2&lt;=EOMONTH($D190,MatCF)),MIN(CD$77-SUM(CD$92:CD189),$F190-SUM($G190:CC190)),0)</f>
        <v>0</v>
      </c>
      <c r="CE190" s="203">
        <f>IF(AND(CE$2&gt;$D190,CE$2&lt;=EOMONTH($D190,MatCF)),MIN(CE$77-SUM(CE$92:CE189),$F190-SUM($G190:CD190)),0)</f>
        <v>0</v>
      </c>
      <c r="CF190" s="203">
        <f>IF(AND(CF$2&gt;$D190,CF$2&lt;=EOMONTH($D190,MatCF)),MIN(CF$77-SUM(CF$92:CF189),$F190-SUM($G190:CE190)),0)</f>
        <v>0</v>
      </c>
      <c r="CG190" s="203">
        <f>IF(AND(CG$2&gt;$D190,CG$2&lt;=EOMONTH($D190,MatCF)),MIN(CG$77-SUM(CG$92:CG189),$F190-SUM($G190:CF190)),0)</f>
        <v>0</v>
      </c>
      <c r="CH190" s="203">
        <f>IF(AND(CH$2&gt;$D190,CH$2&lt;=EOMONTH($D190,MatCF)),MIN(CH$77-SUM(CH$92:CH189),$F190-SUM($G190:CG190)),0)</f>
        <v>0</v>
      </c>
      <c r="CI190" s="203">
        <f>IF(AND(CI$2&gt;$D190,CI$2&lt;=EOMONTH($D190,MatCF)),MIN(CI$77-SUM(CI$92:CI189),$F190-SUM($G190:CH190)),0)</f>
        <v>0</v>
      </c>
      <c r="CJ190" s="203">
        <f>IF(AND(CJ$2&gt;$D190,CJ$2&lt;=EOMONTH($D190,MatCF)),MIN(CJ$77-SUM(CJ$92:CJ189),$F190-SUM($G190:CI190)),0)</f>
        <v>0</v>
      </c>
      <c r="CK190" s="203">
        <f>IF(AND(CK$2&gt;$D190,CK$2&lt;=EOMONTH($D190,MatCF)),MIN(CK$77-SUM(CK$92:CK189),$F190-SUM($G190:CJ190)),0)</f>
        <v>0</v>
      </c>
      <c r="CL190" s="203">
        <f>IF(AND(CL$2&gt;$D190,CL$2&lt;=EOMONTH($D190,MatCF)),MIN(CL$77-SUM(CL$92:CL189),$F190-SUM($G190:CK190)),0)</f>
        <v>0</v>
      </c>
      <c r="CM190" s="203">
        <f>IF(AND(CM$2&gt;$D190,CM$2&lt;=EOMONTH($D190,MatCF)),MIN(CM$77-SUM(CM$92:CM189),$F190-SUM($G190:CL190)),0)</f>
        <v>0</v>
      </c>
      <c r="CN190" s="203">
        <f>IF(AND(CN$2&gt;$D190,CN$2&lt;=EOMONTH($D190,MatCF)),MIN(CN$77-SUM(CN$92:CN189),$F190-SUM($G190:CM190)),0)</f>
        <v>0</v>
      </c>
      <c r="CO190" s="203">
        <f>IF(AND(CO$2&gt;$D190,CO$2&lt;=EOMONTH($D190,MatCF)),MIN(CO$77-SUM(CO$92:CO189),$F190-SUM($G190:CN190)),0)</f>
        <v>0</v>
      </c>
      <c r="CP190" s="203">
        <f>IF(AND(CP$2&gt;$D190,CP$2&lt;=EOMONTH($D190,MatCF)),MIN(CP$77-SUM(CP$92:CP189),$F190-SUM($G190:CO190)),0)</f>
        <v>0</v>
      </c>
      <c r="CQ190" s="203">
        <f>IF(AND(CQ$2&gt;$D190,CQ$2&lt;=EOMONTH($D190,MatCF)),MIN(CQ$77-SUM(CQ$92:CQ189),$F190-SUM($G190:CP190)),0)</f>
        <v>0</v>
      </c>
      <c r="CR190" s="203">
        <f>IF(AND(CR$2&gt;$D190,CR$2&lt;=EOMONTH($D190,MatCF)),MIN(CR$77-SUM(CR$92:CR189),$F190-SUM($G190:CQ190)),0)</f>
        <v>0</v>
      </c>
      <c r="CS190" s="203">
        <f>IF(AND(CS$2&gt;$D190,CS$2&lt;=EOMONTH($D190,MatCF)),MIN(CS$77-SUM(CS$92:CS189),$F190-SUM($G190:CR190)),0)</f>
        <v>0</v>
      </c>
      <c r="CT190" s="203">
        <f>IF(AND(CT$2&gt;$D190,CT$2&lt;=EOMONTH($D190,MatCF)),MIN(CT$77-SUM(CT$92:CT189),$F190-SUM($G190:CS190)),0)</f>
        <v>0</v>
      </c>
      <c r="CU190" s="203">
        <f>IF(AND(CU$2&gt;$D190,CU$2&lt;=EOMONTH($D190,MatCF)),MIN(CU$77-SUM(CU$92:CU189),$F190-SUM($G190:CT190)),0)</f>
        <v>0</v>
      </c>
      <c r="CV190" s="203">
        <f>IF(AND(CV$2&gt;$D190,CV$2&lt;=EOMONTH($D190,MatCF)),MIN(CV$77-SUM(CV$92:CV189),$F190-SUM($G190:CU190)),0)</f>
        <v>0</v>
      </c>
      <c r="CW190" s="203">
        <f>IF(AND(CW$2&gt;$D190,CW$2&lt;=EOMONTH($D190,MatCF)),MIN(CW$77-SUM(CW$92:CW189),$F190-SUM($G190:CV190)),0)</f>
        <v>0</v>
      </c>
      <c r="CX190" s="203">
        <f>IF(AND(CX$2&gt;$D190,CX$2&lt;=EOMONTH($D190,MatCF)),MIN(CX$77-SUM(CX$92:CX189),$F190-SUM($G190:CW190)),0)</f>
        <v>0</v>
      </c>
      <c r="CY190" s="203">
        <f>IF(AND(CY$2&gt;$D190,CY$2&lt;=EOMONTH($D190,MatCF)),MIN(CY$77-SUM(CY$92:CY189),$F190-SUM($G190:CX190)),0)</f>
        <v>0</v>
      </c>
      <c r="CZ190" s="203">
        <f>IF(AND(CZ$2&gt;$D190,CZ$2&lt;=EOMONTH($D190,MatCF)),MIN(CZ$77-SUM(CZ$92:CZ189),$F190-SUM($G190:CY190)),0)</f>
        <v>0</v>
      </c>
      <c r="DA190" s="203">
        <f>IF(AND(DA$2&gt;$D190,DA$2&lt;=EOMONTH($D190,MatCF)),MIN(DA$77-SUM(DA$92:DA189),$F190-SUM($G190:CZ190)),0)</f>
        <v>0</v>
      </c>
      <c r="DB190" s="203">
        <f ca="1">IF(AND(DB$2&gt;$D190,DB$2&lt;=EOMONTH($D190,MatCF)),MIN(DB$77-SUM(DB$92:DB189),$F190-SUM($G190:DA190)),0)</f>
        <v>0</v>
      </c>
      <c r="DC190" s="203">
        <f ca="1">IF(AND(DC$2&gt;$D190,DC$2&lt;=EOMONTH($D190,MatCF)),MIN(DC$77-SUM(DC$92:DC189),$F190-SUM($G190:DB190)),0)</f>
        <v>0</v>
      </c>
      <c r="DD190" s="203">
        <f ca="1">IF(AND(DD$2&gt;$D190,DD$2&lt;=EOMONTH($D190,MatCF)),MIN(DD$77-SUM(DD$92:DD189),$F190-SUM($G190:DC190)),0)</f>
        <v>0</v>
      </c>
      <c r="DE190" s="203">
        <f ca="1">IF(AND(DE$2&gt;$D190,DE$2&lt;=EOMONTH($D190,MatCF)),MIN(DE$77-SUM(DE$92:DE189),$F190-SUM($G190:DD190)),0)</f>
        <v>0</v>
      </c>
      <c r="DF190" s="203">
        <f ca="1">IF(AND(DF$2&gt;$D190,DF$2&lt;=EOMONTH($D190,MatCF)),MIN(DF$77-SUM(DF$92:DF189),$F190-SUM($G190:DE190)),0)</f>
        <v>0</v>
      </c>
      <c r="DG190" s="203">
        <f ca="1">IF(AND(DG$2&gt;$D190,DG$2&lt;=EOMONTH($D190,MatCF)),MIN(DG$77-SUM(DG$92:DG189),$F190-SUM($G190:DF190)),0)</f>
        <v>0</v>
      </c>
      <c r="DH190" s="203">
        <f ca="1">IF(AND(DH$2&gt;$D190,DH$2&lt;=EOMONTH($D190,MatCF)),MIN(DH$77-SUM(DH$92:DH189),$F190-SUM($G190:DG190)),0)</f>
        <v>0</v>
      </c>
      <c r="DI190" s="203">
        <f ca="1">IF(AND(DI$2&gt;$D190,DI$2&lt;=EOMONTH($D190,MatCF)),MIN(DI$77-SUM(DI$92:DI189),$F190-SUM($G190:DH190)),0)</f>
        <v>0</v>
      </c>
      <c r="DJ190" s="203">
        <f ca="1">IF(AND(DJ$2&gt;$D190,DJ$2&lt;=EOMONTH($D190,MatCF)),MIN(DJ$77-SUM(DJ$92:DJ189),$F190-SUM($G190:DI190)),0)</f>
        <v>0</v>
      </c>
      <c r="DK190" s="203">
        <f ca="1">IF(AND(DK$2&gt;$D190,DK$2&lt;=EOMONTH($D190,MatCF)),MIN(DK$77-SUM(DK$92:DK189),$F190-SUM($G190:DJ190)),0)</f>
        <v>0</v>
      </c>
      <c r="DL190" s="203">
        <f ca="1">IF(AND(DL$2&gt;$D190,DL$2&lt;=EOMONTH($D190,MatCF)),MIN(DL$77-SUM(DL$92:DL189),$F190-SUM($G190:DK190)),0)</f>
        <v>0</v>
      </c>
      <c r="DM190" s="203">
        <f ca="1">IF(AND(DM$2&gt;$D190,DM$2&lt;=EOMONTH($D190,MatCF)),MIN(DM$77-SUM(DM$92:DM189),$F190-SUM($G190:DL190)),0)</f>
        <v>0</v>
      </c>
      <c r="DN190" s="203">
        <f ca="1">IF(AND(DN$2&gt;$D190,DN$2&lt;=EOMONTH($D190,MatCF)),MIN(DN$77-SUM(DN$92:DN189),$F190-SUM($G190:DM190)),0)</f>
        <v>0</v>
      </c>
      <c r="DO190" s="203">
        <f ca="1">IF(AND(DO$2&gt;$D190,DO$2&lt;=EOMONTH($D190,MatCF)),MIN(DO$77-SUM(DO$92:DO189),$F190-SUM($G190:DN190)),0)</f>
        <v>0</v>
      </c>
      <c r="DP190" s="203">
        <f ca="1">IF(AND(DP$2&gt;$D190,DP$2&lt;=EOMONTH($D190,MatCF)),MIN(DP$77-SUM(DP$92:DP189),$F190-SUM($G190:DO190)),0)</f>
        <v>0</v>
      </c>
      <c r="DQ190" s="203">
        <f ca="1">IF(AND(DQ$2&gt;$D190,DQ$2&lt;=EOMONTH($D190,MatCF)),MIN(DQ$77-SUM(DQ$92:DQ189),$F190-SUM($G190:DP190)),0)</f>
        <v>0</v>
      </c>
      <c r="DR190" s="203">
        <f ca="1">IF(AND(DR$2&gt;$D190,DR$2&lt;=EOMONTH($D190,MatCF)),MIN(DR$77-SUM(DR$92:DR189),$F190-SUM($G190:DQ190)),0)</f>
        <v>0</v>
      </c>
      <c r="DS190" s="203">
        <f ca="1">IF(AND(DS$2&gt;$D190,DS$2&lt;=EOMONTH($D190,MatCF)),MIN(DS$77-SUM(DS$92:DS189),$F190-SUM($G190:DR190)),0)</f>
        <v>0</v>
      </c>
    </row>
    <row r="191" spans="1:123" ht="12.5" x14ac:dyDescent="0.25">
      <c r="A191" s="171">
        <f t="shared" si="682"/>
        <v>99</v>
      </c>
      <c r="B191" s="171"/>
      <c r="C191" s="171"/>
      <c r="D191" s="226">
        <v>52962</v>
      </c>
      <c r="E191" s="171"/>
      <c r="F191" s="203">
        <f ca="1"/>
        <v>0</v>
      </c>
      <c r="G191" s="171"/>
      <c r="H191" s="203">
        <f>IF(AND(H$2&gt;$D191,H$2&lt;=EOMONTH($D191,MatCF)),MIN(H$77-SUM(H$92:H190),$F191-SUM(G191:$G191)),0)</f>
        <v>0</v>
      </c>
      <c r="I191" s="203">
        <f>IF(AND(I$2&gt;$D191,I$2&lt;=EOMONTH($D191,MatCF)),MIN(I$77-SUM(I$92:I190),$F191-SUM($G191:H191)),0)</f>
        <v>0</v>
      </c>
      <c r="J191" s="203">
        <f>IF(AND(J$2&gt;$D191,J$2&lt;=EOMONTH($D191,MatCF)),MIN(J$77-SUM(J$92:J190),$F191-SUM($G191:I191)),0)</f>
        <v>0</v>
      </c>
      <c r="K191" s="203">
        <f>IF(AND(K$2&gt;$D191,K$2&lt;=EOMONTH($D191,MatCF)),MIN(K$77-SUM(K$92:K190),$F191-SUM($G191:J191)),0)</f>
        <v>0</v>
      </c>
      <c r="L191" s="203">
        <f>IF(AND(L$2&gt;$D191,L$2&lt;=EOMONTH($D191,MatCF)),MIN(L$77-SUM(L$92:L190),$F191-SUM($G191:K191)),0)</f>
        <v>0</v>
      </c>
      <c r="M191" s="203">
        <f>IF(AND(M$2&gt;$D191,M$2&lt;=EOMONTH($D191,MatCF)),MIN(M$77-SUM(M$92:M190),$F191-SUM($G191:L191)),0)</f>
        <v>0</v>
      </c>
      <c r="N191" s="203">
        <f>IF(AND(N$2&gt;$D191,N$2&lt;=EOMONTH($D191,MatCF)),MIN(N$77-SUM(N$92:N190),$F191-SUM($G191:M191)),0)</f>
        <v>0</v>
      </c>
      <c r="O191" s="203">
        <f>IF(AND(O$2&gt;$D191,O$2&lt;=EOMONTH($D191,MatCF)),MIN(O$77-SUM(O$92:O190),$F191-SUM($G191:N191)),0)</f>
        <v>0</v>
      </c>
      <c r="P191" s="203">
        <f>IF(AND(P$2&gt;$D191,P$2&lt;=EOMONTH($D191,MatCF)),MIN(P$77-SUM(P$92:P190),$F191-SUM($G191:O191)),0)</f>
        <v>0</v>
      </c>
      <c r="Q191" s="203">
        <f>IF(AND(Q$2&gt;$D191,Q$2&lt;=EOMONTH($D191,MatCF)),MIN(Q$77-SUM(Q$92:Q190),$F191-SUM($G191:P191)),0)</f>
        <v>0</v>
      </c>
      <c r="R191" s="203">
        <f>IF(AND(R$2&gt;$D191,R$2&lt;=EOMONTH($D191,MatCF)),MIN(R$77-SUM(R$92:R190),$F191-SUM($G191:Q191)),0)</f>
        <v>0</v>
      </c>
      <c r="S191" s="203">
        <f>IF(AND(S$2&gt;$D191,S$2&lt;=EOMONTH($D191,MatCF)),MIN(S$77-SUM(S$92:S190),$F191-SUM($G191:R191)),0)</f>
        <v>0</v>
      </c>
      <c r="T191" s="203">
        <f>IF(AND(T$2&gt;$D191,T$2&lt;=EOMONTH($D191,MatCF)),MIN(T$77-SUM(T$92:T190),$F191-SUM($G191:S191)),0)</f>
        <v>0</v>
      </c>
      <c r="U191" s="203">
        <f>IF(AND(U$2&gt;$D191,U$2&lt;=EOMONTH($D191,MatCF)),MIN(U$77-SUM(U$92:U190),$F191-SUM($G191:T191)),0)</f>
        <v>0</v>
      </c>
      <c r="V191" s="203">
        <f>IF(AND(V$2&gt;$D191,V$2&lt;=EOMONTH($D191,MatCF)),MIN(V$77-SUM(V$92:V190),$F191-SUM($G191:U191)),0)</f>
        <v>0</v>
      </c>
      <c r="W191" s="203">
        <f>IF(AND(W$2&gt;$D191,W$2&lt;=EOMONTH($D191,MatCF)),MIN(W$77-SUM(W$92:W190),$F191-SUM($G191:V191)),0)</f>
        <v>0</v>
      </c>
      <c r="X191" s="203">
        <f>IF(AND(X$2&gt;$D191,X$2&lt;=EOMONTH($D191,MatCF)),MIN(X$77-SUM(X$92:X190),$F191-SUM($G191:W191)),0)</f>
        <v>0</v>
      </c>
      <c r="Y191" s="203">
        <f>IF(AND(Y$2&gt;$D191,Y$2&lt;=EOMONTH($D191,MatCF)),MIN(Y$77-SUM(Y$92:Y190),$F191-SUM($G191:X191)),0)</f>
        <v>0</v>
      </c>
      <c r="Z191" s="203">
        <f>IF(AND(Z$2&gt;$D191,Z$2&lt;=EOMONTH($D191,MatCF)),MIN(Z$77-SUM(Z$92:Z190),$F191-SUM($G191:Y191)),0)</f>
        <v>0</v>
      </c>
      <c r="AA191" s="203">
        <f>IF(AND(AA$2&gt;$D191,AA$2&lt;=EOMONTH($D191,MatCF)),MIN(AA$77-SUM(AA$92:AA190),$F191-SUM($G191:Z191)),0)</f>
        <v>0</v>
      </c>
      <c r="AB191" s="203">
        <f>IF(AND(AB$2&gt;$D191,AB$2&lt;=EOMONTH($D191,MatCF)),MIN(AB$77-SUM(AB$92:AB190),$F191-SUM($G191:AA191)),0)</f>
        <v>0</v>
      </c>
      <c r="AC191" s="203">
        <f>IF(AND(AC$2&gt;$D191,AC$2&lt;=EOMONTH($D191,MatCF)),MIN(AC$77-SUM(AC$92:AC190),$F191-SUM($G191:AB191)),0)</f>
        <v>0</v>
      </c>
      <c r="AD191" s="203">
        <f>IF(AND(AD$2&gt;$D191,AD$2&lt;=EOMONTH($D191,MatCF)),MIN(AD$77-SUM(AD$92:AD190),$F191-SUM($G191:AC191)),0)</f>
        <v>0</v>
      </c>
      <c r="AE191" s="203">
        <f>IF(AND(AE$2&gt;$D191,AE$2&lt;=EOMONTH($D191,MatCF)),MIN(AE$77-SUM(AE$92:AE190),$F191-SUM($G191:AD191)),0)</f>
        <v>0</v>
      </c>
      <c r="AF191" s="203">
        <f>IF(AND(AF$2&gt;$D191,AF$2&lt;=EOMONTH($D191,MatCF)),MIN(AF$77-SUM(AF$92:AF190),$F191-SUM($G191:AE191)),0)</f>
        <v>0</v>
      </c>
      <c r="AG191" s="203">
        <f>IF(AND(AG$2&gt;$D191,AG$2&lt;=EOMONTH($D191,MatCF)),MIN(AG$77-SUM(AG$92:AG190),$F191-SUM($G191:AF191)),0)</f>
        <v>0</v>
      </c>
      <c r="AH191" s="203">
        <f>IF(AND(AH$2&gt;$D191,AH$2&lt;=EOMONTH($D191,MatCF)),MIN(AH$77-SUM(AH$92:AH190),$F191-SUM($G191:AG191)),0)</f>
        <v>0</v>
      </c>
      <c r="AI191" s="203">
        <f>IF(AND(AI$2&gt;$D191,AI$2&lt;=EOMONTH($D191,MatCF)),MIN(AI$77-SUM(AI$92:AI190),$F191-SUM($G191:AH191)),0)</f>
        <v>0</v>
      </c>
      <c r="AJ191" s="203">
        <f>IF(AND(AJ$2&gt;$D191,AJ$2&lt;=EOMONTH($D191,MatCF)),MIN(AJ$77-SUM(AJ$92:AJ190),$F191-SUM($G191:AI191)),0)</f>
        <v>0</v>
      </c>
      <c r="AK191" s="203">
        <f>IF(AND(AK$2&gt;$D191,AK$2&lt;=EOMONTH($D191,MatCF)),MIN(AK$77-SUM(AK$92:AK190),$F191-SUM($G191:AJ191)),0)</f>
        <v>0</v>
      </c>
      <c r="AL191" s="203">
        <f>IF(AND(AL$2&gt;$D191,AL$2&lt;=EOMONTH($D191,MatCF)),MIN(AL$77-SUM(AL$92:AL190),$F191-SUM($G191:AK191)),0)</f>
        <v>0</v>
      </c>
      <c r="AM191" s="203">
        <f>IF(AND(AM$2&gt;$D191,AM$2&lt;=EOMONTH($D191,MatCF)),MIN(AM$77-SUM(AM$92:AM190),$F191-SUM($G191:AL191)),0)</f>
        <v>0</v>
      </c>
      <c r="AN191" s="203">
        <f>IF(AND(AN$2&gt;$D191,AN$2&lt;=EOMONTH($D191,MatCF)),MIN(AN$77-SUM(AN$92:AN190),$F191-SUM($G191:AM191)),0)</f>
        <v>0</v>
      </c>
      <c r="AO191" s="203">
        <f>IF(AND(AO$2&gt;$D191,AO$2&lt;=EOMONTH($D191,MatCF)),MIN(AO$77-SUM(AO$92:AO190),$F191-SUM($G191:AN191)),0)</f>
        <v>0</v>
      </c>
      <c r="AP191" s="203">
        <f>IF(AND(AP$2&gt;$D191,AP$2&lt;=EOMONTH($D191,MatCF)),MIN(AP$77-SUM(AP$92:AP190),$F191-SUM($G191:AO191)),0)</f>
        <v>0</v>
      </c>
      <c r="AQ191" s="203">
        <f>IF(AND(AQ$2&gt;$D191,AQ$2&lt;=EOMONTH($D191,MatCF)),MIN(AQ$77-SUM(AQ$92:AQ190),$F191-SUM($G191:AP191)),0)</f>
        <v>0</v>
      </c>
      <c r="AR191" s="203">
        <f>IF(AND(AR$2&gt;$D191,AR$2&lt;=EOMONTH($D191,MatCF)),MIN(AR$77-SUM(AR$92:AR190),$F191-SUM($G191:AQ191)),0)</f>
        <v>0</v>
      </c>
      <c r="AS191" s="203">
        <f>IF(AND(AS$2&gt;$D191,AS$2&lt;=EOMONTH($D191,MatCF)),MIN(AS$77-SUM(AS$92:AS190),$F191-SUM($G191:AR191)),0)</f>
        <v>0</v>
      </c>
      <c r="AT191" s="203">
        <f>IF(AND(AT$2&gt;$D191,AT$2&lt;=EOMONTH($D191,MatCF)),MIN(AT$77-SUM(AT$92:AT190),$F191-SUM($G191:AS191)),0)</f>
        <v>0</v>
      </c>
      <c r="AU191" s="203">
        <f>IF(AND(AU$2&gt;$D191,AU$2&lt;=EOMONTH($D191,MatCF)),MIN(AU$77-SUM(AU$92:AU190),$F191-SUM($G191:AT191)),0)</f>
        <v>0</v>
      </c>
      <c r="AV191" s="203">
        <f>IF(AND(AV$2&gt;$D191,AV$2&lt;=EOMONTH($D191,MatCF)),MIN(AV$77-SUM(AV$92:AV190),$F191-SUM($G191:AU191)),0)</f>
        <v>0</v>
      </c>
      <c r="AW191" s="203">
        <f>IF(AND(AW$2&gt;$D191,AW$2&lt;=EOMONTH($D191,MatCF)),MIN(AW$77-SUM(AW$92:AW190),$F191-SUM($G191:AV191)),0)</f>
        <v>0</v>
      </c>
      <c r="AX191" s="203">
        <f>IF(AND(AX$2&gt;$D191,AX$2&lt;=EOMONTH($D191,MatCF)),MIN(AX$77-SUM(AX$92:AX190),$F191-SUM($G191:AW191)),0)</f>
        <v>0</v>
      </c>
      <c r="AY191" s="203">
        <f>IF(AND(AY$2&gt;$D191,AY$2&lt;=EOMONTH($D191,MatCF)),MIN(AY$77-SUM(AY$92:AY190),$F191-SUM($G191:AX191)),0)</f>
        <v>0</v>
      </c>
      <c r="AZ191" s="203">
        <f>IF(AND(AZ$2&gt;$D191,AZ$2&lt;=EOMONTH($D191,MatCF)),MIN(AZ$77-SUM(AZ$92:AZ190),$F191-SUM($G191:AY191)),0)</f>
        <v>0</v>
      </c>
      <c r="BA191" s="203">
        <f>IF(AND(BA$2&gt;$D191,BA$2&lt;=EOMONTH($D191,MatCF)),MIN(BA$77-SUM(BA$92:BA190),$F191-SUM($G191:AZ191)),0)</f>
        <v>0</v>
      </c>
      <c r="BB191" s="203">
        <f>IF(AND(BB$2&gt;$D191,BB$2&lt;=EOMONTH($D191,MatCF)),MIN(BB$77-SUM(BB$92:BB190),$F191-SUM($G191:BA191)),0)</f>
        <v>0</v>
      </c>
      <c r="BC191" s="203">
        <f>IF(AND(BC$2&gt;$D191,BC$2&lt;=EOMONTH($D191,MatCF)),MIN(BC$77-SUM(BC$92:BC190),$F191-SUM($G191:BB191)),0)</f>
        <v>0</v>
      </c>
      <c r="BD191" s="203">
        <f>IF(AND(BD$2&gt;$D191,BD$2&lt;=EOMONTH($D191,MatCF)),MIN(BD$77-SUM(BD$92:BD190),$F191-SUM($G191:BC191)),0)</f>
        <v>0</v>
      </c>
      <c r="BE191" s="203">
        <f>IF(AND(BE$2&gt;$D191,BE$2&lt;=EOMONTH($D191,MatCF)),MIN(BE$77-SUM(BE$92:BE190),$F191-SUM($G191:BD191)),0)</f>
        <v>0</v>
      </c>
      <c r="BF191" s="203">
        <f>IF(AND(BF$2&gt;$D191,BF$2&lt;=EOMONTH($D191,MatCF)),MIN(BF$77-SUM(BF$92:BF190),$F191-SUM($G191:BE191)),0)</f>
        <v>0</v>
      </c>
      <c r="BG191" s="203">
        <f>IF(AND(BG$2&gt;$D191,BG$2&lt;=EOMONTH($D191,MatCF)),MIN(BG$77-SUM(BG$92:BG190),$F191-SUM($G191:BF191)),0)</f>
        <v>0</v>
      </c>
      <c r="BH191" s="203">
        <f>IF(AND(BH$2&gt;$D191,BH$2&lt;=EOMONTH($D191,MatCF)),MIN(BH$77-SUM(BH$92:BH190),$F191-SUM($G191:BG191)),0)</f>
        <v>0</v>
      </c>
      <c r="BI191" s="203">
        <f>IF(AND(BI$2&gt;$D191,BI$2&lt;=EOMONTH($D191,MatCF)),MIN(BI$77-SUM(BI$92:BI190),$F191-SUM($G191:BH191)),0)</f>
        <v>0</v>
      </c>
      <c r="BJ191" s="203">
        <f>IF(AND(BJ$2&gt;$D191,BJ$2&lt;=EOMONTH($D191,MatCF)),MIN(BJ$77-SUM(BJ$92:BJ190),$F191-SUM($G191:BI191)),0)</f>
        <v>0</v>
      </c>
      <c r="BK191" s="203">
        <f>IF(AND(BK$2&gt;$D191,BK$2&lt;=EOMONTH($D191,MatCF)),MIN(BK$77-SUM(BK$92:BK190),$F191-SUM($G191:BJ191)),0)</f>
        <v>0</v>
      </c>
      <c r="BL191" s="203">
        <f>IF(AND(BL$2&gt;$D191,BL$2&lt;=EOMONTH($D191,MatCF)),MIN(BL$77-SUM(BL$92:BL190),$F191-SUM($G191:BK191)),0)</f>
        <v>0</v>
      </c>
      <c r="BM191" s="203">
        <f>IF(AND(BM$2&gt;$D191,BM$2&lt;=EOMONTH($D191,MatCF)),MIN(BM$77-SUM(BM$92:BM190),$F191-SUM($G191:BL191)),0)</f>
        <v>0</v>
      </c>
      <c r="BN191" s="203">
        <f>IF(AND(BN$2&gt;$D191,BN$2&lt;=EOMONTH($D191,MatCF)),MIN(BN$77-SUM(BN$92:BN190),$F191-SUM($G191:BM191)),0)</f>
        <v>0</v>
      </c>
      <c r="BO191" s="203">
        <f>IF(AND(BO$2&gt;$D191,BO$2&lt;=EOMONTH($D191,MatCF)),MIN(BO$77-SUM(BO$92:BO190),$F191-SUM($G191:BN191)),0)</f>
        <v>0</v>
      </c>
      <c r="BP191" s="203">
        <f>IF(AND(BP$2&gt;$D191,BP$2&lt;=EOMONTH($D191,MatCF)),MIN(BP$77-SUM(BP$92:BP190),$F191-SUM($G191:BO191)),0)</f>
        <v>0</v>
      </c>
      <c r="BQ191" s="203">
        <f>IF(AND(BQ$2&gt;$D191,BQ$2&lt;=EOMONTH($D191,MatCF)),MIN(BQ$77-SUM(BQ$92:BQ190),$F191-SUM($G191:BP191)),0)</f>
        <v>0</v>
      </c>
      <c r="BR191" s="203">
        <f>IF(AND(BR$2&gt;$D191,BR$2&lt;=EOMONTH($D191,MatCF)),MIN(BR$77-SUM(BR$92:BR190),$F191-SUM($G191:BQ191)),0)</f>
        <v>0</v>
      </c>
      <c r="BS191" s="203">
        <f>IF(AND(BS$2&gt;$D191,BS$2&lt;=EOMONTH($D191,MatCF)),MIN(BS$77-SUM(BS$92:BS190),$F191-SUM($G191:BR191)),0)</f>
        <v>0</v>
      </c>
      <c r="BT191" s="203">
        <f>IF(AND(BT$2&gt;$D191,BT$2&lt;=EOMONTH($D191,MatCF)),MIN(BT$77-SUM(BT$92:BT190),$F191-SUM($G191:BS191)),0)</f>
        <v>0</v>
      </c>
      <c r="BU191" s="203">
        <f>IF(AND(BU$2&gt;$D191,BU$2&lt;=EOMONTH($D191,MatCF)),MIN(BU$77-SUM(BU$92:BU190),$F191-SUM($G191:BT191)),0)</f>
        <v>0</v>
      </c>
      <c r="BV191" s="203">
        <f>IF(AND(BV$2&gt;$D191,BV$2&lt;=EOMONTH($D191,MatCF)),MIN(BV$77-SUM(BV$92:BV190),$F191-SUM($G191:BU191)),0)</f>
        <v>0</v>
      </c>
      <c r="BW191" s="203">
        <f>IF(AND(BW$2&gt;$D191,BW$2&lt;=EOMONTH($D191,MatCF)),MIN(BW$77-SUM(BW$92:BW190),$F191-SUM($G191:BV191)),0)</f>
        <v>0</v>
      </c>
      <c r="BX191" s="203">
        <f>IF(AND(BX$2&gt;$D191,BX$2&lt;=EOMONTH($D191,MatCF)),MIN(BX$77-SUM(BX$92:BX190),$F191-SUM($G191:BW191)),0)</f>
        <v>0</v>
      </c>
      <c r="BY191" s="203">
        <f>IF(AND(BY$2&gt;$D191,BY$2&lt;=EOMONTH($D191,MatCF)),MIN(BY$77-SUM(BY$92:BY190),$F191-SUM($G191:BX191)),0)</f>
        <v>0</v>
      </c>
      <c r="BZ191" s="203">
        <f>IF(AND(BZ$2&gt;$D191,BZ$2&lt;=EOMONTH($D191,MatCF)),MIN(BZ$77-SUM(BZ$92:BZ190),$F191-SUM($G191:BY191)),0)</f>
        <v>0</v>
      </c>
      <c r="CA191" s="203">
        <f>IF(AND(CA$2&gt;$D191,CA$2&lt;=EOMONTH($D191,MatCF)),MIN(CA$77-SUM(CA$92:CA190),$F191-SUM($G191:BZ191)),0)</f>
        <v>0</v>
      </c>
      <c r="CB191" s="203">
        <f>IF(AND(CB$2&gt;$D191,CB$2&lt;=EOMONTH($D191,MatCF)),MIN(CB$77-SUM(CB$92:CB190),$F191-SUM($G191:CA191)),0)</f>
        <v>0</v>
      </c>
      <c r="CC191" s="203">
        <f>IF(AND(CC$2&gt;$D191,CC$2&lt;=EOMONTH($D191,MatCF)),MIN(CC$77-SUM(CC$92:CC190),$F191-SUM($G191:CB191)),0)</f>
        <v>0</v>
      </c>
      <c r="CD191" s="203">
        <f>IF(AND(CD$2&gt;$D191,CD$2&lt;=EOMONTH($D191,MatCF)),MIN(CD$77-SUM(CD$92:CD190),$F191-SUM($G191:CC191)),0)</f>
        <v>0</v>
      </c>
      <c r="CE191" s="203">
        <f>IF(AND(CE$2&gt;$D191,CE$2&lt;=EOMONTH($D191,MatCF)),MIN(CE$77-SUM(CE$92:CE190),$F191-SUM($G191:CD191)),0)</f>
        <v>0</v>
      </c>
      <c r="CF191" s="203">
        <f>IF(AND(CF$2&gt;$D191,CF$2&lt;=EOMONTH($D191,MatCF)),MIN(CF$77-SUM(CF$92:CF190),$F191-SUM($G191:CE191)),0)</f>
        <v>0</v>
      </c>
      <c r="CG191" s="203">
        <f>IF(AND(CG$2&gt;$D191,CG$2&lt;=EOMONTH($D191,MatCF)),MIN(CG$77-SUM(CG$92:CG190),$F191-SUM($G191:CF191)),0)</f>
        <v>0</v>
      </c>
      <c r="CH191" s="203">
        <f>IF(AND(CH$2&gt;$D191,CH$2&lt;=EOMONTH($D191,MatCF)),MIN(CH$77-SUM(CH$92:CH190),$F191-SUM($G191:CG191)),0)</f>
        <v>0</v>
      </c>
      <c r="CI191" s="203">
        <f>IF(AND(CI$2&gt;$D191,CI$2&lt;=EOMONTH($D191,MatCF)),MIN(CI$77-SUM(CI$92:CI190),$F191-SUM($G191:CH191)),0)</f>
        <v>0</v>
      </c>
      <c r="CJ191" s="203">
        <f>IF(AND(CJ$2&gt;$D191,CJ$2&lt;=EOMONTH($D191,MatCF)),MIN(CJ$77-SUM(CJ$92:CJ190),$F191-SUM($G191:CI191)),0)</f>
        <v>0</v>
      </c>
      <c r="CK191" s="203">
        <f>IF(AND(CK$2&gt;$D191,CK$2&lt;=EOMONTH($D191,MatCF)),MIN(CK$77-SUM(CK$92:CK190),$F191-SUM($G191:CJ191)),0)</f>
        <v>0</v>
      </c>
      <c r="CL191" s="203">
        <f>IF(AND(CL$2&gt;$D191,CL$2&lt;=EOMONTH($D191,MatCF)),MIN(CL$77-SUM(CL$92:CL190),$F191-SUM($G191:CK191)),0)</f>
        <v>0</v>
      </c>
      <c r="CM191" s="203">
        <f>IF(AND(CM$2&gt;$D191,CM$2&lt;=EOMONTH($D191,MatCF)),MIN(CM$77-SUM(CM$92:CM190),$F191-SUM($G191:CL191)),0)</f>
        <v>0</v>
      </c>
      <c r="CN191" s="203">
        <f>IF(AND(CN$2&gt;$D191,CN$2&lt;=EOMONTH($D191,MatCF)),MIN(CN$77-SUM(CN$92:CN190),$F191-SUM($G191:CM191)),0)</f>
        <v>0</v>
      </c>
      <c r="CO191" s="203">
        <f>IF(AND(CO$2&gt;$D191,CO$2&lt;=EOMONTH($D191,MatCF)),MIN(CO$77-SUM(CO$92:CO190),$F191-SUM($G191:CN191)),0)</f>
        <v>0</v>
      </c>
      <c r="CP191" s="203">
        <f>IF(AND(CP$2&gt;$D191,CP$2&lt;=EOMONTH($D191,MatCF)),MIN(CP$77-SUM(CP$92:CP190),$F191-SUM($G191:CO191)),0)</f>
        <v>0</v>
      </c>
      <c r="CQ191" s="203">
        <f>IF(AND(CQ$2&gt;$D191,CQ$2&lt;=EOMONTH($D191,MatCF)),MIN(CQ$77-SUM(CQ$92:CQ190),$F191-SUM($G191:CP191)),0)</f>
        <v>0</v>
      </c>
      <c r="CR191" s="203">
        <f>IF(AND(CR$2&gt;$D191,CR$2&lt;=EOMONTH($D191,MatCF)),MIN(CR$77-SUM(CR$92:CR190),$F191-SUM($G191:CQ191)),0)</f>
        <v>0</v>
      </c>
      <c r="CS191" s="203">
        <f>IF(AND(CS$2&gt;$D191,CS$2&lt;=EOMONTH($D191,MatCF)),MIN(CS$77-SUM(CS$92:CS190),$F191-SUM($G191:CR191)),0)</f>
        <v>0</v>
      </c>
      <c r="CT191" s="203">
        <f>IF(AND(CT$2&gt;$D191,CT$2&lt;=EOMONTH($D191,MatCF)),MIN(CT$77-SUM(CT$92:CT190),$F191-SUM($G191:CS191)),0)</f>
        <v>0</v>
      </c>
      <c r="CU191" s="203">
        <f>IF(AND(CU$2&gt;$D191,CU$2&lt;=EOMONTH($D191,MatCF)),MIN(CU$77-SUM(CU$92:CU190),$F191-SUM($G191:CT191)),0)</f>
        <v>0</v>
      </c>
      <c r="CV191" s="203">
        <f>IF(AND(CV$2&gt;$D191,CV$2&lt;=EOMONTH($D191,MatCF)),MIN(CV$77-SUM(CV$92:CV190),$F191-SUM($G191:CU191)),0)</f>
        <v>0</v>
      </c>
      <c r="CW191" s="203">
        <f>IF(AND(CW$2&gt;$D191,CW$2&lt;=EOMONTH($D191,MatCF)),MIN(CW$77-SUM(CW$92:CW190),$F191-SUM($G191:CV191)),0)</f>
        <v>0</v>
      </c>
      <c r="CX191" s="203">
        <f>IF(AND(CX$2&gt;$D191,CX$2&lt;=EOMONTH($D191,MatCF)),MIN(CX$77-SUM(CX$92:CX190),$F191-SUM($G191:CW191)),0)</f>
        <v>0</v>
      </c>
      <c r="CY191" s="203">
        <f>IF(AND(CY$2&gt;$D191,CY$2&lt;=EOMONTH($D191,MatCF)),MIN(CY$77-SUM(CY$92:CY190),$F191-SUM($G191:CX191)),0)</f>
        <v>0</v>
      </c>
      <c r="CZ191" s="203">
        <f>IF(AND(CZ$2&gt;$D191,CZ$2&lt;=EOMONTH($D191,MatCF)),MIN(CZ$77-SUM(CZ$92:CZ190),$F191-SUM($G191:CY191)),0)</f>
        <v>0</v>
      </c>
      <c r="DA191" s="203">
        <f>IF(AND(DA$2&gt;$D191,DA$2&lt;=EOMONTH($D191,MatCF)),MIN(DA$77-SUM(DA$92:DA190),$F191-SUM($G191:CZ191)),0)</f>
        <v>0</v>
      </c>
      <c r="DB191" s="203">
        <f>IF(AND(DB$2&gt;$D191,DB$2&lt;=EOMONTH($D191,MatCF)),MIN(DB$77-SUM(DB$92:DB190),$F191-SUM($G191:DA191)),0)</f>
        <v>0</v>
      </c>
      <c r="DC191" s="203">
        <f ca="1">IF(AND(DC$2&gt;$D191,DC$2&lt;=EOMONTH($D191,MatCF)),MIN(DC$77-SUM(DC$92:DC190),$F191-SUM($G191:DB191)),0)</f>
        <v>0</v>
      </c>
      <c r="DD191" s="203">
        <f ca="1">IF(AND(DD$2&gt;$D191,DD$2&lt;=EOMONTH($D191,MatCF)),MIN(DD$77-SUM(DD$92:DD190),$F191-SUM($G191:DC191)),0)</f>
        <v>0</v>
      </c>
      <c r="DE191" s="203">
        <f ca="1">IF(AND(DE$2&gt;$D191,DE$2&lt;=EOMONTH($D191,MatCF)),MIN(DE$77-SUM(DE$92:DE190),$F191-SUM($G191:DD191)),0)</f>
        <v>0</v>
      </c>
      <c r="DF191" s="203">
        <f ca="1">IF(AND(DF$2&gt;$D191,DF$2&lt;=EOMONTH($D191,MatCF)),MIN(DF$77-SUM(DF$92:DF190),$F191-SUM($G191:DE191)),0)</f>
        <v>0</v>
      </c>
      <c r="DG191" s="203">
        <f ca="1">IF(AND(DG$2&gt;$D191,DG$2&lt;=EOMONTH($D191,MatCF)),MIN(DG$77-SUM(DG$92:DG190),$F191-SUM($G191:DF191)),0)</f>
        <v>0</v>
      </c>
      <c r="DH191" s="203">
        <f ca="1">IF(AND(DH$2&gt;$D191,DH$2&lt;=EOMONTH($D191,MatCF)),MIN(DH$77-SUM(DH$92:DH190),$F191-SUM($G191:DG191)),0)</f>
        <v>0</v>
      </c>
      <c r="DI191" s="203">
        <f ca="1">IF(AND(DI$2&gt;$D191,DI$2&lt;=EOMONTH($D191,MatCF)),MIN(DI$77-SUM(DI$92:DI190),$F191-SUM($G191:DH191)),0)</f>
        <v>0</v>
      </c>
      <c r="DJ191" s="203">
        <f ca="1">IF(AND(DJ$2&gt;$D191,DJ$2&lt;=EOMONTH($D191,MatCF)),MIN(DJ$77-SUM(DJ$92:DJ190),$F191-SUM($G191:DI191)),0)</f>
        <v>0</v>
      </c>
      <c r="DK191" s="203">
        <f ca="1">IF(AND(DK$2&gt;$D191,DK$2&lt;=EOMONTH($D191,MatCF)),MIN(DK$77-SUM(DK$92:DK190),$F191-SUM($G191:DJ191)),0)</f>
        <v>0</v>
      </c>
      <c r="DL191" s="203">
        <f ca="1">IF(AND(DL$2&gt;$D191,DL$2&lt;=EOMONTH($D191,MatCF)),MIN(DL$77-SUM(DL$92:DL190),$F191-SUM($G191:DK191)),0)</f>
        <v>0</v>
      </c>
      <c r="DM191" s="203">
        <f ca="1">IF(AND(DM$2&gt;$D191,DM$2&lt;=EOMONTH($D191,MatCF)),MIN(DM$77-SUM(DM$92:DM190),$F191-SUM($G191:DL191)),0)</f>
        <v>0</v>
      </c>
      <c r="DN191" s="203">
        <f ca="1">IF(AND(DN$2&gt;$D191,DN$2&lt;=EOMONTH($D191,MatCF)),MIN(DN$77-SUM(DN$92:DN190),$F191-SUM($G191:DM191)),0)</f>
        <v>0</v>
      </c>
      <c r="DO191" s="203">
        <f ca="1">IF(AND(DO$2&gt;$D191,DO$2&lt;=EOMONTH($D191,MatCF)),MIN(DO$77-SUM(DO$92:DO190),$F191-SUM($G191:DN191)),0)</f>
        <v>0</v>
      </c>
      <c r="DP191" s="203">
        <f ca="1">IF(AND(DP$2&gt;$D191,DP$2&lt;=EOMONTH($D191,MatCF)),MIN(DP$77-SUM(DP$92:DP190),$F191-SUM($G191:DO191)),0)</f>
        <v>0</v>
      </c>
      <c r="DQ191" s="203">
        <f ca="1">IF(AND(DQ$2&gt;$D191,DQ$2&lt;=EOMONTH($D191,MatCF)),MIN(DQ$77-SUM(DQ$92:DQ190),$F191-SUM($G191:DP191)),0)</f>
        <v>0</v>
      </c>
      <c r="DR191" s="203">
        <f ca="1">IF(AND(DR$2&gt;$D191,DR$2&lt;=EOMONTH($D191,MatCF)),MIN(DR$77-SUM(DR$92:DR190),$F191-SUM($G191:DQ191)),0)</f>
        <v>0</v>
      </c>
      <c r="DS191" s="203">
        <f ca="1">IF(AND(DS$2&gt;$D191,DS$2&lt;=EOMONTH($D191,MatCF)),MIN(DS$77-SUM(DS$92:DS190),$F191-SUM($G191:DR191)),0)</f>
        <v>0</v>
      </c>
    </row>
    <row r="192" spans="1:123" ht="12.5" x14ac:dyDescent="0.25">
      <c r="A192" s="171">
        <f t="shared" si="682"/>
        <v>100</v>
      </c>
      <c r="B192" s="171"/>
      <c r="C192" s="171"/>
      <c r="D192" s="226">
        <v>53052</v>
      </c>
      <c r="E192" s="171"/>
      <c r="F192" s="203">
        <f ca="1"/>
        <v>0</v>
      </c>
      <c r="G192" s="171"/>
      <c r="H192" s="203">
        <f>IF(AND(H$2&gt;$D192,H$2&lt;=EOMONTH($D192,MatCF)),MIN(H$77-SUM(H$92:H191),$F192-SUM(G192:$G192)),0)</f>
        <v>0</v>
      </c>
      <c r="I192" s="203">
        <f>IF(AND(I$2&gt;$D192,I$2&lt;=EOMONTH($D192,MatCF)),MIN(I$77-SUM(I$92:I191),$F192-SUM($G192:H192)),0)</f>
        <v>0</v>
      </c>
      <c r="J192" s="203">
        <f>IF(AND(J$2&gt;$D192,J$2&lt;=EOMONTH($D192,MatCF)),MIN(J$77-SUM(J$92:J191),$F192-SUM($G192:I192)),0)</f>
        <v>0</v>
      </c>
      <c r="K192" s="203">
        <f>IF(AND(K$2&gt;$D192,K$2&lt;=EOMONTH($D192,MatCF)),MIN(K$77-SUM(K$92:K191),$F192-SUM($G192:J192)),0)</f>
        <v>0</v>
      </c>
      <c r="L192" s="203">
        <f>IF(AND(L$2&gt;$D192,L$2&lt;=EOMONTH($D192,MatCF)),MIN(L$77-SUM(L$92:L191),$F192-SUM($G192:K192)),0)</f>
        <v>0</v>
      </c>
      <c r="M192" s="203">
        <f>IF(AND(M$2&gt;$D192,M$2&lt;=EOMONTH($D192,MatCF)),MIN(M$77-SUM(M$92:M191),$F192-SUM($G192:L192)),0)</f>
        <v>0</v>
      </c>
      <c r="N192" s="203">
        <f>IF(AND(N$2&gt;$D192,N$2&lt;=EOMONTH($D192,MatCF)),MIN(N$77-SUM(N$92:N191),$F192-SUM($G192:M192)),0)</f>
        <v>0</v>
      </c>
      <c r="O192" s="203">
        <f>IF(AND(O$2&gt;$D192,O$2&lt;=EOMONTH($D192,MatCF)),MIN(O$77-SUM(O$92:O191),$F192-SUM($G192:N192)),0)</f>
        <v>0</v>
      </c>
      <c r="P192" s="203">
        <f>IF(AND(P$2&gt;$D192,P$2&lt;=EOMONTH($D192,MatCF)),MIN(P$77-SUM(P$92:P191),$F192-SUM($G192:O192)),0)</f>
        <v>0</v>
      </c>
      <c r="Q192" s="203">
        <f>IF(AND(Q$2&gt;$D192,Q$2&lt;=EOMONTH($D192,MatCF)),MIN(Q$77-SUM(Q$92:Q191),$F192-SUM($G192:P192)),0)</f>
        <v>0</v>
      </c>
      <c r="R192" s="203">
        <f>IF(AND(R$2&gt;$D192,R$2&lt;=EOMONTH($D192,MatCF)),MIN(R$77-SUM(R$92:R191),$F192-SUM($G192:Q192)),0)</f>
        <v>0</v>
      </c>
      <c r="S192" s="203">
        <f>IF(AND(S$2&gt;$D192,S$2&lt;=EOMONTH($D192,MatCF)),MIN(S$77-SUM(S$92:S191),$F192-SUM($G192:R192)),0)</f>
        <v>0</v>
      </c>
      <c r="T192" s="203">
        <f>IF(AND(T$2&gt;$D192,T$2&lt;=EOMONTH($D192,MatCF)),MIN(T$77-SUM(T$92:T191),$F192-SUM($G192:S192)),0)</f>
        <v>0</v>
      </c>
      <c r="U192" s="203">
        <f>IF(AND(U$2&gt;$D192,U$2&lt;=EOMONTH($D192,MatCF)),MIN(U$77-SUM(U$92:U191),$F192-SUM($G192:T192)),0)</f>
        <v>0</v>
      </c>
      <c r="V192" s="203">
        <f>IF(AND(V$2&gt;$D192,V$2&lt;=EOMONTH($D192,MatCF)),MIN(V$77-SUM(V$92:V191),$F192-SUM($G192:U192)),0)</f>
        <v>0</v>
      </c>
      <c r="W192" s="203">
        <f>IF(AND(W$2&gt;$D192,W$2&lt;=EOMONTH($D192,MatCF)),MIN(W$77-SUM(W$92:W191),$F192-SUM($G192:V192)),0)</f>
        <v>0</v>
      </c>
      <c r="X192" s="203">
        <f>IF(AND(X$2&gt;$D192,X$2&lt;=EOMONTH($D192,MatCF)),MIN(X$77-SUM(X$92:X191),$F192-SUM($G192:W192)),0)</f>
        <v>0</v>
      </c>
      <c r="Y192" s="203">
        <f>IF(AND(Y$2&gt;$D192,Y$2&lt;=EOMONTH($D192,MatCF)),MIN(Y$77-SUM(Y$92:Y191),$F192-SUM($G192:X192)),0)</f>
        <v>0</v>
      </c>
      <c r="Z192" s="203">
        <f>IF(AND(Z$2&gt;$D192,Z$2&lt;=EOMONTH($D192,MatCF)),MIN(Z$77-SUM(Z$92:Z191),$F192-SUM($G192:Y192)),0)</f>
        <v>0</v>
      </c>
      <c r="AA192" s="203">
        <f>IF(AND(AA$2&gt;$D192,AA$2&lt;=EOMONTH($D192,MatCF)),MIN(AA$77-SUM(AA$92:AA191),$F192-SUM($G192:Z192)),0)</f>
        <v>0</v>
      </c>
      <c r="AB192" s="203">
        <f>IF(AND(AB$2&gt;$D192,AB$2&lt;=EOMONTH($D192,MatCF)),MIN(AB$77-SUM(AB$92:AB191),$F192-SUM($G192:AA192)),0)</f>
        <v>0</v>
      </c>
      <c r="AC192" s="203">
        <f>IF(AND(AC$2&gt;$D192,AC$2&lt;=EOMONTH($D192,MatCF)),MIN(AC$77-SUM(AC$92:AC191),$F192-SUM($G192:AB192)),0)</f>
        <v>0</v>
      </c>
      <c r="AD192" s="203">
        <f>IF(AND(AD$2&gt;$D192,AD$2&lt;=EOMONTH($D192,MatCF)),MIN(AD$77-SUM(AD$92:AD191),$F192-SUM($G192:AC192)),0)</f>
        <v>0</v>
      </c>
      <c r="AE192" s="203">
        <f>IF(AND(AE$2&gt;$D192,AE$2&lt;=EOMONTH($D192,MatCF)),MIN(AE$77-SUM(AE$92:AE191),$F192-SUM($G192:AD192)),0)</f>
        <v>0</v>
      </c>
      <c r="AF192" s="203">
        <f>IF(AND(AF$2&gt;$D192,AF$2&lt;=EOMONTH($D192,MatCF)),MIN(AF$77-SUM(AF$92:AF191),$F192-SUM($G192:AE192)),0)</f>
        <v>0</v>
      </c>
      <c r="AG192" s="203">
        <f>IF(AND(AG$2&gt;$D192,AG$2&lt;=EOMONTH($D192,MatCF)),MIN(AG$77-SUM(AG$92:AG191),$F192-SUM($G192:AF192)),0)</f>
        <v>0</v>
      </c>
      <c r="AH192" s="203">
        <f>IF(AND(AH$2&gt;$D192,AH$2&lt;=EOMONTH($D192,MatCF)),MIN(AH$77-SUM(AH$92:AH191),$F192-SUM($G192:AG192)),0)</f>
        <v>0</v>
      </c>
      <c r="AI192" s="203">
        <f>IF(AND(AI$2&gt;$D192,AI$2&lt;=EOMONTH($D192,MatCF)),MIN(AI$77-SUM(AI$92:AI191),$F192-SUM($G192:AH192)),0)</f>
        <v>0</v>
      </c>
      <c r="AJ192" s="203">
        <f>IF(AND(AJ$2&gt;$D192,AJ$2&lt;=EOMONTH($D192,MatCF)),MIN(AJ$77-SUM(AJ$92:AJ191),$F192-SUM($G192:AI192)),0)</f>
        <v>0</v>
      </c>
      <c r="AK192" s="203">
        <f>IF(AND(AK$2&gt;$D192,AK$2&lt;=EOMONTH($D192,MatCF)),MIN(AK$77-SUM(AK$92:AK191),$F192-SUM($G192:AJ192)),0)</f>
        <v>0</v>
      </c>
      <c r="AL192" s="203">
        <f>IF(AND(AL$2&gt;$D192,AL$2&lt;=EOMONTH($D192,MatCF)),MIN(AL$77-SUM(AL$92:AL191),$F192-SUM($G192:AK192)),0)</f>
        <v>0</v>
      </c>
      <c r="AM192" s="203">
        <f>IF(AND(AM$2&gt;$D192,AM$2&lt;=EOMONTH($D192,MatCF)),MIN(AM$77-SUM(AM$92:AM191),$F192-SUM($G192:AL192)),0)</f>
        <v>0</v>
      </c>
      <c r="AN192" s="203">
        <f>IF(AND(AN$2&gt;$D192,AN$2&lt;=EOMONTH($D192,MatCF)),MIN(AN$77-SUM(AN$92:AN191),$F192-SUM($G192:AM192)),0)</f>
        <v>0</v>
      </c>
      <c r="AO192" s="203">
        <f>IF(AND(AO$2&gt;$D192,AO$2&lt;=EOMONTH($D192,MatCF)),MIN(AO$77-SUM(AO$92:AO191),$F192-SUM($G192:AN192)),0)</f>
        <v>0</v>
      </c>
      <c r="AP192" s="203">
        <f>IF(AND(AP$2&gt;$D192,AP$2&lt;=EOMONTH($D192,MatCF)),MIN(AP$77-SUM(AP$92:AP191),$F192-SUM($G192:AO192)),0)</f>
        <v>0</v>
      </c>
      <c r="AQ192" s="203">
        <f>IF(AND(AQ$2&gt;$D192,AQ$2&lt;=EOMONTH($D192,MatCF)),MIN(AQ$77-SUM(AQ$92:AQ191),$F192-SUM($G192:AP192)),0)</f>
        <v>0</v>
      </c>
      <c r="AR192" s="203">
        <f>IF(AND(AR$2&gt;$D192,AR$2&lt;=EOMONTH($D192,MatCF)),MIN(AR$77-SUM(AR$92:AR191),$F192-SUM($G192:AQ192)),0)</f>
        <v>0</v>
      </c>
      <c r="AS192" s="203">
        <f>IF(AND(AS$2&gt;$D192,AS$2&lt;=EOMONTH($D192,MatCF)),MIN(AS$77-SUM(AS$92:AS191),$F192-SUM($G192:AR192)),0)</f>
        <v>0</v>
      </c>
      <c r="AT192" s="203">
        <f>IF(AND(AT$2&gt;$D192,AT$2&lt;=EOMONTH($D192,MatCF)),MIN(AT$77-SUM(AT$92:AT191),$F192-SUM($G192:AS192)),0)</f>
        <v>0</v>
      </c>
      <c r="AU192" s="203">
        <f>IF(AND(AU$2&gt;$D192,AU$2&lt;=EOMONTH($D192,MatCF)),MIN(AU$77-SUM(AU$92:AU191),$F192-SUM($G192:AT192)),0)</f>
        <v>0</v>
      </c>
      <c r="AV192" s="203">
        <f>IF(AND(AV$2&gt;$D192,AV$2&lt;=EOMONTH($D192,MatCF)),MIN(AV$77-SUM(AV$92:AV191),$F192-SUM($G192:AU192)),0)</f>
        <v>0</v>
      </c>
      <c r="AW192" s="203">
        <f>IF(AND(AW$2&gt;$D192,AW$2&lt;=EOMONTH($D192,MatCF)),MIN(AW$77-SUM(AW$92:AW191),$F192-SUM($G192:AV192)),0)</f>
        <v>0</v>
      </c>
      <c r="AX192" s="203">
        <f>IF(AND(AX$2&gt;$D192,AX$2&lt;=EOMONTH($D192,MatCF)),MIN(AX$77-SUM(AX$92:AX191),$F192-SUM($G192:AW192)),0)</f>
        <v>0</v>
      </c>
      <c r="AY192" s="203">
        <f>IF(AND(AY$2&gt;$D192,AY$2&lt;=EOMONTH($D192,MatCF)),MIN(AY$77-SUM(AY$92:AY191),$F192-SUM($G192:AX192)),0)</f>
        <v>0</v>
      </c>
      <c r="AZ192" s="203">
        <f>IF(AND(AZ$2&gt;$D192,AZ$2&lt;=EOMONTH($D192,MatCF)),MIN(AZ$77-SUM(AZ$92:AZ191),$F192-SUM($G192:AY192)),0)</f>
        <v>0</v>
      </c>
      <c r="BA192" s="203">
        <f>IF(AND(BA$2&gt;$D192,BA$2&lt;=EOMONTH($D192,MatCF)),MIN(BA$77-SUM(BA$92:BA191),$F192-SUM($G192:AZ192)),0)</f>
        <v>0</v>
      </c>
      <c r="BB192" s="203">
        <f>IF(AND(BB$2&gt;$D192,BB$2&lt;=EOMONTH($D192,MatCF)),MIN(BB$77-SUM(BB$92:BB191),$F192-SUM($G192:BA192)),0)</f>
        <v>0</v>
      </c>
      <c r="BC192" s="203">
        <f>IF(AND(BC$2&gt;$D192,BC$2&lt;=EOMONTH($D192,MatCF)),MIN(BC$77-SUM(BC$92:BC191),$F192-SUM($G192:BB192)),0)</f>
        <v>0</v>
      </c>
      <c r="BD192" s="203">
        <f>IF(AND(BD$2&gt;$D192,BD$2&lt;=EOMONTH($D192,MatCF)),MIN(BD$77-SUM(BD$92:BD191),$F192-SUM($G192:BC192)),0)</f>
        <v>0</v>
      </c>
      <c r="BE192" s="203">
        <f>IF(AND(BE$2&gt;$D192,BE$2&lt;=EOMONTH($D192,MatCF)),MIN(BE$77-SUM(BE$92:BE191),$F192-SUM($G192:BD192)),0)</f>
        <v>0</v>
      </c>
      <c r="BF192" s="203">
        <f>IF(AND(BF$2&gt;$D192,BF$2&lt;=EOMONTH($D192,MatCF)),MIN(BF$77-SUM(BF$92:BF191),$F192-SUM($G192:BE192)),0)</f>
        <v>0</v>
      </c>
      <c r="BG192" s="203">
        <f>IF(AND(BG$2&gt;$D192,BG$2&lt;=EOMONTH($D192,MatCF)),MIN(BG$77-SUM(BG$92:BG191),$F192-SUM($G192:BF192)),0)</f>
        <v>0</v>
      </c>
      <c r="BH192" s="203">
        <f>IF(AND(BH$2&gt;$D192,BH$2&lt;=EOMONTH($D192,MatCF)),MIN(BH$77-SUM(BH$92:BH191),$F192-SUM($G192:BG192)),0)</f>
        <v>0</v>
      </c>
      <c r="BI192" s="203">
        <f>IF(AND(BI$2&gt;$D192,BI$2&lt;=EOMONTH($D192,MatCF)),MIN(BI$77-SUM(BI$92:BI191),$F192-SUM($G192:BH192)),0)</f>
        <v>0</v>
      </c>
      <c r="BJ192" s="203">
        <f>IF(AND(BJ$2&gt;$D192,BJ$2&lt;=EOMONTH($D192,MatCF)),MIN(BJ$77-SUM(BJ$92:BJ191),$F192-SUM($G192:BI192)),0)</f>
        <v>0</v>
      </c>
      <c r="BK192" s="203">
        <f>IF(AND(BK$2&gt;$D192,BK$2&lt;=EOMONTH($D192,MatCF)),MIN(BK$77-SUM(BK$92:BK191),$F192-SUM($G192:BJ192)),0)</f>
        <v>0</v>
      </c>
      <c r="BL192" s="203">
        <f>IF(AND(BL$2&gt;$D192,BL$2&lt;=EOMONTH($D192,MatCF)),MIN(BL$77-SUM(BL$92:BL191),$F192-SUM($G192:BK192)),0)</f>
        <v>0</v>
      </c>
      <c r="BM192" s="203">
        <f>IF(AND(BM$2&gt;$D192,BM$2&lt;=EOMONTH($D192,MatCF)),MIN(BM$77-SUM(BM$92:BM191),$F192-SUM($G192:BL192)),0)</f>
        <v>0</v>
      </c>
      <c r="BN192" s="203">
        <f>IF(AND(BN$2&gt;$D192,BN$2&lt;=EOMONTH($D192,MatCF)),MIN(BN$77-SUM(BN$92:BN191),$F192-SUM($G192:BM192)),0)</f>
        <v>0</v>
      </c>
      <c r="BO192" s="203">
        <f>IF(AND(BO$2&gt;$D192,BO$2&lt;=EOMONTH($D192,MatCF)),MIN(BO$77-SUM(BO$92:BO191),$F192-SUM($G192:BN192)),0)</f>
        <v>0</v>
      </c>
      <c r="BP192" s="203">
        <f>IF(AND(BP$2&gt;$D192,BP$2&lt;=EOMONTH($D192,MatCF)),MIN(BP$77-SUM(BP$92:BP191),$F192-SUM($G192:BO192)),0)</f>
        <v>0</v>
      </c>
      <c r="BQ192" s="203">
        <f>IF(AND(BQ$2&gt;$D192,BQ$2&lt;=EOMONTH($D192,MatCF)),MIN(BQ$77-SUM(BQ$92:BQ191),$F192-SUM($G192:BP192)),0)</f>
        <v>0</v>
      </c>
      <c r="BR192" s="203">
        <f>IF(AND(BR$2&gt;$D192,BR$2&lt;=EOMONTH($D192,MatCF)),MIN(BR$77-SUM(BR$92:BR191),$F192-SUM($G192:BQ192)),0)</f>
        <v>0</v>
      </c>
      <c r="BS192" s="203">
        <f>IF(AND(BS$2&gt;$D192,BS$2&lt;=EOMONTH($D192,MatCF)),MIN(BS$77-SUM(BS$92:BS191),$F192-SUM($G192:BR192)),0)</f>
        <v>0</v>
      </c>
      <c r="BT192" s="203">
        <f>IF(AND(BT$2&gt;$D192,BT$2&lt;=EOMONTH($D192,MatCF)),MIN(BT$77-SUM(BT$92:BT191),$F192-SUM($G192:BS192)),0)</f>
        <v>0</v>
      </c>
      <c r="BU192" s="203">
        <f>IF(AND(BU$2&gt;$D192,BU$2&lt;=EOMONTH($D192,MatCF)),MIN(BU$77-SUM(BU$92:BU191),$F192-SUM($G192:BT192)),0)</f>
        <v>0</v>
      </c>
      <c r="BV192" s="203">
        <f>IF(AND(BV$2&gt;$D192,BV$2&lt;=EOMONTH($D192,MatCF)),MIN(BV$77-SUM(BV$92:BV191),$F192-SUM($G192:BU192)),0)</f>
        <v>0</v>
      </c>
      <c r="BW192" s="203">
        <f>IF(AND(BW$2&gt;$D192,BW$2&lt;=EOMONTH($D192,MatCF)),MIN(BW$77-SUM(BW$92:BW191),$F192-SUM($G192:BV192)),0)</f>
        <v>0</v>
      </c>
      <c r="BX192" s="203">
        <f>IF(AND(BX$2&gt;$D192,BX$2&lt;=EOMONTH($D192,MatCF)),MIN(BX$77-SUM(BX$92:BX191),$F192-SUM($G192:BW192)),0)</f>
        <v>0</v>
      </c>
      <c r="BY192" s="203">
        <f>IF(AND(BY$2&gt;$D192,BY$2&lt;=EOMONTH($D192,MatCF)),MIN(BY$77-SUM(BY$92:BY191),$F192-SUM($G192:BX192)),0)</f>
        <v>0</v>
      </c>
      <c r="BZ192" s="203">
        <f>IF(AND(BZ$2&gt;$D192,BZ$2&lt;=EOMONTH($D192,MatCF)),MIN(BZ$77-SUM(BZ$92:BZ191),$F192-SUM($G192:BY192)),0)</f>
        <v>0</v>
      </c>
      <c r="CA192" s="203">
        <f>IF(AND(CA$2&gt;$D192,CA$2&lt;=EOMONTH($D192,MatCF)),MIN(CA$77-SUM(CA$92:CA191),$F192-SUM($G192:BZ192)),0)</f>
        <v>0</v>
      </c>
      <c r="CB192" s="203">
        <f>IF(AND(CB$2&gt;$D192,CB$2&lt;=EOMONTH($D192,MatCF)),MIN(CB$77-SUM(CB$92:CB191),$F192-SUM($G192:CA192)),0)</f>
        <v>0</v>
      </c>
      <c r="CC192" s="203">
        <f>IF(AND(CC$2&gt;$D192,CC$2&lt;=EOMONTH($D192,MatCF)),MIN(CC$77-SUM(CC$92:CC191),$F192-SUM($G192:CB192)),0)</f>
        <v>0</v>
      </c>
      <c r="CD192" s="203">
        <f>IF(AND(CD$2&gt;$D192,CD$2&lt;=EOMONTH($D192,MatCF)),MIN(CD$77-SUM(CD$92:CD191),$F192-SUM($G192:CC192)),0)</f>
        <v>0</v>
      </c>
      <c r="CE192" s="203">
        <f>IF(AND(CE$2&gt;$D192,CE$2&lt;=EOMONTH($D192,MatCF)),MIN(CE$77-SUM(CE$92:CE191),$F192-SUM($G192:CD192)),0)</f>
        <v>0</v>
      </c>
      <c r="CF192" s="203">
        <f>IF(AND(CF$2&gt;$D192,CF$2&lt;=EOMONTH($D192,MatCF)),MIN(CF$77-SUM(CF$92:CF191),$F192-SUM($G192:CE192)),0)</f>
        <v>0</v>
      </c>
      <c r="CG192" s="203">
        <f>IF(AND(CG$2&gt;$D192,CG$2&lt;=EOMONTH($D192,MatCF)),MIN(CG$77-SUM(CG$92:CG191),$F192-SUM($G192:CF192)),0)</f>
        <v>0</v>
      </c>
      <c r="CH192" s="203">
        <f>IF(AND(CH$2&gt;$D192,CH$2&lt;=EOMONTH($D192,MatCF)),MIN(CH$77-SUM(CH$92:CH191),$F192-SUM($G192:CG192)),0)</f>
        <v>0</v>
      </c>
      <c r="CI192" s="203">
        <f>IF(AND(CI$2&gt;$D192,CI$2&lt;=EOMONTH($D192,MatCF)),MIN(CI$77-SUM(CI$92:CI191),$F192-SUM($G192:CH192)),0)</f>
        <v>0</v>
      </c>
      <c r="CJ192" s="203">
        <f>IF(AND(CJ$2&gt;$D192,CJ$2&lt;=EOMONTH($D192,MatCF)),MIN(CJ$77-SUM(CJ$92:CJ191),$F192-SUM($G192:CI192)),0)</f>
        <v>0</v>
      </c>
      <c r="CK192" s="203">
        <f>IF(AND(CK$2&gt;$D192,CK$2&lt;=EOMONTH($D192,MatCF)),MIN(CK$77-SUM(CK$92:CK191),$F192-SUM($G192:CJ192)),0)</f>
        <v>0</v>
      </c>
      <c r="CL192" s="203">
        <f>IF(AND(CL$2&gt;$D192,CL$2&lt;=EOMONTH($D192,MatCF)),MIN(CL$77-SUM(CL$92:CL191),$F192-SUM($G192:CK192)),0)</f>
        <v>0</v>
      </c>
      <c r="CM192" s="203">
        <f>IF(AND(CM$2&gt;$D192,CM$2&lt;=EOMONTH($D192,MatCF)),MIN(CM$77-SUM(CM$92:CM191),$F192-SUM($G192:CL192)),0)</f>
        <v>0</v>
      </c>
      <c r="CN192" s="203">
        <f>IF(AND(CN$2&gt;$D192,CN$2&lt;=EOMONTH($D192,MatCF)),MIN(CN$77-SUM(CN$92:CN191),$F192-SUM($G192:CM192)),0)</f>
        <v>0</v>
      </c>
      <c r="CO192" s="203">
        <f>IF(AND(CO$2&gt;$D192,CO$2&lt;=EOMONTH($D192,MatCF)),MIN(CO$77-SUM(CO$92:CO191),$F192-SUM($G192:CN192)),0)</f>
        <v>0</v>
      </c>
      <c r="CP192" s="203">
        <f>IF(AND(CP$2&gt;$D192,CP$2&lt;=EOMONTH($D192,MatCF)),MIN(CP$77-SUM(CP$92:CP191),$F192-SUM($G192:CO192)),0)</f>
        <v>0</v>
      </c>
      <c r="CQ192" s="203">
        <f>IF(AND(CQ$2&gt;$D192,CQ$2&lt;=EOMONTH($D192,MatCF)),MIN(CQ$77-SUM(CQ$92:CQ191),$F192-SUM($G192:CP192)),0)</f>
        <v>0</v>
      </c>
      <c r="CR192" s="203">
        <f>IF(AND(CR$2&gt;$D192,CR$2&lt;=EOMONTH($D192,MatCF)),MIN(CR$77-SUM(CR$92:CR191),$F192-SUM($G192:CQ192)),0)</f>
        <v>0</v>
      </c>
      <c r="CS192" s="203">
        <f>IF(AND(CS$2&gt;$D192,CS$2&lt;=EOMONTH($D192,MatCF)),MIN(CS$77-SUM(CS$92:CS191),$F192-SUM($G192:CR192)),0)</f>
        <v>0</v>
      </c>
      <c r="CT192" s="203">
        <f>IF(AND(CT$2&gt;$D192,CT$2&lt;=EOMONTH($D192,MatCF)),MIN(CT$77-SUM(CT$92:CT191),$F192-SUM($G192:CS192)),0)</f>
        <v>0</v>
      </c>
      <c r="CU192" s="203">
        <f>IF(AND(CU$2&gt;$D192,CU$2&lt;=EOMONTH($D192,MatCF)),MIN(CU$77-SUM(CU$92:CU191),$F192-SUM($G192:CT192)),0)</f>
        <v>0</v>
      </c>
      <c r="CV192" s="203">
        <f>IF(AND(CV$2&gt;$D192,CV$2&lt;=EOMONTH($D192,MatCF)),MIN(CV$77-SUM(CV$92:CV191),$F192-SUM($G192:CU192)),0)</f>
        <v>0</v>
      </c>
      <c r="CW192" s="203">
        <f>IF(AND(CW$2&gt;$D192,CW$2&lt;=EOMONTH($D192,MatCF)),MIN(CW$77-SUM(CW$92:CW191),$F192-SUM($G192:CV192)),0)</f>
        <v>0</v>
      </c>
      <c r="CX192" s="203">
        <f>IF(AND(CX$2&gt;$D192,CX$2&lt;=EOMONTH($D192,MatCF)),MIN(CX$77-SUM(CX$92:CX191),$F192-SUM($G192:CW192)),0)</f>
        <v>0</v>
      </c>
      <c r="CY192" s="203">
        <f>IF(AND(CY$2&gt;$D192,CY$2&lt;=EOMONTH($D192,MatCF)),MIN(CY$77-SUM(CY$92:CY191),$F192-SUM($G192:CX192)),0)</f>
        <v>0</v>
      </c>
      <c r="CZ192" s="203">
        <f>IF(AND(CZ$2&gt;$D192,CZ$2&lt;=EOMONTH($D192,MatCF)),MIN(CZ$77-SUM(CZ$92:CZ191),$F192-SUM($G192:CY192)),0)</f>
        <v>0</v>
      </c>
      <c r="DA192" s="203">
        <f>IF(AND(DA$2&gt;$D192,DA$2&lt;=EOMONTH($D192,MatCF)),MIN(DA$77-SUM(DA$92:DA191),$F192-SUM($G192:CZ192)),0)</f>
        <v>0</v>
      </c>
      <c r="DB192" s="203">
        <f>IF(AND(DB$2&gt;$D192,DB$2&lt;=EOMONTH($D192,MatCF)),MIN(DB$77-SUM(DB$92:DB191),$F192-SUM($G192:DA192)),0)</f>
        <v>0</v>
      </c>
      <c r="DC192" s="203">
        <f>IF(AND(DC$2&gt;$D192,DC$2&lt;=EOMONTH($D192,MatCF)),MIN(DC$77-SUM(DC$92:DC191),$F192-SUM($G192:DB192)),0)</f>
        <v>0</v>
      </c>
      <c r="DD192" s="203">
        <f ca="1">IF(AND(DD$2&gt;$D192,DD$2&lt;=EOMONTH($D192,MatCF)),MIN(DD$77-SUM(DD$92:DD191),$F192-SUM($G192:DC192)),0)</f>
        <v>0</v>
      </c>
      <c r="DE192" s="203">
        <f ca="1">IF(AND(DE$2&gt;$D192,DE$2&lt;=EOMONTH($D192,MatCF)),MIN(DE$77-SUM(DE$92:DE191),$F192-SUM($G192:DD192)),0)</f>
        <v>0</v>
      </c>
      <c r="DF192" s="203">
        <f ca="1">IF(AND(DF$2&gt;$D192,DF$2&lt;=EOMONTH($D192,MatCF)),MIN(DF$77-SUM(DF$92:DF191),$F192-SUM($G192:DE192)),0)</f>
        <v>0</v>
      </c>
      <c r="DG192" s="203">
        <f ca="1">IF(AND(DG$2&gt;$D192,DG$2&lt;=EOMONTH($D192,MatCF)),MIN(DG$77-SUM(DG$92:DG191),$F192-SUM($G192:DF192)),0)</f>
        <v>0</v>
      </c>
      <c r="DH192" s="203">
        <f ca="1">IF(AND(DH$2&gt;$D192,DH$2&lt;=EOMONTH($D192,MatCF)),MIN(DH$77-SUM(DH$92:DH191),$F192-SUM($G192:DG192)),0)</f>
        <v>0</v>
      </c>
      <c r="DI192" s="203">
        <f ca="1">IF(AND(DI$2&gt;$D192,DI$2&lt;=EOMONTH($D192,MatCF)),MIN(DI$77-SUM(DI$92:DI191),$F192-SUM($G192:DH192)),0)</f>
        <v>0</v>
      </c>
      <c r="DJ192" s="203">
        <f ca="1">IF(AND(DJ$2&gt;$D192,DJ$2&lt;=EOMONTH($D192,MatCF)),MIN(DJ$77-SUM(DJ$92:DJ191),$F192-SUM($G192:DI192)),0)</f>
        <v>0</v>
      </c>
      <c r="DK192" s="203">
        <f ca="1">IF(AND(DK$2&gt;$D192,DK$2&lt;=EOMONTH($D192,MatCF)),MIN(DK$77-SUM(DK$92:DK191),$F192-SUM($G192:DJ192)),0)</f>
        <v>0</v>
      </c>
      <c r="DL192" s="203">
        <f ca="1">IF(AND(DL$2&gt;$D192,DL$2&lt;=EOMONTH($D192,MatCF)),MIN(DL$77-SUM(DL$92:DL191),$F192-SUM($G192:DK192)),0)</f>
        <v>0</v>
      </c>
      <c r="DM192" s="203">
        <f ca="1">IF(AND(DM$2&gt;$D192,DM$2&lt;=EOMONTH($D192,MatCF)),MIN(DM$77-SUM(DM$92:DM191),$F192-SUM($G192:DL192)),0)</f>
        <v>0</v>
      </c>
      <c r="DN192" s="203">
        <f ca="1">IF(AND(DN$2&gt;$D192,DN$2&lt;=EOMONTH($D192,MatCF)),MIN(DN$77-SUM(DN$92:DN191),$F192-SUM($G192:DM192)),0)</f>
        <v>0</v>
      </c>
      <c r="DO192" s="203">
        <f ca="1">IF(AND(DO$2&gt;$D192,DO$2&lt;=EOMONTH($D192,MatCF)),MIN(DO$77-SUM(DO$92:DO191),$F192-SUM($G192:DN192)),0)</f>
        <v>0</v>
      </c>
      <c r="DP192" s="203">
        <f ca="1">IF(AND(DP$2&gt;$D192,DP$2&lt;=EOMONTH($D192,MatCF)),MIN(DP$77-SUM(DP$92:DP191),$F192-SUM($G192:DO192)),0)</f>
        <v>0</v>
      </c>
      <c r="DQ192" s="203">
        <f ca="1">IF(AND(DQ$2&gt;$D192,DQ$2&lt;=EOMONTH($D192,MatCF)),MIN(DQ$77-SUM(DQ$92:DQ191),$F192-SUM($G192:DP192)),0)</f>
        <v>0</v>
      </c>
      <c r="DR192" s="203">
        <f ca="1">IF(AND(DR$2&gt;$D192,DR$2&lt;=EOMONTH($D192,MatCF)),MIN(DR$77-SUM(DR$92:DR191),$F192-SUM($G192:DQ192)),0)</f>
        <v>0</v>
      </c>
      <c r="DS192" s="203">
        <f ca="1">IF(AND(DS$2&gt;$D192,DS$2&lt;=EOMONTH($D192,MatCF)),MIN(DS$77-SUM(DS$92:DS191),$F192-SUM($G192:DR192)),0)</f>
        <v>0</v>
      </c>
    </row>
    <row r="193" spans="1:123" ht="12.5" x14ac:dyDescent="0.25">
      <c r="A193" s="171">
        <f t="shared" si="682"/>
        <v>101</v>
      </c>
      <c r="B193" s="171"/>
      <c r="C193" s="171"/>
      <c r="D193" s="226">
        <v>53143</v>
      </c>
      <c r="E193" s="171"/>
      <c r="F193" s="203">
        <f ca="1"/>
        <v>0</v>
      </c>
      <c r="G193" s="171"/>
      <c r="H193" s="203">
        <f>IF(AND(H$2&gt;$D193,H$2&lt;=EOMONTH($D193,MatCF)),MIN(H$77-SUM(H$92:H192),$F193-SUM(G193:$G193)),0)</f>
        <v>0</v>
      </c>
      <c r="I193" s="203">
        <f>IF(AND(I$2&gt;$D193,I$2&lt;=EOMONTH($D193,MatCF)),MIN(I$77-SUM(I$92:I192),$F193-SUM($G193:H193)),0)</f>
        <v>0</v>
      </c>
      <c r="J193" s="203">
        <f>IF(AND(J$2&gt;$D193,J$2&lt;=EOMONTH($D193,MatCF)),MIN(J$77-SUM(J$92:J192),$F193-SUM($G193:I193)),0)</f>
        <v>0</v>
      </c>
      <c r="K193" s="203">
        <f>IF(AND(K$2&gt;$D193,K$2&lt;=EOMONTH($D193,MatCF)),MIN(K$77-SUM(K$92:K192),$F193-SUM($G193:J193)),0)</f>
        <v>0</v>
      </c>
      <c r="L193" s="203">
        <f>IF(AND(L$2&gt;$D193,L$2&lt;=EOMONTH($D193,MatCF)),MIN(L$77-SUM(L$92:L192),$F193-SUM($G193:K193)),0)</f>
        <v>0</v>
      </c>
      <c r="M193" s="203">
        <f>IF(AND(M$2&gt;$D193,M$2&lt;=EOMONTH($D193,MatCF)),MIN(M$77-SUM(M$92:M192),$F193-SUM($G193:L193)),0)</f>
        <v>0</v>
      </c>
      <c r="N193" s="203">
        <f>IF(AND(N$2&gt;$D193,N$2&lt;=EOMONTH($D193,MatCF)),MIN(N$77-SUM(N$92:N192),$F193-SUM($G193:M193)),0)</f>
        <v>0</v>
      </c>
      <c r="O193" s="203">
        <f>IF(AND(O$2&gt;$D193,O$2&lt;=EOMONTH($D193,MatCF)),MIN(O$77-SUM(O$92:O192),$F193-SUM($G193:N193)),0)</f>
        <v>0</v>
      </c>
      <c r="P193" s="203">
        <f>IF(AND(P$2&gt;$D193,P$2&lt;=EOMONTH($D193,MatCF)),MIN(P$77-SUM(P$92:P192),$F193-SUM($G193:O193)),0)</f>
        <v>0</v>
      </c>
      <c r="Q193" s="203">
        <f>IF(AND(Q$2&gt;$D193,Q$2&lt;=EOMONTH($D193,MatCF)),MIN(Q$77-SUM(Q$92:Q192),$F193-SUM($G193:P193)),0)</f>
        <v>0</v>
      </c>
      <c r="R193" s="203">
        <f>IF(AND(R$2&gt;$D193,R$2&lt;=EOMONTH($D193,MatCF)),MIN(R$77-SUM(R$92:R192),$F193-SUM($G193:Q193)),0)</f>
        <v>0</v>
      </c>
      <c r="S193" s="203">
        <f>IF(AND(S$2&gt;$D193,S$2&lt;=EOMONTH($D193,MatCF)),MIN(S$77-SUM(S$92:S192),$F193-SUM($G193:R193)),0)</f>
        <v>0</v>
      </c>
      <c r="T193" s="203">
        <f>IF(AND(T$2&gt;$D193,T$2&lt;=EOMONTH($D193,MatCF)),MIN(T$77-SUM(T$92:T192),$F193-SUM($G193:S193)),0)</f>
        <v>0</v>
      </c>
      <c r="U193" s="203">
        <f>IF(AND(U$2&gt;$D193,U$2&lt;=EOMONTH($D193,MatCF)),MIN(U$77-SUM(U$92:U192),$F193-SUM($G193:T193)),0)</f>
        <v>0</v>
      </c>
      <c r="V193" s="203">
        <f>IF(AND(V$2&gt;$D193,V$2&lt;=EOMONTH($D193,MatCF)),MIN(V$77-SUM(V$92:V192),$F193-SUM($G193:U193)),0)</f>
        <v>0</v>
      </c>
      <c r="W193" s="203">
        <f>IF(AND(W$2&gt;$D193,W$2&lt;=EOMONTH($D193,MatCF)),MIN(W$77-SUM(W$92:W192),$F193-SUM($G193:V193)),0)</f>
        <v>0</v>
      </c>
      <c r="X193" s="203">
        <f>IF(AND(X$2&gt;$D193,X$2&lt;=EOMONTH($D193,MatCF)),MIN(X$77-SUM(X$92:X192),$F193-SUM($G193:W193)),0)</f>
        <v>0</v>
      </c>
      <c r="Y193" s="203">
        <f>IF(AND(Y$2&gt;$D193,Y$2&lt;=EOMONTH($D193,MatCF)),MIN(Y$77-SUM(Y$92:Y192),$F193-SUM($G193:X193)),0)</f>
        <v>0</v>
      </c>
      <c r="Z193" s="203">
        <f>IF(AND(Z$2&gt;$D193,Z$2&lt;=EOMONTH($D193,MatCF)),MIN(Z$77-SUM(Z$92:Z192),$F193-SUM($G193:Y193)),0)</f>
        <v>0</v>
      </c>
      <c r="AA193" s="203">
        <f>IF(AND(AA$2&gt;$D193,AA$2&lt;=EOMONTH($D193,MatCF)),MIN(AA$77-SUM(AA$92:AA192),$F193-SUM($G193:Z193)),0)</f>
        <v>0</v>
      </c>
      <c r="AB193" s="203">
        <f>IF(AND(AB$2&gt;$D193,AB$2&lt;=EOMONTH($D193,MatCF)),MIN(AB$77-SUM(AB$92:AB192),$F193-SUM($G193:AA193)),0)</f>
        <v>0</v>
      </c>
      <c r="AC193" s="203">
        <f>IF(AND(AC$2&gt;$D193,AC$2&lt;=EOMONTH($D193,MatCF)),MIN(AC$77-SUM(AC$92:AC192),$F193-SUM($G193:AB193)),0)</f>
        <v>0</v>
      </c>
      <c r="AD193" s="203">
        <f>IF(AND(AD$2&gt;$D193,AD$2&lt;=EOMONTH($D193,MatCF)),MIN(AD$77-SUM(AD$92:AD192),$F193-SUM($G193:AC193)),0)</f>
        <v>0</v>
      </c>
      <c r="AE193" s="203">
        <f>IF(AND(AE$2&gt;$D193,AE$2&lt;=EOMONTH($D193,MatCF)),MIN(AE$77-SUM(AE$92:AE192),$F193-SUM($G193:AD193)),0)</f>
        <v>0</v>
      </c>
      <c r="AF193" s="203">
        <f>IF(AND(AF$2&gt;$D193,AF$2&lt;=EOMONTH($D193,MatCF)),MIN(AF$77-SUM(AF$92:AF192),$F193-SUM($G193:AE193)),0)</f>
        <v>0</v>
      </c>
      <c r="AG193" s="203">
        <f>IF(AND(AG$2&gt;$D193,AG$2&lt;=EOMONTH($D193,MatCF)),MIN(AG$77-SUM(AG$92:AG192),$F193-SUM($G193:AF193)),0)</f>
        <v>0</v>
      </c>
      <c r="AH193" s="203">
        <f>IF(AND(AH$2&gt;$D193,AH$2&lt;=EOMONTH($D193,MatCF)),MIN(AH$77-SUM(AH$92:AH192),$F193-SUM($G193:AG193)),0)</f>
        <v>0</v>
      </c>
      <c r="AI193" s="203">
        <f>IF(AND(AI$2&gt;$D193,AI$2&lt;=EOMONTH($D193,MatCF)),MIN(AI$77-SUM(AI$92:AI192),$F193-SUM($G193:AH193)),0)</f>
        <v>0</v>
      </c>
      <c r="AJ193" s="203">
        <f>IF(AND(AJ$2&gt;$D193,AJ$2&lt;=EOMONTH($D193,MatCF)),MIN(AJ$77-SUM(AJ$92:AJ192),$F193-SUM($G193:AI193)),0)</f>
        <v>0</v>
      </c>
      <c r="AK193" s="203">
        <f>IF(AND(AK$2&gt;$D193,AK$2&lt;=EOMONTH($D193,MatCF)),MIN(AK$77-SUM(AK$92:AK192),$F193-SUM($G193:AJ193)),0)</f>
        <v>0</v>
      </c>
      <c r="AL193" s="203">
        <f>IF(AND(AL$2&gt;$D193,AL$2&lt;=EOMONTH($D193,MatCF)),MIN(AL$77-SUM(AL$92:AL192),$F193-SUM($G193:AK193)),0)</f>
        <v>0</v>
      </c>
      <c r="AM193" s="203">
        <f>IF(AND(AM$2&gt;$D193,AM$2&lt;=EOMONTH($D193,MatCF)),MIN(AM$77-SUM(AM$92:AM192),$F193-SUM($G193:AL193)),0)</f>
        <v>0</v>
      </c>
      <c r="AN193" s="203">
        <f>IF(AND(AN$2&gt;$D193,AN$2&lt;=EOMONTH($D193,MatCF)),MIN(AN$77-SUM(AN$92:AN192),$F193-SUM($G193:AM193)),0)</f>
        <v>0</v>
      </c>
      <c r="AO193" s="203">
        <f>IF(AND(AO$2&gt;$D193,AO$2&lt;=EOMONTH($D193,MatCF)),MIN(AO$77-SUM(AO$92:AO192),$F193-SUM($G193:AN193)),0)</f>
        <v>0</v>
      </c>
      <c r="AP193" s="203">
        <f>IF(AND(AP$2&gt;$D193,AP$2&lt;=EOMONTH($D193,MatCF)),MIN(AP$77-SUM(AP$92:AP192),$F193-SUM($G193:AO193)),0)</f>
        <v>0</v>
      </c>
      <c r="AQ193" s="203">
        <f>IF(AND(AQ$2&gt;$D193,AQ$2&lt;=EOMONTH($D193,MatCF)),MIN(AQ$77-SUM(AQ$92:AQ192),$F193-SUM($G193:AP193)),0)</f>
        <v>0</v>
      </c>
      <c r="AR193" s="203">
        <f>IF(AND(AR$2&gt;$D193,AR$2&lt;=EOMONTH($D193,MatCF)),MIN(AR$77-SUM(AR$92:AR192),$F193-SUM($G193:AQ193)),0)</f>
        <v>0</v>
      </c>
      <c r="AS193" s="203">
        <f>IF(AND(AS$2&gt;$D193,AS$2&lt;=EOMONTH($D193,MatCF)),MIN(AS$77-SUM(AS$92:AS192),$F193-SUM($G193:AR193)),0)</f>
        <v>0</v>
      </c>
      <c r="AT193" s="203">
        <f>IF(AND(AT$2&gt;$D193,AT$2&lt;=EOMONTH($D193,MatCF)),MIN(AT$77-SUM(AT$92:AT192),$F193-SUM($G193:AS193)),0)</f>
        <v>0</v>
      </c>
      <c r="AU193" s="203">
        <f>IF(AND(AU$2&gt;$D193,AU$2&lt;=EOMONTH($D193,MatCF)),MIN(AU$77-SUM(AU$92:AU192),$F193-SUM($G193:AT193)),0)</f>
        <v>0</v>
      </c>
      <c r="AV193" s="203">
        <f>IF(AND(AV$2&gt;$D193,AV$2&lt;=EOMONTH($D193,MatCF)),MIN(AV$77-SUM(AV$92:AV192),$F193-SUM($G193:AU193)),0)</f>
        <v>0</v>
      </c>
      <c r="AW193" s="203">
        <f>IF(AND(AW$2&gt;$D193,AW$2&lt;=EOMONTH($D193,MatCF)),MIN(AW$77-SUM(AW$92:AW192),$F193-SUM($G193:AV193)),0)</f>
        <v>0</v>
      </c>
      <c r="AX193" s="203">
        <f>IF(AND(AX$2&gt;$D193,AX$2&lt;=EOMONTH($D193,MatCF)),MIN(AX$77-SUM(AX$92:AX192),$F193-SUM($G193:AW193)),0)</f>
        <v>0</v>
      </c>
      <c r="AY193" s="203">
        <f>IF(AND(AY$2&gt;$D193,AY$2&lt;=EOMONTH($D193,MatCF)),MIN(AY$77-SUM(AY$92:AY192),$F193-SUM($G193:AX193)),0)</f>
        <v>0</v>
      </c>
      <c r="AZ193" s="203">
        <f>IF(AND(AZ$2&gt;$D193,AZ$2&lt;=EOMONTH($D193,MatCF)),MIN(AZ$77-SUM(AZ$92:AZ192),$F193-SUM($G193:AY193)),0)</f>
        <v>0</v>
      </c>
      <c r="BA193" s="203">
        <f>IF(AND(BA$2&gt;$D193,BA$2&lt;=EOMONTH($D193,MatCF)),MIN(BA$77-SUM(BA$92:BA192),$F193-SUM($G193:AZ193)),0)</f>
        <v>0</v>
      </c>
      <c r="BB193" s="203">
        <f>IF(AND(BB$2&gt;$D193,BB$2&lt;=EOMONTH($D193,MatCF)),MIN(BB$77-SUM(BB$92:BB192),$F193-SUM($G193:BA193)),0)</f>
        <v>0</v>
      </c>
      <c r="BC193" s="203">
        <f>IF(AND(BC$2&gt;$D193,BC$2&lt;=EOMONTH($D193,MatCF)),MIN(BC$77-SUM(BC$92:BC192),$F193-SUM($G193:BB193)),0)</f>
        <v>0</v>
      </c>
      <c r="BD193" s="203">
        <f>IF(AND(BD$2&gt;$D193,BD$2&lt;=EOMONTH($D193,MatCF)),MIN(BD$77-SUM(BD$92:BD192),$F193-SUM($G193:BC193)),0)</f>
        <v>0</v>
      </c>
      <c r="BE193" s="203">
        <f>IF(AND(BE$2&gt;$D193,BE$2&lt;=EOMONTH($D193,MatCF)),MIN(BE$77-SUM(BE$92:BE192),$F193-SUM($G193:BD193)),0)</f>
        <v>0</v>
      </c>
      <c r="BF193" s="203">
        <f>IF(AND(BF$2&gt;$D193,BF$2&lt;=EOMONTH($D193,MatCF)),MIN(BF$77-SUM(BF$92:BF192),$F193-SUM($G193:BE193)),0)</f>
        <v>0</v>
      </c>
      <c r="BG193" s="203">
        <f>IF(AND(BG$2&gt;$D193,BG$2&lt;=EOMONTH($D193,MatCF)),MIN(BG$77-SUM(BG$92:BG192),$F193-SUM($G193:BF193)),0)</f>
        <v>0</v>
      </c>
      <c r="BH193" s="203">
        <f>IF(AND(BH$2&gt;$D193,BH$2&lt;=EOMONTH($D193,MatCF)),MIN(BH$77-SUM(BH$92:BH192),$F193-SUM($G193:BG193)),0)</f>
        <v>0</v>
      </c>
      <c r="BI193" s="203">
        <f>IF(AND(BI$2&gt;$D193,BI$2&lt;=EOMONTH($D193,MatCF)),MIN(BI$77-SUM(BI$92:BI192),$F193-SUM($G193:BH193)),0)</f>
        <v>0</v>
      </c>
      <c r="BJ193" s="203">
        <f>IF(AND(BJ$2&gt;$D193,BJ$2&lt;=EOMONTH($D193,MatCF)),MIN(BJ$77-SUM(BJ$92:BJ192),$F193-SUM($G193:BI193)),0)</f>
        <v>0</v>
      </c>
      <c r="BK193" s="203">
        <f>IF(AND(BK$2&gt;$D193,BK$2&lt;=EOMONTH($D193,MatCF)),MIN(BK$77-SUM(BK$92:BK192),$F193-SUM($G193:BJ193)),0)</f>
        <v>0</v>
      </c>
      <c r="BL193" s="203">
        <f>IF(AND(BL$2&gt;$D193,BL$2&lt;=EOMONTH($D193,MatCF)),MIN(BL$77-SUM(BL$92:BL192),$F193-SUM($G193:BK193)),0)</f>
        <v>0</v>
      </c>
      <c r="BM193" s="203">
        <f>IF(AND(BM$2&gt;$D193,BM$2&lt;=EOMONTH($D193,MatCF)),MIN(BM$77-SUM(BM$92:BM192),$F193-SUM($G193:BL193)),0)</f>
        <v>0</v>
      </c>
      <c r="BN193" s="203">
        <f>IF(AND(BN$2&gt;$D193,BN$2&lt;=EOMONTH($D193,MatCF)),MIN(BN$77-SUM(BN$92:BN192),$F193-SUM($G193:BM193)),0)</f>
        <v>0</v>
      </c>
      <c r="BO193" s="203">
        <f>IF(AND(BO$2&gt;$D193,BO$2&lt;=EOMONTH($D193,MatCF)),MIN(BO$77-SUM(BO$92:BO192),$F193-SUM($G193:BN193)),0)</f>
        <v>0</v>
      </c>
      <c r="BP193" s="203">
        <f>IF(AND(BP$2&gt;$D193,BP$2&lt;=EOMONTH($D193,MatCF)),MIN(BP$77-SUM(BP$92:BP192),$F193-SUM($G193:BO193)),0)</f>
        <v>0</v>
      </c>
      <c r="BQ193" s="203">
        <f>IF(AND(BQ$2&gt;$D193,BQ$2&lt;=EOMONTH($D193,MatCF)),MIN(BQ$77-SUM(BQ$92:BQ192),$F193-SUM($G193:BP193)),0)</f>
        <v>0</v>
      </c>
      <c r="BR193" s="203">
        <f>IF(AND(BR$2&gt;$D193,BR$2&lt;=EOMONTH($D193,MatCF)),MIN(BR$77-SUM(BR$92:BR192),$F193-SUM($G193:BQ193)),0)</f>
        <v>0</v>
      </c>
      <c r="BS193" s="203">
        <f>IF(AND(BS$2&gt;$D193,BS$2&lt;=EOMONTH($D193,MatCF)),MIN(BS$77-SUM(BS$92:BS192),$F193-SUM($G193:BR193)),0)</f>
        <v>0</v>
      </c>
      <c r="BT193" s="203">
        <f>IF(AND(BT$2&gt;$D193,BT$2&lt;=EOMONTH($D193,MatCF)),MIN(BT$77-SUM(BT$92:BT192),$F193-SUM($G193:BS193)),0)</f>
        <v>0</v>
      </c>
      <c r="BU193" s="203">
        <f>IF(AND(BU$2&gt;$D193,BU$2&lt;=EOMONTH($D193,MatCF)),MIN(BU$77-SUM(BU$92:BU192),$F193-SUM($G193:BT193)),0)</f>
        <v>0</v>
      </c>
      <c r="BV193" s="203">
        <f>IF(AND(BV$2&gt;$D193,BV$2&lt;=EOMONTH($D193,MatCF)),MIN(BV$77-SUM(BV$92:BV192),$F193-SUM($G193:BU193)),0)</f>
        <v>0</v>
      </c>
      <c r="BW193" s="203">
        <f>IF(AND(BW$2&gt;$D193,BW$2&lt;=EOMONTH($D193,MatCF)),MIN(BW$77-SUM(BW$92:BW192),$F193-SUM($G193:BV193)),0)</f>
        <v>0</v>
      </c>
      <c r="BX193" s="203">
        <f>IF(AND(BX$2&gt;$D193,BX$2&lt;=EOMONTH($D193,MatCF)),MIN(BX$77-SUM(BX$92:BX192),$F193-SUM($G193:BW193)),0)</f>
        <v>0</v>
      </c>
      <c r="BY193" s="203">
        <f>IF(AND(BY$2&gt;$D193,BY$2&lt;=EOMONTH($D193,MatCF)),MIN(BY$77-SUM(BY$92:BY192),$F193-SUM($G193:BX193)),0)</f>
        <v>0</v>
      </c>
      <c r="BZ193" s="203">
        <f>IF(AND(BZ$2&gt;$D193,BZ$2&lt;=EOMONTH($D193,MatCF)),MIN(BZ$77-SUM(BZ$92:BZ192),$F193-SUM($G193:BY193)),0)</f>
        <v>0</v>
      </c>
      <c r="CA193" s="203">
        <f>IF(AND(CA$2&gt;$D193,CA$2&lt;=EOMONTH($D193,MatCF)),MIN(CA$77-SUM(CA$92:CA192),$F193-SUM($G193:BZ193)),0)</f>
        <v>0</v>
      </c>
      <c r="CB193" s="203">
        <f>IF(AND(CB$2&gt;$D193,CB$2&lt;=EOMONTH($D193,MatCF)),MIN(CB$77-SUM(CB$92:CB192),$F193-SUM($G193:CA193)),0)</f>
        <v>0</v>
      </c>
      <c r="CC193" s="203">
        <f>IF(AND(CC$2&gt;$D193,CC$2&lt;=EOMONTH($D193,MatCF)),MIN(CC$77-SUM(CC$92:CC192),$F193-SUM($G193:CB193)),0)</f>
        <v>0</v>
      </c>
      <c r="CD193" s="203">
        <f>IF(AND(CD$2&gt;$D193,CD$2&lt;=EOMONTH($D193,MatCF)),MIN(CD$77-SUM(CD$92:CD192),$F193-SUM($G193:CC193)),0)</f>
        <v>0</v>
      </c>
      <c r="CE193" s="203">
        <f>IF(AND(CE$2&gt;$D193,CE$2&lt;=EOMONTH($D193,MatCF)),MIN(CE$77-SUM(CE$92:CE192),$F193-SUM($G193:CD193)),0)</f>
        <v>0</v>
      </c>
      <c r="CF193" s="203">
        <f>IF(AND(CF$2&gt;$D193,CF$2&lt;=EOMONTH($D193,MatCF)),MIN(CF$77-SUM(CF$92:CF192),$F193-SUM($G193:CE193)),0)</f>
        <v>0</v>
      </c>
      <c r="CG193" s="203">
        <f>IF(AND(CG$2&gt;$D193,CG$2&lt;=EOMONTH($D193,MatCF)),MIN(CG$77-SUM(CG$92:CG192),$F193-SUM($G193:CF193)),0)</f>
        <v>0</v>
      </c>
      <c r="CH193" s="203">
        <f>IF(AND(CH$2&gt;$D193,CH$2&lt;=EOMONTH($D193,MatCF)),MIN(CH$77-SUM(CH$92:CH192),$F193-SUM($G193:CG193)),0)</f>
        <v>0</v>
      </c>
      <c r="CI193" s="203">
        <f>IF(AND(CI$2&gt;$D193,CI$2&lt;=EOMONTH($D193,MatCF)),MIN(CI$77-SUM(CI$92:CI192),$F193-SUM($G193:CH193)),0)</f>
        <v>0</v>
      </c>
      <c r="CJ193" s="203">
        <f>IF(AND(CJ$2&gt;$D193,CJ$2&lt;=EOMONTH($D193,MatCF)),MIN(CJ$77-SUM(CJ$92:CJ192),$F193-SUM($G193:CI193)),0)</f>
        <v>0</v>
      </c>
      <c r="CK193" s="203">
        <f>IF(AND(CK$2&gt;$D193,CK$2&lt;=EOMONTH($D193,MatCF)),MIN(CK$77-SUM(CK$92:CK192),$F193-SUM($G193:CJ193)),0)</f>
        <v>0</v>
      </c>
      <c r="CL193" s="203">
        <f>IF(AND(CL$2&gt;$D193,CL$2&lt;=EOMONTH($D193,MatCF)),MIN(CL$77-SUM(CL$92:CL192),$F193-SUM($G193:CK193)),0)</f>
        <v>0</v>
      </c>
      <c r="CM193" s="203">
        <f>IF(AND(CM$2&gt;$D193,CM$2&lt;=EOMONTH($D193,MatCF)),MIN(CM$77-SUM(CM$92:CM192),$F193-SUM($G193:CL193)),0)</f>
        <v>0</v>
      </c>
      <c r="CN193" s="203">
        <f>IF(AND(CN$2&gt;$D193,CN$2&lt;=EOMONTH($D193,MatCF)),MIN(CN$77-SUM(CN$92:CN192),$F193-SUM($G193:CM193)),0)</f>
        <v>0</v>
      </c>
      <c r="CO193" s="203">
        <f>IF(AND(CO$2&gt;$D193,CO$2&lt;=EOMONTH($D193,MatCF)),MIN(CO$77-SUM(CO$92:CO192),$F193-SUM($G193:CN193)),0)</f>
        <v>0</v>
      </c>
      <c r="CP193" s="203">
        <f>IF(AND(CP$2&gt;$D193,CP$2&lt;=EOMONTH($D193,MatCF)),MIN(CP$77-SUM(CP$92:CP192),$F193-SUM($G193:CO193)),0)</f>
        <v>0</v>
      </c>
      <c r="CQ193" s="203">
        <f>IF(AND(CQ$2&gt;$D193,CQ$2&lt;=EOMONTH($D193,MatCF)),MIN(CQ$77-SUM(CQ$92:CQ192),$F193-SUM($G193:CP193)),0)</f>
        <v>0</v>
      </c>
      <c r="CR193" s="203">
        <f>IF(AND(CR$2&gt;$D193,CR$2&lt;=EOMONTH($D193,MatCF)),MIN(CR$77-SUM(CR$92:CR192),$F193-SUM($G193:CQ193)),0)</f>
        <v>0</v>
      </c>
      <c r="CS193" s="203">
        <f>IF(AND(CS$2&gt;$D193,CS$2&lt;=EOMONTH($D193,MatCF)),MIN(CS$77-SUM(CS$92:CS192),$F193-SUM($G193:CR193)),0)</f>
        <v>0</v>
      </c>
      <c r="CT193" s="203">
        <f>IF(AND(CT$2&gt;$D193,CT$2&lt;=EOMONTH($D193,MatCF)),MIN(CT$77-SUM(CT$92:CT192),$F193-SUM($G193:CS193)),0)</f>
        <v>0</v>
      </c>
      <c r="CU193" s="203">
        <f>IF(AND(CU$2&gt;$D193,CU$2&lt;=EOMONTH($D193,MatCF)),MIN(CU$77-SUM(CU$92:CU192),$F193-SUM($G193:CT193)),0)</f>
        <v>0</v>
      </c>
      <c r="CV193" s="203">
        <f>IF(AND(CV$2&gt;$D193,CV$2&lt;=EOMONTH($D193,MatCF)),MIN(CV$77-SUM(CV$92:CV192),$F193-SUM($G193:CU193)),0)</f>
        <v>0</v>
      </c>
      <c r="CW193" s="203">
        <f>IF(AND(CW$2&gt;$D193,CW$2&lt;=EOMONTH($D193,MatCF)),MIN(CW$77-SUM(CW$92:CW192),$F193-SUM($G193:CV193)),0)</f>
        <v>0</v>
      </c>
      <c r="CX193" s="203">
        <f>IF(AND(CX$2&gt;$D193,CX$2&lt;=EOMONTH($D193,MatCF)),MIN(CX$77-SUM(CX$92:CX192),$F193-SUM($G193:CW193)),0)</f>
        <v>0</v>
      </c>
      <c r="CY193" s="203">
        <f>IF(AND(CY$2&gt;$D193,CY$2&lt;=EOMONTH($D193,MatCF)),MIN(CY$77-SUM(CY$92:CY192),$F193-SUM($G193:CX193)),0)</f>
        <v>0</v>
      </c>
      <c r="CZ193" s="203">
        <f>IF(AND(CZ$2&gt;$D193,CZ$2&lt;=EOMONTH($D193,MatCF)),MIN(CZ$77-SUM(CZ$92:CZ192),$F193-SUM($G193:CY193)),0)</f>
        <v>0</v>
      </c>
      <c r="DA193" s="203">
        <f>IF(AND(DA$2&gt;$D193,DA$2&lt;=EOMONTH($D193,MatCF)),MIN(DA$77-SUM(DA$92:DA192),$F193-SUM($G193:CZ193)),0)</f>
        <v>0</v>
      </c>
      <c r="DB193" s="203">
        <f>IF(AND(DB$2&gt;$D193,DB$2&lt;=EOMONTH($D193,MatCF)),MIN(DB$77-SUM(DB$92:DB192),$F193-SUM($G193:DA193)),0)</f>
        <v>0</v>
      </c>
      <c r="DC193" s="203">
        <f>IF(AND(DC$2&gt;$D193,DC$2&lt;=EOMONTH($D193,MatCF)),MIN(DC$77-SUM(DC$92:DC192),$F193-SUM($G193:DB193)),0)</f>
        <v>0</v>
      </c>
      <c r="DD193" s="203">
        <f>IF(AND(DD$2&gt;$D193,DD$2&lt;=EOMONTH($D193,MatCF)),MIN(DD$77-SUM(DD$92:DD192),$F193-SUM($G193:DC193)),0)</f>
        <v>0</v>
      </c>
      <c r="DE193" s="203">
        <f ca="1">IF(AND(DE$2&gt;$D193,DE$2&lt;=EOMONTH($D193,MatCF)),MIN(DE$77-SUM(DE$92:DE192),$F193-SUM($G193:DD193)),0)</f>
        <v>0</v>
      </c>
      <c r="DF193" s="203">
        <f ca="1">IF(AND(DF$2&gt;$D193,DF$2&lt;=EOMONTH($D193,MatCF)),MIN(DF$77-SUM(DF$92:DF192),$F193-SUM($G193:DE193)),0)</f>
        <v>0</v>
      </c>
      <c r="DG193" s="203">
        <f ca="1">IF(AND(DG$2&gt;$D193,DG$2&lt;=EOMONTH($D193,MatCF)),MIN(DG$77-SUM(DG$92:DG192),$F193-SUM($G193:DF193)),0)</f>
        <v>0</v>
      </c>
      <c r="DH193" s="203">
        <f ca="1">IF(AND(DH$2&gt;$D193,DH$2&lt;=EOMONTH($D193,MatCF)),MIN(DH$77-SUM(DH$92:DH192),$F193-SUM($G193:DG193)),0)</f>
        <v>0</v>
      </c>
      <c r="DI193" s="203">
        <f ca="1">IF(AND(DI$2&gt;$D193,DI$2&lt;=EOMONTH($D193,MatCF)),MIN(DI$77-SUM(DI$92:DI192),$F193-SUM($G193:DH193)),0)</f>
        <v>0</v>
      </c>
      <c r="DJ193" s="203">
        <f ca="1">IF(AND(DJ$2&gt;$D193,DJ$2&lt;=EOMONTH($D193,MatCF)),MIN(DJ$77-SUM(DJ$92:DJ192),$F193-SUM($G193:DI193)),0)</f>
        <v>0</v>
      </c>
      <c r="DK193" s="203">
        <f ca="1">IF(AND(DK$2&gt;$D193,DK$2&lt;=EOMONTH($D193,MatCF)),MIN(DK$77-SUM(DK$92:DK192),$F193-SUM($G193:DJ193)),0)</f>
        <v>0</v>
      </c>
      <c r="DL193" s="203">
        <f ca="1">IF(AND(DL$2&gt;$D193,DL$2&lt;=EOMONTH($D193,MatCF)),MIN(DL$77-SUM(DL$92:DL192),$F193-SUM($G193:DK193)),0)</f>
        <v>0</v>
      </c>
      <c r="DM193" s="203">
        <f ca="1">IF(AND(DM$2&gt;$D193,DM$2&lt;=EOMONTH($D193,MatCF)),MIN(DM$77-SUM(DM$92:DM192),$F193-SUM($G193:DL193)),0)</f>
        <v>0</v>
      </c>
      <c r="DN193" s="203">
        <f ca="1">IF(AND(DN$2&gt;$D193,DN$2&lt;=EOMONTH($D193,MatCF)),MIN(DN$77-SUM(DN$92:DN192),$F193-SUM($G193:DM193)),0)</f>
        <v>0</v>
      </c>
      <c r="DO193" s="203">
        <f ca="1">IF(AND(DO$2&gt;$D193,DO$2&lt;=EOMONTH($D193,MatCF)),MIN(DO$77-SUM(DO$92:DO192),$F193-SUM($G193:DN193)),0)</f>
        <v>0</v>
      </c>
      <c r="DP193" s="203">
        <f ca="1">IF(AND(DP$2&gt;$D193,DP$2&lt;=EOMONTH($D193,MatCF)),MIN(DP$77-SUM(DP$92:DP192),$F193-SUM($G193:DO193)),0)</f>
        <v>0</v>
      </c>
      <c r="DQ193" s="203">
        <f ca="1">IF(AND(DQ$2&gt;$D193,DQ$2&lt;=EOMONTH($D193,MatCF)),MIN(DQ$77-SUM(DQ$92:DQ192),$F193-SUM($G193:DP193)),0)</f>
        <v>0</v>
      </c>
      <c r="DR193" s="203">
        <f ca="1">IF(AND(DR$2&gt;$D193,DR$2&lt;=EOMONTH($D193,MatCF)),MIN(DR$77-SUM(DR$92:DR192),$F193-SUM($G193:DQ193)),0)</f>
        <v>0</v>
      </c>
      <c r="DS193" s="203">
        <f ca="1">IF(AND(DS$2&gt;$D193,DS$2&lt;=EOMONTH($D193,MatCF)),MIN(DS$77-SUM(DS$92:DS192),$F193-SUM($G193:DR193)),0)</f>
        <v>0</v>
      </c>
    </row>
    <row r="194" spans="1:123" ht="12.5" x14ac:dyDescent="0.25">
      <c r="A194" s="171">
        <f t="shared" si="682"/>
        <v>102</v>
      </c>
      <c r="B194" s="171"/>
      <c r="C194" s="171"/>
      <c r="D194" s="226">
        <v>53235</v>
      </c>
      <c r="E194" s="171"/>
      <c r="F194" s="203">
        <f ca="1"/>
        <v>0</v>
      </c>
      <c r="G194" s="171"/>
      <c r="H194" s="203">
        <f>IF(AND(H$2&gt;$D194,H$2&lt;=EOMONTH($D194,MatCF)),MIN(H$77-SUM(H$92:H193),$F194-SUM(G194:$G194)),0)</f>
        <v>0</v>
      </c>
      <c r="I194" s="203">
        <f>IF(AND(I$2&gt;$D194,I$2&lt;=EOMONTH($D194,MatCF)),MIN(I$77-SUM(I$92:I193),$F194-SUM($G194:H194)),0)</f>
        <v>0</v>
      </c>
      <c r="J194" s="203">
        <f>IF(AND(J$2&gt;$D194,J$2&lt;=EOMONTH($D194,MatCF)),MIN(J$77-SUM(J$92:J193),$F194-SUM($G194:I194)),0)</f>
        <v>0</v>
      </c>
      <c r="K194" s="203">
        <f>IF(AND(K$2&gt;$D194,K$2&lt;=EOMONTH($D194,MatCF)),MIN(K$77-SUM(K$92:K193),$F194-SUM($G194:J194)),0)</f>
        <v>0</v>
      </c>
      <c r="L194" s="203">
        <f>IF(AND(L$2&gt;$D194,L$2&lt;=EOMONTH($D194,MatCF)),MIN(L$77-SUM(L$92:L193),$F194-SUM($G194:K194)),0)</f>
        <v>0</v>
      </c>
      <c r="M194" s="203">
        <f>IF(AND(M$2&gt;$D194,M$2&lt;=EOMONTH($D194,MatCF)),MIN(M$77-SUM(M$92:M193),$F194-SUM($G194:L194)),0)</f>
        <v>0</v>
      </c>
      <c r="N194" s="203">
        <f>IF(AND(N$2&gt;$D194,N$2&lt;=EOMONTH($D194,MatCF)),MIN(N$77-SUM(N$92:N193),$F194-SUM($G194:M194)),0)</f>
        <v>0</v>
      </c>
      <c r="O194" s="203">
        <f>IF(AND(O$2&gt;$D194,O$2&lt;=EOMONTH($D194,MatCF)),MIN(O$77-SUM(O$92:O193),$F194-SUM($G194:N194)),0)</f>
        <v>0</v>
      </c>
      <c r="P194" s="203">
        <f>IF(AND(P$2&gt;$D194,P$2&lt;=EOMONTH($D194,MatCF)),MIN(P$77-SUM(P$92:P193),$F194-SUM($G194:O194)),0)</f>
        <v>0</v>
      </c>
      <c r="Q194" s="203">
        <f>IF(AND(Q$2&gt;$D194,Q$2&lt;=EOMONTH($D194,MatCF)),MIN(Q$77-SUM(Q$92:Q193),$F194-SUM($G194:P194)),0)</f>
        <v>0</v>
      </c>
      <c r="R194" s="203">
        <f>IF(AND(R$2&gt;$D194,R$2&lt;=EOMONTH($D194,MatCF)),MIN(R$77-SUM(R$92:R193),$F194-SUM($G194:Q194)),0)</f>
        <v>0</v>
      </c>
      <c r="S194" s="203">
        <f>IF(AND(S$2&gt;$D194,S$2&lt;=EOMONTH($D194,MatCF)),MIN(S$77-SUM(S$92:S193),$F194-SUM($G194:R194)),0)</f>
        <v>0</v>
      </c>
      <c r="T194" s="203">
        <f>IF(AND(T$2&gt;$D194,T$2&lt;=EOMONTH($D194,MatCF)),MIN(T$77-SUM(T$92:T193),$F194-SUM($G194:S194)),0)</f>
        <v>0</v>
      </c>
      <c r="U194" s="203">
        <f>IF(AND(U$2&gt;$D194,U$2&lt;=EOMONTH($D194,MatCF)),MIN(U$77-SUM(U$92:U193),$F194-SUM($G194:T194)),0)</f>
        <v>0</v>
      </c>
      <c r="V194" s="203">
        <f>IF(AND(V$2&gt;$D194,V$2&lt;=EOMONTH($D194,MatCF)),MIN(V$77-SUM(V$92:V193),$F194-SUM($G194:U194)),0)</f>
        <v>0</v>
      </c>
      <c r="W194" s="203">
        <f>IF(AND(W$2&gt;$D194,W$2&lt;=EOMONTH($D194,MatCF)),MIN(W$77-SUM(W$92:W193),$F194-SUM($G194:V194)),0)</f>
        <v>0</v>
      </c>
      <c r="X194" s="203">
        <f>IF(AND(X$2&gt;$D194,X$2&lt;=EOMONTH($D194,MatCF)),MIN(X$77-SUM(X$92:X193),$F194-SUM($G194:W194)),0)</f>
        <v>0</v>
      </c>
      <c r="Y194" s="203">
        <f>IF(AND(Y$2&gt;$D194,Y$2&lt;=EOMONTH($D194,MatCF)),MIN(Y$77-SUM(Y$92:Y193),$F194-SUM($G194:X194)),0)</f>
        <v>0</v>
      </c>
      <c r="Z194" s="203">
        <f>IF(AND(Z$2&gt;$D194,Z$2&lt;=EOMONTH($D194,MatCF)),MIN(Z$77-SUM(Z$92:Z193),$F194-SUM($G194:Y194)),0)</f>
        <v>0</v>
      </c>
      <c r="AA194" s="203">
        <f>IF(AND(AA$2&gt;$D194,AA$2&lt;=EOMONTH($D194,MatCF)),MIN(AA$77-SUM(AA$92:AA193),$F194-SUM($G194:Z194)),0)</f>
        <v>0</v>
      </c>
      <c r="AB194" s="203">
        <f>IF(AND(AB$2&gt;$D194,AB$2&lt;=EOMONTH($D194,MatCF)),MIN(AB$77-SUM(AB$92:AB193),$F194-SUM($G194:AA194)),0)</f>
        <v>0</v>
      </c>
      <c r="AC194" s="203">
        <f>IF(AND(AC$2&gt;$D194,AC$2&lt;=EOMONTH($D194,MatCF)),MIN(AC$77-SUM(AC$92:AC193),$F194-SUM($G194:AB194)),0)</f>
        <v>0</v>
      </c>
      <c r="AD194" s="203">
        <f>IF(AND(AD$2&gt;$D194,AD$2&lt;=EOMONTH($D194,MatCF)),MIN(AD$77-SUM(AD$92:AD193),$F194-SUM($G194:AC194)),0)</f>
        <v>0</v>
      </c>
      <c r="AE194" s="203">
        <f>IF(AND(AE$2&gt;$D194,AE$2&lt;=EOMONTH($D194,MatCF)),MIN(AE$77-SUM(AE$92:AE193),$F194-SUM($G194:AD194)),0)</f>
        <v>0</v>
      </c>
      <c r="AF194" s="203">
        <f>IF(AND(AF$2&gt;$D194,AF$2&lt;=EOMONTH($D194,MatCF)),MIN(AF$77-SUM(AF$92:AF193),$F194-SUM($G194:AE194)),0)</f>
        <v>0</v>
      </c>
      <c r="AG194" s="203">
        <f>IF(AND(AG$2&gt;$D194,AG$2&lt;=EOMONTH($D194,MatCF)),MIN(AG$77-SUM(AG$92:AG193),$F194-SUM($G194:AF194)),0)</f>
        <v>0</v>
      </c>
      <c r="AH194" s="203">
        <f>IF(AND(AH$2&gt;$D194,AH$2&lt;=EOMONTH($D194,MatCF)),MIN(AH$77-SUM(AH$92:AH193),$F194-SUM($G194:AG194)),0)</f>
        <v>0</v>
      </c>
      <c r="AI194" s="203">
        <f>IF(AND(AI$2&gt;$D194,AI$2&lt;=EOMONTH($D194,MatCF)),MIN(AI$77-SUM(AI$92:AI193),$F194-SUM($G194:AH194)),0)</f>
        <v>0</v>
      </c>
      <c r="AJ194" s="203">
        <f>IF(AND(AJ$2&gt;$D194,AJ$2&lt;=EOMONTH($D194,MatCF)),MIN(AJ$77-SUM(AJ$92:AJ193),$F194-SUM($G194:AI194)),0)</f>
        <v>0</v>
      </c>
      <c r="AK194" s="203">
        <f>IF(AND(AK$2&gt;$D194,AK$2&lt;=EOMONTH($D194,MatCF)),MIN(AK$77-SUM(AK$92:AK193),$F194-SUM($G194:AJ194)),0)</f>
        <v>0</v>
      </c>
      <c r="AL194" s="203">
        <f>IF(AND(AL$2&gt;$D194,AL$2&lt;=EOMONTH($D194,MatCF)),MIN(AL$77-SUM(AL$92:AL193),$F194-SUM($G194:AK194)),0)</f>
        <v>0</v>
      </c>
      <c r="AM194" s="203">
        <f>IF(AND(AM$2&gt;$D194,AM$2&lt;=EOMONTH($D194,MatCF)),MIN(AM$77-SUM(AM$92:AM193),$F194-SUM($G194:AL194)),0)</f>
        <v>0</v>
      </c>
      <c r="AN194" s="203">
        <f>IF(AND(AN$2&gt;$D194,AN$2&lt;=EOMONTH($D194,MatCF)),MIN(AN$77-SUM(AN$92:AN193),$F194-SUM($G194:AM194)),0)</f>
        <v>0</v>
      </c>
      <c r="AO194" s="203">
        <f>IF(AND(AO$2&gt;$D194,AO$2&lt;=EOMONTH($D194,MatCF)),MIN(AO$77-SUM(AO$92:AO193),$F194-SUM($G194:AN194)),0)</f>
        <v>0</v>
      </c>
      <c r="AP194" s="203">
        <f>IF(AND(AP$2&gt;$D194,AP$2&lt;=EOMONTH($D194,MatCF)),MIN(AP$77-SUM(AP$92:AP193),$F194-SUM($G194:AO194)),0)</f>
        <v>0</v>
      </c>
      <c r="AQ194" s="203">
        <f>IF(AND(AQ$2&gt;$D194,AQ$2&lt;=EOMONTH($D194,MatCF)),MIN(AQ$77-SUM(AQ$92:AQ193),$F194-SUM($G194:AP194)),0)</f>
        <v>0</v>
      </c>
      <c r="AR194" s="203">
        <f>IF(AND(AR$2&gt;$D194,AR$2&lt;=EOMONTH($D194,MatCF)),MIN(AR$77-SUM(AR$92:AR193),$F194-SUM($G194:AQ194)),0)</f>
        <v>0</v>
      </c>
      <c r="AS194" s="203">
        <f>IF(AND(AS$2&gt;$D194,AS$2&lt;=EOMONTH($D194,MatCF)),MIN(AS$77-SUM(AS$92:AS193),$F194-SUM($G194:AR194)),0)</f>
        <v>0</v>
      </c>
      <c r="AT194" s="203">
        <f>IF(AND(AT$2&gt;$D194,AT$2&lt;=EOMONTH($D194,MatCF)),MIN(AT$77-SUM(AT$92:AT193),$F194-SUM($G194:AS194)),0)</f>
        <v>0</v>
      </c>
      <c r="AU194" s="203">
        <f>IF(AND(AU$2&gt;$D194,AU$2&lt;=EOMONTH($D194,MatCF)),MIN(AU$77-SUM(AU$92:AU193),$F194-SUM($G194:AT194)),0)</f>
        <v>0</v>
      </c>
      <c r="AV194" s="203">
        <f>IF(AND(AV$2&gt;$D194,AV$2&lt;=EOMONTH($D194,MatCF)),MIN(AV$77-SUM(AV$92:AV193),$F194-SUM($G194:AU194)),0)</f>
        <v>0</v>
      </c>
      <c r="AW194" s="203">
        <f>IF(AND(AW$2&gt;$D194,AW$2&lt;=EOMONTH($D194,MatCF)),MIN(AW$77-SUM(AW$92:AW193),$F194-SUM($G194:AV194)),0)</f>
        <v>0</v>
      </c>
      <c r="AX194" s="203">
        <f>IF(AND(AX$2&gt;$D194,AX$2&lt;=EOMONTH($D194,MatCF)),MIN(AX$77-SUM(AX$92:AX193),$F194-SUM($G194:AW194)),0)</f>
        <v>0</v>
      </c>
      <c r="AY194" s="203">
        <f>IF(AND(AY$2&gt;$D194,AY$2&lt;=EOMONTH($D194,MatCF)),MIN(AY$77-SUM(AY$92:AY193),$F194-SUM($G194:AX194)),0)</f>
        <v>0</v>
      </c>
      <c r="AZ194" s="203">
        <f>IF(AND(AZ$2&gt;$D194,AZ$2&lt;=EOMONTH($D194,MatCF)),MIN(AZ$77-SUM(AZ$92:AZ193),$F194-SUM($G194:AY194)),0)</f>
        <v>0</v>
      </c>
      <c r="BA194" s="203">
        <f>IF(AND(BA$2&gt;$D194,BA$2&lt;=EOMONTH($D194,MatCF)),MIN(BA$77-SUM(BA$92:BA193),$F194-SUM($G194:AZ194)),0)</f>
        <v>0</v>
      </c>
      <c r="BB194" s="203">
        <f>IF(AND(BB$2&gt;$D194,BB$2&lt;=EOMONTH($D194,MatCF)),MIN(BB$77-SUM(BB$92:BB193),$F194-SUM($G194:BA194)),0)</f>
        <v>0</v>
      </c>
      <c r="BC194" s="203">
        <f>IF(AND(BC$2&gt;$D194,BC$2&lt;=EOMONTH($D194,MatCF)),MIN(BC$77-SUM(BC$92:BC193),$F194-SUM($G194:BB194)),0)</f>
        <v>0</v>
      </c>
      <c r="BD194" s="203">
        <f>IF(AND(BD$2&gt;$D194,BD$2&lt;=EOMONTH($D194,MatCF)),MIN(BD$77-SUM(BD$92:BD193),$F194-SUM($G194:BC194)),0)</f>
        <v>0</v>
      </c>
      <c r="BE194" s="203">
        <f>IF(AND(BE$2&gt;$D194,BE$2&lt;=EOMONTH($D194,MatCF)),MIN(BE$77-SUM(BE$92:BE193),$F194-SUM($G194:BD194)),0)</f>
        <v>0</v>
      </c>
      <c r="BF194" s="203">
        <f>IF(AND(BF$2&gt;$D194,BF$2&lt;=EOMONTH($D194,MatCF)),MIN(BF$77-SUM(BF$92:BF193),$F194-SUM($G194:BE194)),0)</f>
        <v>0</v>
      </c>
      <c r="BG194" s="203">
        <f>IF(AND(BG$2&gt;$D194,BG$2&lt;=EOMONTH($D194,MatCF)),MIN(BG$77-SUM(BG$92:BG193),$F194-SUM($G194:BF194)),0)</f>
        <v>0</v>
      </c>
      <c r="BH194" s="203">
        <f>IF(AND(BH$2&gt;$D194,BH$2&lt;=EOMONTH($D194,MatCF)),MIN(BH$77-SUM(BH$92:BH193),$F194-SUM($G194:BG194)),0)</f>
        <v>0</v>
      </c>
      <c r="BI194" s="203">
        <f>IF(AND(BI$2&gt;$D194,BI$2&lt;=EOMONTH($D194,MatCF)),MIN(BI$77-SUM(BI$92:BI193),$F194-SUM($G194:BH194)),0)</f>
        <v>0</v>
      </c>
      <c r="BJ194" s="203">
        <f>IF(AND(BJ$2&gt;$D194,BJ$2&lt;=EOMONTH($D194,MatCF)),MIN(BJ$77-SUM(BJ$92:BJ193),$F194-SUM($G194:BI194)),0)</f>
        <v>0</v>
      </c>
      <c r="BK194" s="203">
        <f>IF(AND(BK$2&gt;$D194,BK$2&lt;=EOMONTH($D194,MatCF)),MIN(BK$77-SUM(BK$92:BK193),$F194-SUM($G194:BJ194)),0)</f>
        <v>0</v>
      </c>
      <c r="BL194" s="203">
        <f>IF(AND(BL$2&gt;$D194,BL$2&lt;=EOMONTH($D194,MatCF)),MIN(BL$77-SUM(BL$92:BL193),$F194-SUM($G194:BK194)),0)</f>
        <v>0</v>
      </c>
      <c r="BM194" s="203">
        <f>IF(AND(BM$2&gt;$D194,BM$2&lt;=EOMONTH($D194,MatCF)),MIN(BM$77-SUM(BM$92:BM193),$F194-SUM($G194:BL194)),0)</f>
        <v>0</v>
      </c>
      <c r="BN194" s="203">
        <f>IF(AND(BN$2&gt;$D194,BN$2&lt;=EOMONTH($D194,MatCF)),MIN(BN$77-SUM(BN$92:BN193),$F194-SUM($G194:BM194)),0)</f>
        <v>0</v>
      </c>
      <c r="BO194" s="203">
        <f>IF(AND(BO$2&gt;$D194,BO$2&lt;=EOMONTH($D194,MatCF)),MIN(BO$77-SUM(BO$92:BO193),$F194-SUM($G194:BN194)),0)</f>
        <v>0</v>
      </c>
      <c r="BP194" s="203">
        <f>IF(AND(BP$2&gt;$D194,BP$2&lt;=EOMONTH($D194,MatCF)),MIN(BP$77-SUM(BP$92:BP193),$F194-SUM($G194:BO194)),0)</f>
        <v>0</v>
      </c>
      <c r="BQ194" s="203">
        <f>IF(AND(BQ$2&gt;$D194,BQ$2&lt;=EOMONTH($D194,MatCF)),MIN(BQ$77-SUM(BQ$92:BQ193),$F194-SUM($G194:BP194)),0)</f>
        <v>0</v>
      </c>
      <c r="BR194" s="203">
        <f>IF(AND(BR$2&gt;$D194,BR$2&lt;=EOMONTH($D194,MatCF)),MIN(BR$77-SUM(BR$92:BR193),$F194-SUM($G194:BQ194)),0)</f>
        <v>0</v>
      </c>
      <c r="BS194" s="203">
        <f>IF(AND(BS$2&gt;$D194,BS$2&lt;=EOMONTH($D194,MatCF)),MIN(BS$77-SUM(BS$92:BS193),$F194-SUM($G194:BR194)),0)</f>
        <v>0</v>
      </c>
      <c r="BT194" s="203">
        <f>IF(AND(BT$2&gt;$D194,BT$2&lt;=EOMONTH($D194,MatCF)),MIN(BT$77-SUM(BT$92:BT193),$F194-SUM($G194:BS194)),0)</f>
        <v>0</v>
      </c>
      <c r="BU194" s="203">
        <f>IF(AND(BU$2&gt;$D194,BU$2&lt;=EOMONTH($D194,MatCF)),MIN(BU$77-SUM(BU$92:BU193),$F194-SUM($G194:BT194)),0)</f>
        <v>0</v>
      </c>
      <c r="BV194" s="203">
        <f>IF(AND(BV$2&gt;$D194,BV$2&lt;=EOMONTH($D194,MatCF)),MIN(BV$77-SUM(BV$92:BV193),$F194-SUM($G194:BU194)),0)</f>
        <v>0</v>
      </c>
      <c r="BW194" s="203">
        <f>IF(AND(BW$2&gt;$D194,BW$2&lt;=EOMONTH($D194,MatCF)),MIN(BW$77-SUM(BW$92:BW193),$F194-SUM($G194:BV194)),0)</f>
        <v>0</v>
      </c>
      <c r="BX194" s="203">
        <f>IF(AND(BX$2&gt;$D194,BX$2&lt;=EOMONTH($D194,MatCF)),MIN(BX$77-SUM(BX$92:BX193),$F194-SUM($G194:BW194)),0)</f>
        <v>0</v>
      </c>
      <c r="BY194" s="203">
        <f>IF(AND(BY$2&gt;$D194,BY$2&lt;=EOMONTH($D194,MatCF)),MIN(BY$77-SUM(BY$92:BY193),$F194-SUM($G194:BX194)),0)</f>
        <v>0</v>
      </c>
      <c r="BZ194" s="203">
        <f>IF(AND(BZ$2&gt;$D194,BZ$2&lt;=EOMONTH($D194,MatCF)),MIN(BZ$77-SUM(BZ$92:BZ193),$F194-SUM($G194:BY194)),0)</f>
        <v>0</v>
      </c>
      <c r="CA194" s="203">
        <f>IF(AND(CA$2&gt;$D194,CA$2&lt;=EOMONTH($D194,MatCF)),MIN(CA$77-SUM(CA$92:CA193),$F194-SUM($G194:BZ194)),0)</f>
        <v>0</v>
      </c>
      <c r="CB194" s="203">
        <f>IF(AND(CB$2&gt;$D194,CB$2&lt;=EOMONTH($D194,MatCF)),MIN(CB$77-SUM(CB$92:CB193),$F194-SUM($G194:CA194)),0)</f>
        <v>0</v>
      </c>
      <c r="CC194" s="203">
        <f>IF(AND(CC$2&gt;$D194,CC$2&lt;=EOMONTH($D194,MatCF)),MIN(CC$77-SUM(CC$92:CC193),$F194-SUM($G194:CB194)),0)</f>
        <v>0</v>
      </c>
      <c r="CD194" s="203">
        <f>IF(AND(CD$2&gt;$D194,CD$2&lt;=EOMONTH($D194,MatCF)),MIN(CD$77-SUM(CD$92:CD193),$F194-SUM($G194:CC194)),0)</f>
        <v>0</v>
      </c>
      <c r="CE194" s="203">
        <f>IF(AND(CE$2&gt;$D194,CE$2&lt;=EOMONTH($D194,MatCF)),MIN(CE$77-SUM(CE$92:CE193),$F194-SUM($G194:CD194)),0)</f>
        <v>0</v>
      </c>
      <c r="CF194" s="203">
        <f>IF(AND(CF$2&gt;$D194,CF$2&lt;=EOMONTH($D194,MatCF)),MIN(CF$77-SUM(CF$92:CF193),$F194-SUM($G194:CE194)),0)</f>
        <v>0</v>
      </c>
      <c r="CG194" s="203">
        <f>IF(AND(CG$2&gt;$D194,CG$2&lt;=EOMONTH($D194,MatCF)),MIN(CG$77-SUM(CG$92:CG193),$F194-SUM($G194:CF194)),0)</f>
        <v>0</v>
      </c>
      <c r="CH194" s="203">
        <f>IF(AND(CH$2&gt;$D194,CH$2&lt;=EOMONTH($D194,MatCF)),MIN(CH$77-SUM(CH$92:CH193),$F194-SUM($G194:CG194)),0)</f>
        <v>0</v>
      </c>
      <c r="CI194" s="203">
        <f>IF(AND(CI$2&gt;$D194,CI$2&lt;=EOMONTH($D194,MatCF)),MIN(CI$77-SUM(CI$92:CI193),$F194-SUM($G194:CH194)),0)</f>
        <v>0</v>
      </c>
      <c r="CJ194" s="203">
        <f>IF(AND(CJ$2&gt;$D194,CJ$2&lt;=EOMONTH($D194,MatCF)),MIN(CJ$77-SUM(CJ$92:CJ193),$F194-SUM($G194:CI194)),0)</f>
        <v>0</v>
      </c>
      <c r="CK194" s="203">
        <f>IF(AND(CK$2&gt;$D194,CK$2&lt;=EOMONTH($D194,MatCF)),MIN(CK$77-SUM(CK$92:CK193),$F194-SUM($G194:CJ194)),0)</f>
        <v>0</v>
      </c>
      <c r="CL194" s="203">
        <f>IF(AND(CL$2&gt;$D194,CL$2&lt;=EOMONTH($D194,MatCF)),MIN(CL$77-SUM(CL$92:CL193),$F194-SUM($G194:CK194)),0)</f>
        <v>0</v>
      </c>
      <c r="CM194" s="203">
        <f>IF(AND(CM$2&gt;$D194,CM$2&lt;=EOMONTH($D194,MatCF)),MIN(CM$77-SUM(CM$92:CM193),$F194-SUM($G194:CL194)),0)</f>
        <v>0</v>
      </c>
      <c r="CN194" s="203">
        <f>IF(AND(CN$2&gt;$D194,CN$2&lt;=EOMONTH($D194,MatCF)),MIN(CN$77-SUM(CN$92:CN193),$F194-SUM($G194:CM194)),0)</f>
        <v>0</v>
      </c>
      <c r="CO194" s="203">
        <f>IF(AND(CO$2&gt;$D194,CO$2&lt;=EOMONTH($D194,MatCF)),MIN(CO$77-SUM(CO$92:CO193),$F194-SUM($G194:CN194)),0)</f>
        <v>0</v>
      </c>
      <c r="CP194" s="203">
        <f>IF(AND(CP$2&gt;$D194,CP$2&lt;=EOMONTH($D194,MatCF)),MIN(CP$77-SUM(CP$92:CP193),$F194-SUM($G194:CO194)),0)</f>
        <v>0</v>
      </c>
      <c r="CQ194" s="203">
        <f>IF(AND(CQ$2&gt;$D194,CQ$2&lt;=EOMONTH($D194,MatCF)),MIN(CQ$77-SUM(CQ$92:CQ193),$F194-SUM($G194:CP194)),0)</f>
        <v>0</v>
      </c>
      <c r="CR194" s="203">
        <f>IF(AND(CR$2&gt;$D194,CR$2&lt;=EOMONTH($D194,MatCF)),MIN(CR$77-SUM(CR$92:CR193),$F194-SUM($G194:CQ194)),0)</f>
        <v>0</v>
      </c>
      <c r="CS194" s="203">
        <f>IF(AND(CS$2&gt;$D194,CS$2&lt;=EOMONTH($D194,MatCF)),MIN(CS$77-SUM(CS$92:CS193),$F194-SUM($G194:CR194)),0)</f>
        <v>0</v>
      </c>
      <c r="CT194" s="203">
        <f>IF(AND(CT$2&gt;$D194,CT$2&lt;=EOMONTH($D194,MatCF)),MIN(CT$77-SUM(CT$92:CT193),$F194-SUM($G194:CS194)),0)</f>
        <v>0</v>
      </c>
      <c r="CU194" s="203">
        <f>IF(AND(CU$2&gt;$D194,CU$2&lt;=EOMONTH($D194,MatCF)),MIN(CU$77-SUM(CU$92:CU193),$F194-SUM($G194:CT194)),0)</f>
        <v>0</v>
      </c>
      <c r="CV194" s="203">
        <f>IF(AND(CV$2&gt;$D194,CV$2&lt;=EOMONTH($D194,MatCF)),MIN(CV$77-SUM(CV$92:CV193),$F194-SUM($G194:CU194)),0)</f>
        <v>0</v>
      </c>
      <c r="CW194" s="203">
        <f>IF(AND(CW$2&gt;$D194,CW$2&lt;=EOMONTH($D194,MatCF)),MIN(CW$77-SUM(CW$92:CW193),$F194-SUM($G194:CV194)),0)</f>
        <v>0</v>
      </c>
      <c r="CX194" s="203">
        <f>IF(AND(CX$2&gt;$D194,CX$2&lt;=EOMONTH($D194,MatCF)),MIN(CX$77-SUM(CX$92:CX193),$F194-SUM($G194:CW194)),0)</f>
        <v>0</v>
      </c>
      <c r="CY194" s="203">
        <f>IF(AND(CY$2&gt;$D194,CY$2&lt;=EOMONTH($D194,MatCF)),MIN(CY$77-SUM(CY$92:CY193),$F194-SUM($G194:CX194)),0)</f>
        <v>0</v>
      </c>
      <c r="CZ194" s="203">
        <f>IF(AND(CZ$2&gt;$D194,CZ$2&lt;=EOMONTH($D194,MatCF)),MIN(CZ$77-SUM(CZ$92:CZ193),$F194-SUM($G194:CY194)),0)</f>
        <v>0</v>
      </c>
      <c r="DA194" s="203">
        <f>IF(AND(DA$2&gt;$D194,DA$2&lt;=EOMONTH($D194,MatCF)),MIN(DA$77-SUM(DA$92:DA193),$F194-SUM($G194:CZ194)),0)</f>
        <v>0</v>
      </c>
      <c r="DB194" s="203">
        <f>IF(AND(DB$2&gt;$D194,DB$2&lt;=EOMONTH($D194,MatCF)),MIN(DB$77-SUM(DB$92:DB193),$F194-SUM($G194:DA194)),0)</f>
        <v>0</v>
      </c>
      <c r="DC194" s="203">
        <f>IF(AND(DC$2&gt;$D194,DC$2&lt;=EOMONTH($D194,MatCF)),MIN(DC$77-SUM(DC$92:DC193),$F194-SUM($G194:DB194)),0)</f>
        <v>0</v>
      </c>
      <c r="DD194" s="203">
        <f>IF(AND(DD$2&gt;$D194,DD$2&lt;=EOMONTH($D194,MatCF)),MIN(DD$77-SUM(DD$92:DD193),$F194-SUM($G194:DC194)),0)</f>
        <v>0</v>
      </c>
      <c r="DE194" s="203">
        <f>IF(AND(DE$2&gt;$D194,DE$2&lt;=EOMONTH($D194,MatCF)),MIN(DE$77-SUM(DE$92:DE193),$F194-SUM($G194:DD194)),0)</f>
        <v>0</v>
      </c>
      <c r="DF194" s="203">
        <f ca="1">IF(AND(DF$2&gt;$D194,DF$2&lt;=EOMONTH($D194,MatCF)),MIN(DF$77-SUM(DF$92:DF193),$F194-SUM($G194:DE194)),0)</f>
        <v>0</v>
      </c>
      <c r="DG194" s="203">
        <f ca="1">IF(AND(DG$2&gt;$D194,DG$2&lt;=EOMONTH($D194,MatCF)),MIN(DG$77-SUM(DG$92:DG193),$F194-SUM($G194:DF194)),0)</f>
        <v>0</v>
      </c>
      <c r="DH194" s="203">
        <f ca="1">IF(AND(DH$2&gt;$D194,DH$2&lt;=EOMONTH($D194,MatCF)),MIN(DH$77-SUM(DH$92:DH193),$F194-SUM($G194:DG194)),0)</f>
        <v>0</v>
      </c>
      <c r="DI194" s="203">
        <f ca="1">IF(AND(DI$2&gt;$D194,DI$2&lt;=EOMONTH($D194,MatCF)),MIN(DI$77-SUM(DI$92:DI193),$F194-SUM($G194:DH194)),0)</f>
        <v>0</v>
      </c>
      <c r="DJ194" s="203">
        <f ca="1">IF(AND(DJ$2&gt;$D194,DJ$2&lt;=EOMONTH($D194,MatCF)),MIN(DJ$77-SUM(DJ$92:DJ193),$F194-SUM($G194:DI194)),0)</f>
        <v>0</v>
      </c>
      <c r="DK194" s="203">
        <f ca="1">IF(AND(DK$2&gt;$D194,DK$2&lt;=EOMONTH($D194,MatCF)),MIN(DK$77-SUM(DK$92:DK193),$F194-SUM($G194:DJ194)),0)</f>
        <v>0</v>
      </c>
      <c r="DL194" s="203">
        <f ca="1">IF(AND(DL$2&gt;$D194,DL$2&lt;=EOMONTH($D194,MatCF)),MIN(DL$77-SUM(DL$92:DL193),$F194-SUM($G194:DK194)),0)</f>
        <v>0</v>
      </c>
      <c r="DM194" s="203">
        <f ca="1">IF(AND(DM$2&gt;$D194,DM$2&lt;=EOMONTH($D194,MatCF)),MIN(DM$77-SUM(DM$92:DM193),$F194-SUM($G194:DL194)),0)</f>
        <v>0</v>
      </c>
      <c r="DN194" s="203">
        <f ca="1">IF(AND(DN$2&gt;$D194,DN$2&lt;=EOMONTH($D194,MatCF)),MIN(DN$77-SUM(DN$92:DN193),$F194-SUM($G194:DM194)),0)</f>
        <v>0</v>
      </c>
      <c r="DO194" s="203">
        <f ca="1">IF(AND(DO$2&gt;$D194,DO$2&lt;=EOMONTH($D194,MatCF)),MIN(DO$77-SUM(DO$92:DO193),$F194-SUM($G194:DN194)),0)</f>
        <v>0</v>
      </c>
      <c r="DP194" s="203">
        <f ca="1">IF(AND(DP$2&gt;$D194,DP$2&lt;=EOMONTH($D194,MatCF)),MIN(DP$77-SUM(DP$92:DP193),$F194-SUM($G194:DO194)),0)</f>
        <v>0</v>
      </c>
      <c r="DQ194" s="203">
        <f ca="1">IF(AND(DQ$2&gt;$D194,DQ$2&lt;=EOMONTH($D194,MatCF)),MIN(DQ$77-SUM(DQ$92:DQ193),$F194-SUM($G194:DP194)),0)</f>
        <v>0</v>
      </c>
      <c r="DR194" s="203">
        <f ca="1">IF(AND(DR$2&gt;$D194,DR$2&lt;=EOMONTH($D194,MatCF)),MIN(DR$77-SUM(DR$92:DR193),$F194-SUM($G194:DQ194)),0)</f>
        <v>0</v>
      </c>
      <c r="DS194" s="203">
        <f ca="1">IF(AND(DS$2&gt;$D194,DS$2&lt;=EOMONTH($D194,MatCF)),MIN(DS$77-SUM(DS$92:DS193),$F194-SUM($G194:DR194)),0)</f>
        <v>0</v>
      </c>
    </row>
    <row r="195" spans="1:123" ht="12.5" x14ac:dyDescent="0.25">
      <c r="A195" s="171">
        <f t="shared" si="682"/>
        <v>103</v>
      </c>
      <c r="B195" s="171"/>
      <c r="C195" s="171"/>
      <c r="D195" s="226">
        <v>53327</v>
      </c>
      <c r="E195" s="171"/>
      <c r="F195" s="203">
        <f ca="1"/>
        <v>0</v>
      </c>
      <c r="G195" s="171"/>
      <c r="H195" s="203">
        <f>IF(AND(H$2&gt;$D195,H$2&lt;=EOMONTH($D195,MatCF)),MIN(H$77-SUM(H$92:H194),$F195-SUM(G195:$G195)),0)</f>
        <v>0</v>
      </c>
      <c r="I195" s="203">
        <f>IF(AND(I$2&gt;$D195,I$2&lt;=EOMONTH($D195,MatCF)),MIN(I$77-SUM(I$92:I194),$F195-SUM($G195:H195)),0)</f>
        <v>0</v>
      </c>
      <c r="J195" s="203">
        <f>IF(AND(J$2&gt;$D195,J$2&lt;=EOMONTH($D195,MatCF)),MIN(J$77-SUM(J$92:J194),$F195-SUM($G195:I195)),0)</f>
        <v>0</v>
      </c>
      <c r="K195" s="203">
        <f>IF(AND(K$2&gt;$D195,K$2&lt;=EOMONTH($D195,MatCF)),MIN(K$77-SUM(K$92:K194),$F195-SUM($G195:J195)),0)</f>
        <v>0</v>
      </c>
      <c r="L195" s="203">
        <f>IF(AND(L$2&gt;$D195,L$2&lt;=EOMONTH($D195,MatCF)),MIN(L$77-SUM(L$92:L194),$F195-SUM($G195:K195)),0)</f>
        <v>0</v>
      </c>
      <c r="M195" s="203">
        <f>IF(AND(M$2&gt;$D195,M$2&lt;=EOMONTH($D195,MatCF)),MIN(M$77-SUM(M$92:M194),$F195-SUM($G195:L195)),0)</f>
        <v>0</v>
      </c>
      <c r="N195" s="203">
        <f>IF(AND(N$2&gt;$D195,N$2&lt;=EOMONTH($D195,MatCF)),MIN(N$77-SUM(N$92:N194),$F195-SUM($G195:M195)),0)</f>
        <v>0</v>
      </c>
      <c r="O195" s="203">
        <f>IF(AND(O$2&gt;$D195,O$2&lt;=EOMONTH($D195,MatCF)),MIN(O$77-SUM(O$92:O194),$F195-SUM($G195:N195)),0)</f>
        <v>0</v>
      </c>
      <c r="P195" s="203">
        <f>IF(AND(P$2&gt;$D195,P$2&lt;=EOMONTH($D195,MatCF)),MIN(P$77-SUM(P$92:P194),$F195-SUM($G195:O195)),0)</f>
        <v>0</v>
      </c>
      <c r="Q195" s="203">
        <f>IF(AND(Q$2&gt;$D195,Q$2&lt;=EOMONTH($D195,MatCF)),MIN(Q$77-SUM(Q$92:Q194),$F195-SUM($G195:P195)),0)</f>
        <v>0</v>
      </c>
      <c r="R195" s="203">
        <f>IF(AND(R$2&gt;$D195,R$2&lt;=EOMONTH($D195,MatCF)),MIN(R$77-SUM(R$92:R194),$F195-SUM($G195:Q195)),0)</f>
        <v>0</v>
      </c>
      <c r="S195" s="203">
        <f>IF(AND(S$2&gt;$D195,S$2&lt;=EOMONTH($D195,MatCF)),MIN(S$77-SUM(S$92:S194),$F195-SUM($G195:R195)),0)</f>
        <v>0</v>
      </c>
      <c r="T195" s="203">
        <f>IF(AND(T$2&gt;$D195,T$2&lt;=EOMONTH($D195,MatCF)),MIN(T$77-SUM(T$92:T194),$F195-SUM($G195:S195)),0)</f>
        <v>0</v>
      </c>
      <c r="U195" s="203">
        <f>IF(AND(U$2&gt;$D195,U$2&lt;=EOMONTH($D195,MatCF)),MIN(U$77-SUM(U$92:U194),$F195-SUM($G195:T195)),0)</f>
        <v>0</v>
      </c>
      <c r="V195" s="203">
        <f>IF(AND(V$2&gt;$D195,V$2&lt;=EOMONTH($D195,MatCF)),MIN(V$77-SUM(V$92:V194),$F195-SUM($G195:U195)),0)</f>
        <v>0</v>
      </c>
      <c r="W195" s="203">
        <f>IF(AND(W$2&gt;$D195,W$2&lt;=EOMONTH($D195,MatCF)),MIN(W$77-SUM(W$92:W194),$F195-SUM($G195:V195)),0)</f>
        <v>0</v>
      </c>
      <c r="X195" s="203">
        <f>IF(AND(X$2&gt;$D195,X$2&lt;=EOMONTH($D195,MatCF)),MIN(X$77-SUM(X$92:X194),$F195-SUM($G195:W195)),0)</f>
        <v>0</v>
      </c>
      <c r="Y195" s="203">
        <f>IF(AND(Y$2&gt;$D195,Y$2&lt;=EOMONTH($D195,MatCF)),MIN(Y$77-SUM(Y$92:Y194),$F195-SUM($G195:X195)),0)</f>
        <v>0</v>
      </c>
      <c r="Z195" s="203">
        <f>IF(AND(Z$2&gt;$D195,Z$2&lt;=EOMONTH($D195,MatCF)),MIN(Z$77-SUM(Z$92:Z194),$F195-SUM($G195:Y195)),0)</f>
        <v>0</v>
      </c>
      <c r="AA195" s="203">
        <f>IF(AND(AA$2&gt;$D195,AA$2&lt;=EOMONTH($D195,MatCF)),MIN(AA$77-SUM(AA$92:AA194),$F195-SUM($G195:Z195)),0)</f>
        <v>0</v>
      </c>
      <c r="AB195" s="203">
        <f>IF(AND(AB$2&gt;$D195,AB$2&lt;=EOMONTH($D195,MatCF)),MIN(AB$77-SUM(AB$92:AB194),$F195-SUM($G195:AA195)),0)</f>
        <v>0</v>
      </c>
      <c r="AC195" s="203">
        <f>IF(AND(AC$2&gt;$D195,AC$2&lt;=EOMONTH($D195,MatCF)),MIN(AC$77-SUM(AC$92:AC194),$F195-SUM($G195:AB195)),0)</f>
        <v>0</v>
      </c>
      <c r="AD195" s="203">
        <f>IF(AND(AD$2&gt;$D195,AD$2&lt;=EOMONTH($D195,MatCF)),MIN(AD$77-SUM(AD$92:AD194),$F195-SUM($G195:AC195)),0)</f>
        <v>0</v>
      </c>
      <c r="AE195" s="203">
        <f>IF(AND(AE$2&gt;$D195,AE$2&lt;=EOMONTH($D195,MatCF)),MIN(AE$77-SUM(AE$92:AE194),$F195-SUM($G195:AD195)),0)</f>
        <v>0</v>
      </c>
      <c r="AF195" s="203">
        <f>IF(AND(AF$2&gt;$D195,AF$2&lt;=EOMONTH($D195,MatCF)),MIN(AF$77-SUM(AF$92:AF194),$F195-SUM($G195:AE195)),0)</f>
        <v>0</v>
      </c>
      <c r="AG195" s="203">
        <f>IF(AND(AG$2&gt;$D195,AG$2&lt;=EOMONTH($D195,MatCF)),MIN(AG$77-SUM(AG$92:AG194),$F195-SUM($G195:AF195)),0)</f>
        <v>0</v>
      </c>
      <c r="AH195" s="203">
        <f>IF(AND(AH$2&gt;$D195,AH$2&lt;=EOMONTH($D195,MatCF)),MIN(AH$77-SUM(AH$92:AH194),$F195-SUM($G195:AG195)),0)</f>
        <v>0</v>
      </c>
      <c r="AI195" s="203">
        <f>IF(AND(AI$2&gt;$D195,AI$2&lt;=EOMONTH($D195,MatCF)),MIN(AI$77-SUM(AI$92:AI194),$F195-SUM($G195:AH195)),0)</f>
        <v>0</v>
      </c>
      <c r="AJ195" s="203">
        <f>IF(AND(AJ$2&gt;$D195,AJ$2&lt;=EOMONTH($D195,MatCF)),MIN(AJ$77-SUM(AJ$92:AJ194),$F195-SUM($G195:AI195)),0)</f>
        <v>0</v>
      </c>
      <c r="AK195" s="203">
        <f>IF(AND(AK$2&gt;$D195,AK$2&lt;=EOMONTH($D195,MatCF)),MIN(AK$77-SUM(AK$92:AK194),$F195-SUM($G195:AJ195)),0)</f>
        <v>0</v>
      </c>
      <c r="AL195" s="203">
        <f>IF(AND(AL$2&gt;$D195,AL$2&lt;=EOMONTH($D195,MatCF)),MIN(AL$77-SUM(AL$92:AL194),$F195-SUM($G195:AK195)),0)</f>
        <v>0</v>
      </c>
      <c r="AM195" s="203">
        <f>IF(AND(AM$2&gt;$D195,AM$2&lt;=EOMONTH($D195,MatCF)),MIN(AM$77-SUM(AM$92:AM194),$F195-SUM($G195:AL195)),0)</f>
        <v>0</v>
      </c>
      <c r="AN195" s="203">
        <f>IF(AND(AN$2&gt;$D195,AN$2&lt;=EOMONTH($D195,MatCF)),MIN(AN$77-SUM(AN$92:AN194),$F195-SUM($G195:AM195)),0)</f>
        <v>0</v>
      </c>
      <c r="AO195" s="203">
        <f>IF(AND(AO$2&gt;$D195,AO$2&lt;=EOMONTH($D195,MatCF)),MIN(AO$77-SUM(AO$92:AO194),$F195-SUM($G195:AN195)),0)</f>
        <v>0</v>
      </c>
      <c r="AP195" s="203">
        <f>IF(AND(AP$2&gt;$D195,AP$2&lt;=EOMONTH($D195,MatCF)),MIN(AP$77-SUM(AP$92:AP194),$F195-SUM($G195:AO195)),0)</f>
        <v>0</v>
      </c>
      <c r="AQ195" s="203">
        <f>IF(AND(AQ$2&gt;$D195,AQ$2&lt;=EOMONTH($D195,MatCF)),MIN(AQ$77-SUM(AQ$92:AQ194),$F195-SUM($G195:AP195)),0)</f>
        <v>0</v>
      </c>
      <c r="AR195" s="203">
        <f>IF(AND(AR$2&gt;$D195,AR$2&lt;=EOMONTH($D195,MatCF)),MIN(AR$77-SUM(AR$92:AR194),$F195-SUM($G195:AQ195)),0)</f>
        <v>0</v>
      </c>
      <c r="AS195" s="203">
        <f>IF(AND(AS$2&gt;$D195,AS$2&lt;=EOMONTH($D195,MatCF)),MIN(AS$77-SUM(AS$92:AS194),$F195-SUM($G195:AR195)),0)</f>
        <v>0</v>
      </c>
      <c r="AT195" s="203">
        <f>IF(AND(AT$2&gt;$D195,AT$2&lt;=EOMONTH($D195,MatCF)),MIN(AT$77-SUM(AT$92:AT194),$F195-SUM($G195:AS195)),0)</f>
        <v>0</v>
      </c>
      <c r="AU195" s="203">
        <f>IF(AND(AU$2&gt;$D195,AU$2&lt;=EOMONTH($D195,MatCF)),MIN(AU$77-SUM(AU$92:AU194),$F195-SUM($G195:AT195)),0)</f>
        <v>0</v>
      </c>
      <c r="AV195" s="203">
        <f>IF(AND(AV$2&gt;$D195,AV$2&lt;=EOMONTH($D195,MatCF)),MIN(AV$77-SUM(AV$92:AV194),$F195-SUM($G195:AU195)),0)</f>
        <v>0</v>
      </c>
      <c r="AW195" s="203">
        <f>IF(AND(AW$2&gt;$D195,AW$2&lt;=EOMONTH($D195,MatCF)),MIN(AW$77-SUM(AW$92:AW194),$F195-SUM($G195:AV195)),0)</f>
        <v>0</v>
      </c>
      <c r="AX195" s="203">
        <f>IF(AND(AX$2&gt;$D195,AX$2&lt;=EOMONTH($D195,MatCF)),MIN(AX$77-SUM(AX$92:AX194),$F195-SUM($G195:AW195)),0)</f>
        <v>0</v>
      </c>
      <c r="AY195" s="203">
        <f>IF(AND(AY$2&gt;$D195,AY$2&lt;=EOMONTH($D195,MatCF)),MIN(AY$77-SUM(AY$92:AY194),$F195-SUM($G195:AX195)),0)</f>
        <v>0</v>
      </c>
      <c r="AZ195" s="203">
        <f>IF(AND(AZ$2&gt;$D195,AZ$2&lt;=EOMONTH($D195,MatCF)),MIN(AZ$77-SUM(AZ$92:AZ194),$F195-SUM($G195:AY195)),0)</f>
        <v>0</v>
      </c>
      <c r="BA195" s="203">
        <f>IF(AND(BA$2&gt;$D195,BA$2&lt;=EOMONTH($D195,MatCF)),MIN(BA$77-SUM(BA$92:BA194),$F195-SUM($G195:AZ195)),0)</f>
        <v>0</v>
      </c>
      <c r="BB195" s="203">
        <f>IF(AND(BB$2&gt;$D195,BB$2&lt;=EOMONTH($D195,MatCF)),MIN(BB$77-SUM(BB$92:BB194),$F195-SUM($G195:BA195)),0)</f>
        <v>0</v>
      </c>
      <c r="BC195" s="203">
        <f>IF(AND(BC$2&gt;$D195,BC$2&lt;=EOMONTH($D195,MatCF)),MIN(BC$77-SUM(BC$92:BC194),$F195-SUM($G195:BB195)),0)</f>
        <v>0</v>
      </c>
      <c r="BD195" s="203">
        <f>IF(AND(BD$2&gt;$D195,BD$2&lt;=EOMONTH($D195,MatCF)),MIN(BD$77-SUM(BD$92:BD194),$F195-SUM($G195:BC195)),0)</f>
        <v>0</v>
      </c>
      <c r="BE195" s="203">
        <f>IF(AND(BE$2&gt;$D195,BE$2&lt;=EOMONTH($D195,MatCF)),MIN(BE$77-SUM(BE$92:BE194),$F195-SUM($G195:BD195)),0)</f>
        <v>0</v>
      </c>
      <c r="BF195" s="203">
        <f>IF(AND(BF$2&gt;$D195,BF$2&lt;=EOMONTH($D195,MatCF)),MIN(BF$77-SUM(BF$92:BF194),$F195-SUM($G195:BE195)),0)</f>
        <v>0</v>
      </c>
      <c r="BG195" s="203">
        <f>IF(AND(BG$2&gt;$D195,BG$2&lt;=EOMONTH($D195,MatCF)),MIN(BG$77-SUM(BG$92:BG194),$F195-SUM($G195:BF195)),0)</f>
        <v>0</v>
      </c>
      <c r="BH195" s="203">
        <f>IF(AND(BH$2&gt;$D195,BH$2&lt;=EOMONTH($D195,MatCF)),MIN(BH$77-SUM(BH$92:BH194),$F195-SUM($G195:BG195)),0)</f>
        <v>0</v>
      </c>
      <c r="BI195" s="203">
        <f>IF(AND(BI$2&gt;$D195,BI$2&lt;=EOMONTH($D195,MatCF)),MIN(BI$77-SUM(BI$92:BI194),$F195-SUM($G195:BH195)),0)</f>
        <v>0</v>
      </c>
      <c r="BJ195" s="203">
        <f>IF(AND(BJ$2&gt;$D195,BJ$2&lt;=EOMONTH($D195,MatCF)),MIN(BJ$77-SUM(BJ$92:BJ194),$F195-SUM($G195:BI195)),0)</f>
        <v>0</v>
      </c>
      <c r="BK195" s="203">
        <f>IF(AND(BK$2&gt;$D195,BK$2&lt;=EOMONTH($D195,MatCF)),MIN(BK$77-SUM(BK$92:BK194),$F195-SUM($G195:BJ195)),0)</f>
        <v>0</v>
      </c>
      <c r="BL195" s="203">
        <f>IF(AND(BL$2&gt;$D195,BL$2&lt;=EOMONTH($D195,MatCF)),MIN(BL$77-SUM(BL$92:BL194),$F195-SUM($G195:BK195)),0)</f>
        <v>0</v>
      </c>
      <c r="BM195" s="203">
        <f>IF(AND(BM$2&gt;$D195,BM$2&lt;=EOMONTH($D195,MatCF)),MIN(BM$77-SUM(BM$92:BM194),$F195-SUM($G195:BL195)),0)</f>
        <v>0</v>
      </c>
      <c r="BN195" s="203">
        <f>IF(AND(BN$2&gt;$D195,BN$2&lt;=EOMONTH($D195,MatCF)),MIN(BN$77-SUM(BN$92:BN194),$F195-SUM($G195:BM195)),0)</f>
        <v>0</v>
      </c>
      <c r="BO195" s="203">
        <f>IF(AND(BO$2&gt;$D195,BO$2&lt;=EOMONTH($D195,MatCF)),MIN(BO$77-SUM(BO$92:BO194),$F195-SUM($G195:BN195)),0)</f>
        <v>0</v>
      </c>
      <c r="BP195" s="203">
        <f>IF(AND(BP$2&gt;$D195,BP$2&lt;=EOMONTH($D195,MatCF)),MIN(BP$77-SUM(BP$92:BP194),$F195-SUM($G195:BO195)),0)</f>
        <v>0</v>
      </c>
      <c r="BQ195" s="203">
        <f>IF(AND(BQ$2&gt;$D195,BQ$2&lt;=EOMONTH($D195,MatCF)),MIN(BQ$77-SUM(BQ$92:BQ194),$F195-SUM($G195:BP195)),0)</f>
        <v>0</v>
      </c>
      <c r="BR195" s="203">
        <f>IF(AND(BR$2&gt;$D195,BR$2&lt;=EOMONTH($D195,MatCF)),MIN(BR$77-SUM(BR$92:BR194),$F195-SUM($G195:BQ195)),0)</f>
        <v>0</v>
      </c>
      <c r="BS195" s="203">
        <f>IF(AND(BS$2&gt;$D195,BS$2&lt;=EOMONTH($D195,MatCF)),MIN(BS$77-SUM(BS$92:BS194),$F195-SUM($G195:BR195)),0)</f>
        <v>0</v>
      </c>
      <c r="BT195" s="203">
        <f>IF(AND(BT$2&gt;$D195,BT$2&lt;=EOMONTH($D195,MatCF)),MIN(BT$77-SUM(BT$92:BT194),$F195-SUM($G195:BS195)),0)</f>
        <v>0</v>
      </c>
      <c r="BU195" s="203">
        <f>IF(AND(BU$2&gt;$D195,BU$2&lt;=EOMONTH($D195,MatCF)),MIN(BU$77-SUM(BU$92:BU194),$F195-SUM($G195:BT195)),0)</f>
        <v>0</v>
      </c>
      <c r="BV195" s="203">
        <f>IF(AND(BV$2&gt;$D195,BV$2&lt;=EOMONTH($D195,MatCF)),MIN(BV$77-SUM(BV$92:BV194),$F195-SUM($G195:BU195)),0)</f>
        <v>0</v>
      </c>
      <c r="BW195" s="203">
        <f>IF(AND(BW$2&gt;$D195,BW$2&lt;=EOMONTH($D195,MatCF)),MIN(BW$77-SUM(BW$92:BW194),$F195-SUM($G195:BV195)),0)</f>
        <v>0</v>
      </c>
      <c r="BX195" s="203">
        <f>IF(AND(BX$2&gt;$D195,BX$2&lt;=EOMONTH($D195,MatCF)),MIN(BX$77-SUM(BX$92:BX194),$F195-SUM($G195:BW195)),0)</f>
        <v>0</v>
      </c>
      <c r="BY195" s="203">
        <f>IF(AND(BY$2&gt;$D195,BY$2&lt;=EOMONTH($D195,MatCF)),MIN(BY$77-SUM(BY$92:BY194),$F195-SUM($G195:BX195)),0)</f>
        <v>0</v>
      </c>
      <c r="BZ195" s="203">
        <f>IF(AND(BZ$2&gt;$D195,BZ$2&lt;=EOMONTH($D195,MatCF)),MIN(BZ$77-SUM(BZ$92:BZ194),$F195-SUM($G195:BY195)),0)</f>
        <v>0</v>
      </c>
      <c r="CA195" s="203">
        <f>IF(AND(CA$2&gt;$D195,CA$2&lt;=EOMONTH($D195,MatCF)),MIN(CA$77-SUM(CA$92:CA194),$F195-SUM($G195:BZ195)),0)</f>
        <v>0</v>
      </c>
      <c r="CB195" s="203">
        <f>IF(AND(CB$2&gt;$D195,CB$2&lt;=EOMONTH($D195,MatCF)),MIN(CB$77-SUM(CB$92:CB194),$F195-SUM($G195:CA195)),0)</f>
        <v>0</v>
      </c>
      <c r="CC195" s="203">
        <f>IF(AND(CC$2&gt;$D195,CC$2&lt;=EOMONTH($D195,MatCF)),MIN(CC$77-SUM(CC$92:CC194),$F195-SUM($G195:CB195)),0)</f>
        <v>0</v>
      </c>
      <c r="CD195" s="203">
        <f>IF(AND(CD$2&gt;$D195,CD$2&lt;=EOMONTH($D195,MatCF)),MIN(CD$77-SUM(CD$92:CD194),$F195-SUM($G195:CC195)),0)</f>
        <v>0</v>
      </c>
      <c r="CE195" s="203">
        <f>IF(AND(CE$2&gt;$D195,CE$2&lt;=EOMONTH($D195,MatCF)),MIN(CE$77-SUM(CE$92:CE194),$F195-SUM($G195:CD195)),0)</f>
        <v>0</v>
      </c>
      <c r="CF195" s="203">
        <f>IF(AND(CF$2&gt;$D195,CF$2&lt;=EOMONTH($D195,MatCF)),MIN(CF$77-SUM(CF$92:CF194),$F195-SUM($G195:CE195)),0)</f>
        <v>0</v>
      </c>
      <c r="CG195" s="203">
        <f>IF(AND(CG$2&gt;$D195,CG$2&lt;=EOMONTH($D195,MatCF)),MIN(CG$77-SUM(CG$92:CG194),$F195-SUM($G195:CF195)),0)</f>
        <v>0</v>
      </c>
      <c r="CH195" s="203">
        <f>IF(AND(CH$2&gt;$D195,CH$2&lt;=EOMONTH($D195,MatCF)),MIN(CH$77-SUM(CH$92:CH194),$F195-SUM($G195:CG195)),0)</f>
        <v>0</v>
      </c>
      <c r="CI195" s="203">
        <f>IF(AND(CI$2&gt;$D195,CI$2&lt;=EOMONTH($D195,MatCF)),MIN(CI$77-SUM(CI$92:CI194),$F195-SUM($G195:CH195)),0)</f>
        <v>0</v>
      </c>
      <c r="CJ195" s="203">
        <f>IF(AND(CJ$2&gt;$D195,CJ$2&lt;=EOMONTH($D195,MatCF)),MIN(CJ$77-SUM(CJ$92:CJ194),$F195-SUM($G195:CI195)),0)</f>
        <v>0</v>
      </c>
      <c r="CK195" s="203">
        <f>IF(AND(CK$2&gt;$D195,CK$2&lt;=EOMONTH($D195,MatCF)),MIN(CK$77-SUM(CK$92:CK194),$F195-SUM($G195:CJ195)),0)</f>
        <v>0</v>
      </c>
      <c r="CL195" s="203">
        <f>IF(AND(CL$2&gt;$D195,CL$2&lt;=EOMONTH($D195,MatCF)),MIN(CL$77-SUM(CL$92:CL194),$F195-SUM($G195:CK195)),0)</f>
        <v>0</v>
      </c>
      <c r="CM195" s="203">
        <f>IF(AND(CM$2&gt;$D195,CM$2&lt;=EOMONTH($D195,MatCF)),MIN(CM$77-SUM(CM$92:CM194),$F195-SUM($G195:CL195)),0)</f>
        <v>0</v>
      </c>
      <c r="CN195" s="203">
        <f>IF(AND(CN$2&gt;$D195,CN$2&lt;=EOMONTH($D195,MatCF)),MIN(CN$77-SUM(CN$92:CN194),$F195-SUM($G195:CM195)),0)</f>
        <v>0</v>
      </c>
      <c r="CO195" s="203">
        <f>IF(AND(CO$2&gt;$D195,CO$2&lt;=EOMONTH($D195,MatCF)),MIN(CO$77-SUM(CO$92:CO194),$F195-SUM($G195:CN195)),0)</f>
        <v>0</v>
      </c>
      <c r="CP195" s="203">
        <f>IF(AND(CP$2&gt;$D195,CP$2&lt;=EOMONTH($D195,MatCF)),MIN(CP$77-SUM(CP$92:CP194),$F195-SUM($G195:CO195)),0)</f>
        <v>0</v>
      </c>
      <c r="CQ195" s="203">
        <f>IF(AND(CQ$2&gt;$D195,CQ$2&lt;=EOMONTH($D195,MatCF)),MIN(CQ$77-SUM(CQ$92:CQ194),$F195-SUM($G195:CP195)),0)</f>
        <v>0</v>
      </c>
      <c r="CR195" s="203">
        <f>IF(AND(CR$2&gt;$D195,CR$2&lt;=EOMONTH($D195,MatCF)),MIN(CR$77-SUM(CR$92:CR194),$F195-SUM($G195:CQ195)),0)</f>
        <v>0</v>
      </c>
      <c r="CS195" s="203">
        <f>IF(AND(CS$2&gt;$D195,CS$2&lt;=EOMONTH($D195,MatCF)),MIN(CS$77-SUM(CS$92:CS194),$F195-SUM($G195:CR195)),0)</f>
        <v>0</v>
      </c>
      <c r="CT195" s="203">
        <f>IF(AND(CT$2&gt;$D195,CT$2&lt;=EOMONTH($D195,MatCF)),MIN(CT$77-SUM(CT$92:CT194),$F195-SUM($G195:CS195)),0)</f>
        <v>0</v>
      </c>
      <c r="CU195" s="203">
        <f>IF(AND(CU$2&gt;$D195,CU$2&lt;=EOMONTH($D195,MatCF)),MIN(CU$77-SUM(CU$92:CU194),$F195-SUM($G195:CT195)),0)</f>
        <v>0</v>
      </c>
      <c r="CV195" s="203">
        <f>IF(AND(CV$2&gt;$D195,CV$2&lt;=EOMONTH($D195,MatCF)),MIN(CV$77-SUM(CV$92:CV194),$F195-SUM($G195:CU195)),0)</f>
        <v>0</v>
      </c>
      <c r="CW195" s="203">
        <f>IF(AND(CW$2&gt;$D195,CW$2&lt;=EOMONTH($D195,MatCF)),MIN(CW$77-SUM(CW$92:CW194),$F195-SUM($G195:CV195)),0)</f>
        <v>0</v>
      </c>
      <c r="CX195" s="203">
        <f>IF(AND(CX$2&gt;$D195,CX$2&lt;=EOMONTH($D195,MatCF)),MIN(CX$77-SUM(CX$92:CX194),$F195-SUM($G195:CW195)),0)</f>
        <v>0</v>
      </c>
      <c r="CY195" s="203">
        <f>IF(AND(CY$2&gt;$D195,CY$2&lt;=EOMONTH($D195,MatCF)),MIN(CY$77-SUM(CY$92:CY194),$F195-SUM($G195:CX195)),0)</f>
        <v>0</v>
      </c>
      <c r="CZ195" s="203">
        <f>IF(AND(CZ$2&gt;$D195,CZ$2&lt;=EOMONTH($D195,MatCF)),MIN(CZ$77-SUM(CZ$92:CZ194),$F195-SUM($G195:CY195)),0)</f>
        <v>0</v>
      </c>
      <c r="DA195" s="203">
        <f>IF(AND(DA$2&gt;$D195,DA$2&lt;=EOMONTH($D195,MatCF)),MIN(DA$77-SUM(DA$92:DA194),$F195-SUM($G195:CZ195)),0)</f>
        <v>0</v>
      </c>
      <c r="DB195" s="203">
        <f>IF(AND(DB$2&gt;$D195,DB$2&lt;=EOMONTH($D195,MatCF)),MIN(DB$77-SUM(DB$92:DB194),$F195-SUM($G195:DA195)),0)</f>
        <v>0</v>
      </c>
      <c r="DC195" s="203">
        <f>IF(AND(DC$2&gt;$D195,DC$2&lt;=EOMONTH($D195,MatCF)),MIN(DC$77-SUM(DC$92:DC194),$F195-SUM($G195:DB195)),0)</f>
        <v>0</v>
      </c>
      <c r="DD195" s="203">
        <f>IF(AND(DD$2&gt;$D195,DD$2&lt;=EOMONTH($D195,MatCF)),MIN(DD$77-SUM(DD$92:DD194),$F195-SUM($G195:DC195)),0)</f>
        <v>0</v>
      </c>
      <c r="DE195" s="203">
        <f>IF(AND(DE$2&gt;$D195,DE$2&lt;=EOMONTH($D195,MatCF)),MIN(DE$77-SUM(DE$92:DE194),$F195-SUM($G195:DD195)),0)</f>
        <v>0</v>
      </c>
      <c r="DF195" s="203">
        <f>IF(AND(DF$2&gt;$D195,DF$2&lt;=EOMONTH($D195,MatCF)),MIN(DF$77-SUM(DF$92:DF194),$F195-SUM($G195:DE195)),0)</f>
        <v>0</v>
      </c>
      <c r="DG195" s="203">
        <f ca="1">IF(AND(DG$2&gt;$D195,DG$2&lt;=EOMONTH($D195,MatCF)),MIN(DG$77-SUM(DG$92:DG194),$F195-SUM($G195:DF195)),0)</f>
        <v>0</v>
      </c>
      <c r="DH195" s="203">
        <f ca="1">IF(AND(DH$2&gt;$D195,DH$2&lt;=EOMONTH($D195,MatCF)),MIN(DH$77-SUM(DH$92:DH194),$F195-SUM($G195:DG195)),0)</f>
        <v>0</v>
      </c>
      <c r="DI195" s="203">
        <f ca="1">IF(AND(DI$2&gt;$D195,DI$2&lt;=EOMONTH($D195,MatCF)),MIN(DI$77-SUM(DI$92:DI194),$F195-SUM($G195:DH195)),0)</f>
        <v>0</v>
      </c>
      <c r="DJ195" s="203">
        <f ca="1">IF(AND(DJ$2&gt;$D195,DJ$2&lt;=EOMONTH($D195,MatCF)),MIN(DJ$77-SUM(DJ$92:DJ194),$F195-SUM($G195:DI195)),0)</f>
        <v>0</v>
      </c>
      <c r="DK195" s="203">
        <f ca="1">IF(AND(DK$2&gt;$D195,DK$2&lt;=EOMONTH($D195,MatCF)),MIN(DK$77-SUM(DK$92:DK194),$F195-SUM($G195:DJ195)),0)</f>
        <v>0</v>
      </c>
      <c r="DL195" s="203">
        <f ca="1">IF(AND(DL$2&gt;$D195,DL$2&lt;=EOMONTH($D195,MatCF)),MIN(DL$77-SUM(DL$92:DL194),$F195-SUM($G195:DK195)),0)</f>
        <v>0</v>
      </c>
      <c r="DM195" s="203">
        <f ca="1">IF(AND(DM$2&gt;$D195,DM$2&lt;=EOMONTH($D195,MatCF)),MIN(DM$77-SUM(DM$92:DM194),$F195-SUM($G195:DL195)),0)</f>
        <v>0</v>
      </c>
      <c r="DN195" s="203">
        <f ca="1">IF(AND(DN$2&gt;$D195,DN$2&lt;=EOMONTH($D195,MatCF)),MIN(DN$77-SUM(DN$92:DN194),$F195-SUM($G195:DM195)),0)</f>
        <v>0</v>
      </c>
      <c r="DO195" s="203">
        <f ca="1">IF(AND(DO$2&gt;$D195,DO$2&lt;=EOMONTH($D195,MatCF)),MIN(DO$77-SUM(DO$92:DO194),$F195-SUM($G195:DN195)),0)</f>
        <v>0</v>
      </c>
      <c r="DP195" s="203">
        <f ca="1">IF(AND(DP$2&gt;$D195,DP$2&lt;=EOMONTH($D195,MatCF)),MIN(DP$77-SUM(DP$92:DP194),$F195-SUM($G195:DO195)),0)</f>
        <v>0</v>
      </c>
      <c r="DQ195" s="203">
        <f ca="1">IF(AND(DQ$2&gt;$D195,DQ$2&lt;=EOMONTH($D195,MatCF)),MIN(DQ$77-SUM(DQ$92:DQ194),$F195-SUM($G195:DP195)),0)</f>
        <v>0</v>
      </c>
      <c r="DR195" s="203">
        <f ca="1">IF(AND(DR$2&gt;$D195,DR$2&lt;=EOMONTH($D195,MatCF)),MIN(DR$77-SUM(DR$92:DR194),$F195-SUM($G195:DQ195)),0)</f>
        <v>0</v>
      </c>
      <c r="DS195" s="203">
        <f ca="1">IF(AND(DS$2&gt;$D195,DS$2&lt;=EOMONTH($D195,MatCF)),MIN(DS$77-SUM(DS$92:DS194),$F195-SUM($G195:DR195)),0)</f>
        <v>0</v>
      </c>
    </row>
    <row r="196" spans="1:123" ht="12.5" x14ac:dyDescent="0.25">
      <c r="A196" s="171">
        <f t="shared" si="682"/>
        <v>104</v>
      </c>
      <c r="B196" s="171"/>
      <c r="C196" s="171"/>
      <c r="D196" s="226">
        <v>53417</v>
      </c>
      <c r="E196" s="171"/>
      <c r="F196" s="203">
        <f ca="1"/>
        <v>0</v>
      </c>
      <c r="G196" s="171"/>
      <c r="H196" s="203">
        <f>IF(AND(H$2&gt;$D196,H$2&lt;=EOMONTH($D196,MatCF)),MIN(H$77-SUM(H$92:H195),$F196-SUM(G196:$G196)),0)</f>
        <v>0</v>
      </c>
      <c r="I196" s="203">
        <f>IF(AND(I$2&gt;$D196,I$2&lt;=EOMONTH($D196,MatCF)),MIN(I$77-SUM(I$92:I195),$F196-SUM($G196:H196)),0)</f>
        <v>0</v>
      </c>
      <c r="J196" s="203">
        <f>IF(AND(J$2&gt;$D196,J$2&lt;=EOMONTH($D196,MatCF)),MIN(J$77-SUM(J$92:J195),$F196-SUM($G196:I196)),0)</f>
        <v>0</v>
      </c>
      <c r="K196" s="203">
        <f>IF(AND(K$2&gt;$D196,K$2&lt;=EOMONTH($D196,MatCF)),MIN(K$77-SUM(K$92:K195),$F196-SUM($G196:J196)),0)</f>
        <v>0</v>
      </c>
      <c r="L196" s="203">
        <f>IF(AND(L$2&gt;$D196,L$2&lt;=EOMONTH($D196,MatCF)),MIN(L$77-SUM(L$92:L195),$F196-SUM($G196:K196)),0)</f>
        <v>0</v>
      </c>
      <c r="M196" s="203">
        <f>IF(AND(M$2&gt;$D196,M$2&lt;=EOMONTH($D196,MatCF)),MIN(M$77-SUM(M$92:M195),$F196-SUM($G196:L196)),0)</f>
        <v>0</v>
      </c>
      <c r="N196" s="203">
        <f>IF(AND(N$2&gt;$D196,N$2&lt;=EOMONTH($D196,MatCF)),MIN(N$77-SUM(N$92:N195),$F196-SUM($G196:M196)),0)</f>
        <v>0</v>
      </c>
      <c r="O196" s="203">
        <f>IF(AND(O$2&gt;$D196,O$2&lt;=EOMONTH($D196,MatCF)),MIN(O$77-SUM(O$92:O195),$F196-SUM($G196:N196)),0)</f>
        <v>0</v>
      </c>
      <c r="P196" s="203">
        <f>IF(AND(P$2&gt;$D196,P$2&lt;=EOMONTH($D196,MatCF)),MIN(P$77-SUM(P$92:P195),$F196-SUM($G196:O196)),0)</f>
        <v>0</v>
      </c>
      <c r="Q196" s="203">
        <f>IF(AND(Q$2&gt;$D196,Q$2&lt;=EOMONTH($D196,MatCF)),MIN(Q$77-SUM(Q$92:Q195),$F196-SUM($G196:P196)),0)</f>
        <v>0</v>
      </c>
      <c r="R196" s="203">
        <f>IF(AND(R$2&gt;$D196,R$2&lt;=EOMONTH($D196,MatCF)),MIN(R$77-SUM(R$92:R195),$F196-SUM($G196:Q196)),0)</f>
        <v>0</v>
      </c>
      <c r="S196" s="203">
        <f>IF(AND(S$2&gt;$D196,S$2&lt;=EOMONTH($D196,MatCF)),MIN(S$77-SUM(S$92:S195),$F196-SUM($G196:R196)),0)</f>
        <v>0</v>
      </c>
      <c r="T196" s="203">
        <f>IF(AND(T$2&gt;$D196,T$2&lt;=EOMONTH($D196,MatCF)),MIN(T$77-SUM(T$92:T195),$F196-SUM($G196:S196)),0)</f>
        <v>0</v>
      </c>
      <c r="U196" s="203">
        <f>IF(AND(U$2&gt;$D196,U$2&lt;=EOMONTH($D196,MatCF)),MIN(U$77-SUM(U$92:U195),$F196-SUM($G196:T196)),0)</f>
        <v>0</v>
      </c>
      <c r="V196" s="203">
        <f>IF(AND(V$2&gt;$D196,V$2&lt;=EOMONTH($D196,MatCF)),MIN(V$77-SUM(V$92:V195),$F196-SUM($G196:U196)),0)</f>
        <v>0</v>
      </c>
      <c r="W196" s="203">
        <f>IF(AND(W$2&gt;$D196,W$2&lt;=EOMONTH($D196,MatCF)),MIN(W$77-SUM(W$92:W195),$F196-SUM($G196:V196)),0)</f>
        <v>0</v>
      </c>
      <c r="X196" s="203">
        <f>IF(AND(X$2&gt;$D196,X$2&lt;=EOMONTH($D196,MatCF)),MIN(X$77-SUM(X$92:X195),$F196-SUM($G196:W196)),0)</f>
        <v>0</v>
      </c>
      <c r="Y196" s="203">
        <f>IF(AND(Y$2&gt;$D196,Y$2&lt;=EOMONTH($D196,MatCF)),MIN(Y$77-SUM(Y$92:Y195),$F196-SUM($G196:X196)),0)</f>
        <v>0</v>
      </c>
      <c r="Z196" s="203">
        <f>IF(AND(Z$2&gt;$D196,Z$2&lt;=EOMONTH($D196,MatCF)),MIN(Z$77-SUM(Z$92:Z195),$F196-SUM($G196:Y196)),0)</f>
        <v>0</v>
      </c>
      <c r="AA196" s="203">
        <f>IF(AND(AA$2&gt;$D196,AA$2&lt;=EOMONTH($D196,MatCF)),MIN(AA$77-SUM(AA$92:AA195),$F196-SUM($G196:Z196)),0)</f>
        <v>0</v>
      </c>
      <c r="AB196" s="203">
        <f>IF(AND(AB$2&gt;$D196,AB$2&lt;=EOMONTH($D196,MatCF)),MIN(AB$77-SUM(AB$92:AB195),$F196-SUM($G196:AA196)),0)</f>
        <v>0</v>
      </c>
      <c r="AC196" s="203">
        <f>IF(AND(AC$2&gt;$D196,AC$2&lt;=EOMONTH($D196,MatCF)),MIN(AC$77-SUM(AC$92:AC195),$F196-SUM($G196:AB196)),0)</f>
        <v>0</v>
      </c>
      <c r="AD196" s="203">
        <f>IF(AND(AD$2&gt;$D196,AD$2&lt;=EOMONTH($D196,MatCF)),MIN(AD$77-SUM(AD$92:AD195),$F196-SUM($G196:AC196)),0)</f>
        <v>0</v>
      </c>
      <c r="AE196" s="203">
        <f>IF(AND(AE$2&gt;$D196,AE$2&lt;=EOMONTH($D196,MatCF)),MIN(AE$77-SUM(AE$92:AE195),$F196-SUM($G196:AD196)),0)</f>
        <v>0</v>
      </c>
      <c r="AF196" s="203">
        <f>IF(AND(AF$2&gt;$D196,AF$2&lt;=EOMONTH($D196,MatCF)),MIN(AF$77-SUM(AF$92:AF195),$F196-SUM($G196:AE196)),0)</f>
        <v>0</v>
      </c>
      <c r="AG196" s="203">
        <f>IF(AND(AG$2&gt;$D196,AG$2&lt;=EOMONTH($D196,MatCF)),MIN(AG$77-SUM(AG$92:AG195),$F196-SUM($G196:AF196)),0)</f>
        <v>0</v>
      </c>
      <c r="AH196" s="203">
        <f>IF(AND(AH$2&gt;$D196,AH$2&lt;=EOMONTH($D196,MatCF)),MIN(AH$77-SUM(AH$92:AH195),$F196-SUM($G196:AG196)),0)</f>
        <v>0</v>
      </c>
      <c r="AI196" s="203">
        <f>IF(AND(AI$2&gt;$D196,AI$2&lt;=EOMONTH($D196,MatCF)),MIN(AI$77-SUM(AI$92:AI195),$F196-SUM($G196:AH196)),0)</f>
        <v>0</v>
      </c>
      <c r="AJ196" s="203">
        <f>IF(AND(AJ$2&gt;$D196,AJ$2&lt;=EOMONTH($D196,MatCF)),MIN(AJ$77-SUM(AJ$92:AJ195),$F196-SUM($G196:AI196)),0)</f>
        <v>0</v>
      </c>
      <c r="AK196" s="203">
        <f>IF(AND(AK$2&gt;$D196,AK$2&lt;=EOMONTH($D196,MatCF)),MIN(AK$77-SUM(AK$92:AK195),$F196-SUM($G196:AJ196)),0)</f>
        <v>0</v>
      </c>
      <c r="AL196" s="203">
        <f>IF(AND(AL$2&gt;$D196,AL$2&lt;=EOMONTH($D196,MatCF)),MIN(AL$77-SUM(AL$92:AL195),$F196-SUM($G196:AK196)),0)</f>
        <v>0</v>
      </c>
      <c r="AM196" s="203">
        <f>IF(AND(AM$2&gt;$D196,AM$2&lt;=EOMONTH($D196,MatCF)),MIN(AM$77-SUM(AM$92:AM195),$F196-SUM($G196:AL196)),0)</f>
        <v>0</v>
      </c>
      <c r="AN196" s="203">
        <f>IF(AND(AN$2&gt;$D196,AN$2&lt;=EOMONTH($D196,MatCF)),MIN(AN$77-SUM(AN$92:AN195),$F196-SUM($G196:AM196)),0)</f>
        <v>0</v>
      </c>
      <c r="AO196" s="203">
        <f>IF(AND(AO$2&gt;$D196,AO$2&lt;=EOMONTH($D196,MatCF)),MIN(AO$77-SUM(AO$92:AO195),$F196-SUM($G196:AN196)),0)</f>
        <v>0</v>
      </c>
      <c r="AP196" s="203">
        <f>IF(AND(AP$2&gt;$D196,AP$2&lt;=EOMONTH($D196,MatCF)),MIN(AP$77-SUM(AP$92:AP195),$F196-SUM($G196:AO196)),0)</f>
        <v>0</v>
      </c>
      <c r="AQ196" s="203">
        <f>IF(AND(AQ$2&gt;$D196,AQ$2&lt;=EOMONTH($D196,MatCF)),MIN(AQ$77-SUM(AQ$92:AQ195),$F196-SUM($G196:AP196)),0)</f>
        <v>0</v>
      </c>
      <c r="AR196" s="203">
        <f>IF(AND(AR$2&gt;$D196,AR$2&lt;=EOMONTH($D196,MatCF)),MIN(AR$77-SUM(AR$92:AR195),$F196-SUM($G196:AQ196)),0)</f>
        <v>0</v>
      </c>
      <c r="AS196" s="203">
        <f>IF(AND(AS$2&gt;$D196,AS$2&lt;=EOMONTH($D196,MatCF)),MIN(AS$77-SUM(AS$92:AS195),$F196-SUM($G196:AR196)),0)</f>
        <v>0</v>
      </c>
      <c r="AT196" s="203">
        <f>IF(AND(AT$2&gt;$D196,AT$2&lt;=EOMONTH($D196,MatCF)),MIN(AT$77-SUM(AT$92:AT195),$F196-SUM($G196:AS196)),0)</f>
        <v>0</v>
      </c>
      <c r="AU196" s="203">
        <f>IF(AND(AU$2&gt;$D196,AU$2&lt;=EOMONTH($D196,MatCF)),MIN(AU$77-SUM(AU$92:AU195),$F196-SUM($G196:AT196)),0)</f>
        <v>0</v>
      </c>
      <c r="AV196" s="203">
        <f>IF(AND(AV$2&gt;$D196,AV$2&lt;=EOMONTH($D196,MatCF)),MIN(AV$77-SUM(AV$92:AV195),$F196-SUM($G196:AU196)),0)</f>
        <v>0</v>
      </c>
      <c r="AW196" s="203">
        <f>IF(AND(AW$2&gt;$D196,AW$2&lt;=EOMONTH($D196,MatCF)),MIN(AW$77-SUM(AW$92:AW195),$F196-SUM($G196:AV196)),0)</f>
        <v>0</v>
      </c>
      <c r="AX196" s="203">
        <f>IF(AND(AX$2&gt;$D196,AX$2&lt;=EOMONTH($D196,MatCF)),MIN(AX$77-SUM(AX$92:AX195),$F196-SUM($G196:AW196)),0)</f>
        <v>0</v>
      </c>
      <c r="AY196" s="203">
        <f>IF(AND(AY$2&gt;$D196,AY$2&lt;=EOMONTH($D196,MatCF)),MIN(AY$77-SUM(AY$92:AY195),$F196-SUM($G196:AX196)),0)</f>
        <v>0</v>
      </c>
      <c r="AZ196" s="203">
        <f>IF(AND(AZ$2&gt;$D196,AZ$2&lt;=EOMONTH($D196,MatCF)),MIN(AZ$77-SUM(AZ$92:AZ195),$F196-SUM($G196:AY196)),0)</f>
        <v>0</v>
      </c>
      <c r="BA196" s="203">
        <f>IF(AND(BA$2&gt;$D196,BA$2&lt;=EOMONTH($D196,MatCF)),MIN(BA$77-SUM(BA$92:BA195),$F196-SUM($G196:AZ196)),0)</f>
        <v>0</v>
      </c>
      <c r="BB196" s="203">
        <f>IF(AND(BB$2&gt;$D196,BB$2&lt;=EOMONTH($D196,MatCF)),MIN(BB$77-SUM(BB$92:BB195),$F196-SUM($G196:BA196)),0)</f>
        <v>0</v>
      </c>
      <c r="BC196" s="203">
        <f>IF(AND(BC$2&gt;$D196,BC$2&lt;=EOMONTH($D196,MatCF)),MIN(BC$77-SUM(BC$92:BC195),$F196-SUM($G196:BB196)),0)</f>
        <v>0</v>
      </c>
      <c r="BD196" s="203">
        <f>IF(AND(BD$2&gt;$D196,BD$2&lt;=EOMONTH($D196,MatCF)),MIN(BD$77-SUM(BD$92:BD195),$F196-SUM($G196:BC196)),0)</f>
        <v>0</v>
      </c>
      <c r="BE196" s="203">
        <f>IF(AND(BE$2&gt;$D196,BE$2&lt;=EOMONTH($D196,MatCF)),MIN(BE$77-SUM(BE$92:BE195),$F196-SUM($G196:BD196)),0)</f>
        <v>0</v>
      </c>
      <c r="BF196" s="203">
        <f>IF(AND(BF$2&gt;$D196,BF$2&lt;=EOMONTH($D196,MatCF)),MIN(BF$77-SUM(BF$92:BF195),$F196-SUM($G196:BE196)),0)</f>
        <v>0</v>
      </c>
      <c r="BG196" s="203">
        <f>IF(AND(BG$2&gt;$D196,BG$2&lt;=EOMONTH($D196,MatCF)),MIN(BG$77-SUM(BG$92:BG195),$F196-SUM($G196:BF196)),0)</f>
        <v>0</v>
      </c>
      <c r="BH196" s="203">
        <f>IF(AND(BH$2&gt;$D196,BH$2&lt;=EOMONTH($D196,MatCF)),MIN(BH$77-SUM(BH$92:BH195),$F196-SUM($G196:BG196)),0)</f>
        <v>0</v>
      </c>
      <c r="BI196" s="203">
        <f>IF(AND(BI$2&gt;$D196,BI$2&lt;=EOMONTH($D196,MatCF)),MIN(BI$77-SUM(BI$92:BI195),$F196-SUM($G196:BH196)),0)</f>
        <v>0</v>
      </c>
      <c r="BJ196" s="203">
        <f>IF(AND(BJ$2&gt;$D196,BJ$2&lt;=EOMONTH($D196,MatCF)),MIN(BJ$77-SUM(BJ$92:BJ195),$F196-SUM($G196:BI196)),0)</f>
        <v>0</v>
      </c>
      <c r="BK196" s="203">
        <f>IF(AND(BK$2&gt;$D196,BK$2&lt;=EOMONTH($D196,MatCF)),MIN(BK$77-SUM(BK$92:BK195),$F196-SUM($G196:BJ196)),0)</f>
        <v>0</v>
      </c>
      <c r="BL196" s="203">
        <f>IF(AND(BL$2&gt;$D196,BL$2&lt;=EOMONTH($D196,MatCF)),MIN(BL$77-SUM(BL$92:BL195),$F196-SUM($G196:BK196)),0)</f>
        <v>0</v>
      </c>
      <c r="BM196" s="203">
        <f>IF(AND(BM$2&gt;$D196,BM$2&lt;=EOMONTH($D196,MatCF)),MIN(BM$77-SUM(BM$92:BM195),$F196-SUM($G196:BL196)),0)</f>
        <v>0</v>
      </c>
      <c r="BN196" s="203">
        <f>IF(AND(BN$2&gt;$D196,BN$2&lt;=EOMONTH($D196,MatCF)),MIN(BN$77-SUM(BN$92:BN195),$F196-SUM($G196:BM196)),0)</f>
        <v>0</v>
      </c>
      <c r="BO196" s="203">
        <f>IF(AND(BO$2&gt;$D196,BO$2&lt;=EOMONTH($D196,MatCF)),MIN(BO$77-SUM(BO$92:BO195),$F196-SUM($G196:BN196)),0)</f>
        <v>0</v>
      </c>
      <c r="BP196" s="203">
        <f>IF(AND(BP$2&gt;$D196,BP$2&lt;=EOMONTH($D196,MatCF)),MIN(BP$77-SUM(BP$92:BP195),$F196-SUM($G196:BO196)),0)</f>
        <v>0</v>
      </c>
      <c r="BQ196" s="203">
        <f>IF(AND(BQ$2&gt;$D196,BQ$2&lt;=EOMONTH($D196,MatCF)),MIN(BQ$77-SUM(BQ$92:BQ195),$F196-SUM($G196:BP196)),0)</f>
        <v>0</v>
      </c>
      <c r="BR196" s="203">
        <f>IF(AND(BR$2&gt;$D196,BR$2&lt;=EOMONTH($D196,MatCF)),MIN(BR$77-SUM(BR$92:BR195),$F196-SUM($G196:BQ196)),0)</f>
        <v>0</v>
      </c>
      <c r="BS196" s="203">
        <f>IF(AND(BS$2&gt;$D196,BS$2&lt;=EOMONTH($D196,MatCF)),MIN(BS$77-SUM(BS$92:BS195),$F196-SUM($G196:BR196)),0)</f>
        <v>0</v>
      </c>
      <c r="BT196" s="203">
        <f>IF(AND(BT$2&gt;$D196,BT$2&lt;=EOMONTH($D196,MatCF)),MIN(BT$77-SUM(BT$92:BT195),$F196-SUM($G196:BS196)),0)</f>
        <v>0</v>
      </c>
      <c r="BU196" s="203">
        <f>IF(AND(BU$2&gt;$D196,BU$2&lt;=EOMONTH($D196,MatCF)),MIN(BU$77-SUM(BU$92:BU195),$F196-SUM($G196:BT196)),0)</f>
        <v>0</v>
      </c>
      <c r="BV196" s="203">
        <f>IF(AND(BV$2&gt;$D196,BV$2&lt;=EOMONTH($D196,MatCF)),MIN(BV$77-SUM(BV$92:BV195),$F196-SUM($G196:BU196)),0)</f>
        <v>0</v>
      </c>
      <c r="BW196" s="203">
        <f>IF(AND(BW$2&gt;$D196,BW$2&lt;=EOMONTH($D196,MatCF)),MIN(BW$77-SUM(BW$92:BW195),$F196-SUM($G196:BV196)),0)</f>
        <v>0</v>
      </c>
      <c r="BX196" s="203">
        <f>IF(AND(BX$2&gt;$D196,BX$2&lt;=EOMONTH($D196,MatCF)),MIN(BX$77-SUM(BX$92:BX195),$F196-SUM($G196:BW196)),0)</f>
        <v>0</v>
      </c>
      <c r="BY196" s="203">
        <f>IF(AND(BY$2&gt;$D196,BY$2&lt;=EOMONTH($D196,MatCF)),MIN(BY$77-SUM(BY$92:BY195),$F196-SUM($G196:BX196)),0)</f>
        <v>0</v>
      </c>
      <c r="BZ196" s="203">
        <f>IF(AND(BZ$2&gt;$D196,BZ$2&lt;=EOMONTH($D196,MatCF)),MIN(BZ$77-SUM(BZ$92:BZ195),$F196-SUM($G196:BY196)),0)</f>
        <v>0</v>
      </c>
      <c r="CA196" s="203">
        <f>IF(AND(CA$2&gt;$D196,CA$2&lt;=EOMONTH($D196,MatCF)),MIN(CA$77-SUM(CA$92:CA195),$F196-SUM($G196:BZ196)),0)</f>
        <v>0</v>
      </c>
      <c r="CB196" s="203">
        <f>IF(AND(CB$2&gt;$D196,CB$2&lt;=EOMONTH($D196,MatCF)),MIN(CB$77-SUM(CB$92:CB195),$F196-SUM($G196:CA196)),0)</f>
        <v>0</v>
      </c>
      <c r="CC196" s="203">
        <f>IF(AND(CC$2&gt;$D196,CC$2&lt;=EOMONTH($D196,MatCF)),MIN(CC$77-SUM(CC$92:CC195),$F196-SUM($G196:CB196)),0)</f>
        <v>0</v>
      </c>
      <c r="CD196" s="203">
        <f>IF(AND(CD$2&gt;$D196,CD$2&lt;=EOMONTH($D196,MatCF)),MIN(CD$77-SUM(CD$92:CD195),$F196-SUM($G196:CC196)),0)</f>
        <v>0</v>
      </c>
      <c r="CE196" s="203">
        <f>IF(AND(CE$2&gt;$D196,CE$2&lt;=EOMONTH($D196,MatCF)),MIN(CE$77-SUM(CE$92:CE195),$F196-SUM($G196:CD196)),0)</f>
        <v>0</v>
      </c>
      <c r="CF196" s="203">
        <f>IF(AND(CF$2&gt;$D196,CF$2&lt;=EOMONTH($D196,MatCF)),MIN(CF$77-SUM(CF$92:CF195),$F196-SUM($G196:CE196)),0)</f>
        <v>0</v>
      </c>
      <c r="CG196" s="203">
        <f>IF(AND(CG$2&gt;$D196,CG$2&lt;=EOMONTH($D196,MatCF)),MIN(CG$77-SUM(CG$92:CG195),$F196-SUM($G196:CF196)),0)</f>
        <v>0</v>
      </c>
      <c r="CH196" s="203">
        <f>IF(AND(CH$2&gt;$D196,CH$2&lt;=EOMONTH($D196,MatCF)),MIN(CH$77-SUM(CH$92:CH195),$F196-SUM($G196:CG196)),0)</f>
        <v>0</v>
      </c>
      <c r="CI196" s="203">
        <f>IF(AND(CI$2&gt;$D196,CI$2&lt;=EOMONTH($D196,MatCF)),MIN(CI$77-SUM(CI$92:CI195),$F196-SUM($G196:CH196)),0)</f>
        <v>0</v>
      </c>
      <c r="CJ196" s="203">
        <f>IF(AND(CJ$2&gt;$D196,CJ$2&lt;=EOMONTH($D196,MatCF)),MIN(CJ$77-SUM(CJ$92:CJ195),$F196-SUM($G196:CI196)),0)</f>
        <v>0</v>
      </c>
      <c r="CK196" s="203">
        <f>IF(AND(CK$2&gt;$D196,CK$2&lt;=EOMONTH($D196,MatCF)),MIN(CK$77-SUM(CK$92:CK195),$F196-SUM($G196:CJ196)),0)</f>
        <v>0</v>
      </c>
      <c r="CL196" s="203">
        <f>IF(AND(CL$2&gt;$D196,CL$2&lt;=EOMONTH($D196,MatCF)),MIN(CL$77-SUM(CL$92:CL195),$F196-SUM($G196:CK196)),0)</f>
        <v>0</v>
      </c>
      <c r="CM196" s="203">
        <f>IF(AND(CM$2&gt;$D196,CM$2&lt;=EOMONTH($D196,MatCF)),MIN(CM$77-SUM(CM$92:CM195),$F196-SUM($G196:CL196)),0)</f>
        <v>0</v>
      </c>
      <c r="CN196" s="203">
        <f>IF(AND(CN$2&gt;$D196,CN$2&lt;=EOMONTH($D196,MatCF)),MIN(CN$77-SUM(CN$92:CN195),$F196-SUM($G196:CM196)),0)</f>
        <v>0</v>
      </c>
      <c r="CO196" s="203">
        <f>IF(AND(CO$2&gt;$D196,CO$2&lt;=EOMONTH($D196,MatCF)),MIN(CO$77-SUM(CO$92:CO195),$F196-SUM($G196:CN196)),0)</f>
        <v>0</v>
      </c>
      <c r="CP196" s="203">
        <f>IF(AND(CP$2&gt;$D196,CP$2&lt;=EOMONTH($D196,MatCF)),MIN(CP$77-SUM(CP$92:CP195),$F196-SUM($G196:CO196)),0)</f>
        <v>0</v>
      </c>
      <c r="CQ196" s="203">
        <f>IF(AND(CQ$2&gt;$D196,CQ$2&lt;=EOMONTH($D196,MatCF)),MIN(CQ$77-SUM(CQ$92:CQ195),$F196-SUM($G196:CP196)),0)</f>
        <v>0</v>
      </c>
      <c r="CR196" s="203">
        <f>IF(AND(CR$2&gt;$D196,CR$2&lt;=EOMONTH($D196,MatCF)),MIN(CR$77-SUM(CR$92:CR195),$F196-SUM($G196:CQ196)),0)</f>
        <v>0</v>
      </c>
      <c r="CS196" s="203">
        <f>IF(AND(CS$2&gt;$D196,CS$2&lt;=EOMONTH($D196,MatCF)),MIN(CS$77-SUM(CS$92:CS195),$F196-SUM($G196:CR196)),0)</f>
        <v>0</v>
      </c>
      <c r="CT196" s="203">
        <f>IF(AND(CT$2&gt;$D196,CT$2&lt;=EOMONTH($D196,MatCF)),MIN(CT$77-SUM(CT$92:CT195),$F196-SUM($G196:CS196)),0)</f>
        <v>0</v>
      </c>
      <c r="CU196" s="203">
        <f>IF(AND(CU$2&gt;$D196,CU$2&lt;=EOMONTH($D196,MatCF)),MIN(CU$77-SUM(CU$92:CU195),$F196-SUM($G196:CT196)),0)</f>
        <v>0</v>
      </c>
      <c r="CV196" s="203">
        <f>IF(AND(CV$2&gt;$D196,CV$2&lt;=EOMONTH($D196,MatCF)),MIN(CV$77-SUM(CV$92:CV195),$F196-SUM($G196:CU196)),0)</f>
        <v>0</v>
      </c>
      <c r="CW196" s="203">
        <f>IF(AND(CW$2&gt;$D196,CW$2&lt;=EOMONTH($D196,MatCF)),MIN(CW$77-SUM(CW$92:CW195),$F196-SUM($G196:CV196)),0)</f>
        <v>0</v>
      </c>
      <c r="CX196" s="203">
        <f>IF(AND(CX$2&gt;$D196,CX$2&lt;=EOMONTH($D196,MatCF)),MIN(CX$77-SUM(CX$92:CX195),$F196-SUM($G196:CW196)),0)</f>
        <v>0</v>
      </c>
      <c r="CY196" s="203">
        <f>IF(AND(CY$2&gt;$D196,CY$2&lt;=EOMONTH($D196,MatCF)),MIN(CY$77-SUM(CY$92:CY195),$F196-SUM($G196:CX196)),0)</f>
        <v>0</v>
      </c>
      <c r="CZ196" s="203">
        <f>IF(AND(CZ$2&gt;$D196,CZ$2&lt;=EOMONTH($D196,MatCF)),MIN(CZ$77-SUM(CZ$92:CZ195),$F196-SUM($G196:CY196)),0)</f>
        <v>0</v>
      </c>
      <c r="DA196" s="203">
        <f>IF(AND(DA$2&gt;$D196,DA$2&lt;=EOMONTH($D196,MatCF)),MIN(DA$77-SUM(DA$92:DA195),$F196-SUM($G196:CZ196)),0)</f>
        <v>0</v>
      </c>
      <c r="DB196" s="203">
        <f>IF(AND(DB$2&gt;$D196,DB$2&lt;=EOMONTH($D196,MatCF)),MIN(DB$77-SUM(DB$92:DB195),$F196-SUM($G196:DA196)),0)</f>
        <v>0</v>
      </c>
      <c r="DC196" s="203">
        <f>IF(AND(DC$2&gt;$D196,DC$2&lt;=EOMONTH($D196,MatCF)),MIN(DC$77-SUM(DC$92:DC195),$F196-SUM($G196:DB196)),0)</f>
        <v>0</v>
      </c>
      <c r="DD196" s="203">
        <f>IF(AND(DD$2&gt;$D196,DD$2&lt;=EOMONTH($D196,MatCF)),MIN(DD$77-SUM(DD$92:DD195),$F196-SUM($G196:DC196)),0)</f>
        <v>0</v>
      </c>
      <c r="DE196" s="203">
        <f>IF(AND(DE$2&gt;$D196,DE$2&lt;=EOMONTH($D196,MatCF)),MIN(DE$77-SUM(DE$92:DE195),$F196-SUM($G196:DD196)),0)</f>
        <v>0</v>
      </c>
      <c r="DF196" s="203">
        <f>IF(AND(DF$2&gt;$D196,DF$2&lt;=EOMONTH($D196,MatCF)),MIN(DF$77-SUM(DF$92:DF195),$F196-SUM($G196:DE196)),0)</f>
        <v>0</v>
      </c>
      <c r="DG196" s="203">
        <f>IF(AND(DG$2&gt;$D196,DG$2&lt;=EOMONTH($D196,MatCF)),MIN(DG$77-SUM(DG$92:DG195),$F196-SUM($G196:DF196)),0)</f>
        <v>0</v>
      </c>
      <c r="DH196" s="203">
        <f ca="1">IF(AND(DH$2&gt;$D196,DH$2&lt;=EOMONTH($D196,MatCF)),MIN(DH$77-SUM(DH$92:DH195),$F196-SUM($G196:DG196)),0)</f>
        <v>0</v>
      </c>
      <c r="DI196" s="203">
        <f ca="1">IF(AND(DI$2&gt;$D196,DI$2&lt;=EOMONTH($D196,MatCF)),MIN(DI$77-SUM(DI$92:DI195),$F196-SUM($G196:DH196)),0)</f>
        <v>0</v>
      </c>
      <c r="DJ196" s="203">
        <f ca="1">IF(AND(DJ$2&gt;$D196,DJ$2&lt;=EOMONTH($D196,MatCF)),MIN(DJ$77-SUM(DJ$92:DJ195),$F196-SUM($G196:DI196)),0)</f>
        <v>0</v>
      </c>
      <c r="DK196" s="203">
        <f ca="1">IF(AND(DK$2&gt;$D196,DK$2&lt;=EOMONTH($D196,MatCF)),MIN(DK$77-SUM(DK$92:DK195),$F196-SUM($G196:DJ196)),0)</f>
        <v>0</v>
      </c>
      <c r="DL196" s="203">
        <f ca="1">IF(AND(DL$2&gt;$D196,DL$2&lt;=EOMONTH($D196,MatCF)),MIN(DL$77-SUM(DL$92:DL195),$F196-SUM($G196:DK196)),0)</f>
        <v>0</v>
      </c>
      <c r="DM196" s="203">
        <f ca="1">IF(AND(DM$2&gt;$D196,DM$2&lt;=EOMONTH($D196,MatCF)),MIN(DM$77-SUM(DM$92:DM195),$F196-SUM($G196:DL196)),0)</f>
        <v>0</v>
      </c>
      <c r="DN196" s="203">
        <f ca="1">IF(AND(DN$2&gt;$D196,DN$2&lt;=EOMONTH($D196,MatCF)),MIN(DN$77-SUM(DN$92:DN195),$F196-SUM($G196:DM196)),0)</f>
        <v>0</v>
      </c>
      <c r="DO196" s="203">
        <f ca="1">IF(AND(DO$2&gt;$D196,DO$2&lt;=EOMONTH($D196,MatCF)),MIN(DO$77-SUM(DO$92:DO195),$F196-SUM($G196:DN196)),0)</f>
        <v>0</v>
      </c>
      <c r="DP196" s="203">
        <f ca="1">IF(AND(DP$2&gt;$D196,DP$2&lt;=EOMONTH($D196,MatCF)),MIN(DP$77-SUM(DP$92:DP195),$F196-SUM($G196:DO196)),0)</f>
        <v>0</v>
      </c>
      <c r="DQ196" s="203">
        <f ca="1">IF(AND(DQ$2&gt;$D196,DQ$2&lt;=EOMONTH($D196,MatCF)),MIN(DQ$77-SUM(DQ$92:DQ195),$F196-SUM($G196:DP196)),0)</f>
        <v>0</v>
      </c>
      <c r="DR196" s="203">
        <f ca="1">IF(AND(DR$2&gt;$D196,DR$2&lt;=EOMONTH($D196,MatCF)),MIN(DR$77-SUM(DR$92:DR195),$F196-SUM($G196:DQ196)),0)</f>
        <v>0</v>
      </c>
      <c r="DS196" s="203">
        <f ca="1">IF(AND(DS$2&gt;$D196,DS$2&lt;=EOMONTH($D196,MatCF)),MIN(DS$77-SUM(DS$92:DS195),$F196-SUM($G196:DR196)),0)</f>
        <v>0</v>
      </c>
    </row>
    <row r="197" spans="1:123" ht="12.5" x14ac:dyDescent="0.25">
      <c r="A197" s="171">
        <f t="shared" si="682"/>
        <v>105</v>
      </c>
      <c r="B197" s="171"/>
      <c r="C197" s="171"/>
      <c r="D197" s="226">
        <v>53508</v>
      </c>
      <c r="E197" s="171"/>
      <c r="F197" s="203">
        <f ca="1"/>
        <v>0</v>
      </c>
      <c r="G197" s="171"/>
      <c r="H197" s="203">
        <f>IF(AND(H$2&gt;$D197,H$2&lt;=EOMONTH($D197,MatCF)),MIN(H$77-SUM(H$92:H196),$F197-SUM(G197:$G197)),0)</f>
        <v>0</v>
      </c>
      <c r="I197" s="203">
        <f>IF(AND(I$2&gt;$D197,I$2&lt;=EOMONTH($D197,MatCF)),MIN(I$77-SUM(I$92:I196),$F197-SUM($G197:H197)),0)</f>
        <v>0</v>
      </c>
      <c r="J197" s="203">
        <f>IF(AND(J$2&gt;$D197,J$2&lt;=EOMONTH($D197,MatCF)),MIN(J$77-SUM(J$92:J196),$F197-SUM($G197:I197)),0)</f>
        <v>0</v>
      </c>
      <c r="K197" s="203">
        <f>IF(AND(K$2&gt;$D197,K$2&lt;=EOMONTH($D197,MatCF)),MIN(K$77-SUM(K$92:K196),$F197-SUM($G197:J197)),0)</f>
        <v>0</v>
      </c>
      <c r="L197" s="203">
        <f>IF(AND(L$2&gt;$D197,L$2&lt;=EOMONTH($D197,MatCF)),MIN(L$77-SUM(L$92:L196),$F197-SUM($G197:K197)),0)</f>
        <v>0</v>
      </c>
      <c r="M197" s="203">
        <f>IF(AND(M$2&gt;$D197,M$2&lt;=EOMONTH($D197,MatCF)),MIN(M$77-SUM(M$92:M196),$F197-SUM($G197:L197)),0)</f>
        <v>0</v>
      </c>
      <c r="N197" s="203">
        <f>IF(AND(N$2&gt;$D197,N$2&lt;=EOMONTH($D197,MatCF)),MIN(N$77-SUM(N$92:N196),$F197-SUM($G197:M197)),0)</f>
        <v>0</v>
      </c>
      <c r="O197" s="203">
        <f>IF(AND(O$2&gt;$D197,O$2&lt;=EOMONTH($D197,MatCF)),MIN(O$77-SUM(O$92:O196),$F197-SUM($G197:N197)),0)</f>
        <v>0</v>
      </c>
      <c r="P197" s="203">
        <f>IF(AND(P$2&gt;$D197,P$2&lt;=EOMONTH($D197,MatCF)),MIN(P$77-SUM(P$92:P196),$F197-SUM($G197:O197)),0)</f>
        <v>0</v>
      </c>
      <c r="Q197" s="203">
        <f>IF(AND(Q$2&gt;$D197,Q$2&lt;=EOMONTH($D197,MatCF)),MIN(Q$77-SUM(Q$92:Q196),$F197-SUM($G197:P197)),0)</f>
        <v>0</v>
      </c>
      <c r="R197" s="203">
        <f>IF(AND(R$2&gt;$D197,R$2&lt;=EOMONTH($D197,MatCF)),MIN(R$77-SUM(R$92:R196),$F197-SUM($G197:Q197)),0)</f>
        <v>0</v>
      </c>
      <c r="S197" s="203">
        <f>IF(AND(S$2&gt;$D197,S$2&lt;=EOMONTH($D197,MatCF)),MIN(S$77-SUM(S$92:S196),$F197-SUM($G197:R197)),0)</f>
        <v>0</v>
      </c>
      <c r="T197" s="203">
        <f>IF(AND(T$2&gt;$D197,T$2&lt;=EOMONTH($D197,MatCF)),MIN(T$77-SUM(T$92:T196),$F197-SUM($G197:S197)),0)</f>
        <v>0</v>
      </c>
      <c r="U197" s="203">
        <f>IF(AND(U$2&gt;$D197,U$2&lt;=EOMONTH($D197,MatCF)),MIN(U$77-SUM(U$92:U196),$F197-SUM($G197:T197)),0)</f>
        <v>0</v>
      </c>
      <c r="V197" s="203">
        <f>IF(AND(V$2&gt;$D197,V$2&lt;=EOMONTH($D197,MatCF)),MIN(V$77-SUM(V$92:V196),$F197-SUM($G197:U197)),0)</f>
        <v>0</v>
      </c>
      <c r="W197" s="203">
        <f>IF(AND(W$2&gt;$D197,W$2&lt;=EOMONTH($D197,MatCF)),MIN(W$77-SUM(W$92:W196),$F197-SUM($G197:V197)),0)</f>
        <v>0</v>
      </c>
      <c r="X197" s="203">
        <f>IF(AND(X$2&gt;$D197,X$2&lt;=EOMONTH($D197,MatCF)),MIN(X$77-SUM(X$92:X196),$F197-SUM($G197:W197)),0)</f>
        <v>0</v>
      </c>
      <c r="Y197" s="203">
        <f>IF(AND(Y$2&gt;$D197,Y$2&lt;=EOMONTH($D197,MatCF)),MIN(Y$77-SUM(Y$92:Y196),$F197-SUM($G197:X197)),0)</f>
        <v>0</v>
      </c>
      <c r="Z197" s="203">
        <f>IF(AND(Z$2&gt;$D197,Z$2&lt;=EOMONTH($D197,MatCF)),MIN(Z$77-SUM(Z$92:Z196),$F197-SUM($G197:Y197)),0)</f>
        <v>0</v>
      </c>
      <c r="AA197" s="203">
        <f>IF(AND(AA$2&gt;$D197,AA$2&lt;=EOMONTH($D197,MatCF)),MIN(AA$77-SUM(AA$92:AA196),$F197-SUM($G197:Z197)),0)</f>
        <v>0</v>
      </c>
      <c r="AB197" s="203">
        <f>IF(AND(AB$2&gt;$D197,AB$2&lt;=EOMONTH($D197,MatCF)),MIN(AB$77-SUM(AB$92:AB196),$F197-SUM($G197:AA197)),0)</f>
        <v>0</v>
      </c>
      <c r="AC197" s="203">
        <f>IF(AND(AC$2&gt;$D197,AC$2&lt;=EOMONTH($D197,MatCF)),MIN(AC$77-SUM(AC$92:AC196),$F197-SUM($G197:AB197)),0)</f>
        <v>0</v>
      </c>
      <c r="AD197" s="203">
        <f>IF(AND(AD$2&gt;$D197,AD$2&lt;=EOMONTH($D197,MatCF)),MIN(AD$77-SUM(AD$92:AD196),$F197-SUM($G197:AC197)),0)</f>
        <v>0</v>
      </c>
      <c r="AE197" s="203">
        <f>IF(AND(AE$2&gt;$D197,AE$2&lt;=EOMONTH($D197,MatCF)),MIN(AE$77-SUM(AE$92:AE196),$F197-SUM($G197:AD197)),0)</f>
        <v>0</v>
      </c>
      <c r="AF197" s="203">
        <f>IF(AND(AF$2&gt;$D197,AF$2&lt;=EOMONTH($D197,MatCF)),MIN(AF$77-SUM(AF$92:AF196),$F197-SUM($G197:AE197)),0)</f>
        <v>0</v>
      </c>
      <c r="AG197" s="203">
        <f>IF(AND(AG$2&gt;$D197,AG$2&lt;=EOMONTH($D197,MatCF)),MIN(AG$77-SUM(AG$92:AG196),$F197-SUM($G197:AF197)),0)</f>
        <v>0</v>
      </c>
      <c r="AH197" s="203">
        <f>IF(AND(AH$2&gt;$D197,AH$2&lt;=EOMONTH($D197,MatCF)),MIN(AH$77-SUM(AH$92:AH196),$F197-SUM($G197:AG197)),0)</f>
        <v>0</v>
      </c>
      <c r="AI197" s="203">
        <f>IF(AND(AI$2&gt;$D197,AI$2&lt;=EOMONTH($D197,MatCF)),MIN(AI$77-SUM(AI$92:AI196),$F197-SUM($G197:AH197)),0)</f>
        <v>0</v>
      </c>
      <c r="AJ197" s="203">
        <f>IF(AND(AJ$2&gt;$D197,AJ$2&lt;=EOMONTH($D197,MatCF)),MIN(AJ$77-SUM(AJ$92:AJ196),$F197-SUM($G197:AI197)),0)</f>
        <v>0</v>
      </c>
      <c r="AK197" s="203">
        <f>IF(AND(AK$2&gt;$D197,AK$2&lt;=EOMONTH($D197,MatCF)),MIN(AK$77-SUM(AK$92:AK196),$F197-SUM($G197:AJ197)),0)</f>
        <v>0</v>
      </c>
      <c r="AL197" s="203">
        <f>IF(AND(AL$2&gt;$D197,AL$2&lt;=EOMONTH($D197,MatCF)),MIN(AL$77-SUM(AL$92:AL196),$F197-SUM($G197:AK197)),0)</f>
        <v>0</v>
      </c>
      <c r="AM197" s="203">
        <f>IF(AND(AM$2&gt;$D197,AM$2&lt;=EOMONTH($D197,MatCF)),MIN(AM$77-SUM(AM$92:AM196),$F197-SUM($G197:AL197)),0)</f>
        <v>0</v>
      </c>
      <c r="AN197" s="203">
        <f>IF(AND(AN$2&gt;$D197,AN$2&lt;=EOMONTH($D197,MatCF)),MIN(AN$77-SUM(AN$92:AN196),$F197-SUM($G197:AM197)),0)</f>
        <v>0</v>
      </c>
      <c r="AO197" s="203">
        <f>IF(AND(AO$2&gt;$D197,AO$2&lt;=EOMONTH($D197,MatCF)),MIN(AO$77-SUM(AO$92:AO196),$F197-SUM($G197:AN197)),0)</f>
        <v>0</v>
      </c>
      <c r="AP197" s="203">
        <f>IF(AND(AP$2&gt;$D197,AP$2&lt;=EOMONTH($D197,MatCF)),MIN(AP$77-SUM(AP$92:AP196),$F197-SUM($G197:AO197)),0)</f>
        <v>0</v>
      </c>
      <c r="AQ197" s="203">
        <f>IF(AND(AQ$2&gt;$D197,AQ$2&lt;=EOMONTH($D197,MatCF)),MIN(AQ$77-SUM(AQ$92:AQ196),$F197-SUM($G197:AP197)),0)</f>
        <v>0</v>
      </c>
      <c r="AR197" s="203">
        <f>IF(AND(AR$2&gt;$D197,AR$2&lt;=EOMONTH($D197,MatCF)),MIN(AR$77-SUM(AR$92:AR196),$F197-SUM($G197:AQ197)),0)</f>
        <v>0</v>
      </c>
      <c r="AS197" s="203">
        <f>IF(AND(AS$2&gt;$D197,AS$2&lt;=EOMONTH($D197,MatCF)),MIN(AS$77-SUM(AS$92:AS196),$F197-SUM($G197:AR197)),0)</f>
        <v>0</v>
      </c>
      <c r="AT197" s="203">
        <f>IF(AND(AT$2&gt;$D197,AT$2&lt;=EOMONTH($D197,MatCF)),MIN(AT$77-SUM(AT$92:AT196),$F197-SUM($G197:AS197)),0)</f>
        <v>0</v>
      </c>
      <c r="AU197" s="203">
        <f>IF(AND(AU$2&gt;$D197,AU$2&lt;=EOMONTH($D197,MatCF)),MIN(AU$77-SUM(AU$92:AU196),$F197-SUM($G197:AT197)),0)</f>
        <v>0</v>
      </c>
      <c r="AV197" s="203">
        <f>IF(AND(AV$2&gt;$D197,AV$2&lt;=EOMONTH($D197,MatCF)),MIN(AV$77-SUM(AV$92:AV196),$F197-SUM($G197:AU197)),0)</f>
        <v>0</v>
      </c>
      <c r="AW197" s="203">
        <f>IF(AND(AW$2&gt;$D197,AW$2&lt;=EOMONTH($D197,MatCF)),MIN(AW$77-SUM(AW$92:AW196),$F197-SUM($G197:AV197)),0)</f>
        <v>0</v>
      </c>
      <c r="AX197" s="203">
        <f>IF(AND(AX$2&gt;$D197,AX$2&lt;=EOMONTH($D197,MatCF)),MIN(AX$77-SUM(AX$92:AX196),$F197-SUM($G197:AW197)),0)</f>
        <v>0</v>
      </c>
      <c r="AY197" s="203">
        <f>IF(AND(AY$2&gt;$D197,AY$2&lt;=EOMONTH($D197,MatCF)),MIN(AY$77-SUM(AY$92:AY196),$F197-SUM($G197:AX197)),0)</f>
        <v>0</v>
      </c>
      <c r="AZ197" s="203">
        <f>IF(AND(AZ$2&gt;$D197,AZ$2&lt;=EOMONTH($D197,MatCF)),MIN(AZ$77-SUM(AZ$92:AZ196),$F197-SUM($G197:AY197)),0)</f>
        <v>0</v>
      </c>
      <c r="BA197" s="203">
        <f>IF(AND(BA$2&gt;$D197,BA$2&lt;=EOMONTH($D197,MatCF)),MIN(BA$77-SUM(BA$92:BA196),$F197-SUM($G197:AZ197)),0)</f>
        <v>0</v>
      </c>
      <c r="BB197" s="203">
        <f>IF(AND(BB$2&gt;$D197,BB$2&lt;=EOMONTH($D197,MatCF)),MIN(BB$77-SUM(BB$92:BB196),$F197-SUM($G197:BA197)),0)</f>
        <v>0</v>
      </c>
      <c r="BC197" s="203">
        <f>IF(AND(BC$2&gt;$D197,BC$2&lt;=EOMONTH($D197,MatCF)),MIN(BC$77-SUM(BC$92:BC196),$F197-SUM($G197:BB197)),0)</f>
        <v>0</v>
      </c>
      <c r="BD197" s="203">
        <f>IF(AND(BD$2&gt;$D197,BD$2&lt;=EOMONTH($D197,MatCF)),MIN(BD$77-SUM(BD$92:BD196),$F197-SUM($G197:BC197)),0)</f>
        <v>0</v>
      </c>
      <c r="BE197" s="203">
        <f>IF(AND(BE$2&gt;$D197,BE$2&lt;=EOMONTH($D197,MatCF)),MIN(BE$77-SUM(BE$92:BE196),$F197-SUM($G197:BD197)),0)</f>
        <v>0</v>
      </c>
      <c r="BF197" s="203">
        <f>IF(AND(BF$2&gt;$D197,BF$2&lt;=EOMONTH($D197,MatCF)),MIN(BF$77-SUM(BF$92:BF196),$F197-SUM($G197:BE197)),0)</f>
        <v>0</v>
      </c>
      <c r="BG197" s="203">
        <f>IF(AND(BG$2&gt;$D197,BG$2&lt;=EOMONTH($D197,MatCF)),MIN(BG$77-SUM(BG$92:BG196),$F197-SUM($G197:BF197)),0)</f>
        <v>0</v>
      </c>
      <c r="BH197" s="203">
        <f>IF(AND(BH$2&gt;$D197,BH$2&lt;=EOMONTH($D197,MatCF)),MIN(BH$77-SUM(BH$92:BH196),$F197-SUM($G197:BG197)),0)</f>
        <v>0</v>
      </c>
      <c r="BI197" s="203">
        <f>IF(AND(BI$2&gt;$D197,BI$2&lt;=EOMONTH($D197,MatCF)),MIN(BI$77-SUM(BI$92:BI196),$F197-SUM($G197:BH197)),0)</f>
        <v>0</v>
      </c>
      <c r="BJ197" s="203">
        <f>IF(AND(BJ$2&gt;$D197,BJ$2&lt;=EOMONTH($D197,MatCF)),MIN(BJ$77-SUM(BJ$92:BJ196),$F197-SUM($G197:BI197)),0)</f>
        <v>0</v>
      </c>
      <c r="BK197" s="203">
        <f>IF(AND(BK$2&gt;$D197,BK$2&lt;=EOMONTH($D197,MatCF)),MIN(BK$77-SUM(BK$92:BK196),$F197-SUM($G197:BJ197)),0)</f>
        <v>0</v>
      </c>
      <c r="BL197" s="203">
        <f>IF(AND(BL$2&gt;$D197,BL$2&lt;=EOMONTH($D197,MatCF)),MIN(BL$77-SUM(BL$92:BL196),$F197-SUM($G197:BK197)),0)</f>
        <v>0</v>
      </c>
      <c r="BM197" s="203">
        <f>IF(AND(BM$2&gt;$D197,BM$2&lt;=EOMONTH($D197,MatCF)),MIN(BM$77-SUM(BM$92:BM196),$F197-SUM($G197:BL197)),0)</f>
        <v>0</v>
      </c>
      <c r="BN197" s="203">
        <f>IF(AND(BN$2&gt;$D197,BN$2&lt;=EOMONTH($D197,MatCF)),MIN(BN$77-SUM(BN$92:BN196),$F197-SUM($G197:BM197)),0)</f>
        <v>0</v>
      </c>
      <c r="BO197" s="203">
        <f>IF(AND(BO$2&gt;$D197,BO$2&lt;=EOMONTH($D197,MatCF)),MIN(BO$77-SUM(BO$92:BO196),$F197-SUM($G197:BN197)),0)</f>
        <v>0</v>
      </c>
      <c r="BP197" s="203">
        <f>IF(AND(BP$2&gt;$D197,BP$2&lt;=EOMONTH($D197,MatCF)),MIN(BP$77-SUM(BP$92:BP196),$F197-SUM($G197:BO197)),0)</f>
        <v>0</v>
      </c>
      <c r="BQ197" s="203">
        <f>IF(AND(BQ$2&gt;$D197,BQ$2&lt;=EOMONTH($D197,MatCF)),MIN(BQ$77-SUM(BQ$92:BQ196),$F197-SUM($G197:BP197)),0)</f>
        <v>0</v>
      </c>
      <c r="BR197" s="203">
        <f>IF(AND(BR$2&gt;$D197,BR$2&lt;=EOMONTH($D197,MatCF)),MIN(BR$77-SUM(BR$92:BR196),$F197-SUM($G197:BQ197)),0)</f>
        <v>0</v>
      </c>
      <c r="BS197" s="203">
        <f>IF(AND(BS$2&gt;$D197,BS$2&lt;=EOMONTH($D197,MatCF)),MIN(BS$77-SUM(BS$92:BS196),$F197-SUM($G197:BR197)),0)</f>
        <v>0</v>
      </c>
      <c r="BT197" s="203">
        <f>IF(AND(BT$2&gt;$D197,BT$2&lt;=EOMONTH($D197,MatCF)),MIN(BT$77-SUM(BT$92:BT196),$F197-SUM($G197:BS197)),0)</f>
        <v>0</v>
      </c>
      <c r="BU197" s="203">
        <f>IF(AND(BU$2&gt;$D197,BU$2&lt;=EOMONTH($D197,MatCF)),MIN(BU$77-SUM(BU$92:BU196),$F197-SUM($G197:BT197)),0)</f>
        <v>0</v>
      </c>
      <c r="BV197" s="203">
        <f>IF(AND(BV$2&gt;$D197,BV$2&lt;=EOMONTH($D197,MatCF)),MIN(BV$77-SUM(BV$92:BV196),$F197-SUM($G197:BU197)),0)</f>
        <v>0</v>
      </c>
      <c r="BW197" s="203">
        <f>IF(AND(BW$2&gt;$D197,BW$2&lt;=EOMONTH($D197,MatCF)),MIN(BW$77-SUM(BW$92:BW196),$F197-SUM($G197:BV197)),0)</f>
        <v>0</v>
      </c>
      <c r="BX197" s="203">
        <f>IF(AND(BX$2&gt;$D197,BX$2&lt;=EOMONTH($D197,MatCF)),MIN(BX$77-SUM(BX$92:BX196),$F197-SUM($G197:BW197)),0)</f>
        <v>0</v>
      </c>
      <c r="BY197" s="203">
        <f>IF(AND(BY$2&gt;$D197,BY$2&lt;=EOMONTH($D197,MatCF)),MIN(BY$77-SUM(BY$92:BY196),$F197-SUM($G197:BX197)),0)</f>
        <v>0</v>
      </c>
      <c r="BZ197" s="203">
        <f>IF(AND(BZ$2&gt;$D197,BZ$2&lt;=EOMONTH($D197,MatCF)),MIN(BZ$77-SUM(BZ$92:BZ196),$F197-SUM($G197:BY197)),0)</f>
        <v>0</v>
      </c>
      <c r="CA197" s="203">
        <f>IF(AND(CA$2&gt;$D197,CA$2&lt;=EOMONTH($D197,MatCF)),MIN(CA$77-SUM(CA$92:CA196),$F197-SUM($G197:BZ197)),0)</f>
        <v>0</v>
      </c>
      <c r="CB197" s="203">
        <f>IF(AND(CB$2&gt;$D197,CB$2&lt;=EOMONTH($D197,MatCF)),MIN(CB$77-SUM(CB$92:CB196),$F197-SUM($G197:CA197)),0)</f>
        <v>0</v>
      </c>
      <c r="CC197" s="203">
        <f>IF(AND(CC$2&gt;$D197,CC$2&lt;=EOMONTH($D197,MatCF)),MIN(CC$77-SUM(CC$92:CC196),$F197-SUM($G197:CB197)),0)</f>
        <v>0</v>
      </c>
      <c r="CD197" s="203">
        <f>IF(AND(CD$2&gt;$D197,CD$2&lt;=EOMONTH($D197,MatCF)),MIN(CD$77-SUM(CD$92:CD196),$F197-SUM($G197:CC197)),0)</f>
        <v>0</v>
      </c>
      <c r="CE197" s="203">
        <f>IF(AND(CE$2&gt;$D197,CE$2&lt;=EOMONTH($D197,MatCF)),MIN(CE$77-SUM(CE$92:CE196),$F197-SUM($G197:CD197)),0)</f>
        <v>0</v>
      </c>
      <c r="CF197" s="203">
        <f>IF(AND(CF$2&gt;$D197,CF$2&lt;=EOMONTH($D197,MatCF)),MIN(CF$77-SUM(CF$92:CF196),$F197-SUM($G197:CE197)),0)</f>
        <v>0</v>
      </c>
      <c r="CG197" s="203">
        <f>IF(AND(CG$2&gt;$D197,CG$2&lt;=EOMONTH($D197,MatCF)),MIN(CG$77-SUM(CG$92:CG196),$F197-SUM($G197:CF197)),0)</f>
        <v>0</v>
      </c>
      <c r="CH197" s="203">
        <f>IF(AND(CH$2&gt;$D197,CH$2&lt;=EOMONTH($D197,MatCF)),MIN(CH$77-SUM(CH$92:CH196),$F197-SUM($G197:CG197)),0)</f>
        <v>0</v>
      </c>
      <c r="CI197" s="203">
        <f>IF(AND(CI$2&gt;$D197,CI$2&lt;=EOMONTH($D197,MatCF)),MIN(CI$77-SUM(CI$92:CI196),$F197-SUM($G197:CH197)),0)</f>
        <v>0</v>
      </c>
      <c r="CJ197" s="203">
        <f>IF(AND(CJ$2&gt;$D197,CJ$2&lt;=EOMONTH($D197,MatCF)),MIN(CJ$77-SUM(CJ$92:CJ196),$F197-SUM($G197:CI197)),0)</f>
        <v>0</v>
      </c>
      <c r="CK197" s="203">
        <f>IF(AND(CK$2&gt;$D197,CK$2&lt;=EOMONTH($D197,MatCF)),MIN(CK$77-SUM(CK$92:CK196),$F197-SUM($G197:CJ197)),0)</f>
        <v>0</v>
      </c>
      <c r="CL197" s="203">
        <f>IF(AND(CL$2&gt;$D197,CL$2&lt;=EOMONTH($D197,MatCF)),MIN(CL$77-SUM(CL$92:CL196),$F197-SUM($G197:CK197)),0)</f>
        <v>0</v>
      </c>
      <c r="CM197" s="203">
        <f>IF(AND(CM$2&gt;$D197,CM$2&lt;=EOMONTH($D197,MatCF)),MIN(CM$77-SUM(CM$92:CM196),$F197-SUM($G197:CL197)),0)</f>
        <v>0</v>
      </c>
      <c r="CN197" s="203">
        <f>IF(AND(CN$2&gt;$D197,CN$2&lt;=EOMONTH($D197,MatCF)),MIN(CN$77-SUM(CN$92:CN196),$F197-SUM($G197:CM197)),0)</f>
        <v>0</v>
      </c>
      <c r="CO197" s="203">
        <f>IF(AND(CO$2&gt;$D197,CO$2&lt;=EOMONTH($D197,MatCF)),MIN(CO$77-SUM(CO$92:CO196),$F197-SUM($G197:CN197)),0)</f>
        <v>0</v>
      </c>
      <c r="CP197" s="203">
        <f>IF(AND(CP$2&gt;$D197,CP$2&lt;=EOMONTH($D197,MatCF)),MIN(CP$77-SUM(CP$92:CP196),$F197-SUM($G197:CO197)),0)</f>
        <v>0</v>
      </c>
      <c r="CQ197" s="203">
        <f>IF(AND(CQ$2&gt;$D197,CQ$2&lt;=EOMONTH($D197,MatCF)),MIN(CQ$77-SUM(CQ$92:CQ196),$F197-SUM($G197:CP197)),0)</f>
        <v>0</v>
      </c>
      <c r="CR197" s="203">
        <f>IF(AND(CR$2&gt;$D197,CR$2&lt;=EOMONTH($D197,MatCF)),MIN(CR$77-SUM(CR$92:CR196),$F197-SUM($G197:CQ197)),0)</f>
        <v>0</v>
      </c>
      <c r="CS197" s="203">
        <f>IF(AND(CS$2&gt;$D197,CS$2&lt;=EOMONTH($D197,MatCF)),MIN(CS$77-SUM(CS$92:CS196),$F197-SUM($G197:CR197)),0)</f>
        <v>0</v>
      </c>
      <c r="CT197" s="203">
        <f>IF(AND(CT$2&gt;$D197,CT$2&lt;=EOMONTH($D197,MatCF)),MIN(CT$77-SUM(CT$92:CT196),$F197-SUM($G197:CS197)),0)</f>
        <v>0</v>
      </c>
      <c r="CU197" s="203">
        <f>IF(AND(CU$2&gt;$D197,CU$2&lt;=EOMONTH($D197,MatCF)),MIN(CU$77-SUM(CU$92:CU196),$F197-SUM($G197:CT197)),0)</f>
        <v>0</v>
      </c>
      <c r="CV197" s="203">
        <f>IF(AND(CV$2&gt;$D197,CV$2&lt;=EOMONTH($D197,MatCF)),MIN(CV$77-SUM(CV$92:CV196),$F197-SUM($G197:CU197)),0)</f>
        <v>0</v>
      </c>
      <c r="CW197" s="203">
        <f>IF(AND(CW$2&gt;$D197,CW$2&lt;=EOMONTH($D197,MatCF)),MIN(CW$77-SUM(CW$92:CW196),$F197-SUM($G197:CV197)),0)</f>
        <v>0</v>
      </c>
      <c r="CX197" s="203">
        <f>IF(AND(CX$2&gt;$D197,CX$2&lt;=EOMONTH($D197,MatCF)),MIN(CX$77-SUM(CX$92:CX196),$F197-SUM($G197:CW197)),0)</f>
        <v>0</v>
      </c>
      <c r="CY197" s="203">
        <f>IF(AND(CY$2&gt;$D197,CY$2&lt;=EOMONTH($D197,MatCF)),MIN(CY$77-SUM(CY$92:CY196),$F197-SUM($G197:CX197)),0)</f>
        <v>0</v>
      </c>
      <c r="CZ197" s="203">
        <f>IF(AND(CZ$2&gt;$D197,CZ$2&lt;=EOMONTH($D197,MatCF)),MIN(CZ$77-SUM(CZ$92:CZ196),$F197-SUM($G197:CY197)),0)</f>
        <v>0</v>
      </c>
      <c r="DA197" s="203">
        <f>IF(AND(DA$2&gt;$D197,DA$2&lt;=EOMONTH($D197,MatCF)),MIN(DA$77-SUM(DA$92:DA196),$F197-SUM($G197:CZ197)),0)</f>
        <v>0</v>
      </c>
      <c r="DB197" s="203">
        <f>IF(AND(DB$2&gt;$D197,DB$2&lt;=EOMONTH($D197,MatCF)),MIN(DB$77-SUM(DB$92:DB196),$F197-SUM($G197:DA197)),0)</f>
        <v>0</v>
      </c>
      <c r="DC197" s="203">
        <f>IF(AND(DC$2&gt;$D197,DC$2&lt;=EOMONTH($D197,MatCF)),MIN(DC$77-SUM(DC$92:DC196),$F197-SUM($G197:DB197)),0)</f>
        <v>0</v>
      </c>
      <c r="DD197" s="203">
        <f>IF(AND(DD$2&gt;$D197,DD$2&lt;=EOMONTH($D197,MatCF)),MIN(DD$77-SUM(DD$92:DD196),$F197-SUM($G197:DC197)),0)</f>
        <v>0</v>
      </c>
      <c r="DE197" s="203">
        <f>IF(AND(DE$2&gt;$D197,DE$2&lt;=EOMONTH($D197,MatCF)),MIN(DE$77-SUM(DE$92:DE196),$F197-SUM($G197:DD197)),0)</f>
        <v>0</v>
      </c>
      <c r="DF197" s="203">
        <f>IF(AND(DF$2&gt;$D197,DF$2&lt;=EOMONTH($D197,MatCF)),MIN(DF$77-SUM(DF$92:DF196),$F197-SUM($G197:DE197)),0)</f>
        <v>0</v>
      </c>
      <c r="DG197" s="203">
        <f>IF(AND(DG$2&gt;$D197,DG$2&lt;=EOMONTH($D197,MatCF)),MIN(DG$77-SUM(DG$92:DG196),$F197-SUM($G197:DF197)),0)</f>
        <v>0</v>
      </c>
      <c r="DH197" s="203">
        <f>IF(AND(DH$2&gt;$D197,DH$2&lt;=EOMONTH($D197,MatCF)),MIN(DH$77-SUM(DH$92:DH196),$F197-SUM($G197:DG197)),0)</f>
        <v>0</v>
      </c>
      <c r="DI197" s="203">
        <f ca="1">IF(AND(DI$2&gt;$D197,DI$2&lt;=EOMONTH($D197,MatCF)),MIN(DI$77-SUM(DI$92:DI196),$F197-SUM($G197:DH197)),0)</f>
        <v>0</v>
      </c>
      <c r="DJ197" s="203">
        <f ca="1">IF(AND(DJ$2&gt;$D197,DJ$2&lt;=EOMONTH($D197,MatCF)),MIN(DJ$77-SUM(DJ$92:DJ196),$F197-SUM($G197:DI197)),0)</f>
        <v>0</v>
      </c>
      <c r="DK197" s="203">
        <f ca="1">IF(AND(DK$2&gt;$D197,DK$2&lt;=EOMONTH($D197,MatCF)),MIN(DK$77-SUM(DK$92:DK196),$F197-SUM($G197:DJ197)),0)</f>
        <v>0</v>
      </c>
      <c r="DL197" s="203">
        <f ca="1">IF(AND(DL$2&gt;$D197,DL$2&lt;=EOMONTH($D197,MatCF)),MIN(DL$77-SUM(DL$92:DL196),$F197-SUM($G197:DK197)),0)</f>
        <v>0</v>
      </c>
      <c r="DM197" s="203">
        <f ca="1">IF(AND(DM$2&gt;$D197,DM$2&lt;=EOMONTH($D197,MatCF)),MIN(DM$77-SUM(DM$92:DM196),$F197-SUM($G197:DL197)),0)</f>
        <v>0</v>
      </c>
      <c r="DN197" s="203">
        <f ca="1">IF(AND(DN$2&gt;$D197,DN$2&lt;=EOMONTH($D197,MatCF)),MIN(DN$77-SUM(DN$92:DN196),$F197-SUM($G197:DM197)),0)</f>
        <v>0</v>
      </c>
      <c r="DO197" s="203">
        <f ca="1">IF(AND(DO$2&gt;$D197,DO$2&lt;=EOMONTH($D197,MatCF)),MIN(DO$77-SUM(DO$92:DO196),$F197-SUM($G197:DN197)),0)</f>
        <v>0</v>
      </c>
      <c r="DP197" s="203">
        <f ca="1">IF(AND(DP$2&gt;$D197,DP$2&lt;=EOMONTH($D197,MatCF)),MIN(DP$77-SUM(DP$92:DP196),$F197-SUM($G197:DO197)),0)</f>
        <v>0</v>
      </c>
      <c r="DQ197" s="203">
        <f ca="1">IF(AND(DQ$2&gt;$D197,DQ$2&lt;=EOMONTH($D197,MatCF)),MIN(DQ$77-SUM(DQ$92:DQ196),$F197-SUM($G197:DP197)),0)</f>
        <v>0</v>
      </c>
      <c r="DR197" s="203">
        <f ca="1">IF(AND(DR$2&gt;$D197,DR$2&lt;=EOMONTH($D197,MatCF)),MIN(DR$77-SUM(DR$92:DR196),$F197-SUM($G197:DQ197)),0)</f>
        <v>0</v>
      </c>
      <c r="DS197" s="203">
        <f ca="1">IF(AND(DS$2&gt;$D197,DS$2&lt;=EOMONTH($D197,MatCF)),MIN(DS$77-SUM(DS$92:DS196),$F197-SUM($G197:DR197)),0)</f>
        <v>0</v>
      </c>
    </row>
    <row r="198" spans="1:123" ht="12.5" x14ac:dyDescent="0.25">
      <c r="A198" s="171">
        <f t="shared" si="682"/>
        <v>106</v>
      </c>
      <c r="B198" s="171"/>
      <c r="C198" s="171"/>
      <c r="D198" s="226">
        <v>53600</v>
      </c>
      <c r="E198" s="171"/>
      <c r="F198" s="203">
        <f ca="1"/>
        <v>0</v>
      </c>
      <c r="G198" s="171"/>
      <c r="H198" s="203">
        <f>IF(AND(H$2&gt;$D198,H$2&lt;=EOMONTH($D198,MatCF)),MIN(H$77-SUM(H$92:H197),$F198-SUM(G198:$G198)),0)</f>
        <v>0</v>
      </c>
      <c r="I198" s="203">
        <f>IF(AND(I$2&gt;$D198,I$2&lt;=EOMONTH($D198,MatCF)),MIN(I$77-SUM(I$92:I197),$F198-SUM($G198:H198)),0)</f>
        <v>0</v>
      </c>
      <c r="J198" s="203">
        <f>IF(AND(J$2&gt;$D198,J$2&lt;=EOMONTH($D198,MatCF)),MIN(J$77-SUM(J$92:J197),$F198-SUM($G198:I198)),0)</f>
        <v>0</v>
      </c>
      <c r="K198" s="203">
        <f>IF(AND(K$2&gt;$D198,K$2&lt;=EOMONTH($D198,MatCF)),MIN(K$77-SUM(K$92:K197),$F198-SUM($G198:J198)),0)</f>
        <v>0</v>
      </c>
      <c r="L198" s="203">
        <f>IF(AND(L$2&gt;$D198,L$2&lt;=EOMONTH($D198,MatCF)),MIN(L$77-SUM(L$92:L197),$F198-SUM($G198:K198)),0)</f>
        <v>0</v>
      </c>
      <c r="M198" s="203">
        <f>IF(AND(M$2&gt;$D198,M$2&lt;=EOMONTH($D198,MatCF)),MIN(M$77-SUM(M$92:M197),$F198-SUM($G198:L198)),0)</f>
        <v>0</v>
      </c>
      <c r="N198" s="203">
        <f>IF(AND(N$2&gt;$D198,N$2&lt;=EOMONTH($D198,MatCF)),MIN(N$77-SUM(N$92:N197),$F198-SUM($G198:M198)),0)</f>
        <v>0</v>
      </c>
      <c r="O198" s="203">
        <f>IF(AND(O$2&gt;$D198,O$2&lt;=EOMONTH($D198,MatCF)),MIN(O$77-SUM(O$92:O197),$F198-SUM($G198:N198)),0)</f>
        <v>0</v>
      </c>
      <c r="P198" s="203">
        <f>IF(AND(P$2&gt;$D198,P$2&lt;=EOMONTH($D198,MatCF)),MIN(P$77-SUM(P$92:P197),$F198-SUM($G198:O198)),0)</f>
        <v>0</v>
      </c>
      <c r="Q198" s="203">
        <f>IF(AND(Q$2&gt;$D198,Q$2&lt;=EOMONTH($D198,MatCF)),MIN(Q$77-SUM(Q$92:Q197),$F198-SUM($G198:P198)),0)</f>
        <v>0</v>
      </c>
      <c r="R198" s="203">
        <f>IF(AND(R$2&gt;$D198,R$2&lt;=EOMONTH($D198,MatCF)),MIN(R$77-SUM(R$92:R197),$F198-SUM($G198:Q198)),0)</f>
        <v>0</v>
      </c>
      <c r="S198" s="203">
        <f>IF(AND(S$2&gt;$D198,S$2&lt;=EOMONTH($D198,MatCF)),MIN(S$77-SUM(S$92:S197),$F198-SUM($G198:R198)),0)</f>
        <v>0</v>
      </c>
      <c r="T198" s="203">
        <f>IF(AND(T$2&gt;$D198,T$2&lt;=EOMONTH($D198,MatCF)),MIN(T$77-SUM(T$92:T197),$F198-SUM($G198:S198)),0)</f>
        <v>0</v>
      </c>
      <c r="U198" s="203">
        <f>IF(AND(U$2&gt;$D198,U$2&lt;=EOMONTH($D198,MatCF)),MIN(U$77-SUM(U$92:U197),$F198-SUM($G198:T198)),0)</f>
        <v>0</v>
      </c>
      <c r="V198" s="203">
        <f>IF(AND(V$2&gt;$D198,V$2&lt;=EOMONTH($D198,MatCF)),MIN(V$77-SUM(V$92:V197),$F198-SUM($G198:U198)),0)</f>
        <v>0</v>
      </c>
      <c r="W198" s="203">
        <f>IF(AND(W$2&gt;$D198,W$2&lt;=EOMONTH($D198,MatCF)),MIN(W$77-SUM(W$92:W197),$F198-SUM($G198:V198)),0)</f>
        <v>0</v>
      </c>
      <c r="X198" s="203">
        <f>IF(AND(X$2&gt;$D198,X$2&lt;=EOMONTH($D198,MatCF)),MIN(X$77-SUM(X$92:X197),$F198-SUM($G198:W198)),0)</f>
        <v>0</v>
      </c>
      <c r="Y198" s="203">
        <f>IF(AND(Y$2&gt;$D198,Y$2&lt;=EOMONTH($D198,MatCF)),MIN(Y$77-SUM(Y$92:Y197),$F198-SUM($G198:X198)),0)</f>
        <v>0</v>
      </c>
      <c r="Z198" s="203">
        <f>IF(AND(Z$2&gt;$D198,Z$2&lt;=EOMONTH($D198,MatCF)),MIN(Z$77-SUM(Z$92:Z197),$F198-SUM($G198:Y198)),0)</f>
        <v>0</v>
      </c>
      <c r="AA198" s="203">
        <f>IF(AND(AA$2&gt;$D198,AA$2&lt;=EOMONTH($D198,MatCF)),MIN(AA$77-SUM(AA$92:AA197),$F198-SUM($G198:Z198)),0)</f>
        <v>0</v>
      </c>
      <c r="AB198" s="203">
        <f>IF(AND(AB$2&gt;$D198,AB$2&lt;=EOMONTH($D198,MatCF)),MIN(AB$77-SUM(AB$92:AB197),$F198-SUM($G198:AA198)),0)</f>
        <v>0</v>
      </c>
      <c r="AC198" s="203">
        <f>IF(AND(AC$2&gt;$D198,AC$2&lt;=EOMONTH($D198,MatCF)),MIN(AC$77-SUM(AC$92:AC197),$F198-SUM($G198:AB198)),0)</f>
        <v>0</v>
      </c>
      <c r="AD198" s="203">
        <f>IF(AND(AD$2&gt;$D198,AD$2&lt;=EOMONTH($D198,MatCF)),MIN(AD$77-SUM(AD$92:AD197),$F198-SUM($G198:AC198)),0)</f>
        <v>0</v>
      </c>
      <c r="AE198" s="203">
        <f>IF(AND(AE$2&gt;$D198,AE$2&lt;=EOMONTH($D198,MatCF)),MIN(AE$77-SUM(AE$92:AE197),$F198-SUM($G198:AD198)),0)</f>
        <v>0</v>
      </c>
      <c r="AF198" s="203">
        <f>IF(AND(AF$2&gt;$D198,AF$2&lt;=EOMONTH($D198,MatCF)),MIN(AF$77-SUM(AF$92:AF197),$F198-SUM($G198:AE198)),0)</f>
        <v>0</v>
      </c>
      <c r="AG198" s="203">
        <f>IF(AND(AG$2&gt;$D198,AG$2&lt;=EOMONTH($D198,MatCF)),MIN(AG$77-SUM(AG$92:AG197),$F198-SUM($G198:AF198)),0)</f>
        <v>0</v>
      </c>
      <c r="AH198" s="203">
        <f>IF(AND(AH$2&gt;$D198,AH$2&lt;=EOMONTH($D198,MatCF)),MIN(AH$77-SUM(AH$92:AH197),$F198-SUM($G198:AG198)),0)</f>
        <v>0</v>
      </c>
      <c r="AI198" s="203">
        <f>IF(AND(AI$2&gt;$D198,AI$2&lt;=EOMONTH($D198,MatCF)),MIN(AI$77-SUM(AI$92:AI197),$F198-SUM($G198:AH198)),0)</f>
        <v>0</v>
      </c>
      <c r="AJ198" s="203">
        <f>IF(AND(AJ$2&gt;$D198,AJ$2&lt;=EOMONTH($D198,MatCF)),MIN(AJ$77-SUM(AJ$92:AJ197),$F198-SUM($G198:AI198)),0)</f>
        <v>0</v>
      </c>
      <c r="AK198" s="203">
        <f>IF(AND(AK$2&gt;$D198,AK$2&lt;=EOMONTH($D198,MatCF)),MIN(AK$77-SUM(AK$92:AK197),$F198-SUM($G198:AJ198)),0)</f>
        <v>0</v>
      </c>
      <c r="AL198" s="203">
        <f>IF(AND(AL$2&gt;$D198,AL$2&lt;=EOMONTH($D198,MatCF)),MIN(AL$77-SUM(AL$92:AL197),$F198-SUM($G198:AK198)),0)</f>
        <v>0</v>
      </c>
      <c r="AM198" s="203">
        <f>IF(AND(AM$2&gt;$D198,AM$2&lt;=EOMONTH($D198,MatCF)),MIN(AM$77-SUM(AM$92:AM197),$F198-SUM($G198:AL198)),0)</f>
        <v>0</v>
      </c>
      <c r="AN198" s="203">
        <f>IF(AND(AN$2&gt;$D198,AN$2&lt;=EOMONTH($D198,MatCF)),MIN(AN$77-SUM(AN$92:AN197),$F198-SUM($G198:AM198)),0)</f>
        <v>0</v>
      </c>
      <c r="AO198" s="203">
        <f>IF(AND(AO$2&gt;$D198,AO$2&lt;=EOMONTH($D198,MatCF)),MIN(AO$77-SUM(AO$92:AO197),$F198-SUM($G198:AN198)),0)</f>
        <v>0</v>
      </c>
      <c r="AP198" s="203">
        <f>IF(AND(AP$2&gt;$D198,AP$2&lt;=EOMONTH($D198,MatCF)),MIN(AP$77-SUM(AP$92:AP197),$F198-SUM($G198:AO198)),0)</f>
        <v>0</v>
      </c>
      <c r="AQ198" s="203">
        <f>IF(AND(AQ$2&gt;$D198,AQ$2&lt;=EOMONTH($D198,MatCF)),MIN(AQ$77-SUM(AQ$92:AQ197),$F198-SUM($G198:AP198)),0)</f>
        <v>0</v>
      </c>
      <c r="AR198" s="203">
        <f>IF(AND(AR$2&gt;$D198,AR$2&lt;=EOMONTH($D198,MatCF)),MIN(AR$77-SUM(AR$92:AR197),$F198-SUM($G198:AQ198)),0)</f>
        <v>0</v>
      </c>
      <c r="AS198" s="203">
        <f>IF(AND(AS$2&gt;$D198,AS$2&lt;=EOMONTH($D198,MatCF)),MIN(AS$77-SUM(AS$92:AS197),$F198-SUM($G198:AR198)),0)</f>
        <v>0</v>
      </c>
      <c r="AT198" s="203">
        <f>IF(AND(AT$2&gt;$D198,AT$2&lt;=EOMONTH($D198,MatCF)),MIN(AT$77-SUM(AT$92:AT197),$F198-SUM($G198:AS198)),0)</f>
        <v>0</v>
      </c>
      <c r="AU198" s="203">
        <f>IF(AND(AU$2&gt;$D198,AU$2&lt;=EOMONTH($D198,MatCF)),MIN(AU$77-SUM(AU$92:AU197),$F198-SUM($G198:AT198)),0)</f>
        <v>0</v>
      </c>
      <c r="AV198" s="203">
        <f>IF(AND(AV$2&gt;$D198,AV$2&lt;=EOMONTH($D198,MatCF)),MIN(AV$77-SUM(AV$92:AV197),$F198-SUM($G198:AU198)),0)</f>
        <v>0</v>
      </c>
      <c r="AW198" s="203">
        <f>IF(AND(AW$2&gt;$D198,AW$2&lt;=EOMONTH($D198,MatCF)),MIN(AW$77-SUM(AW$92:AW197),$F198-SUM($G198:AV198)),0)</f>
        <v>0</v>
      </c>
      <c r="AX198" s="203">
        <f>IF(AND(AX$2&gt;$D198,AX$2&lt;=EOMONTH($D198,MatCF)),MIN(AX$77-SUM(AX$92:AX197),$F198-SUM($G198:AW198)),0)</f>
        <v>0</v>
      </c>
      <c r="AY198" s="203">
        <f>IF(AND(AY$2&gt;$D198,AY$2&lt;=EOMONTH($D198,MatCF)),MIN(AY$77-SUM(AY$92:AY197),$F198-SUM($G198:AX198)),0)</f>
        <v>0</v>
      </c>
      <c r="AZ198" s="203">
        <f>IF(AND(AZ$2&gt;$D198,AZ$2&lt;=EOMONTH($D198,MatCF)),MIN(AZ$77-SUM(AZ$92:AZ197),$F198-SUM($G198:AY198)),0)</f>
        <v>0</v>
      </c>
      <c r="BA198" s="203">
        <f>IF(AND(BA$2&gt;$D198,BA$2&lt;=EOMONTH($D198,MatCF)),MIN(BA$77-SUM(BA$92:BA197),$F198-SUM($G198:AZ198)),0)</f>
        <v>0</v>
      </c>
      <c r="BB198" s="203">
        <f>IF(AND(BB$2&gt;$D198,BB$2&lt;=EOMONTH($D198,MatCF)),MIN(BB$77-SUM(BB$92:BB197),$F198-SUM($G198:BA198)),0)</f>
        <v>0</v>
      </c>
      <c r="BC198" s="203">
        <f>IF(AND(BC$2&gt;$D198,BC$2&lt;=EOMONTH($D198,MatCF)),MIN(BC$77-SUM(BC$92:BC197),$F198-SUM($G198:BB198)),0)</f>
        <v>0</v>
      </c>
      <c r="BD198" s="203">
        <f>IF(AND(BD$2&gt;$D198,BD$2&lt;=EOMONTH($D198,MatCF)),MIN(BD$77-SUM(BD$92:BD197),$F198-SUM($G198:BC198)),0)</f>
        <v>0</v>
      </c>
      <c r="BE198" s="203">
        <f>IF(AND(BE$2&gt;$D198,BE$2&lt;=EOMONTH($D198,MatCF)),MIN(BE$77-SUM(BE$92:BE197),$F198-SUM($G198:BD198)),0)</f>
        <v>0</v>
      </c>
      <c r="BF198" s="203">
        <f>IF(AND(BF$2&gt;$D198,BF$2&lt;=EOMONTH($D198,MatCF)),MIN(BF$77-SUM(BF$92:BF197),$F198-SUM($G198:BE198)),0)</f>
        <v>0</v>
      </c>
      <c r="BG198" s="203">
        <f>IF(AND(BG$2&gt;$D198,BG$2&lt;=EOMONTH($D198,MatCF)),MIN(BG$77-SUM(BG$92:BG197),$F198-SUM($G198:BF198)),0)</f>
        <v>0</v>
      </c>
      <c r="BH198" s="203">
        <f>IF(AND(BH$2&gt;$D198,BH$2&lt;=EOMONTH($D198,MatCF)),MIN(BH$77-SUM(BH$92:BH197),$F198-SUM($G198:BG198)),0)</f>
        <v>0</v>
      </c>
      <c r="BI198" s="203">
        <f>IF(AND(BI$2&gt;$D198,BI$2&lt;=EOMONTH($D198,MatCF)),MIN(BI$77-SUM(BI$92:BI197),$F198-SUM($G198:BH198)),0)</f>
        <v>0</v>
      </c>
      <c r="BJ198" s="203">
        <f>IF(AND(BJ$2&gt;$D198,BJ$2&lt;=EOMONTH($D198,MatCF)),MIN(BJ$77-SUM(BJ$92:BJ197),$F198-SUM($G198:BI198)),0)</f>
        <v>0</v>
      </c>
      <c r="BK198" s="203">
        <f>IF(AND(BK$2&gt;$D198,BK$2&lt;=EOMONTH($D198,MatCF)),MIN(BK$77-SUM(BK$92:BK197),$F198-SUM($G198:BJ198)),0)</f>
        <v>0</v>
      </c>
      <c r="BL198" s="203">
        <f>IF(AND(BL$2&gt;$D198,BL$2&lt;=EOMONTH($D198,MatCF)),MIN(BL$77-SUM(BL$92:BL197),$F198-SUM($G198:BK198)),0)</f>
        <v>0</v>
      </c>
      <c r="BM198" s="203">
        <f>IF(AND(BM$2&gt;$D198,BM$2&lt;=EOMONTH($D198,MatCF)),MIN(BM$77-SUM(BM$92:BM197),$F198-SUM($G198:BL198)),0)</f>
        <v>0</v>
      </c>
      <c r="BN198" s="203">
        <f>IF(AND(BN$2&gt;$D198,BN$2&lt;=EOMONTH($D198,MatCF)),MIN(BN$77-SUM(BN$92:BN197),$F198-SUM($G198:BM198)),0)</f>
        <v>0</v>
      </c>
      <c r="BO198" s="203">
        <f>IF(AND(BO$2&gt;$D198,BO$2&lt;=EOMONTH($D198,MatCF)),MIN(BO$77-SUM(BO$92:BO197),$F198-SUM($G198:BN198)),0)</f>
        <v>0</v>
      </c>
      <c r="BP198" s="203">
        <f>IF(AND(BP$2&gt;$D198,BP$2&lt;=EOMONTH($D198,MatCF)),MIN(BP$77-SUM(BP$92:BP197),$F198-SUM($G198:BO198)),0)</f>
        <v>0</v>
      </c>
      <c r="BQ198" s="203">
        <f>IF(AND(BQ$2&gt;$D198,BQ$2&lt;=EOMONTH($D198,MatCF)),MIN(BQ$77-SUM(BQ$92:BQ197),$F198-SUM($G198:BP198)),0)</f>
        <v>0</v>
      </c>
      <c r="BR198" s="203">
        <f>IF(AND(BR$2&gt;$D198,BR$2&lt;=EOMONTH($D198,MatCF)),MIN(BR$77-SUM(BR$92:BR197),$F198-SUM($G198:BQ198)),0)</f>
        <v>0</v>
      </c>
      <c r="BS198" s="203">
        <f>IF(AND(BS$2&gt;$D198,BS$2&lt;=EOMONTH($D198,MatCF)),MIN(BS$77-SUM(BS$92:BS197),$F198-SUM($G198:BR198)),0)</f>
        <v>0</v>
      </c>
      <c r="BT198" s="203">
        <f>IF(AND(BT$2&gt;$D198,BT$2&lt;=EOMONTH($D198,MatCF)),MIN(BT$77-SUM(BT$92:BT197),$F198-SUM($G198:BS198)),0)</f>
        <v>0</v>
      </c>
      <c r="BU198" s="203">
        <f>IF(AND(BU$2&gt;$D198,BU$2&lt;=EOMONTH($D198,MatCF)),MIN(BU$77-SUM(BU$92:BU197),$F198-SUM($G198:BT198)),0)</f>
        <v>0</v>
      </c>
      <c r="BV198" s="203">
        <f>IF(AND(BV$2&gt;$D198,BV$2&lt;=EOMONTH($D198,MatCF)),MIN(BV$77-SUM(BV$92:BV197),$F198-SUM($G198:BU198)),0)</f>
        <v>0</v>
      </c>
      <c r="BW198" s="203">
        <f>IF(AND(BW$2&gt;$D198,BW$2&lt;=EOMONTH($D198,MatCF)),MIN(BW$77-SUM(BW$92:BW197),$F198-SUM($G198:BV198)),0)</f>
        <v>0</v>
      </c>
      <c r="BX198" s="203">
        <f>IF(AND(BX$2&gt;$D198,BX$2&lt;=EOMONTH($D198,MatCF)),MIN(BX$77-SUM(BX$92:BX197),$F198-SUM($G198:BW198)),0)</f>
        <v>0</v>
      </c>
      <c r="BY198" s="203">
        <f>IF(AND(BY$2&gt;$D198,BY$2&lt;=EOMONTH($D198,MatCF)),MIN(BY$77-SUM(BY$92:BY197),$F198-SUM($G198:BX198)),0)</f>
        <v>0</v>
      </c>
      <c r="BZ198" s="203">
        <f>IF(AND(BZ$2&gt;$D198,BZ$2&lt;=EOMONTH($D198,MatCF)),MIN(BZ$77-SUM(BZ$92:BZ197),$F198-SUM($G198:BY198)),0)</f>
        <v>0</v>
      </c>
      <c r="CA198" s="203">
        <f>IF(AND(CA$2&gt;$D198,CA$2&lt;=EOMONTH($D198,MatCF)),MIN(CA$77-SUM(CA$92:CA197),$F198-SUM($G198:BZ198)),0)</f>
        <v>0</v>
      </c>
      <c r="CB198" s="203">
        <f>IF(AND(CB$2&gt;$D198,CB$2&lt;=EOMONTH($D198,MatCF)),MIN(CB$77-SUM(CB$92:CB197),$F198-SUM($G198:CA198)),0)</f>
        <v>0</v>
      </c>
      <c r="CC198" s="203">
        <f>IF(AND(CC$2&gt;$D198,CC$2&lt;=EOMONTH($D198,MatCF)),MIN(CC$77-SUM(CC$92:CC197),$F198-SUM($G198:CB198)),0)</f>
        <v>0</v>
      </c>
      <c r="CD198" s="203">
        <f>IF(AND(CD$2&gt;$D198,CD$2&lt;=EOMONTH($D198,MatCF)),MIN(CD$77-SUM(CD$92:CD197),$F198-SUM($G198:CC198)),0)</f>
        <v>0</v>
      </c>
      <c r="CE198" s="203">
        <f>IF(AND(CE$2&gt;$D198,CE$2&lt;=EOMONTH($D198,MatCF)),MIN(CE$77-SUM(CE$92:CE197),$F198-SUM($G198:CD198)),0)</f>
        <v>0</v>
      </c>
      <c r="CF198" s="203">
        <f>IF(AND(CF$2&gt;$D198,CF$2&lt;=EOMONTH($D198,MatCF)),MIN(CF$77-SUM(CF$92:CF197),$F198-SUM($G198:CE198)),0)</f>
        <v>0</v>
      </c>
      <c r="CG198" s="203">
        <f>IF(AND(CG$2&gt;$D198,CG$2&lt;=EOMONTH($D198,MatCF)),MIN(CG$77-SUM(CG$92:CG197),$F198-SUM($G198:CF198)),0)</f>
        <v>0</v>
      </c>
      <c r="CH198" s="203">
        <f>IF(AND(CH$2&gt;$D198,CH$2&lt;=EOMONTH($D198,MatCF)),MIN(CH$77-SUM(CH$92:CH197),$F198-SUM($G198:CG198)),0)</f>
        <v>0</v>
      </c>
      <c r="CI198" s="203">
        <f>IF(AND(CI$2&gt;$D198,CI$2&lt;=EOMONTH($D198,MatCF)),MIN(CI$77-SUM(CI$92:CI197),$F198-SUM($G198:CH198)),0)</f>
        <v>0</v>
      </c>
      <c r="CJ198" s="203">
        <f>IF(AND(CJ$2&gt;$D198,CJ$2&lt;=EOMONTH($D198,MatCF)),MIN(CJ$77-SUM(CJ$92:CJ197),$F198-SUM($G198:CI198)),0)</f>
        <v>0</v>
      </c>
      <c r="CK198" s="203">
        <f>IF(AND(CK$2&gt;$D198,CK$2&lt;=EOMONTH($D198,MatCF)),MIN(CK$77-SUM(CK$92:CK197),$F198-SUM($G198:CJ198)),0)</f>
        <v>0</v>
      </c>
      <c r="CL198" s="203">
        <f>IF(AND(CL$2&gt;$D198,CL$2&lt;=EOMONTH($D198,MatCF)),MIN(CL$77-SUM(CL$92:CL197),$F198-SUM($G198:CK198)),0)</f>
        <v>0</v>
      </c>
      <c r="CM198" s="203">
        <f>IF(AND(CM$2&gt;$D198,CM$2&lt;=EOMONTH($D198,MatCF)),MIN(CM$77-SUM(CM$92:CM197),$F198-SUM($G198:CL198)),0)</f>
        <v>0</v>
      </c>
      <c r="CN198" s="203">
        <f>IF(AND(CN$2&gt;$D198,CN$2&lt;=EOMONTH($D198,MatCF)),MIN(CN$77-SUM(CN$92:CN197),$F198-SUM($G198:CM198)),0)</f>
        <v>0</v>
      </c>
      <c r="CO198" s="203">
        <f>IF(AND(CO$2&gt;$D198,CO$2&lt;=EOMONTH($D198,MatCF)),MIN(CO$77-SUM(CO$92:CO197),$F198-SUM($G198:CN198)),0)</f>
        <v>0</v>
      </c>
      <c r="CP198" s="203">
        <f>IF(AND(CP$2&gt;$D198,CP$2&lt;=EOMONTH($D198,MatCF)),MIN(CP$77-SUM(CP$92:CP197),$F198-SUM($G198:CO198)),0)</f>
        <v>0</v>
      </c>
      <c r="CQ198" s="203">
        <f>IF(AND(CQ$2&gt;$D198,CQ$2&lt;=EOMONTH($D198,MatCF)),MIN(CQ$77-SUM(CQ$92:CQ197),$F198-SUM($G198:CP198)),0)</f>
        <v>0</v>
      </c>
      <c r="CR198" s="203">
        <f>IF(AND(CR$2&gt;$D198,CR$2&lt;=EOMONTH($D198,MatCF)),MIN(CR$77-SUM(CR$92:CR197),$F198-SUM($G198:CQ198)),0)</f>
        <v>0</v>
      </c>
      <c r="CS198" s="203">
        <f>IF(AND(CS$2&gt;$D198,CS$2&lt;=EOMONTH($D198,MatCF)),MIN(CS$77-SUM(CS$92:CS197),$F198-SUM($G198:CR198)),0)</f>
        <v>0</v>
      </c>
      <c r="CT198" s="203">
        <f>IF(AND(CT$2&gt;$D198,CT$2&lt;=EOMONTH($D198,MatCF)),MIN(CT$77-SUM(CT$92:CT197),$F198-SUM($G198:CS198)),0)</f>
        <v>0</v>
      </c>
      <c r="CU198" s="203">
        <f>IF(AND(CU$2&gt;$D198,CU$2&lt;=EOMONTH($D198,MatCF)),MIN(CU$77-SUM(CU$92:CU197),$F198-SUM($G198:CT198)),0)</f>
        <v>0</v>
      </c>
      <c r="CV198" s="203">
        <f>IF(AND(CV$2&gt;$D198,CV$2&lt;=EOMONTH($D198,MatCF)),MIN(CV$77-SUM(CV$92:CV197),$F198-SUM($G198:CU198)),0)</f>
        <v>0</v>
      </c>
      <c r="CW198" s="203">
        <f>IF(AND(CW$2&gt;$D198,CW$2&lt;=EOMONTH($D198,MatCF)),MIN(CW$77-SUM(CW$92:CW197),$F198-SUM($G198:CV198)),0)</f>
        <v>0</v>
      </c>
      <c r="CX198" s="203">
        <f>IF(AND(CX$2&gt;$D198,CX$2&lt;=EOMONTH($D198,MatCF)),MIN(CX$77-SUM(CX$92:CX197),$F198-SUM($G198:CW198)),0)</f>
        <v>0</v>
      </c>
      <c r="CY198" s="203">
        <f>IF(AND(CY$2&gt;$D198,CY$2&lt;=EOMONTH($D198,MatCF)),MIN(CY$77-SUM(CY$92:CY197),$F198-SUM($G198:CX198)),0)</f>
        <v>0</v>
      </c>
      <c r="CZ198" s="203">
        <f>IF(AND(CZ$2&gt;$D198,CZ$2&lt;=EOMONTH($D198,MatCF)),MIN(CZ$77-SUM(CZ$92:CZ197),$F198-SUM($G198:CY198)),0)</f>
        <v>0</v>
      </c>
      <c r="DA198" s="203">
        <f>IF(AND(DA$2&gt;$D198,DA$2&lt;=EOMONTH($D198,MatCF)),MIN(DA$77-SUM(DA$92:DA197),$F198-SUM($G198:CZ198)),0)</f>
        <v>0</v>
      </c>
      <c r="DB198" s="203">
        <f>IF(AND(DB$2&gt;$D198,DB$2&lt;=EOMONTH($D198,MatCF)),MIN(DB$77-SUM(DB$92:DB197),$F198-SUM($G198:DA198)),0)</f>
        <v>0</v>
      </c>
      <c r="DC198" s="203">
        <f>IF(AND(DC$2&gt;$D198,DC$2&lt;=EOMONTH($D198,MatCF)),MIN(DC$77-SUM(DC$92:DC197),$F198-SUM($G198:DB198)),0)</f>
        <v>0</v>
      </c>
      <c r="DD198" s="203">
        <f>IF(AND(DD$2&gt;$D198,DD$2&lt;=EOMONTH($D198,MatCF)),MIN(DD$77-SUM(DD$92:DD197),$F198-SUM($G198:DC198)),0)</f>
        <v>0</v>
      </c>
      <c r="DE198" s="203">
        <f>IF(AND(DE$2&gt;$D198,DE$2&lt;=EOMONTH($D198,MatCF)),MIN(DE$77-SUM(DE$92:DE197),$F198-SUM($G198:DD198)),0)</f>
        <v>0</v>
      </c>
      <c r="DF198" s="203">
        <f>IF(AND(DF$2&gt;$D198,DF$2&lt;=EOMONTH($D198,MatCF)),MIN(DF$77-SUM(DF$92:DF197),$F198-SUM($G198:DE198)),0)</f>
        <v>0</v>
      </c>
      <c r="DG198" s="203">
        <f>IF(AND(DG$2&gt;$D198,DG$2&lt;=EOMONTH($D198,MatCF)),MIN(DG$77-SUM(DG$92:DG197),$F198-SUM($G198:DF198)),0)</f>
        <v>0</v>
      </c>
      <c r="DH198" s="203">
        <f>IF(AND(DH$2&gt;$D198,DH$2&lt;=EOMONTH($D198,MatCF)),MIN(DH$77-SUM(DH$92:DH197),$F198-SUM($G198:DG198)),0)</f>
        <v>0</v>
      </c>
      <c r="DI198" s="203">
        <f>IF(AND(DI$2&gt;$D198,DI$2&lt;=EOMONTH($D198,MatCF)),MIN(DI$77-SUM(DI$92:DI197),$F198-SUM($G198:DH198)),0)</f>
        <v>0</v>
      </c>
      <c r="DJ198" s="203">
        <f ca="1">IF(AND(DJ$2&gt;$D198,DJ$2&lt;=EOMONTH($D198,MatCF)),MIN(DJ$77-SUM(DJ$92:DJ197),$F198-SUM($G198:DI198)),0)</f>
        <v>0</v>
      </c>
      <c r="DK198" s="203">
        <f ca="1">IF(AND(DK$2&gt;$D198,DK$2&lt;=EOMONTH($D198,MatCF)),MIN(DK$77-SUM(DK$92:DK197),$F198-SUM($G198:DJ198)),0)</f>
        <v>0</v>
      </c>
      <c r="DL198" s="203">
        <f ca="1">IF(AND(DL$2&gt;$D198,DL$2&lt;=EOMONTH($D198,MatCF)),MIN(DL$77-SUM(DL$92:DL197),$F198-SUM($G198:DK198)),0)</f>
        <v>0</v>
      </c>
      <c r="DM198" s="203">
        <f ca="1">IF(AND(DM$2&gt;$D198,DM$2&lt;=EOMONTH($D198,MatCF)),MIN(DM$77-SUM(DM$92:DM197),$F198-SUM($G198:DL198)),0)</f>
        <v>0</v>
      </c>
      <c r="DN198" s="203">
        <f ca="1">IF(AND(DN$2&gt;$D198,DN$2&lt;=EOMONTH($D198,MatCF)),MIN(DN$77-SUM(DN$92:DN197),$F198-SUM($G198:DM198)),0)</f>
        <v>0</v>
      </c>
      <c r="DO198" s="203">
        <f ca="1">IF(AND(DO$2&gt;$D198,DO$2&lt;=EOMONTH($D198,MatCF)),MIN(DO$77-SUM(DO$92:DO197),$F198-SUM($G198:DN198)),0)</f>
        <v>0</v>
      </c>
      <c r="DP198" s="203">
        <f ca="1">IF(AND(DP$2&gt;$D198,DP$2&lt;=EOMONTH($D198,MatCF)),MIN(DP$77-SUM(DP$92:DP197),$F198-SUM($G198:DO198)),0)</f>
        <v>0</v>
      </c>
      <c r="DQ198" s="203">
        <f ca="1">IF(AND(DQ$2&gt;$D198,DQ$2&lt;=EOMONTH($D198,MatCF)),MIN(DQ$77-SUM(DQ$92:DQ197),$F198-SUM($G198:DP198)),0)</f>
        <v>0</v>
      </c>
      <c r="DR198" s="203">
        <f ca="1">IF(AND(DR$2&gt;$D198,DR$2&lt;=EOMONTH($D198,MatCF)),MIN(DR$77-SUM(DR$92:DR197),$F198-SUM($G198:DQ198)),0)</f>
        <v>0</v>
      </c>
      <c r="DS198" s="203">
        <f ca="1">IF(AND(DS$2&gt;$D198,DS$2&lt;=EOMONTH($D198,MatCF)),MIN(DS$77-SUM(DS$92:DS197),$F198-SUM($G198:DR198)),0)</f>
        <v>0</v>
      </c>
    </row>
    <row r="199" spans="1:123" ht="12.5" x14ac:dyDescent="0.25">
      <c r="A199" s="171">
        <f t="shared" si="682"/>
        <v>107</v>
      </c>
      <c r="B199" s="171"/>
      <c r="C199" s="171"/>
      <c r="D199" s="226">
        <v>53692</v>
      </c>
      <c r="E199" s="171"/>
      <c r="F199" s="203">
        <f ca="1"/>
        <v>0</v>
      </c>
      <c r="G199" s="171"/>
      <c r="H199" s="203">
        <f>IF(AND(H$2&gt;$D199,H$2&lt;=EOMONTH($D199,MatCF)),MIN(H$77-SUM(H$92:H198),$F199-SUM(G199:$G199)),0)</f>
        <v>0</v>
      </c>
      <c r="I199" s="203">
        <f>IF(AND(I$2&gt;$D199,I$2&lt;=EOMONTH($D199,MatCF)),MIN(I$77-SUM(I$92:I198),$F199-SUM($G199:H199)),0)</f>
        <v>0</v>
      </c>
      <c r="J199" s="203">
        <f>IF(AND(J$2&gt;$D199,J$2&lt;=EOMONTH($D199,MatCF)),MIN(J$77-SUM(J$92:J198),$F199-SUM($G199:I199)),0)</f>
        <v>0</v>
      </c>
      <c r="K199" s="203">
        <f>IF(AND(K$2&gt;$D199,K$2&lt;=EOMONTH($D199,MatCF)),MIN(K$77-SUM(K$92:K198),$F199-SUM($G199:J199)),0)</f>
        <v>0</v>
      </c>
      <c r="L199" s="203">
        <f>IF(AND(L$2&gt;$D199,L$2&lt;=EOMONTH($D199,MatCF)),MIN(L$77-SUM(L$92:L198),$F199-SUM($G199:K199)),0)</f>
        <v>0</v>
      </c>
      <c r="M199" s="203">
        <f>IF(AND(M$2&gt;$D199,M$2&lt;=EOMONTH($D199,MatCF)),MIN(M$77-SUM(M$92:M198),$F199-SUM($G199:L199)),0)</f>
        <v>0</v>
      </c>
      <c r="N199" s="203">
        <f>IF(AND(N$2&gt;$D199,N$2&lt;=EOMONTH($D199,MatCF)),MIN(N$77-SUM(N$92:N198),$F199-SUM($G199:M199)),0)</f>
        <v>0</v>
      </c>
      <c r="O199" s="203">
        <f>IF(AND(O$2&gt;$D199,O$2&lt;=EOMONTH($D199,MatCF)),MIN(O$77-SUM(O$92:O198),$F199-SUM($G199:N199)),0)</f>
        <v>0</v>
      </c>
      <c r="P199" s="203">
        <f>IF(AND(P$2&gt;$D199,P$2&lt;=EOMONTH($D199,MatCF)),MIN(P$77-SUM(P$92:P198),$F199-SUM($G199:O199)),0)</f>
        <v>0</v>
      </c>
      <c r="Q199" s="203">
        <f>IF(AND(Q$2&gt;$D199,Q$2&lt;=EOMONTH($D199,MatCF)),MIN(Q$77-SUM(Q$92:Q198),$F199-SUM($G199:P199)),0)</f>
        <v>0</v>
      </c>
      <c r="R199" s="203">
        <f>IF(AND(R$2&gt;$D199,R$2&lt;=EOMONTH($D199,MatCF)),MIN(R$77-SUM(R$92:R198),$F199-SUM($G199:Q199)),0)</f>
        <v>0</v>
      </c>
      <c r="S199" s="203">
        <f>IF(AND(S$2&gt;$D199,S$2&lt;=EOMONTH($D199,MatCF)),MIN(S$77-SUM(S$92:S198),$F199-SUM($G199:R199)),0)</f>
        <v>0</v>
      </c>
      <c r="T199" s="203">
        <f>IF(AND(T$2&gt;$D199,T$2&lt;=EOMONTH($D199,MatCF)),MIN(T$77-SUM(T$92:T198),$F199-SUM($G199:S199)),0)</f>
        <v>0</v>
      </c>
      <c r="U199" s="203">
        <f>IF(AND(U$2&gt;$D199,U$2&lt;=EOMONTH($D199,MatCF)),MIN(U$77-SUM(U$92:U198),$F199-SUM($G199:T199)),0)</f>
        <v>0</v>
      </c>
      <c r="V199" s="203">
        <f>IF(AND(V$2&gt;$D199,V$2&lt;=EOMONTH($D199,MatCF)),MIN(V$77-SUM(V$92:V198),$F199-SUM($G199:U199)),0)</f>
        <v>0</v>
      </c>
      <c r="W199" s="203">
        <f>IF(AND(W$2&gt;$D199,W$2&lt;=EOMONTH($D199,MatCF)),MIN(W$77-SUM(W$92:W198),$F199-SUM($G199:V199)),0)</f>
        <v>0</v>
      </c>
      <c r="X199" s="203">
        <f>IF(AND(X$2&gt;$D199,X$2&lt;=EOMONTH($D199,MatCF)),MIN(X$77-SUM(X$92:X198),$F199-SUM($G199:W199)),0)</f>
        <v>0</v>
      </c>
      <c r="Y199" s="203">
        <f>IF(AND(Y$2&gt;$D199,Y$2&lt;=EOMONTH($D199,MatCF)),MIN(Y$77-SUM(Y$92:Y198),$F199-SUM($G199:X199)),0)</f>
        <v>0</v>
      </c>
      <c r="Z199" s="203">
        <f>IF(AND(Z$2&gt;$D199,Z$2&lt;=EOMONTH($D199,MatCF)),MIN(Z$77-SUM(Z$92:Z198),$F199-SUM($G199:Y199)),0)</f>
        <v>0</v>
      </c>
      <c r="AA199" s="203">
        <f>IF(AND(AA$2&gt;$D199,AA$2&lt;=EOMONTH($D199,MatCF)),MIN(AA$77-SUM(AA$92:AA198),$F199-SUM($G199:Z199)),0)</f>
        <v>0</v>
      </c>
      <c r="AB199" s="203">
        <f>IF(AND(AB$2&gt;$D199,AB$2&lt;=EOMONTH($D199,MatCF)),MIN(AB$77-SUM(AB$92:AB198),$F199-SUM($G199:AA199)),0)</f>
        <v>0</v>
      </c>
      <c r="AC199" s="203">
        <f>IF(AND(AC$2&gt;$D199,AC$2&lt;=EOMONTH($D199,MatCF)),MIN(AC$77-SUM(AC$92:AC198),$F199-SUM($G199:AB199)),0)</f>
        <v>0</v>
      </c>
      <c r="AD199" s="203">
        <f>IF(AND(AD$2&gt;$D199,AD$2&lt;=EOMONTH($D199,MatCF)),MIN(AD$77-SUM(AD$92:AD198),$F199-SUM($G199:AC199)),0)</f>
        <v>0</v>
      </c>
      <c r="AE199" s="203">
        <f>IF(AND(AE$2&gt;$D199,AE$2&lt;=EOMONTH($D199,MatCF)),MIN(AE$77-SUM(AE$92:AE198),$F199-SUM($G199:AD199)),0)</f>
        <v>0</v>
      </c>
      <c r="AF199" s="203">
        <f>IF(AND(AF$2&gt;$D199,AF$2&lt;=EOMONTH($D199,MatCF)),MIN(AF$77-SUM(AF$92:AF198),$F199-SUM($G199:AE199)),0)</f>
        <v>0</v>
      </c>
      <c r="AG199" s="203">
        <f>IF(AND(AG$2&gt;$D199,AG$2&lt;=EOMONTH($D199,MatCF)),MIN(AG$77-SUM(AG$92:AG198),$F199-SUM($G199:AF199)),0)</f>
        <v>0</v>
      </c>
      <c r="AH199" s="203">
        <f>IF(AND(AH$2&gt;$D199,AH$2&lt;=EOMONTH($D199,MatCF)),MIN(AH$77-SUM(AH$92:AH198),$F199-SUM($G199:AG199)),0)</f>
        <v>0</v>
      </c>
      <c r="AI199" s="203">
        <f>IF(AND(AI$2&gt;$D199,AI$2&lt;=EOMONTH($D199,MatCF)),MIN(AI$77-SUM(AI$92:AI198),$F199-SUM($G199:AH199)),0)</f>
        <v>0</v>
      </c>
      <c r="AJ199" s="203">
        <f>IF(AND(AJ$2&gt;$D199,AJ$2&lt;=EOMONTH($D199,MatCF)),MIN(AJ$77-SUM(AJ$92:AJ198),$F199-SUM($G199:AI199)),0)</f>
        <v>0</v>
      </c>
      <c r="AK199" s="203">
        <f>IF(AND(AK$2&gt;$D199,AK$2&lt;=EOMONTH($D199,MatCF)),MIN(AK$77-SUM(AK$92:AK198),$F199-SUM($G199:AJ199)),0)</f>
        <v>0</v>
      </c>
      <c r="AL199" s="203">
        <f>IF(AND(AL$2&gt;$D199,AL$2&lt;=EOMONTH($D199,MatCF)),MIN(AL$77-SUM(AL$92:AL198),$F199-SUM($G199:AK199)),0)</f>
        <v>0</v>
      </c>
      <c r="AM199" s="203">
        <f>IF(AND(AM$2&gt;$D199,AM$2&lt;=EOMONTH($D199,MatCF)),MIN(AM$77-SUM(AM$92:AM198),$F199-SUM($G199:AL199)),0)</f>
        <v>0</v>
      </c>
      <c r="AN199" s="203">
        <f>IF(AND(AN$2&gt;$D199,AN$2&lt;=EOMONTH($D199,MatCF)),MIN(AN$77-SUM(AN$92:AN198),$F199-SUM($G199:AM199)),0)</f>
        <v>0</v>
      </c>
      <c r="AO199" s="203">
        <f>IF(AND(AO$2&gt;$D199,AO$2&lt;=EOMONTH($D199,MatCF)),MIN(AO$77-SUM(AO$92:AO198),$F199-SUM($G199:AN199)),0)</f>
        <v>0</v>
      </c>
      <c r="AP199" s="203">
        <f>IF(AND(AP$2&gt;$D199,AP$2&lt;=EOMONTH($D199,MatCF)),MIN(AP$77-SUM(AP$92:AP198),$F199-SUM($G199:AO199)),0)</f>
        <v>0</v>
      </c>
      <c r="AQ199" s="203">
        <f>IF(AND(AQ$2&gt;$D199,AQ$2&lt;=EOMONTH($D199,MatCF)),MIN(AQ$77-SUM(AQ$92:AQ198),$F199-SUM($G199:AP199)),0)</f>
        <v>0</v>
      </c>
      <c r="AR199" s="203">
        <f>IF(AND(AR$2&gt;$D199,AR$2&lt;=EOMONTH($D199,MatCF)),MIN(AR$77-SUM(AR$92:AR198),$F199-SUM($G199:AQ199)),0)</f>
        <v>0</v>
      </c>
      <c r="AS199" s="203">
        <f>IF(AND(AS$2&gt;$D199,AS$2&lt;=EOMONTH($D199,MatCF)),MIN(AS$77-SUM(AS$92:AS198),$F199-SUM($G199:AR199)),0)</f>
        <v>0</v>
      </c>
      <c r="AT199" s="203">
        <f>IF(AND(AT$2&gt;$D199,AT$2&lt;=EOMONTH($D199,MatCF)),MIN(AT$77-SUM(AT$92:AT198),$F199-SUM($G199:AS199)),0)</f>
        <v>0</v>
      </c>
      <c r="AU199" s="203">
        <f>IF(AND(AU$2&gt;$D199,AU$2&lt;=EOMONTH($D199,MatCF)),MIN(AU$77-SUM(AU$92:AU198),$F199-SUM($G199:AT199)),0)</f>
        <v>0</v>
      </c>
      <c r="AV199" s="203">
        <f>IF(AND(AV$2&gt;$D199,AV$2&lt;=EOMONTH($D199,MatCF)),MIN(AV$77-SUM(AV$92:AV198),$F199-SUM($G199:AU199)),0)</f>
        <v>0</v>
      </c>
      <c r="AW199" s="203">
        <f>IF(AND(AW$2&gt;$D199,AW$2&lt;=EOMONTH($D199,MatCF)),MIN(AW$77-SUM(AW$92:AW198),$F199-SUM($G199:AV199)),0)</f>
        <v>0</v>
      </c>
      <c r="AX199" s="203">
        <f>IF(AND(AX$2&gt;$D199,AX$2&lt;=EOMONTH($D199,MatCF)),MIN(AX$77-SUM(AX$92:AX198),$F199-SUM($G199:AW199)),0)</f>
        <v>0</v>
      </c>
      <c r="AY199" s="203">
        <f>IF(AND(AY$2&gt;$D199,AY$2&lt;=EOMONTH($D199,MatCF)),MIN(AY$77-SUM(AY$92:AY198),$F199-SUM($G199:AX199)),0)</f>
        <v>0</v>
      </c>
      <c r="AZ199" s="203">
        <f>IF(AND(AZ$2&gt;$D199,AZ$2&lt;=EOMONTH($D199,MatCF)),MIN(AZ$77-SUM(AZ$92:AZ198),$F199-SUM($G199:AY199)),0)</f>
        <v>0</v>
      </c>
      <c r="BA199" s="203">
        <f>IF(AND(BA$2&gt;$D199,BA$2&lt;=EOMONTH($D199,MatCF)),MIN(BA$77-SUM(BA$92:BA198),$F199-SUM($G199:AZ199)),0)</f>
        <v>0</v>
      </c>
      <c r="BB199" s="203">
        <f>IF(AND(BB$2&gt;$D199,BB$2&lt;=EOMONTH($D199,MatCF)),MIN(BB$77-SUM(BB$92:BB198),$F199-SUM($G199:BA199)),0)</f>
        <v>0</v>
      </c>
      <c r="BC199" s="203">
        <f>IF(AND(BC$2&gt;$D199,BC$2&lt;=EOMONTH($D199,MatCF)),MIN(BC$77-SUM(BC$92:BC198),$F199-SUM($G199:BB199)),0)</f>
        <v>0</v>
      </c>
      <c r="BD199" s="203">
        <f>IF(AND(BD$2&gt;$D199,BD$2&lt;=EOMONTH($D199,MatCF)),MIN(BD$77-SUM(BD$92:BD198),$F199-SUM($G199:BC199)),0)</f>
        <v>0</v>
      </c>
      <c r="BE199" s="203">
        <f>IF(AND(BE$2&gt;$D199,BE$2&lt;=EOMONTH($D199,MatCF)),MIN(BE$77-SUM(BE$92:BE198),$F199-SUM($G199:BD199)),0)</f>
        <v>0</v>
      </c>
      <c r="BF199" s="203">
        <f>IF(AND(BF$2&gt;$D199,BF$2&lt;=EOMONTH($D199,MatCF)),MIN(BF$77-SUM(BF$92:BF198),$F199-SUM($G199:BE199)),0)</f>
        <v>0</v>
      </c>
      <c r="BG199" s="203">
        <f>IF(AND(BG$2&gt;$D199,BG$2&lt;=EOMONTH($D199,MatCF)),MIN(BG$77-SUM(BG$92:BG198),$F199-SUM($G199:BF199)),0)</f>
        <v>0</v>
      </c>
      <c r="BH199" s="203">
        <f>IF(AND(BH$2&gt;$D199,BH$2&lt;=EOMONTH($D199,MatCF)),MIN(BH$77-SUM(BH$92:BH198),$F199-SUM($G199:BG199)),0)</f>
        <v>0</v>
      </c>
      <c r="BI199" s="203">
        <f>IF(AND(BI$2&gt;$D199,BI$2&lt;=EOMONTH($D199,MatCF)),MIN(BI$77-SUM(BI$92:BI198),$F199-SUM($G199:BH199)),0)</f>
        <v>0</v>
      </c>
      <c r="BJ199" s="203">
        <f>IF(AND(BJ$2&gt;$D199,BJ$2&lt;=EOMONTH($D199,MatCF)),MIN(BJ$77-SUM(BJ$92:BJ198),$F199-SUM($G199:BI199)),0)</f>
        <v>0</v>
      </c>
      <c r="BK199" s="203">
        <f>IF(AND(BK$2&gt;$D199,BK$2&lt;=EOMONTH($D199,MatCF)),MIN(BK$77-SUM(BK$92:BK198),$F199-SUM($G199:BJ199)),0)</f>
        <v>0</v>
      </c>
      <c r="BL199" s="203">
        <f>IF(AND(BL$2&gt;$D199,BL$2&lt;=EOMONTH($D199,MatCF)),MIN(BL$77-SUM(BL$92:BL198),$F199-SUM($G199:BK199)),0)</f>
        <v>0</v>
      </c>
      <c r="BM199" s="203">
        <f>IF(AND(BM$2&gt;$D199,BM$2&lt;=EOMONTH($D199,MatCF)),MIN(BM$77-SUM(BM$92:BM198),$F199-SUM($G199:BL199)),0)</f>
        <v>0</v>
      </c>
      <c r="BN199" s="203">
        <f>IF(AND(BN$2&gt;$D199,BN$2&lt;=EOMONTH($D199,MatCF)),MIN(BN$77-SUM(BN$92:BN198),$F199-SUM($G199:BM199)),0)</f>
        <v>0</v>
      </c>
      <c r="BO199" s="203">
        <f>IF(AND(BO$2&gt;$D199,BO$2&lt;=EOMONTH($D199,MatCF)),MIN(BO$77-SUM(BO$92:BO198),$F199-SUM($G199:BN199)),0)</f>
        <v>0</v>
      </c>
      <c r="BP199" s="203">
        <f>IF(AND(BP$2&gt;$D199,BP$2&lt;=EOMONTH($D199,MatCF)),MIN(BP$77-SUM(BP$92:BP198),$F199-SUM($G199:BO199)),0)</f>
        <v>0</v>
      </c>
      <c r="BQ199" s="203">
        <f>IF(AND(BQ$2&gt;$D199,BQ$2&lt;=EOMONTH($D199,MatCF)),MIN(BQ$77-SUM(BQ$92:BQ198),$F199-SUM($G199:BP199)),0)</f>
        <v>0</v>
      </c>
      <c r="BR199" s="203">
        <f>IF(AND(BR$2&gt;$D199,BR$2&lt;=EOMONTH($D199,MatCF)),MIN(BR$77-SUM(BR$92:BR198),$F199-SUM($G199:BQ199)),0)</f>
        <v>0</v>
      </c>
      <c r="BS199" s="203">
        <f>IF(AND(BS$2&gt;$D199,BS$2&lt;=EOMONTH($D199,MatCF)),MIN(BS$77-SUM(BS$92:BS198),$F199-SUM($G199:BR199)),0)</f>
        <v>0</v>
      </c>
      <c r="BT199" s="203">
        <f>IF(AND(BT$2&gt;$D199,BT$2&lt;=EOMONTH($D199,MatCF)),MIN(BT$77-SUM(BT$92:BT198),$F199-SUM($G199:BS199)),0)</f>
        <v>0</v>
      </c>
      <c r="BU199" s="203">
        <f>IF(AND(BU$2&gt;$D199,BU$2&lt;=EOMONTH($D199,MatCF)),MIN(BU$77-SUM(BU$92:BU198),$F199-SUM($G199:BT199)),0)</f>
        <v>0</v>
      </c>
      <c r="BV199" s="203">
        <f>IF(AND(BV$2&gt;$D199,BV$2&lt;=EOMONTH($D199,MatCF)),MIN(BV$77-SUM(BV$92:BV198),$F199-SUM($G199:BU199)),0)</f>
        <v>0</v>
      </c>
      <c r="BW199" s="203">
        <f>IF(AND(BW$2&gt;$D199,BW$2&lt;=EOMONTH($D199,MatCF)),MIN(BW$77-SUM(BW$92:BW198),$F199-SUM($G199:BV199)),0)</f>
        <v>0</v>
      </c>
      <c r="BX199" s="203">
        <f>IF(AND(BX$2&gt;$D199,BX$2&lt;=EOMONTH($D199,MatCF)),MIN(BX$77-SUM(BX$92:BX198),$F199-SUM($G199:BW199)),0)</f>
        <v>0</v>
      </c>
      <c r="BY199" s="203">
        <f>IF(AND(BY$2&gt;$D199,BY$2&lt;=EOMONTH($D199,MatCF)),MIN(BY$77-SUM(BY$92:BY198),$F199-SUM($G199:BX199)),0)</f>
        <v>0</v>
      </c>
      <c r="BZ199" s="203">
        <f>IF(AND(BZ$2&gt;$D199,BZ$2&lt;=EOMONTH($D199,MatCF)),MIN(BZ$77-SUM(BZ$92:BZ198),$F199-SUM($G199:BY199)),0)</f>
        <v>0</v>
      </c>
      <c r="CA199" s="203">
        <f>IF(AND(CA$2&gt;$D199,CA$2&lt;=EOMONTH($D199,MatCF)),MIN(CA$77-SUM(CA$92:CA198),$F199-SUM($G199:BZ199)),0)</f>
        <v>0</v>
      </c>
      <c r="CB199" s="203">
        <f>IF(AND(CB$2&gt;$D199,CB$2&lt;=EOMONTH($D199,MatCF)),MIN(CB$77-SUM(CB$92:CB198),$F199-SUM($G199:CA199)),0)</f>
        <v>0</v>
      </c>
      <c r="CC199" s="203">
        <f>IF(AND(CC$2&gt;$D199,CC$2&lt;=EOMONTH($D199,MatCF)),MIN(CC$77-SUM(CC$92:CC198),$F199-SUM($G199:CB199)),0)</f>
        <v>0</v>
      </c>
      <c r="CD199" s="203">
        <f>IF(AND(CD$2&gt;$D199,CD$2&lt;=EOMONTH($D199,MatCF)),MIN(CD$77-SUM(CD$92:CD198),$F199-SUM($G199:CC199)),0)</f>
        <v>0</v>
      </c>
      <c r="CE199" s="203">
        <f>IF(AND(CE$2&gt;$D199,CE$2&lt;=EOMONTH($D199,MatCF)),MIN(CE$77-SUM(CE$92:CE198),$F199-SUM($G199:CD199)),0)</f>
        <v>0</v>
      </c>
      <c r="CF199" s="203">
        <f>IF(AND(CF$2&gt;$D199,CF$2&lt;=EOMONTH($D199,MatCF)),MIN(CF$77-SUM(CF$92:CF198),$F199-SUM($G199:CE199)),0)</f>
        <v>0</v>
      </c>
      <c r="CG199" s="203">
        <f>IF(AND(CG$2&gt;$D199,CG$2&lt;=EOMONTH($D199,MatCF)),MIN(CG$77-SUM(CG$92:CG198),$F199-SUM($G199:CF199)),0)</f>
        <v>0</v>
      </c>
      <c r="CH199" s="203">
        <f>IF(AND(CH$2&gt;$D199,CH$2&lt;=EOMONTH($D199,MatCF)),MIN(CH$77-SUM(CH$92:CH198),$F199-SUM($G199:CG199)),0)</f>
        <v>0</v>
      </c>
      <c r="CI199" s="203">
        <f>IF(AND(CI$2&gt;$D199,CI$2&lt;=EOMONTH($D199,MatCF)),MIN(CI$77-SUM(CI$92:CI198),$F199-SUM($G199:CH199)),0)</f>
        <v>0</v>
      </c>
      <c r="CJ199" s="203">
        <f>IF(AND(CJ$2&gt;$D199,CJ$2&lt;=EOMONTH($D199,MatCF)),MIN(CJ$77-SUM(CJ$92:CJ198),$F199-SUM($G199:CI199)),0)</f>
        <v>0</v>
      </c>
      <c r="CK199" s="203">
        <f>IF(AND(CK$2&gt;$D199,CK$2&lt;=EOMONTH($D199,MatCF)),MIN(CK$77-SUM(CK$92:CK198),$F199-SUM($G199:CJ199)),0)</f>
        <v>0</v>
      </c>
      <c r="CL199" s="203">
        <f>IF(AND(CL$2&gt;$D199,CL$2&lt;=EOMONTH($D199,MatCF)),MIN(CL$77-SUM(CL$92:CL198),$F199-SUM($G199:CK199)),0)</f>
        <v>0</v>
      </c>
      <c r="CM199" s="203">
        <f>IF(AND(CM$2&gt;$D199,CM$2&lt;=EOMONTH($D199,MatCF)),MIN(CM$77-SUM(CM$92:CM198),$F199-SUM($G199:CL199)),0)</f>
        <v>0</v>
      </c>
      <c r="CN199" s="203">
        <f>IF(AND(CN$2&gt;$D199,CN$2&lt;=EOMONTH($D199,MatCF)),MIN(CN$77-SUM(CN$92:CN198),$F199-SUM($G199:CM199)),0)</f>
        <v>0</v>
      </c>
      <c r="CO199" s="203">
        <f>IF(AND(CO$2&gt;$D199,CO$2&lt;=EOMONTH($D199,MatCF)),MIN(CO$77-SUM(CO$92:CO198),$F199-SUM($G199:CN199)),0)</f>
        <v>0</v>
      </c>
      <c r="CP199" s="203">
        <f>IF(AND(CP$2&gt;$D199,CP$2&lt;=EOMONTH($D199,MatCF)),MIN(CP$77-SUM(CP$92:CP198),$F199-SUM($G199:CO199)),0)</f>
        <v>0</v>
      </c>
      <c r="CQ199" s="203">
        <f>IF(AND(CQ$2&gt;$D199,CQ$2&lt;=EOMONTH($D199,MatCF)),MIN(CQ$77-SUM(CQ$92:CQ198),$F199-SUM($G199:CP199)),0)</f>
        <v>0</v>
      </c>
      <c r="CR199" s="203">
        <f>IF(AND(CR$2&gt;$D199,CR$2&lt;=EOMONTH($D199,MatCF)),MIN(CR$77-SUM(CR$92:CR198),$F199-SUM($G199:CQ199)),0)</f>
        <v>0</v>
      </c>
      <c r="CS199" s="203">
        <f>IF(AND(CS$2&gt;$D199,CS$2&lt;=EOMONTH($D199,MatCF)),MIN(CS$77-SUM(CS$92:CS198),$F199-SUM($G199:CR199)),0)</f>
        <v>0</v>
      </c>
      <c r="CT199" s="203">
        <f>IF(AND(CT$2&gt;$D199,CT$2&lt;=EOMONTH($D199,MatCF)),MIN(CT$77-SUM(CT$92:CT198),$F199-SUM($G199:CS199)),0)</f>
        <v>0</v>
      </c>
      <c r="CU199" s="203">
        <f>IF(AND(CU$2&gt;$D199,CU$2&lt;=EOMONTH($D199,MatCF)),MIN(CU$77-SUM(CU$92:CU198),$F199-SUM($G199:CT199)),0)</f>
        <v>0</v>
      </c>
      <c r="CV199" s="203">
        <f>IF(AND(CV$2&gt;$D199,CV$2&lt;=EOMONTH($D199,MatCF)),MIN(CV$77-SUM(CV$92:CV198),$F199-SUM($G199:CU199)),0)</f>
        <v>0</v>
      </c>
      <c r="CW199" s="203">
        <f>IF(AND(CW$2&gt;$D199,CW$2&lt;=EOMONTH($D199,MatCF)),MIN(CW$77-SUM(CW$92:CW198),$F199-SUM($G199:CV199)),0)</f>
        <v>0</v>
      </c>
      <c r="CX199" s="203">
        <f>IF(AND(CX$2&gt;$D199,CX$2&lt;=EOMONTH($D199,MatCF)),MIN(CX$77-SUM(CX$92:CX198),$F199-SUM($G199:CW199)),0)</f>
        <v>0</v>
      </c>
      <c r="CY199" s="203">
        <f>IF(AND(CY$2&gt;$D199,CY$2&lt;=EOMONTH($D199,MatCF)),MIN(CY$77-SUM(CY$92:CY198),$F199-SUM($G199:CX199)),0)</f>
        <v>0</v>
      </c>
      <c r="CZ199" s="203">
        <f>IF(AND(CZ$2&gt;$D199,CZ$2&lt;=EOMONTH($D199,MatCF)),MIN(CZ$77-SUM(CZ$92:CZ198),$F199-SUM($G199:CY199)),0)</f>
        <v>0</v>
      </c>
      <c r="DA199" s="203">
        <f>IF(AND(DA$2&gt;$D199,DA$2&lt;=EOMONTH($D199,MatCF)),MIN(DA$77-SUM(DA$92:DA198),$F199-SUM($G199:CZ199)),0)</f>
        <v>0</v>
      </c>
      <c r="DB199" s="203">
        <f>IF(AND(DB$2&gt;$D199,DB$2&lt;=EOMONTH($D199,MatCF)),MIN(DB$77-SUM(DB$92:DB198),$F199-SUM($G199:DA199)),0)</f>
        <v>0</v>
      </c>
      <c r="DC199" s="203">
        <f>IF(AND(DC$2&gt;$D199,DC$2&lt;=EOMONTH($D199,MatCF)),MIN(DC$77-SUM(DC$92:DC198),$F199-SUM($G199:DB199)),0)</f>
        <v>0</v>
      </c>
      <c r="DD199" s="203">
        <f>IF(AND(DD$2&gt;$D199,DD$2&lt;=EOMONTH($D199,MatCF)),MIN(DD$77-SUM(DD$92:DD198),$F199-SUM($G199:DC199)),0)</f>
        <v>0</v>
      </c>
      <c r="DE199" s="203">
        <f>IF(AND(DE$2&gt;$D199,DE$2&lt;=EOMONTH($D199,MatCF)),MIN(DE$77-SUM(DE$92:DE198),$F199-SUM($G199:DD199)),0)</f>
        <v>0</v>
      </c>
      <c r="DF199" s="203">
        <f>IF(AND(DF$2&gt;$D199,DF$2&lt;=EOMONTH($D199,MatCF)),MIN(DF$77-SUM(DF$92:DF198),$F199-SUM($G199:DE199)),0)</f>
        <v>0</v>
      </c>
      <c r="DG199" s="203">
        <f>IF(AND(DG$2&gt;$D199,DG$2&lt;=EOMONTH($D199,MatCF)),MIN(DG$77-SUM(DG$92:DG198),$F199-SUM($G199:DF199)),0)</f>
        <v>0</v>
      </c>
      <c r="DH199" s="203">
        <f>IF(AND(DH$2&gt;$D199,DH$2&lt;=EOMONTH($D199,MatCF)),MIN(DH$77-SUM(DH$92:DH198),$F199-SUM($G199:DG199)),0)</f>
        <v>0</v>
      </c>
      <c r="DI199" s="203">
        <f>IF(AND(DI$2&gt;$D199,DI$2&lt;=EOMONTH($D199,MatCF)),MIN(DI$77-SUM(DI$92:DI198),$F199-SUM($G199:DH199)),0)</f>
        <v>0</v>
      </c>
      <c r="DJ199" s="203">
        <f>IF(AND(DJ$2&gt;$D199,DJ$2&lt;=EOMONTH($D199,MatCF)),MIN(DJ$77-SUM(DJ$92:DJ198),$F199-SUM($G199:DI199)),0)</f>
        <v>0</v>
      </c>
      <c r="DK199" s="203">
        <f ca="1">IF(AND(DK$2&gt;$D199,DK$2&lt;=EOMONTH($D199,MatCF)),MIN(DK$77-SUM(DK$92:DK198),$F199-SUM($G199:DJ199)),0)</f>
        <v>0</v>
      </c>
      <c r="DL199" s="203">
        <f ca="1">IF(AND(DL$2&gt;$D199,DL$2&lt;=EOMONTH($D199,MatCF)),MIN(DL$77-SUM(DL$92:DL198),$F199-SUM($G199:DK199)),0)</f>
        <v>0</v>
      </c>
      <c r="DM199" s="203">
        <f ca="1">IF(AND(DM$2&gt;$D199,DM$2&lt;=EOMONTH($D199,MatCF)),MIN(DM$77-SUM(DM$92:DM198),$F199-SUM($G199:DL199)),0)</f>
        <v>0</v>
      </c>
      <c r="DN199" s="203">
        <f ca="1">IF(AND(DN$2&gt;$D199,DN$2&lt;=EOMONTH($D199,MatCF)),MIN(DN$77-SUM(DN$92:DN198),$F199-SUM($G199:DM199)),0)</f>
        <v>0</v>
      </c>
      <c r="DO199" s="203">
        <f ca="1">IF(AND(DO$2&gt;$D199,DO$2&lt;=EOMONTH($D199,MatCF)),MIN(DO$77-SUM(DO$92:DO198),$F199-SUM($G199:DN199)),0)</f>
        <v>0</v>
      </c>
      <c r="DP199" s="203">
        <f ca="1">IF(AND(DP$2&gt;$D199,DP$2&lt;=EOMONTH($D199,MatCF)),MIN(DP$77-SUM(DP$92:DP198),$F199-SUM($G199:DO199)),0)</f>
        <v>0</v>
      </c>
      <c r="DQ199" s="203">
        <f ca="1">IF(AND(DQ$2&gt;$D199,DQ$2&lt;=EOMONTH($D199,MatCF)),MIN(DQ$77-SUM(DQ$92:DQ198),$F199-SUM($G199:DP199)),0)</f>
        <v>0</v>
      </c>
      <c r="DR199" s="203">
        <f ca="1">IF(AND(DR$2&gt;$D199,DR$2&lt;=EOMONTH($D199,MatCF)),MIN(DR$77-SUM(DR$92:DR198),$F199-SUM($G199:DQ199)),0)</f>
        <v>0</v>
      </c>
      <c r="DS199" s="203">
        <f ca="1">IF(AND(DS$2&gt;$D199,DS$2&lt;=EOMONTH($D199,MatCF)),MIN(DS$77-SUM(DS$92:DS198),$F199-SUM($G199:DR199)),0)</f>
        <v>0</v>
      </c>
    </row>
    <row r="200" spans="1:123" ht="12.5" x14ac:dyDescent="0.25">
      <c r="A200" s="171">
        <f t="shared" si="682"/>
        <v>108</v>
      </c>
      <c r="B200" s="171"/>
      <c r="C200" s="171"/>
      <c r="D200" s="226">
        <v>53782</v>
      </c>
      <c r="E200" s="171"/>
      <c r="F200" s="203">
        <f ca="1"/>
        <v>0</v>
      </c>
      <c r="G200" s="171"/>
      <c r="H200" s="203">
        <f>IF(AND(H$2&gt;$D200,H$2&lt;=EOMONTH($D200,MatCF)),MIN(H$77-SUM(H$92:H199),$F200-SUM(G200:$G200)),0)</f>
        <v>0</v>
      </c>
      <c r="I200" s="203">
        <f>IF(AND(I$2&gt;$D200,I$2&lt;=EOMONTH($D200,MatCF)),MIN(I$77-SUM(I$92:I199),$F200-SUM($G200:H200)),0)</f>
        <v>0</v>
      </c>
      <c r="J200" s="203">
        <f>IF(AND(J$2&gt;$D200,J$2&lt;=EOMONTH($D200,MatCF)),MIN(J$77-SUM(J$92:J199),$F200-SUM($G200:I200)),0)</f>
        <v>0</v>
      </c>
      <c r="K200" s="203">
        <f>IF(AND(K$2&gt;$D200,K$2&lt;=EOMONTH($D200,MatCF)),MIN(K$77-SUM(K$92:K199),$F200-SUM($G200:J200)),0)</f>
        <v>0</v>
      </c>
      <c r="L200" s="203">
        <f>IF(AND(L$2&gt;$D200,L$2&lt;=EOMONTH($D200,MatCF)),MIN(L$77-SUM(L$92:L199),$F200-SUM($G200:K200)),0)</f>
        <v>0</v>
      </c>
      <c r="M200" s="203">
        <f>IF(AND(M$2&gt;$D200,M$2&lt;=EOMONTH($D200,MatCF)),MIN(M$77-SUM(M$92:M199),$F200-SUM($G200:L200)),0)</f>
        <v>0</v>
      </c>
      <c r="N200" s="203">
        <f>IF(AND(N$2&gt;$D200,N$2&lt;=EOMONTH($D200,MatCF)),MIN(N$77-SUM(N$92:N199),$F200-SUM($G200:M200)),0)</f>
        <v>0</v>
      </c>
      <c r="O200" s="203">
        <f>IF(AND(O$2&gt;$D200,O$2&lt;=EOMONTH($D200,MatCF)),MIN(O$77-SUM(O$92:O199),$F200-SUM($G200:N200)),0)</f>
        <v>0</v>
      </c>
      <c r="P200" s="203">
        <f>IF(AND(P$2&gt;$D200,P$2&lt;=EOMONTH($D200,MatCF)),MIN(P$77-SUM(P$92:P199),$F200-SUM($G200:O200)),0)</f>
        <v>0</v>
      </c>
      <c r="Q200" s="203">
        <f>IF(AND(Q$2&gt;$D200,Q$2&lt;=EOMONTH($D200,MatCF)),MIN(Q$77-SUM(Q$92:Q199),$F200-SUM($G200:P200)),0)</f>
        <v>0</v>
      </c>
      <c r="R200" s="203">
        <f>IF(AND(R$2&gt;$D200,R$2&lt;=EOMONTH($D200,MatCF)),MIN(R$77-SUM(R$92:R199),$F200-SUM($G200:Q200)),0)</f>
        <v>0</v>
      </c>
      <c r="S200" s="203">
        <f>IF(AND(S$2&gt;$D200,S$2&lt;=EOMONTH($D200,MatCF)),MIN(S$77-SUM(S$92:S199),$F200-SUM($G200:R200)),0)</f>
        <v>0</v>
      </c>
      <c r="T200" s="203">
        <f>IF(AND(T$2&gt;$D200,T$2&lt;=EOMONTH($D200,MatCF)),MIN(T$77-SUM(T$92:T199),$F200-SUM($G200:S200)),0)</f>
        <v>0</v>
      </c>
      <c r="U200" s="203">
        <f>IF(AND(U$2&gt;$D200,U$2&lt;=EOMONTH($D200,MatCF)),MIN(U$77-SUM(U$92:U199),$F200-SUM($G200:T200)),0)</f>
        <v>0</v>
      </c>
      <c r="V200" s="203">
        <f>IF(AND(V$2&gt;$D200,V$2&lt;=EOMONTH($D200,MatCF)),MIN(V$77-SUM(V$92:V199),$F200-SUM($G200:U200)),0)</f>
        <v>0</v>
      </c>
      <c r="W200" s="203">
        <f>IF(AND(W$2&gt;$D200,W$2&lt;=EOMONTH($D200,MatCF)),MIN(W$77-SUM(W$92:W199),$F200-SUM($G200:V200)),0)</f>
        <v>0</v>
      </c>
      <c r="X200" s="203">
        <f>IF(AND(X$2&gt;$D200,X$2&lt;=EOMONTH($D200,MatCF)),MIN(X$77-SUM(X$92:X199),$F200-SUM($G200:W200)),0)</f>
        <v>0</v>
      </c>
      <c r="Y200" s="203">
        <f>IF(AND(Y$2&gt;$D200,Y$2&lt;=EOMONTH($D200,MatCF)),MIN(Y$77-SUM(Y$92:Y199),$F200-SUM($G200:X200)),0)</f>
        <v>0</v>
      </c>
      <c r="Z200" s="203">
        <f>IF(AND(Z$2&gt;$D200,Z$2&lt;=EOMONTH($D200,MatCF)),MIN(Z$77-SUM(Z$92:Z199),$F200-SUM($G200:Y200)),0)</f>
        <v>0</v>
      </c>
      <c r="AA200" s="203">
        <f>IF(AND(AA$2&gt;$D200,AA$2&lt;=EOMONTH($D200,MatCF)),MIN(AA$77-SUM(AA$92:AA199),$F200-SUM($G200:Z200)),0)</f>
        <v>0</v>
      </c>
      <c r="AB200" s="203">
        <f>IF(AND(AB$2&gt;$D200,AB$2&lt;=EOMONTH($D200,MatCF)),MIN(AB$77-SUM(AB$92:AB199),$F200-SUM($G200:AA200)),0)</f>
        <v>0</v>
      </c>
      <c r="AC200" s="203">
        <f>IF(AND(AC$2&gt;$D200,AC$2&lt;=EOMONTH($D200,MatCF)),MIN(AC$77-SUM(AC$92:AC199),$F200-SUM($G200:AB200)),0)</f>
        <v>0</v>
      </c>
      <c r="AD200" s="203">
        <f>IF(AND(AD$2&gt;$D200,AD$2&lt;=EOMONTH($D200,MatCF)),MIN(AD$77-SUM(AD$92:AD199),$F200-SUM($G200:AC200)),0)</f>
        <v>0</v>
      </c>
      <c r="AE200" s="203">
        <f>IF(AND(AE$2&gt;$D200,AE$2&lt;=EOMONTH($D200,MatCF)),MIN(AE$77-SUM(AE$92:AE199),$F200-SUM($G200:AD200)),0)</f>
        <v>0</v>
      </c>
      <c r="AF200" s="203">
        <f>IF(AND(AF$2&gt;$D200,AF$2&lt;=EOMONTH($D200,MatCF)),MIN(AF$77-SUM(AF$92:AF199),$F200-SUM($G200:AE200)),0)</f>
        <v>0</v>
      </c>
      <c r="AG200" s="203">
        <f>IF(AND(AG$2&gt;$D200,AG$2&lt;=EOMONTH($D200,MatCF)),MIN(AG$77-SUM(AG$92:AG199),$F200-SUM($G200:AF200)),0)</f>
        <v>0</v>
      </c>
      <c r="AH200" s="203">
        <f>IF(AND(AH$2&gt;$D200,AH$2&lt;=EOMONTH($D200,MatCF)),MIN(AH$77-SUM(AH$92:AH199),$F200-SUM($G200:AG200)),0)</f>
        <v>0</v>
      </c>
      <c r="AI200" s="203">
        <f>IF(AND(AI$2&gt;$D200,AI$2&lt;=EOMONTH($D200,MatCF)),MIN(AI$77-SUM(AI$92:AI199),$F200-SUM($G200:AH200)),0)</f>
        <v>0</v>
      </c>
      <c r="AJ200" s="203">
        <f>IF(AND(AJ$2&gt;$D200,AJ$2&lt;=EOMONTH($D200,MatCF)),MIN(AJ$77-SUM(AJ$92:AJ199),$F200-SUM($G200:AI200)),0)</f>
        <v>0</v>
      </c>
      <c r="AK200" s="203">
        <f>IF(AND(AK$2&gt;$D200,AK$2&lt;=EOMONTH($D200,MatCF)),MIN(AK$77-SUM(AK$92:AK199),$F200-SUM($G200:AJ200)),0)</f>
        <v>0</v>
      </c>
      <c r="AL200" s="203">
        <f>IF(AND(AL$2&gt;$D200,AL$2&lt;=EOMONTH($D200,MatCF)),MIN(AL$77-SUM(AL$92:AL199),$F200-SUM($G200:AK200)),0)</f>
        <v>0</v>
      </c>
      <c r="AM200" s="203">
        <f>IF(AND(AM$2&gt;$D200,AM$2&lt;=EOMONTH($D200,MatCF)),MIN(AM$77-SUM(AM$92:AM199),$F200-SUM($G200:AL200)),0)</f>
        <v>0</v>
      </c>
      <c r="AN200" s="203">
        <f>IF(AND(AN$2&gt;$D200,AN$2&lt;=EOMONTH($D200,MatCF)),MIN(AN$77-SUM(AN$92:AN199),$F200-SUM($G200:AM200)),0)</f>
        <v>0</v>
      </c>
      <c r="AO200" s="203">
        <f>IF(AND(AO$2&gt;$D200,AO$2&lt;=EOMONTH($D200,MatCF)),MIN(AO$77-SUM(AO$92:AO199),$F200-SUM($G200:AN200)),0)</f>
        <v>0</v>
      </c>
      <c r="AP200" s="203">
        <f>IF(AND(AP$2&gt;$D200,AP$2&lt;=EOMONTH($D200,MatCF)),MIN(AP$77-SUM(AP$92:AP199),$F200-SUM($G200:AO200)),0)</f>
        <v>0</v>
      </c>
      <c r="AQ200" s="203">
        <f>IF(AND(AQ$2&gt;$D200,AQ$2&lt;=EOMONTH($D200,MatCF)),MIN(AQ$77-SUM(AQ$92:AQ199),$F200-SUM($G200:AP200)),0)</f>
        <v>0</v>
      </c>
      <c r="AR200" s="203">
        <f>IF(AND(AR$2&gt;$D200,AR$2&lt;=EOMONTH($D200,MatCF)),MIN(AR$77-SUM(AR$92:AR199),$F200-SUM($G200:AQ200)),0)</f>
        <v>0</v>
      </c>
      <c r="AS200" s="203">
        <f>IF(AND(AS$2&gt;$D200,AS$2&lt;=EOMONTH($D200,MatCF)),MIN(AS$77-SUM(AS$92:AS199),$F200-SUM($G200:AR200)),0)</f>
        <v>0</v>
      </c>
      <c r="AT200" s="203">
        <f>IF(AND(AT$2&gt;$D200,AT$2&lt;=EOMONTH($D200,MatCF)),MIN(AT$77-SUM(AT$92:AT199),$F200-SUM($G200:AS200)),0)</f>
        <v>0</v>
      </c>
      <c r="AU200" s="203">
        <f>IF(AND(AU$2&gt;$D200,AU$2&lt;=EOMONTH($D200,MatCF)),MIN(AU$77-SUM(AU$92:AU199),$F200-SUM($G200:AT200)),0)</f>
        <v>0</v>
      </c>
      <c r="AV200" s="203">
        <f>IF(AND(AV$2&gt;$D200,AV$2&lt;=EOMONTH($D200,MatCF)),MIN(AV$77-SUM(AV$92:AV199),$F200-SUM($G200:AU200)),0)</f>
        <v>0</v>
      </c>
      <c r="AW200" s="203">
        <f>IF(AND(AW$2&gt;$D200,AW$2&lt;=EOMONTH($D200,MatCF)),MIN(AW$77-SUM(AW$92:AW199),$F200-SUM($G200:AV200)),0)</f>
        <v>0</v>
      </c>
      <c r="AX200" s="203">
        <f>IF(AND(AX$2&gt;$D200,AX$2&lt;=EOMONTH($D200,MatCF)),MIN(AX$77-SUM(AX$92:AX199),$F200-SUM($G200:AW200)),0)</f>
        <v>0</v>
      </c>
      <c r="AY200" s="203">
        <f>IF(AND(AY$2&gt;$D200,AY$2&lt;=EOMONTH($D200,MatCF)),MIN(AY$77-SUM(AY$92:AY199),$F200-SUM($G200:AX200)),0)</f>
        <v>0</v>
      </c>
      <c r="AZ200" s="203">
        <f>IF(AND(AZ$2&gt;$D200,AZ$2&lt;=EOMONTH($D200,MatCF)),MIN(AZ$77-SUM(AZ$92:AZ199),$F200-SUM($G200:AY200)),0)</f>
        <v>0</v>
      </c>
      <c r="BA200" s="203">
        <f>IF(AND(BA$2&gt;$D200,BA$2&lt;=EOMONTH($D200,MatCF)),MIN(BA$77-SUM(BA$92:BA199),$F200-SUM($G200:AZ200)),0)</f>
        <v>0</v>
      </c>
      <c r="BB200" s="203">
        <f>IF(AND(BB$2&gt;$D200,BB$2&lt;=EOMONTH($D200,MatCF)),MIN(BB$77-SUM(BB$92:BB199),$F200-SUM($G200:BA200)),0)</f>
        <v>0</v>
      </c>
      <c r="BC200" s="203">
        <f>IF(AND(BC$2&gt;$D200,BC$2&lt;=EOMONTH($D200,MatCF)),MIN(BC$77-SUM(BC$92:BC199),$F200-SUM($G200:BB200)),0)</f>
        <v>0</v>
      </c>
      <c r="BD200" s="203">
        <f>IF(AND(BD$2&gt;$D200,BD$2&lt;=EOMONTH($D200,MatCF)),MIN(BD$77-SUM(BD$92:BD199),$F200-SUM($G200:BC200)),0)</f>
        <v>0</v>
      </c>
      <c r="BE200" s="203">
        <f>IF(AND(BE$2&gt;$D200,BE$2&lt;=EOMONTH($D200,MatCF)),MIN(BE$77-SUM(BE$92:BE199),$F200-SUM($G200:BD200)),0)</f>
        <v>0</v>
      </c>
      <c r="BF200" s="203">
        <f>IF(AND(BF$2&gt;$D200,BF$2&lt;=EOMONTH($D200,MatCF)),MIN(BF$77-SUM(BF$92:BF199),$F200-SUM($G200:BE200)),0)</f>
        <v>0</v>
      </c>
      <c r="BG200" s="203">
        <f>IF(AND(BG$2&gt;$D200,BG$2&lt;=EOMONTH($D200,MatCF)),MIN(BG$77-SUM(BG$92:BG199),$F200-SUM($G200:BF200)),0)</f>
        <v>0</v>
      </c>
      <c r="BH200" s="203">
        <f>IF(AND(BH$2&gt;$D200,BH$2&lt;=EOMONTH($D200,MatCF)),MIN(BH$77-SUM(BH$92:BH199),$F200-SUM($G200:BG200)),0)</f>
        <v>0</v>
      </c>
      <c r="BI200" s="203">
        <f>IF(AND(BI$2&gt;$D200,BI$2&lt;=EOMONTH($D200,MatCF)),MIN(BI$77-SUM(BI$92:BI199),$F200-SUM($G200:BH200)),0)</f>
        <v>0</v>
      </c>
      <c r="BJ200" s="203">
        <f>IF(AND(BJ$2&gt;$D200,BJ$2&lt;=EOMONTH($D200,MatCF)),MIN(BJ$77-SUM(BJ$92:BJ199),$F200-SUM($G200:BI200)),0)</f>
        <v>0</v>
      </c>
      <c r="BK200" s="203">
        <f>IF(AND(BK$2&gt;$D200,BK$2&lt;=EOMONTH($D200,MatCF)),MIN(BK$77-SUM(BK$92:BK199),$F200-SUM($G200:BJ200)),0)</f>
        <v>0</v>
      </c>
      <c r="BL200" s="203">
        <f>IF(AND(BL$2&gt;$D200,BL$2&lt;=EOMONTH($D200,MatCF)),MIN(BL$77-SUM(BL$92:BL199),$F200-SUM($G200:BK200)),0)</f>
        <v>0</v>
      </c>
      <c r="BM200" s="203">
        <f>IF(AND(BM$2&gt;$D200,BM$2&lt;=EOMONTH($D200,MatCF)),MIN(BM$77-SUM(BM$92:BM199),$F200-SUM($G200:BL200)),0)</f>
        <v>0</v>
      </c>
      <c r="BN200" s="203">
        <f>IF(AND(BN$2&gt;$D200,BN$2&lt;=EOMONTH($D200,MatCF)),MIN(BN$77-SUM(BN$92:BN199),$F200-SUM($G200:BM200)),0)</f>
        <v>0</v>
      </c>
      <c r="BO200" s="203">
        <f>IF(AND(BO$2&gt;$D200,BO$2&lt;=EOMONTH($D200,MatCF)),MIN(BO$77-SUM(BO$92:BO199),$F200-SUM($G200:BN200)),0)</f>
        <v>0</v>
      </c>
      <c r="BP200" s="203">
        <f>IF(AND(BP$2&gt;$D200,BP$2&lt;=EOMONTH($D200,MatCF)),MIN(BP$77-SUM(BP$92:BP199),$F200-SUM($G200:BO200)),0)</f>
        <v>0</v>
      </c>
      <c r="BQ200" s="203">
        <f>IF(AND(BQ$2&gt;$D200,BQ$2&lt;=EOMONTH($D200,MatCF)),MIN(BQ$77-SUM(BQ$92:BQ199),$F200-SUM($G200:BP200)),0)</f>
        <v>0</v>
      </c>
      <c r="BR200" s="203">
        <f>IF(AND(BR$2&gt;$D200,BR$2&lt;=EOMONTH($D200,MatCF)),MIN(BR$77-SUM(BR$92:BR199),$F200-SUM($G200:BQ200)),0)</f>
        <v>0</v>
      </c>
      <c r="BS200" s="203">
        <f>IF(AND(BS$2&gt;$D200,BS$2&lt;=EOMONTH($D200,MatCF)),MIN(BS$77-SUM(BS$92:BS199),$F200-SUM($G200:BR200)),0)</f>
        <v>0</v>
      </c>
      <c r="BT200" s="203">
        <f>IF(AND(BT$2&gt;$D200,BT$2&lt;=EOMONTH($D200,MatCF)),MIN(BT$77-SUM(BT$92:BT199),$F200-SUM($G200:BS200)),0)</f>
        <v>0</v>
      </c>
      <c r="BU200" s="203">
        <f>IF(AND(BU$2&gt;$D200,BU$2&lt;=EOMONTH($D200,MatCF)),MIN(BU$77-SUM(BU$92:BU199),$F200-SUM($G200:BT200)),0)</f>
        <v>0</v>
      </c>
      <c r="BV200" s="203">
        <f>IF(AND(BV$2&gt;$D200,BV$2&lt;=EOMONTH($D200,MatCF)),MIN(BV$77-SUM(BV$92:BV199),$F200-SUM($G200:BU200)),0)</f>
        <v>0</v>
      </c>
      <c r="BW200" s="203">
        <f>IF(AND(BW$2&gt;$D200,BW$2&lt;=EOMONTH($D200,MatCF)),MIN(BW$77-SUM(BW$92:BW199),$F200-SUM($G200:BV200)),0)</f>
        <v>0</v>
      </c>
      <c r="BX200" s="203">
        <f>IF(AND(BX$2&gt;$D200,BX$2&lt;=EOMONTH($D200,MatCF)),MIN(BX$77-SUM(BX$92:BX199),$F200-SUM($G200:BW200)),0)</f>
        <v>0</v>
      </c>
      <c r="BY200" s="203">
        <f>IF(AND(BY$2&gt;$D200,BY$2&lt;=EOMONTH($D200,MatCF)),MIN(BY$77-SUM(BY$92:BY199),$F200-SUM($G200:BX200)),0)</f>
        <v>0</v>
      </c>
      <c r="BZ200" s="203">
        <f>IF(AND(BZ$2&gt;$D200,BZ$2&lt;=EOMONTH($D200,MatCF)),MIN(BZ$77-SUM(BZ$92:BZ199),$F200-SUM($G200:BY200)),0)</f>
        <v>0</v>
      </c>
      <c r="CA200" s="203">
        <f>IF(AND(CA$2&gt;$D200,CA$2&lt;=EOMONTH($D200,MatCF)),MIN(CA$77-SUM(CA$92:CA199),$F200-SUM($G200:BZ200)),0)</f>
        <v>0</v>
      </c>
      <c r="CB200" s="203">
        <f>IF(AND(CB$2&gt;$D200,CB$2&lt;=EOMONTH($D200,MatCF)),MIN(CB$77-SUM(CB$92:CB199),$F200-SUM($G200:CA200)),0)</f>
        <v>0</v>
      </c>
      <c r="CC200" s="203">
        <f>IF(AND(CC$2&gt;$D200,CC$2&lt;=EOMONTH($D200,MatCF)),MIN(CC$77-SUM(CC$92:CC199),$F200-SUM($G200:CB200)),0)</f>
        <v>0</v>
      </c>
      <c r="CD200" s="203">
        <f>IF(AND(CD$2&gt;$D200,CD$2&lt;=EOMONTH($D200,MatCF)),MIN(CD$77-SUM(CD$92:CD199),$F200-SUM($G200:CC200)),0)</f>
        <v>0</v>
      </c>
      <c r="CE200" s="203">
        <f>IF(AND(CE$2&gt;$D200,CE$2&lt;=EOMONTH($D200,MatCF)),MIN(CE$77-SUM(CE$92:CE199),$F200-SUM($G200:CD200)),0)</f>
        <v>0</v>
      </c>
      <c r="CF200" s="203">
        <f>IF(AND(CF$2&gt;$D200,CF$2&lt;=EOMONTH($D200,MatCF)),MIN(CF$77-SUM(CF$92:CF199),$F200-SUM($G200:CE200)),0)</f>
        <v>0</v>
      </c>
      <c r="CG200" s="203">
        <f>IF(AND(CG$2&gt;$D200,CG$2&lt;=EOMONTH($D200,MatCF)),MIN(CG$77-SUM(CG$92:CG199),$F200-SUM($G200:CF200)),0)</f>
        <v>0</v>
      </c>
      <c r="CH200" s="203">
        <f>IF(AND(CH$2&gt;$D200,CH$2&lt;=EOMONTH($D200,MatCF)),MIN(CH$77-SUM(CH$92:CH199),$F200-SUM($G200:CG200)),0)</f>
        <v>0</v>
      </c>
      <c r="CI200" s="203">
        <f>IF(AND(CI$2&gt;$D200,CI$2&lt;=EOMONTH($D200,MatCF)),MIN(CI$77-SUM(CI$92:CI199),$F200-SUM($G200:CH200)),0)</f>
        <v>0</v>
      </c>
      <c r="CJ200" s="203">
        <f>IF(AND(CJ$2&gt;$D200,CJ$2&lt;=EOMONTH($D200,MatCF)),MIN(CJ$77-SUM(CJ$92:CJ199),$F200-SUM($G200:CI200)),0)</f>
        <v>0</v>
      </c>
      <c r="CK200" s="203">
        <f>IF(AND(CK$2&gt;$D200,CK$2&lt;=EOMONTH($D200,MatCF)),MIN(CK$77-SUM(CK$92:CK199),$F200-SUM($G200:CJ200)),0)</f>
        <v>0</v>
      </c>
      <c r="CL200" s="203">
        <f>IF(AND(CL$2&gt;$D200,CL$2&lt;=EOMONTH($D200,MatCF)),MIN(CL$77-SUM(CL$92:CL199),$F200-SUM($G200:CK200)),0)</f>
        <v>0</v>
      </c>
      <c r="CM200" s="203">
        <f>IF(AND(CM$2&gt;$D200,CM$2&lt;=EOMONTH($D200,MatCF)),MIN(CM$77-SUM(CM$92:CM199),$F200-SUM($G200:CL200)),0)</f>
        <v>0</v>
      </c>
      <c r="CN200" s="203">
        <f>IF(AND(CN$2&gt;$D200,CN$2&lt;=EOMONTH($D200,MatCF)),MIN(CN$77-SUM(CN$92:CN199),$F200-SUM($G200:CM200)),0)</f>
        <v>0</v>
      </c>
      <c r="CO200" s="203">
        <f>IF(AND(CO$2&gt;$D200,CO$2&lt;=EOMONTH($D200,MatCF)),MIN(CO$77-SUM(CO$92:CO199),$F200-SUM($G200:CN200)),0)</f>
        <v>0</v>
      </c>
      <c r="CP200" s="203">
        <f>IF(AND(CP$2&gt;$D200,CP$2&lt;=EOMONTH($D200,MatCF)),MIN(CP$77-SUM(CP$92:CP199),$F200-SUM($G200:CO200)),0)</f>
        <v>0</v>
      </c>
      <c r="CQ200" s="203">
        <f>IF(AND(CQ$2&gt;$D200,CQ$2&lt;=EOMONTH($D200,MatCF)),MIN(CQ$77-SUM(CQ$92:CQ199),$F200-SUM($G200:CP200)),0)</f>
        <v>0</v>
      </c>
      <c r="CR200" s="203">
        <f>IF(AND(CR$2&gt;$D200,CR$2&lt;=EOMONTH($D200,MatCF)),MIN(CR$77-SUM(CR$92:CR199),$F200-SUM($G200:CQ200)),0)</f>
        <v>0</v>
      </c>
      <c r="CS200" s="203">
        <f>IF(AND(CS$2&gt;$D200,CS$2&lt;=EOMONTH($D200,MatCF)),MIN(CS$77-SUM(CS$92:CS199),$F200-SUM($G200:CR200)),0)</f>
        <v>0</v>
      </c>
      <c r="CT200" s="203">
        <f>IF(AND(CT$2&gt;$D200,CT$2&lt;=EOMONTH($D200,MatCF)),MIN(CT$77-SUM(CT$92:CT199),$F200-SUM($G200:CS200)),0)</f>
        <v>0</v>
      </c>
      <c r="CU200" s="203">
        <f>IF(AND(CU$2&gt;$D200,CU$2&lt;=EOMONTH($D200,MatCF)),MIN(CU$77-SUM(CU$92:CU199),$F200-SUM($G200:CT200)),0)</f>
        <v>0</v>
      </c>
      <c r="CV200" s="203">
        <f>IF(AND(CV$2&gt;$D200,CV$2&lt;=EOMONTH($D200,MatCF)),MIN(CV$77-SUM(CV$92:CV199),$F200-SUM($G200:CU200)),0)</f>
        <v>0</v>
      </c>
      <c r="CW200" s="203">
        <f>IF(AND(CW$2&gt;$D200,CW$2&lt;=EOMONTH($D200,MatCF)),MIN(CW$77-SUM(CW$92:CW199),$F200-SUM($G200:CV200)),0)</f>
        <v>0</v>
      </c>
      <c r="CX200" s="203">
        <f>IF(AND(CX$2&gt;$D200,CX$2&lt;=EOMONTH($D200,MatCF)),MIN(CX$77-SUM(CX$92:CX199),$F200-SUM($G200:CW200)),0)</f>
        <v>0</v>
      </c>
      <c r="CY200" s="203">
        <f>IF(AND(CY$2&gt;$D200,CY$2&lt;=EOMONTH($D200,MatCF)),MIN(CY$77-SUM(CY$92:CY199),$F200-SUM($G200:CX200)),0)</f>
        <v>0</v>
      </c>
      <c r="CZ200" s="203">
        <f>IF(AND(CZ$2&gt;$D200,CZ$2&lt;=EOMONTH($D200,MatCF)),MIN(CZ$77-SUM(CZ$92:CZ199),$F200-SUM($G200:CY200)),0)</f>
        <v>0</v>
      </c>
      <c r="DA200" s="203">
        <f>IF(AND(DA$2&gt;$D200,DA$2&lt;=EOMONTH($D200,MatCF)),MIN(DA$77-SUM(DA$92:DA199),$F200-SUM($G200:CZ200)),0)</f>
        <v>0</v>
      </c>
      <c r="DB200" s="203">
        <f>IF(AND(DB$2&gt;$D200,DB$2&lt;=EOMONTH($D200,MatCF)),MIN(DB$77-SUM(DB$92:DB199),$F200-SUM($G200:DA200)),0)</f>
        <v>0</v>
      </c>
      <c r="DC200" s="203">
        <f>IF(AND(DC$2&gt;$D200,DC$2&lt;=EOMONTH($D200,MatCF)),MIN(DC$77-SUM(DC$92:DC199),$F200-SUM($G200:DB200)),0)</f>
        <v>0</v>
      </c>
      <c r="DD200" s="203">
        <f>IF(AND(DD$2&gt;$D200,DD$2&lt;=EOMONTH($D200,MatCF)),MIN(DD$77-SUM(DD$92:DD199),$F200-SUM($G200:DC200)),0)</f>
        <v>0</v>
      </c>
      <c r="DE200" s="203">
        <f>IF(AND(DE$2&gt;$D200,DE$2&lt;=EOMONTH($D200,MatCF)),MIN(DE$77-SUM(DE$92:DE199),$F200-SUM($G200:DD200)),0)</f>
        <v>0</v>
      </c>
      <c r="DF200" s="203">
        <f>IF(AND(DF$2&gt;$D200,DF$2&lt;=EOMONTH($D200,MatCF)),MIN(DF$77-SUM(DF$92:DF199),$F200-SUM($G200:DE200)),0)</f>
        <v>0</v>
      </c>
      <c r="DG200" s="203">
        <f>IF(AND(DG$2&gt;$D200,DG$2&lt;=EOMONTH($D200,MatCF)),MIN(DG$77-SUM(DG$92:DG199),$F200-SUM($G200:DF200)),0)</f>
        <v>0</v>
      </c>
      <c r="DH200" s="203">
        <f>IF(AND(DH$2&gt;$D200,DH$2&lt;=EOMONTH($D200,MatCF)),MIN(DH$77-SUM(DH$92:DH199),$F200-SUM($G200:DG200)),0)</f>
        <v>0</v>
      </c>
      <c r="DI200" s="203">
        <f>IF(AND(DI$2&gt;$D200,DI$2&lt;=EOMONTH($D200,MatCF)),MIN(DI$77-SUM(DI$92:DI199),$F200-SUM($G200:DH200)),0)</f>
        <v>0</v>
      </c>
      <c r="DJ200" s="203">
        <f>IF(AND(DJ$2&gt;$D200,DJ$2&lt;=EOMONTH($D200,MatCF)),MIN(DJ$77-SUM(DJ$92:DJ199),$F200-SUM($G200:DI200)),0)</f>
        <v>0</v>
      </c>
      <c r="DK200" s="203">
        <f>IF(AND(DK$2&gt;$D200,DK$2&lt;=EOMONTH($D200,MatCF)),MIN(DK$77-SUM(DK$92:DK199),$F200-SUM($G200:DJ200)),0)</f>
        <v>0</v>
      </c>
      <c r="DL200" s="203">
        <f ca="1">IF(AND(DL$2&gt;$D200,DL$2&lt;=EOMONTH($D200,MatCF)),MIN(DL$77-SUM(DL$92:DL199),$F200-SUM($G200:DK200)),0)</f>
        <v>0</v>
      </c>
      <c r="DM200" s="203">
        <f ca="1">IF(AND(DM$2&gt;$D200,DM$2&lt;=EOMONTH($D200,MatCF)),MIN(DM$77-SUM(DM$92:DM199),$F200-SUM($G200:DL200)),0)</f>
        <v>0</v>
      </c>
      <c r="DN200" s="203">
        <f ca="1">IF(AND(DN$2&gt;$D200,DN$2&lt;=EOMONTH($D200,MatCF)),MIN(DN$77-SUM(DN$92:DN199),$F200-SUM($G200:DM200)),0)</f>
        <v>0</v>
      </c>
      <c r="DO200" s="203">
        <f ca="1">IF(AND(DO$2&gt;$D200,DO$2&lt;=EOMONTH($D200,MatCF)),MIN(DO$77-SUM(DO$92:DO199),$F200-SUM($G200:DN200)),0)</f>
        <v>0</v>
      </c>
      <c r="DP200" s="203">
        <f ca="1">IF(AND(DP$2&gt;$D200,DP$2&lt;=EOMONTH($D200,MatCF)),MIN(DP$77-SUM(DP$92:DP199),$F200-SUM($G200:DO200)),0)</f>
        <v>0</v>
      </c>
      <c r="DQ200" s="203">
        <f ca="1">IF(AND(DQ$2&gt;$D200,DQ$2&lt;=EOMONTH($D200,MatCF)),MIN(DQ$77-SUM(DQ$92:DQ199),$F200-SUM($G200:DP200)),0)</f>
        <v>0</v>
      </c>
      <c r="DR200" s="203">
        <f ca="1">IF(AND(DR$2&gt;$D200,DR$2&lt;=EOMONTH($D200,MatCF)),MIN(DR$77-SUM(DR$92:DR199),$F200-SUM($G200:DQ200)),0)</f>
        <v>0</v>
      </c>
      <c r="DS200" s="203">
        <f ca="1">IF(AND(DS$2&gt;$D200,DS$2&lt;=EOMONTH($D200,MatCF)),MIN(DS$77-SUM(DS$92:DS199),$F200-SUM($G200:DR200)),0)</f>
        <v>0</v>
      </c>
    </row>
    <row r="201" spans="1:123" ht="12.5" x14ac:dyDescent="0.25">
      <c r="A201" s="171">
        <f t="shared" si="682"/>
        <v>109</v>
      </c>
      <c r="B201" s="171"/>
      <c r="C201" s="171"/>
      <c r="D201" s="226">
        <v>53873</v>
      </c>
      <c r="E201" s="171"/>
      <c r="F201" s="203">
        <f ca="1"/>
        <v>0</v>
      </c>
      <c r="G201" s="171"/>
      <c r="H201" s="203">
        <f>IF(AND(H$2&gt;$D201,H$2&lt;=EOMONTH($D201,MatCF)),MIN(H$77-SUM(H$92:H200),$F201-SUM(G201:$G201)),0)</f>
        <v>0</v>
      </c>
      <c r="I201" s="203">
        <f>IF(AND(I$2&gt;$D201,I$2&lt;=EOMONTH($D201,MatCF)),MIN(I$77-SUM(I$92:I200),$F201-SUM($G201:H201)),0)</f>
        <v>0</v>
      </c>
      <c r="J201" s="203">
        <f>IF(AND(J$2&gt;$D201,J$2&lt;=EOMONTH($D201,MatCF)),MIN(J$77-SUM(J$92:J200),$F201-SUM($G201:I201)),0)</f>
        <v>0</v>
      </c>
      <c r="K201" s="203">
        <f>IF(AND(K$2&gt;$D201,K$2&lt;=EOMONTH($D201,MatCF)),MIN(K$77-SUM(K$92:K200),$F201-SUM($G201:J201)),0)</f>
        <v>0</v>
      </c>
      <c r="L201" s="203">
        <f>IF(AND(L$2&gt;$D201,L$2&lt;=EOMONTH($D201,MatCF)),MIN(L$77-SUM(L$92:L200),$F201-SUM($G201:K201)),0)</f>
        <v>0</v>
      </c>
      <c r="M201" s="203">
        <f>IF(AND(M$2&gt;$D201,M$2&lt;=EOMONTH($D201,MatCF)),MIN(M$77-SUM(M$92:M200),$F201-SUM($G201:L201)),0)</f>
        <v>0</v>
      </c>
      <c r="N201" s="203">
        <f>IF(AND(N$2&gt;$D201,N$2&lt;=EOMONTH($D201,MatCF)),MIN(N$77-SUM(N$92:N200),$F201-SUM($G201:M201)),0)</f>
        <v>0</v>
      </c>
      <c r="O201" s="203">
        <f>IF(AND(O$2&gt;$D201,O$2&lt;=EOMONTH($D201,MatCF)),MIN(O$77-SUM(O$92:O200),$F201-SUM($G201:N201)),0)</f>
        <v>0</v>
      </c>
      <c r="P201" s="203">
        <f>IF(AND(P$2&gt;$D201,P$2&lt;=EOMONTH($D201,MatCF)),MIN(P$77-SUM(P$92:P200),$F201-SUM($G201:O201)),0)</f>
        <v>0</v>
      </c>
      <c r="Q201" s="203">
        <f>IF(AND(Q$2&gt;$D201,Q$2&lt;=EOMONTH($D201,MatCF)),MIN(Q$77-SUM(Q$92:Q200),$F201-SUM($G201:P201)),0)</f>
        <v>0</v>
      </c>
      <c r="R201" s="203">
        <f>IF(AND(R$2&gt;$D201,R$2&lt;=EOMONTH($D201,MatCF)),MIN(R$77-SUM(R$92:R200),$F201-SUM($G201:Q201)),0)</f>
        <v>0</v>
      </c>
      <c r="S201" s="203">
        <f>IF(AND(S$2&gt;$D201,S$2&lt;=EOMONTH($D201,MatCF)),MIN(S$77-SUM(S$92:S200),$F201-SUM($G201:R201)),0)</f>
        <v>0</v>
      </c>
      <c r="T201" s="203">
        <f>IF(AND(T$2&gt;$D201,T$2&lt;=EOMONTH($D201,MatCF)),MIN(T$77-SUM(T$92:T200),$F201-SUM($G201:S201)),0)</f>
        <v>0</v>
      </c>
      <c r="U201" s="203">
        <f>IF(AND(U$2&gt;$D201,U$2&lt;=EOMONTH($D201,MatCF)),MIN(U$77-SUM(U$92:U200),$F201-SUM($G201:T201)),0)</f>
        <v>0</v>
      </c>
      <c r="V201" s="203">
        <f>IF(AND(V$2&gt;$D201,V$2&lt;=EOMONTH($D201,MatCF)),MIN(V$77-SUM(V$92:V200),$F201-SUM($G201:U201)),0)</f>
        <v>0</v>
      </c>
      <c r="W201" s="203">
        <f>IF(AND(W$2&gt;$D201,W$2&lt;=EOMONTH($D201,MatCF)),MIN(W$77-SUM(W$92:W200),$F201-SUM($G201:V201)),0)</f>
        <v>0</v>
      </c>
      <c r="X201" s="203">
        <f>IF(AND(X$2&gt;$D201,X$2&lt;=EOMONTH($D201,MatCF)),MIN(X$77-SUM(X$92:X200),$F201-SUM($G201:W201)),0)</f>
        <v>0</v>
      </c>
      <c r="Y201" s="203">
        <f>IF(AND(Y$2&gt;$D201,Y$2&lt;=EOMONTH($D201,MatCF)),MIN(Y$77-SUM(Y$92:Y200),$F201-SUM($G201:X201)),0)</f>
        <v>0</v>
      </c>
      <c r="Z201" s="203">
        <f>IF(AND(Z$2&gt;$D201,Z$2&lt;=EOMONTH($D201,MatCF)),MIN(Z$77-SUM(Z$92:Z200),$F201-SUM($G201:Y201)),0)</f>
        <v>0</v>
      </c>
      <c r="AA201" s="203">
        <f>IF(AND(AA$2&gt;$D201,AA$2&lt;=EOMONTH($D201,MatCF)),MIN(AA$77-SUM(AA$92:AA200),$F201-SUM($G201:Z201)),0)</f>
        <v>0</v>
      </c>
      <c r="AB201" s="203">
        <f>IF(AND(AB$2&gt;$D201,AB$2&lt;=EOMONTH($D201,MatCF)),MIN(AB$77-SUM(AB$92:AB200),$F201-SUM($G201:AA201)),0)</f>
        <v>0</v>
      </c>
      <c r="AC201" s="203">
        <f>IF(AND(AC$2&gt;$D201,AC$2&lt;=EOMONTH($D201,MatCF)),MIN(AC$77-SUM(AC$92:AC200),$F201-SUM($G201:AB201)),0)</f>
        <v>0</v>
      </c>
      <c r="AD201" s="203">
        <f>IF(AND(AD$2&gt;$D201,AD$2&lt;=EOMONTH($D201,MatCF)),MIN(AD$77-SUM(AD$92:AD200),$F201-SUM($G201:AC201)),0)</f>
        <v>0</v>
      </c>
      <c r="AE201" s="203">
        <f>IF(AND(AE$2&gt;$D201,AE$2&lt;=EOMONTH($D201,MatCF)),MIN(AE$77-SUM(AE$92:AE200),$F201-SUM($G201:AD201)),0)</f>
        <v>0</v>
      </c>
      <c r="AF201" s="203">
        <f>IF(AND(AF$2&gt;$D201,AF$2&lt;=EOMONTH($D201,MatCF)),MIN(AF$77-SUM(AF$92:AF200),$F201-SUM($G201:AE201)),0)</f>
        <v>0</v>
      </c>
      <c r="AG201" s="203">
        <f>IF(AND(AG$2&gt;$D201,AG$2&lt;=EOMONTH($D201,MatCF)),MIN(AG$77-SUM(AG$92:AG200),$F201-SUM($G201:AF201)),0)</f>
        <v>0</v>
      </c>
      <c r="AH201" s="203">
        <f>IF(AND(AH$2&gt;$D201,AH$2&lt;=EOMONTH($D201,MatCF)),MIN(AH$77-SUM(AH$92:AH200),$F201-SUM($G201:AG201)),0)</f>
        <v>0</v>
      </c>
      <c r="AI201" s="203">
        <f>IF(AND(AI$2&gt;$D201,AI$2&lt;=EOMONTH($D201,MatCF)),MIN(AI$77-SUM(AI$92:AI200),$F201-SUM($G201:AH201)),0)</f>
        <v>0</v>
      </c>
      <c r="AJ201" s="203">
        <f>IF(AND(AJ$2&gt;$D201,AJ$2&lt;=EOMONTH($D201,MatCF)),MIN(AJ$77-SUM(AJ$92:AJ200),$F201-SUM($G201:AI201)),0)</f>
        <v>0</v>
      </c>
      <c r="AK201" s="203">
        <f>IF(AND(AK$2&gt;$D201,AK$2&lt;=EOMONTH($D201,MatCF)),MIN(AK$77-SUM(AK$92:AK200),$F201-SUM($G201:AJ201)),0)</f>
        <v>0</v>
      </c>
      <c r="AL201" s="203">
        <f>IF(AND(AL$2&gt;$D201,AL$2&lt;=EOMONTH($D201,MatCF)),MIN(AL$77-SUM(AL$92:AL200),$F201-SUM($G201:AK201)),0)</f>
        <v>0</v>
      </c>
      <c r="AM201" s="203">
        <f>IF(AND(AM$2&gt;$D201,AM$2&lt;=EOMONTH($D201,MatCF)),MIN(AM$77-SUM(AM$92:AM200),$F201-SUM($G201:AL201)),0)</f>
        <v>0</v>
      </c>
      <c r="AN201" s="203">
        <f>IF(AND(AN$2&gt;$D201,AN$2&lt;=EOMONTH($D201,MatCF)),MIN(AN$77-SUM(AN$92:AN200),$F201-SUM($G201:AM201)),0)</f>
        <v>0</v>
      </c>
      <c r="AO201" s="203">
        <f>IF(AND(AO$2&gt;$D201,AO$2&lt;=EOMONTH($D201,MatCF)),MIN(AO$77-SUM(AO$92:AO200),$F201-SUM($G201:AN201)),0)</f>
        <v>0</v>
      </c>
      <c r="AP201" s="203">
        <f>IF(AND(AP$2&gt;$D201,AP$2&lt;=EOMONTH($D201,MatCF)),MIN(AP$77-SUM(AP$92:AP200),$F201-SUM($G201:AO201)),0)</f>
        <v>0</v>
      </c>
      <c r="AQ201" s="203">
        <f>IF(AND(AQ$2&gt;$D201,AQ$2&lt;=EOMONTH($D201,MatCF)),MIN(AQ$77-SUM(AQ$92:AQ200),$F201-SUM($G201:AP201)),0)</f>
        <v>0</v>
      </c>
      <c r="AR201" s="203">
        <f>IF(AND(AR$2&gt;$D201,AR$2&lt;=EOMONTH($D201,MatCF)),MIN(AR$77-SUM(AR$92:AR200),$F201-SUM($G201:AQ201)),0)</f>
        <v>0</v>
      </c>
      <c r="AS201" s="203">
        <f>IF(AND(AS$2&gt;$D201,AS$2&lt;=EOMONTH($D201,MatCF)),MIN(AS$77-SUM(AS$92:AS200),$F201-SUM($G201:AR201)),0)</f>
        <v>0</v>
      </c>
      <c r="AT201" s="203">
        <f>IF(AND(AT$2&gt;$D201,AT$2&lt;=EOMONTH($D201,MatCF)),MIN(AT$77-SUM(AT$92:AT200),$F201-SUM($G201:AS201)),0)</f>
        <v>0</v>
      </c>
      <c r="AU201" s="203">
        <f>IF(AND(AU$2&gt;$D201,AU$2&lt;=EOMONTH($D201,MatCF)),MIN(AU$77-SUM(AU$92:AU200),$F201-SUM($G201:AT201)),0)</f>
        <v>0</v>
      </c>
      <c r="AV201" s="203">
        <f>IF(AND(AV$2&gt;$D201,AV$2&lt;=EOMONTH($D201,MatCF)),MIN(AV$77-SUM(AV$92:AV200),$F201-SUM($G201:AU201)),0)</f>
        <v>0</v>
      </c>
      <c r="AW201" s="203">
        <f>IF(AND(AW$2&gt;$D201,AW$2&lt;=EOMONTH($D201,MatCF)),MIN(AW$77-SUM(AW$92:AW200),$F201-SUM($G201:AV201)),0)</f>
        <v>0</v>
      </c>
      <c r="AX201" s="203">
        <f>IF(AND(AX$2&gt;$D201,AX$2&lt;=EOMONTH($D201,MatCF)),MIN(AX$77-SUM(AX$92:AX200),$F201-SUM($G201:AW201)),0)</f>
        <v>0</v>
      </c>
      <c r="AY201" s="203">
        <f>IF(AND(AY$2&gt;$D201,AY$2&lt;=EOMONTH($D201,MatCF)),MIN(AY$77-SUM(AY$92:AY200),$F201-SUM($G201:AX201)),0)</f>
        <v>0</v>
      </c>
      <c r="AZ201" s="203">
        <f>IF(AND(AZ$2&gt;$D201,AZ$2&lt;=EOMONTH($D201,MatCF)),MIN(AZ$77-SUM(AZ$92:AZ200),$F201-SUM($G201:AY201)),0)</f>
        <v>0</v>
      </c>
      <c r="BA201" s="203">
        <f>IF(AND(BA$2&gt;$D201,BA$2&lt;=EOMONTH($D201,MatCF)),MIN(BA$77-SUM(BA$92:BA200),$F201-SUM($G201:AZ201)),0)</f>
        <v>0</v>
      </c>
      <c r="BB201" s="203">
        <f>IF(AND(BB$2&gt;$D201,BB$2&lt;=EOMONTH($D201,MatCF)),MIN(BB$77-SUM(BB$92:BB200),$F201-SUM($G201:BA201)),0)</f>
        <v>0</v>
      </c>
      <c r="BC201" s="203">
        <f>IF(AND(BC$2&gt;$D201,BC$2&lt;=EOMONTH($D201,MatCF)),MIN(BC$77-SUM(BC$92:BC200),$F201-SUM($G201:BB201)),0)</f>
        <v>0</v>
      </c>
      <c r="BD201" s="203">
        <f>IF(AND(BD$2&gt;$D201,BD$2&lt;=EOMONTH($D201,MatCF)),MIN(BD$77-SUM(BD$92:BD200),$F201-SUM($G201:BC201)),0)</f>
        <v>0</v>
      </c>
      <c r="BE201" s="203">
        <f>IF(AND(BE$2&gt;$D201,BE$2&lt;=EOMONTH($D201,MatCF)),MIN(BE$77-SUM(BE$92:BE200),$F201-SUM($G201:BD201)),0)</f>
        <v>0</v>
      </c>
      <c r="BF201" s="203">
        <f>IF(AND(BF$2&gt;$D201,BF$2&lt;=EOMONTH($D201,MatCF)),MIN(BF$77-SUM(BF$92:BF200),$F201-SUM($G201:BE201)),0)</f>
        <v>0</v>
      </c>
      <c r="BG201" s="203">
        <f>IF(AND(BG$2&gt;$D201,BG$2&lt;=EOMONTH($D201,MatCF)),MIN(BG$77-SUM(BG$92:BG200),$F201-SUM($G201:BF201)),0)</f>
        <v>0</v>
      </c>
      <c r="BH201" s="203">
        <f>IF(AND(BH$2&gt;$D201,BH$2&lt;=EOMONTH($D201,MatCF)),MIN(BH$77-SUM(BH$92:BH200),$F201-SUM($G201:BG201)),0)</f>
        <v>0</v>
      </c>
      <c r="BI201" s="203">
        <f>IF(AND(BI$2&gt;$D201,BI$2&lt;=EOMONTH($D201,MatCF)),MIN(BI$77-SUM(BI$92:BI200),$F201-SUM($G201:BH201)),0)</f>
        <v>0</v>
      </c>
      <c r="BJ201" s="203">
        <f>IF(AND(BJ$2&gt;$D201,BJ$2&lt;=EOMONTH($D201,MatCF)),MIN(BJ$77-SUM(BJ$92:BJ200),$F201-SUM($G201:BI201)),0)</f>
        <v>0</v>
      </c>
      <c r="BK201" s="203">
        <f>IF(AND(BK$2&gt;$D201,BK$2&lt;=EOMONTH($D201,MatCF)),MIN(BK$77-SUM(BK$92:BK200),$F201-SUM($G201:BJ201)),0)</f>
        <v>0</v>
      </c>
      <c r="BL201" s="203">
        <f>IF(AND(BL$2&gt;$D201,BL$2&lt;=EOMONTH($D201,MatCF)),MIN(BL$77-SUM(BL$92:BL200),$F201-SUM($G201:BK201)),0)</f>
        <v>0</v>
      </c>
      <c r="BM201" s="203">
        <f>IF(AND(BM$2&gt;$D201,BM$2&lt;=EOMONTH($D201,MatCF)),MIN(BM$77-SUM(BM$92:BM200),$F201-SUM($G201:BL201)),0)</f>
        <v>0</v>
      </c>
      <c r="BN201" s="203">
        <f>IF(AND(BN$2&gt;$D201,BN$2&lt;=EOMONTH($D201,MatCF)),MIN(BN$77-SUM(BN$92:BN200),$F201-SUM($G201:BM201)),0)</f>
        <v>0</v>
      </c>
      <c r="BO201" s="203">
        <f>IF(AND(BO$2&gt;$D201,BO$2&lt;=EOMONTH($D201,MatCF)),MIN(BO$77-SUM(BO$92:BO200),$F201-SUM($G201:BN201)),0)</f>
        <v>0</v>
      </c>
      <c r="BP201" s="203">
        <f>IF(AND(BP$2&gt;$D201,BP$2&lt;=EOMONTH($D201,MatCF)),MIN(BP$77-SUM(BP$92:BP200),$F201-SUM($G201:BO201)),0)</f>
        <v>0</v>
      </c>
      <c r="BQ201" s="203">
        <f>IF(AND(BQ$2&gt;$D201,BQ$2&lt;=EOMONTH($D201,MatCF)),MIN(BQ$77-SUM(BQ$92:BQ200),$F201-SUM($G201:BP201)),0)</f>
        <v>0</v>
      </c>
      <c r="BR201" s="203">
        <f>IF(AND(BR$2&gt;$D201,BR$2&lt;=EOMONTH($D201,MatCF)),MIN(BR$77-SUM(BR$92:BR200),$F201-SUM($G201:BQ201)),0)</f>
        <v>0</v>
      </c>
      <c r="BS201" s="203">
        <f>IF(AND(BS$2&gt;$D201,BS$2&lt;=EOMONTH($D201,MatCF)),MIN(BS$77-SUM(BS$92:BS200),$F201-SUM($G201:BR201)),0)</f>
        <v>0</v>
      </c>
      <c r="BT201" s="203">
        <f>IF(AND(BT$2&gt;$D201,BT$2&lt;=EOMONTH($D201,MatCF)),MIN(BT$77-SUM(BT$92:BT200),$F201-SUM($G201:BS201)),0)</f>
        <v>0</v>
      </c>
      <c r="BU201" s="203">
        <f>IF(AND(BU$2&gt;$D201,BU$2&lt;=EOMONTH($D201,MatCF)),MIN(BU$77-SUM(BU$92:BU200),$F201-SUM($G201:BT201)),0)</f>
        <v>0</v>
      </c>
      <c r="BV201" s="203">
        <f>IF(AND(BV$2&gt;$D201,BV$2&lt;=EOMONTH($D201,MatCF)),MIN(BV$77-SUM(BV$92:BV200),$F201-SUM($G201:BU201)),0)</f>
        <v>0</v>
      </c>
      <c r="BW201" s="203">
        <f>IF(AND(BW$2&gt;$D201,BW$2&lt;=EOMONTH($D201,MatCF)),MIN(BW$77-SUM(BW$92:BW200),$F201-SUM($G201:BV201)),0)</f>
        <v>0</v>
      </c>
      <c r="BX201" s="203">
        <f>IF(AND(BX$2&gt;$D201,BX$2&lt;=EOMONTH($D201,MatCF)),MIN(BX$77-SUM(BX$92:BX200),$F201-SUM($G201:BW201)),0)</f>
        <v>0</v>
      </c>
      <c r="BY201" s="203">
        <f>IF(AND(BY$2&gt;$D201,BY$2&lt;=EOMONTH($D201,MatCF)),MIN(BY$77-SUM(BY$92:BY200),$F201-SUM($G201:BX201)),0)</f>
        <v>0</v>
      </c>
      <c r="BZ201" s="203">
        <f>IF(AND(BZ$2&gt;$D201,BZ$2&lt;=EOMONTH($D201,MatCF)),MIN(BZ$77-SUM(BZ$92:BZ200),$F201-SUM($G201:BY201)),0)</f>
        <v>0</v>
      </c>
      <c r="CA201" s="203">
        <f>IF(AND(CA$2&gt;$D201,CA$2&lt;=EOMONTH($D201,MatCF)),MIN(CA$77-SUM(CA$92:CA200),$F201-SUM($G201:BZ201)),0)</f>
        <v>0</v>
      </c>
      <c r="CB201" s="203">
        <f>IF(AND(CB$2&gt;$D201,CB$2&lt;=EOMONTH($D201,MatCF)),MIN(CB$77-SUM(CB$92:CB200),$F201-SUM($G201:CA201)),0)</f>
        <v>0</v>
      </c>
      <c r="CC201" s="203">
        <f>IF(AND(CC$2&gt;$D201,CC$2&lt;=EOMONTH($D201,MatCF)),MIN(CC$77-SUM(CC$92:CC200),$F201-SUM($G201:CB201)),0)</f>
        <v>0</v>
      </c>
      <c r="CD201" s="203">
        <f>IF(AND(CD$2&gt;$D201,CD$2&lt;=EOMONTH($D201,MatCF)),MIN(CD$77-SUM(CD$92:CD200),$F201-SUM($G201:CC201)),0)</f>
        <v>0</v>
      </c>
      <c r="CE201" s="203">
        <f>IF(AND(CE$2&gt;$D201,CE$2&lt;=EOMONTH($D201,MatCF)),MIN(CE$77-SUM(CE$92:CE200),$F201-SUM($G201:CD201)),0)</f>
        <v>0</v>
      </c>
      <c r="CF201" s="203">
        <f>IF(AND(CF$2&gt;$D201,CF$2&lt;=EOMONTH($D201,MatCF)),MIN(CF$77-SUM(CF$92:CF200),$F201-SUM($G201:CE201)),0)</f>
        <v>0</v>
      </c>
      <c r="CG201" s="203">
        <f>IF(AND(CG$2&gt;$D201,CG$2&lt;=EOMONTH($D201,MatCF)),MIN(CG$77-SUM(CG$92:CG200),$F201-SUM($G201:CF201)),0)</f>
        <v>0</v>
      </c>
      <c r="CH201" s="203">
        <f>IF(AND(CH$2&gt;$D201,CH$2&lt;=EOMONTH($D201,MatCF)),MIN(CH$77-SUM(CH$92:CH200),$F201-SUM($G201:CG201)),0)</f>
        <v>0</v>
      </c>
      <c r="CI201" s="203">
        <f>IF(AND(CI$2&gt;$D201,CI$2&lt;=EOMONTH($D201,MatCF)),MIN(CI$77-SUM(CI$92:CI200),$F201-SUM($G201:CH201)),0)</f>
        <v>0</v>
      </c>
      <c r="CJ201" s="203">
        <f>IF(AND(CJ$2&gt;$D201,CJ$2&lt;=EOMONTH($D201,MatCF)),MIN(CJ$77-SUM(CJ$92:CJ200),$F201-SUM($G201:CI201)),0)</f>
        <v>0</v>
      </c>
      <c r="CK201" s="203">
        <f>IF(AND(CK$2&gt;$D201,CK$2&lt;=EOMONTH($D201,MatCF)),MIN(CK$77-SUM(CK$92:CK200),$F201-SUM($G201:CJ201)),0)</f>
        <v>0</v>
      </c>
      <c r="CL201" s="203">
        <f>IF(AND(CL$2&gt;$D201,CL$2&lt;=EOMONTH($D201,MatCF)),MIN(CL$77-SUM(CL$92:CL200),$F201-SUM($G201:CK201)),0)</f>
        <v>0</v>
      </c>
      <c r="CM201" s="203">
        <f>IF(AND(CM$2&gt;$D201,CM$2&lt;=EOMONTH($D201,MatCF)),MIN(CM$77-SUM(CM$92:CM200),$F201-SUM($G201:CL201)),0)</f>
        <v>0</v>
      </c>
      <c r="CN201" s="203">
        <f>IF(AND(CN$2&gt;$D201,CN$2&lt;=EOMONTH($D201,MatCF)),MIN(CN$77-SUM(CN$92:CN200),$F201-SUM($G201:CM201)),0)</f>
        <v>0</v>
      </c>
      <c r="CO201" s="203">
        <f>IF(AND(CO$2&gt;$D201,CO$2&lt;=EOMONTH($D201,MatCF)),MIN(CO$77-SUM(CO$92:CO200),$F201-SUM($G201:CN201)),0)</f>
        <v>0</v>
      </c>
      <c r="CP201" s="203">
        <f>IF(AND(CP$2&gt;$D201,CP$2&lt;=EOMONTH($D201,MatCF)),MIN(CP$77-SUM(CP$92:CP200),$F201-SUM($G201:CO201)),0)</f>
        <v>0</v>
      </c>
      <c r="CQ201" s="203">
        <f>IF(AND(CQ$2&gt;$D201,CQ$2&lt;=EOMONTH($D201,MatCF)),MIN(CQ$77-SUM(CQ$92:CQ200),$F201-SUM($G201:CP201)),0)</f>
        <v>0</v>
      </c>
      <c r="CR201" s="203">
        <f>IF(AND(CR$2&gt;$D201,CR$2&lt;=EOMONTH($D201,MatCF)),MIN(CR$77-SUM(CR$92:CR200),$F201-SUM($G201:CQ201)),0)</f>
        <v>0</v>
      </c>
      <c r="CS201" s="203">
        <f>IF(AND(CS$2&gt;$D201,CS$2&lt;=EOMONTH($D201,MatCF)),MIN(CS$77-SUM(CS$92:CS200),$F201-SUM($G201:CR201)),0)</f>
        <v>0</v>
      </c>
      <c r="CT201" s="203">
        <f>IF(AND(CT$2&gt;$D201,CT$2&lt;=EOMONTH($D201,MatCF)),MIN(CT$77-SUM(CT$92:CT200),$F201-SUM($G201:CS201)),0)</f>
        <v>0</v>
      </c>
      <c r="CU201" s="203">
        <f>IF(AND(CU$2&gt;$D201,CU$2&lt;=EOMONTH($D201,MatCF)),MIN(CU$77-SUM(CU$92:CU200),$F201-SUM($G201:CT201)),0)</f>
        <v>0</v>
      </c>
      <c r="CV201" s="203">
        <f>IF(AND(CV$2&gt;$D201,CV$2&lt;=EOMONTH($D201,MatCF)),MIN(CV$77-SUM(CV$92:CV200),$F201-SUM($G201:CU201)),0)</f>
        <v>0</v>
      </c>
      <c r="CW201" s="203">
        <f>IF(AND(CW$2&gt;$D201,CW$2&lt;=EOMONTH($D201,MatCF)),MIN(CW$77-SUM(CW$92:CW200),$F201-SUM($G201:CV201)),0)</f>
        <v>0</v>
      </c>
      <c r="CX201" s="203">
        <f>IF(AND(CX$2&gt;$D201,CX$2&lt;=EOMONTH($D201,MatCF)),MIN(CX$77-SUM(CX$92:CX200),$F201-SUM($G201:CW201)),0)</f>
        <v>0</v>
      </c>
      <c r="CY201" s="203">
        <f>IF(AND(CY$2&gt;$D201,CY$2&lt;=EOMONTH($D201,MatCF)),MIN(CY$77-SUM(CY$92:CY200),$F201-SUM($G201:CX201)),0)</f>
        <v>0</v>
      </c>
      <c r="CZ201" s="203">
        <f>IF(AND(CZ$2&gt;$D201,CZ$2&lt;=EOMONTH($D201,MatCF)),MIN(CZ$77-SUM(CZ$92:CZ200),$F201-SUM($G201:CY201)),0)</f>
        <v>0</v>
      </c>
      <c r="DA201" s="203">
        <f>IF(AND(DA$2&gt;$D201,DA$2&lt;=EOMONTH($D201,MatCF)),MIN(DA$77-SUM(DA$92:DA200),$F201-SUM($G201:CZ201)),0)</f>
        <v>0</v>
      </c>
      <c r="DB201" s="203">
        <f>IF(AND(DB$2&gt;$D201,DB$2&lt;=EOMONTH($D201,MatCF)),MIN(DB$77-SUM(DB$92:DB200),$F201-SUM($G201:DA201)),0)</f>
        <v>0</v>
      </c>
      <c r="DC201" s="203">
        <f>IF(AND(DC$2&gt;$D201,DC$2&lt;=EOMONTH($D201,MatCF)),MIN(DC$77-SUM(DC$92:DC200),$F201-SUM($G201:DB201)),0)</f>
        <v>0</v>
      </c>
      <c r="DD201" s="203">
        <f>IF(AND(DD$2&gt;$D201,DD$2&lt;=EOMONTH($D201,MatCF)),MIN(DD$77-SUM(DD$92:DD200),$F201-SUM($G201:DC201)),0)</f>
        <v>0</v>
      </c>
      <c r="DE201" s="203">
        <f>IF(AND(DE$2&gt;$D201,DE$2&lt;=EOMONTH($D201,MatCF)),MIN(DE$77-SUM(DE$92:DE200),$F201-SUM($G201:DD201)),0)</f>
        <v>0</v>
      </c>
      <c r="DF201" s="203">
        <f>IF(AND(DF$2&gt;$D201,DF$2&lt;=EOMONTH($D201,MatCF)),MIN(DF$77-SUM(DF$92:DF200),$F201-SUM($G201:DE201)),0)</f>
        <v>0</v>
      </c>
      <c r="DG201" s="203">
        <f>IF(AND(DG$2&gt;$D201,DG$2&lt;=EOMONTH($D201,MatCF)),MIN(DG$77-SUM(DG$92:DG200),$F201-SUM($G201:DF201)),0)</f>
        <v>0</v>
      </c>
      <c r="DH201" s="203">
        <f>IF(AND(DH$2&gt;$D201,DH$2&lt;=EOMONTH($D201,MatCF)),MIN(DH$77-SUM(DH$92:DH200),$F201-SUM($G201:DG201)),0)</f>
        <v>0</v>
      </c>
      <c r="DI201" s="203">
        <f>IF(AND(DI$2&gt;$D201,DI$2&lt;=EOMONTH($D201,MatCF)),MIN(DI$77-SUM(DI$92:DI200),$F201-SUM($G201:DH201)),0)</f>
        <v>0</v>
      </c>
      <c r="DJ201" s="203">
        <f>IF(AND(DJ$2&gt;$D201,DJ$2&lt;=EOMONTH($D201,MatCF)),MIN(DJ$77-SUM(DJ$92:DJ200),$F201-SUM($G201:DI201)),0)</f>
        <v>0</v>
      </c>
      <c r="DK201" s="203">
        <f>IF(AND(DK$2&gt;$D201,DK$2&lt;=EOMONTH($D201,MatCF)),MIN(DK$77-SUM(DK$92:DK200),$F201-SUM($G201:DJ201)),0)</f>
        <v>0</v>
      </c>
      <c r="DL201" s="203">
        <f>IF(AND(DL$2&gt;$D201,DL$2&lt;=EOMONTH($D201,MatCF)),MIN(DL$77-SUM(DL$92:DL200),$F201-SUM($G201:DK201)),0)</f>
        <v>0</v>
      </c>
      <c r="DM201" s="203">
        <f ca="1">IF(AND(DM$2&gt;$D201,DM$2&lt;=EOMONTH($D201,MatCF)),MIN(DM$77-SUM(DM$92:DM200),$F201-SUM($G201:DL201)),0)</f>
        <v>0</v>
      </c>
      <c r="DN201" s="203">
        <f ca="1">IF(AND(DN$2&gt;$D201,DN$2&lt;=EOMONTH($D201,MatCF)),MIN(DN$77-SUM(DN$92:DN200),$F201-SUM($G201:DM201)),0)</f>
        <v>0</v>
      </c>
      <c r="DO201" s="203">
        <f ca="1">IF(AND(DO$2&gt;$D201,DO$2&lt;=EOMONTH($D201,MatCF)),MIN(DO$77-SUM(DO$92:DO200),$F201-SUM($G201:DN201)),0)</f>
        <v>0</v>
      </c>
      <c r="DP201" s="203">
        <f ca="1">IF(AND(DP$2&gt;$D201,DP$2&lt;=EOMONTH($D201,MatCF)),MIN(DP$77-SUM(DP$92:DP200),$F201-SUM($G201:DO201)),0)</f>
        <v>0</v>
      </c>
      <c r="DQ201" s="203">
        <f ca="1">IF(AND(DQ$2&gt;$D201,DQ$2&lt;=EOMONTH($D201,MatCF)),MIN(DQ$77-SUM(DQ$92:DQ200),$F201-SUM($G201:DP201)),0)</f>
        <v>0</v>
      </c>
      <c r="DR201" s="203">
        <f ca="1">IF(AND(DR$2&gt;$D201,DR$2&lt;=EOMONTH($D201,MatCF)),MIN(DR$77-SUM(DR$92:DR200),$F201-SUM($G201:DQ201)),0)</f>
        <v>0</v>
      </c>
      <c r="DS201" s="203">
        <f ca="1">IF(AND(DS$2&gt;$D201,DS$2&lt;=EOMONTH($D201,MatCF)),MIN(DS$77-SUM(DS$92:DS200),$F201-SUM($G201:DR201)),0)</f>
        <v>0</v>
      </c>
    </row>
    <row r="202" spans="1:123" ht="12.5" x14ac:dyDescent="0.25">
      <c r="A202" s="171">
        <f t="shared" si="682"/>
        <v>110</v>
      </c>
      <c r="B202" s="171"/>
      <c r="C202" s="171"/>
      <c r="D202" s="226">
        <v>53965</v>
      </c>
      <c r="E202" s="171"/>
      <c r="F202" s="203">
        <f ca="1"/>
        <v>0</v>
      </c>
      <c r="G202" s="171"/>
      <c r="H202" s="203">
        <f>IF(AND(H$2&gt;$D202,H$2&lt;=EOMONTH($D202,MatCF)),MIN(H$77-SUM(H$92:H201),$F202-SUM(G202:$G202)),0)</f>
        <v>0</v>
      </c>
      <c r="I202" s="203">
        <f>IF(AND(I$2&gt;$D202,I$2&lt;=EOMONTH($D202,MatCF)),MIN(I$77-SUM(I$92:I201),$F202-SUM($G202:H202)),0)</f>
        <v>0</v>
      </c>
      <c r="J202" s="203">
        <f>IF(AND(J$2&gt;$D202,J$2&lt;=EOMONTH($D202,MatCF)),MIN(J$77-SUM(J$92:J201),$F202-SUM($G202:I202)),0)</f>
        <v>0</v>
      </c>
      <c r="K202" s="203">
        <f>IF(AND(K$2&gt;$D202,K$2&lt;=EOMONTH($D202,MatCF)),MIN(K$77-SUM(K$92:K201),$F202-SUM($G202:J202)),0)</f>
        <v>0</v>
      </c>
      <c r="L202" s="203">
        <f>IF(AND(L$2&gt;$D202,L$2&lt;=EOMONTH($D202,MatCF)),MIN(L$77-SUM(L$92:L201),$F202-SUM($G202:K202)),0)</f>
        <v>0</v>
      </c>
      <c r="M202" s="203">
        <f>IF(AND(M$2&gt;$D202,M$2&lt;=EOMONTH($D202,MatCF)),MIN(M$77-SUM(M$92:M201),$F202-SUM($G202:L202)),0)</f>
        <v>0</v>
      </c>
      <c r="N202" s="203">
        <f>IF(AND(N$2&gt;$D202,N$2&lt;=EOMONTH($D202,MatCF)),MIN(N$77-SUM(N$92:N201),$F202-SUM($G202:M202)),0)</f>
        <v>0</v>
      </c>
      <c r="O202" s="203">
        <f>IF(AND(O$2&gt;$D202,O$2&lt;=EOMONTH($D202,MatCF)),MIN(O$77-SUM(O$92:O201),$F202-SUM($G202:N202)),0)</f>
        <v>0</v>
      </c>
      <c r="P202" s="203">
        <f>IF(AND(P$2&gt;$D202,P$2&lt;=EOMONTH($D202,MatCF)),MIN(P$77-SUM(P$92:P201),$F202-SUM($G202:O202)),0)</f>
        <v>0</v>
      </c>
      <c r="Q202" s="203">
        <f>IF(AND(Q$2&gt;$D202,Q$2&lt;=EOMONTH($D202,MatCF)),MIN(Q$77-SUM(Q$92:Q201),$F202-SUM($G202:P202)),0)</f>
        <v>0</v>
      </c>
      <c r="R202" s="203">
        <f>IF(AND(R$2&gt;$D202,R$2&lt;=EOMONTH($D202,MatCF)),MIN(R$77-SUM(R$92:R201),$F202-SUM($G202:Q202)),0)</f>
        <v>0</v>
      </c>
      <c r="S202" s="203">
        <f>IF(AND(S$2&gt;$D202,S$2&lt;=EOMONTH($D202,MatCF)),MIN(S$77-SUM(S$92:S201),$F202-SUM($G202:R202)),0)</f>
        <v>0</v>
      </c>
      <c r="T202" s="203">
        <f>IF(AND(T$2&gt;$D202,T$2&lt;=EOMONTH($D202,MatCF)),MIN(T$77-SUM(T$92:T201),$F202-SUM($G202:S202)),0)</f>
        <v>0</v>
      </c>
      <c r="U202" s="203">
        <f>IF(AND(U$2&gt;$D202,U$2&lt;=EOMONTH($D202,MatCF)),MIN(U$77-SUM(U$92:U201),$F202-SUM($G202:T202)),0)</f>
        <v>0</v>
      </c>
      <c r="V202" s="203">
        <f>IF(AND(V$2&gt;$D202,V$2&lt;=EOMONTH($D202,MatCF)),MIN(V$77-SUM(V$92:V201),$F202-SUM($G202:U202)),0)</f>
        <v>0</v>
      </c>
      <c r="W202" s="203">
        <f>IF(AND(W$2&gt;$D202,W$2&lt;=EOMONTH($D202,MatCF)),MIN(W$77-SUM(W$92:W201),$F202-SUM($G202:V202)),0)</f>
        <v>0</v>
      </c>
      <c r="X202" s="203">
        <f>IF(AND(X$2&gt;$D202,X$2&lt;=EOMONTH($D202,MatCF)),MIN(X$77-SUM(X$92:X201),$F202-SUM($G202:W202)),0)</f>
        <v>0</v>
      </c>
      <c r="Y202" s="203">
        <f>IF(AND(Y$2&gt;$D202,Y$2&lt;=EOMONTH($D202,MatCF)),MIN(Y$77-SUM(Y$92:Y201),$F202-SUM($G202:X202)),0)</f>
        <v>0</v>
      </c>
      <c r="Z202" s="203">
        <f>IF(AND(Z$2&gt;$D202,Z$2&lt;=EOMONTH($D202,MatCF)),MIN(Z$77-SUM(Z$92:Z201),$F202-SUM($G202:Y202)),0)</f>
        <v>0</v>
      </c>
      <c r="AA202" s="203">
        <f>IF(AND(AA$2&gt;$D202,AA$2&lt;=EOMONTH($D202,MatCF)),MIN(AA$77-SUM(AA$92:AA201),$F202-SUM($G202:Z202)),0)</f>
        <v>0</v>
      </c>
      <c r="AB202" s="203">
        <f>IF(AND(AB$2&gt;$D202,AB$2&lt;=EOMONTH($D202,MatCF)),MIN(AB$77-SUM(AB$92:AB201),$F202-SUM($G202:AA202)),0)</f>
        <v>0</v>
      </c>
      <c r="AC202" s="203">
        <f>IF(AND(AC$2&gt;$D202,AC$2&lt;=EOMONTH($D202,MatCF)),MIN(AC$77-SUM(AC$92:AC201),$F202-SUM($G202:AB202)),0)</f>
        <v>0</v>
      </c>
      <c r="AD202" s="203">
        <f>IF(AND(AD$2&gt;$D202,AD$2&lt;=EOMONTH($D202,MatCF)),MIN(AD$77-SUM(AD$92:AD201),$F202-SUM($G202:AC202)),0)</f>
        <v>0</v>
      </c>
      <c r="AE202" s="203">
        <f>IF(AND(AE$2&gt;$D202,AE$2&lt;=EOMONTH($D202,MatCF)),MIN(AE$77-SUM(AE$92:AE201),$F202-SUM($G202:AD202)),0)</f>
        <v>0</v>
      </c>
      <c r="AF202" s="203">
        <f>IF(AND(AF$2&gt;$D202,AF$2&lt;=EOMONTH($D202,MatCF)),MIN(AF$77-SUM(AF$92:AF201),$F202-SUM($G202:AE202)),0)</f>
        <v>0</v>
      </c>
      <c r="AG202" s="203">
        <f>IF(AND(AG$2&gt;$D202,AG$2&lt;=EOMONTH($D202,MatCF)),MIN(AG$77-SUM(AG$92:AG201),$F202-SUM($G202:AF202)),0)</f>
        <v>0</v>
      </c>
      <c r="AH202" s="203">
        <f>IF(AND(AH$2&gt;$D202,AH$2&lt;=EOMONTH($D202,MatCF)),MIN(AH$77-SUM(AH$92:AH201),$F202-SUM($G202:AG202)),0)</f>
        <v>0</v>
      </c>
      <c r="AI202" s="203">
        <f>IF(AND(AI$2&gt;$D202,AI$2&lt;=EOMONTH($D202,MatCF)),MIN(AI$77-SUM(AI$92:AI201),$F202-SUM($G202:AH202)),0)</f>
        <v>0</v>
      </c>
      <c r="AJ202" s="203">
        <f>IF(AND(AJ$2&gt;$D202,AJ$2&lt;=EOMONTH($D202,MatCF)),MIN(AJ$77-SUM(AJ$92:AJ201),$F202-SUM($G202:AI202)),0)</f>
        <v>0</v>
      </c>
      <c r="AK202" s="203">
        <f>IF(AND(AK$2&gt;$D202,AK$2&lt;=EOMONTH($D202,MatCF)),MIN(AK$77-SUM(AK$92:AK201),$F202-SUM($G202:AJ202)),0)</f>
        <v>0</v>
      </c>
      <c r="AL202" s="203">
        <f>IF(AND(AL$2&gt;$D202,AL$2&lt;=EOMONTH($D202,MatCF)),MIN(AL$77-SUM(AL$92:AL201),$F202-SUM($G202:AK202)),0)</f>
        <v>0</v>
      </c>
      <c r="AM202" s="203">
        <f>IF(AND(AM$2&gt;$D202,AM$2&lt;=EOMONTH($D202,MatCF)),MIN(AM$77-SUM(AM$92:AM201),$F202-SUM($G202:AL202)),0)</f>
        <v>0</v>
      </c>
      <c r="AN202" s="203">
        <f>IF(AND(AN$2&gt;$D202,AN$2&lt;=EOMONTH($D202,MatCF)),MIN(AN$77-SUM(AN$92:AN201),$F202-SUM($G202:AM202)),0)</f>
        <v>0</v>
      </c>
      <c r="AO202" s="203">
        <f>IF(AND(AO$2&gt;$D202,AO$2&lt;=EOMONTH($D202,MatCF)),MIN(AO$77-SUM(AO$92:AO201),$F202-SUM($G202:AN202)),0)</f>
        <v>0</v>
      </c>
      <c r="AP202" s="203">
        <f>IF(AND(AP$2&gt;$D202,AP$2&lt;=EOMONTH($D202,MatCF)),MIN(AP$77-SUM(AP$92:AP201),$F202-SUM($G202:AO202)),0)</f>
        <v>0</v>
      </c>
      <c r="AQ202" s="203">
        <f>IF(AND(AQ$2&gt;$D202,AQ$2&lt;=EOMONTH($D202,MatCF)),MIN(AQ$77-SUM(AQ$92:AQ201),$F202-SUM($G202:AP202)),0)</f>
        <v>0</v>
      </c>
      <c r="AR202" s="203">
        <f>IF(AND(AR$2&gt;$D202,AR$2&lt;=EOMONTH($D202,MatCF)),MIN(AR$77-SUM(AR$92:AR201),$F202-SUM($G202:AQ202)),0)</f>
        <v>0</v>
      </c>
      <c r="AS202" s="203">
        <f>IF(AND(AS$2&gt;$D202,AS$2&lt;=EOMONTH($D202,MatCF)),MIN(AS$77-SUM(AS$92:AS201),$F202-SUM($G202:AR202)),0)</f>
        <v>0</v>
      </c>
      <c r="AT202" s="203">
        <f>IF(AND(AT$2&gt;$D202,AT$2&lt;=EOMONTH($D202,MatCF)),MIN(AT$77-SUM(AT$92:AT201),$F202-SUM($G202:AS202)),0)</f>
        <v>0</v>
      </c>
      <c r="AU202" s="203">
        <f>IF(AND(AU$2&gt;$D202,AU$2&lt;=EOMONTH($D202,MatCF)),MIN(AU$77-SUM(AU$92:AU201),$F202-SUM($G202:AT202)),0)</f>
        <v>0</v>
      </c>
      <c r="AV202" s="203">
        <f>IF(AND(AV$2&gt;$D202,AV$2&lt;=EOMONTH($D202,MatCF)),MIN(AV$77-SUM(AV$92:AV201),$F202-SUM($G202:AU202)),0)</f>
        <v>0</v>
      </c>
      <c r="AW202" s="203">
        <f>IF(AND(AW$2&gt;$D202,AW$2&lt;=EOMONTH($D202,MatCF)),MIN(AW$77-SUM(AW$92:AW201),$F202-SUM($G202:AV202)),0)</f>
        <v>0</v>
      </c>
      <c r="AX202" s="203">
        <f>IF(AND(AX$2&gt;$D202,AX$2&lt;=EOMONTH($D202,MatCF)),MIN(AX$77-SUM(AX$92:AX201),$F202-SUM($G202:AW202)),0)</f>
        <v>0</v>
      </c>
      <c r="AY202" s="203">
        <f>IF(AND(AY$2&gt;$D202,AY$2&lt;=EOMONTH($D202,MatCF)),MIN(AY$77-SUM(AY$92:AY201),$F202-SUM($G202:AX202)),0)</f>
        <v>0</v>
      </c>
      <c r="AZ202" s="203">
        <f>IF(AND(AZ$2&gt;$D202,AZ$2&lt;=EOMONTH($D202,MatCF)),MIN(AZ$77-SUM(AZ$92:AZ201),$F202-SUM($G202:AY202)),0)</f>
        <v>0</v>
      </c>
      <c r="BA202" s="203">
        <f>IF(AND(BA$2&gt;$D202,BA$2&lt;=EOMONTH($D202,MatCF)),MIN(BA$77-SUM(BA$92:BA201),$F202-SUM($G202:AZ202)),0)</f>
        <v>0</v>
      </c>
      <c r="BB202" s="203">
        <f>IF(AND(BB$2&gt;$D202,BB$2&lt;=EOMONTH($D202,MatCF)),MIN(BB$77-SUM(BB$92:BB201),$F202-SUM($G202:BA202)),0)</f>
        <v>0</v>
      </c>
      <c r="BC202" s="203">
        <f>IF(AND(BC$2&gt;$D202,BC$2&lt;=EOMONTH($D202,MatCF)),MIN(BC$77-SUM(BC$92:BC201),$F202-SUM($G202:BB202)),0)</f>
        <v>0</v>
      </c>
      <c r="BD202" s="203">
        <f>IF(AND(BD$2&gt;$D202,BD$2&lt;=EOMONTH($D202,MatCF)),MIN(BD$77-SUM(BD$92:BD201),$F202-SUM($G202:BC202)),0)</f>
        <v>0</v>
      </c>
      <c r="BE202" s="203">
        <f>IF(AND(BE$2&gt;$D202,BE$2&lt;=EOMONTH($D202,MatCF)),MIN(BE$77-SUM(BE$92:BE201),$F202-SUM($G202:BD202)),0)</f>
        <v>0</v>
      </c>
      <c r="BF202" s="203">
        <f>IF(AND(BF$2&gt;$D202,BF$2&lt;=EOMONTH($D202,MatCF)),MIN(BF$77-SUM(BF$92:BF201),$F202-SUM($G202:BE202)),0)</f>
        <v>0</v>
      </c>
      <c r="BG202" s="203">
        <f>IF(AND(BG$2&gt;$D202,BG$2&lt;=EOMONTH($D202,MatCF)),MIN(BG$77-SUM(BG$92:BG201),$F202-SUM($G202:BF202)),0)</f>
        <v>0</v>
      </c>
      <c r="BH202" s="203">
        <f>IF(AND(BH$2&gt;$D202,BH$2&lt;=EOMONTH($D202,MatCF)),MIN(BH$77-SUM(BH$92:BH201),$F202-SUM($G202:BG202)),0)</f>
        <v>0</v>
      </c>
      <c r="BI202" s="203">
        <f>IF(AND(BI$2&gt;$D202,BI$2&lt;=EOMONTH($D202,MatCF)),MIN(BI$77-SUM(BI$92:BI201),$F202-SUM($G202:BH202)),0)</f>
        <v>0</v>
      </c>
      <c r="BJ202" s="203">
        <f>IF(AND(BJ$2&gt;$D202,BJ$2&lt;=EOMONTH($D202,MatCF)),MIN(BJ$77-SUM(BJ$92:BJ201),$F202-SUM($G202:BI202)),0)</f>
        <v>0</v>
      </c>
      <c r="BK202" s="203">
        <f>IF(AND(BK$2&gt;$D202,BK$2&lt;=EOMONTH($D202,MatCF)),MIN(BK$77-SUM(BK$92:BK201),$F202-SUM($G202:BJ202)),0)</f>
        <v>0</v>
      </c>
      <c r="BL202" s="203">
        <f>IF(AND(BL$2&gt;$D202,BL$2&lt;=EOMONTH($D202,MatCF)),MIN(BL$77-SUM(BL$92:BL201),$F202-SUM($G202:BK202)),0)</f>
        <v>0</v>
      </c>
      <c r="BM202" s="203">
        <f>IF(AND(BM$2&gt;$D202,BM$2&lt;=EOMONTH($D202,MatCF)),MIN(BM$77-SUM(BM$92:BM201),$F202-SUM($G202:BL202)),0)</f>
        <v>0</v>
      </c>
      <c r="BN202" s="203">
        <f>IF(AND(BN$2&gt;$D202,BN$2&lt;=EOMONTH($D202,MatCF)),MIN(BN$77-SUM(BN$92:BN201),$F202-SUM($G202:BM202)),0)</f>
        <v>0</v>
      </c>
      <c r="BO202" s="203">
        <f>IF(AND(BO$2&gt;$D202,BO$2&lt;=EOMONTH($D202,MatCF)),MIN(BO$77-SUM(BO$92:BO201),$F202-SUM($G202:BN202)),0)</f>
        <v>0</v>
      </c>
      <c r="BP202" s="203">
        <f>IF(AND(BP$2&gt;$D202,BP$2&lt;=EOMONTH($D202,MatCF)),MIN(BP$77-SUM(BP$92:BP201),$F202-SUM($G202:BO202)),0)</f>
        <v>0</v>
      </c>
      <c r="BQ202" s="203">
        <f>IF(AND(BQ$2&gt;$D202,BQ$2&lt;=EOMONTH($D202,MatCF)),MIN(BQ$77-SUM(BQ$92:BQ201),$F202-SUM($G202:BP202)),0)</f>
        <v>0</v>
      </c>
      <c r="BR202" s="203">
        <f>IF(AND(BR$2&gt;$D202,BR$2&lt;=EOMONTH($D202,MatCF)),MIN(BR$77-SUM(BR$92:BR201),$F202-SUM($G202:BQ202)),0)</f>
        <v>0</v>
      </c>
      <c r="BS202" s="203">
        <f>IF(AND(BS$2&gt;$D202,BS$2&lt;=EOMONTH($D202,MatCF)),MIN(BS$77-SUM(BS$92:BS201),$F202-SUM($G202:BR202)),0)</f>
        <v>0</v>
      </c>
      <c r="BT202" s="203">
        <f>IF(AND(BT$2&gt;$D202,BT$2&lt;=EOMONTH($D202,MatCF)),MIN(BT$77-SUM(BT$92:BT201),$F202-SUM($G202:BS202)),0)</f>
        <v>0</v>
      </c>
      <c r="BU202" s="203">
        <f>IF(AND(BU$2&gt;$D202,BU$2&lt;=EOMONTH($D202,MatCF)),MIN(BU$77-SUM(BU$92:BU201),$F202-SUM($G202:BT202)),0)</f>
        <v>0</v>
      </c>
      <c r="BV202" s="203">
        <f>IF(AND(BV$2&gt;$D202,BV$2&lt;=EOMONTH($D202,MatCF)),MIN(BV$77-SUM(BV$92:BV201),$F202-SUM($G202:BU202)),0)</f>
        <v>0</v>
      </c>
      <c r="BW202" s="203">
        <f>IF(AND(BW$2&gt;$D202,BW$2&lt;=EOMONTH($D202,MatCF)),MIN(BW$77-SUM(BW$92:BW201),$F202-SUM($G202:BV202)),0)</f>
        <v>0</v>
      </c>
      <c r="BX202" s="203">
        <f>IF(AND(BX$2&gt;$D202,BX$2&lt;=EOMONTH($D202,MatCF)),MIN(BX$77-SUM(BX$92:BX201),$F202-SUM($G202:BW202)),0)</f>
        <v>0</v>
      </c>
      <c r="BY202" s="203">
        <f>IF(AND(BY$2&gt;$D202,BY$2&lt;=EOMONTH($D202,MatCF)),MIN(BY$77-SUM(BY$92:BY201),$F202-SUM($G202:BX202)),0)</f>
        <v>0</v>
      </c>
      <c r="BZ202" s="203">
        <f>IF(AND(BZ$2&gt;$D202,BZ$2&lt;=EOMONTH($D202,MatCF)),MIN(BZ$77-SUM(BZ$92:BZ201),$F202-SUM($G202:BY202)),0)</f>
        <v>0</v>
      </c>
      <c r="CA202" s="203">
        <f>IF(AND(CA$2&gt;$D202,CA$2&lt;=EOMONTH($D202,MatCF)),MIN(CA$77-SUM(CA$92:CA201),$F202-SUM($G202:BZ202)),0)</f>
        <v>0</v>
      </c>
      <c r="CB202" s="203">
        <f>IF(AND(CB$2&gt;$D202,CB$2&lt;=EOMONTH($D202,MatCF)),MIN(CB$77-SUM(CB$92:CB201),$F202-SUM($G202:CA202)),0)</f>
        <v>0</v>
      </c>
      <c r="CC202" s="203">
        <f>IF(AND(CC$2&gt;$D202,CC$2&lt;=EOMONTH($D202,MatCF)),MIN(CC$77-SUM(CC$92:CC201),$F202-SUM($G202:CB202)),0)</f>
        <v>0</v>
      </c>
      <c r="CD202" s="203">
        <f>IF(AND(CD$2&gt;$D202,CD$2&lt;=EOMONTH($D202,MatCF)),MIN(CD$77-SUM(CD$92:CD201),$F202-SUM($G202:CC202)),0)</f>
        <v>0</v>
      </c>
      <c r="CE202" s="203">
        <f>IF(AND(CE$2&gt;$D202,CE$2&lt;=EOMONTH($D202,MatCF)),MIN(CE$77-SUM(CE$92:CE201),$F202-SUM($G202:CD202)),0)</f>
        <v>0</v>
      </c>
      <c r="CF202" s="203">
        <f>IF(AND(CF$2&gt;$D202,CF$2&lt;=EOMONTH($D202,MatCF)),MIN(CF$77-SUM(CF$92:CF201),$F202-SUM($G202:CE202)),0)</f>
        <v>0</v>
      </c>
      <c r="CG202" s="203">
        <f>IF(AND(CG$2&gt;$D202,CG$2&lt;=EOMONTH($D202,MatCF)),MIN(CG$77-SUM(CG$92:CG201),$F202-SUM($G202:CF202)),0)</f>
        <v>0</v>
      </c>
      <c r="CH202" s="203">
        <f>IF(AND(CH$2&gt;$D202,CH$2&lt;=EOMONTH($D202,MatCF)),MIN(CH$77-SUM(CH$92:CH201),$F202-SUM($G202:CG202)),0)</f>
        <v>0</v>
      </c>
      <c r="CI202" s="203">
        <f>IF(AND(CI$2&gt;$D202,CI$2&lt;=EOMONTH($D202,MatCF)),MIN(CI$77-SUM(CI$92:CI201),$F202-SUM($G202:CH202)),0)</f>
        <v>0</v>
      </c>
      <c r="CJ202" s="203">
        <f>IF(AND(CJ$2&gt;$D202,CJ$2&lt;=EOMONTH($D202,MatCF)),MIN(CJ$77-SUM(CJ$92:CJ201),$F202-SUM($G202:CI202)),0)</f>
        <v>0</v>
      </c>
      <c r="CK202" s="203">
        <f>IF(AND(CK$2&gt;$D202,CK$2&lt;=EOMONTH($D202,MatCF)),MIN(CK$77-SUM(CK$92:CK201),$F202-SUM($G202:CJ202)),0)</f>
        <v>0</v>
      </c>
      <c r="CL202" s="203">
        <f>IF(AND(CL$2&gt;$D202,CL$2&lt;=EOMONTH($D202,MatCF)),MIN(CL$77-SUM(CL$92:CL201),$F202-SUM($G202:CK202)),0)</f>
        <v>0</v>
      </c>
      <c r="CM202" s="203">
        <f>IF(AND(CM$2&gt;$D202,CM$2&lt;=EOMONTH($D202,MatCF)),MIN(CM$77-SUM(CM$92:CM201),$F202-SUM($G202:CL202)),0)</f>
        <v>0</v>
      </c>
      <c r="CN202" s="203">
        <f>IF(AND(CN$2&gt;$D202,CN$2&lt;=EOMONTH($D202,MatCF)),MIN(CN$77-SUM(CN$92:CN201),$F202-SUM($G202:CM202)),0)</f>
        <v>0</v>
      </c>
      <c r="CO202" s="203">
        <f>IF(AND(CO$2&gt;$D202,CO$2&lt;=EOMONTH($D202,MatCF)),MIN(CO$77-SUM(CO$92:CO201),$F202-SUM($G202:CN202)),0)</f>
        <v>0</v>
      </c>
      <c r="CP202" s="203">
        <f>IF(AND(CP$2&gt;$D202,CP$2&lt;=EOMONTH($D202,MatCF)),MIN(CP$77-SUM(CP$92:CP201),$F202-SUM($G202:CO202)),0)</f>
        <v>0</v>
      </c>
      <c r="CQ202" s="203">
        <f>IF(AND(CQ$2&gt;$D202,CQ$2&lt;=EOMONTH($D202,MatCF)),MIN(CQ$77-SUM(CQ$92:CQ201),$F202-SUM($G202:CP202)),0)</f>
        <v>0</v>
      </c>
      <c r="CR202" s="203">
        <f>IF(AND(CR$2&gt;$D202,CR$2&lt;=EOMONTH($D202,MatCF)),MIN(CR$77-SUM(CR$92:CR201),$F202-SUM($G202:CQ202)),0)</f>
        <v>0</v>
      </c>
      <c r="CS202" s="203">
        <f>IF(AND(CS$2&gt;$D202,CS$2&lt;=EOMONTH($D202,MatCF)),MIN(CS$77-SUM(CS$92:CS201),$F202-SUM($G202:CR202)),0)</f>
        <v>0</v>
      </c>
      <c r="CT202" s="203">
        <f>IF(AND(CT$2&gt;$D202,CT$2&lt;=EOMONTH($D202,MatCF)),MIN(CT$77-SUM(CT$92:CT201),$F202-SUM($G202:CS202)),0)</f>
        <v>0</v>
      </c>
      <c r="CU202" s="203">
        <f>IF(AND(CU$2&gt;$D202,CU$2&lt;=EOMONTH($D202,MatCF)),MIN(CU$77-SUM(CU$92:CU201),$F202-SUM($G202:CT202)),0)</f>
        <v>0</v>
      </c>
      <c r="CV202" s="203">
        <f>IF(AND(CV$2&gt;$D202,CV$2&lt;=EOMONTH($D202,MatCF)),MIN(CV$77-SUM(CV$92:CV201),$F202-SUM($G202:CU202)),0)</f>
        <v>0</v>
      </c>
      <c r="CW202" s="203">
        <f>IF(AND(CW$2&gt;$D202,CW$2&lt;=EOMONTH($D202,MatCF)),MIN(CW$77-SUM(CW$92:CW201),$F202-SUM($G202:CV202)),0)</f>
        <v>0</v>
      </c>
      <c r="CX202" s="203">
        <f>IF(AND(CX$2&gt;$D202,CX$2&lt;=EOMONTH($D202,MatCF)),MIN(CX$77-SUM(CX$92:CX201),$F202-SUM($G202:CW202)),0)</f>
        <v>0</v>
      </c>
      <c r="CY202" s="203">
        <f>IF(AND(CY$2&gt;$D202,CY$2&lt;=EOMONTH($D202,MatCF)),MIN(CY$77-SUM(CY$92:CY201),$F202-SUM($G202:CX202)),0)</f>
        <v>0</v>
      </c>
      <c r="CZ202" s="203">
        <f>IF(AND(CZ$2&gt;$D202,CZ$2&lt;=EOMONTH($D202,MatCF)),MIN(CZ$77-SUM(CZ$92:CZ201),$F202-SUM($G202:CY202)),0)</f>
        <v>0</v>
      </c>
      <c r="DA202" s="203">
        <f>IF(AND(DA$2&gt;$D202,DA$2&lt;=EOMONTH($D202,MatCF)),MIN(DA$77-SUM(DA$92:DA201),$F202-SUM($G202:CZ202)),0)</f>
        <v>0</v>
      </c>
      <c r="DB202" s="203">
        <f>IF(AND(DB$2&gt;$D202,DB$2&lt;=EOMONTH($D202,MatCF)),MIN(DB$77-SUM(DB$92:DB201),$F202-SUM($G202:DA202)),0)</f>
        <v>0</v>
      </c>
      <c r="DC202" s="203">
        <f>IF(AND(DC$2&gt;$D202,DC$2&lt;=EOMONTH($D202,MatCF)),MIN(DC$77-SUM(DC$92:DC201),$F202-SUM($G202:DB202)),0)</f>
        <v>0</v>
      </c>
      <c r="DD202" s="203">
        <f>IF(AND(DD$2&gt;$D202,DD$2&lt;=EOMONTH($D202,MatCF)),MIN(DD$77-SUM(DD$92:DD201),$F202-SUM($G202:DC202)),0)</f>
        <v>0</v>
      </c>
      <c r="DE202" s="203">
        <f>IF(AND(DE$2&gt;$D202,DE$2&lt;=EOMONTH($D202,MatCF)),MIN(DE$77-SUM(DE$92:DE201),$F202-SUM($G202:DD202)),0)</f>
        <v>0</v>
      </c>
      <c r="DF202" s="203">
        <f>IF(AND(DF$2&gt;$D202,DF$2&lt;=EOMONTH($D202,MatCF)),MIN(DF$77-SUM(DF$92:DF201),$F202-SUM($G202:DE202)),0)</f>
        <v>0</v>
      </c>
      <c r="DG202" s="203">
        <f>IF(AND(DG$2&gt;$D202,DG$2&lt;=EOMONTH($D202,MatCF)),MIN(DG$77-SUM(DG$92:DG201),$F202-SUM($G202:DF202)),0)</f>
        <v>0</v>
      </c>
      <c r="DH202" s="203">
        <f>IF(AND(DH$2&gt;$D202,DH$2&lt;=EOMONTH($D202,MatCF)),MIN(DH$77-SUM(DH$92:DH201),$F202-SUM($G202:DG202)),0)</f>
        <v>0</v>
      </c>
      <c r="DI202" s="203">
        <f>IF(AND(DI$2&gt;$D202,DI$2&lt;=EOMONTH($D202,MatCF)),MIN(DI$77-SUM(DI$92:DI201),$F202-SUM($G202:DH202)),0)</f>
        <v>0</v>
      </c>
      <c r="DJ202" s="203">
        <f>IF(AND(DJ$2&gt;$D202,DJ$2&lt;=EOMONTH($D202,MatCF)),MIN(DJ$77-SUM(DJ$92:DJ201),$F202-SUM($G202:DI202)),0)</f>
        <v>0</v>
      </c>
      <c r="DK202" s="203">
        <f>IF(AND(DK$2&gt;$D202,DK$2&lt;=EOMONTH($D202,MatCF)),MIN(DK$77-SUM(DK$92:DK201),$F202-SUM($G202:DJ202)),0)</f>
        <v>0</v>
      </c>
      <c r="DL202" s="203">
        <f>IF(AND(DL$2&gt;$D202,DL$2&lt;=EOMONTH($D202,MatCF)),MIN(DL$77-SUM(DL$92:DL201),$F202-SUM($G202:DK202)),0)</f>
        <v>0</v>
      </c>
      <c r="DM202" s="203">
        <f>IF(AND(DM$2&gt;$D202,DM$2&lt;=EOMONTH($D202,MatCF)),MIN(DM$77-SUM(DM$92:DM201),$F202-SUM($G202:DL202)),0)</f>
        <v>0</v>
      </c>
      <c r="DN202" s="203">
        <f ca="1">IF(AND(DN$2&gt;$D202,DN$2&lt;=EOMONTH($D202,MatCF)),MIN(DN$77-SUM(DN$92:DN201),$F202-SUM($G202:DM202)),0)</f>
        <v>0</v>
      </c>
      <c r="DO202" s="203">
        <f ca="1">IF(AND(DO$2&gt;$D202,DO$2&lt;=EOMONTH($D202,MatCF)),MIN(DO$77-SUM(DO$92:DO201),$F202-SUM($G202:DN202)),0)</f>
        <v>0</v>
      </c>
      <c r="DP202" s="203">
        <f ca="1">IF(AND(DP$2&gt;$D202,DP$2&lt;=EOMONTH($D202,MatCF)),MIN(DP$77-SUM(DP$92:DP201),$F202-SUM($G202:DO202)),0)</f>
        <v>0</v>
      </c>
      <c r="DQ202" s="203">
        <f ca="1">IF(AND(DQ$2&gt;$D202,DQ$2&lt;=EOMONTH($D202,MatCF)),MIN(DQ$77-SUM(DQ$92:DQ201),$F202-SUM($G202:DP202)),0)</f>
        <v>0</v>
      </c>
      <c r="DR202" s="203">
        <f ca="1">IF(AND(DR$2&gt;$D202,DR$2&lt;=EOMONTH($D202,MatCF)),MIN(DR$77-SUM(DR$92:DR201),$F202-SUM($G202:DQ202)),0)</f>
        <v>0</v>
      </c>
      <c r="DS202" s="203">
        <f ca="1">IF(AND(DS$2&gt;$D202,DS$2&lt;=EOMONTH($D202,MatCF)),MIN(DS$77-SUM(DS$92:DS201),$F202-SUM($G202:DR202)),0)</f>
        <v>0</v>
      </c>
    </row>
    <row r="203" spans="1:123" ht="12.5" x14ac:dyDescent="0.25">
      <c r="A203" s="171">
        <f t="shared" si="682"/>
        <v>111</v>
      </c>
      <c r="B203" s="171"/>
      <c r="C203" s="171"/>
      <c r="D203" s="226">
        <v>54057</v>
      </c>
      <c r="E203" s="171"/>
      <c r="F203" s="203">
        <f ca="1"/>
        <v>0</v>
      </c>
      <c r="G203" s="171"/>
      <c r="H203" s="203">
        <f>IF(AND(H$2&gt;$D203,H$2&lt;=EOMONTH($D203,MatCF)),MIN(H$77-SUM(H$92:H202),$F203-SUM(G203:$G203)),0)</f>
        <v>0</v>
      </c>
      <c r="I203" s="203">
        <f>IF(AND(I$2&gt;$D203,I$2&lt;=EOMONTH($D203,MatCF)),MIN(I$77-SUM(I$92:I202),$F203-SUM($G203:H203)),0)</f>
        <v>0</v>
      </c>
      <c r="J203" s="203">
        <f>IF(AND(J$2&gt;$D203,J$2&lt;=EOMONTH($D203,MatCF)),MIN(J$77-SUM(J$92:J202),$F203-SUM($G203:I203)),0)</f>
        <v>0</v>
      </c>
      <c r="K203" s="203">
        <f>IF(AND(K$2&gt;$D203,K$2&lt;=EOMONTH($D203,MatCF)),MIN(K$77-SUM(K$92:K202),$F203-SUM($G203:J203)),0)</f>
        <v>0</v>
      </c>
      <c r="L203" s="203">
        <f>IF(AND(L$2&gt;$D203,L$2&lt;=EOMONTH($D203,MatCF)),MIN(L$77-SUM(L$92:L202),$F203-SUM($G203:K203)),0)</f>
        <v>0</v>
      </c>
      <c r="M203" s="203">
        <f>IF(AND(M$2&gt;$D203,M$2&lt;=EOMONTH($D203,MatCF)),MIN(M$77-SUM(M$92:M202),$F203-SUM($G203:L203)),0)</f>
        <v>0</v>
      </c>
      <c r="N203" s="203">
        <f>IF(AND(N$2&gt;$D203,N$2&lt;=EOMONTH($D203,MatCF)),MIN(N$77-SUM(N$92:N202),$F203-SUM($G203:M203)),0)</f>
        <v>0</v>
      </c>
      <c r="O203" s="203">
        <f>IF(AND(O$2&gt;$D203,O$2&lt;=EOMONTH($D203,MatCF)),MIN(O$77-SUM(O$92:O202),$F203-SUM($G203:N203)),0)</f>
        <v>0</v>
      </c>
      <c r="P203" s="203">
        <f>IF(AND(P$2&gt;$D203,P$2&lt;=EOMONTH($D203,MatCF)),MIN(P$77-SUM(P$92:P202),$F203-SUM($G203:O203)),0)</f>
        <v>0</v>
      </c>
      <c r="Q203" s="203">
        <f>IF(AND(Q$2&gt;$D203,Q$2&lt;=EOMONTH($D203,MatCF)),MIN(Q$77-SUM(Q$92:Q202),$F203-SUM($G203:P203)),0)</f>
        <v>0</v>
      </c>
      <c r="R203" s="203">
        <f>IF(AND(R$2&gt;$D203,R$2&lt;=EOMONTH($D203,MatCF)),MIN(R$77-SUM(R$92:R202),$F203-SUM($G203:Q203)),0)</f>
        <v>0</v>
      </c>
      <c r="S203" s="203">
        <f>IF(AND(S$2&gt;$D203,S$2&lt;=EOMONTH($D203,MatCF)),MIN(S$77-SUM(S$92:S202),$F203-SUM($G203:R203)),0)</f>
        <v>0</v>
      </c>
      <c r="T203" s="203">
        <f>IF(AND(T$2&gt;$D203,T$2&lt;=EOMONTH($D203,MatCF)),MIN(T$77-SUM(T$92:T202),$F203-SUM($G203:S203)),0)</f>
        <v>0</v>
      </c>
      <c r="U203" s="203">
        <f>IF(AND(U$2&gt;$D203,U$2&lt;=EOMONTH($D203,MatCF)),MIN(U$77-SUM(U$92:U202),$F203-SUM($G203:T203)),0)</f>
        <v>0</v>
      </c>
      <c r="V203" s="203">
        <f>IF(AND(V$2&gt;$D203,V$2&lt;=EOMONTH($D203,MatCF)),MIN(V$77-SUM(V$92:V202),$F203-SUM($G203:U203)),0)</f>
        <v>0</v>
      </c>
      <c r="W203" s="203">
        <f>IF(AND(W$2&gt;$D203,W$2&lt;=EOMONTH($D203,MatCF)),MIN(W$77-SUM(W$92:W202),$F203-SUM($G203:V203)),0)</f>
        <v>0</v>
      </c>
      <c r="X203" s="203">
        <f>IF(AND(X$2&gt;$D203,X$2&lt;=EOMONTH($D203,MatCF)),MIN(X$77-SUM(X$92:X202),$F203-SUM($G203:W203)),0)</f>
        <v>0</v>
      </c>
      <c r="Y203" s="203">
        <f>IF(AND(Y$2&gt;$D203,Y$2&lt;=EOMONTH($D203,MatCF)),MIN(Y$77-SUM(Y$92:Y202),$F203-SUM($G203:X203)),0)</f>
        <v>0</v>
      </c>
      <c r="Z203" s="203">
        <f>IF(AND(Z$2&gt;$D203,Z$2&lt;=EOMONTH($D203,MatCF)),MIN(Z$77-SUM(Z$92:Z202),$F203-SUM($G203:Y203)),0)</f>
        <v>0</v>
      </c>
      <c r="AA203" s="203">
        <f>IF(AND(AA$2&gt;$D203,AA$2&lt;=EOMONTH($D203,MatCF)),MIN(AA$77-SUM(AA$92:AA202),$F203-SUM($G203:Z203)),0)</f>
        <v>0</v>
      </c>
      <c r="AB203" s="203">
        <f>IF(AND(AB$2&gt;$D203,AB$2&lt;=EOMONTH($D203,MatCF)),MIN(AB$77-SUM(AB$92:AB202),$F203-SUM($G203:AA203)),0)</f>
        <v>0</v>
      </c>
      <c r="AC203" s="203">
        <f>IF(AND(AC$2&gt;$D203,AC$2&lt;=EOMONTH($D203,MatCF)),MIN(AC$77-SUM(AC$92:AC202),$F203-SUM($G203:AB203)),0)</f>
        <v>0</v>
      </c>
      <c r="AD203" s="203">
        <f>IF(AND(AD$2&gt;$D203,AD$2&lt;=EOMONTH($D203,MatCF)),MIN(AD$77-SUM(AD$92:AD202),$F203-SUM($G203:AC203)),0)</f>
        <v>0</v>
      </c>
      <c r="AE203" s="203">
        <f>IF(AND(AE$2&gt;$D203,AE$2&lt;=EOMONTH($D203,MatCF)),MIN(AE$77-SUM(AE$92:AE202),$F203-SUM($G203:AD203)),0)</f>
        <v>0</v>
      </c>
      <c r="AF203" s="203">
        <f>IF(AND(AF$2&gt;$D203,AF$2&lt;=EOMONTH($D203,MatCF)),MIN(AF$77-SUM(AF$92:AF202),$F203-SUM($G203:AE203)),0)</f>
        <v>0</v>
      </c>
      <c r="AG203" s="203">
        <f>IF(AND(AG$2&gt;$D203,AG$2&lt;=EOMONTH($D203,MatCF)),MIN(AG$77-SUM(AG$92:AG202),$F203-SUM($G203:AF203)),0)</f>
        <v>0</v>
      </c>
      <c r="AH203" s="203">
        <f>IF(AND(AH$2&gt;$D203,AH$2&lt;=EOMONTH($D203,MatCF)),MIN(AH$77-SUM(AH$92:AH202),$F203-SUM($G203:AG203)),0)</f>
        <v>0</v>
      </c>
      <c r="AI203" s="203">
        <f>IF(AND(AI$2&gt;$D203,AI$2&lt;=EOMONTH($D203,MatCF)),MIN(AI$77-SUM(AI$92:AI202),$F203-SUM($G203:AH203)),0)</f>
        <v>0</v>
      </c>
      <c r="AJ203" s="203">
        <f>IF(AND(AJ$2&gt;$D203,AJ$2&lt;=EOMONTH($D203,MatCF)),MIN(AJ$77-SUM(AJ$92:AJ202),$F203-SUM($G203:AI203)),0)</f>
        <v>0</v>
      </c>
      <c r="AK203" s="203">
        <f>IF(AND(AK$2&gt;$D203,AK$2&lt;=EOMONTH($D203,MatCF)),MIN(AK$77-SUM(AK$92:AK202),$F203-SUM($G203:AJ203)),0)</f>
        <v>0</v>
      </c>
      <c r="AL203" s="203">
        <f>IF(AND(AL$2&gt;$D203,AL$2&lt;=EOMONTH($D203,MatCF)),MIN(AL$77-SUM(AL$92:AL202),$F203-SUM($G203:AK203)),0)</f>
        <v>0</v>
      </c>
      <c r="AM203" s="203">
        <f>IF(AND(AM$2&gt;$D203,AM$2&lt;=EOMONTH($D203,MatCF)),MIN(AM$77-SUM(AM$92:AM202),$F203-SUM($G203:AL203)),0)</f>
        <v>0</v>
      </c>
      <c r="AN203" s="203">
        <f>IF(AND(AN$2&gt;$D203,AN$2&lt;=EOMONTH($D203,MatCF)),MIN(AN$77-SUM(AN$92:AN202),$F203-SUM($G203:AM203)),0)</f>
        <v>0</v>
      </c>
      <c r="AO203" s="203">
        <f>IF(AND(AO$2&gt;$D203,AO$2&lt;=EOMONTH($D203,MatCF)),MIN(AO$77-SUM(AO$92:AO202),$F203-SUM($G203:AN203)),0)</f>
        <v>0</v>
      </c>
      <c r="AP203" s="203">
        <f>IF(AND(AP$2&gt;$D203,AP$2&lt;=EOMONTH($D203,MatCF)),MIN(AP$77-SUM(AP$92:AP202),$F203-SUM($G203:AO203)),0)</f>
        <v>0</v>
      </c>
      <c r="AQ203" s="203">
        <f>IF(AND(AQ$2&gt;$D203,AQ$2&lt;=EOMONTH($D203,MatCF)),MIN(AQ$77-SUM(AQ$92:AQ202),$F203-SUM($G203:AP203)),0)</f>
        <v>0</v>
      </c>
      <c r="AR203" s="203">
        <f>IF(AND(AR$2&gt;$D203,AR$2&lt;=EOMONTH($D203,MatCF)),MIN(AR$77-SUM(AR$92:AR202),$F203-SUM($G203:AQ203)),0)</f>
        <v>0</v>
      </c>
      <c r="AS203" s="203">
        <f>IF(AND(AS$2&gt;$D203,AS$2&lt;=EOMONTH($D203,MatCF)),MIN(AS$77-SUM(AS$92:AS202),$F203-SUM($G203:AR203)),0)</f>
        <v>0</v>
      </c>
      <c r="AT203" s="203">
        <f>IF(AND(AT$2&gt;$D203,AT$2&lt;=EOMONTH($D203,MatCF)),MIN(AT$77-SUM(AT$92:AT202),$F203-SUM($G203:AS203)),0)</f>
        <v>0</v>
      </c>
      <c r="AU203" s="203">
        <f>IF(AND(AU$2&gt;$D203,AU$2&lt;=EOMONTH($D203,MatCF)),MIN(AU$77-SUM(AU$92:AU202),$F203-SUM($G203:AT203)),0)</f>
        <v>0</v>
      </c>
      <c r="AV203" s="203">
        <f>IF(AND(AV$2&gt;$D203,AV$2&lt;=EOMONTH($D203,MatCF)),MIN(AV$77-SUM(AV$92:AV202),$F203-SUM($G203:AU203)),0)</f>
        <v>0</v>
      </c>
      <c r="AW203" s="203">
        <f>IF(AND(AW$2&gt;$D203,AW$2&lt;=EOMONTH($D203,MatCF)),MIN(AW$77-SUM(AW$92:AW202),$F203-SUM($G203:AV203)),0)</f>
        <v>0</v>
      </c>
      <c r="AX203" s="203">
        <f>IF(AND(AX$2&gt;$D203,AX$2&lt;=EOMONTH($D203,MatCF)),MIN(AX$77-SUM(AX$92:AX202),$F203-SUM($G203:AW203)),0)</f>
        <v>0</v>
      </c>
      <c r="AY203" s="203">
        <f>IF(AND(AY$2&gt;$D203,AY$2&lt;=EOMONTH($D203,MatCF)),MIN(AY$77-SUM(AY$92:AY202),$F203-SUM($G203:AX203)),0)</f>
        <v>0</v>
      </c>
      <c r="AZ203" s="203">
        <f>IF(AND(AZ$2&gt;$D203,AZ$2&lt;=EOMONTH($D203,MatCF)),MIN(AZ$77-SUM(AZ$92:AZ202),$F203-SUM($G203:AY203)),0)</f>
        <v>0</v>
      </c>
      <c r="BA203" s="203">
        <f>IF(AND(BA$2&gt;$D203,BA$2&lt;=EOMONTH($D203,MatCF)),MIN(BA$77-SUM(BA$92:BA202),$F203-SUM($G203:AZ203)),0)</f>
        <v>0</v>
      </c>
      <c r="BB203" s="203">
        <f>IF(AND(BB$2&gt;$D203,BB$2&lt;=EOMONTH($D203,MatCF)),MIN(BB$77-SUM(BB$92:BB202),$F203-SUM($G203:BA203)),0)</f>
        <v>0</v>
      </c>
      <c r="BC203" s="203">
        <f>IF(AND(BC$2&gt;$D203,BC$2&lt;=EOMONTH($D203,MatCF)),MIN(BC$77-SUM(BC$92:BC202),$F203-SUM($G203:BB203)),0)</f>
        <v>0</v>
      </c>
      <c r="BD203" s="203">
        <f>IF(AND(BD$2&gt;$D203,BD$2&lt;=EOMONTH($D203,MatCF)),MIN(BD$77-SUM(BD$92:BD202),$F203-SUM($G203:BC203)),0)</f>
        <v>0</v>
      </c>
      <c r="BE203" s="203">
        <f>IF(AND(BE$2&gt;$D203,BE$2&lt;=EOMONTH($D203,MatCF)),MIN(BE$77-SUM(BE$92:BE202),$F203-SUM($G203:BD203)),0)</f>
        <v>0</v>
      </c>
      <c r="BF203" s="203">
        <f>IF(AND(BF$2&gt;$D203,BF$2&lt;=EOMONTH($D203,MatCF)),MIN(BF$77-SUM(BF$92:BF202),$F203-SUM($G203:BE203)),0)</f>
        <v>0</v>
      </c>
      <c r="BG203" s="203">
        <f>IF(AND(BG$2&gt;$D203,BG$2&lt;=EOMONTH($D203,MatCF)),MIN(BG$77-SUM(BG$92:BG202),$F203-SUM($G203:BF203)),0)</f>
        <v>0</v>
      </c>
      <c r="BH203" s="203">
        <f>IF(AND(BH$2&gt;$D203,BH$2&lt;=EOMONTH($D203,MatCF)),MIN(BH$77-SUM(BH$92:BH202),$F203-SUM($G203:BG203)),0)</f>
        <v>0</v>
      </c>
      <c r="BI203" s="203">
        <f>IF(AND(BI$2&gt;$D203,BI$2&lt;=EOMONTH($D203,MatCF)),MIN(BI$77-SUM(BI$92:BI202),$F203-SUM($G203:BH203)),0)</f>
        <v>0</v>
      </c>
      <c r="BJ203" s="203">
        <f>IF(AND(BJ$2&gt;$D203,BJ$2&lt;=EOMONTH($D203,MatCF)),MIN(BJ$77-SUM(BJ$92:BJ202),$F203-SUM($G203:BI203)),0)</f>
        <v>0</v>
      </c>
      <c r="BK203" s="203">
        <f>IF(AND(BK$2&gt;$D203,BK$2&lt;=EOMONTH($D203,MatCF)),MIN(BK$77-SUM(BK$92:BK202),$F203-SUM($G203:BJ203)),0)</f>
        <v>0</v>
      </c>
      <c r="BL203" s="203">
        <f>IF(AND(BL$2&gt;$D203,BL$2&lt;=EOMONTH($D203,MatCF)),MIN(BL$77-SUM(BL$92:BL202),$F203-SUM($G203:BK203)),0)</f>
        <v>0</v>
      </c>
      <c r="BM203" s="203">
        <f>IF(AND(BM$2&gt;$D203,BM$2&lt;=EOMONTH($D203,MatCF)),MIN(BM$77-SUM(BM$92:BM202),$F203-SUM($G203:BL203)),0)</f>
        <v>0</v>
      </c>
      <c r="BN203" s="203">
        <f>IF(AND(BN$2&gt;$D203,BN$2&lt;=EOMONTH($D203,MatCF)),MIN(BN$77-SUM(BN$92:BN202),$F203-SUM($G203:BM203)),0)</f>
        <v>0</v>
      </c>
      <c r="BO203" s="203">
        <f>IF(AND(BO$2&gt;$D203,BO$2&lt;=EOMONTH($D203,MatCF)),MIN(BO$77-SUM(BO$92:BO202),$F203-SUM($G203:BN203)),0)</f>
        <v>0</v>
      </c>
      <c r="BP203" s="203">
        <f>IF(AND(BP$2&gt;$D203,BP$2&lt;=EOMONTH($D203,MatCF)),MIN(BP$77-SUM(BP$92:BP202),$F203-SUM($G203:BO203)),0)</f>
        <v>0</v>
      </c>
      <c r="BQ203" s="203">
        <f>IF(AND(BQ$2&gt;$D203,BQ$2&lt;=EOMONTH($D203,MatCF)),MIN(BQ$77-SUM(BQ$92:BQ202),$F203-SUM($G203:BP203)),0)</f>
        <v>0</v>
      </c>
      <c r="BR203" s="203">
        <f>IF(AND(BR$2&gt;$D203,BR$2&lt;=EOMONTH($D203,MatCF)),MIN(BR$77-SUM(BR$92:BR202),$F203-SUM($G203:BQ203)),0)</f>
        <v>0</v>
      </c>
      <c r="BS203" s="203">
        <f>IF(AND(BS$2&gt;$D203,BS$2&lt;=EOMONTH($D203,MatCF)),MIN(BS$77-SUM(BS$92:BS202),$F203-SUM($G203:BR203)),0)</f>
        <v>0</v>
      </c>
      <c r="BT203" s="203">
        <f>IF(AND(BT$2&gt;$D203,BT$2&lt;=EOMONTH($D203,MatCF)),MIN(BT$77-SUM(BT$92:BT202),$F203-SUM($G203:BS203)),0)</f>
        <v>0</v>
      </c>
      <c r="BU203" s="203">
        <f>IF(AND(BU$2&gt;$D203,BU$2&lt;=EOMONTH($D203,MatCF)),MIN(BU$77-SUM(BU$92:BU202),$F203-SUM($G203:BT203)),0)</f>
        <v>0</v>
      </c>
      <c r="BV203" s="203">
        <f>IF(AND(BV$2&gt;$D203,BV$2&lt;=EOMONTH($D203,MatCF)),MIN(BV$77-SUM(BV$92:BV202),$F203-SUM($G203:BU203)),0)</f>
        <v>0</v>
      </c>
      <c r="BW203" s="203">
        <f>IF(AND(BW$2&gt;$D203,BW$2&lt;=EOMONTH($D203,MatCF)),MIN(BW$77-SUM(BW$92:BW202),$F203-SUM($G203:BV203)),0)</f>
        <v>0</v>
      </c>
      <c r="BX203" s="203">
        <f>IF(AND(BX$2&gt;$D203,BX$2&lt;=EOMONTH($D203,MatCF)),MIN(BX$77-SUM(BX$92:BX202),$F203-SUM($G203:BW203)),0)</f>
        <v>0</v>
      </c>
      <c r="BY203" s="203">
        <f>IF(AND(BY$2&gt;$D203,BY$2&lt;=EOMONTH($D203,MatCF)),MIN(BY$77-SUM(BY$92:BY202),$F203-SUM($G203:BX203)),0)</f>
        <v>0</v>
      </c>
      <c r="BZ203" s="203">
        <f>IF(AND(BZ$2&gt;$D203,BZ$2&lt;=EOMONTH($D203,MatCF)),MIN(BZ$77-SUM(BZ$92:BZ202),$F203-SUM($G203:BY203)),0)</f>
        <v>0</v>
      </c>
      <c r="CA203" s="203">
        <f>IF(AND(CA$2&gt;$D203,CA$2&lt;=EOMONTH($D203,MatCF)),MIN(CA$77-SUM(CA$92:CA202),$F203-SUM($G203:BZ203)),0)</f>
        <v>0</v>
      </c>
      <c r="CB203" s="203">
        <f>IF(AND(CB$2&gt;$D203,CB$2&lt;=EOMONTH($D203,MatCF)),MIN(CB$77-SUM(CB$92:CB202),$F203-SUM($G203:CA203)),0)</f>
        <v>0</v>
      </c>
      <c r="CC203" s="203">
        <f>IF(AND(CC$2&gt;$D203,CC$2&lt;=EOMONTH($D203,MatCF)),MIN(CC$77-SUM(CC$92:CC202),$F203-SUM($G203:CB203)),0)</f>
        <v>0</v>
      </c>
      <c r="CD203" s="203">
        <f>IF(AND(CD$2&gt;$D203,CD$2&lt;=EOMONTH($D203,MatCF)),MIN(CD$77-SUM(CD$92:CD202),$F203-SUM($G203:CC203)),0)</f>
        <v>0</v>
      </c>
      <c r="CE203" s="203">
        <f>IF(AND(CE$2&gt;$D203,CE$2&lt;=EOMONTH($D203,MatCF)),MIN(CE$77-SUM(CE$92:CE202),$F203-SUM($G203:CD203)),0)</f>
        <v>0</v>
      </c>
      <c r="CF203" s="203">
        <f>IF(AND(CF$2&gt;$D203,CF$2&lt;=EOMONTH($D203,MatCF)),MIN(CF$77-SUM(CF$92:CF202),$F203-SUM($G203:CE203)),0)</f>
        <v>0</v>
      </c>
      <c r="CG203" s="203">
        <f>IF(AND(CG$2&gt;$D203,CG$2&lt;=EOMONTH($D203,MatCF)),MIN(CG$77-SUM(CG$92:CG202),$F203-SUM($G203:CF203)),0)</f>
        <v>0</v>
      </c>
      <c r="CH203" s="203">
        <f>IF(AND(CH$2&gt;$D203,CH$2&lt;=EOMONTH($D203,MatCF)),MIN(CH$77-SUM(CH$92:CH202),$F203-SUM($G203:CG203)),0)</f>
        <v>0</v>
      </c>
      <c r="CI203" s="203">
        <f>IF(AND(CI$2&gt;$D203,CI$2&lt;=EOMONTH($D203,MatCF)),MIN(CI$77-SUM(CI$92:CI202),$F203-SUM($G203:CH203)),0)</f>
        <v>0</v>
      </c>
      <c r="CJ203" s="203">
        <f>IF(AND(CJ$2&gt;$D203,CJ$2&lt;=EOMONTH($D203,MatCF)),MIN(CJ$77-SUM(CJ$92:CJ202),$F203-SUM($G203:CI203)),0)</f>
        <v>0</v>
      </c>
      <c r="CK203" s="203">
        <f>IF(AND(CK$2&gt;$D203,CK$2&lt;=EOMONTH($D203,MatCF)),MIN(CK$77-SUM(CK$92:CK202),$F203-SUM($G203:CJ203)),0)</f>
        <v>0</v>
      </c>
      <c r="CL203" s="203">
        <f>IF(AND(CL$2&gt;$D203,CL$2&lt;=EOMONTH($D203,MatCF)),MIN(CL$77-SUM(CL$92:CL202),$F203-SUM($G203:CK203)),0)</f>
        <v>0</v>
      </c>
      <c r="CM203" s="203">
        <f>IF(AND(CM$2&gt;$D203,CM$2&lt;=EOMONTH($D203,MatCF)),MIN(CM$77-SUM(CM$92:CM202),$F203-SUM($G203:CL203)),0)</f>
        <v>0</v>
      </c>
      <c r="CN203" s="203">
        <f>IF(AND(CN$2&gt;$D203,CN$2&lt;=EOMONTH($D203,MatCF)),MIN(CN$77-SUM(CN$92:CN202),$F203-SUM($G203:CM203)),0)</f>
        <v>0</v>
      </c>
      <c r="CO203" s="203">
        <f>IF(AND(CO$2&gt;$D203,CO$2&lt;=EOMONTH($D203,MatCF)),MIN(CO$77-SUM(CO$92:CO202),$F203-SUM($G203:CN203)),0)</f>
        <v>0</v>
      </c>
      <c r="CP203" s="203">
        <f>IF(AND(CP$2&gt;$D203,CP$2&lt;=EOMONTH($D203,MatCF)),MIN(CP$77-SUM(CP$92:CP202),$F203-SUM($G203:CO203)),0)</f>
        <v>0</v>
      </c>
      <c r="CQ203" s="203">
        <f>IF(AND(CQ$2&gt;$D203,CQ$2&lt;=EOMONTH($D203,MatCF)),MIN(CQ$77-SUM(CQ$92:CQ202),$F203-SUM($G203:CP203)),0)</f>
        <v>0</v>
      </c>
      <c r="CR203" s="203">
        <f>IF(AND(CR$2&gt;$D203,CR$2&lt;=EOMONTH($D203,MatCF)),MIN(CR$77-SUM(CR$92:CR202),$F203-SUM($G203:CQ203)),0)</f>
        <v>0</v>
      </c>
      <c r="CS203" s="203">
        <f>IF(AND(CS$2&gt;$D203,CS$2&lt;=EOMONTH($D203,MatCF)),MIN(CS$77-SUM(CS$92:CS202),$F203-SUM($G203:CR203)),0)</f>
        <v>0</v>
      </c>
      <c r="CT203" s="203">
        <f>IF(AND(CT$2&gt;$D203,CT$2&lt;=EOMONTH($D203,MatCF)),MIN(CT$77-SUM(CT$92:CT202),$F203-SUM($G203:CS203)),0)</f>
        <v>0</v>
      </c>
      <c r="CU203" s="203">
        <f>IF(AND(CU$2&gt;$D203,CU$2&lt;=EOMONTH($D203,MatCF)),MIN(CU$77-SUM(CU$92:CU202),$F203-SUM($G203:CT203)),0)</f>
        <v>0</v>
      </c>
      <c r="CV203" s="203">
        <f>IF(AND(CV$2&gt;$D203,CV$2&lt;=EOMONTH($D203,MatCF)),MIN(CV$77-SUM(CV$92:CV202),$F203-SUM($G203:CU203)),0)</f>
        <v>0</v>
      </c>
      <c r="CW203" s="203">
        <f>IF(AND(CW$2&gt;$D203,CW$2&lt;=EOMONTH($D203,MatCF)),MIN(CW$77-SUM(CW$92:CW202),$F203-SUM($G203:CV203)),0)</f>
        <v>0</v>
      </c>
      <c r="CX203" s="203">
        <f>IF(AND(CX$2&gt;$D203,CX$2&lt;=EOMONTH($D203,MatCF)),MIN(CX$77-SUM(CX$92:CX202),$F203-SUM($G203:CW203)),0)</f>
        <v>0</v>
      </c>
      <c r="CY203" s="203">
        <f>IF(AND(CY$2&gt;$D203,CY$2&lt;=EOMONTH($D203,MatCF)),MIN(CY$77-SUM(CY$92:CY202),$F203-SUM($G203:CX203)),0)</f>
        <v>0</v>
      </c>
      <c r="CZ203" s="203">
        <f>IF(AND(CZ$2&gt;$D203,CZ$2&lt;=EOMONTH($D203,MatCF)),MIN(CZ$77-SUM(CZ$92:CZ202),$F203-SUM($G203:CY203)),0)</f>
        <v>0</v>
      </c>
      <c r="DA203" s="203">
        <f>IF(AND(DA$2&gt;$D203,DA$2&lt;=EOMONTH($D203,MatCF)),MIN(DA$77-SUM(DA$92:DA202),$F203-SUM($G203:CZ203)),0)</f>
        <v>0</v>
      </c>
      <c r="DB203" s="203">
        <f>IF(AND(DB$2&gt;$D203,DB$2&lt;=EOMONTH($D203,MatCF)),MIN(DB$77-SUM(DB$92:DB202),$F203-SUM($G203:DA203)),0)</f>
        <v>0</v>
      </c>
      <c r="DC203" s="203">
        <f>IF(AND(DC$2&gt;$D203,DC$2&lt;=EOMONTH($D203,MatCF)),MIN(DC$77-SUM(DC$92:DC202),$F203-SUM($G203:DB203)),0)</f>
        <v>0</v>
      </c>
      <c r="DD203" s="203">
        <f>IF(AND(DD$2&gt;$D203,DD$2&lt;=EOMONTH($D203,MatCF)),MIN(DD$77-SUM(DD$92:DD202),$F203-SUM($G203:DC203)),0)</f>
        <v>0</v>
      </c>
      <c r="DE203" s="203">
        <f>IF(AND(DE$2&gt;$D203,DE$2&lt;=EOMONTH($D203,MatCF)),MIN(DE$77-SUM(DE$92:DE202),$F203-SUM($G203:DD203)),0)</f>
        <v>0</v>
      </c>
      <c r="DF203" s="203">
        <f>IF(AND(DF$2&gt;$D203,DF$2&lt;=EOMONTH($D203,MatCF)),MIN(DF$77-SUM(DF$92:DF202),$F203-SUM($G203:DE203)),0)</f>
        <v>0</v>
      </c>
      <c r="DG203" s="203">
        <f>IF(AND(DG$2&gt;$D203,DG$2&lt;=EOMONTH($D203,MatCF)),MIN(DG$77-SUM(DG$92:DG202),$F203-SUM($G203:DF203)),0)</f>
        <v>0</v>
      </c>
      <c r="DH203" s="203">
        <f>IF(AND(DH$2&gt;$D203,DH$2&lt;=EOMONTH($D203,MatCF)),MIN(DH$77-SUM(DH$92:DH202),$F203-SUM($G203:DG203)),0)</f>
        <v>0</v>
      </c>
      <c r="DI203" s="203">
        <f>IF(AND(DI$2&gt;$D203,DI$2&lt;=EOMONTH($D203,MatCF)),MIN(DI$77-SUM(DI$92:DI202),$F203-SUM($G203:DH203)),0)</f>
        <v>0</v>
      </c>
      <c r="DJ203" s="203">
        <f>IF(AND(DJ$2&gt;$D203,DJ$2&lt;=EOMONTH($D203,MatCF)),MIN(DJ$77-SUM(DJ$92:DJ202),$F203-SUM($G203:DI203)),0)</f>
        <v>0</v>
      </c>
      <c r="DK203" s="203">
        <f>IF(AND(DK$2&gt;$D203,DK$2&lt;=EOMONTH($D203,MatCF)),MIN(DK$77-SUM(DK$92:DK202),$F203-SUM($G203:DJ203)),0)</f>
        <v>0</v>
      </c>
      <c r="DL203" s="203">
        <f>IF(AND(DL$2&gt;$D203,DL$2&lt;=EOMONTH($D203,MatCF)),MIN(DL$77-SUM(DL$92:DL202),$F203-SUM($G203:DK203)),0)</f>
        <v>0</v>
      </c>
      <c r="DM203" s="203">
        <f>IF(AND(DM$2&gt;$D203,DM$2&lt;=EOMONTH($D203,MatCF)),MIN(DM$77-SUM(DM$92:DM202),$F203-SUM($G203:DL203)),0)</f>
        <v>0</v>
      </c>
      <c r="DN203" s="203">
        <f>IF(AND(DN$2&gt;$D203,DN$2&lt;=EOMONTH($D203,MatCF)),MIN(DN$77-SUM(DN$92:DN202),$F203-SUM($G203:DM203)),0)</f>
        <v>0</v>
      </c>
      <c r="DO203" s="203">
        <f ca="1">IF(AND(DO$2&gt;$D203,DO$2&lt;=EOMONTH($D203,MatCF)),MIN(DO$77-SUM(DO$92:DO202),$F203-SUM($G203:DN203)),0)</f>
        <v>0</v>
      </c>
      <c r="DP203" s="203">
        <f ca="1">IF(AND(DP$2&gt;$D203,DP$2&lt;=EOMONTH($D203,MatCF)),MIN(DP$77-SUM(DP$92:DP202),$F203-SUM($G203:DO203)),0)</f>
        <v>0</v>
      </c>
      <c r="DQ203" s="203">
        <f ca="1">IF(AND(DQ$2&gt;$D203,DQ$2&lt;=EOMONTH($D203,MatCF)),MIN(DQ$77-SUM(DQ$92:DQ202),$F203-SUM($G203:DP203)),0)</f>
        <v>0</v>
      </c>
      <c r="DR203" s="203">
        <f ca="1">IF(AND(DR$2&gt;$D203,DR$2&lt;=EOMONTH($D203,MatCF)),MIN(DR$77-SUM(DR$92:DR202),$F203-SUM($G203:DQ203)),0)</f>
        <v>0</v>
      </c>
      <c r="DS203" s="203">
        <f ca="1">IF(AND(DS$2&gt;$D203,DS$2&lt;=EOMONTH($D203,MatCF)),MIN(DS$77-SUM(DS$92:DS202),$F203-SUM($G203:DR203)),0)</f>
        <v>0</v>
      </c>
    </row>
    <row r="204" spans="1:123" ht="12.5" x14ac:dyDescent="0.25">
      <c r="A204" s="171">
        <f t="shared" si="682"/>
        <v>112</v>
      </c>
      <c r="B204" s="171"/>
      <c r="C204" s="171"/>
      <c r="D204" s="226">
        <v>54148</v>
      </c>
      <c r="E204" s="171"/>
      <c r="F204" s="203">
        <f ca="1"/>
        <v>0</v>
      </c>
      <c r="G204" s="171"/>
      <c r="H204" s="203">
        <f>IF(AND(H$2&gt;$D204,H$2&lt;=EOMONTH($D204,MatCF)),MIN(H$77-SUM(H$92:H203),$F204-SUM(G204:$G204)),0)</f>
        <v>0</v>
      </c>
      <c r="I204" s="203">
        <f>IF(AND(I$2&gt;$D204,I$2&lt;=EOMONTH($D204,MatCF)),MIN(I$77-SUM(I$92:I203),$F204-SUM($G204:H204)),0)</f>
        <v>0</v>
      </c>
      <c r="J204" s="203">
        <f>IF(AND(J$2&gt;$D204,J$2&lt;=EOMONTH($D204,MatCF)),MIN(J$77-SUM(J$92:J203),$F204-SUM($G204:I204)),0)</f>
        <v>0</v>
      </c>
      <c r="K204" s="203">
        <f>IF(AND(K$2&gt;$D204,K$2&lt;=EOMONTH($D204,MatCF)),MIN(K$77-SUM(K$92:K203),$F204-SUM($G204:J204)),0)</f>
        <v>0</v>
      </c>
      <c r="L204" s="203">
        <f>IF(AND(L$2&gt;$D204,L$2&lt;=EOMONTH($D204,MatCF)),MIN(L$77-SUM(L$92:L203),$F204-SUM($G204:K204)),0)</f>
        <v>0</v>
      </c>
      <c r="M204" s="203">
        <f>IF(AND(M$2&gt;$D204,M$2&lt;=EOMONTH($D204,MatCF)),MIN(M$77-SUM(M$92:M203),$F204-SUM($G204:L204)),0)</f>
        <v>0</v>
      </c>
      <c r="N204" s="203">
        <f>IF(AND(N$2&gt;$D204,N$2&lt;=EOMONTH($D204,MatCF)),MIN(N$77-SUM(N$92:N203),$F204-SUM($G204:M204)),0)</f>
        <v>0</v>
      </c>
      <c r="O204" s="203">
        <f>IF(AND(O$2&gt;$D204,O$2&lt;=EOMONTH($D204,MatCF)),MIN(O$77-SUM(O$92:O203),$F204-SUM($G204:N204)),0)</f>
        <v>0</v>
      </c>
      <c r="P204" s="203">
        <f>IF(AND(P$2&gt;$D204,P$2&lt;=EOMONTH($D204,MatCF)),MIN(P$77-SUM(P$92:P203),$F204-SUM($G204:O204)),0)</f>
        <v>0</v>
      </c>
      <c r="Q204" s="203">
        <f>IF(AND(Q$2&gt;$D204,Q$2&lt;=EOMONTH($D204,MatCF)),MIN(Q$77-SUM(Q$92:Q203),$F204-SUM($G204:P204)),0)</f>
        <v>0</v>
      </c>
      <c r="R204" s="203">
        <f>IF(AND(R$2&gt;$D204,R$2&lt;=EOMONTH($D204,MatCF)),MIN(R$77-SUM(R$92:R203),$F204-SUM($G204:Q204)),0)</f>
        <v>0</v>
      </c>
      <c r="S204" s="203">
        <f>IF(AND(S$2&gt;$D204,S$2&lt;=EOMONTH($D204,MatCF)),MIN(S$77-SUM(S$92:S203),$F204-SUM($G204:R204)),0)</f>
        <v>0</v>
      </c>
      <c r="T204" s="203">
        <f>IF(AND(T$2&gt;$D204,T$2&lt;=EOMONTH($D204,MatCF)),MIN(T$77-SUM(T$92:T203),$F204-SUM($G204:S204)),0)</f>
        <v>0</v>
      </c>
      <c r="U204" s="203">
        <f>IF(AND(U$2&gt;$D204,U$2&lt;=EOMONTH($D204,MatCF)),MIN(U$77-SUM(U$92:U203),$F204-SUM($G204:T204)),0)</f>
        <v>0</v>
      </c>
      <c r="V204" s="203">
        <f>IF(AND(V$2&gt;$D204,V$2&lt;=EOMONTH($D204,MatCF)),MIN(V$77-SUM(V$92:V203),$F204-SUM($G204:U204)),0)</f>
        <v>0</v>
      </c>
      <c r="W204" s="203">
        <f>IF(AND(W$2&gt;$D204,W$2&lt;=EOMONTH($D204,MatCF)),MIN(W$77-SUM(W$92:W203),$F204-SUM($G204:V204)),0)</f>
        <v>0</v>
      </c>
      <c r="X204" s="203">
        <f>IF(AND(X$2&gt;$D204,X$2&lt;=EOMONTH($D204,MatCF)),MIN(X$77-SUM(X$92:X203),$F204-SUM($G204:W204)),0)</f>
        <v>0</v>
      </c>
      <c r="Y204" s="203">
        <f>IF(AND(Y$2&gt;$D204,Y$2&lt;=EOMONTH($D204,MatCF)),MIN(Y$77-SUM(Y$92:Y203),$F204-SUM($G204:X204)),0)</f>
        <v>0</v>
      </c>
      <c r="Z204" s="203">
        <f>IF(AND(Z$2&gt;$D204,Z$2&lt;=EOMONTH($D204,MatCF)),MIN(Z$77-SUM(Z$92:Z203),$F204-SUM($G204:Y204)),0)</f>
        <v>0</v>
      </c>
      <c r="AA204" s="203">
        <f>IF(AND(AA$2&gt;$D204,AA$2&lt;=EOMONTH($D204,MatCF)),MIN(AA$77-SUM(AA$92:AA203),$F204-SUM($G204:Z204)),0)</f>
        <v>0</v>
      </c>
      <c r="AB204" s="203">
        <f>IF(AND(AB$2&gt;$D204,AB$2&lt;=EOMONTH($D204,MatCF)),MIN(AB$77-SUM(AB$92:AB203),$F204-SUM($G204:AA204)),0)</f>
        <v>0</v>
      </c>
      <c r="AC204" s="203">
        <f>IF(AND(AC$2&gt;$D204,AC$2&lt;=EOMONTH($D204,MatCF)),MIN(AC$77-SUM(AC$92:AC203),$F204-SUM($G204:AB204)),0)</f>
        <v>0</v>
      </c>
      <c r="AD204" s="203">
        <f>IF(AND(AD$2&gt;$D204,AD$2&lt;=EOMONTH($D204,MatCF)),MIN(AD$77-SUM(AD$92:AD203),$F204-SUM($G204:AC204)),0)</f>
        <v>0</v>
      </c>
      <c r="AE204" s="203">
        <f>IF(AND(AE$2&gt;$D204,AE$2&lt;=EOMONTH($D204,MatCF)),MIN(AE$77-SUM(AE$92:AE203),$F204-SUM($G204:AD204)),0)</f>
        <v>0</v>
      </c>
      <c r="AF204" s="203">
        <f>IF(AND(AF$2&gt;$D204,AF$2&lt;=EOMONTH($D204,MatCF)),MIN(AF$77-SUM(AF$92:AF203),$F204-SUM($G204:AE204)),0)</f>
        <v>0</v>
      </c>
      <c r="AG204" s="203">
        <f>IF(AND(AG$2&gt;$D204,AG$2&lt;=EOMONTH($D204,MatCF)),MIN(AG$77-SUM(AG$92:AG203),$F204-SUM($G204:AF204)),0)</f>
        <v>0</v>
      </c>
      <c r="AH204" s="203">
        <f>IF(AND(AH$2&gt;$D204,AH$2&lt;=EOMONTH($D204,MatCF)),MIN(AH$77-SUM(AH$92:AH203),$F204-SUM($G204:AG204)),0)</f>
        <v>0</v>
      </c>
      <c r="AI204" s="203">
        <f>IF(AND(AI$2&gt;$D204,AI$2&lt;=EOMONTH($D204,MatCF)),MIN(AI$77-SUM(AI$92:AI203),$F204-SUM($G204:AH204)),0)</f>
        <v>0</v>
      </c>
      <c r="AJ204" s="203">
        <f>IF(AND(AJ$2&gt;$D204,AJ$2&lt;=EOMONTH($D204,MatCF)),MIN(AJ$77-SUM(AJ$92:AJ203),$F204-SUM($G204:AI204)),0)</f>
        <v>0</v>
      </c>
      <c r="AK204" s="203">
        <f>IF(AND(AK$2&gt;$D204,AK$2&lt;=EOMONTH($D204,MatCF)),MIN(AK$77-SUM(AK$92:AK203),$F204-SUM($G204:AJ204)),0)</f>
        <v>0</v>
      </c>
      <c r="AL204" s="203">
        <f>IF(AND(AL$2&gt;$D204,AL$2&lt;=EOMONTH($D204,MatCF)),MIN(AL$77-SUM(AL$92:AL203),$F204-SUM($G204:AK204)),0)</f>
        <v>0</v>
      </c>
      <c r="AM204" s="203">
        <f>IF(AND(AM$2&gt;$D204,AM$2&lt;=EOMONTH($D204,MatCF)),MIN(AM$77-SUM(AM$92:AM203),$F204-SUM($G204:AL204)),0)</f>
        <v>0</v>
      </c>
      <c r="AN204" s="203">
        <f>IF(AND(AN$2&gt;$D204,AN$2&lt;=EOMONTH($D204,MatCF)),MIN(AN$77-SUM(AN$92:AN203),$F204-SUM($G204:AM204)),0)</f>
        <v>0</v>
      </c>
      <c r="AO204" s="203">
        <f>IF(AND(AO$2&gt;$D204,AO$2&lt;=EOMONTH($D204,MatCF)),MIN(AO$77-SUM(AO$92:AO203),$F204-SUM($G204:AN204)),0)</f>
        <v>0</v>
      </c>
      <c r="AP204" s="203">
        <f>IF(AND(AP$2&gt;$D204,AP$2&lt;=EOMONTH($D204,MatCF)),MIN(AP$77-SUM(AP$92:AP203),$F204-SUM($G204:AO204)),0)</f>
        <v>0</v>
      </c>
      <c r="AQ204" s="203">
        <f>IF(AND(AQ$2&gt;$D204,AQ$2&lt;=EOMONTH($D204,MatCF)),MIN(AQ$77-SUM(AQ$92:AQ203),$F204-SUM($G204:AP204)),0)</f>
        <v>0</v>
      </c>
      <c r="AR204" s="203">
        <f>IF(AND(AR$2&gt;$D204,AR$2&lt;=EOMONTH($D204,MatCF)),MIN(AR$77-SUM(AR$92:AR203),$F204-SUM($G204:AQ204)),0)</f>
        <v>0</v>
      </c>
      <c r="AS204" s="203">
        <f>IF(AND(AS$2&gt;$D204,AS$2&lt;=EOMONTH($D204,MatCF)),MIN(AS$77-SUM(AS$92:AS203),$F204-SUM($G204:AR204)),0)</f>
        <v>0</v>
      </c>
      <c r="AT204" s="203">
        <f>IF(AND(AT$2&gt;$D204,AT$2&lt;=EOMONTH($D204,MatCF)),MIN(AT$77-SUM(AT$92:AT203),$F204-SUM($G204:AS204)),0)</f>
        <v>0</v>
      </c>
      <c r="AU204" s="203">
        <f>IF(AND(AU$2&gt;$D204,AU$2&lt;=EOMONTH($D204,MatCF)),MIN(AU$77-SUM(AU$92:AU203),$F204-SUM($G204:AT204)),0)</f>
        <v>0</v>
      </c>
      <c r="AV204" s="203">
        <f>IF(AND(AV$2&gt;$D204,AV$2&lt;=EOMONTH($D204,MatCF)),MIN(AV$77-SUM(AV$92:AV203),$F204-SUM($G204:AU204)),0)</f>
        <v>0</v>
      </c>
      <c r="AW204" s="203">
        <f>IF(AND(AW$2&gt;$D204,AW$2&lt;=EOMONTH($D204,MatCF)),MIN(AW$77-SUM(AW$92:AW203),$F204-SUM($G204:AV204)),0)</f>
        <v>0</v>
      </c>
      <c r="AX204" s="203">
        <f>IF(AND(AX$2&gt;$D204,AX$2&lt;=EOMONTH($D204,MatCF)),MIN(AX$77-SUM(AX$92:AX203),$F204-SUM($G204:AW204)),0)</f>
        <v>0</v>
      </c>
      <c r="AY204" s="203">
        <f>IF(AND(AY$2&gt;$D204,AY$2&lt;=EOMONTH($D204,MatCF)),MIN(AY$77-SUM(AY$92:AY203),$F204-SUM($G204:AX204)),0)</f>
        <v>0</v>
      </c>
      <c r="AZ204" s="203">
        <f>IF(AND(AZ$2&gt;$D204,AZ$2&lt;=EOMONTH($D204,MatCF)),MIN(AZ$77-SUM(AZ$92:AZ203),$F204-SUM($G204:AY204)),0)</f>
        <v>0</v>
      </c>
      <c r="BA204" s="203">
        <f>IF(AND(BA$2&gt;$D204,BA$2&lt;=EOMONTH($D204,MatCF)),MIN(BA$77-SUM(BA$92:BA203),$F204-SUM($G204:AZ204)),0)</f>
        <v>0</v>
      </c>
      <c r="BB204" s="203">
        <f>IF(AND(BB$2&gt;$D204,BB$2&lt;=EOMONTH($D204,MatCF)),MIN(BB$77-SUM(BB$92:BB203),$F204-SUM($G204:BA204)),0)</f>
        <v>0</v>
      </c>
      <c r="BC204" s="203">
        <f>IF(AND(BC$2&gt;$D204,BC$2&lt;=EOMONTH($D204,MatCF)),MIN(BC$77-SUM(BC$92:BC203),$F204-SUM($G204:BB204)),0)</f>
        <v>0</v>
      </c>
      <c r="BD204" s="203">
        <f>IF(AND(BD$2&gt;$D204,BD$2&lt;=EOMONTH($D204,MatCF)),MIN(BD$77-SUM(BD$92:BD203),$F204-SUM($G204:BC204)),0)</f>
        <v>0</v>
      </c>
      <c r="BE204" s="203">
        <f>IF(AND(BE$2&gt;$D204,BE$2&lt;=EOMONTH($D204,MatCF)),MIN(BE$77-SUM(BE$92:BE203),$F204-SUM($G204:BD204)),0)</f>
        <v>0</v>
      </c>
      <c r="BF204" s="203">
        <f>IF(AND(BF$2&gt;$D204,BF$2&lt;=EOMONTH($D204,MatCF)),MIN(BF$77-SUM(BF$92:BF203),$F204-SUM($G204:BE204)),0)</f>
        <v>0</v>
      </c>
      <c r="BG204" s="203">
        <f>IF(AND(BG$2&gt;$D204,BG$2&lt;=EOMONTH($D204,MatCF)),MIN(BG$77-SUM(BG$92:BG203),$F204-SUM($G204:BF204)),0)</f>
        <v>0</v>
      </c>
      <c r="BH204" s="203">
        <f>IF(AND(BH$2&gt;$D204,BH$2&lt;=EOMONTH($D204,MatCF)),MIN(BH$77-SUM(BH$92:BH203),$F204-SUM($G204:BG204)),0)</f>
        <v>0</v>
      </c>
      <c r="BI204" s="203">
        <f>IF(AND(BI$2&gt;$D204,BI$2&lt;=EOMONTH($D204,MatCF)),MIN(BI$77-SUM(BI$92:BI203),$F204-SUM($G204:BH204)),0)</f>
        <v>0</v>
      </c>
      <c r="BJ204" s="203">
        <f>IF(AND(BJ$2&gt;$D204,BJ$2&lt;=EOMONTH($D204,MatCF)),MIN(BJ$77-SUM(BJ$92:BJ203),$F204-SUM($G204:BI204)),0)</f>
        <v>0</v>
      </c>
      <c r="BK204" s="203">
        <f>IF(AND(BK$2&gt;$D204,BK$2&lt;=EOMONTH($D204,MatCF)),MIN(BK$77-SUM(BK$92:BK203),$F204-SUM($G204:BJ204)),0)</f>
        <v>0</v>
      </c>
      <c r="BL204" s="203">
        <f>IF(AND(BL$2&gt;$D204,BL$2&lt;=EOMONTH($D204,MatCF)),MIN(BL$77-SUM(BL$92:BL203),$F204-SUM($G204:BK204)),0)</f>
        <v>0</v>
      </c>
      <c r="BM204" s="203">
        <f>IF(AND(BM$2&gt;$D204,BM$2&lt;=EOMONTH($D204,MatCF)),MIN(BM$77-SUM(BM$92:BM203),$F204-SUM($G204:BL204)),0)</f>
        <v>0</v>
      </c>
      <c r="BN204" s="203">
        <f>IF(AND(BN$2&gt;$D204,BN$2&lt;=EOMONTH($D204,MatCF)),MIN(BN$77-SUM(BN$92:BN203),$F204-SUM($G204:BM204)),0)</f>
        <v>0</v>
      </c>
      <c r="BO204" s="203">
        <f>IF(AND(BO$2&gt;$D204,BO$2&lt;=EOMONTH($D204,MatCF)),MIN(BO$77-SUM(BO$92:BO203),$F204-SUM($G204:BN204)),0)</f>
        <v>0</v>
      </c>
      <c r="BP204" s="203">
        <f>IF(AND(BP$2&gt;$D204,BP$2&lt;=EOMONTH($D204,MatCF)),MIN(BP$77-SUM(BP$92:BP203),$F204-SUM($G204:BO204)),0)</f>
        <v>0</v>
      </c>
      <c r="BQ204" s="203">
        <f>IF(AND(BQ$2&gt;$D204,BQ$2&lt;=EOMONTH($D204,MatCF)),MIN(BQ$77-SUM(BQ$92:BQ203),$F204-SUM($G204:BP204)),0)</f>
        <v>0</v>
      </c>
      <c r="BR204" s="203">
        <f>IF(AND(BR$2&gt;$D204,BR$2&lt;=EOMONTH($D204,MatCF)),MIN(BR$77-SUM(BR$92:BR203),$F204-SUM($G204:BQ204)),0)</f>
        <v>0</v>
      </c>
      <c r="BS204" s="203">
        <f>IF(AND(BS$2&gt;$D204,BS$2&lt;=EOMONTH($D204,MatCF)),MIN(BS$77-SUM(BS$92:BS203),$F204-SUM($G204:BR204)),0)</f>
        <v>0</v>
      </c>
      <c r="BT204" s="203">
        <f>IF(AND(BT$2&gt;$D204,BT$2&lt;=EOMONTH($D204,MatCF)),MIN(BT$77-SUM(BT$92:BT203),$F204-SUM($G204:BS204)),0)</f>
        <v>0</v>
      </c>
      <c r="BU204" s="203">
        <f>IF(AND(BU$2&gt;$D204,BU$2&lt;=EOMONTH($D204,MatCF)),MIN(BU$77-SUM(BU$92:BU203),$F204-SUM($G204:BT204)),0)</f>
        <v>0</v>
      </c>
      <c r="BV204" s="203">
        <f>IF(AND(BV$2&gt;$D204,BV$2&lt;=EOMONTH($D204,MatCF)),MIN(BV$77-SUM(BV$92:BV203),$F204-SUM($G204:BU204)),0)</f>
        <v>0</v>
      </c>
      <c r="BW204" s="203">
        <f>IF(AND(BW$2&gt;$D204,BW$2&lt;=EOMONTH($D204,MatCF)),MIN(BW$77-SUM(BW$92:BW203),$F204-SUM($G204:BV204)),0)</f>
        <v>0</v>
      </c>
      <c r="BX204" s="203">
        <f>IF(AND(BX$2&gt;$D204,BX$2&lt;=EOMONTH($D204,MatCF)),MIN(BX$77-SUM(BX$92:BX203),$F204-SUM($G204:BW204)),0)</f>
        <v>0</v>
      </c>
      <c r="BY204" s="203">
        <f>IF(AND(BY$2&gt;$D204,BY$2&lt;=EOMONTH($D204,MatCF)),MIN(BY$77-SUM(BY$92:BY203),$F204-SUM($G204:BX204)),0)</f>
        <v>0</v>
      </c>
      <c r="BZ204" s="203">
        <f>IF(AND(BZ$2&gt;$D204,BZ$2&lt;=EOMONTH($D204,MatCF)),MIN(BZ$77-SUM(BZ$92:BZ203),$F204-SUM($G204:BY204)),0)</f>
        <v>0</v>
      </c>
      <c r="CA204" s="203">
        <f>IF(AND(CA$2&gt;$D204,CA$2&lt;=EOMONTH($D204,MatCF)),MIN(CA$77-SUM(CA$92:CA203),$F204-SUM($G204:BZ204)),0)</f>
        <v>0</v>
      </c>
      <c r="CB204" s="203">
        <f>IF(AND(CB$2&gt;$D204,CB$2&lt;=EOMONTH($D204,MatCF)),MIN(CB$77-SUM(CB$92:CB203),$F204-SUM($G204:CA204)),0)</f>
        <v>0</v>
      </c>
      <c r="CC204" s="203">
        <f>IF(AND(CC$2&gt;$D204,CC$2&lt;=EOMONTH($D204,MatCF)),MIN(CC$77-SUM(CC$92:CC203),$F204-SUM($G204:CB204)),0)</f>
        <v>0</v>
      </c>
      <c r="CD204" s="203">
        <f>IF(AND(CD$2&gt;$D204,CD$2&lt;=EOMONTH($D204,MatCF)),MIN(CD$77-SUM(CD$92:CD203),$F204-SUM($G204:CC204)),0)</f>
        <v>0</v>
      </c>
      <c r="CE204" s="203">
        <f>IF(AND(CE$2&gt;$D204,CE$2&lt;=EOMONTH($D204,MatCF)),MIN(CE$77-SUM(CE$92:CE203),$F204-SUM($G204:CD204)),0)</f>
        <v>0</v>
      </c>
      <c r="CF204" s="203">
        <f>IF(AND(CF$2&gt;$D204,CF$2&lt;=EOMONTH($D204,MatCF)),MIN(CF$77-SUM(CF$92:CF203),$F204-SUM($G204:CE204)),0)</f>
        <v>0</v>
      </c>
      <c r="CG204" s="203">
        <f>IF(AND(CG$2&gt;$D204,CG$2&lt;=EOMONTH($D204,MatCF)),MIN(CG$77-SUM(CG$92:CG203),$F204-SUM($G204:CF204)),0)</f>
        <v>0</v>
      </c>
      <c r="CH204" s="203">
        <f>IF(AND(CH$2&gt;$D204,CH$2&lt;=EOMONTH($D204,MatCF)),MIN(CH$77-SUM(CH$92:CH203),$F204-SUM($G204:CG204)),0)</f>
        <v>0</v>
      </c>
      <c r="CI204" s="203">
        <f>IF(AND(CI$2&gt;$D204,CI$2&lt;=EOMONTH($D204,MatCF)),MIN(CI$77-SUM(CI$92:CI203),$F204-SUM($G204:CH204)),0)</f>
        <v>0</v>
      </c>
      <c r="CJ204" s="203">
        <f>IF(AND(CJ$2&gt;$D204,CJ$2&lt;=EOMONTH($D204,MatCF)),MIN(CJ$77-SUM(CJ$92:CJ203),$F204-SUM($G204:CI204)),0)</f>
        <v>0</v>
      </c>
      <c r="CK204" s="203">
        <f>IF(AND(CK$2&gt;$D204,CK$2&lt;=EOMONTH($D204,MatCF)),MIN(CK$77-SUM(CK$92:CK203),$F204-SUM($G204:CJ204)),0)</f>
        <v>0</v>
      </c>
      <c r="CL204" s="203">
        <f>IF(AND(CL$2&gt;$D204,CL$2&lt;=EOMONTH($D204,MatCF)),MIN(CL$77-SUM(CL$92:CL203),$F204-SUM($G204:CK204)),0)</f>
        <v>0</v>
      </c>
      <c r="CM204" s="203">
        <f>IF(AND(CM$2&gt;$D204,CM$2&lt;=EOMONTH($D204,MatCF)),MIN(CM$77-SUM(CM$92:CM203),$F204-SUM($G204:CL204)),0)</f>
        <v>0</v>
      </c>
      <c r="CN204" s="203">
        <f>IF(AND(CN$2&gt;$D204,CN$2&lt;=EOMONTH($D204,MatCF)),MIN(CN$77-SUM(CN$92:CN203),$F204-SUM($G204:CM204)),0)</f>
        <v>0</v>
      </c>
      <c r="CO204" s="203">
        <f>IF(AND(CO$2&gt;$D204,CO$2&lt;=EOMONTH($D204,MatCF)),MIN(CO$77-SUM(CO$92:CO203),$F204-SUM($G204:CN204)),0)</f>
        <v>0</v>
      </c>
      <c r="CP204" s="203">
        <f>IF(AND(CP$2&gt;$D204,CP$2&lt;=EOMONTH($D204,MatCF)),MIN(CP$77-SUM(CP$92:CP203),$F204-SUM($G204:CO204)),0)</f>
        <v>0</v>
      </c>
      <c r="CQ204" s="203">
        <f>IF(AND(CQ$2&gt;$D204,CQ$2&lt;=EOMONTH($D204,MatCF)),MIN(CQ$77-SUM(CQ$92:CQ203),$F204-SUM($G204:CP204)),0)</f>
        <v>0</v>
      </c>
      <c r="CR204" s="203">
        <f>IF(AND(CR$2&gt;$D204,CR$2&lt;=EOMONTH($D204,MatCF)),MIN(CR$77-SUM(CR$92:CR203),$F204-SUM($G204:CQ204)),0)</f>
        <v>0</v>
      </c>
      <c r="CS204" s="203">
        <f>IF(AND(CS$2&gt;$D204,CS$2&lt;=EOMONTH($D204,MatCF)),MIN(CS$77-SUM(CS$92:CS203),$F204-SUM($G204:CR204)),0)</f>
        <v>0</v>
      </c>
      <c r="CT204" s="203">
        <f>IF(AND(CT$2&gt;$D204,CT$2&lt;=EOMONTH($D204,MatCF)),MIN(CT$77-SUM(CT$92:CT203),$F204-SUM($G204:CS204)),0)</f>
        <v>0</v>
      </c>
      <c r="CU204" s="203">
        <f>IF(AND(CU$2&gt;$D204,CU$2&lt;=EOMONTH($D204,MatCF)),MIN(CU$77-SUM(CU$92:CU203),$F204-SUM($G204:CT204)),0)</f>
        <v>0</v>
      </c>
      <c r="CV204" s="203">
        <f>IF(AND(CV$2&gt;$D204,CV$2&lt;=EOMONTH($D204,MatCF)),MIN(CV$77-SUM(CV$92:CV203),$F204-SUM($G204:CU204)),0)</f>
        <v>0</v>
      </c>
      <c r="CW204" s="203">
        <f>IF(AND(CW$2&gt;$D204,CW$2&lt;=EOMONTH($D204,MatCF)),MIN(CW$77-SUM(CW$92:CW203),$F204-SUM($G204:CV204)),0)</f>
        <v>0</v>
      </c>
      <c r="CX204" s="203">
        <f>IF(AND(CX$2&gt;$D204,CX$2&lt;=EOMONTH($D204,MatCF)),MIN(CX$77-SUM(CX$92:CX203),$F204-SUM($G204:CW204)),0)</f>
        <v>0</v>
      </c>
      <c r="CY204" s="203">
        <f>IF(AND(CY$2&gt;$D204,CY$2&lt;=EOMONTH($D204,MatCF)),MIN(CY$77-SUM(CY$92:CY203),$F204-SUM($G204:CX204)),0)</f>
        <v>0</v>
      </c>
      <c r="CZ204" s="203">
        <f>IF(AND(CZ$2&gt;$D204,CZ$2&lt;=EOMONTH($D204,MatCF)),MIN(CZ$77-SUM(CZ$92:CZ203),$F204-SUM($G204:CY204)),0)</f>
        <v>0</v>
      </c>
      <c r="DA204" s="203">
        <f>IF(AND(DA$2&gt;$D204,DA$2&lt;=EOMONTH($D204,MatCF)),MIN(DA$77-SUM(DA$92:DA203),$F204-SUM($G204:CZ204)),0)</f>
        <v>0</v>
      </c>
      <c r="DB204" s="203">
        <f>IF(AND(DB$2&gt;$D204,DB$2&lt;=EOMONTH($D204,MatCF)),MIN(DB$77-SUM(DB$92:DB203),$F204-SUM($G204:DA204)),0)</f>
        <v>0</v>
      </c>
      <c r="DC204" s="203">
        <f>IF(AND(DC$2&gt;$D204,DC$2&lt;=EOMONTH($D204,MatCF)),MIN(DC$77-SUM(DC$92:DC203),$F204-SUM($G204:DB204)),0)</f>
        <v>0</v>
      </c>
      <c r="DD204" s="203">
        <f>IF(AND(DD$2&gt;$D204,DD$2&lt;=EOMONTH($D204,MatCF)),MIN(DD$77-SUM(DD$92:DD203),$F204-SUM($G204:DC204)),0)</f>
        <v>0</v>
      </c>
      <c r="DE204" s="203">
        <f>IF(AND(DE$2&gt;$D204,DE$2&lt;=EOMONTH($D204,MatCF)),MIN(DE$77-SUM(DE$92:DE203),$F204-SUM($G204:DD204)),0)</f>
        <v>0</v>
      </c>
      <c r="DF204" s="203">
        <f>IF(AND(DF$2&gt;$D204,DF$2&lt;=EOMONTH($D204,MatCF)),MIN(DF$77-SUM(DF$92:DF203),$F204-SUM($G204:DE204)),0)</f>
        <v>0</v>
      </c>
      <c r="DG204" s="203">
        <f>IF(AND(DG$2&gt;$D204,DG$2&lt;=EOMONTH($D204,MatCF)),MIN(DG$77-SUM(DG$92:DG203),$F204-SUM($G204:DF204)),0)</f>
        <v>0</v>
      </c>
      <c r="DH204" s="203">
        <f>IF(AND(DH$2&gt;$D204,DH$2&lt;=EOMONTH($D204,MatCF)),MIN(DH$77-SUM(DH$92:DH203),$F204-SUM($G204:DG204)),0)</f>
        <v>0</v>
      </c>
      <c r="DI204" s="203">
        <f>IF(AND(DI$2&gt;$D204,DI$2&lt;=EOMONTH($D204,MatCF)),MIN(DI$77-SUM(DI$92:DI203),$F204-SUM($G204:DH204)),0)</f>
        <v>0</v>
      </c>
      <c r="DJ204" s="203">
        <f>IF(AND(DJ$2&gt;$D204,DJ$2&lt;=EOMONTH($D204,MatCF)),MIN(DJ$77-SUM(DJ$92:DJ203),$F204-SUM($G204:DI204)),0)</f>
        <v>0</v>
      </c>
      <c r="DK204" s="203">
        <f>IF(AND(DK$2&gt;$D204,DK$2&lt;=EOMONTH($D204,MatCF)),MIN(DK$77-SUM(DK$92:DK203),$F204-SUM($G204:DJ204)),0)</f>
        <v>0</v>
      </c>
      <c r="DL204" s="203">
        <f>IF(AND(DL$2&gt;$D204,DL$2&lt;=EOMONTH($D204,MatCF)),MIN(DL$77-SUM(DL$92:DL203),$F204-SUM($G204:DK204)),0)</f>
        <v>0</v>
      </c>
      <c r="DM204" s="203">
        <f>IF(AND(DM$2&gt;$D204,DM$2&lt;=EOMONTH($D204,MatCF)),MIN(DM$77-SUM(DM$92:DM203),$F204-SUM($G204:DL204)),0)</f>
        <v>0</v>
      </c>
      <c r="DN204" s="203">
        <f>IF(AND(DN$2&gt;$D204,DN$2&lt;=EOMONTH($D204,MatCF)),MIN(DN$77-SUM(DN$92:DN203),$F204-SUM($G204:DM204)),0)</f>
        <v>0</v>
      </c>
      <c r="DO204" s="203">
        <f>IF(AND(DO$2&gt;$D204,DO$2&lt;=EOMONTH($D204,MatCF)),MIN(DO$77-SUM(DO$92:DO203),$F204-SUM($G204:DN204)),0)</f>
        <v>0</v>
      </c>
      <c r="DP204" s="203">
        <f ca="1">IF(AND(DP$2&gt;$D204,DP$2&lt;=EOMONTH($D204,MatCF)),MIN(DP$77-SUM(DP$92:DP203),$F204-SUM($G204:DO204)),0)</f>
        <v>0</v>
      </c>
      <c r="DQ204" s="203">
        <f ca="1">IF(AND(DQ$2&gt;$D204,DQ$2&lt;=EOMONTH($D204,MatCF)),MIN(DQ$77-SUM(DQ$92:DQ203),$F204-SUM($G204:DP204)),0)</f>
        <v>0</v>
      </c>
      <c r="DR204" s="203">
        <f ca="1">IF(AND(DR$2&gt;$D204,DR$2&lt;=EOMONTH($D204,MatCF)),MIN(DR$77-SUM(DR$92:DR203),$F204-SUM($G204:DQ204)),0)</f>
        <v>0</v>
      </c>
      <c r="DS204" s="203">
        <f ca="1">IF(AND(DS$2&gt;$D204,DS$2&lt;=EOMONTH($D204,MatCF)),MIN(DS$77-SUM(DS$92:DS203),$F204-SUM($G204:DR204)),0)</f>
        <v>0</v>
      </c>
    </row>
    <row r="205" spans="1:123" ht="12.5" x14ac:dyDescent="0.25">
      <c r="A205" s="171">
        <f t="shared" si="682"/>
        <v>113</v>
      </c>
      <c r="B205" s="171"/>
      <c r="C205" s="171"/>
      <c r="D205" s="226">
        <v>54239</v>
      </c>
      <c r="E205" s="171"/>
      <c r="F205" s="203">
        <f ca="1"/>
        <v>0</v>
      </c>
      <c r="G205" s="171"/>
      <c r="H205" s="203">
        <f>IF(AND(H$2&gt;$D205,H$2&lt;=EOMONTH($D205,MatCF)),MIN(H$77-SUM(H$92:H204),$F205-SUM(G205:$G205)),0)</f>
        <v>0</v>
      </c>
      <c r="I205" s="203">
        <f>IF(AND(I$2&gt;$D205,I$2&lt;=EOMONTH($D205,MatCF)),MIN(I$77-SUM(I$92:I204),$F205-SUM($G205:H205)),0)</f>
        <v>0</v>
      </c>
      <c r="J205" s="203">
        <f>IF(AND(J$2&gt;$D205,J$2&lt;=EOMONTH($D205,MatCF)),MIN(J$77-SUM(J$92:J204),$F205-SUM($G205:I205)),0)</f>
        <v>0</v>
      </c>
      <c r="K205" s="203">
        <f>IF(AND(K$2&gt;$D205,K$2&lt;=EOMONTH($D205,MatCF)),MIN(K$77-SUM(K$92:K204),$F205-SUM($G205:J205)),0)</f>
        <v>0</v>
      </c>
      <c r="L205" s="203">
        <f>IF(AND(L$2&gt;$D205,L$2&lt;=EOMONTH($D205,MatCF)),MIN(L$77-SUM(L$92:L204),$F205-SUM($G205:K205)),0)</f>
        <v>0</v>
      </c>
      <c r="M205" s="203">
        <f>IF(AND(M$2&gt;$D205,M$2&lt;=EOMONTH($D205,MatCF)),MIN(M$77-SUM(M$92:M204),$F205-SUM($G205:L205)),0)</f>
        <v>0</v>
      </c>
      <c r="N205" s="203">
        <f>IF(AND(N$2&gt;$D205,N$2&lt;=EOMONTH($D205,MatCF)),MIN(N$77-SUM(N$92:N204),$F205-SUM($G205:M205)),0)</f>
        <v>0</v>
      </c>
      <c r="O205" s="203">
        <f>IF(AND(O$2&gt;$D205,O$2&lt;=EOMONTH($D205,MatCF)),MIN(O$77-SUM(O$92:O204),$F205-SUM($G205:N205)),0)</f>
        <v>0</v>
      </c>
      <c r="P205" s="203">
        <f>IF(AND(P$2&gt;$D205,P$2&lt;=EOMONTH($D205,MatCF)),MIN(P$77-SUM(P$92:P204),$F205-SUM($G205:O205)),0)</f>
        <v>0</v>
      </c>
      <c r="Q205" s="203">
        <f>IF(AND(Q$2&gt;$D205,Q$2&lt;=EOMONTH($D205,MatCF)),MIN(Q$77-SUM(Q$92:Q204),$F205-SUM($G205:P205)),0)</f>
        <v>0</v>
      </c>
      <c r="R205" s="203">
        <f>IF(AND(R$2&gt;$D205,R$2&lt;=EOMONTH($D205,MatCF)),MIN(R$77-SUM(R$92:R204),$F205-SUM($G205:Q205)),0)</f>
        <v>0</v>
      </c>
      <c r="S205" s="203">
        <f>IF(AND(S$2&gt;$D205,S$2&lt;=EOMONTH($D205,MatCF)),MIN(S$77-SUM(S$92:S204),$F205-SUM($G205:R205)),0)</f>
        <v>0</v>
      </c>
      <c r="T205" s="203">
        <f>IF(AND(T$2&gt;$D205,T$2&lt;=EOMONTH($D205,MatCF)),MIN(T$77-SUM(T$92:T204),$F205-SUM($G205:S205)),0)</f>
        <v>0</v>
      </c>
      <c r="U205" s="203">
        <f>IF(AND(U$2&gt;$D205,U$2&lt;=EOMONTH($D205,MatCF)),MIN(U$77-SUM(U$92:U204),$F205-SUM($G205:T205)),0)</f>
        <v>0</v>
      </c>
      <c r="V205" s="203">
        <f>IF(AND(V$2&gt;$D205,V$2&lt;=EOMONTH($D205,MatCF)),MIN(V$77-SUM(V$92:V204),$F205-SUM($G205:U205)),0)</f>
        <v>0</v>
      </c>
      <c r="W205" s="203">
        <f>IF(AND(W$2&gt;$D205,W$2&lt;=EOMONTH($D205,MatCF)),MIN(W$77-SUM(W$92:W204),$F205-SUM($G205:V205)),0)</f>
        <v>0</v>
      </c>
      <c r="X205" s="203">
        <f>IF(AND(X$2&gt;$D205,X$2&lt;=EOMONTH($D205,MatCF)),MIN(X$77-SUM(X$92:X204),$F205-SUM($G205:W205)),0)</f>
        <v>0</v>
      </c>
      <c r="Y205" s="203">
        <f>IF(AND(Y$2&gt;$D205,Y$2&lt;=EOMONTH($D205,MatCF)),MIN(Y$77-SUM(Y$92:Y204),$F205-SUM($G205:X205)),0)</f>
        <v>0</v>
      </c>
      <c r="Z205" s="203">
        <f>IF(AND(Z$2&gt;$D205,Z$2&lt;=EOMONTH($D205,MatCF)),MIN(Z$77-SUM(Z$92:Z204),$F205-SUM($G205:Y205)),0)</f>
        <v>0</v>
      </c>
      <c r="AA205" s="203">
        <f>IF(AND(AA$2&gt;$D205,AA$2&lt;=EOMONTH($D205,MatCF)),MIN(AA$77-SUM(AA$92:AA204),$F205-SUM($G205:Z205)),0)</f>
        <v>0</v>
      </c>
      <c r="AB205" s="203">
        <f>IF(AND(AB$2&gt;$D205,AB$2&lt;=EOMONTH($D205,MatCF)),MIN(AB$77-SUM(AB$92:AB204),$F205-SUM($G205:AA205)),0)</f>
        <v>0</v>
      </c>
      <c r="AC205" s="203">
        <f>IF(AND(AC$2&gt;$D205,AC$2&lt;=EOMONTH($D205,MatCF)),MIN(AC$77-SUM(AC$92:AC204),$F205-SUM($G205:AB205)),0)</f>
        <v>0</v>
      </c>
      <c r="AD205" s="203">
        <f>IF(AND(AD$2&gt;$D205,AD$2&lt;=EOMONTH($D205,MatCF)),MIN(AD$77-SUM(AD$92:AD204),$F205-SUM($G205:AC205)),0)</f>
        <v>0</v>
      </c>
      <c r="AE205" s="203">
        <f>IF(AND(AE$2&gt;$D205,AE$2&lt;=EOMONTH($D205,MatCF)),MIN(AE$77-SUM(AE$92:AE204),$F205-SUM($G205:AD205)),0)</f>
        <v>0</v>
      </c>
      <c r="AF205" s="203">
        <f>IF(AND(AF$2&gt;$D205,AF$2&lt;=EOMONTH($D205,MatCF)),MIN(AF$77-SUM(AF$92:AF204),$F205-SUM($G205:AE205)),0)</f>
        <v>0</v>
      </c>
      <c r="AG205" s="203">
        <f>IF(AND(AG$2&gt;$D205,AG$2&lt;=EOMONTH($D205,MatCF)),MIN(AG$77-SUM(AG$92:AG204),$F205-SUM($G205:AF205)),0)</f>
        <v>0</v>
      </c>
      <c r="AH205" s="203">
        <f>IF(AND(AH$2&gt;$D205,AH$2&lt;=EOMONTH($D205,MatCF)),MIN(AH$77-SUM(AH$92:AH204),$F205-SUM($G205:AG205)),0)</f>
        <v>0</v>
      </c>
      <c r="AI205" s="203">
        <f>IF(AND(AI$2&gt;$D205,AI$2&lt;=EOMONTH($D205,MatCF)),MIN(AI$77-SUM(AI$92:AI204),$F205-SUM($G205:AH205)),0)</f>
        <v>0</v>
      </c>
      <c r="AJ205" s="203">
        <f>IF(AND(AJ$2&gt;$D205,AJ$2&lt;=EOMONTH($D205,MatCF)),MIN(AJ$77-SUM(AJ$92:AJ204),$F205-SUM($G205:AI205)),0)</f>
        <v>0</v>
      </c>
      <c r="AK205" s="203">
        <f>IF(AND(AK$2&gt;$D205,AK$2&lt;=EOMONTH($D205,MatCF)),MIN(AK$77-SUM(AK$92:AK204),$F205-SUM($G205:AJ205)),0)</f>
        <v>0</v>
      </c>
      <c r="AL205" s="203">
        <f>IF(AND(AL$2&gt;$D205,AL$2&lt;=EOMONTH($D205,MatCF)),MIN(AL$77-SUM(AL$92:AL204),$F205-SUM($G205:AK205)),0)</f>
        <v>0</v>
      </c>
      <c r="AM205" s="203">
        <f>IF(AND(AM$2&gt;$D205,AM$2&lt;=EOMONTH($D205,MatCF)),MIN(AM$77-SUM(AM$92:AM204),$F205-SUM($G205:AL205)),0)</f>
        <v>0</v>
      </c>
      <c r="AN205" s="203">
        <f>IF(AND(AN$2&gt;$D205,AN$2&lt;=EOMONTH($D205,MatCF)),MIN(AN$77-SUM(AN$92:AN204),$F205-SUM($G205:AM205)),0)</f>
        <v>0</v>
      </c>
      <c r="AO205" s="203">
        <f>IF(AND(AO$2&gt;$D205,AO$2&lt;=EOMONTH($D205,MatCF)),MIN(AO$77-SUM(AO$92:AO204),$F205-SUM($G205:AN205)),0)</f>
        <v>0</v>
      </c>
      <c r="AP205" s="203">
        <f>IF(AND(AP$2&gt;$D205,AP$2&lt;=EOMONTH($D205,MatCF)),MIN(AP$77-SUM(AP$92:AP204),$F205-SUM($G205:AO205)),0)</f>
        <v>0</v>
      </c>
      <c r="AQ205" s="203">
        <f>IF(AND(AQ$2&gt;$D205,AQ$2&lt;=EOMONTH($D205,MatCF)),MIN(AQ$77-SUM(AQ$92:AQ204),$F205-SUM($G205:AP205)),0)</f>
        <v>0</v>
      </c>
      <c r="AR205" s="203">
        <f>IF(AND(AR$2&gt;$D205,AR$2&lt;=EOMONTH($D205,MatCF)),MIN(AR$77-SUM(AR$92:AR204),$F205-SUM($G205:AQ205)),0)</f>
        <v>0</v>
      </c>
      <c r="AS205" s="203">
        <f>IF(AND(AS$2&gt;$D205,AS$2&lt;=EOMONTH($D205,MatCF)),MIN(AS$77-SUM(AS$92:AS204),$F205-SUM($G205:AR205)),0)</f>
        <v>0</v>
      </c>
      <c r="AT205" s="203">
        <f>IF(AND(AT$2&gt;$D205,AT$2&lt;=EOMONTH($D205,MatCF)),MIN(AT$77-SUM(AT$92:AT204),$F205-SUM($G205:AS205)),0)</f>
        <v>0</v>
      </c>
      <c r="AU205" s="203">
        <f>IF(AND(AU$2&gt;$D205,AU$2&lt;=EOMONTH($D205,MatCF)),MIN(AU$77-SUM(AU$92:AU204),$F205-SUM($G205:AT205)),0)</f>
        <v>0</v>
      </c>
      <c r="AV205" s="203">
        <f>IF(AND(AV$2&gt;$D205,AV$2&lt;=EOMONTH($D205,MatCF)),MIN(AV$77-SUM(AV$92:AV204),$F205-SUM($G205:AU205)),0)</f>
        <v>0</v>
      </c>
      <c r="AW205" s="203">
        <f>IF(AND(AW$2&gt;$D205,AW$2&lt;=EOMONTH($D205,MatCF)),MIN(AW$77-SUM(AW$92:AW204),$F205-SUM($G205:AV205)),0)</f>
        <v>0</v>
      </c>
      <c r="AX205" s="203">
        <f>IF(AND(AX$2&gt;$D205,AX$2&lt;=EOMONTH($D205,MatCF)),MIN(AX$77-SUM(AX$92:AX204),$F205-SUM($G205:AW205)),0)</f>
        <v>0</v>
      </c>
      <c r="AY205" s="203">
        <f>IF(AND(AY$2&gt;$D205,AY$2&lt;=EOMONTH($D205,MatCF)),MIN(AY$77-SUM(AY$92:AY204),$F205-SUM($G205:AX205)),0)</f>
        <v>0</v>
      </c>
      <c r="AZ205" s="203">
        <f>IF(AND(AZ$2&gt;$D205,AZ$2&lt;=EOMONTH($D205,MatCF)),MIN(AZ$77-SUM(AZ$92:AZ204),$F205-SUM($G205:AY205)),0)</f>
        <v>0</v>
      </c>
      <c r="BA205" s="203">
        <f>IF(AND(BA$2&gt;$D205,BA$2&lt;=EOMONTH($D205,MatCF)),MIN(BA$77-SUM(BA$92:BA204),$F205-SUM($G205:AZ205)),0)</f>
        <v>0</v>
      </c>
      <c r="BB205" s="203">
        <f>IF(AND(BB$2&gt;$D205,BB$2&lt;=EOMONTH($D205,MatCF)),MIN(BB$77-SUM(BB$92:BB204),$F205-SUM($G205:BA205)),0)</f>
        <v>0</v>
      </c>
      <c r="BC205" s="203">
        <f>IF(AND(BC$2&gt;$D205,BC$2&lt;=EOMONTH($D205,MatCF)),MIN(BC$77-SUM(BC$92:BC204),$F205-SUM($G205:BB205)),0)</f>
        <v>0</v>
      </c>
      <c r="BD205" s="203">
        <f>IF(AND(BD$2&gt;$D205,BD$2&lt;=EOMONTH($D205,MatCF)),MIN(BD$77-SUM(BD$92:BD204),$F205-SUM($G205:BC205)),0)</f>
        <v>0</v>
      </c>
      <c r="BE205" s="203">
        <f>IF(AND(BE$2&gt;$D205,BE$2&lt;=EOMONTH($D205,MatCF)),MIN(BE$77-SUM(BE$92:BE204),$F205-SUM($G205:BD205)),0)</f>
        <v>0</v>
      </c>
      <c r="BF205" s="203">
        <f>IF(AND(BF$2&gt;$D205,BF$2&lt;=EOMONTH($D205,MatCF)),MIN(BF$77-SUM(BF$92:BF204),$F205-SUM($G205:BE205)),0)</f>
        <v>0</v>
      </c>
      <c r="BG205" s="203">
        <f>IF(AND(BG$2&gt;$D205,BG$2&lt;=EOMONTH($D205,MatCF)),MIN(BG$77-SUM(BG$92:BG204),$F205-SUM($G205:BF205)),0)</f>
        <v>0</v>
      </c>
      <c r="BH205" s="203">
        <f>IF(AND(BH$2&gt;$D205,BH$2&lt;=EOMONTH($D205,MatCF)),MIN(BH$77-SUM(BH$92:BH204),$F205-SUM($G205:BG205)),0)</f>
        <v>0</v>
      </c>
      <c r="BI205" s="203">
        <f>IF(AND(BI$2&gt;$D205,BI$2&lt;=EOMONTH($D205,MatCF)),MIN(BI$77-SUM(BI$92:BI204),$F205-SUM($G205:BH205)),0)</f>
        <v>0</v>
      </c>
      <c r="BJ205" s="203">
        <f>IF(AND(BJ$2&gt;$D205,BJ$2&lt;=EOMONTH($D205,MatCF)),MIN(BJ$77-SUM(BJ$92:BJ204),$F205-SUM($G205:BI205)),0)</f>
        <v>0</v>
      </c>
      <c r="BK205" s="203">
        <f>IF(AND(BK$2&gt;$D205,BK$2&lt;=EOMONTH($D205,MatCF)),MIN(BK$77-SUM(BK$92:BK204),$F205-SUM($G205:BJ205)),0)</f>
        <v>0</v>
      </c>
      <c r="BL205" s="203">
        <f>IF(AND(BL$2&gt;$D205,BL$2&lt;=EOMONTH($D205,MatCF)),MIN(BL$77-SUM(BL$92:BL204),$F205-SUM($G205:BK205)),0)</f>
        <v>0</v>
      </c>
      <c r="BM205" s="203">
        <f>IF(AND(BM$2&gt;$D205,BM$2&lt;=EOMONTH($D205,MatCF)),MIN(BM$77-SUM(BM$92:BM204),$F205-SUM($G205:BL205)),0)</f>
        <v>0</v>
      </c>
      <c r="BN205" s="203">
        <f>IF(AND(BN$2&gt;$D205,BN$2&lt;=EOMONTH($D205,MatCF)),MIN(BN$77-SUM(BN$92:BN204),$F205-SUM($G205:BM205)),0)</f>
        <v>0</v>
      </c>
      <c r="BO205" s="203">
        <f>IF(AND(BO$2&gt;$D205,BO$2&lt;=EOMONTH($D205,MatCF)),MIN(BO$77-SUM(BO$92:BO204),$F205-SUM($G205:BN205)),0)</f>
        <v>0</v>
      </c>
      <c r="BP205" s="203">
        <f>IF(AND(BP$2&gt;$D205,BP$2&lt;=EOMONTH($D205,MatCF)),MIN(BP$77-SUM(BP$92:BP204),$F205-SUM($G205:BO205)),0)</f>
        <v>0</v>
      </c>
      <c r="BQ205" s="203">
        <f>IF(AND(BQ$2&gt;$D205,BQ$2&lt;=EOMONTH($D205,MatCF)),MIN(BQ$77-SUM(BQ$92:BQ204),$F205-SUM($G205:BP205)),0)</f>
        <v>0</v>
      </c>
      <c r="BR205" s="203">
        <f>IF(AND(BR$2&gt;$D205,BR$2&lt;=EOMONTH($D205,MatCF)),MIN(BR$77-SUM(BR$92:BR204),$F205-SUM($G205:BQ205)),0)</f>
        <v>0</v>
      </c>
      <c r="BS205" s="203">
        <f>IF(AND(BS$2&gt;$D205,BS$2&lt;=EOMONTH($D205,MatCF)),MIN(BS$77-SUM(BS$92:BS204),$F205-SUM($G205:BR205)),0)</f>
        <v>0</v>
      </c>
      <c r="BT205" s="203">
        <f>IF(AND(BT$2&gt;$D205,BT$2&lt;=EOMONTH($D205,MatCF)),MIN(BT$77-SUM(BT$92:BT204),$F205-SUM($G205:BS205)),0)</f>
        <v>0</v>
      </c>
      <c r="BU205" s="203">
        <f>IF(AND(BU$2&gt;$D205,BU$2&lt;=EOMONTH($D205,MatCF)),MIN(BU$77-SUM(BU$92:BU204),$F205-SUM($G205:BT205)),0)</f>
        <v>0</v>
      </c>
      <c r="BV205" s="203">
        <f>IF(AND(BV$2&gt;$D205,BV$2&lt;=EOMONTH($D205,MatCF)),MIN(BV$77-SUM(BV$92:BV204),$F205-SUM($G205:BU205)),0)</f>
        <v>0</v>
      </c>
      <c r="BW205" s="203">
        <f>IF(AND(BW$2&gt;$D205,BW$2&lt;=EOMONTH($D205,MatCF)),MIN(BW$77-SUM(BW$92:BW204),$F205-SUM($G205:BV205)),0)</f>
        <v>0</v>
      </c>
      <c r="BX205" s="203">
        <f>IF(AND(BX$2&gt;$D205,BX$2&lt;=EOMONTH($D205,MatCF)),MIN(BX$77-SUM(BX$92:BX204),$F205-SUM($G205:BW205)),0)</f>
        <v>0</v>
      </c>
      <c r="BY205" s="203">
        <f>IF(AND(BY$2&gt;$D205,BY$2&lt;=EOMONTH($D205,MatCF)),MIN(BY$77-SUM(BY$92:BY204),$F205-SUM($G205:BX205)),0)</f>
        <v>0</v>
      </c>
      <c r="BZ205" s="203">
        <f>IF(AND(BZ$2&gt;$D205,BZ$2&lt;=EOMONTH($D205,MatCF)),MIN(BZ$77-SUM(BZ$92:BZ204),$F205-SUM($G205:BY205)),0)</f>
        <v>0</v>
      </c>
      <c r="CA205" s="203">
        <f>IF(AND(CA$2&gt;$D205,CA$2&lt;=EOMONTH($D205,MatCF)),MIN(CA$77-SUM(CA$92:CA204),$F205-SUM($G205:BZ205)),0)</f>
        <v>0</v>
      </c>
      <c r="CB205" s="203">
        <f>IF(AND(CB$2&gt;$D205,CB$2&lt;=EOMONTH($D205,MatCF)),MIN(CB$77-SUM(CB$92:CB204),$F205-SUM($G205:CA205)),0)</f>
        <v>0</v>
      </c>
      <c r="CC205" s="203">
        <f>IF(AND(CC$2&gt;$D205,CC$2&lt;=EOMONTH($D205,MatCF)),MIN(CC$77-SUM(CC$92:CC204),$F205-SUM($G205:CB205)),0)</f>
        <v>0</v>
      </c>
      <c r="CD205" s="203">
        <f>IF(AND(CD$2&gt;$D205,CD$2&lt;=EOMONTH($D205,MatCF)),MIN(CD$77-SUM(CD$92:CD204),$F205-SUM($G205:CC205)),0)</f>
        <v>0</v>
      </c>
      <c r="CE205" s="203">
        <f>IF(AND(CE$2&gt;$D205,CE$2&lt;=EOMONTH($D205,MatCF)),MIN(CE$77-SUM(CE$92:CE204),$F205-SUM($G205:CD205)),0)</f>
        <v>0</v>
      </c>
      <c r="CF205" s="203">
        <f>IF(AND(CF$2&gt;$D205,CF$2&lt;=EOMONTH($D205,MatCF)),MIN(CF$77-SUM(CF$92:CF204),$F205-SUM($G205:CE205)),0)</f>
        <v>0</v>
      </c>
      <c r="CG205" s="203">
        <f>IF(AND(CG$2&gt;$D205,CG$2&lt;=EOMONTH($D205,MatCF)),MIN(CG$77-SUM(CG$92:CG204),$F205-SUM($G205:CF205)),0)</f>
        <v>0</v>
      </c>
      <c r="CH205" s="203">
        <f>IF(AND(CH$2&gt;$D205,CH$2&lt;=EOMONTH($D205,MatCF)),MIN(CH$77-SUM(CH$92:CH204),$F205-SUM($G205:CG205)),0)</f>
        <v>0</v>
      </c>
      <c r="CI205" s="203">
        <f>IF(AND(CI$2&gt;$D205,CI$2&lt;=EOMONTH($D205,MatCF)),MIN(CI$77-SUM(CI$92:CI204),$F205-SUM($G205:CH205)),0)</f>
        <v>0</v>
      </c>
      <c r="CJ205" s="203">
        <f>IF(AND(CJ$2&gt;$D205,CJ$2&lt;=EOMONTH($D205,MatCF)),MIN(CJ$77-SUM(CJ$92:CJ204),$F205-SUM($G205:CI205)),0)</f>
        <v>0</v>
      </c>
      <c r="CK205" s="203">
        <f>IF(AND(CK$2&gt;$D205,CK$2&lt;=EOMONTH($D205,MatCF)),MIN(CK$77-SUM(CK$92:CK204),$F205-SUM($G205:CJ205)),0)</f>
        <v>0</v>
      </c>
      <c r="CL205" s="203">
        <f>IF(AND(CL$2&gt;$D205,CL$2&lt;=EOMONTH($D205,MatCF)),MIN(CL$77-SUM(CL$92:CL204),$F205-SUM($G205:CK205)),0)</f>
        <v>0</v>
      </c>
      <c r="CM205" s="203">
        <f>IF(AND(CM$2&gt;$D205,CM$2&lt;=EOMONTH($D205,MatCF)),MIN(CM$77-SUM(CM$92:CM204),$F205-SUM($G205:CL205)),0)</f>
        <v>0</v>
      </c>
      <c r="CN205" s="203">
        <f>IF(AND(CN$2&gt;$D205,CN$2&lt;=EOMONTH($D205,MatCF)),MIN(CN$77-SUM(CN$92:CN204),$F205-SUM($G205:CM205)),0)</f>
        <v>0</v>
      </c>
      <c r="CO205" s="203">
        <f>IF(AND(CO$2&gt;$D205,CO$2&lt;=EOMONTH($D205,MatCF)),MIN(CO$77-SUM(CO$92:CO204),$F205-SUM($G205:CN205)),0)</f>
        <v>0</v>
      </c>
      <c r="CP205" s="203">
        <f>IF(AND(CP$2&gt;$D205,CP$2&lt;=EOMONTH($D205,MatCF)),MIN(CP$77-SUM(CP$92:CP204),$F205-SUM($G205:CO205)),0)</f>
        <v>0</v>
      </c>
      <c r="CQ205" s="203">
        <f>IF(AND(CQ$2&gt;$D205,CQ$2&lt;=EOMONTH($D205,MatCF)),MIN(CQ$77-SUM(CQ$92:CQ204),$F205-SUM($G205:CP205)),0)</f>
        <v>0</v>
      </c>
      <c r="CR205" s="203">
        <f>IF(AND(CR$2&gt;$D205,CR$2&lt;=EOMONTH($D205,MatCF)),MIN(CR$77-SUM(CR$92:CR204),$F205-SUM($G205:CQ205)),0)</f>
        <v>0</v>
      </c>
      <c r="CS205" s="203">
        <f>IF(AND(CS$2&gt;$D205,CS$2&lt;=EOMONTH($D205,MatCF)),MIN(CS$77-SUM(CS$92:CS204),$F205-SUM($G205:CR205)),0)</f>
        <v>0</v>
      </c>
      <c r="CT205" s="203">
        <f>IF(AND(CT$2&gt;$D205,CT$2&lt;=EOMONTH($D205,MatCF)),MIN(CT$77-SUM(CT$92:CT204),$F205-SUM($G205:CS205)),0)</f>
        <v>0</v>
      </c>
      <c r="CU205" s="203">
        <f>IF(AND(CU$2&gt;$D205,CU$2&lt;=EOMONTH($D205,MatCF)),MIN(CU$77-SUM(CU$92:CU204),$F205-SUM($G205:CT205)),0)</f>
        <v>0</v>
      </c>
      <c r="CV205" s="203">
        <f>IF(AND(CV$2&gt;$D205,CV$2&lt;=EOMONTH($D205,MatCF)),MIN(CV$77-SUM(CV$92:CV204),$F205-SUM($G205:CU205)),0)</f>
        <v>0</v>
      </c>
      <c r="CW205" s="203">
        <f>IF(AND(CW$2&gt;$D205,CW$2&lt;=EOMONTH($D205,MatCF)),MIN(CW$77-SUM(CW$92:CW204),$F205-SUM($G205:CV205)),0)</f>
        <v>0</v>
      </c>
      <c r="CX205" s="203">
        <f>IF(AND(CX$2&gt;$D205,CX$2&lt;=EOMONTH($D205,MatCF)),MIN(CX$77-SUM(CX$92:CX204),$F205-SUM($G205:CW205)),0)</f>
        <v>0</v>
      </c>
      <c r="CY205" s="203">
        <f>IF(AND(CY$2&gt;$D205,CY$2&lt;=EOMONTH($D205,MatCF)),MIN(CY$77-SUM(CY$92:CY204),$F205-SUM($G205:CX205)),0)</f>
        <v>0</v>
      </c>
      <c r="CZ205" s="203">
        <f>IF(AND(CZ$2&gt;$D205,CZ$2&lt;=EOMONTH($D205,MatCF)),MIN(CZ$77-SUM(CZ$92:CZ204),$F205-SUM($G205:CY205)),0)</f>
        <v>0</v>
      </c>
      <c r="DA205" s="203">
        <f>IF(AND(DA$2&gt;$D205,DA$2&lt;=EOMONTH($D205,MatCF)),MIN(DA$77-SUM(DA$92:DA204),$F205-SUM($G205:CZ205)),0)</f>
        <v>0</v>
      </c>
      <c r="DB205" s="203">
        <f>IF(AND(DB$2&gt;$D205,DB$2&lt;=EOMONTH($D205,MatCF)),MIN(DB$77-SUM(DB$92:DB204),$F205-SUM($G205:DA205)),0)</f>
        <v>0</v>
      </c>
      <c r="DC205" s="203">
        <f>IF(AND(DC$2&gt;$D205,DC$2&lt;=EOMONTH($D205,MatCF)),MIN(DC$77-SUM(DC$92:DC204),$F205-SUM($G205:DB205)),0)</f>
        <v>0</v>
      </c>
      <c r="DD205" s="203">
        <f>IF(AND(DD$2&gt;$D205,DD$2&lt;=EOMONTH($D205,MatCF)),MIN(DD$77-SUM(DD$92:DD204),$F205-SUM($G205:DC205)),0)</f>
        <v>0</v>
      </c>
      <c r="DE205" s="203">
        <f>IF(AND(DE$2&gt;$D205,DE$2&lt;=EOMONTH($D205,MatCF)),MIN(DE$77-SUM(DE$92:DE204),$F205-SUM($G205:DD205)),0)</f>
        <v>0</v>
      </c>
      <c r="DF205" s="203">
        <f>IF(AND(DF$2&gt;$D205,DF$2&lt;=EOMONTH($D205,MatCF)),MIN(DF$77-SUM(DF$92:DF204),$F205-SUM($G205:DE205)),0)</f>
        <v>0</v>
      </c>
      <c r="DG205" s="203">
        <f>IF(AND(DG$2&gt;$D205,DG$2&lt;=EOMONTH($D205,MatCF)),MIN(DG$77-SUM(DG$92:DG204),$F205-SUM($G205:DF205)),0)</f>
        <v>0</v>
      </c>
      <c r="DH205" s="203">
        <f>IF(AND(DH$2&gt;$D205,DH$2&lt;=EOMONTH($D205,MatCF)),MIN(DH$77-SUM(DH$92:DH204),$F205-SUM($G205:DG205)),0)</f>
        <v>0</v>
      </c>
      <c r="DI205" s="203">
        <f>IF(AND(DI$2&gt;$D205,DI$2&lt;=EOMONTH($D205,MatCF)),MIN(DI$77-SUM(DI$92:DI204),$F205-SUM($G205:DH205)),0)</f>
        <v>0</v>
      </c>
      <c r="DJ205" s="203">
        <f>IF(AND(DJ$2&gt;$D205,DJ$2&lt;=EOMONTH($D205,MatCF)),MIN(DJ$77-SUM(DJ$92:DJ204),$F205-SUM($G205:DI205)),0)</f>
        <v>0</v>
      </c>
      <c r="DK205" s="203">
        <f>IF(AND(DK$2&gt;$D205,DK$2&lt;=EOMONTH($D205,MatCF)),MIN(DK$77-SUM(DK$92:DK204),$F205-SUM($G205:DJ205)),0)</f>
        <v>0</v>
      </c>
      <c r="DL205" s="203">
        <f>IF(AND(DL$2&gt;$D205,DL$2&lt;=EOMONTH($D205,MatCF)),MIN(DL$77-SUM(DL$92:DL204),$F205-SUM($G205:DK205)),0)</f>
        <v>0</v>
      </c>
      <c r="DM205" s="203">
        <f>IF(AND(DM$2&gt;$D205,DM$2&lt;=EOMONTH($D205,MatCF)),MIN(DM$77-SUM(DM$92:DM204),$F205-SUM($G205:DL205)),0)</f>
        <v>0</v>
      </c>
      <c r="DN205" s="203">
        <f>IF(AND(DN$2&gt;$D205,DN$2&lt;=EOMONTH($D205,MatCF)),MIN(DN$77-SUM(DN$92:DN204),$F205-SUM($G205:DM205)),0)</f>
        <v>0</v>
      </c>
      <c r="DO205" s="203">
        <f>IF(AND(DO$2&gt;$D205,DO$2&lt;=EOMONTH($D205,MatCF)),MIN(DO$77-SUM(DO$92:DO204),$F205-SUM($G205:DN205)),0)</f>
        <v>0</v>
      </c>
      <c r="DP205" s="203">
        <f>IF(AND(DP$2&gt;$D205,DP$2&lt;=EOMONTH($D205,MatCF)),MIN(DP$77-SUM(DP$92:DP204),$F205-SUM($G205:DO205)),0)</f>
        <v>0</v>
      </c>
      <c r="DQ205" s="203">
        <f ca="1">IF(AND(DQ$2&gt;$D205,DQ$2&lt;=EOMONTH($D205,MatCF)),MIN(DQ$77-SUM(DQ$92:DQ204),$F205-SUM($G205:DP205)),0)</f>
        <v>0</v>
      </c>
      <c r="DR205" s="203">
        <f ca="1">IF(AND(DR$2&gt;$D205,DR$2&lt;=EOMONTH($D205,MatCF)),MIN(DR$77-SUM(DR$92:DR204),$F205-SUM($G205:DQ205)),0)</f>
        <v>0</v>
      </c>
      <c r="DS205" s="203">
        <f ca="1">IF(AND(DS$2&gt;$D205,DS$2&lt;=EOMONTH($D205,MatCF)),MIN(DS$77-SUM(DS$92:DS204),$F205-SUM($G205:DR205)),0)</f>
        <v>0</v>
      </c>
    </row>
    <row r="206" spans="1:123" ht="12.5" x14ac:dyDescent="0.25">
      <c r="A206" s="171">
        <f t="shared" si="682"/>
        <v>114</v>
      </c>
      <c r="B206" s="171"/>
      <c r="C206" s="171"/>
      <c r="D206" s="226">
        <v>54331</v>
      </c>
      <c r="E206" s="171"/>
      <c r="F206" s="203">
        <f ca="1"/>
        <v>0</v>
      </c>
      <c r="G206" s="171"/>
      <c r="H206" s="203">
        <f>IF(AND(H$2&gt;$D206,H$2&lt;=EOMONTH($D206,MatCF)),MIN(H$77-SUM(H$92:H205),$F206-SUM(G206:$G206)),0)</f>
        <v>0</v>
      </c>
      <c r="I206" s="203">
        <f>IF(AND(I$2&gt;$D206,I$2&lt;=EOMONTH($D206,MatCF)),MIN(I$77-SUM(I$92:I205),$F206-SUM($G206:H206)),0)</f>
        <v>0</v>
      </c>
      <c r="J206" s="203">
        <f>IF(AND(J$2&gt;$D206,J$2&lt;=EOMONTH($D206,MatCF)),MIN(J$77-SUM(J$92:J205),$F206-SUM($G206:I206)),0)</f>
        <v>0</v>
      </c>
      <c r="K206" s="203">
        <f>IF(AND(K$2&gt;$D206,K$2&lt;=EOMONTH($D206,MatCF)),MIN(K$77-SUM(K$92:K205),$F206-SUM($G206:J206)),0)</f>
        <v>0</v>
      </c>
      <c r="L206" s="203">
        <f>IF(AND(L$2&gt;$D206,L$2&lt;=EOMONTH($D206,MatCF)),MIN(L$77-SUM(L$92:L205),$F206-SUM($G206:K206)),0)</f>
        <v>0</v>
      </c>
      <c r="M206" s="203">
        <f>IF(AND(M$2&gt;$D206,M$2&lt;=EOMONTH($D206,MatCF)),MIN(M$77-SUM(M$92:M205),$F206-SUM($G206:L206)),0)</f>
        <v>0</v>
      </c>
      <c r="N206" s="203">
        <f>IF(AND(N$2&gt;$D206,N$2&lt;=EOMONTH($D206,MatCF)),MIN(N$77-SUM(N$92:N205),$F206-SUM($G206:M206)),0)</f>
        <v>0</v>
      </c>
      <c r="O206" s="203">
        <f>IF(AND(O$2&gt;$D206,O$2&lt;=EOMONTH($D206,MatCF)),MIN(O$77-SUM(O$92:O205),$F206-SUM($G206:N206)),0)</f>
        <v>0</v>
      </c>
      <c r="P206" s="203">
        <f>IF(AND(P$2&gt;$D206,P$2&lt;=EOMONTH($D206,MatCF)),MIN(P$77-SUM(P$92:P205),$F206-SUM($G206:O206)),0)</f>
        <v>0</v>
      </c>
      <c r="Q206" s="203">
        <f>IF(AND(Q$2&gt;$D206,Q$2&lt;=EOMONTH($D206,MatCF)),MIN(Q$77-SUM(Q$92:Q205),$F206-SUM($G206:P206)),0)</f>
        <v>0</v>
      </c>
      <c r="R206" s="203">
        <f>IF(AND(R$2&gt;$D206,R$2&lt;=EOMONTH($D206,MatCF)),MIN(R$77-SUM(R$92:R205),$F206-SUM($G206:Q206)),0)</f>
        <v>0</v>
      </c>
      <c r="S206" s="203">
        <f>IF(AND(S$2&gt;$D206,S$2&lt;=EOMONTH($D206,MatCF)),MIN(S$77-SUM(S$92:S205),$F206-SUM($G206:R206)),0)</f>
        <v>0</v>
      </c>
      <c r="T206" s="203">
        <f>IF(AND(T$2&gt;$D206,T$2&lt;=EOMONTH($D206,MatCF)),MIN(T$77-SUM(T$92:T205),$F206-SUM($G206:S206)),0)</f>
        <v>0</v>
      </c>
      <c r="U206" s="203">
        <f>IF(AND(U$2&gt;$D206,U$2&lt;=EOMONTH($D206,MatCF)),MIN(U$77-SUM(U$92:U205),$F206-SUM($G206:T206)),0)</f>
        <v>0</v>
      </c>
      <c r="V206" s="203">
        <f>IF(AND(V$2&gt;$D206,V$2&lt;=EOMONTH($D206,MatCF)),MIN(V$77-SUM(V$92:V205),$F206-SUM($G206:U206)),0)</f>
        <v>0</v>
      </c>
      <c r="W206" s="203">
        <f>IF(AND(W$2&gt;$D206,W$2&lt;=EOMONTH($D206,MatCF)),MIN(W$77-SUM(W$92:W205),$F206-SUM($G206:V206)),0)</f>
        <v>0</v>
      </c>
      <c r="X206" s="203">
        <f>IF(AND(X$2&gt;$D206,X$2&lt;=EOMONTH($D206,MatCF)),MIN(X$77-SUM(X$92:X205),$F206-SUM($G206:W206)),0)</f>
        <v>0</v>
      </c>
      <c r="Y206" s="203">
        <f>IF(AND(Y$2&gt;$D206,Y$2&lt;=EOMONTH($D206,MatCF)),MIN(Y$77-SUM(Y$92:Y205),$F206-SUM($G206:X206)),0)</f>
        <v>0</v>
      </c>
      <c r="Z206" s="203">
        <f>IF(AND(Z$2&gt;$D206,Z$2&lt;=EOMONTH($D206,MatCF)),MIN(Z$77-SUM(Z$92:Z205),$F206-SUM($G206:Y206)),0)</f>
        <v>0</v>
      </c>
      <c r="AA206" s="203">
        <f>IF(AND(AA$2&gt;$D206,AA$2&lt;=EOMONTH($D206,MatCF)),MIN(AA$77-SUM(AA$92:AA205),$F206-SUM($G206:Z206)),0)</f>
        <v>0</v>
      </c>
      <c r="AB206" s="203">
        <f>IF(AND(AB$2&gt;$D206,AB$2&lt;=EOMONTH($D206,MatCF)),MIN(AB$77-SUM(AB$92:AB205),$F206-SUM($G206:AA206)),0)</f>
        <v>0</v>
      </c>
      <c r="AC206" s="203">
        <f>IF(AND(AC$2&gt;$D206,AC$2&lt;=EOMONTH($D206,MatCF)),MIN(AC$77-SUM(AC$92:AC205),$F206-SUM($G206:AB206)),0)</f>
        <v>0</v>
      </c>
      <c r="AD206" s="203">
        <f>IF(AND(AD$2&gt;$D206,AD$2&lt;=EOMONTH($D206,MatCF)),MIN(AD$77-SUM(AD$92:AD205),$F206-SUM($G206:AC206)),0)</f>
        <v>0</v>
      </c>
      <c r="AE206" s="203">
        <f>IF(AND(AE$2&gt;$D206,AE$2&lt;=EOMONTH($D206,MatCF)),MIN(AE$77-SUM(AE$92:AE205),$F206-SUM($G206:AD206)),0)</f>
        <v>0</v>
      </c>
      <c r="AF206" s="203">
        <f>IF(AND(AF$2&gt;$D206,AF$2&lt;=EOMONTH($D206,MatCF)),MIN(AF$77-SUM(AF$92:AF205),$F206-SUM($G206:AE206)),0)</f>
        <v>0</v>
      </c>
      <c r="AG206" s="203">
        <f>IF(AND(AG$2&gt;$D206,AG$2&lt;=EOMONTH($D206,MatCF)),MIN(AG$77-SUM(AG$92:AG205),$F206-SUM($G206:AF206)),0)</f>
        <v>0</v>
      </c>
      <c r="AH206" s="203">
        <f>IF(AND(AH$2&gt;$D206,AH$2&lt;=EOMONTH($D206,MatCF)),MIN(AH$77-SUM(AH$92:AH205),$F206-SUM($G206:AG206)),0)</f>
        <v>0</v>
      </c>
      <c r="AI206" s="203">
        <f>IF(AND(AI$2&gt;$D206,AI$2&lt;=EOMONTH($D206,MatCF)),MIN(AI$77-SUM(AI$92:AI205),$F206-SUM($G206:AH206)),0)</f>
        <v>0</v>
      </c>
      <c r="AJ206" s="203">
        <f>IF(AND(AJ$2&gt;$D206,AJ$2&lt;=EOMONTH($D206,MatCF)),MIN(AJ$77-SUM(AJ$92:AJ205),$F206-SUM($G206:AI206)),0)</f>
        <v>0</v>
      </c>
      <c r="AK206" s="203">
        <f>IF(AND(AK$2&gt;$D206,AK$2&lt;=EOMONTH($D206,MatCF)),MIN(AK$77-SUM(AK$92:AK205),$F206-SUM($G206:AJ206)),0)</f>
        <v>0</v>
      </c>
      <c r="AL206" s="203">
        <f>IF(AND(AL$2&gt;$D206,AL$2&lt;=EOMONTH($D206,MatCF)),MIN(AL$77-SUM(AL$92:AL205),$F206-SUM($G206:AK206)),0)</f>
        <v>0</v>
      </c>
      <c r="AM206" s="203">
        <f>IF(AND(AM$2&gt;$D206,AM$2&lt;=EOMONTH($D206,MatCF)),MIN(AM$77-SUM(AM$92:AM205),$F206-SUM($G206:AL206)),0)</f>
        <v>0</v>
      </c>
      <c r="AN206" s="203">
        <f>IF(AND(AN$2&gt;$D206,AN$2&lt;=EOMONTH($D206,MatCF)),MIN(AN$77-SUM(AN$92:AN205),$F206-SUM($G206:AM206)),0)</f>
        <v>0</v>
      </c>
      <c r="AO206" s="203">
        <f>IF(AND(AO$2&gt;$D206,AO$2&lt;=EOMONTH($D206,MatCF)),MIN(AO$77-SUM(AO$92:AO205),$F206-SUM($G206:AN206)),0)</f>
        <v>0</v>
      </c>
      <c r="AP206" s="203">
        <f>IF(AND(AP$2&gt;$D206,AP$2&lt;=EOMONTH($D206,MatCF)),MIN(AP$77-SUM(AP$92:AP205),$F206-SUM($G206:AO206)),0)</f>
        <v>0</v>
      </c>
      <c r="AQ206" s="203">
        <f>IF(AND(AQ$2&gt;$D206,AQ$2&lt;=EOMONTH($D206,MatCF)),MIN(AQ$77-SUM(AQ$92:AQ205),$F206-SUM($G206:AP206)),0)</f>
        <v>0</v>
      </c>
      <c r="AR206" s="203">
        <f>IF(AND(AR$2&gt;$D206,AR$2&lt;=EOMONTH($D206,MatCF)),MIN(AR$77-SUM(AR$92:AR205),$F206-SUM($G206:AQ206)),0)</f>
        <v>0</v>
      </c>
      <c r="AS206" s="203">
        <f>IF(AND(AS$2&gt;$D206,AS$2&lt;=EOMONTH($D206,MatCF)),MIN(AS$77-SUM(AS$92:AS205),$F206-SUM($G206:AR206)),0)</f>
        <v>0</v>
      </c>
      <c r="AT206" s="203">
        <f>IF(AND(AT$2&gt;$D206,AT$2&lt;=EOMONTH($D206,MatCF)),MIN(AT$77-SUM(AT$92:AT205),$F206-SUM($G206:AS206)),0)</f>
        <v>0</v>
      </c>
      <c r="AU206" s="203">
        <f>IF(AND(AU$2&gt;$D206,AU$2&lt;=EOMONTH($D206,MatCF)),MIN(AU$77-SUM(AU$92:AU205),$F206-SUM($G206:AT206)),0)</f>
        <v>0</v>
      </c>
      <c r="AV206" s="203">
        <f>IF(AND(AV$2&gt;$D206,AV$2&lt;=EOMONTH($D206,MatCF)),MIN(AV$77-SUM(AV$92:AV205),$F206-SUM($G206:AU206)),0)</f>
        <v>0</v>
      </c>
      <c r="AW206" s="203">
        <f>IF(AND(AW$2&gt;$D206,AW$2&lt;=EOMONTH($D206,MatCF)),MIN(AW$77-SUM(AW$92:AW205),$F206-SUM($G206:AV206)),0)</f>
        <v>0</v>
      </c>
      <c r="AX206" s="203">
        <f>IF(AND(AX$2&gt;$D206,AX$2&lt;=EOMONTH($D206,MatCF)),MIN(AX$77-SUM(AX$92:AX205),$F206-SUM($G206:AW206)),0)</f>
        <v>0</v>
      </c>
      <c r="AY206" s="203">
        <f>IF(AND(AY$2&gt;$D206,AY$2&lt;=EOMONTH($D206,MatCF)),MIN(AY$77-SUM(AY$92:AY205),$F206-SUM($G206:AX206)),0)</f>
        <v>0</v>
      </c>
      <c r="AZ206" s="203">
        <f>IF(AND(AZ$2&gt;$D206,AZ$2&lt;=EOMONTH($D206,MatCF)),MIN(AZ$77-SUM(AZ$92:AZ205),$F206-SUM($G206:AY206)),0)</f>
        <v>0</v>
      </c>
      <c r="BA206" s="203">
        <f>IF(AND(BA$2&gt;$D206,BA$2&lt;=EOMONTH($D206,MatCF)),MIN(BA$77-SUM(BA$92:BA205),$F206-SUM($G206:AZ206)),0)</f>
        <v>0</v>
      </c>
      <c r="BB206" s="203">
        <f>IF(AND(BB$2&gt;$D206,BB$2&lt;=EOMONTH($D206,MatCF)),MIN(BB$77-SUM(BB$92:BB205),$F206-SUM($G206:BA206)),0)</f>
        <v>0</v>
      </c>
      <c r="BC206" s="203">
        <f>IF(AND(BC$2&gt;$D206,BC$2&lt;=EOMONTH($D206,MatCF)),MIN(BC$77-SUM(BC$92:BC205),$F206-SUM($G206:BB206)),0)</f>
        <v>0</v>
      </c>
      <c r="BD206" s="203">
        <f>IF(AND(BD$2&gt;$D206,BD$2&lt;=EOMONTH($D206,MatCF)),MIN(BD$77-SUM(BD$92:BD205),$F206-SUM($G206:BC206)),0)</f>
        <v>0</v>
      </c>
      <c r="BE206" s="203">
        <f>IF(AND(BE$2&gt;$D206,BE$2&lt;=EOMONTH($D206,MatCF)),MIN(BE$77-SUM(BE$92:BE205),$F206-SUM($G206:BD206)),0)</f>
        <v>0</v>
      </c>
      <c r="BF206" s="203">
        <f>IF(AND(BF$2&gt;$D206,BF$2&lt;=EOMONTH($D206,MatCF)),MIN(BF$77-SUM(BF$92:BF205),$F206-SUM($G206:BE206)),0)</f>
        <v>0</v>
      </c>
      <c r="BG206" s="203">
        <f>IF(AND(BG$2&gt;$D206,BG$2&lt;=EOMONTH($D206,MatCF)),MIN(BG$77-SUM(BG$92:BG205),$F206-SUM($G206:BF206)),0)</f>
        <v>0</v>
      </c>
      <c r="BH206" s="203">
        <f>IF(AND(BH$2&gt;$D206,BH$2&lt;=EOMONTH($D206,MatCF)),MIN(BH$77-SUM(BH$92:BH205),$F206-SUM($G206:BG206)),0)</f>
        <v>0</v>
      </c>
      <c r="BI206" s="203">
        <f>IF(AND(BI$2&gt;$D206,BI$2&lt;=EOMONTH($D206,MatCF)),MIN(BI$77-SUM(BI$92:BI205),$F206-SUM($G206:BH206)),0)</f>
        <v>0</v>
      </c>
      <c r="BJ206" s="203">
        <f>IF(AND(BJ$2&gt;$D206,BJ$2&lt;=EOMONTH($D206,MatCF)),MIN(BJ$77-SUM(BJ$92:BJ205),$F206-SUM($G206:BI206)),0)</f>
        <v>0</v>
      </c>
      <c r="BK206" s="203">
        <f>IF(AND(BK$2&gt;$D206,BK$2&lt;=EOMONTH($D206,MatCF)),MIN(BK$77-SUM(BK$92:BK205),$F206-SUM($G206:BJ206)),0)</f>
        <v>0</v>
      </c>
      <c r="BL206" s="203">
        <f>IF(AND(BL$2&gt;$D206,BL$2&lt;=EOMONTH($D206,MatCF)),MIN(BL$77-SUM(BL$92:BL205),$F206-SUM($G206:BK206)),0)</f>
        <v>0</v>
      </c>
      <c r="BM206" s="203">
        <f>IF(AND(BM$2&gt;$D206,BM$2&lt;=EOMONTH($D206,MatCF)),MIN(BM$77-SUM(BM$92:BM205),$F206-SUM($G206:BL206)),0)</f>
        <v>0</v>
      </c>
      <c r="BN206" s="203">
        <f>IF(AND(BN$2&gt;$D206,BN$2&lt;=EOMONTH($D206,MatCF)),MIN(BN$77-SUM(BN$92:BN205),$F206-SUM($G206:BM206)),0)</f>
        <v>0</v>
      </c>
      <c r="BO206" s="203">
        <f>IF(AND(BO$2&gt;$D206,BO$2&lt;=EOMONTH($D206,MatCF)),MIN(BO$77-SUM(BO$92:BO205),$F206-SUM($G206:BN206)),0)</f>
        <v>0</v>
      </c>
      <c r="BP206" s="203">
        <f>IF(AND(BP$2&gt;$D206,BP$2&lt;=EOMONTH($D206,MatCF)),MIN(BP$77-SUM(BP$92:BP205),$F206-SUM($G206:BO206)),0)</f>
        <v>0</v>
      </c>
      <c r="BQ206" s="203">
        <f>IF(AND(BQ$2&gt;$D206,BQ$2&lt;=EOMONTH($D206,MatCF)),MIN(BQ$77-SUM(BQ$92:BQ205),$F206-SUM($G206:BP206)),0)</f>
        <v>0</v>
      </c>
      <c r="BR206" s="203">
        <f>IF(AND(BR$2&gt;$D206,BR$2&lt;=EOMONTH($D206,MatCF)),MIN(BR$77-SUM(BR$92:BR205),$F206-SUM($G206:BQ206)),0)</f>
        <v>0</v>
      </c>
      <c r="BS206" s="203">
        <f>IF(AND(BS$2&gt;$D206,BS$2&lt;=EOMONTH($D206,MatCF)),MIN(BS$77-SUM(BS$92:BS205),$F206-SUM($G206:BR206)),0)</f>
        <v>0</v>
      </c>
      <c r="BT206" s="203">
        <f>IF(AND(BT$2&gt;$D206,BT$2&lt;=EOMONTH($D206,MatCF)),MIN(BT$77-SUM(BT$92:BT205),$F206-SUM($G206:BS206)),0)</f>
        <v>0</v>
      </c>
      <c r="BU206" s="203">
        <f>IF(AND(BU$2&gt;$D206,BU$2&lt;=EOMONTH($D206,MatCF)),MIN(BU$77-SUM(BU$92:BU205),$F206-SUM($G206:BT206)),0)</f>
        <v>0</v>
      </c>
      <c r="BV206" s="203">
        <f>IF(AND(BV$2&gt;$D206,BV$2&lt;=EOMONTH($D206,MatCF)),MIN(BV$77-SUM(BV$92:BV205),$F206-SUM($G206:BU206)),0)</f>
        <v>0</v>
      </c>
      <c r="BW206" s="203">
        <f>IF(AND(BW$2&gt;$D206,BW$2&lt;=EOMONTH($D206,MatCF)),MIN(BW$77-SUM(BW$92:BW205),$F206-SUM($G206:BV206)),0)</f>
        <v>0</v>
      </c>
      <c r="BX206" s="203">
        <f>IF(AND(BX$2&gt;$D206,BX$2&lt;=EOMONTH($D206,MatCF)),MIN(BX$77-SUM(BX$92:BX205),$F206-SUM($G206:BW206)),0)</f>
        <v>0</v>
      </c>
      <c r="BY206" s="203">
        <f>IF(AND(BY$2&gt;$D206,BY$2&lt;=EOMONTH($D206,MatCF)),MIN(BY$77-SUM(BY$92:BY205),$F206-SUM($G206:BX206)),0)</f>
        <v>0</v>
      </c>
      <c r="BZ206" s="203">
        <f>IF(AND(BZ$2&gt;$D206,BZ$2&lt;=EOMONTH($D206,MatCF)),MIN(BZ$77-SUM(BZ$92:BZ205),$F206-SUM($G206:BY206)),0)</f>
        <v>0</v>
      </c>
      <c r="CA206" s="203">
        <f>IF(AND(CA$2&gt;$D206,CA$2&lt;=EOMONTH($D206,MatCF)),MIN(CA$77-SUM(CA$92:CA205),$F206-SUM($G206:BZ206)),0)</f>
        <v>0</v>
      </c>
      <c r="CB206" s="203">
        <f>IF(AND(CB$2&gt;$D206,CB$2&lt;=EOMONTH($D206,MatCF)),MIN(CB$77-SUM(CB$92:CB205),$F206-SUM($G206:CA206)),0)</f>
        <v>0</v>
      </c>
      <c r="CC206" s="203">
        <f>IF(AND(CC$2&gt;$D206,CC$2&lt;=EOMONTH($D206,MatCF)),MIN(CC$77-SUM(CC$92:CC205),$F206-SUM($G206:CB206)),0)</f>
        <v>0</v>
      </c>
      <c r="CD206" s="203">
        <f>IF(AND(CD$2&gt;$D206,CD$2&lt;=EOMONTH($D206,MatCF)),MIN(CD$77-SUM(CD$92:CD205),$F206-SUM($G206:CC206)),0)</f>
        <v>0</v>
      </c>
      <c r="CE206" s="203">
        <f>IF(AND(CE$2&gt;$D206,CE$2&lt;=EOMONTH($D206,MatCF)),MIN(CE$77-SUM(CE$92:CE205),$F206-SUM($G206:CD206)),0)</f>
        <v>0</v>
      </c>
      <c r="CF206" s="203">
        <f>IF(AND(CF$2&gt;$D206,CF$2&lt;=EOMONTH($D206,MatCF)),MIN(CF$77-SUM(CF$92:CF205),$F206-SUM($G206:CE206)),0)</f>
        <v>0</v>
      </c>
      <c r="CG206" s="203">
        <f>IF(AND(CG$2&gt;$D206,CG$2&lt;=EOMONTH($D206,MatCF)),MIN(CG$77-SUM(CG$92:CG205),$F206-SUM($G206:CF206)),0)</f>
        <v>0</v>
      </c>
      <c r="CH206" s="203">
        <f>IF(AND(CH$2&gt;$D206,CH$2&lt;=EOMONTH($D206,MatCF)),MIN(CH$77-SUM(CH$92:CH205),$F206-SUM($G206:CG206)),0)</f>
        <v>0</v>
      </c>
      <c r="CI206" s="203">
        <f>IF(AND(CI$2&gt;$D206,CI$2&lt;=EOMONTH($D206,MatCF)),MIN(CI$77-SUM(CI$92:CI205),$F206-SUM($G206:CH206)),0)</f>
        <v>0</v>
      </c>
      <c r="CJ206" s="203">
        <f>IF(AND(CJ$2&gt;$D206,CJ$2&lt;=EOMONTH($D206,MatCF)),MIN(CJ$77-SUM(CJ$92:CJ205),$F206-SUM($G206:CI206)),0)</f>
        <v>0</v>
      </c>
      <c r="CK206" s="203">
        <f>IF(AND(CK$2&gt;$D206,CK$2&lt;=EOMONTH($D206,MatCF)),MIN(CK$77-SUM(CK$92:CK205),$F206-SUM($G206:CJ206)),0)</f>
        <v>0</v>
      </c>
      <c r="CL206" s="203">
        <f>IF(AND(CL$2&gt;$D206,CL$2&lt;=EOMONTH($D206,MatCF)),MIN(CL$77-SUM(CL$92:CL205),$F206-SUM($G206:CK206)),0)</f>
        <v>0</v>
      </c>
      <c r="CM206" s="203">
        <f>IF(AND(CM$2&gt;$D206,CM$2&lt;=EOMONTH($D206,MatCF)),MIN(CM$77-SUM(CM$92:CM205),$F206-SUM($G206:CL206)),0)</f>
        <v>0</v>
      </c>
      <c r="CN206" s="203">
        <f>IF(AND(CN$2&gt;$D206,CN$2&lt;=EOMONTH($D206,MatCF)),MIN(CN$77-SUM(CN$92:CN205),$F206-SUM($G206:CM206)),0)</f>
        <v>0</v>
      </c>
      <c r="CO206" s="203">
        <f>IF(AND(CO$2&gt;$D206,CO$2&lt;=EOMONTH($D206,MatCF)),MIN(CO$77-SUM(CO$92:CO205),$F206-SUM($G206:CN206)),0)</f>
        <v>0</v>
      </c>
      <c r="CP206" s="203">
        <f>IF(AND(CP$2&gt;$D206,CP$2&lt;=EOMONTH($D206,MatCF)),MIN(CP$77-SUM(CP$92:CP205),$F206-SUM($G206:CO206)),0)</f>
        <v>0</v>
      </c>
      <c r="CQ206" s="203">
        <f>IF(AND(CQ$2&gt;$D206,CQ$2&lt;=EOMONTH($D206,MatCF)),MIN(CQ$77-SUM(CQ$92:CQ205),$F206-SUM($G206:CP206)),0)</f>
        <v>0</v>
      </c>
      <c r="CR206" s="203">
        <f>IF(AND(CR$2&gt;$D206,CR$2&lt;=EOMONTH($D206,MatCF)),MIN(CR$77-SUM(CR$92:CR205),$F206-SUM($G206:CQ206)),0)</f>
        <v>0</v>
      </c>
      <c r="CS206" s="203">
        <f>IF(AND(CS$2&gt;$D206,CS$2&lt;=EOMONTH($D206,MatCF)),MIN(CS$77-SUM(CS$92:CS205),$F206-SUM($G206:CR206)),0)</f>
        <v>0</v>
      </c>
      <c r="CT206" s="203">
        <f>IF(AND(CT$2&gt;$D206,CT$2&lt;=EOMONTH($D206,MatCF)),MIN(CT$77-SUM(CT$92:CT205),$F206-SUM($G206:CS206)),0)</f>
        <v>0</v>
      </c>
      <c r="CU206" s="203">
        <f>IF(AND(CU$2&gt;$D206,CU$2&lt;=EOMONTH($D206,MatCF)),MIN(CU$77-SUM(CU$92:CU205),$F206-SUM($G206:CT206)),0)</f>
        <v>0</v>
      </c>
      <c r="CV206" s="203">
        <f>IF(AND(CV$2&gt;$D206,CV$2&lt;=EOMONTH($D206,MatCF)),MIN(CV$77-SUM(CV$92:CV205),$F206-SUM($G206:CU206)),0)</f>
        <v>0</v>
      </c>
      <c r="CW206" s="203">
        <f>IF(AND(CW$2&gt;$D206,CW$2&lt;=EOMONTH($D206,MatCF)),MIN(CW$77-SUM(CW$92:CW205),$F206-SUM($G206:CV206)),0)</f>
        <v>0</v>
      </c>
      <c r="CX206" s="203">
        <f>IF(AND(CX$2&gt;$D206,CX$2&lt;=EOMONTH($D206,MatCF)),MIN(CX$77-SUM(CX$92:CX205),$F206-SUM($G206:CW206)),0)</f>
        <v>0</v>
      </c>
      <c r="CY206" s="203">
        <f>IF(AND(CY$2&gt;$D206,CY$2&lt;=EOMONTH($D206,MatCF)),MIN(CY$77-SUM(CY$92:CY205),$F206-SUM($G206:CX206)),0)</f>
        <v>0</v>
      </c>
      <c r="CZ206" s="203">
        <f>IF(AND(CZ$2&gt;$D206,CZ$2&lt;=EOMONTH($D206,MatCF)),MIN(CZ$77-SUM(CZ$92:CZ205),$F206-SUM($G206:CY206)),0)</f>
        <v>0</v>
      </c>
      <c r="DA206" s="203">
        <f>IF(AND(DA$2&gt;$D206,DA$2&lt;=EOMONTH($D206,MatCF)),MIN(DA$77-SUM(DA$92:DA205),$F206-SUM($G206:CZ206)),0)</f>
        <v>0</v>
      </c>
      <c r="DB206" s="203">
        <f>IF(AND(DB$2&gt;$D206,DB$2&lt;=EOMONTH($D206,MatCF)),MIN(DB$77-SUM(DB$92:DB205),$F206-SUM($G206:DA206)),0)</f>
        <v>0</v>
      </c>
      <c r="DC206" s="203">
        <f>IF(AND(DC$2&gt;$D206,DC$2&lt;=EOMONTH($D206,MatCF)),MIN(DC$77-SUM(DC$92:DC205),$F206-SUM($G206:DB206)),0)</f>
        <v>0</v>
      </c>
      <c r="DD206" s="203">
        <f>IF(AND(DD$2&gt;$D206,DD$2&lt;=EOMONTH($D206,MatCF)),MIN(DD$77-SUM(DD$92:DD205),$F206-SUM($G206:DC206)),0)</f>
        <v>0</v>
      </c>
      <c r="DE206" s="203">
        <f>IF(AND(DE$2&gt;$D206,DE$2&lt;=EOMONTH($D206,MatCF)),MIN(DE$77-SUM(DE$92:DE205),$F206-SUM($G206:DD206)),0)</f>
        <v>0</v>
      </c>
      <c r="DF206" s="203">
        <f>IF(AND(DF$2&gt;$D206,DF$2&lt;=EOMONTH($D206,MatCF)),MIN(DF$77-SUM(DF$92:DF205),$F206-SUM($G206:DE206)),0)</f>
        <v>0</v>
      </c>
      <c r="DG206" s="203">
        <f>IF(AND(DG$2&gt;$D206,DG$2&lt;=EOMONTH($D206,MatCF)),MIN(DG$77-SUM(DG$92:DG205),$F206-SUM($G206:DF206)),0)</f>
        <v>0</v>
      </c>
      <c r="DH206" s="203">
        <f>IF(AND(DH$2&gt;$D206,DH$2&lt;=EOMONTH($D206,MatCF)),MIN(DH$77-SUM(DH$92:DH205),$F206-SUM($G206:DG206)),0)</f>
        <v>0</v>
      </c>
      <c r="DI206" s="203">
        <f>IF(AND(DI$2&gt;$D206,DI$2&lt;=EOMONTH($D206,MatCF)),MIN(DI$77-SUM(DI$92:DI205),$F206-SUM($G206:DH206)),0)</f>
        <v>0</v>
      </c>
      <c r="DJ206" s="203">
        <f>IF(AND(DJ$2&gt;$D206,DJ$2&lt;=EOMONTH($D206,MatCF)),MIN(DJ$77-SUM(DJ$92:DJ205),$F206-SUM($G206:DI206)),0)</f>
        <v>0</v>
      </c>
      <c r="DK206" s="203">
        <f>IF(AND(DK$2&gt;$D206,DK$2&lt;=EOMONTH($D206,MatCF)),MIN(DK$77-SUM(DK$92:DK205),$F206-SUM($G206:DJ206)),0)</f>
        <v>0</v>
      </c>
      <c r="DL206" s="203">
        <f>IF(AND(DL$2&gt;$D206,DL$2&lt;=EOMONTH($D206,MatCF)),MIN(DL$77-SUM(DL$92:DL205),$F206-SUM($G206:DK206)),0)</f>
        <v>0</v>
      </c>
      <c r="DM206" s="203">
        <f>IF(AND(DM$2&gt;$D206,DM$2&lt;=EOMONTH($D206,MatCF)),MIN(DM$77-SUM(DM$92:DM205),$F206-SUM($G206:DL206)),0)</f>
        <v>0</v>
      </c>
      <c r="DN206" s="203">
        <f>IF(AND(DN$2&gt;$D206,DN$2&lt;=EOMONTH($D206,MatCF)),MIN(DN$77-SUM(DN$92:DN205),$F206-SUM($G206:DM206)),0)</f>
        <v>0</v>
      </c>
      <c r="DO206" s="203">
        <f>IF(AND(DO$2&gt;$D206,DO$2&lt;=EOMONTH($D206,MatCF)),MIN(DO$77-SUM(DO$92:DO205),$F206-SUM($G206:DN206)),0)</f>
        <v>0</v>
      </c>
      <c r="DP206" s="203">
        <f>IF(AND(DP$2&gt;$D206,DP$2&lt;=EOMONTH($D206,MatCF)),MIN(DP$77-SUM(DP$92:DP205),$F206-SUM($G206:DO206)),0)</f>
        <v>0</v>
      </c>
      <c r="DQ206" s="203">
        <f>IF(AND(DQ$2&gt;$D206,DQ$2&lt;=EOMONTH($D206,MatCF)),MIN(DQ$77-SUM(DQ$92:DQ205),$F206-SUM($G206:DP206)),0)</f>
        <v>0</v>
      </c>
      <c r="DR206" s="203">
        <f ca="1">IF(AND(DR$2&gt;$D206,DR$2&lt;=EOMONTH($D206,MatCF)),MIN(DR$77-SUM(DR$92:DR205),$F206-SUM($G206:DQ206)),0)</f>
        <v>0</v>
      </c>
      <c r="DS206" s="203">
        <f ca="1">IF(AND(DS$2&gt;$D206,DS$2&lt;=EOMONTH($D206,MatCF)),MIN(DS$77-SUM(DS$92:DS205),$F206-SUM($G206:DR206)),0)</f>
        <v>0</v>
      </c>
    </row>
    <row r="207" spans="1:123" ht="12.5" x14ac:dyDescent="0.25">
      <c r="A207" s="171">
        <f t="shared" si="682"/>
        <v>115</v>
      </c>
      <c r="B207" s="171"/>
      <c r="C207" s="171"/>
      <c r="D207" s="226">
        <v>54423</v>
      </c>
      <c r="E207" s="171"/>
      <c r="F207" s="203">
        <f ca="1"/>
        <v>0</v>
      </c>
      <c r="G207" s="171"/>
      <c r="H207" s="203">
        <f>IF(AND(H$2&gt;$D207,H$2&lt;=EOMONTH($D207,MatCF)),MIN(H$77-SUM(H$92:H206),$F207-SUM(G207:$G207)),0)</f>
        <v>0</v>
      </c>
      <c r="I207" s="203">
        <f>IF(AND(I$2&gt;$D207,I$2&lt;=EOMONTH($D207,MatCF)),MIN(I$77-SUM(I$92:I206),$F207-SUM($G207:H207)),0)</f>
        <v>0</v>
      </c>
      <c r="J207" s="203">
        <f>IF(AND(J$2&gt;$D207,J$2&lt;=EOMONTH($D207,MatCF)),MIN(J$77-SUM(J$92:J206),$F207-SUM($G207:I207)),0)</f>
        <v>0</v>
      </c>
      <c r="K207" s="203">
        <f>IF(AND(K$2&gt;$D207,K$2&lt;=EOMONTH($D207,MatCF)),MIN(K$77-SUM(K$92:K206),$F207-SUM($G207:J207)),0)</f>
        <v>0</v>
      </c>
      <c r="L207" s="203">
        <f>IF(AND(L$2&gt;$D207,L$2&lt;=EOMONTH($D207,MatCF)),MIN(L$77-SUM(L$92:L206),$F207-SUM($G207:K207)),0)</f>
        <v>0</v>
      </c>
      <c r="M207" s="203">
        <f>IF(AND(M$2&gt;$D207,M$2&lt;=EOMONTH($D207,MatCF)),MIN(M$77-SUM(M$92:M206),$F207-SUM($G207:L207)),0)</f>
        <v>0</v>
      </c>
      <c r="N207" s="203">
        <f>IF(AND(N$2&gt;$D207,N$2&lt;=EOMONTH($D207,MatCF)),MIN(N$77-SUM(N$92:N206),$F207-SUM($G207:M207)),0)</f>
        <v>0</v>
      </c>
      <c r="O207" s="203">
        <f>IF(AND(O$2&gt;$D207,O$2&lt;=EOMONTH($D207,MatCF)),MIN(O$77-SUM(O$92:O206),$F207-SUM($G207:N207)),0)</f>
        <v>0</v>
      </c>
      <c r="P207" s="203">
        <f>IF(AND(P$2&gt;$D207,P$2&lt;=EOMONTH($D207,MatCF)),MIN(P$77-SUM(P$92:P206),$F207-SUM($G207:O207)),0)</f>
        <v>0</v>
      </c>
      <c r="Q207" s="203">
        <f>IF(AND(Q$2&gt;$D207,Q$2&lt;=EOMONTH($D207,MatCF)),MIN(Q$77-SUM(Q$92:Q206),$F207-SUM($G207:P207)),0)</f>
        <v>0</v>
      </c>
      <c r="R207" s="203">
        <f>IF(AND(R$2&gt;$D207,R$2&lt;=EOMONTH($D207,MatCF)),MIN(R$77-SUM(R$92:R206),$F207-SUM($G207:Q207)),0)</f>
        <v>0</v>
      </c>
      <c r="S207" s="203">
        <f>IF(AND(S$2&gt;$D207,S$2&lt;=EOMONTH($D207,MatCF)),MIN(S$77-SUM(S$92:S206),$F207-SUM($G207:R207)),0)</f>
        <v>0</v>
      </c>
      <c r="T207" s="203">
        <f>IF(AND(T$2&gt;$D207,T$2&lt;=EOMONTH($D207,MatCF)),MIN(T$77-SUM(T$92:T206),$F207-SUM($G207:S207)),0)</f>
        <v>0</v>
      </c>
      <c r="U207" s="203">
        <f>IF(AND(U$2&gt;$D207,U$2&lt;=EOMONTH($D207,MatCF)),MIN(U$77-SUM(U$92:U206),$F207-SUM($G207:T207)),0)</f>
        <v>0</v>
      </c>
      <c r="V207" s="203">
        <f>IF(AND(V$2&gt;$D207,V$2&lt;=EOMONTH($D207,MatCF)),MIN(V$77-SUM(V$92:V206),$F207-SUM($G207:U207)),0)</f>
        <v>0</v>
      </c>
      <c r="W207" s="203">
        <f>IF(AND(W$2&gt;$D207,W$2&lt;=EOMONTH($D207,MatCF)),MIN(W$77-SUM(W$92:W206),$F207-SUM($G207:V207)),0)</f>
        <v>0</v>
      </c>
      <c r="X207" s="203">
        <f>IF(AND(X$2&gt;$D207,X$2&lt;=EOMONTH($D207,MatCF)),MIN(X$77-SUM(X$92:X206),$F207-SUM($G207:W207)),0)</f>
        <v>0</v>
      </c>
      <c r="Y207" s="203">
        <f>IF(AND(Y$2&gt;$D207,Y$2&lt;=EOMONTH($D207,MatCF)),MIN(Y$77-SUM(Y$92:Y206),$F207-SUM($G207:X207)),0)</f>
        <v>0</v>
      </c>
      <c r="Z207" s="203">
        <f>IF(AND(Z$2&gt;$D207,Z$2&lt;=EOMONTH($D207,MatCF)),MIN(Z$77-SUM(Z$92:Z206),$F207-SUM($G207:Y207)),0)</f>
        <v>0</v>
      </c>
      <c r="AA207" s="203">
        <f>IF(AND(AA$2&gt;$D207,AA$2&lt;=EOMONTH($D207,MatCF)),MIN(AA$77-SUM(AA$92:AA206),$F207-SUM($G207:Z207)),0)</f>
        <v>0</v>
      </c>
      <c r="AB207" s="203">
        <f>IF(AND(AB$2&gt;$D207,AB$2&lt;=EOMONTH($D207,MatCF)),MIN(AB$77-SUM(AB$92:AB206),$F207-SUM($G207:AA207)),0)</f>
        <v>0</v>
      </c>
      <c r="AC207" s="203">
        <f>IF(AND(AC$2&gt;$D207,AC$2&lt;=EOMONTH($D207,MatCF)),MIN(AC$77-SUM(AC$92:AC206),$F207-SUM($G207:AB207)),0)</f>
        <v>0</v>
      </c>
      <c r="AD207" s="203">
        <f>IF(AND(AD$2&gt;$D207,AD$2&lt;=EOMONTH($D207,MatCF)),MIN(AD$77-SUM(AD$92:AD206),$F207-SUM($G207:AC207)),0)</f>
        <v>0</v>
      </c>
      <c r="AE207" s="203">
        <f>IF(AND(AE$2&gt;$D207,AE$2&lt;=EOMONTH($D207,MatCF)),MIN(AE$77-SUM(AE$92:AE206),$F207-SUM($G207:AD207)),0)</f>
        <v>0</v>
      </c>
      <c r="AF207" s="203">
        <f>IF(AND(AF$2&gt;$D207,AF$2&lt;=EOMONTH($D207,MatCF)),MIN(AF$77-SUM(AF$92:AF206),$F207-SUM($G207:AE207)),0)</f>
        <v>0</v>
      </c>
      <c r="AG207" s="203">
        <f>IF(AND(AG$2&gt;$D207,AG$2&lt;=EOMONTH($D207,MatCF)),MIN(AG$77-SUM(AG$92:AG206),$F207-SUM($G207:AF207)),0)</f>
        <v>0</v>
      </c>
      <c r="AH207" s="203">
        <f>IF(AND(AH$2&gt;$D207,AH$2&lt;=EOMONTH($D207,MatCF)),MIN(AH$77-SUM(AH$92:AH206),$F207-SUM($G207:AG207)),0)</f>
        <v>0</v>
      </c>
      <c r="AI207" s="203">
        <f>IF(AND(AI$2&gt;$D207,AI$2&lt;=EOMONTH($D207,MatCF)),MIN(AI$77-SUM(AI$92:AI206),$F207-SUM($G207:AH207)),0)</f>
        <v>0</v>
      </c>
      <c r="AJ207" s="203">
        <f>IF(AND(AJ$2&gt;$D207,AJ$2&lt;=EOMONTH($D207,MatCF)),MIN(AJ$77-SUM(AJ$92:AJ206),$F207-SUM($G207:AI207)),0)</f>
        <v>0</v>
      </c>
      <c r="AK207" s="203">
        <f>IF(AND(AK$2&gt;$D207,AK$2&lt;=EOMONTH($D207,MatCF)),MIN(AK$77-SUM(AK$92:AK206),$F207-SUM($G207:AJ207)),0)</f>
        <v>0</v>
      </c>
      <c r="AL207" s="203">
        <f>IF(AND(AL$2&gt;$D207,AL$2&lt;=EOMONTH($D207,MatCF)),MIN(AL$77-SUM(AL$92:AL206),$F207-SUM($G207:AK207)),0)</f>
        <v>0</v>
      </c>
      <c r="AM207" s="203">
        <f>IF(AND(AM$2&gt;$D207,AM$2&lt;=EOMONTH($D207,MatCF)),MIN(AM$77-SUM(AM$92:AM206),$F207-SUM($G207:AL207)),0)</f>
        <v>0</v>
      </c>
      <c r="AN207" s="203">
        <f>IF(AND(AN$2&gt;$D207,AN$2&lt;=EOMONTH($D207,MatCF)),MIN(AN$77-SUM(AN$92:AN206),$F207-SUM($G207:AM207)),0)</f>
        <v>0</v>
      </c>
      <c r="AO207" s="203">
        <f>IF(AND(AO$2&gt;$D207,AO$2&lt;=EOMONTH($D207,MatCF)),MIN(AO$77-SUM(AO$92:AO206),$F207-SUM($G207:AN207)),0)</f>
        <v>0</v>
      </c>
      <c r="AP207" s="203">
        <f>IF(AND(AP$2&gt;$D207,AP$2&lt;=EOMONTH($D207,MatCF)),MIN(AP$77-SUM(AP$92:AP206),$F207-SUM($G207:AO207)),0)</f>
        <v>0</v>
      </c>
      <c r="AQ207" s="203">
        <f>IF(AND(AQ$2&gt;$D207,AQ$2&lt;=EOMONTH($D207,MatCF)),MIN(AQ$77-SUM(AQ$92:AQ206),$F207-SUM($G207:AP207)),0)</f>
        <v>0</v>
      </c>
      <c r="AR207" s="203">
        <f>IF(AND(AR$2&gt;$D207,AR$2&lt;=EOMONTH($D207,MatCF)),MIN(AR$77-SUM(AR$92:AR206),$F207-SUM($G207:AQ207)),0)</f>
        <v>0</v>
      </c>
      <c r="AS207" s="203">
        <f>IF(AND(AS$2&gt;$D207,AS$2&lt;=EOMONTH($D207,MatCF)),MIN(AS$77-SUM(AS$92:AS206),$F207-SUM($G207:AR207)),0)</f>
        <v>0</v>
      </c>
      <c r="AT207" s="203">
        <f>IF(AND(AT$2&gt;$D207,AT$2&lt;=EOMONTH($D207,MatCF)),MIN(AT$77-SUM(AT$92:AT206),$F207-SUM($G207:AS207)),0)</f>
        <v>0</v>
      </c>
      <c r="AU207" s="203">
        <f>IF(AND(AU$2&gt;$D207,AU$2&lt;=EOMONTH($D207,MatCF)),MIN(AU$77-SUM(AU$92:AU206),$F207-SUM($G207:AT207)),0)</f>
        <v>0</v>
      </c>
      <c r="AV207" s="203">
        <f>IF(AND(AV$2&gt;$D207,AV$2&lt;=EOMONTH($D207,MatCF)),MIN(AV$77-SUM(AV$92:AV206),$F207-SUM($G207:AU207)),0)</f>
        <v>0</v>
      </c>
      <c r="AW207" s="203">
        <f>IF(AND(AW$2&gt;$D207,AW$2&lt;=EOMONTH($D207,MatCF)),MIN(AW$77-SUM(AW$92:AW206),$F207-SUM($G207:AV207)),0)</f>
        <v>0</v>
      </c>
      <c r="AX207" s="203">
        <f>IF(AND(AX$2&gt;$D207,AX$2&lt;=EOMONTH($D207,MatCF)),MIN(AX$77-SUM(AX$92:AX206),$F207-SUM($G207:AW207)),0)</f>
        <v>0</v>
      </c>
      <c r="AY207" s="203">
        <f>IF(AND(AY$2&gt;$D207,AY$2&lt;=EOMONTH($D207,MatCF)),MIN(AY$77-SUM(AY$92:AY206),$F207-SUM($G207:AX207)),0)</f>
        <v>0</v>
      </c>
      <c r="AZ207" s="203">
        <f>IF(AND(AZ$2&gt;$D207,AZ$2&lt;=EOMONTH($D207,MatCF)),MIN(AZ$77-SUM(AZ$92:AZ206),$F207-SUM($G207:AY207)),0)</f>
        <v>0</v>
      </c>
      <c r="BA207" s="203">
        <f>IF(AND(BA$2&gt;$D207,BA$2&lt;=EOMONTH($D207,MatCF)),MIN(BA$77-SUM(BA$92:BA206),$F207-SUM($G207:AZ207)),0)</f>
        <v>0</v>
      </c>
      <c r="BB207" s="203">
        <f>IF(AND(BB$2&gt;$D207,BB$2&lt;=EOMONTH($D207,MatCF)),MIN(BB$77-SUM(BB$92:BB206),$F207-SUM($G207:BA207)),0)</f>
        <v>0</v>
      </c>
      <c r="BC207" s="203">
        <f>IF(AND(BC$2&gt;$D207,BC$2&lt;=EOMONTH($D207,MatCF)),MIN(BC$77-SUM(BC$92:BC206),$F207-SUM($G207:BB207)),0)</f>
        <v>0</v>
      </c>
      <c r="BD207" s="203">
        <f>IF(AND(BD$2&gt;$D207,BD$2&lt;=EOMONTH($D207,MatCF)),MIN(BD$77-SUM(BD$92:BD206),$F207-SUM($G207:BC207)),0)</f>
        <v>0</v>
      </c>
      <c r="BE207" s="203">
        <f>IF(AND(BE$2&gt;$D207,BE$2&lt;=EOMONTH($D207,MatCF)),MIN(BE$77-SUM(BE$92:BE206),$F207-SUM($G207:BD207)),0)</f>
        <v>0</v>
      </c>
      <c r="BF207" s="203">
        <f>IF(AND(BF$2&gt;$D207,BF$2&lt;=EOMONTH($D207,MatCF)),MIN(BF$77-SUM(BF$92:BF206),$F207-SUM($G207:BE207)),0)</f>
        <v>0</v>
      </c>
      <c r="BG207" s="203">
        <f>IF(AND(BG$2&gt;$D207,BG$2&lt;=EOMONTH($D207,MatCF)),MIN(BG$77-SUM(BG$92:BG206),$F207-SUM($G207:BF207)),0)</f>
        <v>0</v>
      </c>
      <c r="BH207" s="203">
        <f>IF(AND(BH$2&gt;$D207,BH$2&lt;=EOMONTH($D207,MatCF)),MIN(BH$77-SUM(BH$92:BH206),$F207-SUM($G207:BG207)),0)</f>
        <v>0</v>
      </c>
      <c r="BI207" s="203">
        <f>IF(AND(BI$2&gt;$D207,BI$2&lt;=EOMONTH($D207,MatCF)),MIN(BI$77-SUM(BI$92:BI206),$F207-SUM($G207:BH207)),0)</f>
        <v>0</v>
      </c>
      <c r="BJ207" s="203">
        <f>IF(AND(BJ$2&gt;$D207,BJ$2&lt;=EOMONTH($D207,MatCF)),MIN(BJ$77-SUM(BJ$92:BJ206),$F207-SUM($G207:BI207)),0)</f>
        <v>0</v>
      </c>
      <c r="BK207" s="203">
        <f>IF(AND(BK$2&gt;$D207,BK$2&lt;=EOMONTH($D207,MatCF)),MIN(BK$77-SUM(BK$92:BK206),$F207-SUM($G207:BJ207)),0)</f>
        <v>0</v>
      </c>
      <c r="BL207" s="203">
        <f>IF(AND(BL$2&gt;$D207,BL$2&lt;=EOMONTH($D207,MatCF)),MIN(BL$77-SUM(BL$92:BL206),$F207-SUM($G207:BK207)),0)</f>
        <v>0</v>
      </c>
      <c r="BM207" s="203">
        <f>IF(AND(BM$2&gt;$D207,BM$2&lt;=EOMONTH($D207,MatCF)),MIN(BM$77-SUM(BM$92:BM206),$F207-SUM($G207:BL207)),0)</f>
        <v>0</v>
      </c>
      <c r="BN207" s="203">
        <f>IF(AND(BN$2&gt;$D207,BN$2&lt;=EOMONTH($D207,MatCF)),MIN(BN$77-SUM(BN$92:BN206),$F207-SUM($G207:BM207)),0)</f>
        <v>0</v>
      </c>
      <c r="BO207" s="203">
        <f>IF(AND(BO$2&gt;$D207,BO$2&lt;=EOMONTH($D207,MatCF)),MIN(BO$77-SUM(BO$92:BO206),$F207-SUM($G207:BN207)),0)</f>
        <v>0</v>
      </c>
      <c r="BP207" s="203">
        <f>IF(AND(BP$2&gt;$D207,BP$2&lt;=EOMONTH($D207,MatCF)),MIN(BP$77-SUM(BP$92:BP206),$F207-SUM($G207:BO207)),0)</f>
        <v>0</v>
      </c>
      <c r="BQ207" s="203">
        <f>IF(AND(BQ$2&gt;$D207,BQ$2&lt;=EOMONTH($D207,MatCF)),MIN(BQ$77-SUM(BQ$92:BQ206),$F207-SUM($G207:BP207)),0)</f>
        <v>0</v>
      </c>
      <c r="BR207" s="203">
        <f>IF(AND(BR$2&gt;$D207,BR$2&lt;=EOMONTH($D207,MatCF)),MIN(BR$77-SUM(BR$92:BR206),$F207-SUM($G207:BQ207)),0)</f>
        <v>0</v>
      </c>
      <c r="BS207" s="203">
        <f>IF(AND(BS$2&gt;$D207,BS$2&lt;=EOMONTH($D207,MatCF)),MIN(BS$77-SUM(BS$92:BS206),$F207-SUM($G207:BR207)),0)</f>
        <v>0</v>
      </c>
      <c r="BT207" s="203">
        <f>IF(AND(BT$2&gt;$D207,BT$2&lt;=EOMONTH($D207,MatCF)),MIN(BT$77-SUM(BT$92:BT206),$F207-SUM($G207:BS207)),0)</f>
        <v>0</v>
      </c>
      <c r="BU207" s="203">
        <f>IF(AND(BU$2&gt;$D207,BU$2&lt;=EOMONTH($D207,MatCF)),MIN(BU$77-SUM(BU$92:BU206),$F207-SUM($G207:BT207)),0)</f>
        <v>0</v>
      </c>
      <c r="BV207" s="203">
        <f>IF(AND(BV$2&gt;$D207,BV$2&lt;=EOMONTH($D207,MatCF)),MIN(BV$77-SUM(BV$92:BV206),$F207-SUM($G207:BU207)),0)</f>
        <v>0</v>
      </c>
      <c r="BW207" s="203">
        <f>IF(AND(BW$2&gt;$D207,BW$2&lt;=EOMONTH($D207,MatCF)),MIN(BW$77-SUM(BW$92:BW206),$F207-SUM($G207:BV207)),0)</f>
        <v>0</v>
      </c>
      <c r="BX207" s="203">
        <f>IF(AND(BX$2&gt;$D207,BX$2&lt;=EOMONTH($D207,MatCF)),MIN(BX$77-SUM(BX$92:BX206),$F207-SUM($G207:BW207)),0)</f>
        <v>0</v>
      </c>
      <c r="BY207" s="203">
        <f>IF(AND(BY$2&gt;$D207,BY$2&lt;=EOMONTH($D207,MatCF)),MIN(BY$77-SUM(BY$92:BY206),$F207-SUM($G207:BX207)),0)</f>
        <v>0</v>
      </c>
      <c r="BZ207" s="203">
        <f>IF(AND(BZ$2&gt;$D207,BZ$2&lt;=EOMONTH($D207,MatCF)),MIN(BZ$77-SUM(BZ$92:BZ206),$F207-SUM($G207:BY207)),0)</f>
        <v>0</v>
      </c>
      <c r="CA207" s="203">
        <f>IF(AND(CA$2&gt;$D207,CA$2&lt;=EOMONTH($D207,MatCF)),MIN(CA$77-SUM(CA$92:CA206),$F207-SUM($G207:BZ207)),0)</f>
        <v>0</v>
      </c>
      <c r="CB207" s="203">
        <f>IF(AND(CB$2&gt;$D207,CB$2&lt;=EOMONTH($D207,MatCF)),MIN(CB$77-SUM(CB$92:CB206),$F207-SUM($G207:CA207)),0)</f>
        <v>0</v>
      </c>
      <c r="CC207" s="203">
        <f>IF(AND(CC$2&gt;$D207,CC$2&lt;=EOMONTH($D207,MatCF)),MIN(CC$77-SUM(CC$92:CC206),$F207-SUM($G207:CB207)),0)</f>
        <v>0</v>
      </c>
      <c r="CD207" s="203">
        <f>IF(AND(CD$2&gt;$D207,CD$2&lt;=EOMONTH($D207,MatCF)),MIN(CD$77-SUM(CD$92:CD206),$F207-SUM($G207:CC207)),0)</f>
        <v>0</v>
      </c>
      <c r="CE207" s="203">
        <f>IF(AND(CE$2&gt;$D207,CE$2&lt;=EOMONTH($D207,MatCF)),MIN(CE$77-SUM(CE$92:CE206),$F207-SUM($G207:CD207)),0)</f>
        <v>0</v>
      </c>
      <c r="CF207" s="203">
        <f>IF(AND(CF$2&gt;$D207,CF$2&lt;=EOMONTH($D207,MatCF)),MIN(CF$77-SUM(CF$92:CF206),$F207-SUM($G207:CE207)),0)</f>
        <v>0</v>
      </c>
      <c r="CG207" s="203">
        <f>IF(AND(CG$2&gt;$D207,CG$2&lt;=EOMONTH($D207,MatCF)),MIN(CG$77-SUM(CG$92:CG206),$F207-SUM($G207:CF207)),0)</f>
        <v>0</v>
      </c>
      <c r="CH207" s="203">
        <f>IF(AND(CH$2&gt;$D207,CH$2&lt;=EOMONTH($D207,MatCF)),MIN(CH$77-SUM(CH$92:CH206),$F207-SUM($G207:CG207)),0)</f>
        <v>0</v>
      </c>
      <c r="CI207" s="203">
        <f>IF(AND(CI$2&gt;$D207,CI$2&lt;=EOMONTH($D207,MatCF)),MIN(CI$77-SUM(CI$92:CI206),$F207-SUM($G207:CH207)),0)</f>
        <v>0</v>
      </c>
      <c r="CJ207" s="203">
        <f>IF(AND(CJ$2&gt;$D207,CJ$2&lt;=EOMONTH($D207,MatCF)),MIN(CJ$77-SUM(CJ$92:CJ206),$F207-SUM($G207:CI207)),0)</f>
        <v>0</v>
      </c>
      <c r="CK207" s="203">
        <f>IF(AND(CK$2&gt;$D207,CK$2&lt;=EOMONTH($D207,MatCF)),MIN(CK$77-SUM(CK$92:CK206),$F207-SUM($G207:CJ207)),0)</f>
        <v>0</v>
      </c>
      <c r="CL207" s="203">
        <f>IF(AND(CL$2&gt;$D207,CL$2&lt;=EOMONTH($D207,MatCF)),MIN(CL$77-SUM(CL$92:CL206),$F207-SUM($G207:CK207)),0)</f>
        <v>0</v>
      </c>
      <c r="CM207" s="203">
        <f>IF(AND(CM$2&gt;$D207,CM$2&lt;=EOMONTH($D207,MatCF)),MIN(CM$77-SUM(CM$92:CM206),$F207-SUM($G207:CL207)),0)</f>
        <v>0</v>
      </c>
      <c r="CN207" s="203">
        <f>IF(AND(CN$2&gt;$D207,CN$2&lt;=EOMONTH($D207,MatCF)),MIN(CN$77-SUM(CN$92:CN206),$F207-SUM($G207:CM207)),0)</f>
        <v>0</v>
      </c>
      <c r="CO207" s="203">
        <f>IF(AND(CO$2&gt;$D207,CO$2&lt;=EOMONTH($D207,MatCF)),MIN(CO$77-SUM(CO$92:CO206),$F207-SUM($G207:CN207)),0)</f>
        <v>0</v>
      </c>
      <c r="CP207" s="203">
        <f>IF(AND(CP$2&gt;$D207,CP$2&lt;=EOMONTH($D207,MatCF)),MIN(CP$77-SUM(CP$92:CP206),$F207-SUM($G207:CO207)),0)</f>
        <v>0</v>
      </c>
      <c r="CQ207" s="203">
        <f>IF(AND(CQ$2&gt;$D207,CQ$2&lt;=EOMONTH($D207,MatCF)),MIN(CQ$77-SUM(CQ$92:CQ206),$F207-SUM($G207:CP207)),0)</f>
        <v>0</v>
      </c>
      <c r="CR207" s="203">
        <f>IF(AND(CR$2&gt;$D207,CR$2&lt;=EOMONTH($D207,MatCF)),MIN(CR$77-SUM(CR$92:CR206),$F207-SUM($G207:CQ207)),0)</f>
        <v>0</v>
      </c>
      <c r="CS207" s="203">
        <f>IF(AND(CS$2&gt;$D207,CS$2&lt;=EOMONTH($D207,MatCF)),MIN(CS$77-SUM(CS$92:CS206),$F207-SUM($G207:CR207)),0)</f>
        <v>0</v>
      </c>
      <c r="CT207" s="203">
        <f>IF(AND(CT$2&gt;$D207,CT$2&lt;=EOMONTH($D207,MatCF)),MIN(CT$77-SUM(CT$92:CT206),$F207-SUM($G207:CS207)),0)</f>
        <v>0</v>
      </c>
      <c r="CU207" s="203">
        <f>IF(AND(CU$2&gt;$D207,CU$2&lt;=EOMONTH($D207,MatCF)),MIN(CU$77-SUM(CU$92:CU206),$F207-SUM($G207:CT207)),0)</f>
        <v>0</v>
      </c>
      <c r="CV207" s="203">
        <f>IF(AND(CV$2&gt;$D207,CV$2&lt;=EOMONTH($D207,MatCF)),MIN(CV$77-SUM(CV$92:CV206),$F207-SUM($G207:CU207)),0)</f>
        <v>0</v>
      </c>
      <c r="CW207" s="203">
        <f>IF(AND(CW$2&gt;$D207,CW$2&lt;=EOMONTH($D207,MatCF)),MIN(CW$77-SUM(CW$92:CW206),$F207-SUM($G207:CV207)),0)</f>
        <v>0</v>
      </c>
      <c r="CX207" s="203">
        <f>IF(AND(CX$2&gt;$D207,CX$2&lt;=EOMONTH($D207,MatCF)),MIN(CX$77-SUM(CX$92:CX206),$F207-SUM($G207:CW207)),0)</f>
        <v>0</v>
      </c>
      <c r="CY207" s="203">
        <f>IF(AND(CY$2&gt;$D207,CY$2&lt;=EOMONTH($D207,MatCF)),MIN(CY$77-SUM(CY$92:CY206),$F207-SUM($G207:CX207)),0)</f>
        <v>0</v>
      </c>
      <c r="CZ207" s="203">
        <f>IF(AND(CZ$2&gt;$D207,CZ$2&lt;=EOMONTH($D207,MatCF)),MIN(CZ$77-SUM(CZ$92:CZ206),$F207-SUM($G207:CY207)),0)</f>
        <v>0</v>
      </c>
      <c r="DA207" s="203">
        <f>IF(AND(DA$2&gt;$D207,DA$2&lt;=EOMONTH($D207,MatCF)),MIN(DA$77-SUM(DA$92:DA206),$F207-SUM($G207:CZ207)),0)</f>
        <v>0</v>
      </c>
      <c r="DB207" s="203">
        <f>IF(AND(DB$2&gt;$D207,DB$2&lt;=EOMONTH($D207,MatCF)),MIN(DB$77-SUM(DB$92:DB206),$F207-SUM($G207:DA207)),0)</f>
        <v>0</v>
      </c>
      <c r="DC207" s="203">
        <f>IF(AND(DC$2&gt;$D207,DC$2&lt;=EOMONTH($D207,MatCF)),MIN(DC$77-SUM(DC$92:DC206),$F207-SUM($G207:DB207)),0)</f>
        <v>0</v>
      </c>
      <c r="DD207" s="203">
        <f>IF(AND(DD$2&gt;$D207,DD$2&lt;=EOMONTH($D207,MatCF)),MIN(DD$77-SUM(DD$92:DD206),$F207-SUM($G207:DC207)),0)</f>
        <v>0</v>
      </c>
      <c r="DE207" s="203">
        <f>IF(AND(DE$2&gt;$D207,DE$2&lt;=EOMONTH($D207,MatCF)),MIN(DE$77-SUM(DE$92:DE206),$F207-SUM($G207:DD207)),0)</f>
        <v>0</v>
      </c>
      <c r="DF207" s="203">
        <f>IF(AND(DF$2&gt;$D207,DF$2&lt;=EOMONTH($D207,MatCF)),MIN(DF$77-SUM(DF$92:DF206),$F207-SUM($G207:DE207)),0)</f>
        <v>0</v>
      </c>
      <c r="DG207" s="203">
        <f>IF(AND(DG$2&gt;$D207,DG$2&lt;=EOMONTH($D207,MatCF)),MIN(DG$77-SUM(DG$92:DG206),$F207-SUM($G207:DF207)),0)</f>
        <v>0</v>
      </c>
      <c r="DH207" s="203">
        <f>IF(AND(DH$2&gt;$D207,DH$2&lt;=EOMONTH($D207,MatCF)),MIN(DH$77-SUM(DH$92:DH206),$F207-SUM($G207:DG207)),0)</f>
        <v>0</v>
      </c>
      <c r="DI207" s="203">
        <f>IF(AND(DI$2&gt;$D207,DI$2&lt;=EOMONTH($D207,MatCF)),MIN(DI$77-SUM(DI$92:DI206),$F207-SUM($G207:DH207)),0)</f>
        <v>0</v>
      </c>
      <c r="DJ207" s="203">
        <f>IF(AND(DJ$2&gt;$D207,DJ$2&lt;=EOMONTH($D207,MatCF)),MIN(DJ$77-SUM(DJ$92:DJ206),$F207-SUM($G207:DI207)),0)</f>
        <v>0</v>
      </c>
      <c r="DK207" s="203">
        <f>IF(AND(DK$2&gt;$D207,DK$2&lt;=EOMONTH($D207,MatCF)),MIN(DK$77-SUM(DK$92:DK206),$F207-SUM($G207:DJ207)),0)</f>
        <v>0</v>
      </c>
      <c r="DL207" s="203">
        <f>IF(AND(DL$2&gt;$D207,DL$2&lt;=EOMONTH($D207,MatCF)),MIN(DL$77-SUM(DL$92:DL206),$F207-SUM($G207:DK207)),0)</f>
        <v>0</v>
      </c>
      <c r="DM207" s="203">
        <f>IF(AND(DM$2&gt;$D207,DM$2&lt;=EOMONTH($D207,MatCF)),MIN(DM$77-SUM(DM$92:DM206),$F207-SUM($G207:DL207)),0)</f>
        <v>0</v>
      </c>
      <c r="DN207" s="203">
        <f>IF(AND(DN$2&gt;$D207,DN$2&lt;=EOMONTH($D207,MatCF)),MIN(DN$77-SUM(DN$92:DN206),$F207-SUM($G207:DM207)),0)</f>
        <v>0</v>
      </c>
      <c r="DO207" s="203">
        <f>IF(AND(DO$2&gt;$D207,DO$2&lt;=EOMONTH($D207,MatCF)),MIN(DO$77-SUM(DO$92:DO206),$F207-SUM($G207:DN207)),0)</f>
        <v>0</v>
      </c>
      <c r="DP207" s="203">
        <f>IF(AND(DP$2&gt;$D207,DP$2&lt;=EOMONTH($D207,MatCF)),MIN(DP$77-SUM(DP$92:DP206),$F207-SUM($G207:DO207)),0)</f>
        <v>0</v>
      </c>
      <c r="DQ207" s="203">
        <f>IF(AND(DQ$2&gt;$D207,DQ$2&lt;=EOMONTH($D207,MatCF)),MIN(DQ$77-SUM(DQ$92:DQ206),$F207-SUM($G207:DP207)),0)</f>
        <v>0</v>
      </c>
      <c r="DR207" s="203">
        <f>IF(AND(DR$2&gt;$D207,DR$2&lt;=EOMONTH($D207,MatCF)),MIN(DR$77-SUM(DR$92:DR206),$F207-SUM($G207:DQ207)),0)</f>
        <v>0</v>
      </c>
      <c r="DS207" s="203">
        <f ca="1">IF(AND(DS$2&gt;$D207,DS$2&lt;=EOMONTH($D207,MatCF)),MIN(DS$77-SUM(DS$92:DS206),$F207-SUM($G207:DR207)),0)</f>
        <v>0</v>
      </c>
    </row>
    <row r="208" spans="1:123" ht="12.5" x14ac:dyDescent="0.25">
      <c r="A208" s="171">
        <f t="shared" si="682"/>
        <v>116</v>
      </c>
      <c r="B208" s="171"/>
      <c r="C208" s="171"/>
      <c r="D208" s="226">
        <v>54513</v>
      </c>
      <c r="E208" s="171"/>
      <c r="F208" s="203">
        <f ca="1"/>
        <v>0</v>
      </c>
      <c r="G208" s="171"/>
      <c r="H208" s="203">
        <f>IF(AND(H$2&gt;$D208,H$2&lt;=EOMONTH($D208,MatCF)),MIN(H$77-SUM(H$92:H207),$F208-SUM(G208:$G208)),0)</f>
        <v>0</v>
      </c>
      <c r="I208" s="203">
        <f>IF(AND(I$2&gt;$D208,I$2&lt;=EOMONTH($D208,MatCF)),MIN(I$77-SUM(I$92:I207),$F208-SUM($G208:H208)),0)</f>
        <v>0</v>
      </c>
      <c r="J208" s="203">
        <f>IF(AND(J$2&gt;$D208,J$2&lt;=EOMONTH($D208,MatCF)),MIN(J$77-SUM(J$92:J207),$F208-SUM($G208:I208)),0)</f>
        <v>0</v>
      </c>
      <c r="K208" s="203">
        <f>IF(AND(K$2&gt;$D208,K$2&lt;=EOMONTH($D208,MatCF)),MIN(K$77-SUM(K$92:K207),$F208-SUM($G208:J208)),0)</f>
        <v>0</v>
      </c>
      <c r="L208" s="203">
        <f>IF(AND(L$2&gt;$D208,L$2&lt;=EOMONTH($D208,MatCF)),MIN(L$77-SUM(L$92:L207),$F208-SUM($G208:K208)),0)</f>
        <v>0</v>
      </c>
      <c r="M208" s="203">
        <f>IF(AND(M$2&gt;$D208,M$2&lt;=EOMONTH($D208,MatCF)),MIN(M$77-SUM(M$92:M207),$F208-SUM($G208:L208)),0)</f>
        <v>0</v>
      </c>
      <c r="N208" s="203">
        <f>IF(AND(N$2&gt;$D208,N$2&lt;=EOMONTH($D208,MatCF)),MIN(N$77-SUM(N$92:N207),$F208-SUM($G208:M208)),0)</f>
        <v>0</v>
      </c>
      <c r="O208" s="203">
        <f>IF(AND(O$2&gt;$D208,O$2&lt;=EOMONTH($D208,MatCF)),MIN(O$77-SUM(O$92:O207),$F208-SUM($G208:N208)),0)</f>
        <v>0</v>
      </c>
      <c r="P208" s="203">
        <f>IF(AND(P$2&gt;$D208,P$2&lt;=EOMONTH($D208,MatCF)),MIN(P$77-SUM(P$92:P207),$F208-SUM($G208:O208)),0)</f>
        <v>0</v>
      </c>
      <c r="Q208" s="203">
        <f>IF(AND(Q$2&gt;$D208,Q$2&lt;=EOMONTH($D208,MatCF)),MIN(Q$77-SUM(Q$92:Q207),$F208-SUM($G208:P208)),0)</f>
        <v>0</v>
      </c>
      <c r="R208" s="203">
        <f>IF(AND(R$2&gt;$D208,R$2&lt;=EOMONTH($D208,MatCF)),MIN(R$77-SUM(R$92:R207),$F208-SUM($G208:Q208)),0)</f>
        <v>0</v>
      </c>
      <c r="S208" s="203">
        <f>IF(AND(S$2&gt;$D208,S$2&lt;=EOMONTH($D208,MatCF)),MIN(S$77-SUM(S$92:S207),$F208-SUM($G208:R208)),0)</f>
        <v>0</v>
      </c>
      <c r="T208" s="203">
        <f>IF(AND(T$2&gt;$D208,T$2&lt;=EOMONTH($D208,MatCF)),MIN(T$77-SUM(T$92:T207),$F208-SUM($G208:S208)),0)</f>
        <v>0</v>
      </c>
      <c r="U208" s="203">
        <f>IF(AND(U$2&gt;$D208,U$2&lt;=EOMONTH($D208,MatCF)),MIN(U$77-SUM(U$92:U207),$F208-SUM($G208:T208)),0)</f>
        <v>0</v>
      </c>
      <c r="V208" s="203">
        <f>IF(AND(V$2&gt;$D208,V$2&lt;=EOMONTH($D208,MatCF)),MIN(V$77-SUM(V$92:V207),$F208-SUM($G208:U208)),0)</f>
        <v>0</v>
      </c>
      <c r="W208" s="203">
        <f>IF(AND(W$2&gt;$D208,W$2&lt;=EOMONTH($D208,MatCF)),MIN(W$77-SUM(W$92:W207),$F208-SUM($G208:V208)),0)</f>
        <v>0</v>
      </c>
      <c r="X208" s="203">
        <f>IF(AND(X$2&gt;$D208,X$2&lt;=EOMONTH($D208,MatCF)),MIN(X$77-SUM(X$92:X207),$F208-SUM($G208:W208)),0)</f>
        <v>0</v>
      </c>
      <c r="Y208" s="203">
        <f>IF(AND(Y$2&gt;$D208,Y$2&lt;=EOMONTH($D208,MatCF)),MIN(Y$77-SUM(Y$92:Y207),$F208-SUM($G208:X208)),0)</f>
        <v>0</v>
      </c>
      <c r="Z208" s="203">
        <f>IF(AND(Z$2&gt;$D208,Z$2&lt;=EOMONTH($D208,MatCF)),MIN(Z$77-SUM(Z$92:Z207),$F208-SUM($G208:Y208)),0)</f>
        <v>0</v>
      </c>
      <c r="AA208" s="203">
        <f>IF(AND(AA$2&gt;$D208,AA$2&lt;=EOMONTH($D208,MatCF)),MIN(AA$77-SUM(AA$92:AA207),$F208-SUM($G208:Z208)),0)</f>
        <v>0</v>
      </c>
      <c r="AB208" s="203">
        <f>IF(AND(AB$2&gt;$D208,AB$2&lt;=EOMONTH($D208,MatCF)),MIN(AB$77-SUM(AB$92:AB207),$F208-SUM($G208:AA208)),0)</f>
        <v>0</v>
      </c>
      <c r="AC208" s="203">
        <f>IF(AND(AC$2&gt;$D208,AC$2&lt;=EOMONTH($D208,MatCF)),MIN(AC$77-SUM(AC$92:AC207),$F208-SUM($G208:AB208)),0)</f>
        <v>0</v>
      </c>
      <c r="AD208" s="203">
        <f>IF(AND(AD$2&gt;$D208,AD$2&lt;=EOMONTH($D208,MatCF)),MIN(AD$77-SUM(AD$92:AD207),$F208-SUM($G208:AC208)),0)</f>
        <v>0</v>
      </c>
      <c r="AE208" s="203">
        <f>IF(AND(AE$2&gt;$D208,AE$2&lt;=EOMONTH($D208,MatCF)),MIN(AE$77-SUM(AE$92:AE207),$F208-SUM($G208:AD208)),0)</f>
        <v>0</v>
      </c>
      <c r="AF208" s="203">
        <f>IF(AND(AF$2&gt;$D208,AF$2&lt;=EOMONTH($D208,MatCF)),MIN(AF$77-SUM(AF$92:AF207),$F208-SUM($G208:AE208)),0)</f>
        <v>0</v>
      </c>
      <c r="AG208" s="203">
        <f>IF(AND(AG$2&gt;$D208,AG$2&lt;=EOMONTH($D208,MatCF)),MIN(AG$77-SUM(AG$92:AG207),$F208-SUM($G208:AF208)),0)</f>
        <v>0</v>
      </c>
      <c r="AH208" s="203">
        <f>IF(AND(AH$2&gt;$D208,AH$2&lt;=EOMONTH($D208,MatCF)),MIN(AH$77-SUM(AH$92:AH207),$F208-SUM($G208:AG208)),0)</f>
        <v>0</v>
      </c>
      <c r="AI208" s="203">
        <f>IF(AND(AI$2&gt;$D208,AI$2&lt;=EOMONTH($D208,MatCF)),MIN(AI$77-SUM(AI$92:AI207),$F208-SUM($G208:AH208)),0)</f>
        <v>0</v>
      </c>
      <c r="AJ208" s="203">
        <f>IF(AND(AJ$2&gt;$D208,AJ$2&lt;=EOMONTH($D208,MatCF)),MIN(AJ$77-SUM(AJ$92:AJ207),$F208-SUM($G208:AI208)),0)</f>
        <v>0</v>
      </c>
      <c r="AK208" s="203">
        <f>IF(AND(AK$2&gt;$D208,AK$2&lt;=EOMONTH($D208,MatCF)),MIN(AK$77-SUM(AK$92:AK207),$F208-SUM($G208:AJ208)),0)</f>
        <v>0</v>
      </c>
      <c r="AL208" s="203">
        <f>IF(AND(AL$2&gt;$D208,AL$2&lt;=EOMONTH($D208,MatCF)),MIN(AL$77-SUM(AL$92:AL207),$F208-SUM($G208:AK208)),0)</f>
        <v>0</v>
      </c>
      <c r="AM208" s="203">
        <f>IF(AND(AM$2&gt;$D208,AM$2&lt;=EOMONTH($D208,MatCF)),MIN(AM$77-SUM(AM$92:AM207),$F208-SUM($G208:AL208)),0)</f>
        <v>0</v>
      </c>
      <c r="AN208" s="203">
        <f>IF(AND(AN$2&gt;$D208,AN$2&lt;=EOMONTH($D208,MatCF)),MIN(AN$77-SUM(AN$92:AN207),$F208-SUM($G208:AM208)),0)</f>
        <v>0</v>
      </c>
      <c r="AO208" s="203">
        <f>IF(AND(AO$2&gt;$D208,AO$2&lt;=EOMONTH($D208,MatCF)),MIN(AO$77-SUM(AO$92:AO207),$F208-SUM($G208:AN208)),0)</f>
        <v>0</v>
      </c>
      <c r="AP208" s="203">
        <f>IF(AND(AP$2&gt;$D208,AP$2&lt;=EOMONTH($D208,MatCF)),MIN(AP$77-SUM(AP$92:AP207),$F208-SUM($G208:AO208)),0)</f>
        <v>0</v>
      </c>
      <c r="AQ208" s="203">
        <f>IF(AND(AQ$2&gt;$D208,AQ$2&lt;=EOMONTH($D208,MatCF)),MIN(AQ$77-SUM(AQ$92:AQ207),$F208-SUM($G208:AP208)),0)</f>
        <v>0</v>
      </c>
      <c r="AR208" s="203">
        <f>IF(AND(AR$2&gt;$D208,AR$2&lt;=EOMONTH($D208,MatCF)),MIN(AR$77-SUM(AR$92:AR207),$F208-SUM($G208:AQ208)),0)</f>
        <v>0</v>
      </c>
      <c r="AS208" s="203">
        <f>IF(AND(AS$2&gt;$D208,AS$2&lt;=EOMONTH($D208,MatCF)),MIN(AS$77-SUM(AS$92:AS207),$F208-SUM($G208:AR208)),0)</f>
        <v>0</v>
      </c>
      <c r="AT208" s="203">
        <f>IF(AND(AT$2&gt;$D208,AT$2&lt;=EOMONTH($D208,MatCF)),MIN(AT$77-SUM(AT$92:AT207),$F208-SUM($G208:AS208)),0)</f>
        <v>0</v>
      </c>
      <c r="AU208" s="203">
        <f>IF(AND(AU$2&gt;$D208,AU$2&lt;=EOMONTH($D208,MatCF)),MIN(AU$77-SUM(AU$92:AU207),$F208-SUM($G208:AT208)),0)</f>
        <v>0</v>
      </c>
      <c r="AV208" s="203">
        <f>IF(AND(AV$2&gt;$D208,AV$2&lt;=EOMONTH($D208,MatCF)),MIN(AV$77-SUM(AV$92:AV207),$F208-SUM($G208:AU208)),0)</f>
        <v>0</v>
      </c>
      <c r="AW208" s="203">
        <f>IF(AND(AW$2&gt;$D208,AW$2&lt;=EOMONTH($D208,MatCF)),MIN(AW$77-SUM(AW$92:AW207),$F208-SUM($G208:AV208)),0)</f>
        <v>0</v>
      </c>
      <c r="AX208" s="203">
        <f>IF(AND(AX$2&gt;$D208,AX$2&lt;=EOMONTH($D208,MatCF)),MIN(AX$77-SUM(AX$92:AX207),$F208-SUM($G208:AW208)),0)</f>
        <v>0</v>
      </c>
      <c r="AY208" s="203">
        <f>IF(AND(AY$2&gt;$D208,AY$2&lt;=EOMONTH($D208,MatCF)),MIN(AY$77-SUM(AY$92:AY207),$F208-SUM($G208:AX208)),0)</f>
        <v>0</v>
      </c>
      <c r="AZ208" s="203">
        <f>IF(AND(AZ$2&gt;$D208,AZ$2&lt;=EOMONTH($D208,MatCF)),MIN(AZ$77-SUM(AZ$92:AZ207),$F208-SUM($G208:AY208)),0)</f>
        <v>0</v>
      </c>
      <c r="BA208" s="203">
        <f>IF(AND(BA$2&gt;$D208,BA$2&lt;=EOMONTH($D208,MatCF)),MIN(BA$77-SUM(BA$92:BA207),$F208-SUM($G208:AZ208)),0)</f>
        <v>0</v>
      </c>
      <c r="BB208" s="203">
        <f>IF(AND(BB$2&gt;$D208,BB$2&lt;=EOMONTH($D208,MatCF)),MIN(BB$77-SUM(BB$92:BB207),$F208-SUM($G208:BA208)),0)</f>
        <v>0</v>
      </c>
      <c r="BC208" s="203">
        <f>IF(AND(BC$2&gt;$D208,BC$2&lt;=EOMONTH($D208,MatCF)),MIN(BC$77-SUM(BC$92:BC207),$F208-SUM($G208:BB208)),0)</f>
        <v>0</v>
      </c>
      <c r="BD208" s="203">
        <f>IF(AND(BD$2&gt;$D208,BD$2&lt;=EOMONTH($D208,MatCF)),MIN(BD$77-SUM(BD$92:BD207),$F208-SUM($G208:BC208)),0)</f>
        <v>0</v>
      </c>
      <c r="BE208" s="203">
        <f>IF(AND(BE$2&gt;$D208,BE$2&lt;=EOMONTH($D208,MatCF)),MIN(BE$77-SUM(BE$92:BE207),$F208-SUM($G208:BD208)),0)</f>
        <v>0</v>
      </c>
      <c r="BF208" s="203">
        <f>IF(AND(BF$2&gt;$D208,BF$2&lt;=EOMONTH($D208,MatCF)),MIN(BF$77-SUM(BF$92:BF207),$F208-SUM($G208:BE208)),0)</f>
        <v>0</v>
      </c>
      <c r="BG208" s="203">
        <f>IF(AND(BG$2&gt;$D208,BG$2&lt;=EOMONTH($D208,MatCF)),MIN(BG$77-SUM(BG$92:BG207),$F208-SUM($G208:BF208)),0)</f>
        <v>0</v>
      </c>
      <c r="BH208" s="203">
        <f>IF(AND(BH$2&gt;$D208,BH$2&lt;=EOMONTH($D208,MatCF)),MIN(BH$77-SUM(BH$92:BH207),$F208-SUM($G208:BG208)),0)</f>
        <v>0</v>
      </c>
      <c r="BI208" s="203">
        <f>IF(AND(BI$2&gt;$D208,BI$2&lt;=EOMONTH($D208,MatCF)),MIN(BI$77-SUM(BI$92:BI207),$F208-SUM($G208:BH208)),0)</f>
        <v>0</v>
      </c>
      <c r="BJ208" s="203">
        <f>IF(AND(BJ$2&gt;$D208,BJ$2&lt;=EOMONTH($D208,MatCF)),MIN(BJ$77-SUM(BJ$92:BJ207),$F208-SUM($G208:BI208)),0)</f>
        <v>0</v>
      </c>
      <c r="BK208" s="203">
        <f>IF(AND(BK$2&gt;$D208,BK$2&lt;=EOMONTH($D208,MatCF)),MIN(BK$77-SUM(BK$92:BK207),$F208-SUM($G208:BJ208)),0)</f>
        <v>0</v>
      </c>
      <c r="BL208" s="203">
        <f>IF(AND(BL$2&gt;$D208,BL$2&lt;=EOMONTH($D208,MatCF)),MIN(BL$77-SUM(BL$92:BL207),$F208-SUM($G208:BK208)),0)</f>
        <v>0</v>
      </c>
      <c r="BM208" s="203">
        <f>IF(AND(BM$2&gt;$D208,BM$2&lt;=EOMONTH($D208,MatCF)),MIN(BM$77-SUM(BM$92:BM207),$F208-SUM($G208:BL208)),0)</f>
        <v>0</v>
      </c>
      <c r="BN208" s="203">
        <f>IF(AND(BN$2&gt;$D208,BN$2&lt;=EOMONTH($D208,MatCF)),MIN(BN$77-SUM(BN$92:BN207),$F208-SUM($G208:BM208)),0)</f>
        <v>0</v>
      </c>
      <c r="BO208" s="203">
        <f>IF(AND(BO$2&gt;$D208,BO$2&lt;=EOMONTH($D208,MatCF)),MIN(BO$77-SUM(BO$92:BO207),$F208-SUM($G208:BN208)),0)</f>
        <v>0</v>
      </c>
      <c r="BP208" s="203">
        <f>IF(AND(BP$2&gt;$D208,BP$2&lt;=EOMONTH($D208,MatCF)),MIN(BP$77-SUM(BP$92:BP207),$F208-SUM($G208:BO208)),0)</f>
        <v>0</v>
      </c>
      <c r="BQ208" s="203">
        <f>IF(AND(BQ$2&gt;$D208,BQ$2&lt;=EOMONTH($D208,MatCF)),MIN(BQ$77-SUM(BQ$92:BQ207),$F208-SUM($G208:BP208)),0)</f>
        <v>0</v>
      </c>
      <c r="BR208" s="203">
        <f>IF(AND(BR$2&gt;$D208,BR$2&lt;=EOMONTH($D208,MatCF)),MIN(BR$77-SUM(BR$92:BR207),$F208-SUM($G208:BQ208)),0)</f>
        <v>0</v>
      </c>
      <c r="BS208" s="203">
        <f>IF(AND(BS$2&gt;$D208,BS$2&lt;=EOMONTH($D208,MatCF)),MIN(BS$77-SUM(BS$92:BS207),$F208-SUM($G208:BR208)),0)</f>
        <v>0</v>
      </c>
      <c r="BT208" s="203">
        <f>IF(AND(BT$2&gt;$D208,BT$2&lt;=EOMONTH($D208,MatCF)),MIN(BT$77-SUM(BT$92:BT207),$F208-SUM($G208:BS208)),0)</f>
        <v>0</v>
      </c>
      <c r="BU208" s="203">
        <f>IF(AND(BU$2&gt;$D208,BU$2&lt;=EOMONTH($D208,MatCF)),MIN(BU$77-SUM(BU$92:BU207),$F208-SUM($G208:BT208)),0)</f>
        <v>0</v>
      </c>
      <c r="BV208" s="203">
        <f>IF(AND(BV$2&gt;$D208,BV$2&lt;=EOMONTH($D208,MatCF)),MIN(BV$77-SUM(BV$92:BV207),$F208-SUM($G208:BU208)),0)</f>
        <v>0</v>
      </c>
      <c r="BW208" s="203">
        <f>IF(AND(BW$2&gt;$D208,BW$2&lt;=EOMONTH($D208,MatCF)),MIN(BW$77-SUM(BW$92:BW207),$F208-SUM($G208:BV208)),0)</f>
        <v>0</v>
      </c>
      <c r="BX208" s="203">
        <f>IF(AND(BX$2&gt;$D208,BX$2&lt;=EOMONTH($D208,MatCF)),MIN(BX$77-SUM(BX$92:BX207),$F208-SUM($G208:BW208)),0)</f>
        <v>0</v>
      </c>
      <c r="BY208" s="203">
        <f>IF(AND(BY$2&gt;$D208,BY$2&lt;=EOMONTH($D208,MatCF)),MIN(BY$77-SUM(BY$92:BY207),$F208-SUM($G208:BX208)),0)</f>
        <v>0</v>
      </c>
      <c r="BZ208" s="203">
        <f>IF(AND(BZ$2&gt;$D208,BZ$2&lt;=EOMONTH($D208,MatCF)),MIN(BZ$77-SUM(BZ$92:BZ207),$F208-SUM($G208:BY208)),0)</f>
        <v>0</v>
      </c>
      <c r="CA208" s="203">
        <f>IF(AND(CA$2&gt;$D208,CA$2&lt;=EOMONTH($D208,MatCF)),MIN(CA$77-SUM(CA$92:CA207),$F208-SUM($G208:BZ208)),0)</f>
        <v>0</v>
      </c>
      <c r="CB208" s="203">
        <f>IF(AND(CB$2&gt;$D208,CB$2&lt;=EOMONTH($D208,MatCF)),MIN(CB$77-SUM(CB$92:CB207),$F208-SUM($G208:CA208)),0)</f>
        <v>0</v>
      </c>
      <c r="CC208" s="203">
        <f>IF(AND(CC$2&gt;$D208,CC$2&lt;=EOMONTH($D208,MatCF)),MIN(CC$77-SUM(CC$92:CC207),$F208-SUM($G208:CB208)),0)</f>
        <v>0</v>
      </c>
      <c r="CD208" s="203">
        <f>IF(AND(CD$2&gt;$D208,CD$2&lt;=EOMONTH($D208,MatCF)),MIN(CD$77-SUM(CD$92:CD207),$F208-SUM($G208:CC208)),0)</f>
        <v>0</v>
      </c>
      <c r="CE208" s="203">
        <f>IF(AND(CE$2&gt;$D208,CE$2&lt;=EOMONTH($D208,MatCF)),MIN(CE$77-SUM(CE$92:CE207),$F208-SUM($G208:CD208)),0)</f>
        <v>0</v>
      </c>
      <c r="CF208" s="203">
        <f>IF(AND(CF$2&gt;$D208,CF$2&lt;=EOMONTH($D208,MatCF)),MIN(CF$77-SUM(CF$92:CF207),$F208-SUM($G208:CE208)),0)</f>
        <v>0</v>
      </c>
      <c r="CG208" s="203">
        <f>IF(AND(CG$2&gt;$D208,CG$2&lt;=EOMONTH($D208,MatCF)),MIN(CG$77-SUM(CG$92:CG207),$F208-SUM($G208:CF208)),0)</f>
        <v>0</v>
      </c>
      <c r="CH208" s="203">
        <f>IF(AND(CH$2&gt;$D208,CH$2&lt;=EOMONTH($D208,MatCF)),MIN(CH$77-SUM(CH$92:CH207),$F208-SUM($G208:CG208)),0)</f>
        <v>0</v>
      </c>
      <c r="CI208" s="203">
        <f>IF(AND(CI$2&gt;$D208,CI$2&lt;=EOMONTH($D208,MatCF)),MIN(CI$77-SUM(CI$92:CI207),$F208-SUM($G208:CH208)),0)</f>
        <v>0</v>
      </c>
      <c r="CJ208" s="203">
        <f>IF(AND(CJ$2&gt;$D208,CJ$2&lt;=EOMONTH($D208,MatCF)),MIN(CJ$77-SUM(CJ$92:CJ207),$F208-SUM($G208:CI208)),0)</f>
        <v>0</v>
      </c>
      <c r="CK208" s="203">
        <f>IF(AND(CK$2&gt;$D208,CK$2&lt;=EOMONTH($D208,MatCF)),MIN(CK$77-SUM(CK$92:CK207),$F208-SUM($G208:CJ208)),0)</f>
        <v>0</v>
      </c>
      <c r="CL208" s="203">
        <f>IF(AND(CL$2&gt;$D208,CL$2&lt;=EOMONTH($D208,MatCF)),MIN(CL$77-SUM(CL$92:CL207),$F208-SUM($G208:CK208)),0)</f>
        <v>0</v>
      </c>
      <c r="CM208" s="203">
        <f>IF(AND(CM$2&gt;$D208,CM$2&lt;=EOMONTH($D208,MatCF)),MIN(CM$77-SUM(CM$92:CM207),$F208-SUM($G208:CL208)),0)</f>
        <v>0</v>
      </c>
      <c r="CN208" s="203">
        <f>IF(AND(CN$2&gt;$D208,CN$2&lt;=EOMONTH($D208,MatCF)),MIN(CN$77-SUM(CN$92:CN207),$F208-SUM($G208:CM208)),0)</f>
        <v>0</v>
      </c>
      <c r="CO208" s="203">
        <f>IF(AND(CO$2&gt;$D208,CO$2&lt;=EOMONTH($D208,MatCF)),MIN(CO$77-SUM(CO$92:CO207),$F208-SUM($G208:CN208)),0)</f>
        <v>0</v>
      </c>
      <c r="CP208" s="203">
        <f>IF(AND(CP$2&gt;$D208,CP$2&lt;=EOMONTH($D208,MatCF)),MIN(CP$77-SUM(CP$92:CP207),$F208-SUM($G208:CO208)),0)</f>
        <v>0</v>
      </c>
      <c r="CQ208" s="203">
        <f>IF(AND(CQ$2&gt;$D208,CQ$2&lt;=EOMONTH($D208,MatCF)),MIN(CQ$77-SUM(CQ$92:CQ207),$F208-SUM($G208:CP208)),0)</f>
        <v>0</v>
      </c>
      <c r="CR208" s="203">
        <f>IF(AND(CR$2&gt;$D208,CR$2&lt;=EOMONTH($D208,MatCF)),MIN(CR$77-SUM(CR$92:CR207),$F208-SUM($G208:CQ208)),0)</f>
        <v>0</v>
      </c>
      <c r="CS208" s="203">
        <f>IF(AND(CS$2&gt;$D208,CS$2&lt;=EOMONTH($D208,MatCF)),MIN(CS$77-SUM(CS$92:CS207),$F208-SUM($G208:CR208)),0)</f>
        <v>0</v>
      </c>
      <c r="CT208" s="203">
        <f>IF(AND(CT$2&gt;$D208,CT$2&lt;=EOMONTH($D208,MatCF)),MIN(CT$77-SUM(CT$92:CT207),$F208-SUM($G208:CS208)),0)</f>
        <v>0</v>
      </c>
      <c r="CU208" s="203">
        <f>IF(AND(CU$2&gt;$D208,CU$2&lt;=EOMONTH($D208,MatCF)),MIN(CU$77-SUM(CU$92:CU207),$F208-SUM($G208:CT208)),0)</f>
        <v>0</v>
      </c>
      <c r="CV208" s="203">
        <f>IF(AND(CV$2&gt;$D208,CV$2&lt;=EOMONTH($D208,MatCF)),MIN(CV$77-SUM(CV$92:CV207),$F208-SUM($G208:CU208)),0)</f>
        <v>0</v>
      </c>
      <c r="CW208" s="203">
        <f>IF(AND(CW$2&gt;$D208,CW$2&lt;=EOMONTH($D208,MatCF)),MIN(CW$77-SUM(CW$92:CW207),$F208-SUM($G208:CV208)),0)</f>
        <v>0</v>
      </c>
      <c r="CX208" s="203">
        <f>IF(AND(CX$2&gt;$D208,CX$2&lt;=EOMONTH($D208,MatCF)),MIN(CX$77-SUM(CX$92:CX207),$F208-SUM($G208:CW208)),0)</f>
        <v>0</v>
      </c>
      <c r="CY208" s="203">
        <f>IF(AND(CY$2&gt;$D208,CY$2&lt;=EOMONTH($D208,MatCF)),MIN(CY$77-SUM(CY$92:CY207),$F208-SUM($G208:CX208)),0)</f>
        <v>0</v>
      </c>
      <c r="CZ208" s="203">
        <f>IF(AND(CZ$2&gt;$D208,CZ$2&lt;=EOMONTH($D208,MatCF)),MIN(CZ$77-SUM(CZ$92:CZ207),$F208-SUM($G208:CY208)),0)</f>
        <v>0</v>
      </c>
      <c r="DA208" s="203">
        <f>IF(AND(DA$2&gt;$D208,DA$2&lt;=EOMONTH($D208,MatCF)),MIN(DA$77-SUM(DA$92:DA207),$F208-SUM($G208:CZ208)),0)</f>
        <v>0</v>
      </c>
      <c r="DB208" s="203">
        <f>IF(AND(DB$2&gt;$D208,DB$2&lt;=EOMONTH($D208,MatCF)),MIN(DB$77-SUM(DB$92:DB207),$F208-SUM($G208:DA208)),0)</f>
        <v>0</v>
      </c>
      <c r="DC208" s="203">
        <f>IF(AND(DC$2&gt;$D208,DC$2&lt;=EOMONTH($D208,MatCF)),MIN(DC$77-SUM(DC$92:DC207),$F208-SUM($G208:DB208)),0)</f>
        <v>0</v>
      </c>
      <c r="DD208" s="203">
        <f>IF(AND(DD$2&gt;$D208,DD$2&lt;=EOMONTH($D208,MatCF)),MIN(DD$77-SUM(DD$92:DD207),$F208-SUM($G208:DC208)),0)</f>
        <v>0</v>
      </c>
      <c r="DE208" s="203">
        <f>IF(AND(DE$2&gt;$D208,DE$2&lt;=EOMONTH($D208,MatCF)),MIN(DE$77-SUM(DE$92:DE207),$F208-SUM($G208:DD208)),0)</f>
        <v>0</v>
      </c>
      <c r="DF208" s="203">
        <f>IF(AND(DF$2&gt;$D208,DF$2&lt;=EOMONTH($D208,MatCF)),MIN(DF$77-SUM(DF$92:DF207),$F208-SUM($G208:DE208)),0)</f>
        <v>0</v>
      </c>
      <c r="DG208" s="203">
        <f>IF(AND(DG$2&gt;$D208,DG$2&lt;=EOMONTH($D208,MatCF)),MIN(DG$77-SUM(DG$92:DG207),$F208-SUM($G208:DF208)),0)</f>
        <v>0</v>
      </c>
      <c r="DH208" s="203">
        <f>IF(AND(DH$2&gt;$D208,DH$2&lt;=EOMONTH($D208,MatCF)),MIN(DH$77-SUM(DH$92:DH207),$F208-SUM($G208:DG208)),0)</f>
        <v>0</v>
      </c>
      <c r="DI208" s="203">
        <f>IF(AND(DI$2&gt;$D208,DI$2&lt;=EOMONTH($D208,MatCF)),MIN(DI$77-SUM(DI$92:DI207),$F208-SUM($G208:DH208)),0)</f>
        <v>0</v>
      </c>
      <c r="DJ208" s="203">
        <f>IF(AND(DJ$2&gt;$D208,DJ$2&lt;=EOMONTH($D208,MatCF)),MIN(DJ$77-SUM(DJ$92:DJ207),$F208-SUM($G208:DI208)),0)</f>
        <v>0</v>
      </c>
      <c r="DK208" s="203">
        <f>IF(AND(DK$2&gt;$D208,DK$2&lt;=EOMONTH($D208,MatCF)),MIN(DK$77-SUM(DK$92:DK207),$F208-SUM($G208:DJ208)),0)</f>
        <v>0</v>
      </c>
      <c r="DL208" s="203">
        <f>IF(AND(DL$2&gt;$D208,DL$2&lt;=EOMONTH($D208,MatCF)),MIN(DL$77-SUM(DL$92:DL207),$F208-SUM($G208:DK208)),0)</f>
        <v>0</v>
      </c>
      <c r="DM208" s="203">
        <f>IF(AND(DM$2&gt;$D208,DM$2&lt;=EOMONTH($D208,MatCF)),MIN(DM$77-SUM(DM$92:DM207),$F208-SUM($G208:DL208)),0)</f>
        <v>0</v>
      </c>
      <c r="DN208" s="203">
        <f>IF(AND(DN$2&gt;$D208,DN$2&lt;=EOMONTH($D208,MatCF)),MIN(DN$77-SUM(DN$92:DN207),$F208-SUM($G208:DM208)),0)</f>
        <v>0</v>
      </c>
      <c r="DO208" s="203">
        <f>IF(AND(DO$2&gt;$D208,DO$2&lt;=EOMONTH($D208,MatCF)),MIN(DO$77-SUM(DO$92:DO207),$F208-SUM($G208:DN208)),0)</f>
        <v>0</v>
      </c>
      <c r="DP208" s="203">
        <f>IF(AND(DP$2&gt;$D208,DP$2&lt;=EOMONTH($D208,MatCF)),MIN(DP$77-SUM(DP$92:DP207),$F208-SUM($G208:DO208)),0)</f>
        <v>0</v>
      </c>
      <c r="DQ208" s="203">
        <f>IF(AND(DQ$2&gt;$D208,DQ$2&lt;=EOMONTH($D208,MatCF)),MIN(DQ$77-SUM(DQ$92:DQ207),$F208-SUM($G208:DP208)),0)</f>
        <v>0</v>
      </c>
      <c r="DR208" s="203">
        <f>IF(AND(DR$2&gt;$D208,DR$2&lt;=EOMONTH($D208,MatCF)),MIN(DR$77-SUM(DR$92:DR207),$F208-SUM($G208:DQ208)),0)</f>
        <v>0</v>
      </c>
      <c r="DS208" s="203">
        <f>IF(AND(DS$2&gt;$D208,DS$2&lt;=EOMONTH($D208,MatCF)),MIN(DS$77-SUM(DS$92:DS207),$F208-SUM($G208:DR208)),0)</f>
        <v>0</v>
      </c>
    </row>
    <row r="209" spans="1:123" ht="12.5" x14ac:dyDescent="0.25">
      <c r="A209" s="171"/>
      <c r="B209" s="171"/>
      <c r="C209" s="171"/>
      <c r="D209" s="171"/>
      <c r="E209" s="171"/>
      <c r="F209" s="171"/>
      <c r="G209" s="171"/>
      <c r="H209" s="171"/>
      <c r="I209" s="171"/>
      <c r="J209" s="171"/>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row>
    <row r="210" spans="1:123" s="183" customFormat="1" ht="12.5" x14ac:dyDescent="0.25">
      <c r="A210" s="205"/>
      <c r="D210" s="194" t="s">
        <v>401</v>
      </c>
      <c r="E210" s="186"/>
      <c r="F210" s="186"/>
      <c r="G210" s="186"/>
      <c r="H210" s="186">
        <f t="shared" ref="H210:AM210" si="683">SUM(H93:H208)</f>
        <v>0</v>
      </c>
      <c r="I210" s="186">
        <f t="shared" ca="1" si="683"/>
        <v>0</v>
      </c>
      <c r="J210" s="186">
        <f t="shared" ca="1" si="683"/>
        <v>0</v>
      </c>
      <c r="K210" s="186">
        <f t="shared" ca="1" si="683"/>
        <v>0</v>
      </c>
      <c r="L210" s="186">
        <f t="shared" ca="1" si="683"/>
        <v>0</v>
      </c>
      <c r="M210" s="186">
        <f t="shared" ca="1" si="683"/>
        <v>0</v>
      </c>
      <c r="N210" s="186">
        <f t="shared" ca="1" si="683"/>
        <v>0</v>
      </c>
      <c r="O210" s="186">
        <f t="shared" ca="1" si="683"/>
        <v>0</v>
      </c>
      <c r="P210" s="186">
        <f t="shared" ca="1" si="683"/>
        <v>0</v>
      </c>
      <c r="Q210" s="186">
        <f t="shared" ca="1" si="683"/>
        <v>0</v>
      </c>
      <c r="R210" s="186">
        <f t="shared" ca="1" si="683"/>
        <v>0</v>
      </c>
      <c r="S210" s="186">
        <f t="shared" ca="1" si="683"/>
        <v>0</v>
      </c>
      <c r="T210" s="186">
        <f t="shared" ca="1" si="683"/>
        <v>0</v>
      </c>
      <c r="U210" s="186">
        <f t="shared" ca="1" si="683"/>
        <v>0</v>
      </c>
      <c r="V210" s="186">
        <f t="shared" ca="1" si="683"/>
        <v>0</v>
      </c>
      <c r="W210" s="186">
        <f t="shared" ca="1" si="683"/>
        <v>0</v>
      </c>
      <c r="X210" s="186">
        <f t="shared" ca="1" si="683"/>
        <v>0</v>
      </c>
      <c r="Y210" s="186">
        <f t="shared" ca="1" si="683"/>
        <v>0</v>
      </c>
      <c r="Z210" s="186">
        <f t="shared" ca="1" si="683"/>
        <v>0</v>
      </c>
      <c r="AA210" s="186">
        <f t="shared" ca="1" si="683"/>
        <v>0</v>
      </c>
      <c r="AB210" s="186">
        <f t="shared" ca="1" si="683"/>
        <v>0</v>
      </c>
      <c r="AC210" s="186">
        <f t="shared" ca="1" si="683"/>
        <v>0</v>
      </c>
      <c r="AD210" s="186">
        <f t="shared" ca="1" si="683"/>
        <v>0</v>
      </c>
      <c r="AE210" s="186">
        <f t="shared" ca="1" si="683"/>
        <v>0</v>
      </c>
      <c r="AF210" s="186">
        <f t="shared" ca="1" si="683"/>
        <v>0</v>
      </c>
      <c r="AG210" s="186">
        <f t="shared" ca="1" si="683"/>
        <v>0</v>
      </c>
      <c r="AH210" s="186">
        <f t="shared" ca="1" si="683"/>
        <v>0</v>
      </c>
      <c r="AI210" s="186">
        <f t="shared" ca="1" si="683"/>
        <v>0</v>
      </c>
      <c r="AJ210" s="186">
        <f t="shared" ca="1" si="683"/>
        <v>0</v>
      </c>
      <c r="AK210" s="186">
        <f t="shared" ca="1" si="683"/>
        <v>0</v>
      </c>
      <c r="AL210" s="186">
        <f t="shared" ca="1" si="683"/>
        <v>0</v>
      </c>
      <c r="AM210" s="186">
        <f t="shared" ca="1" si="683"/>
        <v>0</v>
      </c>
      <c r="AN210" s="186">
        <f t="shared" ref="AN210:BS210" ca="1" si="684">SUM(AN93:AN208)</f>
        <v>0</v>
      </c>
      <c r="AO210" s="186">
        <f t="shared" ca="1" si="684"/>
        <v>0</v>
      </c>
      <c r="AP210" s="186">
        <f t="shared" ca="1" si="684"/>
        <v>0</v>
      </c>
      <c r="AQ210" s="186">
        <f t="shared" ca="1" si="684"/>
        <v>0</v>
      </c>
      <c r="AR210" s="186">
        <f t="shared" ca="1" si="684"/>
        <v>0</v>
      </c>
      <c r="AS210" s="186">
        <f t="shared" ca="1" si="684"/>
        <v>0</v>
      </c>
      <c r="AT210" s="186">
        <f t="shared" ca="1" si="684"/>
        <v>0</v>
      </c>
      <c r="AU210" s="186">
        <f t="shared" ca="1" si="684"/>
        <v>0</v>
      </c>
      <c r="AV210" s="186">
        <f t="shared" ca="1" si="684"/>
        <v>0</v>
      </c>
      <c r="AW210" s="186">
        <f t="shared" ca="1" si="684"/>
        <v>0</v>
      </c>
      <c r="AX210" s="186">
        <f t="shared" ca="1" si="684"/>
        <v>0</v>
      </c>
      <c r="AY210" s="186">
        <f t="shared" ca="1" si="684"/>
        <v>0</v>
      </c>
      <c r="AZ210" s="186">
        <f t="shared" ca="1" si="684"/>
        <v>0</v>
      </c>
      <c r="BA210" s="186">
        <f t="shared" ca="1" si="684"/>
        <v>0</v>
      </c>
      <c r="BB210" s="186">
        <f t="shared" ca="1" si="684"/>
        <v>0</v>
      </c>
      <c r="BC210" s="186">
        <f t="shared" ca="1" si="684"/>
        <v>0</v>
      </c>
      <c r="BD210" s="186">
        <f t="shared" ca="1" si="684"/>
        <v>0</v>
      </c>
      <c r="BE210" s="186">
        <f t="shared" ca="1" si="684"/>
        <v>0</v>
      </c>
      <c r="BF210" s="186">
        <f t="shared" ca="1" si="684"/>
        <v>0</v>
      </c>
      <c r="BG210" s="186">
        <f t="shared" ca="1" si="684"/>
        <v>0</v>
      </c>
      <c r="BH210" s="186">
        <f t="shared" ca="1" si="684"/>
        <v>0</v>
      </c>
      <c r="BI210" s="186">
        <f t="shared" ca="1" si="684"/>
        <v>0</v>
      </c>
      <c r="BJ210" s="186">
        <f t="shared" ca="1" si="684"/>
        <v>0</v>
      </c>
      <c r="BK210" s="186">
        <f t="shared" ca="1" si="684"/>
        <v>0</v>
      </c>
      <c r="BL210" s="186">
        <f t="shared" ca="1" si="684"/>
        <v>0</v>
      </c>
      <c r="BM210" s="186">
        <f t="shared" ca="1" si="684"/>
        <v>0</v>
      </c>
      <c r="BN210" s="186">
        <f t="shared" ca="1" si="684"/>
        <v>0</v>
      </c>
      <c r="BO210" s="186">
        <f t="shared" ca="1" si="684"/>
        <v>0</v>
      </c>
      <c r="BP210" s="186">
        <f t="shared" ca="1" si="684"/>
        <v>0</v>
      </c>
      <c r="BQ210" s="186">
        <f t="shared" ca="1" si="684"/>
        <v>0</v>
      </c>
      <c r="BR210" s="186">
        <f t="shared" ca="1" si="684"/>
        <v>0</v>
      </c>
      <c r="BS210" s="186">
        <f t="shared" ca="1" si="684"/>
        <v>0</v>
      </c>
      <c r="BT210" s="186">
        <f t="shared" ref="BT210:CY210" ca="1" si="685">SUM(BT93:BT208)</f>
        <v>0</v>
      </c>
      <c r="BU210" s="186">
        <f t="shared" ca="1" si="685"/>
        <v>0</v>
      </c>
      <c r="BV210" s="186">
        <f t="shared" ca="1" si="685"/>
        <v>0</v>
      </c>
      <c r="BW210" s="186">
        <f t="shared" ca="1" si="685"/>
        <v>0</v>
      </c>
      <c r="BX210" s="186">
        <f t="shared" ca="1" si="685"/>
        <v>0</v>
      </c>
      <c r="BY210" s="186">
        <f t="shared" ca="1" si="685"/>
        <v>0</v>
      </c>
      <c r="BZ210" s="186">
        <f t="shared" ca="1" si="685"/>
        <v>0</v>
      </c>
      <c r="CA210" s="186">
        <f t="shared" ca="1" si="685"/>
        <v>0</v>
      </c>
      <c r="CB210" s="186">
        <f t="shared" ca="1" si="685"/>
        <v>0</v>
      </c>
      <c r="CC210" s="186">
        <f t="shared" ca="1" si="685"/>
        <v>0</v>
      </c>
      <c r="CD210" s="186">
        <f t="shared" ca="1" si="685"/>
        <v>0</v>
      </c>
      <c r="CE210" s="186">
        <f t="shared" ca="1" si="685"/>
        <v>0</v>
      </c>
      <c r="CF210" s="186">
        <f t="shared" ca="1" si="685"/>
        <v>0</v>
      </c>
      <c r="CG210" s="186">
        <f t="shared" ca="1" si="685"/>
        <v>0</v>
      </c>
      <c r="CH210" s="186">
        <f t="shared" ca="1" si="685"/>
        <v>0</v>
      </c>
      <c r="CI210" s="186">
        <f t="shared" ca="1" si="685"/>
        <v>0</v>
      </c>
      <c r="CJ210" s="186">
        <f t="shared" ca="1" si="685"/>
        <v>0</v>
      </c>
      <c r="CK210" s="186">
        <f t="shared" ca="1" si="685"/>
        <v>0</v>
      </c>
      <c r="CL210" s="186">
        <f t="shared" ca="1" si="685"/>
        <v>0</v>
      </c>
      <c r="CM210" s="186">
        <f t="shared" ca="1" si="685"/>
        <v>0</v>
      </c>
      <c r="CN210" s="186">
        <f t="shared" ca="1" si="685"/>
        <v>0</v>
      </c>
      <c r="CO210" s="186">
        <f t="shared" ca="1" si="685"/>
        <v>0</v>
      </c>
      <c r="CP210" s="186">
        <f t="shared" ca="1" si="685"/>
        <v>0</v>
      </c>
      <c r="CQ210" s="186">
        <f t="shared" ca="1" si="685"/>
        <v>0</v>
      </c>
      <c r="CR210" s="186">
        <f t="shared" ca="1" si="685"/>
        <v>0</v>
      </c>
      <c r="CS210" s="186">
        <f t="shared" ca="1" si="685"/>
        <v>0</v>
      </c>
      <c r="CT210" s="186">
        <f t="shared" ca="1" si="685"/>
        <v>0</v>
      </c>
      <c r="CU210" s="186">
        <f t="shared" ca="1" si="685"/>
        <v>0</v>
      </c>
      <c r="CV210" s="186">
        <f t="shared" ca="1" si="685"/>
        <v>0</v>
      </c>
      <c r="CW210" s="186">
        <f t="shared" ca="1" si="685"/>
        <v>0</v>
      </c>
      <c r="CX210" s="186">
        <f t="shared" ca="1" si="685"/>
        <v>0</v>
      </c>
      <c r="CY210" s="186">
        <f t="shared" ca="1" si="685"/>
        <v>0</v>
      </c>
      <c r="CZ210" s="186">
        <f t="shared" ref="CZ210:DS210" ca="1" si="686">SUM(CZ93:CZ208)</f>
        <v>0</v>
      </c>
      <c r="DA210" s="186">
        <f t="shared" ca="1" si="686"/>
        <v>0</v>
      </c>
      <c r="DB210" s="186">
        <f t="shared" ca="1" si="686"/>
        <v>0</v>
      </c>
      <c r="DC210" s="186">
        <f t="shared" ca="1" si="686"/>
        <v>0</v>
      </c>
      <c r="DD210" s="186">
        <f t="shared" ca="1" si="686"/>
        <v>0</v>
      </c>
      <c r="DE210" s="186">
        <f t="shared" ca="1" si="686"/>
        <v>0</v>
      </c>
      <c r="DF210" s="186">
        <f t="shared" ca="1" si="686"/>
        <v>0</v>
      </c>
      <c r="DG210" s="186">
        <f t="shared" ca="1" si="686"/>
        <v>0</v>
      </c>
      <c r="DH210" s="186">
        <f t="shared" ca="1" si="686"/>
        <v>0</v>
      </c>
      <c r="DI210" s="186">
        <f t="shared" ca="1" si="686"/>
        <v>0</v>
      </c>
      <c r="DJ210" s="186">
        <f t="shared" ca="1" si="686"/>
        <v>0</v>
      </c>
      <c r="DK210" s="186">
        <f t="shared" ca="1" si="686"/>
        <v>0</v>
      </c>
      <c r="DL210" s="186">
        <f t="shared" ca="1" si="686"/>
        <v>0</v>
      </c>
      <c r="DM210" s="186">
        <f t="shared" ca="1" si="686"/>
        <v>0</v>
      </c>
      <c r="DN210" s="186">
        <f t="shared" ca="1" si="686"/>
        <v>0</v>
      </c>
      <c r="DO210" s="186">
        <f t="shared" ca="1" si="686"/>
        <v>0</v>
      </c>
      <c r="DP210" s="186">
        <f t="shared" ca="1" si="686"/>
        <v>0</v>
      </c>
      <c r="DQ210" s="186">
        <f t="shared" ca="1" si="686"/>
        <v>0</v>
      </c>
      <c r="DR210" s="186">
        <f t="shared" ca="1" si="686"/>
        <v>0</v>
      </c>
      <c r="DS210" s="186">
        <f t="shared" ca="1" si="686"/>
        <v>0</v>
      </c>
    </row>
    <row r="211" spans="1:123" x14ac:dyDescent="0.2">
      <c r="A211" s="205"/>
      <c r="B211" s="205"/>
      <c r="C211" s="205"/>
      <c r="D211" s="205"/>
      <c r="E211" s="205"/>
      <c r="F211" s="205"/>
      <c r="G211" s="205"/>
      <c r="I211" s="205"/>
      <c r="J211" s="205"/>
    </row>
    <row r="212" spans="1:123" ht="12.5" x14ac:dyDescent="0.25">
      <c r="A212" s="205"/>
      <c r="B212" s="205"/>
      <c r="C212" s="205"/>
      <c r="D212" s="171" t="s">
        <v>402</v>
      </c>
      <c r="E212" s="205"/>
      <c r="F212" s="205"/>
      <c r="G212" s="205"/>
      <c r="I212" s="205"/>
      <c r="J212" s="205"/>
    </row>
    <row r="213" spans="1:123" ht="12.5" x14ac:dyDescent="0.25">
      <c r="A213" s="205">
        <v>1</v>
      </c>
      <c r="B213" s="228"/>
      <c r="C213" s="206"/>
      <c r="D213" s="226">
        <f t="array" ref="D213:D328">TRANSPOSE(H2:DS2)</f>
        <v>44012</v>
      </c>
      <c r="E213" s="205"/>
      <c r="F213" s="206">
        <f t="array" aca="1" ref="F213:F328" ca="1">TRANSPOSE(H75:DS75)</f>
        <v>0</v>
      </c>
      <c r="G213" s="206"/>
      <c r="H213" s="206">
        <f>IF(H$2=EOMONTH($D213,MatCF),$F213-SUM(H93:$H93),0)</f>
        <v>0</v>
      </c>
      <c r="I213" s="206">
        <f>IF(I$2=EOMONTH($D213,MatCF),$F213-SUM($H93:I93),0)</f>
        <v>0</v>
      </c>
      <c r="J213" s="206">
        <f>IF(J$2=EOMONTH($D213,MatCF),$F213-SUM($H93:J93),0)</f>
        <v>0</v>
      </c>
      <c r="K213" s="206">
        <f>IF(K$2=EOMONTH($D213,MatCF),$F213-SUM($H93:K93),0)</f>
        <v>0</v>
      </c>
      <c r="L213" s="206">
        <f>IF(L$2=EOMONTH($D213,MatCF),$F213-SUM($H93:L93),0)</f>
        <v>0</v>
      </c>
      <c r="M213" s="206">
        <f>IF(M$2=EOMONTH($D213,MatCF),$F213-SUM($H93:M93),0)</f>
        <v>0</v>
      </c>
      <c r="N213" s="206">
        <f>IF(N$2=EOMONTH($D213,MatCF),$F213-SUM($H93:N93),0)</f>
        <v>0</v>
      </c>
      <c r="O213" s="206">
        <f>IF(O$2=EOMONTH($D213,MatCF),$F213-SUM($H93:O93),0)</f>
        <v>0</v>
      </c>
      <c r="P213" s="206">
        <f>IF(P$2=EOMONTH($D213,MatCF),$F213-SUM($H93:P93),0)</f>
        <v>0</v>
      </c>
      <c r="Q213" s="206">
        <f>IF(Q$2=EOMONTH($D213,MatCF),$F213-SUM($H93:Q93),0)</f>
        <v>0</v>
      </c>
      <c r="R213" s="206">
        <f>IF(R$2=EOMONTH($D213,MatCF),$F213-SUM($H93:R93),0)</f>
        <v>0</v>
      </c>
      <c r="S213" s="206">
        <f>IF(S$2=EOMONTH($D213,MatCF),$F213-SUM($H93:S93),0)</f>
        <v>0</v>
      </c>
      <c r="T213" s="206">
        <f>IF(T$2=EOMONTH($D213,MatCF),$F213-SUM($H93:T93),0)</f>
        <v>0</v>
      </c>
      <c r="U213" s="206">
        <f>IF(U$2=EOMONTH($D213,MatCF),$F213-SUM($H93:U93),0)</f>
        <v>0</v>
      </c>
      <c r="V213" s="206">
        <f>IF(V$2=EOMONTH($D213,MatCF),$F213-SUM($H93:V93),0)</f>
        <v>0</v>
      </c>
      <c r="W213" s="206">
        <f>IF(W$2=EOMONTH($D213,MatCF),$F213-SUM($H93:W93),0)</f>
        <v>0</v>
      </c>
      <c r="X213" s="206">
        <f>IF(X$2=EOMONTH($D213,MatCF),$F213-SUM($H93:X93),0)</f>
        <v>0</v>
      </c>
      <c r="Y213" s="206">
        <f>IF(Y$2=EOMONTH($D213,MatCF),$F213-SUM($H93:Y93),0)</f>
        <v>0</v>
      </c>
      <c r="Z213" s="206">
        <f>IF(Z$2=EOMONTH($D213,MatCF),$F213-SUM($H93:Z93),0)</f>
        <v>0</v>
      </c>
      <c r="AA213" s="206">
        <f>IF(AA$2=EOMONTH($D213,MatCF),$F213-SUM($H93:AA93),0)</f>
        <v>0</v>
      </c>
      <c r="AB213" s="206">
        <f>IF(AB$2=EOMONTH($D213,MatCF),$F213-SUM($H93:AB93),0)</f>
        <v>0</v>
      </c>
      <c r="AC213" s="206">
        <f>IF(AC$2=EOMONTH($D213,MatCF),$F213-SUM($H93:AC93),0)</f>
        <v>0</v>
      </c>
      <c r="AD213" s="206">
        <f>IF(AD$2=EOMONTH($D213,MatCF),$F213-SUM($H93:AD93),0)</f>
        <v>0</v>
      </c>
      <c r="AE213" s="206">
        <f>IF(AE$2=EOMONTH($D213,MatCF),$F213-SUM($H93:AE93),0)</f>
        <v>0</v>
      </c>
      <c r="AF213" s="206">
        <f>IF(AF$2=EOMONTH($D213,MatCF),$F213-SUM($H93:AF93),0)</f>
        <v>0</v>
      </c>
      <c r="AG213" s="206">
        <f>IF(AG$2=EOMONTH($D213,MatCF),$F213-SUM($H93:AG93),0)</f>
        <v>0</v>
      </c>
      <c r="AH213" s="206">
        <f>IF(AH$2=EOMONTH($D213,MatCF),$F213-SUM($H93:AH93),0)</f>
        <v>0</v>
      </c>
      <c r="AI213" s="206">
        <f>IF(AI$2=EOMONTH($D213,MatCF),$F213-SUM($H93:AI93),0)</f>
        <v>0</v>
      </c>
      <c r="AJ213" s="206">
        <f>IF(AJ$2=EOMONTH($D213,MatCF),$F213-SUM($H93:AJ93),0)</f>
        <v>0</v>
      </c>
      <c r="AK213" s="206">
        <f>IF(AK$2=EOMONTH($D213,MatCF),$F213-SUM($H93:AK93),0)</f>
        <v>0</v>
      </c>
      <c r="AL213" s="206">
        <f>IF(AL$2=EOMONTH($D213,MatCF),$F213-SUM($H93:AL93),0)</f>
        <v>0</v>
      </c>
      <c r="AM213" s="206">
        <f>IF(AM$2=EOMONTH($D213,MatCF),$F213-SUM($H93:AM93),0)</f>
        <v>0</v>
      </c>
      <c r="AN213" s="206">
        <f>IF(AN$2=EOMONTH($D213,MatCF),$F213-SUM($H93:AN93),0)</f>
        <v>0</v>
      </c>
      <c r="AO213" s="206">
        <f>IF(AO$2=EOMONTH($D213,MatCF),$F213-SUM($H93:AO93),0)</f>
        <v>0</v>
      </c>
      <c r="AP213" s="206">
        <f>IF(AP$2=EOMONTH($D213,MatCF),$F213-SUM($H93:AP93),0)</f>
        <v>0</v>
      </c>
      <c r="AQ213" s="206">
        <f>IF(AQ$2=EOMONTH($D213,MatCF),$F213-SUM($H93:AQ93),0)</f>
        <v>0</v>
      </c>
      <c r="AR213" s="206">
        <f>IF(AR$2=EOMONTH($D213,MatCF),$F213-SUM($H93:AR93),0)</f>
        <v>0</v>
      </c>
      <c r="AS213" s="206">
        <f>IF(AS$2=EOMONTH($D213,MatCF),$F213-SUM($H93:AS93),0)</f>
        <v>0</v>
      </c>
      <c r="AT213" s="206">
        <f>IF(AT$2=EOMONTH($D213,MatCF),$F213-SUM($H93:AT93),0)</f>
        <v>0</v>
      </c>
      <c r="AU213" s="206">
        <f>IF(AU$2=EOMONTH($D213,MatCF),$F213-SUM($H93:AU93),0)</f>
        <v>0</v>
      </c>
      <c r="AV213" s="206">
        <f>IF(AV$2=EOMONTH($D213,MatCF),$F213-SUM($H93:AV93),0)</f>
        <v>0</v>
      </c>
      <c r="AW213" s="206">
        <f>IF(AW$2=EOMONTH($D213,MatCF),$F213-SUM($H93:AW93),0)</f>
        <v>0</v>
      </c>
      <c r="AX213" s="206">
        <f>IF(AX$2=EOMONTH($D213,MatCF),$F213-SUM($H93:AX93),0)</f>
        <v>0</v>
      </c>
      <c r="AY213" s="206">
        <f>IF(AY$2=EOMONTH($D213,MatCF),$F213-SUM($H93:AY93),0)</f>
        <v>0</v>
      </c>
      <c r="AZ213" s="206">
        <f>IF(AZ$2=EOMONTH($D213,MatCF),$F213-SUM($H93:AZ93),0)</f>
        <v>0</v>
      </c>
      <c r="BA213" s="206">
        <f>IF(BA$2=EOMONTH($D213,MatCF),$F213-SUM($H93:BA93),0)</f>
        <v>0</v>
      </c>
      <c r="BB213" s="206">
        <f>IF(BB$2=EOMONTH($D213,MatCF),$F213-SUM($H93:BB93),0)</f>
        <v>0</v>
      </c>
      <c r="BC213" s="206">
        <f>IF(BC$2=EOMONTH($D213,MatCF),$F213-SUM($H93:BC93),0)</f>
        <v>0</v>
      </c>
      <c r="BD213" s="206">
        <f>IF(BD$2=EOMONTH($D213,MatCF),$F213-SUM($H93:BD93),0)</f>
        <v>0</v>
      </c>
      <c r="BE213" s="206">
        <f>IF(BE$2=EOMONTH($D213,MatCF),$F213-SUM($H93:BE93),0)</f>
        <v>0</v>
      </c>
      <c r="BF213" s="206">
        <f>IF(BF$2=EOMONTH($D213,MatCF),$F213-SUM($H93:BF93),0)</f>
        <v>0</v>
      </c>
      <c r="BG213" s="206">
        <f>IF(BG$2=EOMONTH($D213,MatCF),$F213-SUM($H93:BG93),0)</f>
        <v>0</v>
      </c>
      <c r="BH213" s="206">
        <f>IF(BH$2=EOMONTH($D213,MatCF),$F213-SUM($H93:BH93),0)</f>
        <v>0</v>
      </c>
      <c r="BI213" s="206">
        <f>IF(BI$2=EOMONTH($D213,MatCF),$F213-SUM($H93:BI93),0)</f>
        <v>0</v>
      </c>
      <c r="BJ213" s="206">
        <f>IF(BJ$2=EOMONTH($D213,MatCF),$F213-SUM($H93:BJ93),0)</f>
        <v>0</v>
      </c>
      <c r="BK213" s="206">
        <f>IF(BK$2=EOMONTH($D213,MatCF),$F213-SUM($H93:BK93),0)</f>
        <v>0</v>
      </c>
      <c r="BL213" s="206">
        <f>IF(BL$2=EOMONTH($D213,MatCF),$F213-SUM($H93:BL93),0)</f>
        <v>0</v>
      </c>
      <c r="BM213" s="206">
        <f>IF(BM$2=EOMONTH($D213,MatCF),$F213-SUM($H93:BM93),0)</f>
        <v>0</v>
      </c>
      <c r="BN213" s="206">
        <f>IF(BN$2=EOMONTH($D213,MatCF),$F213-SUM($H93:BN93),0)</f>
        <v>0</v>
      </c>
      <c r="BO213" s="206">
        <f>IF(BO$2=EOMONTH($D213,MatCF),$F213-SUM($H93:BO93),0)</f>
        <v>0</v>
      </c>
      <c r="BP213" s="206">
        <f ca="1">IF(BP$2=EOMONTH($D213,MatCF),$F213-SUM($H93:BP93),0)</f>
        <v>0</v>
      </c>
      <c r="BQ213" s="206">
        <f>IF(BQ$2=EOMONTH($D213,MatCF),$F213-SUM($H93:BQ93),0)</f>
        <v>0</v>
      </c>
      <c r="BR213" s="206">
        <f>IF(BR$2=EOMONTH($D213,MatCF),$F213-SUM($H93:BR93),0)</f>
        <v>0</v>
      </c>
      <c r="BS213" s="206">
        <f>IF(BS$2=EOMONTH($D213,MatCF),$F213-SUM($H93:BS93),0)</f>
        <v>0</v>
      </c>
      <c r="BT213" s="206">
        <f>IF(BT$2=EOMONTH($D213,MatCF),$F213-SUM($H93:BT93),0)</f>
        <v>0</v>
      </c>
      <c r="BU213" s="206">
        <f>IF(BU$2=EOMONTH($D213,MatCF),$F213-SUM($H93:BU93),0)</f>
        <v>0</v>
      </c>
      <c r="BV213" s="206">
        <f>IF(BV$2=EOMONTH($D213,MatCF),$F213-SUM($H93:BV93),0)</f>
        <v>0</v>
      </c>
      <c r="BW213" s="206">
        <f>IF(BW$2=EOMONTH($D213,MatCF),$F213-SUM($H93:BW93),0)</f>
        <v>0</v>
      </c>
      <c r="BX213" s="206">
        <f>IF(BX$2=EOMONTH($D213,MatCF),$F213-SUM($H93:BX93),0)</f>
        <v>0</v>
      </c>
      <c r="BY213" s="206">
        <f>IF(BY$2=EOMONTH($D213,MatCF),$F213-SUM($H93:BY93),0)</f>
        <v>0</v>
      </c>
      <c r="BZ213" s="206">
        <f>IF(BZ$2=EOMONTH($D213,MatCF),$F213-SUM($H93:BZ93),0)</f>
        <v>0</v>
      </c>
      <c r="CA213" s="206">
        <f>IF(CA$2=EOMONTH($D213,MatCF),$F213-SUM($H93:CA93),0)</f>
        <v>0</v>
      </c>
      <c r="CB213" s="206">
        <f>IF(CB$2=EOMONTH($D213,MatCF),$F213-SUM($H93:CB93),0)</f>
        <v>0</v>
      </c>
      <c r="CC213" s="206">
        <f>IF(CC$2=EOMONTH($D213,MatCF),$F213-SUM($H93:CC93),0)</f>
        <v>0</v>
      </c>
      <c r="CD213" s="206">
        <f>IF(CD$2=EOMONTH($D213,MatCF),$F213-SUM($H93:CD93),0)</f>
        <v>0</v>
      </c>
      <c r="CE213" s="206">
        <f>IF(CE$2=EOMONTH($D213,MatCF),$F213-SUM($H93:CE93),0)</f>
        <v>0</v>
      </c>
      <c r="CF213" s="206">
        <f>IF(CF$2=EOMONTH($D213,MatCF),$F213-SUM($H93:CF93),0)</f>
        <v>0</v>
      </c>
      <c r="CG213" s="206">
        <f>IF(CG$2=EOMONTH($D213,MatCF),$F213-SUM($H93:CG93),0)</f>
        <v>0</v>
      </c>
      <c r="CH213" s="206">
        <f>IF(CH$2=EOMONTH($D213,MatCF),$F213-SUM($H93:CH93),0)</f>
        <v>0</v>
      </c>
      <c r="CI213" s="206">
        <f>IF(CI$2=EOMONTH($D213,MatCF),$F213-SUM($H93:CI93),0)</f>
        <v>0</v>
      </c>
      <c r="CJ213" s="206">
        <f>IF(CJ$2=EOMONTH($D213,MatCF),$F213-SUM($H93:CJ93),0)</f>
        <v>0</v>
      </c>
      <c r="CK213" s="206">
        <f>IF(CK$2=EOMONTH($D213,MatCF),$F213-SUM($H93:CK93),0)</f>
        <v>0</v>
      </c>
      <c r="CL213" s="206">
        <f>IF(CL$2=EOMONTH($D213,MatCF),$F213-SUM($H93:CL93),0)</f>
        <v>0</v>
      </c>
      <c r="CM213" s="206">
        <f>IF(CM$2=EOMONTH($D213,MatCF),$F213-SUM($H93:CM93),0)</f>
        <v>0</v>
      </c>
      <c r="CN213" s="206">
        <f>IF(CN$2=EOMONTH($D213,MatCF),$F213-SUM($H93:CN93),0)</f>
        <v>0</v>
      </c>
      <c r="CO213" s="206">
        <f>IF(CO$2=EOMONTH($D213,MatCF),$F213-SUM($H93:CO93),0)</f>
        <v>0</v>
      </c>
      <c r="CP213" s="206">
        <f>IF(CP$2=EOMONTH($D213,MatCF),$F213-SUM($H93:CP93),0)</f>
        <v>0</v>
      </c>
      <c r="CQ213" s="206">
        <f>IF(CQ$2=EOMONTH($D213,MatCF),$F213-SUM($H93:CQ93),0)</f>
        <v>0</v>
      </c>
      <c r="CR213" s="206">
        <f>IF(CR$2=EOMONTH($D213,MatCF),$F213-SUM($H93:CR93),0)</f>
        <v>0</v>
      </c>
      <c r="CS213" s="206">
        <f>IF(CS$2=EOMONTH($D213,MatCF),$F213-SUM($H93:CS93),0)</f>
        <v>0</v>
      </c>
      <c r="CT213" s="206">
        <f>IF(CT$2=EOMONTH($D213,MatCF),$F213-SUM($H93:CT93),0)</f>
        <v>0</v>
      </c>
      <c r="CU213" s="206">
        <f>IF(CU$2=EOMONTH($D213,MatCF),$F213-SUM($H93:CU93),0)</f>
        <v>0</v>
      </c>
      <c r="CV213" s="206">
        <f>IF(CV$2=EOMONTH($D213,MatCF),$F213-SUM($H93:CV93),0)</f>
        <v>0</v>
      </c>
      <c r="CW213" s="206">
        <f>IF(CW$2=EOMONTH($D213,MatCF),$F213-SUM($H93:CW93),0)</f>
        <v>0</v>
      </c>
      <c r="CX213" s="206">
        <f>IF(CX$2=EOMONTH($D213,MatCF),$F213-SUM($H93:CX93),0)</f>
        <v>0</v>
      </c>
      <c r="CY213" s="206">
        <f>IF(CY$2=EOMONTH($D213,MatCF),$F213-SUM($H93:CY93),0)</f>
        <v>0</v>
      </c>
      <c r="CZ213" s="206">
        <f>IF(CZ$2=EOMONTH($D213,MatCF),$F213-SUM($H93:CZ93),0)</f>
        <v>0</v>
      </c>
      <c r="DA213" s="206">
        <f>IF(DA$2=EOMONTH($D213,MatCF),$F213-SUM($H93:DA93),0)</f>
        <v>0</v>
      </c>
      <c r="DB213" s="206">
        <f>IF(DB$2=EOMONTH($D213,MatCF),$F213-SUM($H93:DB93),0)</f>
        <v>0</v>
      </c>
      <c r="DC213" s="206">
        <f>IF(DC$2=EOMONTH($D213,MatCF),$F213-SUM($H93:DC93),0)</f>
        <v>0</v>
      </c>
      <c r="DD213" s="206">
        <f>IF(DD$2=EOMONTH($D213,MatCF),$F213-SUM($H93:DD93),0)</f>
        <v>0</v>
      </c>
      <c r="DE213" s="206">
        <f>IF(DE$2=EOMONTH($D213,MatCF),$F213-SUM($H93:DE93),0)</f>
        <v>0</v>
      </c>
      <c r="DF213" s="206">
        <f>IF(DF$2=EOMONTH($D213,MatCF),$F213-SUM($H93:DF93),0)</f>
        <v>0</v>
      </c>
      <c r="DG213" s="206">
        <f>IF(DG$2=EOMONTH($D213,MatCF),$F213-SUM($H93:DG93),0)</f>
        <v>0</v>
      </c>
      <c r="DH213" s="206">
        <f>IF(DH$2=EOMONTH($D213,MatCF),$F213-SUM($H93:DH93),0)</f>
        <v>0</v>
      </c>
      <c r="DI213" s="206">
        <f>IF(DI$2=EOMONTH($D213,MatCF),$F213-SUM($H93:DI93),0)</f>
        <v>0</v>
      </c>
      <c r="DJ213" s="206">
        <f>IF(DJ$2=EOMONTH($D213,MatCF),$F213-SUM($H93:DJ93),0)</f>
        <v>0</v>
      </c>
      <c r="DK213" s="206">
        <f>IF(DK$2=EOMONTH($D213,MatCF),$F213-SUM($H93:DK93),0)</f>
        <v>0</v>
      </c>
      <c r="DL213" s="206">
        <f>IF(DL$2=EOMONTH($D213,MatCF),$F213-SUM($H93:DL93),0)</f>
        <v>0</v>
      </c>
      <c r="DM213" s="206">
        <f>IF(DM$2=EOMONTH($D213,MatCF),$F213-SUM($H93:DM93),0)</f>
        <v>0</v>
      </c>
      <c r="DN213" s="206">
        <f>IF(DN$2=EOMONTH($D213,MatCF),$F213-SUM($H93:DN93),0)</f>
        <v>0</v>
      </c>
      <c r="DO213" s="206">
        <f>IF(DO$2=EOMONTH($D213,MatCF),$F213-SUM($H93:DO93),0)</f>
        <v>0</v>
      </c>
      <c r="DP213" s="206">
        <f>IF(DP$2=EOMONTH($D213,MatCF),$F213-SUM($H93:DP93),0)</f>
        <v>0</v>
      </c>
      <c r="DQ213" s="206">
        <f>IF(DQ$2=EOMONTH($D213,MatCF),$F213-SUM($H93:DQ93),0)</f>
        <v>0</v>
      </c>
      <c r="DR213" s="206">
        <f>IF(DR$2=EOMONTH($D213,MatCF),$F213-SUM($H93:DR93),0)</f>
        <v>0</v>
      </c>
      <c r="DS213" s="206">
        <f>IF(DS$2=EOMONTH($D213,MatCF),$F213-SUM($H93:DS93),0)</f>
        <v>0</v>
      </c>
    </row>
    <row r="214" spans="1:123" ht="12.5" x14ac:dyDescent="0.25">
      <c r="A214" s="205">
        <f t="shared" ref="A214:A249" si="687">A213+1</f>
        <v>2</v>
      </c>
      <c r="B214" s="228"/>
      <c r="C214" s="206"/>
      <c r="D214" s="226">
        <v>44104</v>
      </c>
      <c r="E214" s="205"/>
      <c r="F214" s="206">
        <f ca="1"/>
        <v>0</v>
      </c>
      <c r="G214" s="206"/>
      <c r="H214" s="206">
        <f>IF(H$2=EOMONTH($D214,MatCF),$F214-SUM(H94:$H94),0)</f>
        <v>0</v>
      </c>
      <c r="I214" s="206">
        <f>IF(I$2=EOMONTH($D214,MatCF),$F214-SUM($H94:I94),0)</f>
        <v>0</v>
      </c>
      <c r="J214" s="206">
        <f>IF(J$2=EOMONTH($D214,MatCF),$F214-SUM($H94:J94),0)</f>
        <v>0</v>
      </c>
      <c r="K214" s="206">
        <f>IF(K$2=EOMONTH($D214,MatCF),$F214-SUM($H94:K94),0)</f>
        <v>0</v>
      </c>
      <c r="L214" s="206">
        <f>IF(L$2=EOMONTH($D214,MatCF),$F214-SUM($H94:L94),0)</f>
        <v>0</v>
      </c>
      <c r="M214" s="206">
        <f>IF(M$2=EOMONTH($D214,MatCF),$F214-SUM($H94:M94),0)</f>
        <v>0</v>
      </c>
      <c r="N214" s="206">
        <f>IF(N$2=EOMONTH($D214,MatCF),$F214-SUM($H94:N94),0)</f>
        <v>0</v>
      </c>
      <c r="O214" s="206">
        <f>IF(O$2=EOMONTH($D214,MatCF),$F214-SUM($H94:O94),0)</f>
        <v>0</v>
      </c>
      <c r="P214" s="206">
        <f>IF(P$2=EOMONTH($D214,MatCF),$F214-SUM($H94:P94),0)</f>
        <v>0</v>
      </c>
      <c r="Q214" s="206">
        <f>IF(Q$2=EOMONTH($D214,MatCF),$F214-SUM($H94:Q94),0)</f>
        <v>0</v>
      </c>
      <c r="R214" s="206">
        <f>IF(R$2=EOMONTH($D214,MatCF),$F214-SUM($H94:R94),0)</f>
        <v>0</v>
      </c>
      <c r="S214" s="206">
        <f>IF(S$2=EOMONTH($D214,MatCF),$F214-SUM($H94:S94),0)</f>
        <v>0</v>
      </c>
      <c r="T214" s="206">
        <f>IF(T$2=EOMONTH($D214,MatCF),$F214-SUM($H94:T94),0)</f>
        <v>0</v>
      </c>
      <c r="U214" s="206">
        <f>IF(U$2=EOMONTH($D214,MatCF),$F214-SUM($H94:U94),0)</f>
        <v>0</v>
      </c>
      <c r="V214" s="206">
        <f>IF(V$2=EOMONTH($D214,MatCF),$F214-SUM($H94:V94),0)</f>
        <v>0</v>
      </c>
      <c r="W214" s="206">
        <f>IF(W$2=EOMONTH($D214,MatCF),$F214-SUM($H94:W94),0)</f>
        <v>0</v>
      </c>
      <c r="X214" s="206">
        <f>IF(X$2=EOMONTH($D214,MatCF),$F214-SUM($H94:X94),0)</f>
        <v>0</v>
      </c>
      <c r="Y214" s="206">
        <f>IF(Y$2=EOMONTH($D214,MatCF),$F214-SUM($H94:Y94),0)</f>
        <v>0</v>
      </c>
      <c r="Z214" s="206">
        <f>IF(Z$2=EOMONTH($D214,MatCF),$F214-SUM($H94:Z94),0)</f>
        <v>0</v>
      </c>
      <c r="AA214" s="206">
        <f>IF(AA$2=EOMONTH($D214,MatCF),$F214-SUM($H94:AA94),0)</f>
        <v>0</v>
      </c>
      <c r="AB214" s="206">
        <f>IF(AB$2=EOMONTH($D214,MatCF),$F214-SUM($H94:AB94),0)</f>
        <v>0</v>
      </c>
      <c r="AC214" s="206">
        <f>IF(AC$2=EOMONTH($D214,MatCF),$F214-SUM($H94:AC94),0)</f>
        <v>0</v>
      </c>
      <c r="AD214" s="206">
        <f>IF(AD$2=EOMONTH($D214,MatCF),$F214-SUM($H94:AD94),0)</f>
        <v>0</v>
      </c>
      <c r="AE214" s="206">
        <f>IF(AE$2=EOMONTH($D214,MatCF),$F214-SUM($H94:AE94),0)</f>
        <v>0</v>
      </c>
      <c r="AF214" s="206">
        <f>IF(AF$2=EOMONTH($D214,MatCF),$F214-SUM($H94:AF94),0)</f>
        <v>0</v>
      </c>
      <c r="AG214" s="206">
        <f>IF(AG$2=EOMONTH($D214,MatCF),$F214-SUM($H94:AG94),0)</f>
        <v>0</v>
      </c>
      <c r="AH214" s="206">
        <f>IF(AH$2=EOMONTH($D214,MatCF),$F214-SUM($H94:AH94),0)</f>
        <v>0</v>
      </c>
      <c r="AI214" s="206">
        <f>IF(AI$2=EOMONTH($D214,MatCF),$F214-SUM($H94:AI94),0)</f>
        <v>0</v>
      </c>
      <c r="AJ214" s="206">
        <f>IF(AJ$2=EOMONTH($D214,MatCF),$F214-SUM($H94:AJ94),0)</f>
        <v>0</v>
      </c>
      <c r="AK214" s="206">
        <f>IF(AK$2=EOMONTH($D214,MatCF),$F214-SUM($H94:AK94),0)</f>
        <v>0</v>
      </c>
      <c r="AL214" s="206">
        <f>IF(AL$2=EOMONTH($D214,MatCF),$F214-SUM($H94:AL94),0)</f>
        <v>0</v>
      </c>
      <c r="AM214" s="206">
        <f>IF(AM$2=EOMONTH($D214,MatCF),$F214-SUM($H94:AM94),0)</f>
        <v>0</v>
      </c>
      <c r="AN214" s="206">
        <f>IF(AN$2=EOMONTH($D214,MatCF),$F214-SUM($H94:AN94),0)</f>
        <v>0</v>
      </c>
      <c r="AO214" s="206">
        <f>IF(AO$2=EOMONTH($D214,MatCF),$F214-SUM($H94:AO94),0)</f>
        <v>0</v>
      </c>
      <c r="AP214" s="206">
        <f>IF(AP$2=EOMONTH($D214,MatCF),$F214-SUM($H94:AP94),0)</f>
        <v>0</v>
      </c>
      <c r="AQ214" s="206">
        <f>IF(AQ$2=EOMONTH($D214,MatCF),$F214-SUM($H94:AQ94),0)</f>
        <v>0</v>
      </c>
      <c r="AR214" s="206">
        <f>IF(AR$2=EOMONTH($D214,MatCF),$F214-SUM($H94:AR94),0)</f>
        <v>0</v>
      </c>
      <c r="AS214" s="206">
        <f>IF(AS$2=EOMONTH($D214,MatCF),$F214-SUM($H94:AS94),0)</f>
        <v>0</v>
      </c>
      <c r="AT214" s="206">
        <f>IF(AT$2=EOMONTH($D214,MatCF),$F214-SUM($H94:AT94),0)</f>
        <v>0</v>
      </c>
      <c r="AU214" s="206">
        <f>IF(AU$2=EOMONTH($D214,MatCF),$F214-SUM($H94:AU94),0)</f>
        <v>0</v>
      </c>
      <c r="AV214" s="206">
        <f>IF(AV$2=EOMONTH($D214,MatCF),$F214-SUM($H94:AV94),0)</f>
        <v>0</v>
      </c>
      <c r="AW214" s="206">
        <f>IF(AW$2=EOMONTH($D214,MatCF),$F214-SUM($H94:AW94),0)</f>
        <v>0</v>
      </c>
      <c r="AX214" s="206">
        <f>IF(AX$2=EOMONTH($D214,MatCF),$F214-SUM($H94:AX94),0)</f>
        <v>0</v>
      </c>
      <c r="AY214" s="206">
        <f>IF(AY$2=EOMONTH($D214,MatCF),$F214-SUM($H94:AY94),0)</f>
        <v>0</v>
      </c>
      <c r="AZ214" s="206">
        <f>IF(AZ$2=EOMONTH($D214,MatCF),$F214-SUM($H94:AZ94),0)</f>
        <v>0</v>
      </c>
      <c r="BA214" s="206">
        <f>IF(BA$2=EOMONTH($D214,MatCF),$F214-SUM($H94:BA94),0)</f>
        <v>0</v>
      </c>
      <c r="BB214" s="206">
        <f>IF(BB$2=EOMONTH($D214,MatCF),$F214-SUM($H94:BB94),0)</f>
        <v>0</v>
      </c>
      <c r="BC214" s="206">
        <f>IF(BC$2=EOMONTH($D214,MatCF),$F214-SUM($H94:BC94),0)</f>
        <v>0</v>
      </c>
      <c r="BD214" s="206">
        <f>IF(BD$2=EOMONTH($D214,MatCF),$F214-SUM($H94:BD94),0)</f>
        <v>0</v>
      </c>
      <c r="BE214" s="206">
        <f>IF(BE$2=EOMONTH($D214,MatCF),$F214-SUM($H94:BE94),0)</f>
        <v>0</v>
      </c>
      <c r="BF214" s="206">
        <f>IF(BF$2=EOMONTH($D214,MatCF),$F214-SUM($H94:BF94),0)</f>
        <v>0</v>
      </c>
      <c r="BG214" s="206">
        <f>IF(BG$2=EOMONTH($D214,MatCF),$F214-SUM($H94:BG94),0)</f>
        <v>0</v>
      </c>
      <c r="BH214" s="206">
        <f>IF(BH$2=EOMONTH($D214,MatCF),$F214-SUM($H94:BH94),0)</f>
        <v>0</v>
      </c>
      <c r="BI214" s="206">
        <f>IF(BI$2=EOMONTH($D214,MatCF),$F214-SUM($H94:BI94),0)</f>
        <v>0</v>
      </c>
      <c r="BJ214" s="206">
        <f>IF(BJ$2=EOMONTH($D214,MatCF),$F214-SUM($H94:BJ94),0)</f>
        <v>0</v>
      </c>
      <c r="BK214" s="206">
        <f>IF(BK$2=EOMONTH($D214,MatCF),$F214-SUM($H94:BK94),0)</f>
        <v>0</v>
      </c>
      <c r="BL214" s="206">
        <f>IF(BL$2=EOMONTH($D214,MatCF),$F214-SUM($H94:BL94),0)</f>
        <v>0</v>
      </c>
      <c r="BM214" s="206">
        <f>IF(BM$2=EOMONTH($D214,MatCF),$F214-SUM($H94:BM94),0)</f>
        <v>0</v>
      </c>
      <c r="BN214" s="206">
        <f>IF(BN$2=EOMONTH($D214,MatCF),$F214-SUM($H94:BN94),0)</f>
        <v>0</v>
      </c>
      <c r="BO214" s="206">
        <f>IF(BO$2=EOMONTH($D214,MatCF),$F214-SUM($H94:BO94),0)</f>
        <v>0</v>
      </c>
      <c r="BP214" s="206">
        <f>IF(BP$2=EOMONTH($D214,MatCF),$F214-SUM($H94:BP94),0)</f>
        <v>0</v>
      </c>
      <c r="BQ214" s="206">
        <f ca="1">IF(BQ$2=EOMONTH($D214,MatCF),$F214-SUM($H94:BQ94),0)</f>
        <v>0</v>
      </c>
      <c r="BR214" s="206">
        <f>IF(BR$2=EOMONTH($D214,MatCF),$F214-SUM($H94:BR94),0)</f>
        <v>0</v>
      </c>
      <c r="BS214" s="206">
        <f>IF(BS$2=EOMONTH($D214,MatCF),$F214-SUM($H94:BS94),0)</f>
        <v>0</v>
      </c>
      <c r="BT214" s="206">
        <f>IF(BT$2=EOMONTH($D214,MatCF),$F214-SUM($H94:BT94),0)</f>
        <v>0</v>
      </c>
      <c r="BU214" s="206">
        <f>IF(BU$2=EOMONTH($D214,MatCF),$F214-SUM($H94:BU94),0)</f>
        <v>0</v>
      </c>
      <c r="BV214" s="206">
        <f>IF(BV$2=EOMONTH($D214,MatCF),$F214-SUM($H94:BV94),0)</f>
        <v>0</v>
      </c>
      <c r="BW214" s="206">
        <f>IF(BW$2=EOMONTH($D214,MatCF),$F214-SUM($H94:BW94),0)</f>
        <v>0</v>
      </c>
      <c r="BX214" s="206">
        <f>IF(BX$2=EOMONTH($D214,MatCF),$F214-SUM($H94:BX94),0)</f>
        <v>0</v>
      </c>
      <c r="BY214" s="206">
        <f>IF(BY$2=EOMONTH($D214,MatCF),$F214-SUM($H94:BY94),0)</f>
        <v>0</v>
      </c>
      <c r="BZ214" s="206">
        <f>IF(BZ$2=EOMONTH($D214,MatCF),$F214-SUM($H94:BZ94),0)</f>
        <v>0</v>
      </c>
      <c r="CA214" s="206">
        <f>IF(CA$2=EOMONTH($D214,MatCF),$F214-SUM($H94:CA94),0)</f>
        <v>0</v>
      </c>
      <c r="CB214" s="206">
        <f>IF(CB$2=EOMONTH($D214,MatCF),$F214-SUM($H94:CB94),0)</f>
        <v>0</v>
      </c>
      <c r="CC214" s="206">
        <f>IF(CC$2=EOMONTH($D214,MatCF),$F214-SUM($H94:CC94),0)</f>
        <v>0</v>
      </c>
      <c r="CD214" s="206">
        <f>IF(CD$2=EOMONTH($D214,MatCF),$F214-SUM($H94:CD94),0)</f>
        <v>0</v>
      </c>
      <c r="CE214" s="206">
        <f>IF(CE$2=EOMONTH($D214,MatCF),$F214-SUM($H94:CE94),0)</f>
        <v>0</v>
      </c>
      <c r="CF214" s="206">
        <f>IF(CF$2=EOMONTH($D214,MatCF),$F214-SUM($H94:CF94),0)</f>
        <v>0</v>
      </c>
      <c r="CG214" s="206">
        <f>IF(CG$2=EOMONTH($D214,MatCF),$F214-SUM($H94:CG94),0)</f>
        <v>0</v>
      </c>
      <c r="CH214" s="206">
        <f>IF(CH$2=EOMONTH($D214,MatCF),$F214-SUM($H94:CH94),0)</f>
        <v>0</v>
      </c>
      <c r="CI214" s="206">
        <f>IF(CI$2=EOMONTH($D214,MatCF),$F214-SUM($H94:CI94),0)</f>
        <v>0</v>
      </c>
      <c r="CJ214" s="206">
        <f>IF(CJ$2=EOMONTH($D214,MatCF),$F214-SUM($H94:CJ94),0)</f>
        <v>0</v>
      </c>
      <c r="CK214" s="206">
        <f>IF(CK$2=EOMONTH($D214,MatCF),$F214-SUM($H94:CK94),0)</f>
        <v>0</v>
      </c>
      <c r="CL214" s="206">
        <f>IF(CL$2=EOMONTH($D214,MatCF),$F214-SUM($H94:CL94),0)</f>
        <v>0</v>
      </c>
      <c r="CM214" s="206">
        <f>IF(CM$2=EOMONTH($D214,MatCF),$F214-SUM($H94:CM94),0)</f>
        <v>0</v>
      </c>
      <c r="CN214" s="206">
        <f>IF(CN$2=EOMONTH($D214,MatCF),$F214-SUM($H94:CN94),0)</f>
        <v>0</v>
      </c>
      <c r="CO214" s="206">
        <f>IF(CO$2=EOMONTH($D214,MatCF),$F214-SUM($H94:CO94),0)</f>
        <v>0</v>
      </c>
      <c r="CP214" s="206">
        <f>IF(CP$2=EOMONTH($D214,MatCF),$F214-SUM($H94:CP94),0)</f>
        <v>0</v>
      </c>
      <c r="CQ214" s="206">
        <f>IF(CQ$2=EOMONTH($D214,MatCF),$F214-SUM($H94:CQ94),0)</f>
        <v>0</v>
      </c>
      <c r="CR214" s="206">
        <f>IF(CR$2=EOMONTH($D214,MatCF),$F214-SUM($H94:CR94),0)</f>
        <v>0</v>
      </c>
      <c r="CS214" s="206">
        <f>IF(CS$2=EOMONTH($D214,MatCF),$F214-SUM($H94:CS94),0)</f>
        <v>0</v>
      </c>
      <c r="CT214" s="206">
        <f>IF(CT$2=EOMONTH($D214,MatCF),$F214-SUM($H94:CT94),0)</f>
        <v>0</v>
      </c>
      <c r="CU214" s="206">
        <f>IF(CU$2=EOMONTH($D214,MatCF),$F214-SUM($H94:CU94),0)</f>
        <v>0</v>
      </c>
      <c r="CV214" s="206">
        <f>IF(CV$2=EOMONTH($D214,MatCF),$F214-SUM($H94:CV94),0)</f>
        <v>0</v>
      </c>
      <c r="CW214" s="206">
        <f>IF(CW$2=EOMONTH($D214,MatCF),$F214-SUM($H94:CW94),0)</f>
        <v>0</v>
      </c>
      <c r="CX214" s="206">
        <f>IF(CX$2=EOMONTH($D214,MatCF),$F214-SUM($H94:CX94),0)</f>
        <v>0</v>
      </c>
      <c r="CY214" s="206">
        <f>IF(CY$2=EOMONTH($D214,MatCF),$F214-SUM($H94:CY94),0)</f>
        <v>0</v>
      </c>
      <c r="CZ214" s="206">
        <f>IF(CZ$2=EOMONTH($D214,MatCF),$F214-SUM($H94:CZ94),0)</f>
        <v>0</v>
      </c>
      <c r="DA214" s="206">
        <f>IF(DA$2=EOMONTH($D214,MatCF),$F214-SUM($H94:DA94),0)</f>
        <v>0</v>
      </c>
      <c r="DB214" s="206">
        <f>IF(DB$2=EOMONTH($D214,MatCF),$F214-SUM($H94:DB94),0)</f>
        <v>0</v>
      </c>
      <c r="DC214" s="206">
        <f>IF(DC$2=EOMONTH($D214,MatCF),$F214-SUM($H94:DC94),0)</f>
        <v>0</v>
      </c>
      <c r="DD214" s="206">
        <f>IF(DD$2=EOMONTH($D214,MatCF),$F214-SUM($H94:DD94),0)</f>
        <v>0</v>
      </c>
      <c r="DE214" s="206">
        <f>IF(DE$2=EOMONTH($D214,MatCF),$F214-SUM($H94:DE94),0)</f>
        <v>0</v>
      </c>
      <c r="DF214" s="206">
        <f>IF(DF$2=EOMONTH($D214,MatCF),$F214-SUM($H94:DF94),0)</f>
        <v>0</v>
      </c>
      <c r="DG214" s="206">
        <f>IF(DG$2=EOMONTH($D214,MatCF),$F214-SUM($H94:DG94),0)</f>
        <v>0</v>
      </c>
      <c r="DH214" s="206">
        <f>IF(DH$2=EOMONTH($D214,MatCF),$F214-SUM($H94:DH94),0)</f>
        <v>0</v>
      </c>
      <c r="DI214" s="206">
        <f>IF(DI$2=EOMONTH($D214,MatCF),$F214-SUM($H94:DI94),0)</f>
        <v>0</v>
      </c>
      <c r="DJ214" s="206">
        <f>IF(DJ$2=EOMONTH($D214,MatCF),$F214-SUM($H94:DJ94),0)</f>
        <v>0</v>
      </c>
      <c r="DK214" s="206">
        <f>IF(DK$2=EOMONTH($D214,MatCF),$F214-SUM($H94:DK94),0)</f>
        <v>0</v>
      </c>
      <c r="DL214" s="206">
        <f>IF(DL$2=EOMONTH($D214,MatCF),$F214-SUM($H94:DL94),0)</f>
        <v>0</v>
      </c>
      <c r="DM214" s="206">
        <f>IF(DM$2=EOMONTH($D214,MatCF),$F214-SUM($H94:DM94),0)</f>
        <v>0</v>
      </c>
      <c r="DN214" s="206">
        <f>IF(DN$2=EOMONTH($D214,MatCF),$F214-SUM($H94:DN94),0)</f>
        <v>0</v>
      </c>
      <c r="DO214" s="206">
        <f>IF(DO$2=EOMONTH($D214,MatCF),$F214-SUM($H94:DO94),0)</f>
        <v>0</v>
      </c>
      <c r="DP214" s="206">
        <f>IF(DP$2=EOMONTH($D214,MatCF),$F214-SUM($H94:DP94),0)</f>
        <v>0</v>
      </c>
      <c r="DQ214" s="206">
        <f>IF(DQ$2=EOMONTH($D214,MatCF),$F214-SUM($H94:DQ94),0)</f>
        <v>0</v>
      </c>
      <c r="DR214" s="206">
        <f>IF(DR$2=EOMONTH($D214,MatCF),$F214-SUM($H94:DR94),0)</f>
        <v>0</v>
      </c>
      <c r="DS214" s="206">
        <f>IF(DS$2=EOMONTH($D214,MatCF),$F214-SUM($H94:DS94),0)</f>
        <v>0</v>
      </c>
    </row>
    <row r="215" spans="1:123" ht="12.5" x14ac:dyDescent="0.25">
      <c r="A215" s="205">
        <f t="shared" si="687"/>
        <v>3</v>
      </c>
      <c r="B215" s="228"/>
      <c r="C215" s="206"/>
      <c r="D215" s="226">
        <v>44196</v>
      </c>
      <c r="E215" s="205"/>
      <c r="F215" s="206">
        <f ca="1"/>
        <v>0</v>
      </c>
      <c r="G215" s="206"/>
      <c r="H215" s="206">
        <f>IF(H$2=EOMONTH($D215,MatCF),$F215-SUM(H95:$H95),0)</f>
        <v>0</v>
      </c>
      <c r="I215" s="206">
        <f>IF(I$2=EOMONTH($D215,MatCF),$F215-SUM($H95:I95),0)</f>
        <v>0</v>
      </c>
      <c r="J215" s="206">
        <f>IF(J$2=EOMONTH($D215,MatCF),$F215-SUM($H95:J95),0)</f>
        <v>0</v>
      </c>
      <c r="K215" s="206">
        <f>IF(K$2=EOMONTH($D215,MatCF),$F215-SUM($H95:K95),0)</f>
        <v>0</v>
      </c>
      <c r="L215" s="206">
        <f>IF(L$2=EOMONTH($D215,MatCF),$F215-SUM($H95:L95),0)</f>
        <v>0</v>
      </c>
      <c r="M215" s="206">
        <f>IF(M$2=EOMONTH($D215,MatCF),$F215-SUM($H95:M95),0)</f>
        <v>0</v>
      </c>
      <c r="N215" s="206">
        <f>IF(N$2=EOMONTH($D215,MatCF),$F215-SUM($H95:N95),0)</f>
        <v>0</v>
      </c>
      <c r="O215" s="206">
        <f>IF(O$2=EOMONTH($D215,MatCF),$F215-SUM($H95:O95),0)</f>
        <v>0</v>
      </c>
      <c r="P215" s="206">
        <f>IF(P$2=EOMONTH($D215,MatCF),$F215-SUM($H95:P95),0)</f>
        <v>0</v>
      </c>
      <c r="Q215" s="206">
        <f>IF(Q$2=EOMONTH($D215,MatCF),$F215-SUM($H95:Q95),0)</f>
        <v>0</v>
      </c>
      <c r="R215" s="206">
        <f>IF(R$2=EOMONTH($D215,MatCF),$F215-SUM($H95:R95),0)</f>
        <v>0</v>
      </c>
      <c r="S215" s="206">
        <f>IF(S$2=EOMONTH($D215,MatCF),$F215-SUM($H95:S95),0)</f>
        <v>0</v>
      </c>
      <c r="T215" s="206">
        <f>IF(T$2=EOMONTH($D215,MatCF),$F215-SUM($H95:T95),0)</f>
        <v>0</v>
      </c>
      <c r="U215" s="206">
        <f>IF(U$2=EOMONTH($D215,MatCF),$F215-SUM($H95:U95),0)</f>
        <v>0</v>
      </c>
      <c r="V215" s="206">
        <f>IF(V$2=EOMONTH($D215,MatCF),$F215-SUM($H95:V95),0)</f>
        <v>0</v>
      </c>
      <c r="W215" s="206">
        <f>IF(W$2=EOMONTH($D215,MatCF),$F215-SUM($H95:W95),0)</f>
        <v>0</v>
      </c>
      <c r="X215" s="206">
        <f>IF(X$2=EOMONTH($D215,MatCF),$F215-SUM($H95:X95),0)</f>
        <v>0</v>
      </c>
      <c r="Y215" s="206">
        <f>IF(Y$2=EOMONTH($D215,MatCF),$F215-SUM($H95:Y95),0)</f>
        <v>0</v>
      </c>
      <c r="Z215" s="206">
        <f>IF(Z$2=EOMONTH($D215,MatCF),$F215-SUM($H95:Z95),0)</f>
        <v>0</v>
      </c>
      <c r="AA215" s="206">
        <f>IF(AA$2=EOMONTH($D215,MatCF),$F215-SUM($H95:AA95),0)</f>
        <v>0</v>
      </c>
      <c r="AB215" s="206">
        <f>IF(AB$2=EOMONTH($D215,MatCF),$F215-SUM($H95:AB95),0)</f>
        <v>0</v>
      </c>
      <c r="AC215" s="206">
        <f>IF(AC$2=EOMONTH($D215,MatCF),$F215-SUM($H95:AC95),0)</f>
        <v>0</v>
      </c>
      <c r="AD215" s="206">
        <f>IF(AD$2=EOMONTH($D215,MatCF),$F215-SUM($H95:AD95),0)</f>
        <v>0</v>
      </c>
      <c r="AE215" s="206">
        <f>IF(AE$2=EOMONTH($D215,MatCF),$F215-SUM($H95:AE95),0)</f>
        <v>0</v>
      </c>
      <c r="AF215" s="206">
        <f>IF(AF$2=EOMONTH($D215,MatCF),$F215-SUM($H95:AF95),0)</f>
        <v>0</v>
      </c>
      <c r="AG215" s="206">
        <f>IF(AG$2=EOMONTH($D215,MatCF),$F215-SUM($H95:AG95),0)</f>
        <v>0</v>
      </c>
      <c r="AH215" s="206">
        <f>IF(AH$2=EOMONTH($D215,MatCF),$F215-SUM($H95:AH95),0)</f>
        <v>0</v>
      </c>
      <c r="AI215" s="206">
        <f>IF(AI$2=EOMONTH($D215,MatCF),$F215-SUM($H95:AI95),0)</f>
        <v>0</v>
      </c>
      <c r="AJ215" s="206">
        <f>IF(AJ$2=EOMONTH($D215,MatCF),$F215-SUM($H95:AJ95),0)</f>
        <v>0</v>
      </c>
      <c r="AK215" s="206">
        <f>IF(AK$2=EOMONTH($D215,MatCF),$F215-SUM($H95:AK95),0)</f>
        <v>0</v>
      </c>
      <c r="AL215" s="206">
        <f>IF(AL$2=EOMONTH($D215,MatCF),$F215-SUM($H95:AL95),0)</f>
        <v>0</v>
      </c>
      <c r="AM215" s="206">
        <f>IF(AM$2=EOMONTH($D215,MatCF),$F215-SUM($H95:AM95),0)</f>
        <v>0</v>
      </c>
      <c r="AN215" s="206">
        <f>IF(AN$2=EOMONTH($D215,MatCF),$F215-SUM($H95:AN95),0)</f>
        <v>0</v>
      </c>
      <c r="AO215" s="206">
        <f>IF(AO$2=EOMONTH($D215,MatCF),$F215-SUM($H95:AO95),0)</f>
        <v>0</v>
      </c>
      <c r="AP215" s="206">
        <f>IF(AP$2=EOMONTH($D215,MatCF),$F215-SUM($H95:AP95),0)</f>
        <v>0</v>
      </c>
      <c r="AQ215" s="206">
        <f>IF(AQ$2=EOMONTH($D215,MatCF),$F215-SUM($H95:AQ95),0)</f>
        <v>0</v>
      </c>
      <c r="AR215" s="206">
        <f>IF(AR$2=EOMONTH($D215,MatCF),$F215-SUM($H95:AR95),0)</f>
        <v>0</v>
      </c>
      <c r="AS215" s="206">
        <f>IF(AS$2=EOMONTH($D215,MatCF),$F215-SUM($H95:AS95),0)</f>
        <v>0</v>
      </c>
      <c r="AT215" s="206">
        <f>IF(AT$2=EOMONTH($D215,MatCF),$F215-SUM($H95:AT95),0)</f>
        <v>0</v>
      </c>
      <c r="AU215" s="206">
        <f>IF(AU$2=EOMONTH($D215,MatCF),$F215-SUM($H95:AU95),0)</f>
        <v>0</v>
      </c>
      <c r="AV215" s="206">
        <f>IF(AV$2=EOMONTH($D215,MatCF),$F215-SUM($H95:AV95),0)</f>
        <v>0</v>
      </c>
      <c r="AW215" s="206">
        <f>IF(AW$2=EOMONTH($D215,MatCF),$F215-SUM($H95:AW95),0)</f>
        <v>0</v>
      </c>
      <c r="AX215" s="206">
        <f>IF(AX$2=EOMONTH($D215,MatCF),$F215-SUM($H95:AX95),0)</f>
        <v>0</v>
      </c>
      <c r="AY215" s="206">
        <f>IF(AY$2=EOMONTH($D215,MatCF),$F215-SUM($H95:AY95),0)</f>
        <v>0</v>
      </c>
      <c r="AZ215" s="206">
        <f>IF(AZ$2=EOMONTH($D215,MatCF),$F215-SUM($H95:AZ95),0)</f>
        <v>0</v>
      </c>
      <c r="BA215" s="206">
        <f>IF(BA$2=EOMONTH($D215,MatCF),$F215-SUM($H95:BA95),0)</f>
        <v>0</v>
      </c>
      <c r="BB215" s="206">
        <f>IF(BB$2=EOMONTH($D215,MatCF),$F215-SUM($H95:BB95),0)</f>
        <v>0</v>
      </c>
      <c r="BC215" s="206">
        <f>IF(BC$2=EOMONTH($D215,MatCF),$F215-SUM($H95:BC95),0)</f>
        <v>0</v>
      </c>
      <c r="BD215" s="206">
        <f>IF(BD$2=EOMONTH($D215,MatCF),$F215-SUM($H95:BD95),0)</f>
        <v>0</v>
      </c>
      <c r="BE215" s="206">
        <f>IF(BE$2=EOMONTH($D215,MatCF),$F215-SUM($H95:BE95),0)</f>
        <v>0</v>
      </c>
      <c r="BF215" s="206">
        <f>IF(BF$2=EOMONTH($D215,MatCF),$F215-SUM($H95:BF95),0)</f>
        <v>0</v>
      </c>
      <c r="BG215" s="206">
        <f>IF(BG$2=EOMONTH($D215,MatCF),$F215-SUM($H95:BG95),0)</f>
        <v>0</v>
      </c>
      <c r="BH215" s="206">
        <f>IF(BH$2=EOMONTH($D215,MatCF),$F215-SUM($H95:BH95),0)</f>
        <v>0</v>
      </c>
      <c r="BI215" s="206">
        <f>IF(BI$2=EOMONTH($D215,MatCF),$F215-SUM($H95:BI95),0)</f>
        <v>0</v>
      </c>
      <c r="BJ215" s="206">
        <f>IF(BJ$2=EOMONTH($D215,MatCF),$F215-SUM($H95:BJ95),0)</f>
        <v>0</v>
      </c>
      <c r="BK215" s="206">
        <f>IF(BK$2=EOMONTH($D215,MatCF),$F215-SUM($H95:BK95),0)</f>
        <v>0</v>
      </c>
      <c r="BL215" s="206">
        <f>IF(BL$2=EOMONTH($D215,MatCF),$F215-SUM($H95:BL95),0)</f>
        <v>0</v>
      </c>
      <c r="BM215" s="206">
        <f>IF(BM$2=EOMONTH($D215,MatCF),$F215-SUM($H95:BM95),0)</f>
        <v>0</v>
      </c>
      <c r="BN215" s="206">
        <f>IF(BN$2=EOMONTH($D215,MatCF),$F215-SUM($H95:BN95),0)</f>
        <v>0</v>
      </c>
      <c r="BO215" s="206">
        <f>IF(BO$2=EOMONTH($D215,MatCF),$F215-SUM($H95:BO95),0)</f>
        <v>0</v>
      </c>
      <c r="BP215" s="206">
        <f>IF(BP$2=EOMONTH($D215,MatCF),$F215-SUM($H95:BP95),0)</f>
        <v>0</v>
      </c>
      <c r="BQ215" s="206">
        <f>IF(BQ$2=EOMONTH($D215,MatCF),$F215-SUM($H95:BQ95),0)</f>
        <v>0</v>
      </c>
      <c r="BR215" s="206">
        <f ca="1">IF(BR$2=EOMONTH($D215,MatCF),$F215-SUM($H95:BR95),0)</f>
        <v>0</v>
      </c>
      <c r="BS215" s="206">
        <f>IF(BS$2=EOMONTH($D215,MatCF),$F215-SUM($H95:BS95),0)</f>
        <v>0</v>
      </c>
      <c r="BT215" s="206">
        <f>IF(BT$2=EOMONTH($D215,MatCF),$F215-SUM($H95:BT95),0)</f>
        <v>0</v>
      </c>
      <c r="BU215" s="206">
        <f>IF(BU$2=EOMONTH($D215,MatCF),$F215-SUM($H95:BU95),0)</f>
        <v>0</v>
      </c>
      <c r="BV215" s="206">
        <f>IF(BV$2=EOMONTH($D215,MatCF),$F215-SUM($H95:BV95),0)</f>
        <v>0</v>
      </c>
      <c r="BW215" s="206">
        <f>IF(BW$2=EOMONTH($D215,MatCF),$F215-SUM($H95:BW95),0)</f>
        <v>0</v>
      </c>
      <c r="BX215" s="206">
        <f>IF(BX$2=EOMONTH($D215,MatCF),$F215-SUM($H95:BX95),0)</f>
        <v>0</v>
      </c>
      <c r="BY215" s="206">
        <f>IF(BY$2=EOMONTH($D215,MatCF),$F215-SUM($H95:BY95),0)</f>
        <v>0</v>
      </c>
      <c r="BZ215" s="206">
        <f>IF(BZ$2=EOMONTH($D215,MatCF),$F215-SUM($H95:BZ95),0)</f>
        <v>0</v>
      </c>
      <c r="CA215" s="206">
        <f>IF(CA$2=EOMONTH($D215,MatCF),$F215-SUM($H95:CA95),0)</f>
        <v>0</v>
      </c>
      <c r="CB215" s="206">
        <f>IF(CB$2=EOMONTH($D215,MatCF),$F215-SUM($H95:CB95),0)</f>
        <v>0</v>
      </c>
      <c r="CC215" s="206">
        <f>IF(CC$2=EOMONTH($D215,MatCF),$F215-SUM($H95:CC95),0)</f>
        <v>0</v>
      </c>
      <c r="CD215" s="206">
        <f>IF(CD$2=EOMONTH($D215,MatCF),$F215-SUM($H95:CD95),0)</f>
        <v>0</v>
      </c>
      <c r="CE215" s="206">
        <f>IF(CE$2=EOMONTH($D215,MatCF),$F215-SUM($H95:CE95),0)</f>
        <v>0</v>
      </c>
      <c r="CF215" s="206">
        <f>IF(CF$2=EOMONTH($D215,MatCF),$F215-SUM($H95:CF95),0)</f>
        <v>0</v>
      </c>
      <c r="CG215" s="206">
        <f>IF(CG$2=EOMONTH($D215,MatCF),$F215-SUM($H95:CG95),0)</f>
        <v>0</v>
      </c>
      <c r="CH215" s="206">
        <f>IF(CH$2=EOMONTH($D215,MatCF),$F215-SUM($H95:CH95),0)</f>
        <v>0</v>
      </c>
      <c r="CI215" s="206">
        <f>IF(CI$2=EOMONTH($D215,MatCF),$F215-SUM($H95:CI95),0)</f>
        <v>0</v>
      </c>
      <c r="CJ215" s="206">
        <f>IF(CJ$2=EOMONTH($D215,MatCF),$F215-SUM($H95:CJ95),0)</f>
        <v>0</v>
      </c>
      <c r="CK215" s="206">
        <f>IF(CK$2=EOMONTH($D215,MatCF),$F215-SUM($H95:CK95),0)</f>
        <v>0</v>
      </c>
      <c r="CL215" s="206">
        <f>IF(CL$2=EOMONTH($D215,MatCF),$F215-SUM($H95:CL95),0)</f>
        <v>0</v>
      </c>
      <c r="CM215" s="206">
        <f>IF(CM$2=EOMONTH($D215,MatCF),$F215-SUM($H95:CM95),0)</f>
        <v>0</v>
      </c>
      <c r="CN215" s="206">
        <f>IF(CN$2=EOMONTH($D215,MatCF),$F215-SUM($H95:CN95),0)</f>
        <v>0</v>
      </c>
      <c r="CO215" s="206">
        <f>IF(CO$2=EOMONTH($D215,MatCF),$F215-SUM($H95:CO95),0)</f>
        <v>0</v>
      </c>
      <c r="CP215" s="206">
        <f>IF(CP$2=EOMONTH($D215,MatCF),$F215-SUM($H95:CP95),0)</f>
        <v>0</v>
      </c>
      <c r="CQ215" s="206">
        <f>IF(CQ$2=EOMONTH($D215,MatCF),$F215-SUM($H95:CQ95),0)</f>
        <v>0</v>
      </c>
      <c r="CR215" s="206">
        <f>IF(CR$2=EOMONTH($D215,MatCF),$F215-SUM($H95:CR95),0)</f>
        <v>0</v>
      </c>
      <c r="CS215" s="206">
        <f>IF(CS$2=EOMONTH($D215,MatCF),$F215-SUM($H95:CS95),0)</f>
        <v>0</v>
      </c>
      <c r="CT215" s="206">
        <f>IF(CT$2=EOMONTH($D215,MatCF),$F215-SUM($H95:CT95),0)</f>
        <v>0</v>
      </c>
      <c r="CU215" s="206">
        <f>IF(CU$2=EOMONTH($D215,MatCF),$F215-SUM($H95:CU95),0)</f>
        <v>0</v>
      </c>
      <c r="CV215" s="206">
        <f>IF(CV$2=EOMONTH($D215,MatCF),$F215-SUM($H95:CV95),0)</f>
        <v>0</v>
      </c>
      <c r="CW215" s="206">
        <f>IF(CW$2=EOMONTH($D215,MatCF),$F215-SUM($H95:CW95),0)</f>
        <v>0</v>
      </c>
      <c r="CX215" s="206">
        <f>IF(CX$2=EOMONTH($D215,MatCF),$F215-SUM($H95:CX95),0)</f>
        <v>0</v>
      </c>
      <c r="CY215" s="206">
        <f>IF(CY$2=EOMONTH($D215,MatCF),$F215-SUM($H95:CY95),0)</f>
        <v>0</v>
      </c>
      <c r="CZ215" s="206">
        <f>IF(CZ$2=EOMONTH($D215,MatCF),$F215-SUM($H95:CZ95),0)</f>
        <v>0</v>
      </c>
      <c r="DA215" s="206">
        <f>IF(DA$2=EOMONTH($D215,MatCF),$F215-SUM($H95:DA95),0)</f>
        <v>0</v>
      </c>
      <c r="DB215" s="206">
        <f>IF(DB$2=EOMONTH($D215,MatCF),$F215-SUM($H95:DB95),0)</f>
        <v>0</v>
      </c>
      <c r="DC215" s="206">
        <f>IF(DC$2=EOMONTH($D215,MatCF),$F215-SUM($H95:DC95),0)</f>
        <v>0</v>
      </c>
      <c r="DD215" s="206">
        <f>IF(DD$2=EOMONTH($D215,MatCF),$F215-SUM($H95:DD95),0)</f>
        <v>0</v>
      </c>
      <c r="DE215" s="206">
        <f>IF(DE$2=EOMONTH($D215,MatCF),$F215-SUM($H95:DE95),0)</f>
        <v>0</v>
      </c>
      <c r="DF215" s="206">
        <f>IF(DF$2=EOMONTH($D215,MatCF),$F215-SUM($H95:DF95),0)</f>
        <v>0</v>
      </c>
      <c r="DG215" s="206">
        <f>IF(DG$2=EOMONTH($D215,MatCF),$F215-SUM($H95:DG95),0)</f>
        <v>0</v>
      </c>
      <c r="DH215" s="206">
        <f>IF(DH$2=EOMONTH($D215,MatCF),$F215-SUM($H95:DH95),0)</f>
        <v>0</v>
      </c>
      <c r="DI215" s="206">
        <f>IF(DI$2=EOMONTH($D215,MatCF),$F215-SUM($H95:DI95),0)</f>
        <v>0</v>
      </c>
      <c r="DJ215" s="206">
        <f>IF(DJ$2=EOMONTH($D215,MatCF),$F215-SUM($H95:DJ95),0)</f>
        <v>0</v>
      </c>
      <c r="DK215" s="206">
        <f>IF(DK$2=EOMONTH($D215,MatCF),$F215-SUM($H95:DK95),0)</f>
        <v>0</v>
      </c>
      <c r="DL215" s="206">
        <f>IF(DL$2=EOMONTH($D215,MatCF),$F215-SUM($H95:DL95),0)</f>
        <v>0</v>
      </c>
      <c r="DM215" s="206">
        <f>IF(DM$2=EOMONTH($D215,MatCF),$F215-SUM($H95:DM95),0)</f>
        <v>0</v>
      </c>
      <c r="DN215" s="206">
        <f>IF(DN$2=EOMONTH($D215,MatCF),$F215-SUM($H95:DN95),0)</f>
        <v>0</v>
      </c>
      <c r="DO215" s="206">
        <f>IF(DO$2=EOMONTH($D215,MatCF),$F215-SUM($H95:DO95),0)</f>
        <v>0</v>
      </c>
      <c r="DP215" s="206">
        <f>IF(DP$2=EOMONTH($D215,MatCF),$F215-SUM($H95:DP95),0)</f>
        <v>0</v>
      </c>
      <c r="DQ215" s="206">
        <f>IF(DQ$2=EOMONTH($D215,MatCF),$F215-SUM($H95:DQ95),0)</f>
        <v>0</v>
      </c>
      <c r="DR215" s="206">
        <f>IF(DR$2=EOMONTH($D215,MatCF),$F215-SUM($H95:DR95),0)</f>
        <v>0</v>
      </c>
      <c r="DS215" s="206">
        <f>IF(DS$2=EOMONTH($D215,MatCF),$F215-SUM($H95:DS95),0)</f>
        <v>0</v>
      </c>
    </row>
    <row r="216" spans="1:123" ht="12.5" x14ac:dyDescent="0.25">
      <c r="A216" s="205">
        <f t="shared" si="687"/>
        <v>4</v>
      </c>
      <c r="B216" s="228"/>
      <c r="C216" s="206"/>
      <c r="D216" s="226">
        <v>44286</v>
      </c>
      <c r="E216" s="205"/>
      <c r="F216" s="206">
        <f ca="1"/>
        <v>0</v>
      </c>
      <c r="G216" s="206"/>
      <c r="H216" s="206">
        <f>IF(H$2=EOMONTH($D216,MatCF),$F216-SUM(H96:$H96),0)</f>
        <v>0</v>
      </c>
      <c r="I216" s="206">
        <f>IF(I$2=EOMONTH($D216,MatCF),$F216-SUM($H96:I96),0)</f>
        <v>0</v>
      </c>
      <c r="J216" s="206">
        <f>IF(J$2=EOMONTH($D216,MatCF),$F216-SUM($H96:J96),0)</f>
        <v>0</v>
      </c>
      <c r="K216" s="206">
        <f>IF(K$2=EOMONTH($D216,MatCF),$F216-SUM($H96:K96),0)</f>
        <v>0</v>
      </c>
      <c r="L216" s="206">
        <f>IF(L$2=EOMONTH($D216,MatCF),$F216-SUM($H96:L96),0)</f>
        <v>0</v>
      </c>
      <c r="M216" s="206">
        <f>IF(M$2=EOMONTH($D216,MatCF),$F216-SUM($H96:M96),0)</f>
        <v>0</v>
      </c>
      <c r="N216" s="206">
        <f>IF(N$2=EOMONTH($D216,MatCF),$F216-SUM($H96:N96),0)</f>
        <v>0</v>
      </c>
      <c r="O216" s="206">
        <f>IF(O$2=EOMONTH($D216,MatCF),$F216-SUM($H96:O96),0)</f>
        <v>0</v>
      </c>
      <c r="P216" s="206">
        <f>IF(P$2=EOMONTH($D216,MatCF),$F216-SUM($H96:P96),0)</f>
        <v>0</v>
      </c>
      <c r="Q216" s="206">
        <f>IF(Q$2=EOMONTH($D216,MatCF),$F216-SUM($H96:Q96),0)</f>
        <v>0</v>
      </c>
      <c r="R216" s="206">
        <f>IF(R$2=EOMONTH($D216,MatCF),$F216-SUM($H96:R96),0)</f>
        <v>0</v>
      </c>
      <c r="S216" s="206">
        <f>IF(S$2=EOMONTH($D216,MatCF),$F216-SUM($H96:S96),0)</f>
        <v>0</v>
      </c>
      <c r="T216" s="206">
        <f>IF(T$2=EOMONTH($D216,MatCF),$F216-SUM($H96:T96),0)</f>
        <v>0</v>
      </c>
      <c r="U216" s="206">
        <f>IF(U$2=EOMONTH($D216,MatCF),$F216-SUM($H96:U96),0)</f>
        <v>0</v>
      </c>
      <c r="V216" s="206">
        <f>IF(V$2=EOMONTH($D216,MatCF),$F216-SUM($H96:V96),0)</f>
        <v>0</v>
      </c>
      <c r="W216" s="206">
        <f>IF(W$2=EOMONTH($D216,MatCF),$F216-SUM($H96:W96),0)</f>
        <v>0</v>
      </c>
      <c r="X216" s="206">
        <f>IF(X$2=EOMONTH($D216,MatCF),$F216-SUM($H96:X96),0)</f>
        <v>0</v>
      </c>
      <c r="Y216" s="206">
        <f>IF(Y$2=EOMONTH($D216,MatCF),$F216-SUM($H96:Y96),0)</f>
        <v>0</v>
      </c>
      <c r="Z216" s="206">
        <f>IF(Z$2=EOMONTH($D216,MatCF),$F216-SUM($H96:Z96),0)</f>
        <v>0</v>
      </c>
      <c r="AA216" s="206">
        <f>IF(AA$2=EOMONTH($D216,MatCF),$F216-SUM($H96:AA96),0)</f>
        <v>0</v>
      </c>
      <c r="AB216" s="206">
        <f>IF(AB$2=EOMONTH($D216,MatCF),$F216-SUM($H96:AB96),0)</f>
        <v>0</v>
      </c>
      <c r="AC216" s="206">
        <f>IF(AC$2=EOMONTH($D216,MatCF),$F216-SUM($H96:AC96),0)</f>
        <v>0</v>
      </c>
      <c r="AD216" s="206">
        <f>IF(AD$2=EOMONTH($D216,MatCF),$F216-SUM($H96:AD96),0)</f>
        <v>0</v>
      </c>
      <c r="AE216" s="206">
        <f>IF(AE$2=EOMONTH($D216,MatCF),$F216-SUM($H96:AE96),0)</f>
        <v>0</v>
      </c>
      <c r="AF216" s="206">
        <f>IF(AF$2=EOMONTH($D216,MatCF),$F216-SUM($H96:AF96),0)</f>
        <v>0</v>
      </c>
      <c r="AG216" s="206">
        <f>IF(AG$2=EOMONTH($D216,MatCF),$F216-SUM($H96:AG96),0)</f>
        <v>0</v>
      </c>
      <c r="AH216" s="206">
        <f>IF(AH$2=EOMONTH($D216,MatCF),$F216-SUM($H96:AH96),0)</f>
        <v>0</v>
      </c>
      <c r="AI216" s="206">
        <f>IF(AI$2=EOMONTH($D216,MatCF),$F216-SUM($H96:AI96),0)</f>
        <v>0</v>
      </c>
      <c r="AJ216" s="206">
        <f>IF(AJ$2=EOMONTH($D216,MatCF),$F216-SUM($H96:AJ96),0)</f>
        <v>0</v>
      </c>
      <c r="AK216" s="206">
        <f>IF(AK$2=EOMONTH($D216,MatCF),$F216-SUM($H96:AK96),0)</f>
        <v>0</v>
      </c>
      <c r="AL216" s="206">
        <f>IF(AL$2=EOMONTH($D216,MatCF),$F216-SUM($H96:AL96),0)</f>
        <v>0</v>
      </c>
      <c r="AM216" s="206">
        <f>IF(AM$2=EOMONTH($D216,MatCF),$F216-SUM($H96:AM96),0)</f>
        <v>0</v>
      </c>
      <c r="AN216" s="206">
        <f>IF(AN$2=EOMONTH($D216,MatCF),$F216-SUM($H96:AN96),0)</f>
        <v>0</v>
      </c>
      <c r="AO216" s="206">
        <f>IF(AO$2=EOMONTH($D216,MatCF),$F216-SUM($H96:AO96),0)</f>
        <v>0</v>
      </c>
      <c r="AP216" s="206">
        <f>IF(AP$2=EOMONTH($D216,MatCF),$F216-SUM($H96:AP96),0)</f>
        <v>0</v>
      </c>
      <c r="AQ216" s="206">
        <f>IF(AQ$2=EOMONTH($D216,MatCF),$F216-SUM($H96:AQ96),0)</f>
        <v>0</v>
      </c>
      <c r="AR216" s="206">
        <f>IF(AR$2=EOMONTH($D216,MatCF),$F216-SUM($H96:AR96),0)</f>
        <v>0</v>
      </c>
      <c r="AS216" s="206">
        <f>IF(AS$2=EOMONTH($D216,MatCF),$F216-SUM($H96:AS96),0)</f>
        <v>0</v>
      </c>
      <c r="AT216" s="206">
        <f>IF(AT$2=EOMONTH($D216,MatCF),$F216-SUM($H96:AT96),0)</f>
        <v>0</v>
      </c>
      <c r="AU216" s="206">
        <f>IF(AU$2=EOMONTH($D216,MatCF),$F216-SUM($H96:AU96),0)</f>
        <v>0</v>
      </c>
      <c r="AV216" s="206">
        <f>IF(AV$2=EOMONTH($D216,MatCF),$F216-SUM($H96:AV96),0)</f>
        <v>0</v>
      </c>
      <c r="AW216" s="206">
        <f>IF(AW$2=EOMONTH($D216,MatCF),$F216-SUM($H96:AW96),0)</f>
        <v>0</v>
      </c>
      <c r="AX216" s="206">
        <f>IF(AX$2=EOMONTH($D216,MatCF),$F216-SUM($H96:AX96),0)</f>
        <v>0</v>
      </c>
      <c r="AY216" s="206">
        <f>IF(AY$2=EOMONTH($D216,MatCF),$F216-SUM($H96:AY96),0)</f>
        <v>0</v>
      </c>
      <c r="AZ216" s="206">
        <f>IF(AZ$2=EOMONTH($D216,MatCF),$F216-SUM($H96:AZ96),0)</f>
        <v>0</v>
      </c>
      <c r="BA216" s="206">
        <f>IF(BA$2=EOMONTH($D216,MatCF),$F216-SUM($H96:BA96),0)</f>
        <v>0</v>
      </c>
      <c r="BB216" s="206">
        <f>IF(BB$2=EOMONTH($D216,MatCF),$F216-SUM($H96:BB96),0)</f>
        <v>0</v>
      </c>
      <c r="BC216" s="206">
        <f>IF(BC$2=EOMONTH($D216,MatCF),$F216-SUM($H96:BC96),0)</f>
        <v>0</v>
      </c>
      <c r="BD216" s="206">
        <f>IF(BD$2=EOMONTH($D216,MatCF),$F216-SUM($H96:BD96),0)</f>
        <v>0</v>
      </c>
      <c r="BE216" s="206">
        <f>IF(BE$2=EOMONTH($D216,MatCF),$F216-SUM($H96:BE96),0)</f>
        <v>0</v>
      </c>
      <c r="BF216" s="206">
        <f>IF(BF$2=EOMONTH($D216,MatCF),$F216-SUM($H96:BF96),0)</f>
        <v>0</v>
      </c>
      <c r="BG216" s="206">
        <f>IF(BG$2=EOMONTH($D216,MatCF),$F216-SUM($H96:BG96),0)</f>
        <v>0</v>
      </c>
      <c r="BH216" s="206">
        <f>IF(BH$2=EOMONTH($D216,MatCF),$F216-SUM($H96:BH96),0)</f>
        <v>0</v>
      </c>
      <c r="BI216" s="206">
        <f>IF(BI$2=EOMONTH($D216,MatCF),$F216-SUM($H96:BI96),0)</f>
        <v>0</v>
      </c>
      <c r="BJ216" s="206">
        <f>IF(BJ$2=EOMONTH($D216,MatCF),$F216-SUM($H96:BJ96),0)</f>
        <v>0</v>
      </c>
      <c r="BK216" s="206">
        <f>IF(BK$2=EOMONTH($D216,MatCF),$F216-SUM($H96:BK96),0)</f>
        <v>0</v>
      </c>
      <c r="BL216" s="206">
        <f>IF(BL$2=EOMONTH($D216,MatCF),$F216-SUM($H96:BL96),0)</f>
        <v>0</v>
      </c>
      <c r="BM216" s="206">
        <f>IF(BM$2=EOMONTH($D216,MatCF),$F216-SUM($H96:BM96),0)</f>
        <v>0</v>
      </c>
      <c r="BN216" s="206">
        <f>IF(BN$2=EOMONTH($D216,MatCF),$F216-SUM($H96:BN96),0)</f>
        <v>0</v>
      </c>
      <c r="BO216" s="206">
        <f>IF(BO$2=EOMONTH($D216,MatCF),$F216-SUM($H96:BO96),0)</f>
        <v>0</v>
      </c>
      <c r="BP216" s="206">
        <f>IF(BP$2=EOMONTH($D216,MatCF),$F216-SUM($H96:BP96),0)</f>
        <v>0</v>
      </c>
      <c r="BQ216" s="206">
        <f>IF(BQ$2=EOMONTH($D216,MatCF),$F216-SUM($H96:BQ96),0)</f>
        <v>0</v>
      </c>
      <c r="BR216" s="206">
        <f>IF(BR$2=EOMONTH($D216,MatCF),$F216-SUM($H96:BR96),0)</f>
        <v>0</v>
      </c>
      <c r="BS216" s="206">
        <f ca="1">IF(BS$2=EOMONTH($D216,MatCF),$F216-SUM($H96:BS96),0)</f>
        <v>0</v>
      </c>
      <c r="BT216" s="206">
        <f>IF(BT$2=EOMONTH($D216,MatCF),$F216-SUM($H96:BT96),0)</f>
        <v>0</v>
      </c>
      <c r="BU216" s="206">
        <f>IF(BU$2=EOMONTH($D216,MatCF),$F216-SUM($H96:BU96),0)</f>
        <v>0</v>
      </c>
      <c r="BV216" s="206">
        <f>IF(BV$2=EOMONTH($D216,MatCF),$F216-SUM($H96:BV96),0)</f>
        <v>0</v>
      </c>
      <c r="BW216" s="206">
        <f>IF(BW$2=EOMONTH($D216,MatCF),$F216-SUM($H96:BW96),0)</f>
        <v>0</v>
      </c>
      <c r="BX216" s="206">
        <f>IF(BX$2=EOMONTH($D216,MatCF),$F216-SUM($H96:BX96),0)</f>
        <v>0</v>
      </c>
      <c r="BY216" s="206">
        <f>IF(BY$2=EOMONTH($D216,MatCF),$F216-SUM($H96:BY96),0)</f>
        <v>0</v>
      </c>
      <c r="BZ216" s="206">
        <f>IF(BZ$2=EOMONTH($D216,MatCF),$F216-SUM($H96:BZ96),0)</f>
        <v>0</v>
      </c>
      <c r="CA216" s="206">
        <f>IF(CA$2=EOMONTH($D216,MatCF),$F216-SUM($H96:CA96),0)</f>
        <v>0</v>
      </c>
      <c r="CB216" s="206">
        <f>IF(CB$2=EOMONTH($D216,MatCF),$F216-SUM($H96:CB96),0)</f>
        <v>0</v>
      </c>
      <c r="CC216" s="206">
        <f>IF(CC$2=EOMONTH($D216,MatCF),$F216-SUM($H96:CC96),0)</f>
        <v>0</v>
      </c>
      <c r="CD216" s="206">
        <f>IF(CD$2=EOMONTH($D216,MatCF),$F216-SUM($H96:CD96),0)</f>
        <v>0</v>
      </c>
      <c r="CE216" s="206">
        <f>IF(CE$2=EOMONTH($D216,MatCF),$F216-SUM($H96:CE96),0)</f>
        <v>0</v>
      </c>
      <c r="CF216" s="206">
        <f>IF(CF$2=EOMONTH($D216,MatCF),$F216-SUM($H96:CF96),0)</f>
        <v>0</v>
      </c>
      <c r="CG216" s="206">
        <f>IF(CG$2=EOMONTH($D216,MatCF),$F216-SUM($H96:CG96),0)</f>
        <v>0</v>
      </c>
      <c r="CH216" s="206">
        <f>IF(CH$2=EOMONTH($D216,MatCF),$F216-SUM($H96:CH96),0)</f>
        <v>0</v>
      </c>
      <c r="CI216" s="206">
        <f>IF(CI$2=EOMONTH($D216,MatCF),$F216-SUM($H96:CI96),0)</f>
        <v>0</v>
      </c>
      <c r="CJ216" s="206">
        <f>IF(CJ$2=EOMONTH($D216,MatCF),$F216-SUM($H96:CJ96),0)</f>
        <v>0</v>
      </c>
      <c r="CK216" s="206">
        <f>IF(CK$2=EOMONTH($D216,MatCF),$F216-SUM($H96:CK96),0)</f>
        <v>0</v>
      </c>
      <c r="CL216" s="206">
        <f>IF(CL$2=EOMONTH($D216,MatCF),$F216-SUM($H96:CL96),0)</f>
        <v>0</v>
      </c>
      <c r="CM216" s="206">
        <f>IF(CM$2=EOMONTH($D216,MatCF),$F216-SUM($H96:CM96),0)</f>
        <v>0</v>
      </c>
      <c r="CN216" s="206">
        <f>IF(CN$2=EOMONTH($D216,MatCF),$F216-SUM($H96:CN96),0)</f>
        <v>0</v>
      </c>
      <c r="CO216" s="206">
        <f>IF(CO$2=EOMONTH($D216,MatCF),$F216-SUM($H96:CO96),0)</f>
        <v>0</v>
      </c>
      <c r="CP216" s="206">
        <f>IF(CP$2=EOMONTH($D216,MatCF),$F216-SUM($H96:CP96),0)</f>
        <v>0</v>
      </c>
      <c r="CQ216" s="206">
        <f>IF(CQ$2=EOMONTH($D216,MatCF),$F216-SUM($H96:CQ96),0)</f>
        <v>0</v>
      </c>
      <c r="CR216" s="206">
        <f>IF(CR$2=EOMONTH($D216,MatCF),$F216-SUM($H96:CR96),0)</f>
        <v>0</v>
      </c>
      <c r="CS216" s="206">
        <f>IF(CS$2=EOMONTH($D216,MatCF),$F216-SUM($H96:CS96),0)</f>
        <v>0</v>
      </c>
      <c r="CT216" s="206">
        <f>IF(CT$2=EOMONTH($D216,MatCF),$F216-SUM($H96:CT96),0)</f>
        <v>0</v>
      </c>
      <c r="CU216" s="206">
        <f>IF(CU$2=EOMONTH($D216,MatCF),$F216-SUM($H96:CU96),0)</f>
        <v>0</v>
      </c>
      <c r="CV216" s="206">
        <f>IF(CV$2=EOMONTH($D216,MatCF),$F216-SUM($H96:CV96),0)</f>
        <v>0</v>
      </c>
      <c r="CW216" s="206">
        <f>IF(CW$2=EOMONTH($D216,MatCF),$F216-SUM($H96:CW96),0)</f>
        <v>0</v>
      </c>
      <c r="CX216" s="206">
        <f>IF(CX$2=EOMONTH($D216,MatCF),$F216-SUM($H96:CX96),0)</f>
        <v>0</v>
      </c>
      <c r="CY216" s="206">
        <f>IF(CY$2=EOMONTH($D216,MatCF),$F216-SUM($H96:CY96),0)</f>
        <v>0</v>
      </c>
      <c r="CZ216" s="206">
        <f>IF(CZ$2=EOMONTH($D216,MatCF),$F216-SUM($H96:CZ96),0)</f>
        <v>0</v>
      </c>
      <c r="DA216" s="206">
        <f>IF(DA$2=EOMONTH($D216,MatCF),$F216-SUM($H96:DA96),0)</f>
        <v>0</v>
      </c>
      <c r="DB216" s="206">
        <f>IF(DB$2=EOMONTH($D216,MatCF),$F216-SUM($H96:DB96),0)</f>
        <v>0</v>
      </c>
      <c r="DC216" s="206">
        <f>IF(DC$2=EOMONTH($D216,MatCF),$F216-SUM($H96:DC96),0)</f>
        <v>0</v>
      </c>
      <c r="DD216" s="206">
        <f>IF(DD$2=EOMONTH($D216,MatCF),$F216-SUM($H96:DD96),0)</f>
        <v>0</v>
      </c>
      <c r="DE216" s="206">
        <f>IF(DE$2=EOMONTH($D216,MatCF),$F216-SUM($H96:DE96),0)</f>
        <v>0</v>
      </c>
      <c r="DF216" s="206">
        <f>IF(DF$2=EOMONTH($D216,MatCF),$F216-SUM($H96:DF96),0)</f>
        <v>0</v>
      </c>
      <c r="DG216" s="206">
        <f>IF(DG$2=EOMONTH($D216,MatCF),$F216-SUM($H96:DG96),0)</f>
        <v>0</v>
      </c>
      <c r="DH216" s="206">
        <f>IF(DH$2=EOMONTH($D216,MatCF),$F216-SUM($H96:DH96),0)</f>
        <v>0</v>
      </c>
      <c r="DI216" s="206">
        <f>IF(DI$2=EOMONTH($D216,MatCF),$F216-SUM($H96:DI96),0)</f>
        <v>0</v>
      </c>
      <c r="DJ216" s="206">
        <f>IF(DJ$2=EOMONTH($D216,MatCF),$F216-SUM($H96:DJ96),0)</f>
        <v>0</v>
      </c>
      <c r="DK216" s="206">
        <f>IF(DK$2=EOMONTH($D216,MatCF),$F216-SUM($H96:DK96),0)</f>
        <v>0</v>
      </c>
      <c r="DL216" s="206">
        <f>IF(DL$2=EOMONTH($D216,MatCF),$F216-SUM($H96:DL96),0)</f>
        <v>0</v>
      </c>
      <c r="DM216" s="206">
        <f>IF(DM$2=EOMONTH($D216,MatCF),$F216-SUM($H96:DM96),0)</f>
        <v>0</v>
      </c>
      <c r="DN216" s="206">
        <f>IF(DN$2=EOMONTH($D216,MatCF),$F216-SUM($H96:DN96),0)</f>
        <v>0</v>
      </c>
      <c r="DO216" s="206">
        <f>IF(DO$2=EOMONTH($D216,MatCF),$F216-SUM($H96:DO96),0)</f>
        <v>0</v>
      </c>
      <c r="DP216" s="206">
        <f>IF(DP$2=EOMONTH($D216,MatCF),$F216-SUM($H96:DP96),0)</f>
        <v>0</v>
      </c>
      <c r="DQ216" s="206">
        <f>IF(DQ$2=EOMONTH($D216,MatCF),$F216-SUM($H96:DQ96),0)</f>
        <v>0</v>
      </c>
      <c r="DR216" s="206">
        <f>IF(DR$2=EOMONTH($D216,MatCF),$F216-SUM($H96:DR96),0)</f>
        <v>0</v>
      </c>
      <c r="DS216" s="206">
        <f>IF(DS$2=EOMONTH($D216,MatCF),$F216-SUM($H96:DS96),0)</f>
        <v>0</v>
      </c>
    </row>
    <row r="217" spans="1:123" ht="12.5" x14ac:dyDescent="0.25">
      <c r="A217" s="205">
        <f t="shared" si="687"/>
        <v>5</v>
      </c>
      <c r="B217" s="228"/>
      <c r="C217" s="206"/>
      <c r="D217" s="226">
        <v>44377</v>
      </c>
      <c r="E217" s="205"/>
      <c r="F217" s="206">
        <f ca="1"/>
        <v>0</v>
      </c>
      <c r="G217" s="206"/>
      <c r="H217" s="206">
        <f>IF(H$2=EOMONTH($D217,MatCF),$F217-SUM(H97:$H97),0)</f>
        <v>0</v>
      </c>
      <c r="I217" s="206">
        <f>IF(I$2=EOMONTH($D217,MatCF),$F217-SUM($H97:I97),0)</f>
        <v>0</v>
      </c>
      <c r="J217" s="206">
        <f>IF(J$2=EOMONTH($D217,MatCF),$F217-SUM($H97:J97),0)</f>
        <v>0</v>
      </c>
      <c r="K217" s="206">
        <f>IF(K$2=EOMONTH($D217,MatCF),$F217-SUM($H97:K97),0)</f>
        <v>0</v>
      </c>
      <c r="L217" s="206">
        <f>IF(L$2=EOMONTH($D217,MatCF),$F217-SUM($H97:L97),0)</f>
        <v>0</v>
      </c>
      <c r="M217" s="206">
        <f>IF(M$2=EOMONTH($D217,MatCF),$F217-SUM($H97:M97),0)</f>
        <v>0</v>
      </c>
      <c r="N217" s="206">
        <f>IF(N$2=EOMONTH($D217,MatCF),$F217-SUM($H97:N97),0)</f>
        <v>0</v>
      </c>
      <c r="O217" s="206">
        <f>IF(O$2=EOMONTH($D217,MatCF),$F217-SUM($H97:O97),0)</f>
        <v>0</v>
      </c>
      <c r="P217" s="206">
        <f>IF(P$2=EOMONTH($D217,MatCF),$F217-SUM($H97:P97),0)</f>
        <v>0</v>
      </c>
      <c r="Q217" s="206">
        <f>IF(Q$2=EOMONTH($D217,MatCF),$F217-SUM($H97:Q97),0)</f>
        <v>0</v>
      </c>
      <c r="R217" s="206">
        <f>IF(R$2=EOMONTH($D217,MatCF),$F217-SUM($H97:R97),0)</f>
        <v>0</v>
      </c>
      <c r="S217" s="206">
        <f>IF(S$2=EOMONTH($D217,MatCF),$F217-SUM($H97:S97),0)</f>
        <v>0</v>
      </c>
      <c r="T217" s="206">
        <f>IF(T$2=EOMONTH($D217,MatCF),$F217-SUM($H97:T97),0)</f>
        <v>0</v>
      </c>
      <c r="U217" s="206">
        <f>IF(U$2=EOMONTH($D217,MatCF),$F217-SUM($H97:U97),0)</f>
        <v>0</v>
      </c>
      <c r="V217" s="206">
        <f>IF(V$2=EOMONTH($D217,MatCF),$F217-SUM($H97:V97),0)</f>
        <v>0</v>
      </c>
      <c r="W217" s="206">
        <f>IF(W$2=EOMONTH($D217,MatCF),$F217-SUM($H97:W97),0)</f>
        <v>0</v>
      </c>
      <c r="X217" s="206">
        <f>IF(X$2=EOMONTH($D217,MatCF),$F217-SUM($H97:X97),0)</f>
        <v>0</v>
      </c>
      <c r="Y217" s="206">
        <f>IF(Y$2=EOMONTH($D217,MatCF),$F217-SUM($H97:Y97),0)</f>
        <v>0</v>
      </c>
      <c r="Z217" s="206">
        <f>IF(Z$2=EOMONTH($D217,MatCF),$F217-SUM($H97:Z97),0)</f>
        <v>0</v>
      </c>
      <c r="AA217" s="206">
        <f>IF(AA$2=EOMONTH($D217,MatCF),$F217-SUM($H97:AA97),0)</f>
        <v>0</v>
      </c>
      <c r="AB217" s="206">
        <f>IF(AB$2=EOMONTH($D217,MatCF),$F217-SUM($H97:AB97),0)</f>
        <v>0</v>
      </c>
      <c r="AC217" s="206">
        <f>IF(AC$2=EOMONTH($D217,MatCF),$F217-SUM($H97:AC97),0)</f>
        <v>0</v>
      </c>
      <c r="AD217" s="206">
        <f>IF(AD$2=EOMONTH($D217,MatCF),$F217-SUM($H97:AD97),0)</f>
        <v>0</v>
      </c>
      <c r="AE217" s="206">
        <f>IF(AE$2=EOMONTH($D217,MatCF),$F217-SUM($H97:AE97),0)</f>
        <v>0</v>
      </c>
      <c r="AF217" s="206">
        <f>IF(AF$2=EOMONTH($D217,MatCF),$F217-SUM($H97:AF97),0)</f>
        <v>0</v>
      </c>
      <c r="AG217" s="206">
        <f>IF(AG$2=EOMONTH($D217,MatCF),$F217-SUM($H97:AG97),0)</f>
        <v>0</v>
      </c>
      <c r="AH217" s="206">
        <f>IF(AH$2=EOMONTH($D217,MatCF),$F217-SUM($H97:AH97),0)</f>
        <v>0</v>
      </c>
      <c r="AI217" s="206">
        <f>IF(AI$2=EOMONTH($D217,MatCF),$F217-SUM($H97:AI97),0)</f>
        <v>0</v>
      </c>
      <c r="AJ217" s="206">
        <f>IF(AJ$2=EOMONTH($D217,MatCF),$F217-SUM($H97:AJ97),0)</f>
        <v>0</v>
      </c>
      <c r="AK217" s="206">
        <f>IF(AK$2=EOMONTH($D217,MatCF),$F217-SUM($H97:AK97),0)</f>
        <v>0</v>
      </c>
      <c r="AL217" s="206">
        <f>IF(AL$2=EOMONTH($D217,MatCF),$F217-SUM($H97:AL97),0)</f>
        <v>0</v>
      </c>
      <c r="AM217" s="206">
        <f>IF(AM$2=EOMONTH($D217,MatCF),$F217-SUM($H97:AM97),0)</f>
        <v>0</v>
      </c>
      <c r="AN217" s="206">
        <f>IF(AN$2=EOMONTH($D217,MatCF),$F217-SUM($H97:AN97),0)</f>
        <v>0</v>
      </c>
      <c r="AO217" s="206">
        <f>IF(AO$2=EOMONTH($D217,MatCF),$F217-SUM($H97:AO97),0)</f>
        <v>0</v>
      </c>
      <c r="AP217" s="206">
        <f>IF(AP$2=EOMONTH($D217,MatCF),$F217-SUM($H97:AP97),0)</f>
        <v>0</v>
      </c>
      <c r="AQ217" s="206">
        <f>IF(AQ$2=EOMONTH($D217,MatCF),$F217-SUM($H97:AQ97),0)</f>
        <v>0</v>
      </c>
      <c r="AR217" s="206">
        <f>IF(AR$2=EOMONTH($D217,MatCF),$F217-SUM($H97:AR97),0)</f>
        <v>0</v>
      </c>
      <c r="AS217" s="206">
        <f>IF(AS$2=EOMONTH($D217,MatCF),$F217-SUM($H97:AS97),0)</f>
        <v>0</v>
      </c>
      <c r="AT217" s="206">
        <f>IF(AT$2=EOMONTH($D217,MatCF),$F217-SUM($H97:AT97),0)</f>
        <v>0</v>
      </c>
      <c r="AU217" s="206">
        <f>IF(AU$2=EOMONTH($D217,MatCF),$F217-SUM($H97:AU97),0)</f>
        <v>0</v>
      </c>
      <c r="AV217" s="206">
        <f>IF(AV$2=EOMONTH($D217,MatCF),$F217-SUM($H97:AV97),0)</f>
        <v>0</v>
      </c>
      <c r="AW217" s="206">
        <f>IF(AW$2=EOMONTH($D217,MatCF),$F217-SUM($H97:AW97),0)</f>
        <v>0</v>
      </c>
      <c r="AX217" s="206">
        <f>IF(AX$2=EOMONTH($D217,MatCF),$F217-SUM($H97:AX97),0)</f>
        <v>0</v>
      </c>
      <c r="AY217" s="206">
        <f>IF(AY$2=EOMONTH($D217,MatCF),$F217-SUM($H97:AY97),0)</f>
        <v>0</v>
      </c>
      <c r="AZ217" s="206">
        <f>IF(AZ$2=EOMONTH($D217,MatCF),$F217-SUM($H97:AZ97),0)</f>
        <v>0</v>
      </c>
      <c r="BA217" s="206">
        <f>IF(BA$2=EOMONTH($D217,MatCF),$F217-SUM($H97:BA97),0)</f>
        <v>0</v>
      </c>
      <c r="BB217" s="206">
        <f>IF(BB$2=EOMONTH($D217,MatCF),$F217-SUM($H97:BB97),0)</f>
        <v>0</v>
      </c>
      <c r="BC217" s="206">
        <f>IF(BC$2=EOMONTH($D217,MatCF),$F217-SUM($H97:BC97),0)</f>
        <v>0</v>
      </c>
      <c r="BD217" s="206">
        <f>IF(BD$2=EOMONTH($D217,MatCF),$F217-SUM($H97:BD97),0)</f>
        <v>0</v>
      </c>
      <c r="BE217" s="206">
        <f>IF(BE$2=EOMONTH($D217,MatCF),$F217-SUM($H97:BE97),0)</f>
        <v>0</v>
      </c>
      <c r="BF217" s="206">
        <f>IF(BF$2=EOMONTH($D217,MatCF),$F217-SUM($H97:BF97),0)</f>
        <v>0</v>
      </c>
      <c r="BG217" s="206">
        <f>IF(BG$2=EOMONTH($D217,MatCF),$F217-SUM($H97:BG97),0)</f>
        <v>0</v>
      </c>
      <c r="BH217" s="206">
        <f>IF(BH$2=EOMONTH($D217,MatCF),$F217-SUM($H97:BH97),0)</f>
        <v>0</v>
      </c>
      <c r="BI217" s="206">
        <f>IF(BI$2=EOMONTH($D217,MatCF),$F217-SUM($H97:BI97),0)</f>
        <v>0</v>
      </c>
      <c r="BJ217" s="206">
        <f>IF(BJ$2=EOMONTH($D217,MatCF),$F217-SUM($H97:BJ97),0)</f>
        <v>0</v>
      </c>
      <c r="BK217" s="206">
        <f>IF(BK$2=EOMONTH($D217,MatCF),$F217-SUM($H97:BK97),0)</f>
        <v>0</v>
      </c>
      <c r="BL217" s="206">
        <f>IF(BL$2=EOMONTH($D217,MatCF),$F217-SUM($H97:BL97),0)</f>
        <v>0</v>
      </c>
      <c r="BM217" s="206">
        <f>IF(BM$2=EOMONTH($D217,MatCF),$F217-SUM($H97:BM97),0)</f>
        <v>0</v>
      </c>
      <c r="BN217" s="206">
        <f>IF(BN$2=EOMONTH($D217,MatCF),$F217-SUM($H97:BN97),0)</f>
        <v>0</v>
      </c>
      <c r="BO217" s="206">
        <f>IF(BO$2=EOMONTH($D217,MatCF),$F217-SUM($H97:BO97),0)</f>
        <v>0</v>
      </c>
      <c r="BP217" s="206">
        <f>IF(BP$2=EOMONTH($D217,MatCF),$F217-SUM($H97:BP97),0)</f>
        <v>0</v>
      </c>
      <c r="BQ217" s="206">
        <f>IF(BQ$2=EOMONTH($D217,MatCF),$F217-SUM($H97:BQ97),0)</f>
        <v>0</v>
      </c>
      <c r="BR217" s="206">
        <f>IF(BR$2=EOMONTH($D217,MatCF),$F217-SUM($H97:BR97),0)</f>
        <v>0</v>
      </c>
      <c r="BS217" s="206">
        <f>IF(BS$2=EOMONTH($D217,MatCF),$F217-SUM($H97:BS97),0)</f>
        <v>0</v>
      </c>
      <c r="BT217" s="206">
        <f ca="1">IF(BT$2=EOMONTH($D217,MatCF),$F217-SUM($H97:BT97),0)</f>
        <v>0</v>
      </c>
      <c r="BU217" s="206">
        <f>IF(BU$2=EOMONTH($D217,MatCF),$F217-SUM($H97:BU97),0)</f>
        <v>0</v>
      </c>
      <c r="BV217" s="206">
        <f>IF(BV$2=EOMONTH($D217,MatCF),$F217-SUM($H97:BV97),0)</f>
        <v>0</v>
      </c>
      <c r="BW217" s="206">
        <f>IF(BW$2=EOMONTH($D217,MatCF),$F217-SUM($H97:BW97),0)</f>
        <v>0</v>
      </c>
      <c r="BX217" s="206">
        <f>IF(BX$2=EOMONTH($D217,MatCF),$F217-SUM($H97:BX97),0)</f>
        <v>0</v>
      </c>
      <c r="BY217" s="206">
        <f>IF(BY$2=EOMONTH($D217,MatCF),$F217-SUM($H97:BY97),0)</f>
        <v>0</v>
      </c>
      <c r="BZ217" s="206">
        <f>IF(BZ$2=EOMONTH($D217,MatCF),$F217-SUM($H97:BZ97),0)</f>
        <v>0</v>
      </c>
      <c r="CA217" s="206">
        <f>IF(CA$2=EOMONTH($D217,MatCF),$F217-SUM($H97:CA97),0)</f>
        <v>0</v>
      </c>
      <c r="CB217" s="206">
        <f>IF(CB$2=EOMONTH($D217,MatCF),$F217-SUM($H97:CB97),0)</f>
        <v>0</v>
      </c>
      <c r="CC217" s="206">
        <f>IF(CC$2=EOMONTH($D217,MatCF),$F217-SUM($H97:CC97),0)</f>
        <v>0</v>
      </c>
      <c r="CD217" s="206">
        <f>IF(CD$2=EOMONTH($D217,MatCF),$F217-SUM($H97:CD97),0)</f>
        <v>0</v>
      </c>
      <c r="CE217" s="206">
        <f>IF(CE$2=EOMONTH($D217,MatCF),$F217-SUM($H97:CE97),0)</f>
        <v>0</v>
      </c>
      <c r="CF217" s="206">
        <f>IF(CF$2=EOMONTH($D217,MatCF),$F217-SUM($H97:CF97),0)</f>
        <v>0</v>
      </c>
      <c r="CG217" s="206">
        <f>IF(CG$2=EOMONTH($D217,MatCF),$F217-SUM($H97:CG97),0)</f>
        <v>0</v>
      </c>
      <c r="CH217" s="206">
        <f>IF(CH$2=EOMONTH($D217,MatCF),$F217-SUM($H97:CH97),0)</f>
        <v>0</v>
      </c>
      <c r="CI217" s="206">
        <f>IF(CI$2=EOMONTH($D217,MatCF),$F217-SUM($H97:CI97),0)</f>
        <v>0</v>
      </c>
      <c r="CJ217" s="206">
        <f>IF(CJ$2=EOMONTH($D217,MatCF),$F217-SUM($H97:CJ97),0)</f>
        <v>0</v>
      </c>
      <c r="CK217" s="206">
        <f>IF(CK$2=EOMONTH($D217,MatCF),$F217-SUM($H97:CK97),0)</f>
        <v>0</v>
      </c>
      <c r="CL217" s="206">
        <f>IF(CL$2=EOMONTH($D217,MatCF),$F217-SUM($H97:CL97),0)</f>
        <v>0</v>
      </c>
      <c r="CM217" s="206">
        <f>IF(CM$2=EOMONTH($D217,MatCF),$F217-SUM($H97:CM97),0)</f>
        <v>0</v>
      </c>
      <c r="CN217" s="206">
        <f>IF(CN$2=EOMONTH($D217,MatCF),$F217-SUM($H97:CN97),0)</f>
        <v>0</v>
      </c>
      <c r="CO217" s="206">
        <f>IF(CO$2=EOMONTH($D217,MatCF),$F217-SUM($H97:CO97),0)</f>
        <v>0</v>
      </c>
      <c r="CP217" s="206">
        <f>IF(CP$2=EOMONTH($D217,MatCF),$F217-SUM($H97:CP97),0)</f>
        <v>0</v>
      </c>
      <c r="CQ217" s="206">
        <f>IF(CQ$2=EOMONTH($D217,MatCF),$F217-SUM($H97:CQ97),0)</f>
        <v>0</v>
      </c>
      <c r="CR217" s="206">
        <f>IF(CR$2=EOMONTH($D217,MatCF),$F217-SUM($H97:CR97),0)</f>
        <v>0</v>
      </c>
      <c r="CS217" s="206">
        <f>IF(CS$2=EOMONTH($D217,MatCF),$F217-SUM($H97:CS97),0)</f>
        <v>0</v>
      </c>
      <c r="CT217" s="206">
        <f>IF(CT$2=EOMONTH($D217,MatCF),$F217-SUM($H97:CT97),0)</f>
        <v>0</v>
      </c>
      <c r="CU217" s="206">
        <f>IF(CU$2=EOMONTH($D217,MatCF),$F217-SUM($H97:CU97),0)</f>
        <v>0</v>
      </c>
      <c r="CV217" s="206">
        <f>IF(CV$2=EOMONTH($D217,MatCF),$F217-SUM($H97:CV97),0)</f>
        <v>0</v>
      </c>
      <c r="CW217" s="206">
        <f>IF(CW$2=EOMONTH($D217,MatCF),$F217-SUM($H97:CW97),0)</f>
        <v>0</v>
      </c>
      <c r="CX217" s="206">
        <f>IF(CX$2=EOMONTH($D217,MatCF),$F217-SUM($H97:CX97),0)</f>
        <v>0</v>
      </c>
      <c r="CY217" s="206">
        <f>IF(CY$2=EOMONTH($D217,MatCF),$F217-SUM($H97:CY97),0)</f>
        <v>0</v>
      </c>
      <c r="CZ217" s="206">
        <f>IF(CZ$2=EOMONTH($D217,MatCF),$F217-SUM($H97:CZ97),0)</f>
        <v>0</v>
      </c>
      <c r="DA217" s="206">
        <f>IF(DA$2=EOMONTH($D217,MatCF),$F217-SUM($H97:DA97),0)</f>
        <v>0</v>
      </c>
      <c r="DB217" s="206">
        <f>IF(DB$2=EOMONTH($D217,MatCF),$F217-SUM($H97:DB97),0)</f>
        <v>0</v>
      </c>
      <c r="DC217" s="206">
        <f>IF(DC$2=EOMONTH($D217,MatCF),$F217-SUM($H97:DC97),0)</f>
        <v>0</v>
      </c>
      <c r="DD217" s="206">
        <f>IF(DD$2=EOMONTH($D217,MatCF),$F217-SUM($H97:DD97),0)</f>
        <v>0</v>
      </c>
      <c r="DE217" s="206">
        <f>IF(DE$2=EOMONTH($D217,MatCF),$F217-SUM($H97:DE97),0)</f>
        <v>0</v>
      </c>
      <c r="DF217" s="206">
        <f>IF(DF$2=EOMONTH($D217,MatCF),$F217-SUM($H97:DF97),0)</f>
        <v>0</v>
      </c>
      <c r="DG217" s="206">
        <f>IF(DG$2=EOMONTH($D217,MatCF),$F217-SUM($H97:DG97),0)</f>
        <v>0</v>
      </c>
      <c r="DH217" s="206">
        <f>IF(DH$2=EOMONTH($D217,MatCF),$F217-SUM($H97:DH97),0)</f>
        <v>0</v>
      </c>
      <c r="DI217" s="206">
        <f>IF(DI$2=EOMONTH($D217,MatCF),$F217-SUM($H97:DI97),0)</f>
        <v>0</v>
      </c>
      <c r="DJ217" s="206">
        <f>IF(DJ$2=EOMONTH($D217,MatCF),$F217-SUM($H97:DJ97),0)</f>
        <v>0</v>
      </c>
      <c r="DK217" s="206">
        <f>IF(DK$2=EOMONTH($D217,MatCF),$F217-SUM($H97:DK97),0)</f>
        <v>0</v>
      </c>
      <c r="DL217" s="206">
        <f>IF(DL$2=EOMONTH($D217,MatCF),$F217-SUM($H97:DL97),0)</f>
        <v>0</v>
      </c>
      <c r="DM217" s="206">
        <f>IF(DM$2=EOMONTH($D217,MatCF),$F217-SUM($H97:DM97),0)</f>
        <v>0</v>
      </c>
      <c r="DN217" s="206">
        <f>IF(DN$2=EOMONTH($D217,MatCF),$F217-SUM($H97:DN97),0)</f>
        <v>0</v>
      </c>
      <c r="DO217" s="206">
        <f>IF(DO$2=EOMONTH($D217,MatCF),$F217-SUM($H97:DO97),0)</f>
        <v>0</v>
      </c>
      <c r="DP217" s="206">
        <f>IF(DP$2=EOMONTH($D217,MatCF),$F217-SUM($H97:DP97),0)</f>
        <v>0</v>
      </c>
      <c r="DQ217" s="206">
        <f>IF(DQ$2=EOMONTH($D217,MatCF),$F217-SUM($H97:DQ97),0)</f>
        <v>0</v>
      </c>
      <c r="DR217" s="206">
        <f>IF(DR$2=EOMONTH($D217,MatCF),$F217-SUM($H97:DR97),0)</f>
        <v>0</v>
      </c>
      <c r="DS217" s="206">
        <f>IF(DS$2=EOMONTH($D217,MatCF),$F217-SUM($H97:DS97),0)</f>
        <v>0</v>
      </c>
    </row>
    <row r="218" spans="1:123" ht="12.5" x14ac:dyDescent="0.25">
      <c r="A218" s="205">
        <f t="shared" si="687"/>
        <v>6</v>
      </c>
      <c r="B218" s="228"/>
      <c r="C218" s="206"/>
      <c r="D218" s="226">
        <v>44469</v>
      </c>
      <c r="E218" s="205"/>
      <c r="F218" s="206">
        <f ca="1"/>
        <v>0</v>
      </c>
      <c r="G218" s="206"/>
      <c r="H218" s="206">
        <f>IF(H$2=EOMONTH($D218,MatCF),$F218-SUM(H98:$H98),0)</f>
        <v>0</v>
      </c>
      <c r="I218" s="206">
        <f>IF(I$2=EOMONTH($D218,MatCF),$F218-SUM($H98:I98),0)</f>
        <v>0</v>
      </c>
      <c r="J218" s="206">
        <f>IF(J$2=EOMONTH($D218,MatCF),$F218-SUM($H98:J98),0)</f>
        <v>0</v>
      </c>
      <c r="K218" s="206">
        <f>IF(K$2=EOMONTH($D218,MatCF),$F218-SUM($H98:K98),0)</f>
        <v>0</v>
      </c>
      <c r="L218" s="206">
        <f>IF(L$2=EOMONTH($D218,MatCF),$F218-SUM($H98:L98),0)</f>
        <v>0</v>
      </c>
      <c r="M218" s="206">
        <f>IF(M$2=EOMONTH($D218,MatCF),$F218-SUM($H98:M98),0)</f>
        <v>0</v>
      </c>
      <c r="N218" s="206">
        <f>IF(N$2=EOMONTH($D218,MatCF),$F218-SUM($H98:N98),0)</f>
        <v>0</v>
      </c>
      <c r="O218" s="206">
        <f>IF(O$2=EOMONTH($D218,MatCF),$F218-SUM($H98:O98),0)</f>
        <v>0</v>
      </c>
      <c r="P218" s="206">
        <f>IF(P$2=EOMONTH($D218,MatCF),$F218-SUM($H98:P98),0)</f>
        <v>0</v>
      </c>
      <c r="Q218" s="206">
        <f>IF(Q$2=EOMONTH($D218,MatCF),$F218-SUM($H98:Q98),0)</f>
        <v>0</v>
      </c>
      <c r="R218" s="206">
        <f>IF(R$2=EOMONTH($D218,MatCF),$F218-SUM($H98:R98),0)</f>
        <v>0</v>
      </c>
      <c r="S218" s="206">
        <f>IF(S$2=EOMONTH($D218,MatCF),$F218-SUM($H98:S98),0)</f>
        <v>0</v>
      </c>
      <c r="T218" s="206">
        <f>IF(T$2=EOMONTH($D218,MatCF),$F218-SUM($H98:T98),0)</f>
        <v>0</v>
      </c>
      <c r="U218" s="206">
        <f>IF(U$2=EOMONTH($D218,MatCF),$F218-SUM($H98:U98),0)</f>
        <v>0</v>
      </c>
      <c r="V218" s="206">
        <f>IF(V$2=EOMONTH($D218,MatCF),$F218-SUM($H98:V98),0)</f>
        <v>0</v>
      </c>
      <c r="W218" s="206">
        <f>IF(W$2=EOMONTH($D218,MatCF),$F218-SUM($H98:W98),0)</f>
        <v>0</v>
      </c>
      <c r="X218" s="206">
        <f>IF(X$2=EOMONTH($D218,MatCF),$F218-SUM($H98:X98),0)</f>
        <v>0</v>
      </c>
      <c r="Y218" s="206">
        <f>IF(Y$2=EOMONTH($D218,MatCF),$F218-SUM($H98:Y98),0)</f>
        <v>0</v>
      </c>
      <c r="Z218" s="206">
        <f>IF(Z$2=EOMONTH($D218,MatCF),$F218-SUM($H98:Z98),0)</f>
        <v>0</v>
      </c>
      <c r="AA218" s="206">
        <f>IF(AA$2=EOMONTH($D218,MatCF),$F218-SUM($H98:AA98),0)</f>
        <v>0</v>
      </c>
      <c r="AB218" s="206">
        <f>IF(AB$2=EOMONTH($D218,MatCF),$F218-SUM($H98:AB98),0)</f>
        <v>0</v>
      </c>
      <c r="AC218" s="206">
        <f>IF(AC$2=EOMONTH($D218,MatCF),$F218-SUM($H98:AC98),0)</f>
        <v>0</v>
      </c>
      <c r="AD218" s="206">
        <f>IF(AD$2=EOMONTH($D218,MatCF),$F218-SUM($H98:AD98),0)</f>
        <v>0</v>
      </c>
      <c r="AE218" s="206">
        <f>IF(AE$2=EOMONTH($D218,MatCF),$F218-SUM($H98:AE98),0)</f>
        <v>0</v>
      </c>
      <c r="AF218" s="206">
        <f>IF(AF$2=EOMONTH($D218,MatCF),$F218-SUM($H98:AF98),0)</f>
        <v>0</v>
      </c>
      <c r="AG218" s="206">
        <f>IF(AG$2=EOMONTH($D218,MatCF),$F218-SUM($H98:AG98),0)</f>
        <v>0</v>
      </c>
      <c r="AH218" s="206">
        <f>IF(AH$2=EOMONTH($D218,MatCF),$F218-SUM($H98:AH98),0)</f>
        <v>0</v>
      </c>
      <c r="AI218" s="206">
        <f>IF(AI$2=EOMONTH($D218,MatCF),$F218-SUM($H98:AI98),0)</f>
        <v>0</v>
      </c>
      <c r="AJ218" s="206">
        <f>IF(AJ$2=EOMONTH($D218,MatCF),$F218-SUM($H98:AJ98),0)</f>
        <v>0</v>
      </c>
      <c r="AK218" s="206">
        <f>IF(AK$2=EOMONTH($D218,MatCF),$F218-SUM($H98:AK98),0)</f>
        <v>0</v>
      </c>
      <c r="AL218" s="206">
        <f>IF(AL$2=EOMONTH($D218,MatCF),$F218-SUM($H98:AL98),0)</f>
        <v>0</v>
      </c>
      <c r="AM218" s="206">
        <f>IF(AM$2=EOMONTH($D218,MatCF),$F218-SUM($H98:AM98),0)</f>
        <v>0</v>
      </c>
      <c r="AN218" s="206">
        <f>IF(AN$2=EOMONTH($D218,MatCF),$F218-SUM($H98:AN98),0)</f>
        <v>0</v>
      </c>
      <c r="AO218" s="206">
        <f>IF(AO$2=EOMONTH($D218,MatCF),$F218-SUM($H98:AO98),0)</f>
        <v>0</v>
      </c>
      <c r="AP218" s="206">
        <f>IF(AP$2=EOMONTH($D218,MatCF),$F218-SUM($H98:AP98),0)</f>
        <v>0</v>
      </c>
      <c r="AQ218" s="206">
        <f>IF(AQ$2=EOMONTH($D218,MatCF),$F218-SUM($H98:AQ98),0)</f>
        <v>0</v>
      </c>
      <c r="AR218" s="206">
        <f>IF(AR$2=EOMONTH($D218,MatCF),$F218-SUM($H98:AR98),0)</f>
        <v>0</v>
      </c>
      <c r="AS218" s="206">
        <f>IF(AS$2=EOMONTH($D218,MatCF),$F218-SUM($H98:AS98),0)</f>
        <v>0</v>
      </c>
      <c r="AT218" s="206">
        <f>IF(AT$2=EOMONTH($D218,MatCF),$F218-SUM($H98:AT98),0)</f>
        <v>0</v>
      </c>
      <c r="AU218" s="206">
        <f>IF(AU$2=EOMONTH($D218,MatCF),$F218-SUM($H98:AU98),0)</f>
        <v>0</v>
      </c>
      <c r="AV218" s="206">
        <f>IF(AV$2=EOMONTH($D218,MatCF),$F218-SUM($H98:AV98),0)</f>
        <v>0</v>
      </c>
      <c r="AW218" s="206">
        <f>IF(AW$2=EOMONTH($D218,MatCF),$F218-SUM($H98:AW98),0)</f>
        <v>0</v>
      </c>
      <c r="AX218" s="206">
        <f>IF(AX$2=EOMONTH($D218,MatCF),$F218-SUM($H98:AX98),0)</f>
        <v>0</v>
      </c>
      <c r="AY218" s="206">
        <f>IF(AY$2=EOMONTH($D218,MatCF),$F218-SUM($H98:AY98),0)</f>
        <v>0</v>
      </c>
      <c r="AZ218" s="206">
        <f>IF(AZ$2=EOMONTH($D218,MatCF),$F218-SUM($H98:AZ98),0)</f>
        <v>0</v>
      </c>
      <c r="BA218" s="206">
        <f>IF(BA$2=EOMONTH($D218,MatCF),$F218-SUM($H98:BA98),0)</f>
        <v>0</v>
      </c>
      <c r="BB218" s="206">
        <f>IF(BB$2=EOMONTH($D218,MatCF),$F218-SUM($H98:BB98),0)</f>
        <v>0</v>
      </c>
      <c r="BC218" s="206">
        <f>IF(BC$2=EOMONTH($D218,MatCF),$F218-SUM($H98:BC98),0)</f>
        <v>0</v>
      </c>
      <c r="BD218" s="206">
        <f>IF(BD$2=EOMONTH($D218,MatCF),$F218-SUM($H98:BD98),0)</f>
        <v>0</v>
      </c>
      <c r="BE218" s="206">
        <f>IF(BE$2=EOMONTH($D218,MatCF),$F218-SUM($H98:BE98),0)</f>
        <v>0</v>
      </c>
      <c r="BF218" s="206">
        <f>IF(BF$2=EOMONTH($D218,MatCF),$F218-SUM($H98:BF98),0)</f>
        <v>0</v>
      </c>
      <c r="BG218" s="206">
        <f>IF(BG$2=EOMONTH($D218,MatCF),$F218-SUM($H98:BG98),0)</f>
        <v>0</v>
      </c>
      <c r="BH218" s="206">
        <f>IF(BH$2=EOMONTH($D218,MatCF),$F218-SUM($H98:BH98),0)</f>
        <v>0</v>
      </c>
      <c r="BI218" s="206">
        <f>IF(BI$2=EOMONTH($D218,MatCF),$F218-SUM($H98:BI98),0)</f>
        <v>0</v>
      </c>
      <c r="BJ218" s="206">
        <f>IF(BJ$2=EOMONTH($D218,MatCF),$F218-SUM($H98:BJ98),0)</f>
        <v>0</v>
      </c>
      <c r="BK218" s="206">
        <f>IF(BK$2=EOMONTH($D218,MatCF),$F218-SUM($H98:BK98),0)</f>
        <v>0</v>
      </c>
      <c r="BL218" s="206">
        <f>IF(BL$2=EOMONTH($D218,MatCF),$F218-SUM($H98:BL98),0)</f>
        <v>0</v>
      </c>
      <c r="BM218" s="206">
        <f>IF(BM$2=EOMONTH($D218,MatCF),$F218-SUM($H98:BM98),0)</f>
        <v>0</v>
      </c>
      <c r="BN218" s="206">
        <f>IF(BN$2=EOMONTH($D218,MatCF),$F218-SUM($H98:BN98),0)</f>
        <v>0</v>
      </c>
      <c r="BO218" s="206">
        <f>IF(BO$2=EOMONTH($D218,MatCF),$F218-SUM($H98:BO98),0)</f>
        <v>0</v>
      </c>
      <c r="BP218" s="206">
        <f>IF(BP$2=EOMONTH($D218,MatCF),$F218-SUM($H98:BP98),0)</f>
        <v>0</v>
      </c>
      <c r="BQ218" s="206">
        <f>IF(BQ$2=EOMONTH($D218,MatCF),$F218-SUM($H98:BQ98),0)</f>
        <v>0</v>
      </c>
      <c r="BR218" s="206">
        <f>IF(BR$2=EOMONTH($D218,MatCF),$F218-SUM($H98:BR98),0)</f>
        <v>0</v>
      </c>
      <c r="BS218" s="206">
        <f>IF(BS$2=EOMONTH($D218,MatCF),$F218-SUM($H98:BS98),0)</f>
        <v>0</v>
      </c>
      <c r="BT218" s="206">
        <f>IF(BT$2=EOMONTH($D218,MatCF),$F218-SUM($H98:BT98),0)</f>
        <v>0</v>
      </c>
      <c r="BU218" s="206">
        <f ca="1">IF(BU$2=EOMONTH($D218,MatCF),$F218-SUM($H98:BU98),0)</f>
        <v>0</v>
      </c>
      <c r="BV218" s="206">
        <f>IF(BV$2=EOMONTH($D218,MatCF),$F218-SUM($H98:BV98),0)</f>
        <v>0</v>
      </c>
      <c r="BW218" s="206">
        <f>IF(BW$2=EOMONTH($D218,MatCF),$F218-SUM($H98:BW98),0)</f>
        <v>0</v>
      </c>
      <c r="BX218" s="206">
        <f>IF(BX$2=EOMONTH($D218,MatCF),$F218-SUM($H98:BX98),0)</f>
        <v>0</v>
      </c>
      <c r="BY218" s="206">
        <f>IF(BY$2=EOMONTH($D218,MatCF),$F218-SUM($H98:BY98),0)</f>
        <v>0</v>
      </c>
      <c r="BZ218" s="206">
        <f>IF(BZ$2=EOMONTH($D218,MatCF),$F218-SUM($H98:BZ98),0)</f>
        <v>0</v>
      </c>
      <c r="CA218" s="206">
        <f>IF(CA$2=EOMONTH($D218,MatCF),$F218-SUM($H98:CA98),0)</f>
        <v>0</v>
      </c>
      <c r="CB218" s="206">
        <f>IF(CB$2=EOMONTH($D218,MatCF),$F218-SUM($H98:CB98),0)</f>
        <v>0</v>
      </c>
      <c r="CC218" s="206">
        <f>IF(CC$2=EOMONTH($D218,MatCF),$F218-SUM($H98:CC98),0)</f>
        <v>0</v>
      </c>
      <c r="CD218" s="206">
        <f>IF(CD$2=EOMONTH($D218,MatCF),$F218-SUM($H98:CD98),0)</f>
        <v>0</v>
      </c>
      <c r="CE218" s="206">
        <f>IF(CE$2=EOMONTH($D218,MatCF),$F218-SUM($H98:CE98),0)</f>
        <v>0</v>
      </c>
      <c r="CF218" s="206">
        <f>IF(CF$2=EOMONTH($D218,MatCF),$F218-SUM($H98:CF98),0)</f>
        <v>0</v>
      </c>
      <c r="CG218" s="206">
        <f>IF(CG$2=EOMONTH($D218,MatCF),$F218-SUM($H98:CG98),0)</f>
        <v>0</v>
      </c>
      <c r="CH218" s="206">
        <f>IF(CH$2=EOMONTH($D218,MatCF),$F218-SUM($H98:CH98),0)</f>
        <v>0</v>
      </c>
      <c r="CI218" s="206">
        <f>IF(CI$2=EOMONTH($D218,MatCF),$F218-SUM($H98:CI98),0)</f>
        <v>0</v>
      </c>
      <c r="CJ218" s="206">
        <f>IF(CJ$2=EOMONTH($D218,MatCF),$F218-SUM($H98:CJ98),0)</f>
        <v>0</v>
      </c>
      <c r="CK218" s="206">
        <f>IF(CK$2=EOMONTH($D218,MatCF),$F218-SUM($H98:CK98),0)</f>
        <v>0</v>
      </c>
      <c r="CL218" s="206">
        <f>IF(CL$2=EOMONTH($D218,MatCF),$F218-SUM($H98:CL98),0)</f>
        <v>0</v>
      </c>
      <c r="CM218" s="206">
        <f>IF(CM$2=EOMONTH($D218,MatCF),$F218-SUM($H98:CM98),0)</f>
        <v>0</v>
      </c>
      <c r="CN218" s="206">
        <f>IF(CN$2=EOMONTH($D218,MatCF),$F218-SUM($H98:CN98),0)</f>
        <v>0</v>
      </c>
      <c r="CO218" s="206">
        <f>IF(CO$2=EOMONTH($D218,MatCF),$F218-SUM($H98:CO98),0)</f>
        <v>0</v>
      </c>
      <c r="CP218" s="206">
        <f>IF(CP$2=EOMONTH($D218,MatCF),$F218-SUM($H98:CP98),0)</f>
        <v>0</v>
      </c>
      <c r="CQ218" s="206">
        <f>IF(CQ$2=EOMONTH($D218,MatCF),$F218-SUM($H98:CQ98),0)</f>
        <v>0</v>
      </c>
      <c r="CR218" s="206">
        <f>IF(CR$2=EOMONTH($D218,MatCF),$F218-SUM($H98:CR98),0)</f>
        <v>0</v>
      </c>
      <c r="CS218" s="206">
        <f>IF(CS$2=EOMONTH($D218,MatCF),$F218-SUM($H98:CS98),0)</f>
        <v>0</v>
      </c>
      <c r="CT218" s="206">
        <f>IF(CT$2=EOMONTH($D218,MatCF),$F218-SUM($H98:CT98),0)</f>
        <v>0</v>
      </c>
      <c r="CU218" s="206">
        <f>IF(CU$2=EOMONTH($D218,MatCF),$F218-SUM($H98:CU98),0)</f>
        <v>0</v>
      </c>
      <c r="CV218" s="206">
        <f>IF(CV$2=EOMONTH($D218,MatCF),$F218-SUM($H98:CV98),0)</f>
        <v>0</v>
      </c>
      <c r="CW218" s="206">
        <f>IF(CW$2=EOMONTH($D218,MatCF),$F218-SUM($H98:CW98),0)</f>
        <v>0</v>
      </c>
      <c r="CX218" s="206">
        <f>IF(CX$2=EOMONTH($D218,MatCF),$F218-SUM($H98:CX98),0)</f>
        <v>0</v>
      </c>
      <c r="CY218" s="206">
        <f>IF(CY$2=EOMONTH($D218,MatCF),$F218-SUM($H98:CY98),0)</f>
        <v>0</v>
      </c>
      <c r="CZ218" s="206">
        <f>IF(CZ$2=EOMONTH($D218,MatCF),$F218-SUM($H98:CZ98),0)</f>
        <v>0</v>
      </c>
      <c r="DA218" s="206">
        <f>IF(DA$2=EOMONTH($D218,MatCF),$F218-SUM($H98:DA98),0)</f>
        <v>0</v>
      </c>
      <c r="DB218" s="206">
        <f>IF(DB$2=EOMONTH($D218,MatCF),$F218-SUM($H98:DB98),0)</f>
        <v>0</v>
      </c>
      <c r="DC218" s="206">
        <f>IF(DC$2=EOMONTH($D218,MatCF),$F218-SUM($H98:DC98),0)</f>
        <v>0</v>
      </c>
      <c r="DD218" s="206">
        <f>IF(DD$2=EOMONTH($D218,MatCF),$F218-SUM($H98:DD98),0)</f>
        <v>0</v>
      </c>
      <c r="DE218" s="206">
        <f>IF(DE$2=EOMONTH($D218,MatCF),$F218-SUM($H98:DE98),0)</f>
        <v>0</v>
      </c>
      <c r="DF218" s="206">
        <f>IF(DF$2=EOMONTH($D218,MatCF),$F218-SUM($H98:DF98),0)</f>
        <v>0</v>
      </c>
      <c r="DG218" s="206">
        <f>IF(DG$2=EOMONTH($D218,MatCF),$F218-SUM($H98:DG98),0)</f>
        <v>0</v>
      </c>
      <c r="DH218" s="206">
        <f>IF(DH$2=EOMONTH($D218,MatCF),$F218-SUM($H98:DH98),0)</f>
        <v>0</v>
      </c>
      <c r="DI218" s="206">
        <f>IF(DI$2=EOMONTH($D218,MatCF),$F218-SUM($H98:DI98),0)</f>
        <v>0</v>
      </c>
      <c r="DJ218" s="206">
        <f>IF(DJ$2=EOMONTH($D218,MatCF),$F218-SUM($H98:DJ98),0)</f>
        <v>0</v>
      </c>
      <c r="DK218" s="206">
        <f>IF(DK$2=EOMONTH($D218,MatCF),$F218-SUM($H98:DK98),0)</f>
        <v>0</v>
      </c>
      <c r="DL218" s="206">
        <f>IF(DL$2=EOMONTH($D218,MatCF),$F218-SUM($H98:DL98),0)</f>
        <v>0</v>
      </c>
      <c r="DM218" s="206">
        <f>IF(DM$2=EOMONTH($D218,MatCF),$F218-SUM($H98:DM98),0)</f>
        <v>0</v>
      </c>
      <c r="DN218" s="206">
        <f>IF(DN$2=EOMONTH($D218,MatCF),$F218-SUM($H98:DN98),0)</f>
        <v>0</v>
      </c>
      <c r="DO218" s="206">
        <f>IF(DO$2=EOMONTH($D218,MatCF),$F218-SUM($H98:DO98),0)</f>
        <v>0</v>
      </c>
      <c r="DP218" s="206">
        <f>IF(DP$2=EOMONTH($D218,MatCF),$F218-SUM($H98:DP98),0)</f>
        <v>0</v>
      </c>
      <c r="DQ218" s="206">
        <f>IF(DQ$2=EOMONTH($D218,MatCF),$F218-SUM($H98:DQ98),0)</f>
        <v>0</v>
      </c>
      <c r="DR218" s="206">
        <f>IF(DR$2=EOMONTH($D218,MatCF),$F218-SUM($H98:DR98),0)</f>
        <v>0</v>
      </c>
      <c r="DS218" s="206">
        <f>IF(DS$2=EOMONTH($D218,MatCF),$F218-SUM($H98:DS98),0)</f>
        <v>0</v>
      </c>
    </row>
    <row r="219" spans="1:123" ht="12.5" x14ac:dyDescent="0.25">
      <c r="A219" s="205">
        <f t="shared" si="687"/>
        <v>7</v>
      </c>
      <c r="B219" s="228"/>
      <c r="C219" s="206"/>
      <c r="D219" s="226">
        <v>44561</v>
      </c>
      <c r="E219" s="205"/>
      <c r="F219" s="206">
        <f ca="1"/>
        <v>0</v>
      </c>
      <c r="G219" s="206"/>
      <c r="H219" s="206">
        <f>IF(H$2=EOMONTH($D219,MatCF),$F219-SUM(H99:$H99),0)</f>
        <v>0</v>
      </c>
      <c r="I219" s="206">
        <f>IF(I$2=EOMONTH($D219,MatCF),$F219-SUM($H99:I99),0)</f>
        <v>0</v>
      </c>
      <c r="J219" s="206">
        <f>IF(J$2=EOMONTH($D219,MatCF),$F219-SUM($H99:J99),0)</f>
        <v>0</v>
      </c>
      <c r="K219" s="206">
        <f>IF(K$2=EOMONTH($D219,MatCF),$F219-SUM($H99:K99),0)</f>
        <v>0</v>
      </c>
      <c r="L219" s="206">
        <f>IF(L$2=EOMONTH($D219,MatCF),$F219-SUM($H99:L99),0)</f>
        <v>0</v>
      </c>
      <c r="M219" s="206">
        <f>IF(M$2=EOMONTH($D219,MatCF),$F219-SUM($H99:M99),0)</f>
        <v>0</v>
      </c>
      <c r="N219" s="206">
        <f>IF(N$2=EOMONTH($D219,MatCF),$F219-SUM($H99:N99),0)</f>
        <v>0</v>
      </c>
      <c r="O219" s="206">
        <f>IF(O$2=EOMONTH($D219,MatCF),$F219-SUM($H99:O99),0)</f>
        <v>0</v>
      </c>
      <c r="P219" s="206">
        <f>IF(P$2=EOMONTH($D219,MatCF),$F219-SUM($H99:P99),0)</f>
        <v>0</v>
      </c>
      <c r="Q219" s="206">
        <f>IF(Q$2=EOMONTH($D219,MatCF),$F219-SUM($H99:Q99),0)</f>
        <v>0</v>
      </c>
      <c r="R219" s="206">
        <f>IF(R$2=EOMONTH($D219,MatCF),$F219-SUM($H99:R99),0)</f>
        <v>0</v>
      </c>
      <c r="S219" s="206">
        <f>IF(S$2=EOMONTH($D219,MatCF),$F219-SUM($H99:S99),0)</f>
        <v>0</v>
      </c>
      <c r="T219" s="206">
        <f>IF(T$2=EOMONTH($D219,MatCF),$F219-SUM($H99:T99),0)</f>
        <v>0</v>
      </c>
      <c r="U219" s="206">
        <f>IF(U$2=EOMONTH($D219,MatCF),$F219-SUM($H99:U99),0)</f>
        <v>0</v>
      </c>
      <c r="V219" s="206">
        <f>IF(V$2=EOMONTH($D219,MatCF),$F219-SUM($H99:V99),0)</f>
        <v>0</v>
      </c>
      <c r="W219" s="206">
        <f>IF(W$2=EOMONTH($D219,MatCF),$F219-SUM($H99:W99),0)</f>
        <v>0</v>
      </c>
      <c r="X219" s="206">
        <f>IF(X$2=EOMONTH($D219,MatCF),$F219-SUM($H99:X99),0)</f>
        <v>0</v>
      </c>
      <c r="Y219" s="206">
        <f>IF(Y$2=EOMONTH($D219,MatCF),$F219-SUM($H99:Y99),0)</f>
        <v>0</v>
      </c>
      <c r="Z219" s="206">
        <f>IF(Z$2=EOMONTH($D219,MatCF),$F219-SUM($H99:Z99),0)</f>
        <v>0</v>
      </c>
      <c r="AA219" s="206">
        <f>IF(AA$2=EOMONTH($D219,MatCF),$F219-SUM($H99:AA99),0)</f>
        <v>0</v>
      </c>
      <c r="AB219" s="206">
        <f>IF(AB$2=EOMONTH($D219,MatCF),$F219-SUM($H99:AB99),0)</f>
        <v>0</v>
      </c>
      <c r="AC219" s="206">
        <f>IF(AC$2=EOMONTH($D219,MatCF),$F219-SUM($H99:AC99),0)</f>
        <v>0</v>
      </c>
      <c r="AD219" s="206">
        <f>IF(AD$2=EOMONTH($D219,MatCF),$F219-SUM($H99:AD99),0)</f>
        <v>0</v>
      </c>
      <c r="AE219" s="206">
        <f>IF(AE$2=EOMONTH($D219,MatCF),$F219-SUM($H99:AE99),0)</f>
        <v>0</v>
      </c>
      <c r="AF219" s="206">
        <f>IF(AF$2=EOMONTH($D219,MatCF),$F219-SUM($H99:AF99),0)</f>
        <v>0</v>
      </c>
      <c r="AG219" s="206">
        <f>IF(AG$2=EOMONTH($D219,MatCF),$F219-SUM($H99:AG99),0)</f>
        <v>0</v>
      </c>
      <c r="AH219" s="206">
        <f>IF(AH$2=EOMONTH($D219,MatCF),$F219-SUM($H99:AH99),0)</f>
        <v>0</v>
      </c>
      <c r="AI219" s="206">
        <f>IF(AI$2=EOMONTH($D219,MatCF),$F219-SUM($H99:AI99),0)</f>
        <v>0</v>
      </c>
      <c r="AJ219" s="206">
        <f>IF(AJ$2=EOMONTH($D219,MatCF),$F219-SUM($H99:AJ99),0)</f>
        <v>0</v>
      </c>
      <c r="AK219" s="206">
        <f>IF(AK$2=EOMONTH($D219,MatCF),$F219-SUM($H99:AK99),0)</f>
        <v>0</v>
      </c>
      <c r="AL219" s="206">
        <f>IF(AL$2=EOMONTH($D219,MatCF),$F219-SUM($H99:AL99),0)</f>
        <v>0</v>
      </c>
      <c r="AM219" s="206">
        <f>IF(AM$2=EOMONTH($D219,MatCF),$F219-SUM($H99:AM99),0)</f>
        <v>0</v>
      </c>
      <c r="AN219" s="206">
        <f>IF(AN$2=EOMONTH($D219,MatCF),$F219-SUM($H99:AN99),0)</f>
        <v>0</v>
      </c>
      <c r="AO219" s="206">
        <f>IF(AO$2=EOMONTH($D219,MatCF),$F219-SUM($H99:AO99),0)</f>
        <v>0</v>
      </c>
      <c r="AP219" s="206">
        <f>IF(AP$2=EOMONTH($D219,MatCF),$F219-SUM($H99:AP99),0)</f>
        <v>0</v>
      </c>
      <c r="AQ219" s="206">
        <f>IF(AQ$2=EOMONTH($D219,MatCF),$F219-SUM($H99:AQ99),0)</f>
        <v>0</v>
      </c>
      <c r="AR219" s="206">
        <f>IF(AR$2=EOMONTH($D219,MatCF),$F219-SUM($H99:AR99),0)</f>
        <v>0</v>
      </c>
      <c r="AS219" s="206">
        <f>IF(AS$2=EOMONTH($D219,MatCF),$F219-SUM($H99:AS99),0)</f>
        <v>0</v>
      </c>
      <c r="AT219" s="206">
        <f>IF(AT$2=EOMONTH($D219,MatCF),$F219-SUM($H99:AT99),0)</f>
        <v>0</v>
      </c>
      <c r="AU219" s="206">
        <f>IF(AU$2=EOMONTH($D219,MatCF),$F219-SUM($H99:AU99),0)</f>
        <v>0</v>
      </c>
      <c r="AV219" s="206">
        <f>IF(AV$2=EOMONTH($D219,MatCF),$F219-SUM($H99:AV99),0)</f>
        <v>0</v>
      </c>
      <c r="AW219" s="206">
        <f>IF(AW$2=EOMONTH($D219,MatCF),$F219-SUM($H99:AW99),0)</f>
        <v>0</v>
      </c>
      <c r="AX219" s="206">
        <f>IF(AX$2=EOMONTH($D219,MatCF),$F219-SUM($H99:AX99),0)</f>
        <v>0</v>
      </c>
      <c r="AY219" s="206">
        <f>IF(AY$2=EOMONTH($D219,MatCF),$F219-SUM($H99:AY99),0)</f>
        <v>0</v>
      </c>
      <c r="AZ219" s="206">
        <f>IF(AZ$2=EOMONTH($D219,MatCF),$F219-SUM($H99:AZ99),0)</f>
        <v>0</v>
      </c>
      <c r="BA219" s="206">
        <f>IF(BA$2=EOMONTH($D219,MatCF),$F219-SUM($H99:BA99),0)</f>
        <v>0</v>
      </c>
      <c r="BB219" s="206">
        <f>IF(BB$2=EOMONTH($D219,MatCF),$F219-SUM($H99:BB99),0)</f>
        <v>0</v>
      </c>
      <c r="BC219" s="206">
        <f>IF(BC$2=EOMONTH($D219,MatCF),$F219-SUM($H99:BC99),0)</f>
        <v>0</v>
      </c>
      <c r="BD219" s="206">
        <f>IF(BD$2=EOMONTH($D219,MatCF),$F219-SUM($H99:BD99),0)</f>
        <v>0</v>
      </c>
      <c r="BE219" s="206">
        <f>IF(BE$2=EOMONTH($D219,MatCF),$F219-SUM($H99:BE99),0)</f>
        <v>0</v>
      </c>
      <c r="BF219" s="206">
        <f>IF(BF$2=EOMONTH($D219,MatCF),$F219-SUM($H99:BF99),0)</f>
        <v>0</v>
      </c>
      <c r="BG219" s="206">
        <f>IF(BG$2=EOMONTH($D219,MatCF),$F219-SUM($H99:BG99),0)</f>
        <v>0</v>
      </c>
      <c r="BH219" s="206">
        <f>IF(BH$2=EOMONTH($D219,MatCF),$F219-SUM($H99:BH99),0)</f>
        <v>0</v>
      </c>
      <c r="BI219" s="206">
        <f>IF(BI$2=EOMONTH($D219,MatCF),$F219-SUM($H99:BI99),0)</f>
        <v>0</v>
      </c>
      <c r="BJ219" s="206">
        <f>IF(BJ$2=EOMONTH($D219,MatCF),$F219-SUM($H99:BJ99),0)</f>
        <v>0</v>
      </c>
      <c r="BK219" s="206">
        <f>IF(BK$2=EOMONTH($D219,MatCF),$F219-SUM($H99:BK99),0)</f>
        <v>0</v>
      </c>
      <c r="BL219" s="206">
        <f>IF(BL$2=EOMONTH($D219,MatCF),$F219-SUM($H99:BL99),0)</f>
        <v>0</v>
      </c>
      <c r="BM219" s="206">
        <f>IF(BM$2=EOMONTH($D219,MatCF),$F219-SUM($H99:BM99),0)</f>
        <v>0</v>
      </c>
      <c r="BN219" s="206">
        <f>IF(BN$2=EOMONTH($D219,MatCF),$F219-SUM($H99:BN99),0)</f>
        <v>0</v>
      </c>
      <c r="BO219" s="206">
        <f>IF(BO$2=EOMONTH($D219,MatCF),$F219-SUM($H99:BO99),0)</f>
        <v>0</v>
      </c>
      <c r="BP219" s="206">
        <f>IF(BP$2=EOMONTH($D219,MatCF),$F219-SUM($H99:BP99),0)</f>
        <v>0</v>
      </c>
      <c r="BQ219" s="206">
        <f>IF(BQ$2=EOMONTH($D219,MatCF),$F219-SUM($H99:BQ99),0)</f>
        <v>0</v>
      </c>
      <c r="BR219" s="206">
        <f>IF(BR$2=EOMONTH($D219,MatCF),$F219-SUM($H99:BR99),0)</f>
        <v>0</v>
      </c>
      <c r="BS219" s="206">
        <f>IF(BS$2=EOMONTH($D219,MatCF),$F219-SUM($H99:BS99),0)</f>
        <v>0</v>
      </c>
      <c r="BT219" s="206">
        <f>IF(BT$2=EOMONTH($D219,MatCF),$F219-SUM($H99:BT99),0)</f>
        <v>0</v>
      </c>
      <c r="BU219" s="206">
        <f>IF(BU$2=EOMONTH($D219,MatCF),$F219-SUM($H99:BU99),0)</f>
        <v>0</v>
      </c>
      <c r="BV219" s="206">
        <f ca="1">IF(BV$2=EOMONTH($D219,MatCF),$F219-SUM($H99:BV99),0)</f>
        <v>0</v>
      </c>
      <c r="BW219" s="206">
        <f>IF(BW$2=EOMONTH($D219,MatCF),$F219-SUM($H99:BW99),0)</f>
        <v>0</v>
      </c>
      <c r="BX219" s="206">
        <f>IF(BX$2=EOMONTH($D219,MatCF),$F219-SUM($H99:BX99),0)</f>
        <v>0</v>
      </c>
      <c r="BY219" s="206">
        <f>IF(BY$2=EOMONTH($D219,MatCF),$F219-SUM($H99:BY99),0)</f>
        <v>0</v>
      </c>
      <c r="BZ219" s="206">
        <f>IF(BZ$2=EOMONTH($D219,MatCF),$F219-SUM($H99:BZ99),0)</f>
        <v>0</v>
      </c>
      <c r="CA219" s="206">
        <f>IF(CA$2=EOMONTH($D219,MatCF),$F219-SUM($H99:CA99),0)</f>
        <v>0</v>
      </c>
      <c r="CB219" s="206">
        <f>IF(CB$2=EOMONTH($D219,MatCF),$F219-SUM($H99:CB99),0)</f>
        <v>0</v>
      </c>
      <c r="CC219" s="206">
        <f>IF(CC$2=EOMONTH($D219,MatCF),$F219-SUM($H99:CC99),0)</f>
        <v>0</v>
      </c>
      <c r="CD219" s="206">
        <f>IF(CD$2=EOMONTH($D219,MatCF),$F219-SUM($H99:CD99),0)</f>
        <v>0</v>
      </c>
      <c r="CE219" s="206">
        <f>IF(CE$2=EOMONTH($D219,MatCF),$F219-SUM($H99:CE99),0)</f>
        <v>0</v>
      </c>
      <c r="CF219" s="206">
        <f>IF(CF$2=EOMONTH($D219,MatCF),$F219-SUM($H99:CF99),0)</f>
        <v>0</v>
      </c>
      <c r="CG219" s="206">
        <f>IF(CG$2=EOMONTH($D219,MatCF),$F219-SUM($H99:CG99),0)</f>
        <v>0</v>
      </c>
      <c r="CH219" s="206">
        <f>IF(CH$2=EOMONTH($D219,MatCF),$F219-SUM($H99:CH99),0)</f>
        <v>0</v>
      </c>
      <c r="CI219" s="206">
        <f>IF(CI$2=EOMONTH($D219,MatCF),$F219-SUM($H99:CI99),0)</f>
        <v>0</v>
      </c>
      <c r="CJ219" s="206">
        <f>IF(CJ$2=EOMONTH($D219,MatCF),$F219-SUM($H99:CJ99),0)</f>
        <v>0</v>
      </c>
      <c r="CK219" s="206">
        <f>IF(CK$2=EOMONTH($D219,MatCF),$F219-SUM($H99:CK99),0)</f>
        <v>0</v>
      </c>
      <c r="CL219" s="206">
        <f>IF(CL$2=EOMONTH($D219,MatCF),$F219-SUM($H99:CL99),0)</f>
        <v>0</v>
      </c>
      <c r="CM219" s="206">
        <f>IF(CM$2=EOMONTH($D219,MatCF),$F219-SUM($H99:CM99),0)</f>
        <v>0</v>
      </c>
      <c r="CN219" s="206">
        <f>IF(CN$2=EOMONTH($D219,MatCF),$F219-SUM($H99:CN99),0)</f>
        <v>0</v>
      </c>
      <c r="CO219" s="206">
        <f>IF(CO$2=EOMONTH($D219,MatCF),$F219-SUM($H99:CO99),0)</f>
        <v>0</v>
      </c>
      <c r="CP219" s="206">
        <f>IF(CP$2=EOMONTH($D219,MatCF),$F219-SUM($H99:CP99),0)</f>
        <v>0</v>
      </c>
      <c r="CQ219" s="206">
        <f>IF(CQ$2=EOMONTH($D219,MatCF),$F219-SUM($H99:CQ99),0)</f>
        <v>0</v>
      </c>
      <c r="CR219" s="206">
        <f>IF(CR$2=EOMONTH($D219,MatCF),$F219-SUM($H99:CR99),0)</f>
        <v>0</v>
      </c>
      <c r="CS219" s="206">
        <f>IF(CS$2=EOMONTH($D219,MatCF),$F219-SUM($H99:CS99),0)</f>
        <v>0</v>
      </c>
      <c r="CT219" s="206">
        <f>IF(CT$2=EOMONTH($D219,MatCF),$F219-SUM($H99:CT99),0)</f>
        <v>0</v>
      </c>
      <c r="CU219" s="206">
        <f>IF(CU$2=EOMONTH($D219,MatCF),$F219-SUM($H99:CU99),0)</f>
        <v>0</v>
      </c>
      <c r="CV219" s="206">
        <f>IF(CV$2=EOMONTH($D219,MatCF),$F219-SUM($H99:CV99),0)</f>
        <v>0</v>
      </c>
      <c r="CW219" s="206">
        <f>IF(CW$2=EOMONTH($D219,MatCF),$F219-SUM($H99:CW99),0)</f>
        <v>0</v>
      </c>
      <c r="CX219" s="206">
        <f>IF(CX$2=EOMONTH($D219,MatCF),$F219-SUM($H99:CX99),0)</f>
        <v>0</v>
      </c>
      <c r="CY219" s="206">
        <f>IF(CY$2=EOMONTH($D219,MatCF),$F219-SUM($H99:CY99),0)</f>
        <v>0</v>
      </c>
      <c r="CZ219" s="206">
        <f>IF(CZ$2=EOMONTH($D219,MatCF),$F219-SUM($H99:CZ99),0)</f>
        <v>0</v>
      </c>
      <c r="DA219" s="206">
        <f>IF(DA$2=EOMONTH($D219,MatCF),$F219-SUM($H99:DA99),0)</f>
        <v>0</v>
      </c>
      <c r="DB219" s="206">
        <f>IF(DB$2=EOMONTH($D219,MatCF),$F219-SUM($H99:DB99),0)</f>
        <v>0</v>
      </c>
      <c r="DC219" s="206">
        <f>IF(DC$2=EOMONTH($D219,MatCF),$F219-SUM($H99:DC99),0)</f>
        <v>0</v>
      </c>
      <c r="DD219" s="206">
        <f>IF(DD$2=EOMONTH($D219,MatCF),$F219-SUM($H99:DD99),0)</f>
        <v>0</v>
      </c>
      <c r="DE219" s="206">
        <f>IF(DE$2=EOMONTH($D219,MatCF),$F219-SUM($H99:DE99),0)</f>
        <v>0</v>
      </c>
      <c r="DF219" s="206">
        <f>IF(DF$2=EOMONTH($D219,MatCF),$F219-SUM($H99:DF99),0)</f>
        <v>0</v>
      </c>
      <c r="DG219" s="206">
        <f>IF(DG$2=EOMONTH($D219,MatCF),$F219-SUM($H99:DG99),0)</f>
        <v>0</v>
      </c>
      <c r="DH219" s="206">
        <f>IF(DH$2=EOMONTH($D219,MatCF),$F219-SUM($H99:DH99),0)</f>
        <v>0</v>
      </c>
      <c r="DI219" s="206">
        <f>IF(DI$2=EOMONTH($D219,MatCF),$F219-SUM($H99:DI99),0)</f>
        <v>0</v>
      </c>
      <c r="DJ219" s="206">
        <f>IF(DJ$2=EOMONTH($D219,MatCF),$F219-SUM($H99:DJ99),0)</f>
        <v>0</v>
      </c>
      <c r="DK219" s="206">
        <f>IF(DK$2=EOMONTH($D219,MatCF),$F219-SUM($H99:DK99),0)</f>
        <v>0</v>
      </c>
      <c r="DL219" s="206">
        <f>IF(DL$2=EOMONTH($D219,MatCF),$F219-SUM($H99:DL99),0)</f>
        <v>0</v>
      </c>
      <c r="DM219" s="206">
        <f>IF(DM$2=EOMONTH($D219,MatCF),$F219-SUM($H99:DM99),0)</f>
        <v>0</v>
      </c>
      <c r="DN219" s="206">
        <f>IF(DN$2=EOMONTH($D219,MatCF),$F219-SUM($H99:DN99),0)</f>
        <v>0</v>
      </c>
      <c r="DO219" s="206">
        <f>IF(DO$2=EOMONTH($D219,MatCF),$F219-SUM($H99:DO99),0)</f>
        <v>0</v>
      </c>
      <c r="DP219" s="206">
        <f>IF(DP$2=EOMONTH($D219,MatCF),$F219-SUM($H99:DP99),0)</f>
        <v>0</v>
      </c>
      <c r="DQ219" s="206">
        <f>IF(DQ$2=EOMONTH($D219,MatCF),$F219-SUM($H99:DQ99),0)</f>
        <v>0</v>
      </c>
      <c r="DR219" s="206">
        <f>IF(DR$2=EOMONTH($D219,MatCF),$F219-SUM($H99:DR99),0)</f>
        <v>0</v>
      </c>
      <c r="DS219" s="206">
        <f>IF(DS$2=EOMONTH($D219,MatCF),$F219-SUM($H99:DS99),0)</f>
        <v>0</v>
      </c>
    </row>
    <row r="220" spans="1:123" ht="12.5" x14ac:dyDescent="0.25">
      <c r="A220" s="205">
        <f t="shared" si="687"/>
        <v>8</v>
      </c>
      <c r="B220" s="228"/>
      <c r="C220" s="206"/>
      <c r="D220" s="226">
        <v>44651</v>
      </c>
      <c r="E220" s="205"/>
      <c r="F220" s="206">
        <f ca="1"/>
        <v>0</v>
      </c>
      <c r="G220" s="206"/>
      <c r="H220" s="206">
        <f>IF(H$2=EOMONTH($D220,MatCF),$F220-SUM(H100:$H100),0)</f>
        <v>0</v>
      </c>
      <c r="I220" s="206">
        <f>IF(I$2=EOMONTH($D220,MatCF),$F220-SUM($H100:I100),0)</f>
        <v>0</v>
      </c>
      <c r="J220" s="206">
        <f>IF(J$2=EOMONTH($D220,MatCF),$F220-SUM($H100:J100),0)</f>
        <v>0</v>
      </c>
      <c r="K220" s="206">
        <f>IF(K$2=EOMONTH($D220,MatCF),$F220-SUM($H100:K100),0)</f>
        <v>0</v>
      </c>
      <c r="L220" s="206">
        <f>IF(L$2=EOMONTH($D220,MatCF),$F220-SUM($H100:L100),0)</f>
        <v>0</v>
      </c>
      <c r="M220" s="206">
        <f>IF(M$2=EOMONTH($D220,MatCF),$F220-SUM($H100:M100),0)</f>
        <v>0</v>
      </c>
      <c r="N220" s="206">
        <f>IF(N$2=EOMONTH($D220,MatCF),$F220-SUM($H100:N100),0)</f>
        <v>0</v>
      </c>
      <c r="O220" s="206">
        <f>IF(O$2=EOMONTH($D220,MatCF),$F220-SUM($H100:O100),0)</f>
        <v>0</v>
      </c>
      <c r="P220" s="206">
        <f>IF(P$2=EOMONTH($D220,MatCF),$F220-SUM($H100:P100),0)</f>
        <v>0</v>
      </c>
      <c r="Q220" s="206">
        <f>IF(Q$2=EOMONTH($D220,MatCF),$F220-SUM($H100:Q100),0)</f>
        <v>0</v>
      </c>
      <c r="R220" s="206">
        <f>IF(R$2=EOMONTH($D220,MatCF),$F220-SUM($H100:R100),0)</f>
        <v>0</v>
      </c>
      <c r="S220" s="206">
        <f>IF(S$2=EOMONTH($D220,MatCF),$F220-SUM($H100:S100),0)</f>
        <v>0</v>
      </c>
      <c r="T220" s="206">
        <f>IF(T$2=EOMONTH($D220,MatCF),$F220-SUM($H100:T100),0)</f>
        <v>0</v>
      </c>
      <c r="U220" s="206">
        <f>IF(U$2=EOMONTH($D220,MatCF),$F220-SUM($H100:U100),0)</f>
        <v>0</v>
      </c>
      <c r="V220" s="206">
        <f>IF(V$2=EOMONTH($D220,MatCF),$F220-SUM($H100:V100),0)</f>
        <v>0</v>
      </c>
      <c r="W220" s="206">
        <f>IF(W$2=EOMONTH($D220,MatCF),$F220-SUM($H100:W100),0)</f>
        <v>0</v>
      </c>
      <c r="X220" s="206">
        <f>IF(X$2=EOMONTH($D220,MatCF),$F220-SUM($H100:X100),0)</f>
        <v>0</v>
      </c>
      <c r="Y220" s="206">
        <f>IF(Y$2=EOMONTH($D220,MatCF),$F220-SUM($H100:Y100),0)</f>
        <v>0</v>
      </c>
      <c r="Z220" s="206">
        <f>IF(Z$2=EOMONTH($D220,MatCF),$F220-SUM($H100:Z100),0)</f>
        <v>0</v>
      </c>
      <c r="AA220" s="206">
        <f>IF(AA$2=EOMONTH($D220,MatCF),$F220-SUM($H100:AA100),0)</f>
        <v>0</v>
      </c>
      <c r="AB220" s="206">
        <f>IF(AB$2=EOMONTH($D220,MatCF),$F220-SUM($H100:AB100),0)</f>
        <v>0</v>
      </c>
      <c r="AC220" s="206">
        <f>IF(AC$2=EOMONTH($D220,MatCF),$F220-SUM($H100:AC100),0)</f>
        <v>0</v>
      </c>
      <c r="AD220" s="206">
        <f>IF(AD$2=EOMONTH($D220,MatCF),$F220-SUM($H100:AD100),0)</f>
        <v>0</v>
      </c>
      <c r="AE220" s="206">
        <f>IF(AE$2=EOMONTH($D220,MatCF),$F220-SUM($H100:AE100),0)</f>
        <v>0</v>
      </c>
      <c r="AF220" s="206">
        <f>IF(AF$2=EOMONTH($D220,MatCF),$F220-SUM($H100:AF100),0)</f>
        <v>0</v>
      </c>
      <c r="AG220" s="206">
        <f>IF(AG$2=EOMONTH($D220,MatCF),$F220-SUM($H100:AG100),0)</f>
        <v>0</v>
      </c>
      <c r="AH220" s="206">
        <f>IF(AH$2=EOMONTH($D220,MatCF),$F220-SUM($H100:AH100),0)</f>
        <v>0</v>
      </c>
      <c r="AI220" s="206">
        <f>IF(AI$2=EOMONTH($D220,MatCF),$F220-SUM($H100:AI100),0)</f>
        <v>0</v>
      </c>
      <c r="AJ220" s="206">
        <f>IF(AJ$2=EOMONTH($D220,MatCF),$F220-SUM($H100:AJ100),0)</f>
        <v>0</v>
      </c>
      <c r="AK220" s="206">
        <f>IF(AK$2=EOMONTH($D220,MatCF),$F220-SUM($H100:AK100),0)</f>
        <v>0</v>
      </c>
      <c r="AL220" s="206">
        <f>IF(AL$2=EOMONTH($D220,MatCF),$F220-SUM($H100:AL100),0)</f>
        <v>0</v>
      </c>
      <c r="AM220" s="206">
        <f>IF(AM$2=EOMONTH($D220,MatCF),$F220-SUM($H100:AM100),0)</f>
        <v>0</v>
      </c>
      <c r="AN220" s="206">
        <f>IF(AN$2=EOMONTH($D220,MatCF),$F220-SUM($H100:AN100),0)</f>
        <v>0</v>
      </c>
      <c r="AO220" s="206">
        <f>IF(AO$2=EOMONTH($D220,MatCF),$F220-SUM($H100:AO100),0)</f>
        <v>0</v>
      </c>
      <c r="AP220" s="206">
        <f>IF(AP$2=EOMONTH($D220,MatCF),$F220-SUM($H100:AP100),0)</f>
        <v>0</v>
      </c>
      <c r="AQ220" s="206">
        <f>IF(AQ$2=EOMONTH($D220,MatCF),$F220-SUM($H100:AQ100),0)</f>
        <v>0</v>
      </c>
      <c r="AR220" s="206">
        <f>IF(AR$2=EOMONTH($D220,MatCF),$F220-SUM($H100:AR100),0)</f>
        <v>0</v>
      </c>
      <c r="AS220" s="206">
        <f>IF(AS$2=EOMONTH($D220,MatCF),$F220-SUM($H100:AS100),0)</f>
        <v>0</v>
      </c>
      <c r="AT220" s="206">
        <f>IF(AT$2=EOMONTH($D220,MatCF),$F220-SUM($H100:AT100),0)</f>
        <v>0</v>
      </c>
      <c r="AU220" s="206">
        <f>IF(AU$2=EOMONTH($D220,MatCF),$F220-SUM($H100:AU100),0)</f>
        <v>0</v>
      </c>
      <c r="AV220" s="206">
        <f>IF(AV$2=EOMONTH($D220,MatCF),$F220-SUM($H100:AV100),0)</f>
        <v>0</v>
      </c>
      <c r="AW220" s="206">
        <f>IF(AW$2=EOMONTH($D220,MatCF),$F220-SUM($H100:AW100),0)</f>
        <v>0</v>
      </c>
      <c r="AX220" s="206">
        <f>IF(AX$2=EOMONTH($D220,MatCF),$F220-SUM($H100:AX100),0)</f>
        <v>0</v>
      </c>
      <c r="AY220" s="206">
        <f>IF(AY$2=EOMONTH($D220,MatCF),$F220-SUM($H100:AY100),0)</f>
        <v>0</v>
      </c>
      <c r="AZ220" s="206">
        <f>IF(AZ$2=EOMONTH($D220,MatCF),$F220-SUM($H100:AZ100),0)</f>
        <v>0</v>
      </c>
      <c r="BA220" s="206">
        <f>IF(BA$2=EOMONTH($D220,MatCF),$F220-SUM($H100:BA100),0)</f>
        <v>0</v>
      </c>
      <c r="BB220" s="206">
        <f>IF(BB$2=EOMONTH($D220,MatCF),$F220-SUM($H100:BB100),0)</f>
        <v>0</v>
      </c>
      <c r="BC220" s="206">
        <f>IF(BC$2=EOMONTH($D220,MatCF),$F220-SUM($H100:BC100),0)</f>
        <v>0</v>
      </c>
      <c r="BD220" s="206">
        <f>IF(BD$2=EOMONTH($D220,MatCF),$F220-SUM($H100:BD100),0)</f>
        <v>0</v>
      </c>
      <c r="BE220" s="206">
        <f>IF(BE$2=EOMONTH($D220,MatCF),$F220-SUM($H100:BE100),0)</f>
        <v>0</v>
      </c>
      <c r="BF220" s="206">
        <f>IF(BF$2=EOMONTH($D220,MatCF),$F220-SUM($H100:BF100),0)</f>
        <v>0</v>
      </c>
      <c r="BG220" s="206">
        <f>IF(BG$2=EOMONTH($D220,MatCF),$F220-SUM($H100:BG100),0)</f>
        <v>0</v>
      </c>
      <c r="BH220" s="206">
        <f>IF(BH$2=EOMONTH($D220,MatCF),$F220-SUM($H100:BH100),0)</f>
        <v>0</v>
      </c>
      <c r="BI220" s="206">
        <f>IF(BI$2=EOMONTH($D220,MatCF),$F220-SUM($H100:BI100),0)</f>
        <v>0</v>
      </c>
      <c r="BJ220" s="206">
        <f>IF(BJ$2=EOMONTH($D220,MatCF),$F220-SUM($H100:BJ100),0)</f>
        <v>0</v>
      </c>
      <c r="BK220" s="206">
        <f>IF(BK$2=EOMONTH($D220,MatCF),$F220-SUM($H100:BK100),0)</f>
        <v>0</v>
      </c>
      <c r="BL220" s="206">
        <f>IF(BL$2=EOMONTH($D220,MatCF),$F220-SUM($H100:BL100),0)</f>
        <v>0</v>
      </c>
      <c r="BM220" s="206">
        <f>IF(BM$2=EOMONTH($D220,MatCF),$F220-SUM($H100:BM100),0)</f>
        <v>0</v>
      </c>
      <c r="BN220" s="206">
        <f>IF(BN$2=EOMONTH($D220,MatCF),$F220-SUM($H100:BN100),0)</f>
        <v>0</v>
      </c>
      <c r="BO220" s="206">
        <f>IF(BO$2=EOMONTH($D220,MatCF),$F220-SUM($H100:BO100),0)</f>
        <v>0</v>
      </c>
      <c r="BP220" s="206">
        <f>IF(BP$2=EOMONTH($D220,MatCF),$F220-SUM($H100:BP100),0)</f>
        <v>0</v>
      </c>
      <c r="BQ220" s="206">
        <f>IF(BQ$2=EOMONTH($D220,MatCF),$F220-SUM($H100:BQ100),0)</f>
        <v>0</v>
      </c>
      <c r="BR220" s="206">
        <f>IF(BR$2=EOMONTH($D220,MatCF),$F220-SUM($H100:BR100),0)</f>
        <v>0</v>
      </c>
      <c r="BS220" s="206">
        <f>IF(BS$2=EOMONTH($D220,MatCF),$F220-SUM($H100:BS100),0)</f>
        <v>0</v>
      </c>
      <c r="BT220" s="206">
        <f>IF(BT$2=EOMONTH($D220,MatCF),$F220-SUM($H100:BT100),0)</f>
        <v>0</v>
      </c>
      <c r="BU220" s="206">
        <f>IF(BU$2=EOMONTH($D220,MatCF),$F220-SUM($H100:BU100),0)</f>
        <v>0</v>
      </c>
      <c r="BV220" s="206">
        <f>IF(BV$2=EOMONTH($D220,MatCF),$F220-SUM($H100:BV100),0)</f>
        <v>0</v>
      </c>
      <c r="BW220" s="206">
        <f ca="1">IF(BW$2=EOMONTH($D220,MatCF),$F220-SUM($H100:BW100),0)</f>
        <v>0</v>
      </c>
      <c r="BX220" s="206">
        <f>IF(BX$2=EOMONTH($D220,MatCF),$F220-SUM($H100:BX100),0)</f>
        <v>0</v>
      </c>
      <c r="BY220" s="206">
        <f>IF(BY$2=EOMONTH($D220,MatCF),$F220-SUM($H100:BY100),0)</f>
        <v>0</v>
      </c>
      <c r="BZ220" s="206">
        <f>IF(BZ$2=EOMONTH($D220,MatCF),$F220-SUM($H100:BZ100),0)</f>
        <v>0</v>
      </c>
      <c r="CA220" s="206">
        <f>IF(CA$2=EOMONTH($D220,MatCF),$F220-SUM($H100:CA100),0)</f>
        <v>0</v>
      </c>
      <c r="CB220" s="206">
        <f>IF(CB$2=EOMONTH($D220,MatCF),$F220-SUM($H100:CB100),0)</f>
        <v>0</v>
      </c>
      <c r="CC220" s="206">
        <f>IF(CC$2=EOMONTH($D220,MatCF),$F220-SUM($H100:CC100),0)</f>
        <v>0</v>
      </c>
      <c r="CD220" s="206">
        <f>IF(CD$2=EOMONTH($D220,MatCF),$F220-SUM($H100:CD100),0)</f>
        <v>0</v>
      </c>
      <c r="CE220" s="206">
        <f>IF(CE$2=EOMONTH($D220,MatCF),$F220-SUM($H100:CE100),0)</f>
        <v>0</v>
      </c>
      <c r="CF220" s="206">
        <f>IF(CF$2=EOMONTH($D220,MatCF),$F220-SUM($H100:CF100),0)</f>
        <v>0</v>
      </c>
      <c r="CG220" s="206">
        <f>IF(CG$2=EOMONTH($D220,MatCF),$F220-SUM($H100:CG100),0)</f>
        <v>0</v>
      </c>
      <c r="CH220" s="206">
        <f>IF(CH$2=EOMONTH($D220,MatCF),$F220-SUM($H100:CH100),0)</f>
        <v>0</v>
      </c>
      <c r="CI220" s="206">
        <f>IF(CI$2=EOMONTH($D220,MatCF),$F220-SUM($H100:CI100),0)</f>
        <v>0</v>
      </c>
      <c r="CJ220" s="206">
        <f>IF(CJ$2=EOMONTH($D220,MatCF),$F220-SUM($H100:CJ100),0)</f>
        <v>0</v>
      </c>
      <c r="CK220" s="206">
        <f>IF(CK$2=EOMONTH($D220,MatCF),$F220-SUM($H100:CK100),0)</f>
        <v>0</v>
      </c>
      <c r="CL220" s="206">
        <f>IF(CL$2=EOMONTH($D220,MatCF),$F220-SUM($H100:CL100),0)</f>
        <v>0</v>
      </c>
      <c r="CM220" s="206">
        <f>IF(CM$2=EOMONTH($D220,MatCF),$F220-SUM($H100:CM100),0)</f>
        <v>0</v>
      </c>
      <c r="CN220" s="206">
        <f>IF(CN$2=EOMONTH($D220,MatCF),$F220-SUM($H100:CN100),0)</f>
        <v>0</v>
      </c>
      <c r="CO220" s="206">
        <f>IF(CO$2=EOMONTH($D220,MatCF),$F220-SUM($H100:CO100),0)</f>
        <v>0</v>
      </c>
      <c r="CP220" s="206">
        <f>IF(CP$2=EOMONTH($D220,MatCF),$F220-SUM($H100:CP100),0)</f>
        <v>0</v>
      </c>
      <c r="CQ220" s="206">
        <f>IF(CQ$2=EOMONTH($D220,MatCF),$F220-SUM($H100:CQ100),0)</f>
        <v>0</v>
      </c>
      <c r="CR220" s="206">
        <f>IF(CR$2=EOMONTH($D220,MatCF),$F220-SUM($H100:CR100),0)</f>
        <v>0</v>
      </c>
      <c r="CS220" s="206">
        <f>IF(CS$2=EOMONTH($D220,MatCF),$F220-SUM($H100:CS100),0)</f>
        <v>0</v>
      </c>
      <c r="CT220" s="206">
        <f>IF(CT$2=EOMONTH($D220,MatCF),$F220-SUM($H100:CT100),0)</f>
        <v>0</v>
      </c>
      <c r="CU220" s="206">
        <f>IF(CU$2=EOMONTH($D220,MatCF),$F220-SUM($H100:CU100),0)</f>
        <v>0</v>
      </c>
      <c r="CV220" s="206">
        <f>IF(CV$2=EOMONTH($D220,MatCF),$F220-SUM($H100:CV100),0)</f>
        <v>0</v>
      </c>
      <c r="CW220" s="206">
        <f>IF(CW$2=EOMONTH($D220,MatCF),$F220-SUM($H100:CW100),0)</f>
        <v>0</v>
      </c>
      <c r="CX220" s="206">
        <f>IF(CX$2=EOMONTH($D220,MatCF),$F220-SUM($H100:CX100),0)</f>
        <v>0</v>
      </c>
      <c r="CY220" s="206">
        <f>IF(CY$2=EOMONTH($D220,MatCF),$F220-SUM($H100:CY100),0)</f>
        <v>0</v>
      </c>
      <c r="CZ220" s="206">
        <f>IF(CZ$2=EOMONTH($D220,MatCF),$F220-SUM($H100:CZ100),0)</f>
        <v>0</v>
      </c>
      <c r="DA220" s="206">
        <f>IF(DA$2=EOMONTH($D220,MatCF),$F220-SUM($H100:DA100),0)</f>
        <v>0</v>
      </c>
      <c r="DB220" s="206">
        <f>IF(DB$2=EOMONTH($D220,MatCF),$F220-SUM($H100:DB100),0)</f>
        <v>0</v>
      </c>
      <c r="DC220" s="206">
        <f>IF(DC$2=EOMONTH($D220,MatCF),$F220-SUM($H100:DC100),0)</f>
        <v>0</v>
      </c>
      <c r="DD220" s="206">
        <f>IF(DD$2=EOMONTH($D220,MatCF),$F220-SUM($H100:DD100),0)</f>
        <v>0</v>
      </c>
      <c r="DE220" s="206">
        <f>IF(DE$2=EOMONTH($D220,MatCF),$F220-SUM($H100:DE100),0)</f>
        <v>0</v>
      </c>
      <c r="DF220" s="206">
        <f>IF(DF$2=EOMONTH($D220,MatCF),$F220-SUM($H100:DF100),0)</f>
        <v>0</v>
      </c>
      <c r="DG220" s="206">
        <f>IF(DG$2=EOMONTH($D220,MatCF),$F220-SUM($H100:DG100),0)</f>
        <v>0</v>
      </c>
      <c r="DH220" s="206">
        <f>IF(DH$2=EOMONTH($D220,MatCF),$F220-SUM($H100:DH100),0)</f>
        <v>0</v>
      </c>
      <c r="DI220" s="206">
        <f>IF(DI$2=EOMONTH($D220,MatCF),$F220-SUM($H100:DI100),0)</f>
        <v>0</v>
      </c>
      <c r="DJ220" s="206">
        <f>IF(DJ$2=EOMONTH($D220,MatCF),$F220-SUM($H100:DJ100),0)</f>
        <v>0</v>
      </c>
      <c r="DK220" s="206">
        <f>IF(DK$2=EOMONTH($D220,MatCF),$F220-SUM($H100:DK100),0)</f>
        <v>0</v>
      </c>
      <c r="DL220" s="206">
        <f>IF(DL$2=EOMONTH($D220,MatCF),$F220-SUM($H100:DL100),0)</f>
        <v>0</v>
      </c>
      <c r="DM220" s="206">
        <f>IF(DM$2=EOMONTH($D220,MatCF),$F220-SUM($H100:DM100),0)</f>
        <v>0</v>
      </c>
      <c r="DN220" s="206">
        <f>IF(DN$2=EOMONTH($D220,MatCF),$F220-SUM($H100:DN100),0)</f>
        <v>0</v>
      </c>
      <c r="DO220" s="206">
        <f>IF(DO$2=EOMONTH($D220,MatCF),$F220-SUM($H100:DO100),0)</f>
        <v>0</v>
      </c>
      <c r="DP220" s="206">
        <f>IF(DP$2=EOMONTH($D220,MatCF),$F220-SUM($H100:DP100),0)</f>
        <v>0</v>
      </c>
      <c r="DQ220" s="206">
        <f>IF(DQ$2=EOMONTH($D220,MatCF),$F220-SUM($H100:DQ100),0)</f>
        <v>0</v>
      </c>
      <c r="DR220" s="206">
        <f>IF(DR$2=EOMONTH($D220,MatCF),$F220-SUM($H100:DR100),0)</f>
        <v>0</v>
      </c>
      <c r="DS220" s="206">
        <f>IF(DS$2=EOMONTH($D220,MatCF),$F220-SUM($H100:DS100),0)</f>
        <v>0</v>
      </c>
    </row>
    <row r="221" spans="1:123" ht="12.5" x14ac:dyDescent="0.25">
      <c r="A221" s="205">
        <f t="shared" si="687"/>
        <v>9</v>
      </c>
      <c r="B221" s="228"/>
      <c r="C221" s="206"/>
      <c r="D221" s="226">
        <v>44742</v>
      </c>
      <c r="E221" s="205"/>
      <c r="F221" s="206">
        <f ca="1"/>
        <v>0</v>
      </c>
      <c r="G221" s="206"/>
      <c r="H221" s="206">
        <f>IF(H$2=EOMONTH($D221,MatCF),$F221-SUM(H101:$H101),0)</f>
        <v>0</v>
      </c>
      <c r="I221" s="206">
        <f>IF(I$2=EOMONTH($D221,MatCF),$F221-SUM($H101:I101),0)</f>
        <v>0</v>
      </c>
      <c r="J221" s="206">
        <f>IF(J$2=EOMONTH($D221,MatCF),$F221-SUM($H101:J101),0)</f>
        <v>0</v>
      </c>
      <c r="K221" s="206">
        <f>IF(K$2=EOMONTH($D221,MatCF),$F221-SUM($H101:K101),0)</f>
        <v>0</v>
      </c>
      <c r="L221" s="206">
        <f>IF(L$2=EOMONTH($D221,MatCF),$F221-SUM($H101:L101),0)</f>
        <v>0</v>
      </c>
      <c r="M221" s="206">
        <f>IF(M$2=EOMONTH($D221,MatCF),$F221-SUM($H101:M101),0)</f>
        <v>0</v>
      </c>
      <c r="N221" s="206">
        <f>IF(N$2=EOMONTH($D221,MatCF),$F221-SUM($H101:N101),0)</f>
        <v>0</v>
      </c>
      <c r="O221" s="206">
        <f>IF(O$2=EOMONTH($D221,MatCF),$F221-SUM($H101:O101),0)</f>
        <v>0</v>
      </c>
      <c r="P221" s="206">
        <f>IF(P$2=EOMONTH($D221,MatCF),$F221-SUM($H101:P101),0)</f>
        <v>0</v>
      </c>
      <c r="Q221" s="206">
        <f>IF(Q$2=EOMONTH($D221,MatCF),$F221-SUM($H101:Q101),0)</f>
        <v>0</v>
      </c>
      <c r="R221" s="206">
        <f>IF(R$2=EOMONTH($D221,MatCF),$F221-SUM($H101:R101),0)</f>
        <v>0</v>
      </c>
      <c r="S221" s="206">
        <f>IF(S$2=EOMONTH($D221,MatCF),$F221-SUM($H101:S101),0)</f>
        <v>0</v>
      </c>
      <c r="T221" s="206">
        <f>IF(T$2=EOMONTH($D221,MatCF),$F221-SUM($H101:T101),0)</f>
        <v>0</v>
      </c>
      <c r="U221" s="206">
        <f>IF(U$2=EOMONTH($D221,MatCF),$F221-SUM($H101:U101),0)</f>
        <v>0</v>
      </c>
      <c r="V221" s="206">
        <f>IF(V$2=EOMONTH($D221,MatCF),$F221-SUM($H101:V101),0)</f>
        <v>0</v>
      </c>
      <c r="W221" s="206">
        <f>IF(W$2=EOMONTH($D221,MatCF),$F221-SUM($H101:W101),0)</f>
        <v>0</v>
      </c>
      <c r="X221" s="206">
        <f>IF(X$2=EOMONTH($D221,MatCF),$F221-SUM($H101:X101),0)</f>
        <v>0</v>
      </c>
      <c r="Y221" s="206">
        <f>IF(Y$2=EOMONTH($D221,MatCF),$F221-SUM($H101:Y101),0)</f>
        <v>0</v>
      </c>
      <c r="Z221" s="206">
        <f>IF(Z$2=EOMONTH($D221,MatCF),$F221-SUM($H101:Z101),0)</f>
        <v>0</v>
      </c>
      <c r="AA221" s="206">
        <f>IF(AA$2=EOMONTH($D221,MatCF),$F221-SUM($H101:AA101),0)</f>
        <v>0</v>
      </c>
      <c r="AB221" s="206">
        <f>IF(AB$2=EOMONTH($D221,MatCF),$F221-SUM($H101:AB101),0)</f>
        <v>0</v>
      </c>
      <c r="AC221" s="206">
        <f>IF(AC$2=EOMONTH($D221,MatCF),$F221-SUM($H101:AC101),0)</f>
        <v>0</v>
      </c>
      <c r="AD221" s="206">
        <f>IF(AD$2=EOMONTH($D221,MatCF),$F221-SUM($H101:AD101),0)</f>
        <v>0</v>
      </c>
      <c r="AE221" s="206">
        <f>IF(AE$2=EOMONTH($D221,MatCF),$F221-SUM($H101:AE101),0)</f>
        <v>0</v>
      </c>
      <c r="AF221" s="206">
        <f>IF(AF$2=EOMONTH($D221,MatCF),$F221-SUM($H101:AF101),0)</f>
        <v>0</v>
      </c>
      <c r="AG221" s="206">
        <f>IF(AG$2=EOMONTH($D221,MatCF),$F221-SUM($H101:AG101),0)</f>
        <v>0</v>
      </c>
      <c r="AH221" s="206">
        <f>IF(AH$2=EOMONTH($D221,MatCF),$F221-SUM($H101:AH101),0)</f>
        <v>0</v>
      </c>
      <c r="AI221" s="206">
        <f>IF(AI$2=EOMONTH($D221,MatCF),$F221-SUM($H101:AI101),0)</f>
        <v>0</v>
      </c>
      <c r="AJ221" s="206">
        <f>IF(AJ$2=EOMONTH($D221,MatCF),$F221-SUM($H101:AJ101),0)</f>
        <v>0</v>
      </c>
      <c r="AK221" s="206">
        <f>IF(AK$2=EOMONTH($D221,MatCF),$F221-SUM($H101:AK101),0)</f>
        <v>0</v>
      </c>
      <c r="AL221" s="206">
        <f>IF(AL$2=EOMONTH($D221,MatCF),$F221-SUM($H101:AL101),0)</f>
        <v>0</v>
      </c>
      <c r="AM221" s="206">
        <f>IF(AM$2=EOMONTH($D221,MatCF),$F221-SUM($H101:AM101),0)</f>
        <v>0</v>
      </c>
      <c r="AN221" s="206">
        <f>IF(AN$2=EOMONTH($D221,MatCF),$F221-SUM($H101:AN101),0)</f>
        <v>0</v>
      </c>
      <c r="AO221" s="206">
        <f>IF(AO$2=EOMONTH($D221,MatCF),$F221-SUM($H101:AO101),0)</f>
        <v>0</v>
      </c>
      <c r="AP221" s="206">
        <f>IF(AP$2=EOMONTH($D221,MatCF),$F221-SUM($H101:AP101),0)</f>
        <v>0</v>
      </c>
      <c r="AQ221" s="206">
        <f>IF(AQ$2=EOMONTH($D221,MatCF),$F221-SUM($H101:AQ101),0)</f>
        <v>0</v>
      </c>
      <c r="AR221" s="206">
        <f>IF(AR$2=EOMONTH($D221,MatCF),$F221-SUM($H101:AR101),0)</f>
        <v>0</v>
      </c>
      <c r="AS221" s="206">
        <f>IF(AS$2=EOMONTH($D221,MatCF),$F221-SUM($H101:AS101),0)</f>
        <v>0</v>
      </c>
      <c r="AT221" s="206">
        <f>IF(AT$2=EOMONTH($D221,MatCF),$F221-SUM($H101:AT101),0)</f>
        <v>0</v>
      </c>
      <c r="AU221" s="206">
        <f>IF(AU$2=EOMONTH($D221,MatCF),$F221-SUM($H101:AU101),0)</f>
        <v>0</v>
      </c>
      <c r="AV221" s="206">
        <f>IF(AV$2=EOMONTH($D221,MatCF),$F221-SUM($H101:AV101),0)</f>
        <v>0</v>
      </c>
      <c r="AW221" s="206">
        <f>IF(AW$2=EOMONTH($D221,MatCF),$F221-SUM($H101:AW101),0)</f>
        <v>0</v>
      </c>
      <c r="AX221" s="206">
        <f>IF(AX$2=EOMONTH($D221,MatCF),$F221-SUM($H101:AX101),0)</f>
        <v>0</v>
      </c>
      <c r="AY221" s="206">
        <f>IF(AY$2=EOMONTH($D221,MatCF),$F221-SUM($H101:AY101),0)</f>
        <v>0</v>
      </c>
      <c r="AZ221" s="206">
        <f>IF(AZ$2=EOMONTH($D221,MatCF),$F221-SUM($H101:AZ101),0)</f>
        <v>0</v>
      </c>
      <c r="BA221" s="206">
        <f>IF(BA$2=EOMONTH($D221,MatCF),$F221-SUM($H101:BA101),0)</f>
        <v>0</v>
      </c>
      <c r="BB221" s="206">
        <f>IF(BB$2=EOMONTH($D221,MatCF),$F221-SUM($H101:BB101),0)</f>
        <v>0</v>
      </c>
      <c r="BC221" s="206">
        <f>IF(BC$2=EOMONTH($D221,MatCF),$F221-SUM($H101:BC101),0)</f>
        <v>0</v>
      </c>
      <c r="BD221" s="206">
        <f>IF(BD$2=EOMONTH($D221,MatCF),$F221-SUM($H101:BD101),0)</f>
        <v>0</v>
      </c>
      <c r="BE221" s="206">
        <f>IF(BE$2=EOMONTH($D221,MatCF),$F221-SUM($H101:BE101),0)</f>
        <v>0</v>
      </c>
      <c r="BF221" s="206">
        <f>IF(BF$2=EOMONTH($D221,MatCF),$F221-SUM($H101:BF101),0)</f>
        <v>0</v>
      </c>
      <c r="BG221" s="206">
        <f>IF(BG$2=EOMONTH($D221,MatCF),$F221-SUM($H101:BG101),0)</f>
        <v>0</v>
      </c>
      <c r="BH221" s="206">
        <f>IF(BH$2=EOMONTH($D221,MatCF),$F221-SUM($H101:BH101),0)</f>
        <v>0</v>
      </c>
      <c r="BI221" s="206">
        <f>IF(BI$2=EOMONTH($D221,MatCF),$F221-SUM($H101:BI101),0)</f>
        <v>0</v>
      </c>
      <c r="BJ221" s="206">
        <f>IF(BJ$2=EOMONTH($D221,MatCF),$F221-SUM($H101:BJ101),0)</f>
        <v>0</v>
      </c>
      <c r="BK221" s="206">
        <f>IF(BK$2=EOMONTH($D221,MatCF),$F221-SUM($H101:BK101),0)</f>
        <v>0</v>
      </c>
      <c r="BL221" s="206">
        <f>IF(BL$2=EOMONTH($D221,MatCF),$F221-SUM($H101:BL101),0)</f>
        <v>0</v>
      </c>
      <c r="BM221" s="206">
        <f>IF(BM$2=EOMONTH($D221,MatCF),$F221-SUM($H101:BM101),0)</f>
        <v>0</v>
      </c>
      <c r="BN221" s="206">
        <f>IF(BN$2=EOMONTH($D221,MatCF),$F221-SUM($H101:BN101),0)</f>
        <v>0</v>
      </c>
      <c r="BO221" s="206">
        <f>IF(BO$2=EOMONTH($D221,MatCF),$F221-SUM($H101:BO101),0)</f>
        <v>0</v>
      </c>
      <c r="BP221" s="206">
        <f>IF(BP$2=EOMONTH($D221,MatCF),$F221-SUM($H101:BP101),0)</f>
        <v>0</v>
      </c>
      <c r="BQ221" s="206">
        <f>IF(BQ$2=EOMONTH($D221,MatCF),$F221-SUM($H101:BQ101),0)</f>
        <v>0</v>
      </c>
      <c r="BR221" s="206">
        <f>IF(BR$2=EOMONTH($D221,MatCF),$F221-SUM($H101:BR101),0)</f>
        <v>0</v>
      </c>
      <c r="BS221" s="206">
        <f>IF(BS$2=EOMONTH($D221,MatCF),$F221-SUM($H101:BS101),0)</f>
        <v>0</v>
      </c>
      <c r="BT221" s="206">
        <f>IF(BT$2=EOMONTH($D221,MatCF),$F221-SUM($H101:BT101),0)</f>
        <v>0</v>
      </c>
      <c r="BU221" s="206">
        <f>IF(BU$2=EOMONTH($D221,MatCF),$F221-SUM($H101:BU101),0)</f>
        <v>0</v>
      </c>
      <c r="BV221" s="206">
        <f>IF(BV$2=EOMONTH($D221,MatCF),$F221-SUM($H101:BV101),0)</f>
        <v>0</v>
      </c>
      <c r="BW221" s="206">
        <f>IF(BW$2=EOMONTH($D221,MatCF),$F221-SUM($H101:BW101),0)</f>
        <v>0</v>
      </c>
      <c r="BX221" s="206">
        <f ca="1">IF(BX$2=EOMONTH($D221,MatCF),$F221-SUM($H101:BX101),0)</f>
        <v>0</v>
      </c>
      <c r="BY221" s="206">
        <f>IF(BY$2=EOMONTH($D221,MatCF),$F221-SUM($H101:BY101),0)</f>
        <v>0</v>
      </c>
      <c r="BZ221" s="206">
        <f>IF(BZ$2=EOMONTH($D221,MatCF),$F221-SUM($H101:BZ101),0)</f>
        <v>0</v>
      </c>
      <c r="CA221" s="206">
        <f>IF(CA$2=EOMONTH($D221,MatCF),$F221-SUM($H101:CA101),0)</f>
        <v>0</v>
      </c>
      <c r="CB221" s="206">
        <f>IF(CB$2=EOMONTH($D221,MatCF),$F221-SUM($H101:CB101),0)</f>
        <v>0</v>
      </c>
      <c r="CC221" s="206">
        <f>IF(CC$2=EOMONTH($D221,MatCF),$F221-SUM($H101:CC101),0)</f>
        <v>0</v>
      </c>
      <c r="CD221" s="206">
        <f>IF(CD$2=EOMONTH($D221,MatCF),$F221-SUM($H101:CD101),0)</f>
        <v>0</v>
      </c>
      <c r="CE221" s="206">
        <f>IF(CE$2=EOMONTH($D221,MatCF),$F221-SUM($H101:CE101),0)</f>
        <v>0</v>
      </c>
      <c r="CF221" s="206">
        <f>IF(CF$2=EOMONTH($D221,MatCF),$F221-SUM($H101:CF101),0)</f>
        <v>0</v>
      </c>
      <c r="CG221" s="206">
        <f>IF(CG$2=EOMONTH($D221,MatCF),$F221-SUM($H101:CG101),0)</f>
        <v>0</v>
      </c>
      <c r="CH221" s="206">
        <f>IF(CH$2=EOMONTH($D221,MatCF),$F221-SUM($H101:CH101),0)</f>
        <v>0</v>
      </c>
      <c r="CI221" s="206">
        <f>IF(CI$2=EOMONTH($D221,MatCF),$F221-SUM($H101:CI101),0)</f>
        <v>0</v>
      </c>
      <c r="CJ221" s="206">
        <f>IF(CJ$2=EOMONTH($D221,MatCF),$F221-SUM($H101:CJ101),0)</f>
        <v>0</v>
      </c>
      <c r="CK221" s="206">
        <f>IF(CK$2=EOMONTH($D221,MatCF),$F221-SUM($H101:CK101),0)</f>
        <v>0</v>
      </c>
      <c r="CL221" s="206">
        <f>IF(CL$2=EOMONTH($D221,MatCF),$F221-SUM($H101:CL101),0)</f>
        <v>0</v>
      </c>
      <c r="CM221" s="206">
        <f>IF(CM$2=EOMONTH($D221,MatCF),$F221-SUM($H101:CM101),0)</f>
        <v>0</v>
      </c>
      <c r="CN221" s="206">
        <f>IF(CN$2=EOMONTH($D221,MatCF),$F221-SUM($H101:CN101),0)</f>
        <v>0</v>
      </c>
      <c r="CO221" s="206">
        <f>IF(CO$2=EOMONTH($D221,MatCF),$F221-SUM($H101:CO101),0)</f>
        <v>0</v>
      </c>
      <c r="CP221" s="206">
        <f>IF(CP$2=EOMONTH($D221,MatCF),$F221-SUM($H101:CP101),0)</f>
        <v>0</v>
      </c>
      <c r="CQ221" s="206">
        <f>IF(CQ$2=EOMONTH($D221,MatCF),$F221-SUM($H101:CQ101),0)</f>
        <v>0</v>
      </c>
      <c r="CR221" s="206">
        <f>IF(CR$2=EOMONTH($D221,MatCF),$F221-SUM($H101:CR101),0)</f>
        <v>0</v>
      </c>
      <c r="CS221" s="206">
        <f>IF(CS$2=EOMONTH($D221,MatCF),$F221-SUM($H101:CS101),0)</f>
        <v>0</v>
      </c>
      <c r="CT221" s="206">
        <f>IF(CT$2=EOMONTH($D221,MatCF),$F221-SUM($H101:CT101),0)</f>
        <v>0</v>
      </c>
      <c r="CU221" s="206">
        <f>IF(CU$2=EOMONTH($D221,MatCF),$F221-SUM($H101:CU101),0)</f>
        <v>0</v>
      </c>
      <c r="CV221" s="206">
        <f>IF(CV$2=EOMONTH($D221,MatCF),$F221-SUM($H101:CV101),0)</f>
        <v>0</v>
      </c>
      <c r="CW221" s="206">
        <f>IF(CW$2=EOMONTH($D221,MatCF),$F221-SUM($H101:CW101),0)</f>
        <v>0</v>
      </c>
      <c r="CX221" s="206">
        <f>IF(CX$2=EOMONTH($D221,MatCF),$F221-SUM($H101:CX101),0)</f>
        <v>0</v>
      </c>
      <c r="CY221" s="206">
        <f>IF(CY$2=EOMONTH($D221,MatCF),$F221-SUM($H101:CY101),0)</f>
        <v>0</v>
      </c>
      <c r="CZ221" s="206">
        <f>IF(CZ$2=EOMONTH($D221,MatCF),$F221-SUM($H101:CZ101),0)</f>
        <v>0</v>
      </c>
      <c r="DA221" s="206">
        <f>IF(DA$2=EOMONTH($D221,MatCF),$F221-SUM($H101:DA101),0)</f>
        <v>0</v>
      </c>
      <c r="DB221" s="206">
        <f>IF(DB$2=EOMONTH($D221,MatCF),$F221-SUM($H101:DB101),0)</f>
        <v>0</v>
      </c>
      <c r="DC221" s="206">
        <f>IF(DC$2=EOMONTH($D221,MatCF),$F221-SUM($H101:DC101),0)</f>
        <v>0</v>
      </c>
      <c r="DD221" s="206">
        <f>IF(DD$2=EOMONTH($D221,MatCF),$F221-SUM($H101:DD101),0)</f>
        <v>0</v>
      </c>
      <c r="DE221" s="206">
        <f>IF(DE$2=EOMONTH($D221,MatCF),$F221-SUM($H101:DE101),0)</f>
        <v>0</v>
      </c>
      <c r="DF221" s="206">
        <f>IF(DF$2=EOMONTH($D221,MatCF),$F221-SUM($H101:DF101),0)</f>
        <v>0</v>
      </c>
      <c r="DG221" s="206">
        <f>IF(DG$2=EOMONTH($D221,MatCF),$F221-SUM($H101:DG101),0)</f>
        <v>0</v>
      </c>
      <c r="DH221" s="206">
        <f>IF(DH$2=EOMONTH($D221,MatCF),$F221-SUM($H101:DH101),0)</f>
        <v>0</v>
      </c>
      <c r="DI221" s="206">
        <f>IF(DI$2=EOMONTH($D221,MatCF),$F221-SUM($H101:DI101),0)</f>
        <v>0</v>
      </c>
      <c r="DJ221" s="206">
        <f>IF(DJ$2=EOMONTH($D221,MatCF),$F221-SUM($H101:DJ101),0)</f>
        <v>0</v>
      </c>
      <c r="DK221" s="206">
        <f>IF(DK$2=EOMONTH($D221,MatCF),$F221-SUM($H101:DK101),0)</f>
        <v>0</v>
      </c>
      <c r="DL221" s="206">
        <f>IF(DL$2=EOMONTH($D221,MatCF),$F221-SUM($H101:DL101),0)</f>
        <v>0</v>
      </c>
      <c r="DM221" s="206">
        <f>IF(DM$2=EOMONTH($D221,MatCF),$F221-SUM($H101:DM101),0)</f>
        <v>0</v>
      </c>
      <c r="DN221" s="206">
        <f>IF(DN$2=EOMONTH($D221,MatCF),$F221-SUM($H101:DN101),0)</f>
        <v>0</v>
      </c>
      <c r="DO221" s="206">
        <f>IF(DO$2=EOMONTH($D221,MatCF),$F221-SUM($H101:DO101),0)</f>
        <v>0</v>
      </c>
      <c r="DP221" s="206">
        <f>IF(DP$2=EOMONTH($D221,MatCF),$F221-SUM($H101:DP101),0)</f>
        <v>0</v>
      </c>
      <c r="DQ221" s="206">
        <f>IF(DQ$2=EOMONTH($D221,MatCF),$F221-SUM($H101:DQ101),0)</f>
        <v>0</v>
      </c>
      <c r="DR221" s="206">
        <f>IF(DR$2=EOMONTH($D221,MatCF),$F221-SUM($H101:DR101),0)</f>
        <v>0</v>
      </c>
      <c r="DS221" s="206">
        <f>IF(DS$2=EOMONTH($D221,MatCF),$F221-SUM($H101:DS101),0)</f>
        <v>0</v>
      </c>
    </row>
    <row r="222" spans="1:123" ht="12.5" x14ac:dyDescent="0.25">
      <c r="A222" s="205">
        <f t="shared" si="687"/>
        <v>10</v>
      </c>
      <c r="B222" s="228"/>
      <c r="C222" s="206"/>
      <c r="D222" s="226">
        <v>44834</v>
      </c>
      <c r="E222" s="205"/>
      <c r="F222" s="206">
        <f ca="1"/>
        <v>0</v>
      </c>
      <c r="G222" s="206"/>
      <c r="H222" s="206">
        <f>IF(H$2=EOMONTH($D222,MatCF),$F222-SUM(H102:$H102),0)</f>
        <v>0</v>
      </c>
      <c r="I222" s="206">
        <f>IF(I$2=EOMONTH($D222,MatCF),$F222-SUM($H102:I102),0)</f>
        <v>0</v>
      </c>
      <c r="J222" s="206">
        <f>IF(J$2=EOMONTH($D222,MatCF),$F222-SUM($H102:J102),0)</f>
        <v>0</v>
      </c>
      <c r="K222" s="206">
        <f>IF(K$2=EOMONTH($D222,MatCF),$F222-SUM($H102:K102),0)</f>
        <v>0</v>
      </c>
      <c r="L222" s="206">
        <f>IF(L$2=EOMONTH($D222,MatCF),$F222-SUM($H102:L102),0)</f>
        <v>0</v>
      </c>
      <c r="M222" s="206">
        <f>IF(M$2=EOMONTH($D222,MatCF),$F222-SUM($H102:M102),0)</f>
        <v>0</v>
      </c>
      <c r="N222" s="206">
        <f>IF(N$2=EOMONTH($D222,MatCF),$F222-SUM($H102:N102),0)</f>
        <v>0</v>
      </c>
      <c r="O222" s="206">
        <f>IF(O$2=EOMONTH($D222,MatCF),$F222-SUM($H102:O102),0)</f>
        <v>0</v>
      </c>
      <c r="P222" s="206">
        <f>IF(P$2=EOMONTH($D222,MatCF),$F222-SUM($H102:P102),0)</f>
        <v>0</v>
      </c>
      <c r="Q222" s="206">
        <f>IF(Q$2=EOMONTH($D222,MatCF),$F222-SUM($H102:Q102),0)</f>
        <v>0</v>
      </c>
      <c r="R222" s="206">
        <f>IF(R$2=EOMONTH($D222,MatCF),$F222-SUM($H102:R102),0)</f>
        <v>0</v>
      </c>
      <c r="S222" s="206">
        <f>IF(S$2=EOMONTH($D222,MatCF),$F222-SUM($H102:S102),0)</f>
        <v>0</v>
      </c>
      <c r="T222" s="206">
        <f>IF(T$2=EOMONTH($D222,MatCF),$F222-SUM($H102:T102),0)</f>
        <v>0</v>
      </c>
      <c r="U222" s="206">
        <f>IF(U$2=EOMONTH($D222,MatCF),$F222-SUM($H102:U102),0)</f>
        <v>0</v>
      </c>
      <c r="V222" s="206">
        <f>IF(V$2=EOMONTH($D222,MatCF),$F222-SUM($H102:V102),0)</f>
        <v>0</v>
      </c>
      <c r="W222" s="206">
        <f>IF(W$2=EOMONTH($D222,MatCF),$F222-SUM($H102:W102),0)</f>
        <v>0</v>
      </c>
      <c r="X222" s="206">
        <f>IF(X$2=EOMONTH($D222,MatCF),$F222-SUM($H102:X102),0)</f>
        <v>0</v>
      </c>
      <c r="Y222" s="206">
        <f>IF(Y$2=EOMONTH($D222,MatCF),$F222-SUM($H102:Y102),0)</f>
        <v>0</v>
      </c>
      <c r="Z222" s="206">
        <f>IF(Z$2=EOMONTH($D222,MatCF),$F222-SUM($H102:Z102),0)</f>
        <v>0</v>
      </c>
      <c r="AA222" s="206">
        <f>IF(AA$2=EOMONTH($D222,MatCF),$F222-SUM($H102:AA102),0)</f>
        <v>0</v>
      </c>
      <c r="AB222" s="206">
        <f>IF(AB$2=EOMONTH($D222,MatCF),$F222-SUM($H102:AB102),0)</f>
        <v>0</v>
      </c>
      <c r="AC222" s="206">
        <f>IF(AC$2=EOMONTH($D222,MatCF),$F222-SUM($H102:AC102),0)</f>
        <v>0</v>
      </c>
      <c r="AD222" s="206">
        <f>IF(AD$2=EOMONTH($D222,MatCF),$F222-SUM($H102:AD102),0)</f>
        <v>0</v>
      </c>
      <c r="AE222" s="206">
        <f>IF(AE$2=EOMONTH($D222,MatCF),$F222-SUM($H102:AE102),0)</f>
        <v>0</v>
      </c>
      <c r="AF222" s="206">
        <f>IF(AF$2=EOMONTH($D222,MatCF),$F222-SUM($H102:AF102),0)</f>
        <v>0</v>
      </c>
      <c r="AG222" s="206">
        <f>IF(AG$2=EOMONTH($D222,MatCF),$F222-SUM($H102:AG102),0)</f>
        <v>0</v>
      </c>
      <c r="AH222" s="206">
        <f>IF(AH$2=EOMONTH($D222,MatCF),$F222-SUM($H102:AH102),0)</f>
        <v>0</v>
      </c>
      <c r="AI222" s="206">
        <f>IF(AI$2=EOMONTH($D222,MatCF),$F222-SUM($H102:AI102),0)</f>
        <v>0</v>
      </c>
      <c r="AJ222" s="206">
        <f>IF(AJ$2=EOMONTH($D222,MatCF),$F222-SUM($H102:AJ102),0)</f>
        <v>0</v>
      </c>
      <c r="AK222" s="206">
        <f>IF(AK$2=EOMONTH($D222,MatCF),$F222-SUM($H102:AK102),0)</f>
        <v>0</v>
      </c>
      <c r="AL222" s="206">
        <f>IF(AL$2=EOMONTH($D222,MatCF),$F222-SUM($H102:AL102),0)</f>
        <v>0</v>
      </c>
      <c r="AM222" s="206">
        <f>IF(AM$2=EOMONTH($D222,MatCF),$F222-SUM($H102:AM102),0)</f>
        <v>0</v>
      </c>
      <c r="AN222" s="206">
        <f>IF(AN$2=EOMONTH($D222,MatCF),$F222-SUM($H102:AN102),0)</f>
        <v>0</v>
      </c>
      <c r="AO222" s="206">
        <f>IF(AO$2=EOMONTH($D222,MatCF),$F222-SUM($H102:AO102),0)</f>
        <v>0</v>
      </c>
      <c r="AP222" s="206">
        <f>IF(AP$2=EOMONTH($D222,MatCF),$F222-SUM($H102:AP102),0)</f>
        <v>0</v>
      </c>
      <c r="AQ222" s="206">
        <f>IF(AQ$2=EOMONTH($D222,MatCF),$F222-SUM($H102:AQ102),0)</f>
        <v>0</v>
      </c>
      <c r="AR222" s="206">
        <f>IF(AR$2=EOMONTH($D222,MatCF),$F222-SUM($H102:AR102),0)</f>
        <v>0</v>
      </c>
      <c r="AS222" s="206">
        <f>IF(AS$2=EOMONTH($D222,MatCF),$F222-SUM($H102:AS102),0)</f>
        <v>0</v>
      </c>
      <c r="AT222" s="206">
        <f>IF(AT$2=EOMONTH($D222,MatCF),$F222-SUM($H102:AT102),0)</f>
        <v>0</v>
      </c>
      <c r="AU222" s="206">
        <f>IF(AU$2=EOMONTH($D222,MatCF),$F222-SUM($H102:AU102),0)</f>
        <v>0</v>
      </c>
      <c r="AV222" s="206">
        <f>IF(AV$2=EOMONTH($D222,MatCF),$F222-SUM($H102:AV102),0)</f>
        <v>0</v>
      </c>
      <c r="AW222" s="206">
        <f>IF(AW$2=EOMONTH($D222,MatCF),$F222-SUM($H102:AW102),0)</f>
        <v>0</v>
      </c>
      <c r="AX222" s="206">
        <f>IF(AX$2=EOMONTH($D222,MatCF),$F222-SUM($H102:AX102),0)</f>
        <v>0</v>
      </c>
      <c r="AY222" s="206">
        <f>IF(AY$2=EOMONTH($D222,MatCF),$F222-SUM($H102:AY102),0)</f>
        <v>0</v>
      </c>
      <c r="AZ222" s="206">
        <f>IF(AZ$2=EOMONTH($D222,MatCF),$F222-SUM($H102:AZ102),0)</f>
        <v>0</v>
      </c>
      <c r="BA222" s="206">
        <f>IF(BA$2=EOMONTH($D222,MatCF),$F222-SUM($H102:BA102),0)</f>
        <v>0</v>
      </c>
      <c r="BB222" s="206">
        <f>IF(BB$2=EOMONTH($D222,MatCF),$F222-SUM($H102:BB102),0)</f>
        <v>0</v>
      </c>
      <c r="BC222" s="206">
        <f>IF(BC$2=EOMONTH($D222,MatCF),$F222-SUM($H102:BC102),0)</f>
        <v>0</v>
      </c>
      <c r="BD222" s="206">
        <f>IF(BD$2=EOMONTH($D222,MatCF),$F222-SUM($H102:BD102),0)</f>
        <v>0</v>
      </c>
      <c r="BE222" s="206">
        <f>IF(BE$2=EOMONTH($D222,MatCF),$F222-SUM($H102:BE102),0)</f>
        <v>0</v>
      </c>
      <c r="BF222" s="206">
        <f>IF(BF$2=EOMONTH($D222,MatCF),$F222-SUM($H102:BF102),0)</f>
        <v>0</v>
      </c>
      <c r="BG222" s="206">
        <f>IF(BG$2=EOMONTH($D222,MatCF),$F222-SUM($H102:BG102),0)</f>
        <v>0</v>
      </c>
      <c r="BH222" s="206">
        <f>IF(BH$2=EOMONTH($D222,MatCF),$F222-SUM($H102:BH102),0)</f>
        <v>0</v>
      </c>
      <c r="BI222" s="206">
        <f>IF(BI$2=EOMONTH($D222,MatCF),$F222-SUM($H102:BI102),0)</f>
        <v>0</v>
      </c>
      <c r="BJ222" s="206">
        <f>IF(BJ$2=EOMONTH($D222,MatCF),$F222-SUM($H102:BJ102),0)</f>
        <v>0</v>
      </c>
      <c r="BK222" s="206">
        <f>IF(BK$2=EOMONTH($D222,MatCF),$F222-SUM($H102:BK102),0)</f>
        <v>0</v>
      </c>
      <c r="BL222" s="206">
        <f>IF(BL$2=EOMONTH($D222,MatCF),$F222-SUM($H102:BL102),0)</f>
        <v>0</v>
      </c>
      <c r="BM222" s="206">
        <f>IF(BM$2=EOMONTH($D222,MatCF),$F222-SUM($H102:BM102),0)</f>
        <v>0</v>
      </c>
      <c r="BN222" s="206">
        <f>IF(BN$2=EOMONTH($D222,MatCF),$F222-SUM($H102:BN102),0)</f>
        <v>0</v>
      </c>
      <c r="BO222" s="206">
        <f>IF(BO$2=EOMONTH($D222,MatCF),$F222-SUM($H102:BO102),0)</f>
        <v>0</v>
      </c>
      <c r="BP222" s="206">
        <f>IF(BP$2=EOMONTH($D222,MatCF),$F222-SUM($H102:BP102),0)</f>
        <v>0</v>
      </c>
      <c r="BQ222" s="206">
        <f>IF(BQ$2=EOMONTH($D222,MatCF),$F222-SUM($H102:BQ102),0)</f>
        <v>0</v>
      </c>
      <c r="BR222" s="206">
        <f>IF(BR$2=EOMONTH($D222,MatCF),$F222-SUM($H102:BR102),0)</f>
        <v>0</v>
      </c>
      <c r="BS222" s="206">
        <f>IF(BS$2=EOMONTH($D222,MatCF),$F222-SUM($H102:BS102),0)</f>
        <v>0</v>
      </c>
      <c r="BT222" s="206">
        <f>IF(BT$2=EOMONTH($D222,MatCF),$F222-SUM($H102:BT102),0)</f>
        <v>0</v>
      </c>
      <c r="BU222" s="206">
        <f>IF(BU$2=EOMONTH($D222,MatCF),$F222-SUM($H102:BU102),0)</f>
        <v>0</v>
      </c>
      <c r="BV222" s="206">
        <f>IF(BV$2=EOMONTH($D222,MatCF),$F222-SUM($H102:BV102),0)</f>
        <v>0</v>
      </c>
      <c r="BW222" s="206">
        <f>IF(BW$2=EOMONTH($D222,MatCF),$F222-SUM($H102:BW102),0)</f>
        <v>0</v>
      </c>
      <c r="BX222" s="206">
        <f>IF(BX$2=EOMONTH($D222,MatCF),$F222-SUM($H102:BX102),0)</f>
        <v>0</v>
      </c>
      <c r="BY222" s="206">
        <f ca="1">IF(BY$2=EOMONTH($D222,MatCF),$F222-SUM($H102:BY102),0)</f>
        <v>0</v>
      </c>
      <c r="BZ222" s="206">
        <f>IF(BZ$2=EOMONTH($D222,MatCF),$F222-SUM($H102:BZ102),0)</f>
        <v>0</v>
      </c>
      <c r="CA222" s="206">
        <f>IF(CA$2=EOMONTH($D222,MatCF),$F222-SUM($H102:CA102),0)</f>
        <v>0</v>
      </c>
      <c r="CB222" s="206">
        <f>IF(CB$2=EOMONTH($D222,MatCF),$F222-SUM($H102:CB102),0)</f>
        <v>0</v>
      </c>
      <c r="CC222" s="206">
        <f>IF(CC$2=EOMONTH($D222,MatCF),$F222-SUM($H102:CC102),0)</f>
        <v>0</v>
      </c>
      <c r="CD222" s="206">
        <f>IF(CD$2=EOMONTH($D222,MatCF),$F222-SUM($H102:CD102),0)</f>
        <v>0</v>
      </c>
      <c r="CE222" s="206">
        <f>IF(CE$2=EOMONTH($D222,MatCF),$F222-SUM($H102:CE102),0)</f>
        <v>0</v>
      </c>
      <c r="CF222" s="206">
        <f>IF(CF$2=EOMONTH($D222,MatCF),$F222-SUM($H102:CF102),0)</f>
        <v>0</v>
      </c>
      <c r="CG222" s="206">
        <f>IF(CG$2=EOMONTH($D222,MatCF),$F222-SUM($H102:CG102),0)</f>
        <v>0</v>
      </c>
      <c r="CH222" s="206">
        <f>IF(CH$2=EOMONTH($D222,MatCF),$F222-SUM($H102:CH102),0)</f>
        <v>0</v>
      </c>
      <c r="CI222" s="206">
        <f>IF(CI$2=EOMONTH($D222,MatCF),$F222-SUM($H102:CI102),0)</f>
        <v>0</v>
      </c>
      <c r="CJ222" s="206">
        <f>IF(CJ$2=EOMONTH($D222,MatCF),$F222-SUM($H102:CJ102),0)</f>
        <v>0</v>
      </c>
      <c r="CK222" s="206">
        <f>IF(CK$2=EOMONTH($D222,MatCF),$F222-SUM($H102:CK102),0)</f>
        <v>0</v>
      </c>
      <c r="CL222" s="206">
        <f>IF(CL$2=EOMONTH($D222,MatCF),$F222-SUM($H102:CL102),0)</f>
        <v>0</v>
      </c>
      <c r="CM222" s="206">
        <f>IF(CM$2=EOMONTH($D222,MatCF),$F222-SUM($H102:CM102),0)</f>
        <v>0</v>
      </c>
      <c r="CN222" s="206">
        <f>IF(CN$2=EOMONTH($D222,MatCF),$F222-SUM($H102:CN102),0)</f>
        <v>0</v>
      </c>
      <c r="CO222" s="206">
        <f>IF(CO$2=EOMONTH($D222,MatCF),$F222-SUM($H102:CO102),0)</f>
        <v>0</v>
      </c>
      <c r="CP222" s="206">
        <f>IF(CP$2=EOMONTH($D222,MatCF),$F222-SUM($H102:CP102),0)</f>
        <v>0</v>
      </c>
      <c r="CQ222" s="206">
        <f>IF(CQ$2=EOMONTH($D222,MatCF),$F222-SUM($H102:CQ102),0)</f>
        <v>0</v>
      </c>
      <c r="CR222" s="206">
        <f>IF(CR$2=EOMONTH($D222,MatCF),$F222-SUM($H102:CR102),0)</f>
        <v>0</v>
      </c>
      <c r="CS222" s="206">
        <f>IF(CS$2=EOMONTH($D222,MatCF),$F222-SUM($H102:CS102),0)</f>
        <v>0</v>
      </c>
      <c r="CT222" s="206">
        <f>IF(CT$2=EOMONTH($D222,MatCF),$F222-SUM($H102:CT102),0)</f>
        <v>0</v>
      </c>
      <c r="CU222" s="206">
        <f>IF(CU$2=EOMONTH($D222,MatCF),$F222-SUM($H102:CU102),0)</f>
        <v>0</v>
      </c>
      <c r="CV222" s="206">
        <f>IF(CV$2=EOMONTH($D222,MatCF),$F222-SUM($H102:CV102),0)</f>
        <v>0</v>
      </c>
      <c r="CW222" s="206">
        <f>IF(CW$2=EOMONTH($D222,MatCF),$F222-SUM($H102:CW102),0)</f>
        <v>0</v>
      </c>
      <c r="CX222" s="206">
        <f>IF(CX$2=EOMONTH($D222,MatCF),$F222-SUM($H102:CX102),0)</f>
        <v>0</v>
      </c>
      <c r="CY222" s="206">
        <f>IF(CY$2=EOMONTH($D222,MatCF),$F222-SUM($H102:CY102),0)</f>
        <v>0</v>
      </c>
      <c r="CZ222" s="206">
        <f>IF(CZ$2=EOMONTH($D222,MatCF),$F222-SUM($H102:CZ102),0)</f>
        <v>0</v>
      </c>
      <c r="DA222" s="206">
        <f>IF(DA$2=EOMONTH($D222,MatCF),$F222-SUM($H102:DA102),0)</f>
        <v>0</v>
      </c>
      <c r="DB222" s="206">
        <f>IF(DB$2=EOMONTH($D222,MatCF),$F222-SUM($H102:DB102),0)</f>
        <v>0</v>
      </c>
      <c r="DC222" s="206">
        <f>IF(DC$2=EOMONTH($D222,MatCF),$F222-SUM($H102:DC102),0)</f>
        <v>0</v>
      </c>
      <c r="DD222" s="206">
        <f>IF(DD$2=EOMONTH($D222,MatCF),$F222-SUM($H102:DD102),0)</f>
        <v>0</v>
      </c>
      <c r="DE222" s="206">
        <f>IF(DE$2=EOMONTH($D222,MatCF),$F222-SUM($H102:DE102),0)</f>
        <v>0</v>
      </c>
      <c r="DF222" s="206">
        <f>IF(DF$2=EOMONTH($D222,MatCF),$F222-SUM($H102:DF102),0)</f>
        <v>0</v>
      </c>
      <c r="DG222" s="206">
        <f>IF(DG$2=EOMONTH($D222,MatCF),$F222-SUM($H102:DG102),0)</f>
        <v>0</v>
      </c>
      <c r="DH222" s="206">
        <f>IF(DH$2=EOMONTH($D222,MatCF),$F222-SUM($H102:DH102),0)</f>
        <v>0</v>
      </c>
      <c r="DI222" s="206">
        <f>IF(DI$2=EOMONTH($D222,MatCF),$F222-SUM($H102:DI102),0)</f>
        <v>0</v>
      </c>
      <c r="DJ222" s="206">
        <f>IF(DJ$2=EOMONTH($D222,MatCF),$F222-SUM($H102:DJ102),0)</f>
        <v>0</v>
      </c>
      <c r="DK222" s="206">
        <f>IF(DK$2=EOMONTH($D222,MatCF),$F222-SUM($H102:DK102),0)</f>
        <v>0</v>
      </c>
      <c r="DL222" s="206">
        <f>IF(DL$2=EOMONTH($D222,MatCF),$F222-SUM($H102:DL102),0)</f>
        <v>0</v>
      </c>
      <c r="DM222" s="206">
        <f>IF(DM$2=EOMONTH($D222,MatCF),$F222-SUM($H102:DM102),0)</f>
        <v>0</v>
      </c>
      <c r="DN222" s="206">
        <f>IF(DN$2=EOMONTH($D222,MatCF),$F222-SUM($H102:DN102),0)</f>
        <v>0</v>
      </c>
      <c r="DO222" s="206">
        <f>IF(DO$2=EOMONTH($D222,MatCF),$F222-SUM($H102:DO102),0)</f>
        <v>0</v>
      </c>
      <c r="DP222" s="206">
        <f>IF(DP$2=EOMONTH($D222,MatCF),$F222-SUM($H102:DP102),0)</f>
        <v>0</v>
      </c>
      <c r="DQ222" s="206">
        <f>IF(DQ$2=EOMONTH($D222,MatCF),$F222-SUM($H102:DQ102),0)</f>
        <v>0</v>
      </c>
      <c r="DR222" s="206">
        <f>IF(DR$2=EOMONTH($D222,MatCF),$F222-SUM($H102:DR102),0)</f>
        <v>0</v>
      </c>
      <c r="DS222" s="206">
        <f>IF(DS$2=EOMONTH($D222,MatCF),$F222-SUM($H102:DS102),0)</f>
        <v>0</v>
      </c>
    </row>
    <row r="223" spans="1:123" ht="12.5" x14ac:dyDescent="0.25">
      <c r="A223" s="205">
        <f t="shared" si="687"/>
        <v>11</v>
      </c>
      <c r="B223" s="228"/>
      <c r="C223" s="206"/>
      <c r="D223" s="226">
        <v>44926</v>
      </c>
      <c r="E223" s="205"/>
      <c r="F223" s="206">
        <f ca="1"/>
        <v>0</v>
      </c>
      <c r="G223" s="206"/>
      <c r="H223" s="206">
        <f>IF(H$2=EOMONTH($D223,MatCF),$F223-SUM(H103:$H103),0)</f>
        <v>0</v>
      </c>
      <c r="I223" s="206">
        <f>IF(I$2=EOMONTH($D223,MatCF),$F223-SUM($H103:I103),0)</f>
        <v>0</v>
      </c>
      <c r="J223" s="206">
        <f>IF(J$2=EOMONTH($D223,MatCF),$F223-SUM($H103:J103),0)</f>
        <v>0</v>
      </c>
      <c r="K223" s="206">
        <f>IF(K$2=EOMONTH($D223,MatCF),$F223-SUM($H103:K103),0)</f>
        <v>0</v>
      </c>
      <c r="L223" s="206">
        <f>IF(L$2=EOMONTH($D223,MatCF),$F223-SUM($H103:L103),0)</f>
        <v>0</v>
      </c>
      <c r="M223" s="206">
        <f>IF(M$2=EOMONTH($D223,MatCF),$F223-SUM($H103:M103),0)</f>
        <v>0</v>
      </c>
      <c r="N223" s="206">
        <f>IF(N$2=EOMONTH($D223,MatCF),$F223-SUM($H103:N103),0)</f>
        <v>0</v>
      </c>
      <c r="O223" s="206">
        <f>IF(O$2=EOMONTH($D223,MatCF),$F223-SUM($H103:O103),0)</f>
        <v>0</v>
      </c>
      <c r="P223" s="206">
        <f>IF(P$2=EOMONTH($D223,MatCF),$F223-SUM($H103:P103),0)</f>
        <v>0</v>
      </c>
      <c r="Q223" s="206">
        <f>IF(Q$2=EOMONTH($D223,MatCF),$F223-SUM($H103:Q103),0)</f>
        <v>0</v>
      </c>
      <c r="R223" s="206">
        <f>IF(R$2=EOMONTH($D223,MatCF),$F223-SUM($H103:R103),0)</f>
        <v>0</v>
      </c>
      <c r="S223" s="206">
        <f>IF(S$2=EOMONTH($D223,MatCF),$F223-SUM($H103:S103),0)</f>
        <v>0</v>
      </c>
      <c r="T223" s="206">
        <f>IF(T$2=EOMONTH($D223,MatCF),$F223-SUM($H103:T103),0)</f>
        <v>0</v>
      </c>
      <c r="U223" s="206">
        <f>IF(U$2=EOMONTH($D223,MatCF),$F223-SUM($H103:U103),0)</f>
        <v>0</v>
      </c>
      <c r="V223" s="206">
        <f>IF(V$2=EOMONTH($D223,MatCF),$F223-SUM($H103:V103),0)</f>
        <v>0</v>
      </c>
      <c r="W223" s="206">
        <f>IF(W$2=EOMONTH($D223,MatCF),$F223-SUM($H103:W103),0)</f>
        <v>0</v>
      </c>
      <c r="X223" s="206">
        <f>IF(X$2=EOMONTH($D223,MatCF),$F223-SUM($H103:X103),0)</f>
        <v>0</v>
      </c>
      <c r="Y223" s="206">
        <f>IF(Y$2=EOMONTH($D223,MatCF),$F223-SUM($H103:Y103),0)</f>
        <v>0</v>
      </c>
      <c r="Z223" s="206">
        <f>IF(Z$2=EOMONTH($D223,MatCF),$F223-SUM($H103:Z103),0)</f>
        <v>0</v>
      </c>
      <c r="AA223" s="206">
        <f>IF(AA$2=EOMONTH($D223,MatCF),$F223-SUM($H103:AA103),0)</f>
        <v>0</v>
      </c>
      <c r="AB223" s="206">
        <f>IF(AB$2=EOMONTH($D223,MatCF),$F223-SUM($H103:AB103),0)</f>
        <v>0</v>
      </c>
      <c r="AC223" s="206">
        <f>IF(AC$2=EOMONTH($D223,MatCF),$F223-SUM($H103:AC103),0)</f>
        <v>0</v>
      </c>
      <c r="AD223" s="206">
        <f>IF(AD$2=EOMONTH($D223,MatCF),$F223-SUM($H103:AD103),0)</f>
        <v>0</v>
      </c>
      <c r="AE223" s="206">
        <f>IF(AE$2=EOMONTH($D223,MatCF),$F223-SUM($H103:AE103),0)</f>
        <v>0</v>
      </c>
      <c r="AF223" s="206">
        <f>IF(AF$2=EOMONTH($D223,MatCF),$F223-SUM($H103:AF103),0)</f>
        <v>0</v>
      </c>
      <c r="AG223" s="206">
        <f>IF(AG$2=EOMONTH($D223,MatCF),$F223-SUM($H103:AG103),0)</f>
        <v>0</v>
      </c>
      <c r="AH223" s="206">
        <f>IF(AH$2=EOMONTH($D223,MatCF),$F223-SUM($H103:AH103),0)</f>
        <v>0</v>
      </c>
      <c r="AI223" s="206">
        <f>IF(AI$2=EOMONTH($D223,MatCF),$F223-SUM($H103:AI103),0)</f>
        <v>0</v>
      </c>
      <c r="AJ223" s="206">
        <f>IF(AJ$2=EOMONTH($D223,MatCF),$F223-SUM($H103:AJ103),0)</f>
        <v>0</v>
      </c>
      <c r="AK223" s="206">
        <f>IF(AK$2=EOMONTH($D223,MatCF),$F223-SUM($H103:AK103),0)</f>
        <v>0</v>
      </c>
      <c r="AL223" s="206">
        <f>IF(AL$2=EOMONTH($D223,MatCF),$F223-SUM($H103:AL103),0)</f>
        <v>0</v>
      </c>
      <c r="AM223" s="206">
        <f>IF(AM$2=EOMONTH($D223,MatCF),$F223-SUM($H103:AM103),0)</f>
        <v>0</v>
      </c>
      <c r="AN223" s="206">
        <f>IF(AN$2=EOMONTH($D223,MatCF),$F223-SUM($H103:AN103),0)</f>
        <v>0</v>
      </c>
      <c r="AO223" s="206">
        <f>IF(AO$2=EOMONTH($D223,MatCF),$F223-SUM($H103:AO103),0)</f>
        <v>0</v>
      </c>
      <c r="AP223" s="206">
        <f>IF(AP$2=EOMONTH($D223,MatCF),$F223-SUM($H103:AP103),0)</f>
        <v>0</v>
      </c>
      <c r="AQ223" s="206">
        <f>IF(AQ$2=EOMONTH($D223,MatCF),$F223-SUM($H103:AQ103),0)</f>
        <v>0</v>
      </c>
      <c r="AR223" s="206">
        <f>IF(AR$2=EOMONTH($D223,MatCF),$F223-SUM($H103:AR103),0)</f>
        <v>0</v>
      </c>
      <c r="AS223" s="206">
        <f>IF(AS$2=EOMONTH($D223,MatCF),$F223-SUM($H103:AS103),0)</f>
        <v>0</v>
      </c>
      <c r="AT223" s="206">
        <f>IF(AT$2=EOMONTH($D223,MatCF),$F223-SUM($H103:AT103),0)</f>
        <v>0</v>
      </c>
      <c r="AU223" s="206">
        <f>IF(AU$2=EOMONTH($D223,MatCF),$F223-SUM($H103:AU103),0)</f>
        <v>0</v>
      </c>
      <c r="AV223" s="206">
        <f>IF(AV$2=EOMONTH($D223,MatCF),$F223-SUM($H103:AV103),0)</f>
        <v>0</v>
      </c>
      <c r="AW223" s="206">
        <f>IF(AW$2=EOMONTH($D223,MatCF),$F223-SUM($H103:AW103),0)</f>
        <v>0</v>
      </c>
      <c r="AX223" s="206">
        <f>IF(AX$2=EOMONTH($D223,MatCF),$F223-SUM($H103:AX103),0)</f>
        <v>0</v>
      </c>
      <c r="AY223" s="206">
        <f>IF(AY$2=EOMONTH($D223,MatCF),$F223-SUM($H103:AY103),0)</f>
        <v>0</v>
      </c>
      <c r="AZ223" s="206">
        <f>IF(AZ$2=EOMONTH($D223,MatCF),$F223-SUM($H103:AZ103),0)</f>
        <v>0</v>
      </c>
      <c r="BA223" s="206">
        <f>IF(BA$2=EOMONTH($D223,MatCF),$F223-SUM($H103:BA103),0)</f>
        <v>0</v>
      </c>
      <c r="BB223" s="206">
        <f>IF(BB$2=EOMONTH($D223,MatCF),$F223-SUM($H103:BB103),0)</f>
        <v>0</v>
      </c>
      <c r="BC223" s="206">
        <f>IF(BC$2=EOMONTH($D223,MatCF),$F223-SUM($H103:BC103),0)</f>
        <v>0</v>
      </c>
      <c r="BD223" s="206">
        <f>IF(BD$2=EOMONTH($D223,MatCF),$F223-SUM($H103:BD103),0)</f>
        <v>0</v>
      </c>
      <c r="BE223" s="206">
        <f>IF(BE$2=EOMONTH($D223,MatCF),$F223-SUM($H103:BE103),0)</f>
        <v>0</v>
      </c>
      <c r="BF223" s="206">
        <f>IF(BF$2=EOMONTH($D223,MatCF),$F223-SUM($H103:BF103),0)</f>
        <v>0</v>
      </c>
      <c r="BG223" s="206">
        <f>IF(BG$2=EOMONTH($D223,MatCF),$F223-SUM($H103:BG103),0)</f>
        <v>0</v>
      </c>
      <c r="BH223" s="206">
        <f>IF(BH$2=EOMONTH($D223,MatCF),$F223-SUM($H103:BH103),0)</f>
        <v>0</v>
      </c>
      <c r="BI223" s="206">
        <f>IF(BI$2=EOMONTH($D223,MatCF),$F223-SUM($H103:BI103),0)</f>
        <v>0</v>
      </c>
      <c r="BJ223" s="206">
        <f>IF(BJ$2=EOMONTH($D223,MatCF),$F223-SUM($H103:BJ103),0)</f>
        <v>0</v>
      </c>
      <c r="BK223" s="206">
        <f>IF(BK$2=EOMONTH($D223,MatCF),$F223-SUM($H103:BK103),0)</f>
        <v>0</v>
      </c>
      <c r="BL223" s="206">
        <f>IF(BL$2=EOMONTH($D223,MatCF),$F223-SUM($H103:BL103),0)</f>
        <v>0</v>
      </c>
      <c r="BM223" s="206">
        <f>IF(BM$2=EOMONTH($D223,MatCF),$F223-SUM($H103:BM103),0)</f>
        <v>0</v>
      </c>
      <c r="BN223" s="206">
        <f>IF(BN$2=EOMONTH($D223,MatCF),$F223-SUM($H103:BN103),0)</f>
        <v>0</v>
      </c>
      <c r="BO223" s="206">
        <f>IF(BO$2=EOMONTH($D223,MatCF),$F223-SUM($H103:BO103),0)</f>
        <v>0</v>
      </c>
      <c r="BP223" s="206">
        <f>IF(BP$2=EOMONTH($D223,MatCF),$F223-SUM($H103:BP103),0)</f>
        <v>0</v>
      </c>
      <c r="BQ223" s="206">
        <f>IF(BQ$2=EOMONTH($D223,MatCF),$F223-SUM($H103:BQ103),0)</f>
        <v>0</v>
      </c>
      <c r="BR223" s="206">
        <f>IF(BR$2=EOMONTH($D223,MatCF),$F223-SUM($H103:BR103),0)</f>
        <v>0</v>
      </c>
      <c r="BS223" s="206">
        <f>IF(BS$2=EOMONTH($D223,MatCF),$F223-SUM($H103:BS103),0)</f>
        <v>0</v>
      </c>
      <c r="BT223" s="206">
        <f>IF(BT$2=EOMONTH($D223,MatCF),$F223-SUM($H103:BT103),0)</f>
        <v>0</v>
      </c>
      <c r="BU223" s="206">
        <f>IF(BU$2=EOMONTH($D223,MatCF),$F223-SUM($H103:BU103),0)</f>
        <v>0</v>
      </c>
      <c r="BV223" s="206">
        <f>IF(BV$2=EOMONTH($D223,MatCF),$F223-SUM($H103:BV103),0)</f>
        <v>0</v>
      </c>
      <c r="BW223" s="206">
        <f>IF(BW$2=EOMONTH($D223,MatCF),$F223-SUM($H103:BW103),0)</f>
        <v>0</v>
      </c>
      <c r="BX223" s="206">
        <f>IF(BX$2=EOMONTH($D223,MatCF),$F223-SUM($H103:BX103),0)</f>
        <v>0</v>
      </c>
      <c r="BY223" s="206">
        <f>IF(BY$2=EOMONTH($D223,MatCF),$F223-SUM($H103:BY103),0)</f>
        <v>0</v>
      </c>
      <c r="BZ223" s="206">
        <f ca="1">IF(BZ$2=EOMONTH($D223,MatCF),$F223-SUM($H103:BZ103),0)</f>
        <v>0</v>
      </c>
      <c r="CA223" s="206">
        <f>IF(CA$2=EOMONTH($D223,MatCF),$F223-SUM($H103:CA103),0)</f>
        <v>0</v>
      </c>
      <c r="CB223" s="206">
        <f>IF(CB$2=EOMONTH($D223,MatCF),$F223-SUM($H103:CB103),0)</f>
        <v>0</v>
      </c>
      <c r="CC223" s="206">
        <f>IF(CC$2=EOMONTH($D223,MatCF),$F223-SUM($H103:CC103),0)</f>
        <v>0</v>
      </c>
      <c r="CD223" s="206">
        <f>IF(CD$2=EOMONTH($D223,MatCF),$F223-SUM($H103:CD103),0)</f>
        <v>0</v>
      </c>
      <c r="CE223" s="206">
        <f>IF(CE$2=EOMONTH($D223,MatCF),$F223-SUM($H103:CE103),0)</f>
        <v>0</v>
      </c>
      <c r="CF223" s="206">
        <f>IF(CF$2=EOMONTH($D223,MatCF),$F223-SUM($H103:CF103),0)</f>
        <v>0</v>
      </c>
      <c r="CG223" s="206">
        <f>IF(CG$2=EOMONTH($D223,MatCF),$F223-SUM($H103:CG103),0)</f>
        <v>0</v>
      </c>
      <c r="CH223" s="206">
        <f>IF(CH$2=EOMONTH($D223,MatCF),$F223-SUM($H103:CH103),0)</f>
        <v>0</v>
      </c>
      <c r="CI223" s="206">
        <f>IF(CI$2=EOMONTH($D223,MatCF),$F223-SUM($H103:CI103),0)</f>
        <v>0</v>
      </c>
      <c r="CJ223" s="206">
        <f>IF(CJ$2=EOMONTH($D223,MatCF),$F223-SUM($H103:CJ103),0)</f>
        <v>0</v>
      </c>
      <c r="CK223" s="206">
        <f>IF(CK$2=EOMONTH($D223,MatCF),$F223-SUM($H103:CK103),0)</f>
        <v>0</v>
      </c>
      <c r="CL223" s="206">
        <f>IF(CL$2=EOMONTH($D223,MatCF),$F223-SUM($H103:CL103),0)</f>
        <v>0</v>
      </c>
      <c r="CM223" s="206">
        <f>IF(CM$2=EOMONTH($D223,MatCF),$F223-SUM($H103:CM103),0)</f>
        <v>0</v>
      </c>
      <c r="CN223" s="206">
        <f>IF(CN$2=EOMONTH($D223,MatCF),$F223-SUM($H103:CN103),0)</f>
        <v>0</v>
      </c>
      <c r="CO223" s="206">
        <f>IF(CO$2=EOMONTH($D223,MatCF),$F223-SUM($H103:CO103),0)</f>
        <v>0</v>
      </c>
      <c r="CP223" s="206">
        <f>IF(CP$2=EOMONTH($D223,MatCF),$F223-SUM($H103:CP103),0)</f>
        <v>0</v>
      </c>
      <c r="CQ223" s="206">
        <f>IF(CQ$2=EOMONTH($D223,MatCF),$F223-SUM($H103:CQ103),0)</f>
        <v>0</v>
      </c>
      <c r="CR223" s="206">
        <f>IF(CR$2=EOMONTH($D223,MatCF),$F223-SUM($H103:CR103),0)</f>
        <v>0</v>
      </c>
      <c r="CS223" s="206">
        <f>IF(CS$2=EOMONTH($D223,MatCF),$F223-SUM($H103:CS103),0)</f>
        <v>0</v>
      </c>
      <c r="CT223" s="206">
        <f>IF(CT$2=EOMONTH($D223,MatCF),$F223-SUM($H103:CT103),0)</f>
        <v>0</v>
      </c>
      <c r="CU223" s="206">
        <f>IF(CU$2=EOMONTH($D223,MatCF),$F223-SUM($H103:CU103),0)</f>
        <v>0</v>
      </c>
      <c r="CV223" s="206">
        <f>IF(CV$2=EOMONTH($D223,MatCF),$F223-SUM($H103:CV103),0)</f>
        <v>0</v>
      </c>
      <c r="CW223" s="206">
        <f>IF(CW$2=EOMONTH($D223,MatCF),$F223-SUM($H103:CW103),0)</f>
        <v>0</v>
      </c>
      <c r="CX223" s="206">
        <f>IF(CX$2=EOMONTH($D223,MatCF),$F223-SUM($H103:CX103),0)</f>
        <v>0</v>
      </c>
      <c r="CY223" s="206">
        <f>IF(CY$2=EOMONTH($D223,MatCF),$F223-SUM($H103:CY103),0)</f>
        <v>0</v>
      </c>
      <c r="CZ223" s="206">
        <f>IF(CZ$2=EOMONTH($D223,MatCF),$F223-SUM($H103:CZ103),0)</f>
        <v>0</v>
      </c>
      <c r="DA223" s="206">
        <f>IF(DA$2=EOMONTH($D223,MatCF),$F223-SUM($H103:DA103),0)</f>
        <v>0</v>
      </c>
      <c r="DB223" s="206">
        <f>IF(DB$2=EOMONTH($D223,MatCF),$F223-SUM($H103:DB103),0)</f>
        <v>0</v>
      </c>
      <c r="DC223" s="206">
        <f>IF(DC$2=EOMONTH($D223,MatCF),$F223-SUM($H103:DC103),0)</f>
        <v>0</v>
      </c>
      <c r="DD223" s="206">
        <f>IF(DD$2=EOMONTH($D223,MatCF),$F223-SUM($H103:DD103),0)</f>
        <v>0</v>
      </c>
      <c r="DE223" s="206">
        <f>IF(DE$2=EOMONTH($D223,MatCF),$F223-SUM($H103:DE103),0)</f>
        <v>0</v>
      </c>
      <c r="DF223" s="206">
        <f>IF(DF$2=EOMONTH($D223,MatCF),$F223-SUM($H103:DF103),0)</f>
        <v>0</v>
      </c>
      <c r="DG223" s="206">
        <f>IF(DG$2=EOMONTH($D223,MatCF),$F223-SUM($H103:DG103),0)</f>
        <v>0</v>
      </c>
      <c r="DH223" s="206">
        <f>IF(DH$2=EOMONTH($D223,MatCF),$F223-SUM($H103:DH103),0)</f>
        <v>0</v>
      </c>
      <c r="DI223" s="206">
        <f>IF(DI$2=EOMONTH($D223,MatCF),$F223-SUM($H103:DI103),0)</f>
        <v>0</v>
      </c>
      <c r="DJ223" s="206">
        <f>IF(DJ$2=EOMONTH($D223,MatCF),$F223-SUM($H103:DJ103),0)</f>
        <v>0</v>
      </c>
      <c r="DK223" s="206">
        <f>IF(DK$2=EOMONTH($D223,MatCF),$F223-SUM($H103:DK103),0)</f>
        <v>0</v>
      </c>
      <c r="DL223" s="206">
        <f>IF(DL$2=EOMONTH($D223,MatCF),$F223-SUM($H103:DL103),0)</f>
        <v>0</v>
      </c>
      <c r="DM223" s="206">
        <f>IF(DM$2=EOMONTH($D223,MatCF),$F223-SUM($H103:DM103),0)</f>
        <v>0</v>
      </c>
      <c r="DN223" s="206">
        <f>IF(DN$2=EOMONTH($D223,MatCF),$F223-SUM($H103:DN103),0)</f>
        <v>0</v>
      </c>
      <c r="DO223" s="206">
        <f>IF(DO$2=EOMONTH($D223,MatCF),$F223-SUM($H103:DO103),0)</f>
        <v>0</v>
      </c>
      <c r="DP223" s="206">
        <f>IF(DP$2=EOMONTH($D223,MatCF),$F223-SUM($H103:DP103),0)</f>
        <v>0</v>
      </c>
      <c r="DQ223" s="206">
        <f>IF(DQ$2=EOMONTH($D223,MatCF),$F223-SUM($H103:DQ103),0)</f>
        <v>0</v>
      </c>
      <c r="DR223" s="206">
        <f>IF(DR$2=EOMONTH($D223,MatCF),$F223-SUM($H103:DR103),0)</f>
        <v>0</v>
      </c>
      <c r="DS223" s="206">
        <f>IF(DS$2=EOMONTH($D223,MatCF),$F223-SUM($H103:DS103),0)</f>
        <v>0</v>
      </c>
    </row>
    <row r="224" spans="1:123" ht="12.5" x14ac:dyDescent="0.25">
      <c r="A224" s="205">
        <f t="shared" si="687"/>
        <v>12</v>
      </c>
      <c r="B224" s="228"/>
      <c r="C224" s="206"/>
      <c r="D224" s="226">
        <v>45016</v>
      </c>
      <c r="E224" s="205"/>
      <c r="F224" s="206">
        <f ca="1"/>
        <v>0</v>
      </c>
      <c r="G224" s="206"/>
      <c r="H224" s="206">
        <f>IF(H$2=EOMONTH($D224,MatCF),$F224-SUM(H104:$H104),0)</f>
        <v>0</v>
      </c>
      <c r="I224" s="206">
        <f>IF(I$2=EOMONTH($D224,MatCF),$F224-SUM($H104:I104),0)</f>
        <v>0</v>
      </c>
      <c r="J224" s="206">
        <f>IF(J$2=EOMONTH($D224,MatCF),$F224-SUM($H104:J104),0)</f>
        <v>0</v>
      </c>
      <c r="K224" s="206">
        <f>IF(K$2=EOMONTH($D224,MatCF),$F224-SUM($H104:K104),0)</f>
        <v>0</v>
      </c>
      <c r="L224" s="206">
        <f>IF(L$2=EOMONTH($D224,MatCF),$F224-SUM($H104:L104),0)</f>
        <v>0</v>
      </c>
      <c r="M224" s="206">
        <f>IF(M$2=EOMONTH($D224,MatCF),$F224-SUM($H104:M104),0)</f>
        <v>0</v>
      </c>
      <c r="N224" s="206">
        <f>IF(N$2=EOMONTH($D224,MatCF),$F224-SUM($H104:N104),0)</f>
        <v>0</v>
      </c>
      <c r="O224" s="206">
        <f>IF(O$2=EOMONTH($D224,MatCF),$F224-SUM($H104:O104),0)</f>
        <v>0</v>
      </c>
      <c r="P224" s="206">
        <f>IF(P$2=EOMONTH($D224,MatCF),$F224-SUM($H104:P104),0)</f>
        <v>0</v>
      </c>
      <c r="Q224" s="206">
        <f>IF(Q$2=EOMONTH($D224,MatCF),$F224-SUM($H104:Q104),0)</f>
        <v>0</v>
      </c>
      <c r="R224" s="206">
        <f>IF(R$2=EOMONTH($D224,MatCF),$F224-SUM($H104:R104),0)</f>
        <v>0</v>
      </c>
      <c r="S224" s="206">
        <f>IF(S$2=EOMONTH($D224,MatCF),$F224-SUM($H104:S104),0)</f>
        <v>0</v>
      </c>
      <c r="T224" s="206">
        <f>IF(T$2=EOMONTH($D224,MatCF),$F224-SUM($H104:T104),0)</f>
        <v>0</v>
      </c>
      <c r="U224" s="206">
        <f>IF(U$2=EOMONTH($D224,MatCF),$F224-SUM($H104:U104),0)</f>
        <v>0</v>
      </c>
      <c r="V224" s="206">
        <f>IF(V$2=EOMONTH($D224,MatCF),$F224-SUM($H104:V104),0)</f>
        <v>0</v>
      </c>
      <c r="W224" s="206">
        <f>IF(W$2=EOMONTH($D224,MatCF),$F224-SUM($H104:W104),0)</f>
        <v>0</v>
      </c>
      <c r="X224" s="206">
        <f>IF(X$2=EOMONTH($D224,MatCF),$F224-SUM($H104:X104),0)</f>
        <v>0</v>
      </c>
      <c r="Y224" s="206">
        <f>IF(Y$2=EOMONTH($D224,MatCF),$F224-SUM($H104:Y104),0)</f>
        <v>0</v>
      </c>
      <c r="Z224" s="206">
        <f>IF(Z$2=EOMONTH($D224,MatCF),$F224-SUM($H104:Z104),0)</f>
        <v>0</v>
      </c>
      <c r="AA224" s="206">
        <f>IF(AA$2=EOMONTH($D224,MatCF),$F224-SUM($H104:AA104),0)</f>
        <v>0</v>
      </c>
      <c r="AB224" s="206">
        <f>IF(AB$2=EOMONTH($D224,MatCF),$F224-SUM($H104:AB104),0)</f>
        <v>0</v>
      </c>
      <c r="AC224" s="206">
        <f>IF(AC$2=EOMONTH($D224,MatCF),$F224-SUM($H104:AC104),0)</f>
        <v>0</v>
      </c>
      <c r="AD224" s="206">
        <f>IF(AD$2=EOMONTH($D224,MatCF),$F224-SUM($H104:AD104),0)</f>
        <v>0</v>
      </c>
      <c r="AE224" s="206">
        <f>IF(AE$2=EOMONTH($D224,MatCF),$F224-SUM($H104:AE104),0)</f>
        <v>0</v>
      </c>
      <c r="AF224" s="206">
        <f>IF(AF$2=EOMONTH($D224,MatCF),$F224-SUM($H104:AF104),0)</f>
        <v>0</v>
      </c>
      <c r="AG224" s="206">
        <f>IF(AG$2=EOMONTH($D224,MatCF),$F224-SUM($H104:AG104),0)</f>
        <v>0</v>
      </c>
      <c r="AH224" s="206">
        <f>IF(AH$2=EOMONTH($D224,MatCF),$F224-SUM($H104:AH104),0)</f>
        <v>0</v>
      </c>
      <c r="AI224" s="206">
        <f>IF(AI$2=EOMONTH($D224,MatCF),$F224-SUM($H104:AI104),0)</f>
        <v>0</v>
      </c>
      <c r="AJ224" s="206">
        <f>IF(AJ$2=EOMONTH($D224,MatCF),$F224-SUM($H104:AJ104),0)</f>
        <v>0</v>
      </c>
      <c r="AK224" s="206">
        <f>IF(AK$2=EOMONTH($D224,MatCF),$F224-SUM($H104:AK104),0)</f>
        <v>0</v>
      </c>
      <c r="AL224" s="206">
        <f>IF(AL$2=EOMONTH($D224,MatCF),$F224-SUM($H104:AL104),0)</f>
        <v>0</v>
      </c>
      <c r="AM224" s="206">
        <f>IF(AM$2=EOMONTH($D224,MatCF),$F224-SUM($H104:AM104),0)</f>
        <v>0</v>
      </c>
      <c r="AN224" s="206">
        <f>IF(AN$2=EOMONTH($D224,MatCF),$F224-SUM($H104:AN104),0)</f>
        <v>0</v>
      </c>
      <c r="AO224" s="206">
        <f>IF(AO$2=EOMONTH($D224,MatCF),$F224-SUM($H104:AO104),0)</f>
        <v>0</v>
      </c>
      <c r="AP224" s="206">
        <f>IF(AP$2=EOMONTH($D224,MatCF),$F224-SUM($H104:AP104),0)</f>
        <v>0</v>
      </c>
      <c r="AQ224" s="206">
        <f>IF(AQ$2=EOMONTH($D224,MatCF),$F224-SUM($H104:AQ104),0)</f>
        <v>0</v>
      </c>
      <c r="AR224" s="206">
        <f>IF(AR$2=EOMONTH($D224,MatCF),$F224-SUM($H104:AR104),0)</f>
        <v>0</v>
      </c>
      <c r="AS224" s="206">
        <f>IF(AS$2=EOMONTH($D224,MatCF),$F224-SUM($H104:AS104),0)</f>
        <v>0</v>
      </c>
      <c r="AT224" s="206">
        <f>IF(AT$2=EOMONTH($D224,MatCF),$F224-SUM($H104:AT104),0)</f>
        <v>0</v>
      </c>
      <c r="AU224" s="206">
        <f>IF(AU$2=EOMONTH($D224,MatCF),$F224-SUM($H104:AU104),0)</f>
        <v>0</v>
      </c>
      <c r="AV224" s="206">
        <f>IF(AV$2=EOMONTH($D224,MatCF),$F224-SUM($H104:AV104),0)</f>
        <v>0</v>
      </c>
      <c r="AW224" s="206">
        <f>IF(AW$2=EOMONTH($D224,MatCF),$F224-SUM($H104:AW104),0)</f>
        <v>0</v>
      </c>
      <c r="AX224" s="206">
        <f>IF(AX$2=EOMONTH($D224,MatCF),$F224-SUM($H104:AX104),0)</f>
        <v>0</v>
      </c>
      <c r="AY224" s="206">
        <f>IF(AY$2=EOMONTH($D224,MatCF),$F224-SUM($H104:AY104),0)</f>
        <v>0</v>
      </c>
      <c r="AZ224" s="206">
        <f>IF(AZ$2=EOMONTH($D224,MatCF),$F224-SUM($H104:AZ104),0)</f>
        <v>0</v>
      </c>
      <c r="BA224" s="206">
        <f>IF(BA$2=EOMONTH($D224,MatCF),$F224-SUM($H104:BA104),0)</f>
        <v>0</v>
      </c>
      <c r="BB224" s="206">
        <f>IF(BB$2=EOMONTH($D224,MatCF),$F224-SUM($H104:BB104),0)</f>
        <v>0</v>
      </c>
      <c r="BC224" s="206">
        <f>IF(BC$2=EOMONTH($D224,MatCF),$F224-SUM($H104:BC104),0)</f>
        <v>0</v>
      </c>
      <c r="BD224" s="206">
        <f>IF(BD$2=EOMONTH($D224,MatCF),$F224-SUM($H104:BD104),0)</f>
        <v>0</v>
      </c>
      <c r="BE224" s="206">
        <f>IF(BE$2=EOMONTH($D224,MatCF),$F224-SUM($H104:BE104),0)</f>
        <v>0</v>
      </c>
      <c r="BF224" s="206">
        <f>IF(BF$2=EOMONTH($D224,MatCF),$F224-SUM($H104:BF104),0)</f>
        <v>0</v>
      </c>
      <c r="BG224" s="206">
        <f>IF(BG$2=EOMONTH($D224,MatCF),$F224-SUM($H104:BG104),0)</f>
        <v>0</v>
      </c>
      <c r="BH224" s="206">
        <f>IF(BH$2=EOMONTH($D224,MatCF),$F224-SUM($H104:BH104),0)</f>
        <v>0</v>
      </c>
      <c r="BI224" s="206">
        <f>IF(BI$2=EOMONTH($D224,MatCF),$F224-SUM($H104:BI104),0)</f>
        <v>0</v>
      </c>
      <c r="BJ224" s="206">
        <f>IF(BJ$2=EOMONTH($D224,MatCF),$F224-SUM($H104:BJ104),0)</f>
        <v>0</v>
      </c>
      <c r="BK224" s="206">
        <f>IF(BK$2=EOMONTH($D224,MatCF),$F224-SUM($H104:BK104),0)</f>
        <v>0</v>
      </c>
      <c r="BL224" s="206">
        <f>IF(BL$2=EOMONTH($D224,MatCF),$F224-SUM($H104:BL104),0)</f>
        <v>0</v>
      </c>
      <c r="BM224" s="206">
        <f>IF(BM$2=EOMONTH($D224,MatCF),$F224-SUM($H104:BM104),0)</f>
        <v>0</v>
      </c>
      <c r="BN224" s="206">
        <f>IF(BN$2=EOMONTH($D224,MatCF),$F224-SUM($H104:BN104),0)</f>
        <v>0</v>
      </c>
      <c r="BO224" s="206">
        <f>IF(BO$2=EOMONTH($D224,MatCF),$F224-SUM($H104:BO104),0)</f>
        <v>0</v>
      </c>
      <c r="BP224" s="206">
        <f>IF(BP$2=EOMONTH($D224,MatCF),$F224-SUM($H104:BP104),0)</f>
        <v>0</v>
      </c>
      <c r="BQ224" s="206">
        <f>IF(BQ$2=EOMONTH($D224,MatCF),$F224-SUM($H104:BQ104),0)</f>
        <v>0</v>
      </c>
      <c r="BR224" s="206">
        <f>IF(BR$2=EOMONTH($D224,MatCF),$F224-SUM($H104:BR104),0)</f>
        <v>0</v>
      </c>
      <c r="BS224" s="206">
        <f>IF(BS$2=EOMONTH($D224,MatCF),$F224-SUM($H104:BS104),0)</f>
        <v>0</v>
      </c>
      <c r="BT224" s="206">
        <f>IF(BT$2=EOMONTH($D224,MatCF),$F224-SUM($H104:BT104),0)</f>
        <v>0</v>
      </c>
      <c r="BU224" s="206">
        <f>IF(BU$2=EOMONTH($D224,MatCF),$F224-SUM($H104:BU104),0)</f>
        <v>0</v>
      </c>
      <c r="BV224" s="206">
        <f>IF(BV$2=EOMONTH($D224,MatCF),$F224-SUM($H104:BV104),0)</f>
        <v>0</v>
      </c>
      <c r="BW224" s="206">
        <f>IF(BW$2=EOMONTH($D224,MatCF),$F224-SUM($H104:BW104),0)</f>
        <v>0</v>
      </c>
      <c r="BX224" s="206">
        <f>IF(BX$2=EOMONTH($D224,MatCF),$F224-SUM($H104:BX104),0)</f>
        <v>0</v>
      </c>
      <c r="BY224" s="206">
        <f>IF(BY$2=EOMONTH($D224,MatCF),$F224-SUM($H104:BY104),0)</f>
        <v>0</v>
      </c>
      <c r="BZ224" s="206">
        <f>IF(BZ$2=EOMONTH($D224,MatCF),$F224-SUM($H104:BZ104),0)</f>
        <v>0</v>
      </c>
      <c r="CA224" s="206">
        <f ca="1">IF(CA$2=EOMONTH($D224,MatCF),$F224-SUM($H104:CA104),0)</f>
        <v>0</v>
      </c>
      <c r="CB224" s="206">
        <f>IF(CB$2=EOMONTH($D224,MatCF),$F224-SUM($H104:CB104),0)</f>
        <v>0</v>
      </c>
      <c r="CC224" s="206">
        <f>IF(CC$2=EOMONTH($D224,MatCF),$F224-SUM($H104:CC104),0)</f>
        <v>0</v>
      </c>
      <c r="CD224" s="206">
        <f>IF(CD$2=EOMONTH($D224,MatCF),$F224-SUM($H104:CD104),0)</f>
        <v>0</v>
      </c>
      <c r="CE224" s="206">
        <f>IF(CE$2=EOMONTH($D224,MatCF),$F224-SUM($H104:CE104),0)</f>
        <v>0</v>
      </c>
      <c r="CF224" s="206">
        <f>IF(CF$2=EOMONTH($D224,MatCF),$F224-SUM($H104:CF104),0)</f>
        <v>0</v>
      </c>
      <c r="CG224" s="206">
        <f>IF(CG$2=EOMONTH($D224,MatCF),$F224-SUM($H104:CG104),0)</f>
        <v>0</v>
      </c>
      <c r="CH224" s="206">
        <f>IF(CH$2=EOMONTH($D224,MatCF),$F224-SUM($H104:CH104),0)</f>
        <v>0</v>
      </c>
      <c r="CI224" s="206">
        <f>IF(CI$2=EOMONTH($D224,MatCF),$F224-SUM($H104:CI104),0)</f>
        <v>0</v>
      </c>
      <c r="CJ224" s="206">
        <f>IF(CJ$2=EOMONTH($D224,MatCF),$F224-SUM($H104:CJ104),0)</f>
        <v>0</v>
      </c>
      <c r="CK224" s="206">
        <f>IF(CK$2=EOMONTH($D224,MatCF),$F224-SUM($H104:CK104),0)</f>
        <v>0</v>
      </c>
      <c r="CL224" s="206">
        <f>IF(CL$2=EOMONTH($D224,MatCF),$F224-SUM($H104:CL104),0)</f>
        <v>0</v>
      </c>
      <c r="CM224" s="206">
        <f>IF(CM$2=EOMONTH($D224,MatCF),$F224-SUM($H104:CM104),0)</f>
        <v>0</v>
      </c>
      <c r="CN224" s="206">
        <f>IF(CN$2=EOMONTH($D224,MatCF),$F224-SUM($H104:CN104),0)</f>
        <v>0</v>
      </c>
      <c r="CO224" s="206">
        <f>IF(CO$2=EOMONTH($D224,MatCF),$F224-SUM($H104:CO104),0)</f>
        <v>0</v>
      </c>
      <c r="CP224" s="206">
        <f>IF(CP$2=EOMONTH($D224,MatCF),$F224-SUM($H104:CP104),0)</f>
        <v>0</v>
      </c>
      <c r="CQ224" s="206">
        <f>IF(CQ$2=EOMONTH($D224,MatCF),$F224-SUM($H104:CQ104),0)</f>
        <v>0</v>
      </c>
      <c r="CR224" s="206">
        <f>IF(CR$2=EOMONTH($D224,MatCF),$F224-SUM($H104:CR104),0)</f>
        <v>0</v>
      </c>
      <c r="CS224" s="206">
        <f>IF(CS$2=EOMONTH($D224,MatCF),$F224-SUM($H104:CS104),0)</f>
        <v>0</v>
      </c>
      <c r="CT224" s="206">
        <f>IF(CT$2=EOMONTH($D224,MatCF),$F224-SUM($H104:CT104),0)</f>
        <v>0</v>
      </c>
      <c r="CU224" s="206">
        <f>IF(CU$2=EOMONTH($D224,MatCF),$F224-SUM($H104:CU104),0)</f>
        <v>0</v>
      </c>
      <c r="CV224" s="206">
        <f>IF(CV$2=EOMONTH($D224,MatCF),$F224-SUM($H104:CV104),0)</f>
        <v>0</v>
      </c>
      <c r="CW224" s="206">
        <f>IF(CW$2=EOMONTH($D224,MatCF),$F224-SUM($H104:CW104),0)</f>
        <v>0</v>
      </c>
      <c r="CX224" s="206">
        <f>IF(CX$2=EOMONTH($D224,MatCF),$F224-SUM($H104:CX104),0)</f>
        <v>0</v>
      </c>
      <c r="CY224" s="206">
        <f>IF(CY$2=EOMONTH($D224,MatCF),$F224-SUM($H104:CY104),0)</f>
        <v>0</v>
      </c>
      <c r="CZ224" s="206">
        <f>IF(CZ$2=EOMONTH($D224,MatCF),$F224-SUM($H104:CZ104),0)</f>
        <v>0</v>
      </c>
      <c r="DA224" s="206">
        <f>IF(DA$2=EOMONTH($D224,MatCF),$F224-SUM($H104:DA104),0)</f>
        <v>0</v>
      </c>
      <c r="DB224" s="206">
        <f>IF(DB$2=EOMONTH($D224,MatCF),$F224-SUM($H104:DB104),0)</f>
        <v>0</v>
      </c>
      <c r="DC224" s="206">
        <f>IF(DC$2=EOMONTH($D224,MatCF),$F224-SUM($H104:DC104),0)</f>
        <v>0</v>
      </c>
      <c r="DD224" s="206">
        <f>IF(DD$2=EOMONTH($D224,MatCF),$F224-SUM($H104:DD104),0)</f>
        <v>0</v>
      </c>
      <c r="DE224" s="206">
        <f>IF(DE$2=EOMONTH($D224,MatCF),$F224-SUM($H104:DE104),0)</f>
        <v>0</v>
      </c>
      <c r="DF224" s="206">
        <f>IF(DF$2=EOMONTH($D224,MatCF),$F224-SUM($H104:DF104),0)</f>
        <v>0</v>
      </c>
      <c r="DG224" s="206">
        <f>IF(DG$2=EOMONTH($D224,MatCF),$F224-SUM($H104:DG104),0)</f>
        <v>0</v>
      </c>
      <c r="DH224" s="206">
        <f>IF(DH$2=EOMONTH($D224,MatCF),$F224-SUM($H104:DH104),0)</f>
        <v>0</v>
      </c>
      <c r="DI224" s="206">
        <f>IF(DI$2=EOMONTH($D224,MatCF),$F224-SUM($H104:DI104),0)</f>
        <v>0</v>
      </c>
      <c r="DJ224" s="206">
        <f>IF(DJ$2=EOMONTH($D224,MatCF),$F224-SUM($H104:DJ104),0)</f>
        <v>0</v>
      </c>
      <c r="DK224" s="206">
        <f>IF(DK$2=EOMONTH($D224,MatCF),$F224-SUM($H104:DK104),0)</f>
        <v>0</v>
      </c>
      <c r="DL224" s="206">
        <f>IF(DL$2=EOMONTH($D224,MatCF),$F224-SUM($H104:DL104),0)</f>
        <v>0</v>
      </c>
      <c r="DM224" s="206">
        <f>IF(DM$2=EOMONTH($D224,MatCF),$F224-SUM($H104:DM104),0)</f>
        <v>0</v>
      </c>
      <c r="DN224" s="206">
        <f>IF(DN$2=EOMONTH($D224,MatCF),$F224-SUM($H104:DN104),0)</f>
        <v>0</v>
      </c>
      <c r="DO224" s="206">
        <f>IF(DO$2=EOMONTH($D224,MatCF),$F224-SUM($H104:DO104),0)</f>
        <v>0</v>
      </c>
      <c r="DP224" s="206">
        <f>IF(DP$2=EOMONTH($D224,MatCF),$F224-SUM($H104:DP104),0)</f>
        <v>0</v>
      </c>
      <c r="DQ224" s="206">
        <f>IF(DQ$2=EOMONTH($D224,MatCF),$F224-SUM($H104:DQ104),0)</f>
        <v>0</v>
      </c>
      <c r="DR224" s="206">
        <f>IF(DR$2=EOMONTH($D224,MatCF),$F224-SUM($H104:DR104),0)</f>
        <v>0</v>
      </c>
      <c r="DS224" s="206">
        <f>IF(DS$2=EOMONTH($D224,MatCF),$F224-SUM($H104:DS104),0)</f>
        <v>0</v>
      </c>
    </row>
    <row r="225" spans="1:123" ht="12.5" x14ac:dyDescent="0.25">
      <c r="A225" s="205">
        <f t="shared" si="687"/>
        <v>13</v>
      </c>
      <c r="B225" s="228"/>
      <c r="C225" s="206"/>
      <c r="D225" s="226">
        <v>45107</v>
      </c>
      <c r="E225" s="205"/>
      <c r="F225" s="206">
        <f ca="1"/>
        <v>0</v>
      </c>
      <c r="G225" s="206"/>
      <c r="H225" s="206">
        <f>IF(H$2=EOMONTH($D225,MatCF),$F225-SUM(H105:$H105),0)</f>
        <v>0</v>
      </c>
      <c r="I225" s="206">
        <f>IF(I$2=EOMONTH($D225,MatCF),$F225-SUM($H105:I105),0)</f>
        <v>0</v>
      </c>
      <c r="J225" s="206">
        <f>IF(J$2=EOMONTH($D225,MatCF),$F225-SUM($H105:J105),0)</f>
        <v>0</v>
      </c>
      <c r="K225" s="206">
        <f>IF(K$2=EOMONTH($D225,MatCF),$F225-SUM($H105:K105),0)</f>
        <v>0</v>
      </c>
      <c r="L225" s="206">
        <f>IF(L$2=EOMONTH($D225,MatCF),$F225-SUM($H105:L105),0)</f>
        <v>0</v>
      </c>
      <c r="M225" s="206">
        <f>IF(M$2=EOMONTH($D225,MatCF),$F225-SUM($H105:M105),0)</f>
        <v>0</v>
      </c>
      <c r="N225" s="206">
        <f>IF(N$2=EOMONTH($D225,MatCF),$F225-SUM($H105:N105),0)</f>
        <v>0</v>
      </c>
      <c r="O225" s="206">
        <f>IF(O$2=EOMONTH($D225,MatCF),$F225-SUM($H105:O105),0)</f>
        <v>0</v>
      </c>
      <c r="P225" s="206">
        <f>IF(P$2=EOMONTH($D225,MatCF),$F225-SUM($H105:P105),0)</f>
        <v>0</v>
      </c>
      <c r="Q225" s="206">
        <f>IF(Q$2=EOMONTH($D225,MatCF),$F225-SUM($H105:Q105),0)</f>
        <v>0</v>
      </c>
      <c r="R225" s="206">
        <f>IF(R$2=EOMONTH($D225,MatCF),$F225-SUM($H105:R105),0)</f>
        <v>0</v>
      </c>
      <c r="S225" s="206">
        <f>IF(S$2=EOMONTH($D225,MatCF),$F225-SUM($H105:S105),0)</f>
        <v>0</v>
      </c>
      <c r="T225" s="206">
        <f>IF(T$2=EOMONTH($D225,MatCF),$F225-SUM($H105:T105),0)</f>
        <v>0</v>
      </c>
      <c r="U225" s="206">
        <f>IF(U$2=EOMONTH($D225,MatCF),$F225-SUM($H105:U105),0)</f>
        <v>0</v>
      </c>
      <c r="V225" s="206">
        <f>IF(V$2=EOMONTH($D225,MatCF),$F225-SUM($H105:V105),0)</f>
        <v>0</v>
      </c>
      <c r="W225" s="206">
        <f>IF(W$2=EOMONTH($D225,MatCF),$F225-SUM($H105:W105),0)</f>
        <v>0</v>
      </c>
      <c r="X225" s="206">
        <f>IF(X$2=EOMONTH($D225,MatCF),$F225-SUM($H105:X105),0)</f>
        <v>0</v>
      </c>
      <c r="Y225" s="206">
        <f>IF(Y$2=EOMONTH($D225,MatCF),$F225-SUM($H105:Y105),0)</f>
        <v>0</v>
      </c>
      <c r="Z225" s="206">
        <f>IF(Z$2=EOMONTH($D225,MatCF),$F225-SUM($H105:Z105),0)</f>
        <v>0</v>
      </c>
      <c r="AA225" s="206">
        <f>IF(AA$2=EOMONTH($D225,MatCF),$F225-SUM($H105:AA105),0)</f>
        <v>0</v>
      </c>
      <c r="AB225" s="206">
        <f>IF(AB$2=EOMONTH($D225,MatCF),$F225-SUM($H105:AB105),0)</f>
        <v>0</v>
      </c>
      <c r="AC225" s="206">
        <f>IF(AC$2=EOMONTH($D225,MatCF),$F225-SUM($H105:AC105),0)</f>
        <v>0</v>
      </c>
      <c r="AD225" s="206">
        <f>IF(AD$2=EOMONTH($D225,MatCF),$F225-SUM($H105:AD105),0)</f>
        <v>0</v>
      </c>
      <c r="AE225" s="206">
        <f>IF(AE$2=EOMONTH($D225,MatCF),$F225-SUM($H105:AE105),0)</f>
        <v>0</v>
      </c>
      <c r="AF225" s="206">
        <f>IF(AF$2=EOMONTH($D225,MatCF),$F225-SUM($H105:AF105),0)</f>
        <v>0</v>
      </c>
      <c r="AG225" s="206">
        <f>IF(AG$2=EOMONTH($D225,MatCF),$F225-SUM($H105:AG105),0)</f>
        <v>0</v>
      </c>
      <c r="AH225" s="206">
        <f>IF(AH$2=EOMONTH($D225,MatCF),$F225-SUM($H105:AH105),0)</f>
        <v>0</v>
      </c>
      <c r="AI225" s="206">
        <f>IF(AI$2=EOMONTH($D225,MatCF),$F225-SUM($H105:AI105),0)</f>
        <v>0</v>
      </c>
      <c r="AJ225" s="206">
        <f>IF(AJ$2=EOMONTH($D225,MatCF),$F225-SUM($H105:AJ105),0)</f>
        <v>0</v>
      </c>
      <c r="AK225" s="206">
        <f>IF(AK$2=EOMONTH($D225,MatCF),$F225-SUM($H105:AK105),0)</f>
        <v>0</v>
      </c>
      <c r="AL225" s="206">
        <f>IF(AL$2=EOMONTH($D225,MatCF),$F225-SUM($H105:AL105),0)</f>
        <v>0</v>
      </c>
      <c r="AM225" s="206">
        <f>IF(AM$2=EOMONTH($D225,MatCF),$F225-SUM($H105:AM105),0)</f>
        <v>0</v>
      </c>
      <c r="AN225" s="206">
        <f>IF(AN$2=EOMONTH($D225,MatCF),$F225-SUM($H105:AN105),0)</f>
        <v>0</v>
      </c>
      <c r="AO225" s="206">
        <f>IF(AO$2=EOMONTH($D225,MatCF),$F225-SUM($H105:AO105),0)</f>
        <v>0</v>
      </c>
      <c r="AP225" s="206">
        <f>IF(AP$2=EOMONTH($D225,MatCF),$F225-SUM($H105:AP105),0)</f>
        <v>0</v>
      </c>
      <c r="AQ225" s="206">
        <f>IF(AQ$2=EOMONTH($D225,MatCF),$F225-SUM($H105:AQ105),0)</f>
        <v>0</v>
      </c>
      <c r="AR225" s="206">
        <f>IF(AR$2=EOMONTH($D225,MatCF),$F225-SUM($H105:AR105),0)</f>
        <v>0</v>
      </c>
      <c r="AS225" s="206">
        <f>IF(AS$2=EOMONTH($D225,MatCF),$F225-SUM($H105:AS105),0)</f>
        <v>0</v>
      </c>
      <c r="AT225" s="206">
        <f>IF(AT$2=EOMONTH($D225,MatCF),$F225-SUM($H105:AT105),0)</f>
        <v>0</v>
      </c>
      <c r="AU225" s="206">
        <f>IF(AU$2=EOMONTH($D225,MatCF),$F225-SUM($H105:AU105),0)</f>
        <v>0</v>
      </c>
      <c r="AV225" s="206">
        <f>IF(AV$2=EOMONTH($D225,MatCF),$F225-SUM($H105:AV105),0)</f>
        <v>0</v>
      </c>
      <c r="AW225" s="206">
        <f>IF(AW$2=EOMONTH($D225,MatCF),$F225-SUM($H105:AW105),0)</f>
        <v>0</v>
      </c>
      <c r="AX225" s="206">
        <f>IF(AX$2=EOMONTH($D225,MatCF),$F225-SUM($H105:AX105),0)</f>
        <v>0</v>
      </c>
      <c r="AY225" s="206">
        <f>IF(AY$2=EOMONTH($D225,MatCF),$F225-SUM($H105:AY105),0)</f>
        <v>0</v>
      </c>
      <c r="AZ225" s="206">
        <f>IF(AZ$2=EOMONTH($D225,MatCF),$F225-SUM($H105:AZ105),0)</f>
        <v>0</v>
      </c>
      <c r="BA225" s="206">
        <f>IF(BA$2=EOMONTH($D225,MatCF),$F225-SUM($H105:BA105),0)</f>
        <v>0</v>
      </c>
      <c r="BB225" s="206">
        <f>IF(BB$2=EOMONTH($D225,MatCF),$F225-SUM($H105:BB105),0)</f>
        <v>0</v>
      </c>
      <c r="BC225" s="206">
        <f>IF(BC$2=EOMONTH($D225,MatCF),$F225-SUM($H105:BC105),0)</f>
        <v>0</v>
      </c>
      <c r="BD225" s="206">
        <f>IF(BD$2=EOMONTH($D225,MatCF),$F225-SUM($H105:BD105),0)</f>
        <v>0</v>
      </c>
      <c r="BE225" s="206">
        <f>IF(BE$2=EOMONTH($D225,MatCF),$F225-SUM($H105:BE105),0)</f>
        <v>0</v>
      </c>
      <c r="BF225" s="206">
        <f>IF(BF$2=EOMONTH($D225,MatCF),$F225-SUM($H105:BF105),0)</f>
        <v>0</v>
      </c>
      <c r="BG225" s="206">
        <f>IF(BG$2=EOMONTH($D225,MatCF),$F225-SUM($H105:BG105),0)</f>
        <v>0</v>
      </c>
      <c r="BH225" s="206">
        <f>IF(BH$2=EOMONTH($D225,MatCF),$F225-SUM($H105:BH105),0)</f>
        <v>0</v>
      </c>
      <c r="BI225" s="206">
        <f>IF(BI$2=EOMONTH($D225,MatCF),$F225-SUM($H105:BI105),0)</f>
        <v>0</v>
      </c>
      <c r="BJ225" s="206">
        <f>IF(BJ$2=EOMONTH($D225,MatCF),$F225-SUM($H105:BJ105),0)</f>
        <v>0</v>
      </c>
      <c r="BK225" s="206">
        <f>IF(BK$2=EOMONTH($D225,MatCF),$F225-SUM($H105:BK105),0)</f>
        <v>0</v>
      </c>
      <c r="BL225" s="206">
        <f>IF(BL$2=EOMONTH($D225,MatCF),$F225-SUM($H105:BL105),0)</f>
        <v>0</v>
      </c>
      <c r="BM225" s="206">
        <f>IF(BM$2=EOMONTH($D225,MatCF),$F225-SUM($H105:BM105),0)</f>
        <v>0</v>
      </c>
      <c r="BN225" s="206">
        <f>IF(BN$2=EOMONTH($D225,MatCF),$F225-SUM($H105:BN105),0)</f>
        <v>0</v>
      </c>
      <c r="BO225" s="206">
        <f>IF(BO$2=EOMONTH($D225,MatCF),$F225-SUM($H105:BO105),0)</f>
        <v>0</v>
      </c>
      <c r="BP225" s="206">
        <f>IF(BP$2=EOMONTH($D225,MatCF),$F225-SUM($H105:BP105),0)</f>
        <v>0</v>
      </c>
      <c r="BQ225" s="206">
        <f>IF(BQ$2=EOMONTH($D225,MatCF),$F225-SUM($H105:BQ105),0)</f>
        <v>0</v>
      </c>
      <c r="BR225" s="206">
        <f>IF(BR$2=EOMONTH($D225,MatCF),$F225-SUM($H105:BR105),0)</f>
        <v>0</v>
      </c>
      <c r="BS225" s="206">
        <f>IF(BS$2=EOMONTH($D225,MatCF),$F225-SUM($H105:BS105),0)</f>
        <v>0</v>
      </c>
      <c r="BT225" s="206">
        <f>IF(BT$2=EOMONTH($D225,MatCF),$F225-SUM($H105:BT105),0)</f>
        <v>0</v>
      </c>
      <c r="BU225" s="206">
        <f>IF(BU$2=EOMONTH($D225,MatCF),$F225-SUM($H105:BU105),0)</f>
        <v>0</v>
      </c>
      <c r="BV225" s="206">
        <f>IF(BV$2=EOMONTH($D225,MatCF),$F225-SUM($H105:BV105),0)</f>
        <v>0</v>
      </c>
      <c r="BW225" s="206">
        <f>IF(BW$2=EOMONTH($D225,MatCF),$F225-SUM($H105:BW105),0)</f>
        <v>0</v>
      </c>
      <c r="BX225" s="206">
        <f>IF(BX$2=EOMONTH($D225,MatCF),$F225-SUM($H105:BX105),0)</f>
        <v>0</v>
      </c>
      <c r="BY225" s="206">
        <f>IF(BY$2=EOMONTH($D225,MatCF),$F225-SUM($H105:BY105),0)</f>
        <v>0</v>
      </c>
      <c r="BZ225" s="206">
        <f>IF(BZ$2=EOMONTH($D225,MatCF),$F225-SUM($H105:BZ105),0)</f>
        <v>0</v>
      </c>
      <c r="CA225" s="206">
        <f>IF(CA$2=EOMONTH($D225,MatCF),$F225-SUM($H105:CA105),0)</f>
        <v>0</v>
      </c>
      <c r="CB225" s="206">
        <f ca="1">IF(CB$2=EOMONTH($D225,MatCF),$F225-SUM($H105:CB105),0)</f>
        <v>0</v>
      </c>
      <c r="CC225" s="206">
        <f>IF(CC$2=EOMONTH($D225,MatCF),$F225-SUM($H105:CC105),0)</f>
        <v>0</v>
      </c>
      <c r="CD225" s="206">
        <f>IF(CD$2=EOMONTH($D225,MatCF),$F225-SUM($H105:CD105),0)</f>
        <v>0</v>
      </c>
      <c r="CE225" s="206">
        <f>IF(CE$2=EOMONTH($D225,MatCF),$F225-SUM($H105:CE105),0)</f>
        <v>0</v>
      </c>
      <c r="CF225" s="206">
        <f>IF(CF$2=EOMONTH($D225,MatCF),$F225-SUM($H105:CF105),0)</f>
        <v>0</v>
      </c>
      <c r="CG225" s="206">
        <f>IF(CG$2=EOMONTH($D225,MatCF),$F225-SUM($H105:CG105),0)</f>
        <v>0</v>
      </c>
      <c r="CH225" s="206">
        <f>IF(CH$2=EOMONTH($D225,MatCF),$F225-SUM($H105:CH105),0)</f>
        <v>0</v>
      </c>
      <c r="CI225" s="206">
        <f>IF(CI$2=EOMONTH($D225,MatCF),$F225-SUM($H105:CI105),0)</f>
        <v>0</v>
      </c>
      <c r="CJ225" s="206">
        <f>IF(CJ$2=EOMONTH($D225,MatCF),$F225-SUM($H105:CJ105),0)</f>
        <v>0</v>
      </c>
      <c r="CK225" s="206">
        <f>IF(CK$2=EOMONTH($D225,MatCF),$F225-SUM($H105:CK105),0)</f>
        <v>0</v>
      </c>
      <c r="CL225" s="206">
        <f>IF(CL$2=EOMONTH($D225,MatCF),$F225-SUM($H105:CL105),0)</f>
        <v>0</v>
      </c>
      <c r="CM225" s="206">
        <f>IF(CM$2=EOMONTH($D225,MatCF),$F225-SUM($H105:CM105),0)</f>
        <v>0</v>
      </c>
      <c r="CN225" s="206">
        <f>IF(CN$2=EOMONTH($D225,MatCF),$F225-SUM($H105:CN105),0)</f>
        <v>0</v>
      </c>
      <c r="CO225" s="206">
        <f>IF(CO$2=EOMONTH($D225,MatCF),$F225-SUM($H105:CO105),0)</f>
        <v>0</v>
      </c>
      <c r="CP225" s="206">
        <f>IF(CP$2=EOMONTH($D225,MatCF),$F225-SUM($H105:CP105),0)</f>
        <v>0</v>
      </c>
      <c r="CQ225" s="206">
        <f>IF(CQ$2=EOMONTH($D225,MatCF),$F225-SUM($H105:CQ105),0)</f>
        <v>0</v>
      </c>
      <c r="CR225" s="206">
        <f>IF(CR$2=EOMONTH($D225,MatCF),$F225-SUM($H105:CR105),0)</f>
        <v>0</v>
      </c>
      <c r="CS225" s="206">
        <f>IF(CS$2=EOMONTH($D225,MatCF),$F225-SUM($H105:CS105),0)</f>
        <v>0</v>
      </c>
      <c r="CT225" s="206">
        <f>IF(CT$2=EOMONTH($D225,MatCF),$F225-SUM($H105:CT105),0)</f>
        <v>0</v>
      </c>
      <c r="CU225" s="206">
        <f>IF(CU$2=EOMONTH($D225,MatCF),$F225-SUM($H105:CU105),0)</f>
        <v>0</v>
      </c>
      <c r="CV225" s="206">
        <f>IF(CV$2=EOMONTH($D225,MatCF),$F225-SUM($H105:CV105),0)</f>
        <v>0</v>
      </c>
      <c r="CW225" s="206">
        <f>IF(CW$2=EOMONTH($D225,MatCF),$F225-SUM($H105:CW105),0)</f>
        <v>0</v>
      </c>
      <c r="CX225" s="206">
        <f>IF(CX$2=EOMONTH($D225,MatCF),$F225-SUM($H105:CX105),0)</f>
        <v>0</v>
      </c>
      <c r="CY225" s="206">
        <f>IF(CY$2=EOMONTH($D225,MatCF),$F225-SUM($H105:CY105),0)</f>
        <v>0</v>
      </c>
      <c r="CZ225" s="206">
        <f>IF(CZ$2=EOMONTH($D225,MatCF),$F225-SUM($H105:CZ105),0)</f>
        <v>0</v>
      </c>
      <c r="DA225" s="206">
        <f>IF(DA$2=EOMONTH($D225,MatCF),$F225-SUM($H105:DA105),0)</f>
        <v>0</v>
      </c>
      <c r="DB225" s="206">
        <f>IF(DB$2=EOMONTH($D225,MatCF),$F225-SUM($H105:DB105),0)</f>
        <v>0</v>
      </c>
      <c r="DC225" s="206">
        <f>IF(DC$2=EOMONTH($D225,MatCF),$F225-SUM($H105:DC105),0)</f>
        <v>0</v>
      </c>
      <c r="DD225" s="206">
        <f>IF(DD$2=EOMONTH($D225,MatCF),$F225-SUM($H105:DD105),0)</f>
        <v>0</v>
      </c>
      <c r="DE225" s="206">
        <f>IF(DE$2=EOMONTH($D225,MatCF),$F225-SUM($H105:DE105),0)</f>
        <v>0</v>
      </c>
      <c r="DF225" s="206">
        <f>IF(DF$2=EOMONTH($D225,MatCF),$F225-SUM($H105:DF105),0)</f>
        <v>0</v>
      </c>
      <c r="DG225" s="206">
        <f>IF(DG$2=EOMONTH($D225,MatCF),$F225-SUM($H105:DG105),0)</f>
        <v>0</v>
      </c>
      <c r="DH225" s="206">
        <f>IF(DH$2=EOMONTH($D225,MatCF),$F225-SUM($H105:DH105),0)</f>
        <v>0</v>
      </c>
      <c r="DI225" s="206">
        <f>IF(DI$2=EOMONTH($D225,MatCF),$F225-SUM($H105:DI105),0)</f>
        <v>0</v>
      </c>
      <c r="DJ225" s="206">
        <f>IF(DJ$2=EOMONTH($D225,MatCF),$F225-SUM($H105:DJ105),0)</f>
        <v>0</v>
      </c>
      <c r="DK225" s="206">
        <f>IF(DK$2=EOMONTH($D225,MatCF),$F225-SUM($H105:DK105),0)</f>
        <v>0</v>
      </c>
      <c r="DL225" s="206">
        <f>IF(DL$2=EOMONTH($D225,MatCF),$F225-SUM($H105:DL105),0)</f>
        <v>0</v>
      </c>
      <c r="DM225" s="206">
        <f>IF(DM$2=EOMONTH($D225,MatCF),$F225-SUM($H105:DM105),0)</f>
        <v>0</v>
      </c>
      <c r="DN225" s="206">
        <f>IF(DN$2=EOMONTH($D225,MatCF),$F225-SUM($H105:DN105),0)</f>
        <v>0</v>
      </c>
      <c r="DO225" s="206">
        <f>IF(DO$2=EOMONTH($D225,MatCF),$F225-SUM($H105:DO105),0)</f>
        <v>0</v>
      </c>
      <c r="DP225" s="206">
        <f>IF(DP$2=EOMONTH($D225,MatCF),$F225-SUM($H105:DP105),0)</f>
        <v>0</v>
      </c>
      <c r="DQ225" s="206">
        <f>IF(DQ$2=EOMONTH($D225,MatCF),$F225-SUM($H105:DQ105),0)</f>
        <v>0</v>
      </c>
      <c r="DR225" s="206">
        <f>IF(DR$2=EOMONTH($D225,MatCF),$F225-SUM($H105:DR105),0)</f>
        <v>0</v>
      </c>
      <c r="DS225" s="206">
        <f>IF(DS$2=EOMONTH($D225,MatCF),$F225-SUM($H105:DS105),0)</f>
        <v>0</v>
      </c>
    </row>
    <row r="226" spans="1:123" ht="12.5" x14ac:dyDescent="0.25">
      <c r="A226" s="205">
        <f t="shared" si="687"/>
        <v>14</v>
      </c>
      <c r="B226" s="228"/>
      <c r="C226" s="206"/>
      <c r="D226" s="226">
        <v>45199</v>
      </c>
      <c r="E226" s="205"/>
      <c r="F226" s="206">
        <f ca="1"/>
        <v>0</v>
      </c>
      <c r="G226" s="206"/>
      <c r="H226" s="206">
        <f>IF(H$2=EOMONTH($D226,MatCF),$F226-SUM(H106:$H106),0)</f>
        <v>0</v>
      </c>
      <c r="I226" s="206">
        <f>IF(I$2=EOMONTH($D226,MatCF),$F226-SUM($H106:I106),0)</f>
        <v>0</v>
      </c>
      <c r="J226" s="206">
        <f>IF(J$2=EOMONTH($D226,MatCF),$F226-SUM($H106:J106),0)</f>
        <v>0</v>
      </c>
      <c r="K226" s="206">
        <f>IF(K$2=EOMONTH($D226,MatCF),$F226-SUM($H106:K106),0)</f>
        <v>0</v>
      </c>
      <c r="L226" s="206">
        <f>IF(L$2=EOMONTH($D226,MatCF),$F226-SUM($H106:L106),0)</f>
        <v>0</v>
      </c>
      <c r="M226" s="206">
        <f>IF(M$2=EOMONTH($D226,MatCF),$F226-SUM($H106:M106),0)</f>
        <v>0</v>
      </c>
      <c r="N226" s="206">
        <f>IF(N$2=EOMONTH($D226,MatCF),$F226-SUM($H106:N106),0)</f>
        <v>0</v>
      </c>
      <c r="O226" s="206">
        <f>IF(O$2=EOMONTH($D226,MatCF),$F226-SUM($H106:O106),0)</f>
        <v>0</v>
      </c>
      <c r="P226" s="206">
        <f>IF(P$2=EOMONTH($D226,MatCF),$F226-SUM($H106:P106),0)</f>
        <v>0</v>
      </c>
      <c r="Q226" s="206">
        <f>IF(Q$2=EOMONTH($D226,MatCF),$F226-SUM($H106:Q106),0)</f>
        <v>0</v>
      </c>
      <c r="R226" s="206">
        <f>IF(R$2=EOMONTH($D226,MatCF),$F226-SUM($H106:R106),0)</f>
        <v>0</v>
      </c>
      <c r="S226" s="206">
        <f>IF(S$2=EOMONTH($D226,MatCF),$F226-SUM($H106:S106),0)</f>
        <v>0</v>
      </c>
      <c r="T226" s="206">
        <f>IF(T$2=EOMONTH($D226,MatCF),$F226-SUM($H106:T106),0)</f>
        <v>0</v>
      </c>
      <c r="U226" s="206">
        <f>IF(U$2=EOMONTH($D226,MatCF),$F226-SUM($H106:U106),0)</f>
        <v>0</v>
      </c>
      <c r="V226" s="206">
        <f>IF(V$2=EOMONTH($D226,MatCF),$F226-SUM($H106:V106),0)</f>
        <v>0</v>
      </c>
      <c r="W226" s="206">
        <f>IF(W$2=EOMONTH($D226,MatCF),$F226-SUM($H106:W106),0)</f>
        <v>0</v>
      </c>
      <c r="X226" s="206">
        <f>IF(X$2=EOMONTH($D226,MatCF),$F226-SUM($H106:X106),0)</f>
        <v>0</v>
      </c>
      <c r="Y226" s="206">
        <f>IF(Y$2=EOMONTH($D226,MatCF),$F226-SUM($H106:Y106),0)</f>
        <v>0</v>
      </c>
      <c r="Z226" s="206">
        <f>IF(Z$2=EOMONTH($D226,MatCF),$F226-SUM($H106:Z106),0)</f>
        <v>0</v>
      </c>
      <c r="AA226" s="206">
        <f>IF(AA$2=EOMONTH($D226,MatCF),$F226-SUM($H106:AA106),0)</f>
        <v>0</v>
      </c>
      <c r="AB226" s="206">
        <f>IF(AB$2=EOMONTH($D226,MatCF),$F226-SUM($H106:AB106),0)</f>
        <v>0</v>
      </c>
      <c r="AC226" s="206">
        <f>IF(AC$2=EOMONTH($D226,MatCF),$F226-SUM($H106:AC106),0)</f>
        <v>0</v>
      </c>
      <c r="AD226" s="206">
        <f>IF(AD$2=EOMONTH($D226,MatCF),$F226-SUM($H106:AD106),0)</f>
        <v>0</v>
      </c>
      <c r="AE226" s="206">
        <f>IF(AE$2=EOMONTH($D226,MatCF),$F226-SUM($H106:AE106),0)</f>
        <v>0</v>
      </c>
      <c r="AF226" s="206">
        <f>IF(AF$2=EOMONTH($D226,MatCF),$F226-SUM($H106:AF106),0)</f>
        <v>0</v>
      </c>
      <c r="AG226" s="206">
        <f>IF(AG$2=EOMONTH($D226,MatCF),$F226-SUM($H106:AG106),0)</f>
        <v>0</v>
      </c>
      <c r="AH226" s="206">
        <f>IF(AH$2=EOMONTH($D226,MatCF),$F226-SUM($H106:AH106),0)</f>
        <v>0</v>
      </c>
      <c r="AI226" s="206">
        <f>IF(AI$2=EOMONTH($D226,MatCF),$F226-SUM($H106:AI106),0)</f>
        <v>0</v>
      </c>
      <c r="AJ226" s="206">
        <f>IF(AJ$2=EOMONTH($D226,MatCF),$F226-SUM($H106:AJ106),0)</f>
        <v>0</v>
      </c>
      <c r="AK226" s="206">
        <f>IF(AK$2=EOMONTH($D226,MatCF),$F226-SUM($H106:AK106),0)</f>
        <v>0</v>
      </c>
      <c r="AL226" s="206">
        <f>IF(AL$2=EOMONTH($D226,MatCF),$F226-SUM($H106:AL106),0)</f>
        <v>0</v>
      </c>
      <c r="AM226" s="206">
        <f>IF(AM$2=EOMONTH($D226,MatCF),$F226-SUM($H106:AM106),0)</f>
        <v>0</v>
      </c>
      <c r="AN226" s="206">
        <f>IF(AN$2=EOMONTH($D226,MatCF),$F226-SUM($H106:AN106),0)</f>
        <v>0</v>
      </c>
      <c r="AO226" s="206">
        <f>IF(AO$2=EOMONTH($D226,MatCF),$F226-SUM($H106:AO106),0)</f>
        <v>0</v>
      </c>
      <c r="AP226" s="206">
        <f>IF(AP$2=EOMONTH($D226,MatCF),$F226-SUM($H106:AP106),0)</f>
        <v>0</v>
      </c>
      <c r="AQ226" s="206">
        <f>IF(AQ$2=EOMONTH($D226,MatCF),$F226-SUM($H106:AQ106),0)</f>
        <v>0</v>
      </c>
      <c r="AR226" s="206">
        <f>IF(AR$2=EOMONTH($D226,MatCF),$F226-SUM($H106:AR106),0)</f>
        <v>0</v>
      </c>
      <c r="AS226" s="206">
        <f>IF(AS$2=EOMONTH($D226,MatCF),$F226-SUM($H106:AS106),0)</f>
        <v>0</v>
      </c>
      <c r="AT226" s="206">
        <f>IF(AT$2=EOMONTH($D226,MatCF),$F226-SUM($H106:AT106),0)</f>
        <v>0</v>
      </c>
      <c r="AU226" s="206">
        <f>IF(AU$2=EOMONTH($D226,MatCF),$F226-SUM($H106:AU106),0)</f>
        <v>0</v>
      </c>
      <c r="AV226" s="206">
        <f>IF(AV$2=EOMONTH($D226,MatCF),$F226-SUM($H106:AV106),0)</f>
        <v>0</v>
      </c>
      <c r="AW226" s="206">
        <f>IF(AW$2=EOMONTH($D226,MatCF),$F226-SUM($H106:AW106),0)</f>
        <v>0</v>
      </c>
      <c r="AX226" s="206">
        <f>IF(AX$2=EOMONTH($D226,MatCF),$F226-SUM($H106:AX106),0)</f>
        <v>0</v>
      </c>
      <c r="AY226" s="206">
        <f>IF(AY$2=EOMONTH($D226,MatCF),$F226-SUM($H106:AY106),0)</f>
        <v>0</v>
      </c>
      <c r="AZ226" s="206">
        <f>IF(AZ$2=EOMONTH($D226,MatCF),$F226-SUM($H106:AZ106),0)</f>
        <v>0</v>
      </c>
      <c r="BA226" s="206">
        <f>IF(BA$2=EOMONTH($D226,MatCF),$F226-SUM($H106:BA106),0)</f>
        <v>0</v>
      </c>
      <c r="BB226" s="206">
        <f>IF(BB$2=EOMONTH($D226,MatCF),$F226-SUM($H106:BB106),0)</f>
        <v>0</v>
      </c>
      <c r="BC226" s="206">
        <f>IF(BC$2=EOMONTH($D226,MatCF),$F226-SUM($H106:BC106),0)</f>
        <v>0</v>
      </c>
      <c r="BD226" s="206">
        <f>IF(BD$2=EOMONTH($D226,MatCF),$F226-SUM($H106:BD106),0)</f>
        <v>0</v>
      </c>
      <c r="BE226" s="206">
        <f>IF(BE$2=EOMONTH($D226,MatCF),$F226-SUM($H106:BE106),0)</f>
        <v>0</v>
      </c>
      <c r="BF226" s="206">
        <f>IF(BF$2=EOMONTH($D226,MatCF),$F226-SUM($H106:BF106),0)</f>
        <v>0</v>
      </c>
      <c r="BG226" s="206">
        <f>IF(BG$2=EOMONTH($D226,MatCF),$F226-SUM($H106:BG106),0)</f>
        <v>0</v>
      </c>
      <c r="BH226" s="206">
        <f>IF(BH$2=EOMONTH($D226,MatCF),$F226-SUM($H106:BH106),0)</f>
        <v>0</v>
      </c>
      <c r="BI226" s="206">
        <f>IF(BI$2=EOMONTH($D226,MatCF),$F226-SUM($H106:BI106),0)</f>
        <v>0</v>
      </c>
      <c r="BJ226" s="206">
        <f>IF(BJ$2=EOMONTH($D226,MatCF),$F226-SUM($H106:BJ106),0)</f>
        <v>0</v>
      </c>
      <c r="BK226" s="206">
        <f>IF(BK$2=EOMONTH($D226,MatCF),$F226-SUM($H106:BK106),0)</f>
        <v>0</v>
      </c>
      <c r="BL226" s="206">
        <f>IF(BL$2=EOMONTH($D226,MatCF),$F226-SUM($H106:BL106),0)</f>
        <v>0</v>
      </c>
      <c r="BM226" s="206">
        <f>IF(BM$2=EOMONTH($D226,MatCF),$F226-SUM($H106:BM106),0)</f>
        <v>0</v>
      </c>
      <c r="BN226" s="206">
        <f>IF(BN$2=EOMONTH($D226,MatCF),$F226-SUM($H106:BN106),0)</f>
        <v>0</v>
      </c>
      <c r="BO226" s="206">
        <f>IF(BO$2=EOMONTH($D226,MatCF),$F226-SUM($H106:BO106),0)</f>
        <v>0</v>
      </c>
      <c r="BP226" s="206">
        <f>IF(BP$2=EOMONTH($D226,MatCF),$F226-SUM($H106:BP106),0)</f>
        <v>0</v>
      </c>
      <c r="BQ226" s="206">
        <f>IF(BQ$2=EOMONTH($D226,MatCF),$F226-SUM($H106:BQ106),0)</f>
        <v>0</v>
      </c>
      <c r="BR226" s="206">
        <f>IF(BR$2=EOMONTH($D226,MatCF),$F226-SUM($H106:BR106),0)</f>
        <v>0</v>
      </c>
      <c r="BS226" s="206">
        <f>IF(BS$2=EOMONTH($D226,MatCF),$F226-SUM($H106:BS106),0)</f>
        <v>0</v>
      </c>
      <c r="BT226" s="206">
        <f>IF(BT$2=EOMONTH($D226,MatCF),$F226-SUM($H106:BT106),0)</f>
        <v>0</v>
      </c>
      <c r="BU226" s="206">
        <f>IF(BU$2=EOMONTH($D226,MatCF),$F226-SUM($H106:BU106),0)</f>
        <v>0</v>
      </c>
      <c r="BV226" s="206">
        <f>IF(BV$2=EOMONTH($D226,MatCF),$F226-SUM($H106:BV106),0)</f>
        <v>0</v>
      </c>
      <c r="BW226" s="206">
        <f>IF(BW$2=EOMONTH($D226,MatCF),$F226-SUM($H106:BW106),0)</f>
        <v>0</v>
      </c>
      <c r="BX226" s="206">
        <f>IF(BX$2=EOMONTH($D226,MatCF),$F226-SUM($H106:BX106),0)</f>
        <v>0</v>
      </c>
      <c r="BY226" s="206">
        <f>IF(BY$2=EOMONTH($D226,MatCF),$F226-SUM($H106:BY106),0)</f>
        <v>0</v>
      </c>
      <c r="BZ226" s="206">
        <f>IF(BZ$2=EOMONTH($D226,MatCF),$F226-SUM($H106:BZ106),0)</f>
        <v>0</v>
      </c>
      <c r="CA226" s="206">
        <f>IF(CA$2=EOMONTH($D226,MatCF),$F226-SUM($H106:CA106),0)</f>
        <v>0</v>
      </c>
      <c r="CB226" s="206">
        <f>IF(CB$2=EOMONTH($D226,MatCF),$F226-SUM($H106:CB106),0)</f>
        <v>0</v>
      </c>
      <c r="CC226" s="206">
        <f ca="1">IF(CC$2=EOMONTH($D226,MatCF),$F226-SUM($H106:CC106),0)</f>
        <v>0</v>
      </c>
      <c r="CD226" s="206">
        <f>IF(CD$2=EOMONTH($D226,MatCF),$F226-SUM($H106:CD106),0)</f>
        <v>0</v>
      </c>
      <c r="CE226" s="206">
        <f>IF(CE$2=EOMONTH($D226,MatCF),$F226-SUM($H106:CE106),0)</f>
        <v>0</v>
      </c>
      <c r="CF226" s="206">
        <f>IF(CF$2=EOMONTH($D226,MatCF),$F226-SUM($H106:CF106),0)</f>
        <v>0</v>
      </c>
      <c r="CG226" s="206">
        <f>IF(CG$2=EOMONTH($D226,MatCF),$F226-SUM($H106:CG106),0)</f>
        <v>0</v>
      </c>
      <c r="CH226" s="206">
        <f>IF(CH$2=EOMONTH($D226,MatCF),$F226-SUM($H106:CH106),0)</f>
        <v>0</v>
      </c>
      <c r="CI226" s="206">
        <f>IF(CI$2=EOMONTH($D226,MatCF),$F226-SUM($H106:CI106),0)</f>
        <v>0</v>
      </c>
      <c r="CJ226" s="206">
        <f>IF(CJ$2=EOMONTH($D226,MatCF),$F226-SUM($H106:CJ106),0)</f>
        <v>0</v>
      </c>
      <c r="CK226" s="206">
        <f>IF(CK$2=EOMONTH($D226,MatCF),$F226-SUM($H106:CK106),0)</f>
        <v>0</v>
      </c>
      <c r="CL226" s="206">
        <f>IF(CL$2=EOMONTH($D226,MatCF),$F226-SUM($H106:CL106),0)</f>
        <v>0</v>
      </c>
      <c r="CM226" s="206">
        <f>IF(CM$2=EOMONTH($D226,MatCF),$F226-SUM($H106:CM106),0)</f>
        <v>0</v>
      </c>
      <c r="CN226" s="206">
        <f>IF(CN$2=EOMONTH($D226,MatCF),$F226-SUM($H106:CN106),0)</f>
        <v>0</v>
      </c>
      <c r="CO226" s="206">
        <f>IF(CO$2=EOMONTH($D226,MatCF),$F226-SUM($H106:CO106),0)</f>
        <v>0</v>
      </c>
      <c r="CP226" s="206">
        <f>IF(CP$2=EOMONTH($D226,MatCF),$F226-SUM($H106:CP106),0)</f>
        <v>0</v>
      </c>
      <c r="CQ226" s="206">
        <f>IF(CQ$2=EOMONTH($D226,MatCF),$F226-SUM($H106:CQ106),0)</f>
        <v>0</v>
      </c>
      <c r="CR226" s="206">
        <f>IF(CR$2=EOMONTH($D226,MatCF),$F226-SUM($H106:CR106),0)</f>
        <v>0</v>
      </c>
      <c r="CS226" s="206">
        <f>IF(CS$2=EOMONTH($D226,MatCF),$F226-SUM($H106:CS106),0)</f>
        <v>0</v>
      </c>
      <c r="CT226" s="206">
        <f>IF(CT$2=EOMONTH($D226,MatCF),$F226-SUM($H106:CT106),0)</f>
        <v>0</v>
      </c>
      <c r="CU226" s="206">
        <f>IF(CU$2=EOMONTH($D226,MatCF),$F226-SUM($H106:CU106),0)</f>
        <v>0</v>
      </c>
      <c r="CV226" s="206">
        <f>IF(CV$2=EOMONTH($D226,MatCF),$F226-SUM($H106:CV106),0)</f>
        <v>0</v>
      </c>
      <c r="CW226" s="206">
        <f>IF(CW$2=EOMONTH($D226,MatCF),$F226-SUM($H106:CW106),0)</f>
        <v>0</v>
      </c>
      <c r="CX226" s="206">
        <f>IF(CX$2=EOMONTH($D226,MatCF),$F226-SUM($H106:CX106),0)</f>
        <v>0</v>
      </c>
      <c r="CY226" s="206">
        <f>IF(CY$2=EOMONTH($D226,MatCF),$F226-SUM($H106:CY106),0)</f>
        <v>0</v>
      </c>
      <c r="CZ226" s="206">
        <f>IF(CZ$2=EOMONTH($D226,MatCF),$F226-SUM($H106:CZ106),0)</f>
        <v>0</v>
      </c>
      <c r="DA226" s="206">
        <f>IF(DA$2=EOMONTH($D226,MatCF),$F226-SUM($H106:DA106),0)</f>
        <v>0</v>
      </c>
      <c r="DB226" s="206">
        <f>IF(DB$2=EOMONTH($D226,MatCF),$F226-SUM($H106:DB106),0)</f>
        <v>0</v>
      </c>
      <c r="DC226" s="206">
        <f>IF(DC$2=EOMONTH($D226,MatCF),$F226-SUM($H106:DC106),0)</f>
        <v>0</v>
      </c>
      <c r="DD226" s="206">
        <f>IF(DD$2=EOMONTH($D226,MatCF),$F226-SUM($H106:DD106),0)</f>
        <v>0</v>
      </c>
      <c r="DE226" s="206">
        <f>IF(DE$2=EOMONTH($D226,MatCF),$F226-SUM($H106:DE106),0)</f>
        <v>0</v>
      </c>
      <c r="DF226" s="206">
        <f>IF(DF$2=EOMONTH($D226,MatCF),$F226-SUM($H106:DF106),0)</f>
        <v>0</v>
      </c>
      <c r="DG226" s="206">
        <f>IF(DG$2=EOMONTH($D226,MatCF),$F226-SUM($H106:DG106),0)</f>
        <v>0</v>
      </c>
      <c r="DH226" s="206">
        <f>IF(DH$2=EOMONTH($D226,MatCF),$F226-SUM($H106:DH106),0)</f>
        <v>0</v>
      </c>
      <c r="DI226" s="206">
        <f>IF(DI$2=EOMONTH($D226,MatCF),$F226-SUM($H106:DI106),0)</f>
        <v>0</v>
      </c>
      <c r="DJ226" s="206">
        <f>IF(DJ$2=EOMONTH($D226,MatCF),$F226-SUM($H106:DJ106),0)</f>
        <v>0</v>
      </c>
      <c r="DK226" s="206">
        <f>IF(DK$2=EOMONTH($D226,MatCF),$F226-SUM($H106:DK106),0)</f>
        <v>0</v>
      </c>
      <c r="DL226" s="206">
        <f>IF(DL$2=EOMONTH($D226,MatCF),$F226-SUM($H106:DL106),0)</f>
        <v>0</v>
      </c>
      <c r="DM226" s="206">
        <f>IF(DM$2=EOMONTH($D226,MatCF),$F226-SUM($H106:DM106),0)</f>
        <v>0</v>
      </c>
      <c r="DN226" s="206">
        <f>IF(DN$2=EOMONTH($D226,MatCF),$F226-SUM($H106:DN106),0)</f>
        <v>0</v>
      </c>
      <c r="DO226" s="206">
        <f>IF(DO$2=EOMONTH($D226,MatCF),$F226-SUM($H106:DO106),0)</f>
        <v>0</v>
      </c>
      <c r="DP226" s="206">
        <f>IF(DP$2=EOMONTH($D226,MatCF),$F226-SUM($H106:DP106),0)</f>
        <v>0</v>
      </c>
      <c r="DQ226" s="206">
        <f>IF(DQ$2=EOMONTH($D226,MatCF),$F226-SUM($H106:DQ106),0)</f>
        <v>0</v>
      </c>
      <c r="DR226" s="206">
        <f>IF(DR$2=EOMONTH($D226,MatCF),$F226-SUM($H106:DR106),0)</f>
        <v>0</v>
      </c>
      <c r="DS226" s="206">
        <f>IF(DS$2=EOMONTH($D226,MatCF),$F226-SUM($H106:DS106),0)</f>
        <v>0</v>
      </c>
    </row>
    <row r="227" spans="1:123" ht="12.5" x14ac:dyDescent="0.25">
      <c r="A227" s="205">
        <f t="shared" si="687"/>
        <v>15</v>
      </c>
      <c r="B227" s="228"/>
      <c r="C227" s="206"/>
      <c r="D227" s="226">
        <v>45291</v>
      </c>
      <c r="E227" s="205"/>
      <c r="F227" s="206">
        <f ca="1"/>
        <v>0</v>
      </c>
      <c r="G227" s="206"/>
      <c r="H227" s="206">
        <f>IF(H$2=EOMONTH($D227,MatCF),$F227-SUM(H107:$H107),0)</f>
        <v>0</v>
      </c>
      <c r="I227" s="206">
        <f>IF(I$2=EOMONTH($D227,MatCF),$F227-SUM($H107:I107),0)</f>
        <v>0</v>
      </c>
      <c r="J227" s="206">
        <f>IF(J$2=EOMONTH($D227,MatCF),$F227-SUM($H107:J107),0)</f>
        <v>0</v>
      </c>
      <c r="K227" s="206">
        <f>IF(K$2=EOMONTH($D227,MatCF),$F227-SUM($H107:K107),0)</f>
        <v>0</v>
      </c>
      <c r="L227" s="206">
        <f>IF(L$2=EOMONTH($D227,MatCF),$F227-SUM($H107:L107),0)</f>
        <v>0</v>
      </c>
      <c r="M227" s="206">
        <f>IF(M$2=EOMONTH($D227,MatCF),$F227-SUM($H107:M107),0)</f>
        <v>0</v>
      </c>
      <c r="N227" s="206">
        <f>IF(N$2=EOMONTH($D227,MatCF),$F227-SUM($H107:N107),0)</f>
        <v>0</v>
      </c>
      <c r="O227" s="206">
        <f>IF(O$2=EOMONTH($D227,MatCF),$F227-SUM($H107:O107),0)</f>
        <v>0</v>
      </c>
      <c r="P227" s="206">
        <f>IF(P$2=EOMONTH($D227,MatCF),$F227-SUM($H107:P107),0)</f>
        <v>0</v>
      </c>
      <c r="Q227" s="206">
        <f>IF(Q$2=EOMONTH($D227,MatCF),$F227-SUM($H107:Q107),0)</f>
        <v>0</v>
      </c>
      <c r="R227" s="206">
        <f>IF(R$2=EOMONTH($D227,MatCF),$F227-SUM($H107:R107),0)</f>
        <v>0</v>
      </c>
      <c r="S227" s="206">
        <f>IF(S$2=EOMONTH($D227,MatCF),$F227-SUM($H107:S107),0)</f>
        <v>0</v>
      </c>
      <c r="T227" s="206">
        <f>IF(T$2=EOMONTH($D227,MatCF),$F227-SUM($H107:T107),0)</f>
        <v>0</v>
      </c>
      <c r="U227" s="206">
        <f>IF(U$2=EOMONTH($D227,MatCF),$F227-SUM($H107:U107),0)</f>
        <v>0</v>
      </c>
      <c r="V227" s="206">
        <f>IF(V$2=EOMONTH($D227,MatCF),$F227-SUM($H107:V107),0)</f>
        <v>0</v>
      </c>
      <c r="W227" s="206">
        <f>IF(W$2=EOMONTH($D227,MatCF),$F227-SUM($H107:W107),0)</f>
        <v>0</v>
      </c>
      <c r="X227" s="206">
        <f>IF(X$2=EOMONTH($D227,MatCF),$F227-SUM($H107:X107),0)</f>
        <v>0</v>
      </c>
      <c r="Y227" s="206">
        <f>IF(Y$2=EOMONTH($D227,MatCF),$F227-SUM($H107:Y107),0)</f>
        <v>0</v>
      </c>
      <c r="Z227" s="206">
        <f>IF(Z$2=EOMONTH($D227,MatCF),$F227-SUM($H107:Z107),0)</f>
        <v>0</v>
      </c>
      <c r="AA227" s="206">
        <f>IF(AA$2=EOMONTH($D227,MatCF),$F227-SUM($H107:AA107),0)</f>
        <v>0</v>
      </c>
      <c r="AB227" s="206">
        <f>IF(AB$2=EOMONTH($D227,MatCF),$F227-SUM($H107:AB107),0)</f>
        <v>0</v>
      </c>
      <c r="AC227" s="206">
        <f>IF(AC$2=EOMONTH($D227,MatCF),$F227-SUM($H107:AC107),0)</f>
        <v>0</v>
      </c>
      <c r="AD227" s="206">
        <f>IF(AD$2=EOMONTH($D227,MatCF),$F227-SUM($H107:AD107),0)</f>
        <v>0</v>
      </c>
      <c r="AE227" s="206">
        <f>IF(AE$2=EOMONTH($D227,MatCF),$F227-SUM($H107:AE107),0)</f>
        <v>0</v>
      </c>
      <c r="AF227" s="206">
        <f>IF(AF$2=EOMONTH($D227,MatCF),$F227-SUM($H107:AF107),0)</f>
        <v>0</v>
      </c>
      <c r="AG227" s="206">
        <f>IF(AG$2=EOMONTH($D227,MatCF),$F227-SUM($H107:AG107),0)</f>
        <v>0</v>
      </c>
      <c r="AH227" s="206">
        <f>IF(AH$2=EOMONTH($D227,MatCF),$F227-SUM($H107:AH107),0)</f>
        <v>0</v>
      </c>
      <c r="AI227" s="206">
        <f>IF(AI$2=EOMONTH($D227,MatCF),$F227-SUM($H107:AI107),0)</f>
        <v>0</v>
      </c>
      <c r="AJ227" s="206">
        <f>IF(AJ$2=EOMONTH($D227,MatCF),$F227-SUM($H107:AJ107),0)</f>
        <v>0</v>
      </c>
      <c r="AK227" s="206">
        <f>IF(AK$2=EOMONTH($D227,MatCF),$F227-SUM($H107:AK107),0)</f>
        <v>0</v>
      </c>
      <c r="AL227" s="206">
        <f>IF(AL$2=EOMONTH($D227,MatCF),$F227-SUM($H107:AL107),0)</f>
        <v>0</v>
      </c>
      <c r="AM227" s="206">
        <f>IF(AM$2=EOMONTH($D227,MatCF),$F227-SUM($H107:AM107),0)</f>
        <v>0</v>
      </c>
      <c r="AN227" s="206">
        <f>IF(AN$2=EOMONTH($D227,MatCF),$F227-SUM($H107:AN107),0)</f>
        <v>0</v>
      </c>
      <c r="AO227" s="206">
        <f>IF(AO$2=EOMONTH($D227,MatCF),$F227-SUM($H107:AO107),0)</f>
        <v>0</v>
      </c>
      <c r="AP227" s="206">
        <f>IF(AP$2=EOMONTH($D227,MatCF),$F227-SUM($H107:AP107),0)</f>
        <v>0</v>
      </c>
      <c r="AQ227" s="206">
        <f>IF(AQ$2=EOMONTH($D227,MatCF),$F227-SUM($H107:AQ107),0)</f>
        <v>0</v>
      </c>
      <c r="AR227" s="206">
        <f>IF(AR$2=EOMONTH($D227,MatCF),$F227-SUM($H107:AR107),0)</f>
        <v>0</v>
      </c>
      <c r="AS227" s="206">
        <f>IF(AS$2=EOMONTH($D227,MatCF),$F227-SUM($H107:AS107),0)</f>
        <v>0</v>
      </c>
      <c r="AT227" s="206">
        <f>IF(AT$2=EOMONTH($D227,MatCF),$F227-SUM($H107:AT107),0)</f>
        <v>0</v>
      </c>
      <c r="AU227" s="206">
        <f>IF(AU$2=EOMONTH($D227,MatCF),$F227-SUM($H107:AU107),0)</f>
        <v>0</v>
      </c>
      <c r="AV227" s="206">
        <f>IF(AV$2=EOMONTH($D227,MatCF),$F227-SUM($H107:AV107),0)</f>
        <v>0</v>
      </c>
      <c r="AW227" s="206">
        <f>IF(AW$2=EOMONTH($D227,MatCF),$F227-SUM($H107:AW107),0)</f>
        <v>0</v>
      </c>
      <c r="AX227" s="206">
        <f>IF(AX$2=EOMONTH($D227,MatCF),$F227-SUM($H107:AX107),0)</f>
        <v>0</v>
      </c>
      <c r="AY227" s="206">
        <f>IF(AY$2=EOMONTH($D227,MatCF),$F227-SUM($H107:AY107),0)</f>
        <v>0</v>
      </c>
      <c r="AZ227" s="206">
        <f>IF(AZ$2=EOMONTH($D227,MatCF),$F227-SUM($H107:AZ107),0)</f>
        <v>0</v>
      </c>
      <c r="BA227" s="206">
        <f>IF(BA$2=EOMONTH($D227,MatCF),$F227-SUM($H107:BA107),0)</f>
        <v>0</v>
      </c>
      <c r="BB227" s="206">
        <f>IF(BB$2=EOMONTH($D227,MatCF),$F227-SUM($H107:BB107),0)</f>
        <v>0</v>
      </c>
      <c r="BC227" s="206">
        <f>IF(BC$2=EOMONTH($D227,MatCF),$F227-SUM($H107:BC107),0)</f>
        <v>0</v>
      </c>
      <c r="BD227" s="206">
        <f>IF(BD$2=EOMONTH($D227,MatCF),$F227-SUM($H107:BD107),0)</f>
        <v>0</v>
      </c>
      <c r="BE227" s="206">
        <f>IF(BE$2=EOMONTH($D227,MatCF),$F227-SUM($H107:BE107),0)</f>
        <v>0</v>
      </c>
      <c r="BF227" s="206">
        <f>IF(BF$2=EOMONTH($D227,MatCF),$F227-SUM($H107:BF107),0)</f>
        <v>0</v>
      </c>
      <c r="BG227" s="206">
        <f>IF(BG$2=EOMONTH($D227,MatCF),$F227-SUM($H107:BG107),0)</f>
        <v>0</v>
      </c>
      <c r="BH227" s="206">
        <f>IF(BH$2=EOMONTH($D227,MatCF),$F227-SUM($H107:BH107),0)</f>
        <v>0</v>
      </c>
      <c r="BI227" s="206">
        <f>IF(BI$2=EOMONTH($D227,MatCF),$F227-SUM($H107:BI107),0)</f>
        <v>0</v>
      </c>
      <c r="BJ227" s="206">
        <f>IF(BJ$2=EOMONTH($D227,MatCF),$F227-SUM($H107:BJ107),0)</f>
        <v>0</v>
      </c>
      <c r="BK227" s="206">
        <f>IF(BK$2=EOMONTH($D227,MatCF),$F227-SUM($H107:BK107),0)</f>
        <v>0</v>
      </c>
      <c r="BL227" s="206">
        <f>IF(BL$2=EOMONTH($D227,MatCF),$F227-SUM($H107:BL107),0)</f>
        <v>0</v>
      </c>
      <c r="BM227" s="206">
        <f>IF(BM$2=EOMONTH($D227,MatCF),$F227-SUM($H107:BM107),0)</f>
        <v>0</v>
      </c>
      <c r="BN227" s="206">
        <f>IF(BN$2=EOMONTH($D227,MatCF),$F227-SUM($H107:BN107),0)</f>
        <v>0</v>
      </c>
      <c r="BO227" s="206">
        <f>IF(BO$2=EOMONTH($D227,MatCF),$F227-SUM($H107:BO107),0)</f>
        <v>0</v>
      </c>
      <c r="BP227" s="206">
        <f>IF(BP$2=EOMONTH($D227,MatCF),$F227-SUM($H107:BP107),0)</f>
        <v>0</v>
      </c>
      <c r="BQ227" s="206">
        <f>IF(BQ$2=EOMONTH($D227,MatCF),$F227-SUM($H107:BQ107),0)</f>
        <v>0</v>
      </c>
      <c r="BR227" s="206">
        <f>IF(BR$2=EOMONTH($D227,MatCF),$F227-SUM($H107:BR107),0)</f>
        <v>0</v>
      </c>
      <c r="BS227" s="206">
        <f>IF(BS$2=EOMONTH($D227,MatCF),$F227-SUM($H107:BS107),0)</f>
        <v>0</v>
      </c>
      <c r="BT227" s="206">
        <f>IF(BT$2=EOMONTH($D227,MatCF),$F227-SUM($H107:BT107),0)</f>
        <v>0</v>
      </c>
      <c r="BU227" s="206">
        <f>IF(BU$2=EOMONTH($D227,MatCF),$F227-SUM($H107:BU107),0)</f>
        <v>0</v>
      </c>
      <c r="BV227" s="206">
        <f>IF(BV$2=EOMONTH($D227,MatCF),$F227-SUM($H107:BV107),0)</f>
        <v>0</v>
      </c>
      <c r="BW227" s="206">
        <f>IF(BW$2=EOMONTH($D227,MatCF),$F227-SUM($H107:BW107),0)</f>
        <v>0</v>
      </c>
      <c r="BX227" s="206">
        <f>IF(BX$2=EOMONTH($D227,MatCF),$F227-SUM($H107:BX107),0)</f>
        <v>0</v>
      </c>
      <c r="BY227" s="206">
        <f>IF(BY$2=EOMONTH($D227,MatCF),$F227-SUM($H107:BY107),0)</f>
        <v>0</v>
      </c>
      <c r="BZ227" s="206">
        <f>IF(BZ$2=EOMONTH($D227,MatCF),$F227-SUM($H107:BZ107),0)</f>
        <v>0</v>
      </c>
      <c r="CA227" s="206">
        <f>IF(CA$2=EOMONTH($D227,MatCF),$F227-SUM($H107:CA107),0)</f>
        <v>0</v>
      </c>
      <c r="CB227" s="206">
        <f>IF(CB$2=EOMONTH($D227,MatCF),$F227-SUM($H107:CB107),0)</f>
        <v>0</v>
      </c>
      <c r="CC227" s="206">
        <f>IF(CC$2=EOMONTH($D227,MatCF),$F227-SUM($H107:CC107),0)</f>
        <v>0</v>
      </c>
      <c r="CD227" s="206">
        <f ca="1">IF(CD$2=EOMONTH($D227,MatCF),$F227-SUM($H107:CD107),0)</f>
        <v>0</v>
      </c>
      <c r="CE227" s="206">
        <f>IF(CE$2=EOMONTH($D227,MatCF),$F227-SUM($H107:CE107),0)</f>
        <v>0</v>
      </c>
      <c r="CF227" s="206">
        <f>IF(CF$2=EOMONTH($D227,MatCF),$F227-SUM($H107:CF107),0)</f>
        <v>0</v>
      </c>
      <c r="CG227" s="206">
        <f>IF(CG$2=EOMONTH($D227,MatCF),$F227-SUM($H107:CG107),0)</f>
        <v>0</v>
      </c>
      <c r="CH227" s="206">
        <f>IF(CH$2=EOMONTH($D227,MatCF),$F227-SUM($H107:CH107),0)</f>
        <v>0</v>
      </c>
      <c r="CI227" s="206">
        <f>IF(CI$2=EOMONTH($D227,MatCF),$F227-SUM($H107:CI107),0)</f>
        <v>0</v>
      </c>
      <c r="CJ227" s="206">
        <f>IF(CJ$2=EOMONTH($D227,MatCF),$F227-SUM($H107:CJ107),0)</f>
        <v>0</v>
      </c>
      <c r="CK227" s="206">
        <f>IF(CK$2=EOMONTH($D227,MatCF),$F227-SUM($H107:CK107),0)</f>
        <v>0</v>
      </c>
      <c r="CL227" s="206">
        <f>IF(CL$2=EOMONTH($D227,MatCF),$F227-SUM($H107:CL107),0)</f>
        <v>0</v>
      </c>
      <c r="CM227" s="206">
        <f>IF(CM$2=EOMONTH($D227,MatCF),$F227-SUM($H107:CM107),0)</f>
        <v>0</v>
      </c>
      <c r="CN227" s="206">
        <f>IF(CN$2=EOMONTH($D227,MatCF),$F227-SUM($H107:CN107),0)</f>
        <v>0</v>
      </c>
      <c r="CO227" s="206">
        <f>IF(CO$2=EOMONTH($D227,MatCF),$F227-SUM($H107:CO107),0)</f>
        <v>0</v>
      </c>
      <c r="CP227" s="206">
        <f>IF(CP$2=EOMONTH($D227,MatCF),$F227-SUM($H107:CP107),0)</f>
        <v>0</v>
      </c>
      <c r="CQ227" s="206">
        <f>IF(CQ$2=EOMONTH($D227,MatCF),$F227-SUM($H107:CQ107),0)</f>
        <v>0</v>
      </c>
      <c r="CR227" s="206">
        <f>IF(CR$2=EOMONTH($D227,MatCF),$F227-SUM($H107:CR107),0)</f>
        <v>0</v>
      </c>
      <c r="CS227" s="206">
        <f>IF(CS$2=EOMONTH($D227,MatCF),$F227-SUM($H107:CS107),0)</f>
        <v>0</v>
      </c>
      <c r="CT227" s="206">
        <f>IF(CT$2=EOMONTH($D227,MatCF),$F227-SUM($H107:CT107),0)</f>
        <v>0</v>
      </c>
      <c r="CU227" s="206">
        <f>IF(CU$2=EOMONTH($D227,MatCF),$F227-SUM($H107:CU107),0)</f>
        <v>0</v>
      </c>
      <c r="CV227" s="206">
        <f>IF(CV$2=EOMONTH($D227,MatCF),$F227-SUM($H107:CV107),0)</f>
        <v>0</v>
      </c>
      <c r="CW227" s="206">
        <f>IF(CW$2=EOMONTH($D227,MatCF),$F227-SUM($H107:CW107),0)</f>
        <v>0</v>
      </c>
      <c r="CX227" s="206">
        <f>IF(CX$2=EOMONTH($D227,MatCF),$F227-SUM($H107:CX107),0)</f>
        <v>0</v>
      </c>
      <c r="CY227" s="206">
        <f>IF(CY$2=EOMONTH($D227,MatCF),$F227-SUM($H107:CY107),0)</f>
        <v>0</v>
      </c>
      <c r="CZ227" s="206">
        <f>IF(CZ$2=EOMONTH($D227,MatCF),$F227-SUM($H107:CZ107),0)</f>
        <v>0</v>
      </c>
      <c r="DA227" s="206">
        <f>IF(DA$2=EOMONTH($D227,MatCF),$F227-SUM($H107:DA107),0)</f>
        <v>0</v>
      </c>
      <c r="DB227" s="206">
        <f>IF(DB$2=EOMONTH($D227,MatCF),$F227-SUM($H107:DB107),0)</f>
        <v>0</v>
      </c>
      <c r="DC227" s="206">
        <f>IF(DC$2=EOMONTH($D227,MatCF),$F227-SUM($H107:DC107),0)</f>
        <v>0</v>
      </c>
      <c r="DD227" s="206">
        <f>IF(DD$2=EOMONTH($D227,MatCF),$F227-SUM($H107:DD107),0)</f>
        <v>0</v>
      </c>
      <c r="DE227" s="206">
        <f>IF(DE$2=EOMONTH($D227,MatCF),$F227-SUM($H107:DE107),0)</f>
        <v>0</v>
      </c>
      <c r="DF227" s="206">
        <f>IF(DF$2=EOMONTH($D227,MatCF),$F227-SUM($H107:DF107),0)</f>
        <v>0</v>
      </c>
      <c r="DG227" s="206">
        <f>IF(DG$2=EOMONTH($D227,MatCF),$F227-SUM($H107:DG107),0)</f>
        <v>0</v>
      </c>
      <c r="DH227" s="206">
        <f>IF(DH$2=EOMONTH($D227,MatCF),$F227-SUM($H107:DH107),0)</f>
        <v>0</v>
      </c>
      <c r="DI227" s="206">
        <f>IF(DI$2=EOMONTH($D227,MatCF),$F227-SUM($H107:DI107),0)</f>
        <v>0</v>
      </c>
      <c r="DJ227" s="206">
        <f>IF(DJ$2=EOMONTH($D227,MatCF),$F227-SUM($H107:DJ107),0)</f>
        <v>0</v>
      </c>
      <c r="DK227" s="206">
        <f>IF(DK$2=EOMONTH($D227,MatCF),$F227-SUM($H107:DK107),0)</f>
        <v>0</v>
      </c>
      <c r="DL227" s="206">
        <f>IF(DL$2=EOMONTH($D227,MatCF),$F227-SUM($H107:DL107),0)</f>
        <v>0</v>
      </c>
      <c r="DM227" s="206">
        <f>IF(DM$2=EOMONTH($D227,MatCF),$F227-SUM($H107:DM107),0)</f>
        <v>0</v>
      </c>
      <c r="DN227" s="206">
        <f>IF(DN$2=EOMONTH($D227,MatCF),$F227-SUM($H107:DN107),0)</f>
        <v>0</v>
      </c>
      <c r="DO227" s="206">
        <f>IF(DO$2=EOMONTH($D227,MatCF),$F227-SUM($H107:DO107),0)</f>
        <v>0</v>
      </c>
      <c r="DP227" s="206">
        <f>IF(DP$2=EOMONTH($D227,MatCF),$F227-SUM($H107:DP107),0)</f>
        <v>0</v>
      </c>
      <c r="DQ227" s="206">
        <f>IF(DQ$2=EOMONTH($D227,MatCF),$F227-SUM($H107:DQ107),0)</f>
        <v>0</v>
      </c>
      <c r="DR227" s="206">
        <f>IF(DR$2=EOMONTH($D227,MatCF),$F227-SUM($H107:DR107),0)</f>
        <v>0</v>
      </c>
      <c r="DS227" s="206">
        <f>IF(DS$2=EOMONTH($D227,MatCF),$F227-SUM($H107:DS107),0)</f>
        <v>0</v>
      </c>
    </row>
    <row r="228" spans="1:123" ht="12.5" x14ac:dyDescent="0.25">
      <c r="A228" s="205">
        <f t="shared" si="687"/>
        <v>16</v>
      </c>
      <c r="B228" s="228"/>
      <c r="C228" s="206"/>
      <c r="D228" s="226">
        <v>45382</v>
      </c>
      <c r="E228" s="205"/>
      <c r="F228" s="206">
        <f ca="1"/>
        <v>0</v>
      </c>
      <c r="G228" s="206"/>
      <c r="H228" s="206">
        <f>IF(H$2=EOMONTH($D228,MatCF),$F228-SUM(H108:$H108),0)</f>
        <v>0</v>
      </c>
      <c r="I228" s="206">
        <f>IF(I$2=EOMONTH($D228,MatCF),$F228-SUM($H108:I108),0)</f>
        <v>0</v>
      </c>
      <c r="J228" s="206">
        <f>IF(J$2=EOMONTH($D228,MatCF),$F228-SUM($H108:J108),0)</f>
        <v>0</v>
      </c>
      <c r="K228" s="206">
        <f>IF(K$2=EOMONTH($D228,MatCF),$F228-SUM($H108:K108),0)</f>
        <v>0</v>
      </c>
      <c r="L228" s="206">
        <f>IF(L$2=EOMONTH($D228,MatCF),$F228-SUM($H108:L108),0)</f>
        <v>0</v>
      </c>
      <c r="M228" s="206">
        <f>IF(M$2=EOMONTH($D228,MatCF),$F228-SUM($H108:M108),0)</f>
        <v>0</v>
      </c>
      <c r="N228" s="206">
        <f>IF(N$2=EOMONTH($D228,MatCF),$F228-SUM($H108:N108),0)</f>
        <v>0</v>
      </c>
      <c r="O228" s="206">
        <f>IF(O$2=EOMONTH($D228,MatCF),$F228-SUM($H108:O108),0)</f>
        <v>0</v>
      </c>
      <c r="P228" s="206">
        <f>IF(P$2=EOMONTH($D228,MatCF),$F228-SUM($H108:P108),0)</f>
        <v>0</v>
      </c>
      <c r="Q228" s="206">
        <f>IF(Q$2=EOMONTH($D228,MatCF),$F228-SUM($H108:Q108),0)</f>
        <v>0</v>
      </c>
      <c r="R228" s="206">
        <f>IF(R$2=EOMONTH($D228,MatCF),$F228-SUM($H108:R108),0)</f>
        <v>0</v>
      </c>
      <c r="S228" s="206">
        <f>IF(S$2=EOMONTH($D228,MatCF),$F228-SUM($H108:S108),0)</f>
        <v>0</v>
      </c>
      <c r="T228" s="206">
        <f>IF(T$2=EOMONTH($D228,MatCF),$F228-SUM($H108:T108),0)</f>
        <v>0</v>
      </c>
      <c r="U228" s="206">
        <f>IF(U$2=EOMONTH($D228,MatCF),$F228-SUM($H108:U108),0)</f>
        <v>0</v>
      </c>
      <c r="V228" s="206">
        <f>IF(V$2=EOMONTH($D228,MatCF),$F228-SUM($H108:V108),0)</f>
        <v>0</v>
      </c>
      <c r="W228" s="206">
        <f>IF(W$2=EOMONTH($D228,MatCF),$F228-SUM($H108:W108),0)</f>
        <v>0</v>
      </c>
      <c r="X228" s="206">
        <f>IF(X$2=EOMONTH($D228,MatCF),$F228-SUM($H108:X108),0)</f>
        <v>0</v>
      </c>
      <c r="Y228" s="206">
        <f>IF(Y$2=EOMONTH($D228,MatCF),$F228-SUM($H108:Y108),0)</f>
        <v>0</v>
      </c>
      <c r="Z228" s="206">
        <f>IF(Z$2=EOMONTH($D228,MatCF),$F228-SUM($H108:Z108),0)</f>
        <v>0</v>
      </c>
      <c r="AA228" s="206">
        <f>IF(AA$2=EOMONTH($D228,MatCF),$F228-SUM($H108:AA108),0)</f>
        <v>0</v>
      </c>
      <c r="AB228" s="206">
        <f>IF(AB$2=EOMONTH($D228,MatCF),$F228-SUM($H108:AB108),0)</f>
        <v>0</v>
      </c>
      <c r="AC228" s="206">
        <f>IF(AC$2=EOMONTH($D228,MatCF),$F228-SUM($H108:AC108),0)</f>
        <v>0</v>
      </c>
      <c r="AD228" s="206">
        <f>IF(AD$2=EOMONTH($D228,MatCF),$F228-SUM($H108:AD108),0)</f>
        <v>0</v>
      </c>
      <c r="AE228" s="206">
        <f>IF(AE$2=EOMONTH($D228,MatCF),$F228-SUM($H108:AE108),0)</f>
        <v>0</v>
      </c>
      <c r="AF228" s="206">
        <f>IF(AF$2=EOMONTH($D228,MatCF),$F228-SUM($H108:AF108),0)</f>
        <v>0</v>
      </c>
      <c r="AG228" s="206">
        <f>IF(AG$2=EOMONTH($D228,MatCF),$F228-SUM($H108:AG108),0)</f>
        <v>0</v>
      </c>
      <c r="AH228" s="206">
        <f>IF(AH$2=EOMONTH($D228,MatCF),$F228-SUM($H108:AH108),0)</f>
        <v>0</v>
      </c>
      <c r="AI228" s="206">
        <f>IF(AI$2=EOMONTH($D228,MatCF),$F228-SUM($H108:AI108),0)</f>
        <v>0</v>
      </c>
      <c r="AJ228" s="206">
        <f>IF(AJ$2=EOMONTH($D228,MatCF),$F228-SUM($H108:AJ108),0)</f>
        <v>0</v>
      </c>
      <c r="AK228" s="206">
        <f>IF(AK$2=EOMONTH($D228,MatCF),$F228-SUM($H108:AK108),0)</f>
        <v>0</v>
      </c>
      <c r="AL228" s="206">
        <f>IF(AL$2=EOMONTH($D228,MatCF),$F228-SUM($H108:AL108),0)</f>
        <v>0</v>
      </c>
      <c r="AM228" s="206">
        <f>IF(AM$2=EOMONTH($D228,MatCF),$F228-SUM($H108:AM108),0)</f>
        <v>0</v>
      </c>
      <c r="AN228" s="206">
        <f>IF(AN$2=EOMONTH($D228,MatCF),$F228-SUM($H108:AN108),0)</f>
        <v>0</v>
      </c>
      <c r="AO228" s="206">
        <f>IF(AO$2=EOMONTH($D228,MatCF),$F228-SUM($H108:AO108),0)</f>
        <v>0</v>
      </c>
      <c r="AP228" s="206">
        <f>IF(AP$2=EOMONTH($D228,MatCF),$F228-SUM($H108:AP108),0)</f>
        <v>0</v>
      </c>
      <c r="AQ228" s="206">
        <f>IF(AQ$2=EOMONTH($D228,MatCF),$F228-SUM($H108:AQ108),0)</f>
        <v>0</v>
      </c>
      <c r="AR228" s="206">
        <f>IF(AR$2=EOMONTH($D228,MatCF),$F228-SUM($H108:AR108),0)</f>
        <v>0</v>
      </c>
      <c r="AS228" s="206">
        <f>IF(AS$2=EOMONTH($D228,MatCF),$F228-SUM($H108:AS108),0)</f>
        <v>0</v>
      </c>
      <c r="AT228" s="206">
        <f>IF(AT$2=EOMONTH($D228,MatCF),$F228-SUM($H108:AT108),0)</f>
        <v>0</v>
      </c>
      <c r="AU228" s="206">
        <f>IF(AU$2=EOMONTH($D228,MatCF),$F228-SUM($H108:AU108),0)</f>
        <v>0</v>
      </c>
      <c r="AV228" s="206">
        <f>IF(AV$2=EOMONTH($D228,MatCF),$F228-SUM($H108:AV108),0)</f>
        <v>0</v>
      </c>
      <c r="AW228" s="206">
        <f>IF(AW$2=EOMONTH($D228,MatCF),$F228-SUM($H108:AW108),0)</f>
        <v>0</v>
      </c>
      <c r="AX228" s="206">
        <f>IF(AX$2=EOMONTH($D228,MatCF),$F228-SUM($H108:AX108),0)</f>
        <v>0</v>
      </c>
      <c r="AY228" s="206">
        <f>IF(AY$2=EOMONTH($D228,MatCF),$F228-SUM($H108:AY108),0)</f>
        <v>0</v>
      </c>
      <c r="AZ228" s="206">
        <f>IF(AZ$2=EOMONTH($D228,MatCF),$F228-SUM($H108:AZ108),0)</f>
        <v>0</v>
      </c>
      <c r="BA228" s="206">
        <f>IF(BA$2=EOMONTH($D228,MatCF),$F228-SUM($H108:BA108),0)</f>
        <v>0</v>
      </c>
      <c r="BB228" s="206">
        <f>IF(BB$2=EOMONTH($D228,MatCF),$F228-SUM($H108:BB108),0)</f>
        <v>0</v>
      </c>
      <c r="BC228" s="206">
        <f>IF(BC$2=EOMONTH($D228,MatCF),$F228-SUM($H108:BC108),0)</f>
        <v>0</v>
      </c>
      <c r="BD228" s="206">
        <f>IF(BD$2=EOMONTH($D228,MatCF),$F228-SUM($H108:BD108),0)</f>
        <v>0</v>
      </c>
      <c r="BE228" s="206">
        <f>IF(BE$2=EOMONTH($D228,MatCF),$F228-SUM($H108:BE108),0)</f>
        <v>0</v>
      </c>
      <c r="BF228" s="206">
        <f>IF(BF$2=EOMONTH($D228,MatCF),$F228-SUM($H108:BF108),0)</f>
        <v>0</v>
      </c>
      <c r="BG228" s="206">
        <f>IF(BG$2=EOMONTH($D228,MatCF),$F228-SUM($H108:BG108),0)</f>
        <v>0</v>
      </c>
      <c r="BH228" s="206">
        <f>IF(BH$2=EOMONTH($D228,MatCF),$F228-SUM($H108:BH108),0)</f>
        <v>0</v>
      </c>
      <c r="BI228" s="206">
        <f>IF(BI$2=EOMONTH($D228,MatCF),$F228-SUM($H108:BI108),0)</f>
        <v>0</v>
      </c>
      <c r="BJ228" s="206">
        <f>IF(BJ$2=EOMONTH($D228,MatCF),$F228-SUM($H108:BJ108),0)</f>
        <v>0</v>
      </c>
      <c r="BK228" s="206">
        <f>IF(BK$2=EOMONTH($D228,MatCF),$F228-SUM($H108:BK108),0)</f>
        <v>0</v>
      </c>
      <c r="BL228" s="206">
        <f>IF(BL$2=EOMONTH($D228,MatCF),$F228-SUM($H108:BL108),0)</f>
        <v>0</v>
      </c>
      <c r="BM228" s="206">
        <f>IF(BM$2=EOMONTH($D228,MatCF),$F228-SUM($H108:BM108),0)</f>
        <v>0</v>
      </c>
      <c r="BN228" s="206">
        <f>IF(BN$2=EOMONTH($D228,MatCF),$F228-SUM($H108:BN108),0)</f>
        <v>0</v>
      </c>
      <c r="BO228" s="206">
        <f>IF(BO$2=EOMONTH($D228,MatCF),$F228-SUM($H108:BO108),0)</f>
        <v>0</v>
      </c>
      <c r="BP228" s="206">
        <f>IF(BP$2=EOMONTH($D228,MatCF),$F228-SUM($H108:BP108),0)</f>
        <v>0</v>
      </c>
      <c r="BQ228" s="206">
        <f>IF(BQ$2=EOMONTH($D228,MatCF),$F228-SUM($H108:BQ108),0)</f>
        <v>0</v>
      </c>
      <c r="BR228" s="206">
        <f>IF(BR$2=EOMONTH($D228,MatCF),$F228-SUM($H108:BR108),0)</f>
        <v>0</v>
      </c>
      <c r="BS228" s="206">
        <f>IF(BS$2=EOMONTH($D228,MatCF),$F228-SUM($H108:BS108),0)</f>
        <v>0</v>
      </c>
      <c r="BT228" s="206">
        <f>IF(BT$2=EOMONTH($D228,MatCF),$F228-SUM($H108:BT108),0)</f>
        <v>0</v>
      </c>
      <c r="BU228" s="206">
        <f>IF(BU$2=EOMONTH($D228,MatCF),$F228-SUM($H108:BU108),0)</f>
        <v>0</v>
      </c>
      <c r="BV228" s="206">
        <f>IF(BV$2=EOMONTH($D228,MatCF),$F228-SUM($H108:BV108),0)</f>
        <v>0</v>
      </c>
      <c r="BW228" s="206">
        <f>IF(BW$2=EOMONTH($D228,MatCF),$F228-SUM($H108:BW108),0)</f>
        <v>0</v>
      </c>
      <c r="BX228" s="206">
        <f>IF(BX$2=EOMONTH($D228,MatCF),$F228-SUM($H108:BX108),0)</f>
        <v>0</v>
      </c>
      <c r="BY228" s="206">
        <f>IF(BY$2=EOMONTH($D228,MatCF),$F228-SUM($H108:BY108),0)</f>
        <v>0</v>
      </c>
      <c r="BZ228" s="206">
        <f>IF(BZ$2=EOMONTH($D228,MatCF),$F228-SUM($H108:BZ108),0)</f>
        <v>0</v>
      </c>
      <c r="CA228" s="206">
        <f>IF(CA$2=EOMONTH($D228,MatCF),$F228-SUM($H108:CA108),0)</f>
        <v>0</v>
      </c>
      <c r="CB228" s="206">
        <f>IF(CB$2=EOMONTH($D228,MatCF),$F228-SUM($H108:CB108),0)</f>
        <v>0</v>
      </c>
      <c r="CC228" s="206">
        <f>IF(CC$2=EOMONTH($D228,MatCF),$F228-SUM($H108:CC108),0)</f>
        <v>0</v>
      </c>
      <c r="CD228" s="206">
        <f>IF(CD$2=EOMONTH($D228,MatCF),$F228-SUM($H108:CD108),0)</f>
        <v>0</v>
      </c>
      <c r="CE228" s="206">
        <f ca="1">IF(CE$2=EOMONTH($D228,MatCF),$F228-SUM($H108:CE108),0)</f>
        <v>0</v>
      </c>
      <c r="CF228" s="206">
        <f>IF(CF$2=EOMONTH($D228,MatCF),$F228-SUM($H108:CF108),0)</f>
        <v>0</v>
      </c>
      <c r="CG228" s="206">
        <f>IF(CG$2=EOMONTH($D228,MatCF),$F228-SUM($H108:CG108),0)</f>
        <v>0</v>
      </c>
      <c r="CH228" s="206">
        <f>IF(CH$2=EOMONTH($D228,MatCF),$F228-SUM($H108:CH108),0)</f>
        <v>0</v>
      </c>
      <c r="CI228" s="206">
        <f>IF(CI$2=EOMONTH($D228,MatCF),$F228-SUM($H108:CI108),0)</f>
        <v>0</v>
      </c>
      <c r="CJ228" s="206">
        <f>IF(CJ$2=EOMONTH($D228,MatCF),$F228-SUM($H108:CJ108),0)</f>
        <v>0</v>
      </c>
      <c r="CK228" s="206">
        <f>IF(CK$2=EOMONTH($D228,MatCF),$F228-SUM($H108:CK108),0)</f>
        <v>0</v>
      </c>
      <c r="CL228" s="206">
        <f>IF(CL$2=EOMONTH($D228,MatCF),$F228-SUM($H108:CL108),0)</f>
        <v>0</v>
      </c>
      <c r="CM228" s="206">
        <f>IF(CM$2=EOMONTH($D228,MatCF),$F228-SUM($H108:CM108),0)</f>
        <v>0</v>
      </c>
      <c r="CN228" s="206">
        <f>IF(CN$2=EOMONTH($D228,MatCF),$F228-SUM($H108:CN108),0)</f>
        <v>0</v>
      </c>
      <c r="CO228" s="206">
        <f>IF(CO$2=EOMONTH($D228,MatCF),$F228-SUM($H108:CO108),0)</f>
        <v>0</v>
      </c>
      <c r="CP228" s="206">
        <f>IF(CP$2=EOMONTH($D228,MatCF),$F228-SUM($H108:CP108),0)</f>
        <v>0</v>
      </c>
      <c r="CQ228" s="206">
        <f>IF(CQ$2=EOMONTH($D228,MatCF),$F228-SUM($H108:CQ108),0)</f>
        <v>0</v>
      </c>
      <c r="CR228" s="206">
        <f>IF(CR$2=EOMONTH($D228,MatCF),$F228-SUM($H108:CR108),0)</f>
        <v>0</v>
      </c>
      <c r="CS228" s="206">
        <f>IF(CS$2=EOMONTH($D228,MatCF),$F228-SUM($H108:CS108),0)</f>
        <v>0</v>
      </c>
      <c r="CT228" s="206">
        <f>IF(CT$2=EOMONTH($D228,MatCF),$F228-SUM($H108:CT108),0)</f>
        <v>0</v>
      </c>
      <c r="CU228" s="206">
        <f>IF(CU$2=EOMONTH($D228,MatCF),$F228-SUM($H108:CU108),0)</f>
        <v>0</v>
      </c>
      <c r="CV228" s="206">
        <f>IF(CV$2=EOMONTH($D228,MatCF),$F228-SUM($H108:CV108),0)</f>
        <v>0</v>
      </c>
      <c r="CW228" s="206">
        <f>IF(CW$2=EOMONTH($D228,MatCF),$F228-SUM($H108:CW108),0)</f>
        <v>0</v>
      </c>
      <c r="CX228" s="206">
        <f>IF(CX$2=EOMONTH($D228,MatCF),$F228-SUM($H108:CX108),0)</f>
        <v>0</v>
      </c>
      <c r="CY228" s="206">
        <f>IF(CY$2=EOMONTH($D228,MatCF),$F228-SUM($H108:CY108),0)</f>
        <v>0</v>
      </c>
      <c r="CZ228" s="206">
        <f>IF(CZ$2=EOMONTH($D228,MatCF),$F228-SUM($H108:CZ108),0)</f>
        <v>0</v>
      </c>
      <c r="DA228" s="206">
        <f>IF(DA$2=EOMONTH($D228,MatCF),$F228-SUM($H108:DA108),0)</f>
        <v>0</v>
      </c>
      <c r="DB228" s="206">
        <f>IF(DB$2=EOMONTH($D228,MatCF),$F228-SUM($H108:DB108),0)</f>
        <v>0</v>
      </c>
      <c r="DC228" s="206">
        <f>IF(DC$2=EOMONTH($D228,MatCF),$F228-SUM($H108:DC108),0)</f>
        <v>0</v>
      </c>
      <c r="DD228" s="206">
        <f>IF(DD$2=EOMONTH($D228,MatCF),$F228-SUM($H108:DD108),0)</f>
        <v>0</v>
      </c>
      <c r="DE228" s="206">
        <f>IF(DE$2=EOMONTH($D228,MatCF),$F228-SUM($H108:DE108),0)</f>
        <v>0</v>
      </c>
      <c r="DF228" s="206">
        <f>IF(DF$2=EOMONTH($D228,MatCF),$F228-SUM($H108:DF108),0)</f>
        <v>0</v>
      </c>
      <c r="DG228" s="206">
        <f>IF(DG$2=EOMONTH($D228,MatCF),$F228-SUM($H108:DG108),0)</f>
        <v>0</v>
      </c>
      <c r="DH228" s="206">
        <f>IF(DH$2=EOMONTH($D228,MatCF),$F228-SUM($H108:DH108),0)</f>
        <v>0</v>
      </c>
      <c r="DI228" s="206">
        <f>IF(DI$2=EOMONTH($D228,MatCF),$F228-SUM($H108:DI108),0)</f>
        <v>0</v>
      </c>
      <c r="DJ228" s="206">
        <f>IF(DJ$2=EOMONTH($D228,MatCF),$F228-SUM($H108:DJ108),0)</f>
        <v>0</v>
      </c>
      <c r="DK228" s="206">
        <f>IF(DK$2=EOMONTH($D228,MatCF),$F228-SUM($H108:DK108),0)</f>
        <v>0</v>
      </c>
      <c r="DL228" s="206">
        <f>IF(DL$2=EOMONTH($D228,MatCF),$F228-SUM($H108:DL108),0)</f>
        <v>0</v>
      </c>
      <c r="DM228" s="206">
        <f>IF(DM$2=EOMONTH($D228,MatCF),$F228-SUM($H108:DM108),0)</f>
        <v>0</v>
      </c>
      <c r="DN228" s="206">
        <f>IF(DN$2=EOMONTH($D228,MatCF),$F228-SUM($H108:DN108),0)</f>
        <v>0</v>
      </c>
      <c r="DO228" s="206">
        <f>IF(DO$2=EOMONTH($D228,MatCF),$F228-SUM($H108:DO108),0)</f>
        <v>0</v>
      </c>
      <c r="DP228" s="206">
        <f>IF(DP$2=EOMONTH($D228,MatCF),$F228-SUM($H108:DP108),0)</f>
        <v>0</v>
      </c>
      <c r="DQ228" s="206">
        <f>IF(DQ$2=EOMONTH($D228,MatCF),$F228-SUM($H108:DQ108),0)</f>
        <v>0</v>
      </c>
      <c r="DR228" s="206">
        <f>IF(DR$2=EOMONTH($D228,MatCF),$F228-SUM($H108:DR108),0)</f>
        <v>0</v>
      </c>
      <c r="DS228" s="206">
        <f>IF(DS$2=EOMONTH($D228,MatCF),$F228-SUM($H108:DS108),0)</f>
        <v>0</v>
      </c>
    </row>
    <row r="229" spans="1:123" ht="12.5" x14ac:dyDescent="0.25">
      <c r="A229" s="205">
        <f t="shared" si="687"/>
        <v>17</v>
      </c>
      <c r="B229" s="228"/>
      <c r="C229" s="206"/>
      <c r="D229" s="226">
        <v>45473</v>
      </c>
      <c r="E229" s="205"/>
      <c r="F229" s="206">
        <f ca="1"/>
        <v>0</v>
      </c>
      <c r="G229" s="206"/>
      <c r="H229" s="206">
        <f>IF(H$2=EOMONTH($D229,MatCF),$F229-SUM(H109:$H109),0)</f>
        <v>0</v>
      </c>
      <c r="I229" s="206">
        <f>IF(I$2=EOMONTH($D229,MatCF),$F229-SUM($H109:I109),0)</f>
        <v>0</v>
      </c>
      <c r="J229" s="206">
        <f>IF(J$2=EOMONTH($D229,MatCF),$F229-SUM($H109:J109),0)</f>
        <v>0</v>
      </c>
      <c r="K229" s="206">
        <f>IF(K$2=EOMONTH($D229,MatCF),$F229-SUM($H109:K109),0)</f>
        <v>0</v>
      </c>
      <c r="L229" s="206">
        <f>IF(L$2=EOMONTH($D229,MatCF),$F229-SUM($H109:L109),0)</f>
        <v>0</v>
      </c>
      <c r="M229" s="206">
        <f>IF(M$2=EOMONTH($D229,MatCF),$F229-SUM($H109:M109),0)</f>
        <v>0</v>
      </c>
      <c r="N229" s="206">
        <f>IF(N$2=EOMONTH($D229,MatCF),$F229-SUM($H109:N109),0)</f>
        <v>0</v>
      </c>
      <c r="O229" s="206">
        <f>IF(O$2=EOMONTH($D229,MatCF),$F229-SUM($H109:O109),0)</f>
        <v>0</v>
      </c>
      <c r="P229" s="206">
        <f>IF(P$2=EOMONTH($D229,MatCF),$F229-SUM($H109:P109),0)</f>
        <v>0</v>
      </c>
      <c r="Q229" s="206">
        <f>IF(Q$2=EOMONTH($D229,MatCF),$F229-SUM($H109:Q109),0)</f>
        <v>0</v>
      </c>
      <c r="R229" s="206">
        <f>IF(R$2=EOMONTH($D229,MatCF),$F229-SUM($H109:R109),0)</f>
        <v>0</v>
      </c>
      <c r="S229" s="206">
        <f>IF(S$2=EOMONTH($D229,MatCF),$F229-SUM($H109:S109),0)</f>
        <v>0</v>
      </c>
      <c r="T229" s="206">
        <f>IF(T$2=EOMONTH($D229,MatCF),$F229-SUM($H109:T109),0)</f>
        <v>0</v>
      </c>
      <c r="U229" s="206">
        <f>IF(U$2=EOMONTH($D229,MatCF),$F229-SUM($H109:U109),0)</f>
        <v>0</v>
      </c>
      <c r="V229" s="206">
        <f>IF(V$2=EOMONTH($D229,MatCF),$F229-SUM($H109:V109),0)</f>
        <v>0</v>
      </c>
      <c r="W229" s="206">
        <f>IF(W$2=EOMONTH($D229,MatCF),$F229-SUM($H109:W109),0)</f>
        <v>0</v>
      </c>
      <c r="X229" s="206">
        <f>IF(X$2=EOMONTH($D229,MatCF),$F229-SUM($H109:X109),0)</f>
        <v>0</v>
      </c>
      <c r="Y229" s="206">
        <f>IF(Y$2=EOMONTH($D229,MatCF),$F229-SUM($H109:Y109),0)</f>
        <v>0</v>
      </c>
      <c r="Z229" s="206">
        <f>IF(Z$2=EOMONTH($D229,MatCF),$F229-SUM($H109:Z109),0)</f>
        <v>0</v>
      </c>
      <c r="AA229" s="206">
        <f>IF(AA$2=EOMONTH($D229,MatCF),$F229-SUM($H109:AA109),0)</f>
        <v>0</v>
      </c>
      <c r="AB229" s="206">
        <f>IF(AB$2=EOMONTH($D229,MatCF),$F229-SUM($H109:AB109),0)</f>
        <v>0</v>
      </c>
      <c r="AC229" s="206">
        <f>IF(AC$2=EOMONTH($D229,MatCF),$F229-SUM($H109:AC109),0)</f>
        <v>0</v>
      </c>
      <c r="AD229" s="206">
        <f>IF(AD$2=EOMONTH($D229,MatCF),$F229-SUM($H109:AD109),0)</f>
        <v>0</v>
      </c>
      <c r="AE229" s="206">
        <f>IF(AE$2=EOMONTH($D229,MatCF),$F229-SUM($H109:AE109),0)</f>
        <v>0</v>
      </c>
      <c r="AF229" s="206">
        <f>IF(AF$2=EOMONTH($D229,MatCF),$F229-SUM($H109:AF109),0)</f>
        <v>0</v>
      </c>
      <c r="AG229" s="206">
        <f>IF(AG$2=EOMONTH($D229,MatCF),$F229-SUM($H109:AG109),0)</f>
        <v>0</v>
      </c>
      <c r="AH229" s="206">
        <f>IF(AH$2=EOMONTH($D229,MatCF),$F229-SUM($H109:AH109),0)</f>
        <v>0</v>
      </c>
      <c r="AI229" s="206">
        <f>IF(AI$2=EOMONTH($D229,MatCF),$F229-SUM($H109:AI109),0)</f>
        <v>0</v>
      </c>
      <c r="AJ229" s="206">
        <f>IF(AJ$2=EOMONTH($D229,MatCF),$F229-SUM($H109:AJ109),0)</f>
        <v>0</v>
      </c>
      <c r="AK229" s="206">
        <f>IF(AK$2=EOMONTH($D229,MatCF),$F229-SUM($H109:AK109),0)</f>
        <v>0</v>
      </c>
      <c r="AL229" s="206">
        <f>IF(AL$2=EOMONTH($D229,MatCF),$F229-SUM($H109:AL109),0)</f>
        <v>0</v>
      </c>
      <c r="AM229" s="206">
        <f>IF(AM$2=EOMONTH($D229,MatCF),$F229-SUM($H109:AM109),0)</f>
        <v>0</v>
      </c>
      <c r="AN229" s="206">
        <f>IF(AN$2=EOMONTH($D229,MatCF),$F229-SUM($H109:AN109),0)</f>
        <v>0</v>
      </c>
      <c r="AO229" s="206">
        <f>IF(AO$2=EOMONTH($D229,MatCF),$F229-SUM($H109:AO109),0)</f>
        <v>0</v>
      </c>
      <c r="AP229" s="206">
        <f>IF(AP$2=EOMONTH($D229,MatCF),$F229-SUM($H109:AP109),0)</f>
        <v>0</v>
      </c>
      <c r="AQ229" s="206">
        <f>IF(AQ$2=EOMONTH($D229,MatCF),$F229-SUM($H109:AQ109),0)</f>
        <v>0</v>
      </c>
      <c r="AR229" s="206">
        <f>IF(AR$2=EOMONTH($D229,MatCF),$F229-SUM($H109:AR109),0)</f>
        <v>0</v>
      </c>
      <c r="AS229" s="206">
        <f>IF(AS$2=EOMONTH($D229,MatCF),$F229-SUM($H109:AS109),0)</f>
        <v>0</v>
      </c>
      <c r="AT229" s="206">
        <f>IF(AT$2=EOMONTH($D229,MatCF),$F229-SUM($H109:AT109),0)</f>
        <v>0</v>
      </c>
      <c r="AU229" s="206">
        <f>IF(AU$2=EOMONTH($D229,MatCF),$F229-SUM($H109:AU109),0)</f>
        <v>0</v>
      </c>
      <c r="AV229" s="206">
        <f>IF(AV$2=EOMONTH($D229,MatCF),$F229-SUM($H109:AV109),0)</f>
        <v>0</v>
      </c>
      <c r="AW229" s="206">
        <f>IF(AW$2=EOMONTH($D229,MatCF),$F229-SUM($H109:AW109),0)</f>
        <v>0</v>
      </c>
      <c r="AX229" s="206">
        <f>IF(AX$2=EOMONTH($D229,MatCF),$F229-SUM($H109:AX109),0)</f>
        <v>0</v>
      </c>
      <c r="AY229" s="206">
        <f>IF(AY$2=EOMONTH($D229,MatCF),$F229-SUM($H109:AY109),0)</f>
        <v>0</v>
      </c>
      <c r="AZ229" s="206">
        <f>IF(AZ$2=EOMONTH($D229,MatCF),$F229-SUM($H109:AZ109),0)</f>
        <v>0</v>
      </c>
      <c r="BA229" s="206">
        <f>IF(BA$2=EOMONTH($D229,MatCF),$F229-SUM($H109:BA109),0)</f>
        <v>0</v>
      </c>
      <c r="BB229" s="206">
        <f>IF(BB$2=EOMONTH($D229,MatCF),$F229-SUM($H109:BB109),0)</f>
        <v>0</v>
      </c>
      <c r="BC229" s="206">
        <f>IF(BC$2=EOMONTH($D229,MatCF),$F229-SUM($H109:BC109),0)</f>
        <v>0</v>
      </c>
      <c r="BD229" s="206">
        <f>IF(BD$2=EOMONTH($D229,MatCF),$F229-SUM($H109:BD109),0)</f>
        <v>0</v>
      </c>
      <c r="BE229" s="206">
        <f>IF(BE$2=EOMONTH($D229,MatCF),$F229-SUM($H109:BE109),0)</f>
        <v>0</v>
      </c>
      <c r="BF229" s="206">
        <f>IF(BF$2=EOMONTH($D229,MatCF),$F229-SUM($H109:BF109),0)</f>
        <v>0</v>
      </c>
      <c r="BG229" s="206">
        <f>IF(BG$2=EOMONTH($D229,MatCF),$F229-SUM($H109:BG109),0)</f>
        <v>0</v>
      </c>
      <c r="BH229" s="206">
        <f>IF(BH$2=EOMONTH($D229,MatCF),$F229-SUM($H109:BH109),0)</f>
        <v>0</v>
      </c>
      <c r="BI229" s="206">
        <f>IF(BI$2=EOMONTH($D229,MatCF),$F229-SUM($H109:BI109),0)</f>
        <v>0</v>
      </c>
      <c r="BJ229" s="206">
        <f>IF(BJ$2=EOMONTH($D229,MatCF),$F229-SUM($H109:BJ109),0)</f>
        <v>0</v>
      </c>
      <c r="BK229" s="206">
        <f>IF(BK$2=EOMONTH($D229,MatCF),$F229-SUM($H109:BK109),0)</f>
        <v>0</v>
      </c>
      <c r="BL229" s="206">
        <f>IF(BL$2=EOMONTH($D229,MatCF),$F229-SUM($H109:BL109),0)</f>
        <v>0</v>
      </c>
      <c r="BM229" s="206">
        <f>IF(BM$2=EOMONTH($D229,MatCF),$F229-SUM($H109:BM109),0)</f>
        <v>0</v>
      </c>
      <c r="BN229" s="206">
        <f>IF(BN$2=EOMONTH($D229,MatCF),$F229-SUM($H109:BN109),0)</f>
        <v>0</v>
      </c>
      <c r="BO229" s="206">
        <f>IF(BO$2=EOMONTH($D229,MatCF),$F229-SUM($H109:BO109),0)</f>
        <v>0</v>
      </c>
      <c r="BP229" s="206">
        <f>IF(BP$2=EOMONTH($D229,MatCF),$F229-SUM($H109:BP109),0)</f>
        <v>0</v>
      </c>
      <c r="BQ229" s="206">
        <f>IF(BQ$2=EOMONTH($D229,MatCF),$F229-SUM($H109:BQ109),0)</f>
        <v>0</v>
      </c>
      <c r="BR229" s="206">
        <f>IF(BR$2=EOMONTH($D229,MatCF),$F229-SUM($H109:BR109),0)</f>
        <v>0</v>
      </c>
      <c r="BS229" s="206">
        <f>IF(BS$2=EOMONTH($D229,MatCF),$F229-SUM($H109:BS109),0)</f>
        <v>0</v>
      </c>
      <c r="BT229" s="206">
        <f>IF(BT$2=EOMONTH($D229,MatCF),$F229-SUM($H109:BT109),0)</f>
        <v>0</v>
      </c>
      <c r="BU229" s="206">
        <f>IF(BU$2=EOMONTH($D229,MatCF),$F229-SUM($H109:BU109),0)</f>
        <v>0</v>
      </c>
      <c r="BV229" s="206">
        <f>IF(BV$2=EOMONTH($D229,MatCF),$F229-SUM($H109:BV109),0)</f>
        <v>0</v>
      </c>
      <c r="BW229" s="206">
        <f>IF(BW$2=EOMONTH($D229,MatCF),$F229-SUM($H109:BW109),0)</f>
        <v>0</v>
      </c>
      <c r="BX229" s="206">
        <f>IF(BX$2=EOMONTH($D229,MatCF),$F229-SUM($H109:BX109),0)</f>
        <v>0</v>
      </c>
      <c r="BY229" s="206">
        <f>IF(BY$2=EOMONTH($D229,MatCF),$F229-SUM($H109:BY109),0)</f>
        <v>0</v>
      </c>
      <c r="BZ229" s="206">
        <f>IF(BZ$2=EOMONTH($D229,MatCF),$F229-SUM($H109:BZ109),0)</f>
        <v>0</v>
      </c>
      <c r="CA229" s="206">
        <f>IF(CA$2=EOMONTH($D229,MatCF),$F229-SUM($H109:CA109),0)</f>
        <v>0</v>
      </c>
      <c r="CB229" s="206">
        <f>IF(CB$2=EOMONTH($D229,MatCF),$F229-SUM($H109:CB109),0)</f>
        <v>0</v>
      </c>
      <c r="CC229" s="206">
        <f>IF(CC$2=EOMONTH($D229,MatCF),$F229-SUM($H109:CC109),0)</f>
        <v>0</v>
      </c>
      <c r="CD229" s="206">
        <f>IF(CD$2=EOMONTH($D229,MatCF),$F229-SUM($H109:CD109),0)</f>
        <v>0</v>
      </c>
      <c r="CE229" s="206">
        <f>IF(CE$2=EOMONTH($D229,MatCF),$F229-SUM($H109:CE109),0)</f>
        <v>0</v>
      </c>
      <c r="CF229" s="206">
        <f ca="1">IF(CF$2=EOMONTH($D229,MatCF),$F229-SUM($H109:CF109),0)</f>
        <v>0</v>
      </c>
      <c r="CG229" s="206">
        <f>IF(CG$2=EOMONTH($D229,MatCF),$F229-SUM($H109:CG109),0)</f>
        <v>0</v>
      </c>
      <c r="CH229" s="206">
        <f>IF(CH$2=EOMONTH($D229,MatCF),$F229-SUM($H109:CH109),0)</f>
        <v>0</v>
      </c>
      <c r="CI229" s="206">
        <f>IF(CI$2=EOMONTH($D229,MatCF),$F229-SUM($H109:CI109),0)</f>
        <v>0</v>
      </c>
      <c r="CJ229" s="206">
        <f>IF(CJ$2=EOMONTH($D229,MatCF),$F229-SUM($H109:CJ109),0)</f>
        <v>0</v>
      </c>
      <c r="CK229" s="206">
        <f>IF(CK$2=EOMONTH($D229,MatCF),$F229-SUM($H109:CK109),0)</f>
        <v>0</v>
      </c>
      <c r="CL229" s="206">
        <f>IF(CL$2=EOMONTH($D229,MatCF),$F229-SUM($H109:CL109),0)</f>
        <v>0</v>
      </c>
      <c r="CM229" s="206">
        <f>IF(CM$2=EOMONTH($D229,MatCF),$F229-SUM($H109:CM109),0)</f>
        <v>0</v>
      </c>
      <c r="CN229" s="206">
        <f>IF(CN$2=EOMONTH($D229,MatCF),$F229-SUM($H109:CN109),0)</f>
        <v>0</v>
      </c>
      <c r="CO229" s="206">
        <f>IF(CO$2=EOMONTH($D229,MatCF),$F229-SUM($H109:CO109),0)</f>
        <v>0</v>
      </c>
      <c r="CP229" s="206">
        <f>IF(CP$2=EOMONTH($D229,MatCF),$F229-SUM($H109:CP109),0)</f>
        <v>0</v>
      </c>
      <c r="CQ229" s="206">
        <f>IF(CQ$2=EOMONTH($D229,MatCF),$F229-SUM($H109:CQ109),0)</f>
        <v>0</v>
      </c>
      <c r="CR229" s="206">
        <f>IF(CR$2=EOMONTH($D229,MatCF),$F229-SUM($H109:CR109),0)</f>
        <v>0</v>
      </c>
      <c r="CS229" s="206">
        <f>IF(CS$2=EOMONTH($D229,MatCF),$F229-SUM($H109:CS109),0)</f>
        <v>0</v>
      </c>
      <c r="CT229" s="206">
        <f>IF(CT$2=EOMONTH($D229,MatCF),$F229-SUM($H109:CT109),0)</f>
        <v>0</v>
      </c>
      <c r="CU229" s="206">
        <f>IF(CU$2=EOMONTH($D229,MatCF),$F229-SUM($H109:CU109),0)</f>
        <v>0</v>
      </c>
      <c r="CV229" s="206">
        <f>IF(CV$2=EOMONTH($D229,MatCF),$F229-SUM($H109:CV109),0)</f>
        <v>0</v>
      </c>
      <c r="CW229" s="206">
        <f>IF(CW$2=EOMONTH($D229,MatCF),$F229-SUM($H109:CW109),0)</f>
        <v>0</v>
      </c>
      <c r="CX229" s="206">
        <f>IF(CX$2=EOMONTH($D229,MatCF),$F229-SUM($H109:CX109),0)</f>
        <v>0</v>
      </c>
      <c r="CY229" s="206">
        <f>IF(CY$2=EOMONTH($D229,MatCF),$F229-SUM($H109:CY109),0)</f>
        <v>0</v>
      </c>
      <c r="CZ229" s="206">
        <f>IF(CZ$2=EOMONTH($D229,MatCF),$F229-SUM($H109:CZ109),0)</f>
        <v>0</v>
      </c>
      <c r="DA229" s="206">
        <f>IF(DA$2=EOMONTH($D229,MatCF),$F229-SUM($H109:DA109),0)</f>
        <v>0</v>
      </c>
      <c r="DB229" s="206">
        <f>IF(DB$2=EOMONTH($D229,MatCF),$F229-SUM($H109:DB109),0)</f>
        <v>0</v>
      </c>
      <c r="DC229" s="206">
        <f>IF(DC$2=EOMONTH($D229,MatCF),$F229-SUM($H109:DC109),0)</f>
        <v>0</v>
      </c>
      <c r="DD229" s="206">
        <f>IF(DD$2=EOMONTH($D229,MatCF),$F229-SUM($H109:DD109),0)</f>
        <v>0</v>
      </c>
      <c r="DE229" s="206">
        <f>IF(DE$2=EOMONTH($D229,MatCF),$F229-SUM($H109:DE109),0)</f>
        <v>0</v>
      </c>
      <c r="DF229" s="206">
        <f>IF(DF$2=EOMONTH($D229,MatCF),$F229-SUM($H109:DF109),0)</f>
        <v>0</v>
      </c>
      <c r="DG229" s="206">
        <f>IF(DG$2=EOMONTH($D229,MatCF),$F229-SUM($H109:DG109),0)</f>
        <v>0</v>
      </c>
      <c r="DH229" s="206">
        <f>IF(DH$2=EOMONTH($D229,MatCF),$F229-SUM($H109:DH109),0)</f>
        <v>0</v>
      </c>
      <c r="DI229" s="206">
        <f>IF(DI$2=EOMONTH($D229,MatCF),$F229-SUM($H109:DI109),0)</f>
        <v>0</v>
      </c>
      <c r="DJ229" s="206">
        <f>IF(DJ$2=EOMONTH($D229,MatCF),$F229-SUM($H109:DJ109),0)</f>
        <v>0</v>
      </c>
      <c r="DK229" s="206">
        <f>IF(DK$2=EOMONTH($D229,MatCF),$F229-SUM($H109:DK109),0)</f>
        <v>0</v>
      </c>
      <c r="DL229" s="206">
        <f>IF(DL$2=EOMONTH($D229,MatCF),$F229-SUM($H109:DL109),0)</f>
        <v>0</v>
      </c>
      <c r="DM229" s="206">
        <f>IF(DM$2=EOMONTH($D229,MatCF),$F229-SUM($H109:DM109),0)</f>
        <v>0</v>
      </c>
      <c r="DN229" s="206">
        <f>IF(DN$2=EOMONTH($D229,MatCF),$F229-SUM($H109:DN109),0)</f>
        <v>0</v>
      </c>
      <c r="DO229" s="206">
        <f>IF(DO$2=EOMONTH($D229,MatCF),$F229-SUM($H109:DO109),0)</f>
        <v>0</v>
      </c>
      <c r="DP229" s="206">
        <f>IF(DP$2=EOMONTH($D229,MatCF),$F229-SUM($H109:DP109),0)</f>
        <v>0</v>
      </c>
      <c r="DQ229" s="206">
        <f>IF(DQ$2=EOMONTH($D229,MatCF),$F229-SUM($H109:DQ109),0)</f>
        <v>0</v>
      </c>
      <c r="DR229" s="206">
        <f>IF(DR$2=EOMONTH($D229,MatCF),$F229-SUM($H109:DR109),0)</f>
        <v>0</v>
      </c>
      <c r="DS229" s="206">
        <f>IF(DS$2=EOMONTH($D229,MatCF),$F229-SUM($H109:DS109),0)</f>
        <v>0</v>
      </c>
    </row>
    <row r="230" spans="1:123" ht="12.5" x14ac:dyDescent="0.25">
      <c r="A230" s="205">
        <f t="shared" si="687"/>
        <v>18</v>
      </c>
      <c r="B230" s="228"/>
      <c r="C230" s="206"/>
      <c r="D230" s="226">
        <v>45565</v>
      </c>
      <c r="E230" s="205"/>
      <c r="F230" s="206">
        <f ca="1"/>
        <v>0</v>
      </c>
      <c r="G230" s="206"/>
      <c r="H230" s="206">
        <f>IF(H$2=EOMONTH($D230,MatCF),$F230-SUM(H110:$H110),0)</f>
        <v>0</v>
      </c>
      <c r="I230" s="206">
        <f>IF(I$2=EOMONTH($D230,MatCF),$F230-SUM($H110:I110),0)</f>
        <v>0</v>
      </c>
      <c r="J230" s="206">
        <f>IF(J$2=EOMONTH($D230,MatCF),$F230-SUM($H110:J110),0)</f>
        <v>0</v>
      </c>
      <c r="K230" s="206">
        <f>IF(K$2=EOMONTH($D230,MatCF),$F230-SUM($H110:K110),0)</f>
        <v>0</v>
      </c>
      <c r="L230" s="206">
        <f>IF(L$2=EOMONTH($D230,MatCF),$F230-SUM($H110:L110),0)</f>
        <v>0</v>
      </c>
      <c r="M230" s="206">
        <f>IF(M$2=EOMONTH($D230,MatCF),$F230-SUM($H110:M110),0)</f>
        <v>0</v>
      </c>
      <c r="N230" s="206">
        <f>IF(N$2=EOMONTH($D230,MatCF),$F230-SUM($H110:N110),0)</f>
        <v>0</v>
      </c>
      <c r="O230" s="206">
        <f>IF(O$2=EOMONTH($D230,MatCF),$F230-SUM($H110:O110),0)</f>
        <v>0</v>
      </c>
      <c r="P230" s="206">
        <f>IF(P$2=EOMONTH($D230,MatCF),$F230-SUM($H110:P110),0)</f>
        <v>0</v>
      </c>
      <c r="Q230" s="206">
        <f>IF(Q$2=EOMONTH($D230,MatCF),$F230-SUM($H110:Q110),0)</f>
        <v>0</v>
      </c>
      <c r="R230" s="206">
        <f>IF(R$2=EOMONTH($D230,MatCF),$F230-SUM($H110:R110),0)</f>
        <v>0</v>
      </c>
      <c r="S230" s="206">
        <f>IF(S$2=EOMONTH($D230,MatCF),$F230-SUM($H110:S110),0)</f>
        <v>0</v>
      </c>
      <c r="T230" s="206">
        <f>IF(T$2=EOMONTH($D230,MatCF),$F230-SUM($H110:T110),0)</f>
        <v>0</v>
      </c>
      <c r="U230" s="206">
        <f>IF(U$2=EOMONTH($D230,MatCF),$F230-SUM($H110:U110),0)</f>
        <v>0</v>
      </c>
      <c r="V230" s="206">
        <f>IF(V$2=EOMONTH($D230,MatCF),$F230-SUM($H110:V110),0)</f>
        <v>0</v>
      </c>
      <c r="W230" s="206">
        <f>IF(W$2=EOMONTH($D230,MatCF),$F230-SUM($H110:W110),0)</f>
        <v>0</v>
      </c>
      <c r="X230" s="206">
        <f>IF(X$2=EOMONTH($D230,MatCF),$F230-SUM($H110:X110),0)</f>
        <v>0</v>
      </c>
      <c r="Y230" s="206">
        <f>IF(Y$2=EOMONTH($D230,MatCF),$F230-SUM($H110:Y110),0)</f>
        <v>0</v>
      </c>
      <c r="Z230" s="206">
        <f>IF(Z$2=EOMONTH($D230,MatCF),$F230-SUM($H110:Z110),0)</f>
        <v>0</v>
      </c>
      <c r="AA230" s="206">
        <f>IF(AA$2=EOMONTH($D230,MatCF),$F230-SUM($H110:AA110),0)</f>
        <v>0</v>
      </c>
      <c r="AB230" s="206">
        <f>IF(AB$2=EOMONTH($D230,MatCF),$F230-SUM($H110:AB110),0)</f>
        <v>0</v>
      </c>
      <c r="AC230" s="206">
        <f>IF(AC$2=EOMONTH($D230,MatCF),$F230-SUM($H110:AC110),0)</f>
        <v>0</v>
      </c>
      <c r="AD230" s="206">
        <f>IF(AD$2=EOMONTH($D230,MatCF),$F230-SUM($H110:AD110),0)</f>
        <v>0</v>
      </c>
      <c r="AE230" s="206">
        <f>IF(AE$2=EOMONTH($D230,MatCF),$F230-SUM($H110:AE110),0)</f>
        <v>0</v>
      </c>
      <c r="AF230" s="206">
        <f>IF(AF$2=EOMONTH($D230,MatCF),$F230-SUM($H110:AF110),0)</f>
        <v>0</v>
      </c>
      <c r="AG230" s="206">
        <f>IF(AG$2=EOMONTH($D230,MatCF),$F230-SUM($H110:AG110),0)</f>
        <v>0</v>
      </c>
      <c r="AH230" s="206">
        <f>IF(AH$2=EOMONTH($D230,MatCF),$F230-SUM($H110:AH110),0)</f>
        <v>0</v>
      </c>
      <c r="AI230" s="206">
        <f>IF(AI$2=EOMONTH($D230,MatCF),$F230-SUM($H110:AI110),0)</f>
        <v>0</v>
      </c>
      <c r="AJ230" s="206">
        <f>IF(AJ$2=EOMONTH($D230,MatCF),$F230-SUM($H110:AJ110),0)</f>
        <v>0</v>
      </c>
      <c r="AK230" s="206">
        <f>IF(AK$2=EOMONTH($D230,MatCF),$F230-SUM($H110:AK110),0)</f>
        <v>0</v>
      </c>
      <c r="AL230" s="206">
        <f>IF(AL$2=EOMONTH($D230,MatCF),$F230-SUM($H110:AL110),0)</f>
        <v>0</v>
      </c>
      <c r="AM230" s="206">
        <f>IF(AM$2=EOMONTH($D230,MatCF),$F230-SUM($H110:AM110),0)</f>
        <v>0</v>
      </c>
      <c r="AN230" s="206">
        <f>IF(AN$2=EOMONTH($D230,MatCF),$F230-SUM($H110:AN110),0)</f>
        <v>0</v>
      </c>
      <c r="AO230" s="206">
        <f>IF(AO$2=EOMONTH($D230,MatCF),$F230-SUM($H110:AO110),0)</f>
        <v>0</v>
      </c>
      <c r="AP230" s="206">
        <f>IF(AP$2=EOMONTH($D230,MatCF),$F230-SUM($H110:AP110),0)</f>
        <v>0</v>
      </c>
      <c r="AQ230" s="206">
        <f>IF(AQ$2=EOMONTH($D230,MatCF),$F230-SUM($H110:AQ110),0)</f>
        <v>0</v>
      </c>
      <c r="AR230" s="206">
        <f>IF(AR$2=EOMONTH($D230,MatCF),$F230-SUM($H110:AR110),0)</f>
        <v>0</v>
      </c>
      <c r="AS230" s="206">
        <f>IF(AS$2=EOMONTH($D230,MatCF),$F230-SUM($H110:AS110),0)</f>
        <v>0</v>
      </c>
      <c r="AT230" s="206">
        <f>IF(AT$2=EOMONTH($D230,MatCF),$F230-SUM($H110:AT110),0)</f>
        <v>0</v>
      </c>
      <c r="AU230" s="206">
        <f>IF(AU$2=EOMONTH($D230,MatCF),$F230-SUM($H110:AU110),0)</f>
        <v>0</v>
      </c>
      <c r="AV230" s="206">
        <f>IF(AV$2=EOMONTH($D230,MatCF),$F230-SUM($H110:AV110),0)</f>
        <v>0</v>
      </c>
      <c r="AW230" s="206">
        <f>IF(AW$2=EOMONTH($D230,MatCF),$F230-SUM($H110:AW110),0)</f>
        <v>0</v>
      </c>
      <c r="AX230" s="206">
        <f>IF(AX$2=EOMONTH($D230,MatCF),$F230-SUM($H110:AX110),0)</f>
        <v>0</v>
      </c>
      <c r="AY230" s="206">
        <f>IF(AY$2=EOMONTH($D230,MatCF),$F230-SUM($H110:AY110),0)</f>
        <v>0</v>
      </c>
      <c r="AZ230" s="206">
        <f>IF(AZ$2=EOMONTH($D230,MatCF),$F230-SUM($H110:AZ110),0)</f>
        <v>0</v>
      </c>
      <c r="BA230" s="206">
        <f>IF(BA$2=EOMONTH($D230,MatCF),$F230-SUM($H110:BA110),0)</f>
        <v>0</v>
      </c>
      <c r="BB230" s="206">
        <f>IF(BB$2=EOMONTH($D230,MatCF),$F230-SUM($H110:BB110),0)</f>
        <v>0</v>
      </c>
      <c r="BC230" s="206">
        <f>IF(BC$2=EOMONTH($D230,MatCF),$F230-SUM($H110:BC110),0)</f>
        <v>0</v>
      </c>
      <c r="BD230" s="206">
        <f>IF(BD$2=EOMONTH($D230,MatCF),$F230-SUM($H110:BD110),0)</f>
        <v>0</v>
      </c>
      <c r="BE230" s="206">
        <f>IF(BE$2=EOMONTH($D230,MatCF),$F230-SUM($H110:BE110),0)</f>
        <v>0</v>
      </c>
      <c r="BF230" s="206">
        <f>IF(BF$2=EOMONTH($D230,MatCF),$F230-SUM($H110:BF110),0)</f>
        <v>0</v>
      </c>
      <c r="BG230" s="206">
        <f>IF(BG$2=EOMONTH($D230,MatCF),$F230-SUM($H110:BG110),0)</f>
        <v>0</v>
      </c>
      <c r="BH230" s="206">
        <f>IF(BH$2=EOMONTH($D230,MatCF),$F230-SUM($H110:BH110),0)</f>
        <v>0</v>
      </c>
      <c r="BI230" s="206">
        <f>IF(BI$2=EOMONTH($D230,MatCF),$F230-SUM($H110:BI110),0)</f>
        <v>0</v>
      </c>
      <c r="BJ230" s="206">
        <f>IF(BJ$2=EOMONTH($D230,MatCF),$F230-SUM($H110:BJ110),0)</f>
        <v>0</v>
      </c>
      <c r="BK230" s="206">
        <f>IF(BK$2=EOMONTH($D230,MatCF),$F230-SUM($H110:BK110),0)</f>
        <v>0</v>
      </c>
      <c r="BL230" s="206">
        <f>IF(BL$2=EOMONTH($D230,MatCF),$F230-SUM($H110:BL110),0)</f>
        <v>0</v>
      </c>
      <c r="BM230" s="206">
        <f>IF(BM$2=EOMONTH($D230,MatCF),$F230-SUM($H110:BM110),0)</f>
        <v>0</v>
      </c>
      <c r="BN230" s="206">
        <f>IF(BN$2=EOMONTH($D230,MatCF),$F230-SUM($H110:BN110),0)</f>
        <v>0</v>
      </c>
      <c r="BO230" s="206">
        <f>IF(BO$2=EOMONTH($D230,MatCF),$F230-SUM($H110:BO110),0)</f>
        <v>0</v>
      </c>
      <c r="BP230" s="206">
        <f>IF(BP$2=EOMONTH($D230,MatCF),$F230-SUM($H110:BP110),0)</f>
        <v>0</v>
      </c>
      <c r="BQ230" s="206">
        <f>IF(BQ$2=EOMONTH($D230,MatCF),$F230-SUM($H110:BQ110),0)</f>
        <v>0</v>
      </c>
      <c r="BR230" s="206">
        <f>IF(BR$2=EOMONTH($D230,MatCF),$F230-SUM($H110:BR110),0)</f>
        <v>0</v>
      </c>
      <c r="BS230" s="206">
        <f>IF(BS$2=EOMONTH($D230,MatCF),$F230-SUM($H110:BS110),0)</f>
        <v>0</v>
      </c>
      <c r="BT230" s="206">
        <f>IF(BT$2=EOMONTH($D230,MatCF),$F230-SUM($H110:BT110),0)</f>
        <v>0</v>
      </c>
      <c r="BU230" s="206">
        <f>IF(BU$2=EOMONTH($D230,MatCF),$F230-SUM($H110:BU110),0)</f>
        <v>0</v>
      </c>
      <c r="BV230" s="206">
        <f>IF(BV$2=EOMONTH($D230,MatCF),$F230-SUM($H110:BV110),0)</f>
        <v>0</v>
      </c>
      <c r="BW230" s="206">
        <f>IF(BW$2=EOMONTH($D230,MatCF),$F230-SUM($H110:BW110),0)</f>
        <v>0</v>
      </c>
      <c r="BX230" s="206">
        <f>IF(BX$2=EOMONTH($D230,MatCF),$F230-SUM($H110:BX110),0)</f>
        <v>0</v>
      </c>
      <c r="BY230" s="206">
        <f>IF(BY$2=EOMONTH($D230,MatCF),$F230-SUM($H110:BY110),0)</f>
        <v>0</v>
      </c>
      <c r="BZ230" s="206">
        <f>IF(BZ$2=EOMONTH($D230,MatCF),$F230-SUM($H110:BZ110),0)</f>
        <v>0</v>
      </c>
      <c r="CA230" s="206">
        <f>IF(CA$2=EOMONTH($D230,MatCF),$F230-SUM($H110:CA110),0)</f>
        <v>0</v>
      </c>
      <c r="CB230" s="206">
        <f>IF(CB$2=EOMONTH($D230,MatCF),$F230-SUM($H110:CB110),0)</f>
        <v>0</v>
      </c>
      <c r="CC230" s="206">
        <f>IF(CC$2=EOMONTH($D230,MatCF),$F230-SUM($H110:CC110),0)</f>
        <v>0</v>
      </c>
      <c r="CD230" s="206">
        <f>IF(CD$2=EOMONTH($D230,MatCF),$F230-SUM($H110:CD110),0)</f>
        <v>0</v>
      </c>
      <c r="CE230" s="206">
        <f>IF(CE$2=EOMONTH($D230,MatCF),$F230-SUM($H110:CE110),0)</f>
        <v>0</v>
      </c>
      <c r="CF230" s="206">
        <f>IF(CF$2=EOMONTH($D230,MatCF),$F230-SUM($H110:CF110),0)</f>
        <v>0</v>
      </c>
      <c r="CG230" s="206">
        <f ca="1">IF(CG$2=EOMONTH($D230,MatCF),$F230-SUM($H110:CG110),0)</f>
        <v>0</v>
      </c>
      <c r="CH230" s="206">
        <f>IF(CH$2=EOMONTH($D230,MatCF),$F230-SUM($H110:CH110),0)</f>
        <v>0</v>
      </c>
      <c r="CI230" s="206">
        <f>IF(CI$2=EOMONTH($D230,MatCF),$F230-SUM($H110:CI110),0)</f>
        <v>0</v>
      </c>
      <c r="CJ230" s="206">
        <f>IF(CJ$2=EOMONTH($D230,MatCF),$F230-SUM($H110:CJ110),0)</f>
        <v>0</v>
      </c>
      <c r="CK230" s="206">
        <f>IF(CK$2=EOMONTH($D230,MatCF),$F230-SUM($H110:CK110),0)</f>
        <v>0</v>
      </c>
      <c r="CL230" s="206">
        <f>IF(CL$2=EOMONTH($D230,MatCF),$F230-SUM($H110:CL110),0)</f>
        <v>0</v>
      </c>
      <c r="CM230" s="206">
        <f>IF(CM$2=EOMONTH($D230,MatCF),$F230-SUM($H110:CM110),0)</f>
        <v>0</v>
      </c>
      <c r="CN230" s="206">
        <f>IF(CN$2=EOMONTH($D230,MatCF),$F230-SUM($H110:CN110),0)</f>
        <v>0</v>
      </c>
      <c r="CO230" s="206">
        <f>IF(CO$2=EOMONTH($D230,MatCF),$F230-SUM($H110:CO110),0)</f>
        <v>0</v>
      </c>
      <c r="CP230" s="206">
        <f>IF(CP$2=EOMONTH($D230,MatCF),$F230-SUM($H110:CP110),0)</f>
        <v>0</v>
      </c>
      <c r="CQ230" s="206">
        <f>IF(CQ$2=EOMONTH($D230,MatCF),$F230-SUM($H110:CQ110),0)</f>
        <v>0</v>
      </c>
      <c r="CR230" s="206">
        <f>IF(CR$2=EOMONTH($D230,MatCF),$F230-SUM($H110:CR110),0)</f>
        <v>0</v>
      </c>
      <c r="CS230" s="206">
        <f>IF(CS$2=EOMONTH($D230,MatCF),$F230-SUM($H110:CS110),0)</f>
        <v>0</v>
      </c>
      <c r="CT230" s="206">
        <f>IF(CT$2=EOMONTH($D230,MatCF),$F230-SUM($H110:CT110),0)</f>
        <v>0</v>
      </c>
      <c r="CU230" s="206">
        <f>IF(CU$2=EOMONTH($D230,MatCF),$F230-SUM($H110:CU110),0)</f>
        <v>0</v>
      </c>
      <c r="CV230" s="206">
        <f>IF(CV$2=EOMONTH($D230,MatCF),$F230-SUM($H110:CV110),0)</f>
        <v>0</v>
      </c>
      <c r="CW230" s="206">
        <f>IF(CW$2=EOMONTH($D230,MatCF),$F230-SUM($H110:CW110),0)</f>
        <v>0</v>
      </c>
      <c r="CX230" s="206">
        <f>IF(CX$2=EOMONTH($D230,MatCF),$F230-SUM($H110:CX110),0)</f>
        <v>0</v>
      </c>
      <c r="CY230" s="206">
        <f>IF(CY$2=EOMONTH($D230,MatCF),$F230-SUM($H110:CY110),0)</f>
        <v>0</v>
      </c>
      <c r="CZ230" s="206">
        <f>IF(CZ$2=EOMONTH($D230,MatCF),$F230-SUM($H110:CZ110),0)</f>
        <v>0</v>
      </c>
      <c r="DA230" s="206">
        <f>IF(DA$2=EOMONTH($D230,MatCF),$F230-SUM($H110:DA110),0)</f>
        <v>0</v>
      </c>
      <c r="DB230" s="206">
        <f>IF(DB$2=EOMONTH($D230,MatCF),$F230-SUM($H110:DB110),0)</f>
        <v>0</v>
      </c>
      <c r="DC230" s="206">
        <f>IF(DC$2=EOMONTH($D230,MatCF),$F230-SUM($H110:DC110),0)</f>
        <v>0</v>
      </c>
      <c r="DD230" s="206">
        <f>IF(DD$2=EOMONTH($D230,MatCF),$F230-SUM($H110:DD110),0)</f>
        <v>0</v>
      </c>
      <c r="DE230" s="206">
        <f>IF(DE$2=EOMONTH($D230,MatCF),$F230-SUM($H110:DE110),0)</f>
        <v>0</v>
      </c>
      <c r="DF230" s="206">
        <f>IF(DF$2=EOMONTH($D230,MatCF),$F230-SUM($H110:DF110),0)</f>
        <v>0</v>
      </c>
      <c r="DG230" s="206">
        <f>IF(DG$2=EOMONTH($D230,MatCF),$F230-SUM($H110:DG110),0)</f>
        <v>0</v>
      </c>
      <c r="DH230" s="206">
        <f>IF(DH$2=EOMONTH($D230,MatCF),$F230-SUM($H110:DH110),0)</f>
        <v>0</v>
      </c>
      <c r="DI230" s="206">
        <f>IF(DI$2=EOMONTH($D230,MatCF),$F230-SUM($H110:DI110),0)</f>
        <v>0</v>
      </c>
      <c r="DJ230" s="206">
        <f>IF(DJ$2=EOMONTH($D230,MatCF),$F230-SUM($H110:DJ110),0)</f>
        <v>0</v>
      </c>
      <c r="DK230" s="206">
        <f>IF(DK$2=EOMONTH($D230,MatCF),$F230-SUM($H110:DK110),0)</f>
        <v>0</v>
      </c>
      <c r="DL230" s="206">
        <f>IF(DL$2=EOMONTH($D230,MatCF),$F230-SUM($H110:DL110),0)</f>
        <v>0</v>
      </c>
      <c r="DM230" s="206">
        <f>IF(DM$2=EOMONTH($D230,MatCF),$F230-SUM($H110:DM110),0)</f>
        <v>0</v>
      </c>
      <c r="DN230" s="206">
        <f>IF(DN$2=EOMONTH($D230,MatCF),$F230-SUM($H110:DN110),0)</f>
        <v>0</v>
      </c>
      <c r="DO230" s="206">
        <f>IF(DO$2=EOMONTH($D230,MatCF),$F230-SUM($H110:DO110),0)</f>
        <v>0</v>
      </c>
      <c r="DP230" s="206">
        <f>IF(DP$2=EOMONTH($D230,MatCF),$F230-SUM($H110:DP110),0)</f>
        <v>0</v>
      </c>
      <c r="DQ230" s="206">
        <f>IF(DQ$2=EOMONTH($D230,MatCF),$F230-SUM($H110:DQ110),0)</f>
        <v>0</v>
      </c>
      <c r="DR230" s="206">
        <f>IF(DR$2=EOMONTH($D230,MatCF),$F230-SUM($H110:DR110),0)</f>
        <v>0</v>
      </c>
      <c r="DS230" s="206">
        <f>IF(DS$2=EOMONTH($D230,MatCF),$F230-SUM($H110:DS110),0)</f>
        <v>0</v>
      </c>
    </row>
    <row r="231" spans="1:123" ht="12.5" x14ac:dyDescent="0.25">
      <c r="A231" s="205">
        <f t="shared" si="687"/>
        <v>19</v>
      </c>
      <c r="B231" s="228"/>
      <c r="C231" s="206"/>
      <c r="D231" s="226">
        <v>45657</v>
      </c>
      <c r="E231" s="205"/>
      <c r="F231" s="206">
        <f ca="1"/>
        <v>0</v>
      </c>
      <c r="G231" s="206"/>
      <c r="H231" s="206">
        <f>IF(H$2=EOMONTH($D231,MatCF),$F231-SUM(H111:$H111),0)</f>
        <v>0</v>
      </c>
      <c r="I231" s="206">
        <f>IF(I$2=EOMONTH($D231,MatCF),$F231-SUM($H111:I111),0)</f>
        <v>0</v>
      </c>
      <c r="J231" s="206">
        <f>IF(J$2=EOMONTH($D231,MatCF),$F231-SUM($H111:J111),0)</f>
        <v>0</v>
      </c>
      <c r="K231" s="206">
        <f>IF(K$2=EOMONTH($D231,MatCF),$F231-SUM($H111:K111),0)</f>
        <v>0</v>
      </c>
      <c r="L231" s="206">
        <f>IF(L$2=EOMONTH($D231,MatCF),$F231-SUM($H111:L111),0)</f>
        <v>0</v>
      </c>
      <c r="M231" s="206">
        <f>IF(M$2=EOMONTH($D231,MatCF),$F231-SUM($H111:M111),0)</f>
        <v>0</v>
      </c>
      <c r="N231" s="206">
        <f>IF(N$2=EOMONTH($D231,MatCF),$F231-SUM($H111:N111),0)</f>
        <v>0</v>
      </c>
      <c r="O231" s="206">
        <f>IF(O$2=EOMONTH($D231,MatCF),$F231-SUM($H111:O111),0)</f>
        <v>0</v>
      </c>
      <c r="P231" s="206">
        <f>IF(P$2=EOMONTH($D231,MatCF),$F231-SUM($H111:P111),0)</f>
        <v>0</v>
      </c>
      <c r="Q231" s="206">
        <f>IF(Q$2=EOMONTH($D231,MatCF),$F231-SUM($H111:Q111),0)</f>
        <v>0</v>
      </c>
      <c r="R231" s="206">
        <f>IF(R$2=EOMONTH($D231,MatCF),$F231-SUM($H111:R111),0)</f>
        <v>0</v>
      </c>
      <c r="S231" s="206">
        <f>IF(S$2=EOMONTH($D231,MatCF),$F231-SUM($H111:S111),0)</f>
        <v>0</v>
      </c>
      <c r="T231" s="206">
        <f>IF(T$2=EOMONTH($D231,MatCF),$F231-SUM($H111:T111),0)</f>
        <v>0</v>
      </c>
      <c r="U231" s="206">
        <f>IF(U$2=EOMONTH($D231,MatCF),$F231-SUM($H111:U111),0)</f>
        <v>0</v>
      </c>
      <c r="V231" s="206">
        <f>IF(V$2=EOMONTH($D231,MatCF),$F231-SUM($H111:V111),0)</f>
        <v>0</v>
      </c>
      <c r="W231" s="206">
        <f>IF(W$2=EOMONTH($D231,MatCF),$F231-SUM($H111:W111),0)</f>
        <v>0</v>
      </c>
      <c r="X231" s="206">
        <f>IF(X$2=EOMONTH($D231,MatCF),$F231-SUM($H111:X111),0)</f>
        <v>0</v>
      </c>
      <c r="Y231" s="206">
        <f>IF(Y$2=EOMONTH($D231,MatCF),$F231-SUM($H111:Y111),0)</f>
        <v>0</v>
      </c>
      <c r="Z231" s="206">
        <f>IF(Z$2=EOMONTH($D231,MatCF),$F231-SUM($H111:Z111),0)</f>
        <v>0</v>
      </c>
      <c r="AA231" s="206">
        <f>IF(AA$2=EOMONTH($D231,MatCF),$F231-SUM($H111:AA111),0)</f>
        <v>0</v>
      </c>
      <c r="AB231" s="206">
        <f>IF(AB$2=EOMONTH($D231,MatCF),$F231-SUM($H111:AB111),0)</f>
        <v>0</v>
      </c>
      <c r="AC231" s="206">
        <f>IF(AC$2=EOMONTH($D231,MatCF),$F231-SUM($H111:AC111),0)</f>
        <v>0</v>
      </c>
      <c r="AD231" s="206">
        <f>IF(AD$2=EOMONTH($D231,MatCF),$F231-SUM($H111:AD111),0)</f>
        <v>0</v>
      </c>
      <c r="AE231" s="206">
        <f>IF(AE$2=EOMONTH($D231,MatCF),$F231-SUM($H111:AE111),0)</f>
        <v>0</v>
      </c>
      <c r="AF231" s="206">
        <f>IF(AF$2=EOMONTH($D231,MatCF),$F231-SUM($H111:AF111),0)</f>
        <v>0</v>
      </c>
      <c r="AG231" s="206">
        <f>IF(AG$2=EOMONTH($D231,MatCF),$F231-SUM($H111:AG111),0)</f>
        <v>0</v>
      </c>
      <c r="AH231" s="206">
        <f>IF(AH$2=EOMONTH($D231,MatCF),$F231-SUM($H111:AH111),0)</f>
        <v>0</v>
      </c>
      <c r="AI231" s="206">
        <f>IF(AI$2=EOMONTH($D231,MatCF),$F231-SUM($H111:AI111),0)</f>
        <v>0</v>
      </c>
      <c r="AJ231" s="206">
        <f>IF(AJ$2=EOMONTH($D231,MatCF),$F231-SUM($H111:AJ111),0)</f>
        <v>0</v>
      </c>
      <c r="AK231" s="206">
        <f>IF(AK$2=EOMONTH($D231,MatCF),$F231-SUM($H111:AK111),0)</f>
        <v>0</v>
      </c>
      <c r="AL231" s="206">
        <f>IF(AL$2=EOMONTH($D231,MatCF),$F231-SUM($H111:AL111),0)</f>
        <v>0</v>
      </c>
      <c r="AM231" s="206">
        <f>IF(AM$2=EOMONTH($D231,MatCF),$F231-SUM($H111:AM111),0)</f>
        <v>0</v>
      </c>
      <c r="AN231" s="206">
        <f>IF(AN$2=EOMONTH($D231,MatCF),$F231-SUM($H111:AN111),0)</f>
        <v>0</v>
      </c>
      <c r="AO231" s="206">
        <f>IF(AO$2=EOMONTH($D231,MatCF),$F231-SUM($H111:AO111),0)</f>
        <v>0</v>
      </c>
      <c r="AP231" s="206">
        <f>IF(AP$2=EOMONTH($D231,MatCF),$F231-SUM($H111:AP111),0)</f>
        <v>0</v>
      </c>
      <c r="AQ231" s="206">
        <f>IF(AQ$2=EOMONTH($D231,MatCF),$F231-SUM($H111:AQ111),0)</f>
        <v>0</v>
      </c>
      <c r="AR231" s="206">
        <f>IF(AR$2=EOMONTH($D231,MatCF),$F231-SUM($H111:AR111),0)</f>
        <v>0</v>
      </c>
      <c r="AS231" s="206">
        <f>IF(AS$2=EOMONTH($D231,MatCF),$F231-SUM($H111:AS111),0)</f>
        <v>0</v>
      </c>
      <c r="AT231" s="206">
        <f>IF(AT$2=EOMONTH($D231,MatCF),$F231-SUM($H111:AT111),0)</f>
        <v>0</v>
      </c>
      <c r="AU231" s="206">
        <f>IF(AU$2=EOMONTH($D231,MatCF),$F231-SUM($H111:AU111),0)</f>
        <v>0</v>
      </c>
      <c r="AV231" s="206">
        <f>IF(AV$2=EOMONTH($D231,MatCF),$F231-SUM($H111:AV111),0)</f>
        <v>0</v>
      </c>
      <c r="AW231" s="206">
        <f>IF(AW$2=EOMONTH($D231,MatCF),$F231-SUM($H111:AW111),0)</f>
        <v>0</v>
      </c>
      <c r="AX231" s="206">
        <f>IF(AX$2=EOMONTH($D231,MatCF),$F231-SUM($H111:AX111),0)</f>
        <v>0</v>
      </c>
      <c r="AY231" s="206">
        <f>IF(AY$2=EOMONTH($D231,MatCF),$F231-SUM($H111:AY111),0)</f>
        <v>0</v>
      </c>
      <c r="AZ231" s="206">
        <f>IF(AZ$2=EOMONTH($D231,MatCF),$F231-SUM($H111:AZ111),0)</f>
        <v>0</v>
      </c>
      <c r="BA231" s="206">
        <f>IF(BA$2=EOMONTH($D231,MatCF),$F231-SUM($H111:BA111),0)</f>
        <v>0</v>
      </c>
      <c r="BB231" s="206">
        <f>IF(BB$2=EOMONTH($D231,MatCF),$F231-SUM($H111:BB111),0)</f>
        <v>0</v>
      </c>
      <c r="BC231" s="206">
        <f>IF(BC$2=EOMONTH($D231,MatCF),$F231-SUM($H111:BC111),0)</f>
        <v>0</v>
      </c>
      <c r="BD231" s="206">
        <f>IF(BD$2=EOMONTH($D231,MatCF),$F231-SUM($H111:BD111),0)</f>
        <v>0</v>
      </c>
      <c r="BE231" s="206">
        <f>IF(BE$2=EOMONTH($D231,MatCF),$F231-SUM($H111:BE111),0)</f>
        <v>0</v>
      </c>
      <c r="BF231" s="206">
        <f>IF(BF$2=EOMONTH($D231,MatCF),$F231-SUM($H111:BF111),0)</f>
        <v>0</v>
      </c>
      <c r="BG231" s="206">
        <f>IF(BG$2=EOMONTH($D231,MatCF),$F231-SUM($H111:BG111),0)</f>
        <v>0</v>
      </c>
      <c r="BH231" s="206">
        <f>IF(BH$2=EOMONTH($D231,MatCF),$F231-SUM($H111:BH111),0)</f>
        <v>0</v>
      </c>
      <c r="BI231" s="206">
        <f>IF(BI$2=EOMONTH($D231,MatCF),$F231-SUM($H111:BI111),0)</f>
        <v>0</v>
      </c>
      <c r="BJ231" s="206">
        <f>IF(BJ$2=EOMONTH($D231,MatCF),$F231-SUM($H111:BJ111),0)</f>
        <v>0</v>
      </c>
      <c r="BK231" s="206">
        <f>IF(BK$2=EOMONTH($D231,MatCF),$F231-SUM($H111:BK111),0)</f>
        <v>0</v>
      </c>
      <c r="BL231" s="206">
        <f>IF(BL$2=EOMONTH($D231,MatCF),$F231-SUM($H111:BL111),0)</f>
        <v>0</v>
      </c>
      <c r="BM231" s="206">
        <f>IF(BM$2=EOMONTH($D231,MatCF),$F231-SUM($H111:BM111),0)</f>
        <v>0</v>
      </c>
      <c r="BN231" s="206">
        <f>IF(BN$2=EOMONTH($D231,MatCF),$F231-SUM($H111:BN111),0)</f>
        <v>0</v>
      </c>
      <c r="BO231" s="206">
        <f>IF(BO$2=EOMONTH($D231,MatCF),$F231-SUM($H111:BO111),0)</f>
        <v>0</v>
      </c>
      <c r="BP231" s="206">
        <f>IF(BP$2=EOMONTH($D231,MatCF),$F231-SUM($H111:BP111),0)</f>
        <v>0</v>
      </c>
      <c r="BQ231" s="206">
        <f>IF(BQ$2=EOMONTH($D231,MatCF),$F231-SUM($H111:BQ111),0)</f>
        <v>0</v>
      </c>
      <c r="BR231" s="206">
        <f>IF(BR$2=EOMONTH($D231,MatCF),$F231-SUM($H111:BR111),0)</f>
        <v>0</v>
      </c>
      <c r="BS231" s="206">
        <f>IF(BS$2=EOMONTH($D231,MatCF),$F231-SUM($H111:BS111),0)</f>
        <v>0</v>
      </c>
      <c r="BT231" s="206">
        <f>IF(BT$2=EOMONTH($D231,MatCF),$F231-SUM($H111:BT111),0)</f>
        <v>0</v>
      </c>
      <c r="BU231" s="206">
        <f>IF(BU$2=EOMONTH($D231,MatCF),$F231-SUM($H111:BU111),0)</f>
        <v>0</v>
      </c>
      <c r="BV231" s="206">
        <f>IF(BV$2=EOMONTH($D231,MatCF),$F231-SUM($H111:BV111),0)</f>
        <v>0</v>
      </c>
      <c r="BW231" s="206">
        <f>IF(BW$2=EOMONTH($D231,MatCF),$F231-SUM($H111:BW111),0)</f>
        <v>0</v>
      </c>
      <c r="BX231" s="206">
        <f>IF(BX$2=EOMONTH($D231,MatCF),$F231-SUM($H111:BX111),0)</f>
        <v>0</v>
      </c>
      <c r="BY231" s="206">
        <f>IF(BY$2=EOMONTH($D231,MatCF),$F231-SUM($H111:BY111),0)</f>
        <v>0</v>
      </c>
      <c r="BZ231" s="206">
        <f>IF(BZ$2=EOMONTH($D231,MatCF),$F231-SUM($H111:BZ111),0)</f>
        <v>0</v>
      </c>
      <c r="CA231" s="206">
        <f>IF(CA$2=EOMONTH($D231,MatCF),$F231-SUM($H111:CA111),0)</f>
        <v>0</v>
      </c>
      <c r="CB231" s="206">
        <f>IF(CB$2=EOMONTH($D231,MatCF),$F231-SUM($H111:CB111),0)</f>
        <v>0</v>
      </c>
      <c r="CC231" s="206">
        <f>IF(CC$2=EOMONTH($D231,MatCF),$F231-SUM($H111:CC111),0)</f>
        <v>0</v>
      </c>
      <c r="CD231" s="206">
        <f>IF(CD$2=EOMONTH($D231,MatCF),$F231-SUM($H111:CD111),0)</f>
        <v>0</v>
      </c>
      <c r="CE231" s="206">
        <f>IF(CE$2=EOMONTH($D231,MatCF),$F231-SUM($H111:CE111),0)</f>
        <v>0</v>
      </c>
      <c r="CF231" s="206">
        <f>IF(CF$2=EOMONTH($D231,MatCF),$F231-SUM($H111:CF111),0)</f>
        <v>0</v>
      </c>
      <c r="CG231" s="206">
        <f>IF(CG$2=EOMONTH($D231,MatCF),$F231-SUM($H111:CG111),0)</f>
        <v>0</v>
      </c>
      <c r="CH231" s="206">
        <f ca="1">IF(CH$2=EOMONTH($D231,MatCF),$F231-SUM($H111:CH111),0)</f>
        <v>0</v>
      </c>
      <c r="CI231" s="206">
        <f>IF(CI$2=EOMONTH($D231,MatCF),$F231-SUM($H111:CI111),0)</f>
        <v>0</v>
      </c>
      <c r="CJ231" s="206">
        <f>IF(CJ$2=EOMONTH($D231,MatCF),$F231-SUM($H111:CJ111),0)</f>
        <v>0</v>
      </c>
      <c r="CK231" s="206">
        <f>IF(CK$2=EOMONTH($D231,MatCF),$F231-SUM($H111:CK111),0)</f>
        <v>0</v>
      </c>
      <c r="CL231" s="206">
        <f>IF(CL$2=EOMONTH($D231,MatCF),$F231-SUM($H111:CL111),0)</f>
        <v>0</v>
      </c>
      <c r="CM231" s="206">
        <f>IF(CM$2=EOMONTH($D231,MatCF),$F231-SUM($H111:CM111),0)</f>
        <v>0</v>
      </c>
      <c r="CN231" s="206">
        <f>IF(CN$2=EOMONTH($D231,MatCF),$F231-SUM($H111:CN111),0)</f>
        <v>0</v>
      </c>
      <c r="CO231" s="206">
        <f>IF(CO$2=EOMONTH($D231,MatCF),$F231-SUM($H111:CO111),0)</f>
        <v>0</v>
      </c>
      <c r="CP231" s="206">
        <f>IF(CP$2=EOMONTH($D231,MatCF),$F231-SUM($H111:CP111),0)</f>
        <v>0</v>
      </c>
      <c r="CQ231" s="206">
        <f>IF(CQ$2=EOMONTH($D231,MatCF),$F231-SUM($H111:CQ111),0)</f>
        <v>0</v>
      </c>
      <c r="CR231" s="206">
        <f>IF(CR$2=EOMONTH($D231,MatCF),$F231-SUM($H111:CR111),0)</f>
        <v>0</v>
      </c>
      <c r="CS231" s="206">
        <f>IF(CS$2=EOMONTH($D231,MatCF),$F231-SUM($H111:CS111),0)</f>
        <v>0</v>
      </c>
      <c r="CT231" s="206">
        <f>IF(CT$2=EOMONTH($D231,MatCF),$F231-SUM($H111:CT111),0)</f>
        <v>0</v>
      </c>
      <c r="CU231" s="206">
        <f>IF(CU$2=EOMONTH($D231,MatCF),$F231-SUM($H111:CU111),0)</f>
        <v>0</v>
      </c>
      <c r="CV231" s="206">
        <f>IF(CV$2=EOMONTH($D231,MatCF),$F231-SUM($H111:CV111),0)</f>
        <v>0</v>
      </c>
      <c r="CW231" s="206">
        <f>IF(CW$2=EOMONTH($D231,MatCF),$F231-SUM($H111:CW111),0)</f>
        <v>0</v>
      </c>
      <c r="CX231" s="206">
        <f>IF(CX$2=EOMONTH($D231,MatCF),$F231-SUM($H111:CX111),0)</f>
        <v>0</v>
      </c>
      <c r="CY231" s="206">
        <f>IF(CY$2=EOMONTH($D231,MatCF),$F231-SUM($H111:CY111),0)</f>
        <v>0</v>
      </c>
      <c r="CZ231" s="206">
        <f>IF(CZ$2=EOMONTH($D231,MatCF),$F231-SUM($H111:CZ111),0)</f>
        <v>0</v>
      </c>
      <c r="DA231" s="206">
        <f>IF(DA$2=EOMONTH($D231,MatCF),$F231-SUM($H111:DA111),0)</f>
        <v>0</v>
      </c>
      <c r="DB231" s="206">
        <f>IF(DB$2=EOMONTH($D231,MatCF),$F231-SUM($H111:DB111),0)</f>
        <v>0</v>
      </c>
      <c r="DC231" s="206">
        <f>IF(DC$2=EOMONTH($D231,MatCF),$F231-SUM($H111:DC111),0)</f>
        <v>0</v>
      </c>
      <c r="DD231" s="206">
        <f>IF(DD$2=EOMONTH($D231,MatCF),$F231-SUM($H111:DD111),0)</f>
        <v>0</v>
      </c>
      <c r="DE231" s="206">
        <f>IF(DE$2=EOMONTH($D231,MatCF),$F231-SUM($H111:DE111),0)</f>
        <v>0</v>
      </c>
      <c r="DF231" s="206">
        <f>IF(DF$2=EOMONTH($D231,MatCF),$F231-SUM($H111:DF111),0)</f>
        <v>0</v>
      </c>
      <c r="DG231" s="206">
        <f>IF(DG$2=EOMONTH($D231,MatCF),$F231-SUM($H111:DG111),0)</f>
        <v>0</v>
      </c>
      <c r="DH231" s="206">
        <f>IF(DH$2=EOMONTH($D231,MatCF),$F231-SUM($H111:DH111),0)</f>
        <v>0</v>
      </c>
      <c r="DI231" s="206">
        <f>IF(DI$2=EOMONTH($D231,MatCF),$F231-SUM($H111:DI111),0)</f>
        <v>0</v>
      </c>
      <c r="DJ231" s="206">
        <f>IF(DJ$2=EOMONTH($D231,MatCF),$F231-SUM($H111:DJ111),0)</f>
        <v>0</v>
      </c>
      <c r="DK231" s="206">
        <f>IF(DK$2=EOMONTH($D231,MatCF),$F231-SUM($H111:DK111),0)</f>
        <v>0</v>
      </c>
      <c r="DL231" s="206">
        <f>IF(DL$2=EOMONTH($D231,MatCF),$F231-SUM($H111:DL111),0)</f>
        <v>0</v>
      </c>
      <c r="DM231" s="206">
        <f>IF(DM$2=EOMONTH($D231,MatCF),$F231-SUM($H111:DM111),0)</f>
        <v>0</v>
      </c>
      <c r="DN231" s="206">
        <f>IF(DN$2=EOMONTH($D231,MatCF),$F231-SUM($H111:DN111),0)</f>
        <v>0</v>
      </c>
      <c r="DO231" s="206">
        <f>IF(DO$2=EOMONTH($D231,MatCF),$F231-SUM($H111:DO111),0)</f>
        <v>0</v>
      </c>
      <c r="DP231" s="206">
        <f>IF(DP$2=EOMONTH($D231,MatCF),$F231-SUM($H111:DP111),0)</f>
        <v>0</v>
      </c>
      <c r="DQ231" s="206">
        <f>IF(DQ$2=EOMONTH($D231,MatCF),$F231-SUM($H111:DQ111),0)</f>
        <v>0</v>
      </c>
      <c r="DR231" s="206">
        <f>IF(DR$2=EOMONTH($D231,MatCF),$F231-SUM($H111:DR111),0)</f>
        <v>0</v>
      </c>
      <c r="DS231" s="206">
        <f>IF(DS$2=EOMONTH($D231,MatCF),$F231-SUM($H111:DS111),0)</f>
        <v>0</v>
      </c>
    </row>
    <row r="232" spans="1:123" ht="12.5" x14ac:dyDescent="0.25">
      <c r="A232" s="205">
        <f t="shared" si="687"/>
        <v>20</v>
      </c>
      <c r="B232" s="228"/>
      <c r="C232" s="206"/>
      <c r="D232" s="226">
        <v>45747</v>
      </c>
      <c r="E232" s="205"/>
      <c r="F232" s="206">
        <f ca="1"/>
        <v>0</v>
      </c>
      <c r="G232" s="206"/>
      <c r="H232" s="206">
        <f>IF(H$2=EOMONTH($D232,MatCF),$F232-SUM(H112:$H112),0)</f>
        <v>0</v>
      </c>
      <c r="I232" s="206">
        <f>IF(I$2=EOMONTH($D232,MatCF),$F232-SUM($H112:I112),0)</f>
        <v>0</v>
      </c>
      <c r="J232" s="206">
        <f>IF(J$2=EOMONTH($D232,MatCF),$F232-SUM($H112:J112),0)</f>
        <v>0</v>
      </c>
      <c r="K232" s="206">
        <f>IF(K$2=EOMONTH($D232,MatCF),$F232-SUM($H112:K112),0)</f>
        <v>0</v>
      </c>
      <c r="L232" s="206">
        <f>IF(L$2=EOMONTH($D232,MatCF),$F232-SUM($H112:L112),0)</f>
        <v>0</v>
      </c>
      <c r="M232" s="206">
        <f>IF(M$2=EOMONTH($D232,MatCF),$F232-SUM($H112:M112),0)</f>
        <v>0</v>
      </c>
      <c r="N232" s="206">
        <f>IF(N$2=EOMONTH($D232,MatCF),$F232-SUM($H112:N112),0)</f>
        <v>0</v>
      </c>
      <c r="O232" s="206">
        <f>IF(O$2=EOMONTH($D232,MatCF),$F232-SUM($H112:O112),0)</f>
        <v>0</v>
      </c>
      <c r="P232" s="206">
        <f>IF(P$2=EOMONTH($D232,MatCF),$F232-SUM($H112:P112),0)</f>
        <v>0</v>
      </c>
      <c r="Q232" s="206">
        <f>IF(Q$2=EOMONTH($D232,MatCF),$F232-SUM($H112:Q112),0)</f>
        <v>0</v>
      </c>
      <c r="R232" s="206">
        <f>IF(R$2=EOMONTH($D232,MatCF),$F232-SUM($H112:R112),0)</f>
        <v>0</v>
      </c>
      <c r="S232" s="206">
        <f>IF(S$2=EOMONTH($D232,MatCF),$F232-SUM($H112:S112),0)</f>
        <v>0</v>
      </c>
      <c r="T232" s="206">
        <f>IF(T$2=EOMONTH($D232,MatCF),$F232-SUM($H112:T112),0)</f>
        <v>0</v>
      </c>
      <c r="U232" s="206">
        <f>IF(U$2=EOMONTH($D232,MatCF),$F232-SUM($H112:U112),0)</f>
        <v>0</v>
      </c>
      <c r="V232" s="206">
        <f>IF(V$2=EOMONTH($D232,MatCF),$F232-SUM($H112:V112),0)</f>
        <v>0</v>
      </c>
      <c r="W232" s="206">
        <f>IF(W$2=EOMONTH($D232,MatCF),$F232-SUM($H112:W112),0)</f>
        <v>0</v>
      </c>
      <c r="X232" s="206">
        <f>IF(X$2=EOMONTH($D232,MatCF),$F232-SUM($H112:X112),0)</f>
        <v>0</v>
      </c>
      <c r="Y232" s="206">
        <f>IF(Y$2=EOMONTH($D232,MatCF),$F232-SUM($H112:Y112),0)</f>
        <v>0</v>
      </c>
      <c r="Z232" s="206">
        <f>IF(Z$2=EOMONTH($D232,MatCF),$F232-SUM($H112:Z112),0)</f>
        <v>0</v>
      </c>
      <c r="AA232" s="206">
        <f>IF(AA$2=EOMONTH($D232,MatCF),$F232-SUM($H112:AA112),0)</f>
        <v>0</v>
      </c>
      <c r="AB232" s="206">
        <f>IF(AB$2=EOMONTH($D232,MatCF),$F232-SUM($H112:AB112),0)</f>
        <v>0</v>
      </c>
      <c r="AC232" s="206">
        <f>IF(AC$2=EOMONTH($D232,MatCF),$F232-SUM($H112:AC112),0)</f>
        <v>0</v>
      </c>
      <c r="AD232" s="206">
        <f>IF(AD$2=EOMONTH($D232,MatCF),$F232-SUM($H112:AD112),0)</f>
        <v>0</v>
      </c>
      <c r="AE232" s="206">
        <f>IF(AE$2=EOMONTH($D232,MatCF),$F232-SUM($H112:AE112),0)</f>
        <v>0</v>
      </c>
      <c r="AF232" s="206">
        <f>IF(AF$2=EOMONTH($D232,MatCF),$F232-SUM($H112:AF112),0)</f>
        <v>0</v>
      </c>
      <c r="AG232" s="206">
        <f>IF(AG$2=EOMONTH($D232,MatCF),$F232-SUM($H112:AG112),0)</f>
        <v>0</v>
      </c>
      <c r="AH232" s="206">
        <f>IF(AH$2=EOMONTH($D232,MatCF),$F232-SUM($H112:AH112),0)</f>
        <v>0</v>
      </c>
      <c r="AI232" s="206">
        <f>IF(AI$2=EOMONTH($D232,MatCF),$F232-SUM($H112:AI112),0)</f>
        <v>0</v>
      </c>
      <c r="AJ232" s="206">
        <f>IF(AJ$2=EOMONTH($D232,MatCF),$F232-SUM($H112:AJ112),0)</f>
        <v>0</v>
      </c>
      <c r="AK232" s="206">
        <f>IF(AK$2=EOMONTH($D232,MatCF),$F232-SUM($H112:AK112),0)</f>
        <v>0</v>
      </c>
      <c r="AL232" s="206">
        <f>IF(AL$2=EOMONTH($D232,MatCF),$F232-SUM($H112:AL112),0)</f>
        <v>0</v>
      </c>
      <c r="AM232" s="206">
        <f>IF(AM$2=EOMONTH($D232,MatCF),$F232-SUM($H112:AM112),0)</f>
        <v>0</v>
      </c>
      <c r="AN232" s="206">
        <f>IF(AN$2=EOMONTH($D232,MatCF),$F232-SUM($H112:AN112),0)</f>
        <v>0</v>
      </c>
      <c r="AO232" s="206">
        <f>IF(AO$2=EOMONTH($D232,MatCF),$F232-SUM($H112:AO112),0)</f>
        <v>0</v>
      </c>
      <c r="AP232" s="206">
        <f>IF(AP$2=EOMONTH($D232,MatCF),$F232-SUM($H112:AP112),0)</f>
        <v>0</v>
      </c>
      <c r="AQ232" s="206">
        <f>IF(AQ$2=EOMONTH($D232,MatCF),$F232-SUM($H112:AQ112),0)</f>
        <v>0</v>
      </c>
      <c r="AR232" s="206">
        <f>IF(AR$2=EOMONTH($D232,MatCF),$F232-SUM($H112:AR112),0)</f>
        <v>0</v>
      </c>
      <c r="AS232" s="206">
        <f>IF(AS$2=EOMONTH($D232,MatCF),$F232-SUM($H112:AS112),0)</f>
        <v>0</v>
      </c>
      <c r="AT232" s="206">
        <f>IF(AT$2=EOMONTH($D232,MatCF),$F232-SUM($H112:AT112),0)</f>
        <v>0</v>
      </c>
      <c r="AU232" s="206">
        <f>IF(AU$2=EOMONTH($D232,MatCF),$F232-SUM($H112:AU112),0)</f>
        <v>0</v>
      </c>
      <c r="AV232" s="206">
        <f>IF(AV$2=EOMONTH($D232,MatCF),$F232-SUM($H112:AV112),0)</f>
        <v>0</v>
      </c>
      <c r="AW232" s="206">
        <f>IF(AW$2=EOMONTH($D232,MatCF),$F232-SUM($H112:AW112),0)</f>
        <v>0</v>
      </c>
      <c r="AX232" s="206">
        <f>IF(AX$2=EOMONTH($D232,MatCF),$F232-SUM($H112:AX112),0)</f>
        <v>0</v>
      </c>
      <c r="AY232" s="206">
        <f>IF(AY$2=EOMONTH($D232,MatCF),$F232-SUM($H112:AY112),0)</f>
        <v>0</v>
      </c>
      <c r="AZ232" s="206">
        <f>IF(AZ$2=EOMONTH($D232,MatCF),$F232-SUM($H112:AZ112),0)</f>
        <v>0</v>
      </c>
      <c r="BA232" s="206">
        <f>IF(BA$2=EOMONTH($D232,MatCF),$F232-SUM($H112:BA112),0)</f>
        <v>0</v>
      </c>
      <c r="BB232" s="206">
        <f>IF(BB$2=EOMONTH($D232,MatCF),$F232-SUM($H112:BB112),0)</f>
        <v>0</v>
      </c>
      <c r="BC232" s="206">
        <f>IF(BC$2=EOMONTH($D232,MatCF),$F232-SUM($H112:BC112),0)</f>
        <v>0</v>
      </c>
      <c r="BD232" s="206">
        <f>IF(BD$2=EOMONTH($D232,MatCF),$F232-SUM($H112:BD112),0)</f>
        <v>0</v>
      </c>
      <c r="BE232" s="206">
        <f>IF(BE$2=EOMONTH($D232,MatCF),$F232-SUM($H112:BE112),0)</f>
        <v>0</v>
      </c>
      <c r="BF232" s="206">
        <f>IF(BF$2=EOMONTH($D232,MatCF),$F232-SUM($H112:BF112),0)</f>
        <v>0</v>
      </c>
      <c r="BG232" s="206">
        <f>IF(BG$2=EOMONTH($D232,MatCF),$F232-SUM($H112:BG112),0)</f>
        <v>0</v>
      </c>
      <c r="BH232" s="206">
        <f>IF(BH$2=EOMONTH($D232,MatCF),$F232-SUM($H112:BH112),0)</f>
        <v>0</v>
      </c>
      <c r="BI232" s="206">
        <f>IF(BI$2=EOMONTH($D232,MatCF),$F232-SUM($H112:BI112),0)</f>
        <v>0</v>
      </c>
      <c r="BJ232" s="206">
        <f>IF(BJ$2=EOMONTH($D232,MatCF),$F232-SUM($H112:BJ112),0)</f>
        <v>0</v>
      </c>
      <c r="BK232" s="206">
        <f>IF(BK$2=EOMONTH($D232,MatCF),$F232-SUM($H112:BK112),0)</f>
        <v>0</v>
      </c>
      <c r="BL232" s="206">
        <f>IF(BL$2=EOMONTH($D232,MatCF),$F232-SUM($H112:BL112),0)</f>
        <v>0</v>
      </c>
      <c r="BM232" s="206">
        <f>IF(BM$2=EOMONTH($D232,MatCF),$F232-SUM($H112:BM112),0)</f>
        <v>0</v>
      </c>
      <c r="BN232" s="206">
        <f>IF(BN$2=EOMONTH($D232,MatCF),$F232-SUM($H112:BN112),0)</f>
        <v>0</v>
      </c>
      <c r="BO232" s="206">
        <f>IF(BO$2=EOMONTH($D232,MatCF),$F232-SUM($H112:BO112),0)</f>
        <v>0</v>
      </c>
      <c r="BP232" s="206">
        <f>IF(BP$2=EOMONTH($D232,MatCF),$F232-SUM($H112:BP112),0)</f>
        <v>0</v>
      </c>
      <c r="BQ232" s="206">
        <f>IF(BQ$2=EOMONTH($D232,MatCF),$F232-SUM($H112:BQ112),0)</f>
        <v>0</v>
      </c>
      <c r="BR232" s="206">
        <f>IF(BR$2=EOMONTH($D232,MatCF),$F232-SUM($H112:BR112),0)</f>
        <v>0</v>
      </c>
      <c r="BS232" s="206">
        <f>IF(BS$2=EOMONTH($D232,MatCF),$F232-SUM($H112:BS112),0)</f>
        <v>0</v>
      </c>
      <c r="BT232" s="206">
        <f>IF(BT$2=EOMONTH($D232,MatCF),$F232-SUM($H112:BT112),0)</f>
        <v>0</v>
      </c>
      <c r="BU232" s="206">
        <f>IF(BU$2=EOMONTH($D232,MatCF),$F232-SUM($H112:BU112),0)</f>
        <v>0</v>
      </c>
      <c r="BV232" s="206">
        <f>IF(BV$2=EOMONTH($D232,MatCF),$F232-SUM($H112:BV112),0)</f>
        <v>0</v>
      </c>
      <c r="BW232" s="206">
        <f>IF(BW$2=EOMONTH($D232,MatCF),$F232-SUM($H112:BW112),0)</f>
        <v>0</v>
      </c>
      <c r="BX232" s="206">
        <f>IF(BX$2=EOMONTH($D232,MatCF),$F232-SUM($H112:BX112),0)</f>
        <v>0</v>
      </c>
      <c r="BY232" s="206">
        <f>IF(BY$2=EOMONTH($D232,MatCF),$F232-SUM($H112:BY112),0)</f>
        <v>0</v>
      </c>
      <c r="BZ232" s="206">
        <f>IF(BZ$2=EOMONTH($D232,MatCF),$F232-SUM($H112:BZ112),0)</f>
        <v>0</v>
      </c>
      <c r="CA232" s="206">
        <f>IF(CA$2=EOMONTH($D232,MatCF),$F232-SUM($H112:CA112),0)</f>
        <v>0</v>
      </c>
      <c r="CB232" s="206">
        <f>IF(CB$2=EOMONTH($D232,MatCF),$F232-SUM($H112:CB112),0)</f>
        <v>0</v>
      </c>
      <c r="CC232" s="206">
        <f>IF(CC$2=EOMONTH($D232,MatCF),$F232-SUM($H112:CC112),0)</f>
        <v>0</v>
      </c>
      <c r="CD232" s="206">
        <f>IF(CD$2=EOMONTH($D232,MatCF),$F232-SUM($H112:CD112),0)</f>
        <v>0</v>
      </c>
      <c r="CE232" s="206">
        <f>IF(CE$2=EOMONTH($D232,MatCF),$F232-SUM($H112:CE112),0)</f>
        <v>0</v>
      </c>
      <c r="CF232" s="206">
        <f>IF(CF$2=EOMONTH($D232,MatCF),$F232-SUM($H112:CF112),0)</f>
        <v>0</v>
      </c>
      <c r="CG232" s="206">
        <f>IF(CG$2=EOMONTH($D232,MatCF),$F232-SUM($H112:CG112),0)</f>
        <v>0</v>
      </c>
      <c r="CH232" s="206">
        <f>IF(CH$2=EOMONTH($D232,MatCF),$F232-SUM($H112:CH112),0)</f>
        <v>0</v>
      </c>
      <c r="CI232" s="206">
        <f ca="1">IF(CI$2=EOMONTH($D232,MatCF),$F232-SUM($H112:CI112),0)</f>
        <v>0</v>
      </c>
      <c r="CJ232" s="206">
        <f>IF(CJ$2=EOMONTH($D232,MatCF),$F232-SUM($H112:CJ112),0)</f>
        <v>0</v>
      </c>
      <c r="CK232" s="206">
        <f>IF(CK$2=EOMONTH($D232,MatCF),$F232-SUM($H112:CK112),0)</f>
        <v>0</v>
      </c>
      <c r="CL232" s="206">
        <f>IF(CL$2=EOMONTH($D232,MatCF),$F232-SUM($H112:CL112),0)</f>
        <v>0</v>
      </c>
      <c r="CM232" s="206">
        <f>IF(CM$2=EOMONTH($D232,MatCF),$F232-SUM($H112:CM112),0)</f>
        <v>0</v>
      </c>
      <c r="CN232" s="206">
        <f>IF(CN$2=EOMONTH($D232,MatCF),$F232-SUM($H112:CN112),0)</f>
        <v>0</v>
      </c>
      <c r="CO232" s="206">
        <f>IF(CO$2=EOMONTH($D232,MatCF),$F232-SUM($H112:CO112),0)</f>
        <v>0</v>
      </c>
      <c r="CP232" s="206">
        <f>IF(CP$2=EOMONTH($D232,MatCF),$F232-SUM($H112:CP112),0)</f>
        <v>0</v>
      </c>
      <c r="CQ232" s="206">
        <f>IF(CQ$2=EOMONTH($D232,MatCF),$F232-SUM($H112:CQ112),0)</f>
        <v>0</v>
      </c>
      <c r="CR232" s="206">
        <f>IF(CR$2=EOMONTH($D232,MatCF),$F232-SUM($H112:CR112),0)</f>
        <v>0</v>
      </c>
      <c r="CS232" s="206">
        <f>IF(CS$2=EOMONTH($D232,MatCF),$F232-SUM($H112:CS112),0)</f>
        <v>0</v>
      </c>
      <c r="CT232" s="206">
        <f>IF(CT$2=EOMONTH($D232,MatCF),$F232-SUM($H112:CT112),0)</f>
        <v>0</v>
      </c>
      <c r="CU232" s="206">
        <f>IF(CU$2=EOMONTH($D232,MatCF),$F232-SUM($H112:CU112),0)</f>
        <v>0</v>
      </c>
      <c r="CV232" s="206">
        <f>IF(CV$2=EOMONTH($D232,MatCF),$F232-SUM($H112:CV112),0)</f>
        <v>0</v>
      </c>
      <c r="CW232" s="206">
        <f>IF(CW$2=EOMONTH($D232,MatCF),$F232-SUM($H112:CW112),0)</f>
        <v>0</v>
      </c>
      <c r="CX232" s="206">
        <f>IF(CX$2=EOMONTH($D232,MatCF),$F232-SUM($H112:CX112),0)</f>
        <v>0</v>
      </c>
      <c r="CY232" s="206">
        <f>IF(CY$2=EOMONTH($D232,MatCF),$F232-SUM($H112:CY112),0)</f>
        <v>0</v>
      </c>
      <c r="CZ232" s="206">
        <f>IF(CZ$2=EOMONTH($D232,MatCF),$F232-SUM($H112:CZ112),0)</f>
        <v>0</v>
      </c>
      <c r="DA232" s="206">
        <f>IF(DA$2=EOMONTH($D232,MatCF),$F232-SUM($H112:DA112),0)</f>
        <v>0</v>
      </c>
      <c r="DB232" s="206">
        <f>IF(DB$2=EOMONTH($D232,MatCF),$F232-SUM($H112:DB112),0)</f>
        <v>0</v>
      </c>
      <c r="DC232" s="206">
        <f>IF(DC$2=EOMONTH($D232,MatCF),$F232-SUM($H112:DC112),0)</f>
        <v>0</v>
      </c>
      <c r="DD232" s="206">
        <f>IF(DD$2=EOMONTH($D232,MatCF),$F232-SUM($H112:DD112),0)</f>
        <v>0</v>
      </c>
      <c r="DE232" s="206">
        <f>IF(DE$2=EOMONTH($D232,MatCF),$F232-SUM($H112:DE112),0)</f>
        <v>0</v>
      </c>
      <c r="DF232" s="206">
        <f>IF(DF$2=EOMONTH($D232,MatCF),$F232-SUM($H112:DF112),0)</f>
        <v>0</v>
      </c>
      <c r="DG232" s="206">
        <f>IF(DG$2=EOMONTH($D232,MatCF),$F232-SUM($H112:DG112),0)</f>
        <v>0</v>
      </c>
      <c r="DH232" s="206">
        <f>IF(DH$2=EOMONTH($D232,MatCF),$F232-SUM($H112:DH112),0)</f>
        <v>0</v>
      </c>
      <c r="DI232" s="206">
        <f>IF(DI$2=EOMONTH($D232,MatCF),$F232-SUM($H112:DI112),0)</f>
        <v>0</v>
      </c>
      <c r="DJ232" s="206">
        <f>IF(DJ$2=EOMONTH($D232,MatCF),$F232-SUM($H112:DJ112),0)</f>
        <v>0</v>
      </c>
      <c r="DK232" s="206">
        <f>IF(DK$2=EOMONTH($D232,MatCF),$F232-SUM($H112:DK112),0)</f>
        <v>0</v>
      </c>
      <c r="DL232" s="206">
        <f>IF(DL$2=EOMONTH($D232,MatCF),$F232-SUM($H112:DL112),0)</f>
        <v>0</v>
      </c>
      <c r="DM232" s="206">
        <f>IF(DM$2=EOMONTH($D232,MatCF),$F232-SUM($H112:DM112),0)</f>
        <v>0</v>
      </c>
      <c r="DN232" s="206">
        <f>IF(DN$2=EOMONTH($D232,MatCF),$F232-SUM($H112:DN112),0)</f>
        <v>0</v>
      </c>
      <c r="DO232" s="206">
        <f>IF(DO$2=EOMONTH($D232,MatCF),$F232-SUM($H112:DO112),0)</f>
        <v>0</v>
      </c>
      <c r="DP232" s="206">
        <f>IF(DP$2=EOMONTH($D232,MatCF),$F232-SUM($H112:DP112),0)</f>
        <v>0</v>
      </c>
      <c r="DQ232" s="206">
        <f>IF(DQ$2=EOMONTH($D232,MatCF),$F232-SUM($H112:DQ112),0)</f>
        <v>0</v>
      </c>
      <c r="DR232" s="206">
        <f>IF(DR$2=EOMONTH($D232,MatCF),$F232-SUM($H112:DR112),0)</f>
        <v>0</v>
      </c>
      <c r="DS232" s="206">
        <f>IF(DS$2=EOMONTH($D232,MatCF),$F232-SUM($H112:DS112),0)</f>
        <v>0</v>
      </c>
    </row>
    <row r="233" spans="1:123" ht="12.5" x14ac:dyDescent="0.25">
      <c r="A233" s="205">
        <f t="shared" si="687"/>
        <v>21</v>
      </c>
      <c r="B233" s="228"/>
      <c r="C233" s="206"/>
      <c r="D233" s="226">
        <v>45838</v>
      </c>
      <c r="E233" s="205"/>
      <c r="F233" s="206">
        <f ca="1"/>
        <v>0</v>
      </c>
      <c r="G233" s="206"/>
      <c r="H233" s="206">
        <f>IF(H$2=EOMONTH($D233,MatCF),$F233-SUM(H113:$H113),0)</f>
        <v>0</v>
      </c>
      <c r="I233" s="206">
        <f>IF(I$2=EOMONTH($D233,MatCF),$F233-SUM($H113:I113),0)</f>
        <v>0</v>
      </c>
      <c r="J233" s="206">
        <f>IF(J$2=EOMONTH($D233,MatCF),$F233-SUM($H113:J113),0)</f>
        <v>0</v>
      </c>
      <c r="K233" s="206">
        <f>IF(K$2=EOMONTH($D233,MatCF),$F233-SUM($H113:K113),0)</f>
        <v>0</v>
      </c>
      <c r="L233" s="206">
        <f>IF(L$2=EOMONTH($D233,MatCF),$F233-SUM($H113:L113),0)</f>
        <v>0</v>
      </c>
      <c r="M233" s="206">
        <f>IF(M$2=EOMONTH($D233,MatCF),$F233-SUM($H113:M113),0)</f>
        <v>0</v>
      </c>
      <c r="N233" s="206">
        <f>IF(N$2=EOMONTH($D233,MatCF),$F233-SUM($H113:N113),0)</f>
        <v>0</v>
      </c>
      <c r="O233" s="206">
        <f>IF(O$2=EOMONTH($D233,MatCF),$F233-SUM($H113:O113),0)</f>
        <v>0</v>
      </c>
      <c r="P233" s="206">
        <f>IF(P$2=EOMONTH($D233,MatCF),$F233-SUM($H113:P113),0)</f>
        <v>0</v>
      </c>
      <c r="Q233" s="206">
        <f>IF(Q$2=EOMONTH($D233,MatCF),$F233-SUM($H113:Q113),0)</f>
        <v>0</v>
      </c>
      <c r="R233" s="206">
        <f>IF(R$2=EOMONTH($D233,MatCF),$F233-SUM($H113:R113),0)</f>
        <v>0</v>
      </c>
      <c r="S233" s="206">
        <f>IF(S$2=EOMONTH($D233,MatCF),$F233-SUM($H113:S113),0)</f>
        <v>0</v>
      </c>
      <c r="T233" s="206">
        <f>IF(T$2=EOMONTH($D233,MatCF),$F233-SUM($H113:T113),0)</f>
        <v>0</v>
      </c>
      <c r="U233" s="206">
        <f>IF(U$2=EOMONTH($D233,MatCF),$F233-SUM($H113:U113),0)</f>
        <v>0</v>
      </c>
      <c r="V233" s="206">
        <f>IF(V$2=EOMONTH($D233,MatCF),$F233-SUM($H113:V113),0)</f>
        <v>0</v>
      </c>
      <c r="W233" s="206">
        <f>IF(W$2=EOMONTH($D233,MatCF),$F233-SUM($H113:W113),0)</f>
        <v>0</v>
      </c>
      <c r="X233" s="206">
        <f>IF(X$2=EOMONTH($D233,MatCF),$F233-SUM($H113:X113),0)</f>
        <v>0</v>
      </c>
      <c r="Y233" s="206">
        <f>IF(Y$2=EOMONTH($D233,MatCF),$F233-SUM($H113:Y113),0)</f>
        <v>0</v>
      </c>
      <c r="Z233" s="206">
        <f>IF(Z$2=EOMONTH($D233,MatCF),$F233-SUM($H113:Z113),0)</f>
        <v>0</v>
      </c>
      <c r="AA233" s="206">
        <f>IF(AA$2=EOMONTH($D233,MatCF),$F233-SUM($H113:AA113),0)</f>
        <v>0</v>
      </c>
      <c r="AB233" s="206">
        <f>IF(AB$2=EOMONTH($D233,MatCF),$F233-SUM($H113:AB113),0)</f>
        <v>0</v>
      </c>
      <c r="AC233" s="206">
        <f>IF(AC$2=EOMONTH($D233,MatCF),$F233-SUM($H113:AC113),0)</f>
        <v>0</v>
      </c>
      <c r="AD233" s="206">
        <f>IF(AD$2=EOMONTH($D233,MatCF),$F233-SUM($H113:AD113),0)</f>
        <v>0</v>
      </c>
      <c r="AE233" s="206">
        <f>IF(AE$2=EOMONTH($D233,MatCF),$F233-SUM($H113:AE113),0)</f>
        <v>0</v>
      </c>
      <c r="AF233" s="206">
        <f>IF(AF$2=EOMONTH($D233,MatCF),$F233-SUM($H113:AF113),0)</f>
        <v>0</v>
      </c>
      <c r="AG233" s="206">
        <f>IF(AG$2=EOMONTH($D233,MatCF),$F233-SUM($H113:AG113),0)</f>
        <v>0</v>
      </c>
      <c r="AH233" s="206">
        <f>IF(AH$2=EOMONTH($D233,MatCF),$F233-SUM($H113:AH113),0)</f>
        <v>0</v>
      </c>
      <c r="AI233" s="206">
        <f>IF(AI$2=EOMONTH($D233,MatCF),$F233-SUM($H113:AI113),0)</f>
        <v>0</v>
      </c>
      <c r="AJ233" s="206">
        <f>IF(AJ$2=EOMONTH($D233,MatCF),$F233-SUM($H113:AJ113),0)</f>
        <v>0</v>
      </c>
      <c r="AK233" s="206">
        <f>IF(AK$2=EOMONTH($D233,MatCF),$F233-SUM($H113:AK113),0)</f>
        <v>0</v>
      </c>
      <c r="AL233" s="206">
        <f>IF(AL$2=EOMONTH($D233,MatCF),$F233-SUM($H113:AL113),0)</f>
        <v>0</v>
      </c>
      <c r="AM233" s="206">
        <f>IF(AM$2=EOMONTH($D233,MatCF),$F233-SUM($H113:AM113),0)</f>
        <v>0</v>
      </c>
      <c r="AN233" s="206">
        <f>IF(AN$2=EOMONTH($D233,MatCF),$F233-SUM($H113:AN113),0)</f>
        <v>0</v>
      </c>
      <c r="AO233" s="206">
        <f>IF(AO$2=EOMONTH($D233,MatCF),$F233-SUM($H113:AO113),0)</f>
        <v>0</v>
      </c>
      <c r="AP233" s="206">
        <f>IF(AP$2=EOMONTH($D233,MatCF),$F233-SUM($H113:AP113),0)</f>
        <v>0</v>
      </c>
      <c r="AQ233" s="206">
        <f>IF(AQ$2=EOMONTH($D233,MatCF),$F233-SUM($H113:AQ113),0)</f>
        <v>0</v>
      </c>
      <c r="AR233" s="206">
        <f>IF(AR$2=EOMONTH($D233,MatCF),$F233-SUM($H113:AR113),0)</f>
        <v>0</v>
      </c>
      <c r="AS233" s="206">
        <f>IF(AS$2=EOMONTH($D233,MatCF),$F233-SUM($H113:AS113),0)</f>
        <v>0</v>
      </c>
      <c r="AT233" s="206">
        <f>IF(AT$2=EOMONTH($D233,MatCF),$F233-SUM($H113:AT113),0)</f>
        <v>0</v>
      </c>
      <c r="AU233" s="206">
        <f>IF(AU$2=EOMONTH($D233,MatCF),$F233-SUM($H113:AU113),0)</f>
        <v>0</v>
      </c>
      <c r="AV233" s="206">
        <f>IF(AV$2=EOMONTH($D233,MatCF),$F233-SUM($H113:AV113),0)</f>
        <v>0</v>
      </c>
      <c r="AW233" s="206">
        <f>IF(AW$2=EOMONTH($D233,MatCF),$F233-SUM($H113:AW113),0)</f>
        <v>0</v>
      </c>
      <c r="AX233" s="206">
        <f>IF(AX$2=EOMONTH($D233,MatCF),$F233-SUM($H113:AX113),0)</f>
        <v>0</v>
      </c>
      <c r="AY233" s="206">
        <f>IF(AY$2=EOMONTH($D233,MatCF),$F233-SUM($H113:AY113),0)</f>
        <v>0</v>
      </c>
      <c r="AZ233" s="206">
        <f>IF(AZ$2=EOMONTH($D233,MatCF),$F233-SUM($H113:AZ113),0)</f>
        <v>0</v>
      </c>
      <c r="BA233" s="206">
        <f>IF(BA$2=EOMONTH($D233,MatCF),$F233-SUM($H113:BA113),0)</f>
        <v>0</v>
      </c>
      <c r="BB233" s="206">
        <f>IF(BB$2=EOMONTH($D233,MatCF),$F233-SUM($H113:BB113),0)</f>
        <v>0</v>
      </c>
      <c r="BC233" s="206">
        <f>IF(BC$2=EOMONTH($D233,MatCF),$F233-SUM($H113:BC113),0)</f>
        <v>0</v>
      </c>
      <c r="BD233" s="206">
        <f>IF(BD$2=EOMONTH($D233,MatCF),$F233-SUM($H113:BD113),0)</f>
        <v>0</v>
      </c>
      <c r="BE233" s="206">
        <f>IF(BE$2=EOMONTH($D233,MatCF),$F233-SUM($H113:BE113),0)</f>
        <v>0</v>
      </c>
      <c r="BF233" s="206">
        <f>IF(BF$2=EOMONTH($D233,MatCF),$F233-SUM($H113:BF113),0)</f>
        <v>0</v>
      </c>
      <c r="BG233" s="206">
        <f>IF(BG$2=EOMONTH($D233,MatCF),$F233-SUM($H113:BG113),0)</f>
        <v>0</v>
      </c>
      <c r="BH233" s="206">
        <f>IF(BH$2=EOMONTH($D233,MatCF),$F233-SUM($H113:BH113),0)</f>
        <v>0</v>
      </c>
      <c r="BI233" s="206">
        <f>IF(BI$2=EOMONTH($D233,MatCF),$F233-SUM($H113:BI113),0)</f>
        <v>0</v>
      </c>
      <c r="BJ233" s="206">
        <f>IF(BJ$2=EOMONTH($D233,MatCF),$F233-SUM($H113:BJ113),0)</f>
        <v>0</v>
      </c>
      <c r="BK233" s="206">
        <f>IF(BK$2=EOMONTH($D233,MatCF),$F233-SUM($H113:BK113),0)</f>
        <v>0</v>
      </c>
      <c r="BL233" s="206">
        <f>IF(BL$2=EOMONTH($D233,MatCF),$F233-SUM($H113:BL113),0)</f>
        <v>0</v>
      </c>
      <c r="BM233" s="206">
        <f>IF(BM$2=EOMONTH($D233,MatCF),$F233-SUM($H113:BM113),0)</f>
        <v>0</v>
      </c>
      <c r="BN233" s="206">
        <f>IF(BN$2=EOMONTH($D233,MatCF),$F233-SUM($H113:BN113),0)</f>
        <v>0</v>
      </c>
      <c r="BO233" s="206">
        <f>IF(BO$2=EOMONTH($D233,MatCF),$F233-SUM($H113:BO113),0)</f>
        <v>0</v>
      </c>
      <c r="BP233" s="206">
        <f>IF(BP$2=EOMONTH($D233,MatCF),$F233-SUM($H113:BP113),0)</f>
        <v>0</v>
      </c>
      <c r="BQ233" s="206">
        <f>IF(BQ$2=EOMONTH($D233,MatCF),$F233-SUM($H113:BQ113),0)</f>
        <v>0</v>
      </c>
      <c r="BR233" s="206">
        <f>IF(BR$2=EOMONTH($D233,MatCF),$F233-SUM($H113:BR113),0)</f>
        <v>0</v>
      </c>
      <c r="BS233" s="206">
        <f>IF(BS$2=EOMONTH($D233,MatCF),$F233-SUM($H113:BS113),0)</f>
        <v>0</v>
      </c>
      <c r="BT233" s="206">
        <f>IF(BT$2=EOMONTH($D233,MatCF),$F233-SUM($H113:BT113),0)</f>
        <v>0</v>
      </c>
      <c r="BU233" s="206">
        <f>IF(BU$2=EOMONTH($D233,MatCF),$F233-SUM($H113:BU113),0)</f>
        <v>0</v>
      </c>
      <c r="BV233" s="206">
        <f>IF(BV$2=EOMONTH($D233,MatCF),$F233-SUM($H113:BV113),0)</f>
        <v>0</v>
      </c>
      <c r="BW233" s="206">
        <f>IF(BW$2=EOMONTH($D233,MatCF),$F233-SUM($H113:BW113),0)</f>
        <v>0</v>
      </c>
      <c r="BX233" s="206">
        <f>IF(BX$2=EOMONTH($D233,MatCF),$F233-SUM($H113:BX113),0)</f>
        <v>0</v>
      </c>
      <c r="BY233" s="206">
        <f>IF(BY$2=EOMONTH($D233,MatCF),$F233-SUM($H113:BY113),0)</f>
        <v>0</v>
      </c>
      <c r="BZ233" s="206">
        <f>IF(BZ$2=EOMONTH($D233,MatCF),$F233-SUM($H113:BZ113),0)</f>
        <v>0</v>
      </c>
      <c r="CA233" s="206">
        <f>IF(CA$2=EOMONTH($D233,MatCF),$F233-SUM($H113:CA113),0)</f>
        <v>0</v>
      </c>
      <c r="CB233" s="206">
        <f>IF(CB$2=EOMONTH($D233,MatCF),$F233-SUM($H113:CB113),0)</f>
        <v>0</v>
      </c>
      <c r="CC233" s="206">
        <f>IF(CC$2=EOMONTH($D233,MatCF),$F233-SUM($H113:CC113),0)</f>
        <v>0</v>
      </c>
      <c r="CD233" s="206">
        <f>IF(CD$2=EOMONTH($D233,MatCF),$F233-SUM($H113:CD113),0)</f>
        <v>0</v>
      </c>
      <c r="CE233" s="206">
        <f>IF(CE$2=EOMONTH($D233,MatCF),$F233-SUM($H113:CE113),0)</f>
        <v>0</v>
      </c>
      <c r="CF233" s="206">
        <f>IF(CF$2=EOMONTH($D233,MatCF),$F233-SUM($H113:CF113),0)</f>
        <v>0</v>
      </c>
      <c r="CG233" s="206">
        <f>IF(CG$2=EOMONTH($D233,MatCF),$F233-SUM($H113:CG113),0)</f>
        <v>0</v>
      </c>
      <c r="CH233" s="206">
        <f>IF(CH$2=EOMONTH($D233,MatCF),$F233-SUM($H113:CH113),0)</f>
        <v>0</v>
      </c>
      <c r="CI233" s="206">
        <f>IF(CI$2=EOMONTH($D233,MatCF),$F233-SUM($H113:CI113),0)</f>
        <v>0</v>
      </c>
      <c r="CJ233" s="206">
        <f ca="1">IF(CJ$2=EOMONTH($D233,MatCF),$F233-SUM($H113:CJ113),0)</f>
        <v>0</v>
      </c>
      <c r="CK233" s="206">
        <f>IF(CK$2=EOMONTH($D233,MatCF),$F233-SUM($H113:CK113),0)</f>
        <v>0</v>
      </c>
      <c r="CL233" s="206">
        <f>IF(CL$2=EOMONTH($D233,MatCF),$F233-SUM($H113:CL113),0)</f>
        <v>0</v>
      </c>
      <c r="CM233" s="206">
        <f>IF(CM$2=EOMONTH($D233,MatCF),$F233-SUM($H113:CM113),0)</f>
        <v>0</v>
      </c>
      <c r="CN233" s="206">
        <f>IF(CN$2=EOMONTH($D233,MatCF),$F233-SUM($H113:CN113),0)</f>
        <v>0</v>
      </c>
      <c r="CO233" s="206">
        <f>IF(CO$2=EOMONTH($D233,MatCF),$F233-SUM($H113:CO113),0)</f>
        <v>0</v>
      </c>
      <c r="CP233" s="206">
        <f>IF(CP$2=EOMONTH($D233,MatCF),$F233-SUM($H113:CP113),0)</f>
        <v>0</v>
      </c>
      <c r="CQ233" s="206">
        <f>IF(CQ$2=EOMONTH($D233,MatCF),$F233-SUM($H113:CQ113),0)</f>
        <v>0</v>
      </c>
      <c r="CR233" s="206">
        <f>IF(CR$2=EOMONTH($D233,MatCF),$F233-SUM($H113:CR113),0)</f>
        <v>0</v>
      </c>
      <c r="CS233" s="206">
        <f>IF(CS$2=EOMONTH($D233,MatCF),$F233-SUM($H113:CS113),0)</f>
        <v>0</v>
      </c>
      <c r="CT233" s="206">
        <f>IF(CT$2=EOMONTH($D233,MatCF),$F233-SUM($H113:CT113),0)</f>
        <v>0</v>
      </c>
      <c r="CU233" s="206">
        <f>IF(CU$2=EOMONTH($D233,MatCF),$F233-SUM($H113:CU113),0)</f>
        <v>0</v>
      </c>
      <c r="CV233" s="206">
        <f>IF(CV$2=EOMONTH($D233,MatCF),$F233-SUM($H113:CV113),0)</f>
        <v>0</v>
      </c>
      <c r="CW233" s="206">
        <f>IF(CW$2=EOMONTH($D233,MatCF),$F233-SUM($H113:CW113),0)</f>
        <v>0</v>
      </c>
      <c r="CX233" s="206">
        <f>IF(CX$2=EOMONTH($D233,MatCF),$F233-SUM($H113:CX113),0)</f>
        <v>0</v>
      </c>
      <c r="CY233" s="206">
        <f>IF(CY$2=EOMONTH($D233,MatCF),$F233-SUM($H113:CY113),0)</f>
        <v>0</v>
      </c>
      <c r="CZ233" s="206">
        <f>IF(CZ$2=EOMONTH($D233,MatCF),$F233-SUM($H113:CZ113),0)</f>
        <v>0</v>
      </c>
      <c r="DA233" s="206">
        <f>IF(DA$2=EOMONTH($D233,MatCF),$F233-SUM($H113:DA113),0)</f>
        <v>0</v>
      </c>
      <c r="DB233" s="206">
        <f>IF(DB$2=EOMONTH($D233,MatCF),$F233-SUM($H113:DB113),0)</f>
        <v>0</v>
      </c>
      <c r="DC233" s="206">
        <f>IF(DC$2=EOMONTH($D233,MatCF),$F233-SUM($H113:DC113),0)</f>
        <v>0</v>
      </c>
      <c r="DD233" s="206">
        <f>IF(DD$2=EOMONTH($D233,MatCF),$F233-SUM($H113:DD113),0)</f>
        <v>0</v>
      </c>
      <c r="DE233" s="206">
        <f>IF(DE$2=EOMONTH($D233,MatCF),$F233-SUM($H113:DE113),0)</f>
        <v>0</v>
      </c>
      <c r="DF233" s="206">
        <f>IF(DF$2=EOMONTH($D233,MatCF),$F233-SUM($H113:DF113),0)</f>
        <v>0</v>
      </c>
      <c r="DG233" s="206">
        <f>IF(DG$2=EOMONTH($D233,MatCF),$F233-SUM($H113:DG113),0)</f>
        <v>0</v>
      </c>
      <c r="DH233" s="206">
        <f>IF(DH$2=EOMONTH($D233,MatCF),$F233-SUM($H113:DH113),0)</f>
        <v>0</v>
      </c>
      <c r="DI233" s="206">
        <f>IF(DI$2=EOMONTH($D233,MatCF),$F233-SUM($H113:DI113),0)</f>
        <v>0</v>
      </c>
      <c r="DJ233" s="206">
        <f>IF(DJ$2=EOMONTH($D233,MatCF),$F233-SUM($H113:DJ113),0)</f>
        <v>0</v>
      </c>
      <c r="DK233" s="206">
        <f>IF(DK$2=EOMONTH($D233,MatCF),$F233-SUM($H113:DK113),0)</f>
        <v>0</v>
      </c>
      <c r="DL233" s="206">
        <f>IF(DL$2=EOMONTH($D233,MatCF),$F233-SUM($H113:DL113),0)</f>
        <v>0</v>
      </c>
      <c r="DM233" s="206">
        <f>IF(DM$2=EOMONTH($D233,MatCF),$F233-SUM($H113:DM113),0)</f>
        <v>0</v>
      </c>
      <c r="DN233" s="206">
        <f>IF(DN$2=EOMONTH($D233,MatCF),$F233-SUM($H113:DN113),0)</f>
        <v>0</v>
      </c>
      <c r="DO233" s="206">
        <f>IF(DO$2=EOMONTH($D233,MatCF),$F233-SUM($H113:DO113),0)</f>
        <v>0</v>
      </c>
      <c r="DP233" s="206">
        <f>IF(DP$2=EOMONTH($D233,MatCF),$F233-SUM($H113:DP113),0)</f>
        <v>0</v>
      </c>
      <c r="DQ233" s="206">
        <f>IF(DQ$2=EOMONTH($D233,MatCF),$F233-SUM($H113:DQ113),0)</f>
        <v>0</v>
      </c>
      <c r="DR233" s="206">
        <f>IF(DR$2=EOMONTH($D233,MatCF),$F233-SUM($H113:DR113),0)</f>
        <v>0</v>
      </c>
      <c r="DS233" s="206">
        <f>IF(DS$2=EOMONTH($D233,MatCF),$F233-SUM($H113:DS113),0)</f>
        <v>0</v>
      </c>
    </row>
    <row r="234" spans="1:123" ht="12.5" x14ac:dyDescent="0.25">
      <c r="A234" s="205">
        <f t="shared" si="687"/>
        <v>22</v>
      </c>
      <c r="B234" s="228"/>
      <c r="C234" s="206"/>
      <c r="D234" s="226">
        <v>45930</v>
      </c>
      <c r="E234" s="205"/>
      <c r="F234" s="206">
        <f ca="1"/>
        <v>0</v>
      </c>
      <c r="G234" s="206"/>
      <c r="H234" s="206">
        <f>IF(H$2=EOMONTH($D234,MatCF),$F234-SUM(H114:$H114),0)</f>
        <v>0</v>
      </c>
      <c r="I234" s="206">
        <f>IF(I$2=EOMONTH($D234,MatCF),$F234-SUM($H114:I114),0)</f>
        <v>0</v>
      </c>
      <c r="J234" s="206">
        <f>IF(J$2=EOMONTH($D234,MatCF),$F234-SUM($H114:J114),0)</f>
        <v>0</v>
      </c>
      <c r="K234" s="206">
        <f>IF(K$2=EOMONTH($D234,MatCF),$F234-SUM($H114:K114),0)</f>
        <v>0</v>
      </c>
      <c r="L234" s="206">
        <f>IF(L$2=EOMONTH($D234,MatCF),$F234-SUM($H114:L114),0)</f>
        <v>0</v>
      </c>
      <c r="M234" s="206">
        <f>IF(M$2=EOMONTH($D234,MatCF),$F234-SUM($H114:M114),0)</f>
        <v>0</v>
      </c>
      <c r="N234" s="206">
        <f>IF(N$2=EOMONTH($D234,MatCF),$F234-SUM($H114:N114),0)</f>
        <v>0</v>
      </c>
      <c r="O234" s="206">
        <f>IF(O$2=EOMONTH($D234,MatCF),$F234-SUM($H114:O114),0)</f>
        <v>0</v>
      </c>
      <c r="P234" s="206">
        <f>IF(P$2=EOMONTH($D234,MatCF),$F234-SUM($H114:P114),0)</f>
        <v>0</v>
      </c>
      <c r="Q234" s="206">
        <f>IF(Q$2=EOMONTH($D234,MatCF),$F234-SUM($H114:Q114),0)</f>
        <v>0</v>
      </c>
      <c r="R234" s="206">
        <f>IF(R$2=EOMONTH($D234,MatCF),$F234-SUM($H114:R114),0)</f>
        <v>0</v>
      </c>
      <c r="S234" s="206">
        <f>IF(S$2=EOMONTH($D234,MatCF),$F234-SUM($H114:S114),0)</f>
        <v>0</v>
      </c>
      <c r="T234" s="206">
        <f>IF(T$2=EOMONTH($D234,MatCF),$F234-SUM($H114:T114),0)</f>
        <v>0</v>
      </c>
      <c r="U234" s="206">
        <f>IF(U$2=EOMONTH($D234,MatCF),$F234-SUM($H114:U114),0)</f>
        <v>0</v>
      </c>
      <c r="V234" s="206">
        <f>IF(V$2=EOMONTH($D234,MatCF),$F234-SUM($H114:V114),0)</f>
        <v>0</v>
      </c>
      <c r="W234" s="206">
        <f>IF(W$2=EOMONTH($D234,MatCF),$F234-SUM($H114:W114),0)</f>
        <v>0</v>
      </c>
      <c r="X234" s="206">
        <f>IF(X$2=EOMONTH($D234,MatCF),$F234-SUM($H114:X114),0)</f>
        <v>0</v>
      </c>
      <c r="Y234" s="206">
        <f>IF(Y$2=EOMONTH($D234,MatCF),$F234-SUM($H114:Y114),0)</f>
        <v>0</v>
      </c>
      <c r="Z234" s="206">
        <f>IF(Z$2=EOMONTH($D234,MatCF),$F234-SUM($H114:Z114),0)</f>
        <v>0</v>
      </c>
      <c r="AA234" s="206">
        <f>IF(AA$2=EOMONTH($D234,MatCF),$F234-SUM($H114:AA114),0)</f>
        <v>0</v>
      </c>
      <c r="AB234" s="206">
        <f>IF(AB$2=EOMONTH($D234,MatCF),$F234-SUM($H114:AB114),0)</f>
        <v>0</v>
      </c>
      <c r="AC234" s="206">
        <f>IF(AC$2=EOMONTH($D234,MatCF),$F234-SUM($H114:AC114),0)</f>
        <v>0</v>
      </c>
      <c r="AD234" s="206">
        <f>IF(AD$2=EOMONTH($D234,MatCF),$F234-SUM($H114:AD114),0)</f>
        <v>0</v>
      </c>
      <c r="AE234" s="206">
        <f>IF(AE$2=EOMONTH($D234,MatCF),$F234-SUM($H114:AE114),0)</f>
        <v>0</v>
      </c>
      <c r="AF234" s="206">
        <f>IF(AF$2=EOMONTH($D234,MatCF),$F234-SUM($H114:AF114),0)</f>
        <v>0</v>
      </c>
      <c r="AG234" s="206">
        <f>IF(AG$2=EOMONTH($D234,MatCF),$F234-SUM($H114:AG114),0)</f>
        <v>0</v>
      </c>
      <c r="AH234" s="206">
        <f>IF(AH$2=EOMONTH($D234,MatCF),$F234-SUM($H114:AH114),0)</f>
        <v>0</v>
      </c>
      <c r="AI234" s="206">
        <f>IF(AI$2=EOMONTH($D234,MatCF),$F234-SUM($H114:AI114),0)</f>
        <v>0</v>
      </c>
      <c r="AJ234" s="206">
        <f>IF(AJ$2=EOMONTH($D234,MatCF),$F234-SUM($H114:AJ114),0)</f>
        <v>0</v>
      </c>
      <c r="AK234" s="206">
        <f>IF(AK$2=EOMONTH($D234,MatCF),$F234-SUM($H114:AK114),0)</f>
        <v>0</v>
      </c>
      <c r="AL234" s="206">
        <f>IF(AL$2=EOMONTH($D234,MatCF),$F234-SUM($H114:AL114),0)</f>
        <v>0</v>
      </c>
      <c r="AM234" s="206">
        <f>IF(AM$2=EOMONTH($D234,MatCF),$F234-SUM($H114:AM114),0)</f>
        <v>0</v>
      </c>
      <c r="AN234" s="206">
        <f>IF(AN$2=EOMONTH($D234,MatCF),$F234-SUM($H114:AN114),0)</f>
        <v>0</v>
      </c>
      <c r="AO234" s="206">
        <f>IF(AO$2=EOMONTH($D234,MatCF),$F234-SUM($H114:AO114),0)</f>
        <v>0</v>
      </c>
      <c r="AP234" s="206">
        <f>IF(AP$2=EOMONTH($D234,MatCF),$F234-SUM($H114:AP114),0)</f>
        <v>0</v>
      </c>
      <c r="AQ234" s="206">
        <f>IF(AQ$2=EOMONTH($D234,MatCF),$F234-SUM($H114:AQ114),0)</f>
        <v>0</v>
      </c>
      <c r="AR234" s="206">
        <f>IF(AR$2=EOMONTH($D234,MatCF),$F234-SUM($H114:AR114),0)</f>
        <v>0</v>
      </c>
      <c r="AS234" s="206">
        <f>IF(AS$2=EOMONTH($D234,MatCF),$F234-SUM($H114:AS114),0)</f>
        <v>0</v>
      </c>
      <c r="AT234" s="206">
        <f>IF(AT$2=EOMONTH($D234,MatCF),$F234-SUM($H114:AT114),0)</f>
        <v>0</v>
      </c>
      <c r="AU234" s="206">
        <f>IF(AU$2=EOMONTH($D234,MatCF),$F234-SUM($H114:AU114),0)</f>
        <v>0</v>
      </c>
      <c r="AV234" s="206">
        <f>IF(AV$2=EOMONTH($D234,MatCF),$F234-SUM($H114:AV114),0)</f>
        <v>0</v>
      </c>
      <c r="AW234" s="206">
        <f>IF(AW$2=EOMONTH($D234,MatCF),$F234-SUM($H114:AW114),0)</f>
        <v>0</v>
      </c>
      <c r="AX234" s="206">
        <f>IF(AX$2=EOMONTH($D234,MatCF),$F234-SUM($H114:AX114),0)</f>
        <v>0</v>
      </c>
      <c r="AY234" s="206">
        <f>IF(AY$2=EOMONTH($D234,MatCF),$F234-SUM($H114:AY114),0)</f>
        <v>0</v>
      </c>
      <c r="AZ234" s="206">
        <f>IF(AZ$2=EOMONTH($D234,MatCF),$F234-SUM($H114:AZ114),0)</f>
        <v>0</v>
      </c>
      <c r="BA234" s="206">
        <f>IF(BA$2=EOMONTH($D234,MatCF),$F234-SUM($H114:BA114),0)</f>
        <v>0</v>
      </c>
      <c r="BB234" s="206">
        <f>IF(BB$2=EOMONTH($D234,MatCF),$F234-SUM($H114:BB114),0)</f>
        <v>0</v>
      </c>
      <c r="BC234" s="206">
        <f>IF(BC$2=EOMONTH($D234,MatCF),$F234-SUM($H114:BC114),0)</f>
        <v>0</v>
      </c>
      <c r="BD234" s="206">
        <f>IF(BD$2=EOMONTH($D234,MatCF),$F234-SUM($H114:BD114),0)</f>
        <v>0</v>
      </c>
      <c r="BE234" s="206">
        <f>IF(BE$2=EOMONTH($D234,MatCF),$F234-SUM($H114:BE114),0)</f>
        <v>0</v>
      </c>
      <c r="BF234" s="206">
        <f>IF(BF$2=EOMONTH($D234,MatCF),$F234-SUM($H114:BF114),0)</f>
        <v>0</v>
      </c>
      <c r="BG234" s="206">
        <f>IF(BG$2=EOMONTH($D234,MatCF),$F234-SUM($H114:BG114),0)</f>
        <v>0</v>
      </c>
      <c r="BH234" s="206">
        <f>IF(BH$2=EOMONTH($D234,MatCF),$F234-SUM($H114:BH114),0)</f>
        <v>0</v>
      </c>
      <c r="BI234" s="206">
        <f>IF(BI$2=EOMONTH($D234,MatCF),$F234-SUM($H114:BI114),0)</f>
        <v>0</v>
      </c>
      <c r="BJ234" s="206">
        <f>IF(BJ$2=EOMONTH($D234,MatCF),$F234-SUM($H114:BJ114),0)</f>
        <v>0</v>
      </c>
      <c r="BK234" s="206">
        <f>IF(BK$2=EOMONTH($D234,MatCF),$F234-SUM($H114:BK114),0)</f>
        <v>0</v>
      </c>
      <c r="BL234" s="206">
        <f>IF(BL$2=EOMONTH($D234,MatCF),$F234-SUM($H114:BL114),0)</f>
        <v>0</v>
      </c>
      <c r="BM234" s="206">
        <f>IF(BM$2=EOMONTH($D234,MatCF),$F234-SUM($H114:BM114),0)</f>
        <v>0</v>
      </c>
      <c r="BN234" s="206">
        <f>IF(BN$2=EOMONTH($D234,MatCF),$F234-SUM($H114:BN114),0)</f>
        <v>0</v>
      </c>
      <c r="BO234" s="206">
        <f>IF(BO$2=EOMONTH($D234,MatCF),$F234-SUM($H114:BO114),0)</f>
        <v>0</v>
      </c>
      <c r="BP234" s="206">
        <f>IF(BP$2=EOMONTH($D234,MatCF),$F234-SUM($H114:BP114),0)</f>
        <v>0</v>
      </c>
      <c r="BQ234" s="206">
        <f>IF(BQ$2=EOMONTH($D234,MatCF),$F234-SUM($H114:BQ114),0)</f>
        <v>0</v>
      </c>
      <c r="BR234" s="206">
        <f>IF(BR$2=EOMONTH($D234,MatCF),$F234-SUM($H114:BR114),0)</f>
        <v>0</v>
      </c>
      <c r="BS234" s="206">
        <f>IF(BS$2=EOMONTH($D234,MatCF),$F234-SUM($H114:BS114),0)</f>
        <v>0</v>
      </c>
      <c r="BT234" s="206">
        <f>IF(BT$2=EOMONTH($D234,MatCF),$F234-SUM($H114:BT114),0)</f>
        <v>0</v>
      </c>
      <c r="BU234" s="206">
        <f>IF(BU$2=EOMONTH($D234,MatCF),$F234-SUM($H114:BU114),0)</f>
        <v>0</v>
      </c>
      <c r="BV234" s="206">
        <f>IF(BV$2=EOMONTH($D234,MatCF),$F234-SUM($H114:BV114),0)</f>
        <v>0</v>
      </c>
      <c r="BW234" s="206">
        <f>IF(BW$2=EOMONTH($D234,MatCF),$F234-SUM($H114:BW114),0)</f>
        <v>0</v>
      </c>
      <c r="BX234" s="206">
        <f>IF(BX$2=EOMONTH($D234,MatCF),$F234-SUM($H114:BX114),0)</f>
        <v>0</v>
      </c>
      <c r="BY234" s="206">
        <f>IF(BY$2=EOMONTH($D234,MatCF),$F234-SUM($H114:BY114),0)</f>
        <v>0</v>
      </c>
      <c r="BZ234" s="206">
        <f>IF(BZ$2=EOMONTH($D234,MatCF),$F234-SUM($H114:BZ114),0)</f>
        <v>0</v>
      </c>
      <c r="CA234" s="206">
        <f>IF(CA$2=EOMONTH($D234,MatCF),$F234-SUM($H114:CA114),0)</f>
        <v>0</v>
      </c>
      <c r="CB234" s="206">
        <f>IF(CB$2=EOMONTH($D234,MatCF),$F234-SUM($H114:CB114),0)</f>
        <v>0</v>
      </c>
      <c r="CC234" s="206">
        <f>IF(CC$2=EOMONTH($D234,MatCF),$F234-SUM($H114:CC114),0)</f>
        <v>0</v>
      </c>
      <c r="CD234" s="206">
        <f>IF(CD$2=EOMONTH($D234,MatCF),$F234-SUM($H114:CD114),0)</f>
        <v>0</v>
      </c>
      <c r="CE234" s="206">
        <f>IF(CE$2=EOMONTH($D234,MatCF),$F234-SUM($H114:CE114),0)</f>
        <v>0</v>
      </c>
      <c r="CF234" s="206">
        <f>IF(CF$2=EOMONTH($D234,MatCF),$F234-SUM($H114:CF114),0)</f>
        <v>0</v>
      </c>
      <c r="CG234" s="206">
        <f>IF(CG$2=EOMONTH($D234,MatCF),$F234-SUM($H114:CG114),0)</f>
        <v>0</v>
      </c>
      <c r="CH234" s="206">
        <f>IF(CH$2=EOMONTH($D234,MatCF),$F234-SUM($H114:CH114),0)</f>
        <v>0</v>
      </c>
      <c r="CI234" s="206">
        <f>IF(CI$2=EOMONTH($D234,MatCF),$F234-SUM($H114:CI114),0)</f>
        <v>0</v>
      </c>
      <c r="CJ234" s="206">
        <f>IF(CJ$2=EOMONTH($D234,MatCF),$F234-SUM($H114:CJ114),0)</f>
        <v>0</v>
      </c>
      <c r="CK234" s="206">
        <f ca="1">IF(CK$2=EOMONTH($D234,MatCF),$F234-SUM($H114:CK114),0)</f>
        <v>0</v>
      </c>
      <c r="CL234" s="206">
        <f>IF(CL$2=EOMONTH($D234,MatCF),$F234-SUM($H114:CL114),0)</f>
        <v>0</v>
      </c>
      <c r="CM234" s="206">
        <f>IF(CM$2=EOMONTH($D234,MatCF),$F234-SUM($H114:CM114),0)</f>
        <v>0</v>
      </c>
      <c r="CN234" s="206">
        <f>IF(CN$2=EOMONTH($D234,MatCF),$F234-SUM($H114:CN114),0)</f>
        <v>0</v>
      </c>
      <c r="CO234" s="206">
        <f>IF(CO$2=EOMONTH($D234,MatCF),$F234-SUM($H114:CO114),0)</f>
        <v>0</v>
      </c>
      <c r="CP234" s="206">
        <f>IF(CP$2=EOMONTH($D234,MatCF),$F234-SUM($H114:CP114),0)</f>
        <v>0</v>
      </c>
      <c r="CQ234" s="206">
        <f>IF(CQ$2=EOMONTH($D234,MatCF),$F234-SUM($H114:CQ114),0)</f>
        <v>0</v>
      </c>
      <c r="CR234" s="206">
        <f>IF(CR$2=EOMONTH($D234,MatCF),$F234-SUM($H114:CR114),0)</f>
        <v>0</v>
      </c>
      <c r="CS234" s="206">
        <f>IF(CS$2=EOMONTH($D234,MatCF),$F234-SUM($H114:CS114),0)</f>
        <v>0</v>
      </c>
      <c r="CT234" s="206">
        <f>IF(CT$2=EOMONTH($D234,MatCF),$F234-SUM($H114:CT114),0)</f>
        <v>0</v>
      </c>
      <c r="CU234" s="206">
        <f>IF(CU$2=EOMONTH($D234,MatCF),$F234-SUM($H114:CU114),0)</f>
        <v>0</v>
      </c>
      <c r="CV234" s="206">
        <f>IF(CV$2=EOMONTH($D234,MatCF),$F234-SUM($H114:CV114),0)</f>
        <v>0</v>
      </c>
      <c r="CW234" s="206">
        <f>IF(CW$2=EOMONTH($D234,MatCF),$F234-SUM($H114:CW114),0)</f>
        <v>0</v>
      </c>
      <c r="CX234" s="206">
        <f>IF(CX$2=EOMONTH($D234,MatCF),$F234-SUM($H114:CX114),0)</f>
        <v>0</v>
      </c>
      <c r="CY234" s="206">
        <f>IF(CY$2=EOMONTH($D234,MatCF),$F234-SUM($H114:CY114),0)</f>
        <v>0</v>
      </c>
      <c r="CZ234" s="206">
        <f>IF(CZ$2=EOMONTH($D234,MatCF),$F234-SUM($H114:CZ114),0)</f>
        <v>0</v>
      </c>
      <c r="DA234" s="206">
        <f>IF(DA$2=EOMONTH($D234,MatCF),$F234-SUM($H114:DA114),0)</f>
        <v>0</v>
      </c>
      <c r="DB234" s="206">
        <f>IF(DB$2=EOMONTH($D234,MatCF),$F234-SUM($H114:DB114),0)</f>
        <v>0</v>
      </c>
      <c r="DC234" s="206">
        <f>IF(DC$2=EOMONTH($D234,MatCF),$F234-SUM($H114:DC114),0)</f>
        <v>0</v>
      </c>
      <c r="DD234" s="206">
        <f>IF(DD$2=EOMONTH($D234,MatCF),$F234-SUM($H114:DD114),0)</f>
        <v>0</v>
      </c>
      <c r="DE234" s="206">
        <f>IF(DE$2=EOMONTH($D234,MatCF),$F234-SUM($H114:DE114),0)</f>
        <v>0</v>
      </c>
      <c r="DF234" s="206">
        <f>IF(DF$2=EOMONTH($D234,MatCF),$F234-SUM($H114:DF114),0)</f>
        <v>0</v>
      </c>
      <c r="DG234" s="206">
        <f>IF(DG$2=EOMONTH($D234,MatCF),$F234-SUM($H114:DG114),0)</f>
        <v>0</v>
      </c>
      <c r="DH234" s="206">
        <f>IF(DH$2=EOMONTH($D234,MatCF),$F234-SUM($H114:DH114),0)</f>
        <v>0</v>
      </c>
      <c r="DI234" s="206">
        <f>IF(DI$2=EOMONTH($D234,MatCF),$F234-SUM($H114:DI114),0)</f>
        <v>0</v>
      </c>
      <c r="DJ234" s="206">
        <f>IF(DJ$2=EOMONTH($D234,MatCF),$F234-SUM($H114:DJ114),0)</f>
        <v>0</v>
      </c>
      <c r="DK234" s="206">
        <f>IF(DK$2=EOMONTH($D234,MatCF),$F234-SUM($H114:DK114),0)</f>
        <v>0</v>
      </c>
      <c r="DL234" s="206">
        <f>IF(DL$2=EOMONTH($D234,MatCF),$F234-SUM($H114:DL114),0)</f>
        <v>0</v>
      </c>
      <c r="DM234" s="206">
        <f>IF(DM$2=EOMONTH($D234,MatCF),$F234-SUM($H114:DM114),0)</f>
        <v>0</v>
      </c>
      <c r="DN234" s="206">
        <f>IF(DN$2=EOMONTH($D234,MatCF),$F234-SUM($H114:DN114),0)</f>
        <v>0</v>
      </c>
      <c r="DO234" s="206">
        <f>IF(DO$2=EOMONTH($D234,MatCF),$F234-SUM($H114:DO114),0)</f>
        <v>0</v>
      </c>
      <c r="DP234" s="206">
        <f>IF(DP$2=EOMONTH($D234,MatCF),$F234-SUM($H114:DP114),0)</f>
        <v>0</v>
      </c>
      <c r="DQ234" s="206">
        <f>IF(DQ$2=EOMONTH($D234,MatCF),$F234-SUM($H114:DQ114),0)</f>
        <v>0</v>
      </c>
      <c r="DR234" s="206">
        <f>IF(DR$2=EOMONTH($D234,MatCF),$F234-SUM($H114:DR114),0)</f>
        <v>0</v>
      </c>
      <c r="DS234" s="206">
        <f>IF(DS$2=EOMONTH($D234,MatCF),$F234-SUM($H114:DS114),0)</f>
        <v>0</v>
      </c>
    </row>
    <row r="235" spans="1:123" ht="12.5" x14ac:dyDescent="0.25">
      <c r="A235" s="205">
        <f t="shared" si="687"/>
        <v>23</v>
      </c>
      <c r="B235" s="228"/>
      <c r="C235" s="206"/>
      <c r="D235" s="226">
        <v>46022</v>
      </c>
      <c r="E235" s="205"/>
      <c r="F235" s="206">
        <f ca="1"/>
        <v>0</v>
      </c>
      <c r="G235" s="206"/>
      <c r="H235" s="206">
        <f>IF(H$2=EOMONTH($D235,MatCF),$F235-SUM(H115:$H115),0)</f>
        <v>0</v>
      </c>
      <c r="I235" s="206">
        <f>IF(I$2=EOMONTH($D235,MatCF),$F235-SUM($H115:I115),0)</f>
        <v>0</v>
      </c>
      <c r="J235" s="206">
        <f>IF(J$2=EOMONTH($D235,MatCF),$F235-SUM($H115:J115),0)</f>
        <v>0</v>
      </c>
      <c r="K235" s="206">
        <f>IF(K$2=EOMONTH($D235,MatCF),$F235-SUM($H115:K115),0)</f>
        <v>0</v>
      </c>
      <c r="L235" s="206">
        <f>IF(L$2=EOMONTH($D235,MatCF),$F235-SUM($H115:L115),0)</f>
        <v>0</v>
      </c>
      <c r="M235" s="206">
        <f>IF(M$2=EOMONTH($D235,MatCF),$F235-SUM($H115:M115),0)</f>
        <v>0</v>
      </c>
      <c r="N235" s="206">
        <f>IF(N$2=EOMONTH($D235,MatCF),$F235-SUM($H115:N115),0)</f>
        <v>0</v>
      </c>
      <c r="O235" s="206">
        <f>IF(O$2=EOMONTH($D235,MatCF),$F235-SUM($H115:O115),0)</f>
        <v>0</v>
      </c>
      <c r="P235" s="206">
        <f>IF(P$2=EOMONTH($D235,MatCF),$F235-SUM($H115:P115),0)</f>
        <v>0</v>
      </c>
      <c r="Q235" s="206">
        <f>IF(Q$2=EOMONTH($D235,MatCF),$F235-SUM($H115:Q115),0)</f>
        <v>0</v>
      </c>
      <c r="R235" s="206">
        <f>IF(R$2=EOMONTH($D235,MatCF),$F235-SUM($H115:R115),0)</f>
        <v>0</v>
      </c>
      <c r="S235" s="206">
        <f>IF(S$2=EOMONTH($D235,MatCF),$F235-SUM($H115:S115),0)</f>
        <v>0</v>
      </c>
      <c r="T235" s="206">
        <f>IF(T$2=EOMONTH($D235,MatCF),$F235-SUM($H115:T115),0)</f>
        <v>0</v>
      </c>
      <c r="U235" s="206">
        <f>IF(U$2=EOMONTH($D235,MatCF),$F235-SUM($H115:U115),0)</f>
        <v>0</v>
      </c>
      <c r="V235" s="206">
        <f>IF(V$2=EOMONTH($D235,MatCF),$F235-SUM($H115:V115),0)</f>
        <v>0</v>
      </c>
      <c r="W235" s="206">
        <f>IF(W$2=EOMONTH($D235,MatCF),$F235-SUM($H115:W115),0)</f>
        <v>0</v>
      </c>
      <c r="X235" s="206">
        <f>IF(X$2=EOMONTH($D235,MatCF),$F235-SUM($H115:X115),0)</f>
        <v>0</v>
      </c>
      <c r="Y235" s="206">
        <f>IF(Y$2=EOMONTH($D235,MatCF),$F235-SUM($H115:Y115),0)</f>
        <v>0</v>
      </c>
      <c r="Z235" s="206">
        <f>IF(Z$2=EOMONTH($D235,MatCF),$F235-SUM($H115:Z115),0)</f>
        <v>0</v>
      </c>
      <c r="AA235" s="206">
        <f>IF(AA$2=EOMONTH($D235,MatCF),$F235-SUM($H115:AA115),0)</f>
        <v>0</v>
      </c>
      <c r="AB235" s="206">
        <f>IF(AB$2=EOMONTH($D235,MatCF),$F235-SUM($H115:AB115),0)</f>
        <v>0</v>
      </c>
      <c r="AC235" s="206">
        <f>IF(AC$2=EOMONTH($D235,MatCF),$F235-SUM($H115:AC115),0)</f>
        <v>0</v>
      </c>
      <c r="AD235" s="206">
        <f>IF(AD$2=EOMONTH($D235,MatCF),$F235-SUM($H115:AD115),0)</f>
        <v>0</v>
      </c>
      <c r="AE235" s="206">
        <f>IF(AE$2=EOMONTH($D235,MatCF),$F235-SUM($H115:AE115),0)</f>
        <v>0</v>
      </c>
      <c r="AF235" s="206">
        <f>IF(AF$2=EOMONTH($D235,MatCF),$F235-SUM($H115:AF115),0)</f>
        <v>0</v>
      </c>
      <c r="AG235" s="206">
        <f>IF(AG$2=EOMONTH($D235,MatCF),$F235-SUM($H115:AG115),0)</f>
        <v>0</v>
      </c>
      <c r="AH235" s="206">
        <f>IF(AH$2=EOMONTH($D235,MatCF),$F235-SUM($H115:AH115),0)</f>
        <v>0</v>
      </c>
      <c r="AI235" s="206">
        <f>IF(AI$2=EOMONTH($D235,MatCF),$F235-SUM($H115:AI115),0)</f>
        <v>0</v>
      </c>
      <c r="AJ235" s="206">
        <f>IF(AJ$2=EOMONTH($D235,MatCF),$F235-SUM($H115:AJ115),0)</f>
        <v>0</v>
      </c>
      <c r="AK235" s="206">
        <f>IF(AK$2=EOMONTH($D235,MatCF),$F235-SUM($H115:AK115),0)</f>
        <v>0</v>
      </c>
      <c r="AL235" s="206">
        <f>IF(AL$2=EOMONTH($D235,MatCF),$F235-SUM($H115:AL115),0)</f>
        <v>0</v>
      </c>
      <c r="AM235" s="206">
        <f>IF(AM$2=EOMONTH($D235,MatCF),$F235-SUM($H115:AM115),0)</f>
        <v>0</v>
      </c>
      <c r="AN235" s="206">
        <f>IF(AN$2=EOMONTH($D235,MatCF),$F235-SUM($H115:AN115),0)</f>
        <v>0</v>
      </c>
      <c r="AO235" s="206">
        <f>IF(AO$2=EOMONTH($D235,MatCF),$F235-SUM($H115:AO115),0)</f>
        <v>0</v>
      </c>
      <c r="AP235" s="206">
        <f>IF(AP$2=EOMONTH($D235,MatCF),$F235-SUM($H115:AP115),0)</f>
        <v>0</v>
      </c>
      <c r="AQ235" s="206">
        <f>IF(AQ$2=EOMONTH($D235,MatCF),$F235-SUM($H115:AQ115),0)</f>
        <v>0</v>
      </c>
      <c r="AR235" s="206">
        <f>IF(AR$2=EOMONTH($D235,MatCF),$F235-SUM($H115:AR115),0)</f>
        <v>0</v>
      </c>
      <c r="AS235" s="206">
        <f>IF(AS$2=EOMONTH($D235,MatCF),$F235-SUM($H115:AS115),0)</f>
        <v>0</v>
      </c>
      <c r="AT235" s="206">
        <f>IF(AT$2=EOMONTH($D235,MatCF),$F235-SUM($H115:AT115),0)</f>
        <v>0</v>
      </c>
      <c r="AU235" s="206">
        <f>IF(AU$2=EOMONTH($D235,MatCF),$F235-SUM($H115:AU115),0)</f>
        <v>0</v>
      </c>
      <c r="AV235" s="206">
        <f>IF(AV$2=EOMONTH($D235,MatCF),$F235-SUM($H115:AV115),0)</f>
        <v>0</v>
      </c>
      <c r="AW235" s="206">
        <f>IF(AW$2=EOMONTH($D235,MatCF),$F235-SUM($H115:AW115),0)</f>
        <v>0</v>
      </c>
      <c r="AX235" s="206">
        <f>IF(AX$2=EOMONTH($D235,MatCF),$F235-SUM($H115:AX115),0)</f>
        <v>0</v>
      </c>
      <c r="AY235" s="206">
        <f>IF(AY$2=EOMONTH($D235,MatCF),$F235-SUM($H115:AY115),0)</f>
        <v>0</v>
      </c>
      <c r="AZ235" s="206">
        <f>IF(AZ$2=EOMONTH($D235,MatCF),$F235-SUM($H115:AZ115),0)</f>
        <v>0</v>
      </c>
      <c r="BA235" s="206">
        <f>IF(BA$2=EOMONTH($D235,MatCF),$F235-SUM($H115:BA115),0)</f>
        <v>0</v>
      </c>
      <c r="BB235" s="206">
        <f>IF(BB$2=EOMONTH($D235,MatCF),$F235-SUM($H115:BB115),0)</f>
        <v>0</v>
      </c>
      <c r="BC235" s="206">
        <f>IF(BC$2=EOMONTH($D235,MatCF),$F235-SUM($H115:BC115),0)</f>
        <v>0</v>
      </c>
      <c r="BD235" s="206">
        <f>IF(BD$2=EOMONTH($D235,MatCF),$F235-SUM($H115:BD115),0)</f>
        <v>0</v>
      </c>
      <c r="BE235" s="206">
        <f>IF(BE$2=EOMONTH($D235,MatCF),$F235-SUM($H115:BE115),0)</f>
        <v>0</v>
      </c>
      <c r="BF235" s="206">
        <f>IF(BF$2=EOMONTH($D235,MatCF),$F235-SUM($H115:BF115),0)</f>
        <v>0</v>
      </c>
      <c r="BG235" s="206">
        <f>IF(BG$2=EOMONTH($D235,MatCF),$F235-SUM($H115:BG115),0)</f>
        <v>0</v>
      </c>
      <c r="BH235" s="206">
        <f>IF(BH$2=EOMONTH($D235,MatCF),$F235-SUM($H115:BH115),0)</f>
        <v>0</v>
      </c>
      <c r="BI235" s="206">
        <f>IF(BI$2=EOMONTH($D235,MatCF),$F235-SUM($H115:BI115),0)</f>
        <v>0</v>
      </c>
      <c r="BJ235" s="206">
        <f>IF(BJ$2=EOMONTH($D235,MatCF),$F235-SUM($H115:BJ115),0)</f>
        <v>0</v>
      </c>
      <c r="BK235" s="206">
        <f>IF(BK$2=EOMONTH($D235,MatCF),$F235-SUM($H115:BK115),0)</f>
        <v>0</v>
      </c>
      <c r="BL235" s="206">
        <f>IF(BL$2=EOMONTH($D235,MatCF),$F235-SUM($H115:BL115),0)</f>
        <v>0</v>
      </c>
      <c r="BM235" s="206">
        <f>IF(BM$2=EOMONTH($D235,MatCF),$F235-SUM($H115:BM115),0)</f>
        <v>0</v>
      </c>
      <c r="BN235" s="206">
        <f>IF(BN$2=EOMONTH($D235,MatCF),$F235-SUM($H115:BN115),0)</f>
        <v>0</v>
      </c>
      <c r="BO235" s="206">
        <f>IF(BO$2=EOMONTH($D235,MatCF),$F235-SUM($H115:BO115),0)</f>
        <v>0</v>
      </c>
      <c r="BP235" s="206">
        <f>IF(BP$2=EOMONTH($D235,MatCF),$F235-SUM($H115:BP115),0)</f>
        <v>0</v>
      </c>
      <c r="BQ235" s="206">
        <f>IF(BQ$2=EOMONTH($D235,MatCF),$F235-SUM($H115:BQ115),0)</f>
        <v>0</v>
      </c>
      <c r="BR235" s="206">
        <f>IF(BR$2=EOMONTH($D235,MatCF),$F235-SUM($H115:BR115),0)</f>
        <v>0</v>
      </c>
      <c r="BS235" s="206">
        <f>IF(BS$2=EOMONTH($D235,MatCF),$F235-SUM($H115:BS115),0)</f>
        <v>0</v>
      </c>
      <c r="BT235" s="206">
        <f>IF(BT$2=EOMONTH($D235,MatCF),$F235-SUM($H115:BT115),0)</f>
        <v>0</v>
      </c>
      <c r="BU235" s="206">
        <f>IF(BU$2=EOMONTH($D235,MatCF),$F235-SUM($H115:BU115),0)</f>
        <v>0</v>
      </c>
      <c r="BV235" s="206">
        <f>IF(BV$2=EOMONTH($D235,MatCF),$F235-SUM($H115:BV115),0)</f>
        <v>0</v>
      </c>
      <c r="BW235" s="206">
        <f>IF(BW$2=EOMONTH($D235,MatCF),$F235-SUM($H115:BW115),0)</f>
        <v>0</v>
      </c>
      <c r="BX235" s="206">
        <f>IF(BX$2=EOMONTH($D235,MatCF),$F235-SUM($H115:BX115),0)</f>
        <v>0</v>
      </c>
      <c r="BY235" s="206">
        <f>IF(BY$2=EOMONTH($D235,MatCF),$F235-SUM($H115:BY115),0)</f>
        <v>0</v>
      </c>
      <c r="BZ235" s="206">
        <f>IF(BZ$2=EOMONTH($D235,MatCF),$F235-SUM($H115:BZ115),0)</f>
        <v>0</v>
      </c>
      <c r="CA235" s="206">
        <f>IF(CA$2=EOMONTH($D235,MatCF),$F235-SUM($H115:CA115),0)</f>
        <v>0</v>
      </c>
      <c r="CB235" s="206">
        <f>IF(CB$2=EOMONTH($D235,MatCF),$F235-SUM($H115:CB115),0)</f>
        <v>0</v>
      </c>
      <c r="CC235" s="206">
        <f>IF(CC$2=EOMONTH($D235,MatCF),$F235-SUM($H115:CC115),0)</f>
        <v>0</v>
      </c>
      <c r="CD235" s="206">
        <f>IF(CD$2=EOMONTH($D235,MatCF),$F235-SUM($H115:CD115),0)</f>
        <v>0</v>
      </c>
      <c r="CE235" s="206">
        <f>IF(CE$2=EOMONTH($D235,MatCF),$F235-SUM($H115:CE115),0)</f>
        <v>0</v>
      </c>
      <c r="CF235" s="206">
        <f>IF(CF$2=EOMONTH($D235,MatCF),$F235-SUM($H115:CF115),0)</f>
        <v>0</v>
      </c>
      <c r="CG235" s="206">
        <f>IF(CG$2=EOMONTH($D235,MatCF),$F235-SUM($H115:CG115),0)</f>
        <v>0</v>
      </c>
      <c r="CH235" s="206">
        <f>IF(CH$2=EOMONTH($D235,MatCF),$F235-SUM($H115:CH115),0)</f>
        <v>0</v>
      </c>
      <c r="CI235" s="206">
        <f>IF(CI$2=EOMONTH($D235,MatCF),$F235-SUM($H115:CI115),0)</f>
        <v>0</v>
      </c>
      <c r="CJ235" s="206">
        <f>IF(CJ$2=EOMONTH($D235,MatCF),$F235-SUM($H115:CJ115),0)</f>
        <v>0</v>
      </c>
      <c r="CK235" s="206">
        <f>IF(CK$2=EOMONTH($D235,MatCF),$F235-SUM($H115:CK115),0)</f>
        <v>0</v>
      </c>
      <c r="CL235" s="206">
        <f ca="1">IF(CL$2=EOMONTH($D235,MatCF),$F235-SUM($H115:CL115),0)</f>
        <v>0</v>
      </c>
      <c r="CM235" s="206">
        <f>IF(CM$2=EOMONTH($D235,MatCF),$F235-SUM($H115:CM115),0)</f>
        <v>0</v>
      </c>
      <c r="CN235" s="206">
        <f>IF(CN$2=EOMONTH($D235,MatCF),$F235-SUM($H115:CN115),0)</f>
        <v>0</v>
      </c>
      <c r="CO235" s="206">
        <f>IF(CO$2=EOMONTH($D235,MatCF),$F235-SUM($H115:CO115),0)</f>
        <v>0</v>
      </c>
      <c r="CP235" s="206">
        <f>IF(CP$2=EOMONTH($D235,MatCF),$F235-SUM($H115:CP115),0)</f>
        <v>0</v>
      </c>
      <c r="CQ235" s="206">
        <f>IF(CQ$2=EOMONTH($D235,MatCF),$F235-SUM($H115:CQ115),0)</f>
        <v>0</v>
      </c>
      <c r="CR235" s="206">
        <f>IF(CR$2=EOMONTH($D235,MatCF),$F235-SUM($H115:CR115),0)</f>
        <v>0</v>
      </c>
      <c r="CS235" s="206">
        <f>IF(CS$2=EOMONTH($D235,MatCF),$F235-SUM($H115:CS115),0)</f>
        <v>0</v>
      </c>
      <c r="CT235" s="206">
        <f>IF(CT$2=EOMONTH($D235,MatCF),$F235-SUM($H115:CT115),0)</f>
        <v>0</v>
      </c>
      <c r="CU235" s="206">
        <f>IF(CU$2=EOMONTH($D235,MatCF),$F235-SUM($H115:CU115),0)</f>
        <v>0</v>
      </c>
      <c r="CV235" s="206">
        <f>IF(CV$2=EOMONTH($D235,MatCF),$F235-SUM($H115:CV115),0)</f>
        <v>0</v>
      </c>
      <c r="CW235" s="206">
        <f>IF(CW$2=EOMONTH($D235,MatCF),$F235-SUM($H115:CW115),0)</f>
        <v>0</v>
      </c>
      <c r="CX235" s="206">
        <f>IF(CX$2=EOMONTH($D235,MatCF),$F235-SUM($H115:CX115),0)</f>
        <v>0</v>
      </c>
      <c r="CY235" s="206">
        <f>IF(CY$2=EOMONTH($D235,MatCF),$F235-SUM($H115:CY115),0)</f>
        <v>0</v>
      </c>
      <c r="CZ235" s="206">
        <f>IF(CZ$2=EOMONTH($D235,MatCF),$F235-SUM($H115:CZ115),0)</f>
        <v>0</v>
      </c>
      <c r="DA235" s="206">
        <f>IF(DA$2=EOMONTH($D235,MatCF),$F235-SUM($H115:DA115),0)</f>
        <v>0</v>
      </c>
      <c r="DB235" s="206">
        <f>IF(DB$2=EOMONTH($D235,MatCF),$F235-SUM($H115:DB115),0)</f>
        <v>0</v>
      </c>
      <c r="DC235" s="206">
        <f>IF(DC$2=EOMONTH($D235,MatCF),$F235-SUM($H115:DC115),0)</f>
        <v>0</v>
      </c>
      <c r="DD235" s="206">
        <f>IF(DD$2=EOMONTH($D235,MatCF),$F235-SUM($H115:DD115),0)</f>
        <v>0</v>
      </c>
      <c r="DE235" s="206">
        <f>IF(DE$2=EOMONTH($D235,MatCF),$F235-SUM($H115:DE115),0)</f>
        <v>0</v>
      </c>
      <c r="DF235" s="206">
        <f>IF(DF$2=EOMONTH($D235,MatCF),$F235-SUM($H115:DF115),0)</f>
        <v>0</v>
      </c>
      <c r="DG235" s="206">
        <f>IF(DG$2=EOMONTH($D235,MatCF),$F235-SUM($H115:DG115),0)</f>
        <v>0</v>
      </c>
      <c r="DH235" s="206">
        <f>IF(DH$2=EOMONTH($D235,MatCF),$F235-SUM($H115:DH115),0)</f>
        <v>0</v>
      </c>
      <c r="DI235" s="206">
        <f>IF(DI$2=EOMONTH($D235,MatCF),$F235-SUM($H115:DI115),0)</f>
        <v>0</v>
      </c>
      <c r="DJ235" s="206">
        <f>IF(DJ$2=EOMONTH($D235,MatCF),$F235-SUM($H115:DJ115),0)</f>
        <v>0</v>
      </c>
      <c r="DK235" s="206">
        <f>IF(DK$2=EOMONTH($D235,MatCF),$F235-SUM($H115:DK115),0)</f>
        <v>0</v>
      </c>
      <c r="DL235" s="206">
        <f>IF(DL$2=EOMONTH($D235,MatCF),$F235-SUM($H115:DL115),0)</f>
        <v>0</v>
      </c>
      <c r="DM235" s="206">
        <f>IF(DM$2=EOMONTH($D235,MatCF),$F235-SUM($H115:DM115),0)</f>
        <v>0</v>
      </c>
      <c r="DN235" s="206">
        <f>IF(DN$2=EOMONTH($D235,MatCF),$F235-SUM($H115:DN115),0)</f>
        <v>0</v>
      </c>
      <c r="DO235" s="206">
        <f>IF(DO$2=EOMONTH($D235,MatCF),$F235-SUM($H115:DO115),0)</f>
        <v>0</v>
      </c>
      <c r="DP235" s="206">
        <f>IF(DP$2=EOMONTH($D235,MatCF),$F235-SUM($H115:DP115),0)</f>
        <v>0</v>
      </c>
      <c r="DQ235" s="206">
        <f>IF(DQ$2=EOMONTH($D235,MatCF),$F235-SUM($H115:DQ115),0)</f>
        <v>0</v>
      </c>
      <c r="DR235" s="206">
        <f>IF(DR$2=EOMONTH($D235,MatCF),$F235-SUM($H115:DR115),0)</f>
        <v>0</v>
      </c>
      <c r="DS235" s="206">
        <f>IF(DS$2=EOMONTH($D235,MatCF),$F235-SUM($H115:DS115),0)</f>
        <v>0</v>
      </c>
    </row>
    <row r="236" spans="1:123" ht="12.5" x14ac:dyDescent="0.25">
      <c r="A236" s="205">
        <f t="shared" si="687"/>
        <v>24</v>
      </c>
      <c r="B236" s="228"/>
      <c r="C236" s="206"/>
      <c r="D236" s="226">
        <v>46112</v>
      </c>
      <c r="E236" s="205"/>
      <c r="F236" s="206">
        <f ca="1"/>
        <v>0</v>
      </c>
      <c r="G236" s="206"/>
      <c r="H236" s="206">
        <f>IF(H$2=EOMONTH($D236,MatCF),$F236-SUM(H116:$H116),0)</f>
        <v>0</v>
      </c>
      <c r="I236" s="206">
        <f>IF(I$2=EOMONTH($D236,MatCF),$F236-SUM($H116:I116),0)</f>
        <v>0</v>
      </c>
      <c r="J236" s="206">
        <f>IF(J$2=EOMONTH($D236,MatCF),$F236-SUM($H116:J116),0)</f>
        <v>0</v>
      </c>
      <c r="K236" s="206">
        <f>IF(K$2=EOMONTH($D236,MatCF),$F236-SUM($H116:K116),0)</f>
        <v>0</v>
      </c>
      <c r="L236" s="206">
        <f>IF(L$2=EOMONTH($D236,MatCF),$F236-SUM($H116:L116),0)</f>
        <v>0</v>
      </c>
      <c r="M236" s="206">
        <f>IF(M$2=EOMONTH($D236,MatCF),$F236-SUM($H116:M116),0)</f>
        <v>0</v>
      </c>
      <c r="N236" s="206">
        <f>IF(N$2=EOMONTH($D236,MatCF),$F236-SUM($H116:N116),0)</f>
        <v>0</v>
      </c>
      <c r="O236" s="206">
        <f>IF(O$2=EOMONTH($D236,MatCF),$F236-SUM($H116:O116),0)</f>
        <v>0</v>
      </c>
      <c r="P236" s="206">
        <f>IF(P$2=EOMONTH($D236,MatCF),$F236-SUM($H116:P116),0)</f>
        <v>0</v>
      </c>
      <c r="Q236" s="206">
        <f>IF(Q$2=EOMONTH($D236,MatCF),$F236-SUM($H116:Q116),0)</f>
        <v>0</v>
      </c>
      <c r="R236" s="206">
        <f>IF(R$2=EOMONTH($D236,MatCF),$F236-SUM($H116:R116),0)</f>
        <v>0</v>
      </c>
      <c r="S236" s="206">
        <f>IF(S$2=EOMONTH($D236,MatCF),$F236-SUM($H116:S116),0)</f>
        <v>0</v>
      </c>
      <c r="T236" s="206">
        <f>IF(T$2=EOMONTH($D236,MatCF),$F236-SUM($H116:T116),0)</f>
        <v>0</v>
      </c>
      <c r="U236" s="206">
        <f>IF(U$2=EOMONTH($D236,MatCF),$F236-SUM($H116:U116),0)</f>
        <v>0</v>
      </c>
      <c r="V236" s="206">
        <f>IF(V$2=EOMONTH($D236,MatCF),$F236-SUM($H116:V116),0)</f>
        <v>0</v>
      </c>
      <c r="W236" s="206">
        <f>IF(W$2=EOMONTH($D236,MatCF),$F236-SUM($H116:W116),0)</f>
        <v>0</v>
      </c>
      <c r="X236" s="206">
        <f>IF(X$2=EOMONTH($D236,MatCF),$F236-SUM($H116:X116),0)</f>
        <v>0</v>
      </c>
      <c r="Y236" s="206">
        <f>IF(Y$2=EOMONTH($D236,MatCF),$F236-SUM($H116:Y116),0)</f>
        <v>0</v>
      </c>
      <c r="Z236" s="206">
        <f>IF(Z$2=EOMONTH($D236,MatCF),$F236-SUM($H116:Z116),0)</f>
        <v>0</v>
      </c>
      <c r="AA236" s="206">
        <f>IF(AA$2=EOMONTH($D236,MatCF),$F236-SUM($H116:AA116),0)</f>
        <v>0</v>
      </c>
      <c r="AB236" s="206">
        <f>IF(AB$2=EOMONTH($D236,MatCF),$F236-SUM($H116:AB116),0)</f>
        <v>0</v>
      </c>
      <c r="AC236" s="206">
        <f>IF(AC$2=EOMONTH($D236,MatCF),$F236-SUM($H116:AC116),0)</f>
        <v>0</v>
      </c>
      <c r="AD236" s="206">
        <f>IF(AD$2=EOMONTH($D236,MatCF),$F236-SUM($H116:AD116),0)</f>
        <v>0</v>
      </c>
      <c r="AE236" s="206">
        <f>IF(AE$2=EOMONTH($D236,MatCF),$F236-SUM($H116:AE116),0)</f>
        <v>0</v>
      </c>
      <c r="AF236" s="206">
        <f>IF(AF$2=EOMONTH($D236,MatCF),$F236-SUM($H116:AF116),0)</f>
        <v>0</v>
      </c>
      <c r="AG236" s="206">
        <f>IF(AG$2=EOMONTH($D236,MatCF),$F236-SUM($H116:AG116),0)</f>
        <v>0</v>
      </c>
      <c r="AH236" s="206">
        <f>IF(AH$2=EOMONTH($D236,MatCF),$F236-SUM($H116:AH116),0)</f>
        <v>0</v>
      </c>
      <c r="AI236" s="206">
        <f>IF(AI$2=EOMONTH($D236,MatCF),$F236-SUM($H116:AI116),0)</f>
        <v>0</v>
      </c>
      <c r="AJ236" s="206">
        <f>IF(AJ$2=EOMONTH($D236,MatCF),$F236-SUM($H116:AJ116),0)</f>
        <v>0</v>
      </c>
      <c r="AK236" s="206">
        <f>IF(AK$2=EOMONTH($D236,MatCF),$F236-SUM($H116:AK116),0)</f>
        <v>0</v>
      </c>
      <c r="AL236" s="206">
        <f>IF(AL$2=EOMONTH($D236,MatCF),$F236-SUM($H116:AL116),0)</f>
        <v>0</v>
      </c>
      <c r="AM236" s="206">
        <f>IF(AM$2=EOMONTH($D236,MatCF),$F236-SUM($H116:AM116),0)</f>
        <v>0</v>
      </c>
      <c r="AN236" s="206">
        <f>IF(AN$2=EOMONTH($D236,MatCF),$F236-SUM($H116:AN116),0)</f>
        <v>0</v>
      </c>
      <c r="AO236" s="206">
        <f>IF(AO$2=EOMONTH($D236,MatCF),$F236-SUM($H116:AO116),0)</f>
        <v>0</v>
      </c>
      <c r="AP236" s="206">
        <f>IF(AP$2=EOMONTH($D236,MatCF),$F236-SUM($H116:AP116),0)</f>
        <v>0</v>
      </c>
      <c r="AQ236" s="206">
        <f>IF(AQ$2=EOMONTH($D236,MatCF),$F236-SUM($H116:AQ116),0)</f>
        <v>0</v>
      </c>
      <c r="AR236" s="206">
        <f>IF(AR$2=EOMONTH($D236,MatCF),$F236-SUM($H116:AR116),0)</f>
        <v>0</v>
      </c>
      <c r="AS236" s="206">
        <f>IF(AS$2=EOMONTH($D236,MatCF),$F236-SUM($H116:AS116),0)</f>
        <v>0</v>
      </c>
      <c r="AT236" s="206">
        <f>IF(AT$2=EOMONTH($D236,MatCF),$F236-SUM($H116:AT116),0)</f>
        <v>0</v>
      </c>
      <c r="AU236" s="206">
        <f>IF(AU$2=EOMONTH($D236,MatCF),$F236-SUM($H116:AU116),0)</f>
        <v>0</v>
      </c>
      <c r="AV236" s="206">
        <f>IF(AV$2=EOMONTH($D236,MatCF),$F236-SUM($H116:AV116),0)</f>
        <v>0</v>
      </c>
      <c r="AW236" s="206">
        <f>IF(AW$2=EOMONTH($D236,MatCF),$F236-SUM($H116:AW116),0)</f>
        <v>0</v>
      </c>
      <c r="AX236" s="206">
        <f>IF(AX$2=EOMONTH($D236,MatCF),$F236-SUM($H116:AX116),0)</f>
        <v>0</v>
      </c>
      <c r="AY236" s="206">
        <f>IF(AY$2=EOMONTH($D236,MatCF),$F236-SUM($H116:AY116),0)</f>
        <v>0</v>
      </c>
      <c r="AZ236" s="206">
        <f>IF(AZ$2=EOMONTH($D236,MatCF),$F236-SUM($H116:AZ116),0)</f>
        <v>0</v>
      </c>
      <c r="BA236" s="206">
        <f>IF(BA$2=EOMONTH($D236,MatCF),$F236-SUM($H116:BA116),0)</f>
        <v>0</v>
      </c>
      <c r="BB236" s="206">
        <f>IF(BB$2=EOMONTH($D236,MatCF),$F236-SUM($H116:BB116),0)</f>
        <v>0</v>
      </c>
      <c r="BC236" s="206">
        <f>IF(BC$2=EOMONTH($D236,MatCF),$F236-SUM($H116:BC116),0)</f>
        <v>0</v>
      </c>
      <c r="BD236" s="206">
        <f>IF(BD$2=EOMONTH($D236,MatCF),$F236-SUM($H116:BD116),0)</f>
        <v>0</v>
      </c>
      <c r="BE236" s="206">
        <f>IF(BE$2=EOMONTH($D236,MatCF),$F236-SUM($H116:BE116),0)</f>
        <v>0</v>
      </c>
      <c r="BF236" s="206">
        <f>IF(BF$2=EOMONTH($D236,MatCF),$F236-SUM($H116:BF116),0)</f>
        <v>0</v>
      </c>
      <c r="BG236" s="206">
        <f>IF(BG$2=EOMONTH($D236,MatCF),$F236-SUM($H116:BG116),0)</f>
        <v>0</v>
      </c>
      <c r="BH236" s="206">
        <f>IF(BH$2=EOMONTH($D236,MatCF),$F236-SUM($H116:BH116),0)</f>
        <v>0</v>
      </c>
      <c r="BI236" s="206">
        <f>IF(BI$2=EOMONTH($D236,MatCF),$F236-SUM($H116:BI116),0)</f>
        <v>0</v>
      </c>
      <c r="BJ236" s="206">
        <f>IF(BJ$2=EOMONTH($D236,MatCF),$F236-SUM($H116:BJ116),0)</f>
        <v>0</v>
      </c>
      <c r="BK236" s="206">
        <f>IF(BK$2=EOMONTH($D236,MatCF),$F236-SUM($H116:BK116),0)</f>
        <v>0</v>
      </c>
      <c r="BL236" s="206">
        <f>IF(BL$2=EOMONTH($D236,MatCF),$F236-SUM($H116:BL116),0)</f>
        <v>0</v>
      </c>
      <c r="BM236" s="206">
        <f>IF(BM$2=EOMONTH($D236,MatCF),$F236-SUM($H116:BM116),0)</f>
        <v>0</v>
      </c>
      <c r="BN236" s="206">
        <f>IF(BN$2=EOMONTH($D236,MatCF),$F236-SUM($H116:BN116),0)</f>
        <v>0</v>
      </c>
      <c r="BO236" s="206">
        <f>IF(BO$2=EOMONTH($D236,MatCF),$F236-SUM($H116:BO116),0)</f>
        <v>0</v>
      </c>
      <c r="BP236" s="206">
        <f>IF(BP$2=EOMONTH($D236,MatCF),$F236-SUM($H116:BP116),0)</f>
        <v>0</v>
      </c>
      <c r="BQ236" s="206">
        <f>IF(BQ$2=EOMONTH($D236,MatCF),$F236-SUM($H116:BQ116),0)</f>
        <v>0</v>
      </c>
      <c r="BR236" s="206">
        <f>IF(BR$2=EOMONTH($D236,MatCF),$F236-SUM($H116:BR116),0)</f>
        <v>0</v>
      </c>
      <c r="BS236" s="206">
        <f>IF(BS$2=EOMONTH($D236,MatCF),$F236-SUM($H116:BS116),0)</f>
        <v>0</v>
      </c>
      <c r="BT236" s="206">
        <f>IF(BT$2=EOMONTH($D236,MatCF),$F236-SUM($H116:BT116),0)</f>
        <v>0</v>
      </c>
      <c r="BU236" s="206">
        <f>IF(BU$2=EOMONTH($D236,MatCF),$F236-SUM($H116:BU116),0)</f>
        <v>0</v>
      </c>
      <c r="BV236" s="206">
        <f>IF(BV$2=EOMONTH($D236,MatCF),$F236-SUM($H116:BV116),0)</f>
        <v>0</v>
      </c>
      <c r="BW236" s="206">
        <f>IF(BW$2=EOMONTH($D236,MatCF),$F236-SUM($H116:BW116),0)</f>
        <v>0</v>
      </c>
      <c r="BX236" s="206">
        <f>IF(BX$2=EOMONTH($D236,MatCF),$F236-SUM($H116:BX116),0)</f>
        <v>0</v>
      </c>
      <c r="BY236" s="206">
        <f>IF(BY$2=EOMONTH($D236,MatCF),$F236-SUM($H116:BY116),0)</f>
        <v>0</v>
      </c>
      <c r="BZ236" s="206">
        <f>IF(BZ$2=EOMONTH($D236,MatCF),$F236-SUM($H116:BZ116),0)</f>
        <v>0</v>
      </c>
      <c r="CA236" s="206">
        <f>IF(CA$2=EOMONTH($D236,MatCF),$F236-SUM($H116:CA116),0)</f>
        <v>0</v>
      </c>
      <c r="CB236" s="206">
        <f>IF(CB$2=EOMONTH($D236,MatCF),$F236-SUM($H116:CB116),0)</f>
        <v>0</v>
      </c>
      <c r="CC236" s="206">
        <f>IF(CC$2=EOMONTH($D236,MatCF),$F236-SUM($H116:CC116),0)</f>
        <v>0</v>
      </c>
      <c r="CD236" s="206">
        <f>IF(CD$2=EOMONTH($D236,MatCF),$F236-SUM($H116:CD116),0)</f>
        <v>0</v>
      </c>
      <c r="CE236" s="206">
        <f>IF(CE$2=EOMONTH($D236,MatCF),$F236-SUM($H116:CE116),0)</f>
        <v>0</v>
      </c>
      <c r="CF236" s="206">
        <f>IF(CF$2=EOMONTH($D236,MatCF),$F236-SUM($H116:CF116),0)</f>
        <v>0</v>
      </c>
      <c r="CG236" s="206">
        <f>IF(CG$2=EOMONTH($D236,MatCF),$F236-SUM($H116:CG116),0)</f>
        <v>0</v>
      </c>
      <c r="CH236" s="206">
        <f>IF(CH$2=EOMONTH($D236,MatCF),$F236-SUM($H116:CH116),0)</f>
        <v>0</v>
      </c>
      <c r="CI236" s="206">
        <f>IF(CI$2=EOMONTH($D236,MatCF),$F236-SUM($H116:CI116),0)</f>
        <v>0</v>
      </c>
      <c r="CJ236" s="206">
        <f>IF(CJ$2=EOMONTH($D236,MatCF),$F236-SUM($H116:CJ116),0)</f>
        <v>0</v>
      </c>
      <c r="CK236" s="206">
        <f>IF(CK$2=EOMONTH($D236,MatCF),$F236-SUM($H116:CK116),0)</f>
        <v>0</v>
      </c>
      <c r="CL236" s="206">
        <f>IF(CL$2=EOMONTH($D236,MatCF),$F236-SUM($H116:CL116),0)</f>
        <v>0</v>
      </c>
      <c r="CM236" s="206">
        <f ca="1">IF(CM$2=EOMONTH($D236,MatCF),$F236-SUM($H116:CM116),0)</f>
        <v>0</v>
      </c>
      <c r="CN236" s="206">
        <f>IF(CN$2=EOMONTH($D236,MatCF),$F236-SUM($H116:CN116),0)</f>
        <v>0</v>
      </c>
      <c r="CO236" s="206">
        <f>IF(CO$2=EOMONTH($D236,MatCF),$F236-SUM($H116:CO116),0)</f>
        <v>0</v>
      </c>
      <c r="CP236" s="206">
        <f>IF(CP$2=EOMONTH($D236,MatCF),$F236-SUM($H116:CP116),0)</f>
        <v>0</v>
      </c>
      <c r="CQ236" s="206">
        <f>IF(CQ$2=EOMONTH($D236,MatCF),$F236-SUM($H116:CQ116),0)</f>
        <v>0</v>
      </c>
      <c r="CR236" s="206">
        <f>IF(CR$2=EOMONTH($D236,MatCF),$F236-SUM($H116:CR116),0)</f>
        <v>0</v>
      </c>
      <c r="CS236" s="206">
        <f>IF(CS$2=EOMONTH($D236,MatCF),$F236-SUM($H116:CS116),0)</f>
        <v>0</v>
      </c>
      <c r="CT236" s="206">
        <f>IF(CT$2=EOMONTH($D236,MatCF),$F236-SUM($H116:CT116),0)</f>
        <v>0</v>
      </c>
      <c r="CU236" s="206">
        <f>IF(CU$2=EOMONTH($D236,MatCF),$F236-SUM($H116:CU116),0)</f>
        <v>0</v>
      </c>
      <c r="CV236" s="206">
        <f>IF(CV$2=EOMONTH($D236,MatCF),$F236-SUM($H116:CV116),0)</f>
        <v>0</v>
      </c>
      <c r="CW236" s="206">
        <f>IF(CW$2=EOMONTH($D236,MatCF),$F236-SUM($H116:CW116),0)</f>
        <v>0</v>
      </c>
      <c r="CX236" s="206">
        <f>IF(CX$2=EOMONTH($D236,MatCF),$F236-SUM($H116:CX116),0)</f>
        <v>0</v>
      </c>
      <c r="CY236" s="206">
        <f>IF(CY$2=EOMONTH($D236,MatCF),$F236-SUM($H116:CY116),0)</f>
        <v>0</v>
      </c>
      <c r="CZ236" s="206">
        <f>IF(CZ$2=EOMONTH($D236,MatCF),$F236-SUM($H116:CZ116),0)</f>
        <v>0</v>
      </c>
      <c r="DA236" s="206">
        <f>IF(DA$2=EOMONTH($D236,MatCF),$F236-SUM($H116:DA116),0)</f>
        <v>0</v>
      </c>
      <c r="DB236" s="206">
        <f>IF(DB$2=EOMONTH($D236,MatCF),$F236-SUM($H116:DB116),0)</f>
        <v>0</v>
      </c>
      <c r="DC236" s="206">
        <f>IF(DC$2=EOMONTH($D236,MatCF),$F236-SUM($H116:DC116),0)</f>
        <v>0</v>
      </c>
      <c r="DD236" s="206">
        <f>IF(DD$2=EOMONTH($D236,MatCF),$F236-SUM($H116:DD116),0)</f>
        <v>0</v>
      </c>
      <c r="DE236" s="206">
        <f>IF(DE$2=EOMONTH($D236,MatCF),$F236-SUM($H116:DE116),0)</f>
        <v>0</v>
      </c>
      <c r="DF236" s="206">
        <f>IF(DF$2=EOMONTH($D236,MatCF),$F236-SUM($H116:DF116),0)</f>
        <v>0</v>
      </c>
      <c r="DG236" s="206">
        <f>IF(DG$2=EOMONTH($D236,MatCF),$F236-SUM($H116:DG116),0)</f>
        <v>0</v>
      </c>
      <c r="DH236" s="206">
        <f>IF(DH$2=EOMONTH($D236,MatCF),$F236-SUM($H116:DH116),0)</f>
        <v>0</v>
      </c>
      <c r="DI236" s="206">
        <f>IF(DI$2=EOMONTH($D236,MatCF),$F236-SUM($H116:DI116),0)</f>
        <v>0</v>
      </c>
      <c r="DJ236" s="206">
        <f>IF(DJ$2=EOMONTH($D236,MatCF),$F236-SUM($H116:DJ116),0)</f>
        <v>0</v>
      </c>
      <c r="DK236" s="206">
        <f>IF(DK$2=EOMONTH($D236,MatCF),$F236-SUM($H116:DK116),0)</f>
        <v>0</v>
      </c>
      <c r="DL236" s="206">
        <f>IF(DL$2=EOMONTH($D236,MatCF),$F236-SUM($H116:DL116),0)</f>
        <v>0</v>
      </c>
      <c r="DM236" s="206">
        <f>IF(DM$2=EOMONTH($D236,MatCF),$F236-SUM($H116:DM116),0)</f>
        <v>0</v>
      </c>
      <c r="DN236" s="206">
        <f>IF(DN$2=EOMONTH($D236,MatCF),$F236-SUM($H116:DN116),0)</f>
        <v>0</v>
      </c>
      <c r="DO236" s="206">
        <f>IF(DO$2=EOMONTH($D236,MatCF),$F236-SUM($H116:DO116),0)</f>
        <v>0</v>
      </c>
      <c r="DP236" s="206">
        <f>IF(DP$2=EOMONTH($D236,MatCF),$F236-SUM($H116:DP116),0)</f>
        <v>0</v>
      </c>
      <c r="DQ236" s="206">
        <f>IF(DQ$2=EOMONTH($D236,MatCF),$F236-SUM($H116:DQ116),0)</f>
        <v>0</v>
      </c>
      <c r="DR236" s="206">
        <f>IF(DR$2=EOMONTH($D236,MatCF),$F236-SUM($H116:DR116),0)</f>
        <v>0</v>
      </c>
      <c r="DS236" s="206">
        <f>IF(DS$2=EOMONTH($D236,MatCF),$F236-SUM($H116:DS116),0)</f>
        <v>0</v>
      </c>
    </row>
    <row r="237" spans="1:123" ht="12.5" x14ac:dyDescent="0.25">
      <c r="A237" s="205">
        <f t="shared" si="687"/>
        <v>25</v>
      </c>
      <c r="B237" s="228"/>
      <c r="C237" s="206"/>
      <c r="D237" s="226">
        <v>46203</v>
      </c>
      <c r="E237" s="205"/>
      <c r="F237" s="206">
        <f ca="1"/>
        <v>0</v>
      </c>
      <c r="G237" s="206"/>
      <c r="H237" s="206">
        <f>IF(H$2=EOMONTH($D237,MatCF),$F237-SUM(H117:$H117),0)</f>
        <v>0</v>
      </c>
      <c r="I237" s="206">
        <f>IF(I$2=EOMONTH($D237,MatCF),$F237-SUM($H117:I117),0)</f>
        <v>0</v>
      </c>
      <c r="J237" s="206">
        <f>IF(J$2=EOMONTH($D237,MatCF),$F237-SUM($H117:J117),0)</f>
        <v>0</v>
      </c>
      <c r="K237" s="206">
        <f>IF(K$2=EOMONTH($D237,MatCF),$F237-SUM($H117:K117),0)</f>
        <v>0</v>
      </c>
      <c r="L237" s="206">
        <f>IF(L$2=EOMONTH($D237,MatCF),$F237-SUM($H117:L117),0)</f>
        <v>0</v>
      </c>
      <c r="M237" s="206">
        <f>IF(M$2=EOMONTH($D237,MatCF),$F237-SUM($H117:M117),0)</f>
        <v>0</v>
      </c>
      <c r="N237" s="206">
        <f>IF(N$2=EOMONTH($D237,MatCF),$F237-SUM($H117:N117),0)</f>
        <v>0</v>
      </c>
      <c r="O237" s="206">
        <f>IF(O$2=EOMONTH($D237,MatCF),$F237-SUM($H117:O117),0)</f>
        <v>0</v>
      </c>
      <c r="P237" s="206">
        <f>IF(P$2=EOMONTH($D237,MatCF),$F237-SUM($H117:P117),0)</f>
        <v>0</v>
      </c>
      <c r="Q237" s="206">
        <f>IF(Q$2=EOMONTH($D237,MatCF),$F237-SUM($H117:Q117),0)</f>
        <v>0</v>
      </c>
      <c r="R237" s="206">
        <f>IF(R$2=EOMONTH($D237,MatCF),$F237-SUM($H117:R117),0)</f>
        <v>0</v>
      </c>
      <c r="S237" s="206">
        <f>IF(S$2=EOMONTH($D237,MatCF),$F237-SUM($H117:S117),0)</f>
        <v>0</v>
      </c>
      <c r="T237" s="206">
        <f>IF(T$2=EOMONTH($D237,MatCF),$F237-SUM($H117:T117),0)</f>
        <v>0</v>
      </c>
      <c r="U237" s="206">
        <f>IF(U$2=EOMONTH($D237,MatCF),$F237-SUM($H117:U117),0)</f>
        <v>0</v>
      </c>
      <c r="V237" s="206">
        <f>IF(V$2=EOMONTH($D237,MatCF),$F237-SUM($H117:V117),0)</f>
        <v>0</v>
      </c>
      <c r="W237" s="206">
        <f>IF(W$2=EOMONTH($D237,MatCF),$F237-SUM($H117:W117),0)</f>
        <v>0</v>
      </c>
      <c r="X237" s="206">
        <f>IF(X$2=EOMONTH($D237,MatCF),$F237-SUM($H117:X117),0)</f>
        <v>0</v>
      </c>
      <c r="Y237" s="206">
        <f>IF(Y$2=EOMONTH($D237,MatCF),$F237-SUM($H117:Y117),0)</f>
        <v>0</v>
      </c>
      <c r="Z237" s="206">
        <f>IF(Z$2=EOMONTH($D237,MatCF),$F237-SUM($H117:Z117),0)</f>
        <v>0</v>
      </c>
      <c r="AA237" s="206">
        <f>IF(AA$2=EOMONTH($D237,MatCF),$F237-SUM($H117:AA117),0)</f>
        <v>0</v>
      </c>
      <c r="AB237" s="206">
        <f>IF(AB$2=EOMONTH($D237,MatCF),$F237-SUM($H117:AB117),0)</f>
        <v>0</v>
      </c>
      <c r="AC237" s="206">
        <f>IF(AC$2=EOMONTH($D237,MatCF),$F237-SUM($H117:AC117),0)</f>
        <v>0</v>
      </c>
      <c r="AD237" s="206">
        <f>IF(AD$2=EOMONTH($D237,MatCF),$F237-SUM($H117:AD117),0)</f>
        <v>0</v>
      </c>
      <c r="AE237" s="206">
        <f>IF(AE$2=EOMONTH($D237,MatCF),$F237-SUM($H117:AE117),0)</f>
        <v>0</v>
      </c>
      <c r="AF237" s="206">
        <f>IF(AF$2=EOMONTH($D237,MatCF),$F237-SUM($H117:AF117),0)</f>
        <v>0</v>
      </c>
      <c r="AG237" s="206">
        <f>IF(AG$2=EOMONTH($D237,MatCF),$F237-SUM($H117:AG117),0)</f>
        <v>0</v>
      </c>
      <c r="AH237" s="206">
        <f>IF(AH$2=EOMONTH($D237,MatCF),$F237-SUM($H117:AH117),0)</f>
        <v>0</v>
      </c>
      <c r="AI237" s="206">
        <f>IF(AI$2=EOMONTH($D237,MatCF),$F237-SUM($H117:AI117),0)</f>
        <v>0</v>
      </c>
      <c r="AJ237" s="206">
        <f>IF(AJ$2=EOMONTH($D237,MatCF),$F237-SUM($H117:AJ117),0)</f>
        <v>0</v>
      </c>
      <c r="AK237" s="206">
        <f>IF(AK$2=EOMONTH($D237,MatCF),$F237-SUM($H117:AK117),0)</f>
        <v>0</v>
      </c>
      <c r="AL237" s="206">
        <f>IF(AL$2=EOMONTH($D237,MatCF),$F237-SUM($H117:AL117),0)</f>
        <v>0</v>
      </c>
      <c r="AM237" s="206">
        <f>IF(AM$2=EOMONTH($D237,MatCF),$F237-SUM($H117:AM117),0)</f>
        <v>0</v>
      </c>
      <c r="AN237" s="206">
        <f>IF(AN$2=EOMONTH($D237,MatCF),$F237-SUM($H117:AN117),0)</f>
        <v>0</v>
      </c>
      <c r="AO237" s="206">
        <f>IF(AO$2=EOMONTH($D237,MatCF),$F237-SUM($H117:AO117),0)</f>
        <v>0</v>
      </c>
      <c r="AP237" s="206">
        <f>IF(AP$2=EOMONTH($D237,MatCF),$F237-SUM($H117:AP117),0)</f>
        <v>0</v>
      </c>
      <c r="AQ237" s="206">
        <f>IF(AQ$2=EOMONTH($D237,MatCF),$F237-SUM($H117:AQ117),0)</f>
        <v>0</v>
      </c>
      <c r="AR237" s="206">
        <f>IF(AR$2=EOMONTH($D237,MatCF),$F237-SUM($H117:AR117),0)</f>
        <v>0</v>
      </c>
      <c r="AS237" s="206">
        <f>IF(AS$2=EOMONTH($D237,MatCF),$F237-SUM($H117:AS117),0)</f>
        <v>0</v>
      </c>
      <c r="AT237" s="206">
        <f>IF(AT$2=EOMONTH($D237,MatCF),$F237-SUM($H117:AT117),0)</f>
        <v>0</v>
      </c>
      <c r="AU237" s="206">
        <f>IF(AU$2=EOMONTH($D237,MatCF),$F237-SUM($H117:AU117),0)</f>
        <v>0</v>
      </c>
      <c r="AV237" s="206">
        <f>IF(AV$2=EOMONTH($D237,MatCF),$F237-SUM($H117:AV117),0)</f>
        <v>0</v>
      </c>
      <c r="AW237" s="206">
        <f>IF(AW$2=EOMONTH($D237,MatCF),$F237-SUM($H117:AW117),0)</f>
        <v>0</v>
      </c>
      <c r="AX237" s="206">
        <f>IF(AX$2=EOMONTH($D237,MatCF),$F237-SUM($H117:AX117),0)</f>
        <v>0</v>
      </c>
      <c r="AY237" s="206">
        <f>IF(AY$2=EOMONTH($D237,MatCF),$F237-SUM($H117:AY117),0)</f>
        <v>0</v>
      </c>
      <c r="AZ237" s="206">
        <f>IF(AZ$2=EOMONTH($D237,MatCF),$F237-SUM($H117:AZ117),0)</f>
        <v>0</v>
      </c>
      <c r="BA237" s="206">
        <f>IF(BA$2=EOMONTH($D237,MatCF),$F237-SUM($H117:BA117),0)</f>
        <v>0</v>
      </c>
      <c r="BB237" s="206">
        <f>IF(BB$2=EOMONTH($D237,MatCF),$F237-SUM($H117:BB117),0)</f>
        <v>0</v>
      </c>
      <c r="BC237" s="206">
        <f>IF(BC$2=EOMONTH($D237,MatCF),$F237-SUM($H117:BC117),0)</f>
        <v>0</v>
      </c>
      <c r="BD237" s="206">
        <f>IF(BD$2=EOMONTH($D237,MatCF),$F237-SUM($H117:BD117),0)</f>
        <v>0</v>
      </c>
      <c r="BE237" s="206">
        <f>IF(BE$2=EOMONTH($D237,MatCF),$F237-SUM($H117:BE117),0)</f>
        <v>0</v>
      </c>
      <c r="BF237" s="206">
        <f>IF(BF$2=EOMONTH($D237,MatCF),$F237-SUM($H117:BF117),0)</f>
        <v>0</v>
      </c>
      <c r="BG237" s="206">
        <f>IF(BG$2=EOMONTH($D237,MatCF),$F237-SUM($H117:BG117),0)</f>
        <v>0</v>
      </c>
      <c r="BH237" s="206">
        <f>IF(BH$2=EOMONTH($D237,MatCF),$F237-SUM($H117:BH117),0)</f>
        <v>0</v>
      </c>
      <c r="BI237" s="206">
        <f>IF(BI$2=EOMONTH($D237,MatCF),$F237-SUM($H117:BI117),0)</f>
        <v>0</v>
      </c>
      <c r="BJ237" s="206">
        <f>IF(BJ$2=EOMONTH($D237,MatCF),$F237-SUM($H117:BJ117),0)</f>
        <v>0</v>
      </c>
      <c r="BK237" s="206">
        <f>IF(BK$2=EOMONTH($D237,MatCF),$F237-SUM($H117:BK117),0)</f>
        <v>0</v>
      </c>
      <c r="BL237" s="206">
        <f>IF(BL$2=EOMONTH($D237,MatCF),$F237-SUM($H117:BL117),0)</f>
        <v>0</v>
      </c>
      <c r="BM237" s="206">
        <f>IF(BM$2=EOMONTH($D237,MatCF),$F237-SUM($H117:BM117),0)</f>
        <v>0</v>
      </c>
      <c r="BN237" s="206">
        <f>IF(BN$2=EOMONTH($D237,MatCF),$F237-SUM($H117:BN117),0)</f>
        <v>0</v>
      </c>
      <c r="BO237" s="206">
        <f>IF(BO$2=EOMONTH($D237,MatCF),$F237-SUM($H117:BO117),0)</f>
        <v>0</v>
      </c>
      <c r="BP237" s="206">
        <f>IF(BP$2=EOMONTH($D237,MatCF),$F237-SUM($H117:BP117),0)</f>
        <v>0</v>
      </c>
      <c r="BQ237" s="206">
        <f>IF(BQ$2=EOMONTH($D237,MatCF),$F237-SUM($H117:BQ117),0)</f>
        <v>0</v>
      </c>
      <c r="BR237" s="206">
        <f>IF(BR$2=EOMONTH($D237,MatCF),$F237-SUM($H117:BR117),0)</f>
        <v>0</v>
      </c>
      <c r="BS237" s="206">
        <f>IF(BS$2=EOMONTH($D237,MatCF),$F237-SUM($H117:BS117),0)</f>
        <v>0</v>
      </c>
      <c r="BT237" s="206">
        <f>IF(BT$2=EOMONTH($D237,MatCF),$F237-SUM($H117:BT117),0)</f>
        <v>0</v>
      </c>
      <c r="BU237" s="206">
        <f>IF(BU$2=EOMONTH($D237,MatCF),$F237-SUM($H117:BU117),0)</f>
        <v>0</v>
      </c>
      <c r="BV237" s="206">
        <f>IF(BV$2=EOMONTH($D237,MatCF),$F237-SUM($H117:BV117),0)</f>
        <v>0</v>
      </c>
      <c r="BW237" s="206">
        <f>IF(BW$2=EOMONTH($D237,MatCF),$F237-SUM($H117:BW117),0)</f>
        <v>0</v>
      </c>
      <c r="BX237" s="206">
        <f>IF(BX$2=EOMONTH($D237,MatCF),$F237-SUM($H117:BX117),0)</f>
        <v>0</v>
      </c>
      <c r="BY237" s="206">
        <f>IF(BY$2=EOMONTH($D237,MatCF),$F237-SUM($H117:BY117),0)</f>
        <v>0</v>
      </c>
      <c r="BZ237" s="206">
        <f>IF(BZ$2=EOMONTH($D237,MatCF),$F237-SUM($H117:BZ117),0)</f>
        <v>0</v>
      </c>
      <c r="CA237" s="206">
        <f>IF(CA$2=EOMONTH($D237,MatCF),$F237-SUM($H117:CA117),0)</f>
        <v>0</v>
      </c>
      <c r="CB237" s="206">
        <f>IF(CB$2=EOMONTH($D237,MatCF),$F237-SUM($H117:CB117),0)</f>
        <v>0</v>
      </c>
      <c r="CC237" s="206">
        <f>IF(CC$2=EOMONTH($D237,MatCF),$F237-SUM($H117:CC117),0)</f>
        <v>0</v>
      </c>
      <c r="CD237" s="206">
        <f>IF(CD$2=EOMONTH($D237,MatCF),$F237-SUM($H117:CD117),0)</f>
        <v>0</v>
      </c>
      <c r="CE237" s="206">
        <f>IF(CE$2=EOMONTH($D237,MatCF),$F237-SUM($H117:CE117),0)</f>
        <v>0</v>
      </c>
      <c r="CF237" s="206">
        <f>IF(CF$2=EOMONTH($D237,MatCF),$F237-SUM($H117:CF117),0)</f>
        <v>0</v>
      </c>
      <c r="CG237" s="206">
        <f>IF(CG$2=EOMONTH($D237,MatCF),$F237-SUM($H117:CG117),0)</f>
        <v>0</v>
      </c>
      <c r="CH237" s="206">
        <f>IF(CH$2=EOMONTH($D237,MatCF),$F237-SUM($H117:CH117),0)</f>
        <v>0</v>
      </c>
      <c r="CI237" s="206">
        <f>IF(CI$2=EOMONTH($D237,MatCF),$F237-SUM($H117:CI117),0)</f>
        <v>0</v>
      </c>
      <c r="CJ237" s="206">
        <f>IF(CJ$2=EOMONTH($D237,MatCF),$F237-SUM($H117:CJ117),0)</f>
        <v>0</v>
      </c>
      <c r="CK237" s="206">
        <f>IF(CK$2=EOMONTH($D237,MatCF),$F237-SUM($H117:CK117),0)</f>
        <v>0</v>
      </c>
      <c r="CL237" s="206">
        <f>IF(CL$2=EOMONTH($D237,MatCF),$F237-SUM($H117:CL117),0)</f>
        <v>0</v>
      </c>
      <c r="CM237" s="206">
        <f>IF(CM$2=EOMONTH($D237,MatCF),$F237-SUM($H117:CM117),0)</f>
        <v>0</v>
      </c>
      <c r="CN237" s="206">
        <f ca="1">IF(CN$2=EOMONTH($D237,MatCF),$F237-SUM($H117:CN117),0)</f>
        <v>0</v>
      </c>
      <c r="CO237" s="206">
        <f>IF(CO$2=EOMONTH($D237,MatCF),$F237-SUM($H117:CO117),0)</f>
        <v>0</v>
      </c>
      <c r="CP237" s="206">
        <f>IF(CP$2=EOMONTH($D237,MatCF),$F237-SUM($H117:CP117),0)</f>
        <v>0</v>
      </c>
      <c r="CQ237" s="206">
        <f>IF(CQ$2=EOMONTH($D237,MatCF),$F237-SUM($H117:CQ117),0)</f>
        <v>0</v>
      </c>
      <c r="CR237" s="206">
        <f>IF(CR$2=EOMONTH($D237,MatCF),$F237-SUM($H117:CR117),0)</f>
        <v>0</v>
      </c>
      <c r="CS237" s="206">
        <f>IF(CS$2=EOMONTH($D237,MatCF),$F237-SUM($H117:CS117),0)</f>
        <v>0</v>
      </c>
      <c r="CT237" s="206">
        <f>IF(CT$2=EOMONTH($D237,MatCF),$F237-SUM($H117:CT117),0)</f>
        <v>0</v>
      </c>
      <c r="CU237" s="206">
        <f>IF(CU$2=EOMONTH($D237,MatCF),$F237-SUM($H117:CU117),0)</f>
        <v>0</v>
      </c>
      <c r="CV237" s="206">
        <f>IF(CV$2=EOMONTH($D237,MatCF),$F237-SUM($H117:CV117),0)</f>
        <v>0</v>
      </c>
      <c r="CW237" s="206">
        <f>IF(CW$2=EOMONTH($D237,MatCF),$F237-SUM($H117:CW117),0)</f>
        <v>0</v>
      </c>
      <c r="CX237" s="206">
        <f>IF(CX$2=EOMONTH($D237,MatCF),$F237-SUM($H117:CX117),0)</f>
        <v>0</v>
      </c>
      <c r="CY237" s="206">
        <f>IF(CY$2=EOMONTH($D237,MatCF),$F237-SUM($H117:CY117),0)</f>
        <v>0</v>
      </c>
      <c r="CZ237" s="206">
        <f>IF(CZ$2=EOMONTH($D237,MatCF),$F237-SUM($H117:CZ117),0)</f>
        <v>0</v>
      </c>
      <c r="DA237" s="206">
        <f>IF(DA$2=EOMONTH($D237,MatCF),$F237-SUM($H117:DA117),0)</f>
        <v>0</v>
      </c>
      <c r="DB237" s="206">
        <f>IF(DB$2=EOMONTH($D237,MatCF),$F237-SUM($H117:DB117),0)</f>
        <v>0</v>
      </c>
      <c r="DC237" s="206">
        <f>IF(DC$2=EOMONTH($D237,MatCF),$F237-SUM($H117:DC117),0)</f>
        <v>0</v>
      </c>
      <c r="DD237" s="206">
        <f>IF(DD$2=EOMONTH($D237,MatCF),$F237-SUM($H117:DD117),0)</f>
        <v>0</v>
      </c>
      <c r="DE237" s="206">
        <f>IF(DE$2=EOMONTH($D237,MatCF),$F237-SUM($H117:DE117),0)</f>
        <v>0</v>
      </c>
      <c r="DF237" s="206">
        <f>IF(DF$2=EOMONTH($D237,MatCF),$F237-SUM($H117:DF117),0)</f>
        <v>0</v>
      </c>
      <c r="DG237" s="206">
        <f>IF(DG$2=EOMONTH($D237,MatCF),$F237-SUM($H117:DG117),0)</f>
        <v>0</v>
      </c>
      <c r="DH237" s="206">
        <f>IF(DH$2=EOMONTH($D237,MatCF),$F237-SUM($H117:DH117),0)</f>
        <v>0</v>
      </c>
      <c r="DI237" s="206">
        <f>IF(DI$2=EOMONTH($D237,MatCF),$F237-SUM($H117:DI117),0)</f>
        <v>0</v>
      </c>
      <c r="DJ237" s="206">
        <f>IF(DJ$2=EOMONTH($D237,MatCF),$F237-SUM($H117:DJ117),0)</f>
        <v>0</v>
      </c>
      <c r="DK237" s="206">
        <f>IF(DK$2=EOMONTH($D237,MatCF),$F237-SUM($H117:DK117),0)</f>
        <v>0</v>
      </c>
      <c r="DL237" s="206">
        <f>IF(DL$2=EOMONTH($D237,MatCF),$F237-SUM($H117:DL117),0)</f>
        <v>0</v>
      </c>
      <c r="DM237" s="206">
        <f>IF(DM$2=EOMONTH($D237,MatCF),$F237-SUM($H117:DM117),0)</f>
        <v>0</v>
      </c>
      <c r="DN237" s="206">
        <f>IF(DN$2=EOMONTH($D237,MatCF),$F237-SUM($H117:DN117),0)</f>
        <v>0</v>
      </c>
      <c r="DO237" s="206">
        <f>IF(DO$2=EOMONTH($D237,MatCF),$F237-SUM($H117:DO117),0)</f>
        <v>0</v>
      </c>
      <c r="DP237" s="206">
        <f>IF(DP$2=EOMONTH($D237,MatCF),$F237-SUM($H117:DP117),0)</f>
        <v>0</v>
      </c>
      <c r="DQ237" s="206">
        <f>IF(DQ$2=EOMONTH($D237,MatCF),$F237-SUM($H117:DQ117),0)</f>
        <v>0</v>
      </c>
      <c r="DR237" s="206">
        <f>IF(DR$2=EOMONTH($D237,MatCF),$F237-SUM($H117:DR117),0)</f>
        <v>0</v>
      </c>
      <c r="DS237" s="206">
        <f>IF(DS$2=EOMONTH($D237,MatCF),$F237-SUM($H117:DS117),0)</f>
        <v>0</v>
      </c>
    </row>
    <row r="238" spans="1:123" ht="12.5" x14ac:dyDescent="0.25">
      <c r="A238" s="205">
        <f t="shared" si="687"/>
        <v>26</v>
      </c>
      <c r="B238" s="228"/>
      <c r="C238" s="206"/>
      <c r="D238" s="226">
        <v>46295</v>
      </c>
      <c r="E238" s="205"/>
      <c r="F238" s="206">
        <f ca="1"/>
        <v>0</v>
      </c>
      <c r="G238" s="206"/>
      <c r="H238" s="206">
        <f>IF(H$2=EOMONTH($D238,MatCF),$F238-SUM(H118:$H118),0)</f>
        <v>0</v>
      </c>
      <c r="I238" s="206">
        <f>IF(I$2=EOMONTH($D238,MatCF),$F238-SUM($H118:I118),0)</f>
        <v>0</v>
      </c>
      <c r="J238" s="206">
        <f>IF(J$2=EOMONTH($D238,MatCF),$F238-SUM($H118:J118),0)</f>
        <v>0</v>
      </c>
      <c r="K238" s="206">
        <f>IF(K$2=EOMONTH($D238,MatCF),$F238-SUM($H118:K118),0)</f>
        <v>0</v>
      </c>
      <c r="L238" s="206">
        <f>IF(L$2=EOMONTH($D238,MatCF),$F238-SUM($H118:L118),0)</f>
        <v>0</v>
      </c>
      <c r="M238" s="206">
        <f>IF(M$2=EOMONTH($D238,MatCF),$F238-SUM($H118:M118),0)</f>
        <v>0</v>
      </c>
      <c r="N238" s="206">
        <f>IF(N$2=EOMONTH($D238,MatCF),$F238-SUM($H118:N118),0)</f>
        <v>0</v>
      </c>
      <c r="O238" s="206">
        <f>IF(O$2=EOMONTH($D238,MatCF),$F238-SUM($H118:O118),0)</f>
        <v>0</v>
      </c>
      <c r="P238" s="206">
        <f>IF(P$2=EOMONTH($D238,MatCF),$F238-SUM($H118:P118),0)</f>
        <v>0</v>
      </c>
      <c r="Q238" s="206">
        <f>IF(Q$2=EOMONTH($D238,MatCF),$F238-SUM($H118:Q118),0)</f>
        <v>0</v>
      </c>
      <c r="R238" s="206">
        <f>IF(R$2=EOMONTH($D238,MatCF),$F238-SUM($H118:R118),0)</f>
        <v>0</v>
      </c>
      <c r="S238" s="206">
        <f>IF(S$2=EOMONTH($D238,MatCF),$F238-SUM($H118:S118),0)</f>
        <v>0</v>
      </c>
      <c r="T238" s="206">
        <f>IF(T$2=EOMONTH($D238,MatCF),$F238-SUM($H118:T118),0)</f>
        <v>0</v>
      </c>
      <c r="U238" s="206">
        <f>IF(U$2=EOMONTH($D238,MatCF),$F238-SUM($H118:U118),0)</f>
        <v>0</v>
      </c>
      <c r="V238" s="206">
        <f>IF(V$2=EOMONTH($D238,MatCF),$F238-SUM($H118:V118),0)</f>
        <v>0</v>
      </c>
      <c r="W238" s="206">
        <f>IF(W$2=EOMONTH($D238,MatCF),$F238-SUM($H118:W118),0)</f>
        <v>0</v>
      </c>
      <c r="X238" s="206">
        <f>IF(X$2=EOMONTH($D238,MatCF),$F238-SUM($H118:X118),0)</f>
        <v>0</v>
      </c>
      <c r="Y238" s="206">
        <f>IF(Y$2=EOMONTH($D238,MatCF),$F238-SUM($H118:Y118),0)</f>
        <v>0</v>
      </c>
      <c r="Z238" s="206">
        <f>IF(Z$2=EOMONTH($D238,MatCF),$F238-SUM($H118:Z118),0)</f>
        <v>0</v>
      </c>
      <c r="AA238" s="206">
        <f>IF(AA$2=EOMONTH($D238,MatCF),$F238-SUM($H118:AA118),0)</f>
        <v>0</v>
      </c>
      <c r="AB238" s="206">
        <f>IF(AB$2=EOMONTH($D238,MatCF),$F238-SUM($H118:AB118),0)</f>
        <v>0</v>
      </c>
      <c r="AC238" s="206">
        <f>IF(AC$2=EOMONTH($D238,MatCF),$F238-SUM($H118:AC118),0)</f>
        <v>0</v>
      </c>
      <c r="AD238" s="206">
        <f>IF(AD$2=EOMONTH($D238,MatCF),$F238-SUM($H118:AD118),0)</f>
        <v>0</v>
      </c>
      <c r="AE238" s="206">
        <f>IF(AE$2=EOMONTH($D238,MatCF),$F238-SUM($H118:AE118),0)</f>
        <v>0</v>
      </c>
      <c r="AF238" s="206">
        <f>IF(AF$2=EOMONTH($D238,MatCF),$F238-SUM($H118:AF118),0)</f>
        <v>0</v>
      </c>
      <c r="AG238" s="206">
        <f>IF(AG$2=EOMONTH($D238,MatCF),$F238-SUM($H118:AG118),0)</f>
        <v>0</v>
      </c>
      <c r="AH238" s="206">
        <f>IF(AH$2=EOMONTH($D238,MatCF),$F238-SUM($H118:AH118),0)</f>
        <v>0</v>
      </c>
      <c r="AI238" s="206">
        <f>IF(AI$2=EOMONTH($D238,MatCF),$F238-SUM($H118:AI118),0)</f>
        <v>0</v>
      </c>
      <c r="AJ238" s="206">
        <f>IF(AJ$2=EOMONTH($D238,MatCF),$F238-SUM($H118:AJ118),0)</f>
        <v>0</v>
      </c>
      <c r="AK238" s="206">
        <f>IF(AK$2=EOMONTH($D238,MatCF),$F238-SUM($H118:AK118),0)</f>
        <v>0</v>
      </c>
      <c r="AL238" s="206">
        <f>IF(AL$2=EOMONTH($D238,MatCF),$F238-SUM($H118:AL118),0)</f>
        <v>0</v>
      </c>
      <c r="AM238" s="206">
        <f>IF(AM$2=EOMONTH($D238,MatCF),$F238-SUM($H118:AM118),0)</f>
        <v>0</v>
      </c>
      <c r="AN238" s="206">
        <f>IF(AN$2=EOMONTH($D238,MatCF),$F238-SUM($H118:AN118),0)</f>
        <v>0</v>
      </c>
      <c r="AO238" s="206">
        <f>IF(AO$2=EOMONTH($D238,MatCF),$F238-SUM($H118:AO118),0)</f>
        <v>0</v>
      </c>
      <c r="AP238" s="206">
        <f>IF(AP$2=EOMONTH($D238,MatCF),$F238-SUM($H118:AP118),0)</f>
        <v>0</v>
      </c>
      <c r="AQ238" s="206">
        <f>IF(AQ$2=EOMONTH($D238,MatCF),$F238-SUM($H118:AQ118),0)</f>
        <v>0</v>
      </c>
      <c r="AR238" s="206">
        <f>IF(AR$2=EOMONTH($D238,MatCF),$F238-SUM($H118:AR118),0)</f>
        <v>0</v>
      </c>
      <c r="AS238" s="206">
        <f>IF(AS$2=EOMONTH($D238,MatCF),$F238-SUM($H118:AS118),0)</f>
        <v>0</v>
      </c>
      <c r="AT238" s="206">
        <f>IF(AT$2=EOMONTH($D238,MatCF),$F238-SUM($H118:AT118),0)</f>
        <v>0</v>
      </c>
      <c r="AU238" s="206">
        <f>IF(AU$2=EOMONTH($D238,MatCF),$F238-SUM($H118:AU118),0)</f>
        <v>0</v>
      </c>
      <c r="AV238" s="206">
        <f>IF(AV$2=EOMONTH($D238,MatCF),$F238-SUM($H118:AV118),0)</f>
        <v>0</v>
      </c>
      <c r="AW238" s="206">
        <f>IF(AW$2=EOMONTH($D238,MatCF),$F238-SUM($H118:AW118),0)</f>
        <v>0</v>
      </c>
      <c r="AX238" s="206">
        <f>IF(AX$2=EOMONTH($D238,MatCF),$F238-SUM($H118:AX118),0)</f>
        <v>0</v>
      </c>
      <c r="AY238" s="206">
        <f>IF(AY$2=EOMONTH($D238,MatCF),$F238-SUM($H118:AY118),0)</f>
        <v>0</v>
      </c>
      <c r="AZ238" s="206">
        <f>IF(AZ$2=EOMONTH($D238,MatCF),$F238-SUM($H118:AZ118),0)</f>
        <v>0</v>
      </c>
      <c r="BA238" s="206">
        <f>IF(BA$2=EOMONTH($D238,MatCF),$F238-SUM($H118:BA118),0)</f>
        <v>0</v>
      </c>
      <c r="BB238" s="206">
        <f>IF(BB$2=EOMONTH($D238,MatCF),$F238-SUM($H118:BB118),0)</f>
        <v>0</v>
      </c>
      <c r="BC238" s="206">
        <f>IF(BC$2=EOMONTH($D238,MatCF),$F238-SUM($H118:BC118),0)</f>
        <v>0</v>
      </c>
      <c r="BD238" s="206">
        <f>IF(BD$2=EOMONTH($D238,MatCF),$F238-SUM($H118:BD118),0)</f>
        <v>0</v>
      </c>
      <c r="BE238" s="206">
        <f>IF(BE$2=EOMONTH($D238,MatCF),$F238-SUM($H118:BE118),0)</f>
        <v>0</v>
      </c>
      <c r="BF238" s="206">
        <f>IF(BF$2=EOMONTH($D238,MatCF),$F238-SUM($H118:BF118),0)</f>
        <v>0</v>
      </c>
      <c r="BG238" s="206">
        <f>IF(BG$2=EOMONTH($D238,MatCF),$F238-SUM($H118:BG118),0)</f>
        <v>0</v>
      </c>
      <c r="BH238" s="206">
        <f>IF(BH$2=EOMONTH($D238,MatCF),$F238-SUM($H118:BH118),0)</f>
        <v>0</v>
      </c>
      <c r="BI238" s="206">
        <f>IF(BI$2=EOMONTH($D238,MatCF),$F238-SUM($H118:BI118),0)</f>
        <v>0</v>
      </c>
      <c r="BJ238" s="206">
        <f>IF(BJ$2=EOMONTH($D238,MatCF),$F238-SUM($H118:BJ118),0)</f>
        <v>0</v>
      </c>
      <c r="BK238" s="206">
        <f>IF(BK$2=EOMONTH($D238,MatCF),$F238-SUM($H118:BK118),0)</f>
        <v>0</v>
      </c>
      <c r="BL238" s="206">
        <f>IF(BL$2=EOMONTH($D238,MatCF),$F238-SUM($H118:BL118),0)</f>
        <v>0</v>
      </c>
      <c r="BM238" s="206">
        <f>IF(BM$2=EOMONTH($D238,MatCF),$F238-SUM($H118:BM118),0)</f>
        <v>0</v>
      </c>
      <c r="BN238" s="206">
        <f>IF(BN$2=EOMONTH($D238,MatCF),$F238-SUM($H118:BN118),0)</f>
        <v>0</v>
      </c>
      <c r="BO238" s="206">
        <f>IF(BO$2=EOMONTH($D238,MatCF),$F238-SUM($H118:BO118),0)</f>
        <v>0</v>
      </c>
      <c r="BP238" s="206">
        <f>IF(BP$2=EOMONTH($D238,MatCF),$F238-SUM($H118:BP118),0)</f>
        <v>0</v>
      </c>
      <c r="BQ238" s="206">
        <f>IF(BQ$2=EOMONTH($D238,MatCF),$F238-SUM($H118:BQ118),0)</f>
        <v>0</v>
      </c>
      <c r="BR238" s="206">
        <f>IF(BR$2=EOMONTH($D238,MatCF),$F238-SUM($H118:BR118),0)</f>
        <v>0</v>
      </c>
      <c r="BS238" s="206">
        <f>IF(BS$2=EOMONTH($D238,MatCF),$F238-SUM($H118:BS118),0)</f>
        <v>0</v>
      </c>
      <c r="BT238" s="206">
        <f>IF(BT$2=EOMONTH($D238,MatCF),$F238-SUM($H118:BT118),0)</f>
        <v>0</v>
      </c>
      <c r="BU238" s="206">
        <f>IF(BU$2=EOMONTH($D238,MatCF),$F238-SUM($H118:BU118),0)</f>
        <v>0</v>
      </c>
      <c r="BV238" s="206">
        <f>IF(BV$2=EOMONTH($D238,MatCF),$F238-SUM($H118:BV118),0)</f>
        <v>0</v>
      </c>
      <c r="BW238" s="206">
        <f>IF(BW$2=EOMONTH($D238,MatCF),$F238-SUM($H118:BW118),0)</f>
        <v>0</v>
      </c>
      <c r="BX238" s="206">
        <f>IF(BX$2=EOMONTH($D238,MatCF),$F238-SUM($H118:BX118),0)</f>
        <v>0</v>
      </c>
      <c r="BY238" s="206">
        <f>IF(BY$2=EOMONTH($D238,MatCF),$F238-SUM($H118:BY118),0)</f>
        <v>0</v>
      </c>
      <c r="BZ238" s="206">
        <f>IF(BZ$2=EOMONTH($D238,MatCF),$F238-SUM($H118:BZ118),0)</f>
        <v>0</v>
      </c>
      <c r="CA238" s="206">
        <f>IF(CA$2=EOMONTH($D238,MatCF),$F238-SUM($H118:CA118),0)</f>
        <v>0</v>
      </c>
      <c r="CB238" s="206">
        <f>IF(CB$2=EOMONTH($D238,MatCF),$F238-SUM($H118:CB118),0)</f>
        <v>0</v>
      </c>
      <c r="CC238" s="206">
        <f>IF(CC$2=EOMONTH($D238,MatCF),$F238-SUM($H118:CC118),0)</f>
        <v>0</v>
      </c>
      <c r="CD238" s="206">
        <f>IF(CD$2=EOMONTH($D238,MatCF),$F238-SUM($H118:CD118),0)</f>
        <v>0</v>
      </c>
      <c r="CE238" s="206">
        <f>IF(CE$2=EOMONTH($D238,MatCF),$F238-SUM($H118:CE118),0)</f>
        <v>0</v>
      </c>
      <c r="CF238" s="206">
        <f>IF(CF$2=EOMONTH($D238,MatCF),$F238-SUM($H118:CF118),0)</f>
        <v>0</v>
      </c>
      <c r="CG238" s="206">
        <f>IF(CG$2=EOMONTH($D238,MatCF),$F238-SUM($H118:CG118),0)</f>
        <v>0</v>
      </c>
      <c r="CH238" s="206">
        <f>IF(CH$2=EOMONTH($D238,MatCF),$F238-SUM($H118:CH118),0)</f>
        <v>0</v>
      </c>
      <c r="CI238" s="206">
        <f>IF(CI$2=EOMONTH($D238,MatCF),$F238-SUM($H118:CI118),0)</f>
        <v>0</v>
      </c>
      <c r="CJ238" s="206">
        <f>IF(CJ$2=EOMONTH($D238,MatCF),$F238-SUM($H118:CJ118),0)</f>
        <v>0</v>
      </c>
      <c r="CK238" s="206">
        <f>IF(CK$2=EOMONTH($D238,MatCF),$F238-SUM($H118:CK118),0)</f>
        <v>0</v>
      </c>
      <c r="CL238" s="206">
        <f>IF(CL$2=EOMONTH($D238,MatCF),$F238-SUM($H118:CL118),0)</f>
        <v>0</v>
      </c>
      <c r="CM238" s="206">
        <f>IF(CM$2=EOMONTH($D238,MatCF),$F238-SUM($H118:CM118),0)</f>
        <v>0</v>
      </c>
      <c r="CN238" s="206">
        <f>IF(CN$2=EOMONTH($D238,MatCF),$F238-SUM($H118:CN118),0)</f>
        <v>0</v>
      </c>
      <c r="CO238" s="206">
        <f ca="1">IF(CO$2=EOMONTH($D238,MatCF),$F238-SUM($H118:CO118),0)</f>
        <v>0</v>
      </c>
      <c r="CP238" s="206">
        <f>IF(CP$2=EOMONTH($D238,MatCF),$F238-SUM($H118:CP118),0)</f>
        <v>0</v>
      </c>
      <c r="CQ238" s="206">
        <f>IF(CQ$2=EOMONTH($D238,MatCF),$F238-SUM($H118:CQ118),0)</f>
        <v>0</v>
      </c>
      <c r="CR238" s="206">
        <f>IF(CR$2=EOMONTH($D238,MatCF),$F238-SUM($H118:CR118),0)</f>
        <v>0</v>
      </c>
      <c r="CS238" s="206">
        <f>IF(CS$2=EOMONTH($D238,MatCF),$F238-SUM($H118:CS118),0)</f>
        <v>0</v>
      </c>
      <c r="CT238" s="206">
        <f>IF(CT$2=EOMONTH($D238,MatCF),$F238-SUM($H118:CT118),0)</f>
        <v>0</v>
      </c>
      <c r="CU238" s="206">
        <f>IF(CU$2=EOMONTH($D238,MatCF),$F238-SUM($H118:CU118),0)</f>
        <v>0</v>
      </c>
      <c r="CV238" s="206">
        <f>IF(CV$2=EOMONTH($D238,MatCF),$F238-SUM($H118:CV118),0)</f>
        <v>0</v>
      </c>
      <c r="CW238" s="206">
        <f>IF(CW$2=EOMONTH($D238,MatCF),$F238-SUM($H118:CW118),0)</f>
        <v>0</v>
      </c>
      <c r="CX238" s="206">
        <f>IF(CX$2=EOMONTH($D238,MatCF),$F238-SUM($H118:CX118),0)</f>
        <v>0</v>
      </c>
      <c r="CY238" s="206">
        <f>IF(CY$2=EOMONTH($D238,MatCF),$F238-SUM($H118:CY118),0)</f>
        <v>0</v>
      </c>
      <c r="CZ238" s="206">
        <f>IF(CZ$2=EOMONTH($D238,MatCF),$F238-SUM($H118:CZ118),0)</f>
        <v>0</v>
      </c>
      <c r="DA238" s="206">
        <f>IF(DA$2=EOMONTH($D238,MatCF),$F238-SUM($H118:DA118),0)</f>
        <v>0</v>
      </c>
      <c r="DB238" s="206">
        <f>IF(DB$2=EOMONTH($D238,MatCF),$F238-SUM($H118:DB118),0)</f>
        <v>0</v>
      </c>
      <c r="DC238" s="206">
        <f>IF(DC$2=EOMONTH($D238,MatCF),$F238-SUM($H118:DC118),0)</f>
        <v>0</v>
      </c>
      <c r="DD238" s="206">
        <f>IF(DD$2=EOMONTH($D238,MatCF),$F238-SUM($H118:DD118),0)</f>
        <v>0</v>
      </c>
      <c r="DE238" s="206">
        <f>IF(DE$2=EOMONTH($D238,MatCF),$F238-SUM($H118:DE118),0)</f>
        <v>0</v>
      </c>
      <c r="DF238" s="206">
        <f>IF(DF$2=EOMONTH($D238,MatCF),$F238-SUM($H118:DF118),0)</f>
        <v>0</v>
      </c>
      <c r="DG238" s="206">
        <f>IF(DG$2=EOMONTH($D238,MatCF),$F238-SUM($H118:DG118),0)</f>
        <v>0</v>
      </c>
      <c r="DH238" s="206">
        <f>IF(DH$2=EOMONTH($D238,MatCF),$F238-SUM($H118:DH118),0)</f>
        <v>0</v>
      </c>
      <c r="DI238" s="206">
        <f>IF(DI$2=EOMONTH($D238,MatCF),$F238-SUM($H118:DI118),0)</f>
        <v>0</v>
      </c>
      <c r="DJ238" s="206">
        <f>IF(DJ$2=EOMONTH($D238,MatCF),$F238-SUM($H118:DJ118),0)</f>
        <v>0</v>
      </c>
      <c r="DK238" s="206">
        <f>IF(DK$2=EOMONTH($D238,MatCF),$F238-SUM($H118:DK118),0)</f>
        <v>0</v>
      </c>
      <c r="DL238" s="206">
        <f>IF(DL$2=EOMONTH($D238,MatCF),$F238-SUM($H118:DL118),0)</f>
        <v>0</v>
      </c>
      <c r="DM238" s="206">
        <f>IF(DM$2=EOMONTH($D238,MatCF),$F238-SUM($H118:DM118),0)</f>
        <v>0</v>
      </c>
      <c r="DN238" s="206">
        <f>IF(DN$2=EOMONTH($D238,MatCF),$F238-SUM($H118:DN118),0)</f>
        <v>0</v>
      </c>
      <c r="DO238" s="206">
        <f>IF(DO$2=EOMONTH($D238,MatCF),$F238-SUM($H118:DO118),0)</f>
        <v>0</v>
      </c>
      <c r="DP238" s="206">
        <f>IF(DP$2=EOMONTH($D238,MatCF),$F238-SUM($H118:DP118),0)</f>
        <v>0</v>
      </c>
      <c r="DQ238" s="206">
        <f>IF(DQ$2=EOMONTH($D238,MatCF),$F238-SUM($H118:DQ118),0)</f>
        <v>0</v>
      </c>
      <c r="DR238" s="206">
        <f>IF(DR$2=EOMONTH($D238,MatCF),$F238-SUM($H118:DR118),0)</f>
        <v>0</v>
      </c>
      <c r="DS238" s="206">
        <f>IF(DS$2=EOMONTH($D238,MatCF),$F238-SUM($H118:DS118),0)</f>
        <v>0</v>
      </c>
    </row>
    <row r="239" spans="1:123" ht="12.5" x14ac:dyDescent="0.25">
      <c r="A239" s="205">
        <f t="shared" si="687"/>
        <v>27</v>
      </c>
      <c r="B239" s="228"/>
      <c r="C239" s="206"/>
      <c r="D239" s="226">
        <v>46387</v>
      </c>
      <c r="E239" s="205"/>
      <c r="F239" s="206">
        <f ca="1"/>
        <v>0</v>
      </c>
      <c r="G239" s="206"/>
      <c r="H239" s="206">
        <f>IF(H$2=EOMONTH($D239,MatCF),$F239-SUM(H119:$H119),0)</f>
        <v>0</v>
      </c>
      <c r="I239" s="206">
        <f>IF(I$2=EOMONTH($D239,MatCF),$F239-SUM($H119:I119),0)</f>
        <v>0</v>
      </c>
      <c r="J239" s="206">
        <f>IF(J$2=EOMONTH($D239,MatCF),$F239-SUM($H119:J119),0)</f>
        <v>0</v>
      </c>
      <c r="K239" s="206">
        <f>IF(K$2=EOMONTH($D239,MatCF),$F239-SUM($H119:K119),0)</f>
        <v>0</v>
      </c>
      <c r="L239" s="206">
        <f>IF(L$2=EOMONTH($D239,MatCF),$F239-SUM($H119:L119),0)</f>
        <v>0</v>
      </c>
      <c r="M239" s="206">
        <f>IF(M$2=EOMONTH($D239,MatCF),$F239-SUM($H119:M119),0)</f>
        <v>0</v>
      </c>
      <c r="N239" s="206">
        <f>IF(N$2=EOMONTH($D239,MatCF),$F239-SUM($H119:N119),0)</f>
        <v>0</v>
      </c>
      <c r="O239" s="206">
        <f>IF(O$2=EOMONTH($D239,MatCF),$F239-SUM($H119:O119),0)</f>
        <v>0</v>
      </c>
      <c r="P239" s="206">
        <f>IF(P$2=EOMONTH($D239,MatCF),$F239-SUM($H119:P119),0)</f>
        <v>0</v>
      </c>
      <c r="Q239" s="206">
        <f>IF(Q$2=EOMONTH($D239,MatCF),$F239-SUM($H119:Q119),0)</f>
        <v>0</v>
      </c>
      <c r="R239" s="206">
        <f>IF(R$2=EOMONTH($D239,MatCF),$F239-SUM($H119:R119),0)</f>
        <v>0</v>
      </c>
      <c r="S239" s="206">
        <f>IF(S$2=EOMONTH($D239,MatCF),$F239-SUM($H119:S119),0)</f>
        <v>0</v>
      </c>
      <c r="T239" s="206">
        <f>IF(T$2=EOMONTH($D239,MatCF),$F239-SUM($H119:T119),0)</f>
        <v>0</v>
      </c>
      <c r="U239" s="206">
        <f>IF(U$2=EOMONTH($D239,MatCF),$F239-SUM($H119:U119),0)</f>
        <v>0</v>
      </c>
      <c r="V239" s="206">
        <f>IF(V$2=EOMONTH($D239,MatCF),$F239-SUM($H119:V119),0)</f>
        <v>0</v>
      </c>
      <c r="W239" s="206">
        <f>IF(W$2=EOMONTH($D239,MatCF),$F239-SUM($H119:W119),0)</f>
        <v>0</v>
      </c>
      <c r="X239" s="206">
        <f>IF(X$2=EOMONTH($D239,MatCF),$F239-SUM($H119:X119),0)</f>
        <v>0</v>
      </c>
      <c r="Y239" s="206">
        <f>IF(Y$2=EOMONTH($D239,MatCF),$F239-SUM($H119:Y119),0)</f>
        <v>0</v>
      </c>
      <c r="Z239" s="206">
        <f>IF(Z$2=EOMONTH($D239,MatCF),$F239-SUM($H119:Z119),0)</f>
        <v>0</v>
      </c>
      <c r="AA239" s="206">
        <f>IF(AA$2=EOMONTH($D239,MatCF),$F239-SUM($H119:AA119),0)</f>
        <v>0</v>
      </c>
      <c r="AB239" s="206">
        <f>IF(AB$2=EOMONTH($D239,MatCF),$F239-SUM($H119:AB119),0)</f>
        <v>0</v>
      </c>
      <c r="AC239" s="206">
        <f>IF(AC$2=EOMONTH($D239,MatCF),$F239-SUM($H119:AC119),0)</f>
        <v>0</v>
      </c>
      <c r="AD239" s="206">
        <f>IF(AD$2=EOMONTH($D239,MatCF),$F239-SUM($H119:AD119),0)</f>
        <v>0</v>
      </c>
      <c r="AE239" s="206">
        <f>IF(AE$2=EOMONTH($D239,MatCF),$F239-SUM($H119:AE119),0)</f>
        <v>0</v>
      </c>
      <c r="AF239" s="206">
        <f>IF(AF$2=EOMONTH($D239,MatCF),$F239-SUM($H119:AF119),0)</f>
        <v>0</v>
      </c>
      <c r="AG239" s="206">
        <f>IF(AG$2=EOMONTH($D239,MatCF),$F239-SUM($H119:AG119),0)</f>
        <v>0</v>
      </c>
      <c r="AH239" s="206">
        <f>IF(AH$2=EOMONTH($D239,MatCF),$F239-SUM($H119:AH119),0)</f>
        <v>0</v>
      </c>
      <c r="AI239" s="206">
        <f>IF(AI$2=EOMONTH($D239,MatCF),$F239-SUM($H119:AI119),0)</f>
        <v>0</v>
      </c>
      <c r="AJ239" s="206">
        <f>IF(AJ$2=EOMONTH($D239,MatCF),$F239-SUM($H119:AJ119),0)</f>
        <v>0</v>
      </c>
      <c r="AK239" s="206">
        <f>IF(AK$2=EOMONTH($D239,MatCF),$F239-SUM($H119:AK119),0)</f>
        <v>0</v>
      </c>
      <c r="AL239" s="206">
        <f>IF(AL$2=EOMONTH($D239,MatCF),$F239-SUM($H119:AL119),0)</f>
        <v>0</v>
      </c>
      <c r="AM239" s="206">
        <f>IF(AM$2=EOMONTH($D239,MatCF),$F239-SUM($H119:AM119),0)</f>
        <v>0</v>
      </c>
      <c r="AN239" s="206">
        <f>IF(AN$2=EOMONTH($D239,MatCF),$F239-SUM($H119:AN119),0)</f>
        <v>0</v>
      </c>
      <c r="AO239" s="206">
        <f>IF(AO$2=EOMONTH($D239,MatCF),$F239-SUM($H119:AO119),0)</f>
        <v>0</v>
      </c>
      <c r="AP239" s="206">
        <f>IF(AP$2=EOMONTH($D239,MatCF),$F239-SUM($H119:AP119),0)</f>
        <v>0</v>
      </c>
      <c r="AQ239" s="206">
        <f>IF(AQ$2=EOMONTH($D239,MatCF),$F239-SUM($H119:AQ119),0)</f>
        <v>0</v>
      </c>
      <c r="AR239" s="206">
        <f>IF(AR$2=EOMONTH($D239,MatCF),$F239-SUM($H119:AR119),0)</f>
        <v>0</v>
      </c>
      <c r="AS239" s="206">
        <f>IF(AS$2=EOMONTH($D239,MatCF),$F239-SUM($H119:AS119),0)</f>
        <v>0</v>
      </c>
      <c r="AT239" s="206">
        <f>IF(AT$2=EOMONTH($D239,MatCF),$F239-SUM($H119:AT119),0)</f>
        <v>0</v>
      </c>
      <c r="AU239" s="206">
        <f>IF(AU$2=EOMONTH($D239,MatCF),$F239-SUM($H119:AU119),0)</f>
        <v>0</v>
      </c>
      <c r="AV239" s="206">
        <f>IF(AV$2=EOMONTH($D239,MatCF),$F239-SUM($H119:AV119),0)</f>
        <v>0</v>
      </c>
      <c r="AW239" s="206">
        <f>IF(AW$2=EOMONTH($D239,MatCF),$F239-SUM($H119:AW119),0)</f>
        <v>0</v>
      </c>
      <c r="AX239" s="206">
        <f>IF(AX$2=EOMONTH($D239,MatCF),$F239-SUM($H119:AX119),0)</f>
        <v>0</v>
      </c>
      <c r="AY239" s="206">
        <f>IF(AY$2=EOMONTH($D239,MatCF),$F239-SUM($H119:AY119),0)</f>
        <v>0</v>
      </c>
      <c r="AZ239" s="206">
        <f>IF(AZ$2=EOMONTH($D239,MatCF),$F239-SUM($H119:AZ119),0)</f>
        <v>0</v>
      </c>
      <c r="BA239" s="206">
        <f>IF(BA$2=EOMONTH($D239,MatCF),$F239-SUM($H119:BA119),0)</f>
        <v>0</v>
      </c>
      <c r="BB239" s="206">
        <f>IF(BB$2=EOMONTH($D239,MatCF),$F239-SUM($H119:BB119),0)</f>
        <v>0</v>
      </c>
      <c r="BC239" s="206">
        <f>IF(BC$2=EOMONTH($D239,MatCF),$F239-SUM($H119:BC119),0)</f>
        <v>0</v>
      </c>
      <c r="BD239" s="206">
        <f>IF(BD$2=EOMONTH($D239,MatCF),$F239-SUM($H119:BD119),0)</f>
        <v>0</v>
      </c>
      <c r="BE239" s="206">
        <f>IF(BE$2=EOMONTH($D239,MatCF),$F239-SUM($H119:BE119),0)</f>
        <v>0</v>
      </c>
      <c r="BF239" s="206">
        <f>IF(BF$2=EOMONTH($D239,MatCF),$F239-SUM($H119:BF119),0)</f>
        <v>0</v>
      </c>
      <c r="BG239" s="206">
        <f>IF(BG$2=EOMONTH($D239,MatCF),$F239-SUM($H119:BG119),0)</f>
        <v>0</v>
      </c>
      <c r="BH239" s="206">
        <f>IF(BH$2=EOMONTH($D239,MatCF),$F239-SUM($H119:BH119),0)</f>
        <v>0</v>
      </c>
      <c r="BI239" s="206">
        <f>IF(BI$2=EOMONTH($D239,MatCF),$F239-SUM($H119:BI119),0)</f>
        <v>0</v>
      </c>
      <c r="BJ239" s="206">
        <f>IF(BJ$2=EOMONTH($D239,MatCF),$F239-SUM($H119:BJ119),0)</f>
        <v>0</v>
      </c>
      <c r="BK239" s="206">
        <f>IF(BK$2=EOMONTH($D239,MatCF),$F239-SUM($H119:BK119),0)</f>
        <v>0</v>
      </c>
      <c r="BL239" s="206">
        <f>IF(BL$2=EOMONTH($D239,MatCF),$F239-SUM($H119:BL119),0)</f>
        <v>0</v>
      </c>
      <c r="BM239" s="206">
        <f>IF(BM$2=EOMONTH($D239,MatCF),$F239-SUM($H119:BM119),0)</f>
        <v>0</v>
      </c>
      <c r="BN239" s="206">
        <f>IF(BN$2=EOMONTH($D239,MatCF),$F239-SUM($H119:BN119),0)</f>
        <v>0</v>
      </c>
      <c r="BO239" s="206">
        <f>IF(BO$2=EOMONTH($D239,MatCF),$F239-SUM($H119:BO119),0)</f>
        <v>0</v>
      </c>
      <c r="BP239" s="206">
        <f>IF(BP$2=EOMONTH($D239,MatCF),$F239-SUM($H119:BP119),0)</f>
        <v>0</v>
      </c>
      <c r="BQ239" s="206">
        <f>IF(BQ$2=EOMONTH($D239,MatCF),$F239-SUM($H119:BQ119),0)</f>
        <v>0</v>
      </c>
      <c r="BR239" s="206">
        <f>IF(BR$2=EOMONTH($D239,MatCF),$F239-SUM($H119:BR119),0)</f>
        <v>0</v>
      </c>
      <c r="BS239" s="206">
        <f>IF(BS$2=EOMONTH($D239,MatCF),$F239-SUM($H119:BS119),0)</f>
        <v>0</v>
      </c>
      <c r="BT239" s="206">
        <f>IF(BT$2=EOMONTH($D239,MatCF),$F239-SUM($H119:BT119),0)</f>
        <v>0</v>
      </c>
      <c r="BU239" s="206">
        <f>IF(BU$2=EOMONTH($D239,MatCF),$F239-SUM($H119:BU119),0)</f>
        <v>0</v>
      </c>
      <c r="BV239" s="206">
        <f>IF(BV$2=EOMONTH($D239,MatCF),$F239-SUM($H119:BV119),0)</f>
        <v>0</v>
      </c>
      <c r="BW239" s="206">
        <f>IF(BW$2=EOMONTH($D239,MatCF),$F239-SUM($H119:BW119),0)</f>
        <v>0</v>
      </c>
      <c r="BX239" s="206">
        <f>IF(BX$2=EOMONTH($D239,MatCF),$F239-SUM($H119:BX119),0)</f>
        <v>0</v>
      </c>
      <c r="BY239" s="206">
        <f>IF(BY$2=EOMONTH($D239,MatCF),$F239-SUM($H119:BY119),0)</f>
        <v>0</v>
      </c>
      <c r="BZ239" s="206">
        <f>IF(BZ$2=EOMONTH($D239,MatCF),$F239-SUM($H119:BZ119),0)</f>
        <v>0</v>
      </c>
      <c r="CA239" s="206">
        <f>IF(CA$2=EOMONTH($D239,MatCF),$F239-SUM($H119:CA119),0)</f>
        <v>0</v>
      </c>
      <c r="CB239" s="206">
        <f>IF(CB$2=EOMONTH($D239,MatCF),$F239-SUM($H119:CB119),0)</f>
        <v>0</v>
      </c>
      <c r="CC239" s="206">
        <f>IF(CC$2=EOMONTH($D239,MatCF),$F239-SUM($H119:CC119),0)</f>
        <v>0</v>
      </c>
      <c r="CD239" s="206">
        <f>IF(CD$2=EOMONTH($D239,MatCF),$F239-SUM($H119:CD119),0)</f>
        <v>0</v>
      </c>
      <c r="CE239" s="206">
        <f>IF(CE$2=EOMONTH($D239,MatCF),$F239-SUM($H119:CE119),0)</f>
        <v>0</v>
      </c>
      <c r="CF239" s="206">
        <f>IF(CF$2=EOMONTH($D239,MatCF),$F239-SUM($H119:CF119),0)</f>
        <v>0</v>
      </c>
      <c r="CG239" s="206">
        <f>IF(CG$2=EOMONTH($D239,MatCF),$F239-SUM($H119:CG119),0)</f>
        <v>0</v>
      </c>
      <c r="CH239" s="206">
        <f>IF(CH$2=EOMONTH($D239,MatCF),$F239-SUM($H119:CH119),0)</f>
        <v>0</v>
      </c>
      <c r="CI239" s="206">
        <f>IF(CI$2=EOMONTH($D239,MatCF),$F239-SUM($H119:CI119),0)</f>
        <v>0</v>
      </c>
      <c r="CJ239" s="206">
        <f>IF(CJ$2=EOMONTH($D239,MatCF),$F239-SUM($H119:CJ119),0)</f>
        <v>0</v>
      </c>
      <c r="CK239" s="206">
        <f>IF(CK$2=EOMONTH($D239,MatCF),$F239-SUM($H119:CK119),0)</f>
        <v>0</v>
      </c>
      <c r="CL239" s="206">
        <f>IF(CL$2=EOMONTH($D239,MatCF),$F239-SUM($H119:CL119),0)</f>
        <v>0</v>
      </c>
      <c r="CM239" s="206">
        <f>IF(CM$2=EOMONTH($D239,MatCF),$F239-SUM($H119:CM119),0)</f>
        <v>0</v>
      </c>
      <c r="CN239" s="206">
        <f>IF(CN$2=EOMONTH($D239,MatCF),$F239-SUM($H119:CN119),0)</f>
        <v>0</v>
      </c>
      <c r="CO239" s="206">
        <f>IF(CO$2=EOMONTH($D239,MatCF),$F239-SUM($H119:CO119),0)</f>
        <v>0</v>
      </c>
      <c r="CP239" s="206">
        <f ca="1">IF(CP$2=EOMONTH($D239,MatCF),$F239-SUM($H119:CP119),0)</f>
        <v>0</v>
      </c>
      <c r="CQ239" s="206">
        <f>IF(CQ$2=EOMONTH($D239,MatCF),$F239-SUM($H119:CQ119),0)</f>
        <v>0</v>
      </c>
      <c r="CR239" s="206">
        <f>IF(CR$2=EOMONTH($D239,MatCF),$F239-SUM($H119:CR119),0)</f>
        <v>0</v>
      </c>
      <c r="CS239" s="206">
        <f>IF(CS$2=EOMONTH($D239,MatCF),$F239-SUM($H119:CS119),0)</f>
        <v>0</v>
      </c>
      <c r="CT239" s="206">
        <f>IF(CT$2=EOMONTH($D239,MatCF),$F239-SUM($H119:CT119),0)</f>
        <v>0</v>
      </c>
      <c r="CU239" s="206">
        <f>IF(CU$2=EOMONTH($D239,MatCF),$F239-SUM($H119:CU119),0)</f>
        <v>0</v>
      </c>
      <c r="CV239" s="206">
        <f>IF(CV$2=EOMONTH($D239,MatCF),$F239-SUM($H119:CV119),0)</f>
        <v>0</v>
      </c>
      <c r="CW239" s="206">
        <f>IF(CW$2=EOMONTH($D239,MatCF),$F239-SUM($H119:CW119),0)</f>
        <v>0</v>
      </c>
      <c r="CX239" s="206">
        <f>IF(CX$2=EOMONTH($D239,MatCF),$F239-SUM($H119:CX119),0)</f>
        <v>0</v>
      </c>
      <c r="CY239" s="206">
        <f>IF(CY$2=EOMONTH($D239,MatCF),$F239-SUM($H119:CY119),0)</f>
        <v>0</v>
      </c>
      <c r="CZ239" s="206">
        <f>IF(CZ$2=EOMONTH($D239,MatCF),$F239-SUM($H119:CZ119),0)</f>
        <v>0</v>
      </c>
      <c r="DA239" s="206">
        <f>IF(DA$2=EOMONTH($D239,MatCF),$F239-SUM($H119:DA119),0)</f>
        <v>0</v>
      </c>
      <c r="DB239" s="206">
        <f>IF(DB$2=EOMONTH($D239,MatCF),$F239-SUM($H119:DB119),0)</f>
        <v>0</v>
      </c>
      <c r="DC239" s="206">
        <f>IF(DC$2=EOMONTH($D239,MatCF),$F239-SUM($H119:DC119),0)</f>
        <v>0</v>
      </c>
      <c r="DD239" s="206">
        <f>IF(DD$2=EOMONTH($D239,MatCF),$F239-SUM($H119:DD119),0)</f>
        <v>0</v>
      </c>
      <c r="DE239" s="206">
        <f>IF(DE$2=EOMONTH($D239,MatCF),$F239-SUM($H119:DE119),0)</f>
        <v>0</v>
      </c>
      <c r="DF239" s="206">
        <f>IF(DF$2=EOMONTH($D239,MatCF),$F239-SUM($H119:DF119),0)</f>
        <v>0</v>
      </c>
      <c r="DG239" s="206">
        <f>IF(DG$2=EOMONTH($D239,MatCF),$F239-SUM($H119:DG119),0)</f>
        <v>0</v>
      </c>
      <c r="DH239" s="206">
        <f>IF(DH$2=EOMONTH($D239,MatCF),$F239-SUM($H119:DH119),0)</f>
        <v>0</v>
      </c>
      <c r="DI239" s="206">
        <f>IF(DI$2=EOMONTH($D239,MatCF),$F239-SUM($H119:DI119),0)</f>
        <v>0</v>
      </c>
      <c r="DJ239" s="206">
        <f>IF(DJ$2=EOMONTH($D239,MatCF),$F239-SUM($H119:DJ119),0)</f>
        <v>0</v>
      </c>
      <c r="DK239" s="206">
        <f>IF(DK$2=EOMONTH($D239,MatCF),$F239-SUM($H119:DK119),0)</f>
        <v>0</v>
      </c>
      <c r="DL239" s="206">
        <f>IF(DL$2=EOMONTH($D239,MatCF),$F239-SUM($H119:DL119),0)</f>
        <v>0</v>
      </c>
      <c r="DM239" s="206">
        <f>IF(DM$2=EOMONTH($D239,MatCF),$F239-SUM($H119:DM119),0)</f>
        <v>0</v>
      </c>
      <c r="DN239" s="206">
        <f>IF(DN$2=EOMONTH($D239,MatCF),$F239-SUM($H119:DN119),0)</f>
        <v>0</v>
      </c>
      <c r="DO239" s="206">
        <f>IF(DO$2=EOMONTH($D239,MatCF),$F239-SUM($H119:DO119),0)</f>
        <v>0</v>
      </c>
      <c r="DP239" s="206">
        <f>IF(DP$2=EOMONTH($D239,MatCF),$F239-SUM($H119:DP119),0)</f>
        <v>0</v>
      </c>
      <c r="DQ239" s="206">
        <f>IF(DQ$2=EOMONTH($D239,MatCF),$F239-SUM($H119:DQ119),0)</f>
        <v>0</v>
      </c>
      <c r="DR239" s="206">
        <f>IF(DR$2=EOMONTH($D239,MatCF),$F239-SUM($H119:DR119),0)</f>
        <v>0</v>
      </c>
      <c r="DS239" s="206">
        <f>IF(DS$2=EOMONTH($D239,MatCF),$F239-SUM($H119:DS119),0)</f>
        <v>0</v>
      </c>
    </row>
    <row r="240" spans="1:123" ht="12.5" x14ac:dyDescent="0.25">
      <c r="A240" s="205">
        <f t="shared" si="687"/>
        <v>28</v>
      </c>
      <c r="B240" s="228"/>
      <c r="C240" s="206"/>
      <c r="D240" s="226">
        <v>46477</v>
      </c>
      <c r="E240" s="205"/>
      <c r="F240" s="206">
        <f ca="1"/>
        <v>0</v>
      </c>
      <c r="G240" s="206"/>
      <c r="H240" s="206">
        <f>IF(H$2=EOMONTH($D240,MatCF),$F240-SUM(H120:$H120),0)</f>
        <v>0</v>
      </c>
      <c r="I240" s="206">
        <f>IF(I$2=EOMONTH($D240,MatCF),$F240-SUM($H120:I120),0)</f>
        <v>0</v>
      </c>
      <c r="J240" s="206">
        <f>IF(J$2=EOMONTH($D240,MatCF),$F240-SUM($H120:J120),0)</f>
        <v>0</v>
      </c>
      <c r="K240" s="206">
        <f>IF(K$2=EOMONTH($D240,MatCF),$F240-SUM($H120:K120),0)</f>
        <v>0</v>
      </c>
      <c r="L240" s="206">
        <f>IF(L$2=EOMONTH($D240,MatCF),$F240-SUM($H120:L120),0)</f>
        <v>0</v>
      </c>
      <c r="M240" s="206">
        <f>IF(M$2=EOMONTH($D240,MatCF),$F240-SUM($H120:M120),0)</f>
        <v>0</v>
      </c>
      <c r="N240" s="206">
        <f>IF(N$2=EOMONTH($D240,MatCF),$F240-SUM($H120:N120),0)</f>
        <v>0</v>
      </c>
      <c r="O240" s="206">
        <f>IF(O$2=EOMONTH($D240,MatCF),$F240-SUM($H120:O120),0)</f>
        <v>0</v>
      </c>
      <c r="P240" s="206">
        <f>IF(P$2=EOMONTH($D240,MatCF),$F240-SUM($H120:P120),0)</f>
        <v>0</v>
      </c>
      <c r="Q240" s="206">
        <f>IF(Q$2=EOMONTH($D240,MatCF),$F240-SUM($H120:Q120),0)</f>
        <v>0</v>
      </c>
      <c r="R240" s="206">
        <f>IF(R$2=EOMONTH($D240,MatCF),$F240-SUM($H120:R120),0)</f>
        <v>0</v>
      </c>
      <c r="S240" s="206">
        <f>IF(S$2=EOMONTH($D240,MatCF),$F240-SUM($H120:S120),0)</f>
        <v>0</v>
      </c>
      <c r="T240" s="206">
        <f>IF(T$2=EOMONTH($D240,MatCF),$F240-SUM($H120:T120),0)</f>
        <v>0</v>
      </c>
      <c r="U240" s="206">
        <f>IF(U$2=EOMONTH($D240,MatCF),$F240-SUM($H120:U120),0)</f>
        <v>0</v>
      </c>
      <c r="V240" s="206">
        <f>IF(V$2=EOMONTH($D240,MatCF),$F240-SUM($H120:V120),0)</f>
        <v>0</v>
      </c>
      <c r="W240" s="206">
        <f>IF(W$2=EOMONTH($D240,MatCF),$F240-SUM($H120:W120),0)</f>
        <v>0</v>
      </c>
      <c r="X240" s="206">
        <f>IF(X$2=EOMONTH($D240,MatCF),$F240-SUM($H120:X120),0)</f>
        <v>0</v>
      </c>
      <c r="Y240" s="206">
        <f>IF(Y$2=EOMONTH($D240,MatCF),$F240-SUM($H120:Y120),0)</f>
        <v>0</v>
      </c>
      <c r="Z240" s="206">
        <f>IF(Z$2=EOMONTH($D240,MatCF),$F240-SUM($H120:Z120),0)</f>
        <v>0</v>
      </c>
      <c r="AA240" s="206">
        <f>IF(AA$2=EOMONTH($D240,MatCF),$F240-SUM($H120:AA120),0)</f>
        <v>0</v>
      </c>
      <c r="AB240" s="206">
        <f>IF(AB$2=EOMONTH($D240,MatCF),$F240-SUM($H120:AB120),0)</f>
        <v>0</v>
      </c>
      <c r="AC240" s="206">
        <f>IF(AC$2=EOMONTH($D240,MatCF),$F240-SUM($H120:AC120),0)</f>
        <v>0</v>
      </c>
      <c r="AD240" s="206">
        <f>IF(AD$2=EOMONTH($D240,MatCF),$F240-SUM($H120:AD120),0)</f>
        <v>0</v>
      </c>
      <c r="AE240" s="206">
        <f>IF(AE$2=EOMONTH($D240,MatCF),$F240-SUM($H120:AE120),0)</f>
        <v>0</v>
      </c>
      <c r="AF240" s="206">
        <f>IF(AF$2=EOMONTH($D240,MatCF),$F240-SUM($H120:AF120),0)</f>
        <v>0</v>
      </c>
      <c r="AG240" s="206">
        <f>IF(AG$2=EOMONTH($D240,MatCF),$F240-SUM($H120:AG120),0)</f>
        <v>0</v>
      </c>
      <c r="AH240" s="206">
        <f>IF(AH$2=EOMONTH($D240,MatCF),$F240-SUM($H120:AH120),0)</f>
        <v>0</v>
      </c>
      <c r="AI240" s="206">
        <f>IF(AI$2=EOMONTH($D240,MatCF),$F240-SUM($H120:AI120),0)</f>
        <v>0</v>
      </c>
      <c r="AJ240" s="206">
        <f>IF(AJ$2=EOMONTH($D240,MatCF),$F240-SUM($H120:AJ120),0)</f>
        <v>0</v>
      </c>
      <c r="AK240" s="206">
        <f>IF(AK$2=EOMONTH($D240,MatCF),$F240-SUM($H120:AK120),0)</f>
        <v>0</v>
      </c>
      <c r="AL240" s="206">
        <f>IF(AL$2=EOMONTH($D240,MatCF),$F240-SUM($H120:AL120),0)</f>
        <v>0</v>
      </c>
      <c r="AM240" s="206">
        <f>IF(AM$2=EOMONTH($D240,MatCF),$F240-SUM($H120:AM120),0)</f>
        <v>0</v>
      </c>
      <c r="AN240" s="206">
        <f>IF(AN$2=EOMONTH($D240,MatCF),$F240-SUM($H120:AN120),0)</f>
        <v>0</v>
      </c>
      <c r="AO240" s="206">
        <f>IF(AO$2=EOMONTH($D240,MatCF),$F240-SUM($H120:AO120),0)</f>
        <v>0</v>
      </c>
      <c r="AP240" s="206">
        <f>IF(AP$2=EOMONTH($D240,MatCF),$F240-SUM($H120:AP120),0)</f>
        <v>0</v>
      </c>
      <c r="AQ240" s="206">
        <f>IF(AQ$2=EOMONTH($D240,MatCF),$F240-SUM($H120:AQ120),0)</f>
        <v>0</v>
      </c>
      <c r="AR240" s="206">
        <f>IF(AR$2=EOMONTH($D240,MatCF),$F240-SUM($H120:AR120),0)</f>
        <v>0</v>
      </c>
      <c r="AS240" s="206">
        <f>IF(AS$2=EOMONTH($D240,MatCF),$F240-SUM($H120:AS120),0)</f>
        <v>0</v>
      </c>
      <c r="AT240" s="206">
        <f>IF(AT$2=EOMONTH($D240,MatCF),$F240-SUM($H120:AT120),0)</f>
        <v>0</v>
      </c>
      <c r="AU240" s="206">
        <f>IF(AU$2=EOMONTH($D240,MatCF),$F240-SUM($H120:AU120),0)</f>
        <v>0</v>
      </c>
      <c r="AV240" s="206">
        <f>IF(AV$2=EOMONTH($D240,MatCF),$F240-SUM($H120:AV120),0)</f>
        <v>0</v>
      </c>
      <c r="AW240" s="206">
        <f>IF(AW$2=EOMONTH($D240,MatCF),$F240-SUM($H120:AW120),0)</f>
        <v>0</v>
      </c>
      <c r="AX240" s="206">
        <f>IF(AX$2=EOMONTH($D240,MatCF),$F240-SUM($H120:AX120),0)</f>
        <v>0</v>
      </c>
      <c r="AY240" s="206">
        <f>IF(AY$2=EOMONTH($D240,MatCF),$F240-SUM($H120:AY120),0)</f>
        <v>0</v>
      </c>
      <c r="AZ240" s="206">
        <f>IF(AZ$2=EOMONTH($D240,MatCF),$F240-SUM($H120:AZ120),0)</f>
        <v>0</v>
      </c>
      <c r="BA240" s="206">
        <f>IF(BA$2=EOMONTH($D240,MatCF),$F240-SUM($H120:BA120),0)</f>
        <v>0</v>
      </c>
      <c r="BB240" s="206">
        <f>IF(BB$2=EOMONTH($D240,MatCF),$F240-SUM($H120:BB120),0)</f>
        <v>0</v>
      </c>
      <c r="BC240" s="206">
        <f>IF(BC$2=EOMONTH($D240,MatCF),$F240-SUM($H120:BC120),0)</f>
        <v>0</v>
      </c>
      <c r="BD240" s="206">
        <f>IF(BD$2=EOMONTH($D240,MatCF),$F240-SUM($H120:BD120),0)</f>
        <v>0</v>
      </c>
      <c r="BE240" s="206">
        <f>IF(BE$2=EOMONTH($D240,MatCF),$F240-SUM($H120:BE120),0)</f>
        <v>0</v>
      </c>
      <c r="BF240" s="206">
        <f>IF(BF$2=EOMONTH($D240,MatCF),$F240-SUM($H120:BF120),0)</f>
        <v>0</v>
      </c>
      <c r="BG240" s="206">
        <f>IF(BG$2=EOMONTH($D240,MatCF),$F240-SUM($H120:BG120),0)</f>
        <v>0</v>
      </c>
      <c r="BH240" s="206">
        <f>IF(BH$2=EOMONTH($D240,MatCF),$F240-SUM($H120:BH120),0)</f>
        <v>0</v>
      </c>
      <c r="BI240" s="206">
        <f>IF(BI$2=EOMONTH($D240,MatCF),$F240-SUM($H120:BI120),0)</f>
        <v>0</v>
      </c>
      <c r="BJ240" s="206">
        <f>IF(BJ$2=EOMONTH($D240,MatCF),$F240-SUM($H120:BJ120),0)</f>
        <v>0</v>
      </c>
      <c r="BK240" s="206">
        <f>IF(BK$2=EOMONTH($D240,MatCF),$F240-SUM($H120:BK120),0)</f>
        <v>0</v>
      </c>
      <c r="BL240" s="206">
        <f>IF(BL$2=EOMONTH($D240,MatCF),$F240-SUM($H120:BL120),0)</f>
        <v>0</v>
      </c>
      <c r="BM240" s="206">
        <f>IF(BM$2=EOMONTH($D240,MatCF),$F240-SUM($H120:BM120),0)</f>
        <v>0</v>
      </c>
      <c r="BN240" s="206">
        <f>IF(BN$2=EOMONTH($D240,MatCF),$F240-SUM($H120:BN120),0)</f>
        <v>0</v>
      </c>
      <c r="BO240" s="206">
        <f>IF(BO$2=EOMONTH($D240,MatCF),$F240-SUM($H120:BO120),0)</f>
        <v>0</v>
      </c>
      <c r="BP240" s="206">
        <f>IF(BP$2=EOMONTH($D240,MatCF),$F240-SUM($H120:BP120),0)</f>
        <v>0</v>
      </c>
      <c r="BQ240" s="206">
        <f>IF(BQ$2=EOMONTH($D240,MatCF),$F240-SUM($H120:BQ120),0)</f>
        <v>0</v>
      </c>
      <c r="BR240" s="206">
        <f>IF(BR$2=EOMONTH($D240,MatCF),$F240-SUM($H120:BR120),0)</f>
        <v>0</v>
      </c>
      <c r="BS240" s="206">
        <f>IF(BS$2=EOMONTH($D240,MatCF),$F240-SUM($H120:BS120),0)</f>
        <v>0</v>
      </c>
      <c r="BT240" s="206">
        <f>IF(BT$2=EOMONTH($D240,MatCF),$F240-SUM($H120:BT120),0)</f>
        <v>0</v>
      </c>
      <c r="BU240" s="206">
        <f>IF(BU$2=EOMONTH($D240,MatCF),$F240-SUM($H120:BU120),0)</f>
        <v>0</v>
      </c>
      <c r="BV240" s="206">
        <f>IF(BV$2=EOMONTH($D240,MatCF),$F240-SUM($H120:BV120),0)</f>
        <v>0</v>
      </c>
      <c r="BW240" s="206">
        <f>IF(BW$2=EOMONTH($D240,MatCF),$F240-SUM($H120:BW120),0)</f>
        <v>0</v>
      </c>
      <c r="BX240" s="206">
        <f>IF(BX$2=EOMONTH($D240,MatCF),$F240-SUM($H120:BX120),0)</f>
        <v>0</v>
      </c>
      <c r="BY240" s="206">
        <f>IF(BY$2=EOMONTH($D240,MatCF),$F240-SUM($H120:BY120),0)</f>
        <v>0</v>
      </c>
      <c r="BZ240" s="206">
        <f>IF(BZ$2=EOMONTH($D240,MatCF),$F240-SUM($H120:BZ120),0)</f>
        <v>0</v>
      </c>
      <c r="CA240" s="206">
        <f>IF(CA$2=EOMONTH($D240,MatCF),$F240-SUM($H120:CA120),0)</f>
        <v>0</v>
      </c>
      <c r="CB240" s="206">
        <f>IF(CB$2=EOMONTH($D240,MatCF),$F240-SUM($H120:CB120),0)</f>
        <v>0</v>
      </c>
      <c r="CC240" s="206">
        <f>IF(CC$2=EOMONTH($D240,MatCF),$F240-SUM($H120:CC120),0)</f>
        <v>0</v>
      </c>
      <c r="CD240" s="206">
        <f>IF(CD$2=EOMONTH($D240,MatCF),$F240-SUM($H120:CD120),0)</f>
        <v>0</v>
      </c>
      <c r="CE240" s="206">
        <f>IF(CE$2=EOMONTH($D240,MatCF),$F240-SUM($H120:CE120),0)</f>
        <v>0</v>
      </c>
      <c r="CF240" s="206">
        <f>IF(CF$2=EOMONTH($D240,MatCF),$F240-SUM($H120:CF120),0)</f>
        <v>0</v>
      </c>
      <c r="CG240" s="206">
        <f>IF(CG$2=EOMONTH($D240,MatCF),$F240-SUM($H120:CG120),0)</f>
        <v>0</v>
      </c>
      <c r="CH240" s="206">
        <f>IF(CH$2=EOMONTH($D240,MatCF),$F240-SUM($H120:CH120),0)</f>
        <v>0</v>
      </c>
      <c r="CI240" s="206">
        <f>IF(CI$2=EOMONTH($D240,MatCF),$F240-SUM($H120:CI120),0)</f>
        <v>0</v>
      </c>
      <c r="CJ240" s="206">
        <f>IF(CJ$2=EOMONTH($D240,MatCF),$F240-SUM($H120:CJ120),0)</f>
        <v>0</v>
      </c>
      <c r="CK240" s="206">
        <f>IF(CK$2=EOMONTH($D240,MatCF),$F240-SUM($H120:CK120),0)</f>
        <v>0</v>
      </c>
      <c r="CL240" s="206">
        <f>IF(CL$2=EOMONTH($D240,MatCF),$F240-SUM($H120:CL120),0)</f>
        <v>0</v>
      </c>
      <c r="CM240" s="206">
        <f>IF(CM$2=EOMONTH($D240,MatCF),$F240-SUM($H120:CM120),0)</f>
        <v>0</v>
      </c>
      <c r="CN240" s="206">
        <f>IF(CN$2=EOMONTH($D240,MatCF),$F240-SUM($H120:CN120),0)</f>
        <v>0</v>
      </c>
      <c r="CO240" s="206">
        <f>IF(CO$2=EOMONTH($D240,MatCF),$F240-SUM($H120:CO120),0)</f>
        <v>0</v>
      </c>
      <c r="CP240" s="206">
        <f>IF(CP$2=EOMONTH($D240,MatCF),$F240-SUM($H120:CP120),0)</f>
        <v>0</v>
      </c>
      <c r="CQ240" s="206">
        <f ca="1">IF(CQ$2=EOMONTH($D240,MatCF),$F240-SUM($H120:CQ120),0)</f>
        <v>0</v>
      </c>
      <c r="CR240" s="206">
        <f>IF(CR$2=EOMONTH($D240,MatCF),$F240-SUM($H120:CR120),0)</f>
        <v>0</v>
      </c>
      <c r="CS240" s="206">
        <f>IF(CS$2=EOMONTH($D240,MatCF),$F240-SUM($H120:CS120),0)</f>
        <v>0</v>
      </c>
      <c r="CT240" s="206">
        <f>IF(CT$2=EOMONTH($D240,MatCF),$F240-SUM($H120:CT120),0)</f>
        <v>0</v>
      </c>
      <c r="CU240" s="206">
        <f>IF(CU$2=EOMONTH($D240,MatCF),$F240-SUM($H120:CU120),0)</f>
        <v>0</v>
      </c>
      <c r="CV240" s="206">
        <f>IF(CV$2=EOMONTH($D240,MatCF),$F240-SUM($H120:CV120),0)</f>
        <v>0</v>
      </c>
      <c r="CW240" s="206">
        <f>IF(CW$2=EOMONTH($D240,MatCF),$F240-SUM($H120:CW120),0)</f>
        <v>0</v>
      </c>
      <c r="CX240" s="206">
        <f>IF(CX$2=EOMONTH($D240,MatCF),$F240-SUM($H120:CX120),0)</f>
        <v>0</v>
      </c>
      <c r="CY240" s="206">
        <f>IF(CY$2=EOMONTH($D240,MatCF),$F240-SUM($H120:CY120),0)</f>
        <v>0</v>
      </c>
      <c r="CZ240" s="206">
        <f>IF(CZ$2=EOMONTH($D240,MatCF),$F240-SUM($H120:CZ120),0)</f>
        <v>0</v>
      </c>
      <c r="DA240" s="206">
        <f>IF(DA$2=EOMONTH($D240,MatCF),$F240-SUM($H120:DA120),0)</f>
        <v>0</v>
      </c>
      <c r="DB240" s="206">
        <f>IF(DB$2=EOMONTH($D240,MatCF),$F240-SUM($H120:DB120),0)</f>
        <v>0</v>
      </c>
      <c r="DC240" s="206">
        <f>IF(DC$2=EOMONTH($D240,MatCF),$F240-SUM($H120:DC120),0)</f>
        <v>0</v>
      </c>
      <c r="DD240" s="206">
        <f>IF(DD$2=EOMONTH($D240,MatCF),$F240-SUM($H120:DD120),0)</f>
        <v>0</v>
      </c>
      <c r="DE240" s="206">
        <f>IF(DE$2=EOMONTH($D240,MatCF),$F240-SUM($H120:DE120),0)</f>
        <v>0</v>
      </c>
      <c r="DF240" s="206">
        <f>IF(DF$2=EOMONTH($D240,MatCF),$F240-SUM($H120:DF120),0)</f>
        <v>0</v>
      </c>
      <c r="DG240" s="206">
        <f>IF(DG$2=EOMONTH($D240,MatCF),$F240-SUM($H120:DG120),0)</f>
        <v>0</v>
      </c>
      <c r="DH240" s="206">
        <f>IF(DH$2=EOMONTH($D240,MatCF),$F240-SUM($H120:DH120),0)</f>
        <v>0</v>
      </c>
      <c r="DI240" s="206">
        <f>IF(DI$2=EOMONTH($D240,MatCF),$F240-SUM($H120:DI120),0)</f>
        <v>0</v>
      </c>
      <c r="DJ240" s="206">
        <f>IF(DJ$2=EOMONTH($D240,MatCF),$F240-SUM($H120:DJ120),0)</f>
        <v>0</v>
      </c>
      <c r="DK240" s="206">
        <f>IF(DK$2=EOMONTH($D240,MatCF),$F240-SUM($H120:DK120),0)</f>
        <v>0</v>
      </c>
      <c r="DL240" s="206">
        <f>IF(DL$2=EOMONTH($D240,MatCF),$F240-SUM($H120:DL120),0)</f>
        <v>0</v>
      </c>
      <c r="DM240" s="206">
        <f>IF(DM$2=EOMONTH($D240,MatCF),$F240-SUM($H120:DM120),0)</f>
        <v>0</v>
      </c>
      <c r="DN240" s="206">
        <f>IF(DN$2=EOMONTH($D240,MatCF),$F240-SUM($H120:DN120),0)</f>
        <v>0</v>
      </c>
      <c r="DO240" s="206">
        <f>IF(DO$2=EOMONTH($D240,MatCF),$F240-SUM($H120:DO120),0)</f>
        <v>0</v>
      </c>
      <c r="DP240" s="206">
        <f>IF(DP$2=EOMONTH($D240,MatCF),$F240-SUM($H120:DP120),0)</f>
        <v>0</v>
      </c>
      <c r="DQ240" s="206">
        <f>IF(DQ$2=EOMONTH($D240,MatCF),$F240-SUM($H120:DQ120),0)</f>
        <v>0</v>
      </c>
      <c r="DR240" s="206">
        <f>IF(DR$2=EOMONTH($D240,MatCF),$F240-SUM($H120:DR120),0)</f>
        <v>0</v>
      </c>
      <c r="DS240" s="206">
        <f>IF(DS$2=EOMONTH($D240,MatCF),$F240-SUM($H120:DS120),0)</f>
        <v>0</v>
      </c>
    </row>
    <row r="241" spans="1:123" ht="12.5" x14ac:dyDescent="0.25">
      <c r="A241" s="205">
        <f t="shared" si="687"/>
        <v>29</v>
      </c>
      <c r="B241" s="228"/>
      <c r="C241" s="206"/>
      <c r="D241" s="226">
        <v>46568</v>
      </c>
      <c r="E241" s="205"/>
      <c r="F241" s="206">
        <f ca="1"/>
        <v>0</v>
      </c>
      <c r="G241" s="206"/>
      <c r="H241" s="206">
        <f>IF(H$2=EOMONTH($D241,MatCF),$F241-SUM(H121:$H121),0)</f>
        <v>0</v>
      </c>
      <c r="I241" s="206">
        <f>IF(I$2=EOMONTH($D241,MatCF),$F241-SUM($H121:I121),0)</f>
        <v>0</v>
      </c>
      <c r="J241" s="206">
        <f>IF(J$2=EOMONTH($D241,MatCF),$F241-SUM($H121:J121),0)</f>
        <v>0</v>
      </c>
      <c r="K241" s="206">
        <f>IF(K$2=EOMONTH($D241,MatCF),$F241-SUM($H121:K121),0)</f>
        <v>0</v>
      </c>
      <c r="L241" s="206">
        <f>IF(L$2=EOMONTH($D241,MatCF),$F241-SUM($H121:L121),0)</f>
        <v>0</v>
      </c>
      <c r="M241" s="206">
        <f>IF(M$2=EOMONTH($D241,MatCF),$F241-SUM($H121:M121),0)</f>
        <v>0</v>
      </c>
      <c r="N241" s="206">
        <f>IF(N$2=EOMONTH($D241,MatCF),$F241-SUM($H121:N121),0)</f>
        <v>0</v>
      </c>
      <c r="O241" s="206">
        <f>IF(O$2=EOMONTH($D241,MatCF),$F241-SUM($H121:O121),0)</f>
        <v>0</v>
      </c>
      <c r="P241" s="206">
        <f>IF(P$2=EOMONTH($D241,MatCF),$F241-SUM($H121:P121),0)</f>
        <v>0</v>
      </c>
      <c r="Q241" s="206">
        <f>IF(Q$2=EOMONTH($D241,MatCF),$F241-SUM($H121:Q121),0)</f>
        <v>0</v>
      </c>
      <c r="R241" s="206">
        <f>IF(R$2=EOMONTH($D241,MatCF),$F241-SUM($H121:R121),0)</f>
        <v>0</v>
      </c>
      <c r="S241" s="206">
        <f>IF(S$2=EOMONTH($D241,MatCF),$F241-SUM($H121:S121),0)</f>
        <v>0</v>
      </c>
      <c r="T241" s="206">
        <f>IF(T$2=EOMONTH($D241,MatCF),$F241-SUM($H121:T121),0)</f>
        <v>0</v>
      </c>
      <c r="U241" s="206">
        <f>IF(U$2=EOMONTH($D241,MatCF),$F241-SUM($H121:U121),0)</f>
        <v>0</v>
      </c>
      <c r="V241" s="206">
        <f>IF(V$2=EOMONTH($D241,MatCF),$F241-SUM($H121:V121),0)</f>
        <v>0</v>
      </c>
      <c r="W241" s="206">
        <f>IF(W$2=EOMONTH($D241,MatCF),$F241-SUM($H121:W121),0)</f>
        <v>0</v>
      </c>
      <c r="X241" s="206">
        <f>IF(X$2=EOMONTH($D241,MatCF),$F241-SUM($H121:X121),0)</f>
        <v>0</v>
      </c>
      <c r="Y241" s="206">
        <f>IF(Y$2=EOMONTH($D241,MatCF),$F241-SUM($H121:Y121),0)</f>
        <v>0</v>
      </c>
      <c r="Z241" s="206">
        <f>IF(Z$2=EOMONTH($D241,MatCF),$F241-SUM($H121:Z121),0)</f>
        <v>0</v>
      </c>
      <c r="AA241" s="206">
        <f>IF(AA$2=EOMONTH($D241,MatCF),$F241-SUM($H121:AA121),0)</f>
        <v>0</v>
      </c>
      <c r="AB241" s="206">
        <f>IF(AB$2=EOMONTH($D241,MatCF),$F241-SUM($H121:AB121),0)</f>
        <v>0</v>
      </c>
      <c r="AC241" s="206">
        <f>IF(AC$2=EOMONTH($D241,MatCF),$F241-SUM($H121:AC121),0)</f>
        <v>0</v>
      </c>
      <c r="AD241" s="206">
        <f>IF(AD$2=EOMONTH($D241,MatCF),$F241-SUM($H121:AD121),0)</f>
        <v>0</v>
      </c>
      <c r="AE241" s="206">
        <f>IF(AE$2=EOMONTH($D241,MatCF),$F241-SUM($H121:AE121),0)</f>
        <v>0</v>
      </c>
      <c r="AF241" s="206">
        <f>IF(AF$2=EOMONTH($D241,MatCF),$F241-SUM($H121:AF121),0)</f>
        <v>0</v>
      </c>
      <c r="AG241" s="206">
        <f>IF(AG$2=EOMONTH($D241,MatCF),$F241-SUM($H121:AG121),0)</f>
        <v>0</v>
      </c>
      <c r="AH241" s="206">
        <f>IF(AH$2=EOMONTH($D241,MatCF),$F241-SUM($H121:AH121),0)</f>
        <v>0</v>
      </c>
      <c r="AI241" s="206">
        <f>IF(AI$2=EOMONTH($D241,MatCF),$F241-SUM($H121:AI121),0)</f>
        <v>0</v>
      </c>
      <c r="AJ241" s="206">
        <f>IF(AJ$2=EOMONTH($D241,MatCF),$F241-SUM($H121:AJ121),0)</f>
        <v>0</v>
      </c>
      <c r="AK241" s="206">
        <f>IF(AK$2=EOMONTH($D241,MatCF),$F241-SUM($H121:AK121),0)</f>
        <v>0</v>
      </c>
      <c r="AL241" s="206">
        <f>IF(AL$2=EOMONTH($D241,MatCF),$F241-SUM($H121:AL121),0)</f>
        <v>0</v>
      </c>
      <c r="AM241" s="206">
        <f>IF(AM$2=EOMONTH($D241,MatCF),$F241-SUM($H121:AM121),0)</f>
        <v>0</v>
      </c>
      <c r="AN241" s="206">
        <f>IF(AN$2=EOMONTH($D241,MatCF),$F241-SUM($H121:AN121),0)</f>
        <v>0</v>
      </c>
      <c r="AO241" s="206">
        <f>IF(AO$2=EOMONTH($D241,MatCF),$F241-SUM($H121:AO121),0)</f>
        <v>0</v>
      </c>
      <c r="AP241" s="206">
        <f>IF(AP$2=EOMONTH($D241,MatCF),$F241-SUM($H121:AP121),0)</f>
        <v>0</v>
      </c>
      <c r="AQ241" s="206">
        <f>IF(AQ$2=EOMONTH($D241,MatCF),$F241-SUM($H121:AQ121),0)</f>
        <v>0</v>
      </c>
      <c r="AR241" s="206">
        <f>IF(AR$2=EOMONTH($D241,MatCF),$F241-SUM($H121:AR121),0)</f>
        <v>0</v>
      </c>
      <c r="AS241" s="206">
        <f>IF(AS$2=EOMONTH($D241,MatCF),$F241-SUM($H121:AS121),0)</f>
        <v>0</v>
      </c>
      <c r="AT241" s="206">
        <f>IF(AT$2=EOMONTH($D241,MatCF),$F241-SUM($H121:AT121),0)</f>
        <v>0</v>
      </c>
      <c r="AU241" s="206">
        <f>IF(AU$2=EOMONTH($D241,MatCF),$F241-SUM($H121:AU121),0)</f>
        <v>0</v>
      </c>
      <c r="AV241" s="206">
        <f>IF(AV$2=EOMONTH($D241,MatCF),$F241-SUM($H121:AV121),0)</f>
        <v>0</v>
      </c>
      <c r="AW241" s="206">
        <f>IF(AW$2=EOMONTH($D241,MatCF),$F241-SUM($H121:AW121),0)</f>
        <v>0</v>
      </c>
      <c r="AX241" s="206">
        <f>IF(AX$2=EOMONTH($D241,MatCF),$F241-SUM($H121:AX121),0)</f>
        <v>0</v>
      </c>
      <c r="AY241" s="206">
        <f>IF(AY$2=EOMONTH($D241,MatCF),$F241-SUM($H121:AY121),0)</f>
        <v>0</v>
      </c>
      <c r="AZ241" s="206">
        <f>IF(AZ$2=EOMONTH($D241,MatCF),$F241-SUM($H121:AZ121),0)</f>
        <v>0</v>
      </c>
      <c r="BA241" s="206">
        <f>IF(BA$2=EOMONTH($D241,MatCF),$F241-SUM($H121:BA121),0)</f>
        <v>0</v>
      </c>
      <c r="BB241" s="206">
        <f>IF(BB$2=EOMONTH($D241,MatCF),$F241-SUM($H121:BB121),0)</f>
        <v>0</v>
      </c>
      <c r="BC241" s="206">
        <f>IF(BC$2=EOMONTH($D241,MatCF),$F241-SUM($H121:BC121),0)</f>
        <v>0</v>
      </c>
      <c r="BD241" s="206">
        <f>IF(BD$2=EOMONTH($D241,MatCF),$F241-SUM($H121:BD121),0)</f>
        <v>0</v>
      </c>
      <c r="BE241" s="206">
        <f>IF(BE$2=EOMONTH($D241,MatCF),$F241-SUM($H121:BE121),0)</f>
        <v>0</v>
      </c>
      <c r="BF241" s="206">
        <f>IF(BF$2=EOMONTH($D241,MatCF),$F241-SUM($H121:BF121),0)</f>
        <v>0</v>
      </c>
      <c r="BG241" s="206">
        <f>IF(BG$2=EOMONTH($D241,MatCF),$F241-SUM($H121:BG121),0)</f>
        <v>0</v>
      </c>
      <c r="BH241" s="206">
        <f>IF(BH$2=EOMONTH($D241,MatCF),$F241-SUM($H121:BH121),0)</f>
        <v>0</v>
      </c>
      <c r="BI241" s="206">
        <f>IF(BI$2=EOMONTH($D241,MatCF),$F241-SUM($H121:BI121),0)</f>
        <v>0</v>
      </c>
      <c r="BJ241" s="206">
        <f>IF(BJ$2=EOMONTH($D241,MatCF),$F241-SUM($H121:BJ121),0)</f>
        <v>0</v>
      </c>
      <c r="BK241" s="206">
        <f>IF(BK$2=EOMONTH($D241,MatCF),$F241-SUM($H121:BK121),0)</f>
        <v>0</v>
      </c>
      <c r="BL241" s="206">
        <f>IF(BL$2=EOMONTH($D241,MatCF),$F241-SUM($H121:BL121),0)</f>
        <v>0</v>
      </c>
      <c r="BM241" s="206">
        <f>IF(BM$2=EOMONTH($D241,MatCF),$F241-SUM($H121:BM121),0)</f>
        <v>0</v>
      </c>
      <c r="BN241" s="206">
        <f>IF(BN$2=EOMONTH($D241,MatCF),$F241-SUM($H121:BN121),0)</f>
        <v>0</v>
      </c>
      <c r="BO241" s="206">
        <f>IF(BO$2=EOMONTH($D241,MatCF),$F241-SUM($H121:BO121),0)</f>
        <v>0</v>
      </c>
      <c r="BP241" s="206">
        <f>IF(BP$2=EOMONTH($D241,MatCF),$F241-SUM($H121:BP121),0)</f>
        <v>0</v>
      </c>
      <c r="BQ241" s="206">
        <f>IF(BQ$2=EOMONTH($D241,MatCF),$F241-SUM($H121:BQ121),0)</f>
        <v>0</v>
      </c>
      <c r="BR241" s="206">
        <f>IF(BR$2=EOMONTH($D241,MatCF),$F241-SUM($H121:BR121),0)</f>
        <v>0</v>
      </c>
      <c r="BS241" s="206">
        <f>IF(BS$2=EOMONTH($D241,MatCF),$F241-SUM($H121:BS121),0)</f>
        <v>0</v>
      </c>
      <c r="BT241" s="206">
        <f>IF(BT$2=EOMONTH($D241,MatCF),$F241-SUM($H121:BT121),0)</f>
        <v>0</v>
      </c>
      <c r="BU241" s="206">
        <f>IF(BU$2=EOMONTH($D241,MatCF),$F241-SUM($H121:BU121),0)</f>
        <v>0</v>
      </c>
      <c r="BV241" s="206">
        <f>IF(BV$2=EOMONTH($D241,MatCF),$F241-SUM($H121:BV121),0)</f>
        <v>0</v>
      </c>
      <c r="BW241" s="206">
        <f>IF(BW$2=EOMONTH($D241,MatCF),$F241-SUM($H121:BW121),0)</f>
        <v>0</v>
      </c>
      <c r="BX241" s="206">
        <f>IF(BX$2=EOMONTH($D241,MatCF),$F241-SUM($H121:BX121),0)</f>
        <v>0</v>
      </c>
      <c r="BY241" s="206">
        <f>IF(BY$2=EOMONTH($D241,MatCF),$F241-SUM($H121:BY121),0)</f>
        <v>0</v>
      </c>
      <c r="BZ241" s="206">
        <f>IF(BZ$2=EOMONTH($D241,MatCF),$F241-SUM($H121:BZ121),0)</f>
        <v>0</v>
      </c>
      <c r="CA241" s="206">
        <f>IF(CA$2=EOMONTH($D241,MatCF),$F241-SUM($H121:CA121),0)</f>
        <v>0</v>
      </c>
      <c r="CB241" s="206">
        <f>IF(CB$2=EOMONTH($D241,MatCF),$F241-SUM($H121:CB121),0)</f>
        <v>0</v>
      </c>
      <c r="CC241" s="206">
        <f>IF(CC$2=EOMONTH($D241,MatCF),$F241-SUM($H121:CC121),0)</f>
        <v>0</v>
      </c>
      <c r="CD241" s="206">
        <f>IF(CD$2=EOMONTH($D241,MatCF),$F241-SUM($H121:CD121),0)</f>
        <v>0</v>
      </c>
      <c r="CE241" s="206">
        <f>IF(CE$2=EOMONTH($D241,MatCF),$F241-SUM($H121:CE121),0)</f>
        <v>0</v>
      </c>
      <c r="CF241" s="206">
        <f>IF(CF$2=EOMONTH($D241,MatCF),$F241-SUM($H121:CF121),0)</f>
        <v>0</v>
      </c>
      <c r="CG241" s="206">
        <f>IF(CG$2=EOMONTH($D241,MatCF),$F241-SUM($H121:CG121),0)</f>
        <v>0</v>
      </c>
      <c r="CH241" s="206">
        <f>IF(CH$2=EOMONTH($D241,MatCF),$F241-SUM($H121:CH121),0)</f>
        <v>0</v>
      </c>
      <c r="CI241" s="206">
        <f>IF(CI$2=EOMONTH($D241,MatCF),$F241-SUM($H121:CI121),0)</f>
        <v>0</v>
      </c>
      <c r="CJ241" s="206">
        <f>IF(CJ$2=EOMONTH($D241,MatCF),$F241-SUM($H121:CJ121),0)</f>
        <v>0</v>
      </c>
      <c r="CK241" s="206">
        <f>IF(CK$2=EOMONTH($D241,MatCF),$F241-SUM($H121:CK121),0)</f>
        <v>0</v>
      </c>
      <c r="CL241" s="206">
        <f>IF(CL$2=EOMONTH($D241,MatCF),$F241-SUM($H121:CL121),0)</f>
        <v>0</v>
      </c>
      <c r="CM241" s="206">
        <f>IF(CM$2=EOMONTH($D241,MatCF),$F241-SUM($H121:CM121),0)</f>
        <v>0</v>
      </c>
      <c r="CN241" s="206">
        <f>IF(CN$2=EOMONTH($D241,MatCF),$F241-SUM($H121:CN121),0)</f>
        <v>0</v>
      </c>
      <c r="CO241" s="206">
        <f>IF(CO$2=EOMONTH($D241,MatCF),$F241-SUM($H121:CO121),0)</f>
        <v>0</v>
      </c>
      <c r="CP241" s="206">
        <f>IF(CP$2=EOMONTH($D241,MatCF),$F241-SUM($H121:CP121),0)</f>
        <v>0</v>
      </c>
      <c r="CQ241" s="206">
        <f>IF(CQ$2=EOMONTH($D241,MatCF),$F241-SUM($H121:CQ121),0)</f>
        <v>0</v>
      </c>
      <c r="CR241" s="206">
        <f ca="1">IF(CR$2=EOMONTH($D241,MatCF),$F241-SUM($H121:CR121),0)</f>
        <v>0</v>
      </c>
      <c r="CS241" s="206">
        <f>IF(CS$2=EOMONTH($D241,MatCF),$F241-SUM($H121:CS121),0)</f>
        <v>0</v>
      </c>
      <c r="CT241" s="206">
        <f>IF(CT$2=EOMONTH($D241,MatCF),$F241-SUM($H121:CT121),0)</f>
        <v>0</v>
      </c>
      <c r="CU241" s="206">
        <f>IF(CU$2=EOMONTH($D241,MatCF),$F241-SUM($H121:CU121),0)</f>
        <v>0</v>
      </c>
      <c r="CV241" s="206">
        <f>IF(CV$2=EOMONTH($D241,MatCF),$F241-SUM($H121:CV121),0)</f>
        <v>0</v>
      </c>
      <c r="CW241" s="206">
        <f>IF(CW$2=EOMONTH($D241,MatCF),$F241-SUM($H121:CW121),0)</f>
        <v>0</v>
      </c>
      <c r="CX241" s="206">
        <f>IF(CX$2=EOMONTH($D241,MatCF),$F241-SUM($H121:CX121),0)</f>
        <v>0</v>
      </c>
      <c r="CY241" s="206">
        <f>IF(CY$2=EOMONTH($D241,MatCF),$F241-SUM($H121:CY121),0)</f>
        <v>0</v>
      </c>
      <c r="CZ241" s="206">
        <f>IF(CZ$2=EOMONTH($D241,MatCF),$F241-SUM($H121:CZ121),0)</f>
        <v>0</v>
      </c>
      <c r="DA241" s="206">
        <f>IF(DA$2=EOMONTH($D241,MatCF),$F241-SUM($H121:DA121),0)</f>
        <v>0</v>
      </c>
      <c r="DB241" s="206">
        <f>IF(DB$2=EOMONTH($D241,MatCF),$F241-SUM($H121:DB121),0)</f>
        <v>0</v>
      </c>
      <c r="DC241" s="206">
        <f>IF(DC$2=EOMONTH($D241,MatCF),$F241-SUM($H121:DC121),0)</f>
        <v>0</v>
      </c>
      <c r="DD241" s="206">
        <f>IF(DD$2=EOMONTH($D241,MatCF),$F241-SUM($H121:DD121),0)</f>
        <v>0</v>
      </c>
      <c r="DE241" s="206">
        <f>IF(DE$2=EOMONTH($D241,MatCF),$F241-SUM($H121:DE121),0)</f>
        <v>0</v>
      </c>
      <c r="DF241" s="206">
        <f>IF(DF$2=EOMONTH($D241,MatCF),$F241-SUM($H121:DF121),0)</f>
        <v>0</v>
      </c>
      <c r="DG241" s="206">
        <f>IF(DG$2=EOMONTH($D241,MatCF),$F241-SUM($H121:DG121),0)</f>
        <v>0</v>
      </c>
      <c r="DH241" s="206">
        <f>IF(DH$2=EOMONTH($D241,MatCF),$F241-SUM($H121:DH121),0)</f>
        <v>0</v>
      </c>
      <c r="DI241" s="206">
        <f>IF(DI$2=EOMONTH($D241,MatCF),$F241-SUM($H121:DI121),0)</f>
        <v>0</v>
      </c>
      <c r="DJ241" s="206">
        <f>IF(DJ$2=EOMONTH($D241,MatCF),$F241-SUM($H121:DJ121),0)</f>
        <v>0</v>
      </c>
      <c r="DK241" s="206">
        <f>IF(DK$2=EOMONTH($D241,MatCF),$F241-SUM($H121:DK121),0)</f>
        <v>0</v>
      </c>
      <c r="DL241" s="206">
        <f>IF(DL$2=EOMONTH($D241,MatCF),$F241-SUM($H121:DL121),0)</f>
        <v>0</v>
      </c>
      <c r="DM241" s="206">
        <f>IF(DM$2=EOMONTH($D241,MatCF),$F241-SUM($H121:DM121),0)</f>
        <v>0</v>
      </c>
      <c r="DN241" s="206">
        <f>IF(DN$2=EOMONTH($D241,MatCF),$F241-SUM($H121:DN121),0)</f>
        <v>0</v>
      </c>
      <c r="DO241" s="206">
        <f>IF(DO$2=EOMONTH($D241,MatCF),$F241-SUM($H121:DO121),0)</f>
        <v>0</v>
      </c>
      <c r="DP241" s="206">
        <f>IF(DP$2=EOMONTH($D241,MatCF),$F241-SUM($H121:DP121),0)</f>
        <v>0</v>
      </c>
      <c r="DQ241" s="206">
        <f>IF(DQ$2=EOMONTH($D241,MatCF),$F241-SUM($H121:DQ121),0)</f>
        <v>0</v>
      </c>
      <c r="DR241" s="206">
        <f>IF(DR$2=EOMONTH($D241,MatCF),$F241-SUM($H121:DR121),0)</f>
        <v>0</v>
      </c>
      <c r="DS241" s="206">
        <f>IF(DS$2=EOMONTH($D241,MatCF),$F241-SUM($H121:DS121),0)</f>
        <v>0</v>
      </c>
    </row>
    <row r="242" spans="1:123" ht="12.5" x14ac:dyDescent="0.25">
      <c r="A242" s="205">
        <f t="shared" si="687"/>
        <v>30</v>
      </c>
      <c r="B242" s="228"/>
      <c r="C242" s="206"/>
      <c r="D242" s="226">
        <v>46660</v>
      </c>
      <c r="E242" s="205"/>
      <c r="F242" s="206">
        <f ca="1"/>
        <v>0</v>
      </c>
      <c r="G242" s="206"/>
      <c r="H242" s="206">
        <f>IF(H$2=EOMONTH($D242,MatCF),$F242-SUM(H122:$H122),0)</f>
        <v>0</v>
      </c>
      <c r="I242" s="206">
        <f>IF(I$2=EOMONTH($D242,MatCF),$F242-SUM($H122:I122),0)</f>
        <v>0</v>
      </c>
      <c r="J242" s="206">
        <f>IF(J$2=EOMONTH($D242,MatCF),$F242-SUM($H122:J122),0)</f>
        <v>0</v>
      </c>
      <c r="K242" s="206">
        <f>IF(K$2=EOMONTH($D242,MatCF),$F242-SUM($H122:K122),0)</f>
        <v>0</v>
      </c>
      <c r="L242" s="206">
        <f>IF(L$2=EOMONTH($D242,MatCF),$F242-SUM($H122:L122),0)</f>
        <v>0</v>
      </c>
      <c r="M242" s="206">
        <f>IF(M$2=EOMONTH($D242,MatCF),$F242-SUM($H122:M122),0)</f>
        <v>0</v>
      </c>
      <c r="N242" s="206">
        <f>IF(N$2=EOMONTH($D242,MatCF),$F242-SUM($H122:N122),0)</f>
        <v>0</v>
      </c>
      <c r="O242" s="206">
        <f>IF(O$2=EOMONTH($D242,MatCF),$F242-SUM($H122:O122),0)</f>
        <v>0</v>
      </c>
      <c r="P242" s="206">
        <f>IF(P$2=EOMONTH($D242,MatCF),$F242-SUM($H122:P122),0)</f>
        <v>0</v>
      </c>
      <c r="Q242" s="206">
        <f>IF(Q$2=EOMONTH($D242,MatCF),$F242-SUM($H122:Q122),0)</f>
        <v>0</v>
      </c>
      <c r="R242" s="206">
        <f>IF(R$2=EOMONTH($D242,MatCF),$F242-SUM($H122:R122),0)</f>
        <v>0</v>
      </c>
      <c r="S242" s="206">
        <f>IF(S$2=EOMONTH($D242,MatCF),$F242-SUM($H122:S122),0)</f>
        <v>0</v>
      </c>
      <c r="T242" s="206">
        <f>IF(T$2=EOMONTH($D242,MatCF),$F242-SUM($H122:T122),0)</f>
        <v>0</v>
      </c>
      <c r="U242" s="206">
        <f>IF(U$2=EOMONTH($D242,MatCF),$F242-SUM($H122:U122),0)</f>
        <v>0</v>
      </c>
      <c r="V242" s="206">
        <f>IF(V$2=EOMONTH($D242,MatCF),$F242-SUM($H122:V122),0)</f>
        <v>0</v>
      </c>
      <c r="W242" s="206">
        <f>IF(W$2=EOMONTH($D242,MatCF),$F242-SUM($H122:W122),0)</f>
        <v>0</v>
      </c>
      <c r="X242" s="206">
        <f>IF(X$2=EOMONTH($D242,MatCF),$F242-SUM($H122:X122),0)</f>
        <v>0</v>
      </c>
      <c r="Y242" s="206">
        <f>IF(Y$2=EOMONTH($D242,MatCF),$F242-SUM($H122:Y122),0)</f>
        <v>0</v>
      </c>
      <c r="Z242" s="206">
        <f>IF(Z$2=EOMONTH($D242,MatCF),$F242-SUM($H122:Z122),0)</f>
        <v>0</v>
      </c>
      <c r="AA242" s="206">
        <f>IF(AA$2=EOMONTH($D242,MatCF),$F242-SUM($H122:AA122),0)</f>
        <v>0</v>
      </c>
      <c r="AB242" s="206">
        <f>IF(AB$2=EOMONTH($D242,MatCF),$F242-SUM($H122:AB122),0)</f>
        <v>0</v>
      </c>
      <c r="AC242" s="206">
        <f>IF(AC$2=EOMONTH($D242,MatCF),$F242-SUM($H122:AC122),0)</f>
        <v>0</v>
      </c>
      <c r="AD242" s="206">
        <f>IF(AD$2=EOMONTH($D242,MatCF),$F242-SUM($H122:AD122),0)</f>
        <v>0</v>
      </c>
      <c r="AE242" s="206">
        <f>IF(AE$2=EOMONTH($D242,MatCF),$F242-SUM($H122:AE122),0)</f>
        <v>0</v>
      </c>
      <c r="AF242" s="206">
        <f>IF(AF$2=EOMONTH($D242,MatCF),$F242-SUM($H122:AF122),0)</f>
        <v>0</v>
      </c>
      <c r="AG242" s="206">
        <f>IF(AG$2=EOMONTH($D242,MatCF),$F242-SUM($H122:AG122),0)</f>
        <v>0</v>
      </c>
      <c r="AH242" s="206">
        <f>IF(AH$2=EOMONTH($D242,MatCF),$F242-SUM($H122:AH122),0)</f>
        <v>0</v>
      </c>
      <c r="AI242" s="206">
        <f>IF(AI$2=EOMONTH($D242,MatCF),$F242-SUM($H122:AI122),0)</f>
        <v>0</v>
      </c>
      <c r="AJ242" s="206">
        <f>IF(AJ$2=EOMONTH($D242,MatCF),$F242-SUM($H122:AJ122),0)</f>
        <v>0</v>
      </c>
      <c r="AK242" s="206">
        <f>IF(AK$2=EOMONTH($D242,MatCF),$F242-SUM($H122:AK122),0)</f>
        <v>0</v>
      </c>
      <c r="AL242" s="206">
        <f>IF(AL$2=EOMONTH($D242,MatCF),$F242-SUM($H122:AL122),0)</f>
        <v>0</v>
      </c>
      <c r="AM242" s="206">
        <f>IF(AM$2=EOMONTH($D242,MatCF),$F242-SUM($H122:AM122),0)</f>
        <v>0</v>
      </c>
      <c r="AN242" s="206">
        <f>IF(AN$2=EOMONTH($D242,MatCF),$F242-SUM($H122:AN122),0)</f>
        <v>0</v>
      </c>
      <c r="AO242" s="206">
        <f>IF(AO$2=EOMONTH($D242,MatCF),$F242-SUM($H122:AO122),0)</f>
        <v>0</v>
      </c>
      <c r="AP242" s="206">
        <f>IF(AP$2=EOMONTH($D242,MatCF),$F242-SUM($H122:AP122),0)</f>
        <v>0</v>
      </c>
      <c r="AQ242" s="206">
        <f>IF(AQ$2=EOMONTH($D242,MatCF),$F242-SUM($H122:AQ122),0)</f>
        <v>0</v>
      </c>
      <c r="AR242" s="206">
        <f>IF(AR$2=EOMONTH($D242,MatCF),$F242-SUM($H122:AR122),0)</f>
        <v>0</v>
      </c>
      <c r="AS242" s="206">
        <f>IF(AS$2=EOMONTH($D242,MatCF),$F242-SUM($H122:AS122),0)</f>
        <v>0</v>
      </c>
      <c r="AT242" s="206">
        <f>IF(AT$2=EOMONTH($D242,MatCF),$F242-SUM($H122:AT122),0)</f>
        <v>0</v>
      </c>
      <c r="AU242" s="206">
        <f>IF(AU$2=EOMONTH($D242,MatCF),$F242-SUM($H122:AU122),0)</f>
        <v>0</v>
      </c>
      <c r="AV242" s="206">
        <f>IF(AV$2=EOMONTH($D242,MatCF),$F242-SUM($H122:AV122),0)</f>
        <v>0</v>
      </c>
      <c r="AW242" s="206">
        <f>IF(AW$2=EOMONTH($D242,MatCF),$F242-SUM($H122:AW122),0)</f>
        <v>0</v>
      </c>
      <c r="AX242" s="206">
        <f>IF(AX$2=EOMONTH($D242,MatCF),$F242-SUM($H122:AX122),0)</f>
        <v>0</v>
      </c>
      <c r="AY242" s="206">
        <f>IF(AY$2=EOMONTH($D242,MatCF),$F242-SUM($H122:AY122),0)</f>
        <v>0</v>
      </c>
      <c r="AZ242" s="206">
        <f>IF(AZ$2=EOMONTH($D242,MatCF),$F242-SUM($H122:AZ122),0)</f>
        <v>0</v>
      </c>
      <c r="BA242" s="206">
        <f>IF(BA$2=EOMONTH($D242,MatCF),$F242-SUM($H122:BA122),0)</f>
        <v>0</v>
      </c>
      <c r="BB242" s="206">
        <f>IF(BB$2=EOMONTH($D242,MatCF),$F242-SUM($H122:BB122),0)</f>
        <v>0</v>
      </c>
      <c r="BC242" s="206">
        <f>IF(BC$2=EOMONTH($D242,MatCF),$F242-SUM($H122:BC122),0)</f>
        <v>0</v>
      </c>
      <c r="BD242" s="206">
        <f>IF(BD$2=EOMONTH($D242,MatCF),$F242-SUM($H122:BD122),0)</f>
        <v>0</v>
      </c>
      <c r="BE242" s="206">
        <f>IF(BE$2=EOMONTH($D242,MatCF),$F242-SUM($H122:BE122),0)</f>
        <v>0</v>
      </c>
      <c r="BF242" s="206">
        <f>IF(BF$2=EOMONTH($D242,MatCF),$F242-SUM($H122:BF122),0)</f>
        <v>0</v>
      </c>
      <c r="BG242" s="206">
        <f>IF(BG$2=EOMONTH($D242,MatCF),$F242-SUM($H122:BG122),0)</f>
        <v>0</v>
      </c>
      <c r="BH242" s="206">
        <f>IF(BH$2=EOMONTH($D242,MatCF),$F242-SUM($H122:BH122),0)</f>
        <v>0</v>
      </c>
      <c r="BI242" s="206">
        <f>IF(BI$2=EOMONTH($D242,MatCF),$F242-SUM($H122:BI122),0)</f>
        <v>0</v>
      </c>
      <c r="BJ242" s="206">
        <f>IF(BJ$2=EOMONTH($D242,MatCF),$F242-SUM($H122:BJ122),0)</f>
        <v>0</v>
      </c>
      <c r="BK242" s="206">
        <f>IF(BK$2=EOMONTH($D242,MatCF),$F242-SUM($H122:BK122),0)</f>
        <v>0</v>
      </c>
      <c r="BL242" s="206">
        <f>IF(BL$2=EOMONTH($D242,MatCF),$F242-SUM($H122:BL122),0)</f>
        <v>0</v>
      </c>
      <c r="BM242" s="206">
        <f>IF(BM$2=EOMONTH($D242,MatCF),$F242-SUM($H122:BM122),0)</f>
        <v>0</v>
      </c>
      <c r="BN242" s="206">
        <f>IF(BN$2=EOMONTH($D242,MatCF),$F242-SUM($H122:BN122),0)</f>
        <v>0</v>
      </c>
      <c r="BO242" s="206">
        <f>IF(BO$2=EOMONTH($D242,MatCF),$F242-SUM($H122:BO122),0)</f>
        <v>0</v>
      </c>
      <c r="BP242" s="206">
        <f>IF(BP$2=EOMONTH($D242,MatCF),$F242-SUM($H122:BP122),0)</f>
        <v>0</v>
      </c>
      <c r="BQ242" s="206">
        <f>IF(BQ$2=EOMONTH($D242,MatCF),$F242-SUM($H122:BQ122),0)</f>
        <v>0</v>
      </c>
      <c r="BR242" s="206">
        <f>IF(BR$2=EOMONTH($D242,MatCF),$F242-SUM($H122:BR122),0)</f>
        <v>0</v>
      </c>
      <c r="BS242" s="206">
        <f>IF(BS$2=EOMONTH($D242,MatCF),$F242-SUM($H122:BS122),0)</f>
        <v>0</v>
      </c>
      <c r="BT242" s="206">
        <f>IF(BT$2=EOMONTH($D242,MatCF),$F242-SUM($H122:BT122),0)</f>
        <v>0</v>
      </c>
      <c r="BU242" s="206">
        <f>IF(BU$2=EOMONTH($D242,MatCF),$F242-SUM($H122:BU122),0)</f>
        <v>0</v>
      </c>
      <c r="BV242" s="206">
        <f>IF(BV$2=EOMONTH($D242,MatCF),$F242-SUM($H122:BV122),0)</f>
        <v>0</v>
      </c>
      <c r="BW242" s="206">
        <f>IF(BW$2=EOMONTH($D242,MatCF),$F242-SUM($H122:BW122),0)</f>
        <v>0</v>
      </c>
      <c r="BX242" s="206">
        <f>IF(BX$2=EOMONTH($D242,MatCF),$F242-SUM($H122:BX122),0)</f>
        <v>0</v>
      </c>
      <c r="BY242" s="206">
        <f>IF(BY$2=EOMONTH($D242,MatCF),$F242-SUM($H122:BY122),0)</f>
        <v>0</v>
      </c>
      <c r="BZ242" s="206">
        <f>IF(BZ$2=EOMONTH($D242,MatCF),$F242-SUM($H122:BZ122),0)</f>
        <v>0</v>
      </c>
      <c r="CA242" s="206">
        <f>IF(CA$2=EOMONTH($D242,MatCF),$F242-SUM($H122:CA122),0)</f>
        <v>0</v>
      </c>
      <c r="CB242" s="206">
        <f>IF(CB$2=EOMONTH($D242,MatCF),$F242-SUM($H122:CB122),0)</f>
        <v>0</v>
      </c>
      <c r="CC242" s="206">
        <f>IF(CC$2=EOMONTH($D242,MatCF),$F242-SUM($H122:CC122),0)</f>
        <v>0</v>
      </c>
      <c r="CD242" s="206">
        <f>IF(CD$2=EOMONTH($D242,MatCF),$F242-SUM($H122:CD122),0)</f>
        <v>0</v>
      </c>
      <c r="CE242" s="206">
        <f>IF(CE$2=EOMONTH($D242,MatCF),$F242-SUM($H122:CE122),0)</f>
        <v>0</v>
      </c>
      <c r="CF242" s="206">
        <f>IF(CF$2=EOMONTH($D242,MatCF),$F242-SUM($H122:CF122),0)</f>
        <v>0</v>
      </c>
      <c r="CG242" s="206">
        <f>IF(CG$2=EOMONTH($D242,MatCF),$F242-SUM($H122:CG122),0)</f>
        <v>0</v>
      </c>
      <c r="CH242" s="206">
        <f>IF(CH$2=EOMONTH($D242,MatCF),$F242-SUM($H122:CH122),0)</f>
        <v>0</v>
      </c>
      <c r="CI242" s="206">
        <f>IF(CI$2=EOMONTH($D242,MatCF),$F242-SUM($H122:CI122),0)</f>
        <v>0</v>
      </c>
      <c r="CJ242" s="206">
        <f>IF(CJ$2=EOMONTH($D242,MatCF),$F242-SUM($H122:CJ122),0)</f>
        <v>0</v>
      </c>
      <c r="CK242" s="206">
        <f>IF(CK$2=EOMONTH($D242,MatCF),$F242-SUM($H122:CK122),0)</f>
        <v>0</v>
      </c>
      <c r="CL242" s="206">
        <f>IF(CL$2=EOMONTH($D242,MatCF),$F242-SUM($H122:CL122),0)</f>
        <v>0</v>
      </c>
      <c r="CM242" s="206">
        <f>IF(CM$2=EOMONTH($D242,MatCF),$F242-SUM($H122:CM122),0)</f>
        <v>0</v>
      </c>
      <c r="CN242" s="206">
        <f>IF(CN$2=EOMONTH($D242,MatCF),$F242-SUM($H122:CN122),0)</f>
        <v>0</v>
      </c>
      <c r="CO242" s="206">
        <f>IF(CO$2=EOMONTH($D242,MatCF),$F242-SUM($H122:CO122),0)</f>
        <v>0</v>
      </c>
      <c r="CP242" s="206">
        <f>IF(CP$2=EOMONTH($D242,MatCF),$F242-SUM($H122:CP122),0)</f>
        <v>0</v>
      </c>
      <c r="CQ242" s="206">
        <f>IF(CQ$2=EOMONTH($D242,MatCF),$F242-SUM($H122:CQ122),0)</f>
        <v>0</v>
      </c>
      <c r="CR242" s="206">
        <f>IF(CR$2=EOMONTH($D242,MatCF),$F242-SUM($H122:CR122),0)</f>
        <v>0</v>
      </c>
      <c r="CS242" s="206">
        <f ca="1">IF(CS$2=EOMONTH($D242,MatCF),$F242-SUM($H122:CS122),0)</f>
        <v>0</v>
      </c>
      <c r="CT242" s="206">
        <f>IF(CT$2=EOMONTH($D242,MatCF),$F242-SUM($H122:CT122),0)</f>
        <v>0</v>
      </c>
      <c r="CU242" s="206">
        <f>IF(CU$2=EOMONTH($D242,MatCF),$F242-SUM($H122:CU122),0)</f>
        <v>0</v>
      </c>
      <c r="CV242" s="206">
        <f>IF(CV$2=EOMONTH($D242,MatCF),$F242-SUM($H122:CV122),0)</f>
        <v>0</v>
      </c>
      <c r="CW242" s="206">
        <f>IF(CW$2=EOMONTH($D242,MatCF),$F242-SUM($H122:CW122),0)</f>
        <v>0</v>
      </c>
      <c r="CX242" s="206">
        <f>IF(CX$2=EOMONTH($D242,MatCF),$F242-SUM($H122:CX122),0)</f>
        <v>0</v>
      </c>
      <c r="CY242" s="206">
        <f>IF(CY$2=EOMONTH($D242,MatCF),$F242-SUM($H122:CY122),0)</f>
        <v>0</v>
      </c>
      <c r="CZ242" s="206">
        <f>IF(CZ$2=EOMONTH($D242,MatCF),$F242-SUM($H122:CZ122),0)</f>
        <v>0</v>
      </c>
      <c r="DA242" s="206">
        <f>IF(DA$2=EOMONTH($D242,MatCF),$F242-SUM($H122:DA122),0)</f>
        <v>0</v>
      </c>
      <c r="DB242" s="206">
        <f>IF(DB$2=EOMONTH($D242,MatCF),$F242-SUM($H122:DB122),0)</f>
        <v>0</v>
      </c>
      <c r="DC242" s="206">
        <f>IF(DC$2=EOMONTH($D242,MatCF),$F242-SUM($H122:DC122),0)</f>
        <v>0</v>
      </c>
      <c r="DD242" s="206">
        <f>IF(DD$2=EOMONTH($D242,MatCF),$F242-SUM($H122:DD122),0)</f>
        <v>0</v>
      </c>
      <c r="DE242" s="206">
        <f>IF(DE$2=EOMONTH($D242,MatCF),$F242-SUM($H122:DE122),0)</f>
        <v>0</v>
      </c>
      <c r="DF242" s="206">
        <f>IF(DF$2=EOMONTH($D242,MatCF),$F242-SUM($H122:DF122),0)</f>
        <v>0</v>
      </c>
      <c r="DG242" s="206">
        <f>IF(DG$2=EOMONTH($D242,MatCF),$F242-SUM($H122:DG122),0)</f>
        <v>0</v>
      </c>
      <c r="DH242" s="206">
        <f>IF(DH$2=EOMONTH($D242,MatCF),$F242-SUM($H122:DH122),0)</f>
        <v>0</v>
      </c>
      <c r="DI242" s="206">
        <f>IF(DI$2=EOMONTH($D242,MatCF),$F242-SUM($H122:DI122),0)</f>
        <v>0</v>
      </c>
      <c r="DJ242" s="206">
        <f>IF(DJ$2=EOMONTH($D242,MatCF),$F242-SUM($H122:DJ122),0)</f>
        <v>0</v>
      </c>
      <c r="DK242" s="206">
        <f>IF(DK$2=EOMONTH($D242,MatCF),$F242-SUM($H122:DK122),0)</f>
        <v>0</v>
      </c>
      <c r="DL242" s="206">
        <f>IF(DL$2=EOMONTH($D242,MatCF),$F242-SUM($H122:DL122),0)</f>
        <v>0</v>
      </c>
      <c r="DM242" s="206">
        <f>IF(DM$2=EOMONTH($D242,MatCF),$F242-SUM($H122:DM122),0)</f>
        <v>0</v>
      </c>
      <c r="DN242" s="206">
        <f>IF(DN$2=EOMONTH($D242,MatCF),$F242-SUM($H122:DN122),0)</f>
        <v>0</v>
      </c>
      <c r="DO242" s="206">
        <f>IF(DO$2=EOMONTH($D242,MatCF),$F242-SUM($H122:DO122),0)</f>
        <v>0</v>
      </c>
      <c r="DP242" s="206">
        <f>IF(DP$2=EOMONTH($D242,MatCF),$F242-SUM($H122:DP122),0)</f>
        <v>0</v>
      </c>
      <c r="DQ242" s="206">
        <f>IF(DQ$2=EOMONTH($D242,MatCF),$F242-SUM($H122:DQ122),0)</f>
        <v>0</v>
      </c>
      <c r="DR242" s="206">
        <f>IF(DR$2=EOMONTH($D242,MatCF),$F242-SUM($H122:DR122),0)</f>
        <v>0</v>
      </c>
      <c r="DS242" s="206">
        <f>IF(DS$2=EOMONTH($D242,MatCF),$F242-SUM($H122:DS122),0)</f>
        <v>0</v>
      </c>
    </row>
    <row r="243" spans="1:123" ht="12.5" x14ac:dyDescent="0.25">
      <c r="A243" s="205">
        <f t="shared" si="687"/>
        <v>31</v>
      </c>
      <c r="B243" s="228"/>
      <c r="C243" s="206"/>
      <c r="D243" s="226">
        <v>46752</v>
      </c>
      <c r="E243" s="205"/>
      <c r="F243" s="206">
        <f ca="1"/>
        <v>0</v>
      </c>
      <c r="G243" s="206"/>
      <c r="H243" s="206">
        <f>IF(H$2=EOMONTH($D243,MatCF),$F243-SUM(H123:$H123),0)</f>
        <v>0</v>
      </c>
      <c r="I243" s="206">
        <f>IF(I$2=EOMONTH($D243,MatCF),$F243-SUM($H123:I123),0)</f>
        <v>0</v>
      </c>
      <c r="J243" s="206">
        <f>IF(J$2=EOMONTH($D243,MatCF),$F243-SUM($H123:J123),0)</f>
        <v>0</v>
      </c>
      <c r="K243" s="206">
        <f>IF(K$2=EOMONTH($D243,MatCF),$F243-SUM($H123:K123),0)</f>
        <v>0</v>
      </c>
      <c r="L243" s="206">
        <f>IF(L$2=EOMONTH($D243,MatCF),$F243-SUM($H123:L123),0)</f>
        <v>0</v>
      </c>
      <c r="M243" s="206">
        <f>IF(M$2=EOMONTH($D243,MatCF),$F243-SUM($H123:M123),0)</f>
        <v>0</v>
      </c>
      <c r="N243" s="206">
        <f>IF(N$2=EOMONTH($D243,MatCF),$F243-SUM($H123:N123),0)</f>
        <v>0</v>
      </c>
      <c r="O243" s="206">
        <f>IF(O$2=EOMONTH($D243,MatCF),$F243-SUM($H123:O123),0)</f>
        <v>0</v>
      </c>
      <c r="P243" s="206">
        <f>IF(P$2=EOMONTH($D243,MatCF),$F243-SUM($H123:P123),0)</f>
        <v>0</v>
      </c>
      <c r="Q243" s="206">
        <f>IF(Q$2=EOMONTH($D243,MatCF),$F243-SUM($H123:Q123),0)</f>
        <v>0</v>
      </c>
      <c r="R243" s="206">
        <f>IF(R$2=EOMONTH($D243,MatCF),$F243-SUM($H123:R123),0)</f>
        <v>0</v>
      </c>
      <c r="S243" s="206">
        <f>IF(S$2=EOMONTH($D243,MatCF),$F243-SUM($H123:S123),0)</f>
        <v>0</v>
      </c>
      <c r="T243" s="206">
        <f>IF(T$2=EOMONTH($D243,MatCF),$F243-SUM($H123:T123),0)</f>
        <v>0</v>
      </c>
      <c r="U243" s="206">
        <f>IF(U$2=EOMONTH($D243,MatCF),$F243-SUM($H123:U123),0)</f>
        <v>0</v>
      </c>
      <c r="V243" s="206">
        <f>IF(V$2=EOMONTH($D243,MatCF),$F243-SUM($H123:V123),0)</f>
        <v>0</v>
      </c>
      <c r="W243" s="206">
        <f>IF(W$2=EOMONTH($D243,MatCF),$F243-SUM($H123:W123),0)</f>
        <v>0</v>
      </c>
      <c r="X243" s="206">
        <f>IF(X$2=EOMONTH($D243,MatCF),$F243-SUM($H123:X123),0)</f>
        <v>0</v>
      </c>
      <c r="Y243" s="206">
        <f>IF(Y$2=EOMONTH($D243,MatCF),$F243-SUM($H123:Y123),0)</f>
        <v>0</v>
      </c>
      <c r="Z243" s="206">
        <f>IF(Z$2=EOMONTH($D243,MatCF),$F243-SUM($H123:Z123),0)</f>
        <v>0</v>
      </c>
      <c r="AA243" s="206">
        <f>IF(AA$2=EOMONTH($D243,MatCF),$F243-SUM($H123:AA123),0)</f>
        <v>0</v>
      </c>
      <c r="AB243" s="206">
        <f>IF(AB$2=EOMONTH($D243,MatCF),$F243-SUM($H123:AB123),0)</f>
        <v>0</v>
      </c>
      <c r="AC243" s="206">
        <f>IF(AC$2=EOMONTH($D243,MatCF),$F243-SUM($H123:AC123),0)</f>
        <v>0</v>
      </c>
      <c r="AD243" s="206">
        <f>IF(AD$2=EOMONTH($D243,MatCF),$F243-SUM($H123:AD123),0)</f>
        <v>0</v>
      </c>
      <c r="AE243" s="206">
        <f>IF(AE$2=EOMONTH($D243,MatCF),$F243-SUM($H123:AE123),0)</f>
        <v>0</v>
      </c>
      <c r="AF243" s="206">
        <f>IF(AF$2=EOMONTH($D243,MatCF),$F243-SUM($H123:AF123),0)</f>
        <v>0</v>
      </c>
      <c r="AG243" s="206">
        <f>IF(AG$2=EOMONTH($D243,MatCF),$F243-SUM($H123:AG123),0)</f>
        <v>0</v>
      </c>
      <c r="AH243" s="206">
        <f>IF(AH$2=EOMONTH($D243,MatCF),$F243-SUM($H123:AH123),0)</f>
        <v>0</v>
      </c>
      <c r="AI243" s="206">
        <f>IF(AI$2=EOMONTH($D243,MatCF),$F243-SUM($H123:AI123),0)</f>
        <v>0</v>
      </c>
      <c r="AJ243" s="206">
        <f>IF(AJ$2=EOMONTH($D243,MatCF),$F243-SUM($H123:AJ123),0)</f>
        <v>0</v>
      </c>
      <c r="AK243" s="206">
        <f>IF(AK$2=EOMONTH($D243,MatCF),$F243-SUM($H123:AK123),0)</f>
        <v>0</v>
      </c>
      <c r="AL243" s="206">
        <f>IF(AL$2=EOMONTH($D243,MatCF),$F243-SUM($H123:AL123),0)</f>
        <v>0</v>
      </c>
      <c r="AM243" s="206">
        <f>IF(AM$2=EOMONTH($D243,MatCF),$F243-SUM($H123:AM123),0)</f>
        <v>0</v>
      </c>
      <c r="AN243" s="206">
        <f>IF(AN$2=EOMONTH($D243,MatCF),$F243-SUM($H123:AN123),0)</f>
        <v>0</v>
      </c>
      <c r="AO243" s="206">
        <f>IF(AO$2=EOMONTH($D243,MatCF),$F243-SUM($H123:AO123),0)</f>
        <v>0</v>
      </c>
      <c r="AP243" s="206">
        <f>IF(AP$2=EOMONTH($D243,MatCF),$F243-SUM($H123:AP123),0)</f>
        <v>0</v>
      </c>
      <c r="AQ243" s="206">
        <f>IF(AQ$2=EOMONTH($D243,MatCF),$F243-SUM($H123:AQ123),0)</f>
        <v>0</v>
      </c>
      <c r="AR243" s="206">
        <f>IF(AR$2=EOMONTH($D243,MatCF),$F243-SUM($H123:AR123),0)</f>
        <v>0</v>
      </c>
      <c r="AS243" s="206">
        <f>IF(AS$2=EOMONTH($D243,MatCF),$F243-SUM($H123:AS123),0)</f>
        <v>0</v>
      </c>
      <c r="AT243" s="206">
        <f>IF(AT$2=EOMONTH($D243,MatCF),$F243-SUM($H123:AT123),0)</f>
        <v>0</v>
      </c>
      <c r="AU243" s="206">
        <f>IF(AU$2=EOMONTH($D243,MatCF),$F243-SUM($H123:AU123),0)</f>
        <v>0</v>
      </c>
      <c r="AV243" s="206">
        <f>IF(AV$2=EOMONTH($D243,MatCF),$F243-SUM($H123:AV123),0)</f>
        <v>0</v>
      </c>
      <c r="AW243" s="206">
        <f>IF(AW$2=EOMONTH($D243,MatCF),$F243-SUM($H123:AW123),0)</f>
        <v>0</v>
      </c>
      <c r="AX243" s="206">
        <f>IF(AX$2=EOMONTH($D243,MatCF),$F243-SUM($H123:AX123),0)</f>
        <v>0</v>
      </c>
      <c r="AY243" s="206">
        <f>IF(AY$2=EOMONTH($D243,MatCF),$F243-SUM($H123:AY123),0)</f>
        <v>0</v>
      </c>
      <c r="AZ243" s="206">
        <f>IF(AZ$2=EOMONTH($D243,MatCF),$F243-SUM($H123:AZ123),0)</f>
        <v>0</v>
      </c>
      <c r="BA243" s="206">
        <f>IF(BA$2=EOMONTH($D243,MatCF),$F243-SUM($H123:BA123),0)</f>
        <v>0</v>
      </c>
      <c r="BB243" s="206">
        <f>IF(BB$2=EOMONTH($D243,MatCF),$F243-SUM($H123:BB123),0)</f>
        <v>0</v>
      </c>
      <c r="BC243" s="206">
        <f>IF(BC$2=EOMONTH($D243,MatCF),$F243-SUM($H123:BC123),0)</f>
        <v>0</v>
      </c>
      <c r="BD243" s="206">
        <f>IF(BD$2=EOMONTH($D243,MatCF),$F243-SUM($H123:BD123),0)</f>
        <v>0</v>
      </c>
      <c r="BE243" s="206">
        <f>IF(BE$2=EOMONTH($D243,MatCF),$F243-SUM($H123:BE123),0)</f>
        <v>0</v>
      </c>
      <c r="BF243" s="206">
        <f>IF(BF$2=EOMONTH($D243,MatCF),$F243-SUM($H123:BF123),0)</f>
        <v>0</v>
      </c>
      <c r="BG243" s="206">
        <f>IF(BG$2=EOMONTH($D243,MatCF),$F243-SUM($H123:BG123),0)</f>
        <v>0</v>
      </c>
      <c r="BH243" s="206">
        <f>IF(BH$2=EOMONTH($D243,MatCF),$F243-SUM($H123:BH123),0)</f>
        <v>0</v>
      </c>
      <c r="BI243" s="206">
        <f>IF(BI$2=EOMONTH($D243,MatCF),$F243-SUM($H123:BI123),0)</f>
        <v>0</v>
      </c>
      <c r="BJ243" s="206">
        <f>IF(BJ$2=EOMONTH($D243,MatCF),$F243-SUM($H123:BJ123),0)</f>
        <v>0</v>
      </c>
      <c r="BK243" s="206">
        <f>IF(BK$2=EOMONTH($D243,MatCF),$F243-SUM($H123:BK123),0)</f>
        <v>0</v>
      </c>
      <c r="BL243" s="206">
        <f>IF(BL$2=EOMONTH($D243,MatCF),$F243-SUM($H123:BL123),0)</f>
        <v>0</v>
      </c>
      <c r="BM243" s="206">
        <f>IF(BM$2=EOMONTH($D243,MatCF),$F243-SUM($H123:BM123),0)</f>
        <v>0</v>
      </c>
      <c r="BN243" s="206">
        <f>IF(BN$2=EOMONTH($D243,MatCF),$F243-SUM($H123:BN123),0)</f>
        <v>0</v>
      </c>
      <c r="BO243" s="206">
        <f>IF(BO$2=EOMONTH($D243,MatCF),$F243-SUM($H123:BO123),0)</f>
        <v>0</v>
      </c>
      <c r="BP243" s="206">
        <f>IF(BP$2=EOMONTH($D243,MatCF),$F243-SUM($H123:BP123),0)</f>
        <v>0</v>
      </c>
      <c r="BQ243" s="206">
        <f>IF(BQ$2=EOMONTH($D243,MatCF),$F243-SUM($H123:BQ123),0)</f>
        <v>0</v>
      </c>
      <c r="BR243" s="206">
        <f>IF(BR$2=EOMONTH($D243,MatCF),$F243-SUM($H123:BR123),0)</f>
        <v>0</v>
      </c>
      <c r="BS243" s="206">
        <f>IF(BS$2=EOMONTH($D243,MatCF),$F243-SUM($H123:BS123),0)</f>
        <v>0</v>
      </c>
      <c r="BT243" s="206">
        <f>IF(BT$2=EOMONTH($D243,MatCF),$F243-SUM($H123:BT123),0)</f>
        <v>0</v>
      </c>
      <c r="BU243" s="206">
        <f>IF(BU$2=EOMONTH($D243,MatCF),$F243-SUM($H123:BU123),0)</f>
        <v>0</v>
      </c>
      <c r="BV243" s="206">
        <f>IF(BV$2=EOMONTH($D243,MatCF),$F243-SUM($H123:BV123),0)</f>
        <v>0</v>
      </c>
      <c r="BW243" s="206">
        <f>IF(BW$2=EOMONTH($D243,MatCF),$F243-SUM($H123:BW123),0)</f>
        <v>0</v>
      </c>
      <c r="BX243" s="206">
        <f>IF(BX$2=EOMONTH($D243,MatCF),$F243-SUM($H123:BX123),0)</f>
        <v>0</v>
      </c>
      <c r="BY243" s="206">
        <f>IF(BY$2=EOMONTH($D243,MatCF),$F243-SUM($H123:BY123),0)</f>
        <v>0</v>
      </c>
      <c r="BZ243" s="206">
        <f>IF(BZ$2=EOMONTH($D243,MatCF),$F243-SUM($H123:BZ123),0)</f>
        <v>0</v>
      </c>
      <c r="CA243" s="206">
        <f>IF(CA$2=EOMONTH($D243,MatCF),$F243-SUM($H123:CA123),0)</f>
        <v>0</v>
      </c>
      <c r="CB243" s="206">
        <f>IF(CB$2=EOMONTH($D243,MatCF),$F243-SUM($H123:CB123),0)</f>
        <v>0</v>
      </c>
      <c r="CC243" s="206">
        <f>IF(CC$2=EOMONTH($D243,MatCF),$F243-SUM($H123:CC123),0)</f>
        <v>0</v>
      </c>
      <c r="CD243" s="206">
        <f>IF(CD$2=EOMONTH($D243,MatCF),$F243-SUM($H123:CD123),0)</f>
        <v>0</v>
      </c>
      <c r="CE243" s="206">
        <f>IF(CE$2=EOMONTH($D243,MatCF),$F243-SUM($H123:CE123),0)</f>
        <v>0</v>
      </c>
      <c r="CF243" s="206">
        <f>IF(CF$2=EOMONTH($D243,MatCF),$F243-SUM($H123:CF123),0)</f>
        <v>0</v>
      </c>
      <c r="CG243" s="206">
        <f>IF(CG$2=EOMONTH($D243,MatCF),$F243-SUM($H123:CG123),0)</f>
        <v>0</v>
      </c>
      <c r="CH243" s="206">
        <f>IF(CH$2=EOMONTH($D243,MatCF),$F243-SUM($H123:CH123),0)</f>
        <v>0</v>
      </c>
      <c r="CI243" s="206">
        <f>IF(CI$2=EOMONTH($D243,MatCF),$F243-SUM($H123:CI123),0)</f>
        <v>0</v>
      </c>
      <c r="CJ243" s="206">
        <f>IF(CJ$2=EOMONTH($D243,MatCF),$F243-SUM($H123:CJ123),0)</f>
        <v>0</v>
      </c>
      <c r="CK243" s="206">
        <f>IF(CK$2=EOMONTH($D243,MatCF),$F243-SUM($H123:CK123),0)</f>
        <v>0</v>
      </c>
      <c r="CL243" s="206">
        <f>IF(CL$2=EOMONTH($D243,MatCF),$F243-SUM($H123:CL123),0)</f>
        <v>0</v>
      </c>
      <c r="CM243" s="206">
        <f>IF(CM$2=EOMONTH($D243,MatCF),$F243-SUM($H123:CM123),0)</f>
        <v>0</v>
      </c>
      <c r="CN243" s="206">
        <f>IF(CN$2=EOMONTH($D243,MatCF),$F243-SUM($H123:CN123),0)</f>
        <v>0</v>
      </c>
      <c r="CO243" s="206">
        <f>IF(CO$2=EOMONTH($D243,MatCF),$F243-SUM($H123:CO123),0)</f>
        <v>0</v>
      </c>
      <c r="CP243" s="206">
        <f>IF(CP$2=EOMONTH($D243,MatCF),$F243-SUM($H123:CP123),0)</f>
        <v>0</v>
      </c>
      <c r="CQ243" s="206">
        <f>IF(CQ$2=EOMONTH($D243,MatCF),$F243-SUM($H123:CQ123),0)</f>
        <v>0</v>
      </c>
      <c r="CR243" s="206">
        <f>IF(CR$2=EOMONTH($D243,MatCF),$F243-SUM($H123:CR123),0)</f>
        <v>0</v>
      </c>
      <c r="CS243" s="206">
        <f>IF(CS$2=EOMONTH($D243,MatCF),$F243-SUM($H123:CS123),0)</f>
        <v>0</v>
      </c>
      <c r="CT243" s="206">
        <f ca="1">IF(CT$2=EOMONTH($D243,MatCF),$F243-SUM($H123:CT123),0)</f>
        <v>0</v>
      </c>
      <c r="CU243" s="206">
        <f>IF(CU$2=EOMONTH($D243,MatCF),$F243-SUM($H123:CU123),0)</f>
        <v>0</v>
      </c>
      <c r="CV243" s="206">
        <f>IF(CV$2=EOMONTH($D243,MatCF),$F243-SUM($H123:CV123),0)</f>
        <v>0</v>
      </c>
      <c r="CW243" s="206">
        <f>IF(CW$2=EOMONTH($D243,MatCF),$F243-SUM($H123:CW123),0)</f>
        <v>0</v>
      </c>
      <c r="CX243" s="206">
        <f>IF(CX$2=EOMONTH($D243,MatCF),$F243-SUM($H123:CX123),0)</f>
        <v>0</v>
      </c>
      <c r="CY243" s="206">
        <f>IF(CY$2=EOMONTH($D243,MatCF),$F243-SUM($H123:CY123),0)</f>
        <v>0</v>
      </c>
      <c r="CZ243" s="206">
        <f>IF(CZ$2=EOMONTH($D243,MatCF),$F243-SUM($H123:CZ123),0)</f>
        <v>0</v>
      </c>
      <c r="DA243" s="206">
        <f>IF(DA$2=EOMONTH($D243,MatCF),$F243-SUM($H123:DA123),0)</f>
        <v>0</v>
      </c>
      <c r="DB243" s="206">
        <f>IF(DB$2=EOMONTH($D243,MatCF),$F243-SUM($H123:DB123),0)</f>
        <v>0</v>
      </c>
      <c r="DC243" s="206">
        <f>IF(DC$2=EOMONTH($D243,MatCF),$F243-SUM($H123:DC123),0)</f>
        <v>0</v>
      </c>
      <c r="DD243" s="206">
        <f>IF(DD$2=EOMONTH($D243,MatCF),$F243-SUM($H123:DD123),0)</f>
        <v>0</v>
      </c>
      <c r="DE243" s="206">
        <f>IF(DE$2=EOMONTH($D243,MatCF),$F243-SUM($H123:DE123),0)</f>
        <v>0</v>
      </c>
      <c r="DF243" s="206">
        <f>IF(DF$2=EOMONTH($D243,MatCF),$F243-SUM($H123:DF123),0)</f>
        <v>0</v>
      </c>
      <c r="DG243" s="206">
        <f>IF(DG$2=EOMONTH($D243,MatCF),$F243-SUM($H123:DG123),0)</f>
        <v>0</v>
      </c>
      <c r="DH243" s="206">
        <f>IF(DH$2=EOMONTH($D243,MatCF),$F243-SUM($H123:DH123),0)</f>
        <v>0</v>
      </c>
      <c r="DI243" s="206">
        <f>IF(DI$2=EOMONTH($D243,MatCF),$F243-SUM($H123:DI123),0)</f>
        <v>0</v>
      </c>
      <c r="DJ243" s="206">
        <f>IF(DJ$2=EOMONTH($D243,MatCF),$F243-SUM($H123:DJ123),0)</f>
        <v>0</v>
      </c>
      <c r="DK243" s="206">
        <f>IF(DK$2=EOMONTH($D243,MatCF),$F243-SUM($H123:DK123),0)</f>
        <v>0</v>
      </c>
      <c r="DL243" s="206">
        <f>IF(DL$2=EOMONTH($D243,MatCF),$F243-SUM($H123:DL123),0)</f>
        <v>0</v>
      </c>
      <c r="DM243" s="206">
        <f>IF(DM$2=EOMONTH($D243,MatCF),$F243-SUM($H123:DM123),0)</f>
        <v>0</v>
      </c>
      <c r="DN243" s="206">
        <f>IF(DN$2=EOMONTH($D243,MatCF),$F243-SUM($H123:DN123),0)</f>
        <v>0</v>
      </c>
      <c r="DO243" s="206">
        <f>IF(DO$2=EOMONTH($D243,MatCF),$F243-SUM($H123:DO123),0)</f>
        <v>0</v>
      </c>
      <c r="DP243" s="206">
        <f>IF(DP$2=EOMONTH($D243,MatCF),$F243-SUM($H123:DP123),0)</f>
        <v>0</v>
      </c>
      <c r="DQ243" s="206">
        <f>IF(DQ$2=EOMONTH($D243,MatCF),$F243-SUM($H123:DQ123),0)</f>
        <v>0</v>
      </c>
      <c r="DR243" s="206">
        <f>IF(DR$2=EOMONTH($D243,MatCF),$F243-SUM($H123:DR123),0)</f>
        <v>0</v>
      </c>
      <c r="DS243" s="206">
        <f>IF(DS$2=EOMONTH($D243,MatCF),$F243-SUM($H123:DS123),0)</f>
        <v>0</v>
      </c>
    </row>
    <row r="244" spans="1:123" ht="12.5" x14ac:dyDescent="0.25">
      <c r="A244" s="205">
        <f t="shared" si="687"/>
        <v>32</v>
      </c>
      <c r="B244" s="228"/>
      <c r="C244" s="206"/>
      <c r="D244" s="226">
        <v>46843</v>
      </c>
      <c r="E244" s="205"/>
      <c r="F244" s="206">
        <f ca="1"/>
        <v>0</v>
      </c>
      <c r="G244" s="206"/>
      <c r="H244" s="206">
        <f>IF(H$2=EOMONTH($D244,MatCF),$F244-SUM(H124:$H124),0)</f>
        <v>0</v>
      </c>
      <c r="I244" s="206">
        <f>IF(I$2=EOMONTH($D244,MatCF),$F244-SUM($H124:I124),0)</f>
        <v>0</v>
      </c>
      <c r="J244" s="206">
        <f>IF(J$2=EOMONTH($D244,MatCF),$F244-SUM($H124:J124),0)</f>
        <v>0</v>
      </c>
      <c r="K244" s="206">
        <f>IF(K$2=EOMONTH($D244,MatCF),$F244-SUM($H124:K124),0)</f>
        <v>0</v>
      </c>
      <c r="L244" s="206">
        <f>IF(L$2=EOMONTH($D244,MatCF),$F244-SUM($H124:L124),0)</f>
        <v>0</v>
      </c>
      <c r="M244" s="206">
        <f>IF(M$2=EOMONTH($D244,MatCF),$F244-SUM($H124:M124),0)</f>
        <v>0</v>
      </c>
      <c r="N244" s="206">
        <f>IF(N$2=EOMONTH($D244,MatCF),$F244-SUM($H124:N124),0)</f>
        <v>0</v>
      </c>
      <c r="O244" s="206">
        <f>IF(O$2=EOMONTH($D244,MatCF),$F244-SUM($H124:O124),0)</f>
        <v>0</v>
      </c>
      <c r="P244" s="206">
        <f>IF(P$2=EOMONTH($D244,MatCF),$F244-SUM($H124:P124),0)</f>
        <v>0</v>
      </c>
      <c r="Q244" s="206">
        <f>IF(Q$2=EOMONTH($D244,MatCF),$F244-SUM($H124:Q124),0)</f>
        <v>0</v>
      </c>
      <c r="R244" s="206">
        <f>IF(R$2=EOMONTH($D244,MatCF),$F244-SUM($H124:R124),0)</f>
        <v>0</v>
      </c>
      <c r="S244" s="206">
        <f>IF(S$2=EOMONTH($D244,MatCF),$F244-SUM($H124:S124),0)</f>
        <v>0</v>
      </c>
      <c r="T244" s="206">
        <f>IF(T$2=EOMONTH($D244,MatCF),$F244-SUM($H124:T124),0)</f>
        <v>0</v>
      </c>
      <c r="U244" s="206">
        <f>IF(U$2=EOMONTH($D244,MatCF),$F244-SUM($H124:U124),0)</f>
        <v>0</v>
      </c>
      <c r="V244" s="206">
        <f>IF(V$2=EOMONTH($D244,MatCF),$F244-SUM($H124:V124),0)</f>
        <v>0</v>
      </c>
      <c r="W244" s="206">
        <f>IF(W$2=EOMONTH($D244,MatCF),$F244-SUM($H124:W124),0)</f>
        <v>0</v>
      </c>
      <c r="X244" s="206">
        <f>IF(X$2=EOMONTH($D244,MatCF),$F244-SUM($H124:X124),0)</f>
        <v>0</v>
      </c>
      <c r="Y244" s="206">
        <f>IF(Y$2=EOMONTH($D244,MatCF),$F244-SUM($H124:Y124),0)</f>
        <v>0</v>
      </c>
      <c r="Z244" s="206">
        <f>IF(Z$2=EOMONTH($D244,MatCF),$F244-SUM($H124:Z124),0)</f>
        <v>0</v>
      </c>
      <c r="AA244" s="206">
        <f>IF(AA$2=EOMONTH($D244,MatCF),$F244-SUM($H124:AA124),0)</f>
        <v>0</v>
      </c>
      <c r="AB244" s="206">
        <f>IF(AB$2=EOMONTH($D244,MatCF),$F244-SUM($H124:AB124),0)</f>
        <v>0</v>
      </c>
      <c r="AC244" s="206">
        <f>IF(AC$2=EOMONTH($D244,MatCF),$F244-SUM($H124:AC124),0)</f>
        <v>0</v>
      </c>
      <c r="AD244" s="206">
        <f>IF(AD$2=EOMONTH($D244,MatCF),$F244-SUM($H124:AD124),0)</f>
        <v>0</v>
      </c>
      <c r="AE244" s="206">
        <f>IF(AE$2=EOMONTH($D244,MatCF),$F244-SUM($H124:AE124),0)</f>
        <v>0</v>
      </c>
      <c r="AF244" s="206">
        <f>IF(AF$2=EOMONTH($D244,MatCF),$F244-SUM($H124:AF124),0)</f>
        <v>0</v>
      </c>
      <c r="AG244" s="206">
        <f>IF(AG$2=EOMONTH($D244,MatCF),$F244-SUM($H124:AG124),0)</f>
        <v>0</v>
      </c>
      <c r="AH244" s="206">
        <f>IF(AH$2=EOMONTH($D244,MatCF),$F244-SUM($H124:AH124),0)</f>
        <v>0</v>
      </c>
      <c r="AI244" s="206">
        <f>IF(AI$2=EOMONTH($D244,MatCF),$F244-SUM($H124:AI124),0)</f>
        <v>0</v>
      </c>
      <c r="AJ244" s="206">
        <f>IF(AJ$2=EOMONTH($D244,MatCF),$F244-SUM($H124:AJ124),0)</f>
        <v>0</v>
      </c>
      <c r="AK244" s="206">
        <f>IF(AK$2=EOMONTH($D244,MatCF),$F244-SUM($H124:AK124),0)</f>
        <v>0</v>
      </c>
      <c r="AL244" s="206">
        <f>IF(AL$2=EOMONTH($D244,MatCF),$F244-SUM($H124:AL124),0)</f>
        <v>0</v>
      </c>
      <c r="AM244" s="206">
        <f>IF(AM$2=EOMONTH($D244,MatCF),$F244-SUM($H124:AM124),0)</f>
        <v>0</v>
      </c>
      <c r="AN244" s="206">
        <f>IF(AN$2=EOMONTH($D244,MatCF),$F244-SUM($H124:AN124),0)</f>
        <v>0</v>
      </c>
      <c r="AO244" s="206">
        <f>IF(AO$2=EOMONTH($D244,MatCF),$F244-SUM($H124:AO124),0)</f>
        <v>0</v>
      </c>
      <c r="AP244" s="206">
        <f>IF(AP$2=EOMONTH($D244,MatCF),$F244-SUM($H124:AP124),0)</f>
        <v>0</v>
      </c>
      <c r="AQ244" s="206">
        <f>IF(AQ$2=EOMONTH($D244,MatCF),$F244-SUM($H124:AQ124),0)</f>
        <v>0</v>
      </c>
      <c r="AR244" s="206">
        <f>IF(AR$2=EOMONTH($D244,MatCF),$F244-SUM($H124:AR124),0)</f>
        <v>0</v>
      </c>
      <c r="AS244" s="206">
        <f>IF(AS$2=EOMONTH($D244,MatCF),$F244-SUM($H124:AS124),0)</f>
        <v>0</v>
      </c>
      <c r="AT244" s="206">
        <f>IF(AT$2=EOMONTH($D244,MatCF),$F244-SUM($H124:AT124),0)</f>
        <v>0</v>
      </c>
      <c r="AU244" s="206">
        <f>IF(AU$2=EOMONTH($D244,MatCF),$F244-SUM($H124:AU124),0)</f>
        <v>0</v>
      </c>
      <c r="AV244" s="206">
        <f>IF(AV$2=EOMONTH($D244,MatCF),$F244-SUM($H124:AV124),0)</f>
        <v>0</v>
      </c>
      <c r="AW244" s="206">
        <f>IF(AW$2=EOMONTH($D244,MatCF),$F244-SUM($H124:AW124),0)</f>
        <v>0</v>
      </c>
      <c r="AX244" s="206">
        <f>IF(AX$2=EOMONTH($D244,MatCF),$F244-SUM($H124:AX124),0)</f>
        <v>0</v>
      </c>
      <c r="AY244" s="206">
        <f>IF(AY$2=EOMONTH($D244,MatCF),$F244-SUM($H124:AY124),0)</f>
        <v>0</v>
      </c>
      <c r="AZ244" s="206">
        <f>IF(AZ$2=EOMONTH($D244,MatCF),$F244-SUM($H124:AZ124),0)</f>
        <v>0</v>
      </c>
      <c r="BA244" s="206">
        <f>IF(BA$2=EOMONTH($D244,MatCF),$F244-SUM($H124:BA124),0)</f>
        <v>0</v>
      </c>
      <c r="BB244" s="206">
        <f>IF(BB$2=EOMONTH($D244,MatCF),$F244-SUM($H124:BB124),0)</f>
        <v>0</v>
      </c>
      <c r="BC244" s="206">
        <f>IF(BC$2=EOMONTH($D244,MatCF),$F244-SUM($H124:BC124),0)</f>
        <v>0</v>
      </c>
      <c r="BD244" s="206">
        <f>IF(BD$2=EOMONTH($D244,MatCF),$F244-SUM($H124:BD124),0)</f>
        <v>0</v>
      </c>
      <c r="BE244" s="206">
        <f>IF(BE$2=EOMONTH($D244,MatCF),$F244-SUM($H124:BE124),0)</f>
        <v>0</v>
      </c>
      <c r="BF244" s="206">
        <f>IF(BF$2=EOMONTH($D244,MatCF),$F244-SUM($H124:BF124),0)</f>
        <v>0</v>
      </c>
      <c r="BG244" s="206">
        <f>IF(BG$2=EOMONTH($D244,MatCF),$F244-SUM($H124:BG124),0)</f>
        <v>0</v>
      </c>
      <c r="BH244" s="206">
        <f>IF(BH$2=EOMONTH($D244,MatCF),$F244-SUM($H124:BH124),0)</f>
        <v>0</v>
      </c>
      <c r="BI244" s="206">
        <f>IF(BI$2=EOMONTH($D244,MatCF),$F244-SUM($H124:BI124),0)</f>
        <v>0</v>
      </c>
      <c r="BJ244" s="206">
        <f>IF(BJ$2=EOMONTH($D244,MatCF),$F244-SUM($H124:BJ124),0)</f>
        <v>0</v>
      </c>
      <c r="BK244" s="206">
        <f>IF(BK$2=EOMONTH($D244,MatCF),$F244-SUM($H124:BK124),0)</f>
        <v>0</v>
      </c>
      <c r="BL244" s="206">
        <f>IF(BL$2=EOMONTH($D244,MatCF),$F244-SUM($H124:BL124),0)</f>
        <v>0</v>
      </c>
      <c r="BM244" s="206">
        <f>IF(BM$2=EOMONTH($D244,MatCF),$F244-SUM($H124:BM124),0)</f>
        <v>0</v>
      </c>
      <c r="BN244" s="206">
        <f>IF(BN$2=EOMONTH($D244,MatCF),$F244-SUM($H124:BN124),0)</f>
        <v>0</v>
      </c>
      <c r="BO244" s="206">
        <f>IF(BO$2=EOMONTH($D244,MatCF),$F244-SUM($H124:BO124),0)</f>
        <v>0</v>
      </c>
      <c r="BP244" s="206">
        <f>IF(BP$2=EOMONTH($D244,MatCF),$F244-SUM($H124:BP124),0)</f>
        <v>0</v>
      </c>
      <c r="BQ244" s="206">
        <f>IF(BQ$2=EOMONTH($D244,MatCF),$F244-SUM($H124:BQ124),0)</f>
        <v>0</v>
      </c>
      <c r="BR244" s="206">
        <f>IF(BR$2=EOMONTH($D244,MatCF),$F244-SUM($H124:BR124),0)</f>
        <v>0</v>
      </c>
      <c r="BS244" s="206">
        <f>IF(BS$2=EOMONTH($D244,MatCF),$F244-SUM($H124:BS124),0)</f>
        <v>0</v>
      </c>
      <c r="BT244" s="206">
        <f>IF(BT$2=EOMONTH($D244,MatCF),$F244-SUM($H124:BT124),0)</f>
        <v>0</v>
      </c>
      <c r="BU244" s="206">
        <f>IF(BU$2=EOMONTH($D244,MatCF),$F244-SUM($H124:BU124),0)</f>
        <v>0</v>
      </c>
      <c r="BV244" s="206">
        <f>IF(BV$2=EOMONTH($D244,MatCF),$F244-SUM($H124:BV124),0)</f>
        <v>0</v>
      </c>
      <c r="BW244" s="206">
        <f>IF(BW$2=EOMONTH($D244,MatCF),$F244-SUM($H124:BW124),0)</f>
        <v>0</v>
      </c>
      <c r="BX244" s="206">
        <f>IF(BX$2=EOMONTH($D244,MatCF),$F244-SUM($H124:BX124),0)</f>
        <v>0</v>
      </c>
      <c r="BY244" s="206">
        <f>IF(BY$2=EOMONTH($D244,MatCF),$F244-SUM($H124:BY124),0)</f>
        <v>0</v>
      </c>
      <c r="BZ244" s="206">
        <f>IF(BZ$2=EOMONTH($D244,MatCF),$F244-SUM($H124:BZ124),0)</f>
        <v>0</v>
      </c>
      <c r="CA244" s="206">
        <f>IF(CA$2=EOMONTH($D244,MatCF),$F244-SUM($H124:CA124),0)</f>
        <v>0</v>
      </c>
      <c r="CB244" s="206">
        <f>IF(CB$2=EOMONTH($D244,MatCF),$F244-SUM($H124:CB124),0)</f>
        <v>0</v>
      </c>
      <c r="CC244" s="206">
        <f>IF(CC$2=EOMONTH($D244,MatCF),$F244-SUM($H124:CC124),0)</f>
        <v>0</v>
      </c>
      <c r="CD244" s="206">
        <f>IF(CD$2=EOMONTH($D244,MatCF),$F244-SUM($H124:CD124),0)</f>
        <v>0</v>
      </c>
      <c r="CE244" s="206">
        <f>IF(CE$2=EOMONTH($D244,MatCF),$F244-SUM($H124:CE124),0)</f>
        <v>0</v>
      </c>
      <c r="CF244" s="206">
        <f>IF(CF$2=EOMONTH($D244,MatCF),$F244-SUM($H124:CF124),0)</f>
        <v>0</v>
      </c>
      <c r="CG244" s="206">
        <f>IF(CG$2=EOMONTH($D244,MatCF),$F244-SUM($H124:CG124),0)</f>
        <v>0</v>
      </c>
      <c r="CH244" s="206">
        <f>IF(CH$2=EOMONTH($D244,MatCF),$F244-SUM($H124:CH124),0)</f>
        <v>0</v>
      </c>
      <c r="CI244" s="206">
        <f>IF(CI$2=EOMONTH($D244,MatCF),$F244-SUM($H124:CI124),0)</f>
        <v>0</v>
      </c>
      <c r="CJ244" s="206">
        <f>IF(CJ$2=EOMONTH($D244,MatCF),$F244-SUM($H124:CJ124),0)</f>
        <v>0</v>
      </c>
      <c r="CK244" s="206">
        <f>IF(CK$2=EOMONTH($D244,MatCF),$F244-SUM($H124:CK124),0)</f>
        <v>0</v>
      </c>
      <c r="CL244" s="206">
        <f>IF(CL$2=EOMONTH($D244,MatCF),$F244-SUM($H124:CL124),0)</f>
        <v>0</v>
      </c>
      <c r="CM244" s="206">
        <f>IF(CM$2=EOMONTH($D244,MatCF),$F244-SUM($H124:CM124),0)</f>
        <v>0</v>
      </c>
      <c r="CN244" s="206">
        <f>IF(CN$2=EOMONTH($D244,MatCF),$F244-SUM($H124:CN124),0)</f>
        <v>0</v>
      </c>
      <c r="CO244" s="206">
        <f>IF(CO$2=EOMONTH($D244,MatCF),$F244-SUM($H124:CO124),0)</f>
        <v>0</v>
      </c>
      <c r="CP244" s="206">
        <f>IF(CP$2=EOMONTH($D244,MatCF),$F244-SUM($H124:CP124),0)</f>
        <v>0</v>
      </c>
      <c r="CQ244" s="206">
        <f>IF(CQ$2=EOMONTH($D244,MatCF),$F244-SUM($H124:CQ124),0)</f>
        <v>0</v>
      </c>
      <c r="CR244" s="206">
        <f>IF(CR$2=EOMONTH($D244,MatCF),$F244-SUM($H124:CR124),0)</f>
        <v>0</v>
      </c>
      <c r="CS244" s="206">
        <f>IF(CS$2=EOMONTH($D244,MatCF),$F244-SUM($H124:CS124),0)</f>
        <v>0</v>
      </c>
      <c r="CT244" s="206">
        <f>IF(CT$2=EOMONTH($D244,MatCF),$F244-SUM($H124:CT124),0)</f>
        <v>0</v>
      </c>
      <c r="CU244" s="206">
        <f ca="1">IF(CU$2=EOMONTH($D244,MatCF),$F244-SUM($H124:CU124),0)</f>
        <v>0</v>
      </c>
      <c r="CV244" s="206">
        <f>IF(CV$2=EOMONTH($D244,MatCF),$F244-SUM($H124:CV124),0)</f>
        <v>0</v>
      </c>
      <c r="CW244" s="206">
        <f>IF(CW$2=EOMONTH($D244,MatCF),$F244-SUM($H124:CW124),0)</f>
        <v>0</v>
      </c>
      <c r="CX244" s="206">
        <f>IF(CX$2=EOMONTH($D244,MatCF),$F244-SUM($H124:CX124),0)</f>
        <v>0</v>
      </c>
      <c r="CY244" s="206">
        <f>IF(CY$2=EOMONTH($D244,MatCF),$F244-SUM($H124:CY124),0)</f>
        <v>0</v>
      </c>
      <c r="CZ244" s="206">
        <f>IF(CZ$2=EOMONTH($D244,MatCF),$F244-SUM($H124:CZ124),0)</f>
        <v>0</v>
      </c>
      <c r="DA244" s="206">
        <f>IF(DA$2=EOMONTH($D244,MatCF),$F244-SUM($H124:DA124),0)</f>
        <v>0</v>
      </c>
      <c r="DB244" s="206">
        <f>IF(DB$2=EOMONTH($D244,MatCF),$F244-SUM($H124:DB124),0)</f>
        <v>0</v>
      </c>
      <c r="DC244" s="206">
        <f>IF(DC$2=EOMONTH($D244,MatCF),$F244-SUM($H124:DC124),0)</f>
        <v>0</v>
      </c>
      <c r="DD244" s="206">
        <f>IF(DD$2=EOMONTH($D244,MatCF),$F244-SUM($H124:DD124),0)</f>
        <v>0</v>
      </c>
      <c r="DE244" s="206">
        <f>IF(DE$2=EOMONTH($D244,MatCF),$F244-SUM($H124:DE124),0)</f>
        <v>0</v>
      </c>
      <c r="DF244" s="206">
        <f>IF(DF$2=EOMONTH($D244,MatCF),$F244-SUM($H124:DF124),0)</f>
        <v>0</v>
      </c>
      <c r="DG244" s="206">
        <f>IF(DG$2=EOMONTH($D244,MatCF),$F244-SUM($H124:DG124),0)</f>
        <v>0</v>
      </c>
      <c r="DH244" s="206">
        <f>IF(DH$2=EOMONTH($D244,MatCF),$F244-SUM($H124:DH124),0)</f>
        <v>0</v>
      </c>
      <c r="DI244" s="206">
        <f>IF(DI$2=EOMONTH($D244,MatCF),$F244-SUM($H124:DI124),0)</f>
        <v>0</v>
      </c>
      <c r="DJ244" s="206">
        <f>IF(DJ$2=EOMONTH($D244,MatCF),$F244-SUM($H124:DJ124),0)</f>
        <v>0</v>
      </c>
      <c r="DK244" s="206">
        <f>IF(DK$2=EOMONTH($D244,MatCF),$F244-SUM($H124:DK124),0)</f>
        <v>0</v>
      </c>
      <c r="DL244" s="206">
        <f>IF(DL$2=EOMONTH($D244,MatCF),$F244-SUM($H124:DL124),0)</f>
        <v>0</v>
      </c>
      <c r="DM244" s="206">
        <f>IF(DM$2=EOMONTH($D244,MatCF),$F244-SUM($H124:DM124),0)</f>
        <v>0</v>
      </c>
      <c r="DN244" s="206">
        <f>IF(DN$2=EOMONTH($D244,MatCF),$F244-SUM($H124:DN124),0)</f>
        <v>0</v>
      </c>
      <c r="DO244" s="206">
        <f>IF(DO$2=EOMONTH($D244,MatCF),$F244-SUM($H124:DO124),0)</f>
        <v>0</v>
      </c>
      <c r="DP244" s="206">
        <f>IF(DP$2=EOMONTH($D244,MatCF),$F244-SUM($H124:DP124),0)</f>
        <v>0</v>
      </c>
      <c r="DQ244" s="206">
        <f>IF(DQ$2=EOMONTH($D244,MatCF),$F244-SUM($H124:DQ124),0)</f>
        <v>0</v>
      </c>
      <c r="DR244" s="206">
        <f>IF(DR$2=EOMONTH($D244,MatCF),$F244-SUM($H124:DR124),0)</f>
        <v>0</v>
      </c>
      <c r="DS244" s="206">
        <f>IF(DS$2=EOMONTH($D244,MatCF),$F244-SUM($H124:DS124),0)</f>
        <v>0</v>
      </c>
    </row>
    <row r="245" spans="1:123" ht="12.5" x14ac:dyDescent="0.25">
      <c r="A245" s="205">
        <f t="shared" si="687"/>
        <v>33</v>
      </c>
      <c r="B245" s="228"/>
      <c r="C245" s="206"/>
      <c r="D245" s="226">
        <v>46934</v>
      </c>
      <c r="E245" s="205"/>
      <c r="F245" s="206">
        <f ca="1"/>
        <v>0</v>
      </c>
      <c r="G245" s="206"/>
      <c r="H245" s="206">
        <f>IF(H$2=EOMONTH($D245,MatCF),$F245-SUM(H125:$H125),0)</f>
        <v>0</v>
      </c>
      <c r="I245" s="206">
        <f>IF(I$2=EOMONTH($D245,MatCF),$F245-SUM($H125:I125),0)</f>
        <v>0</v>
      </c>
      <c r="J245" s="206">
        <f>IF(J$2=EOMONTH($D245,MatCF),$F245-SUM($H125:J125),0)</f>
        <v>0</v>
      </c>
      <c r="K245" s="206">
        <f>IF(K$2=EOMONTH($D245,MatCF),$F245-SUM($H125:K125),0)</f>
        <v>0</v>
      </c>
      <c r="L245" s="206">
        <f>IF(L$2=EOMONTH($D245,MatCF),$F245-SUM($H125:L125),0)</f>
        <v>0</v>
      </c>
      <c r="M245" s="206">
        <f>IF(M$2=EOMONTH($D245,MatCF),$F245-SUM($H125:M125),0)</f>
        <v>0</v>
      </c>
      <c r="N245" s="206">
        <f>IF(N$2=EOMONTH($D245,MatCF),$F245-SUM($H125:N125),0)</f>
        <v>0</v>
      </c>
      <c r="O245" s="206">
        <f>IF(O$2=EOMONTH($D245,MatCF),$F245-SUM($H125:O125),0)</f>
        <v>0</v>
      </c>
      <c r="P245" s="206">
        <f>IF(P$2=EOMONTH($D245,MatCF),$F245-SUM($H125:P125),0)</f>
        <v>0</v>
      </c>
      <c r="Q245" s="206">
        <f>IF(Q$2=EOMONTH($D245,MatCF),$F245-SUM($H125:Q125),0)</f>
        <v>0</v>
      </c>
      <c r="R245" s="206">
        <f>IF(R$2=EOMONTH($D245,MatCF),$F245-SUM($H125:R125),0)</f>
        <v>0</v>
      </c>
      <c r="S245" s="206">
        <f>IF(S$2=EOMONTH($D245,MatCF),$F245-SUM($H125:S125),0)</f>
        <v>0</v>
      </c>
      <c r="T245" s="206">
        <f>IF(T$2=EOMONTH($D245,MatCF),$F245-SUM($H125:T125),0)</f>
        <v>0</v>
      </c>
      <c r="U245" s="206">
        <f>IF(U$2=EOMONTH($D245,MatCF),$F245-SUM($H125:U125),0)</f>
        <v>0</v>
      </c>
      <c r="V245" s="206">
        <f>IF(V$2=EOMONTH($D245,MatCF),$F245-SUM($H125:V125),0)</f>
        <v>0</v>
      </c>
      <c r="W245" s="206">
        <f>IF(W$2=EOMONTH($D245,MatCF),$F245-SUM($H125:W125),0)</f>
        <v>0</v>
      </c>
      <c r="X245" s="206">
        <f>IF(X$2=EOMONTH($D245,MatCF),$F245-SUM($H125:X125),0)</f>
        <v>0</v>
      </c>
      <c r="Y245" s="206">
        <f>IF(Y$2=EOMONTH($D245,MatCF),$F245-SUM($H125:Y125),0)</f>
        <v>0</v>
      </c>
      <c r="Z245" s="206">
        <f>IF(Z$2=EOMONTH($D245,MatCF),$F245-SUM($H125:Z125),0)</f>
        <v>0</v>
      </c>
      <c r="AA245" s="206">
        <f>IF(AA$2=EOMONTH($D245,MatCF),$F245-SUM($H125:AA125),0)</f>
        <v>0</v>
      </c>
      <c r="AB245" s="206">
        <f>IF(AB$2=EOMONTH($D245,MatCF),$F245-SUM($H125:AB125),0)</f>
        <v>0</v>
      </c>
      <c r="AC245" s="206">
        <f>IF(AC$2=EOMONTH($D245,MatCF),$F245-SUM($H125:AC125),0)</f>
        <v>0</v>
      </c>
      <c r="AD245" s="206">
        <f>IF(AD$2=EOMONTH($D245,MatCF),$F245-SUM($H125:AD125),0)</f>
        <v>0</v>
      </c>
      <c r="AE245" s="206">
        <f>IF(AE$2=EOMONTH($D245,MatCF),$F245-SUM($H125:AE125),0)</f>
        <v>0</v>
      </c>
      <c r="AF245" s="206">
        <f>IF(AF$2=EOMONTH($D245,MatCF),$F245-SUM($H125:AF125),0)</f>
        <v>0</v>
      </c>
      <c r="AG245" s="206">
        <f>IF(AG$2=EOMONTH($D245,MatCF),$F245-SUM($H125:AG125),0)</f>
        <v>0</v>
      </c>
      <c r="AH245" s="206">
        <f>IF(AH$2=EOMONTH($D245,MatCF),$F245-SUM($H125:AH125),0)</f>
        <v>0</v>
      </c>
      <c r="AI245" s="206">
        <f>IF(AI$2=EOMONTH($D245,MatCF),$F245-SUM($H125:AI125),0)</f>
        <v>0</v>
      </c>
      <c r="AJ245" s="206">
        <f>IF(AJ$2=EOMONTH($D245,MatCF),$F245-SUM($H125:AJ125),0)</f>
        <v>0</v>
      </c>
      <c r="AK245" s="206">
        <f>IF(AK$2=EOMONTH($D245,MatCF),$F245-SUM($H125:AK125),0)</f>
        <v>0</v>
      </c>
      <c r="AL245" s="206">
        <f>IF(AL$2=EOMONTH($D245,MatCF),$F245-SUM($H125:AL125),0)</f>
        <v>0</v>
      </c>
      <c r="AM245" s="206">
        <f>IF(AM$2=EOMONTH($D245,MatCF),$F245-SUM($H125:AM125),0)</f>
        <v>0</v>
      </c>
      <c r="AN245" s="206">
        <f>IF(AN$2=EOMONTH($D245,MatCF),$F245-SUM($H125:AN125),0)</f>
        <v>0</v>
      </c>
      <c r="AO245" s="206">
        <f>IF(AO$2=EOMONTH($D245,MatCF),$F245-SUM($H125:AO125),0)</f>
        <v>0</v>
      </c>
      <c r="AP245" s="206">
        <f>IF(AP$2=EOMONTH($D245,MatCF),$F245-SUM($H125:AP125),0)</f>
        <v>0</v>
      </c>
      <c r="AQ245" s="206">
        <f>IF(AQ$2=EOMONTH($D245,MatCF),$F245-SUM($H125:AQ125),0)</f>
        <v>0</v>
      </c>
      <c r="AR245" s="206">
        <f>IF(AR$2=EOMONTH($D245,MatCF),$F245-SUM($H125:AR125),0)</f>
        <v>0</v>
      </c>
      <c r="AS245" s="206">
        <f>IF(AS$2=EOMONTH($D245,MatCF),$F245-SUM($H125:AS125),0)</f>
        <v>0</v>
      </c>
      <c r="AT245" s="206">
        <f>IF(AT$2=EOMONTH($D245,MatCF),$F245-SUM($H125:AT125),0)</f>
        <v>0</v>
      </c>
      <c r="AU245" s="206">
        <f>IF(AU$2=EOMONTH($D245,MatCF),$F245-SUM($H125:AU125),0)</f>
        <v>0</v>
      </c>
      <c r="AV245" s="206">
        <f>IF(AV$2=EOMONTH($D245,MatCF),$F245-SUM($H125:AV125),0)</f>
        <v>0</v>
      </c>
      <c r="AW245" s="206">
        <f>IF(AW$2=EOMONTH($D245,MatCF),$F245-SUM($H125:AW125),0)</f>
        <v>0</v>
      </c>
      <c r="AX245" s="206">
        <f>IF(AX$2=EOMONTH($D245,MatCF),$F245-SUM($H125:AX125),0)</f>
        <v>0</v>
      </c>
      <c r="AY245" s="206">
        <f>IF(AY$2=EOMONTH($D245,MatCF),$F245-SUM($H125:AY125),0)</f>
        <v>0</v>
      </c>
      <c r="AZ245" s="206">
        <f>IF(AZ$2=EOMONTH($D245,MatCF),$F245-SUM($H125:AZ125),0)</f>
        <v>0</v>
      </c>
      <c r="BA245" s="206">
        <f>IF(BA$2=EOMONTH($D245,MatCF),$F245-SUM($H125:BA125),0)</f>
        <v>0</v>
      </c>
      <c r="BB245" s="206">
        <f>IF(BB$2=EOMONTH($D245,MatCF),$F245-SUM($H125:BB125),0)</f>
        <v>0</v>
      </c>
      <c r="BC245" s="206">
        <f>IF(BC$2=EOMONTH($D245,MatCF),$F245-SUM($H125:BC125),0)</f>
        <v>0</v>
      </c>
      <c r="BD245" s="206">
        <f>IF(BD$2=EOMONTH($D245,MatCF),$F245-SUM($H125:BD125),0)</f>
        <v>0</v>
      </c>
      <c r="BE245" s="206">
        <f>IF(BE$2=EOMONTH($D245,MatCF),$F245-SUM($H125:BE125),0)</f>
        <v>0</v>
      </c>
      <c r="BF245" s="206">
        <f>IF(BF$2=EOMONTH($D245,MatCF),$F245-SUM($H125:BF125),0)</f>
        <v>0</v>
      </c>
      <c r="BG245" s="206">
        <f>IF(BG$2=EOMONTH($D245,MatCF),$F245-SUM($H125:BG125),0)</f>
        <v>0</v>
      </c>
      <c r="BH245" s="206">
        <f>IF(BH$2=EOMONTH($D245,MatCF),$F245-SUM($H125:BH125),0)</f>
        <v>0</v>
      </c>
      <c r="BI245" s="206">
        <f>IF(BI$2=EOMONTH($D245,MatCF),$F245-SUM($H125:BI125),0)</f>
        <v>0</v>
      </c>
      <c r="BJ245" s="206">
        <f>IF(BJ$2=EOMONTH($D245,MatCF),$F245-SUM($H125:BJ125),0)</f>
        <v>0</v>
      </c>
      <c r="BK245" s="206">
        <f>IF(BK$2=EOMONTH($D245,MatCF),$F245-SUM($H125:BK125),0)</f>
        <v>0</v>
      </c>
      <c r="BL245" s="206">
        <f>IF(BL$2=EOMONTH($D245,MatCF),$F245-SUM($H125:BL125),0)</f>
        <v>0</v>
      </c>
      <c r="BM245" s="206">
        <f>IF(BM$2=EOMONTH($D245,MatCF),$F245-SUM($H125:BM125),0)</f>
        <v>0</v>
      </c>
      <c r="BN245" s="206">
        <f>IF(BN$2=EOMONTH($D245,MatCF),$F245-SUM($H125:BN125),0)</f>
        <v>0</v>
      </c>
      <c r="BO245" s="206">
        <f>IF(BO$2=EOMONTH($D245,MatCF),$F245-SUM($H125:BO125),0)</f>
        <v>0</v>
      </c>
      <c r="BP245" s="206">
        <f>IF(BP$2=EOMONTH($D245,MatCF),$F245-SUM($H125:BP125),0)</f>
        <v>0</v>
      </c>
      <c r="BQ245" s="206">
        <f>IF(BQ$2=EOMONTH($D245,MatCF),$F245-SUM($H125:BQ125),0)</f>
        <v>0</v>
      </c>
      <c r="BR245" s="206">
        <f>IF(BR$2=EOMONTH($D245,MatCF),$F245-SUM($H125:BR125),0)</f>
        <v>0</v>
      </c>
      <c r="BS245" s="206">
        <f>IF(BS$2=EOMONTH($D245,MatCF),$F245-SUM($H125:BS125),0)</f>
        <v>0</v>
      </c>
      <c r="BT245" s="206">
        <f>IF(BT$2=EOMONTH($D245,MatCF),$F245-SUM($H125:BT125),0)</f>
        <v>0</v>
      </c>
      <c r="BU245" s="206">
        <f>IF(BU$2=EOMONTH($D245,MatCF),$F245-SUM($H125:BU125),0)</f>
        <v>0</v>
      </c>
      <c r="BV245" s="206">
        <f>IF(BV$2=EOMONTH($D245,MatCF),$F245-SUM($H125:BV125),0)</f>
        <v>0</v>
      </c>
      <c r="BW245" s="206">
        <f>IF(BW$2=EOMONTH($D245,MatCF),$F245-SUM($H125:BW125),0)</f>
        <v>0</v>
      </c>
      <c r="BX245" s="206">
        <f>IF(BX$2=EOMONTH($D245,MatCF),$F245-SUM($H125:BX125),0)</f>
        <v>0</v>
      </c>
      <c r="BY245" s="206">
        <f>IF(BY$2=EOMONTH($D245,MatCF),$F245-SUM($H125:BY125),0)</f>
        <v>0</v>
      </c>
      <c r="BZ245" s="206">
        <f>IF(BZ$2=EOMONTH($D245,MatCF),$F245-SUM($H125:BZ125),0)</f>
        <v>0</v>
      </c>
      <c r="CA245" s="206">
        <f>IF(CA$2=EOMONTH($D245,MatCF),$F245-SUM($H125:CA125),0)</f>
        <v>0</v>
      </c>
      <c r="CB245" s="206">
        <f>IF(CB$2=EOMONTH($D245,MatCF),$F245-SUM($H125:CB125),0)</f>
        <v>0</v>
      </c>
      <c r="CC245" s="206">
        <f>IF(CC$2=EOMONTH($D245,MatCF),$F245-SUM($H125:CC125),0)</f>
        <v>0</v>
      </c>
      <c r="CD245" s="206">
        <f>IF(CD$2=EOMONTH($D245,MatCF),$F245-SUM($H125:CD125),0)</f>
        <v>0</v>
      </c>
      <c r="CE245" s="206">
        <f>IF(CE$2=EOMONTH($D245,MatCF),$F245-SUM($H125:CE125),0)</f>
        <v>0</v>
      </c>
      <c r="CF245" s="206">
        <f>IF(CF$2=EOMONTH($D245,MatCF),$F245-SUM($H125:CF125),0)</f>
        <v>0</v>
      </c>
      <c r="CG245" s="206">
        <f>IF(CG$2=EOMONTH($D245,MatCF),$F245-SUM($H125:CG125),0)</f>
        <v>0</v>
      </c>
      <c r="CH245" s="206">
        <f>IF(CH$2=EOMONTH($D245,MatCF),$F245-SUM($H125:CH125),0)</f>
        <v>0</v>
      </c>
      <c r="CI245" s="206">
        <f>IF(CI$2=EOMONTH($D245,MatCF),$F245-SUM($H125:CI125),0)</f>
        <v>0</v>
      </c>
      <c r="CJ245" s="206">
        <f>IF(CJ$2=EOMONTH($D245,MatCF),$F245-SUM($H125:CJ125),0)</f>
        <v>0</v>
      </c>
      <c r="CK245" s="206">
        <f>IF(CK$2=EOMONTH($D245,MatCF),$F245-SUM($H125:CK125),0)</f>
        <v>0</v>
      </c>
      <c r="CL245" s="206">
        <f>IF(CL$2=EOMONTH($D245,MatCF),$F245-SUM($H125:CL125),0)</f>
        <v>0</v>
      </c>
      <c r="CM245" s="206">
        <f>IF(CM$2=EOMONTH($D245,MatCF),$F245-SUM($H125:CM125),0)</f>
        <v>0</v>
      </c>
      <c r="CN245" s="206">
        <f>IF(CN$2=EOMONTH($D245,MatCF),$F245-SUM($H125:CN125),0)</f>
        <v>0</v>
      </c>
      <c r="CO245" s="206">
        <f>IF(CO$2=EOMONTH($D245,MatCF),$F245-SUM($H125:CO125),0)</f>
        <v>0</v>
      </c>
      <c r="CP245" s="206">
        <f>IF(CP$2=EOMONTH($D245,MatCF),$F245-SUM($H125:CP125),0)</f>
        <v>0</v>
      </c>
      <c r="CQ245" s="206">
        <f>IF(CQ$2=EOMONTH($D245,MatCF),$F245-SUM($H125:CQ125),0)</f>
        <v>0</v>
      </c>
      <c r="CR245" s="206">
        <f>IF(CR$2=EOMONTH($D245,MatCF),$F245-SUM($H125:CR125),0)</f>
        <v>0</v>
      </c>
      <c r="CS245" s="206">
        <f>IF(CS$2=EOMONTH($D245,MatCF),$F245-SUM($H125:CS125),0)</f>
        <v>0</v>
      </c>
      <c r="CT245" s="206">
        <f>IF(CT$2=EOMONTH($D245,MatCF),$F245-SUM($H125:CT125),0)</f>
        <v>0</v>
      </c>
      <c r="CU245" s="206">
        <f>IF(CU$2=EOMONTH($D245,MatCF),$F245-SUM($H125:CU125),0)</f>
        <v>0</v>
      </c>
      <c r="CV245" s="206">
        <f ca="1">IF(CV$2=EOMONTH($D245,MatCF),$F245-SUM($H125:CV125),0)</f>
        <v>0</v>
      </c>
      <c r="CW245" s="206">
        <f>IF(CW$2=EOMONTH($D245,MatCF),$F245-SUM($H125:CW125),0)</f>
        <v>0</v>
      </c>
      <c r="CX245" s="206">
        <f>IF(CX$2=EOMONTH($D245,MatCF),$F245-SUM($H125:CX125),0)</f>
        <v>0</v>
      </c>
      <c r="CY245" s="206">
        <f>IF(CY$2=EOMONTH($D245,MatCF),$F245-SUM($H125:CY125),0)</f>
        <v>0</v>
      </c>
      <c r="CZ245" s="206">
        <f>IF(CZ$2=EOMONTH($D245,MatCF),$F245-SUM($H125:CZ125),0)</f>
        <v>0</v>
      </c>
      <c r="DA245" s="206">
        <f>IF(DA$2=EOMONTH($D245,MatCF),$F245-SUM($H125:DA125),0)</f>
        <v>0</v>
      </c>
      <c r="DB245" s="206">
        <f>IF(DB$2=EOMONTH($D245,MatCF),$F245-SUM($H125:DB125),0)</f>
        <v>0</v>
      </c>
      <c r="DC245" s="206">
        <f>IF(DC$2=EOMONTH($D245,MatCF),$F245-SUM($H125:DC125),0)</f>
        <v>0</v>
      </c>
      <c r="DD245" s="206">
        <f>IF(DD$2=EOMONTH($D245,MatCF),$F245-SUM($H125:DD125),0)</f>
        <v>0</v>
      </c>
      <c r="DE245" s="206">
        <f>IF(DE$2=EOMONTH($D245,MatCF),$F245-SUM($H125:DE125),0)</f>
        <v>0</v>
      </c>
      <c r="DF245" s="206">
        <f>IF(DF$2=EOMONTH($D245,MatCF),$F245-SUM($H125:DF125),0)</f>
        <v>0</v>
      </c>
      <c r="DG245" s="206">
        <f>IF(DG$2=EOMONTH($D245,MatCF),$F245-SUM($H125:DG125),0)</f>
        <v>0</v>
      </c>
      <c r="DH245" s="206">
        <f>IF(DH$2=EOMONTH($D245,MatCF),$F245-SUM($H125:DH125),0)</f>
        <v>0</v>
      </c>
      <c r="DI245" s="206">
        <f>IF(DI$2=EOMONTH($D245,MatCF),$F245-SUM($H125:DI125),0)</f>
        <v>0</v>
      </c>
      <c r="DJ245" s="206">
        <f>IF(DJ$2=EOMONTH($D245,MatCF),$F245-SUM($H125:DJ125),0)</f>
        <v>0</v>
      </c>
      <c r="DK245" s="206">
        <f>IF(DK$2=EOMONTH($D245,MatCF),$F245-SUM($H125:DK125),0)</f>
        <v>0</v>
      </c>
      <c r="DL245" s="206">
        <f>IF(DL$2=EOMONTH($D245,MatCF),$F245-SUM($H125:DL125),0)</f>
        <v>0</v>
      </c>
      <c r="DM245" s="206">
        <f>IF(DM$2=EOMONTH($D245,MatCF),$F245-SUM($H125:DM125),0)</f>
        <v>0</v>
      </c>
      <c r="DN245" s="206">
        <f>IF(DN$2=EOMONTH($D245,MatCF),$F245-SUM($H125:DN125),0)</f>
        <v>0</v>
      </c>
      <c r="DO245" s="206">
        <f>IF(DO$2=EOMONTH($D245,MatCF),$F245-SUM($H125:DO125),0)</f>
        <v>0</v>
      </c>
      <c r="DP245" s="206">
        <f>IF(DP$2=EOMONTH($D245,MatCF),$F245-SUM($H125:DP125),0)</f>
        <v>0</v>
      </c>
      <c r="DQ245" s="206">
        <f>IF(DQ$2=EOMONTH($D245,MatCF),$F245-SUM($H125:DQ125),0)</f>
        <v>0</v>
      </c>
      <c r="DR245" s="206">
        <f>IF(DR$2=EOMONTH($D245,MatCF),$F245-SUM($H125:DR125),0)</f>
        <v>0</v>
      </c>
      <c r="DS245" s="206">
        <f>IF(DS$2=EOMONTH($D245,MatCF),$F245-SUM($H125:DS125),0)</f>
        <v>0</v>
      </c>
    </row>
    <row r="246" spans="1:123" ht="12.5" x14ac:dyDescent="0.25">
      <c r="A246" s="205">
        <f t="shared" si="687"/>
        <v>34</v>
      </c>
      <c r="B246" s="228"/>
      <c r="C246" s="206"/>
      <c r="D246" s="226">
        <v>47026</v>
      </c>
      <c r="E246" s="205"/>
      <c r="F246" s="206">
        <f ca="1"/>
        <v>0</v>
      </c>
      <c r="G246" s="206"/>
      <c r="H246" s="206">
        <f>IF(H$2=EOMONTH($D246,MatCF),$F246-SUM(H126:$H126),0)</f>
        <v>0</v>
      </c>
      <c r="I246" s="206">
        <f>IF(I$2=EOMONTH($D246,MatCF),$F246-SUM($H126:I126),0)</f>
        <v>0</v>
      </c>
      <c r="J246" s="206">
        <f>IF(J$2=EOMONTH($D246,MatCF),$F246-SUM($H126:J126),0)</f>
        <v>0</v>
      </c>
      <c r="K246" s="206">
        <f>IF(K$2=EOMONTH($D246,MatCF),$F246-SUM($H126:K126),0)</f>
        <v>0</v>
      </c>
      <c r="L246" s="206">
        <f>IF(L$2=EOMONTH($D246,MatCF),$F246-SUM($H126:L126),0)</f>
        <v>0</v>
      </c>
      <c r="M246" s="206">
        <f>IF(M$2=EOMONTH($D246,MatCF),$F246-SUM($H126:M126),0)</f>
        <v>0</v>
      </c>
      <c r="N246" s="206">
        <f>IF(N$2=EOMONTH($D246,MatCF),$F246-SUM($H126:N126),0)</f>
        <v>0</v>
      </c>
      <c r="O246" s="206">
        <f>IF(O$2=EOMONTH($D246,MatCF),$F246-SUM($H126:O126),0)</f>
        <v>0</v>
      </c>
      <c r="P246" s="206">
        <f>IF(P$2=EOMONTH($D246,MatCF),$F246-SUM($H126:P126),0)</f>
        <v>0</v>
      </c>
      <c r="Q246" s="206">
        <f>IF(Q$2=EOMONTH($D246,MatCF),$F246-SUM($H126:Q126),0)</f>
        <v>0</v>
      </c>
      <c r="R246" s="206">
        <f>IF(R$2=EOMONTH($D246,MatCF),$F246-SUM($H126:R126),0)</f>
        <v>0</v>
      </c>
      <c r="S246" s="206">
        <f>IF(S$2=EOMONTH($D246,MatCF),$F246-SUM($H126:S126),0)</f>
        <v>0</v>
      </c>
      <c r="T246" s="206">
        <f>IF(T$2=EOMONTH($D246,MatCF),$F246-SUM($H126:T126),0)</f>
        <v>0</v>
      </c>
      <c r="U246" s="206">
        <f>IF(U$2=EOMONTH($D246,MatCF),$F246-SUM($H126:U126),0)</f>
        <v>0</v>
      </c>
      <c r="V246" s="206">
        <f>IF(V$2=EOMONTH($D246,MatCF),$F246-SUM($H126:V126),0)</f>
        <v>0</v>
      </c>
      <c r="W246" s="206">
        <f>IF(W$2=EOMONTH($D246,MatCF),$F246-SUM($H126:W126),0)</f>
        <v>0</v>
      </c>
      <c r="X246" s="206">
        <f>IF(X$2=EOMONTH($D246,MatCF),$F246-SUM($H126:X126),0)</f>
        <v>0</v>
      </c>
      <c r="Y246" s="206">
        <f>IF(Y$2=EOMONTH($D246,MatCF),$F246-SUM($H126:Y126),0)</f>
        <v>0</v>
      </c>
      <c r="Z246" s="206">
        <f>IF(Z$2=EOMONTH($D246,MatCF),$F246-SUM($H126:Z126),0)</f>
        <v>0</v>
      </c>
      <c r="AA246" s="206">
        <f>IF(AA$2=EOMONTH($D246,MatCF),$F246-SUM($H126:AA126),0)</f>
        <v>0</v>
      </c>
      <c r="AB246" s="206">
        <f>IF(AB$2=EOMONTH($D246,MatCF),$F246-SUM($H126:AB126),0)</f>
        <v>0</v>
      </c>
      <c r="AC246" s="206">
        <f>IF(AC$2=EOMONTH($D246,MatCF),$F246-SUM($H126:AC126),0)</f>
        <v>0</v>
      </c>
      <c r="AD246" s="206">
        <f>IF(AD$2=EOMONTH($D246,MatCF),$F246-SUM($H126:AD126),0)</f>
        <v>0</v>
      </c>
      <c r="AE246" s="206">
        <f>IF(AE$2=EOMONTH($D246,MatCF),$F246-SUM($H126:AE126),0)</f>
        <v>0</v>
      </c>
      <c r="AF246" s="206">
        <f>IF(AF$2=EOMONTH($D246,MatCF),$F246-SUM($H126:AF126),0)</f>
        <v>0</v>
      </c>
      <c r="AG246" s="206">
        <f>IF(AG$2=EOMONTH($D246,MatCF),$F246-SUM($H126:AG126),0)</f>
        <v>0</v>
      </c>
      <c r="AH246" s="206">
        <f>IF(AH$2=EOMONTH($D246,MatCF),$F246-SUM($H126:AH126),0)</f>
        <v>0</v>
      </c>
      <c r="AI246" s="206">
        <f>IF(AI$2=EOMONTH($D246,MatCF),$F246-SUM($H126:AI126),0)</f>
        <v>0</v>
      </c>
      <c r="AJ246" s="206">
        <f>IF(AJ$2=EOMONTH($D246,MatCF),$F246-SUM($H126:AJ126),0)</f>
        <v>0</v>
      </c>
      <c r="AK246" s="206">
        <f>IF(AK$2=EOMONTH($D246,MatCF),$F246-SUM($H126:AK126),0)</f>
        <v>0</v>
      </c>
      <c r="AL246" s="206">
        <f>IF(AL$2=EOMONTH($D246,MatCF),$F246-SUM($H126:AL126),0)</f>
        <v>0</v>
      </c>
      <c r="AM246" s="206">
        <f>IF(AM$2=EOMONTH($D246,MatCF),$F246-SUM($H126:AM126),0)</f>
        <v>0</v>
      </c>
      <c r="AN246" s="206">
        <f>IF(AN$2=EOMONTH($D246,MatCF),$F246-SUM($H126:AN126),0)</f>
        <v>0</v>
      </c>
      <c r="AO246" s="206">
        <f>IF(AO$2=EOMONTH($D246,MatCF),$F246-SUM($H126:AO126),0)</f>
        <v>0</v>
      </c>
      <c r="AP246" s="206">
        <f>IF(AP$2=EOMONTH($D246,MatCF),$F246-SUM($H126:AP126),0)</f>
        <v>0</v>
      </c>
      <c r="AQ246" s="206">
        <f>IF(AQ$2=EOMONTH($D246,MatCF),$F246-SUM($H126:AQ126),0)</f>
        <v>0</v>
      </c>
      <c r="AR246" s="206">
        <f>IF(AR$2=EOMONTH($D246,MatCF),$F246-SUM($H126:AR126),0)</f>
        <v>0</v>
      </c>
      <c r="AS246" s="206">
        <f>IF(AS$2=EOMONTH($D246,MatCF),$F246-SUM($H126:AS126),0)</f>
        <v>0</v>
      </c>
      <c r="AT246" s="206">
        <f>IF(AT$2=EOMONTH($D246,MatCF),$F246-SUM($H126:AT126),0)</f>
        <v>0</v>
      </c>
      <c r="AU246" s="206">
        <f>IF(AU$2=EOMONTH($D246,MatCF),$F246-SUM($H126:AU126),0)</f>
        <v>0</v>
      </c>
      <c r="AV246" s="206">
        <f>IF(AV$2=EOMONTH($D246,MatCF),$F246-SUM($H126:AV126),0)</f>
        <v>0</v>
      </c>
      <c r="AW246" s="206">
        <f>IF(AW$2=EOMONTH($D246,MatCF),$F246-SUM($H126:AW126),0)</f>
        <v>0</v>
      </c>
      <c r="AX246" s="206">
        <f>IF(AX$2=EOMONTH($D246,MatCF),$F246-SUM($H126:AX126),0)</f>
        <v>0</v>
      </c>
      <c r="AY246" s="206">
        <f>IF(AY$2=EOMONTH($D246,MatCF),$F246-SUM($H126:AY126),0)</f>
        <v>0</v>
      </c>
      <c r="AZ246" s="206">
        <f>IF(AZ$2=EOMONTH($D246,MatCF),$F246-SUM($H126:AZ126),0)</f>
        <v>0</v>
      </c>
      <c r="BA246" s="206">
        <f>IF(BA$2=EOMONTH($D246,MatCF),$F246-SUM($H126:BA126),0)</f>
        <v>0</v>
      </c>
      <c r="BB246" s="206">
        <f>IF(BB$2=EOMONTH($D246,MatCF),$F246-SUM($H126:BB126),0)</f>
        <v>0</v>
      </c>
      <c r="BC246" s="206">
        <f>IF(BC$2=EOMONTH($D246,MatCF),$F246-SUM($H126:BC126),0)</f>
        <v>0</v>
      </c>
      <c r="BD246" s="206">
        <f>IF(BD$2=EOMONTH($D246,MatCF),$F246-SUM($H126:BD126),0)</f>
        <v>0</v>
      </c>
      <c r="BE246" s="206">
        <f>IF(BE$2=EOMONTH($D246,MatCF),$F246-SUM($H126:BE126),0)</f>
        <v>0</v>
      </c>
      <c r="BF246" s="206">
        <f>IF(BF$2=EOMONTH($D246,MatCF),$F246-SUM($H126:BF126),0)</f>
        <v>0</v>
      </c>
      <c r="BG246" s="206">
        <f>IF(BG$2=EOMONTH($D246,MatCF),$F246-SUM($H126:BG126),0)</f>
        <v>0</v>
      </c>
      <c r="BH246" s="206">
        <f>IF(BH$2=EOMONTH($D246,MatCF),$F246-SUM($H126:BH126),0)</f>
        <v>0</v>
      </c>
      <c r="BI246" s="206">
        <f>IF(BI$2=EOMONTH($D246,MatCF),$F246-SUM($H126:BI126),0)</f>
        <v>0</v>
      </c>
      <c r="BJ246" s="206">
        <f>IF(BJ$2=EOMONTH($D246,MatCF),$F246-SUM($H126:BJ126),0)</f>
        <v>0</v>
      </c>
      <c r="BK246" s="206">
        <f>IF(BK$2=EOMONTH($D246,MatCF),$F246-SUM($H126:BK126),0)</f>
        <v>0</v>
      </c>
      <c r="BL246" s="206">
        <f>IF(BL$2=EOMONTH($D246,MatCF),$F246-SUM($H126:BL126),0)</f>
        <v>0</v>
      </c>
      <c r="BM246" s="206">
        <f>IF(BM$2=EOMONTH($D246,MatCF),$F246-SUM($H126:BM126),0)</f>
        <v>0</v>
      </c>
      <c r="BN246" s="206">
        <f>IF(BN$2=EOMONTH($D246,MatCF),$F246-SUM($H126:BN126),0)</f>
        <v>0</v>
      </c>
      <c r="BO246" s="206">
        <f>IF(BO$2=EOMONTH($D246,MatCF),$F246-SUM($H126:BO126),0)</f>
        <v>0</v>
      </c>
      <c r="BP246" s="206">
        <f>IF(BP$2=EOMONTH($D246,MatCF),$F246-SUM($H126:BP126),0)</f>
        <v>0</v>
      </c>
      <c r="BQ246" s="206">
        <f>IF(BQ$2=EOMONTH($D246,MatCF),$F246-SUM($H126:BQ126),0)</f>
        <v>0</v>
      </c>
      <c r="BR246" s="206">
        <f>IF(BR$2=EOMONTH($D246,MatCF),$F246-SUM($H126:BR126),0)</f>
        <v>0</v>
      </c>
      <c r="BS246" s="206">
        <f>IF(BS$2=EOMONTH($D246,MatCF),$F246-SUM($H126:BS126),0)</f>
        <v>0</v>
      </c>
      <c r="BT246" s="206">
        <f>IF(BT$2=EOMONTH($D246,MatCF),$F246-SUM($H126:BT126),0)</f>
        <v>0</v>
      </c>
      <c r="BU246" s="206">
        <f>IF(BU$2=EOMONTH($D246,MatCF),$F246-SUM($H126:BU126),0)</f>
        <v>0</v>
      </c>
      <c r="BV246" s="206">
        <f>IF(BV$2=EOMONTH($D246,MatCF),$F246-SUM($H126:BV126),0)</f>
        <v>0</v>
      </c>
      <c r="BW246" s="206">
        <f>IF(BW$2=EOMONTH($D246,MatCF),$F246-SUM($H126:BW126),0)</f>
        <v>0</v>
      </c>
      <c r="BX246" s="206">
        <f>IF(BX$2=EOMONTH($D246,MatCF),$F246-SUM($H126:BX126),0)</f>
        <v>0</v>
      </c>
      <c r="BY246" s="206">
        <f>IF(BY$2=EOMONTH($D246,MatCF),$F246-SUM($H126:BY126),0)</f>
        <v>0</v>
      </c>
      <c r="BZ246" s="206">
        <f>IF(BZ$2=EOMONTH($D246,MatCF),$F246-SUM($H126:BZ126),0)</f>
        <v>0</v>
      </c>
      <c r="CA246" s="206">
        <f>IF(CA$2=EOMONTH($D246,MatCF),$F246-SUM($H126:CA126),0)</f>
        <v>0</v>
      </c>
      <c r="CB246" s="206">
        <f>IF(CB$2=EOMONTH($D246,MatCF),$F246-SUM($H126:CB126),0)</f>
        <v>0</v>
      </c>
      <c r="CC246" s="206">
        <f>IF(CC$2=EOMONTH($D246,MatCF),$F246-SUM($H126:CC126),0)</f>
        <v>0</v>
      </c>
      <c r="CD246" s="206">
        <f>IF(CD$2=EOMONTH($D246,MatCF),$F246-SUM($H126:CD126),0)</f>
        <v>0</v>
      </c>
      <c r="CE246" s="206">
        <f>IF(CE$2=EOMONTH($D246,MatCF),$F246-SUM($H126:CE126),0)</f>
        <v>0</v>
      </c>
      <c r="CF246" s="206">
        <f>IF(CF$2=EOMONTH($D246,MatCF),$F246-SUM($H126:CF126),0)</f>
        <v>0</v>
      </c>
      <c r="CG246" s="206">
        <f>IF(CG$2=EOMONTH($D246,MatCF),$F246-SUM($H126:CG126),0)</f>
        <v>0</v>
      </c>
      <c r="CH246" s="206">
        <f>IF(CH$2=EOMONTH($D246,MatCF),$F246-SUM($H126:CH126),0)</f>
        <v>0</v>
      </c>
      <c r="CI246" s="206">
        <f>IF(CI$2=EOMONTH($D246,MatCF),$F246-SUM($H126:CI126),0)</f>
        <v>0</v>
      </c>
      <c r="CJ246" s="206">
        <f>IF(CJ$2=EOMONTH($D246,MatCF),$F246-SUM($H126:CJ126),0)</f>
        <v>0</v>
      </c>
      <c r="CK246" s="206">
        <f>IF(CK$2=EOMONTH($D246,MatCF),$F246-SUM($H126:CK126),0)</f>
        <v>0</v>
      </c>
      <c r="CL246" s="206">
        <f>IF(CL$2=EOMONTH($D246,MatCF),$F246-SUM($H126:CL126),0)</f>
        <v>0</v>
      </c>
      <c r="CM246" s="206">
        <f>IF(CM$2=EOMONTH($D246,MatCF),$F246-SUM($H126:CM126),0)</f>
        <v>0</v>
      </c>
      <c r="CN246" s="206">
        <f>IF(CN$2=EOMONTH($D246,MatCF),$F246-SUM($H126:CN126),0)</f>
        <v>0</v>
      </c>
      <c r="CO246" s="206">
        <f>IF(CO$2=EOMONTH($D246,MatCF),$F246-SUM($H126:CO126),0)</f>
        <v>0</v>
      </c>
      <c r="CP246" s="206">
        <f>IF(CP$2=EOMONTH($D246,MatCF),$F246-SUM($H126:CP126),0)</f>
        <v>0</v>
      </c>
      <c r="CQ246" s="206">
        <f>IF(CQ$2=EOMONTH($D246,MatCF),$F246-SUM($H126:CQ126),0)</f>
        <v>0</v>
      </c>
      <c r="CR246" s="206">
        <f>IF(CR$2=EOMONTH($D246,MatCF),$F246-SUM($H126:CR126),0)</f>
        <v>0</v>
      </c>
      <c r="CS246" s="206">
        <f>IF(CS$2=EOMONTH($D246,MatCF),$F246-SUM($H126:CS126),0)</f>
        <v>0</v>
      </c>
      <c r="CT246" s="206">
        <f>IF(CT$2=EOMONTH($D246,MatCF),$F246-SUM($H126:CT126),0)</f>
        <v>0</v>
      </c>
      <c r="CU246" s="206">
        <f>IF(CU$2=EOMONTH($D246,MatCF),$F246-SUM($H126:CU126),0)</f>
        <v>0</v>
      </c>
      <c r="CV246" s="206">
        <f>IF(CV$2=EOMONTH($D246,MatCF),$F246-SUM($H126:CV126),0)</f>
        <v>0</v>
      </c>
      <c r="CW246" s="206">
        <f ca="1">IF(CW$2=EOMONTH($D246,MatCF),$F246-SUM($H126:CW126),0)</f>
        <v>0</v>
      </c>
      <c r="CX246" s="206">
        <f>IF(CX$2=EOMONTH($D246,MatCF),$F246-SUM($H126:CX126),0)</f>
        <v>0</v>
      </c>
      <c r="CY246" s="206">
        <f>IF(CY$2=EOMONTH($D246,MatCF),$F246-SUM($H126:CY126),0)</f>
        <v>0</v>
      </c>
      <c r="CZ246" s="206">
        <f>IF(CZ$2=EOMONTH($D246,MatCF),$F246-SUM($H126:CZ126),0)</f>
        <v>0</v>
      </c>
      <c r="DA246" s="206">
        <f>IF(DA$2=EOMONTH($D246,MatCF),$F246-SUM($H126:DA126),0)</f>
        <v>0</v>
      </c>
      <c r="DB246" s="206">
        <f>IF(DB$2=EOMONTH($D246,MatCF),$F246-SUM($H126:DB126),0)</f>
        <v>0</v>
      </c>
      <c r="DC246" s="206">
        <f>IF(DC$2=EOMONTH($D246,MatCF),$F246-SUM($H126:DC126),0)</f>
        <v>0</v>
      </c>
      <c r="DD246" s="206">
        <f>IF(DD$2=EOMONTH($D246,MatCF),$F246-SUM($H126:DD126),0)</f>
        <v>0</v>
      </c>
      <c r="DE246" s="206">
        <f>IF(DE$2=EOMONTH($D246,MatCF),$F246-SUM($H126:DE126),0)</f>
        <v>0</v>
      </c>
      <c r="DF246" s="206">
        <f>IF(DF$2=EOMONTH($D246,MatCF),$F246-SUM($H126:DF126),0)</f>
        <v>0</v>
      </c>
      <c r="DG246" s="206">
        <f>IF(DG$2=EOMONTH($D246,MatCF),$F246-SUM($H126:DG126),0)</f>
        <v>0</v>
      </c>
      <c r="DH246" s="206">
        <f>IF(DH$2=EOMONTH($D246,MatCF),$F246-SUM($H126:DH126),0)</f>
        <v>0</v>
      </c>
      <c r="DI246" s="206">
        <f>IF(DI$2=EOMONTH($D246,MatCF),$F246-SUM($H126:DI126),0)</f>
        <v>0</v>
      </c>
      <c r="DJ246" s="206">
        <f>IF(DJ$2=EOMONTH($D246,MatCF),$F246-SUM($H126:DJ126),0)</f>
        <v>0</v>
      </c>
      <c r="DK246" s="206">
        <f>IF(DK$2=EOMONTH($D246,MatCF),$F246-SUM($H126:DK126),0)</f>
        <v>0</v>
      </c>
      <c r="DL246" s="206">
        <f>IF(DL$2=EOMONTH($D246,MatCF),$F246-SUM($H126:DL126),0)</f>
        <v>0</v>
      </c>
      <c r="DM246" s="206">
        <f>IF(DM$2=EOMONTH($D246,MatCF),$F246-SUM($H126:DM126),0)</f>
        <v>0</v>
      </c>
      <c r="DN246" s="206">
        <f>IF(DN$2=EOMONTH($D246,MatCF),$F246-SUM($H126:DN126),0)</f>
        <v>0</v>
      </c>
      <c r="DO246" s="206">
        <f>IF(DO$2=EOMONTH($D246,MatCF),$F246-SUM($H126:DO126),0)</f>
        <v>0</v>
      </c>
      <c r="DP246" s="206">
        <f>IF(DP$2=EOMONTH($D246,MatCF),$F246-SUM($H126:DP126),0)</f>
        <v>0</v>
      </c>
      <c r="DQ246" s="206">
        <f>IF(DQ$2=EOMONTH($D246,MatCF),$F246-SUM($H126:DQ126),0)</f>
        <v>0</v>
      </c>
      <c r="DR246" s="206">
        <f>IF(DR$2=EOMONTH($D246,MatCF),$F246-SUM($H126:DR126),0)</f>
        <v>0</v>
      </c>
      <c r="DS246" s="206">
        <f>IF(DS$2=EOMONTH($D246,MatCF),$F246-SUM($H126:DS126),0)</f>
        <v>0</v>
      </c>
    </row>
    <row r="247" spans="1:123" ht="12.5" x14ac:dyDescent="0.25">
      <c r="A247" s="205">
        <f t="shared" si="687"/>
        <v>35</v>
      </c>
      <c r="B247" s="228"/>
      <c r="C247" s="206"/>
      <c r="D247" s="226">
        <v>47118</v>
      </c>
      <c r="E247" s="205"/>
      <c r="F247" s="206">
        <f ca="1"/>
        <v>0</v>
      </c>
      <c r="G247" s="206"/>
      <c r="H247" s="206">
        <f>IF(H$2=EOMONTH($D247,MatCF),$F247-SUM(H127:$H127),0)</f>
        <v>0</v>
      </c>
      <c r="I247" s="206">
        <f>IF(I$2=EOMONTH($D247,MatCF),$F247-SUM($H127:I127),0)</f>
        <v>0</v>
      </c>
      <c r="J247" s="206">
        <f>IF(J$2=EOMONTH($D247,MatCF),$F247-SUM($H127:J127),0)</f>
        <v>0</v>
      </c>
      <c r="K247" s="206">
        <f>IF(K$2=EOMONTH($D247,MatCF),$F247-SUM($H127:K127),0)</f>
        <v>0</v>
      </c>
      <c r="L247" s="206">
        <f>IF(L$2=EOMONTH($D247,MatCF),$F247-SUM($H127:L127),0)</f>
        <v>0</v>
      </c>
      <c r="M247" s="206">
        <f>IF(M$2=EOMONTH($D247,MatCF),$F247-SUM($H127:M127),0)</f>
        <v>0</v>
      </c>
      <c r="N247" s="206">
        <f>IF(N$2=EOMONTH($D247,MatCF),$F247-SUM($H127:N127),0)</f>
        <v>0</v>
      </c>
      <c r="O247" s="206">
        <f>IF(O$2=EOMONTH($D247,MatCF),$F247-SUM($H127:O127),0)</f>
        <v>0</v>
      </c>
      <c r="P247" s="206">
        <f>IF(P$2=EOMONTH($D247,MatCF),$F247-SUM($H127:P127),0)</f>
        <v>0</v>
      </c>
      <c r="Q247" s="206">
        <f>IF(Q$2=EOMONTH($D247,MatCF),$F247-SUM($H127:Q127),0)</f>
        <v>0</v>
      </c>
      <c r="R247" s="206">
        <f>IF(R$2=EOMONTH($D247,MatCF),$F247-SUM($H127:R127),0)</f>
        <v>0</v>
      </c>
      <c r="S247" s="206">
        <f>IF(S$2=EOMONTH($D247,MatCF),$F247-SUM($H127:S127),0)</f>
        <v>0</v>
      </c>
      <c r="T247" s="206">
        <f>IF(T$2=EOMONTH($D247,MatCF),$F247-SUM($H127:T127),0)</f>
        <v>0</v>
      </c>
      <c r="U247" s="206">
        <f>IF(U$2=EOMONTH($D247,MatCF),$F247-SUM($H127:U127),0)</f>
        <v>0</v>
      </c>
      <c r="V247" s="206">
        <f>IF(V$2=EOMONTH($D247,MatCF),$F247-SUM($H127:V127),0)</f>
        <v>0</v>
      </c>
      <c r="W247" s="206">
        <f>IF(W$2=EOMONTH($D247,MatCF),$F247-SUM($H127:W127),0)</f>
        <v>0</v>
      </c>
      <c r="X247" s="206">
        <f>IF(X$2=EOMONTH($D247,MatCF),$F247-SUM($H127:X127),0)</f>
        <v>0</v>
      </c>
      <c r="Y247" s="206">
        <f>IF(Y$2=EOMONTH($D247,MatCF),$F247-SUM($H127:Y127),0)</f>
        <v>0</v>
      </c>
      <c r="Z247" s="206">
        <f>IF(Z$2=EOMONTH($D247,MatCF),$F247-SUM($H127:Z127),0)</f>
        <v>0</v>
      </c>
      <c r="AA247" s="206">
        <f>IF(AA$2=EOMONTH($D247,MatCF),$F247-SUM($H127:AA127),0)</f>
        <v>0</v>
      </c>
      <c r="AB247" s="206">
        <f>IF(AB$2=EOMONTH($D247,MatCF),$F247-SUM($H127:AB127),0)</f>
        <v>0</v>
      </c>
      <c r="AC247" s="206">
        <f>IF(AC$2=EOMONTH($D247,MatCF),$F247-SUM($H127:AC127),0)</f>
        <v>0</v>
      </c>
      <c r="AD247" s="206">
        <f>IF(AD$2=EOMONTH($D247,MatCF),$F247-SUM($H127:AD127),0)</f>
        <v>0</v>
      </c>
      <c r="AE247" s="206">
        <f>IF(AE$2=EOMONTH($D247,MatCF),$F247-SUM($H127:AE127),0)</f>
        <v>0</v>
      </c>
      <c r="AF247" s="206">
        <f>IF(AF$2=EOMONTH($D247,MatCF),$F247-SUM($H127:AF127),0)</f>
        <v>0</v>
      </c>
      <c r="AG247" s="206">
        <f>IF(AG$2=EOMONTH($D247,MatCF),$F247-SUM($H127:AG127),0)</f>
        <v>0</v>
      </c>
      <c r="AH247" s="206">
        <f>IF(AH$2=EOMONTH($D247,MatCF),$F247-SUM($H127:AH127),0)</f>
        <v>0</v>
      </c>
      <c r="AI247" s="206">
        <f>IF(AI$2=EOMONTH($D247,MatCF),$F247-SUM($H127:AI127),0)</f>
        <v>0</v>
      </c>
      <c r="AJ247" s="206">
        <f>IF(AJ$2=EOMONTH($D247,MatCF),$F247-SUM($H127:AJ127),0)</f>
        <v>0</v>
      </c>
      <c r="AK247" s="206">
        <f>IF(AK$2=EOMONTH($D247,MatCF),$F247-SUM($H127:AK127),0)</f>
        <v>0</v>
      </c>
      <c r="AL247" s="206">
        <f>IF(AL$2=EOMONTH($D247,MatCF),$F247-SUM($H127:AL127),0)</f>
        <v>0</v>
      </c>
      <c r="AM247" s="206">
        <f>IF(AM$2=EOMONTH($D247,MatCF),$F247-SUM($H127:AM127),0)</f>
        <v>0</v>
      </c>
      <c r="AN247" s="206">
        <f>IF(AN$2=EOMONTH($D247,MatCF),$F247-SUM($H127:AN127),0)</f>
        <v>0</v>
      </c>
      <c r="AO247" s="206">
        <f>IF(AO$2=EOMONTH($D247,MatCF),$F247-SUM($H127:AO127),0)</f>
        <v>0</v>
      </c>
      <c r="AP247" s="206">
        <f>IF(AP$2=EOMONTH($D247,MatCF),$F247-SUM($H127:AP127),0)</f>
        <v>0</v>
      </c>
      <c r="AQ247" s="206">
        <f>IF(AQ$2=EOMONTH($D247,MatCF),$F247-SUM($H127:AQ127),0)</f>
        <v>0</v>
      </c>
      <c r="AR247" s="206">
        <f>IF(AR$2=EOMONTH($D247,MatCF),$F247-SUM($H127:AR127),0)</f>
        <v>0</v>
      </c>
      <c r="AS247" s="206">
        <f>IF(AS$2=EOMONTH($D247,MatCF),$F247-SUM($H127:AS127),0)</f>
        <v>0</v>
      </c>
      <c r="AT247" s="206">
        <f>IF(AT$2=EOMONTH($D247,MatCF),$F247-SUM($H127:AT127),0)</f>
        <v>0</v>
      </c>
      <c r="AU247" s="206">
        <f>IF(AU$2=EOMONTH($D247,MatCF),$F247-SUM($H127:AU127),0)</f>
        <v>0</v>
      </c>
      <c r="AV247" s="206">
        <f>IF(AV$2=EOMONTH($D247,MatCF),$F247-SUM($H127:AV127),0)</f>
        <v>0</v>
      </c>
      <c r="AW247" s="206">
        <f>IF(AW$2=EOMONTH($D247,MatCF),$F247-SUM($H127:AW127),0)</f>
        <v>0</v>
      </c>
      <c r="AX247" s="206">
        <f>IF(AX$2=EOMONTH($D247,MatCF),$F247-SUM($H127:AX127),0)</f>
        <v>0</v>
      </c>
      <c r="AY247" s="206">
        <f>IF(AY$2=EOMONTH($D247,MatCF),$F247-SUM($H127:AY127),0)</f>
        <v>0</v>
      </c>
      <c r="AZ247" s="206">
        <f>IF(AZ$2=EOMONTH($D247,MatCF),$F247-SUM($H127:AZ127),0)</f>
        <v>0</v>
      </c>
      <c r="BA247" s="206">
        <f>IF(BA$2=EOMONTH($D247,MatCF),$F247-SUM($H127:BA127),0)</f>
        <v>0</v>
      </c>
      <c r="BB247" s="206">
        <f>IF(BB$2=EOMONTH($D247,MatCF),$F247-SUM($H127:BB127),0)</f>
        <v>0</v>
      </c>
      <c r="BC247" s="206">
        <f>IF(BC$2=EOMONTH($D247,MatCF),$F247-SUM($H127:BC127),0)</f>
        <v>0</v>
      </c>
      <c r="BD247" s="206">
        <f>IF(BD$2=EOMONTH($D247,MatCF),$F247-SUM($H127:BD127),0)</f>
        <v>0</v>
      </c>
      <c r="BE247" s="206">
        <f>IF(BE$2=EOMONTH($D247,MatCF),$F247-SUM($H127:BE127),0)</f>
        <v>0</v>
      </c>
      <c r="BF247" s="206">
        <f>IF(BF$2=EOMONTH($D247,MatCF),$F247-SUM($H127:BF127),0)</f>
        <v>0</v>
      </c>
      <c r="BG247" s="206">
        <f>IF(BG$2=EOMONTH($D247,MatCF),$F247-SUM($H127:BG127),0)</f>
        <v>0</v>
      </c>
      <c r="BH247" s="206">
        <f>IF(BH$2=EOMONTH($D247,MatCF),$F247-SUM($H127:BH127),0)</f>
        <v>0</v>
      </c>
      <c r="BI247" s="206">
        <f>IF(BI$2=EOMONTH($D247,MatCF),$F247-SUM($H127:BI127),0)</f>
        <v>0</v>
      </c>
      <c r="BJ247" s="206">
        <f>IF(BJ$2=EOMONTH($D247,MatCF),$F247-SUM($H127:BJ127),0)</f>
        <v>0</v>
      </c>
      <c r="BK247" s="206">
        <f>IF(BK$2=EOMONTH($D247,MatCF),$F247-SUM($H127:BK127),0)</f>
        <v>0</v>
      </c>
      <c r="BL247" s="206">
        <f>IF(BL$2=EOMONTH($D247,MatCF),$F247-SUM($H127:BL127),0)</f>
        <v>0</v>
      </c>
      <c r="BM247" s="206">
        <f>IF(BM$2=EOMONTH($D247,MatCF),$F247-SUM($H127:BM127),0)</f>
        <v>0</v>
      </c>
      <c r="BN247" s="206">
        <f>IF(BN$2=EOMONTH($D247,MatCF),$F247-SUM($H127:BN127),0)</f>
        <v>0</v>
      </c>
      <c r="BO247" s="206">
        <f>IF(BO$2=EOMONTH($D247,MatCF),$F247-SUM($H127:BO127),0)</f>
        <v>0</v>
      </c>
      <c r="BP247" s="206">
        <f>IF(BP$2=EOMONTH($D247,MatCF),$F247-SUM($H127:BP127),0)</f>
        <v>0</v>
      </c>
      <c r="BQ247" s="206">
        <f>IF(BQ$2=EOMONTH($D247,MatCF),$F247-SUM($H127:BQ127),0)</f>
        <v>0</v>
      </c>
      <c r="BR247" s="206">
        <f>IF(BR$2=EOMONTH($D247,MatCF),$F247-SUM($H127:BR127),0)</f>
        <v>0</v>
      </c>
      <c r="BS247" s="206">
        <f>IF(BS$2=EOMONTH($D247,MatCF),$F247-SUM($H127:BS127),0)</f>
        <v>0</v>
      </c>
      <c r="BT247" s="206">
        <f>IF(BT$2=EOMONTH($D247,MatCF),$F247-SUM($H127:BT127),0)</f>
        <v>0</v>
      </c>
      <c r="BU247" s="206">
        <f>IF(BU$2=EOMONTH($D247,MatCF),$F247-SUM($H127:BU127),0)</f>
        <v>0</v>
      </c>
      <c r="BV247" s="206">
        <f>IF(BV$2=EOMONTH($D247,MatCF),$F247-SUM($H127:BV127),0)</f>
        <v>0</v>
      </c>
      <c r="BW247" s="206">
        <f>IF(BW$2=EOMONTH($D247,MatCF),$F247-SUM($H127:BW127),0)</f>
        <v>0</v>
      </c>
      <c r="BX247" s="206">
        <f>IF(BX$2=EOMONTH($D247,MatCF),$F247-SUM($H127:BX127),0)</f>
        <v>0</v>
      </c>
      <c r="BY247" s="206">
        <f>IF(BY$2=EOMONTH($D247,MatCF),$F247-SUM($H127:BY127),0)</f>
        <v>0</v>
      </c>
      <c r="BZ247" s="206">
        <f>IF(BZ$2=EOMONTH($D247,MatCF),$F247-SUM($H127:BZ127),0)</f>
        <v>0</v>
      </c>
      <c r="CA247" s="206">
        <f>IF(CA$2=EOMONTH($D247,MatCF),$F247-SUM($H127:CA127),0)</f>
        <v>0</v>
      </c>
      <c r="CB247" s="206">
        <f>IF(CB$2=EOMONTH($D247,MatCF),$F247-SUM($H127:CB127),0)</f>
        <v>0</v>
      </c>
      <c r="CC247" s="206">
        <f>IF(CC$2=EOMONTH($D247,MatCF),$F247-SUM($H127:CC127),0)</f>
        <v>0</v>
      </c>
      <c r="CD247" s="206">
        <f>IF(CD$2=EOMONTH($D247,MatCF),$F247-SUM($H127:CD127),0)</f>
        <v>0</v>
      </c>
      <c r="CE247" s="206">
        <f>IF(CE$2=EOMONTH($D247,MatCF),$F247-SUM($H127:CE127),0)</f>
        <v>0</v>
      </c>
      <c r="CF247" s="206">
        <f>IF(CF$2=EOMONTH($D247,MatCF),$F247-SUM($H127:CF127),0)</f>
        <v>0</v>
      </c>
      <c r="CG247" s="206">
        <f>IF(CG$2=EOMONTH($D247,MatCF),$F247-SUM($H127:CG127),0)</f>
        <v>0</v>
      </c>
      <c r="CH247" s="206">
        <f>IF(CH$2=EOMONTH($D247,MatCF),$F247-SUM($H127:CH127),0)</f>
        <v>0</v>
      </c>
      <c r="CI247" s="206">
        <f>IF(CI$2=EOMONTH($D247,MatCF),$F247-SUM($H127:CI127),0)</f>
        <v>0</v>
      </c>
      <c r="CJ247" s="206">
        <f>IF(CJ$2=EOMONTH($D247,MatCF),$F247-SUM($H127:CJ127),0)</f>
        <v>0</v>
      </c>
      <c r="CK247" s="206">
        <f>IF(CK$2=EOMONTH($D247,MatCF),$F247-SUM($H127:CK127),0)</f>
        <v>0</v>
      </c>
      <c r="CL247" s="206">
        <f>IF(CL$2=EOMONTH($D247,MatCF),$F247-SUM($H127:CL127),0)</f>
        <v>0</v>
      </c>
      <c r="CM247" s="206">
        <f>IF(CM$2=EOMONTH($D247,MatCF),$F247-SUM($H127:CM127),0)</f>
        <v>0</v>
      </c>
      <c r="CN247" s="206">
        <f>IF(CN$2=EOMONTH($D247,MatCF),$F247-SUM($H127:CN127),0)</f>
        <v>0</v>
      </c>
      <c r="CO247" s="206">
        <f>IF(CO$2=EOMONTH($D247,MatCF),$F247-SUM($H127:CO127),0)</f>
        <v>0</v>
      </c>
      <c r="CP247" s="206">
        <f>IF(CP$2=EOMONTH($D247,MatCF),$F247-SUM($H127:CP127),0)</f>
        <v>0</v>
      </c>
      <c r="CQ247" s="206">
        <f>IF(CQ$2=EOMONTH($D247,MatCF),$F247-SUM($H127:CQ127),0)</f>
        <v>0</v>
      </c>
      <c r="CR247" s="206">
        <f>IF(CR$2=EOMONTH($D247,MatCF),$F247-SUM($H127:CR127),0)</f>
        <v>0</v>
      </c>
      <c r="CS247" s="206">
        <f>IF(CS$2=EOMONTH($D247,MatCF),$F247-SUM($H127:CS127),0)</f>
        <v>0</v>
      </c>
      <c r="CT247" s="206">
        <f>IF(CT$2=EOMONTH($D247,MatCF),$F247-SUM($H127:CT127),0)</f>
        <v>0</v>
      </c>
      <c r="CU247" s="206">
        <f>IF(CU$2=EOMONTH($D247,MatCF),$F247-SUM($H127:CU127),0)</f>
        <v>0</v>
      </c>
      <c r="CV247" s="206">
        <f>IF(CV$2=EOMONTH($D247,MatCF),$F247-SUM($H127:CV127),0)</f>
        <v>0</v>
      </c>
      <c r="CW247" s="206">
        <f>IF(CW$2=EOMONTH($D247,MatCF),$F247-SUM($H127:CW127),0)</f>
        <v>0</v>
      </c>
      <c r="CX247" s="206">
        <f ca="1">IF(CX$2=EOMONTH($D247,MatCF),$F247-SUM($H127:CX127),0)</f>
        <v>0</v>
      </c>
      <c r="CY247" s="206">
        <f>IF(CY$2=EOMONTH($D247,MatCF),$F247-SUM($H127:CY127),0)</f>
        <v>0</v>
      </c>
      <c r="CZ247" s="206">
        <f>IF(CZ$2=EOMONTH($D247,MatCF),$F247-SUM($H127:CZ127),0)</f>
        <v>0</v>
      </c>
      <c r="DA247" s="206">
        <f>IF(DA$2=EOMONTH($D247,MatCF),$F247-SUM($H127:DA127),0)</f>
        <v>0</v>
      </c>
      <c r="DB247" s="206">
        <f>IF(DB$2=EOMONTH($D247,MatCF),$F247-SUM($H127:DB127),0)</f>
        <v>0</v>
      </c>
      <c r="DC247" s="206">
        <f>IF(DC$2=EOMONTH($D247,MatCF),$F247-SUM($H127:DC127),0)</f>
        <v>0</v>
      </c>
      <c r="DD247" s="206">
        <f>IF(DD$2=EOMONTH($D247,MatCF),$F247-SUM($H127:DD127),0)</f>
        <v>0</v>
      </c>
      <c r="DE247" s="206">
        <f>IF(DE$2=EOMONTH($D247,MatCF),$F247-SUM($H127:DE127),0)</f>
        <v>0</v>
      </c>
      <c r="DF247" s="206">
        <f>IF(DF$2=EOMONTH($D247,MatCF),$F247-SUM($H127:DF127),0)</f>
        <v>0</v>
      </c>
      <c r="DG247" s="206">
        <f>IF(DG$2=EOMONTH($D247,MatCF),$F247-SUM($H127:DG127),0)</f>
        <v>0</v>
      </c>
      <c r="DH247" s="206">
        <f>IF(DH$2=EOMONTH($D247,MatCF),$F247-SUM($H127:DH127),0)</f>
        <v>0</v>
      </c>
      <c r="DI247" s="206">
        <f>IF(DI$2=EOMONTH($D247,MatCF),$F247-SUM($H127:DI127),0)</f>
        <v>0</v>
      </c>
      <c r="DJ247" s="206">
        <f>IF(DJ$2=EOMONTH($D247,MatCF),$F247-SUM($H127:DJ127),0)</f>
        <v>0</v>
      </c>
      <c r="DK247" s="206">
        <f>IF(DK$2=EOMONTH($D247,MatCF),$F247-SUM($H127:DK127),0)</f>
        <v>0</v>
      </c>
      <c r="DL247" s="206">
        <f>IF(DL$2=EOMONTH($D247,MatCF),$F247-SUM($H127:DL127),0)</f>
        <v>0</v>
      </c>
      <c r="DM247" s="206">
        <f>IF(DM$2=EOMONTH($D247,MatCF),$F247-SUM($H127:DM127),0)</f>
        <v>0</v>
      </c>
      <c r="DN247" s="206">
        <f>IF(DN$2=EOMONTH($D247,MatCF),$F247-SUM($H127:DN127),0)</f>
        <v>0</v>
      </c>
      <c r="DO247" s="206">
        <f>IF(DO$2=EOMONTH($D247,MatCF),$F247-SUM($H127:DO127),0)</f>
        <v>0</v>
      </c>
      <c r="DP247" s="206">
        <f>IF(DP$2=EOMONTH($D247,MatCF),$F247-SUM($H127:DP127),0)</f>
        <v>0</v>
      </c>
      <c r="DQ247" s="206">
        <f>IF(DQ$2=EOMONTH($D247,MatCF),$F247-SUM($H127:DQ127),0)</f>
        <v>0</v>
      </c>
      <c r="DR247" s="206">
        <f>IF(DR$2=EOMONTH($D247,MatCF),$F247-SUM($H127:DR127),0)</f>
        <v>0</v>
      </c>
      <c r="DS247" s="206">
        <f>IF(DS$2=EOMONTH($D247,MatCF),$F247-SUM($H127:DS127),0)</f>
        <v>0</v>
      </c>
    </row>
    <row r="248" spans="1:123" ht="12.5" x14ac:dyDescent="0.25">
      <c r="A248" s="205">
        <f t="shared" si="687"/>
        <v>36</v>
      </c>
      <c r="B248" s="228"/>
      <c r="C248" s="206"/>
      <c r="D248" s="226">
        <v>47208</v>
      </c>
      <c r="E248" s="205"/>
      <c r="F248" s="206">
        <f ca="1"/>
        <v>0</v>
      </c>
      <c r="G248" s="206"/>
      <c r="H248" s="206">
        <f>IF(H$2=EOMONTH($D248,MatCF),$F248-SUM(H128:$H128),0)</f>
        <v>0</v>
      </c>
      <c r="I248" s="206">
        <f>IF(I$2=EOMONTH($D248,MatCF),$F248-SUM($H128:I128),0)</f>
        <v>0</v>
      </c>
      <c r="J248" s="206">
        <f>IF(J$2=EOMONTH($D248,MatCF),$F248-SUM($H128:J128),0)</f>
        <v>0</v>
      </c>
      <c r="K248" s="206">
        <f>IF(K$2=EOMONTH($D248,MatCF),$F248-SUM($H128:K128),0)</f>
        <v>0</v>
      </c>
      <c r="L248" s="206">
        <f>IF(L$2=EOMONTH($D248,MatCF),$F248-SUM($H128:L128),0)</f>
        <v>0</v>
      </c>
      <c r="M248" s="206">
        <f>IF(M$2=EOMONTH($D248,MatCF),$F248-SUM($H128:M128),0)</f>
        <v>0</v>
      </c>
      <c r="N248" s="206">
        <f>IF(N$2=EOMONTH($D248,MatCF),$F248-SUM($H128:N128),0)</f>
        <v>0</v>
      </c>
      <c r="O248" s="206">
        <f>IF(O$2=EOMONTH($D248,MatCF),$F248-SUM($H128:O128),0)</f>
        <v>0</v>
      </c>
      <c r="P248" s="206">
        <f>IF(P$2=EOMONTH($D248,MatCF),$F248-SUM($H128:P128),0)</f>
        <v>0</v>
      </c>
      <c r="Q248" s="206">
        <f>IF(Q$2=EOMONTH($D248,MatCF),$F248-SUM($H128:Q128),0)</f>
        <v>0</v>
      </c>
      <c r="R248" s="206">
        <f>IF(R$2=EOMONTH($D248,MatCF),$F248-SUM($H128:R128),0)</f>
        <v>0</v>
      </c>
      <c r="S248" s="206">
        <f>IF(S$2=EOMONTH($D248,MatCF),$F248-SUM($H128:S128),0)</f>
        <v>0</v>
      </c>
      <c r="T248" s="206">
        <f>IF(T$2=EOMONTH($D248,MatCF),$F248-SUM($H128:T128),0)</f>
        <v>0</v>
      </c>
      <c r="U248" s="206">
        <f>IF(U$2=EOMONTH($D248,MatCF),$F248-SUM($H128:U128),0)</f>
        <v>0</v>
      </c>
      <c r="V248" s="206">
        <f>IF(V$2=EOMONTH($D248,MatCF),$F248-SUM($H128:V128),0)</f>
        <v>0</v>
      </c>
      <c r="W248" s="206">
        <f>IF(W$2=EOMONTH($D248,MatCF),$F248-SUM($H128:W128),0)</f>
        <v>0</v>
      </c>
      <c r="X248" s="206">
        <f>IF(X$2=EOMONTH($D248,MatCF),$F248-SUM($H128:X128),0)</f>
        <v>0</v>
      </c>
      <c r="Y248" s="206">
        <f>IF(Y$2=EOMONTH($D248,MatCF),$F248-SUM($H128:Y128),0)</f>
        <v>0</v>
      </c>
      <c r="Z248" s="206">
        <f>IF(Z$2=EOMONTH($D248,MatCF),$F248-SUM($H128:Z128),0)</f>
        <v>0</v>
      </c>
      <c r="AA248" s="206">
        <f>IF(AA$2=EOMONTH($D248,MatCF),$F248-SUM($H128:AA128),0)</f>
        <v>0</v>
      </c>
      <c r="AB248" s="206">
        <f>IF(AB$2=EOMONTH($D248,MatCF),$F248-SUM($H128:AB128),0)</f>
        <v>0</v>
      </c>
      <c r="AC248" s="206">
        <f>IF(AC$2=EOMONTH($D248,MatCF),$F248-SUM($H128:AC128),0)</f>
        <v>0</v>
      </c>
      <c r="AD248" s="206">
        <f>IF(AD$2=EOMONTH($D248,MatCF),$F248-SUM($H128:AD128),0)</f>
        <v>0</v>
      </c>
      <c r="AE248" s="206">
        <f>IF(AE$2=EOMONTH($D248,MatCF),$F248-SUM($H128:AE128),0)</f>
        <v>0</v>
      </c>
      <c r="AF248" s="206">
        <f>IF(AF$2=EOMONTH($D248,MatCF),$F248-SUM($H128:AF128),0)</f>
        <v>0</v>
      </c>
      <c r="AG248" s="206">
        <f>IF(AG$2=EOMONTH($D248,MatCF),$F248-SUM($H128:AG128),0)</f>
        <v>0</v>
      </c>
      <c r="AH248" s="206">
        <f>IF(AH$2=EOMONTH($D248,MatCF),$F248-SUM($H128:AH128),0)</f>
        <v>0</v>
      </c>
      <c r="AI248" s="206">
        <f>IF(AI$2=EOMONTH($D248,MatCF),$F248-SUM($H128:AI128),0)</f>
        <v>0</v>
      </c>
      <c r="AJ248" s="206">
        <f>IF(AJ$2=EOMONTH($D248,MatCF),$F248-SUM($H128:AJ128),0)</f>
        <v>0</v>
      </c>
      <c r="AK248" s="206">
        <f>IF(AK$2=EOMONTH($D248,MatCF),$F248-SUM($H128:AK128),0)</f>
        <v>0</v>
      </c>
      <c r="AL248" s="206">
        <f>IF(AL$2=EOMONTH($D248,MatCF),$F248-SUM($H128:AL128),0)</f>
        <v>0</v>
      </c>
      <c r="AM248" s="206">
        <f>IF(AM$2=EOMONTH($D248,MatCF),$F248-SUM($H128:AM128),0)</f>
        <v>0</v>
      </c>
      <c r="AN248" s="206">
        <f>IF(AN$2=EOMONTH($D248,MatCF),$F248-SUM($H128:AN128),0)</f>
        <v>0</v>
      </c>
      <c r="AO248" s="206">
        <f>IF(AO$2=EOMONTH($D248,MatCF),$F248-SUM($H128:AO128),0)</f>
        <v>0</v>
      </c>
      <c r="AP248" s="206">
        <f>IF(AP$2=EOMONTH($D248,MatCF),$F248-SUM($H128:AP128),0)</f>
        <v>0</v>
      </c>
      <c r="AQ248" s="206">
        <f>IF(AQ$2=EOMONTH($D248,MatCF),$F248-SUM($H128:AQ128),0)</f>
        <v>0</v>
      </c>
      <c r="AR248" s="206">
        <f>IF(AR$2=EOMONTH($D248,MatCF),$F248-SUM($H128:AR128),0)</f>
        <v>0</v>
      </c>
      <c r="AS248" s="206">
        <f>IF(AS$2=EOMONTH($D248,MatCF),$F248-SUM($H128:AS128),0)</f>
        <v>0</v>
      </c>
      <c r="AT248" s="206">
        <f>IF(AT$2=EOMONTH($D248,MatCF),$F248-SUM($H128:AT128),0)</f>
        <v>0</v>
      </c>
      <c r="AU248" s="206">
        <f>IF(AU$2=EOMONTH($D248,MatCF),$F248-SUM($H128:AU128),0)</f>
        <v>0</v>
      </c>
      <c r="AV248" s="206">
        <f>IF(AV$2=EOMONTH($D248,MatCF),$F248-SUM($H128:AV128),0)</f>
        <v>0</v>
      </c>
      <c r="AW248" s="206">
        <f>IF(AW$2=EOMONTH($D248,MatCF),$F248-SUM($H128:AW128),0)</f>
        <v>0</v>
      </c>
      <c r="AX248" s="206">
        <f>IF(AX$2=EOMONTH($D248,MatCF),$F248-SUM($H128:AX128),0)</f>
        <v>0</v>
      </c>
      <c r="AY248" s="206">
        <f>IF(AY$2=EOMONTH($D248,MatCF),$F248-SUM($H128:AY128),0)</f>
        <v>0</v>
      </c>
      <c r="AZ248" s="206">
        <f>IF(AZ$2=EOMONTH($D248,MatCF),$F248-SUM($H128:AZ128),0)</f>
        <v>0</v>
      </c>
      <c r="BA248" s="206">
        <f>IF(BA$2=EOMONTH($D248,MatCF),$F248-SUM($H128:BA128),0)</f>
        <v>0</v>
      </c>
      <c r="BB248" s="206">
        <f>IF(BB$2=EOMONTH($D248,MatCF),$F248-SUM($H128:BB128),0)</f>
        <v>0</v>
      </c>
      <c r="BC248" s="206">
        <f>IF(BC$2=EOMONTH($D248,MatCF),$F248-SUM($H128:BC128),0)</f>
        <v>0</v>
      </c>
      <c r="BD248" s="206">
        <f>IF(BD$2=EOMONTH($D248,MatCF),$F248-SUM($H128:BD128),0)</f>
        <v>0</v>
      </c>
      <c r="BE248" s="206">
        <f>IF(BE$2=EOMONTH($D248,MatCF),$F248-SUM($H128:BE128),0)</f>
        <v>0</v>
      </c>
      <c r="BF248" s="206">
        <f>IF(BF$2=EOMONTH($D248,MatCF),$F248-SUM($H128:BF128),0)</f>
        <v>0</v>
      </c>
      <c r="BG248" s="206">
        <f>IF(BG$2=EOMONTH($D248,MatCF),$F248-SUM($H128:BG128),0)</f>
        <v>0</v>
      </c>
      <c r="BH248" s="206">
        <f>IF(BH$2=EOMONTH($D248,MatCF),$F248-SUM($H128:BH128),0)</f>
        <v>0</v>
      </c>
      <c r="BI248" s="206">
        <f>IF(BI$2=EOMONTH($D248,MatCF),$F248-SUM($H128:BI128),0)</f>
        <v>0</v>
      </c>
      <c r="BJ248" s="206">
        <f>IF(BJ$2=EOMONTH($D248,MatCF),$F248-SUM($H128:BJ128),0)</f>
        <v>0</v>
      </c>
      <c r="BK248" s="206">
        <f>IF(BK$2=EOMONTH($D248,MatCF),$F248-SUM($H128:BK128),0)</f>
        <v>0</v>
      </c>
      <c r="BL248" s="206">
        <f>IF(BL$2=EOMONTH($D248,MatCF),$F248-SUM($H128:BL128),0)</f>
        <v>0</v>
      </c>
      <c r="BM248" s="206">
        <f>IF(BM$2=EOMONTH($D248,MatCF),$F248-SUM($H128:BM128),0)</f>
        <v>0</v>
      </c>
      <c r="BN248" s="206">
        <f>IF(BN$2=EOMONTH($D248,MatCF),$F248-SUM($H128:BN128),0)</f>
        <v>0</v>
      </c>
      <c r="BO248" s="206">
        <f>IF(BO$2=EOMONTH($D248,MatCF),$F248-SUM($H128:BO128),0)</f>
        <v>0</v>
      </c>
      <c r="BP248" s="206">
        <f>IF(BP$2=EOMONTH($D248,MatCF),$F248-SUM($H128:BP128),0)</f>
        <v>0</v>
      </c>
      <c r="BQ248" s="206">
        <f>IF(BQ$2=EOMONTH($D248,MatCF),$F248-SUM($H128:BQ128),0)</f>
        <v>0</v>
      </c>
      <c r="BR248" s="206">
        <f>IF(BR$2=EOMONTH($D248,MatCF),$F248-SUM($H128:BR128),0)</f>
        <v>0</v>
      </c>
      <c r="BS248" s="206">
        <f>IF(BS$2=EOMONTH($D248,MatCF),$F248-SUM($H128:BS128),0)</f>
        <v>0</v>
      </c>
      <c r="BT248" s="206">
        <f>IF(BT$2=EOMONTH($D248,MatCF),$F248-SUM($H128:BT128),0)</f>
        <v>0</v>
      </c>
      <c r="BU248" s="206">
        <f>IF(BU$2=EOMONTH($D248,MatCF),$F248-SUM($H128:BU128),0)</f>
        <v>0</v>
      </c>
      <c r="BV248" s="206">
        <f>IF(BV$2=EOMONTH($D248,MatCF),$F248-SUM($H128:BV128),0)</f>
        <v>0</v>
      </c>
      <c r="BW248" s="206">
        <f>IF(BW$2=EOMONTH($D248,MatCF),$F248-SUM($H128:BW128),0)</f>
        <v>0</v>
      </c>
      <c r="BX248" s="206">
        <f>IF(BX$2=EOMONTH($D248,MatCF),$F248-SUM($H128:BX128),0)</f>
        <v>0</v>
      </c>
      <c r="BY248" s="206">
        <f>IF(BY$2=EOMONTH($D248,MatCF),$F248-SUM($H128:BY128),0)</f>
        <v>0</v>
      </c>
      <c r="BZ248" s="206">
        <f>IF(BZ$2=EOMONTH($D248,MatCF),$F248-SUM($H128:BZ128),0)</f>
        <v>0</v>
      </c>
      <c r="CA248" s="206">
        <f>IF(CA$2=EOMONTH($D248,MatCF),$F248-SUM($H128:CA128),0)</f>
        <v>0</v>
      </c>
      <c r="CB248" s="206">
        <f>IF(CB$2=EOMONTH($D248,MatCF),$F248-SUM($H128:CB128),0)</f>
        <v>0</v>
      </c>
      <c r="CC248" s="206">
        <f>IF(CC$2=EOMONTH($D248,MatCF),$F248-SUM($H128:CC128),0)</f>
        <v>0</v>
      </c>
      <c r="CD248" s="206">
        <f>IF(CD$2=EOMONTH($D248,MatCF),$F248-SUM($H128:CD128),0)</f>
        <v>0</v>
      </c>
      <c r="CE248" s="206">
        <f>IF(CE$2=EOMONTH($D248,MatCF),$F248-SUM($H128:CE128),0)</f>
        <v>0</v>
      </c>
      <c r="CF248" s="206">
        <f>IF(CF$2=EOMONTH($D248,MatCF),$F248-SUM($H128:CF128),0)</f>
        <v>0</v>
      </c>
      <c r="CG248" s="206">
        <f>IF(CG$2=EOMONTH($D248,MatCF),$F248-SUM($H128:CG128),0)</f>
        <v>0</v>
      </c>
      <c r="CH248" s="206">
        <f>IF(CH$2=EOMONTH($D248,MatCF),$F248-SUM($H128:CH128),0)</f>
        <v>0</v>
      </c>
      <c r="CI248" s="206">
        <f>IF(CI$2=EOMONTH($D248,MatCF),$F248-SUM($H128:CI128),0)</f>
        <v>0</v>
      </c>
      <c r="CJ248" s="206">
        <f>IF(CJ$2=EOMONTH($D248,MatCF),$F248-SUM($H128:CJ128),0)</f>
        <v>0</v>
      </c>
      <c r="CK248" s="206">
        <f>IF(CK$2=EOMONTH($D248,MatCF),$F248-SUM($H128:CK128),0)</f>
        <v>0</v>
      </c>
      <c r="CL248" s="206">
        <f>IF(CL$2=EOMONTH($D248,MatCF),$F248-SUM($H128:CL128),0)</f>
        <v>0</v>
      </c>
      <c r="CM248" s="206">
        <f>IF(CM$2=EOMONTH($D248,MatCF),$F248-SUM($H128:CM128),0)</f>
        <v>0</v>
      </c>
      <c r="CN248" s="206">
        <f>IF(CN$2=EOMONTH($D248,MatCF),$F248-SUM($H128:CN128),0)</f>
        <v>0</v>
      </c>
      <c r="CO248" s="206">
        <f>IF(CO$2=EOMONTH($D248,MatCF),$F248-SUM($H128:CO128),0)</f>
        <v>0</v>
      </c>
      <c r="CP248" s="206">
        <f>IF(CP$2=EOMONTH($D248,MatCF),$F248-SUM($H128:CP128),0)</f>
        <v>0</v>
      </c>
      <c r="CQ248" s="206">
        <f>IF(CQ$2=EOMONTH($D248,MatCF),$F248-SUM($H128:CQ128),0)</f>
        <v>0</v>
      </c>
      <c r="CR248" s="206">
        <f>IF(CR$2=EOMONTH($D248,MatCF),$F248-SUM($H128:CR128),0)</f>
        <v>0</v>
      </c>
      <c r="CS248" s="206">
        <f>IF(CS$2=EOMONTH($D248,MatCF),$F248-SUM($H128:CS128),0)</f>
        <v>0</v>
      </c>
      <c r="CT248" s="206">
        <f>IF(CT$2=EOMONTH($D248,MatCF),$F248-SUM($H128:CT128),0)</f>
        <v>0</v>
      </c>
      <c r="CU248" s="206">
        <f>IF(CU$2=EOMONTH($D248,MatCF),$F248-SUM($H128:CU128),0)</f>
        <v>0</v>
      </c>
      <c r="CV248" s="206">
        <f>IF(CV$2=EOMONTH($D248,MatCF),$F248-SUM($H128:CV128),0)</f>
        <v>0</v>
      </c>
      <c r="CW248" s="206">
        <f>IF(CW$2=EOMONTH($D248,MatCF),$F248-SUM($H128:CW128),0)</f>
        <v>0</v>
      </c>
      <c r="CX248" s="206">
        <f>IF(CX$2=EOMONTH($D248,MatCF),$F248-SUM($H128:CX128),0)</f>
        <v>0</v>
      </c>
      <c r="CY248" s="206">
        <f ca="1">IF(CY$2=EOMONTH($D248,MatCF),$F248-SUM($H128:CY128),0)</f>
        <v>0</v>
      </c>
      <c r="CZ248" s="206">
        <f>IF(CZ$2=EOMONTH($D248,MatCF),$F248-SUM($H128:CZ128),0)</f>
        <v>0</v>
      </c>
      <c r="DA248" s="206">
        <f>IF(DA$2=EOMONTH($D248,MatCF),$F248-SUM($H128:DA128),0)</f>
        <v>0</v>
      </c>
      <c r="DB248" s="206">
        <f>IF(DB$2=EOMONTH($D248,MatCF),$F248-SUM($H128:DB128),0)</f>
        <v>0</v>
      </c>
      <c r="DC248" s="206">
        <f>IF(DC$2=EOMONTH($D248,MatCF),$F248-SUM($H128:DC128),0)</f>
        <v>0</v>
      </c>
      <c r="DD248" s="206">
        <f>IF(DD$2=EOMONTH($D248,MatCF),$F248-SUM($H128:DD128),0)</f>
        <v>0</v>
      </c>
      <c r="DE248" s="206">
        <f>IF(DE$2=EOMONTH($D248,MatCF),$F248-SUM($H128:DE128),0)</f>
        <v>0</v>
      </c>
      <c r="DF248" s="206">
        <f>IF(DF$2=EOMONTH($D248,MatCF),$F248-SUM($H128:DF128),0)</f>
        <v>0</v>
      </c>
      <c r="DG248" s="206">
        <f>IF(DG$2=EOMONTH($D248,MatCF),$F248-SUM($H128:DG128),0)</f>
        <v>0</v>
      </c>
      <c r="DH248" s="206">
        <f>IF(DH$2=EOMONTH($D248,MatCF),$F248-SUM($H128:DH128),0)</f>
        <v>0</v>
      </c>
      <c r="DI248" s="206">
        <f>IF(DI$2=EOMONTH($D248,MatCF),$F248-SUM($H128:DI128),0)</f>
        <v>0</v>
      </c>
      <c r="DJ248" s="206">
        <f>IF(DJ$2=EOMONTH($D248,MatCF),$F248-SUM($H128:DJ128),0)</f>
        <v>0</v>
      </c>
      <c r="DK248" s="206">
        <f>IF(DK$2=EOMONTH($D248,MatCF),$F248-SUM($H128:DK128),0)</f>
        <v>0</v>
      </c>
      <c r="DL248" s="206">
        <f>IF(DL$2=EOMONTH($D248,MatCF),$F248-SUM($H128:DL128),0)</f>
        <v>0</v>
      </c>
      <c r="DM248" s="206">
        <f>IF(DM$2=EOMONTH($D248,MatCF),$F248-SUM($H128:DM128),0)</f>
        <v>0</v>
      </c>
      <c r="DN248" s="206">
        <f>IF(DN$2=EOMONTH($D248,MatCF),$F248-SUM($H128:DN128),0)</f>
        <v>0</v>
      </c>
      <c r="DO248" s="206">
        <f>IF(DO$2=EOMONTH($D248,MatCF),$F248-SUM($H128:DO128),0)</f>
        <v>0</v>
      </c>
      <c r="DP248" s="206">
        <f>IF(DP$2=EOMONTH($D248,MatCF),$F248-SUM($H128:DP128),0)</f>
        <v>0</v>
      </c>
      <c r="DQ248" s="206">
        <f>IF(DQ$2=EOMONTH($D248,MatCF),$F248-SUM($H128:DQ128),0)</f>
        <v>0</v>
      </c>
      <c r="DR248" s="206">
        <f>IF(DR$2=EOMONTH($D248,MatCF),$F248-SUM($H128:DR128),0)</f>
        <v>0</v>
      </c>
      <c r="DS248" s="206">
        <f>IF(DS$2=EOMONTH($D248,MatCF),$F248-SUM($H128:DS128),0)</f>
        <v>0</v>
      </c>
    </row>
    <row r="249" spans="1:123" ht="12.5" x14ac:dyDescent="0.25">
      <c r="A249" s="205">
        <f t="shared" si="687"/>
        <v>37</v>
      </c>
      <c r="B249" s="228"/>
      <c r="C249" s="206"/>
      <c r="D249" s="226">
        <v>47299</v>
      </c>
      <c r="E249" s="205"/>
      <c r="F249" s="206">
        <f ca="1"/>
        <v>0</v>
      </c>
      <c r="G249" s="206"/>
      <c r="H249" s="206">
        <f>IF(H$2=EOMONTH($D249,MatCF),$F249-SUM(H129:$H129),0)</f>
        <v>0</v>
      </c>
      <c r="I249" s="206">
        <f>IF(I$2=EOMONTH($D249,MatCF),$F249-SUM($H129:I129),0)</f>
        <v>0</v>
      </c>
      <c r="J249" s="206">
        <f>IF(J$2=EOMONTH($D249,MatCF),$F249-SUM($H129:J129),0)</f>
        <v>0</v>
      </c>
      <c r="K249" s="206">
        <f>IF(K$2=EOMONTH($D249,MatCF),$F249-SUM($H129:K129),0)</f>
        <v>0</v>
      </c>
      <c r="L249" s="206">
        <f>IF(L$2=EOMONTH($D249,MatCF),$F249-SUM($H129:L129),0)</f>
        <v>0</v>
      </c>
      <c r="M249" s="206">
        <f>IF(M$2=EOMONTH($D249,MatCF),$F249-SUM($H129:M129),0)</f>
        <v>0</v>
      </c>
      <c r="N249" s="206">
        <f>IF(N$2=EOMONTH($D249,MatCF),$F249-SUM($H129:N129),0)</f>
        <v>0</v>
      </c>
      <c r="O249" s="206">
        <f>IF(O$2=EOMONTH($D249,MatCF),$F249-SUM($H129:O129),0)</f>
        <v>0</v>
      </c>
      <c r="P249" s="206">
        <f>IF(P$2=EOMONTH($D249,MatCF),$F249-SUM($H129:P129),0)</f>
        <v>0</v>
      </c>
      <c r="Q249" s="206">
        <f>IF(Q$2=EOMONTH($D249,MatCF),$F249-SUM($H129:Q129),0)</f>
        <v>0</v>
      </c>
      <c r="R249" s="206">
        <f>IF(R$2=EOMONTH($D249,MatCF),$F249-SUM($H129:R129),0)</f>
        <v>0</v>
      </c>
      <c r="S249" s="206">
        <f>IF(S$2=EOMONTH($D249,MatCF),$F249-SUM($H129:S129),0)</f>
        <v>0</v>
      </c>
      <c r="T249" s="206">
        <f>IF(T$2=EOMONTH($D249,MatCF),$F249-SUM($H129:T129),0)</f>
        <v>0</v>
      </c>
      <c r="U249" s="206">
        <f>IF(U$2=EOMONTH($D249,MatCF),$F249-SUM($H129:U129),0)</f>
        <v>0</v>
      </c>
      <c r="V249" s="206">
        <f>IF(V$2=EOMONTH($D249,MatCF),$F249-SUM($H129:V129),0)</f>
        <v>0</v>
      </c>
      <c r="W249" s="206">
        <f>IF(W$2=EOMONTH($D249,MatCF),$F249-SUM($H129:W129),0)</f>
        <v>0</v>
      </c>
      <c r="X249" s="206">
        <f>IF(X$2=EOMONTH($D249,MatCF),$F249-SUM($H129:X129),0)</f>
        <v>0</v>
      </c>
      <c r="Y249" s="206">
        <f>IF(Y$2=EOMONTH($D249,MatCF),$F249-SUM($H129:Y129),0)</f>
        <v>0</v>
      </c>
      <c r="Z249" s="206">
        <f>IF(Z$2=EOMONTH($D249,MatCF),$F249-SUM($H129:Z129),0)</f>
        <v>0</v>
      </c>
      <c r="AA249" s="206">
        <f>IF(AA$2=EOMONTH($D249,MatCF),$F249-SUM($H129:AA129),0)</f>
        <v>0</v>
      </c>
      <c r="AB249" s="206">
        <f>IF(AB$2=EOMONTH($D249,MatCF),$F249-SUM($H129:AB129),0)</f>
        <v>0</v>
      </c>
      <c r="AC249" s="206">
        <f>IF(AC$2=EOMONTH($D249,MatCF),$F249-SUM($H129:AC129),0)</f>
        <v>0</v>
      </c>
      <c r="AD249" s="206">
        <f>IF(AD$2=EOMONTH($D249,MatCF),$F249-SUM($H129:AD129),0)</f>
        <v>0</v>
      </c>
      <c r="AE249" s="206">
        <f>IF(AE$2=EOMONTH($D249,MatCF),$F249-SUM($H129:AE129),0)</f>
        <v>0</v>
      </c>
      <c r="AF249" s="206">
        <f>IF(AF$2=EOMONTH($D249,MatCF),$F249-SUM($H129:AF129),0)</f>
        <v>0</v>
      </c>
      <c r="AG249" s="206">
        <f>IF(AG$2=EOMONTH($D249,MatCF),$F249-SUM($H129:AG129),0)</f>
        <v>0</v>
      </c>
      <c r="AH249" s="206">
        <f>IF(AH$2=EOMONTH($D249,MatCF),$F249-SUM($H129:AH129),0)</f>
        <v>0</v>
      </c>
      <c r="AI249" s="206">
        <f>IF(AI$2=EOMONTH($D249,MatCF),$F249-SUM($H129:AI129),0)</f>
        <v>0</v>
      </c>
      <c r="AJ249" s="206">
        <f>IF(AJ$2=EOMONTH($D249,MatCF),$F249-SUM($H129:AJ129),0)</f>
        <v>0</v>
      </c>
      <c r="AK249" s="206">
        <f>IF(AK$2=EOMONTH($D249,MatCF),$F249-SUM($H129:AK129),0)</f>
        <v>0</v>
      </c>
      <c r="AL249" s="206">
        <f>IF(AL$2=EOMONTH($D249,MatCF),$F249-SUM($H129:AL129),0)</f>
        <v>0</v>
      </c>
      <c r="AM249" s="206">
        <f>IF(AM$2=EOMONTH($D249,MatCF),$F249-SUM($H129:AM129),0)</f>
        <v>0</v>
      </c>
      <c r="AN249" s="206">
        <f>IF(AN$2=EOMONTH($D249,MatCF),$F249-SUM($H129:AN129),0)</f>
        <v>0</v>
      </c>
      <c r="AO249" s="206">
        <f>IF(AO$2=EOMONTH($D249,MatCF),$F249-SUM($H129:AO129),0)</f>
        <v>0</v>
      </c>
      <c r="AP249" s="206">
        <f>IF(AP$2=EOMONTH($D249,MatCF),$F249-SUM($H129:AP129),0)</f>
        <v>0</v>
      </c>
      <c r="AQ249" s="206">
        <f>IF(AQ$2=EOMONTH($D249,MatCF),$F249-SUM($H129:AQ129),0)</f>
        <v>0</v>
      </c>
      <c r="AR249" s="206">
        <f>IF(AR$2=EOMONTH($D249,MatCF),$F249-SUM($H129:AR129),0)</f>
        <v>0</v>
      </c>
      <c r="AS249" s="206">
        <f>IF(AS$2=EOMONTH($D249,MatCF),$F249-SUM($H129:AS129),0)</f>
        <v>0</v>
      </c>
      <c r="AT249" s="206">
        <f>IF(AT$2=EOMONTH($D249,MatCF),$F249-SUM($H129:AT129),0)</f>
        <v>0</v>
      </c>
      <c r="AU249" s="206">
        <f>IF(AU$2=EOMONTH($D249,MatCF),$F249-SUM($H129:AU129),0)</f>
        <v>0</v>
      </c>
      <c r="AV249" s="206">
        <f>IF(AV$2=EOMONTH($D249,MatCF),$F249-SUM($H129:AV129),0)</f>
        <v>0</v>
      </c>
      <c r="AW249" s="206">
        <f>IF(AW$2=EOMONTH($D249,MatCF),$F249-SUM($H129:AW129),0)</f>
        <v>0</v>
      </c>
      <c r="AX249" s="206">
        <f>IF(AX$2=EOMONTH($D249,MatCF),$F249-SUM($H129:AX129),0)</f>
        <v>0</v>
      </c>
      <c r="AY249" s="206">
        <f>IF(AY$2=EOMONTH($D249,MatCF),$F249-SUM($H129:AY129),0)</f>
        <v>0</v>
      </c>
      <c r="AZ249" s="206">
        <f>IF(AZ$2=EOMONTH($D249,MatCF),$F249-SUM($H129:AZ129),0)</f>
        <v>0</v>
      </c>
      <c r="BA249" s="206">
        <f>IF(BA$2=EOMONTH($D249,MatCF),$F249-SUM($H129:BA129),0)</f>
        <v>0</v>
      </c>
      <c r="BB249" s="206">
        <f>IF(BB$2=EOMONTH($D249,MatCF),$F249-SUM($H129:BB129),0)</f>
        <v>0</v>
      </c>
      <c r="BC249" s="206">
        <f>IF(BC$2=EOMONTH($D249,MatCF),$F249-SUM($H129:BC129),0)</f>
        <v>0</v>
      </c>
      <c r="BD249" s="206">
        <f>IF(BD$2=EOMONTH($D249,MatCF),$F249-SUM($H129:BD129),0)</f>
        <v>0</v>
      </c>
      <c r="BE249" s="206">
        <f>IF(BE$2=EOMONTH($D249,MatCF),$F249-SUM($H129:BE129),0)</f>
        <v>0</v>
      </c>
      <c r="BF249" s="206">
        <f>IF(BF$2=EOMONTH($D249,MatCF),$F249-SUM($H129:BF129),0)</f>
        <v>0</v>
      </c>
      <c r="BG249" s="206">
        <f>IF(BG$2=EOMONTH($D249,MatCF),$F249-SUM($H129:BG129),0)</f>
        <v>0</v>
      </c>
      <c r="BH249" s="206">
        <f>IF(BH$2=EOMONTH($D249,MatCF),$F249-SUM($H129:BH129),0)</f>
        <v>0</v>
      </c>
      <c r="BI249" s="206">
        <f>IF(BI$2=EOMONTH($D249,MatCF),$F249-SUM($H129:BI129),0)</f>
        <v>0</v>
      </c>
      <c r="BJ249" s="206">
        <f>IF(BJ$2=EOMONTH($D249,MatCF),$F249-SUM($H129:BJ129),0)</f>
        <v>0</v>
      </c>
      <c r="BK249" s="206">
        <f>IF(BK$2=EOMONTH($D249,MatCF),$F249-SUM($H129:BK129),0)</f>
        <v>0</v>
      </c>
      <c r="BL249" s="206">
        <f>IF(BL$2=EOMONTH($D249,MatCF),$F249-SUM($H129:BL129),0)</f>
        <v>0</v>
      </c>
      <c r="BM249" s="206">
        <f>IF(BM$2=EOMONTH($D249,MatCF),$F249-SUM($H129:BM129),0)</f>
        <v>0</v>
      </c>
      <c r="BN249" s="206">
        <f>IF(BN$2=EOMONTH($D249,MatCF),$F249-SUM($H129:BN129),0)</f>
        <v>0</v>
      </c>
      <c r="BO249" s="206">
        <f>IF(BO$2=EOMONTH($D249,MatCF),$F249-SUM($H129:BO129),0)</f>
        <v>0</v>
      </c>
      <c r="BP249" s="206">
        <f>IF(BP$2=EOMONTH($D249,MatCF),$F249-SUM($H129:BP129),0)</f>
        <v>0</v>
      </c>
      <c r="BQ249" s="206">
        <f>IF(BQ$2=EOMONTH($D249,MatCF),$F249-SUM($H129:BQ129),0)</f>
        <v>0</v>
      </c>
      <c r="BR249" s="206">
        <f>IF(BR$2=EOMONTH($D249,MatCF),$F249-SUM($H129:BR129),0)</f>
        <v>0</v>
      </c>
      <c r="BS249" s="206">
        <f>IF(BS$2=EOMONTH($D249,MatCF),$F249-SUM($H129:BS129),0)</f>
        <v>0</v>
      </c>
      <c r="BT249" s="206">
        <f>IF(BT$2=EOMONTH($D249,MatCF),$F249-SUM($H129:BT129),0)</f>
        <v>0</v>
      </c>
      <c r="BU249" s="206">
        <f>IF(BU$2=EOMONTH($D249,MatCF),$F249-SUM($H129:BU129),0)</f>
        <v>0</v>
      </c>
      <c r="BV249" s="206">
        <f>IF(BV$2=EOMONTH($D249,MatCF),$F249-SUM($H129:BV129),0)</f>
        <v>0</v>
      </c>
      <c r="BW249" s="206">
        <f>IF(BW$2=EOMONTH($D249,MatCF),$F249-SUM($H129:BW129),0)</f>
        <v>0</v>
      </c>
      <c r="BX249" s="206">
        <f>IF(BX$2=EOMONTH($D249,MatCF),$F249-SUM($H129:BX129),0)</f>
        <v>0</v>
      </c>
      <c r="BY249" s="206">
        <f>IF(BY$2=EOMONTH($D249,MatCF),$F249-SUM($H129:BY129),0)</f>
        <v>0</v>
      </c>
      <c r="BZ249" s="206">
        <f>IF(BZ$2=EOMONTH($D249,MatCF),$F249-SUM($H129:BZ129),0)</f>
        <v>0</v>
      </c>
      <c r="CA249" s="206">
        <f>IF(CA$2=EOMONTH($D249,MatCF),$F249-SUM($H129:CA129),0)</f>
        <v>0</v>
      </c>
      <c r="CB249" s="206">
        <f>IF(CB$2=EOMONTH($D249,MatCF),$F249-SUM($H129:CB129),0)</f>
        <v>0</v>
      </c>
      <c r="CC249" s="206">
        <f>IF(CC$2=EOMONTH($D249,MatCF),$F249-SUM($H129:CC129),0)</f>
        <v>0</v>
      </c>
      <c r="CD249" s="206">
        <f>IF(CD$2=EOMONTH($D249,MatCF),$F249-SUM($H129:CD129),0)</f>
        <v>0</v>
      </c>
      <c r="CE249" s="206">
        <f>IF(CE$2=EOMONTH($D249,MatCF),$F249-SUM($H129:CE129),0)</f>
        <v>0</v>
      </c>
      <c r="CF249" s="206">
        <f>IF(CF$2=EOMONTH($D249,MatCF),$F249-SUM($H129:CF129),0)</f>
        <v>0</v>
      </c>
      <c r="CG249" s="206">
        <f>IF(CG$2=EOMONTH($D249,MatCF),$F249-SUM($H129:CG129),0)</f>
        <v>0</v>
      </c>
      <c r="CH249" s="206">
        <f>IF(CH$2=EOMONTH($D249,MatCF),$F249-SUM($H129:CH129),0)</f>
        <v>0</v>
      </c>
      <c r="CI249" s="206">
        <f>IF(CI$2=EOMONTH($D249,MatCF),$F249-SUM($H129:CI129),0)</f>
        <v>0</v>
      </c>
      <c r="CJ249" s="206">
        <f>IF(CJ$2=EOMONTH($D249,MatCF),$F249-SUM($H129:CJ129),0)</f>
        <v>0</v>
      </c>
      <c r="CK249" s="206">
        <f>IF(CK$2=EOMONTH($D249,MatCF),$F249-SUM($H129:CK129),0)</f>
        <v>0</v>
      </c>
      <c r="CL249" s="206">
        <f>IF(CL$2=EOMONTH($D249,MatCF),$F249-SUM($H129:CL129),0)</f>
        <v>0</v>
      </c>
      <c r="CM249" s="206">
        <f>IF(CM$2=EOMONTH($D249,MatCF),$F249-SUM($H129:CM129),0)</f>
        <v>0</v>
      </c>
      <c r="CN249" s="206">
        <f>IF(CN$2=EOMONTH($D249,MatCF),$F249-SUM($H129:CN129),0)</f>
        <v>0</v>
      </c>
      <c r="CO249" s="206">
        <f>IF(CO$2=EOMONTH($D249,MatCF),$F249-SUM($H129:CO129),0)</f>
        <v>0</v>
      </c>
      <c r="CP249" s="206">
        <f>IF(CP$2=EOMONTH($D249,MatCF),$F249-SUM($H129:CP129),0)</f>
        <v>0</v>
      </c>
      <c r="CQ249" s="206">
        <f>IF(CQ$2=EOMONTH($D249,MatCF),$F249-SUM($H129:CQ129),0)</f>
        <v>0</v>
      </c>
      <c r="CR249" s="206">
        <f>IF(CR$2=EOMONTH($D249,MatCF),$F249-SUM($H129:CR129),0)</f>
        <v>0</v>
      </c>
      <c r="CS249" s="206">
        <f>IF(CS$2=EOMONTH($D249,MatCF),$F249-SUM($H129:CS129),0)</f>
        <v>0</v>
      </c>
      <c r="CT249" s="206">
        <f>IF(CT$2=EOMONTH($D249,MatCF),$F249-SUM($H129:CT129),0)</f>
        <v>0</v>
      </c>
      <c r="CU249" s="206">
        <f>IF(CU$2=EOMONTH($D249,MatCF),$F249-SUM($H129:CU129),0)</f>
        <v>0</v>
      </c>
      <c r="CV249" s="206">
        <f>IF(CV$2=EOMONTH($D249,MatCF),$F249-SUM($H129:CV129),0)</f>
        <v>0</v>
      </c>
      <c r="CW249" s="206">
        <f>IF(CW$2=EOMONTH($D249,MatCF),$F249-SUM($H129:CW129),0)</f>
        <v>0</v>
      </c>
      <c r="CX249" s="206">
        <f>IF(CX$2=EOMONTH($D249,MatCF),$F249-SUM($H129:CX129),0)</f>
        <v>0</v>
      </c>
      <c r="CY249" s="206">
        <f>IF(CY$2=EOMONTH($D249,MatCF),$F249-SUM($H129:CY129),0)</f>
        <v>0</v>
      </c>
      <c r="CZ249" s="206">
        <f ca="1">IF(CZ$2=EOMONTH($D249,MatCF),$F249-SUM($H129:CZ129),0)</f>
        <v>0</v>
      </c>
      <c r="DA249" s="206">
        <f>IF(DA$2=EOMONTH($D249,MatCF),$F249-SUM($H129:DA129),0)</f>
        <v>0</v>
      </c>
      <c r="DB249" s="206">
        <f>IF(DB$2=EOMONTH($D249,MatCF),$F249-SUM($H129:DB129),0)</f>
        <v>0</v>
      </c>
      <c r="DC249" s="206">
        <f>IF(DC$2=EOMONTH($D249,MatCF),$F249-SUM($H129:DC129),0)</f>
        <v>0</v>
      </c>
      <c r="DD249" s="206">
        <f>IF(DD$2=EOMONTH($D249,MatCF),$F249-SUM($H129:DD129),0)</f>
        <v>0</v>
      </c>
      <c r="DE249" s="206">
        <f>IF(DE$2=EOMONTH($D249,MatCF),$F249-SUM($H129:DE129),0)</f>
        <v>0</v>
      </c>
      <c r="DF249" s="206">
        <f>IF(DF$2=EOMONTH($D249,MatCF),$F249-SUM($H129:DF129),0)</f>
        <v>0</v>
      </c>
      <c r="DG249" s="206">
        <f>IF(DG$2=EOMONTH($D249,MatCF),$F249-SUM($H129:DG129),0)</f>
        <v>0</v>
      </c>
      <c r="DH249" s="206">
        <f>IF(DH$2=EOMONTH($D249,MatCF),$F249-SUM($H129:DH129),0)</f>
        <v>0</v>
      </c>
      <c r="DI249" s="206">
        <f>IF(DI$2=EOMONTH($D249,MatCF),$F249-SUM($H129:DI129),0)</f>
        <v>0</v>
      </c>
      <c r="DJ249" s="206">
        <f>IF(DJ$2=EOMONTH($D249,MatCF),$F249-SUM($H129:DJ129),0)</f>
        <v>0</v>
      </c>
      <c r="DK249" s="206">
        <f>IF(DK$2=EOMONTH($D249,MatCF),$F249-SUM($H129:DK129),0)</f>
        <v>0</v>
      </c>
      <c r="DL249" s="206">
        <f>IF(DL$2=EOMONTH($D249,MatCF),$F249-SUM($H129:DL129),0)</f>
        <v>0</v>
      </c>
      <c r="DM249" s="206">
        <f>IF(DM$2=EOMONTH($D249,MatCF),$F249-SUM($H129:DM129),0)</f>
        <v>0</v>
      </c>
      <c r="DN249" s="206">
        <f>IF(DN$2=EOMONTH($D249,MatCF),$F249-SUM($H129:DN129),0)</f>
        <v>0</v>
      </c>
      <c r="DO249" s="206">
        <f>IF(DO$2=EOMONTH($D249,MatCF),$F249-SUM($H129:DO129),0)</f>
        <v>0</v>
      </c>
      <c r="DP249" s="206">
        <f>IF(DP$2=EOMONTH($D249,MatCF),$F249-SUM($H129:DP129),0)</f>
        <v>0</v>
      </c>
      <c r="DQ249" s="206">
        <f>IF(DQ$2=EOMONTH($D249,MatCF),$F249-SUM($H129:DQ129),0)</f>
        <v>0</v>
      </c>
      <c r="DR249" s="206">
        <f>IF(DR$2=EOMONTH($D249,MatCF),$F249-SUM($H129:DR129),0)</f>
        <v>0</v>
      </c>
      <c r="DS249" s="206">
        <f>IF(DS$2=EOMONTH($D249,MatCF),$F249-SUM($H129:DS129),0)</f>
        <v>0</v>
      </c>
    </row>
    <row r="250" spans="1:123" ht="12.5" x14ac:dyDescent="0.25">
      <c r="A250" s="205">
        <f t="shared" ref="A250:A261" si="688">A249+1</f>
        <v>38</v>
      </c>
      <c r="B250" s="228"/>
      <c r="C250" s="206"/>
      <c r="D250" s="226">
        <v>47391</v>
      </c>
      <c r="E250" s="205"/>
      <c r="F250" s="206">
        <f ca="1"/>
        <v>0</v>
      </c>
      <c r="G250" s="206"/>
      <c r="H250" s="206">
        <f>IF(H$2=EOMONTH($D250,MatCF),$F250-SUM(H130:$H130),0)</f>
        <v>0</v>
      </c>
      <c r="I250" s="206">
        <f>IF(I$2=EOMONTH($D250,MatCF),$F250-SUM($H130:I130),0)</f>
        <v>0</v>
      </c>
      <c r="J250" s="206">
        <f>IF(J$2=EOMONTH($D250,MatCF),$F250-SUM($H130:J130),0)</f>
        <v>0</v>
      </c>
      <c r="K250" s="206">
        <f>IF(K$2=EOMONTH($D250,MatCF),$F250-SUM($H130:K130),0)</f>
        <v>0</v>
      </c>
      <c r="L250" s="206">
        <f>IF(L$2=EOMONTH($D250,MatCF),$F250-SUM($H130:L130),0)</f>
        <v>0</v>
      </c>
      <c r="M250" s="206">
        <f>IF(M$2=EOMONTH($D250,MatCF),$F250-SUM($H130:M130),0)</f>
        <v>0</v>
      </c>
      <c r="N250" s="206">
        <f>IF(N$2=EOMONTH($D250,MatCF),$F250-SUM($H130:N130),0)</f>
        <v>0</v>
      </c>
      <c r="O250" s="206">
        <f>IF(O$2=EOMONTH($D250,MatCF),$F250-SUM($H130:O130),0)</f>
        <v>0</v>
      </c>
      <c r="P250" s="206">
        <f>IF(P$2=EOMONTH($D250,MatCF),$F250-SUM($H130:P130),0)</f>
        <v>0</v>
      </c>
      <c r="Q250" s="206">
        <f>IF(Q$2=EOMONTH($D250,MatCF),$F250-SUM($H130:Q130),0)</f>
        <v>0</v>
      </c>
      <c r="R250" s="206">
        <f>IF(R$2=EOMONTH($D250,MatCF),$F250-SUM($H130:R130),0)</f>
        <v>0</v>
      </c>
      <c r="S250" s="206">
        <f>IF(S$2=EOMONTH($D250,MatCF),$F250-SUM($H130:S130),0)</f>
        <v>0</v>
      </c>
      <c r="T250" s="206">
        <f>IF(T$2=EOMONTH($D250,MatCF),$F250-SUM($H130:T130),0)</f>
        <v>0</v>
      </c>
      <c r="U250" s="206">
        <f>IF(U$2=EOMONTH($D250,MatCF),$F250-SUM($H130:U130),0)</f>
        <v>0</v>
      </c>
      <c r="V250" s="206">
        <f>IF(V$2=EOMONTH($D250,MatCF),$F250-SUM($H130:V130),0)</f>
        <v>0</v>
      </c>
      <c r="W250" s="206">
        <f>IF(W$2=EOMONTH($D250,MatCF),$F250-SUM($H130:W130),0)</f>
        <v>0</v>
      </c>
      <c r="X250" s="206">
        <f>IF(X$2=EOMONTH($D250,MatCF),$F250-SUM($H130:X130),0)</f>
        <v>0</v>
      </c>
      <c r="Y250" s="206">
        <f>IF(Y$2=EOMONTH($D250,MatCF),$F250-SUM($H130:Y130),0)</f>
        <v>0</v>
      </c>
      <c r="Z250" s="206">
        <f>IF(Z$2=EOMONTH($D250,MatCF),$F250-SUM($H130:Z130),0)</f>
        <v>0</v>
      </c>
      <c r="AA250" s="206">
        <f>IF(AA$2=EOMONTH($D250,MatCF),$F250-SUM($H130:AA130),0)</f>
        <v>0</v>
      </c>
      <c r="AB250" s="206">
        <f>IF(AB$2=EOMONTH($D250,MatCF),$F250-SUM($H130:AB130),0)</f>
        <v>0</v>
      </c>
      <c r="AC250" s="206">
        <f>IF(AC$2=EOMONTH($D250,MatCF),$F250-SUM($H130:AC130),0)</f>
        <v>0</v>
      </c>
      <c r="AD250" s="206">
        <f>IF(AD$2=EOMONTH($D250,MatCF),$F250-SUM($H130:AD130),0)</f>
        <v>0</v>
      </c>
      <c r="AE250" s="206">
        <f>IF(AE$2=EOMONTH($D250,MatCF),$F250-SUM($H130:AE130),0)</f>
        <v>0</v>
      </c>
      <c r="AF250" s="206">
        <f>IF(AF$2=EOMONTH($D250,MatCF),$F250-SUM($H130:AF130),0)</f>
        <v>0</v>
      </c>
      <c r="AG250" s="206">
        <f>IF(AG$2=EOMONTH($D250,MatCF),$F250-SUM($H130:AG130),0)</f>
        <v>0</v>
      </c>
      <c r="AH250" s="206">
        <f>IF(AH$2=EOMONTH($D250,MatCF),$F250-SUM($H130:AH130),0)</f>
        <v>0</v>
      </c>
      <c r="AI250" s="206">
        <f>IF(AI$2=EOMONTH($D250,MatCF),$F250-SUM($H130:AI130),0)</f>
        <v>0</v>
      </c>
      <c r="AJ250" s="206">
        <f>IF(AJ$2=EOMONTH($D250,MatCF),$F250-SUM($H130:AJ130),0)</f>
        <v>0</v>
      </c>
      <c r="AK250" s="206">
        <f>IF(AK$2=EOMONTH($D250,MatCF),$F250-SUM($H130:AK130),0)</f>
        <v>0</v>
      </c>
      <c r="AL250" s="206">
        <f>IF(AL$2=EOMONTH($D250,MatCF),$F250-SUM($H130:AL130),0)</f>
        <v>0</v>
      </c>
      <c r="AM250" s="206">
        <f>IF(AM$2=EOMONTH($D250,MatCF),$F250-SUM($H130:AM130),0)</f>
        <v>0</v>
      </c>
      <c r="AN250" s="206">
        <f>IF(AN$2=EOMONTH($D250,MatCF),$F250-SUM($H130:AN130),0)</f>
        <v>0</v>
      </c>
      <c r="AO250" s="206">
        <f>IF(AO$2=EOMONTH($D250,MatCF),$F250-SUM($H130:AO130),0)</f>
        <v>0</v>
      </c>
      <c r="AP250" s="206">
        <f>IF(AP$2=EOMONTH($D250,MatCF),$F250-SUM($H130:AP130),0)</f>
        <v>0</v>
      </c>
      <c r="AQ250" s="206">
        <f>IF(AQ$2=EOMONTH($D250,MatCF),$F250-SUM($H130:AQ130),0)</f>
        <v>0</v>
      </c>
      <c r="AR250" s="206">
        <f>IF(AR$2=EOMONTH($D250,MatCF),$F250-SUM($H130:AR130),0)</f>
        <v>0</v>
      </c>
      <c r="AS250" s="206">
        <f>IF(AS$2=EOMONTH($D250,MatCF),$F250-SUM($H130:AS130),0)</f>
        <v>0</v>
      </c>
      <c r="AT250" s="206">
        <f>IF(AT$2=EOMONTH($D250,MatCF),$F250-SUM($H130:AT130),0)</f>
        <v>0</v>
      </c>
      <c r="AU250" s="206">
        <f>IF(AU$2=EOMONTH($D250,MatCF),$F250-SUM($H130:AU130),0)</f>
        <v>0</v>
      </c>
      <c r="AV250" s="206">
        <f>IF(AV$2=EOMONTH($D250,MatCF),$F250-SUM($H130:AV130),0)</f>
        <v>0</v>
      </c>
      <c r="AW250" s="206">
        <f>IF(AW$2=EOMONTH($D250,MatCF),$F250-SUM($H130:AW130),0)</f>
        <v>0</v>
      </c>
      <c r="AX250" s="206">
        <f>IF(AX$2=EOMONTH($D250,MatCF),$F250-SUM($H130:AX130),0)</f>
        <v>0</v>
      </c>
      <c r="AY250" s="206">
        <f>IF(AY$2=EOMONTH($D250,MatCF),$F250-SUM($H130:AY130),0)</f>
        <v>0</v>
      </c>
      <c r="AZ250" s="206">
        <f>IF(AZ$2=EOMONTH($D250,MatCF),$F250-SUM($H130:AZ130),0)</f>
        <v>0</v>
      </c>
      <c r="BA250" s="206">
        <f>IF(BA$2=EOMONTH($D250,MatCF),$F250-SUM($H130:BA130),0)</f>
        <v>0</v>
      </c>
      <c r="BB250" s="206">
        <f>IF(BB$2=EOMONTH($D250,MatCF),$F250-SUM($H130:BB130),0)</f>
        <v>0</v>
      </c>
      <c r="BC250" s="206">
        <f>IF(BC$2=EOMONTH($D250,MatCF),$F250-SUM($H130:BC130),0)</f>
        <v>0</v>
      </c>
      <c r="BD250" s="206">
        <f>IF(BD$2=EOMONTH($D250,MatCF),$F250-SUM($H130:BD130),0)</f>
        <v>0</v>
      </c>
      <c r="BE250" s="206">
        <f>IF(BE$2=EOMONTH($D250,MatCF),$F250-SUM($H130:BE130),0)</f>
        <v>0</v>
      </c>
      <c r="BF250" s="206">
        <f>IF(BF$2=EOMONTH($D250,MatCF),$F250-SUM($H130:BF130),0)</f>
        <v>0</v>
      </c>
      <c r="BG250" s="206">
        <f>IF(BG$2=EOMONTH($D250,MatCF),$F250-SUM($H130:BG130),0)</f>
        <v>0</v>
      </c>
      <c r="BH250" s="206">
        <f>IF(BH$2=EOMONTH($D250,MatCF),$F250-SUM($H130:BH130),0)</f>
        <v>0</v>
      </c>
      <c r="BI250" s="206">
        <f>IF(BI$2=EOMONTH($D250,MatCF),$F250-SUM($H130:BI130),0)</f>
        <v>0</v>
      </c>
      <c r="BJ250" s="206">
        <f>IF(BJ$2=EOMONTH($D250,MatCF),$F250-SUM($H130:BJ130),0)</f>
        <v>0</v>
      </c>
      <c r="BK250" s="206">
        <f>IF(BK$2=EOMONTH($D250,MatCF),$F250-SUM($H130:BK130),0)</f>
        <v>0</v>
      </c>
      <c r="BL250" s="206">
        <f>IF(BL$2=EOMONTH($D250,MatCF),$F250-SUM($H130:BL130),0)</f>
        <v>0</v>
      </c>
      <c r="BM250" s="206">
        <f>IF(BM$2=EOMONTH($D250,MatCF),$F250-SUM($H130:BM130),0)</f>
        <v>0</v>
      </c>
      <c r="BN250" s="206">
        <f>IF(BN$2=EOMONTH($D250,MatCF),$F250-SUM($H130:BN130),0)</f>
        <v>0</v>
      </c>
      <c r="BO250" s="206">
        <f>IF(BO$2=EOMONTH($D250,MatCF),$F250-SUM($H130:BO130),0)</f>
        <v>0</v>
      </c>
      <c r="BP250" s="206">
        <f>IF(BP$2=EOMONTH($D250,MatCF),$F250-SUM($H130:BP130),0)</f>
        <v>0</v>
      </c>
      <c r="BQ250" s="206">
        <f>IF(BQ$2=EOMONTH($D250,MatCF),$F250-SUM($H130:BQ130),0)</f>
        <v>0</v>
      </c>
      <c r="BR250" s="206">
        <f>IF(BR$2=EOMONTH($D250,MatCF),$F250-SUM($H130:BR130),0)</f>
        <v>0</v>
      </c>
      <c r="BS250" s="206">
        <f>IF(BS$2=EOMONTH($D250,MatCF),$F250-SUM($H130:BS130),0)</f>
        <v>0</v>
      </c>
      <c r="BT250" s="206">
        <f>IF(BT$2=EOMONTH($D250,MatCF),$F250-SUM($H130:BT130),0)</f>
        <v>0</v>
      </c>
      <c r="BU250" s="206">
        <f>IF(BU$2=EOMONTH($D250,MatCF),$F250-SUM($H130:BU130),0)</f>
        <v>0</v>
      </c>
      <c r="BV250" s="206">
        <f>IF(BV$2=EOMONTH($D250,MatCF),$F250-SUM($H130:BV130),0)</f>
        <v>0</v>
      </c>
      <c r="BW250" s="206">
        <f>IF(BW$2=EOMONTH($D250,MatCF),$F250-SUM($H130:BW130),0)</f>
        <v>0</v>
      </c>
      <c r="BX250" s="206">
        <f>IF(BX$2=EOMONTH($D250,MatCF),$F250-SUM($H130:BX130),0)</f>
        <v>0</v>
      </c>
      <c r="BY250" s="206">
        <f>IF(BY$2=EOMONTH($D250,MatCF),$F250-SUM($H130:BY130),0)</f>
        <v>0</v>
      </c>
      <c r="BZ250" s="206">
        <f>IF(BZ$2=EOMONTH($D250,MatCF),$F250-SUM($H130:BZ130),0)</f>
        <v>0</v>
      </c>
      <c r="CA250" s="206">
        <f>IF(CA$2=EOMONTH($D250,MatCF),$F250-SUM($H130:CA130),0)</f>
        <v>0</v>
      </c>
      <c r="CB250" s="206">
        <f>IF(CB$2=EOMONTH($D250,MatCF),$F250-SUM($H130:CB130),0)</f>
        <v>0</v>
      </c>
      <c r="CC250" s="206">
        <f>IF(CC$2=EOMONTH($D250,MatCF),$F250-SUM($H130:CC130),0)</f>
        <v>0</v>
      </c>
      <c r="CD250" s="206">
        <f>IF(CD$2=EOMONTH($D250,MatCF),$F250-SUM($H130:CD130),0)</f>
        <v>0</v>
      </c>
      <c r="CE250" s="206">
        <f>IF(CE$2=EOMONTH($D250,MatCF),$F250-SUM($H130:CE130),0)</f>
        <v>0</v>
      </c>
      <c r="CF250" s="206">
        <f>IF(CF$2=EOMONTH($D250,MatCF),$F250-SUM($H130:CF130),0)</f>
        <v>0</v>
      </c>
      <c r="CG250" s="206">
        <f>IF(CG$2=EOMONTH($D250,MatCF),$F250-SUM($H130:CG130),0)</f>
        <v>0</v>
      </c>
      <c r="CH250" s="206">
        <f>IF(CH$2=EOMONTH($D250,MatCF),$F250-SUM($H130:CH130),0)</f>
        <v>0</v>
      </c>
      <c r="CI250" s="206">
        <f>IF(CI$2=EOMONTH($D250,MatCF),$F250-SUM($H130:CI130),0)</f>
        <v>0</v>
      </c>
      <c r="CJ250" s="206">
        <f>IF(CJ$2=EOMONTH($D250,MatCF),$F250-SUM($H130:CJ130),0)</f>
        <v>0</v>
      </c>
      <c r="CK250" s="206">
        <f>IF(CK$2=EOMONTH($D250,MatCF),$F250-SUM($H130:CK130),0)</f>
        <v>0</v>
      </c>
      <c r="CL250" s="206">
        <f>IF(CL$2=EOMONTH($D250,MatCF),$F250-SUM($H130:CL130),0)</f>
        <v>0</v>
      </c>
      <c r="CM250" s="206">
        <f>IF(CM$2=EOMONTH($D250,MatCF),$F250-SUM($H130:CM130),0)</f>
        <v>0</v>
      </c>
      <c r="CN250" s="206">
        <f>IF(CN$2=EOMONTH($D250,MatCF),$F250-SUM($H130:CN130),0)</f>
        <v>0</v>
      </c>
      <c r="CO250" s="206">
        <f>IF(CO$2=EOMONTH($D250,MatCF),$F250-SUM($H130:CO130),0)</f>
        <v>0</v>
      </c>
      <c r="CP250" s="206">
        <f>IF(CP$2=EOMONTH($D250,MatCF),$F250-SUM($H130:CP130),0)</f>
        <v>0</v>
      </c>
      <c r="CQ250" s="206">
        <f>IF(CQ$2=EOMONTH($D250,MatCF),$F250-SUM($H130:CQ130),0)</f>
        <v>0</v>
      </c>
      <c r="CR250" s="206">
        <f>IF(CR$2=EOMONTH($D250,MatCF),$F250-SUM($H130:CR130),0)</f>
        <v>0</v>
      </c>
      <c r="CS250" s="206">
        <f>IF(CS$2=EOMONTH($D250,MatCF),$F250-SUM($H130:CS130),0)</f>
        <v>0</v>
      </c>
      <c r="CT250" s="206">
        <f>IF(CT$2=EOMONTH($D250,MatCF),$F250-SUM($H130:CT130),0)</f>
        <v>0</v>
      </c>
      <c r="CU250" s="206">
        <f>IF(CU$2=EOMONTH($D250,MatCF),$F250-SUM($H130:CU130),0)</f>
        <v>0</v>
      </c>
      <c r="CV250" s="206">
        <f>IF(CV$2=EOMONTH($D250,MatCF),$F250-SUM($H130:CV130),0)</f>
        <v>0</v>
      </c>
      <c r="CW250" s="206">
        <f>IF(CW$2=EOMONTH($D250,MatCF),$F250-SUM($H130:CW130),0)</f>
        <v>0</v>
      </c>
      <c r="CX250" s="206">
        <f>IF(CX$2=EOMONTH($D250,MatCF),$F250-SUM($H130:CX130),0)</f>
        <v>0</v>
      </c>
      <c r="CY250" s="206">
        <f>IF(CY$2=EOMONTH($D250,MatCF),$F250-SUM($H130:CY130),0)</f>
        <v>0</v>
      </c>
      <c r="CZ250" s="206">
        <f>IF(CZ$2=EOMONTH($D250,MatCF),$F250-SUM($H130:CZ130),0)</f>
        <v>0</v>
      </c>
      <c r="DA250" s="206">
        <f ca="1">IF(DA$2=EOMONTH($D250,MatCF),$F250-SUM($H130:DA130),0)</f>
        <v>0</v>
      </c>
      <c r="DB250" s="206">
        <f>IF(DB$2=EOMONTH($D250,MatCF),$F250-SUM($H130:DB130),0)</f>
        <v>0</v>
      </c>
      <c r="DC250" s="206">
        <f>IF(DC$2=EOMONTH($D250,MatCF),$F250-SUM($H130:DC130),0)</f>
        <v>0</v>
      </c>
      <c r="DD250" s="206">
        <f>IF(DD$2=EOMONTH($D250,MatCF),$F250-SUM($H130:DD130),0)</f>
        <v>0</v>
      </c>
      <c r="DE250" s="206">
        <f>IF(DE$2=EOMONTH($D250,MatCF),$F250-SUM($H130:DE130),0)</f>
        <v>0</v>
      </c>
      <c r="DF250" s="206">
        <f>IF(DF$2=EOMONTH($D250,MatCF),$F250-SUM($H130:DF130),0)</f>
        <v>0</v>
      </c>
      <c r="DG250" s="206">
        <f>IF(DG$2=EOMONTH($D250,MatCF),$F250-SUM($H130:DG130),0)</f>
        <v>0</v>
      </c>
      <c r="DH250" s="206">
        <f>IF(DH$2=EOMONTH($D250,MatCF),$F250-SUM($H130:DH130),0)</f>
        <v>0</v>
      </c>
      <c r="DI250" s="206">
        <f>IF(DI$2=EOMONTH($D250,MatCF),$F250-SUM($H130:DI130),0)</f>
        <v>0</v>
      </c>
      <c r="DJ250" s="206">
        <f>IF(DJ$2=EOMONTH($D250,MatCF),$F250-SUM($H130:DJ130),0)</f>
        <v>0</v>
      </c>
      <c r="DK250" s="206">
        <f>IF(DK$2=EOMONTH($D250,MatCF),$F250-SUM($H130:DK130),0)</f>
        <v>0</v>
      </c>
      <c r="DL250" s="206">
        <f>IF(DL$2=EOMONTH($D250,MatCF),$F250-SUM($H130:DL130),0)</f>
        <v>0</v>
      </c>
      <c r="DM250" s="206">
        <f>IF(DM$2=EOMONTH($D250,MatCF),$F250-SUM($H130:DM130),0)</f>
        <v>0</v>
      </c>
      <c r="DN250" s="206">
        <f>IF(DN$2=EOMONTH($D250,MatCF),$F250-SUM($H130:DN130),0)</f>
        <v>0</v>
      </c>
      <c r="DO250" s="206">
        <f>IF(DO$2=EOMONTH($D250,MatCF),$F250-SUM($H130:DO130),0)</f>
        <v>0</v>
      </c>
      <c r="DP250" s="206">
        <f>IF(DP$2=EOMONTH($D250,MatCF),$F250-SUM($H130:DP130),0)</f>
        <v>0</v>
      </c>
      <c r="DQ250" s="206">
        <f>IF(DQ$2=EOMONTH($D250,MatCF),$F250-SUM($H130:DQ130),0)</f>
        <v>0</v>
      </c>
      <c r="DR250" s="206">
        <f>IF(DR$2=EOMONTH($D250,MatCF),$F250-SUM($H130:DR130),0)</f>
        <v>0</v>
      </c>
      <c r="DS250" s="206">
        <f>IF(DS$2=EOMONTH($D250,MatCF),$F250-SUM($H130:DS130),0)</f>
        <v>0</v>
      </c>
    </row>
    <row r="251" spans="1:123" ht="12.5" x14ac:dyDescent="0.25">
      <c r="A251" s="205">
        <f t="shared" si="688"/>
        <v>39</v>
      </c>
      <c r="B251" s="228"/>
      <c r="C251" s="206"/>
      <c r="D251" s="226">
        <v>47483</v>
      </c>
      <c r="E251" s="205"/>
      <c r="F251" s="206">
        <f ca="1"/>
        <v>0</v>
      </c>
      <c r="G251" s="206"/>
      <c r="H251" s="206">
        <f>IF(H$2=EOMONTH($D251,MatCF),$F251-SUM(H131:$H131),0)</f>
        <v>0</v>
      </c>
      <c r="I251" s="206">
        <f>IF(I$2=EOMONTH($D251,MatCF),$F251-SUM($H131:I131),0)</f>
        <v>0</v>
      </c>
      <c r="J251" s="206">
        <f>IF(J$2=EOMONTH($D251,MatCF),$F251-SUM($H131:J131),0)</f>
        <v>0</v>
      </c>
      <c r="K251" s="206">
        <f>IF(K$2=EOMONTH($D251,MatCF),$F251-SUM($H131:K131),0)</f>
        <v>0</v>
      </c>
      <c r="L251" s="206">
        <f>IF(L$2=EOMONTH($D251,MatCF),$F251-SUM($H131:L131),0)</f>
        <v>0</v>
      </c>
      <c r="M251" s="206">
        <f>IF(M$2=EOMONTH($D251,MatCF),$F251-SUM($H131:M131),0)</f>
        <v>0</v>
      </c>
      <c r="N251" s="206">
        <f>IF(N$2=EOMONTH($D251,MatCF),$F251-SUM($H131:N131),0)</f>
        <v>0</v>
      </c>
      <c r="O251" s="206">
        <f>IF(O$2=EOMONTH($D251,MatCF),$F251-SUM($H131:O131),0)</f>
        <v>0</v>
      </c>
      <c r="P251" s="206">
        <f>IF(P$2=EOMONTH($D251,MatCF),$F251-SUM($H131:P131),0)</f>
        <v>0</v>
      </c>
      <c r="Q251" s="206">
        <f>IF(Q$2=EOMONTH($D251,MatCF),$F251-SUM($H131:Q131),0)</f>
        <v>0</v>
      </c>
      <c r="R251" s="206">
        <f>IF(R$2=EOMONTH($D251,MatCF),$F251-SUM($H131:R131),0)</f>
        <v>0</v>
      </c>
      <c r="S251" s="206">
        <f>IF(S$2=EOMONTH($D251,MatCF),$F251-SUM($H131:S131),0)</f>
        <v>0</v>
      </c>
      <c r="T251" s="206">
        <f>IF(T$2=EOMONTH($D251,MatCF),$F251-SUM($H131:T131),0)</f>
        <v>0</v>
      </c>
      <c r="U251" s="206">
        <f>IF(U$2=EOMONTH($D251,MatCF),$F251-SUM($H131:U131),0)</f>
        <v>0</v>
      </c>
      <c r="V251" s="206">
        <f>IF(V$2=EOMONTH($D251,MatCF),$F251-SUM($H131:V131),0)</f>
        <v>0</v>
      </c>
      <c r="W251" s="206">
        <f>IF(W$2=EOMONTH($D251,MatCF),$F251-SUM($H131:W131),0)</f>
        <v>0</v>
      </c>
      <c r="X251" s="206">
        <f>IF(X$2=EOMONTH($D251,MatCF),$F251-SUM($H131:X131),0)</f>
        <v>0</v>
      </c>
      <c r="Y251" s="206">
        <f>IF(Y$2=EOMONTH($D251,MatCF),$F251-SUM($H131:Y131),0)</f>
        <v>0</v>
      </c>
      <c r="Z251" s="206">
        <f>IF(Z$2=EOMONTH($D251,MatCF),$F251-SUM($H131:Z131),0)</f>
        <v>0</v>
      </c>
      <c r="AA251" s="206">
        <f>IF(AA$2=EOMONTH($D251,MatCF),$F251-SUM($H131:AA131),0)</f>
        <v>0</v>
      </c>
      <c r="AB251" s="206">
        <f>IF(AB$2=EOMONTH($D251,MatCF),$F251-SUM($H131:AB131),0)</f>
        <v>0</v>
      </c>
      <c r="AC251" s="206">
        <f>IF(AC$2=EOMONTH($D251,MatCF),$F251-SUM($H131:AC131),0)</f>
        <v>0</v>
      </c>
      <c r="AD251" s="206">
        <f>IF(AD$2=EOMONTH($D251,MatCF),$F251-SUM($H131:AD131),0)</f>
        <v>0</v>
      </c>
      <c r="AE251" s="206">
        <f>IF(AE$2=EOMONTH($D251,MatCF),$F251-SUM($H131:AE131),0)</f>
        <v>0</v>
      </c>
      <c r="AF251" s="206">
        <f>IF(AF$2=EOMONTH($D251,MatCF),$F251-SUM($H131:AF131),0)</f>
        <v>0</v>
      </c>
      <c r="AG251" s="206">
        <f>IF(AG$2=EOMONTH($D251,MatCF),$F251-SUM($H131:AG131),0)</f>
        <v>0</v>
      </c>
      <c r="AH251" s="206">
        <f>IF(AH$2=EOMONTH($D251,MatCF),$F251-SUM($H131:AH131),0)</f>
        <v>0</v>
      </c>
      <c r="AI251" s="206">
        <f>IF(AI$2=EOMONTH($D251,MatCF),$F251-SUM($H131:AI131),0)</f>
        <v>0</v>
      </c>
      <c r="AJ251" s="206">
        <f>IF(AJ$2=EOMONTH($D251,MatCF),$F251-SUM($H131:AJ131),0)</f>
        <v>0</v>
      </c>
      <c r="AK251" s="206">
        <f>IF(AK$2=EOMONTH($D251,MatCF),$F251-SUM($H131:AK131),0)</f>
        <v>0</v>
      </c>
      <c r="AL251" s="206">
        <f>IF(AL$2=EOMONTH($D251,MatCF),$F251-SUM($H131:AL131),0)</f>
        <v>0</v>
      </c>
      <c r="AM251" s="206">
        <f>IF(AM$2=EOMONTH($D251,MatCF),$F251-SUM($H131:AM131),0)</f>
        <v>0</v>
      </c>
      <c r="AN251" s="206">
        <f>IF(AN$2=EOMONTH($D251,MatCF),$F251-SUM($H131:AN131),0)</f>
        <v>0</v>
      </c>
      <c r="AO251" s="206">
        <f>IF(AO$2=EOMONTH($D251,MatCF),$F251-SUM($H131:AO131),0)</f>
        <v>0</v>
      </c>
      <c r="AP251" s="206">
        <f>IF(AP$2=EOMONTH($D251,MatCF),$F251-SUM($H131:AP131),0)</f>
        <v>0</v>
      </c>
      <c r="AQ251" s="206">
        <f>IF(AQ$2=EOMONTH($D251,MatCF),$F251-SUM($H131:AQ131),0)</f>
        <v>0</v>
      </c>
      <c r="AR251" s="206">
        <f>IF(AR$2=EOMONTH($D251,MatCF),$F251-SUM($H131:AR131),0)</f>
        <v>0</v>
      </c>
      <c r="AS251" s="206">
        <f>IF(AS$2=EOMONTH($D251,MatCF),$F251-SUM($H131:AS131),0)</f>
        <v>0</v>
      </c>
      <c r="AT251" s="206">
        <f>IF(AT$2=EOMONTH($D251,MatCF),$F251-SUM($H131:AT131),0)</f>
        <v>0</v>
      </c>
      <c r="AU251" s="206">
        <f>IF(AU$2=EOMONTH($D251,MatCF),$F251-SUM($H131:AU131),0)</f>
        <v>0</v>
      </c>
      <c r="AV251" s="206">
        <f>IF(AV$2=EOMONTH($D251,MatCF),$F251-SUM($H131:AV131),0)</f>
        <v>0</v>
      </c>
      <c r="AW251" s="206">
        <f>IF(AW$2=EOMONTH($D251,MatCF),$F251-SUM($H131:AW131),0)</f>
        <v>0</v>
      </c>
      <c r="AX251" s="206">
        <f>IF(AX$2=EOMONTH($D251,MatCF),$F251-SUM($H131:AX131),0)</f>
        <v>0</v>
      </c>
      <c r="AY251" s="206">
        <f>IF(AY$2=EOMONTH($D251,MatCF),$F251-SUM($H131:AY131),0)</f>
        <v>0</v>
      </c>
      <c r="AZ251" s="206">
        <f>IF(AZ$2=EOMONTH($D251,MatCF),$F251-SUM($H131:AZ131),0)</f>
        <v>0</v>
      </c>
      <c r="BA251" s="206">
        <f>IF(BA$2=EOMONTH($D251,MatCF),$F251-SUM($H131:BA131),0)</f>
        <v>0</v>
      </c>
      <c r="BB251" s="206">
        <f>IF(BB$2=EOMONTH($D251,MatCF),$F251-SUM($H131:BB131),0)</f>
        <v>0</v>
      </c>
      <c r="BC251" s="206">
        <f>IF(BC$2=EOMONTH($D251,MatCF),$F251-SUM($H131:BC131),0)</f>
        <v>0</v>
      </c>
      <c r="BD251" s="206">
        <f>IF(BD$2=EOMONTH($D251,MatCF),$F251-SUM($H131:BD131),0)</f>
        <v>0</v>
      </c>
      <c r="BE251" s="206">
        <f>IF(BE$2=EOMONTH($D251,MatCF),$F251-SUM($H131:BE131),0)</f>
        <v>0</v>
      </c>
      <c r="BF251" s="206">
        <f>IF(BF$2=EOMONTH($D251,MatCF),$F251-SUM($H131:BF131),0)</f>
        <v>0</v>
      </c>
      <c r="BG251" s="206">
        <f>IF(BG$2=EOMONTH($D251,MatCF),$F251-SUM($H131:BG131),0)</f>
        <v>0</v>
      </c>
      <c r="BH251" s="206">
        <f>IF(BH$2=EOMONTH($D251,MatCF),$F251-SUM($H131:BH131),0)</f>
        <v>0</v>
      </c>
      <c r="BI251" s="206">
        <f>IF(BI$2=EOMONTH($D251,MatCF),$F251-SUM($H131:BI131),0)</f>
        <v>0</v>
      </c>
      <c r="BJ251" s="206">
        <f>IF(BJ$2=EOMONTH($D251,MatCF),$F251-SUM($H131:BJ131),0)</f>
        <v>0</v>
      </c>
      <c r="BK251" s="206">
        <f>IF(BK$2=EOMONTH($D251,MatCF),$F251-SUM($H131:BK131),0)</f>
        <v>0</v>
      </c>
      <c r="BL251" s="206">
        <f>IF(BL$2=EOMONTH($D251,MatCF),$F251-SUM($H131:BL131),0)</f>
        <v>0</v>
      </c>
      <c r="BM251" s="206">
        <f>IF(BM$2=EOMONTH($D251,MatCF),$F251-SUM($H131:BM131),0)</f>
        <v>0</v>
      </c>
      <c r="BN251" s="206">
        <f>IF(BN$2=EOMONTH($D251,MatCF),$F251-SUM($H131:BN131),0)</f>
        <v>0</v>
      </c>
      <c r="BO251" s="206">
        <f>IF(BO$2=EOMONTH($D251,MatCF),$F251-SUM($H131:BO131),0)</f>
        <v>0</v>
      </c>
      <c r="BP251" s="206">
        <f>IF(BP$2=EOMONTH($D251,MatCF),$F251-SUM($H131:BP131),0)</f>
        <v>0</v>
      </c>
      <c r="BQ251" s="206">
        <f>IF(BQ$2=EOMONTH($D251,MatCF),$F251-SUM($H131:BQ131),0)</f>
        <v>0</v>
      </c>
      <c r="BR251" s="206">
        <f>IF(BR$2=EOMONTH($D251,MatCF),$F251-SUM($H131:BR131),0)</f>
        <v>0</v>
      </c>
      <c r="BS251" s="206">
        <f>IF(BS$2=EOMONTH($D251,MatCF),$F251-SUM($H131:BS131),0)</f>
        <v>0</v>
      </c>
      <c r="BT251" s="206">
        <f>IF(BT$2=EOMONTH($D251,MatCF),$F251-SUM($H131:BT131),0)</f>
        <v>0</v>
      </c>
      <c r="BU251" s="206">
        <f>IF(BU$2=EOMONTH($D251,MatCF),$F251-SUM($H131:BU131),0)</f>
        <v>0</v>
      </c>
      <c r="BV251" s="206">
        <f>IF(BV$2=EOMONTH($D251,MatCF),$F251-SUM($H131:BV131),0)</f>
        <v>0</v>
      </c>
      <c r="BW251" s="206">
        <f>IF(BW$2=EOMONTH($D251,MatCF),$F251-SUM($H131:BW131),0)</f>
        <v>0</v>
      </c>
      <c r="BX251" s="206">
        <f>IF(BX$2=EOMONTH($D251,MatCF),$F251-SUM($H131:BX131),0)</f>
        <v>0</v>
      </c>
      <c r="BY251" s="206">
        <f>IF(BY$2=EOMONTH($D251,MatCF),$F251-SUM($H131:BY131),0)</f>
        <v>0</v>
      </c>
      <c r="BZ251" s="206">
        <f>IF(BZ$2=EOMONTH($D251,MatCF),$F251-SUM($H131:BZ131),0)</f>
        <v>0</v>
      </c>
      <c r="CA251" s="206">
        <f>IF(CA$2=EOMONTH($D251,MatCF),$F251-SUM($H131:CA131),0)</f>
        <v>0</v>
      </c>
      <c r="CB251" s="206">
        <f>IF(CB$2=EOMONTH($D251,MatCF),$F251-SUM($H131:CB131),0)</f>
        <v>0</v>
      </c>
      <c r="CC251" s="206">
        <f>IF(CC$2=EOMONTH($D251,MatCF),$F251-SUM($H131:CC131),0)</f>
        <v>0</v>
      </c>
      <c r="CD251" s="206">
        <f>IF(CD$2=EOMONTH($D251,MatCF),$F251-SUM($H131:CD131),0)</f>
        <v>0</v>
      </c>
      <c r="CE251" s="206">
        <f>IF(CE$2=EOMONTH($D251,MatCF),$F251-SUM($H131:CE131),0)</f>
        <v>0</v>
      </c>
      <c r="CF251" s="206">
        <f>IF(CF$2=EOMONTH($D251,MatCF),$F251-SUM($H131:CF131),0)</f>
        <v>0</v>
      </c>
      <c r="CG251" s="206">
        <f>IF(CG$2=EOMONTH($D251,MatCF),$F251-SUM($H131:CG131),0)</f>
        <v>0</v>
      </c>
      <c r="CH251" s="206">
        <f>IF(CH$2=EOMONTH($D251,MatCF),$F251-SUM($H131:CH131),0)</f>
        <v>0</v>
      </c>
      <c r="CI251" s="206">
        <f>IF(CI$2=EOMONTH($D251,MatCF),$F251-SUM($H131:CI131),0)</f>
        <v>0</v>
      </c>
      <c r="CJ251" s="206">
        <f>IF(CJ$2=EOMONTH($D251,MatCF),$F251-SUM($H131:CJ131),0)</f>
        <v>0</v>
      </c>
      <c r="CK251" s="206">
        <f>IF(CK$2=EOMONTH($D251,MatCF),$F251-SUM($H131:CK131),0)</f>
        <v>0</v>
      </c>
      <c r="CL251" s="206">
        <f>IF(CL$2=EOMONTH($D251,MatCF),$F251-SUM($H131:CL131),0)</f>
        <v>0</v>
      </c>
      <c r="CM251" s="206">
        <f>IF(CM$2=EOMONTH($D251,MatCF),$F251-SUM($H131:CM131),0)</f>
        <v>0</v>
      </c>
      <c r="CN251" s="206">
        <f>IF(CN$2=EOMONTH($D251,MatCF),$F251-SUM($H131:CN131),0)</f>
        <v>0</v>
      </c>
      <c r="CO251" s="206">
        <f>IF(CO$2=EOMONTH($D251,MatCF),$F251-SUM($H131:CO131),0)</f>
        <v>0</v>
      </c>
      <c r="CP251" s="206">
        <f>IF(CP$2=EOMONTH($D251,MatCF),$F251-SUM($H131:CP131),0)</f>
        <v>0</v>
      </c>
      <c r="CQ251" s="206">
        <f>IF(CQ$2=EOMONTH($D251,MatCF),$F251-SUM($H131:CQ131),0)</f>
        <v>0</v>
      </c>
      <c r="CR251" s="206">
        <f>IF(CR$2=EOMONTH($D251,MatCF),$F251-SUM($H131:CR131),0)</f>
        <v>0</v>
      </c>
      <c r="CS251" s="206">
        <f>IF(CS$2=EOMONTH($D251,MatCF),$F251-SUM($H131:CS131),0)</f>
        <v>0</v>
      </c>
      <c r="CT251" s="206">
        <f>IF(CT$2=EOMONTH($D251,MatCF),$F251-SUM($H131:CT131),0)</f>
        <v>0</v>
      </c>
      <c r="CU251" s="206">
        <f>IF(CU$2=EOMONTH($D251,MatCF),$F251-SUM($H131:CU131),0)</f>
        <v>0</v>
      </c>
      <c r="CV251" s="206">
        <f>IF(CV$2=EOMONTH($D251,MatCF),$F251-SUM($H131:CV131),0)</f>
        <v>0</v>
      </c>
      <c r="CW251" s="206">
        <f>IF(CW$2=EOMONTH($D251,MatCF),$F251-SUM($H131:CW131),0)</f>
        <v>0</v>
      </c>
      <c r="CX251" s="206">
        <f>IF(CX$2=EOMONTH($D251,MatCF),$F251-SUM($H131:CX131),0)</f>
        <v>0</v>
      </c>
      <c r="CY251" s="206">
        <f>IF(CY$2=EOMONTH($D251,MatCF),$F251-SUM($H131:CY131),0)</f>
        <v>0</v>
      </c>
      <c r="CZ251" s="206">
        <f>IF(CZ$2=EOMONTH($D251,MatCF),$F251-SUM($H131:CZ131),0)</f>
        <v>0</v>
      </c>
      <c r="DA251" s="206">
        <f>IF(DA$2=EOMONTH($D251,MatCF),$F251-SUM($H131:DA131),0)</f>
        <v>0</v>
      </c>
      <c r="DB251" s="206">
        <f ca="1">IF(DB$2=EOMONTH($D251,MatCF),$F251-SUM($H131:DB131),0)</f>
        <v>0</v>
      </c>
      <c r="DC251" s="206">
        <f>IF(DC$2=EOMONTH($D251,MatCF),$F251-SUM($H131:DC131),0)</f>
        <v>0</v>
      </c>
      <c r="DD251" s="206">
        <f>IF(DD$2=EOMONTH($D251,MatCF),$F251-SUM($H131:DD131),0)</f>
        <v>0</v>
      </c>
      <c r="DE251" s="206">
        <f>IF(DE$2=EOMONTH($D251,MatCF),$F251-SUM($H131:DE131),0)</f>
        <v>0</v>
      </c>
      <c r="DF251" s="206">
        <f>IF(DF$2=EOMONTH($D251,MatCF),$F251-SUM($H131:DF131),0)</f>
        <v>0</v>
      </c>
      <c r="DG251" s="206">
        <f>IF(DG$2=EOMONTH($D251,MatCF),$F251-SUM($H131:DG131),0)</f>
        <v>0</v>
      </c>
      <c r="DH251" s="206">
        <f>IF(DH$2=EOMONTH($D251,MatCF),$F251-SUM($H131:DH131),0)</f>
        <v>0</v>
      </c>
      <c r="DI251" s="206">
        <f>IF(DI$2=EOMONTH($D251,MatCF),$F251-SUM($H131:DI131),0)</f>
        <v>0</v>
      </c>
      <c r="DJ251" s="206">
        <f>IF(DJ$2=EOMONTH($D251,MatCF),$F251-SUM($H131:DJ131),0)</f>
        <v>0</v>
      </c>
      <c r="DK251" s="206">
        <f>IF(DK$2=EOMONTH($D251,MatCF),$F251-SUM($H131:DK131),0)</f>
        <v>0</v>
      </c>
      <c r="DL251" s="206">
        <f>IF(DL$2=EOMONTH($D251,MatCF),$F251-SUM($H131:DL131),0)</f>
        <v>0</v>
      </c>
      <c r="DM251" s="206">
        <f>IF(DM$2=EOMONTH($D251,MatCF),$F251-SUM($H131:DM131),0)</f>
        <v>0</v>
      </c>
      <c r="DN251" s="206">
        <f>IF(DN$2=EOMONTH($D251,MatCF),$F251-SUM($H131:DN131),0)</f>
        <v>0</v>
      </c>
      <c r="DO251" s="206">
        <f>IF(DO$2=EOMONTH($D251,MatCF),$F251-SUM($H131:DO131),0)</f>
        <v>0</v>
      </c>
      <c r="DP251" s="206">
        <f>IF(DP$2=EOMONTH($D251,MatCF),$F251-SUM($H131:DP131),0)</f>
        <v>0</v>
      </c>
      <c r="DQ251" s="206">
        <f>IF(DQ$2=EOMONTH($D251,MatCF),$F251-SUM($H131:DQ131),0)</f>
        <v>0</v>
      </c>
      <c r="DR251" s="206">
        <f>IF(DR$2=EOMONTH($D251,MatCF),$F251-SUM($H131:DR131),0)</f>
        <v>0</v>
      </c>
      <c r="DS251" s="206">
        <f>IF(DS$2=EOMONTH($D251,MatCF),$F251-SUM($H131:DS131),0)</f>
        <v>0</v>
      </c>
    </row>
    <row r="252" spans="1:123" ht="12.5" x14ac:dyDescent="0.25">
      <c r="A252" s="205">
        <f t="shared" si="688"/>
        <v>40</v>
      </c>
      <c r="B252" s="228"/>
      <c r="C252" s="206"/>
      <c r="D252" s="226">
        <v>47573</v>
      </c>
      <c r="E252" s="205"/>
      <c r="F252" s="206">
        <f ca="1"/>
        <v>0</v>
      </c>
      <c r="G252" s="206"/>
      <c r="H252" s="206">
        <f>IF(H$2=EOMONTH($D252,MatCF),$F252-SUM(H132:$H132),0)</f>
        <v>0</v>
      </c>
      <c r="I252" s="206">
        <f>IF(I$2=EOMONTH($D252,MatCF),$F252-SUM($H132:I132),0)</f>
        <v>0</v>
      </c>
      <c r="J252" s="206">
        <f>IF(J$2=EOMONTH($D252,MatCF),$F252-SUM($H132:J132),0)</f>
        <v>0</v>
      </c>
      <c r="K252" s="206">
        <f>IF(K$2=EOMONTH($D252,MatCF),$F252-SUM($H132:K132),0)</f>
        <v>0</v>
      </c>
      <c r="L252" s="206">
        <f>IF(L$2=EOMONTH($D252,MatCF),$F252-SUM($H132:L132),0)</f>
        <v>0</v>
      </c>
      <c r="M252" s="206">
        <f>IF(M$2=EOMONTH($D252,MatCF),$F252-SUM($H132:M132),0)</f>
        <v>0</v>
      </c>
      <c r="N252" s="206">
        <f>IF(N$2=EOMONTH($D252,MatCF),$F252-SUM($H132:N132),0)</f>
        <v>0</v>
      </c>
      <c r="O252" s="206">
        <f>IF(O$2=EOMONTH($D252,MatCF),$F252-SUM($H132:O132),0)</f>
        <v>0</v>
      </c>
      <c r="P252" s="206">
        <f>IF(P$2=EOMONTH($D252,MatCF),$F252-SUM($H132:P132),0)</f>
        <v>0</v>
      </c>
      <c r="Q252" s="206">
        <f>IF(Q$2=EOMONTH($D252,MatCF),$F252-SUM($H132:Q132),0)</f>
        <v>0</v>
      </c>
      <c r="R252" s="206">
        <f>IF(R$2=EOMONTH($D252,MatCF),$F252-SUM($H132:R132),0)</f>
        <v>0</v>
      </c>
      <c r="S252" s="206">
        <f>IF(S$2=EOMONTH($D252,MatCF),$F252-SUM($H132:S132),0)</f>
        <v>0</v>
      </c>
      <c r="T252" s="206">
        <f>IF(T$2=EOMONTH($D252,MatCF),$F252-SUM($H132:T132),0)</f>
        <v>0</v>
      </c>
      <c r="U252" s="206">
        <f>IF(U$2=EOMONTH($D252,MatCF),$F252-SUM($H132:U132),0)</f>
        <v>0</v>
      </c>
      <c r="V252" s="206">
        <f>IF(V$2=EOMONTH($D252,MatCF),$F252-SUM($H132:V132),0)</f>
        <v>0</v>
      </c>
      <c r="W252" s="206">
        <f>IF(W$2=EOMONTH($D252,MatCF),$F252-SUM($H132:W132),0)</f>
        <v>0</v>
      </c>
      <c r="X252" s="206">
        <f>IF(X$2=EOMONTH($D252,MatCF),$F252-SUM($H132:X132),0)</f>
        <v>0</v>
      </c>
      <c r="Y252" s="206">
        <f>IF(Y$2=EOMONTH($D252,MatCF),$F252-SUM($H132:Y132),0)</f>
        <v>0</v>
      </c>
      <c r="Z252" s="206">
        <f>IF(Z$2=EOMONTH($D252,MatCF),$F252-SUM($H132:Z132),0)</f>
        <v>0</v>
      </c>
      <c r="AA252" s="206">
        <f>IF(AA$2=EOMONTH($D252,MatCF),$F252-SUM($H132:AA132),0)</f>
        <v>0</v>
      </c>
      <c r="AB252" s="206">
        <f>IF(AB$2=EOMONTH($D252,MatCF),$F252-SUM($H132:AB132),0)</f>
        <v>0</v>
      </c>
      <c r="AC252" s="206">
        <f>IF(AC$2=EOMONTH($D252,MatCF),$F252-SUM($H132:AC132),0)</f>
        <v>0</v>
      </c>
      <c r="AD252" s="206">
        <f>IF(AD$2=EOMONTH($D252,MatCF),$F252-SUM($H132:AD132),0)</f>
        <v>0</v>
      </c>
      <c r="AE252" s="206">
        <f>IF(AE$2=EOMONTH($D252,MatCF),$F252-SUM($H132:AE132),0)</f>
        <v>0</v>
      </c>
      <c r="AF252" s="206">
        <f>IF(AF$2=EOMONTH($D252,MatCF),$F252-SUM($H132:AF132),0)</f>
        <v>0</v>
      </c>
      <c r="AG252" s="206">
        <f>IF(AG$2=EOMONTH($D252,MatCF),$F252-SUM($H132:AG132),0)</f>
        <v>0</v>
      </c>
      <c r="AH252" s="206">
        <f>IF(AH$2=EOMONTH($D252,MatCF),$F252-SUM($H132:AH132),0)</f>
        <v>0</v>
      </c>
      <c r="AI252" s="206">
        <f>IF(AI$2=EOMONTH($D252,MatCF),$F252-SUM($H132:AI132),0)</f>
        <v>0</v>
      </c>
      <c r="AJ252" s="206">
        <f>IF(AJ$2=EOMONTH($D252,MatCF),$F252-SUM($H132:AJ132),0)</f>
        <v>0</v>
      </c>
      <c r="AK252" s="206">
        <f>IF(AK$2=EOMONTH($D252,MatCF),$F252-SUM($H132:AK132),0)</f>
        <v>0</v>
      </c>
      <c r="AL252" s="206">
        <f>IF(AL$2=EOMONTH($D252,MatCF),$F252-SUM($H132:AL132),0)</f>
        <v>0</v>
      </c>
      <c r="AM252" s="206">
        <f>IF(AM$2=EOMONTH($D252,MatCF),$F252-SUM($H132:AM132),0)</f>
        <v>0</v>
      </c>
      <c r="AN252" s="206">
        <f>IF(AN$2=EOMONTH($D252,MatCF),$F252-SUM($H132:AN132),0)</f>
        <v>0</v>
      </c>
      <c r="AO252" s="206">
        <f>IF(AO$2=EOMONTH($D252,MatCF),$F252-SUM($H132:AO132),0)</f>
        <v>0</v>
      </c>
      <c r="AP252" s="206">
        <f>IF(AP$2=EOMONTH($D252,MatCF),$F252-SUM($H132:AP132),0)</f>
        <v>0</v>
      </c>
      <c r="AQ252" s="206">
        <f>IF(AQ$2=EOMONTH($D252,MatCF),$F252-SUM($H132:AQ132),0)</f>
        <v>0</v>
      </c>
      <c r="AR252" s="206">
        <f>IF(AR$2=EOMONTH($D252,MatCF),$F252-SUM($H132:AR132),0)</f>
        <v>0</v>
      </c>
      <c r="AS252" s="206">
        <f>IF(AS$2=EOMONTH($D252,MatCF),$F252-SUM($H132:AS132),0)</f>
        <v>0</v>
      </c>
      <c r="AT252" s="206">
        <f>IF(AT$2=EOMONTH($D252,MatCF),$F252-SUM($H132:AT132),0)</f>
        <v>0</v>
      </c>
      <c r="AU252" s="206">
        <f>IF(AU$2=EOMONTH($D252,MatCF),$F252-SUM($H132:AU132),0)</f>
        <v>0</v>
      </c>
      <c r="AV252" s="206">
        <f>IF(AV$2=EOMONTH($D252,MatCF),$F252-SUM($H132:AV132),0)</f>
        <v>0</v>
      </c>
      <c r="AW252" s="206">
        <f>IF(AW$2=EOMONTH($D252,MatCF),$F252-SUM($H132:AW132),0)</f>
        <v>0</v>
      </c>
      <c r="AX252" s="206">
        <f>IF(AX$2=EOMONTH($D252,MatCF),$F252-SUM($H132:AX132),0)</f>
        <v>0</v>
      </c>
      <c r="AY252" s="206">
        <f>IF(AY$2=EOMONTH($D252,MatCF),$F252-SUM($H132:AY132),0)</f>
        <v>0</v>
      </c>
      <c r="AZ252" s="206">
        <f>IF(AZ$2=EOMONTH($D252,MatCF),$F252-SUM($H132:AZ132),0)</f>
        <v>0</v>
      </c>
      <c r="BA252" s="206">
        <f>IF(BA$2=EOMONTH($D252,MatCF),$F252-SUM($H132:BA132),0)</f>
        <v>0</v>
      </c>
      <c r="BB252" s="206">
        <f>IF(BB$2=EOMONTH($D252,MatCF),$F252-SUM($H132:BB132),0)</f>
        <v>0</v>
      </c>
      <c r="BC252" s="206">
        <f>IF(BC$2=EOMONTH($D252,MatCF),$F252-SUM($H132:BC132),0)</f>
        <v>0</v>
      </c>
      <c r="BD252" s="206">
        <f>IF(BD$2=EOMONTH($D252,MatCF),$F252-SUM($H132:BD132),0)</f>
        <v>0</v>
      </c>
      <c r="BE252" s="206">
        <f>IF(BE$2=EOMONTH($D252,MatCF),$F252-SUM($H132:BE132),0)</f>
        <v>0</v>
      </c>
      <c r="BF252" s="206">
        <f>IF(BF$2=EOMONTH($D252,MatCF),$F252-SUM($H132:BF132),0)</f>
        <v>0</v>
      </c>
      <c r="BG252" s="206">
        <f>IF(BG$2=EOMONTH($D252,MatCF),$F252-SUM($H132:BG132),0)</f>
        <v>0</v>
      </c>
      <c r="BH252" s="206">
        <f>IF(BH$2=EOMONTH($D252,MatCF),$F252-SUM($H132:BH132),0)</f>
        <v>0</v>
      </c>
      <c r="BI252" s="206">
        <f>IF(BI$2=EOMONTH($D252,MatCF),$F252-SUM($H132:BI132),0)</f>
        <v>0</v>
      </c>
      <c r="BJ252" s="206">
        <f>IF(BJ$2=EOMONTH($D252,MatCF),$F252-SUM($H132:BJ132),0)</f>
        <v>0</v>
      </c>
      <c r="BK252" s="206">
        <f>IF(BK$2=EOMONTH($D252,MatCF),$F252-SUM($H132:BK132),0)</f>
        <v>0</v>
      </c>
      <c r="BL252" s="206">
        <f>IF(BL$2=EOMONTH($D252,MatCF),$F252-SUM($H132:BL132),0)</f>
        <v>0</v>
      </c>
      <c r="BM252" s="206">
        <f>IF(BM$2=EOMONTH($D252,MatCF),$F252-SUM($H132:BM132),0)</f>
        <v>0</v>
      </c>
      <c r="BN252" s="206">
        <f>IF(BN$2=EOMONTH($D252,MatCF),$F252-SUM($H132:BN132),0)</f>
        <v>0</v>
      </c>
      <c r="BO252" s="206">
        <f>IF(BO$2=EOMONTH($D252,MatCF),$F252-SUM($H132:BO132),0)</f>
        <v>0</v>
      </c>
      <c r="BP252" s="206">
        <f>IF(BP$2=EOMONTH($D252,MatCF),$F252-SUM($H132:BP132),0)</f>
        <v>0</v>
      </c>
      <c r="BQ252" s="206">
        <f>IF(BQ$2=EOMONTH($D252,MatCF),$F252-SUM($H132:BQ132),0)</f>
        <v>0</v>
      </c>
      <c r="BR252" s="206">
        <f>IF(BR$2=EOMONTH($D252,MatCF),$F252-SUM($H132:BR132),0)</f>
        <v>0</v>
      </c>
      <c r="BS252" s="206">
        <f>IF(BS$2=EOMONTH($D252,MatCF),$F252-SUM($H132:BS132),0)</f>
        <v>0</v>
      </c>
      <c r="BT252" s="206">
        <f>IF(BT$2=EOMONTH($D252,MatCF),$F252-SUM($H132:BT132),0)</f>
        <v>0</v>
      </c>
      <c r="BU252" s="206">
        <f>IF(BU$2=EOMONTH($D252,MatCF),$F252-SUM($H132:BU132),0)</f>
        <v>0</v>
      </c>
      <c r="BV252" s="206">
        <f>IF(BV$2=EOMONTH($D252,MatCF),$F252-SUM($H132:BV132),0)</f>
        <v>0</v>
      </c>
      <c r="BW252" s="206">
        <f>IF(BW$2=EOMONTH($D252,MatCF),$F252-SUM($H132:BW132),0)</f>
        <v>0</v>
      </c>
      <c r="BX252" s="206">
        <f>IF(BX$2=EOMONTH($D252,MatCF),$F252-SUM($H132:BX132),0)</f>
        <v>0</v>
      </c>
      <c r="BY252" s="206">
        <f>IF(BY$2=EOMONTH($D252,MatCF),$F252-SUM($H132:BY132),0)</f>
        <v>0</v>
      </c>
      <c r="BZ252" s="206">
        <f>IF(BZ$2=EOMONTH($D252,MatCF),$F252-SUM($H132:BZ132),0)</f>
        <v>0</v>
      </c>
      <c r="CA252" s="206">
        <f>IF(CA$2=EOMONTH($D252,MatCF),$F252-SUM($H132:CA132),0)</f>
        <v>0</v>
      </c>
      <c r="CB252" s="206">
        <f>IF(CB$2=EOMONTH($D252,MatCF),$F252-SUM($H132:CB132),0)</f>
        <v>0</v>
      </c>
      <c r="CC252" s="206">
        <f>IF(CC$2=EOMONTH($D252,MatCF),$F252-SUM($H132:CC132),0)</f>
        <v>0</v>
      </c>
      <c r="CD252" s="206">
        <f>IF(CD$2=EOMONTH($D252,MatCF),$F252-SUM($H132:CD132),0)</f>
        <v>0</v>
      </c>
      <c r="CE252" s="206">
        <f>IF(CE$2=EOMONTH($D252,MatCF),$F252-SUM($H132:CE132),0)</f>
        <v>0</v>
      </c>
      <c r="CF252" s="206">
        <f>IF(CF$2=EOMONTH($D252,MatCF),$F252-SUM($H132:CF132),0)</f>
        <v>0</v>
      </c>
      <c r="CG252" s="206">
        <f>IF(CG$2=EOMONTH($D252,MatCF),$F252-SUM($H132:CG132),0)</f>
        <v>0</v>
      </c>
      <c r="CH252" s="206">
        <f>IF(CH$2=EOMONTH($D252,MatCF),$F252-SUM($H132:CH132),0)</f>
        <v>0</v>
      </c>
      <c r="CI252" s="206">
        <f>IF(CI$2=EOMONTH($D252,MatCF),$F252-SUM($H132:CI132),0)</f>
        <v>0</v>
      </c>
      <c r="CJ252" s="206">
        <f>IF(CJ$2=EOMONTH($D252,MatCF),$F252-SUM($H132:CJ132),0)</f>
        <v>0</v>
      </c>
      <c r="CK252" s="206">
        <f>IF(CK$2=EOMONTH($D252,MatCF),$F252-SUM($H132:CK132),0)</f>
        <v>0</v>
      </c>
      <c r="CL252" s="206">
        <f>IF(CL$2=EOMONTH($D252,MatCF),$F252-SUM($H132:CL132),0)</f>
        <v>0</v>
      </c>
      <c r="CM252" s="206">
        <f>IF(CM$2=EOMONTH($D252,MatCF),$F252-SUM($H132:CM132),0)</f>
        <v>0</v>
      </c>
      <c r="CN252" s="206">
        <f>IF(CN$2=EOMONTH($D252,MatCF),$F252-SUM($H132:CN132),0)</f>
        <v>0</v>
      </c>
      <c r="CO252" s="206">
        <f>IF(CO$2=EOMONTH($D252,MatCF),$F252-SUM($H132:CO132),0)</f>
        <v>0</v>
      </c>
      <c r="CP252" s="206">
        <f>IF(CP$2=EOMONTH($D252,MatCF),$F252-SUM($H132:CP132),0)</f>
        <v>0</v>
      </c>
      <c r="CQ252" s="206">
        <f>IF(CQ$2=EOMONTH($D252,MatCF),$F252-SUM($H132:CQ132),0)</f>
        <v>0</v>
      </c>
      <c r="CR252" s="206">
        <f>IF(CR$2=EOMONTH($D252,MatCF),$F252-SUM($H132:CR132),0)</f>
        <v>0</v>
      </c>
      <c r="CS252" s="206">
        <f>IF(CS$2=EOMONTH($D252,MatCF),$F252-SUM($H132:CS132),0)</f>
        <v>0</v>
      </c>
      <c r="CT252" s="206">
        <f>IF(CT$2=EOMONTH($D252,MatCF),$F252-SUM($H132:CT132),0)</f>
        <v>0</v>
      </c>
      <c r="CU252" s="206">
        <f>IF(CU$2=EOMONTH($D252,MatCF),$F252-SUM($H132:CU132),0)</f>
        <v>0</v>
      </c>
      <c r="CV252" s="206">
        <f>IF(CV$2=EOMONTH($D252,MatCF),$F252-SUM($H132:CV132),0)</f>
        <v>0</v>
      </c>
      <c r="CW252" s="206">
        <f>IF(CW$2=EOMONTH($D252,MatCF),$F252-SUM($H132:CW132),0)</f>
        <v>0</v>
      </c>
      <c r="CX252" s="206">
        <f>IF(CX$2=EOMONTH($D252,MatCF),$F252-SUM($H132:CX132),0)</f>
        <v>0</v>
      </c>
      <c r="CY252" s="206">
        <f>IF(CY$2=EOMONTH($D252,MatCF),$F252-SUM($H132:CY132),0)</f>
        <v>0</v>
      </c>
      <c r="CZ252" s="206">
        <f>IF(CZ$2=EOMONTH($D252,MatCF),$F252-SUM($H132:CZ132),0)</f>
        <v>0</v>
      </c>
      <c r="DA252" s="206">
        <f>IF(DA$2=EOMONTH($D252,MatCF),$F252-SUM($H132:DA132),0)</f>
        <v>0</v>
      </c>
      <c r="DB252" s="206">
        <f>IF(DB$2=EOMONTH($D252,MatCF),$F252-SUM($H132:DB132),0)</f>
        <v>0</v>
      </c>
      <c r="DC252" s="206">
        <f ca="1">IF(DC$2=EOMONTH($D252,MatCF),$F252-SUM($H132:DC132),0)</f>
        <v>0</v>
      </c>
      <c r="DD252" s="206">
        <f>IF(DD$2=EOMONTH($D252,MatCF),$F252-SUM($H132:DD132),0)</f>
        <v>0</v>
      </c>
      <c r="DE252" s="206">
        <f>IF(DE$2=EOMONTH($D252,MatCF),$F252-SUM($H132:DE132),0)</f>
        <v>0</v>
      </c>
      <c r="DF252" s="206">
        <f>IF(DF$2=EOMONTH($D252,MatCF),$F252-SUM($H132:DF132),0)</f>
        <v>0</v>
      </c>
      <c r="DG252" s="206">
        <f>IF(DG$2=EOMONTH($D252,MatCF),$F252-SUM($H132:DG132),0)</f>
        <v>0</v>
      </c>
      <c r="DH252" s="206">
        <f>IF(DH$2=EOMONTH($D252,MatCF),$F252-SUM($H132:DH132),0)</f>
        <v>0</v>
      </c>
      <c r="DI252" s="206">
        <f>IF(DI$2=EOMONTH($D252,MatCF),$F252-SUM($H132:DI132),0)</f>
        <v>0</v>
      </c>
      <c r="DJ252" s="206">
        <f>IF(DJ$2=EOMONTH($D252,MatCF),$F252-SUM($H132:DJ132),0)</f>
        <v>0</v>
      </c>
      <c r="DK252" s="206">
        <f>IF(DK$2=EOMONTH($D252,MatCF),$F252-SUM($H132:DK132),0)</f>
        <v>0</v>
      </c>
      <c r="DL252" s="206">
        <f>IF(DL$2=EOMONTH($D252,MatCF),$F252-SUM($H132:DL132),0)</f>
        <v>0</v>
      </c>
      <c r="DM252" s="206">
        <f>IF(DM$2=EOMONTH($D252,MatCF),$F252-SUM($H132:DM132),0)</f>
        <v>0</v>
      </c>
      <c r="DN252" s="206">
        <f>IF(DN$2=EOMONTH($D252,MatCF),$F252-SUM($H132:DN132),0)</f>
        <v>0</v>
      </c>
      <c r="DO252" s="206">
        <f>IF(DO$2=EOMONTH($D252,MatCF),$F252-SUM($H132:DO132),0)</f>
        <v>0</v>
      </c>
      <c r="DP252" s="206">
        <f>IF(DP$2=EOMONTH($D252,MatCF),$F252-SUM($H132:DP132),0)</f>
        <v>0</v>
      </c>
      <c r="DQ252" s="206">
        <f>IF(DQ$2=EOMONTH($D252,MatCF),$F252-SUM($H132:DQ132),0)</f>
        <v>0</v>
      </c>
      <c r="DR252" s="206">
        <f>IF(DR$2=EOMONTH($D252,MatCF),$F252-SUM($H132:DR132),0)</f>
        <v>0</v>
      </c>
      <c r="DS252" s="206">
        <f>IF(DS$2=EOMONTH($D252,MatCF),$F252-SUM($H132:DS132),0)</f>
        <v>0</v>
      </c>
    </row>
    <row r="253" spans="1:123" ht="12.5" x14ac:dyDescent="0.25">
      <c r="A253" s="205">
        <f t="shared" si="688"/>
        <v>41</v>
      </c>
      <c r="B253" s="228"/>
      <c r="C253" s="206"/>
      <c r="D253" s="226">
        <v>47664</v>
      </c>
      <c r="E253" s="205"/>
      <c r="F253" s="206">
        <f ca="1"/>
        <v>0</v>
      </c>
      <c r="G253" s="206"/>
      <c r="H253" s="206">
        <f>IF(H$2=EOMONTH($D253,MatCF),$F253-SUM(H133:$H133),0)</f>
        <v>0</v>
      </c>
      <c r="I253" s="206">
        <f>IF(I$2=EOMONTH($D253,MatCF),$F253-SUM($H133:I133),0)</f>
        <v>0</v>
      </c>
      <c r="J253" s="206">
        <f>IF(J$2=EOMONTH($D253,MatCF),$F253-SUM($H133:J133),0)</f>
        <v>0</v>
      </c>
      <c r="K253" s="206">
        <f>IF(K$2=EOMONTH($D253,MatCF),$F253-SUM($H133:K133),0)</f>
        <v>0</v>
      </c>
      <c r="L253" s="206">
        <f>IF(L$2=EOMONTH($D253,MatCF),$F253-SUM($H133:L133),0)</f>
        <v>0</v>
      </c>
      <c r="M253" s="206">
        <f>IF(M$2=EOMONTH($D253,MatCF),$F253-SUM($H133:M133),0)</f>
        <v>0</v>
      </c>
      <c r="N253" s="206">
        <f>IF(N$2=EOMONTH($D253,MatCF),$F253-SUM($H133:N133),0)</f>
        <v>0</v>
      </c>
      <c r="O253" s="206">
        <f>IF(O$2=EOMONTH($D253,MatCF),$F253-SUM($H133:O133),0)</f>
        <v>0</v>
      </c>
      <c r="P253" s="206">
        <f>IF(P$2=EOMONTH($D253,MatCF),$F253-SUM($H133:P133),0)</f>
        <v>0</v>
      </c>
      <c r="Q253" s="206">
        <f>IF(Q$2=EOMONTH($D253,MatCF),$F253-SUM($H133:Q133),0)</f>
        <v>0</v>
      </c>
      <c r="R253" s="206">
        <f>IF(R$2=EOMONTH($D253,MatCF),$F253-SUM($H133:R133),0)</f>
        <v>0</v>
      </c>
      <c r="S253" s="206">
        <f>IF(S$2=EOMONTH($D253,MatCF),$F253-SUM($H133:S133),0)</f>
        <v>0</v>
      </c>
      <c r="T253" s="206">
        <f>IF(T$2=EOMONTH($D253,MatCF),$F253-SUM($H133:T133),0)</f>
        <v>0</v>
      </c>
      <c r="U253" s="206">
        <f>IF(U$2=EOMONTH($D253,MatCF),$F253-SUM($H133:U133),0)</f>
        <v>0</v>
      </c>
      <c r="V253" s="206">
        <f>IF(V$2=EOMONTH($D253,MatCF),$F253-SUM($H133:V133),0)</f>
        <v>0</v>
      </c>
      <c r="W253" s="206">
        <f>IF(W$2=EOMONTH($D253,MatCF),$F253-SUM($H133:W133),0)</f>
        <v>0</v>
      </c>
      <c r="X253" s="206">
        <f>IF(X$2=EOMONTH($D253,MatCF),$F253-SUM($H133:X133),0)</f>
        <v>0</v>
      </c>
      <c r="Y253" s="206">
        <f>IF(Y$2=EOMONTH($D253,MatCF),$F253-SUM($H133:Y133),0)</f>
        <v>0</v>
      </c>
      <c r="Z253" s="206">
        <f>IF(Z$2=EOMONTH($D253,MatCF),$F253-SUM($H133:Z133),0)</f>
        <v>0</v>
      </c>
      <c r="AA253" s="206">
        <f>IF(AA$2=EOMONTH($D253,MatCF),$F253-SUM($H133:AA133),0)</f>
        <v>0</v>
      </c>
      <c r="AB253" s="206">
        <f>IF(AB$2=EOMONTH($D253,MatCF),$F253-SUM($H133:AB133),0)</f>
        <v>0</v>
      </c>
      <c r="AC253" s="206">
        <f>IF(AC$2=EOMONTH($D253,MatCF),$F253-SUM($H133:AC133),0)</f>
        <v>0</v>
      </c>
      <c r="AD253" s="206">
        <f>IF(AD$2=EOMONTH($D253,MatCF),$F253-SUM($H133:AD133),0)</f>
        <v>0</v>
      </c>
      <c r="AE253" s="206">
        <f>IF(AE$2=EOMONTH($D253,MatCF),$F253-SUM($H133:AE133),0)</f>
        <v>0</v>
      </c>
      <c r="AF253" s="206">
        <f>IF(AF$2=EOMONTH($D253,MatCF),$F253-SUM($H133:AF133),0)</f>
        <v>0</v>
      </c>
      <c r="AG253" s="206">
        <f>IF(AG$2=EOMONTH($D253,MatCF),$F253-SUM($H133:AG133),0)</f>
        <v>0</v>
      </c>
      <c r="AH253" s="206">
        <f>IF(AH$2=EOMONTH($D253,MatCF),$F253-SUM($H133:AH133),0)</f>
        <v>0</v>
      </c>
      <c r="AI253" s="206">
        <f>IF(AI$2=EOMONTH($D253,MatCF),$F253-SUM($H133:AI133),0)</f>
        <v>0</v>
      </c>
      <c r="AJ253" s="206">
        <f>IF(AJ$2=EOMONTH($D253,MatCF),$F253-SUM($H133:AJ133),0)</f>
        <v>0</v>
      </c>
      <c r="AK253" s="206">
        <f>IF(AK$2=EOMONTH($D253,MatCF),$F253-SUM($H133:AK133),0)</f>
        <v>0</v>
      </c>
      <c r="AL253" s="206">
        <f>IF(AL$2=EOMONTH($D253,MatCF),$F253-SUM($H133:AL133),0)</f>
        <v>0</v>
      </c>
      <c r="AM253" s="206">
        <f>IF(AM$2=EOMONTH($D253,MatCF),$F253-SUM($H133:AM133),0)</f>
        <v>0</v>
      </c>
      <c r="AN253" s="206">
        <f>IF(AN$2=EOMONTH($D253,MatCF),$F253-SUM($H133:AN133),0)</f>
        <v>0</v>
      </c>
      <c r="AO253" s="206">
        <f>IF(AO$2=EOMONTH($D253,MatCF),$F253-SUM($H133:AO133),0)</f>
        <v>0</v>
      </c>
      <c r="AP253" s="206">
        <f>IF(AP$2=EOMONTH($D253,MatCF),$F253-SUM($H133:AP133),0)</f>
        <v>0</v>
      </c>
      <c r="AQ253" s="206">
        <f>IF(AQ$2=EOMONTH($D253,MatCF),$F253-SUM($H133:AQ133),0)</f>
        <v>0</v>
      </c>
      <c r="AR253" s="206">
        <f>IF(AR$2=EOMONTH($D253,MatCF),$F253-SUM($H133:AR133),0)</f>
        <v>0</v>
      </c>
      <c r="AS253" s="206">
        <f>IF(AS$2=EOMONTH($D253,MatCF),$F253-SUM($H133:AS133),0)</f>
        <v>0</v>
      </c>
      <c r="AT253" s="206">
        <f>IF(AT$2=EOMONTH($D253,MatCF),$F253-SUM($H133:AT133),0)</f>
        <v>0</v>
      </c>
      <c r="AU253" s="206">
        <f>IF(AU$2=EOMONTH($D253,MatCF),$F253-SUM($H133:AU133),0)</f>
        <v>0</v>
      </c>
      <c r="AV253" s="206">
        <f>IF(AV$2=EOMONTH($D253,MatCF),$F253-SUM($H133:AV133),0)</f>
        <v>0</v>
      </c>
      <c r="AW253" s="206">
        <f>IF(AW$2=EOMONTH($D253,MatCF),$F253-SUM($H133:AW133),0)</f>
        <v>0</v>
      </c>
      <c r="AX253" s="206">
        <f>IF(AX$2=EOMONTH($D253,MatCF),$F253-SUM($H133:AX133),0)</f>
        <v>0</v>
      </c>
      <c r="AY253" s="206">
        <f>IF(AY$2=EOMONTH($D253,MatCF),$F253-SUM($H133:AY133),0)</f>
        <v>0</v>
      </c>
      <c r="AZ253" s="206">
        <f>IF(AZ$2=EOMONTH($D253,MatCF),$F253-SUM($H133:AZ133),0)</f>
        <v>0</v>
      </c>
      <c r="BA253" s="206">
        <f>IF(BA$2=EOMONTH($D253,MatCF),$F253-SUM($H133:BA133),0)</f>
        <v>0</v>
      </c>
      <c r="BB253" s="206">
        <f>IF(BB$2=EOMONTH($D253,MatCF),$F253-SUM($H133:BB133),0)</f>
        <v>0</v>
      </c>
      <c r="BC253" s="206">
        <f>IF(BC$2=EOMONTH($D253,MatCF),$F253-SUM($H133:BC133),0)</f>
        <v>0</v>
      </c>
      <c r="BD253" s="206">
        <f>IF(BD$2=EOMONTH($D253,MatCF),$F253-SUM($H133:BD133),0)</f>
        <v>0</v>
      </c>
      <c r="BE253" s="206">
        <f>IF(BE$2=EOMONTH($D253,MatCF),$F253-SUM($H133:BE133),0)</f>
        <v>0</v>
      </c>
      <c r="BF253" s="206">
        <f>IF(BF$2=EOMONTH($D253,MatCF),$F253-SUM($H133:BF133),0)</f>
        <v>0</v>
      </c>
      <c r="BG253" s="206">
        <f>IF(BG$2=EOMONTH($D253,MatCF),$F253-SUM($H133:BG133),0)</f>
        <v>0</v>
      </c>
      <c r="BH253" s="206">
        <f>IF(BH$2=EOMONTH($D253,MatCF),$F253-SUM($H133:BH133),0)</f>
        <v>0</v>
      </c>
      <c r="BI253" s="206">
        <f>IF(BI$2=EOMONTH($D253,MatCF),$F253-SUM($H133:BI133),0)</f>
        <v>0</v>
      </c>
      <c r="BJ253" s="206">
        <f>IF(BJ$2=EOMONTH($D253,MatCF),$F253-SUM($H133:BJ133),0)</f>
        <v>0</v>
      </c>
      <c r="BK253" s="206">
        <f>IF(BK$2=EOMONTH($D253,MatCF),$F253-SUM($H133:BK133),0)</f>
        <v>0</v>
      </c>
      <c r="BL253" s="206">
        <f>IF(BL$2=EOMONTH($D253,MatCF),$F253-SUM($H133:BL133),0)</f>
        <v>0</v>
      </c>
      <c r="BM253" s="206">
        <f>IF(BM$2=EOMONTH($D253,MatCF),$F253-SUM($H133:BM133),0)</f>
        <v>0</v>
      </c>
      <c r="BN253" s="206">
        <f>IF(BN$2=EOMONTH($D253,MatCF),$F253-SUM($H133:BN133),0)</f>
        <v>0</v>
      </c>
      <c r="BO253" s="206">
        <f>IF(BO$2=EOMONTH($D253,MatCF),$F253-SUM($H133:BO133),0)</f>
        <v>0</v>
      </c>
      <c r="BP253" s="206">
        <f>IF(BP$2=EOMONTH($D253,MatCF),$F253-SUM($H133:BP133),0)</f>
        <v>0</v>
      </c>
      <c r="BQ253" s="206">
        <f>IF(BQ$2=EOMONTH($D253,MatCF),$F253-SUM($H133:BQ133),0)</f>
        <v>0</v>
      </c>
      <c r="BR253" s="206">
        <f>IF(BR$2=EOMONTH($D253,MatCF),$F253-SUM($H133:BR133),0)</f>
        <v>0</v>
      </c>
      <c r="BS253" s="206">
        <f>IF(BS$2=EOMONTH($D253,MatCF),$F253-SUM($H133:BS133),0)</f>
        <v>0</v>
      </c>
      <c r="BT253" s="206">
        <f>IF(BT$2=EOMONTH($D253,MatCF),$F253-SUM($H133:BT133),0)</f>
        <v>0</v>
      </c>
      <c r="BU253" s="206">
        <f>IF(BU$2=EOMONTH($D253,MatCF),$F253-SUM($H133:BU133),0)</f>
        <v>0</v>
      </c>
      <c r="BV253" s="206">
        <f>IF(BV$2=EOMONTH($D253,MatCF),$F253-SUM($H133:BV133),0)</f>
        <v>0</v>
      </c>
      <c r="BW253" s="206">
        <f>IF(BW$2=EOMONTH($D253,MatCF),$F253-SUM($H133:BW133),0)</f>
        <v>0</v>
      </c>
      <c r="BX253" s="206">
        <f>IF(BX$2=EOMONTH($D253,MatCF),$F253-SUM($H133:BX133),0)</f>
        <v>0</v>
      </c>
      <c r="BY253" s="206">
        <f>IF(BY$2=EOMONTH($D253,MatCF),$F253-SUM($H133:BY133),0)</f>
        <v>0</v>
      </c>
      <c r="BZ253" s="206">
        <f>IF(BZ$2=EOMONTH($D253,MatCF),$F253-SUM($H133:BZ133),0)</f>
        <v>0</v>
      </c>
      <c r="CA253" s="206">
        <f>IF(CA$2=EOMONTH($D253,MatCF),$F253-SUM($H133:CA133),0)</f>
        <v>0</v>
      </c>
      <c r="CB253" s="206">
        <f>IF(CB$2=EOMONTH($D253,MatCF),$F253-SUM($H133:CB133),0)</f>
        <v>0</v>
      </c>
      <c r="CC253" s="206">
        <f>IF(CC$2=EOMONTH($D253,MatCF),$F253-SUM($H133:CC133),0)</f>
        <v>0</v>
      </c>
      <c r="CD253" s="206">
        <f>IF(CD$2=EOMONTH($D253,MatCF),$F253-SUM($H133:CD133),0)</f>
        <v>0</v>
      </c>
      <c r="CE253" s="206">
        <f>IF(CE$2=EOMONTH($D253,MatCF),$F253-SUM($H133:CE133),0)</f>
        <v>0</v>
      </c>
      <c r="CF253" s="206">
        <f>IF(CF$2=EOMONTH($D253,MatCF),$F253-SUM($H133:CF133),0)</f>
        <v>0</v>
      </c>
      <c r="CG253" s="206">
        <f>IF(CG$2=EOMONTH($D253,MatCF),$F253-SUM($H133:CG133),0)</f>
        <v>0</v>
      </c>
      <c r="CH253" s="206">
        <f>IF(CH$2=EOMONTH($D253,MatCF),$F253-SUM($H133:CH133),0)</f>
        <v>0</v>
      </c>
      <c r="CI253" s="206">
        <f>IF(CI$2=EOMONTH($D253,MatCF),$F253-SUM($H133:CI133),0)</f>
        <v>0</v>
      </c>
      <c r="CJ253" s="206">
        <f>IF(CJ$2=EOMONTH($D253,MatCF),$F253-SUM($H133:CJ133),0)</f>
        <v>0</v>
      </c>
      <c r="CK253" s="206">
        <f>IF(CK$2=EOMONTH($D253,MatCF),$F253-SUM($H133:CK133),0)</f>
        <v>0</v>
      </c>
      <c r="CL253" s="206">
        <f>IF(CL$2=EOMONTH($D253,MatCF),$F253-SUM($H133:CL133),0)</f>
        <v>0</v>
      </c>
      <c r="CM253" s="206">
        <f>IF(CM$2=EOMONTH($D253,MatCF),$F253-SUM($H133:CM133),0)</f>
        <v>0</v>
      </c>
      <c r="CN253" s="206">
        <f>IF(CN$2=EOMONTH($D253,MatCF),$F253-SUM($H133:CN133),0)</f>
        <v>0</v>
      </c>
      <c r="CO253" s="206">
        <f>IF(CO$2=EOMONTH($D253,MatCF),$F253-SUM($H133:CO133),0)</f>
        <v>0</v>
      </c>
      <c r="CP253" s="206">
        <f>IF(CP$2=EOMONTH($D253,MatCF),$F253-SUM($H133:CP133),0)</f>
        <v>0</v>
      </c>
      <c r="CQ253" s="206">
        <f>IF(CQ$2=EOMONTH($D253,MatCF),$F253-SUM($H133:CQ133),0)</f>
        <v>0</v>
      </c>
      <c r="CR253" s="206">
        <f>IF(CR$2=EOMONTH($D253,MatCF),$F253-SUM($H133:CR133),0)</f>
        <v>0</v>
      </c>
      <c r="CS253" s="206">
        <f>IF(CS$2=EOMONTH($D253,MatCF),$F253-SUM($H133:CS133),0)</f>
        <v>0</v>
      </c>
      <c r="CT253" s="206">
        <f>IF(CT$2=EOMONTH($D253,MatCF),$F253-SUM($H133:CT133),0)</f>
        <v>0</v>
      </c>
      <c r="CU253" s="206">
        <f>IF(CU$2=EOMONTH($D253,MatCF),$F253-SUM($H133:CU133),0)</f>
        <v>0</v>
      </c>
      <c r="CV253" s="206">
        <f>IF(CV$2=EOMONTH($D253,MatCF),$F253-SUM($H133:CV133),0)</f>
        <v>0</v>
      </c>
      <c r="CW253" s="206">
        <f>IF(CW$2=EOMONTH($D253,MatCF),$F253-SUM($H133:CW133),0)</f>
        <v>0</v>
      </c>
      <c r="CX253" s="206">
        <f>IF(CX$2=EOMONTH($D253,MatCF),$F253-SUM($H133:CX133),0)</f>
        <v>0</v>
      </c>
      <c r="CY253" s="206">
        <f>IF(CY$2=EOMONTH($D253,MatCF),$F253-SUM($H133:CY133),0)</f>
        <v>0</v>
      </c>
      <c r="CZ253" s="206">
        <f>IF(CZ$2=EOMONTH($D253,MatCF),$F253-SUM($H133:CZ133),0)</f>
        <v>0</v>
      </c>
      <c r="DA253" s="206">
        <f>IF(DA$2=EOMONTH($D253,MatCF),$F253-SUM($H133:DA133),0)</f>
        <v>0</v>
      </c>
      <c r="DB253" s="206">
        <f>IF(DB$2=EOMONTH($D253,MatCF),$F253-SUM($H133:DB133),0)</f>
        <v>0</v>
      </c>
      <c r="DC253" s="206">
        <f>IF(DC$2=EOMONTH($D253,MatCF),$F253-SUM($H133:DC133),0)</f>
        <v>0</v>
      </c>
      <c r="DD253" s="206">
        <f ca="1">IF(DD$2=EOMONTH($D253,MatCF),$F253-SUM($H133:DD133),0)</f>
        <v>0</v>
      </c>
      <c r="DE253" s="206">
        <f>IF(DE$2=EOMONTH($D253,MatCF),$F253-SUM($H133:DE133),0)</f>
        <v>0</v>
      </c>
      <c r="DF253" s="206">
        <f>IF(DF$2=EOMONTH($D253,MatCF),$F253-SUM($H133:DF133),0)</f>
        <v>0</v>
      </c>
      <c r="DG253" s="206">
        <f>IF(DG$2=EOMONTH($D253,MatCF),$F253-SUM($H133:DG133),0)</f>
        <v>0</v>
      </c>
      <c r="DH253" s="206">
        <f>IF(DH$2=EOMONTH($D253,MatCF),$F253-SUM($H133:DH133),0)</f>
        <v>0</v>
      </c>
      <c r="DI253" s="206">
        <f>IF(DI$2=EOMONTH($D253,MatCF),$F253-SUM($H133:DI133),0)</f>
        <v>0</v>
      </c>
      <c r="DJ253" s="206">
        <f>IF(DJ$2=EOMONTH($D253,MatCF),$F253-SUM($H133:DJ133),0)</f>
        <v>0</v>
      </c>
      <c r="DK253" s="206">
        <f>IF(DK$2=EOMONTH($D253,MatCF),$F253-SUM($H133:DK133),0)</f>
        <v>0</v>
      </c>
      <c r="DL253" s="206">
        <f>IF(DL$2=EOMONTH($D253,MatCF),$F253-SUM($H133:DL133),0)</f>
        <v>0</v>
      </c>
      <c r="DM253" s="206">
        <f>IF(DM$2=EOMONTH($D253,MatCF),$F253-SUM($H133:DM133),0)</f>
        <v>0</v>
      </c>
      <c r="DN253" s="206">
        <f>IF(DN$2=EOMONTH($D253,MatCF),$F253-SUM($H133:DN133),0)</f>
        <v>0</v>
      </c>
      <c r="DO253" s="206">
        <f>IF(DO$2=EOMONTH($D253,MatCF),$F253-SUM($H133:DO133),0)</f>
        <v>0</v>
      </c>
      <c r="DP253" s="206">
        <f>IF(DP$2=EOMONTH($D253,MatCF),$F253-SUM($H133:DP133),0)</f>
        <v>0</v>
      </c>
      <c r="DQ253" s="206">
        <f>IF(DQ$2=EOMONTH($D253,MatCF),$F253-SUM($H133:DQ133),0)</f>
        <v>0</v>
      </c>
      <c r="DR253" s="206">
        <f>IF(DR$2=EOMONTH($D253,MatCF),$F253-SUM($H133:DR133),0)</f>
        <v>0</v>
      </c>
      <c r="DS253" s="206">
        <f>IF(DS$2=EOMONTH($D253,MatCF),$F253-SUM($H133:DS133),0)</f>
        <v>0</v>
      </c>
    </row>
    <row r="254" spans="1:123" ht="12.5" x14ac:dyDescent="0.25">
      <c r="A254" s="205">
        <f t="shared" si="688"/>
        <v>42</v>
      </c>
      <c r="B254" s="228"/>
      <c r="C254" s="206"/>
      <c r="D254" s="226">
        <v>47756</v>
      </c>
      <c r="E254" s="205"/>
      <c r="F254" s="206">
        <f ca="1"/>
        <v>0</v>
      </c>
      <c r="G254" s="206"/>
      <c r="H254" s="206">
        <f>IF(H$2=EOMONTH($D254,MatCF),$F254-SUM(H134:$H134),0)</f>
        <v>0</v>
      </c>
      <c r="I254" s="206">
        <f>IF(I$2=EOMONTH($D254,MatCF),$F254-SUM($H134:I134),0)</f>
        <v>0</v>
      </c>
      <c r="J254" s="206">
        <f>IF(J$2=EOMONTH($D254,MatCF),$F254-SUM($H134:J134),0)</f>
        <v>0</v>
      </c>
      <c r="K254" s="206">
        <f>IF(K$2=EOMONTH($D254,MatCF),$F254-SUM($H134:K134),0)</f>
        <v>0</v>
      </c>
      <c r="L254" s="206">
        <f>IF(L$2=EOMONTH($D254,MatCF),$F254-SUM($H134:L134),0)</f>
        <v>0</v>
      </c>
      <c r="M254" s="206">
        <f>IF(M$2=EOMONTH($D254,MatCF),$F254-SUM($H134:M134),0)</f>
        <v>0</v>
      </c>
      <c r="N254" s="206">
        <f>IF(N$2=EOMONTH($D254,MatCF),$F254-SUM($H134:N134),0)</f>
        <v>0</v>
      </c>
      <c r="O254" s="206">
        <f>IF(O$2=EOMONTH($D254,MatCF),$F254-SUM($H134:O134),0)</f>
        <v>0</v>
      </c>
      <c r="P254" s="206">
        <f>IF(P$2=EOMONTH($D254,MatCF),$F254-SUM($H134:P134),0)</f>
        <v>0</v>
      </c>
      <c r="Q254" s="206">
        <f>IF(Q$2=EOMONTH($D254,MatCF),$F254-SUM($H134:Q134),0)</f>
        <v>0</v>
      </c>
      <c r="R254" s="206">
        <f>IF(R$2=EOMONTH($D254,MatCF),$F254-SUM($H134:R134),0)</f>
        <v>0</v>
      </c>
      <c r="S254" s="206">
        <f>IF(S$2=EOMONTH($D254,MatCF),$F254-SUM($H134:S134),0)</f>
        <v>0</v>
      </c>
      <c r="T254" s="206">
        <f>IF(T$2=EOMONTH($D254,MatCF),$F254-SUM($H134:T134),0)</f>
        <v>0</v>
      </c>
      <c r="U254" s="206">
        <f>IF(U$2=EOMONTH($D254,MatCF),$F254-SUM($H134:U134),0)</f>
        <v>0</v>
      </c>
      <c r="V254" s="206">
        <f>IF(V$2=EOMONTH($D254,MatCF),$F254-SUM($H134:V134),0)</f>
        <v>0</v>
      </c>
      <c r="W254" s="206">
        <f>IF(W$2=EOMONTH($D254,MatCF),$F254-SUM($H134:W134),0)</f>
        <v>0</v>
      </c>
      <c r="X254" s="206">
        <f>IF(X$2=EOMONTH($D254,MatCF),$F254-SUM($H134:X134),0)</f>
        <v>0</v>
      </c>
      <c r="Y254" s="206">
        <f>IF(Y$2=EOMONTH($D254,MatCF),$F254-SUM($H134:Y134),0)</f>
        <v>0</v>
      </c>
      <c r="Z254" s="206">
        <f>IF(Z$2=EOMONTH($D254,MatCF),$F254-SUM($H134:Z134),0)</f>
        <v>0</v>
      </c>
      <c r="AA254" s="206">
        <f>IF(AA$2=EOMONTH($D254,MatCF),$F254-SUM($H134:AA134),0)</f>
        <v>0</v>
      </c>
      <c r="AB254" s="206">
        <f>IF(AB$2=EOMONTH($D254,MatCF),$F254-SUM($H134:AB134),0)</f>
        <v>0</v>
      </c>
      <c r="AC254" s="206">
        <f>IF(AC$2=EOMONTH($D254,MatCF),$F254-SUM($H134:AC134),0)</f>
        <v>0</v>
      </c>
      <c r="AD254" s="206">
        <f>IF(AD$2=EOMONTH($D254,MatCF),$F254-SUM($H134:AD134),0)</f>
        <v>0</v>
      </c>
      <c r="AE254" s="206">
        <f>IF(AE$2=EOMONTH($D254,MatCF),$F254-SUM($H134:AE134),0)</f>
        <v>0</v>
      </c>
      <c r="AF254" s="206">
        <f>IF(AF$2=EOMONTH($D254,MatCF),$F254-SUM($H134:AF134),0)</f>
        <v>0</v>
      </c>
      <c r="AG254" s="206">
        <f>IF(AG$2=EOMONTH($D254,MatCF),$F254-SUM($H134:AG134),0)</f>
        <v>0</v>
      </c>
      <c r="AH254" s="206">
        <f>IF(AH$2=EOMONTH($D254,MatCF),$F254-SUM($H134:AH134),0)</f>
        <v>0</v>
      </c>
      <c r="AI254" s="206">
        <f>IF(AI$2=EOMONTH($D254,MatCF),$F254-SUM($H134:AI134),0)</f>
        <v>0</v>
      </c>
      <c r="AJ254" s="206">
        <f>IF(AJ$2=EOMONTH($D254,MatCF),$F254-SUM($H134:AJ134),0)</f>
        <v>0</v>
      </c>
      <c r="AK254" s="206">
        <f>IF(AK$2=EOMONTH($D254,MatCF),$F254-SUM($H134:AK134),0)</f>
        <v>0</v>
      </c>
      <c r="AL254" s="206">
        <f>IF(AL$2=EOMONTH($D254,MatCF),$F254-SUM($H134:AL134),0)</f>
        <v>0</v>
      </c>
      <c r="AM254" s="206">
        <f>IF(AM$2=EOMONTH($D254,MatCF),$F254-SUM($H134:AM134),0)</f>
        <v>0</v>
      </c>
      <c r="AN254" s="206">
        <f>IF(AN$2=EOMONTH($D254,MatCF),$F254-SUM($H134:AN134),0)</f>
        <v>0</v>
      </c>
      <c r="AO254" s="206">
        <f>IF(AO$2=EOMONTH($D254,MatCF),$F254-SUM($H134:AO134),0)</f>
        <v>0</v>
      </c>
      <c r="AP254" s="206">
        <f>IF(AP$2=EOMONTH($D254,MatCF),$F254-SUM($H134:AP134),0)</f>
        <v>0</v>
      </c>
      <c r="AQ254" s="206">
        <f>IF(AQ$2=EOMONTH($D254,MatCF),$F254-SUM($H134:AQ134),0)</f>
        <v>0</v>
      </c>
      <c r="AR254" s="206">
        <f>IF(AR$2=EOMONTH($D254,MatCF),$F254-SUM($H134:AR134),0)</f>
        <v>0</v>
      </c>
      <c r="AS254" s="206">
        <f>IF(AS$2=EOMONTH($D254,MatCF),$F254-SUM($H134:AS134),0)</f>
        <v>0</v>
      </c>
      <c r="AT254" s="206">
        <f>IF(AT$2=EOMONTH($D254,MatCF),$F254-SUM($H134:AT134),0)</f>
        <v>0</v>
      </c>
      <c r="AU254" s="206">
        <f>IF(AU$2=EOMONTH($D254,MatCF),$F254-SUM($H134:AU134),0)</f>
        <v>0</v>
      </c>
      <c r="AV254" s="206">
        <f>IF(AV$2=EOMONTH($D254,MatCF),$F254-SUM($H134:AV134),0)</f>
        <v>0</v>
      </c>
      <c r="AW254" s="206">
        <f>IF(AW$2=EOMONTH($D254,MatCF),$F254-SUM($H134:AW134),0)</f>
        <v>0</v>
      </c>
      <c r="AX254" s="206">
        <f>IF(AX$2=EOMONTH($D254,MatCF),$F254-SUM($H134:AX134),0)</f>
        <v>0</v>
      </c>
      <c r="AY254" s="206">
        <f>IF(AY$2=EOMONTH($D254,MatCF),$F254-SUM($H134:AY134),0)</f>
        <v>0</v>
      </c>
      <c r="AZ254" s="206">
        <f>IF(AZ$2=EOMONTH($D254,MatCF),$F254-SUM($H134:AZ134),0)</f>
        <v>0</v>
      </c>
      <c r="BA254" s="206">
        <f>IF(BA$2=EOMONTH($D254,MatCF),$F254-SUM($H134:BA134),0)</f>
        <v>0</v>
      </c>
      <c r="BB254" s="206">
        <f>IF(BB$2=EOMONTH($D254,MatCF),$F254-SUM($H134:BB134),0)</f>
        <v>0</v>
      </c>
      <c r="BC254" s="206">
        <f>IF(BC$2=EOMONTH($D254,MatCF),$F254-SUM($H134:BC134),0)</f>
        <v>0</v>
      </c>
      <c r="BD254" s="206">
        <f>IF(BD$2=EOMONTH($D254,MatCF),$F254-SUM($H134:BD134),0)</f>
        <v>0</v>
      </c>
      <c r="BE254" s="206">
        <f>IF(BE$2=EOMONTH($D254,MatCF),$F254-SUM($H134:BE134),0)</f>
        <v>0</v>
      </c>
      <c r="BF254" s="206">
        <f>IF(BF$2=EOMONTH($D254,MatCF),$F254-SUM($H134:BF134),0)</f>
        <v>0</v>
      </c>
      <c r="BG254" s="206">
        <f>IF(BG$2=EOMONTH($D254,MatCF),$F254-SUM($H134:BG134),0)</f>
        <v>0</v>
      </c>
      <c r="BH254" s="206">
        <f>IF(BH$2=EOMONTH($D254,MatCF),$F254-SUM($H134:BH134),0)</f>
        <v>0</v>
      </c>
      <c r="BI254" s="206">
        <f>IF(BI$2=EOMONTH($D254,MatCF),$F254-SUM($H134:BI134),0)</f>
        <v>0</v>
      </c>
      <c r="BJ254" s="206">
        <f>IF(BJ$2=EOMONTH($D254,MatCF),$F254-SUM($H134:BJ134),0)</f>
        <v>0</v>
      </c>
      <c r="BK254" s="206">
        <f>IF(BK$2=EOMONTH($D254,MatCF),$F254-SUM($H134:BK134),0)</f>
        <v>0</v>
      </c>
      <c r="BL254" s="206">
        <f>IF(BL$2=EOMONTH($D254,MatCF),$F254-SUM($H134:BL134),0)</f>
        <v>0</v>
      </c>
      <c r="BM254" s="206">
        <f>IF(BM$2=EOMONTH($D254,MatCF),$F254-SUM($H134:BM134),0)</f>
        <v>0</v>
      </c>
      <c r="BN254" s="206">
        <f>IF(BN$2=EOMONTH($D254,MatCF),$F254-SUM($H134:BN134),0)</f>
        <v>0</v>
      </c>
      <c r="BO254" s="206">
        <f>IF(BO$2=EOMONTH($D254,MatCF),$F254-SUM($H134:BO134),0)</f>
        <v>0</v>
      </c>
      <c r="BP254" s="206">
        <f>IF(BP$2=EOMONTH($D254,MatCF),$F254-SUM($H134:BP134),0)</f>
        <v>0</v>
      </c>
      <c r="BQ254" s="206">
        <f>IF(BQ$2=EOMONTH($D254,MatCF),$F254-SUM($H134:BQ134),0)</f>
        <v>0</v>
      </c>
      <c r="BR254" s="206">
        <f>IF(BR$2=EOMONTH($D254,MatCF),$F254-SUM($H134:BR134),0)</f>
        <v>0</v>
      </c>
      <c r="BS254" s="206">
        <f>IF(BS$2=EOMONTH($D254,MatCF),$F254-SUM($H134:BS134),0)</f>
        <v>0</v>
      </c>
      <c r="BT254" s="206">
        <f>IF(BT$2=EOMONTH($D254,MatCF),$F254-SUM($H134:BT134),0)</f>
        <v>0</v>
      </c>
      <c r="BU254" s="206">
        <f>IF(BU$2=EOMONTH($D254,MatCF),$F254-SUM($H134:BU134),0)</f>
        <v>0</v>
      </c>
      <c r="BV254" s="206">
        <f>IF(BV$2=EOMONTH($D254,MatCF),$F254-SUM($H134:BV134),0)</f>
        <v>0</v>
      </c>
      <c r="BW254" s="206">
        <f>IF(BW$2=EOMONTH($D254,MatCF),$F254-SUM($H134:BW134),0)</f>
        <v>0</v>
      </c>
      <c r="BX254" s="206">
        <f>IF(BX$2=EOMONTH($D254,MatCF),$F254-SUM($H134:BX134),0)</f>
        <v>0</v>
      </c>
      <c r="BY254" s="206">
        <f>IF(BY$2=EOMONTH($D254,MatCF),$F254-SUM($H134:BY134),0)</f>
        <v>0</v>
      </c>
      <c r="BZ254" s="206">
        <f>IF(BZ$2=EOMONTH($D254,MatCF),$F254-SUM($H134:BZ134),0)</f>
        <v>0</v>
      </c>
      <c r="CA254" s="206">
        <f>IF(CA$2=EOMONTH($D254,MatCF),$F254-SUM($H134:CA134),0)</f>
        <v>0</v>
      </c>
      <c r="CB254" s="206">
        <f>IF(CB$2=EOMONTH($D254,MatCF),$F254-SUM($H134:CB134),0)</f>
        <v>0</v>
      </c>
      <c r="CC254" s="206">
        <f>IF(CC$2=EOMONTH($D254,MatCF),$F254-SUM($H134:CC134),0)</f>
        <v>0</v>
      </c>
      <c r="CD254" s="206">
        <f>IF(CD$2=EOMONTH($D254,MatCF),$F254-SUM($H134:CD134),0)</f>
        <v>0</v>
      </c>
      <c r="CE254" s="206">
        <f>IF(CE$2=EOMONTH($D254,MatCF),$F254-SUM($H134:CE134),0)</f>
        <v>0</v>
      </c>
      <c r="CF254" s="206">
        <f>IF(CF$2=EOMONTH($D254,MatCF),$F254-SUM($H134:CF134),0)</f>
        <v>0</v>
      </c>
      <c r="CG254" s="206">
        <f>IF(CG$2=EOMONTH($D254,MatCF),$F254-SUM($H134:CG134),0)</f>
        <v>0</v>
      </c>
      <c r="CH254" s="206">
        <f>IF(CH$2=EOMONTH($D254,MatCF),$F254-SUM($H134:CH134),0)</f>
        <v>0</v>
      </c>
      <c r="CI254" s="206">
        <f>IF(CI$2=EOMONTH($D254,MatCF),$F254-SUM($H134:CI134),0)</f>
        <v>0</v>
      </c>
      <c r="CJ254" s="206">
        <f>IF(CJ$2=EOMONTH($D254,MatCF),$F254-SUM($H134:CJ134),0)</f>
        <v>0</v>
      </c>
      <c r="CK254" s="206">
        <f>IF(CK$2=EOMONTH($D254,MatCF),$F254-SUM($H134:CK134),0)</f>
        <v>0</v>
      </c>
      <c r="CL254" s="206">
        <f>IF(CL$2=EOMONTH($D254,MatCF),$F254-SUM($H134:CL134),0)</f>
        <v>0</v>
      </c>
      <c r="CM254" s="206">
        <f>IF(CM$2=EOMONTH($D254,MatCF),$F254-SUM($H134:CM134),0)</f>
        <v>0</v>
      </c>
      <c r="CN254" s="206">
        <f>IF(CN$2=EOMONTH($D254,MatCF),$F254-SUM($H134:CN134),0)</f>
        <v>0</v>
      </c>
      <c r="CO254" s="206">
        <f>IF(CO$2=EOMONTH($D254,MatCF),$F254-SUM($H134:CO134),0)</f>
        <v>0</v>
      </c>
      <c r="CP254" s="206">
        <f>IF(CP$2=EOMONTH($D254,MatCF),$F254-SUM($H134:CP134),0)</f>
        <v>0</v>
      </c>
      <c r="CQ254" s="206">
        <f>IF(CQ$2=EOMONTH($D254,MatCF),$F254-SUM($H134:CQ134),0)</f>
        <v>0</v>
      </c>
      <c r="CR254" s="206">
        <f>IF(CR$2=EOMONTH($D254,MatCF),$F254-SUM($H134:CR134),0)</f>
        <v>0</v>
      </c>
      <c r="CS254" s="206">
        <f>IF(CS$2=EOMONTH($D254,MatCF),$F254-SUM($H134:CS134),0)</f>
        <v>0</v>
      </c>
      <c r="CT254" s="206">
        <f>IF(CT$2=EOMONTH($D254,MatCF),$F254-SUM($H134:CT134),0)</f>
        <v>0</v>
      </c>
      <c r="CU254" s="206">
        <f>IF(CU$2=EOMONTH($D254,MatCF),$F254-SUM($H134:CU134),0)</f>
        <v>0</v>
      </c>
      <c r="CV254" s="206">
        <f>IF(CV$2=EOMONTH($D254,MatCF),$F254-SUM($H134:CV134),0)</f>
        <v>0</v>
      </c>
      <c r="CW254" s="206">
        <f>IF(CW$2=EOMONTH($D254,MatCF),$F254-SUM($H134:CW134),0)</f>
        <v>0</v>
      </c>
      <c r="CX254" s="206">
        <f>IF(CX$2=EOMONTH($D254,MatCF),$F254-SUM($H134:CX134),0)</f>
        <v>0</v>
      </c>
      <c r="CY254" s="206">
        <f>IF(CY$2=EOMONTH($D254,MatCF),$F254-SUM($H134:CY134),0)</f>
        <v>0</v>
      </c>
      <c r="CZ254" s="206">
        <f>IF(CZ$2=EOMONTH($D254,MatCF),$F254-SUM($H134:CZ134),0)</f>
        <v>0</v>
      </c>
      <c r="DA254" s="206">
        <f>IF(DA$2=EOMONTH($D254,MatCF),$F254-SUM($H134:DA134),0)</f>
        <v>0</v>
      </c>
      <c r="DB254" s="206">
        <f>IF(DB$2=EOMONTH($D254,MatCF),$F254-SUM($H134:DB134),0)</f>
        <v>0</v>
      </c>
      <c r="DC254" s="206">
        <f>IF(DC$2=EOMONTH($D254,MatCF),$F254-SUM($H134:DC134),0)</f>
        <v>0</v>
      </c>
      <c r="DD254" s="206">
        <f>IF(DD$2=EOMONTH($D254,MatCF),$F254-SUM($H134:DD134),0)</f>
        <v>0</v>
      </c>
      <c r="DE254" s="206">
        <f ca="1">IF(DE$2=EOMONTH($D254,MatCF),$F254-SUM($H134:DE134),0)</f>
        <v>0</v>
      </c>
      <c r="DF254" s="206">
        <f>IF(DF$2=EOMONTH($D254,MatCF),$F254-SUM($H134:DF134),0)</f>
        <v>0</v>
      </c>
      <c r="DG254" s="206">
        <f>IF(DG$2=EOMONTH($D254,MatCF),$F254-SUM($H134:DG134),0)</f>
        <v>0</v>
      </c>
      <c r="DH254" s="206">
        <f>IF(DH$2=EOMONTH($D254,MatCF),$F254-SUM($H134:DH134),0)</f>
        <v>0</v>
      </c>
      <c r="DI254" s="206">
        <f>IF(DI$2=EOMONTH($D254,MatCF),$F254-SUM($H134:DI134),0)</f>
        <v>0</v>
      </c>
      <c r="DJ254" s="206">
        <f>IF(DJ$2=EOMONTH($D254,MatCF),$F254-SUM($H134:DJ134),0)</f>
        <v>0</v>
      </c>
      <c r="DK254" s="206">
        <f>IF(DK$2=EOMONTH($D254,MatCF),$F254-SUM($H134:DK134),0)</f>
        <v>0</v>
      </c>
      <c r="DL254" s="206">
        <f>IF(DL$2=EOMONTH($D254,MatCF),$F254-SUM($H134:DL134),0)</f>
        <v>0</v>
      </c>
      <c r="DM254" s="206">
        <f>IF(DM$2=EOMONTH($D254,MatCF),$F254-SUM($H134:DM134),0)</f>
        <v>0</v>
      </c>
      <c r="DN254" s="206">
        <f>IF(DN$2=EOMONTH($D254,MatCF),$F254-SUM($H134:DN134),0)</f>
        <v>0</v>
      </c>
      <c r="DO254" s="206">
        <f>IF(DO$2=EOMONTH($D254,MatCF),$F254-SUM($H134:DO134),0)</f>
        <v>0</v>
      </c>
      <c r="DP254" s="206">
        <f>IF(DP$2=EOMONTH($D254,MatCF),$F254-SUM($H134:DP134),0)</f>
        <v>0</v>
      </c>
      <c r="DQ254" s="206">
        <f>IF(DQ$2=EOMONTH($D254,MatCF),$F254-SUM($H134:DQ134),0)</f>
        <v>0</v>
      </c>
      <c r="DR254" s="206">
        <f>IF(DR$2=EOMONTH($D254,MatCF),$F254-SUM($H134:DR134),0)</f>
        <v>0</v>
      </c>
      <c r="DS254" s="206">
        <f>IF(DS$2=EOMONTH($D254,MatCF),$F254-SUM($H134:DS134),0)</f>
        <v>0</v>
      </c>
    </row>
    <row r="255" spans="1:123" ht="12.5" x14ac:dyDescent="0.25">
      <c r="A255" s="205">
        <f t="shared" si="688"/>
        <v>43</v>
      </c>
      <c r="B255" s="228"/>
      <c r="C255" s="206"/>
      <c r="D255" s="226">
        <v>47848</v>
      </c>
      <c r="E255" s="205"/>
      <c r="F255" s="206">
        <f ca="1"/>
        <v>0</v>
      </c>
      <c r="G255" s="206"/>
      <c r="H255" s="206">
        <f>IF(H$2=EOMONTH($D255,MatCF),$F255-SUM(H135:$H135),0)</f>
        <v>0</v>
      </c>
      <c r="I255" s="206">
        <f>IF(I$2=EOMONTH($D255,MatCF),$F255-SUM($H135:I135),0)</f>
        <v>0</v>
      </c>
      <c r="J255" s="206">
        <f>IF(J$2=EOMONTH($D255,MatCF),$F255-SUM($H135:J135),0)</f>
        <v>0</v>
      </c>
      <c r="K255" s="206">
        <f>IF(K$2=EOMONTH($D255,MatCF),$F255-SUM($H135:K135),0)</f>
        <v>0</v>
      </c>
      <c r="L255" s="206">
        <f>IF(L$2=EOMONTH($D255,MatCF),$F255-SUM($H135:L135),0)</f>
        <v>0</v>
      </c>
      <c r="M255" s="206">
        <f>IF(M$2=EOMONTH($D255,MatCF),$F255-SUM($H135:M135),0)</f>
        <v>0</v>
      </c>
      <c r="N255" s="206">
        <f>IF(N$2=EOMONTH($D255,MatCF),$F255-SUM($H135:N135),0)</f>
        <v>0</v>
      </c>
      <c r="O255" s="206">
        <f>IF(O$2=EOMONTH($D255,MatCF),$F255-SUM($H135:O135),0)</f>
        <v>0</v>
      </c>
      <c r="P255" s="206">
        <f>IF(P$2=EOMONTH($D255,MatCF),$F255-SUM($H135:P135),0)</f>
        <v>0</v>
      </c>
      <c r="Q255" s="206">
        <f>IF(Q$2=EOMONTH($D255,MatCF),$F255-SUM($H135:Q135),0)</f>
        <v>0</v>
      </c>
      <c r="R255" s="206">
        <f>IF(R$2=EOMONTH($D255,MatCF),$F255-SUM($H135:R135),0)</f>
        <v>0</v>
      </c>
      <c r="S255" s="206">
        <f>IF(S$2=EOMONTH($D255,MatCF),$F255-SUM($H135:S135),0)</f>
        <v>0</v>
      </c>
      <c r="T255" s="206">
        <f>IF(T$2=EOMONTH($D255,MatCF),$F255-SUM($H135:T135),0)</f>
        <v>0</v>
      </c>
      <c r="U255" s="206">
        <f>IF(U$2=EOMONTH($D255,MatCF),$F255-SUM($H135:U135),0)</f>
        <v>0</v>
      </c>
      <c r="V255" s="206">
        <f>IF(V$2=EOMONTH($D255,MatCF),$F255-SUM($H135:V135),0)</f>
        <v>0</v>
      </c>
      <c r="W255" s="206">
        <f>IF(W$2=EOMONTH($D255,MatCF),$F255-SUM($H135:W135),0)</f>
        <v>0</v>
      </c>
      <c r="X255" s="206">
        <f>IF(X$2=EOMONTH($D255,MatCF),$F255-SUM($H135:X135),0)</f>
        <v>0</v>
      </c>
      <c r="Y255" s="206">
        <f>IF(Y$2=EOMONTH($D255,MatCF),$F255-SUM($H135:Y135),0)</f>
        <v>0</v>
      </c>
      <c r="Z255" s="206">
        <f>IF(Z$2=EOMONTH($D255,MatCF),$F255-SUM($H135:Z135),0)</f>
        <v>0</v>
      </c>
      <c r="AA255" s="206">
        <f>IF(AA$2=EOMONTH($D255,MatCF),$F255-SUM($H135:AA135),0)</f>
        <v>0</v>
      </c>
      <c r="AB255" s="206">
        <f>IF(AB$2=EOMONTH($D255,MatCF),$F255-SUM($H135:AB135),0)</f>
        <v>0</v>
      </c>
      <c r="AC255" s="206">
        <f>IF(AC$2=EOMONTH($D255,MatCF),$F255-SUM($H135:AC135),0)</f>
        <v>0</v>
      </c>
      <c r="AD255" s="206">
        <f>IF(AD$2=EOMONTH($D255,MatCF),$F255-SUM($H135:AD135),0)</f>
        <v>0</v>
      </c>
      <c r="AE255" s="206">
        <f>IF(AE$2=EOMONTH($D255,MatCF),$F255-SUM($H135:AE135),0)</f>
        <v>0</v>
      </c>
      <c r="AF255" s="206">
        <f>IF(AF$2=EOMONTH($D255,MatCF),$F255-SUM($H135:AF135),0)</f>
        <v>0</v>
      </c>
      <c r="AG255" s="206">
        <f>IF(AG$2=EOMONTH($D255,MatCF),$F255-SUM($H135:AG135),0)</f>
        <v>0</v>
      </c>
      <c r="AH255" s="206">
        <f>IF(AH$2=EOMONTH($D255,MatCF),$F255-SUM($H135:AH135),0)</f>
        <v>0</v>
      </c>
      <c r="AI255" s="206">
        <f>IF(AI$2=EOMONTH($D255,MatCF),$F255-SUM($H135:AI135),0)</f>
        <v>0</v>
      </c>
      <c r="AJ255" s="206">
        <f>IF(AJ$2=EOMONTH($D255,MatCF),$F255-SUM($H135:AJ135),0)</f>
        <v>0</v>
      </c>
      <c r="AK255" s="206">
        <f>IF(AK$2=EOMONTH($D255,MatCF),$F255-SUM($H135:AK135),0)</f>
        <v>0</v>
      </c>
      <c r="AL255" s="206">
        <f>IF(AL$2=EOMONTH($D255,MatCF),$F255-SUM($H135:AL135),0)</f>
        <v>0</v>
      </c>
      <c r="AM255" s="206">
        <f>IF(AM$2=EOMONTH($D255,MatCF),$F255-SUM($H135:AM135),0)</f>
        <v>0</v>
      </c>
      <c r="AN255" s="206">
        <f>IF(AN$2=EOMONTH($D255,MatCF),$F255-SUM($H135:AN135),0)</f>
        <v>0</v>
      </c>
      <c r="AO255" s="206">
        <f>IF(AO$2=EOMONTH($D255,MatCF),$F255-SUM($H135:AO135),0)</f>
        <v>0</v>
      </c>
      <c r="AP255" s="206">
        <f>IF(AP$2=EOMONTH($D255,MatCF),$F255-SUM($H135:AP135),0)</f>
        <v>0</v>
      </c>
      <c r="AQ255" s="206">
        <f>IF(AQ$2=EOMONTH($D255,MatCF),$F255-SUM($H135:AQ135),0)</f>
        <v>0</v>
      </c>
      <c r="AR255" s="206">
        <f>IF(AR$2=EOMONTH($D255,MatCF),$F255-SUM($H135:AR135),0)</f>
        <v>0</v>
      </c>
      <c r="AS255" s="206">
        <f>IF(AS$2=EOMONTH($D255,MatCF),$F255-SUM($H135:AS135),0)</f>
        <v>0</v>
      </c>
      <c r="AT255" s="206">
        <f>IF(AT$2=EOMONTH($D255,MatCF),$F255-SUM($H135:AT135),0)</f>
        <v>0</v>
      </c>
      <c r="AU255" s="206">
        <f>IF(AU$2=EOMONTH($D255,MatCF),$F255-SUM($H135:AU135),0)</f>
        <v>0</v>
      </c>
      <c r="AV255" s="206">
        <f>IF(AV$2=EOMONTH($D255,MatCF),$F255-SUM($H135:AV135),0)</f>
        <v>0</v>
      </c>
      <c r="AW255" s="206">
        <f>IF(AW$2=EOMONTH($D255,MatCF),$F255-SUM($H135:AW135),0)</f>
        <v>0</v>
      </c>
      <c r="AX255" s="206">
        <f>IF(AX$2=EOMONTH($D255,MatCF),$F255-SUM($H135:AX135),0)</f>
        <v>0</v>
      </c>
      <c r="AY255" s="206">
        <f>IF(AY$2=EOMONTH($D255,MatCF),$F255-SUM($H135:AY135),0)</f>
        <v>0</v>
      </c>
      <c r="AZ255" s="206">
        <f>IF(AZ$2=EOMONTH($D255,MatCF),$F255-SUM($H135:AZ135),0)</f>
        <v>0</v>
      </c>
      <c r="BA255" s="206">
        <f>IF(BA$2=EOMONTH($D255,MatCF),$F255-SUM($H135:BA135),0)</f>
        <v>0</v>
      </c>
      <c r="BB255" s="206">
        <f>IF(BB$2=EOMONTH($D255,MatCF),$F255-SUM($H135:BB135),0)</f>
        <v>0</v>
      </c>
      <c r="BC255" s="206">
        <f>IF(BC$2=EOMONTH($D255,MatCF),$F255-SUM($H135:BC135),0)</f>
        <v>0</v>
      </c>
      <c r="BD255" s="206">
        <f>IF(BD$2=EOMONTH($D255,MatCF),$F255-SUM($H135:BD135),0)</f>
        <v>0</v>
      </c>
      <c r="BE255" s="206">
        <f>IF(BE$2=EOMONTH($D255,MatCF),$F255-SUM($H135:BE135),0)</f>
        <v>0</v>
      </c>
      <c r="BF255" s="206">
        <f>IF(BF$2=EOMONTH($D255,MatCF),$F255-SUM($H135:BF135),0)</f>
        <v>0</v>
      </c>
      <c r="BG255" s="206">
        <f>IF(BG$2=EOMONTH($D255,MatCF),$F255-SUM($H135:BG135),0)</f>
        <v>0</v>
      </c>
      <c r="BH255" s="206">
        <f>IF(BH$2=EOMONTH($D255,MatCF),$F255-SUM($H135:BH135),0)</f>
        <v>0</v>
      </c>
      <c r="BI255" s="206">
        <f>IF(BI$2=EOMONTH($D255,MatCF),$F255-SUM($H135:BI135),0)</f>
        <v>0</v>
      </c>
      <c r="BJ255" s="206">
        <f>IF(BJ$2=EOMONTH($D255,MatCF),$F255-SUM($H135:BJ135),0)</f>
        <v>0</v>
      </c>
      <c r="BK255" s="206">
        <f>IF(BK$2=EOMONTH($D255,MatCF),$F255-SUM($H135:BK135),0)</f>
        <v>0</v>
      </c>
      <c r="BL255" s="206">
        <f>IF(BL$2=EOMONTH($D255,MatCF),$F255-SUM($H135:BL135),0)</f>
        <v>0</v>
      </c>
      <c r="BM255" s="206">
        <f>IF(BM$2=EOMONTH($D255,MatCF),$F255-SUM($H135:BM135),0)</f>
        <v>0</v>
      </c>
      <c r="BN255" s="206">
        <f>IF(BN$2=EOMONTH($D255,MatCF),$F255-SUM($H135:BN135),0)</f>
        <v>0</v>
      </c>
      <c r="BO255" s="206">
        <f>IF(BO$2=EOMONTH($D255,MatCF),$F255-SUM($H135:BO135),0)</f>
        <v>0</v>
      </c>
      <c r="BP255" s="206">
        <f>IF(BP$2=EOMONTH($D255,MatCF),$F255-SUM($H135:BP135),0)</f>
        <v>0</v>
      </c>
      <c r="BQ255" s="206">
        <f>IF(BQ$2=EOMONTH($D255,MatCF),$F255-SUM($H135:BQ135),0)</f>
        <v>0</v>
      </c>
      <c r="BR255" s="206">
        <f>IF(BR$2=EOMONTH($D255,MatCF),$F255-SUM($H135:BR135),0)</f>
        <v>0</v>
      </c>
      <c r="BS255" s="206">
        <f>IF(BS$2=EOMONTH($D255,MatCF),$F255-SUM($H135:BS135),0)</f>
        <v>0</v>
      </c>
      <c r="BT255" s="206">
        <f>IF(BT$2=EOMONTH($D255,MatCF),$F255-SUM($H135:BT135),0)</f>
        <v>0</v>
      </c>
      <c r="BU255" s="206">
        <f>IF(BU$2=EOMONTH($D255,MatCF),$F255-SUM($H135:BU135),0)</f>
        <v>0</v>
      </c>
      <c r="BV255" s="206">
        <f>IF(BV$2=EOMONTH($D255,MatCF),$F255-SUM($H135:BV135),0)</f>
        <v>0</v>
      </c>
      <c r="BW255" s="206">
        <f>IF(BW$2=EOMONTH($D255,MatCF),$F255-SUM($H135:BW135),0)</f>
        <v>0</v>
      </c>
      <c r="BX255" s="206">
        <f>IF(BX$2=EOMONTH($D255,MatCF),$F255-SUM($H135:BX135),0)</f>
        <v>0</v>
      </c>
      <c r="BY255" s="206">
        <f>IF(BY$2=EOMONTH($D255,MatCF),$F255-SUM($H135:BY135),0)</f>
        <v>0</v>
      </c>
      <c r="BZ255" s="206">
        <f>IF(BZ$2=EOMONTH($D255,MatCF),$F255-SUM($H135:BZ135),0)</f>
        <v>0</v>
      </c>
      <c r="CA255" s="206">
        <f>IF(CA$2=EOMONTH($D255,MatCF),$F255-SUM($H135:CA135),0)</f>
        <v>0</v>
      </c>
      <c r="CB255" s="206">
        <f>IF(CB$2=EOMONTH($D255,MatCF),$F255-SUM($H135:CB135),0)</f>
        <v>0</v>
      </c>
      <c r="CC255" s="206">
        <f>IF(CC$2=EOMONTH($D255,MatCF),$F255-SUM($H135:CC135),0)</f>
        <v>0</v>
      </c>
      <c r="CD255" s="206">
        <f>IF(CD$2=EOMONTH($D255,MatCF),$F255-SUM($H135:CD135),0)</f>
        <v>0</v>
      </c>
      <c r="CE255" s="206">
        <f>IF(CE$2=EOMONTH($D255,MatCF),$F255-SUM($H135:CE135),0)</f>
        <v>0</v>
      </c>
      <c r="CF255" s="206">
        <f>IF(CF$2=EOMONTH($D255,MatCF),$F255-SUM($H135:CF135),0)</f>
        <v>0</v>
      </c>
      <c r="CG255" s="206">
        <f>IF(CG$2=EOMONTH($D255,MatCF),$F255-SUM($H135:CG135),0)</f>
        <v>0</v>
      </c>
      <c r="CH255" s="206">
        <f>IF(CH$2=EOMONTH($D255,MatCF),$F255-SUM($H135:CH135),0)</f>
        <v>0</v>
      </c>
      <c r="CI255" s="206">
        <f>IF(CI$2=EOMONTH($D255,MatCF),$F255-SUM($H135:CI135),0)</f>
        <v>0</v>
      </c>
      <c r="CJ255" s="206">
        <f>IF(CJ$2=EOMONTH($D255,MatCF),$F255-SUM($H135:CJ135),0)</f>
        <v>0</v>
      </c>
      <c r="CK255" s="206">
        <f>IF(CK$2=EOMONTH($D255,MatCF),$F255-SUM($H135:CK135),0)</f>
        <v>0</v>
      </c>
      <c r="CL255" s="206">
        <f>IF(CL$2=EOMONTH($D255,MatCF),$F255-SUM($H135:CL135),0)</f>
        <v>0</v>
      </c>
      <c r="CM255" s="206">
        <f>IF(CM$2=EOMONTH($D255,MatCF),$F255-SUM($H135:CM135),0)</f>
        <v>0</v>
      </c>
      <c r="CN255" s="206">
        <f>IF(CN$2=EOMONTH($D255,MatCF),$F255-SUM($H135:CN135),0)</f>
        <v>0</v>
      </c>
      <c r="CO255" s="206">
        <f>IF(CO$2=EOMONTH($D255,MatCF),$F255-SUM($H135:CO135),0)</f>
        <v>0</v>
      </c>
      <c r="CP255" s="206">
        <f>IF(CP$2=EOMONTH($D255,MatCF),$F255-SUM($H135:CP135),0)</f>
        <v>0</v>
      </c>
      <c r="CQ255" s="206">
        <f>IF(CQ$2=EOMONTH($D255,MatCF),$F255-SUM($H135:CQ135),0)</f>
        <v>0</v>
      </c>
      <c r="CR255" s="206">
        <f>IF(CR$2=EOMONTH($D255,MatCF),$F255-SUM($H135:CR135),0)</f>
        <v>0</v>
      </c>
      <c r="CS255" s="206">
        <f>IF(CS$2=EOMONTH($D255,MatCF),$F255-SUM($H135:CS135),0)</f>
        <v>0</v>
      </c>
      <c r="CT255" s="206">
        <f>IF(CT$2=EOMONTH($D255,MatCF),$F255-SUM($H135:CT135),0)</f>
        <v>0</v>
      </c>
      <c r="CU255" s="206">
        <f>IF(CU$2=EOMONTH($D255,MatCF),$F255-SUM($H135:CU135),0)</f>
        <v>0</v>
      </c>
      <c r="CV255" s="206">
        <f>IF(CV$2=EOMONTH($D255,MatCF),$F255-SUM($H135:CV135),0)</f>
        <v>0</v>
      </c>
      <c r="CW255" s="206">
        <f>IF(CW$2=EOMONTH($D255,MatCF),$F255-SUM($H135:CW135),0)</f>
        <v>0</v>
      </c>
      <c r="CX255" s="206">
        <f>IF(CX$2=EOMONTH($D255,MatCF),$F255-SUM($H135:CX135),0)</f>
        <v>0</v>
      </c>
      <c r="CY255" s="206">
        <f>IF(CY$2=EOMONTH($D255,MatCF),$F255-SUM($H135:CY135),0)</f>
        <v>0</v>
      </c>
      <c r="CZ255" s="206">
        <f>IF(CZ$2=EOMONTH($D255,MatCF),$F255-SUM($H135:CZ135),0)</f>
        <v>0</v>
      </c>
      <c r="DA255" s="206">
        <f>IF(DA$2=EOMONTH($D255,MatCF),$F255-SUM($H135:DA135),0)</f>
        <v>0</v>
      </c>
      <c r="DB255" s="206">
        <f>IF(DB$2=EOMONTH($D255,MatCF),$F255-SUM($H135:DB135),0)</f>
        <v>0</v>
      </c>
      <c r="DC255" s="206">
        <f>IF(DC$2=EOMONTH($D255,MatCF),$F255-SUM($H135:DC135),0)</f>
        <v>0</v>
      </c>
      <c r="DD255" s="206">
        <f>IF(DD$2=EOMONTH($D255,MatCF),$F255-SUM($H135:DD135),0)</f>
        <v>0</v>
      </c>
      <c r="DE255" s="206">
        <f>IF(DE$2=EOMONTH($D255,MatCF),$F255-SUM($H135:DE135),0)</f>
        <v>0</v>
      </c>
      <c r="DF255" s="206">
        <f ca="1">IF(DF$2=EOMONTH($D255,MatCF),$F255-SUM($H135:DF135),0)</f>
        <v>0</v>
      </c>
      <c r="DG255" s="206">
        <f>IF(DG$2=EOMONTH($D255,MatCF),$F255-SUM($H135:DG135),0)</f>
        <v>0</v>
      </c>
      <c r="DH255" s="206">
        <f>IF(DH$2=EOMONTH($D255,MatCF),$F255-SUM($H135:DH135),0)</f>
        <v>0</v>
      </c>
      <c r="DI255" s="206">
        <f>IF(DI$2=EOMONTH($D255,MatCF),$F255-SUM($H135:DI135),0)</f>
        <v>0</v>
      </c>
      <c r="DJ255" s="206">
        <f>IF(DJ$2=EOMONTH($D255,MatCF),$F255-SUM($H135:DJ135),0)</f>
        <v>0</v>
      </c>
      <c r="DK255" s="206">
        <f>IF(DK$2=EOMONTH($D255,MatCF),$F255-SUM($H135:DK135),0)</f>
        <v>0</v>
      </c>
      <c r="DL255" s="206">
        <f>IF(DL$2=EOMONTH($D255,MatCF),$F255-SUM($H135:DL135),0)</f>
        <v>0</v>
      </c>
      <c r="DM255" s="206">
        <f>IF(DM$2=EOMONTH($D255,MatCF),$F255-SUM($H135:DM135),0)</f>
        <v>0</v>
      </c>
      <c r="DN255" s="206">
        <f>IF(DN$2=EOMONTH($D255,MatCF),$F255-SUM($H135:DN135),0)</f>
        <v>0</v>
      </c>
      <c r="DO255" s="206">
        <f>IF(DO$2=EOMONTH($D255,MatCF),$F255-SUM($H135:DO135),0)</f>
        <v>0</v>
      </c>
      <c r="DP255" s="206">
        <f>IF(DP$2=EOMONTH($D255,MatCF),$F255-SUM($H135:DP135),0)</f>
        <v>0</v>
      </c>
      <c r="DQ255" s="206">
        <f>IF(DQ$2=EOMONTH($D255,MatCF),$F255-SUM($H135:DQ135),0)</f>
        <v>0</v>
      </c>
      <c r="DR255" s="206">
        <f>IF(DR$2=EOMONTH($D255,MatCF),$F255-SUM($H135:DR135),0)</f>
        <v>0</v>
      </c>
      <c r="DS255" s="206">
        <f>IF(DS$2=EOMONTH($D255,MatCF),$F255-SUM($H135:DS135),0)</f>
        <v>0</v>
      </c>
    </row>
    <row r="256" spans="1:123" ht="12.5" x14ac:dyDescent="0.25">
      <c r="A256" s="205">
        <f t="shared" si="688"/>
        <v>44</v>
      </c>
      <c r="B256" s="228"/>
      <c r="C256" s="206"/>
      <c r="D256" s="226">
        <v>47938</v>
      </c>
      <c r="E256" s="205"/>
      <c r="F256" s="206">
        <f ca="1"/>
        <v>0</v>
      </c>
      <c r="G256" s="206"/>
      <c r="H256" s="206">
        <f>IF(H$2=EOMONTH($D256,MatCF),$F256-SUM(H136:$H136),0)</f>
        <v>0</v>
      </c>
      <c r="I256" s="206">
        <f>IF(I$2=EOMONTH($D256,MatCF),$F256-SUM($H136:I136),0)</f>
        <v>0</v>
      </c>
      <c r="J256" s="206">
        <f>IF(J$2=EOMONTH($D256,MatCF),$F256-SUM($H136:J136),0)</f>
        <v>0</v>
      </c>
      <c r="K256" s="206">
        <f>IF(K$2=EOMONTH($D256,MatCF),$F256-SUM($H136:K136),0)</f>
        <v>0</v>
      </c>
      <c r="L256" s="206">
        <f>IF(L$2=EOMONTH($D256,MatCF),$F256-SUM($H136:L136),0)</f>
        <v>0</v>
      </c>
      <c r="M256" s="206">
        <f>IF(M$2=EOMONTH($D256,MatCF),$F256-SUM($H136:M136),0)</f>
        <v>0</v>
      </c>
      <c r="N256" s="206">
        <f>IF(N$2=EOMONTH($D256,MatCF),$F256-SUM($H136:N136),0)</f>
        <v>0</v>
      </c>
      <c r="O256" s="206">
        <f>IF(O$2=EOMONTH($D256,MatCF),$F256-SUM($H136:O136),0)</f>
        <v>0</v>
      </c>
      <c r="P256" s="206">
        <f>IF(P$2=EOMONTH($D256,MatCF),$F256-SUM($H136:P136),0)</f>
        <v>0</v>
      </c>
      <c r="Q256" s="206">
        <f>IF(Q$2=EOMONTH($D256,MatCF),$F256-SUM($H136:Q136),0)</f>
        <v>0</v>
      </c>
      <c r="R256" s="206">
        <f>IF(R$2=EOMONTH($D256,MatCF),$F256-SUM($H136:R136),0)</f>
        <v>0</v>
      </c>
      <c r="S256" s="206">
        <f>IF(S$2=EOMONTH($D256,MatCF),$F256-SUM($H136:S136),0)</f>
        <v>0</v>
      </c>
      <c r="T256" s="206">
        <f>IF(T$2=EOMONTH($D256,MatCF),$F256-SUM($H136:T136),0)</f>
        <v>0</v>
      </c>
      <c r="U256" s="206">
        <f>IF(U$2=EOMONTH($D256,MatCF),$F256-SUM($H136:U136),0)</f>
        <v>0</v>
      </c>
      <c r="V256" s="206">
        <f>IF(V$2=EOMONTH($D256,MatCF),$F256-SUM($H136:V136),0)</f>
        <v>0</v>
      </c>
      <c r="W256" s="206">
        <f>IF(W$2=EOMONTH($D256,MatCF),$F256-SUM($H136:W136),0)</f>
        <v>0</v>
      </c>
      <c r="X256" s="206">
        <f>IF(X$2=EOMONTH($D256,MatCF),$F256-SUM($H136:X136),0)</f>
        <v>0</v>
      </c>
      <c r="Y256" s="206">
        <f>IF(Y$2=EOMONTH($D256,MatCF),$F256-SUM($H136:Y136),0)</f>
        <v>0</v>
      </c>
      <c r="Z256" s="206">
        <f>IF(Z$2=EOMONTH($D256,MatCF),$F256-SUM($H136:Z136),0)</f>
        <v>0</v>
      </c>
      <c r="AA256" s="206">
        <f>IF(AA$2=EOMONTH($D256,MatCF),$F256-SUM($H136:AA136),0)</f>
        <v>0</v>
      </c>
      <c r="AB256" s="206">
        <f>IF(AB$2=EOMONTH($D256,MatCF),$F256-SUM($H136:AB136),0)</f>
        <v>0</v>
      </c>
      <c r="AC256" s="206">
        <f>IF(AC$2=EOMONTH($D256,MatCF),$F256-SUM($H136:AC136),0)</f>
        <v>0</v>
      </c>
      <c r="AD256" s="206">
        <f>IF(AD$2=EOMONTH($D256,MatCF),$F256-SUM($H136:AD136),0)</f>
        <v>0</v>
      </c>
      <c r="AE256" s="206">
        <f>IF(AE$2=EOMONTH($D256,MatCF),$F256-SUM($H136:AE136),0)</f>
        <v>0</v>
      </c>
      <c r="AF256" s="206">
        <f>IF(AF$2=EOMONTH($D256,MatCF),$F256-SUM($H136:AF136),0)</f>
        <v>0</v>
      </c>
      <c r="AG256" s="206">
        <f>IF(AG$2=EOMONTH($D256,MatCF),$F256-SUM($H136:AG136),0)</f>
        <v>0</v>
      </c>
      <c r="AH256" s="206">
        <f>IF(AH$2=EOMONTH($D256,MatCF),$F256-SUM($H136:AH136),0)</f>
        <v>0</v>
      </c>
      <c r="AI256" s="206">
        <f>IF(AI$2=EOMONTH($D256,MatCF),$F256-SUM($H136:AI136),0)</f>
        <v>0</v>
      </c>
      <c r="AJ256" s="206">
        <f>IF(AJ$2=EOMONTH($D256,MatCF),$F256-SUM($H136:AJ136),0)</f>
        <v>0</v>
      </c>
      <c r="AK256" s="206">
        <f>IF(AK$2=EOMONTH($D256,MatCF),$F256-SUM($H136:AK136),0)</f>
        <v>0</v>
      </c>
      <c r="AL256" s="206">
        <f>IF(AL$2=EOMONTH($D256,MatCF),$F256-SUM($H136:AL136),0)</f>
        <v>0</v>
      </c>
      <c r="AM256" s="206">
        <f>IF(AM$2=EOMONTH($D256,MatCF),$F256-SUM($H136:AM136),0)</f>
        <v>0</v>
      </c>
      <c r="AN256" s="206">
        <f>IF(AN$2=EOMONTH($D256,MatCF),$F256-SUM($H136:AN136),0)</f>
        <v>0</v>
      </c>
      <c r="AO256" s="206">
        <f>IF(AO$2=EOMONTH($D256,MatCF),$F256-SUM($H136:AO136),0)</f>
        <v>0</v>
      </c>
      <c r="AP256" s="206">
        <f>IF(AP$2=EOMONTH($D256,MatCF),$F256-SUM($H136:AP136),0)</f>
        <v>0</v>
      </c>
      <c r="AQ256" s="206">
        <f>IF(AQ$2=EOMONTH($D256,MatCF),$F256-SUM($H136:AQ136),0)</f>
        <v>0</v>
      </c>
      <c r="AR256" s="206">
        <f>IF(AR$2=EOMONTH($D256,MatCF),$F256-SUM($H136:AR136),0)</f>
        <v>0</v>
      </c>
      <c r="AS256" s="206">
        <f>IF(AS$2=EOMONTH($D256,MatCF),$F256-SUM($H136:AS136),0)</f>
        <v>0</v>
      </c>
      <c r="AT256" s="206">
        <f>IF(AT$2=EOMONTH($D256,MatCF),$F256-SUM($H136:AT136),0)</f>
        <v>0</v>
      </c>
      <c r="AU256" s="206">
        <f>IF(AU$2=EOMONTH($D256,MatCF),$F256-SUM($H136:AU136),0)</f>
        <v>0</v>
      </c>
      <c r="AV256" s="206">
        <f>IF(AV$2=EOMONTH($D256,MatCF),$F256-SUM($H136:AV136),0)</f>
        <v>0</v>
      </c>
      <c r="AW256" s="206">
        <f>IF(AW$2=EOMONTH($D256,MatCF),$F256-SUM($H136:AW136),0)</f>
        <v>0</v>
      </c>
      <c r="AX256" s="206">
        <f>IF(AX$2=EOMONTH($D256,MatCF),$F256-SUM($H136:AX136),0)</f>
        <v>0</v>
      </c>
      <c r="AY256" s="206">
        <f>IF(AY$2=EOMONTH($D256,MatCF),$F256-SUM($H136:AY136),0)</f>
        <v>0</v>
      </c>
      <c r="AZ256" s="206">
        <f>IF(AZ$2=EOMONTH($D256,MatCF),$F256-SUM($H136:AZ136),0)</f>
        <v>0</v>
      </c>
      <c r="BA256" s="206">
        <f>IF(BA$2=EOMONTH($D256,MatCF),$F256-SUM($H136:BA136),0)</f>
        <v>0</v>
      </c>
      <c r="BB256" s="206">
        <f>IF(BB$2=EOMONTH($D256,MatCF),$F256-SUM($H136:BB136),0)</f>
        <v>0</v>
      </c>
      <c r="BC256" s="206">
        <f>IF(BC$2=EOMONTH($D256,MatCF),$F256-SUM($H136:BC136),0)</f>
        <v>0</v>
      </c>
      <c r="BD256" s="206">
        <f>IF(BD$2=EOMONTH($D256,MatCF),$F256-SUM($H136:BD136),0)</f>
        <v>0</v>
      </c>
      <c r="BE256" s="206">
        <f>IF(BE$2=EOMONTH($D256,MatCF),$F256-SUM($H136:BE136),0)</f>
        <v>0</v>
      </c>
      <c r="BF256" s="206">
        <f>IF(BF$2=EOMONTH($D256,MatCF),$F256-SUM($H136:BF136),0)</f>
        <v>0</v>
      </c>
      <c r="BG256" s="206">
        <f>IF(BG$2=EOMONTH($D256,MatCF),$F256-SUM($H136:BG136),0)</f>
        <v>0</v>
      </c>
      <c r="BH256" s="206">
        <f>IF(BH$2=EOMONTH($D256,MatCF),$F256-SUM($H136:BH136),0)</f>
        <v>0</v>
      </c>
      <c r="BI256" s="206">
        <f>IF(BI$2=EOMONTH($D256,MatCF),$F256-SUM($H136:BI136),0)</f>
        <v>0</v>
      </c>
      <c r="BJ256" s="206">
        <f>IF(BJ$2=EOMONTH($D256,MatCF),$F256-SUM($H136:BJ136),0)</f>
        <v>0</v>
      </c>
      <c r="BK256" s="206">
        <f>IF(BK$2=EOMONTH($D256,MatCF),$F256-SUM($H136:BK136),0)</f>
        <v>0</v>
      </c>
      <c r="BL256" s="206">
        <f>IF(BL$2=EOMONTH($D256,MatCF),$F256-SUM($H136:BL136),0)</f>
        <v>0</v>
      </c>
      <c r="BM256" s="206">
        <f>IF(BM$2=EOMONTH($D256,MatCF),$F256-SUM($H136:BM136),0)</f>
        <v>0</v>
      </c>
      <c r="BN256" s="206">
        <f>IF(BN$2=EOMONTH($D256,MatCF),$F256-SUM($H136:BN136),0)</f>
        <v>0</v>
      </c>
      <c r="BO256" s="206">
        <f>IF(BO$2=EOMONTH($D256,MatCF),$F256-SUM($H136:BO136),0)</f>
        <v>0</v>
      </c>
      <c r="BP256" s="206">
        <f>IF(BP$2=EOMONTH($D256,MatCF),$F256-SUM($H136:BP136),0)</f>
        <v>0</v>
      </c>
      <c r="BQ256" s="206">
        <f>IF(BQ$2=EOMONTH($D256,MatCF),$F256-SUM($H136:BQ136),0)</f>
        <v>0</v>
      </c>
      <c r="BR256" s="206">
        <f>IF(BR$2=EOMONTH($D256,MatCF),$F256-SUM($H136:BR136),0)</f>
        <v>0</v>
      </c>
      <c r="BS256" s="206">
        <f>IF(BS$2=EOMONTH($D256,MatCF),$F256-SUM($H136:BS136),0)</f>
        <v>0</v>
      </c>
      <c r="BT256" s="206">
        <f>IF(BT$2=EOMONTH($D256,MatCF),$F256-SUM($H136:BT136),0)</f>
        <v>0</v>
      </c>
      <c r="BU256" s="206">
        <f>IF(BU$2=EOMONTH($D256,MatCF),$F256-SUM($H136:BU136),0)</f>
        <v>0</v>
      </c>
      <c r="BV256" s="206">
        <f>IF(BV$2=EOMONTH($D256,MatCF),$F256-SUM($H136:BV136),0)</f>
        <v>0</v>
      </c>
      <c r="BW256" s="206">
        <f>IF(BW$2=EOMONTH($D256,MatCF),$F256-SUM($H136:BW136),0)</f>
        <v>0</v>
      </c>
      <c r="BX256" s="206">
        <f>IF(BX$2=EOMONTH($D256,MatCF),$F256-SUM($H136:BX136),0)</f>
        <v>0</v>
      </c>
      <c r="BY256" s="206">
        <f>IF(BY$2=EOMONTH($D256,MatCF),$F256-SUM($H136:BY136),0)</f>
        <v>0</v>
      </c>
      <c r="BZ256" s="206">
        <f>IF(BZ$2=EOMONTH($D256,MatCF),$F256-SUM($H136:BZ136),0)</f>
        <v>0</v>
      </c>
      <c r="CA256" s="206">
        <f>IF(CA$2=EOMONTH($D256,MatCF),$F256-SUM($H136:CA136),0)</f>
        <v>0</v>
      </c>
      <c r="CB256" s="206">
        <f>IF(CB$2=EOMONTH($D256,MatCF),$F256-SUM($H136:CB136),0)</f>
        <v>0</v>
      </c>
      <c r="CC256" s="206">
        <f>IF(CC$2=EOMONTH($D256,MatCF),$F256-SUM($H136:CC136),0)</f>
        <v>0</v>
      </c>
      <c r="CD256" s="206">
        <f>IF(CD$2=EOMONTH($D256,MatCF),$F256-SUM($H136:CD136),0)</f>
        <v>0</v>
      </c>
      <c r="CE256" s="206">
        <f>IF(CE$2=EOMONTH($D256,MatCF),$F256-SUM($H136:CE136),0)</f>
        <v>0</v>
      </c>
      <c r="CF256" s="206">
        <f>IF(CF$2=EOMONTH($D256,MatCF),$F256-SUM($H136:CF136),0)</f>
        <v>0</v>
      </c>
      <c r="CG256" s="206">
        <f>IF(CG$2=EOMONTH($D256,MatCF),$F256-SUM($H136:CG136),0)</f>
        <v>0</v>
      </c>
      <c r="CH256" s="206">
        <f>IF(CH$2=EOMONTH($D256,MatCF),$F256-SUM($H136:CH136),0)</f>
        <v>0</v>
      </c>
      <c r="CI256" s="206">
        <f>IF(CI$2=EOMONTH($D256,MatCF),$F256-SUM($H136:CI136),0)</f>
        <v>0</v>
      </c>
      <c r="CJ256" s="206">
        <f>IF(CJ$2=EOMONTH($D256,MatCF),$F256-SUM($H136:CJ136),0)</f>
        <v>0</v>
      </c>
      <c r="CK256" s="206">
        <f>IF(CK$2=EOMONTH($D256,MatCF),$F256-SUM($H136:CK136),0)</f>
        <v>0</v>
      </c>
      <c r="CL256" s="206">
        <f>IF(CL$2=EOMONTH($D256,MatCF),$F256-SUM($H136:CL136),0)</f>
        <v>0</v>
      </c>
      <c r="CM256" s="206">
        <f>IF(CM$2=EOMONTH($D256,MatCF),$F256-SUM($H136:CM136),0)</f>
        <v>0</v>
      </c>
      <c r="CN256" s="206">
        <f>IF(CN$2=EOMONTH($D256,MatCF),$F256-SUM($H136:CN136),0)</f>
        <v>0</v>
      </c>
      <c r="CO256" s="206">
        <f>IF(CO$2=EOMONTH($D256,MatCF),$F256-SUM($H136:CO136),0)</f>
        <v>0</v>
      </c>
      <c r="CP256" s="206">
        <f>IF(CP$2=EOMONTH($D256,MatCF),$F256-SUM($H136:CP136),0)</f>
        <v>0</v>
      </c>
      <c r="CQ256" s="206">
        <f>IF(CQ$2=EOMONTH($D256,MatCF),$F256-SUM($H136:CQ136),0)</f>
        <v>0</v>
      </c>
      <c r="CR256" s="206">
        <f>IF(CR$2=EOMONTH($D256,MatCF),$F256-SUM($H136:CR136),0)</f>
        <v>0</v>
      </c>
      <c r="CS256" s="206">
        <f>IF(CS$2=EOMONTH($D256,MatCF),$F256-SUM($H136:CS136),0)</f>
        <v>0</v>
      </c>
      <c r="CT256" s="206">
        <f>IF(CT$2=EOMONTH($D256,MatCF),$F256-SUM($H136:CT136),0)</f>
        <v>0</v>
      </c>
      <c r="CU256" s="206">
        <f>IF(CU$2=EOMONTH($D256,MatCF),$F256-SUM($H136:CU136),0)</f>
        <v>0</v>
      </c>
      <c r="CV256" s="206">
        <f>IF(CV$2=EOMONTH($D256,MatCF),$F256-SUM($H136:CV136),0)</f>
        <v>0</v>
      </c>
      <c r="CW256" s="206">
        <f>IF(CW$2=EOMONTH($D256,MatCF),$F256-SUM($H136:CW136),0)</f>
        <v>0</v>
      </c>
      <c r="CX256" s="206">
        <f>IF(CX$2=EOMONTH($D256,MatCF),$F256-SUM($H136:CX136),0)</f>
        <v>0</v>
      </c>
      <c r="CY256" s="206">
        <f>IF(CY$2=EOMONTH($D256,MatCF),$F256-SUM($H136:CY136),0)</f>
        <v>0</v>
      </c>
      <c r="CZ256" s="206">
        <f>IF(CZ$2=EOMONTH($D256,MatCF),$F256-SUM($H136:CZ136),0)</f>
        <v>0</v>
      </c>
      <c r="DA256" s="206">
        <f>IF(DA$2=EOMONTH($D256,MatCF),$F256-SUM($H136:DA136),0)</f>
        <v>0</v>
      </c>
      <c r="DB256" s="206">
        <f>IF(DB$2=EOMONTH($D256,MatCF),$F256-SUM($H136:DB136),0)</f>
        <v>0</v>
      </c>
      <c r="DC256" s="206">
        <f>IF(DC$2=EOMONTH($D256,MatCF),$F256-SUM($H136:DC136),0)</f>
        <v>0</v>
      </c>
      <c r="DD256" s="206">
        <f>IF(DD$2=EOMONTH($D256,MatCF),$F256-SUM($H136:DD136),0)</f>
        <v>0</v>
      </c>
      <c r="DE256" s="206">
        <f>IF(DE$2=EOMONTH($D256,MatCF),$F256-SUM($H136:DE136),0)</f>
        <v>0</v>
      </c>
      <c r="DF256" s="206">
        <f>IF(DF$2=EOMONTH($D256,MatCF),$F256-SUM($H136:DF136),0)</f>
        <v>0</v>
      </c>
      <c r="DG256" s="206">
        <f ca="1">IF(DG$2=EOMONTH($D256,MatCF),$F256-SUM($H136:DG136),0)</f>
        <v>0</v>
      </c>
      <c r="DH256" s="206">
        <f>IF(DH$2=EOMONTH($D256,MatCF),$F256-SUM($H136:DH136),0)</f>
        <v>0</v>
      </c>
      <c r="DI256" s="206">
        <f>IF(DI$2=EOMONTH($D256,MatCF),$F256-SUM($H136:DI136),0)</f>
        <v>0</v>
      </c>
      <c r="DJ256" s="206">
        <f>IF(DJ$2=EOMONTH($D256,MatCF),$F256-SUM($H136:DJ136),0)</f>
        <v>0</v>
      </c>
      <c r="DK256" s="206">
        <f>IF(DK$2=EOMONTH($D256,MatCF),$F256-SUM($H136:DK136),0)</f>
        <v>0</v>
      </c>
      <c r="DL256" s="206">
        <f>IF(DL$2=EOMONTH($D256,MatCF),$F256-SUM($H136:DL136),0)</f>
        <v>0</v>
      </c>
      <c r="DM256" s="206">
        <f>IF(DM$2=EOMONTH($D256,MatCF),$F256-SUM($H136:DM136),0)</f>
        <v>0</v>
      </c>
      <c r="DN256" s="206">
        <f>IF(DN$2=EOMONTH($D256,MatCF),$F256-SUM($H136:DN136),0)</f>
        <v>0</v>
      </c>
      <c r="DO256" s="206">
        <f>IF(DO$2=EOMONTH($D256,MatCF),$F256-SUM($H136:DO136),0)</f>
        <v>0</v>
      </c>
      <c r="DP256" s="206">
        <f>IF(DP$2=EOMONTH($D256,MatCF),$F256-SUM($H136:DP136),0)</f>
        <v>0</v>
      </c>
      <c r="DQ256" s="206">
        <f>IF(DQ$2=EOMONTH($D256,MatCF),$F256-SUM($H136:DQ136),0)</f>
        <v>0</v>
      </c>
      <c r="DR256" s="206">
        <f>IF(DR$2=EOMONTH($D256,MatCF),$F256-SUM($H136:DR136),0)</f>
        <v>0</v>
      </c>
      <c r="DS256" s="206">
        <f>IF(DS$2=EOMONTH($D256,MatCF),$F256-SUM($H136:DS136),0)</f>
        <v>0</v>
      </c>
    </row>
    <row r="257" spans="1:123" ht="12.5" x14ac:dyDescent="0.25">
      <c r="A257" s="205">
        <f t="shared" si="688"/>
        <v>45</v>
      </c>
      <c r="B257" s="228"/>
      <c r="C257" s="206"/>
      <c r="D257" s="226">
        <v>48029</v>
      </c>
      <c r="E257" s="205"/>
      <c r="F257" s="206">
        <f ca="1"/>
        <v>0</v>
      </c>
      <c r="G257" s="206"/>
      <c r="H257" s="206">
        <f>IF(H$2=EOMONTH($D257,MatCF),$F257-SUM(H137:$H137),0)</f>
        <v>0</v>
      </c>
      <c r="I257" s="206">
        <f>IF(I$2=EOMONTH($D257,MatCF),$F257-SUM($H137:I137),0)</f>
        <v>0</v>
      </c>
      <c r="J257" s="206">
        <f>IF(J$2=EOMONTH($D257,MatCF),$F257-SUM($H137:J137),0)</f>
        <v>0</v>
      </c>
      <c r="K257" s="206">
        <f>IF(K$2=EOMONTH($D257,MatCF),$F257-SUM($H137:K137),0)</f>
        <v>0</v>
      </c>
      <c r="L257" s="206">
        <f>IF(L$2=EOMONTH($D257,MatCF),$F257-SUM($H137:L137),0)</f>
        <v>0</v>
      </c>
      <c r="M257" s="206">
        <f>IF(M$2=EOMONTH($D257,MatCF),$F257-SUM($H137:M137),0)</f>
        <v>0</v>
      </c>
      <c r="N257" s="206">
        <f>IF(N$2=EOMONTH($D257,MatCF),$F257-SUM($H137:N137),0)</f>
        <v>0</v>
      </c>
      <c r="O257" s="206">
        <f>IF(O$2=EOMONTH($D257,MatCF),$F257-SUM($H137:O137),0)</f>
        <v>0</v>
      </c>
      <c r="P257" s="206">
        <f>IF(P$2=EOMONTH($D257,MatCF),$F257-SUM($H137:P137),0)</f>
        <v>0</v>
      </c>
      <c r="Q257" s="206">
        <f>IF(Q$2=EOMONTH($D257,MatCF),$F257-SUM($H137:Q137),0)</f>
        <v>0</v>
      </c>
      <c r="R257" s="206">
        <f>IF(R$2=EOMONTH($D257,MatCF),$F257-SUM($H137:R137),0)</f>
        <v>0</v>
      </c>
      <c r="S257" s="206">
        <f>IF(S$2=EOMONTH($D257,MatCF),$F257-SUM($H137:S137),0)</f>
        <v>0</v>
      </c>
      <c r="T257" s="206">
        <f>IF(T$2=EOMONTH($D257,MatCF),$F257-SUM($H137:T137),0)</f>
        <v>0</v>
      </c>
      <c r="U257" s="206">
        <f>IF(U$2=EOMONTH($D257,MatCF),$F257-SUM($H137:U137),0)</f>
        <v>0</v>
      </c>
      <c r="V257" s="206">
        <f>IF(V$2=EOMONTH($D257,MatCF),$F257-SUM($H137:V137),0)</f>
        <v>0</v>
      </c>
      <c r="W257" s="206">
        <f>IF(W$2=EOMONTH($D257,MatCF),$F257-SUM($H137:W137),0)</f>
        <v>0</v>
      </c>
      <c r="X257" s="206">
        <f>IF(X$2=EOMONTH($D257,MatCF),$F257-SUM($H137:X137),0)</f>
        <v>0</v>
      </c>
      <c r="Y257" s="206">
        <f>IF(Y$2=EOMONTH($D257,MatCF),$F257-SUM($H137:Y137),0)</f>
        <v>0</v>
      </c>
      <c r="Z257" s="206">
        <f>IF(Z$2=EOMONTH($D257,MatCF),$F257-SUM($H137:Z137),0)</f>
        <v>0</v>
      </c>
      <c r="AA257" s="206">
        <f>IF(AA$2=EOMONTH($D257,MatCF),$F257-SUM($H137:AA137),0)</f>
        <v>0</v>
      </c>
      <c r="AB257" s="206">
        <f>IF(AB$2=EOMONTH($D257,MatCF),$F257-SUM($H137:AB137),0)</f>
        <v>0</v>
      </c>
      <c r="AC257" s="206">
        <f>IF(AC$2=EOMONTH($D257,MatCF),$F257-SUM($H137:AC137),0)</f>
        <v>0</v>
      </c>
      <c r="AD257" s="206">
        <f>IF(AD$2=EOMONTH($D257,MatCF),$F257-SUM($H137:AD137),0)</f>
        <v>0</v>
      </c>
      <c r="AE257" s="206">
        <f>IF(AE$2=EOMONTH($D257,MatCF),$F257-SUM($H137:AE137),0)</f>
        <v>0</v>
      </c>
      <c r="AF257" s="206">
        <f>IF(AF$2=EOMONTH($D257,MatCF),$F257-SUM($H137:AF137),0)</f>
        <v>0</v>
      </c>
      <c r="AG257" s="206">
        <f>IF(AG$2=EOMONTH($D257,MatCF),$F257-SUM($H137:AG137),0)</f>
        <v>0</v>
      </c>
      <c r="AH257" s="206">
        <f>IF(AH$2=EOMONTH($D257,MatCF),$F257-SUM($H137:AH137),0)</f>
        <v>0</v>
      </c>
      <c r="AI257" s="206">
        <f>IF(AI$2=EOMONTH($D257,MatCF),$F257-SUM($H137:AI137),0)</f>
        <v>0</v>
      </c>
      <c r="AJ257" s="206">
        <f>IF(AJ$2=EOMONTH($D257,MatCF),$F257-SUM($H137:AJ137),0)</f>
        <v>0</v>
      </c>
      <c r="AK257" s="206">
        <f>IF(AK$2=EOMONTH($D257,MatCF),$F257-SUM($H137:AK137),0)</f>
        <v>0</v>
      </c>
      <c r="AL257" s="206">
        <f>IF(AL$2=EOMONTH($D257,MatCF),$F257-SUM($H137:AL137),0)</f>
        <v>0</v>
      </c>
      <c r="AM257" s="206">
        <f>IF(AM$2=EOMONTH($D257,MatCF),$F257-SUM($H137:AM137),0)</f>
        <v>0</v>
      </c>
      <c r="AN257" s="206">
        <f>IF(AN$2=EOMONTH($D257,MatCF),$F257-SUM($H137:AN137),0)</f>
        <v>0</v>
      </c>
      <c r="AO257" s="206">
        <f>IF(AO$2=EOMONTH($D257,MatCF),$F257-SUM($H137:AO137),0)</f>
        <v>0</v>
      </c>
      <c r="AP257" s="206">
        <f>IF(AP$2=EOMONTH($D257,MatCF),$F257-SUM($H137:AP137),0)</f>
        <v>0</v>
      </c>
      <c r="AQ257" s="206">
        <f>IF(AQ$2=EOMONTH($D257,MatCF),$F257-SUM($H137:AQ137),0)</f>
        <v>0</v>
      </c>
      <c r="AR257" s="206">
        <f>IF(AR$2=EOMONTH($D257,MatCF),$F257-SUM($H137:AR137),0)</f>
        <v>0</v>
      </c>
      <c r="AS257" s="206">
        <f>IF(AS$2=EOMONTH($D257,MatCF),$F257-SUM($H137:AS137),0)</f>
        <v>0</v>
      </c>
      <c r="AT257" s="206">
        <f>IF(AT$2=EOMONTH($D257,MatCF),$F257-SUM($H137:AT137),0)</f>
        <v>0</v>
      </c>
      <c r="AU257" s="206">
        <f>IF(AU$2=EOMONTH($D257,MatCF),$F257-SUM($H137:AU137),0)</f>
        <v>0</v>
      </c>
      <c r="AV257" s="206">
        <f>IF(AV$2=EOMONTH($D257,MatCF),$F257-SUM($H137:AV137),0)</f>
        <v>0</v>
      </c>
      <c r="AW257" s="206">
        <f>IF(AW$2=EOMONTH($D257,MatCF),$F257-SUM($H137:AW137),0)</f>
        <v>0</v>
      </c>
      <c r="AX257" s="206">
        <f>IF(AX$2=EOMONTH($D257,MatCF),$F257-SUM($H137:AX137),0)</f>
        <v>0</v>
      </c>
      <c r="AY257" s="206">
        <f>IF(AY$2=EOMONTH($D257,MatCF),$F257-SUM($H137:AY137),0)</f>
        <v>0</v>
      </c>
      <c r="AZ257" s="206">
        <f>IF(AZ$2=EOMONTH($D257,MatCF),$F257-SUM($H137:AZ137),0)</f>
        <v>0</v>
      </c>
      <c r="BA257" s="206">
        <f>IF(BA$2=EOMONTH($D257,MatCF),$F257-SUM($H137:BA137),0)</f>
        <v>0</v>
      </c>
      <c r="BB257" s="206">
        <f>IF(BB$2=EOMONTH($D257,MatCF),$F257-SUM($H137:BB137),0)</f>
        <v>0</v>
      </c>
      <c r="BC257" s="206">
        <f>IF(BC$2=EOMONTH($D257,MatCF),$F257-SUM($H137:BC137),0)</f>
        <v>0</v>
      </c>
      <c r="BD257" s="206">
        <f>IF(BD$2=EOMONTH($D257,MatCF),$F257-SUM($H137:BD137),0)</f>
        <v>0</v>
      </c>
      <c r="BE257" s="206">
        <f>IF(BE$2=EOMONTH($D257,MatCF),$F257-SUM($H137:BE137),0)</f>
        <v>0</v>
      </c>
      <c r="BF257" s="206">
        <f>IF(BF$2=EOMONTH($D257,MatCF),$F257-SUM($H137:BF137),0)</f>
        <v>0</v>
      </c>
      <c r="BG257" s="206">
        <f>IF(BG$2=EOMONTH($D257,MatCF),$F257-SUM($H137:BG137),0)</f>
        <v>0</v>
      </c>
      <c r="BH257" s="206">
        <f>IF(BH$2=EOMONTH($D257,MatCF),$F257-SUM($H137:BH137),0)</f>
        <v>0</v>
      </c>
      <c r="BI257" s="206">
        <f>IF(BI$2=EOMONTH($D257,MatCF),$F257-SUM($H137:BI137),0)</f>
        <v>0</v>
      </c>
      <c r="BJ257" s="206">
        <f>IF(BJ$2=EOMONTH($D257,MatCF),$F257-SUM($H137:BJ137),0)</f>
        <v>0</v>
      </c>
      <c r="BK257" s="206">
        <f>IF(BK$2=EOMONTH($D257,MatCF),$F257-SUM($H137:BK137),0)</f>
        <v>0</v>
      </c>
      <c r="BL257" s="206">
        <f>IF(BL$2=EOMONTH($D257,MatCF),$F257-SUM($H137:BL137),0)</f>
        <v>0</v>
      </c>
      <c r="BM257" s="206">
        <f>IF(BM$2=EOMONTH($D257,MatCF),$F257-SUM($H137:BM137),0)</f>
        <v>0</v>
      </c>
      <c r="BN257" s="206">
        <f>IF(BN$2=EOMONTH($D257,MatCF),$F257-SUM($H137:BN137),0)</f>
        <v>0</v>
      </c>
      <c r="BO257" s="206">
        <f>IF(BO$2=EOMONTH($D257,MatCF),$F257-SUM($H137:BO137),0)</f>
        <v>0</v>
      </c>
      <c r="BP257" s="206">
        <f>IF(BP$2=EOMONTH($D257,MatCF),$F257-SUM($H137:BP137),0)</f>
        <v>0</v>
      </c>
      <c r="BQ257" s="206">
        <f>IF(BQ$2=EOMONTH($D257,MatCF),$F257-SUM($H137:BQ137),0)</f>
        <v>0</v>
      </c>
      <c r="BR257" s="206">
        <f>IF(BR$2=EOMONTH($D257,MatCF),$F257-SUM($H137:BR137),0)</f>
        <v>0</v>
      </c>
      <c r="BS257" s="206">
        <f>IF(BS$2=EOMONTH($D257,MatCF),$F257-SUM($H137:BS137),0)</f>
        <v>0</v>
      </c>
      <c r="BT257" s="206">
        <f>IF(BT$2=EOMONTH($D257,MatCF),$F257-SUM($H137:BT137),0)</f>
        <v>0</v>
      </c>
      <c r="BU257" s="206">
        <f>IF(BU$2=EOMONTH($D257,MatCF),$F257-SUM($H137:BU137),0)</f>
        <v>0</v>
      </c>
      <c r="BV257" s="206">
        <f>IF(BV$2=EOMONTH($D257,MatCF),$F257-SUM($H137:BV137),0)</f>
        <v>0</v>
      </c>
      <c r="BW257" s="206">
        <f>IF(BW$2=EOMONTH($D257,MatCF),$F257-SUM($H137:BW137),0)</f>
        <v>0</v>
      </c>
      <c r="BX257" s="206">
        <f>IF(BX$2=EOMONTH($D257,MatCF),$F257-SUM($H137:BX137),0)</f>
        <v>0</v>
      </c>
      <c r="BY257" s="206">
        <f>IF(BY$2=EOMONTH($D257,MatCF),$F257-SUM($H137:BY137),0)</f>
        <v>0</v>
      </c>
      <c r="BZ257" s="206">
        <f>IF(BZ$2=EOMONTH($D257,MatCF),$F257-SUM($H137:BZ137),0)</f>
        <v>0</v>
      </c>
      <c r="CA257" s="206">
        <f>IF(CA$2=EOMONTH($D257,MatCF),$F257-SUM($H137:CA137),0)</f>
        <v>0</v>
      </c>
      <c r="CB257" s="206">
        <f>IF(CB$2=EOMONTH($D257,MatCF),$F257-SUM($H137:CB137),0)</f>
        <v>0</v>
      </c>
      <c r="CC257" s="206">
        <f>IF(CC$2=EOMONTH($D257,MatCF),$F257-SUM($H137:CC137),0)</f>
        <v>0</v>
      </c>
      <c r="CD257" s="206">
        <f>IF(CD$2=EOMONTH($D257,MatCF),$F257-SUM($H137:CD137),0)</f>
        <v>0</v>
      </c>
      <c r="CE257" s="206">
        <f>IF(CE$2=EOMONTH($D257,MatCF),$F257-SUM($H137:CE137),0)</f>
        <v>0</v>
      </c>
      <c r="CF257" s="206">
        <f>IF(CF$2=EOMONTH($D257,MatCF),$F257-SUM($H137:CF137),0)</f>
        <v>0</v>
      </c>
      <c r="CG257" s="206">
        <f>IF(CG$2=EOMONTH($D257,MatCF),$F257-SUM($H137:CG137),0)</f>
        <v>0</v>
      </c>
      <c r="CH257" s="206">
        <f>IF(CH$2=EOMONTH($D257,MatCF),$F257-SUM($H137:CH137),0)</f>
        <v>0</v>
      </c>
      <c r="CI257" s="206">
        <f>IF(CI$2=EOMONTH($D257,MatCF),$F257-SUM($H137:CI137),0)</f>
        <v>0</v>
      </c>
      <c r="CJ257" s="206">
        <f>IF(CJ$2=EOMONTH($D257,MatCF),$F257-SUM($H137:CJ137),0)</f>
        <v>0</v>
      </c>
      <c r="CK257" s="206">
        <f>IF(CK$2=EOMONTH($D257,MatCF),$F257-SUM($H137:CK137),0)</f>
        <v>0</v>
      </c>
      <c r="CL257" s="206">
        <f>IF(CL$2=EOMONTH($D257,MatCF),$F257-SUM($H137:CL137),0)</f>
        <v>0</v>
      </c>
      <c r="CM257" s="206">
        <f>IF(CM$2=EOMONTH($D257,MatCF),$F257-SUM($H137:CM137),0)</f>
        <v>0</v>
      </c>
      <c r="CN257" s="206">
        <f>IF(CN$2=EOMONTH($D257,MatCF),$F257-SUM($H137:CN137),0)</f>
        <v>0</v>
      </c>
      <c r="CO257" s="206">
        <f>IF(CO$2=EOMONTH($D257,MatCF),$F257-SUM($H137:CO137),0)</f>
        <v>0</v>
      </c>
      <c r="CP257" s="206">
        <f>IF(CP$2=EOMONTH($D257,MatCF),$F257-SUM($H137:CP137),0)</f>
        <v>0</v>
      </c>
      <c r="CQ257" s="206">
        <f>IF(CQ$2=EOMONTH($D257,MatCF),$F257-SUM($H137:CQ137),0)</f>
        <v>0</v>
      </c>
      <c r="CR257" s="206">
        <f>IF(CR$2=EOMONTH($D257,MatCF),$F257-SUM($H137:CR137),0)</f>
        <v>0</v>
      </c>
      <c r="CS257" s="206">
        <f>IF(CS$2=EOMONTH($D257,MatCF),$F257-SUM($H137:CS137),0)</f>
        <v>0</v>
      </c>
      <c r="CT257" s="206">
        <f>IF(CT$2=EOMONTH($D257,MatCF),$F257-SUM($H137:CT137),0)</f>
        <v>0</v>
      </c>
      <c r="CU257" s="206">
        <f>IF(CU$2=EOMONTH($D257,MatCF),$F257-SUM($H137:CU137),0)</f>
        <v>0</v>
      </c>
      <c r="CV257" s="206">
        <f>IF(CV$2=EOMONTH($D257,MatCF),$F257-SUM($H137:CV137),0)</f>
        <v>0</v>
      </c>
      <c r="CW257" s="206">
        <f>IF(CW$2=EOMONTH($D257,MatCF),$F257-SUM($H137:CW137),0)</f>
        <v>0</v>
      </c>
      <c r="CX257" s="206">
        <f>IF(CX$2=EOMONTH($D257,MatCF),$F257-SUM($H137:CX137),0)</f>
        <v>0</v>
      </c>
      <c r="CY257" s="206">
        <f>IF(CY$2=EOMONTH($D257,MatCF),$F257-SUM($H137:CY137),0)</f>
        <v>0</v>
      </c>
      <c r="CZ257" s="206">
        <f>IF(CZ$2=EOMONTH($D257,MatCF),$F257-SUM($H137:CZ137),0)</f>
        <v>0</v>
      </c>
      <c r="DA257" s="206">
        <f>IF(DA$2=EOMONTH($D257,MatCF),$F257-SUM($H137:DA137),0)</f>
        <v>0</v>
      </c>
      <c r="DB257" s="206">
        <f>IF(DB$2=EOMONTH($D257,MatCF),$F257-SUM($H137:DB137),0)</f>
        <v>0</v>
      </c>
      <c r="DC257" s="206">
        <f>IF(DC$2=EOMONTH($D257,MatCF),$F257-SUM($H137:DC137),0)</f>
        <v>0</v>
      </c>
      <c r="DD257" s="206">
        <f>IF(DD$2=EOMONTH($D257,MatCF),$F257-SUM($H137:DD137),0)</f>
        <v>0</v>
      </c>
      <c r="DE257" s="206">
        <f>IF(DE$2=EOMONTH($D257,MatCF),$F257-SUM($H137:DE137),0)</f>
        <v>0</v>
      </c>
      <c r="DF257" s="206">
        <f>IF(DF$2=EOMONTH($D257,MatCF),$F257-SUM($H137:DF137),0)</f>
        <v>0</v>
      </c>
      <c r="DG257" s="206">
        <f>IF(DG$2=EOMONTH($D257,MatCF),$F257-SUM($H137:DG137),0)</f>
        <v>0</v>
      </c>
      <c r="DH257" s="206">
        <f ca="1">IF(DH$2=EOMONTH($D257,MatCF),$F257-SUM($H137:DH137),0)</f>
        <v>0</v>
      </c>
      <c r="DI257" s="206">
        <f>IF(DI$2=EOMONTH($D257,MatCF),$F257-SUM($H137:DI137),0)</f>
        <v>0</v>
      </c>
      <c r="DJ257" s="206">
        <f>IF(DJ$2=EOMONTH($D257,MatCF),$F257-SUM($H137:DJ137),0)</f>
        <v>0</v>
      </c>
      <c r="DK257" s="206">
        <f>IF(DK$2=EOMONTH($D257,MatCF),$F257-SUM($H137:DK137),0)</f>
        <v>0</v>
      </c>
      <c r="DL257" s="206">
        <f>IF(DL$2=EOMONTH($D257,MatCF),$F257-SUM($H137:DL137),0)</f>
        <v>0</v>
      </c>
      <c r="DM257" s="206">
        <f>IF(DM$2=EOMONTH($D257,MatCF),$F257-SUM($H137:DM137),0)</f>
        <v>0</v>
      </c>
      <c r="DN257" s="206">
        <f>IF(DN$2=EOMONTH($D257,MatCF),$F257-SUM($H137:DN137),0)</f>
        <v>0</v>
      </c>
      <c r="DO257" s="206">
        <f>IF(DO$2=EOMONTH($D257,MatCF),$F257-SUM($H137:DO137),0)</f>
        <v>0</v>
      </c>
      <c r="DP257" s="206">
        <f>IF(DP$2=EOMONTH($D257,MatCF),$F257-SUM($H137:DP137),0)</f>
        <v>0</v>
      </c>
      <c r="DQ257" s="206">
        <f>IF(DQ$2=EOMONTH($D257,MatCF),$F257-SUM($H137:DQ137),0)</f>
        <v>0</v>
      </c>
      <c r="DR257" s="206">
        <f>IF(DR$2=EOMONTH($D257,MatCF),$F257-SUM($H137:DR137),0)</f>
        <v>0</v>
      </c>
      <c r="DS257" s="206">
        <f>IF(DS$2=EOMONTH($D257,MatCF),$F257-SUM($H137:DS137),0)</f>
        <v>0</v>
      </c>
    </row>
    <row r="258" spans="1:123" ht="12.5" x14ac:dyDescent="0.25">
      <c r="A258" s="205">
        <f t="shared" si="688"/>
        <v>46</v>
      </c>
      <c r="B258" s="228"/>
      <c r="C258" s="206"/>
      <c r="D258" s="226">
        <v>48121</v>
      </c>
      <c r="E258" s="205"/>
      <c r="F258" s="206">
        <f ca="1"/>
        <v>0</v>
      </c>
      <c r="G258" s="206"/>
      <c r="H258" s="206">
        <f>IF(H$2=EOMONTH($D258,MatCF),$F258-SUM(H138:$H138),0)</f>
        <v>0</v>
      </c>
      <c r="I258" s="206">
        <f>IF(I$2=EOMONTH($D258,MatCF),$F258-SUM($H138:I138),0)</f>
        <v>0</v>
      </c>
      <c r="J258" s="206">
        <f>IF(J$2=EOMONTH($D258,MatCF),$F258-SUM($H138:J138),0)</f>
        <v>0</v>
      </c>
      <c r="K258" s="206">
        <f>IF(K$2=EOMONTH($D258,MatCF),$F258-SUM($H138:K138),0)</f>
        <v>0</v>
      </c>
      <c r="L258" s="206">
        <f>IF(L$2=EOMONTH($D258,MatCF),$F258-SUM($H138:L138),0)</f>
        <v>0</v>
      </c>
      <c r="M258" s="206">
        <f>IF(M$2=EOMONTH($D258,MatCF),$F258-SUM($H138:M138),0)</f>
        <v>0</v>
      </c>
      <c r="N258" s="206">
        <f>IF(N$2=EOMONTH($D258,MatCF),$F258-SUM($H138:N138),0)</f>
        <v>0</v>
      </c>
      <c r="O258" s="206">
        <f>IF(O$2=EOMONTH($D258,MatCF),$F258-SUM($H138:O138),0)</f>
        <v>0</v>
      </c>
      <c r="P258" s="206">
        <f>IF(P$2=EOMONTH($D258,MatCF),$F258-SUM($H138:P138),0)</f>
        <v>0</v>
      </c>
      <c r="Q258" s="206">
        <f>IF(Q$2=EOMONTH($D258,MatCF),$F258-SUM($H138:Q138),0)</f>
        <v>0</v>
      </c>
      <c r="R258" s="206">
        <f>IF(R$2=EOMONTH($D258,MatCF),$F258-SUM($H138:R138),0)</f>
        <v>0</v>
      </c>
      <c r="S258" s="206">
        <f>IF(S$2=EOMONTH($D258,MatCF),$F258-SUM($H138:S138),0)</f>
        <v>0</v>
      </c>
      <c r="T258" s="206">
        <f>IF(T$2=EOMONTH($D258,MatCF),$F258-SUM($H138:T138),0)</f>
        <v>0</v>
      </c>
      <c r="U258" s="206">
        <f>IF(U$2=EOMONTH($D258,MatCF),$F258-SUM($H138:U138),0)</f>
        <v>0</v>
      </c>
      <c r="V258" s="206">
        <f>IF(V$2=EOMONTH($D258,MatCF),$F258-SUM($H138:V138),0)</f>
        <v>0</v>
      </c>
      <c r="W258" s="206">
        <f>IF(W$2=EOMONTH($D258,MatCF),$F258-SUM($H138:W138),0)</f>
        <v>0</v>
      </c>
      <c r="X258" s="206">
        <f>IF(X$2=EOMONTH($D258,MatCF),$F258-SUM($H138:X138),0)</f>
        <v>0</v>
      </c>
      <c r="Y258" s="206">
        <f>IF(Y$2=EOMONTH($D258,MatCF),$F258-SUM($H138:Y138),0)</f>
        <v>0</v>
      </c>
      <c r="Z258" s="206">
        <f>IF(Z$2=EOMONTH($D258,MatCF),$F258-SUM($H138:Z138),0)</f>
        <v>0</v>
      </c>
      <c r="AA258" s="206">
        <f>IF(AA$2=EOMONTH($D258,MatCF),$F258-SUM($H138:AA138),0)</f>
        <v>0</v>
      </c>
      <c r="AB258" s="206">
        <f>IF(AB$2=EOMONTH($D258,MatCF),$F258-SUM($H138:AB138),0)</f>
        <v>0</v>
      </c>
      <c r="AC258" s="206">
        <f>IF(AC$2=EOMONTH($D258,MatCF),$F258-SUM($H138:AC138),0)</f>
        <v>0</v>
      </c>
      <c r="AD258" s="206">
        <f>IF(AD$2=EOMONTH($D258,MatCF),$F258-SUM($H138:AD138),0)</f>
        <v>0</v>
      </c>
      <c r="AE258" s="206">
        <f>IF(AE$2=EOMONTH($D258,MatCF),$F258-SUM($H138:AE138),0)</f>
        <v>0</v>
      </c>
      <c r="AF258" s="206">
        <f>IF(AF$2=EOMONTH($D258,MatCF),$F258-SUM($H138:AF138),0)</f>
        <v>0</v>
      </c>
      <c r="AG258" s="206">
        <f>IF(AG$2=EOMONTH($D258,MatCF),$F258-SUM($H138:AG138),0)</f>
        <v>0</v>
      </c>
      <c r="AH258" s="206">
        <f>IF(AH$2=EOMONTH($D258,MatCF),$F258-SUM($H138:AH138),0)</f>
        <v>0</v>
      </c>
      <c r="AI258" s="206">
        <f>IF(AI$2=EOMONTH($D258,MatCF),$F258-SUM($H138:AI138),0)</f>
        <v>0</v>
      </c>
      <c r="AJ258" s="206">
        <f>IF(AJ$2=EOMONTH($D258,MatCF),$F258-SUM($H138:AJ138),0)</f>
        <v>0</v>
      </c>
      <c r="AK258" s="206">
        <f>IF(AK$2=EOMONTH($D258,MatCF),$F258-SUM($H138:AK138),0)</f>
        <v>0</v>
      </c>
      <c r="AL258" s="206">
        <f>IF(AL$2=EOMONTH($D258,MatCF),$F258-SUM($H138:AL138),0)</f>
        <v>0</v>
      </c>
      <c r="AM258" s="206">
        <f>IF(AM$2=EOMONTH($D258,MatCF),$F258-SUM($H138:AM138),0)</f>
        <v>0</v>
      </c>
      <c r="AN258" s="206">
        <f>IF(AN$2=EOMONTH($D258,MatCF),$F258-SUM($H138:AN138),0)</f>
        <v>0</v>
      </c>
      <c r="AO258" s="206">
        <f>IF(AO$2=EOMONTH($D258,MatCF),$F258-SUM($H138:AO138),0)</f>
        <v>0</v>
      </c>
      <c r="AP258" s="206">
        <f>IF(AP$2=EOMONTH($D258,MatCF),$F258-SUM($H138:AP138),0)</f>
        <v>0</v>
      </c>
      <c r="AQ258" s="206">
        <f>IF(AQ$2=EOMONTH($D258,MatCF),$F258-SUM($H138:AQ138),0)</f>
        <v>0</v>
      </c>
      <c r="AR258" s="206">
        <f>IF(AR$2=EOMONTH($D258,MatCF),$F258-SUM($H138:AR138),0)</f>
        <v>0</v>
      </c>
      <c r="AS258" s="206">
        <f>IF(AS$2=EOMONTH($D258,MatCF),$F258-SUM($H138:AS138),0)</f>
        <v>0</v>
      </c>
      <c r="AT258" s="206">
        <f>IF(AT$2=EOMONTH($D258,MatCF),$F258-SUM($H138:AT138),0)</f>
        <v>0</v>
      </c>
      <c r="AU258" s="206">
        <f>IF(AU$2=EOMONTH($D258,MatCF),$F258-SUM($H138:AU138),0)</f>
        <v>0</v>
      </c>
      <c r="AV258" s="206">
        <f>IF(AV$2=EOMONTH($D258,MatCF),$F258-SUM($H138:AV138),0)</f>
        <v>0</v>
      </c>
      <c r="AW258" s="206">
        <f>IF(AW$2=EOMONTH($D258,MatCF),$F258-SUM($H138:AW138),0)</f>
        <v>0</v>
      </c>
      <c r="AX258" s="206">
        <f>IF(AX$2=EOMONTH($D258,MatCF),$F258-SUM($H138:AX138),0)</f>
        <v>0</v>
      </c>
      <c r="AY258" s="206">
        <f>IF(AY$2=EOMONTH($D258,MatCF),$F258-SUM($H138:AY138),0)</f>
        <v>0</v>
      </c>
      <c r="AZ258" s="206">
        <f>IF(AZ$2=EOMONTH($D258,MatCF),$F258-SUM($H138:AZ138),0)</f>
        <v>0</v>
      </c>
      <c r="BA258" s="206">
        <f>IF(BA$2=EOMONTH($D258,MatCF),$F258-SUM($H138:BA138),0)</f>
        <v>0</v>
      </c>
      <c r="BB258" s="206">
        <f>IF(BB$2=EOMONTH($D258,MatCF),$F258-SUM($H138:BB138),0)</f>
        <v>0</v>
      </c>
      <c r="BC258" s="206">
        <f>IF(BC$2=EOMONTH($D258,MatCF),$F258-SUM($H138:BC138),0)</f>
        <v>0</v>
      </c>
      <c r="BD258" s="206">
        <f>IF(BD$2=EOMONTH($D258,MatCF),$F258-SUM($H138:BD138),0)</f>
        <v>0</v>
      </c>
      <c r="BE258" s="206">
        <f>IF(BE$2=EOMONTH($D258,MatCF),$F258-SUM($H138:BE138),0)</f>
        <v>0</v>
      </c>
      <c r="BF258" s="206">
        <f>IF(BF$2=EOMONTH($D258,MatCF),$F258-SUM($H138:BF138),0)</f>
        <v>0</v>
      </c>
      <c r="BG258" s="206">
        <f>IF(BG$2=EOMONTH($D258,MatCF),$F258-SUM($H138:BG138),0)</f>
        <v>0</v>
      </c>
      <c r="BH258" s="206">
        <f>IF(BH$2=EOMONTH($D258,MatCF),$F258-SUM($H138:BH138),0)</f>
        <v>0</v>
      </c>
      <c r="BI258" s="206">
        <f>IF(BI$2=EOMONTH($D258,MatCF),$F258-SUM($H138:BI138),0)</f>
        <v>0</v>
      </c>
      <c r="BJ258" s="206">
        <f>IF(BJ$2=EOMONTH($D258,MatCF),$F258-SUM($H138:BJ138),0)</f>
        <v>0</v>
      </c>
      <c r="BK258" s="206">
        <f>IF(BK$2=EOMONTH($D258,MatCF),$F258-SUM($H138:BK138),0)</f>
        <v>0</v>
      </c>
      <c r="BL258" s="206">
        <f>IF(BL$2=EOMONTH($D258,MatCF),$F258-SUM($H138:BL138),0)</f>
        <v>0</v>
      </c>
      <c r="BM258" s="206">
        <f>IF(BM$2=EOMONTH($D258,MatCF),$F258-SUM($H138:BM138),0)</f>
        <v>0</v>
      </c>
      <c r="BN258" s="206">
        <f>IF(BN$2=EOMONTH($D258,MatCF),$F258-SUM($H138:BN138),0)</f>
        <v>0</v>
      </c>
      <c r="BO258" s="206">
        <f>IF(BO$2=EOMONTH($D258,MatCF),$F258-SUM($H138:BO138),0)</f>
        <v>0</v>
      </c>
      <c r="BP258" s="206">
        <f>IF(BP$2=EOMONTH($D258,MatCF),$F258-SUM($H138:BP138),0)</f>
        <v>0</v>
      </c>
      <c r="BQ258" s="206">
        <f>IF(BQ$2=EOMONTH($D258,MatCF),$F258-SUM($H138:BQ138),0)</f>
        <v>0</v>
      </c>
      <c r="BR258" s="206">
        <f>IF(BR$2=EOMONTH($D258,MatCF),$F258-SUM($H138:BR138),0)</f>
        <v>0</v>
      </c>
      <c r="BS258" s="206">
        <f>IF(BS$2=EOMONTH($D258,MatCF),$F258-SUM($H138:BS138),0)</f>
        <v>0</v>
      </c>
      <c r="BT258" s="206">
        <f>IF(BT$2=EOMONTH($D258,MatCF),$F258-SUM($H138:BT138),0)</f>
        <v>0</v>
      </c>
      <c r="BU258" s="206">
        <f>IF(BU$2=EOMONTH($D258,MatCF),$F258-SUM($H138:BU138),0)</f>
        <v>0</v>
      </c>
      <c r="BV258" s="206">
        <f>IF(BV$2=EOMONTH($D258,MatCF),$F258-SUM($H138:BV138),0)</f>
        <v>0</v>
      </c>
      <c r="BW258" s="206">
        <f>IF(BW$2=EOMONTH($D258,MatCF),$F258-SUM($H138:BW138),0)</f>
        <v>0</v>
      </c>
      <c r="BX258" s="206">
        <f>IF(BX$2=EOMONTH($D258,MatCF),$F258-SUM($H138:BX138),0)</f>
        <v>0</v>
      </c>
      <c r="BY258" s="206">
        <f>IF(BY$2=EOMONTH($D258,MatCF),$F258-SUM($H138:BY138),0)</f>
        <v>0</v>
      </c>
      <c r="BZ258" s="206">
        <f>IF(BZ$2=EOMONTH($D258,MatCF),$F258-SUM($H138:BZ138),0)</f>
        <v>0</v>
      </c>
      <c r="CA258" s="206">
        <f>IF(CA$2=EOMONTH($D258,MatCF),$F258-SUM($H138:CA138),0)</f>
        <v>0</v>
      </c>
      <c r="CB258" s="206">
        <f>IF(CB$2=EOMONTH($D258,MatCF),$F258-SUM($H138:CB138),0)</f>
        <v>0</v>
      </c>
      <c r="CC258" s="206">
        <f>IF(CC$2=EOMONTH($D258,MatCF),$F258-SUM($H138:CC138),0)</f>
        <v>0</v>
      </c>
      <c r="CD258" s="206">
        <f>IF(CD$2=EOMONTH($D258,MatCF),$F258-SUM($H138:CD138),0)</f>
        <v>0</v>
      </c>
      <c r="CE258" s="206">
        <f>IF(CE$2=EOMONTH($D258,MatCF),$F258-SUM($H138:CE138),0)</f>
        <v>0</v>
      </c>
      <c r="CF258" s="206">
        <f>IF(CF$2=EOMONTH($D258,MatCF),$F258-SUM($H138:CF138),0)</f>
        <v>0</v>
      </c>
      <c r="CG258" s="206">
        <f>IF(CG$2=EOMONTH($D258,MatCF),$F258-SUM($H138:CG138),0)</f>
        <v>0</v>
      </c>
      <c r="CH258" s="206">
        <f>IF(CH$2=EOMONTH($D258,MatCF),$F258-SUM($H138:CH138),0)</f>
        <v>0</v>
      </c>
      <c r="CI258" s="206">
        <f>IF(CI$2=EOMONTH($D258,MatCF),$F258-SUM($H138:CI138),0)</f>
        <v>0</v>
      </c>
      <c r="CJ258" s="206">
        <f>IF(CJ$2=EOMONTH($D258,MatCF),$F258-SUM($H138:CJ138),0)</f>
        <v>0</v>
      </c>
      <c r="CK258" s="206">
        <f>IF(CK$2=EOMONTH($D258,MatCF),$F258-SUM($H138:CK138),0)</f>
        <v>0</v>
      </c>
      <c r="CL258" s="206">
        <f>IF(CL$2=EOMONTH($D258,MatCF),$F258-SUM($H138:CL138),0)</f>
        <v>0</v>
      </c>
      <c r="CM258" s="206">
        <f>IF(CM$2=EOMONTH($D258,MatCF),$F258-SUM($H138:CM138),0)</f>
        <v>0</v>
      </c>
      <c r="CN258" s="206">
        <f>IF(CN$2=EOMONTH($D258,MatCF),$F258-SUM($H138:CN138),0)</f>
        <v>0</v>
      </c>
      <c r="CO258" s="206">
        <f>IF(CO$2=EOMONTH($D258,MatCF),$F258-SUM($H138:CO138),0)</f>
        <v>0</v>
      </c>
      <c r="CP258" s="206">
        <f>IF(CP$2=EOMONTH($D258,MatCF),$F258-SUM($H138:CP138),0)</f>
        <v>0</v>
      </c>
      <c r="CQ258" s="206">
        <f>IF(CQ$2=EOMONTH($D258,MatCF),$F258-SUM($H138:CQ138),0)</f>
        <v>0</v>
      </c>
      <c r="CR258" s="206">
        <f>IF(CR$2=EOMONTH($D258,MatCF),$F258-SUM($H138:CR138),0)</f>
        <v>0</v>
      </c>
      <c r="CS258" s="206">
        <f>IF(CS$2=EOMONTH($D258,MatCF),$F258-SUM($H138:CS138),0)</f>
        <v>0</v>
      </c>
      <c r="CT258" s="206">
        <f>IF(CT$2=EOMONTH($D258,MatCF),$F258-SUM($H138:CT138),0)</f>
        <v>0</v>
      </c>
      <c r="CU258" s="206">
        <f>IF(CU$2=EOMONTH($D258,MatCF),$F258-SUM($H138:CU138),0)</f>
        <v>0</v>
      </c>
      <c r="CV258" s="206">
        <f>IF(CV$2=EOMONTH($D258,MatCF),$F258-SUM($H138:CV138),0)</f>
        <v>0</v>
      </c>
      <c r="CW258" s="206">
        <f>IF(CW$2=EOMONTH($D258,MatCF),$F258-SUM($H138:CW138),0)</f>
        <v>0</v>
      </c>
      <c r="CX258" s="206">
        <f>IF(CX$2=EOMONTH($D258,MatCF),$F258-SUM($H138:CX138),0)</f>
        <v>0</v>
      </c>
      <c r="CY258" s="206">
        <f>IF(CY$2=EOMONTH($D258,MatCF),$F258-SUM($H138:CY138),0)</f>
        <v>0</v>
      </c>
      <c r="CZ258" s="206">
        <f>IF(CZ$2=EOMONTH($D258,MatCF),$F258-SUM($H138:CZ138),0)</f>
        <v>0</v>
      </c>
      <c r="DA258" s="206">
        <f>IF(DA$2=EOMONTH($D258,MatCF),$F258-SUM($H138:DA138),0)</f>
        <v>0</v>
      </c>
      <c r="DB258" s="206">
        <f>IF(DB$2=EOMONTH($D258,MatCF),$F258-SUM($H138:DB138),0)</f>
        <v>0</v>
      </c>
      <c r="DC258" s="206">
        <f>IF(DC$2=EOMONTH($D258,MatCF),$F258-SUM($H138:DC138),0)</f>
        <v>0</v>
      </c>
      <c r="DD258" s="206">
        <f>IF(DD$2=EOMONTH($D258,MatCF),$F258-SUM($H138:DD138),0)</f>
        <v>0</v>
      </c>
      <c r="DE258" s="206">
        <f>IF(DE$2=EOMONTH($D258,MatCF),$F258-SUM($H138:DE138),0)</f>
        <v>0</v>
      </c>
      <c r="DF258" s="206">
        <f>IF(DF$2=EOMONTH($D258,MatCF),$F258-SUM($H138:DF138),0)</f>
        <v>0</v>
      </c>
      <c r="DG258" s="206">
        <f>IF(DG$2=EOMONTH($D258,MatCF),$F258-SUM($H138:DG138),0)</f>
        <v>0</v>
      </c>
      <c r="DH258" s="206">
        <f>IF(DH$2=EOMONTH($D258,MatCF),$F258-SUM($H138:DH138),0)</f>
        <v>0</v>
      </c>
      <c r="DI258" s="206">
        <f ca="1">IF(DI$2=EOMONTH($D258,MatCF),$F258-SUM($H138:DI138),0)</f>
        <v>0</v>
      </c>
      <c r="DJ258" s="206">
        <f>IF(DJ$2=EOMONTH($D258,MatCF),$F258-SUM($H138:DJ138),0)</f>
        <v>0</v>
      </c>
      <c r="DK258" s="206">
        <f>IF(DK$2=EOMONTH($D258,MatCF),$F258-SUM($H138:DK138),0)</f>
        <v>0</v>
      </c>
      <c r="DL258" s="206">
        <f>IF(DL$2=EOMONTH($D258,MatCF),$F258-SUM($H138:DL138),0)</f>
        <v>0</v>
      </c>
      <c r="DM258" s="206">
        <f>IF(DM$2=EOMONTH($D258,MatCF),$F258-SUM($H138:DM138),0)</f>
        <v>0</v>
      </c>
      <c r="DN258" s="206">
        <f>IF(DN$2=EOMONTH($D258,MatCF),$F258-SUM($H138:DN138),0)</f>
        <v>0</v>
      </c>
      <c r="DO258" s="206">
        <f>IF(DO$2=EOMONTH($D258,MatCF),$F258-SUM($H138:DO138),0)</f>
        <v>0</v>
      </c>
      <c r="DP258" s="206">
        <f>IF(DP$2=EOMONTH($D258,MatCF),$F258-SUM($H138:DP138),0)</f>
        <v>0</v>
      </c>
      <c r="DQ258" s="206">
        <f>IF(DQ$2=EOMONTH($D258,MatCF),$F258-SUM($H138:DQ138),0)</f>
        <v>0</v>
      </c>
      <c r="DR258" s="206">
        <f>IF(DR$2=EOMONTH($D258,MatCF),$F258-SUM($H138:DR138),0)</f>
        <v>0</v>
      </c>
      <c r="DS258" s="206">
        <f>IF(DS$2=EOMONTH($D258,MatCF),$F258-SUM($H138:DS138),0)</f>
        <v>0</v>
      </c>
    </row>
    <row r="259" spans="1:123" ht="12.5" x14ac:dyDescent="0.25">
      <c r="A259" s="205">
        <f t="shared" si="688"/>
        <v>47</v>
      </c>
      <c r="B259" s="228"/>
      <c r="C259" s="206"/>
      <c r="D259" s="226">
        <v>48213</v>
      </c>
      <c r="E259" s="205"/>
      <c r="F259" s="206">
        <f ca="1"/>
        <v>0</v>
      </c>
      <c r="G259" s="206"/>
      <c r="H259" s="206">
        <f>IF(H$2=EOMONTH($D259,MatCF),$F259-SUM(H139:$H139),0)</f>
        <v>0</v>
      </c>
      <c r="I259" s="206">
        <f>IF(I$2=EOMONTH($D259,MatCF),$F259-SUM($H139:I139),0)</f>
        <v>0</v>
      </c>
      <c r="J259" s="206">
        <f>IF(J$2=EOMONTH($D259,MatCF),$F259-SUM($H139:J139),0)</f>
        <v>0</v>
      </c>
      <c r="K259" s="206">
        <f>IF(K$2=EOMONTH($D259,MatCF),$F259-SUM($H139:K139),0)</f>
        <v>0</v>
      </c>
      <c r="L259" s="206">
        <f>IF(L$2=EOMONTH($D259,MatCF),$F259-SUM($H139:L139),0)</f>
        <v>0</v>
      </c>
      <c r="M259" s="206">
        <f>IF(M$2=EOMONTH($D259,MatCF),$F259-SUM($H139:M139),0)</f>
        <v>0</v>
      </c>
      <c r="N259" s="206">
        <f>IF(N$2=EOMONTH($D259,MatCF),$F259-SUM($H139:N139),0)</f>
        <v>0</v>
      </c>
      <c r="O259" s="206">
        <f>IF(O$2=EOMONTH($D259,MatCF),$F259-SUM($H139:O139),0)</f>
        <v>0</v>
      </c>
      <c r="P259" s="206">
        <f>IF(P$2=EOMONTH($D259,MatCF),$F259-SUM($H139:P139),0)</f>
        <v>0</v>
      </c>
      <c r="Q259" s="206">
        <f>IF(Q$2=EOMONTH($D259,MatCF),$F259-SUM($H139:Q139),0)</f>
        <v>0</v>
      </c>
      <c r="R259" s="206">
        <f>IF(R$2=EOMONTH($D259,MatCF),$F259-SUM($H139:R139),0)</f>
        <v>0</v>
      </c>
      <c r="S259" s="206">
        <f>IF(S$2=EOMONTH($D259,MatCF),$F259-SUM($H139:S139),0)</f>
        <v>0</v>
      </c>
      <c r="T259" s="206">
        <f>IF(T$2=EOMONTH($D259,MatCF),$F259-SUM($H139:T139),0)</f>
        <v>0</v>
      </c>
      <c r="U259" s="206">
        <f>IF(U$2=EOMONTH($D259,MatCF),$F259-SUM($H139:U139),0)</f>
        <v>0</v>
      </c>
      <c r="V259" s="206">
        <f>IF(V$2=EOMONTH($D259,MatCF),$F259-SUM($H139:V139),0)</f>
        <v>0</v>
      </c>
      <c r="W259" s="206">
        <f>IF(W$2=EOMONTH($D259,MatCF),$F259-SUM($H139:W139),0)</f>
        <v>0</v>
      </c>
      <c r="X259" s="206">
        <f>IF(X$2=EOMONTH($D259,MatCF),$F259-SUM($H139:X139),0)</f>
        <v>0</v>
      </c>
      <c r="Y259" s="206">
        <f>IF(Y$2=EOMONTH($D259,MatCF),$F259-SUM($H139:Y139),0)</f>
        <v>0</v>
      </c>
      <c r="Z259" s="206">
        <f>IF(Z$2=EOMONTH($D259,MatCF),$F259-SUM($H139:Z139),0)</f>
        <v>0</v>
      </c>
      <c r="AA259" s="206">
        <f>IF(AA$2=EOMONTH($D259,MatCF),$F259-SUM($H139:AA139),0)</f>
        <v>0</v>
      </c>
      <c r="AB259" s="206">
        <f>IF(AB$2=EOMONTH($D259,MatCF),$F259-SUM($H139:AB139),0)</f>
        <v>0</v>
      </c>
      <c r="AC259" s="206">
        <f>IF(AC$2=EOMONTH($D259,MatCF),$F259-SUM($H139:AC139),0)</f>
        <v>0</v>
      </c>
      <c r="AD259" s="206">
        <f>IF(AD$2=EOMONTH($D259,MatCF),$F259-SUM($H139:AD139),0)</f>
        <v>0</v>
      </c>
      <c r="AE259" s="206">
        <f>IF(AE$2=EOMONTH($D259,MatCF),$F259-SUM($H139:AE139),0)</f>
        <v>0</v>
      </c>
      <c r="AF259" s="206">
        <f>IF(AF$2=EOMONTH($D259,MatCF),$F259-SUM($H139:AF139),0)</f>
        <v>0</v>
      </c>
      <c r="AG259" s="206">
        <f>IF(AG$2=EOMONTH($D259,MatCF),$F259-SUM($H139:AG139),0)</f>
        <v>0</v>
      </c>
      <c r="AH259" s="206">
        <f>IF(AH$2=EOMONTH($D259,MatCF),$F259-SUM($H139:AH139),0)</f>
        <v>0</v>
      </c>
      <c r="AI259" s="206">
        <f>IF(AI$2=EOMONTH($D259,MatCF),$F259-SUM($H139:AI139),0)</f>
        <v>0</v>
      </c>
      <c r="AJ259" s="206">
        <f>IF(AJ$2=EOMONTH($D259,MatCF),$F259-SUM($H139:AJ139),0)</f>
        <v>0</v>
      </c>
      <c r="AK259" s="206">
        <f>IF(AK$2=EOMONTH($D259,MatCF),$F259-SUM($H139:AK139),0)</f>
        <v>0</v>
      </c>
      <c r="AL259" s="206">
        <f>IF(AL$2=EOMONTH($D259,MatCF),$F259-SUM($H139:AL139),0)</f>
        <v>0</v>
      </c>
      <c r="AM259" s="206">
        <f>IF(AM$2=EOMONTH($D259,MatCF),$F259-SUM($H139:AM139),0)</f>
        <v>0</v>
      </c>
      <c r="AN259" s="206">
        <f>IF(AN$2=EOMONTH($D259,MatCF),$F259-SUM($H139:AN139),0)</f>
        <v>0</v>
      </c>
      <c r="AO259" s="206">
        <f>IF(AO$2=EOMONTH($D259,MatCF),$F259-SUM($H139:AO139),0)</f>
        <v>0</v>
      </c>
      <c r="AP259" s="206">
        <f>IF(AP$2=EOMONTH($D259,MatCF),$F259-SUM($H139:AP139),0)</f>
        <v>0</v>
      </c>
      <c r="AQ259" s="206">
        <f>IF(AQ$2=EOMONTH($D259,MatCF),$F259-SUM($H139:AQ139),0)</f>
        <v>0</v>
      </c>
      <c r="AR259" s="206">
        <f>IF(AR$2=EOMONTH($D259,MatCF),$F259-SUM($H139:AR139),0)</f>
        <v>0</v>
      </c>
      <c r="AS259" s="206">
        <f>IF(AS$2=EOMONTH($D259,MatCF),$F259-SUM($H139:AS139),0)</f>
        <v>0</v>
      </c>
      <c r="AT259" s="206">
        <f>IF(AT$2=EOMONTH($D259,MatCF),$F259-SUM($H139:AT139),0)</f>
        <v>0</v>
      </c>
      <c r="AU259" s="206">
        <f>IF(AU$2=EOMONTH($D259,MatCF),$F259-SUM($H139:AU139),0)</f>
        <v>0</v>
      </c>
      <c r="AV259" s="206">
        <f>IF(AV$2=EOMONTH($D259,MatCF),$F259-SUM($H139:AV139),0)</f>
        <v>0</v>
      </c>
      <c r="AW259" s="206">
        <f>IF(AW$2=EOMONTH($D259,MatCF),$F259-SUM($H139:AW139),0)</f>
        <v>0</v>
      </c>
      <c r="AX259" s="206">
        <f>IF(AX$2=EOMONTH($D259,MatCF),$F259-SUM($H139:AX139),0)</f>
        <v>0</v>
      </c>
      <c r="AY259" s="206">
        <f>IF(AY$2=EOMONTH($D259,MatCF),$F259-SUM($H139:AY139),0)</f>
        <v>0</v>
      </c>
      <c r="AZ259" s="206">
        <f>IF(AZ$2=EOMONTH($D259,MatCF),$F259-SUM($H139:AZ139),0)</f>
        <v>0</v>
      </c>
      <c r="BA259" s="206">
        <f>IF(BA$2=EOMONTH($D259,MatCF),$F259-SUM($H139:BA139),0)</f>
        <v>0</v>
      </c>
      <c r="BB259" s="206">
        <f>IF(BB$2=EOMONTH($D259,MatCF),$F259-SUM($H139:BB139),0)</f>
        <v>0</v>
      </c>
      <c r="BC259" s="206">
        <f>IF(BC$2=EOMONTH($D259,MatCF),$F259-SUM($H139:BC139),0)</f>
        <v>0</v>
      </c>
      <c r="BD259" s="206">
        <f>IF(BD$2=EOMONTH($D259,MatCF),$F259-SUM($H139:BD139),0)</f>
        <v>0</v>
      </c>
      <c r="BE259" s="206">
        <f>IF(BE$2=EOMONTH($D259,MatCF),$F259-SUM($H139:BE139),0)</f>
        <v>0</v>
      </c>
      <c r="BF259" s="206">
        <f>IF(BF$2=EOMONTH($D259,MatCF),$F259-SUM($H139:BF139),0)</f>
        <v>0</v>
      </c>
      <c r="BG259" s="206">
        <f>IF(BG$2=EOMONTH($D259,MatCF),$F259-SUM($H139:BG139),0)</f>
        <v>0</v>
      </c>
      <c r="BH259" s="206">
        <f>IF(BH$2=EOMONTH($D259,MatCF),$F259-SUM($H139:BH139),0)</f>
        <v>0</v>
      </c>
      <c r="BI259" s="206">
        <f>IF(BI$2=EOMONTH($D259,MatCF),$F259-SUM($H139:BI139),0)</f>
        <v>0</v>
      </c>
      <c r="BJ259" s="206">
        <f>IF(BJ$2=EOMONTH($D259,MatCF),$F259-SUM($H139:BJ139),0)</f>
        <v>0</v>
      </c>
      <c r="BK259" s="206">
        <f>IF(BK$2=EOMONTH($D259,MatCF),$F259-SUM($H139:BK139),0)</f>
        <v>0</v>
      </c>
      <c r="BL259" s="206">
        <f>IF(BL$2=EOMONTH($D259,MatCF),$F259-SUM($H139:BL139),0)</f>
        <v>0</v>
      </c>
      <c r="BM259" s="206">
        <f>IF(BM$2=EOMONTH($D259,MatCF),$F259-SUM($H139:BM139),0)</f>
        <v>0</v>
      </c>
      <c r="BN259" s="206">
        <f>IF(BN$2=EOMONTH($D259,MatCF),$F259-SUM($H139:BN139),0)</f>
        <v>0</v>
      </c>
      <c r="BO259" s="206">
        <f>IF(BO$2=EOMONTH($D259,MatCF),$F259-SUM($H139:BO139),0)</f>
        <v>0</v>
      </c>
      <c r="BP259" s="206">
        <f>IF(BP$2=EOMONTH($D259,MatCF),$F259-SUM($H139:BP139),0)</f>
        <v>0</v>
      </c>
      <c r="BQ259" s="206">
        <f>IF(BQ$2=EOMONTH($D259,MatCF),$F259-SUM($H139:BQ139),0)</f>
        <v>0</v>
      </c>
      <c r="BR259" s="206">
        <f>IF(BR$2=EOMONTH($D259,MatCF),$F259-SUM($H139:BR139),0)</f>
        <v>0</v>
      </c>
      <c r="BS259" s="206">
        <f>IF(BS$2=EOMONTH($D259,MatCF),$F259-SUM($H139:BS139),0)</f>
        <v>0</v>
      </c>
      <c r="BT259" s="206">
        <f>IF(BT$2=EOMONTH($D259,MatCF),$F259-SUM($H139:BT139),0)</f>
        <v>0</v>
      </c>
      <c r="BU259" s="206">
        <f>IF(BU$2=EOMONTH($D259,MatCF),$F259-SUM($H139:BU139),0)</f>
        <v>0</v>
      </c>
      <c r="BV259" s="206">
        <f>IF(BV$2=EOMONTH($D259,MatCF),$F259-SUM($H139:BV139),0)</f>
        <v>0</v>
      </c>
      <c r="BW259" s="206">
        <f>IF(BW$2=EOMONTH($D259,MatCF),$F259-SUM($H139:BW139),0)</f>
        <v>0</v>
      </c>
      <c r="BX259" s="206">
        <f>IF(BX$2=EOMONTH($D259,MatCF),$F259-SUM($H139:BX139),0)</f>
        <v>0</v>
      </c>
      <c r="BY259" s="206">
        <f>IF(BY$2=EOMONTH($D259,MatCF),$F259-SUM($H139:BY139),0)</f>
        <v>0</v>
      </c>
      <c r="BZ259" s="206">
        <f>IF(BZ$2=EOMONTH($D259,MatCF),$F259-SUM($H139:BZ139),0)</f>
        <v>0</v>
      </c>
      <c r="CA259" s="206">
        <f>IF(CA$2=EOMONTH($D259,MatCF),$F259-SUM($H139:CA139),0)</f>
        <v>0</v>
      </c>
      <c r="CB259" s="206">
        <f>IF(CB$2=EOMONTH($D259,MatCF),$F259-SUM($H139:CB139),0)</f>
        <v>0</v>
      </c>
      <c r="CC259" s="206">
        <f>IF(CC$2=EOMONTH($D259,MatCF),$F259-SUM($H139:CC139),0)</f>
        <v>0</v>
      </c>
      <c r="CD259" s="206">
        <f>IF(CD$2=EOMONTH($D259,MatCF),$F259-SUM($H139:CD139),0)</f>
        <v>0</v>
      </c>
      <c r="CE259" s="206">
        <f>IF(CE$2=EOMONTH($D259,MatCF),$F259-SUM($H139:CE139),0)</f>
        <v>0</v>
      </c>
      <c r="CF259" s="206">
        <f>IF(CF$2=EOMONTH($D259,MatCF),$F259-SUM($H139:CF139),0)</f>
        <v>0</v>
      </c>
      <c r="CG259" s="206">
        <f>IF(CG$2=EOMONTH($D259,MatCF),$F259-SUM($H139:CG139),0)</f>
        <v>0</v>
      </c>
      <c r="CH259" s="206">
        <f>IF(CH$2=EOMONTH($D259,MatCF),$F259-SUM($H139:CH139),0)</f>
        <v>0</v>
      </c>
      <c r="CI259" s="206">
        <f>IF(CI$2=EOMONTH($D259,MatCF),$F259-SUM($H139:CI139),0)</f>
        <v>0</v>
      </c>
      <c r="CJ259" s="206">
        <f>IF(CJ$2=EOMONTH($D259,MatCF),$F259-SUM($H139:CJ139),0)</f>
        <v>0</v>
      </c>
      <c r="CK259" s="206">
        <f>IF(CK$2=EOMONTH($D259,MatCF),$F259-SUM($H139:CK139),0)</f>
        <v>0</v>
      </c>
      <c r="CL259" s="206">
        <f>IF(CL$2=EOMONTH($D259,MatCF),$F259-SUM($H139:CL139),0)</f>
        <v>0</v>
      </c>
      <c r="CM259" s="206">
        <f>IF(CM$2=EOMONTH($D259,MatCF),$F259-SUM($H139:CM139),0)</f>
        <v>0</v>
      </c>
      <c r="CN259" s="206">
        <f>IF(CN$2=EOMONTH($D259,MatCF),$F259-SUM($H139:CN139),0)</f>
        <v>0</v>
      </c>
      <c r="CO259" s="206">
        <f>IF(CO$2=EOMONTH($D259,MatCF),$F259-SUM($H139:CO139),0)</f>
        <v>0</v>
      </c>
      <c r="CP259" s="206">
        <f>IF(CP$2=EOMONTH($D259,MatCF),$F259-SUM($H139:CP139),0)</f>
        <v>0</v>
      </c>
      <c r="CQ259" s="206">
        <f>IF(CQ$2=EOMONTH($D259,MatCF),$F259-SUM($H139:CQ139),0)</f>
        <v>0</v>
      </c>
      <c r="CR259" s="206">
        <f>IF(CR$2=EOMONTH($D259,MatCF),$F259-SUM($H139:CR139),0)</f>
        <v>0</v>
      </c>
      <c r="CS259" s="206">
        <f>IF(CS$2=EOMONTH($D259,MatCF),$F259-SUM($H139:CS139),0)</f>
        <v>0</v>
      </c>
      <c r="CT259" s="206">
        <f>IF(CT$2=EOMONTH($D259,MatCF),$F259-SUM($H139:CT139),0)</f>
        <v>0</v>
      </c>
      <c r="CU259" s="206">
        <f>IF(CU$2=EOMONTH($D259,MatCF),$F259-SUM($H139:CU139),0)</f>
        <v>0</v>
      </c>
      <c r="CV259" s="206">
        <f>IF(CV$2=EOMONTH($D259,MatCF),$F259-SUM($H139:CV139),0)</f>
        <v>0</v>
      </c>
      <c r="CW259" s="206">
        <f>IF(CW$2=EOMONTH($D259,MatCF),$F259-SUM($H139:CW139),0)</f>
        <v>0</v>
      </c>
      <c r="CX259" s="206">
        <f>IF(CX$2=EOMONTH($D259,MatCF),$F259-SUM($H139:CX139),0)</f>
        <v>0</v>
      </c>
      <c r="CY259" s="206">
        <f>IF(CY$2=EOMONTH($D259,MatCF),$F259-SUM($H139:CY139),0)</f>
        <v>0</v>
      </c>
      <c r="CZ259" s="206">
        <f>IF(CZ$2=EOMONTH($D259,MatCF),$F259-SUM($H139:CZ139),0)</f>
        <v>0</v>
      </c>
      <c r="DA259" s="206">
        <f>IF(DA$2=EOMONTH($D259,MatCF),$F259-SUM($H139:DA139),0)</f>
        <v>0</v>
      </c>
      <c r="DB259" s="206">
        <f>IF(DB$2=EOMONTH($D259,MatCF),$F259-SUM($H139:DB139),0)</f>
        <v>0</v>
      </c>
      <c r="DC259" s="206">
        <f>IF(DC$2=EOMONTH($D259,MatCF),$F259-SUM($H139:DC139),0)</f>
        <v>0</v>
      </c>
      <c r="DD259" s="206">
        <f>IF(DD$2=EOMONTH($D259,MatCF),$F259-SUM($H139:DD139),0)</f>
        <v>0</v>
      </c>
      <c r="DE259" s="206">
        <f>IF(DE$2=EOMONTH($D259,MatCF),$F259-SUM($H139:DE139),0)</f>
        <v>0</v>
      </c>
      <c r="DF259" s="206">
        <f>IF(DF$2=EOMONTH($D259,MatCF),$F259-SUM($H139:DF139),0)</f>
        <v>0</v>
      </c>
      <c r="DG259" s="206">
        <f>IF(DG$2=EOMONTH($D259,MatCF),$F259-SUM($H139:DG139),0)</f>
        <v>0</v>
      </c>
      <c r="DH259" s="206">
        <f>IF(DH$2=EOMONTH($D259,MatCF),$F259-SUM($H139:DH139),0)</f>
        <v>0</v>
      </c>
      <c r="DI259" s="206">
        <f>IF(DI$2=EOMONTH($D259,MatCF),$F259-SUM($H139:DI139),0)</f>
        <v>0</v>
      </c>
      <c r="DJ259" s="206">
        <f ca="1">IF(DJ$2=EOMONTH($D259,MatCF),$F259-SUM($H139:DJ139),0)</f>
        <v>0</v>
      </c>
      <c r="DK259" s="206">
        <f>IF(DK$2=EOMONTH($D259,MatCF),$F259-SUM($H139:DK139),0)</f>
        <v>0</v>
      </c>
      <c r="DL259" s="206">
        <f>IF(DL$2=EOMONTH($D259,MatCF),$F259-SUM($H139:DL139),0)</f>
        <v>0</v>
      </c>
      <c r="DM259" s="206">
        <f>IF(DM$2=EOMONTH($D259,MatCF),$F259-SUM($H139:DM139),0)</f>
        <v>0</v>
      </c>
      <c r="DN259" s="206">
        <f>IF(DN$2=EOMONTH($D259,MatCF),$F259-SUM($H139:DN139),0)</f>
        <v>0</v>
      </c>
      <c r="DO259" s="206">
        <f>IF(DO$2=EOMONTH($D259,MatCF),$F259-SUM($H139:DO139),0)</f>
        <v>0</v>
      </c>
      <c r="DP259" s="206">
        <f>IF(DP$2=EOMONTH($D259,MatCF),$F259-SUM($H139:DP139),0)</f>
        <v>0</v>
      </c>
      <c r="DQ259" s="206">
        <f>IF(DQ$2=EOMONTH($D259,MatCF),$F259-SUM($H139:DQ139),0)</f>
        <v>0</v>
      </c>
      <c r="DR259" s="206">
        <f>IF(DR$2=EOMONTH($D259,MatCF),$F259-SUM($H139:DR139),0)</f>
        <v>0</v>
      </c>
      <c r="DS259" s="206">
        <f>IF(DS$2=EOMONTH($D259,MatCF),$F259-SUM($H139:DS139),0)</f>
        <v>0</v>
      </c>
    </row>
    <row r="260" spans="1:123" ht="12.5" x14ac:dyDescent="0.25">
      <c r="A260" s="205">
        <f t="shared" si="688"/>
        <v>48</v>
      </c>
      <c r="B260" s="228"/>
      <c r="C260" s="206"/>
      <c r="D260" s="226">
        <v>48304</v>
      </c>
      <c r="E260" s="205"/>
      <c r="F260" s="206">
        <f ca="1"/>
        <v>0</v>
      </c>
      <c r="G260" s="206"/>
      <c r="H260" s="206">
        <f>IF(H$2=EOMONTH($D260,MatCF),$F260-SUM(H140:$H140),0)</f>
        <v>0</v>
      </c>
      <c r="I260" s="206">
        <f>IF(I$2=EOMONTH($D260,MatCF),$F260-SUM($H140:I140),0)</f>
        <v>0</v>
      </c>
      <c r="J260" s="206">
        <f>IF(J$2=EOMONTH($D260,MatCF),$F260-SUM($H140:J140),0)</f>
        <v>0</v>
      </c>
      <c r="K260" s="206">
        <f>IF(K$2=EOMONTH($D260,MatCF),$F260-SUM($H140:K140),0)</f>
        <v>0</v>
      </c>
      <c r="L260" s="206">
        <f>IF(L$2=EOMONTH($D260,MatCF),$F260-SUM($H140:L140),0)</f>
        <v>0</v>
      </c>
      <c r="M260" s="206">
        <f>IF(M$2=EOMONTH($D260,MatCF),$F260-SUM($H140:M140),0)</f>
        <v>0</v>
      </c>
      <c r="N260" s="206">
        <f>IF(N$2=EOMONTH($D260,MatCF),$F260-SUM($H140:N140),0)</f>
        <v>0</v>
      </c>
      <c r="O260" s="206">
        <f>IF(O$2=EOMONTH($D260,MatCF),$F260-SUM($H140:O140),0)</f>
        <v>0</v>
      </c>
      <c r="P260" s="206">
        <f>IF(P$2=EOMONTH($D260,MatCF),$F260-SUM($H140:P140),0)</f>
        <v>0</v>
      </c>
      <c r="Q260" s="206">
        <f>IF(Q$2=EOMONTH($D260,MatCF),$F260-SUM($H140:Q140),0)</f>
        <v>0</v>
      </c>
      <c r="R260" s="206">
        <f>IF(R$2=EOMONTH($D260,MatCF),$F260-SUM($H140:R140),0)</f>
        <v>0</v>
      </c>
      <c r="S260" s="206">
        <f>IF(S$2=EOMONTH($D260,MatCF),$F260-SUM($H140:S140),0)</f>
        <v>0</v>
      </c>
      <c r="T260" s="206">
        <f>IF(T$2=EOMONTH($D260,MatCF),$F260-SUM($H140:T140),0)</f>
        <v>0</v>
      </c>
      <c r="U260" s="206">
        <f>IF(U$2=EOMONTH($D260,MatCF),$F260-SUM($H140:U140),0)</f>
        <v>0</v>
      </c>
      <c r="V260" s="206">
        <f>IF(V$2=EOMONTH($D260,MatCF),$F260-SUM($H140:V140),0)</f>
        <v>0</v>
      </c>
      <c r="W260" s="206">
        <f>IF(W$2=EOMONTH($D260,MatCF),$F260-SUM($H140:W140),0)</f>
        <v>0</v>
      </c>
      <c r="X260" s="206">
        <f>IF(X$2=EOMONTH($D260,MatCF),$F260-SUM($H140:X140),0)</f>
        <v>0</v>
      </c>
      <c r="Y260" s="206">
        <f>IF(Y$2=EOMONTH($D260,MatCF),$F260-SUM($H140:Y140),0)</f>
        <v>0</v>
      </c>
      <c r="Z260" s="206">
        <f>IF(Z$2=EOMONTH($D260,MatCF),$F260-SUM($H140:Z140),0)</f>
        <v>0</v>
      </c>
      <c r="AA260" s="206">
        <f>IF(AA$2=EOMONTH($D260,MatCF),$F260-SUM($H140:AA140),0)</f>
        <v>0</v>
      </c>
      <c r="AB260" s="206">
        <f>IF(AB$2=EOMONTH($D260,MatCF),$F260-SUM($H140:AB140),0)</f>
        <v>0</v>
      </c>
      <c r="AC260" s="206">
        <f>IF(AC$2=EOMONTH($D260,MatCF),$F260-SUM($H140:AC140),0)</f>
        <v>0</v>
      </c>
      <c r="AD260" s="206">
        <f>IF(AD$2=EOMONTH($D260,MatCF),$F260-SUM($H140:AD140),0)</f>
        <v>0</v>
      </c>
      <c r="AE260" s="206">
        <f>IF(AE$2=EOMONTH($D260,MatCF),$F260-SUM($H140:AE140),0)</f>
        <v>0</v>
      </c>
      <c r="AF260" s="206">
        <f>IF(AF$2=EOMONTH($D260,MatCF),$F260-SUM($H140:AF140),0)</f>
        <v>0</v>
      </c>
      <c r="AG260" s="206">
        <f>IF(AG$2=EOMONTH($D260,MatCF),$F260-SUM($H140:AG140),0)</f>
        <v>0</v>
      </c>
      <c r="AH260" s="206">
        <f>IF(AH$2=EOMONTH($D260,MatCF),$F260-SUM($H140:AH140),0)</f>
        <v>0</v>
      </c>
      <c r="AI260" s="206">
        <f>IF(AI$2=EOMONTH($D260,MatCF),$F260-SUM($H140:AI140),0)</f>
        <v>0</v>
      </c>
      <c r="AJ260" s="206">
        <f>IF(AJ$2=EOMONTH($D260,MatCF),$F260-SUM($H140:AJ140),0)</f>
        <v>0</v>
      </c>
      <c r="AK260" s="206">
        <f>IF(AK$2=EOMONTH($D260,MatCF),$F260-SUM($H140:AK140),0)</f>
        <v>0</v>
      </c>
      <c r="AL260" s="206">
        <f>IF(AL$2=EOMONTH($D260,MatCF),$F260-SUM($H140:AL140),0)</f>
        <v>0</v>
      </c>
      <c r="AM260" s="206">
        <f>IF(AM$2=EOMONTH($D260,MatCF),$F260-SUM($H140:AM140),0)</f>
        <v>0</v>
      </c>
      <c r="AN260" s="206">
        <f>IF(AN$2=EOMONTH($D260,MatCF),$F260-SUM($H140:AN140),0)</f>
        <v>0</v>
      </c>
      <c r="AO260" s="206">
        <f>IF(AO$2=EOMONTH($D260,MatCF),$F260-SUM($H140:AO140),0)</f>
        <v>0</v>
      </c>
      <c r="AP260" s="206">
        <f>IF(AP$2=EOMONTH($D260,MatCF),$F260-SUM($H140:AP140),0)</f>
        <v>0</v>
      </c>
      <c r="AQ260" s="206">
        <f>IF(AQ$2=EOMONTH($D260,MatCF),$F260-SUM($H140:AQ140),0)</f>
        <v>0</v>
      </c>
      <c r="AR260" s="206">
        <f>IF(AR$2=EOMONTH($D260,MatCF),$F260-SUM($H140:AR140),0)</f>
        <v>0</v>
      </c>
      <c r="AS260" s="206">
        <f>IF(AS$2=EOMONTH($D260,MatCF),$F260-SUM($H140:AS140),0)</f>
        <v>0</v>
      </c>
      <c r="AT260" s="206">
        <f>IF(AT$2=EOMONTH($D260,MatCF),$F260-SUM($H140:AT140),0)</f>
        <v>0</v>
      </c>
      <c r="AU260" s="206">
        <f>IF(AU$2=EOMONTH($D260,MatCF),$F260-SUM($H140:AU140),0)</f>
        <v>0</v>
      </c>
      <c r="AV260" s="206">
        <f>IF(AV$2=EOMONTH($D260,MatCF),$F260-SUM($H140:AV140),0)</f>
        <v>0</v>
      </c>
      <c r="AW260" s="206">
        <f>IF(AW$2=EOMONTH($D260,MatCF),$F260-SUM($H140:AW140),0)</f>
        <v>0</v>
      </c>
      <c r="AX260" s="206">
        <f>IF(AX$2=EOMONTH($D260,MatCF),$F260-SUM($H140:AX140),0)</f>
        <v>0</v>
      </c>
      <c r="AY260" s="206">
        <f>IF(AY$2=EOMONTH($D260,MatCF),$F260-SUM($H140:AY140),0)</f>
        <v>0</v>
      </c>
      <c r="AZ260" s="206">
        <f>IF(AZ$2=EOMONTH($D260,MatCF),$F260-SUM($H140:AZ140),0)</f>
        <v>0</v>
      </c>
      <c r="BA260" s="206">
        <f>IF(BA$2=EOMONTH($D260,MatCF),$F260-SUM($H140:BA140),0)</f>
        <v>0</v>
      </c>
      <c r="BB260" s="206">
        <f>IF(BB$2=EOMONTH($D260,MatCF),$F260-SUM($H140:BB140),0)</f>
        <v>0</v>
      </c>
      <c r="BC260" s="206">
        <f>IF(BC$2=EOMONTH($D260,MatCF),$F260-SUM($H140:BC140),0)</f>
        <v>0</v>
      </c>
      <c r="BD260" s="206">
        <f>IF(BD$2=EOMONTH($D260,MatCF),$F260-SUM($H140:BD140),0)</f>
        <v>0</v>
      </c>
      <c r="BE260" s="206">
        <f>IF(BE$2=EOMONTH($D260,MatCF),$F260-SUM($H140:BE140),0)</f>
        <v>0</v>
      </c>
      <c r="BF260" s="206">
        <f>IF(BF$2=EOMONTH($D260,MatCF),$F260-SUM($H140:BF140),0)</f>
        <v>0</v>
      </c>
      <c r="BG260" s="206">
        <f>IF(BG$2=EOMONTH($D260,MatCF),$F260-SUM($H140:BG140),0)</f>
        <v>0</v>
      </c>
      <c r="BH260" s="206">
        <f>IF(BH$2=EOMONTH($D260,MatCF),$F260-SUM($H140:BH140),0)</f>
        <v>0</v>
      </c>
      <c r="BI260" s="206">
        <f>IF(BI$2=EOMONTH($D260,MatCF),$F260-SUM($H140:BI140),0)</f>
        <v>0</v>
      </c>
      <c r="BJ260" s="206">
        <f>IF(BJ$2=EOMONTH($D260,MatCF),$F260-SUM($H140:BJ140),0)</f>
        <v>0</v>
      </c>
      <c r="BK260" s="206">
        <f>IF(BK$2=EOMONTH($D260,MatCF),$F260-SUM($H140:BK140),0)</f>
        <v>0</v>
      </c>
      <c r="BL260" s="206">
        <f>IF(BL$2=EOMONTH($D260,MatCF),$F260-SUM($H140:BL140),0)</f>
        <v>0</v>
      </c>
      <c r="BM260" s="206">
        <f>IF(BM$2=EOMONTH($D260,MatCF),$F260-SUM($H140:BM140),0)</f>
        <v>0</v>
      </c>
      <c r="BN260" s="206">
        <f>IF(BN$2=EOMONTH($D260,MatCF),$F260-SUM($H140:BN140),0)</f>
        <v>0</v>
      </c>
      <c r="BO260" s="206">
        <f>IF(BO$2=EOMONTH($D260,MatCF),$F260-SUM($H140:BO140),0)</f>
        <v>0</v>
      </c>
      <c r="BP260" s="206">
        <f>IF(BP$2=EOMONTH($D260,MatCF),$F260-SUM($H140:BP140),0)</f>
        <v>0</v>
      </c>
      <c r="BQ260" s="206">
        <f>IF(BQ$2=EOMONTH($D260,MatCF),$F260-SUM($H140:BQ140),0)</f>
        <v>0</v>
      </c>
      <c r="BR260" s="206">
        <f>IF(BR$2=EOMONTH($D260,MatCF),$F260-SUM($H140:BR140),0)</f>
        <v>0</v>
      </c>
      <c r="BS260" s="206">
        <f>IF(BS$2=EOMONTH($D260,MatCF),$F260-SUM($H140:BS140),0)</f>
        <v>0</v>
      </c>
      <c r="BT260" s="206">
        <f>IF(BT$2=EOMONTH($D260,MatCF),$F260-SUM($H140:BT140),0)</f>
        <v>0</v>
      </c>
      <c r="BU260" s="206">
        <f>IF(BU$2=EOMONTH($D260,MatCF),$F260-SUM($H140:BU140),0)</f>
        <v>0</v>
      </c>
      <c r="BV260" s="206">
        <f>IF(BV$2=EOMONTH($D260,MatCF),$F260-SUM($H140:BV140),0)</f>
        <v>0</v>
      </c>
      <c r="BW260" s="206">
        <f>IF(BW$2=EOMONTH($D260,MatCF),$F260-SUM($H140:BW140),0)</f>
        <v>0</v>
      </c>
      <c r="BX260" s="206">
        <f>IF(BX$2=EOMONTH($D260,MatCF),$F260-SUM($H140:BX140),0)</f>
        <v>0</v>
      </c>
      <c r="BY260" s="206">
        <f>IF(BY$2=EOMONTH($D260,MatCF),$F260-SUM($H140:BY140),0)</f>
        <v>0</v>
      </c>
      <c r="BZ260" s="206">
        <f>IF(BZ$2=EOMONTH($D260,MatCF),$F260-SUM($H140:BZ140),0)</f>
        <v>0</v>
      </c>
      <c r="CA260" s="206">
        <f>IF(CA$2=EOMONTH($D260,MatCF),$F260-SUM($H140:CA140),0)</f>
        <v>0</v>
      </c>
      <c r="CB260" s="206">
        <f>IF(CB$2=EOMONTH($D260,MatCF),$F260-SUM($H140:CB140),0)</f>
        <v>0</v>
      </c>
      <c r="CC260" s="206">
        <f>IF(CC$2=EOMONTH($D260,MatCF),$F260-SUM($H140:CC140),0)</f>
        <v>0</v>
      </c>
      <c r="CD260" s="206">
        <f>IF(CD$2=EOMONTH($D260,MatCF),$F260-SUM($H140:CD140),0)</f>
        <v>0</v>
      </c>
      <c r="CE260" s="206">
        <f>IF(CE$2=EOMONTH($D260,MatCF),$F260-SUM($H140:CE140),0)</f>
        <v>0</v>
      </c>
      <c r="CF260" s="206">
        <f>IF(CF$2=EOMONTH($D260,MatCF),$F260-SUM($H140:CF140),0)</f>
        <v>0</v>
      </c>
      <c r="CG260" s="206">
        <f>IF(CG$2=EOMONTH($D260,MatCF),$F260-SUM($H140:CG140),0)</f>
        <v>0</v>
      </c>
      <c r="CH260" s="206">
        <f>IF(CH$2=EOMONTH($D260,MatCF),$F260-SUM($H140:CH140),0)</f>
        <v>0</v>
      </c>
      <c r="CI260" s="206">
        <f>IF(CI$2=EOMONTH($D260,MatCF),$F260-SUM($H140:CI140),0)</f>
        <v>0</v>
      </c>
      <c r="CJ260" s="206">
        <f>IF(CJ$2=EOMONTH($D260,MatCF),$F260-SUM($H140:CJ140),0)</f>
        <v>0</v>
      </c>
      <c r="CK260" s="206">
        <f>IF(CK$2=EOMONTH($D260,MatCF),$F260-SUM($H140:CK140),0)</f>
        <v>0</v>
      </c>
      <c r="CL260" s="206">
        <f>IF(CL$2=EOMONTH($D260,MatCF),$F260-SUM($H140:CL140),0)</f>
        <v>0</v>
      </c>
      <c r="CM260" s="206">
        <f>IF(CM$2=EOMONTH($D260,MatCF),$F260-SUM($H140:CM140),0)</f>
        <v>0</v>
      </c>
      <c r="CN260" s="206">
        <f>IF(CN$2=EOMONTH($D260,MatCF),$F260-SUM($H140:CN140),0)</f>
        <v>0</v>
      </c>
      <c r="CO260" s="206">
        <f>IF(CO$2=EOMONTH($D260,MatCF),$F260-SUM($H140:CO140),0)</f>
        <v>0</v>
      </c>
      <c r="CP260" s="206">
        <f>IF(CP$2=EOMONTH($D260,MatCF),$F260-SUM($H140:CP140),0)</f>
        <v>0</v>
      </c>
      <c r="CQ260" s="206">
        <f>IF(CQ$2=EOMONTH($D260,MatCF),$F260-SUM($H140:CQ140),0)</f>
        <v>0</v>
      </c>
      <c r="CR260" s="206">
        <f>IF(CR$2=EOMONTH($D260,MatCF),$F260-SUM($H140:CR140),0)</f>
        <v>0</v>
      </c>
      <c r="CS260" s="206">
        <f>IF(CS$2=EOMONTH($D260,MatCF),$F260-SUM($H140:CS140),0)</f>
        <v>0</v>
      </c>
      <c r="CT260" s="206">
        <f>IF(CT$2=EOMONTH($D260,MatCF),$F260-SUM($H140:CT140),0)</f>
        <v>0</v>
      </c>
      <c r="CU260" s="206">
        <f>IF(CU$2=EOMONTH($D260,MatCF),$F260-SUM($H140:CU140),0)</f>
        <v>0</v>
      </c>
      <c r="CV260" s="206">
        <f>IF(CV$2=EOMONTH($D260,MatCF),$F260-SUM($H140:CV140),0)</f>
        <v>0</v>
      </c>
      <c r="CW260" s="206">
        <f>IF(CW$2=EOMONTH($D260,MatCF),$F260-SUM($H140:CW140),0)</f>
        <v>0</v>
      </c>
      <c r="CX260" s="206">
        <f>IF(CX$2=EOMONTH($D260,MatCF),$F260-SUM($H140:CX140),0)</f>
        <v>0</v>
      </c>
      <c r="CY260" s="206">
        <f>IF(CY$2=EOMONTH($D260,MatCF),$F260-SUM($H140:CY140),0)</f>
        <v>0</v>
      </c>
      <c r="CZ260" s="206">
        <f>IF(CZ$2=EOMONTH($D260,MatCF),$F260-SUM($H140:CZ140),0)</f>
        <v>0</v>
      </c>
      <c r="DA260" s="206">
        <f>IF(DA$2=EOMONTH($D260,MatCF),$F260-SUM($H140:DA140),0)</f>
        <v>0</v>
      </c>
      <c r="DB260" s="206">
        <f>IF(DB$2=EOMONTH($D260,MatCF),$F260-SUM($H140:DB140),0)</f>
        <v>0</v>
      </c>
      <c r="DC260" s="206">
        <f>IF(DC$2=EOMONTH($D260,MatCF),$F260-SUM($H140:DC140),0)</f>
        <v>0</v>
      </c>
      <c r="DD260" s="206">
        <f>IF(DD$2=EOMONTH($D260,MatCF),$F260-SUM($H140:DD140),0)</f>
        <v>0</v>
      </c>
      <c r="DE260" s="206">
        <f>IF(DE$2=EOMONTH($D260,MatCF),$F260-SUM($H140:DE140),0)</f>
        <v>0</v>
      </c>
      <c r="DF260" s="206">
        <f>IF(DF$2=EOMONTH($D260,MatCF),$F260-SUM($H140:DF140),0)</f>
        <v>0</v>
      </c>
      <c r="DG260" s="206">
        <f>IF(DG$2=EOMONTH($D260,MatCF),$F260-SUM($H140:DG140),0)</f>
        <v>0</v>
      </c>
      <c r="DH260" s="206">
        <f>IF(DH$2=EOMONTH($D260,MatCF),$F260-SUM($H140:DH140),0)</f>
        <v>0</v>
      </c>
      <c r="DI260" s="206">
        <f>IF(DI$2=EOMONTH($D260,MatCF),$F260-SUM($H140:DI140),0)</f>
        <v>0</v>
      </c>
      <c r="DJ260" s="206">
        <f>IF(DJ$2=EOMONTH($D260,MatCF),$F260-SUM($H140:DJ140),0)</f>
        <v>0</v>
      </c>
      <c r="DK260" s="206">
        <f ca="1">IF(DK$2=EOMONTH($D260,MatCF),$F260-SUM($H140:DK140),0)</f>
        <v>0</v>
      </c>
      <c r="DL260" s="206">
        <f>IF(DL$2=EOMONTH($D260,MatCF),$F260-SUM($H140:DL140),0)</f>
        <v>0</v>
      </c>
      <c r="DM260" s="206">
        <f>IF(DM$2=EOMONTH($D260,MatCF),$F260-SUM($H140:DM140),0)</f>
        <v>0</v>
      </c>
      <c r="DN260" s="206">
        <f>IF(DN$2=EOMONTH($D260,MatCF),$F260-SUM($H140:DN140),0)</f>
        <v>0</v>
      </c>
      <c r="DO260" s="206">
        <f>IF(DO$2=EOMONTH($D260,MatCF),$F260-SUM($H140:DO140),0)</f>
        <v>0</v>
      </c>
      <c r="DP260" s="206">
        <f>IF(DP$2=EOMONTH($D260,MatCF),$F260-SUM($H140:DP140),0)</f>
        <v>0</v>
      </c>
      <c r="DQ260" s="206">
        <f>IF(DQ$2=EOMONTH($D260,MatCF),$F260-SUM($H140:DQ140),0)</f>
        <v>0</v>
      </c>
      <c r="DR260" s="206">
        <f>IF(DR$2=EOMONTH($D260,MatCF),$F260-SUM($H140:DR140),0)</f>
        <v>0</v>
      </c>
      <c r="DS260" s="206">
        <f>IF(DS$2=EOMONTH($D260,MatCF),$F260-SUM($H140:DS140),0)</f>
        <v>0</v>
      </c>
    </row>
    <row r="261" spans="1:123" ht="12.5" x14ac:dyDescent="0.25">
      <c r="A261" s="205">
        <f t="shared" si="688"/>
        <v>49</v>
      </c>
      <c r="B261" s="228"/>
      <c r="C261" s="206"/>
      <c r="D261" s="226">
        <v>48395</v>
      </c>
      <c r="E261" s="205"/>
      <c r="F261" s="206">
        <f ca="1"/>
        <v>0</v>
      </c>
      <c r="G261" s="206"/>
      <c r="H261" s="206">
        <f>IF(H$2=EOMONTH($D261,MatCF),$F261-SUM(H141:$H141),0)</f>
        <v>0</v>
      </c>
      <c r="I261" s="206">
        <f>IF(I$2=EOMONTH($D261,MatCF),$F261-SUM($H141:I141),0)</f>
        <v>0</v>
      </c>
      <c r="J261" s="206">
        <f>IF(J$2=EOMONTH($D261,MatCF),$F261-SUM($H141:J141),0)</f>
        <v>0</v>
      </c>
      <c r="K261" s="206">
        <f>IF(K$2=EOMONTH($D261,MatCF),$F261-SUM($H141:K141),0)</f>
        <v>0</v>
      </c>
      <c r="L261" s="206">
        <f>IF(L$2=EOMONTH($D261,MatCF),$F261-SUM($H141:L141),0)</f>
        <v>0</v>
      </c>
      <c r="M261" s="206">
        <f>IF(M$2=EOMONTH($D261,MatCF),$F261-SUM($H141:M141),0)</f>
        <v>0</v>
      </c>
      <c r="N261" s="206">
        <f>IF(N$2=EOMONTH($D261,MatCF),$F261-SUM($H141:N141),0)</f>
        <v>0</v>
      </c>
      <c r="O261" s="206">
        <f>IF(O$2=EOMONTH($D261,MatCF),$F261-SUM($H141:O141),0)</f>
        <v>0</v>
      </c>
      <c r="P261" s="206">
        <f>IF(P$2=EOMONTH($D261,MatCF),$F261-SUM($H141:P141),0)</f>
        <v>0</v>
      </c>
      <c r="Q261" s="206">
        <f>IF(Q$2=EOMONTH($D261,MatCF),$F261-SUM($H141:Q141),0)</f>
        <v>0</v>
      </c>
      <c r="R261" s="206">
        <f>IF(R$2=EOMONTH($D261,MatCF),$F261-SUM($H141:R141),0)</f>
        <v>0</v>
      </c>
      <c r="S261" s="206">
        <f>IF(S$2=EOMONTH($D261,MatCF),$F261-SUM($H141:S141),0)</f>
        <v>0</v>
      </c>
      <c r="T261" s="206">
        <f>IF(T$2=EOMONTH($D261,MatCF),$F261-SUM($H141:T141),0)</f>
        <v>0</v>
      </c>
      <c r="U261" s="206">
        <f>IF(U$2=EOMONTH($D261,MatCF),$F261-SUM($H141:U141),0)</f>
        <v>0</v>
      </c>
      <c r="V261" s="206">
        <f>IF(V$2=EOMONTH($D261,MatCF),$F261-SUM($H141:V141),0)</f>
        <v>0</v>
      </c>
      <c r="W261" s="206">
        <f>IF(W$2=EOMONTH($D261,MatCF),$F261-SUM($H141:W141),0)</f>
        <v>0</v>
      </c>
      <c r="X261" s="206">
        <f>IF(X$2=EOMONTH($D261,MatCF),$F261-SUM($H141:X141),0)</f>
        <v>0</v>
      </c>
      <c r="Y261" s="206">
        <f>IF(Y$2=EOMONTH($D261,MatCF),$F261-SUM($H141:Y141),0)</f>
        <v>0</v>
      </c>
      <c r="Z261" s="206">
        <f>IF(Z$2=EOMONTH($D261,MatCF),$F261-SUM($H141:Z141),0)</f>
        <v>0</v>
      </c>
      <c r="AA261" s="206">
        <f>IF(AA$2=EOMONTH($D261,MatCF),$F261-SUM($H141:AA141),0)</f>
        <v>0</v>
      </c>
      <c r="AB261" s="206">
        <f>IF(AB$2=EOMONTH($D261,MatCF),$F261-SUM($H141:AB141),0)</f>
        <v>0</v>
      </c>
      <c r="AC261" s="206">
        <f>IF(AC$2=EOMONTH($D261,MatCF),$F261-SUM($H141:AC141),0)</f>
        <v>0</v>
      </c>
      <c r="AD261" s="206">
        <f>IF(AD$2=EOMONTH($D261,MatCF),$F261-SUM($H141:AD141),0)</f>
        <v>0</v>
      </c>
      <c r="AE261" s="206">
        <f>IF(AE$2=EOMONTH($D261,MatCF),$F261-SUM($H141:AE141),0)</f>
        <v>0</v>
      </c>
      <c r="AF261" s="206">
        <f>IF(AF$2=EOMONTH($D261,MatCF),$F261-SUM($H141:AF141),0)</f>
        <v>0</v>
      </c>
      <c r="AG261" s="206">
        <f>IF(AG$2=EOMONTH($D261,MatCF),$F261-SUM($H141:AG141),0)</f>
        <v>0</v>
      </c>
      <c r="AH261" s="206">
        <f>IF(AH$2=EOMONTH($D261,MatCF),$F261-SUM($H141:AH141),0)</f>
        <v>0</v>
      </c>
      <c r="AI261" s="206">
        <f>IF(AI$2=EOMONTH($D261,MatCF),$F261-SUM($H141:AI141),0)</f>
        <v>0</v>
      </c>
      <c r="AJ261" s="206">
        <f>IF(AJ$2=EOMONTH($D261,MatCF),$F261-SUM($H141:AJ141),0)</f>
        <v>0</v>
      </c>
      <c r="AK261" s="206">
        <f>IF(AK$2=EOMONTH($D261,MatCF),$F261-SUM($H141:AK141),0)</f>
        <v>0</v>
      </c>
      <c r="AL261" s="206">
        <f>IF(AL$2=EOMONTH($D261,MatCF),$F261-SUM($H141:AL141),0)</f>
        <v>0</v>
      </c>
      <c r="AM261" s="206">
        <f>IF(AM$2=EOMONTH($D261,MatCF),$F261-SUM($H141:AM141),0)</f>
        <v>0</v>
      </c>
      <c r="AN261" s="206">
        <f>IF(AN$2=EOMONTH($D261,MatCF),$F261-SUM($H141:AN141),0)</f>
        <v>0</v>
      </c>
      <c r="AO261" s="206">
        <f>IF(AO$2=EOMONTH($D261,MatCF),$F261-SUM($H141:AO141),0)</f>
        <v>0</v>
      </c>
      <c r="AP261" s="206">
        <f>IF(AP$2=EOMONTH($D261,MatCF),$F261-SUM($H141:AP141),0)</f>
        <v>0</v>
      </c>
      <c r="AQ261" s="206">
        <f>IF(AQ$2=EOMONTH($D261,MatCF),$F261-SUM($H141:AQ141),0)</f>
        <v>0</v>
      </c>
      <c r="AR261" s="206">
        <f>IF(AR$2=EOMONTH($D261,MatCF),$F261-SUM($H141:AR141),0)</f>
        <v>0</v>
      </c>
      <c r="AS261" s="206">
        <f>IF(AS$2=EOMONTH($D261,MatCF),$F261-SUM($H141:AS141),0)</f>
        <v>0</v>
      </c>
      <c r="AT261" s="206">
        <f>IF(AT$2=EOMONTH($D261,MatCF),$F261-SUM($H141:AT141),0)</f>
        <v>0</v>
      </c>
      <c r="AU261" s="206">
        <f>IF(AU$2=EOMONTH($D261,MatCF),$F261-SUM($H141:AU141),0)</f>
        <v>0</v>
      </c>
      <c r="AV261" s="206">
        <f>IF(AV$2=EOMONTH($D261,MatCF),$F261-SUM($H141:AV141),0)</f>
        <v>0</v>
      </c>
      <c r="AW261" s="206">
        <f>IF(AW$2=EOMONTH($D261,MatCF),$F261-SUM($H141:AW141),0)</f>
        <v>0</v>
      </c>
      <c r="AX261" s="206">
        <f>IF(AX$2=EOMONTH($D261,MatCF),$F261-SUM($H141:AX141),0)</f>
        <v>0</v>
      </c>
      <c r="AY261" s="206">
        <f>IF(AY$2=EOMONTH($D261,MatCF),$F261-SUM($H141:AY141),0)</f>
        <v>0</v>
      </c>
      <c r="AZ261" s="206">
        <f>IF(AZ$2=EOMONTH($D261,MatCF),$F261-SUM($H141:AZ141),0)</f>
        <v>0</v>
      </c>
      <c r="BA261" s="206">
        <f>IF(BA$2=EOMONTH($D261,MatCF),$F261-SUM($H141:BA141),0)</f>
        <v>0</v>
      </c>
      <c r="BB261" s="206">
        <f>IF(BB$2=EOMONTH($D261,MatCF),$F261-SUM($H141:BB141),0)</f>
        <v>0</v>
      </c>
      <c r="BC261" s="206">
        <f>IF(BC$2=EOMONTH($D261,MatCF),$F261-SUM($H141:BC141),0)</f>
        <v>0</v>
      </c>
      <c r="BD261" s="206">
        <f>IF(BD$2=EOMONTH($D261,MatCF),$F261-SUM($H141:BD141),0)</f>
        <v>0</v>
      </c>
      <c r="BE261" s="206">
        <f>IF(BE$2=EOMONTH($D261,MatCF),$F261-SUM($H141:BE141),0)</f>
        <v>0</v>
      </c>
      <c r="BF261" s="206">
        <f>IF(BF$2=EOMONTH($D261,MatCF),$F261-SUM($H141:BF141),0)</f>
        <v>0</v>
      </c>
      <c r="BG261" s="206">
        <f>IF(BG$2=EOMONTH($D261,MatCF),$F261-SUM($H141:BG141),0)</f>
        <v>0</v>
      </c>
      <c r="BH261" s="206">
        <f>IF(BH$2=EOMONTH($D261,MatCF),$F261-SUM($H141:BH141),0)</f>
        <v>0</v>
      </c>
      <c r="BI261" s="206">
        <f>IF(BI$2=EOMONTH($D261,MatCF),$F261-SUM($H141:BI141),0)</f>
        <v>0</v>
      </c>
      <c r="BJ261" s="206">
        <f>IF(BJ$2=EOMONTH($D261,MatCF),$F261-SUM($H141:BJ141),0)</f>
        <v>0</v>
      </c>
      <c r="BK261" s="206">
        <f>IF(BK$2=EOMONTH($D261,MatCF),$F261-SUM($H141:BK141),0)</f>
        <v>0</v>
      </c>
      <c r="BL261" s="206">
        <f>IF(BL$2=EOMONTH($D261,MatCF),$F261-SUM($H141:BL141),0)</f>
        <v>0</v>
      </c>
      <c r="BM261" s="206">
        <f>IF(BM$2=EOMONTH($D261,MatCF),$F261-SUM($H141:BM141),0)</f>
        <v>0</v>
      </c>
      <c r="BN261" s="206">
        <f>IF(BN$2=EOMONTH($D261,MatCF),$F261-SUM($H141:BN141),0)</f>
        <v>0</v>
      </c>
      <c r="BO261" s="206">
        <f>IF(BO$2=EOMONTH($D261,MatCF),$F261-SUM($H141:BO141),0)</f>
        <v>0</v>
      </c>
      <c r="BP261" s="206">
        <f>IF(BP$2=EOMONTH($D261,MatCF),$F261-SUM($H141:BP141),0)</f>
        <v>0</v>
      </c>
      <c r="BQ261" s="206">
        <f>IF(BQ$2=EOMONTH($D261,MatCF),$F261-SUM($H141:BQ141),0)</f>
        <v>0</v>
      </c>
      <c r="BR261" s="206">
        <f>IF(BR$2=EOMONTH($D261,MatCF),$F261-SUM($H141:BR141),0)</f>
        <v>0</v>
      </c>
      <c r="BS261" s="206">
        <f>IF(BS$2=EOMONTH($D261,MatCF),$F261-SUM($H141:BS141),0)</f>
        <v>0</v>
      </c>
      <c r="BT261" s="206">
        <f>IF(BT$2=EOMONTH($D261,MatCF),$F261-SUM($H141:BT141),0)</f>
        <v>0</v>
      </c>
      <c r="BU261" s="206">
        <f>IF(BU$2=EOMONTH($D261,MatCF),$F261-SUM($H141:BU141),0)</f>
        <v>0</v>
      </c>
      <c r="BV261" s="206">
        <f>IF(BV$2=EOMONTH($D261,MatCF),$F261-SUM($H141:BV141),0)</f>
        <v>0</v>
      </c>
      <c r="BW261" s="206">
        <f>IF(BW$2=EOMONTH($D261,MatCF),$F261-SUM($H141:BW141),0)</f>
        <v>0</v>
      </c>
      <c r="BX261" s="206">
        <f>IF(BX$2=EOMONTH($D261,MatCF),$F261-SUM($H141:BX141),0)</f>
        <v>0</v>
      </c>
      <c r="BY261" s="206">
        <f>IF(BY$2=EOMONTH($D261,MatCF),$F261-SUM($H141:BY141),0)</f>
        <v>0</v>
      </c>
      <c r="BZ261" s="206">
        <f>IF(BZ$2=EOMONTH($D261,MatCF),$F261-SUM($H141:BZ141),0)</f>
        <v>0</v>
      </c>
      <c r="CA261" s="206">
        <f>IF(CA$2=EOMONTH($D261,MatCF),$F261-SUM($H141:CA141),0)</f>
        <v>0</v>
      </c>
      <c r="CB261" s="206">
        <f>IF(CB$2=EOMONTH($D261,MatCF),$F261-SUM($H141:CB141),0)</f>
        <v>0</v>
      </c>
      <c r="CC261" s="206">
        <f>IF(CC$2=EOMONTH($D261,MatCF),$F261-SUM($H141:CC141),0)</f>
        <v>0</v>
      </c>
      <c r="CD261" s="206">
        <f>IF(CD$2=EOMONTH($D261,MatCF),$F261-SUM($H141:CD141),0)</f>
        <v>0</v>
      </c>
      <c r="CE261" s="206">
        <f>IF(CE$2=EOMONTH($D261,MatCF),$F261-SUM($H141:CE141),0)</f>
        <v>0</v>
      </c>
      <c r="CF261" s="206">
        <f>IF(CF$2=EOMONTH($D261,MatCF),$F261-SUM($H141:CF141),0)</f>
        <v>0</v>
      </c>
      <c r="CG261" s="206">
        <f>IF(CG$2=EOMONTH($D261,MatCF),$F261-SUM($H141:CG141),0)</f>
        <v>0</v>
      </c>
      <c r="CH261" s="206">
        <f>IF(CH$2=EOMONTH($D261,MatCF),$F261-SUM($H141:CH141),0)</f>
        <v>0</v>
      </c>
      <c r="CI261" s="206">
        <f>IF(CI$2=EOMONTH($D261,MatCF),$F261-SUM($H141:CI141),0)</f>
        <v>0</v>
      </c>
      <c r="CJ261" s="206">
        <f>IF(CJ$2=EOMONTH($D261,MatCF),$F261-SUM($H141:CJ141),0)</f>
        <v>0</v>
      </c>
      <c r="CK261" s="206">
        <f>IF(CK$2=EOMONTH($D261,MatCF),$F261-SUM($H141:CK141),0)</f>
        <v>0</v>
      </c>
      <c r="CL261" s="206">
        <f>IF(CL$2=EOMONTH($D261,MatCF),$F261-SUM($H141:CL141),0)</f>
        <v>0</v>
      </c>
      <c r="CM261" s="206">
        <f>IF(CM$2=EOMONTH($D261,MatCF),$F261-SUM($H141:CM141),0)</f>
        <v>0</v>
      </c>
      <c r="CN261" s="206">
        <f>IF(CN$2=EOMONTH($D261,MatCF),$F261-SUM($H141:CN141),0)</f>
        <v>0</v>
      </c>
      <c r="CO261" s="206">
        <f>IF(CO$2=EOMONTH($D261,MatCF),$F261-SUM($H141:CO141),0)</f>
        <v>0</v>
      </c>
      <c r="CP261" s="206">
        <f>IF(CP$2=EOMONTH($D261,MatCF),$F261-SUM($H141:CP141),0)</f>
        <v>0</v>
      </c>
      <c r="CQ261" s="206">
        <f>IF(CQ$2=EOMONTH($D261,MatCF),$F261-SUM($H141:CQ141),0)</f>
        <v>0</v>
      </c>
      <c r="CR261" s="206">
        <f>IF(CR$2=EOMONTH($D261,MatCF),$F261-SUM($H141:CR141),0)</f>
        <v>0</v>
      </c>
      <c r="CS261" s="206">
        <f>IF(CS$2=EOMONTH($D261,MatCF),$F261-SUM($H141:CS141),0)</f>
        <v>0</v>
      </c>
      <c r="CT261" s="206">
        <f>IF(CT$2=EOMONTH($D261,MatCF),$F261-SUM($H141:CT141),0)</f>
        <v>0</v>
      </c>
      <c r="CU261" s="206">
        <f>IF(CU$2=EOMONTH($D261,MatCF),$F261-SUM($H141:CU141),0)</f>
        <v>0</v>
      </c>
      <c r="CV261" s="206">
        <f>IF(CV$2=EOMONTH($D261,MatCF),$F261-SUM($H141:CV141),0)</f>
        <v>0</v>
      </c>
      <c r="CW261" s="206">
        <f>IF(CW$2=EOMONTH($D261,MatCF),$F261-SUM($H141:CW141),0)</f>
        <v>0</v>
      </c>
      <c r="CX261" s="206">
        <f>IF(CX$2=EOMONTH($D261,MatCF),$F261-SUM($H141:CX141),0)</f>
        <v>0</v>
      </c>
      <c r="CY261" s="206">
        <f>IF(CY$2=EOMONTH($D261,MatCF),$F261-SUM($H141:CY141),0)</f>
        <v>0</v>
      </c>
      <c r="CZ261" s="206">
        <f>IF(CZ$2=EOMONTH($D261,MatCF),$F261-SUM($H141:CZ141),0)</f>
        <v>0</v>
      </c>
      <c r="DA261" s="206">
        <f>IF(DA$2=EOMONTH($D261,MatCF),$F261-SUM($H141:DA141),0)</f>
        <v>0</v>
      </c>
      <c r="DB261" s="206">
        <f>IF(DB$2=EOMONTH($D261,MatCF),$F261-SUM($H141:DB141),0)</f>
        <v>0</v>
      </c>
      <c r="DC261" s="206">
        <f>IF(DC$2=EOMONTH($D261,MatCF),$F261-SUM($H141:DC141),0)</f>
        <v>0</v>
      </c>
      <c r="DD261" s="206">
        <f>IF(DD$2=EOMONTH($D261,MatCF),$F261-SUM($H141:DD141),0)</f>
        <v>0</v>
      </c>
      <c r="DE261" s="206">
        <f>IF(DE$2=EOMONTH($D261,MatCF),$F261-SUM($H141:DE141),0)</f>
        <v>0</v>
      </c>
      <c r="DF261" s="206">
        <f>IF(DF$2=EOMONTH($D261,MatCF),$F261-SUM($H141:DF141),0)</f>
        <v>0</v>
      </c>
      <c r="DG261" s="206">
        <f>IF(DG$2=EOMONTH($D261,MatCF),$F261-SUM($H141:DG141),0)</f>
        <v>0</v>
      </c>
      <c r="DH261" s="206">
        <f>IF(DH$2=EOMONTH($D261,MatCF),$F261-SUM($H141:DH141),0)</f>
        <v>0</v>
      </c>
      <c r="DI261" s="206">
        <f>IF(DI$2=EOMONTH($D261,MatCF),$F261-SUM($H141:DI141),0)</f>
        <v>0</v>
      </c>
      <c r="DJ261" s="206">
        <f>IF(DJ$2=EOMONTH($D261,MatCF),$F261-SUM($H141:DJ141),0)</f>
        <v>0</v>
      </c>
      <c r="DK261" s="206">
        <f>IF(DK$2=EOMONTH($D261,MatCF),$F261-SUM($H141:DK141),0)</f>
        <v>0</v>
      </c>
      <c r="DL261" s="206">
        <f ca="1">IF(DL$2=EOMONTH($D261,MatCF),$F261-SUM($H141:DL141),0)</f>
        <v>0</v>
      </c>
      <c r="DM261" s="206">
        <f>IF(DM$2=EOMONTH($D261,MatCF),$F261-SUM($H141:DM141),0)</f>
        <v>0</v>
      </c>
      <c r="DN261" s="206">
        <f>IF(DN$2=EOMONTH($D261,MatCF),$F261-SUM($H141:DN141),0)</f>
        <v>0</v>
      </c>
      <c r="DO261" s="206">
        <f>IF(DO$2=EOMONTH($D261,MatCF),$F261-SUM($H141:DO141),0)</f>
        <v>0</v>
      </c>
      <c r="DP261" s="206">
        <f>IF(DP$2=EOMONTH($D261,MatCF),$F261-SUM($H141:DP141),0)</f>
        <v>0</v>
      </c>
      <c r="DQ261" s="206">
        <f>IF(DQ$2=EOMONTH($D261,MatCF),$F261-SUM($H141:DQ141),0)</f>
        <v>0</v>
      </c>
      <c r="DR261" s="206">
        <f>IF(DR$2=EOMONTH($D261,MatCF),$F261-SUM($H141:DR141),0)</f>
        <v>0</v>
      </c>
      <c r="DS261" s="206">
        <f>IF(DS$2=EOMONTH($D261,MatCF),$F261-SUM($H141:DS141),0)</f>
        <v>0</v>
      </c>
    </row>
    <row r="262" spans="1:123" ht="12.5" x14ac:dyDescent="0.25">
      <c r="A262" s="205">
        <f t="shared" ref="A262:A275" si="689">A261+1</f>
        <v>50</v>
      </c>
      <c r="B262" s="228"/>
      <c r="C262" s="206"/>
      <c r="D262" s="226">
        <v>48487</v>
      </c>
      <c r="E262" s="205"/>
      <c r="F262" s="206">
        <f ca="1"/>
        <v>0</v>
      </c>
      <c r="G262" s="206"/>
      <c r="H262" s="206">
        <f>IF(H$2=EOMONTH($D262,MatCF),$F262-SUM(H142:$H142),0)</f>
        <v>0</v>
      </c>
      <c r="I262" s="206">
        <f>IF(I$2=EOMONTH($D262,MatCF),$F262-SUM($H142:I142),0)</f>
        <v>0</v>
      </c>
      <c r="J262" s="206">
        <f>IF(J$2=EOMONTH($D262,MatCF),$F262-SUM($H142:J142),0)</f>
        <v>0</v>
      </c>
      <c r="K262" s="206">
        <f>IF(K$2=EOMONTH($D262,MatCF),$F262-SUM($H142:K142),0)</f>
        <v>0</v>
      </c>
      <c r="L262" s="206">
        <f>IF(L$2=EOMONTH($D262,MatCF),$F262-SUM($H142:L142),0)</f>
        <v>0</v>
      </c>
      <c r="M262" s="206">
        <f>IF(M$2=EOMONTH($D262,MatCF),$F262-SUM($H142:M142),0)</f>
        <v>0</v>
      </c>
      <c r="N262" s="206">
        <f>IF(N$2=EOMONTH($D262,MatCF),$F262-SUM($H142:N142),0)</f>
        <v>0</v>
      </c>
      <c r="O262" s="206">
        <f>IF(O$2=EOMONTH($D262,MatCF),$F262-SUM($H142:O142),0)</f>
        <v>0</v>
      </c>
      <c r="P262" s="206">
        <f>IF(P$2=EOMONTH($D262,MatCF),$F262-SUM($H142:P142),0)</f>
        <v>0</v>
      </c>
      <c r="Q262" s="206">
        <f>IF(Q$2=EOMONTH($D262,MatCF),$F262-SUM($H142:Q142),0)</f>
        <v>0</v>
      </c>
      <c r="R262" s="206">
        <f>IF(R$2=EOMONTH($D262,MatCF),$F262-SUM($H142:R142),0)</f>
        <v>0</v>
      </c>
      <c r="S262" s="206">
        <f>IF(S$2=EOMONTH($D262,MatCF),$F262-SUM($H142:S142),0)</f>
        <v>0</v>
      </c>
      <c r="T262" s="206">
        <f>IF(T$2=EOMONTH($D262,MatCF),$F262-SUM($H142:T142),0)</f>
        <v>0</v>
      </c>
      <c r="U262" s="206">
        <f>IF(U$2=EOMONTH($D262,MatCF),$F262-SUM($H142:U142),0)</f>
        <v>0</v>
      </c>
      <c r="V262" s="206">
        <f>IF(V$2=EOMONTH($D262,MatCF),$F262-SUM($H142:V142),0)</f>
        <v>0</v>
      </c>
      <c r="W262" s="206">
        <f>IF(W$2=EOMONTH($D262,MatCF),$F262-SUM($H142:W142),0)</f>
        <v>0</v>
      </c>
      <c r="X262" s="206">
        <f>IF(X$2=EOMONTH($D262,MatCF),$F262-SUM($H142:X142),0)</f>
        <v>0</v>
      </c>
      <c r="Y262" s="206">
        <f>IF(Y$2=EOMONTH($D262,MatCF),$F262-SUM($H142:Y142),0)</f>
        <v>0</v>
      </c>
      <c r="Z262" s="206">
        <f>IF(Z$2=EOMONTH($D262,MatCF),$F262-SUM($H142:Z142),0)</f>
        <v>0</v>
      </c>
      <c r="AA262" s="206">
        <f>IF(AA$2=EOMONTH($D262,MatCF),$F262-SUM($H142:AA142),0)</f>
        <v>0</v>
      </c>
      <c r="AB262" s="206">
        <f>IF(AB$2=EOMONTH($D262,MatCF),$F262-SUM($H142:AB142),0)</f>
        <v>0</v>
      </c>
      <c r="AC262" s="206">
        <f>IF(AC$2=EOMONTH($D262,MatCF),$F262-SUM($H142:AC142),0)</f>
        <v>0</v>
      </c>
      <c r="AD262" s="206">
        <f>IF(AD$2=EOMONTH($D262,MatCF),$F262-SUM($H142:AD142),0)</f>
        <v>0</v>
      </c>
      <c r="AE262" s="206">
        <f>IF(AE$2=EOMONTH($D262,MatCF),$F262-SUM($H142:AE142),0)</f>
        <v>0</v>
      </c>
      <c r="AF262" s="206">
        <f>IF(AF$2=EOMONTH($D262,MatCF),$F262-SUM($H142:AF142),0)</f>
        <v>0</v>
      </c>
      <c r="AG262" s="206">
        <f>IF(AG$2=EOMONTH($D262,MatCF),$F262-SUM($H142:AG142),0)</f>
        <v>0</v>
      </c>
      <c r="AH262" s="206">
        <f>IF(AH$2=EOMONTH($D262,MatCF),$F262-SUM($H142:AH142),0)</f>
        <v>0</v>
      </c>
      <c r="AI262" s="206">
        <f>IF(AI$2=EOMONTH($D262,MatCF),$F262-SUM($H142:AI142),0)</f>
        <v>0</v>
      </c>
      <c r="AJ262" s="206">
        <f>IF(AJ$2=EOMONTH($D262,MatCF),$F262-SUM($H142:AJ142),0)</f>
        <v>0</v>
      </c>
      <c r="AK262" s="206">
        <f>IF(AK$2=EOMONTH($D262,MatCF),$F262-SUM($H142:AK142),0)</f>
        <v>0</v>
      </c>
      <c r="AL262" s="206">
        <f>IF(AL$2=EOMONTH($D262,MatCF),$F262-SUM($H142:AL142),0)</f>
        <v>0</v>
      </c>
      <c r="AM262" s="206">
        <f>IF(AM$2=EOMONTH($D262,MatCF),$F262-SUM($H142:AM142),0)</f>
        <v>0</v>
      </c>
      <c r="AN262" s="206">
        <f>IF(AN$2=EOMONTH($D262,MatCF),$F262-SUM($H142:AN142),0)</f>
        <v>0</v>
      </c>
      <c r="AO262" s="206">
        <f>IF(AO$2=EOMONTH($D262,MatCF),$F262-SUM($H142:AO142),0)</f>
        <v>0</v>
      </c>
      <c r="AP262" s="206">
        <f>IF(AP$2=EOMONTH($D262,MatCF),$F262-SUM($H142:AP142),0)</f>
        <v>0</v>
      </c>
      <c r="AQ262" s="206">
        <f>IF(AQ$2=EOMONTH($D262,MatCF),$F262-SUM($H142:AQ142),0)</f>
        <v>0</v>
      </c>
      <c r="AR262" s="206">
        <f>IF(AR$2=EOMONTH($D262,MatCF),$F262-SUM($H142:AR142),0)</f>
        <v>0</v>
      </c>
      <c r="AS262" s="206">
        <f>IF(AS$2=EOMONTH($D262,MatCF),$F262-SUM($H142:AS142),0)</f>
        <v>0</v>
      </c>
      <c r="AT262" s="206">
        <f>IF(AT$2=EOMONTH($D262,MatCF),$F262-SUM($H142:AT142),0)</f>
        <v>0</v>
      </c>
      <c r="AU262" s="206">
        <f>IF(AU$2=EOMONTH($D262,MatCF),$F262-SUM($H142:AU142),0)</f>
        <v>0</v>
      </c>
      <c r="AV262" s="206">
        <f>IF(AV$2=EOMONTH($D262,MatCF),$F262-SUM($H142:AV142),0)</f>
        <v>0</v>
      </c>
      <c r="AW262" s="206">
        <f>IF(AW$2=EOMONTH($D262,MatCF),$F262-SUM($H142:AW142),0)</f>
        <v>0</v>
      </c>
      <c r="AX262" s="206">
        <f>IF(AX$2=EOMONTH($D262,MatCF),$F262-SUM($H142:AX142),0)</f>
        <v>0</v>
      </c>
      <c r="AY262" s="206">
        <f>IF(AY$2=EOMONTH($D262,MatCF),$F262-SUM($H142:AY142),0)</f>
        <v>0</v>
      </c>
      <c r="AZ262" s="206">
        <f>IF(AZ$2=EOMONTH($D262,MatCF),$F262-SUM($H142:AZ142),0)</f>
        <v>0</v>
      </c>
      <c r="BA262" s="206">
        <f>IF(BA$2=EOMONTH($D262,MatCF),$F262-SUM($H142:BA142),0)</f>
        <v>0</v>
      </c>
      <c r="BB262" s="206">
        <f>IF(BB$2=EOMONTH($D262,MatCF),$F262-SUM($H142:BB142),0)</f>
        <v>0</v>
      </c>
      <c r="BC262" s="206">
        <f>IF(BC$2=EOMONTH($D262,MatCF),$F262-SUM($H142:BC142),0)</f>
        <v>0</v>
      </c>
      <c r="BD262" s="206">
        <f>IF(BD$2=EOMONTH($D262,MatCF),$F262-SUM($H142:BD142),0)</f>
        <v>0</v>
      </c>
      <c r="BE262" s="206">
        <f>IF(BE$2=EOMONTH($D262,MatCF),$F262-SUM($H142:BE142),0)</f>
        <v>0</v>
      </c>
      <c r="BF262" s="206">
        <f>IF(BF$2=EOMONTH($D262,MatCF),$F262-SUM($H142:BF142),0)</f>
        <v>0</v>
      </c>
      <c r="BG262" s="206">
        <f>IF(BG$2=EOMONTH($D262,MatCF),$F262-SUM($H142:BG142),0)</f>
        <v>0</v>
      </c>
      <c r="BH262" s="206">
        <f>IF(BH$2=EOMONTH($D262,MatCF),$F262-SUM($H142:BH142),0)</f>
        <v>0</v>
      </c>
      <c r="BI262" s="206">
        <f>IF(BI$2=EOMONTH($D262,MatCF),$F262-SUM($H142:BI142),0)</f>
        <v>0</v>
      </c>
      <c r="BJ262" s="206">
        <f>IF(BJ$2=EOMONTH($D262,MatCF),$F262-SUM($H142:BJ142),0)</f>
        <v>0</v>
      </c>
      <c r="BK262" s="206">
        <f>IF(BK$2=EOMONTH($D262,MatCF),$F262-SUM($H142:BK142),0)</f>
        <v>0</v>
      </c>
      <c r="BL262" s="206">
        <f>IF(BL$2=EOMONTH($D262,MatCF),$F262-SUM($H142:BL142),0)</f>
        <v>0</v>
      </c>
      <c r="BM262" s="206">
        <f>IF(BM$2=EOMONTH($D262,MatCF),$F262-SUM($H142:BM142),0)</f>
        <v>0</v>
      </c>
      <c r="BN262" s="206">
        <f>IF(BN$2=EOMONTH($D262,MatCF),$F262-SUM($H142:BN142),0)</f>
        <v>0</v>
      </c>
      <c r="BO262" s="206">
        <f>IF(BO$2=EOMONTH($D262,MatCF),$F262-SUM($H142:BO142),0)</f>
        <v>0</v>
      </c>
      <c r="BP262" s="206">
        <f>IF(BP$2=EOMONTH($D262,MatCF),$F262-SUM($H142:BP142),0)</f>
        <v>0</v>
      </c>
      <c r="BQ262" s="206">
        <f>IF(BQ$2=EOMONTH($D262,MatCF),$F262-SUM($H142:BQ142),0)</f>
        <v>0</v>
      </c>
      <c r="BR262" s="206">
        <f>IF(BR$2=EOMONTH($D262,MatCF),$F262-SUM($H142:BR142),0)</f>
        <v>0</v>
      </c>
      <c r="BS262" s="206">
        <f>IF(BS$2=EOMONTH($D262,MatCF),$F262-SUM($H142:BS142),0)</f>
        <v>0</v>
      </c>
      <c r="BT262" s="206">
        <f>IF(BT$2=EOMONTH($D262,MatCF),$F262-SUM($H142:BT142),0)</f>
        <v>0</v>
      </c>
      <c r="BU262" s="206">
        <f>IF(BU$2=EOMONTH($D262,MatCF),$F262-SUM($H142:BU142),0)</f>
        <v>0</v>
      </c>
      <c r="BV262" s="206">
        <f>IF(BV$2=EOMONTH($D262,MatCF),$F262-SUM($H142:BV142),0)</f>
        <v>0</v>
      </c>
      <c r="BW262" s="206">
        <f>IF(BW$2=EOMONTH($D262,MatCF),$F262-SUM($H142:BW142),0)</f>
        <v>0</v>
      </c>
      <c r="BX262" s="206">
        <f>IF(BX$2=EOMONTH($D262,MatCF),$F262-SUM($H142:BX142),0)</f>
        <v>0</v>
      </c>
      <c r="BY262" s="206">
        <f>IF(BY$2=EOMONTH($D262,MatCF),$F262-SUM($H142:BY142),0)</f>
        <v>0</v>
      </c>
      <c r="BZ262" s="206">
        <f>IF(BZ$2=EOMONTH($D262,MatCF),$F262-SUM($H142:BZ142),0)</f>
        <v>0</v>
      </c>
      <c r="CA262" s="206">
        <f>IF(CA$2=EOMONTH($D262,MatCF),$F262-SUM($H142:CA142),0)</f>
        <v>0</v>
      </c>
      <c r="CB262" s="206">
        <f>IF(CB$2=EOMONTH($D262,MatCF),$F262-SUM($H142:CB142),0)</f>
        <v>0</v>
      </c>
      <c r="CC262" s="206">
        <f>IF(CC$2=EOMONTH($D262,MatCF),$F262-SUM($H142:CC142),0)</f>
        <v>0</v>
      </c>
      <c r="CD262" s="206">
        <f>IF(CD$2=EOMONTH($D262,MatCF),$F262-SUM($H142:CD142),0)</f>
        <v>0</v>
      </c>
      <c r="CE262" s="206">
        <f>IF(CE$2=EOMONTH($D262,MatCF),$F262-SUM($H142:CE142),0)</f>
        <v>0</v>
      </c>
      <c r="CF262" s="206">
        <f>IF(CF$2=EOMONTH($D262,MatCF),$F262-SUM($H142:CF142),0)</f>
        <v>0</v>
      </c>
      <c r="CG262" s="206">
        <f>IF(CG$2=EOMONTH($D262,MatCF),$F262-SUM($H142:CG142),0)</f>
        <v>0</v>
      </c>
      <c r="CH262" s="206">
        <f>IF(CH$2=EOMONTH($D262,MatCF),$F262-SUM($H142:CH142),0)</f>
        <v>0</v>
      </c>
      <c r="CI262" s="206">
        <f>IF(CI$2=EOMONTH($D262,MatCF),$F262-SUM($H142:CI142),0)</f>
        <v>0</v>
      </c>
      <c r="CJ262" s="206">
        <f>IF(CJ$2=EOMONTH($D262,MatCF),$F262-SUM($H142:CJ142),0)</f>
        <v>0</v>
      </c>
      <c r="CK262" s="206">
        <f>IF(CK$2=EOMONTH($D262,MatCF),$F262-SUM($H142:CK142),0)</f>
        <v>0</v>
      </c>
      <c r="CL262" s="206">
        <f>IF(CL$2=EOMONTH($D262,MatCF),$F262-SUM($H142:CL142),0)</f>
        <v>0</v>
      </c>
      <c r="CM262" s="206">
        <f>IF(CM$2=EOMONTH($D262,MatCF),$F262-SUM($H142:CM142),0)</f>
        <v>0</v>
      </c>
      <c r="CN262" s="206">
        <f>IF(CN$2=EOMONTH($D262,MatCF),$F262-SUM($H142:CN142),0)</f>
        <v>0</v>
      </c>
      <c r="CO262" s="206">
        <f>IF(CO$2=EOMONTH($D262,MatCF),$F262-SUM($H142:CO142),0)</f>
        <v>0</v>
      </c>
      <c r="CP262" s="206">
        <f>IF(CP$2=EOMONTH($D262,MatCF),$F262-SUM($H142:CP142),0)</f>
        <v>0</v>
      </c>
      <c r="CQ262" s="206">
        <f>IF(CQ$2=EOMONTH($D262,MatCF),$F262-SUM($H142:CQ142),0)</f>
        <v>0</v>
      </c>
      <c r="CR262" s="206">
        <f>IF(CR$2=EOMONTH($D262,MatCF),$F262-SUM($H142:CR142),0)</f>
        <v>0</v>
      </c>
      <c r="CS262" s="206">
        <f>IF(CS$2=EOMONTH($D262,MatCF),$F262-SUM($H142:CS142),0)</f>
        <v>0</v>
      </c>
      <c r="CT262" s="206">
        <f>IF(CT$2=EOMONTH($D262,MatCF),$F262-SUM($H142:CT142),0)</f>
        <v>0</v>
      </c>
      <c r="CU262" s="206">
        <f>IF(CU$2=EOMONTH($D262,MatCF),$F262-SUM($H142:CU142),0)</f>
        <v>0</v>
      </c>
      <c r="CV262" s="206">
        <f>IF(CV$2=EOMONTH($D262,MatCF),$F262-SUM($H142:CV142),0)</f>
        <v>0</v>
      </c>
      <c r="CW262" s="206">
        <f>IF(CW$2=EOMONTH($D262,MatCF),$F262-SUM($H142:CW142),0)</f>
        <v>0</v>
      </c>
      <c r="CX262" s="206">
        <f>IF(CX$2=EOMONTH($D262,MatCF),$F262-SUM($H142:CX142),0)</f>
        <v>0</v>
      </c>
      <c r="CY262" s="206">
        <f>IF(CY$2=EOMONTH($D262,MatCF),$F262-SUM($H142:CY142),0)</f>
        <v>0</v>
      </c>
      <c r="CZ262" s="206">
        <f>IF(CZ$2=EOMONTH($D262,MatCF),$F262-SUM($H142:CZ142),0)</f>
        <v>0</v>
      </c>
      <c r="DA262" s="206">
        <f>IF(DA$2=EOMONTH($D262,MatCF),$F262-SUM($H142:DA142),0)</f>
        <v>0</v>
      </c>
      <c r="DB262" s="206">
        <f>IF(DB$2=EOMONTH($D262,MatCF),$F262-SUM($H142:DB142),0)</f>
        <v>0</v>
      </c>
      <c r="DC262" s="206">
        <f>IF(DC$2=EOMONTH($D262,MatCF),$F262-SUM($H142:DC142),0)</f>
        <v>0</v>
      </c>
      <c r="DD262" s="206">
        <f>IF(DD$2=EOMONTH($D262,MatCF),$F262-SUM($H142:DD142),0)</f>
        <v>0</v>
      </c>
      <c r="DE262" s="206">
        <f>IF(DE$2=EOMONTH($D262,MatCF),$F262-SUM($H142:DE142),0)</f>
        <v>0</v>
      </c>
      <c r="DF262" s="206">
        <f>IF(DF$2=EOMONTH($D262,MatCF),$F262-SUM($H142:DF142),0)</f>
        <v>0</v>
      </c>
      <c r="DG262" s="206">
        <f>IF(DG$2=EOMONTH($D262,MatCF),$F262-SUM($H142:DG142),0)</f>
        <v>0</v>
      </c>
      <c r="DH262" s="206">
        <f>IF(DH$2=EOMONTH($D262,MatCF),$F262-SUM($H142:DH142),0)</f>
        <v>0</v>
      </c>
      <c r="DI262" s="206">
        <f>IF(DI$2=EOMONTH($D262,MatCF),$F262-SUM($H142:DI142),0)</f>
        <v>0</v>
      </c>
      <c r="DJ262" s="206">
        <f>IF(DJ$2=EOMONTH($D262,MatCF),$F262-SUM($H142:DJ142),0)</f>
        <v>0</v>
      </c>
      <c r="DK262" s="206">
        <f>IF(DK$2=EOMONTH($D262,MatCF),$F262-SUM($H142:DK142),0)</f>
        <v>0</v>
      </c>
      <c r="DL262" s="206">
        <f>IF(DL$2=EOMONTH($D262,MatCF),$F262-SUM($H142:DL142),0)</f>
        <v>0</v>
      </c>
      <c r="DM262" s="206">
        <f ca="1">IF(DM$2=EOMONTH($D262,MatCF),$F262-SUM($H142:DM142),0)</f>
        <v>0</v>
      </c>
      <c r="DN262" s="206">
        <f>IF(DN$2=EOMONTH($D262,MatCF),$F262-SUM($H142:DN142),0)</f>
        <v>0</v>
      </c>
      <c r="DO262" s="206">
        <f>IF(DO$2=EOMONTH($D262,MatCF),$F262-SUM($H142:DO142),0)</f>
        <v>0</v>
      </c>
      <c r="DP262" s="206">
        <f>IF(DP$2=EOMONTH($D262,MatCF),$F262-SUM($H142:DP142),0)</f>
        <v>0</v>
      </c>
      <c r="DQ262" s="206">
        <f>IF(DQ$2=EOMONTH($D262,MatCF),$F262-SUM($H142:DQ142),0)</f>
        <v>0</v>
      </c>
      <c r="DR262" s="206">
        <f>IF(DR$2=EOMONTH($D262,MatCF),$F262-SUM($H142:DR142),0)</f>
        <v>0</v>
      </c>
      <c r="DS262" s="206">
        <f>IF(DS$2=EOMONTH($D262,MatCF),$F262-SUM($H142:DS142),0)</f>
        <v>0</v>
      </c>
    </row>
    <row r="263" spans="1:123" ht="12.5" x14ac:dyDescent="0.25">
      <c r="A263" s="205">
        <f t="shared" si="689"/>
        <v>51</v>
      </c>
      <c r="B263" s="228"/>
      <c r="C263" s="206"/>
      <c r="D263" s="226">
        <v>48579</v>
      </c>
      <c r="E263" s="205"/>
      <c r="F263" s="206">
        <f ca="1"/>
        <v>0</v>
      </c>
      <c r="G263" s="206"/>
      <c r="H263" s="206">
        <f>IF(H$2=EOMONTH($D263,MatCF),$F263-SUM(H143:$H143),0)</f>
        <v>0</v>
      </c>
      <c r="I263" s="206">
        <f>IF(I$2=EOMONTH($D263,MatCF),$F263-SUM($H143:I143),0)</f>
        <v>0</v>
      </c>
      <c r="J263" s="206">
        <f>IF(J$2=EOMONTH($D263,MatCF),$F263-SUM($H143:J143),0)</f>
        <v>0</v>
      </c>
      <c r="K263" s="206">
        <f>IF(K$2=EOMONTH($D263,MatCF),$F263-SUM($H143:K143),0)</f>
        <v>0</v>
      </c>
      <c r="L263" s="206">
        <f>IF(L$2=EOMONTH($D263,MatCF),$F263-SUM($H143:L143),0)</f>
        <v>0</v>
      </c>
      <c r="M263" s="206">
        <f>IF(M$2=EOMONTH($D263,MatCF),$F263-SUM($H143:M143),0)</f>
        <v>0</v>
      </c>
      <c r="N263" s="206">
        <f>IF(N$2=EOMONTH($D263,MatCF),$F263-SUM($H143:N143),0)</f>
        <v>0</v>
      </c>
      <c r="O263" s="206">
        <f>IF(O$2=EOMONTH($D263,MatCF),$F263-SUM($H143:O143),0)</f>
        <v>0</v>
      </c>
      <c r="P263" s="206">
        <f>IF(P$2=EOMONTH($D263,MatCF),$F263-SUM($H143:P143),0)</f>
        <v>0</v>
      </c>
      <c r="Q263" s="206">
        <f>IF(Q$2=EOMONTH($D263,MatCF),$F263-SUM($H143:Q143),0)</f>
        <v>0</v>
      </c>
      <c r="R263" s="206">
        <f>IF(R$2=EOMONTH($D263,MatCF),$F263-SUM($H143:R143),0)</f>
        <v>0</v>
      </c>
      <c r="S263" s="206">
        <f>IF(S$2=EOMONTH($D263,MatCF),$F263-SUM($H143:S143),0)</f>
        <v>0</v>
      </c>
      <c r="T263" s="206">
        <f>IF(T$2=EOMONTH($D263,MatCF),$F263-SUM($H143:T143),0)</f>
        <v>0</v>
      </c>
      <c r="U263" s="206">
        <f>IF(U$2=EOMONTH($D263,MatCF),$F263-SUM($H143:U143),0)</f>
        <v>0</v>
      </c>
      <c r="V263" s="206">
        <f>IF(V$2=EOMONTH($D263,MatCF),$F263-SUM($H143:V143),0)</f>
        <v>0</v>
      </c>
      <c r="W263" s="206">
        <f>IF(W$2=EOMONTH($D263,MatCF),$F263-SUM($H143:W143),0)</f>
        <v>0</v>
      </c>
      <c r="X263" s="206">
        <f>IF(X$2=EOMONTH($D263,MatCF),$F263-SUM($H143:X143),0)</f>
        <v>0</v>
      </c>
      <c r="Y263" s="206">
        <f>IF(Y$2=EOMONTH($D263,MatCF),$F263-SUM($H143:Y143),0)</f>
        <v>0</v>
      </c>
      <c r="Z263" s="206">
        <f>IF(Z$2=EOMONTH($D263,MatCF),$F263-SUM($H143:Z143),0)</f>
        <v>0</v>
      </c>
      <c r="AA263" s="206">
        <f>IF(AA$2=EOMONTH($D263,MatCF),$F263-SUM($H143:AA143),0)</f>
        <v>0</v>
      </c>
      <c r="AB263" s="206">
        <f>IF(AB$2=EOMONTH($D263,MatCF),$F263-SUM($H143:AB143),0)</f>
        <v>0</v>
      </c>
      <c r="AC263" s="206">
        <f>IF(AC$2=EOMONTH($D263,MatCF),$F263-SUM($H143:AC143),0)</f>
        <v>0</v>
      </c>
      <c r="AD263" s="206">
        <f>IF(AD$2=EOMONTH($D263,MatCF),$F263-SUM($H143:AD143),0)</f>
        <v>0</v>
      </c>
      <c r="AE263" s="206">
        <f>IF(AE$2=EOMONTH($D263,MatCF),$F263-SUM($H143:AE143),0)</f>
        <v>0</v>
      </c>
      <c r="AF263" s="206">
        <f>IF(AF$2=EOMONTH($D263,MatCF),$F263-SUM($H143:AF143),0)</f>
        <v>0</v>
      </c>
      <c r="AG263" s="206">
        <f>IF(AG$2=EOMONTH($D263,MatCF),$F263-SUM($H143:AG143),0)</f>
        <v>0</v>
      </c>
      <c r="AH263" s="206">
        <f>IF(AH$2=EOMONTH($D263,MatCF),$F263-SUM($H143:AH143),0)</f>
        <v>0</v>
      </c>
      <c r="AI263" s="206">
        <f>IF(AI$2=EOMONTH($D263,MatCF),$F263-SUM($H143:AI143),0)</f>
        <v>0</v>
      </c>
      <c r="AJ263" s="206">
        <f>IF(AJ$2=EOMONTH($D263,MatCF),$F263-SUM($H143:AJ143),0)</f>
        <v>0</v>
      </c>
      <c r="AK263" s="206">
        <f>IF(AK$2=EOMONTH($D263,MatCF),$F263-SUM($H143:AK143),0)</f>
        <v>0</v>
      </c>
      <c r="AL263" s="206">
        <f>IF(AL$2=EOMONTH($D263,MatCF),$F263-SUM($H143:AL143),0)</f>
        <v>0</v>
      </c>
      <c r="AM263" s="206">
        <f>IF(AM$2=EOMONTH($D263,MatCF),$F263-SUM($H143:AM143),0)</f>
        <v>0</v>
      </c>
      <c r="AN263" s="206">
        <f>IF(AN$2=EOMONTH($D263,MatCF),$F263-SUM($H143:AN143),0)</f>
        <v>0</v>
      </c>
      <c r="AO263" s="206">
        <f>IF(AO$2=EOMONTH($D263,MatCF),$F263-SUM($H143:AO143),0)</f>
        <v>0</v>
      </c>
      <c r="AP263" s="206">
        <f>IF(AP$2=EOMONTH($D263,MatCF),$F263-SUM($H143:AP143),0)</f>
        <v>0</v>
      </c>
      <c r="AQ263" s="206">
        <f>IF(AQ$2=EOMONTH($D263,MatCF),$F263-SUM($H143:AQ143),0)</f>
        <v>0</v>
      </c>
      <c r="AR263" s="206">
        <f>IF(AR$2=EOMONTH($D263,MatCF),$F263-SUM($H143:AR143),0)</f>
        <v>0</v>
      </c>
      <c r="AS263" s="206">
        <f>IF(AS$2=EOMONTH($D263,MatCF),$F263-SUM($H143:AS143),0)</f>
        <v>0</v>
      </c>
      <c r="AT263" s="206">
        <f>IF(AT$2=EOMONTH($D263,MatCF),$F263-SUM($H143:AT143),0)</f>
        <v>0</v>
      </c>
      <c r="AU263" s="206">
        <f>IF(AU$2=EOMONTH($D263,MatCF),$F263-SUM($H143:AU143),0)</f>
        <v>0</v>
      </c>
      <c r="AV263" s="206">
        <f>IF(AV$2=EOMONTH($D263,MatCF),$F263-SUM($H143:AV143),0)</f>
        <v>0</v>
      </c>
      <c r="AW263" s="206">
        <f>IF(AW$2=EOMONTH($D263,MatCF),$F263-SUM($H143:AW143),0)</f>
        <v>0</v>
      </c>
      <c r="AX263" s="206">
        <f>IF(AX$2=EOMONTH($D263,MatCF),$F263-SUM($H143:AX143),0)</f>
        <v>0</v>
      </c>
      <c r="AY263" s="206">
        <f>IF(AY$2=EOMONTH($D263,MatCF),$F263-SUM($H143:AY143),0)</f>
        <v>0</v>
      </c>
      <c r="AZ263" s="206">
        <f>IF(AZ$2=EOMONTH($D263,MatCF),$F263-SUM($H143:AZ143),0)</f>
        <v>0</v>
      </c>
      <c r="BA263" s="206">
        <f>IF(BA$2=EOMONTH($D263,MatCF),$F263-SUM($H143:BA143),0)</f>
        <v>0</v>
      </c>
      <c r="BB263" s="206">
        <f>IF(BB$2=EOMONTH($D263,MatCF),$F263-SUM($H143:BB143),0)</f>
        <v>0</v>
      </c>
      <c r="BC263" s="206">
        <f>IF(BC$2=EOMONTH($D263,MatCF),$F263-SUM($H143:BC143),0)</f>
        <v>0</v>
      </c>
      <c r="BD263" s="206">
        <f>IF(BD$2=EOMONTH($D263,MatCF),$F263-SUM($H143:BD143),0)</f>
        <v>0</v>
      </c>
      <c r="BE263" s="206">
        <f>IF(BE$2=EOMONTH($D263,MatCF),$F263-SUM($H143:BE143),0)</f>
        <v>0</v>
      </c>
      <c r="BF263" s="206">
        <f>IF(BF$2=EOMONTH($D263,MatCF),$F263-SUM($H143:BF143),0)</f>
        <v>0</v>
      </c>
      <c r="BG263" s="206">
        <f>IF(BG$2=EOMONTH($D263,MatCF),$F263-SUM($H143:BG143),0)</f>
        <v>0</v>
      </c>
      <c r="BH263" s="206">
        <f>IF(BH$2=EOMONTH($D263,MatCF),$F263-SUM($H143:BH143),0)</f>
        <v>0</v>
      </c>
      <c r="BI263" s="206">
        <f>IF(BI$2=EOMONTH($D263,MatCF),$F263-SUM($H143:BI143),0)</f>
        <v>0</v>
      </c>
      <c r="BJ263" s="206">
        <f>IF(BJ$2=EOMONTH($D263,MatCF),$F263-SUM($H143:BJ143),0)</f>
        <v>0</v>
      </c>
      <c r="BK263" s="206">
        <f>IF(BK$2=EOMONTH($D263,MatCF),$F263-SUM($H143:BK143),0)</f>
        <v>0</v>
      </c>
      <c r="BL263" s="206">
        <f>IF(BL$2=EOMONTH($D263,MatCF),$F263-SUM($H143:BL143),0)</f>
        <v>0</v>
      </c>
      <c r="BM263" s="206">
        <f>IF(BM$2=EOMONTH($D263,MatCF),$F263-SUM($H143:BM143),0)</f>
        <v>0</v>
      </c>
      <c r="BN263" s="206">
        <f>IF(BN$2=EOMONTH($D263,MatCF),$F263-SUM($H143:BN143),0)</f>
        <v>0</v>
      </c>
      <c r="BO263" s="206">
        <f>IF(BO$2=EOMONTH($D263,MatCF),$F263-SUM($H143:BO143),0)</f>
        <v>0</v>
      </c>
      <c r="BP263" s="206">
        <f>IF(BP$2=EOMONTH($D263,MatCF),$F263-SUM($H143:BP143),0)</f>
        <v>0</v>
      </c>
      <c r="BQ263" s="206">
        <f>IF(BQ$2=EOMONTH($D263,MatCF),$F263-SUM($H143:BQ143),0)</f>
        <v>0</v>
      </c>
      <c r="BR263" s="206">
        <f>IF(BR$2=EOMONTH($D263,MatCF),$F263-SUM($H143:BR143),0)</f>
        <v>0</v>
      </c>
      <c r="BS263" s="206">
        <f>IF(BS$2=EOMONTH($D263,MatCF),$F263-SUM($H143:BS143),0)</f>
        <v>0</v>
      </c>
      <c r="BT263" s="206">
        <f>IF(BT$2=EOMONTH($D263,MatCF),$F263-SUM($H143:BT143),0)</f>
        <v>0</v>
      </c>
      <c r="BU263" s="206">
        <f>IF(BU$2=EOMONTH($D263,MatCF),$F263-SUM($H143:BU143),0)</f>
        <v>0</v>
      </c>
      <c r="BV263" s="206">
        <f>IF(BV$2=EOMONTH($D263,MatCF),$F263-SUM($H143:BV143),0)</f>
        <v>0</v>
      </c>
      <c r="BW263" s="206">
        <f>IF(BW$2=EOMONTH($D263,MatCF),$F263-SUM($H143:BW143),0)</f>
        <v>0</v>
      </c>
      <c r="BX263" s="206">
        <f>IF(BX$2=EOMONTH($D263,MatCF),$F263-SUM($H143:BX143),0)</f>
        <v>0</v>
      </c>
      <c r="BY263" s="206">
        <f>IF(BY$2=EOMONTH($D263,MatCF),$F263-SUM($H143:BY143),0)</f>
        <v>0</v>
      </c>
      <c r="BZ263" s="206">
        <f>IF(BZ$2=EOMONTH($D263,MatCF),$F263-SUM($H143:BZ143),0)</f>
        <v>0</v>
      </c>
      <c r="CA263" s="206">
        <f>IF(CA$2=EOMONTH($D263,MatCF),$F263-SUM($H143:CA143),0)</f>
        <v>0</v>
      </c>
      <c r="CB263" s="206">
        <f>IF(CB$2=EOMONTH($D263,MatCF),$F263-SUM($H143:CB143),0)</f>
        <v>0</v>
      </c>
      <c r="CC263" s="206">
        <f>IF(CC$2=EOMONTH($D263,MatCF),$F263-SUM($H143:CC143),0)</f>
        <v>0</v>
      </c>
      <c r="CD263" s="206">
        <f>IF(CD$2=EOMONTH($D263,MatCF),$F263-SUM($H143:CD143),0)</f>
        <v>0</v>
      </c>
      <c r="CE263" s="206">
        <f>IF(CE$2=EOMONTH($D263,MatCF),$F263-SUM($H143:CE143),0)</f>
        <v>0</v>
      </c>
      <c r="CF263" s="206">
        <f>IF(CF$2=EOMONTH($D263,MatCF),$F263-SUM($H143:CF143),0)</f>
        <v>0</v>
      </c>
      <c r="CG263" s="206">
        <f>IF(CG$2=EOMONTH($D263,MatCF),$F263-SUM($H143:CG143),0)</f>
        <v>0</v>
      </c>
      <c r="CH263" s="206">
        <f>IF(CH$2=EOMONTH($D263,MatCF),$F263-SUM($H143:CH143),0)</f>
        <v>0</v>
      </c>
      <c r="CI263" s="206">
        <f>IF(CI$2=EOMONTH($D263,MatCF),$F263-SUM($H143:CI143),0)</f>
        <v>0</v>
      </c>
      <c r="CJ263" s="206">
        <f>IF(CJ$2=EOMONTH($D263,MatCF),$F263-SUM($H143:CJ143),0)</f>
        <v>0</v>
      </c>
      <c r="CK263" s="206">
        <f>IF(CK$2=EOMONTH($D263,MatCF),$F263-SUM($H143:CK143),0)</f>
        <v>0</v>
      </c>
      <c r="CL263" s="206">
        <f>IF(CL$2=EOMONTH($D263,MatCF),$F263-SUM($H143:CL143),0)</f>
        <v>0</v>
      </c>
      <c r="CM263" s="206">
        <f>IF(CM$2=EOMONTH($D263,MatCF),$F263-SUM($H143:CM143),0)</f>
        <v>0</v>
      </c>
      <c r="CN263" s="206">
        <f>IF(CN$2=EOMONTH($D263,MatCF),$F263-SUM($H143:CN143),0)</f>
        <v>0</v>
      </c>
      <c r="CO263" s="206">
        <f>IF(CO$2=EOMONTH($D263,MatCF),$F263-SUM($H143:CO143),0)</f>
        <v>0</v>
      </c>
      <c r="CP263" s="206">
        <f>IF(CP$2=EOMONTH($D263,MatCF),$F263-SUM($H143:CP143),0)</f>
        <v>0</v>
      </c>
      <c r="CQ263" s="206">
        <f>IF(CQ$2=EOMONTH($D263,MatCF),$F263-SUM($H143:CQ143),0)</f>
        <v>0</v>
      </c>
      <c r="CR263" s="206">
        <f>IF(CR$2=EOMONTH($D263,MatCF),$F263-SUM($H143:CR143),0)</f>
        <v>0</v>
      </c>
      <c r="CS263" s="206">
        <f>IF(CS$2=EOMONTH($D263,MatCF),$F263-SUM($H143:CS143),0)</f>
        <v>0</v>
      </c>
      <c r="CT263" s="206">
        <f>IF(CT$2=EOMONTH($D263,MatCF),$F263-SUM($H143:CT143),0)</f>
        <v>0</v>
      </c>
      <c r="CU263" s="206">
        <f>IF(CU$2=EOMONTH($D263,MatCF),$F263-SUM($H143:CU143),0)</f>
        <v>0</v>
      </c>
      <c r="CV263" s="206">
        <f>IF(CV$2=EOMONTH($D263,MatCF),$F263-SUM($H143:CV143),0)</f>
        <v>0</v>
      </c>
      <c r="CW263" s="206">
        <f>IF(CW$2=EOMONTH($D263,MatCF),$F263-SUM($H143:CW143),0)</f>
        <v>0</v>
      </c>
      <c r="CX263" s="206">
        <f>IF(CX$2=EOMONTH($D263,MatCF),$F263-SUM($H143:CX143),0)</f>
        <v>0</v>
      </c>
      <c r="CY263" s="206">
        <f>IF(CY$2=EOMONTH($D263,MatCF),$F263-SUM($H143:CY143),0)</f>
        <v>0</v>
      </c>
      <c r="CZ263" s="206">
        <f>IF(CZ$2=EOMONTH($D263,MatCF),$F263-SUM($H143:CZ143),0)</f>
        <v>0</v>
      </c>
      <c r="DA263" s="206">
        <f>IF(DA$2=EOMONTH($D263,MatCF),$F263-SUM($H143:DA143),0)</f>
        <v>0</v>
      </c>
      <c r="DB263" s="206">
        <f>IF(DB$2=EOMONTH($D263,MatCF),$F263-SUM($H143:DB143),0)</f>
        <v>0</v>
      </c>
      <c r="DC263" s="206">
        <f>IF(DC$2=EOMONTH($D263,MatCF),$F263-SUM($H143:DC143),0)</f>
        <v>0</v>
      </c>
      <c r="DD263" s="206">
        <f>IF(DD$2=EOMONTH($D263,MatCF),$F263-SUM($H143:DD143),0)</f>
        <v>0</v>
      </c>
      <c r="DE263" s="206">
        <f>IF(DE$2=EOMONTH($D263,MatCF),$F263-SUM($H143:DE143),0)</f>
        <v>0</v>
      </c>
      <c r="DF263" s="206">
        <f>IF(DF$2=EOMONTH($D263,MatCF),$F263-SUM($H143:DF143),0)</f>
        <v>0</v>
      </c>
      <c r="DG263" s="206">
        <f>IF(DG$2=EOMONTH($D263,MatCF),$F263-SUM($H143:DG143),0)</f>
        <v>0</v>
      </c>
      <c r="DH263" s="206">
        <f>IF(DH$2=EOMONTH($D263,MatCF),$F263-SUM($H143:DH143),0)</f>
        <v>0</v>
      </c>
      <c r="DI263" s="206">
        <f>IF(DI$2=EOMONTH($D263,MatCF),$F263-SUM($H143:DI143),0)</f>
        <v>0</v>
      </c>
      <c r="DJ263" s="206">
        <f>IF(DJ$2=EOMONTH($D263,MatCF),$F263-SUM($H143:DJ143),0)</f>
        <v>0</v>
      </c>
      <c r="DK263" s="206">
        <f>IF(DK$2=EOMONTH($D263,MatCF),$F263-SUM($H143:DK143),0)</f>
        <v>0</v>
      </c>
      <c r="DL263" s="206">
        <f>IF(DL$2=EOMONTH($D263,MatCF),$F263-SUM($H143:DL143),0)</f>
        <v>0</v>
      </c>
      <c r="DM263" s="206">
        <f>IF(DM$2=EOMONTH($D263,MatCF),$F263-SUM($H143:DM143),0)</f>
        <v>0</v>
      </c>
      <c r="DN263" s="206">
        <f ca="1">IF(DN$2=EOMONTH($D263,MatCF),$F263-SUM($H143:DN143),0)</f>
        <v>0</v>
      </c>
      <c r="DO263" s="206">
        <f>IF(DO$2=EOMONTH($D263,MatCF),$F263-SUM($H143:DO143),0)</f>
        <v>0</v>
      </c>
      <c r="DP263" s="206">
        <f>IF(DP$2=EOMONTH($D263,MatCF),$F263-SUM($H143:DP143),0)</f>
        <v>0</v>
      </c>
      <c r="DQ263" s="206">
        <f>IF(DQ$2=EOMONTH($D263,MatCF),$F263-SUM($H143:DQ143),0)</f>
        <v>0</v>
      </c>
      <c r="DR263" s="206">
        <f>IF(DR$2=EOMONTH($D263,MatCF),$F263-SUM($H143:DR143),0)</f>
        <v>0</v>
      </c>
      <c r="DS263" s="206">
        <f>IF(DS$2=EOMONTH($D263,MatCF),$F263-SUM($H143:DS143),0)</f>
        <v>0</v>
      </c>
    </row>
    <row r="264" spans="1:123" ht="12.5" x14ac:dyDescent="0.25">
      <c r="A264" s="205">
        <f t="shared" si="689"/>
        <v>52</v>
      </c>
      <c r="B264" s="228"/>
      <c r="C264" s="206"/>
      <c r="D264" s="226">
        <v>48669</v>
      </c>
      <c r="E264" s="205"/>
      <c r="F264" s="206">
        <f ca="1"/>
        <v>0</v>
      </c>
      <c r="G264" s="206"/>
      <c r="H264" s="206">
        <f>IF(H$2=EOMONTH($D264,MatCF),$F264-SUM(H144:$H144),0)</f>
        <v>0</v>
      </c>
      <c r="I264" s="206">
        <f>IF(I$2=EOMONTH($D264,MatCF),$F264-SUM($H144:I144),0)</f>
        <v>0</v>
      </c>
      <c r="J264" s="206">
        <f>IF(J$2=EOMONTH($D264,MatCF),$F264-SUM($H144:J144),0)</f>
        <v>0</v>
      </c>
      <c r="K264" s="206">
        <f>IF(K$2=EOMONTH($D264,MatCF),$F264-SUM($H144:K144),0)</f>
        <v>0</v>
      </c>
      <c r="L264" s="206">
        <f>IF(L$2=EOMONTH($D264,MatCF),$F264-SUM($H144:L144),0)</f>
        <v>0</v>
      </c>
      <c r="M264" s="206">
        <f>IF(M$2=EOMONTH($D264,MatCF),$F264-SUM($H144:M144),0)</f>
        <v>0</v>
      </c>
      <c r="N264" s="206">
        <f>IF(N$2=EOMONTH($D264,MatCF),$F264-SUM($H144:N144),0)</f>
        <v>0</v>
      </c>
      <c r="O264" s="206">
        <f>IF(O$2=EOMONTH($D264,MatCF),$F264-SUM($H144:O144),0)</f>
        <v>0</v>
      </c>
      <c r="P264" s="206">
        <f>IF(P$2=EOMONTH($D264,MatCF),$F264-SUM($H144:P144),0)</f>
        <v>0</v>
      </c>
      <c r="Q264" s="206">
        <f>IF(Q$2=EOMONTH($D264,MatCF),$F264-SUM($H144:Q144),0)</f>
        <v>0</v>
      </c>
      <c r="R264" s="206">
        <f>IF(R$2=EOMONTH($D264,MatCF),$F264-SUM($H144:R144),0)</f>
        <v>0</v>
      </c>
      <c r="S264" s="206">
        <f>IF(S$2=EOMONTH($D264,MatCF),$F264-SUM($H144:S144),0)</f>
        <v>0</v>
      </c>
      <c r="T264" s="206">
        <f>IF(T$2=EOMONTH($D264,MatCF),$F264-SUM($H144:T144),0)</f>
        <v>0</v>
      </c>
      <c r="U264" s="206">
        <f>IF(U$2=EOMONTH($D264,MatCF),$F264-SUM($H144:U144),0)</f>
        <v>0</v>
      </c>
      <c r="V264" s="206">
        <f>IF(V$2=EOMONTH($D264,MatCF),$F264-SUM($H144:V144),0)</f>
        <v>0</v>
      </c>
      <c r="W264" s="206">
        <f>IF(W$2=EOMONTH($D264,MatCF),$F264-SUM($H144:W144),0)</f>
        <v>0</v>
      </c>
      <c r="X264" s="206">
        <f>IF(X$2=EOMONTH($D264,MatCF),$F264-SUM($H144:X144),0)</f>
        <v>0</v>
      </c>
      <c r="Y264" s="206">
        <f>IF(Y$2=EOMONTH($D264,MatCF),$F264-SUM($H144:Y144),0)</f>
        <v>0</v>
      </c>
      <c r="Z264" s="206">
        <f>IF(Z$2=EOMONTH($D264,MatCF),$F264-SUM($H144:Z144),0)</f>
        <v>0</v>
      </c>
      <c r="AA264" s="206">
        <f>IF(AA$2=EOMONTH($D264,MatCF),$F264-SUM($H144:AA144),0)</f>
        <v>0</v>
      </c>
      <c r="AB264" s="206">
        <f>IF(AB$2=EOMONTH($D264,MatCF),$F264-SUM($H144:AB144),0)</f>
        <v>0</v>
      </c>
      <c r="AC264" s="206">
        <f>IF(AC$2=EOMONTH($D264,MatCF),$F264-SUM($H144:AC144),0)</f>
        <v>0</v>
      </c>
      <c r="AD264" s="206">
        <f>IF(AD$2=EOMONTH($D264,MatCF),$F264-SUM($H144:AD144),0)</f>
        <v>0</v>
      </c>
      <c r="AE264" s="206">
        <f>IF(AE$2=EOMONTH($D264,MatCF),$F264-SUM($H144:AE144),0)</f>
        <v>0</v>
      </c>
      <c r="AF264" s="206">
        <f>IF(AF$2=EOMONTH($D264,MatCF),$F264-SUM($H144:AF144),0)</f>
        <v>0</v>
      </c>
      <c r="AG264" s="206">
        <f>IF(AG$2=EOMONTH($D264,MatCF),$F264-SUM($H144:AG144),0)</f>
        <v>0</v>
      </c>
      <c r="AH264" s="206">
        <f>IF(AH$2=EOMONTH($D264,MatCF),$F264-SUM($H144:AH144),0)</f>
        <v>0</v>
      </c>
      <c r="AI264" s="206">
        <f>IF(AI$2=EOMONTH($D264,MatCF),$F264-SUM($H144:AI144),0)</f>
        <v>0</v>
      </c>
      <c r="AJ264" s="206">
        <f>IF(AJ$2=EOMONTH($D264,MatCF),$F264-SUM($H144:AJ144),0)</f>
        <v>0</v>
      </c>
      <c r="AK264" s="206">
        <f>IF(AK$2=EOMONTH($D264,MatCF),$F264-SUM($H144:AK144),0)</f>
        <v>0</v>
      </c>
      <c r="AL264" s="206">
        <f>IF(AL$2=EOMONTH($D264,MatCF),$F264-SUM($H144:AL144),0)</f>
        <v>0</v>
      </c>
      <c r="AM264" s="206">
        <f>IF(AM$2=EOMONTH($D264,MatCF),$F264-SUM($H144:AM144),0)</f>
        <v>0</v>
      </c>
      <c r="AN264" s="206">
        <f>IF(AN$2=EOMONTH($D264,MatCF),$F264-SUM($H144:AN144),0)</f>
        <v>0</v>
      </c>
      <c r="AO264" s="206">
        <f>IF(AO$2=EOMONTH($D264,MatCF),$F264-SUM($H144:AO144),0)</f>
        <v>0</v>
      </c>
      <c r="AP264" s="206">
        <f>IF(AP$2=EOMONTH($D264,MatCF),$F264-SUM($H144:AP144),0)</f>
        <v>0</v>
      </c>
      <c r="AQ264" s="206">
        <f>IF(AQ$2=EOMONTH($D264,MatCF),$F264-SUM($H144:AQ144),0)</f>
        <v>0</v>
      </c>
      <c r="AR264" s="206">
        <f>IF(AR$2=EOMONTH($D264,MatCF),$F264-SUM($H144:AR144),0)</f>
        <v>0</v>
      </c>
      <c r="AS264" s="206">
        <f>IF(AS$2=EOMONTH($D264,MatCF),$F264-SUM($H144:AS144),0)</f>
        <v>0</v>
      </c>
      <c r="AT264" s="206">
        <f>IF(AT$2=EOMONTH($D264,MatCF),$F264-SUM($H144:AT144),0)</f>
        <v>0</v>
      </c>
      <c r="AU264" s="206">
        <f>IF(AU$2=EOMONTH($D264,MatCF),$F264-SUM($H144:AU144),0)</f>
        <v>0</v>
      </c>
      <c r="AV264" s="206">
        <f>IF(AV$2=EOMONTH($D264,MatCF),$F264-SUM($H144:AV144),0)</f>
        <v>0</v>
      </c>
      <c r="AW264" s="206">
        <f>IF(AW$2=EOMONTH($D264,MatCF),$F264-SUM($H144:AW144),0)</f>
        <v>0</v>
      </c>
      <c r="AX264" s="206">
        <f>IF(AX$2=EOMONTH($D264,MatCF),$F264-SUM($H144:AX144),0)</f>
        <v>0</v>
      </c>
      <c r="AY264" s="206">
        <f>IF(AY$2=EOMONTH($D264,MatCF),$F264-SUM($H144:AY144),0)</f>
        <v>0</v>
      </c>
      <c r="AZ264" s="206">
        <f>IF(AZ$2=EOMONTH($D264,MatCF),$F264-SUM($H144:AZ144),0)</f>
        <v>0</v>
      </c>
      <c r="BA264" s="206">
        <f>IF(BA$2=EOMONTH($D264,MatCF),$F264-SUM($H144:BA144),0)</f>
        <v>0</v>
      </c>
      <c r="BB264" s="206">
        <f>IF(BB$2=EOMONTH($D264,MatCF),$F264-SUM($H144:BB144),0)</f>
        <v>0</v>
      </c>
      <c r="BC264" s="206">
        <f>IF(BC$2=EOMONTH($D264,MatCF),$F264-SUM($H144:BC144),0)</f>
        <v>0</v>
      </c>
      <c r="BD264" s="206">
        <f>IF(BD$2=EOMONTH($D264,MatCF),$F264-SUM($H144:BD144),0)</f>
        <v>0</v>
      </c>
      <c r="BE264" s="206">
        <f>IF(BE$2=EOMONTH($D264,MatCF),$F264-SUM($H144:BE144),0)</f>
        <v>0</v>
      </c>
      <c r="BF264" s="206">
        <f>IF(BF$2=EOMONTH($D264,MatCF),$F264-SUM($H144:BF144),0)</f>
        <v>0</v>
      </c>
      <c r="BG264" s="206">
        <f>IF(BG$2=EOMONTH($D264,MatCF),$F264-SUM($H144:BG144),0)</f>
        <v>0</v>
      </c>
      <c r="BH264" s="206">
        <f>IF(BH$2=EOMONTH($D264,MatCF),$F264-SUM($H144:BH144),0)</f>
        <v>0</v>
      </c>
      <c r="BI264" s="206">
        <f>IF(BI$2=EOMONTH($D264,MatCF),$F264-SUM($H144:BI144),0)</f>
        <v>0</v>
      </c>
      <c r="BJ264" s="206">
        <f>IF(BJ$2=EOMONTH($D264,MatCF),$F264-SUM($H144:BJ144),0)</f>
        <v>0</v>
      </c>
      <c r="BK264" s="206">
        <f>IF(BK$2=EOMONTH($D264,MatCF),$F264-SUM($H144:BK144),0)</f>
        <v>0</v>
      </c>
      <c r="BL264" s="206">
        <f>IF(BL$2=EOMONTH($D264,MatCF),$F264-SUM($H144:BL144),0)</f>
        <v>0</v>
      </c>
      <c r="BM264" s="206">
        <f>IF(BM$2=EOMONTH($D264,MatCF),$F264-SUM($H144:BM144),0)</f>
        <v>0</v>
      </c>
      <c r="BN264" s="206">
        <f>IF(BN$2=EOMONTH($D264,MatCF),$F264-SUM($H144:BN144),0)</f>
        <v>0</v>
      </c>
      <c r="BO264" s="206">
        <f>IF(BO$2=EOMONTH($D264,MatCF),$F264-SUM($H144:BO144),0)</f>
        <v>0</v>
      </c>
      <c r="BP264" s="206">
        <f>IF(BP$2=EOMONTH($D264,MatCF),$F264-SUM($H144:BP144),0)</f>
        <v>0</v>
      </c>
      <c r="BQ264" s="206">
        <f>IF(BQ$2=EOMONTH($D264,MatCF),$F264-SUM($H144:BQ144),0)</f>
        <v>0</v>
      </c>
      <c r="BR264" s="206">
        <f>IF(BR$2=EOMONTH($D264,MatCF),$F264-SUM($H144:BR144),0)</f>
        <v>0</v>
      </c>
      <c r="BS264" s="206">
        <f>IF(BS$2=EOMONTH($D264,MatCF),$F264-SUM($H144:BS144),0)</f>
        <v>0</v>
      </c>
      <c r="BT264" s="206">
        <f>IF(BT$2=EOMONTH($D264,MatCF),$F264-SUM($H144:BT144),0)</f>
        <v>0</v>
      </c>
      <c r="BU264" s="206">
        <f>IF(BU$2=EOMONTH($D264,MatCF),$F264-SUM($H144:BU144),0)</f>
        <v>0</v>
      </c>
      <c r="BV264" s="206">
        <f>IF(BV$2=EOMONTH($D264,MatCF),$F264-SUM($H144:BV144),0)</f>
        <v>0</v>
      </c>
      <c r="BW264" s="206">
        <f>IF(BW$2=EOMONTH($D264,MatCF),$F264-SUM($H144:BW144),0)</f>
        <v>0</v>
      </c>
      <c r="BX264" s="206">
        <f>IF(BX$2=EOMONTH($D264,MatCF),$F264-SUM($H144:BX144),0)</f>
        <v>0</v>
      </c>
      <c r="BY264" s="206">
        <f>IF(BY$2=EOMONTH($D264,MatCF),$F264-SUM($H144:BY144),0)</f>
        <v>0</v>
      </c>
      <c r="BZ264" s="206">
        <f>IF(BZ$2=EOMONTH($D264,MatCF),$F264-SUM($H144:BZ144),0)</f>
        <v>0</v>
      </c>
      <c r="CA264" s="206">
        <f>IF(CA$2=EOMONTH($D264,MatCF),$F264-SUM($H144:CA144),0)</f>
        <v>0</v>
      </c>
      <c r="CB264" s="206">
        <f>IF(CB$2=EOMONTH($D264,MatCF),$F264-SUM($H144:CB144),0)</f>
        <v>0</v>
      </c>
      <c r="CC264" s="206">
        <f>IF(CC$2=EOMONTH($D264,MatCF),$F264-SUM($H144:CC144),0)</f>
        <v>0</v>
      </c>
      <c r="CD264" s="206">
        <f>IF(CD$2=EOMONTH($D264,MatCF),$F264-SUM($H144:CD144),0)</f>
        <v>0</v>
      </c>
      <c r="CE264" s="206">
        <f>IF(CE$2=EOMONTH($D264,MatCF),$F264-SUM($H144:CE144),0)</f>
        <v>0</v>
      </c>
      <c r="CF264" s="206">
        <f>IF(CF$2=EOMONTH($D264,MatCF),$F264-SUM($H144:CF144),0)</f>
        <v>0</v>
      </c>
      <c r="CG264" s="206">
        <f>IF(CG$2=EOMONTH($D264,MatCF),$F264-SUM($H144:CG144),0)</f>
        <v>0</v>
      </c>
      <c r="CH264" s="206">
        <f>IF(CH$2=EOMONTH($D264,MatCF),$F264-SUM($H144:CH144),0)</f>
        <v>0</v>
      </c>
      <c r="CI264" s="206">
        <f>IF(CI$2=EOMONTH($D264,MatCF),$F264-SUM($H144:CI144),0)</f>
        <v>0</v>
      </c>
      <c r="CJ264" s="206">
        <f>IF(CJ$2=EOMONTH($D264,MatCF),$F264-SUM($H144:CJ144),0)</f>
        <v>0</v>
      </c>
      <c r="CK264" s="206">
        <f>IF(CK$2=EOMONTH($D264,MatCF),$F264-SUM($H144:CK144),0)</f>
        <v>0</v>
      </c>
      <c r="CL264" s="206">
        <f>IF(CL$2=EOMONTH($D264,MatCF),$F264-SUM($H144:CL144),0)</f>
        <v>0</v>
      </c>
      <c r="CM264" s="206">
        <f>IF(CM$2=EOMONTH($D264,MatCF),$F264-SUM($H144:CM144),0)</f>
        <v>0</v>
      </c>
      <c r="CN264" s="206">
        <f>IF(CN$2=EOMONTH($D264,MatCF),$F264-SUM($H144:CN144),0)</f>
        <v>0</v>
      </c>
      <c r="CO264" s="206">
        <f>IF(CO$2=EOMONTH($D264,MatCF),$F264-SUM($H144:CO144),0)</f>
        <v>0</v>
      </c>
      <c r="CP264" s="206">
        <f>IF(CP$2=EOMONTH($D264,MatCF),$F264-SUM($H144:CP144),0)</f>
        <v>0</v>
      </c>
      <c r="CQ264" s="206">
        <f>IF(CQ$2=EOMONTH($D264,MatCF),$F264-SUM($H144:CQ144),0)</f>
        <v>0</v>
      </c>
      <c r="CR264" s="206">
        <f>IF(CR$2=EOMONTH($D264,MatCF),$F264-SUM($H144:CR144),0)</f>
        <v>0</v>
      </c>
      <c r="CS264" s="206">
        <f>IF(CS$2=EOMONTH($D264,MatCF),$F264-SUM($H144:CS144),0)</f>
        <v>0</v>
      </c>
      <c r="CT264" s="206">
        <f>IF(CT$2=EOMONTH($D264,MatCF),$F264-SUM($H144:CT144),0)</f>
        <v>0</v>
      </c>
      <c r="CU264" s="206">
        <f>IF(CU$2=EOMONTH($D264,MatCF),$F264-SUM($H144:CU144),0)</f>
        <v>0</v>
      </c>
      <c r="CV264" s="206">
        <f>IF(CV$2=EOMONTH($D264,MatCF),$F264-SUM($H144:CV144),0)</f>
        <v>0</v>
      </c>
      <c r="CW264" s="206">
        <f>IF(CW$2=EOMONTH($D264,MatCF),$F264-SUM($H144:CW144),0)</f>
        <v>0</v>
      </c>
      <c r="CX264" s="206">
        <f>IF(CX$2=EOMONTH($D264,MatCF),$F264-SUM($H144:CX144),0)</f>
        <v>0</v>
      </c>
      <c r="CY264" s="206">
        <f>IF(CY$2=EOMONTH($D264,MatCF),$F264-SUM($H144:CY144),0)</f>
        <v>0</v>
      </c>
      <c r="CZ264" s="206">
        <f>IF(CZ$2=EOMONTH($D264,MatCF),$F264-SUM($H144:CZ144),0)</f>
        <v>0</v>
      </c>
      <c r="DA264" s="206">
        <f>IF(DA$2=EOMONTH($D264,MatCF),$F264-SUM($H144:DA144),0)</f>
        <v>0</v>
      </c>
      <c r="DB264" s="206">
        <f>IF(DB$2=EOMONTH($D264,MatCF),$F264-SUM($H144:DB144),0)</f>
        <v>0</v>
      </c>
      <c r="DC264" s="206">
        <f>IF(DC$2=EOMONTH($D264,MatCF),$F264-SUM($H144:DC144),0)</f>
        <v>0</v>
      </c>
      <c r="DD264" s="206">
        <f>IF(DD$2=EOMONTH($D264,MatCF),$F264-SUM($H144:DD144),0)</f>
        <v>0</v>
      </c>
      <c r="DE264" s="206">
        <f>IF(DE$2=EOMONTH($D264,MatCF),$F264-SUM($H144:DE144),0)</f>
        <v>0</v>
      </c>
      <c r="DF264" s="206">
        <f>IF(DF$2=EOMONTH($D264,MatCF),$F264-SUM($H144:DF144),0)</f>
        <v>0</v>
      </c>
      <c r="DG264" s="206">
        <f>IF(DG$2=EOMONTH($D264,MatCF),$F264-SUM($H144:DG144),0)</f>
        <v>0</v>
      </c>
      <c r="DH264" s="206">
        <f>IF(DH$2=EOMONTH($D264,MatCF),$F264-SUM($H144:DH144),0)</f>
        <v>0</v>
      </c>
      <c r="DI264" s="206">
        <f>IF(DI$2=EOMONTH($D264,MatCF),$F264-SUM($H144:DI144),0)</f>
        <v>0</v>
      </c>
      <c r="DJ264" s="206">
        <f>IF(DJ$2=EOMONTH($D264,MatCF),$F264-SUM($H144:DJ144),0)</f>
        <v>0</v>
      </c>
      <c r="DK264" s="206">
        <f>IF(DK$2=EOMONTH($D264,MatCF),$F264-SUM($H144:DK144),0)</f>
        <v>0</v>
      </c>
      <c r="DL264" s="206">
        <f>IF(DL$2=EOMONTH($D264,MatCF),$F264-SUM($H144:DL144),0)</f>
        <v>0</v>
      </c>
      <c r="DM264" s="206">
        <f>IF(DM$2=EOMONTH($D264,MatCF),$F264-SUM($H144:DM144),0)</f>
        <v>0</v>
      </c>
      <c r="DN264" s="206">
        <f>IF(DN$2=EOMONTH($D264,MatCF),$F264-SUM($H144:DN144),0)</f>
        <v>0</v>
      </c>
      <c r="DO264" s="206">
        <f ca="1">IF(DO$2=EOMONTH($D264,MatCF),$F264-SUM($H144:DO144),0)</f>
        <v>0</v>
      </c>
      <c r="DP264" s="206">
        <f>IF(DP$2=EOMONTH($D264,MatCF),$F264-SUM($H144:DP144),0)</f>
        <v>0</v>
      </c>
      <c r="DQ264" s="206">
        <f>IF(DQ$2=EOMONTH($D264,MatCF),$F264-SUM($H144:DQ144),0)</f>
        <v>0</v>
      </c>
      <c r="DR264" s="206">
        <f>IF(DR$2=EOMONTH($D264,MatCF),$F264-SUM($H144:DR144),0)</f>
        <v>0</v>
      </c>
      <c r="DS264" s="206">
        <f>IF(DS$2=EOMONTH($D264,MatCF),$F264-SUM($H144:DS144),0)</f>
        <v>0</v>
      </c>
    </row>
    <row r="265" spans="1:123" ht="12.5" x14ac:dyDescent="0.25">
      <c r="A265" s="205">
        <f t="shared" si="689"/>
        <v>53</v>
      </c>
      <c r="B265" s="228"/>
      <c r="C265" s="206"/>
      <c r="D265" s="226">
        <v>48760</v>
      </c>
      <c r="E265" s="205"/>
      <c r="F265" s="206">
        <f ca="1"/>
        <v>0</v>
      </c>
      <c r="G265" s="206"/>
      <c r="H265" s="206">
        <f>IF(H$2=EOMONTH($D265,MatCF),$F265-SUM(H145:$H145),0)</f>
        <v>0</v>
      </c>
      <c r="I265" s="206">
        <f>IF(I$2=EOMONTH($D265,MatCF),$F265-SUM($H145:I145),0)</f>
        <v>0</v>
      </c>
      <c r="J265" s="206">
        <f>IF(J$2=EOMONTH($D265,MatCF),$F265-SUM($H145:J145),0)</f>
        <v>0</v>
      </c>
      <c r="K265" s="206">
        <f>IF(K$2=EOMONTH($D265,MatCF),$F265-SUM($H145:K145),0)</f>
        <v>0</v>
      </c>
      <c r="L265" s="206">
        <f>IF(L$2=EOMONTH($D265,MatCF),$F265-SUM($H145:L145),0)</f>
        <v>0</v>
      </c>
      <c r="M265" s="206">
        <f>IF(M$2=EOMONTH($D265,MatCF),$F265-SUM($H145:M145),0)</f>
        <v>0</v>
      </c>
      <c r="N265" s="206">
        <f>IF(N$2=EOMONTH($D265,MatCF),$F265-SUM($H145:N145),0)</f>
        <v>0</v>
      </c>
      <c r="O265" s="206">
        <f>IF(O$2=EOMONTH($D265,MatCF),$F265-SUM($H145:O145),0)</f>
        <v>0</v>
      </c>
      <c r="P265" s="206">
        <f>IF(P$2=EOMONTH($D265,MatCF),$F265-SUM($H145:P145),0)</f>
        <v>0</v>
      </c>
      <c r="Q265" s="206">
        <f>IF(Q$2=EOMONTH($D265,MatCF),$F265-SUM($H145:Q145),0)</f>
        <v>0</v>
      </c>
      <c r="R265" s="206">
        <f>IF(R$2=EOMONTH($D265,MatCF),$F265-SUM($H145:R145),0)</f>
        <v>0</v>
      </c>
      <c r="S265" s="206">
        <f>IF(S$2=EOMONTH($D265,MatCF),$F265-SUM($H145:S145),0)</f>
        <v>0</v>
      </c>
      <c r="T265" s="206">
        <f>IF(T$2=EOMONTH($D265,MatCF),$F265-SUM($H145:T145),0)</f>
        <v>0</v>
      </c>
      <c r="U265" s="206">
        <f>IF(U$2=EOMONTH($D265,MatCF),$F265-SUM($H145:U145),0)</f>
        <v>0</v>
      </c>
      <c r="V265" s="206">
        <f>IF(V$2=EOMONTH($D265,MatCF),$F265-SUM($H145:V145),0)</f>
        <v>0</v>
      </c>
      <c r="W265" s="206">
        <f>IF(W$2=EOMONTH($D265,MatCF),$F265-SUM($H145:W145),0)</f>
        <v>0</v>
      </c>
      <c r="X265" s="206">
        <f>IF(X$2=EOMONTH($D265,MatCF),$F265-SUM($H145:X145),0)</f>
        <v>0</v>
      </c>
      <c r="Y265" s="206">
        <f>IF(Y$2=EOMONTH($D265,MatCF),$F265-SUM($H145:Y145),0)</f>
        <v>0</v>
      </c>
      <c r="Z265" s="206">
        <f>IF(Z$2=EOMONTH($D265,MatCF),$F265-SUM($H145:Z145),0)</f>
        <v>0</v>
      </c>
      <c r="AA265" s="206">
        <f>IF(AA$2=EOMONTH($D265,MatCF),$F265-SUM($H145:AA145),0)</f>
        <v>0</v>
      </c>
      <c r="AB265" s="206">
        <f>IF(AB$2=EOMONTH($D265,MatCF),$F265-SUM($H145:AB145),0)</f>
        <v>0</v>
      </c>
      <c r="AC265" s="206">
        <f>IF(AC$2=EOMONTH($D265,MatCF),$F265-SUM($H145:AC145),0)</f>
        <v>0</v>
      </c>
      <c r="AD265" s="206">
        <f>IF(AD$2=EOMONTH($D265,MatCF),$F265-SUM($H145:AD145),0)</f>
        <v>0</v>
      </c>
      <c r="AE265" s="206">
        <f>IF(AE$2=EOMONTH($D265,MatCF),$F265-SUM($H145:AE145),0)</f>
        <v>0</v>
      </c>
      <c r="AF265" s="206">
        <f>IF(AF$2=EOMONTH($D265,MatCF),$F265-SUM($H145:AF145),0)</f>
        <v>0</v>
      </c>
      <c r="AG265" s="206">
        <f>IF(AG$2=EOMONTH($D265,MatCF),$F265-SUM($H145:AG145),0)</f>
        <v>0</v>
      </c>
      <c r="AH265" s="206">
        <f>IF(AH$2=EOMONTH($D265,MatCF),$F265-SUM($H145:AH145),0)</f>
        <v>0</v>
      </c>
      <c r="AI265" s="206">
        <f>IF(AI$2=EOMONTH($D265,MatCF),$F265-SUM($H145:AI145),0)</f>
        <v>0</v>
      </c>
      <c r="AJ265" s="206">
        <f>IF(AJ$2=EOMONTH($D265,MatCF),$F265-SUM($H145:AJ145),0)</f>
        <v>0</v>
      </c>
      <c r="AK265" s="206">
        <f>IF(AK$2=EOMONTH($D265,MatCF),$F265-SUM($H145:AK145),0)</f>
        <v>0</v>
      </c>
      <c r="AL265" s="206">
        <f>IF(AL$2=EOMONTH($D265,MatCF),$F265-SUM($H145:AL145),0)</f>
        <v>0</v>
      </c>
      <c r="AM265" s="206">
        <f>IF(AM$2=EOMONTH($D265,MatCF),$F265-SUM($H145:AM145),0)</f>
        <v>0</v>
      </c>
      <c r="AN265" s="206">
        <f>IF(AN$2=EOMONTH($D265,MatCF),$F265-SUM($H145:AN145),0)</f>
        <v>0</v>
      </c>
      <c r="AO265" s="206">
        <f>IF(AO$2=EOMONTH($D265,MatCF),$F265-SUM($H145:AO145),0)</f>
        <v>0</v>
      </c>
      <c r="AP265" s="206">
        <f>IF(AP$2=EOMONTH($D265,MatCF),$F265-SUM($H145:AP145),0)</f>
        <v>0</v>
      </c>
      <c r="AQ265" s="206">
        <f>IF(AQ$2=EOMONTH($D265,MatCF),$F265-SUM($H145:AQ145),0)</f>
        <v>0</v>
      </c>
      <c r="AR265" s="206">
        <f>IF(AR$2=EOMONTH($D265,MatCF),$F265-SUM($H145:AR145),0)</f>
        <v>0</v>
      </c>
      <c r="AS265" s="206">
        <f>IF(AS$2=EOMONTH($D265,MatCF),$F265-SUM($H145:AS145),0)</f>
        <v>0</v>
      </c>
      <c r="AT265" s="206">
        <f>IF(AT$2=EOMONTH($D265,MatCF),$F265-SUM($H145:AT145),0)</f>
        <v>0</v>
      </c>
      <c r="AU265" s="206">
        <f>IF(AU$2=EOMONTH($D265,MatCF),$F265-SUM($H145:AU145),0)</f>
        <v>0</v>
      </c>
      <c r="AV265" s="206">
        <f>IF(AV$2=EOMONTH($D265,MatCF),$F265-SUM($H145:AV145),0)</f>
        <v>0</v>
      </c>
      <c r="AW265" s="206">
        <f>IF(AW$2=EOMONTH($D265,MatCF),$F265-SUM($H145:AW145),0)</f>
        <v>0</v>
      </c>
      <c r="AX265" s="206">
        <f>IF(AX$2=EOMONTH($D265,MatCF),$F265-SUM($H145:AX145),0)</f>
        <v>0</v>
      </c>
      <c r="AY265" s="206">
        <f>IF(AY$2=EOMONTH($D265,MatCF),$F265-SUM($H145:AY145),0)</f>
        <v>0</v>
      </c>
      <c r="AZ265" s="206">
        <f>IF(AZ$2=EOMONTH($D265,MatCF),$F265-SUM($H145:AZ145),0)</f>
        <v>0</v>
      </c>
      <c r="BA265" s="206">
        <f>IF(BA$2=EOMONTH($D265,MatCF),$F265-SUM($H145:BA145),0)</f>
        <v>0</v>
      </c>
      <c r="BB265" s="206">
        <f>IF(BB$2=EOMONTH($D265,MatCF),$F265-SUM($H145:BB145),0)</f>
        <v>0</v>
      </c>
      <c r="BC265" s="206">
        <f>IF(BC$2=EOMONTH($D265,MatCF),$F265-SUM($H145:BC145),0)</f>
        <v>0</v>
      </c>
      <c r="BD265" s="206">
        <f>IF(BD$2=EOMONTH($D265,MatCF),$F265-SUM($H145:BD145),0)</f>
        <v>0</v>
      </c>
      <c r="BE265" s="206">
        <f>IF(BE$2=EOMONTH($D265,MatCF),$F265-SUM($H145:BE145),0)</f>
        <v>0</v>
      </c>
      <c r="BF265" s="206">
        <f>IF(BF$2=EOMONTH($D265,MatCF),$F265-SUM($H145:BF145),0)</f>
        <v>0</v>
      </c>
      <c r="BG265" s="206">
        <f>IF(BG$2=EOMONTH($D265,MatCF),$F265-SUM($H145:BG145),0)</f>
        <v>0</v>
      </c>
      <c r="BH265" s="206">
        <f>IF(BH$2=EOMONTH($D265,MatCF),$F265-SUM($H145:BH145),0)</f>
        <v>0</v>
      </c>
      <c r="BI265" s="206">
        <f>IF(BI$2=EOMONTH($D265,MatCF),$F265-SUM($H145:BI145),0)</f>
        <v>0</v>
      </c>
      <c r="BJ265" s="206">
        <f>IF(BJ$2=EOMONTH($D265,MatCF),$F265-SUM($H145:BJ145),0)</f>
        <v>0</v>
      </c>
      <c r="BK265" s="206">
        <f>IF(BK$2=EOMONTH($D265,MatCF),$F265-SUM($H145:BK145),0)</f>
        <v>0</v>
      </c>
      <c r="BL265" s="206">
        <f>IF(BL$2=EOMONTH($D265,MatCF),$F265-SUM($H145:BL145),0)</f>
        <v>0</v>
      </c>
      <c r="BM265" s="206">
        <f>IF(BM$2=EOMONTH($D265,MatCF),$F265-SUM($H145:BM145),0)</f>
        <v>0</v>
      </c>
      <c r="BN265" s="206">
        <f>IF(BN$2=EOMONTH($D265,MatCF),$F265-SUM($H145:BN145),0)</f>
        <v>0</v>
      </c>
      <c r="BO265" s="206">
        <f>IF(BO$2=EOMONTH($D265,MatCF),$F265-SUM($H145:BO145),0)</f>
        <v>0</v>
      </c>
      <c r="BP265" s="206">
        <f>IF(BP$2=EOMONTH($D265,MatCF),$F265-SUM($H145:BP145),0)</f>
        <v>0</v>
      </c>
      <c r="BQ265" s="206">
        <f>IF(BQ$2=EOMONTH($D265,MatCF),$F265-SUM($H145:BQ145),0)</f>
        <v>0</v>
      </c>
      <c r="BR265" s="206">
        <f>IF(BR$2=EOMONTH($D265,MatCF),$F265-SUM($H145:BR145),0)</f>
        <v>0</v>
      </c>
      <c r="BS265" s="206">
        <f>IF(BS$2=EOMONTH($D265,MatCF),$F265-SUM($H145:BS145),0)</f>
        <v>0</v>
      </c>
      <c r="BT265" s="206">
        <f>IF(BT$2=EOMONTH($D265,MatCF),$F265-SUM($H145:BT145),0)</f>
        <v>0</v>
      </c>
      <c r="BU265" s="206">
        <f>IF(BU$2=EOMONTH($D265,MatCF),$F265-SUM($H145:BU145),0)</f>
        <v>0</v>
      </c>
      <c r="BV265" s="206">
        <f>IF(BV$2=EOMONTH($D265,MatCF),$F265-SUM($H145:BV145),0)</f>
        <v>0</v>
      </c>
      <c r="BW265" s="206">
        <f>IF(BW$2=EOMONTH($D265,MatCF),$F265-SUM($H145:BW145),0)</f>
        <v>0</v>
      </c>
      <c r="BX265" s="206">
        <f>IF(BX$2=EOMONTH($D265,MatCF),$F265-SUM($H145:BX145),0)</f>
        <v>0</v>
      </c>
      <c r="BY265" s="206">
        <f>IF(BY$2=EOMONTH($D265,MatCF),$F265-SUM($H145:BY145),0)</f>
        <v>0</v>
      </c>
      <c r="BZ265" s="206">
        <f>IF(BZ$2=EOMONTH($D265,MatCF),$F265-SUM($H145:BZ145),0)</f>
        <v>0</v>
      </c>
      <c r="CA265" s="206">
        <f>IF(CA$2=EOMONTH($D265,MatCF),$F265-SUM($H145:CA145),0)</f>
        <v>0</v>
      </c>
      <c r="CB265" s="206">
        <f>IF(CB$2=EOMONTH($D265,MatCF),$F265-SUM($H145:CB145),0)</f>
        <v>0</v>
      </c>
      <c r="CC265" s="206">
        <f>IF(CC$2=EOMONTH($D265,MatCF),$F265-SUM($H145:CC145),0)</f>
        <v>0</v>
      </c>
      <c r="CD265" s="206">
        <f>IF(CD$2=EOMONTH($D265,MatCF),$F265-SUM($H145:CD145),0)</f>
        <v>0</v>
      </c>
      <c r="CE265" s="206">
        <f>IF(CE$2=EOMONTH($D265,MatCF),$F265-SUM($H145:CE145),0)</f>
        <v>0</v>
      </c>
      <c r="CF265" s="206">
        <f>IF(CF$2=EOMONTH($D265,MatCF),$F265-SUM($H145:CF145),0)</f>
        <v>0</v>
      </c>
      <c r="CG265" s="206">
        <f>IF(CG$2=EOMONTH($D265,MatCF),$F265-SUM($H145:CG145),0)</f>
        <v>0</v>
      </c>
      <c r="CH265" s="206">
        <f>IF(CH$2=EOMONTH($D265,MatCF),$F265-SUM($H145:CH145),0)</f>
        <v>0</v>
      </c>
      <c r="CI265" s="206">
        <f>IF(CI$2=EOMONTH($D265,MatCF),$F265-SUM($H145:CI145),0)</f>
        <v>0</v>
      </c>
      <c r="CJ265" s="206">
        <f>IF(CJ$2=EOMONTH($D265,MatCF),$F265-SUM($H145:CJ145),0)</f>
        <v>0</v>
      </c>
      <c r="CK265" s="206">
        <f>IF(CK$2=EOMONTH($D265,MatCF),$F265-SUM($H145:CK145),0)</f>
        <v>0</v>
      </c>
      <c r="CL265" s="206">
        <f>IF(CL$2=EOMONTH($D265,MatCF),$F265-SUM($H145:CL145),0)</f>
        <v>0</v>
      </c>
      <c r="CM265" s="206">
        <f>IF(CM$2=EOMONTH($D265,MatCF),$F265-SUM($H145:CM145),0)</f>
        <v>0</v>
      </c>
      <c r="CN265" s="206">
        <f>IF(CN$2=EOMONTH($D265,MatCF),$F265-SUM($H145:CN145),0)</f>
        <v>0</v>
      </c>
      <c r="CO265" s="206">
        <f>IF(CO$2=EOMONTH($D265,MatCF),$F265-SUM($H145:CO145),0)</f>
        <v>0</v>
      </c>
      <c r="CP265" s="206">
        <f>IF(CP$2=EOMONTH($D265,MatCF),$F265-SUM($H145:CP145),0)</f>
        <v>0</v>
      </c>
      <c r="CQ265" s="206">
        <f>IF(CQ$2=EOMONTH($D265,MatCF),$F265-SUM($H145:CQ145),0)</f>
        <v>0</v>
      </c>
      <c r="CR265" s="206">
        <f>IF(CR$2=EOMONTH($D265,MatCF),$F265-SUM($H145:CR145),0)</f>
        <v>0</v>
      </c>
      <c r="CS265" s="206">
        <f>IF(CS$2=EOMONTH($D265,MatCF),$F265-SUM($H145:CS145),0)</f>
        <v>0</v>
      </c>
      <c r="CT265" s="206">
        <f>IF(CT$2=EOMONTH($D265,MatCF),$F265-SUM($H145:CT145),0)</f>
        <v>0</v>
      </c>
      <c r="CU265" s="206">
        <f>IF(CU$2=EOMONTH($D265,MatCF),$F265-SUM($H145:CU145),0)</f>
        <v>0</v>
      </c>
      <c r="CV265" s="206">
        <f>IF(CV$2=EOMONTH($D265,MatCF),$F265-SUM($H145:CV145),0)</f>
        <v>0</v>
      </c>
      <c r="CW265" s="206">
        <f>IF(CW$2=EOMONTH($D265,MatCF),$F265-SUM($H145:CW145),0)</f>
        <v>0</v>
      </c>
      <c r="CX265" s="206">
        <f>IF(CX$2=EOMONTH($D265,MatCF),$F265-SUM($H145:CX145),0)</f>
        <v>0</v>
      </c>
      <c r="CY265" s="206">
        <f>IF(CY$2=EOMONTH($D265,MatCF),$F265-SUM($H145:CY145),0)</f>
        <v>0</v>
      </c>
      <c r="CZ265" s="206">
        <f>IF(CZ$2=EOMONTH($D265,MatCF),$F265-SUM($H145:CZ145),0)</f>
        <v>0</v>
      </c>
      <c r="DA265" s="206">
        <f>IF(DA$2=EOMONTH($D265,MatCF),$F265-SUM($H145:DA145),0)</f>
        <v>0</v>
      </c>
      <c r="DB265" s="206">
        <f>IF(DB$2=EOMONTH($D265,MatCF),$F265-SUM($H145:DB145),0)</f>
        <v>0</v>
      </c>
      <c r="DC265" s="206">
        <f>IF(DC$2=EOMONTH($D265,MatCF),$F265-SUM($H145:DC145),0)</f>
        <v>0</v>
      </c>
      <c r="DD265" s="206">
        <f>IF(DD$2=EOMONTH($D265,MatCF),$F265-SUM($H145:DD145),0)</f>
        <v>0</v>
      </c>
      <c r="DE265" s="206">
        <f>IF(DE$2=EOMONTH($D265,MatCF),$F265-SUM($H145:DE145),0)</f>
        <v>0</v>
      </c>
      <c r="DF265" s="206">
        <f>IF(DF$2=EOMONTH($D265,MatCF),$F265-SUM($H145:DF145),0)</f>
        <v>0</v>
      </c>
      <c r="DG265" s="206">
        <f>IF(DG$2=EOMONTH($D265,MatCF),$F265-SUM($H145:DG145),0)</f>
        <v>0</v>
      </c>
      <c r="DH265" s="206">
        <f>IF(DH$2=EOMONTH($D265,MatCF),$F265-SUM($H145:DH145),0)</f>
        <v>0</v>
      </c>
      <c r="DI265" s="206">
        <f>IF(DI$2=EOMONTH($D265,MatCF),$F265-SUM($H145:DI145),0)</f>
        <v>0</v>
      </c>
      <c r="DJ265" s="206">
        <f>IF(DJ$2=EOMONTH($D265,MatCF),$F265-SUM($H145:DJ145),0)</f>
        <v>0</v>
      </c>
      <c r="DK265" s="206">
        <f>IF(DK$2=EOMONTH($D265,MatCF),$F265-SUM($H145:DK145),0)</f>
        <v>0</v>
      </c>
      <c r="DL265" s="206">
        <f>IF(DL$2=EOMONTH($D265,MatCF),$F265-SUM($H145:DL145),0)</f>
        <v>0</v>
      </c>
      <c r="DM265" s="206">
        <f>IF(DM$2=EOMONTH($D265,MatCF),$F265-SUM($H145:DM145),0)</f>
        <v>0</v>
      </c>
      <c r="DN265" s="206">
        <f>IF(DN$2=EOMONTH($D265,MatCF),$F265-SUM($H145:DN145),0)</f>
        <v>0</v>
      </c>
      <c r="DO265" s="206">
        <f>IF(DO$2=EOMONTH($D265,MatCF),$F265-SUM($H145:DO145),0)</f>
        <v>0</v>
      </c>
      <c r="DP265" s="206">
        <f ca="1">IF(DP$2=EOMONTH($D265,MatCF),$F265-SUM($H145:DP145),0)</f>
        <v>0</v>
      </c>
      <c r="DQ265" s="206">
        <f>IF(DQ$2=EOMONTH($D265,MatCF),$F265-SUM($H145:DQ145),0)</f>
        <v>0</v>
      </c>
      <c r="DR265" s="206">
        <f>IF(DR$2=EOMONTH($D265,MatCF),$F265-SUM($H145:DR145),0)</f>
        <v>0</v>
      </c>
      <c r="DS265" s="206">
        <f>IF(DS$2=EOMONTH($D265,MatCF),$F265-SUM($H145:DS145),0)</f>
        <v>0</v>
      </c>
    </row>
    <row r="266" spans="1:123" ht="12.5" x14ac:dyDescent="0.25">
      <c r="A266" s="205">
        <f t="shared" si="689"/>
        <v>54</v>
      </c>
      <c r="B266" s="228"/>
      <c r="C266" s="206"/>
      <c r="D266" s="226">
        <v>48852</v>
      </c>
      <c r="E266" s="205"/>
      <c r="F266" s="206">
        <f ca="1"/>
        <v>0</v>
      </c>
      <c r="G266" s="206"/>
      <c r="H266" s="206">
        <f>IF(H$2=EOMONTH($D266,MatCF),$F266-SUM(H146:$H146),0)</f>
        <v>0</v>
      </c>
      <c r="I266" s="206">
        <f>IF(I$2=EOMONTH($D266,MatCF),$F266-SUM($H146:I146),0)</f>
        <v>0</v>
      </c>
      <c r="J266" s="206">
        <f>IF(J$2=EOMONTH($D266,MatCF),$F266-SUM($H146:J146),0)</f>
        <v>0</v>
      </c>
      <c r="K266" s="206">
        <f>IF(K$2=EOMONTH($D266,MatCF),$F266-SUM($H146:K146),0)</f>
        <v>0</v>
      </c>
      <c r="L266" s="206">
        <f>IF(L$2=EOMONTH($D266,MatCF),$F266-SUM($H146:L146),0)</f>
        <v>0</v>
      </c>
      <c r="M266" s="206">
        <f>IF(M$2=EOMONTH($D266,MatCF),$F266-SUM($H146:M146),0)</f>
        <v>0</v>
      </c>
      <c r="N266" s="206">
        <f>IF(N$2=EOMONTH($D266,MatCF),$F266-SUM($H146:N146),0)</f>
        <v>0</v>
      </c>
      <c r="O266" s="206">
        <f>IF(O$2=EOMONTH($D266,MatCF),$F266-SUM($H146:O146),0)</f>
        <v>0</v>
      </c>
      <c r="P266" s="206">
        <f>IF(P$2=EOMONTH($D266,MatCF),$F266-SUM($H146:P146),0)</f>
        <v>0</v>
      </c>
      <c r="Q266" s="206">
        <f>IF(Q$2=EOMONTH($D266,MatCF),$F266-SUM($H146:Q146),0)</f>
        <v>0</v>
      </c>
      <c r="R266" s="206">
        <f>IF(R$2=EOMONTH($D266,MatCF),$F266-SUM($H146:R146),0)</f>
        <v>0</v>
      </c>
      <c r="S266" s="206">
        <f>IF(S$2=EOMONTH($D266,MatCF),$F266-SUM($H146:S146),0)</f>
        <v>0</v>
      </c>
      <c r="T266" s="206">
        <f>IF(T$2=EOMONTH($D266,MatCF),$F266-SUM($H146:T146),0)</f>
        <v>0</v>
      </c>
      <c r="U266" s="206">
        <f>IF(U$2=EOMONTH($D266,MatCF),$F266-SUM($H146:U146),0)</f>
        <v>0</v>
      </c>
      <c r="V266" s="206">
        <f>IF(V$2=EOMONTH($D266,MatCF),$F266-SUM($H146:V146),0)</f>
        <v>0</v>
      </c>
      <c r="W266" s="206">
        <f>IF(W$2=EOMONTH($D266,MatCF),$F266-SUM($H146:W146),0)</f>
        <v>0</v>
      </c>
      <c r="X266" s="206">
        <f>IF(X$2=EOMONTH($D266,MatCF),$F266-SUM($H146:X146),0)</f>
        <v>0</v>
      </c>
      <c r="Y266" s="206">
        <f>IF(Y$2=EOMONTH($D266,MatCF),$F266-SUM($H146:Y146),0)</f>
        <v>0</v>
      </c>
      <c r="Z266" s="206">
        <f>IF(Z$2=EOMONTH($D266,MatCF),$F266-SUM($H146:Z146),0)</f>
        <v>0</v>
      </c>
      <c r="AA266" s="206">
        <f>IF(AA$2=EOMONTH($D266,MatCF),$F266-SUM($H146:AA146),0)</f>
        <v>0</v>
      </c>
      <c r="AB266" s="206">
        <f>IF(AB$2=EOMONTH($D266,MatCF),$F266-SUM($H146:AB146),0)</f>
        <v>0</v>
      </c>
      <c r="AC266" s="206">
        <f>IF(AC$2=EOMONTH($D266,MatCF),$F266-SUM($H146:AC146),0)</f>
        <v>0</v>
      </c>
      <c r="AD266" s="206">
        <f>IF(AD$2=EOMONTH($D266,MatCF),$F266-SUM($H146:AD146),0)</f>
        <v>0</v>
      </c>
      <c r="AE266" s="206">
        <f>IF(AE$2=EOMONTH($D266,MatCF),$F266-SUM($H146:AE146),0)</f>
        <v>0</v>
      </c>
      <c r="AF266" s="206">
        <f>IF(AF$2=EOMONTH($D266,MatCF),$F266-SUM($H146:AF146),0)</f>
        <v>0</v>
      </c>
      <c r="AG266" s="206">
        <f>IF(AG$2=EOMONTH($D266,MatCF),$F266-SUM($H146:AG146),0)</f>
        <v>0</v>
      </c>
      <c r="AH266" s="206">
        <f>IF(AH$2=EOMONTH($D266,MatCF),$F266-SUM($H146:AH146),0)</f>
        <v>0</v>
      </c>
      <c r="AI266" s="206">
        <f>IF(AI$2=EOMONTH($D266,MatCF),$F266-SUM($H146:AI146),0)</f>
        <v>0</v>
      </c>
      <c r="AJ266" s="206">
        <f>IF(AJ$2=EOMONTH($D266,MatCF),$F266-SUM($H146:AJ146),0)</f>
        <v>0</v>
      </c>
      <c r="AK266" s="206">
        <f>IF(AK$2=EOMONTH($D266,MatCF),$F266-SUM($H146:AK146),0)</f>
        <v>0</v>
      </c>
      <c r="AL266" s="206">
        <f>IF(AL$2=EOMONTH($D266,MatCF),$F266-SUM($H146:AL146),0)</f>
        <v>0</v>
      </c>
      <c r="AM266" s="206">
        <f>IF(AM$2=EOMONTH($D266,MatCF),$F266-SUM($H146:AM146),0)</f>
        <v>0</v>
      </c>
      <c r="AN266" s="206">
        <f>IF(AN$2=EOMONTH($D266,MatCF),$F266-SUM($H146:AN146),0)</f>
        <v>0</v>
      </c>
      <c r="AO266" s="206">
        <f>IF(AO$2=EOMONTH($D266,MatCF),$F266-SUM($H146:AO146),0)</f>
        <v>0</v>
      </c>
      <c r="AP266" s="206">
        <f>IF(AP$2=EOMONTH($D266,MatCF),$F266-SUM($H146:AP146),0)</f>
        <v>0</v>
      </c>
      <c r="AQ266" s="206">
        <f>IF(AQ$2=EOMONTH($D266,MatCF),$F266-SUM($H146:AQ146),0)</f>
        <v>0</v>
      </c>
      <c r="AR266" s="206">
        <f>IF(AR$2=EOMONTH($D266,MatCF),$F266-SUM($H146:AR146),0)</f>
        <v>0</v>
      </c>
      <c r="AS266" s="206">
        <f>IF(AS$2=EOMONTH($D266,MatCF),$F266-SUM($H146:AS146),0)</f>
        <v>0</v>
      </c>
      <c r="AT266" s="206">
        <f>IF(AT$2=EOMONTH($D266,MatCF),$F266-SUM($H146:AT146),0)</f>
        <v>0</v>
      </c>
      <c r="AU266" s="206">
        <f>IF(AU$2=EOMONTH($D266,MatCF),$F266-SUM($H146:AU146),0)</f>
        <v>0</v>
      </c>
      <c r="AV266" s="206">
        <f>IF(AV$2=EOMONTH($D266,MatCF),$F266-SUM($H146:AV146),0)</f>
        <v>0</v>
      </c>
      <c r="AW266" s="206">
        <f>IF(AW$2=EOMONTH($D266,MatCF),$F266-SUM($H146:AW146),0)</f>
        <v>0</v>
      </c>
      <c r="AX266" s="206">
        <f>IF(AX$2=EOMONTH($D266,MatCF),$F266-SUM($H146:AX146),0)</f>
        <v>0</v>
      </c>
      <c r="AY266" s="206">
        <f>IF(AY$2=EOMONTH($D266,MatCF),$F266-SUM($H146:AY146),0)</f>
        <v>0</v>
      </c>
      <c r="AZ266" s="206">
        <f>IF(AZ$2=EOMONTH($D266,MatCF),$F266-SUM($H146:AZ146),0)</f>
        <v>0</v>
      </c>
      <c r="BA266" s="206">
        <f>IF(BA$2=EOMONTH($D266,MatCF),$F266-SUM($H146:BA146),0)</f>
        <v>0</v>
      </c>
      <c r="BB266" s="206">
        <f>IF(BB$2=EOMONTH($D266,MatCF),$F266-SUM($H146:BB146),0)</f>
        <v>0</v>
      </c>
      <c r="BC266" s="206">
        <f>IF(BC$2=EOMONTH($D266,MatCF),$F266-SUM($H146:BC146),0)</f>
        <v>0</v>
      </c>
      <c r="BD266" s="206">
        <f>IF(BD$2=EOMONTH($D266,MatCF),$F266-SUM($H146:BD146),0)</f>
        <v>0</v>
      </c>
      <c r="BE266" s="206">
        <f>IF(BE$2=EOMONTH($D266,MatCF),$F266-SUM($H146:BE146),0)</f>
        <v>0</v>
      </c>
      <c r="BF266" s="206">
        <f>IF(BF$2=EOMONTH($D266,MatCF),$F266-SUM($H146:BF146),0)</f>
        <v>0</v>
      </c>
      <c r="BG266" s="206">
        <f>IF(BG$2=EOMONTH($D266,MatCF),$F266-SUM($H146:BG146),0)</f>
        <v>0</v>
      </c>
      <c r="BH266" s="206">
        <f>IF(BH$2=EOMONTH($D266,MatCF),$F266-SUM($H146:BH146),0)</f>
        <v>0</v>
      </c>
      <c r="BI266" s="206">
        <f>IF(BI$2=EOMONTH($D266,MatCF),$F266-SUM($H146:BI146),0)</f>
        <v>0</v>
      </c>
      <c r="BJ266" s="206">
        <f>IF(BJ$2=EOMONTH($D266,MatCF),$F266-SUM($H146:BJ146),0)</f>
        <v>0</v>
      </c>
      <c r="BK266" s="206">
        <f>IF(BK$2=EOMONTH($D266,MatCF),$F266-SUM($H146:BK146),0)</f>
        <v>0</v>
      </c>
      <c r="BL266" s="206">
        <f>IF(BL$2=EOMONTH($D266,MatCF),$F266-SUM($H146:BL146),0)</f>
        <v>0</v>
      </c>
      <c r="BM266" s="206">
        <f>IF(BM$2=EOMONTH($D266,MatCF),$F266-SUM($H146:BM146),0)</f>
        <v>0</v>
      </c>
      <c r="BN266" s="206">
        <f>IF(BN$2=EOMONTH($D266,MatCF),$F266-SUM($H146:BN146),0)</f>
        <v>0</v>
      </c>
      <c r="BO266" s="206">
        <f>IF(BO$2=EOMONTH($D266,MatCF),$F266-SUM($H146:BO146),0)</f>
        <v>0</v>
      </c>
      <c r="BP266" s="206">
        <f>IF(BP$2=EOMONTH($D266,MatCF),$F266-SUM($H146:BP146),0)</f>
        <v>0</v>
      </c>
      <c r="BQ266" s="206">
        <f>IF(BQ$2=EOMONTH($D266,MatCF),$F266-SUM($H146:BQ146),0)</f>
        <v>0</v>
      </c>
      <c r="BR266" s="206">
        <f>IF(BR$2=EOMONTH($D266,MatCF),$F266-SUM($H146:BR146),0)</f>
        <v>0</v>
      </c>
      <c r="BS266" s="206">
        <f>IF(BS$2=EOMONTH($D266,MatCF),$F266-SUM($H146:BS146),0)</f>
        <v>0</v>
      </c>
      <c r="BT266" s="206">
        <f>IF(BT$2=EOMONTH($D266,MatCF),$F266-SUM($H146:BT146),0)</f>
        <v>0</v>
      </c>
      <c r="BU266" s="206">
        <f>IF(BU$2=EOMONTH($D266,MatCF),$F266-SUM($H146:BU146),0)</f>
        <v>0</v>
      </c>
      <c r="BV266" s="206">
        <f>IF(BV$2=EOMONTH($D266,MatCF),$F266-SUM($H146:BV146),0)</f>
        <v>0</v>
      </c>
      <c r="BW266" s="206">
        <f>IF(BW$2=EOMONTH($D266,MatCF),$F266-SUM($H146:BW146),0)</f>
        <v>0</v>
      </c>
      <c r="BX266" s="206">
        <f>IF(BX$2=EOMONTH($D266,MatCF),$F266-SUM($H146:BX146),0)</f>
        <v>0</v>
      </c>
      <c r="BY266" s="206">
        <f>IF(BY$2=EOMONTH($D266,MatCF),$F266-SUM($H146:BY146),0)</f>
        <v>0</v>
      </c>
      <c r="BZ266" s="206">
        <f>IF(BZ$2=EOMONTH($D266,MatCF),$F266-SUM($H146:BZ146),0)</f>
        <v>0</v>
      </c>
      <c r="CA266" s="206">
        <f>IF(CA$2=EOMONTH($D266,MatCF),$F266-SUM($H146:CA146),0)</f>
        <v>0</v>
      </c>
      <c r="CB266" s="206">
        <f>IF(CB$2=EOMONTH($D266,MatCF),$F266-SUM($H146:CB146),0)</f>
        <v>0</v>
      </c>
      <c r="CC266" s="206">
        <f>IF(CC$2=EOMONTH($D266,MatCF),$F266-SUM($H146:CC146),0)</f>
        <v>0</v>
      </c>
      <c r="CD266" s="206">
        <f>IF(CD$2=EOMONTH($D266,MatCF),$F266-SUM($H146:CD146),0)</f>
        <v>0</v>
      </c>
      <c r="CE266" s="206">
        <f>IF(CE$2=EOMONTH($D266,MatCF),$F266-SUM($H146:CE146),0)</f>
        <v>0</v>
      </c>
      <c r="CF266" s="206">
        <f>IF(CF$2=EOMONTH($D266,MatCF),$F266-SUM($H146:CF146),0)</f>
        <v>0</v>
      </c>
      <c r="CG266" s="206">
        <f>IF(CG$2=EOMONTH($D266,MatCF),$F266-SUM($H146:CG146),0)</f>
        <v>0</v>
      </c>
      <c r="CH266" s="206">
        <f>IF(CH$2=EOMONTH($D266,MatCF),$F266-SUM($H146:CH146),0)</f>
        <v>0</v>
      </c>
      <c r="CI266" s="206">
        <f>IF(CI$2=EOMONTH($D266,MatCF),$F266-SUM($H146:CI146),0)</f>
        <v>0</v>
      </c>
      <c r="CJ266" s="206">
        <f>IF(CJ$2=EOMONTH($D266,MatCF),$F266-SUM($H146:CJ146),0)</f>
        <v>0</v>
      </c>
      <c r="CK266" s="206">
        <f>IF(CK$2=EOMONTH($D266,MatCF),$F266-SUM($H146:CK146),0)</f>
        <v>0</v>
      </c>
      <c r="CL266" s="206">
        <f>IF(CL$2=EOMONTH($D266,MatCF),$F266-SUM($H146:CL146),0)</f>
        <v>0</v>
      </c>
      <c r="CM266" s="206">
        <f>IF(CM$2=EOMONTH($D266,MatCF),$F266-SUM($H146:CM146),0)</f>
        <v>0</v>
      </c>
      <c r="CN266" s="206">
        <f>IF(CN$2=EOMONTH($D266,MatCF),$F266-SUM($H146:CN146),0)</f>
        <v>0</v>
      </c>
      <c r="CO266" s="206">
        <f>IF(CO$2=EOMONTH($D266,MatCF),$F266-SUM($H146:CO146),0)</f>
        <v>0</v>
      </c>
      <c r="CP266" s="206">
        <f>IF(CP$2=EOMONTH($D266,MatCF),$F266-SUM($H146:CP146),0)</f>
        <v>0</v>
      </c>
      <c r="CQ266" s="206">
        <f>IF(CQ$2=EOMONTH($D266,MatCF),$F266-SUM($H146:CQ146),0)</f>
        <v>0</v>
      </c>
      <c r="CR266" s="206">
        <f>IF(CR$2=EOMONTH($D266,MatCF),$F266-SUM($H146:CR146),0)</f>
        <v>0</v>
      </c>
      <c r="CS266" s="206">
        <f>IF(CS$2=EOMONTH($D266,MatCF),$F266-SUM($H146:CS146),0)</f>
        <v>0</v>
      </c>
      <c r="CT266" s="206">
        <f>IF(CT$2=EOMONTH($D266,MatCF),$F266-SUM($H146:CT146),0)</f>
        <v>0</v>
      </c>
      <c r="CU266" s="206">
        <f>IF(CU$2=EOMONTH($D266,MatCF),$F266-SUM($H146:CU146),0)</f>
        <v>0</v>
      </c>
      <c r="CV266" s="206">
        <f>IF(CV$2=EOMONTH($D266,MatCF),$F266-SUM($H146:CV146),0)</f>
        <v>0</v>
      </c>
      <c r="CW266" s="206">
        <f>IF(CW$2=EOMONTH($D266,MatCF),$F266-SUM($H146:CW146),0)</f>
        <v>0</v>
      </c>
      <c r="CX266" s="206">
        <f>IF(CX$2=EOMONTH($D266,MatCF),$F266-SUM($H146:CX146),0)</f>
        <v>0</v>
      </c>
      <c r="CY266" s="206">
        <f>IF(CY$2=EOMONTH($D266,MatCF),$F266-SUM($H146:CY146),0)</f>
        <v>0</v>
      </c>
      <c r="CZ266" s="206">
        <f>IF(CZ$2=EOMONTH($D266,MatCF),$F266-SUM($H146:CZ146),0)</f>
        <v>0</v>
      </c>
      <c r="DA266" s="206">
        <f>IF(DA$2=EOMONTH($D266,MatCF),$F266-SUM($H146:DA146),0)</f>
        <v>0</v>
      </c>
      <c r="DB266" s="206">
        <f>IF(DB$2=EOMONTH($D266,MatCF),$F266-SUM($H146:DB146),0)</f>
        <v>0</v>
      </c>
      <c r="DC266" s="206">
        <f>IF(DC$2=EOMONTH($D266,MatCF),$F266-SUM($H146:DC146),0)</f>
        <v>0</v>
      </c>
      <c r="DD266" s="206">
        <f>IF(DD$2=EOMONTH($D266,MatCF),$F266-SUM($H146:DD146),0)</f>
        <v>0</v>
      </c>
      <c r="DE266" s="206">
        <f>IF(DE$2=EOMONTH($D266,MatCF),$F266-SUM($H146:DE146),0)</f>
        <v>0</v>
      </c>
      <c r="DF266" s="206">
        <f>IF(DF$2=EOMONTH($D266,MatCF),$F266-SUM($H146:DF146),0)</f>
        <v>0</v>
      </c>
      <c r="DG266" s="206">
        <f>IF(DG$2=EOMONTH($D266,MatCF),$F266-SUM($H146:DG146),0)</f>
        <v>0</v>
      </c>
      <c r="DH266" s="206">
        <f>IF(DH$2=EOMONTH($D266,MatCF),$F266-SUM($H146:DH146),0)</f>
        <v>0</v>
      </c>
      <c r="DI266" s="206">
        <f>IF(DI$2=EOMONTH($D266,MatCF),$F266-SUM($H146:DI146),0)</f>
        <v>0</v>
      </c>
      <c r="DJ266" s="206">
        <f>IF(DJ$2=EOMONTH($D266,MatCF),$F266-SUM($H146:DJ146),0)</f>
        <v>0</v>
      </c>
      <c r="DK266" s="206">
        <f>IF(DK$2=EOMONTH($D266,MatCF),$F266-SUM($H146:DK146),0)</f>
        <v>0</v>
      </c>
      <c r="DL266" s="206">
        <f>IF(DL$2=EOMONTH($D266,MatCF),$F266-SUM($H146:DL146),0)</f>
        <v>0</v>
      </c>
      <c r="DM266" s="206">
        <f>IF(DM$2=EOMONTH($D266,MatCF),$F266-SUM($H146:DM146),0)</f>
        <v>0</v>
      </c>
      <c r="DN266" s="206">
        <f>IF(DN$2=EOMONTH($D266,MatCF),$F266-SUM($H146:DN146),0)</f>
        <v>0</v>
      </c>
      <c r="DO266" s="206">
        <f>IF(DO$2=EOMONTH($D266,MatCF),$F266-SUM($H146:DO146),0)</f>
        <v>0</v>
      </c>
      <c r="DP266" s="206">
        <f>IF(DP$2=EOMONTH($D266,MatCF),$F266-SUM($H146:DP146),0)</f>
        <v>0</v>
      </c>
      <c r="DQ266" s="206">
        <f ca="1">IF(DQ$2=EOMONTH($D266,MatCF),$F266-SUM($H146:DQ146),0)</f>
        <v>0</v>
      </c>
      <c r="DR266" s="206">
        <f>IF(DR$2=EOMONTH($D266,MatCF),$F266-SUM($H146:DR146),0)</f>
        <v>0</v>
      </c>
      <c r="DS266" s="206">
        <f>IF(DS$2=EOMONTH($D266,MatCF),$F266-SUM($H146:DS146),0)</f>
        <v>0</v>
      </c>
    </row>
    <row r="267" spans="1:123" ht="12.5" x14ac:dyDescent="0.25">
      <c r="A267" s="205">
        <f t="shared" si="689"/>
        <v>55</v>
      </c>
      <c r="B267" s="228"/>
      <c r="C267" s="206"/>
      <c r="D267" s="226">
        <v>48944</v>
      </c>
      <c r="E267" s="205"/>
      <c r="F267" s="206">
        <f ca="1"/>
        <v>0</v>
      </c>
      <c r="G267" s="206"/>
      <c r="H267" s="206">
        <f>IF(H$2=EOMONTH($D267,MatCF),$F267-SUM(H147:$H147),0)</f>
        <v>0</v>
      </c>
      <c r="I267" s="206">
        <f>IF(I$2=EOMONTH($D267,MatCF),$F267-SUM($H147:I147),0)</f>
        <v>0</v>
      </c>
      <c r="J267" s="206">
        <f>IF(J$2=EOMONTH($D267,MatCF),$F267-SUM($H147:J147),0)</f>
        <v>0</v>
      </c>
      <c r="K267" s="206">
        <f>IF(K$2=EOMONTH($D267,MatCF),$F267-SUM($H147:K147),0)</f>
        <v>0</v>
      </c>
      <c r="L267" s="206">
        <f>IF(L$2=EOMONTH($D267,MatCF),$F267-SUM($H147:L147),0)</f>
        <v>0</v>
      </c>
      <c r="M267" s="206">
        <f>IF(M$2=EOMONTH($D267,MatCF),$F267-SUM($H147:M147),0)</f>
        <v>0</v>
      </c>
      <c r="N267" s="206">
        <f>IF(N$2=EOMONTH($D267,MatCF),$F267-SUM($H147:N147),0)</f>
        <v>0</v>
      </c>
      <c r="O267" s="206">
        <f>IF(O$2=EOMONTH($D267,MatCF),$F267-SUM($H147:O147),0)</f>
        <v>0</v>
      </c>
      <c r="P267" s="206">
        <f>IF(P$2=EOMONTH($D267,MatCF),$F267-SUM($H147:P147),0)</f>
        <v>0</v>
      </c>
      <c r="Q267" s="206">
        <f>IF(Q$2=EOMONTH($D267,MatCF),$F267-SUM($H147:Q147),0)</f>
        <v>0</v>
      </c>
      <c r="R267" s="206">
        <f>IF(R$2=EOMONTH($D267,MatCF),$F267-SUM($H147:R147),0)</f>
        <v>0</v>
      </c>
      <c r="S267" s="206">
        <f>IF(S$2=EOMONTH($D267,MatCF),$F267-SUM($H147:S147),0)</f>
        <v>0</v>
      </c>
      <c r="T267" s="206">
        <f>IF(T$2=EOMONTH($D267,MatCF),$F267-SUM($H147:T147),0)</f>
        <v>0</v>
      </c>
      <c r="U267" s="206">
        <f>IF(U$2=EOMONTH($D267,MatCF),$F267-SUM($H147:U147),0)</f>
        <v>0</v>
      </c>
      <c r="V267" s="206">
        <f>IF(V$2=EOMONTH($D267,MatCF),$F267-SUM($H147:V147),0)</f>
        <v>0</v>
      </c>
      <c r="W267" s="206">
        <f>IF(W$2=EOMONTH($D267,MatCF),$F267-SUM($H147:W147),0)</f>
        <v>0</v>
      </c>
      <c r="X267" s="206">
        <f>IF(X$2=EOMONTH($D267,MatCF),$F267-SUM($H147:X147),0)</f>
        <v>0</v>
      </c>
      <c r="Y267" s="206">
        <f>IF(Y$2=EOMONTH($D267,MatCF),$F267-SUM($H147:Y147),0)</f>
        <v>0</v>
      </c>
      <c r="Z267" s="206">
        <f>IF(Z$2=EOMONTH($D267,MatCF),$F267-SUM($H147:Z147),0)</f>
        <v>0</v>
      </c>
      <c r="AA267" s="206">
        <f>IF(AA$2=EOMONTH($D267,MatCF),$F267-SUM($H147:AA147),0)</f>
        <v>0</v>
      </c>
      <c r="AB267" s="206">
        <f>IF(AB$2=EOMONTH($D267,MatCF),$F267-SUM($H147:AB147),0)</f>
        <v>0</v>
      </c>
      <c r="AC267" s="206">
        <f>IF(AC$2=EOMONTH($D267,MatCF),$F267-SUM($H147:AC147),0)</f>
        <v>0</v>
      </c>
      <c r="AD267" s="206">
        <f>IF(AD$2=EOMONTH($D267,MatCF),$F267-SUM($H147:AD147),0)</f>
        <v>0</v>
      </c>
      <c r="AE267" s="206">
        <f>IF(AE$2=EOMONTH($D267,MatCF),$F267-SUM($H147:AE147),0)</f>
        <v>0</v>
      </c>
      <c r="AF267" s="206">
        <f>IF(AF$2=EOMONTH($D267,MatCF),$F267-SUM($H147:AF147),0)</f>
        <v>0</v>
      </c>
      <c r="AG267" s="206">
        <f>IF(AG$2=EOMONTH($D267,MatCF),$F267-SUM($H147:AG147),0)</f>
        <v>0</v>
      </c>
      <c r="AH267" s="206">
        <f>IF(AH$2=EOMONTH($D267,MatCF),$F267-SUM($H147:AH147),0)</f>
        <v>0</v>
      </c>
      <c r="AI267" s="206">
        <f>IF(AI$2=EOMONTH($D267,MatCF),$F267-SUM($H147:AI147),0)</f>
        <v>0</v>
      </c>
      <c r="AJ267" s="206">
        <f>IF(AJ$2=EOMONTH($D267,MatCF),$F267-SUM($H147:AJ147),0)</f>
        <v>0</v>
      </c>
      <c r="AK267" s="206">
        <f>IF(AK$2=EOMONTH($D267,MatCF),$F267-SUM($H147:AK147),0)</f>
        <v>0</v>
      </c>
      <c r="AL267" s="206">
        <f>IF(AL$2=EOMONTH($D267,MatCF),$F267-SUM($H147:AL147),0)</f>
        <v>0</v>
      </c>
      <c r="AM267" s="206">
        <f>IF(AM$2=EOMONTH($D267,MatCF),$F267-SUM($H147:AM147),0)</f>
        <v>0</v>
      </c>
      <c r="AN267" s="206">
        <f>IF(AN$2=EOMONTH($D267,MatCF),$F267-SUM($H147:AN147),0)</f>
        <v>0</v>
      </c>
      <c r="AO267" s="206">
        <f>IF(AO$2=EOMONTH($D267,MatCF),$F267-SUM($H147:AO147),0)</f>
        <v>0</v>
      </c>
      <c r="AP267" s="206">
        <f>IF(AP$2=EOMONTH($D267,MatCF),$F267-SUM($H147:AP147),0)</f>
        <v>0</v>
      </c>
      <c r="AQ267" s="206">
        <f>IF(AQ$2=EOMONTH($D267,MatCF),$F267-SUM($H147:AQ147),0)</f>
        <v>0</v>
      </c>
      <c r="AR267" s="206">
        <f>IF(AR$2=EOMONTH($D267,MatCF),$F267-SUM($H147:AR147),0)</f>
        <v>0</v>
      </c>
      <c r="AS267" s="206">
        <f>IF(AS$2=EOMONTH($D267,MatCF),$F267-SUM($H147:AS147),0)</f>
        <v>0</v>
      </c>
      <c r="AT267" s="206">
        <f>IF(AT$2=EOMONTH($D267,MatCF),$F267-SUM($H147:AT147),0)</f>
        <v>0</v>
      </c>
      <c r="AU267" s="206">
        <f>IF(AU$2=EOMONTH($D267,MatCF),$F267-SUM($H147:AU147),0)</f>
        <v>0</v>
      </c>
      <c r="AV267" s="206">
        <f>IF(AV$2=EOMONTH($D267,MatCF),$F267-SUM($H147:AV147),0)</f>
        <v>0</v>
      </c>
      <c r="AW267" s="206">
        <f>IF(AW$2=EOMONTH($D267,MatCF),$F267-SUM($H147:AW147),0)</f>
        <v>0</v>
      </c>
      <c r="AX267" s="206">
        <f>IF(AX$2=EOMONTH($D267,MatCF),$F267-SUM($H147:AX147),0)</f>
        <v>0</v>
      </c>
      <c r="AY267" s="206">
        <f>IF(AY$2=EOMONTH($D267,MatCF),$F267-SUM($H147:AY147),0)</f>
        <v>0</v>
      </c>
      <c r="AZ267" s="206">
        <f>IF(AZ$2=EOMONTH($D267,MatCF),$F267-SUM($H147:AZ147),0)</f>
        <v>0</v>
      </c>
      <c r="BA267" s="206">
        <f>IF(BA$2=EOMONTH($D267,MatCF),$F267-SUM($H147:BA147),0)</f>
        <v>0</v>
      </c>
      <c r="BB267" s="206">
        <f>IF(BB$2=EOMONTH($D267,MatCF),$F267-SUM($H147:BB147),0)</f>
        <v>0</v>
      </c>
      <c r="BC267" s="206">
        <f>IF(BC$2=EOMONTH($D267,MatCF),$F267-SUM($H147:BC147),0)</f>
        <v>0</v>
      </c>
      <c r="BD267" s="206">
        <f>IF(BD$2=EOMONTH($D267,MatCF),$F267-SUM($H147:BD147),0)</f>
        <v>0</v>
      </c>
      <c r="BE267" s="206">
        <f>IF(BE$2=EOMONTH($D267,MatCF),$F267-SUM($H147:BE147),0)</f>
        <v>0</v>
      </c>
      <c r="BF267" s="206">
        <f>IF(BF$2=EOMONTH($D267,MatCF),$F267-SUM($H147:BF147),0)</f>
        <v>0</v>
      </c>
      <c r="BG267" s="206">
        <f>IF(BG$2=EOMONTH($D267,MatCF),$F267-SUM($H147:BG147),0)</f>
        <v>0</v>
      </c>
      <c r="BH267" s="206">
        <f>IF(BH$2=EOMONTH($D267,MatCF),$F267-SUM($H147:BH147),0)</f>
        <v>0</v>
      </c>
      <c r="BI267" s="206">
        <f>IF(BI$2=EOMONTH($D267,MatCF),$F267-SUM($H147:BI147),0)</f>
        <v>0</v>
      </c>
      <c r="BJ267" s="206">
        <f>IF(BJ$2=EOMONTH($D267,MatCF),$F267-SUM($H147:BJ147),0)</f>
        <v>0</v>
      </c>
      <c r="BK267" s="206">
        <f>IF(BK$2=EOMONTH($D267,MatCF),$F267-SUM($H147:BK147),0)</f>
        <v>0</v>
      </c>
      <c r="BL267" s="206">
        <f>IF(BL$2=EOMONTH($D267,MatCF),$F267-SUM($H147:BL147),0)</f>
        <v>0</v>
      </c>
      <c r="BM267" s="206">
        <f>IF(BM$2=EOMONTH($D267,MatCF),$F267-SUM($H147:BM147),0)</f>
        <v>0</v>
      </c>
      <c r="BN267" s="206">
        <f>IF(BN$2=EOMONTH($D267,MatCF),$F267-SUM($H147:BN147),0)</f>
        <v>0</v>
      </c>
      <c r="BO267" s="206">
        <f>IF(BO$2=EOMONTH($D267,MatCF),$F267-SUM($H147:BO147),0)</f>
        <v>0</v>
      </c>
      <c r="BP267" s="206">
        <f>IF(BP$2=EOMONTH($D267,MatCF),$F267-SUM($H147:BP147),0)</f>
        <v>0</v>
      </c>
      <c r="BQ267" s="206">
        <f>IF(BQ$2=EOMONTH($D267,MatCF),$F267-SUM($H147:BQ147),0)</f>
        <v>0</v>
      </c>
      <c r="BR267" s="206">
        <f>IF(BR$2=EOMONTH($D267,MatCF),$F267-SUM($H147:BR147),0)</f>
        <v>0</v>
      </c>
      <c r="BS267" s="206">
        <f>IF(BS$2=EOMONTH($D267,MatCF),$F267-SUM($H147:BS147),0)</f>
        <v>0</v>
      </c>
      <c r="BT267" s="206">
        <f>IF(BT$2=EOMONTH($D267,MatCF),$F267-SUM($H147:BT147),0)</f>
        <v>0</v>
      </c>
      <c r="BU267" s="206">
        <f>IF(BU$2=EOMONTH($D267,MatCF),$F267-SUM($H147:BU147),0)</f>
        <v>0</v>
      </c>
      <c r="BV267" s="206">
        <f>IF(BV$2=EOMONTH($D267,MatCF),$F267-SUM($H147:BV147),0)</f>
        <v>0</v>
      </c>
      <c r="BW267" s="206">
        <f>IF(BW$2=EOMONTH($D267,MatCF),$F267-SUM($H147:BW147),0)</f>
        <v>0</v>
      </c>
      <c r="BX267" s="206">
        <f>IF(BX$2=EOMONTH($D267,MatCF),$F267-SUM($H147:BX147),0)</f>
        <v>0</v>
      </c>
      <c r="BY267" s="206">
        <f>IF(BY$2=EOMONTH($D267,MatCF),$F267-SUM($H147:BY147),0)</f>
        <v>0</v>
      </c>
      <c r="BZ267" s="206">
        <f>IF(BZ$2=EOMONTH($D267,MatCF),$F267-SUM($H147:BZ147),0)</f>
        <v>0</v>
      </c>
      <c r="CA267" s="206">
        <f>IF(CA$2=EOMONTH($D267,MatCF),$F267-SUM($H147:CA147),0)</f>
        <v>0</v>
      </c>
      <c r="CB267" s="206">
        <f>IF(CB$2=EOMONTH($D267,MatCF),$F267-SUM($H147:CB147),0)</f>
        <v>0</v>
      </c>
      <c r="CC267" s="206">
        <f>IF(CC$2=EOMONTH($D267,MatCF),$F267-SUM($H147:CC147),0)</f>
        <v>0</v>
      </c>
      <c r="CD267" s="206">
        <f>IF(CD$2=EOMONTH($D267,MatCF),$F267-SUM($H147:CD147),0)</f>
        <v>0</v>
      </c>
      <c r="CE267" s="206">
        <f>IF(CE$2=EOMONTH($D267,MatCF),$F267-SUM($H147:CE147),0)</f>
        <v>0</v>
      </c>
      <c r="CF267" s="206">
        <f>IF(CF$2=EOMONTH($D267,MatCF),$F267-SUM($H147:CF147),0)</f>
        <v>0</v>
      </c>
      <c r="CG267" s="206">
        <f>IF(CG$2=EOMONTH($D267,MatCF),$F267-SUM($H147:CG147),0)</f>
        <v>0</v>
      </c>
      <c r="CH267" s="206">
        <f>IF(CH$2=EOMONTH($D267,MatCF),$F267-SUM($H147:CH147),0)</f>
        <v>0</v>
      </c>
      <c r="CI267" s="206">
        <f>IF(CI$2=EOMONTH($D267,MatCF),$F267-SUM($H147:CI147),0)</f>
        <v>0</v>
      </c>
      <c r="CJ267" s="206">
        <f>IF(CJ$2=EOMONTH($D267,MatCF),$F267-SUM($H147:CJ147),0)</f>
        <v>0</v>
      </c>
      <c r="CK267" s="206">
        <f>IF(CK$2=EOMONTH($D267,MatCF),$F267-SUM($H147:CK147),0)</f>
        <v>0</v>
      </c>
      <c r="CL267" s="206">
        <f>IF(CL$2=EOMONTH($D267,MatCF),$F267-SUM($H147:CL147),0)</f>
        <v>0</v>
      </c>
      <c r="CM267" s="206">
        <f>IF(CM$2=EOMONTH($D267,MatCF),$F267-SUM($H147:CM147),0)</f>
        <v>0</v>
      </c>
      <c r="CN267" s="206">
        <f>IF(CN$2=EOMONTH($D267,MatCF),$F267-SUM($H147:CN147),0)</f>
        <v>0</v>
      </c>
      <c r="CO267" s="206">
        <f>IF(CO$2=EOMONTH($D267,MatCF),$F267-SUM($H147:CO147),0)</f>
        <v>0</v>
      </c>
      <c r="CP267" s="206">
        <f>IF(CP$2=EOMONTH($D267,MatCF),$F267-SUM($H147:CP147),0)</f>
        <v>0</v>
      </c>
      <c r="CQ267" s="206">
        <f>IF(CQ$2=EOMONTH($D267,MatCF),$F267-SUM($H147:CQ147),0)</f>
        <v>0</v>
      </c>
      <c r="CR267" s="206">
        <f>IF(CR$2=EOMONTH($D267,MatCF),$F267-SUM($H147:CR147),0)</f>
        <v>0</v>
      </c>
      <c r="CS267" s="206">
        <f>IF(CS$2=EOMONTH($D267,MatCF),$F267-SUM($H147:CS147),0)</f>
        <v>0</v>
      </c>
      <c r="CT267" s="206">
        <f>IF(CT$2=EOMONTH($D267,MatCF),$F267-SUM($H147:CT147),0)</f>
        <v>0</v>
      </c>
      <c r="CU267" s="206">
        <f>IF(CU$2=EOMONTH($D267,MatCF),$F267-SUM($H147:CU147),0)</f>
        <v>0</v>
      </c>
      <c r="CV267" s="206">
        <f>IF(CV$2=EOMONTH($D267,MatCF),$F267-SUM($H147:CV147),0)</f>
        <v>0</v>
      </c>
      <c r="CW267" s="206">
        <f>IF(CW$2=EOMONTH($D267,MatCF),$F267-SUM($H147:CW147),0)</f>
        <v>0</v>
      </c>
      <c r="CX267" s="206">
        <f>IF(CX$2=EOMONTH($D267,MatCF),$F267-SUM($H147:CX147),0)</f>
        <v>0</v>
      </c>
      <c r="CY267" s="206">
        <f>IF(CY$2=EOMONTH($D267,MatCF),$F267-SUM($H147:CY147),0)</f>
        <v>0</v>
      </c>
      <c r="CZ267" s="206">
        <f>IF(CZ$2=EOMONTH($D267,MatCF),$F267-SUM($H147:CZ147),0)</f>
        <v>0</v>
      </c>
      <c r="DA267" s="206">
        <f>IF(DA$2=EOMONTH($D267,MatCF),$F267-SUM($H147:DA147),0)</f>
        <v>0</v>
      </c>
      <c r="DB267" s="206">
        <f>IF(DB$2=EOMONTH($D267,MatCF),$F267-SUM($H147:DB147),0)</f>
        <v>0</v>
      </c>
      <c r="DC267" s="206">
        <f>IF(DC$2=EOMONTH($D267,MatCF),$F267-SUM($H147:DC147),0)</f>
        <v>0</v>
      </c>
      <c r="DD267" s="206">
        <f>IF(DD$2=EOMONTH($D267,MatCF),$F267-SUM($H147:DD147),0)</f>
        <v>0</v>
      </c>
      <c r="DE267" s="206">
        <f>IF(DE$2=EOMONTH($D267,MatCF),$F267-SUM($H147:DE147),0)</f>
        <v>0</v>
      </c>
      <c r="DF267" s="206">
        <f>IF(DF$2=EOMONTH($D267,MatCF),$F267-SUM($H147:DF147),0)</f>
        <v>0</v>
      </c>
      <c r="DG267" s="206">
        <f>IF(DG$2=EOMONTH($D267,MatCF),$F267-SUM($H147:DG147),0)</f>
        <v>0</v>
      </c>
      <c r="DH267" s="206">
        <f>IF(DH$2=EOMONTH($D267,MatCF),$F267-SUM($H147:DH147),0)</f>
        <v>0</v>
      </c>
      <c r="DI267" s="206">
        <f>IF(DI$2=EOMONTH($D267,MatCF),$F267-SUM($H147:DI147),0)</f>
        <v>0</v>
      </c>
      <c r="DJ267" s="206">
        <f>IF(DJ$2=EOMONTH($D267,MatCF),$F267-SUM($H147:DJ147),0)</f>
        <v>0</v>
      </c>
      <c r="DK267" s="206">
        <f>IF(DK$2=EOMONTH($D267,MatCF),$F267-SUM($H147:DK147),0)</f>
        <v>0</v>
      </c>
      <c r="DL267" s="206">
        <f>IF(DL$2=EOMONTH($D267,MatCF),$F267-SUM($H147:DL147),0)</f>
        <v>0</v>
      </c>
      <c r="DM267" s="206">
        <f>IF(DM$2=EOMONTH($D267,MatCF),$F267-SUM($H147:DM147),0)</f>
        <v>0</v>
      </c>
      <c r="DN267" s="206">
        <f>IF(DN$2=EOMONTH($D267,MatCF),$F267-SUM($H147:DN147),0)</f>
        <v>0</v>
      </c>
      <c r="DO267" s="206">
        <f>IF(DO$2=EOMONTH($D267,MatCF),$F267-SUM($H147:DO147),0)</f>
        <v>0</v>
      </c>
      <c r="DP267" s="206">
        <f>IF(DP$2=EOMONTH($D267,MatCF),$F267-SUM($H147:DP147),0)</f>
        <v>0</v>
      </c>
      <c r="DQ267" s="206">
        <f>IF(DQ$2=EOMONTH($D267,MatCF),$F267-SUM($H147:DQ147),0)</f>
        <v>0</v>
      </c>
      <c r="DR267" s="206">
        <f ca="1">IF(DR$2=EOMONTH($D267,MatCF),$F267-SUM($H147:DR147),0)</f>
        <v>0</v>
      </c>
      <c r="DS267" s="206">
        <f>IF(DS$2=EOMONTH($D267,MatCF),$F267-SUM($H147:DS147),0)</f>
        <v>0</v>
      </c>
    </row>
    <row r="268" spans="1:123" ht="12.5" x14ac:dyDescent="0.25">
      <c r="A268" s="205">
        <f t="shared" si="689"/>
        <v>56</v>
      </c>
      <c r="B268" s="228"/>
      <c r="C268" s="206"/>
      <c r="D268" s="226">
        <v>49034</v>
      </c>
      <c r="E268" s="205"/>
      <c r="F268" s="206">
        <f ca="1"/>
        <v>0</v>
      </c>
      <c r="G268" s="206"/>
      <c r="H268" s="206">
        <f>IF(H$2=EOMONTH($D268,MatCF),$F268-SUM(H148:$H148),0)</f>
        <v>0</v>
      </c>
      <c r="I268" s="206">
        <f>IF(I$2=EOMONTH($D268,MatCF),$F268-SUM($H148:I148),0)</f>
        <v>0</v>
      </c>
      <c r="J268" s="206">
        <f>IF(J$2=EOMONTH($D268,MatCF),$F268-SUM($H148:J148),0)</f>
        <v>0</v>
      </c>
      <c r="K268" s="206">
        <f>IF(K$2=EOMONTH($D268,MatCF),$F268-SUM($H148:K148),0)</f>
        <v>0</v>
      </c>
      <c r="L268" s="206">
        <f>IF(L$2=EOMONTH($D268,MatCF),$F268-SUM($H148:L148),0)</f>
        <v>0</v>
      </c>
      <c r="M268" s="206">
        <f>IF(M$2=EOMONTH($D268,MatCF),$F268-SUM($H148:M148),0)</f>
        <v>0</v>
      </c>
      <c r="N268" s="206">
        <f>IF(N$2=EOMONTH($D268,MatCF),$F268-SUM($H148:N148),0)</f>
        <v>0</v>
      </c>
      <c r="O268" s="206">
        <f>IF(O$2=EOMONTH($D268,MatCF),$F268-SUM($H148:O148),0)</f>
        <v>0</v>
      </c>
      <c r="P268" s="206">
        <f>IF(P$2=EOMONTH($D268,MatCF),$F268-SUM($H148:P148),0)</f>
        <v>0</v>
      </c>
      <c r="Q268" s="206">
        <f>IF(Q$2=EOMONTH($D268,MatCF),$F268-SUM($H148:Q148),0)</f>
        <v>0</v>
      </c>
      <c r="R268" s="206">
        <f>IF(R$2=EOMONTH($D268,MatCF),$F268-SUM($H148:R148),0)</f>
        <v>0</v>
      </c>
      <c r="S268" s="206">
        <f>IF(S$2=EOMONTH($D268,MatCF),$F268-SUM($H148:S148),0)</f>
        <v>0</v>
      </c>
      <c r="T268" s="206">
        <f>IF(T$2=EOMONTH($D268,MatCF),$F268-SUM($H148:T148),0)</f>
        <v>0</v>
      </c>
      <c r="U268" s="206">
        <f>IF(U$2=EOMONTH($D268,MatCF),$F268-SUM($H148:U148),0)</f>
        <v>0</v>
      </c>
      <c r="V268" s="206">
        <f>IF(V$2=EOMONTH($D268,MatCF),$F268-SUM($H148:V148),0)</f>
        <v>0</v>
      </c>
      <c r="W268" s="206">
        <f>IF(W$2=EOMONTH($D268,MatCF),$F268-SUM($H148:W148),0)</f>
        <v>0</v>
      </c>
      <c r="X268" s="206">
        <f>IF(X$2=EOMONTH($D268,MatCF),$F268-SUM($H148:X148),0)</f>
        <v>0</v>
      </c>
      <c r="Y268" s="206">
        <f>IF(Y$2=EOMONTH($D268,MatCF),$F268-SUM($H148:Y148),0)</f>
        <v>0</v>
      </c>
      <c r="Z268" s="206">
        <f>IF(Z$2=EOMONTH($D268,MatCF),$F268-SUM($H148:Z148),0)</f>
        <v>0</v>
      </c>
      <c r="AA268" s="206">
        <f>IF(AA$2=EOMONTH($D268,MatCF),$F268-SUM($H148:AA148),0)</f>
        <v>0</v>
      </c>
      <c r="AB268" s="206">
        <f>IF(AB$2=EOMONTH($D268,MatCF),$F268-SUM($H148:AB148),0)</f>
        <v>0</v>
      </c>
      <c r="AC268" s="206">
        <f>IF(AC$2=EOMONTH($D268,MatCF),$F268-SUM($H148:AC148),0)</f>
        <v>0</v>
      </c>
      <c r="AD268" s="206">
        <f>IF(AD$2=EOMONTH($D268,MatCF),$F268-SUM($H148:AD148),0)</f>
        <v>0</v>
      </c>
      <c r="AE268" s="206">
        <f>IF(AE$2=EOMONTH($D268,MatCF),$F268-SUM($H148:AE148),0)</f>
        <v>0</v>
      </c>
      <c r="AF268" s="206">
        <f>IF(AF$2=EOMONTH($D268,MatCF),$F268-SUM($H148:AF148),0)</f>
        <v>0</v>
      </c>
      <c r="AG268" s="206">
        <f>IF(AG$2=EOMONTH($D268,MatCF),$F268-SUM($H148:AG148),0)</f>
        <v>0</v>
      </c>
      <c r="AH268" s="206">
        <f>IF(AH$2=EOMONTH($D268,MatCF),$F268-SUM($H148:AH148),0)</f>
        <v>0</v>
      </c>
      <c r="AI268" s="206">
        <f>IF(AI$2=EOMONTH($D268,MatCF),$F268-SUM($H148:AI148),0)</f>
        <v>0</v>
      </c>
      <c r="AJ268" s="206">
        <f>IF(AJ$2=EOMONTH($D268,MatCF),$F268-SUM($H148:AJ148),0)</f>
        <v>0</v>
      </c>
      <c r="AK268" s="206">
        <f>IF(AK$2=EOMONTH($D268,MatCF),$F268-SUM($H148:AK148),0)</f>
        <v>0</v>
      </c>
      <c r="AL268" s="206">
        <f>IF(AL$2=EOMONTH($D268,MatCF),$F268-SUM($H148:AL148),0)</f>
        <v>0</v>
      </c>
      <c r="AM268" s="206">
        <f>IF(AM$2=EOMONTH($D268,MatCF),$F268-SUM($H148:AM148),0)</f>
        <v>0</v>
      </c>
      <c r="AN268" s="206">
        <f>IF(AN$2=EOMONTH($D268,MatCF),$F268-SUM($H148:AN148),0)</f>
        <v>0</v>
      </c>
      <c r="AO268" s="206">
        <f>IF(AO$2=EOMONTH($D268,MatCF),$F268-SUM($H148:AO148),0)</f>
        <v>0</v>
      </c>
      <c r="AP268" s="206">
        <f>IF(AP$2=EOMONTH($D268,MatCF),$F268-SUM($H148:AP148),0)</f>
        <v>0</v>
      </c>
      <c r="AQ268" s="206">
        <f>IF(AQ$2=EOMONTH($D268,MatCF),$F268-SUM($H148:AQ148),0)</f>
        <v>0</v>
      </c>
      <c r="AR268" s="206">
        <f>IF(AR$2=EOMONTH($D268,MatCF),$F268-SUM($H148:AR148),0)</f>
        <v>0</v>
      </c>
      <c r="AS268" s="206">
        <f>IF(AS$2=EOMONTH($D268,MatCF),$F268-SUM($H148:AS148),0)</f>
        <v>0</v>
      </c>
      <c r="AT268" s="206">
        <f>IF(AT$2=EOMONTH($D268,MatCF),$F268-SUM($H148:AT148),0)</f>
        <v>0</v>
      </c>
      <c r="AU268" s="206">
        <f>IF(AU$2=EOMONTH($D268,MatCF),$F268-SUM($H148:AU148),0)</f>
        <v>0</v>
      </c>
      <c r="AV268" s="206">
        <f>IF(AV$2=EOMONTH($D268,MatCF),$F268-SUM($H148:AV148),0)</f>
        <v>0</v>
      </c>
      <c r="AW268" s="206">
        <f>IF(AW$2=EOMONTH($D268,MatCF),$F268-SUM($H148:AW148),0)</f>
        <v>0</v>
      </c>
      <c r="AX268" s="206">
        <f>IF(AX$2=EOMONTH($D268,MatCF),$F268-SUM($H148:AX148),0)</f>
        <v>0</v>
      </c>
      <c r="AY268" s="206">
        <f>IF(AY$2=EOMONTH($D268,MatCF),$F268-SUM($H148:AY148),0)</f>
        <v>0</v>
      </c>
      <c r="AZ268" s="206">
        <f>IF(AZ$2=EOMONTH($D268,MatCF),$F268-SUM($H148:AZ148),0)</f>
        <v>0</v>
      </c>
      <c r="BA268" s="206">
        <f>IF(BA$2=EOMONTH($D268,MatCF),$F268-SUM($H148:BA148),0)</f>
        <v>0</v>
      </c>
      <c r="BB268" s="206">
        <f>IF(BB$2=EOMONTH($D268,MatCF),$F268-SUM($H148:BB148),0)</f>
        <v>0</v>
      </c>
      <c r="BC268" s="206">
        <f>IF(BC$2=EOMONTH($D268,MatCF),$F268-SUM($H148:BC148),0)</f>
        <v>0</v>
      </c>
      <c r="BD268" s="206">
        <f>IF(BD$2=EOMONTH($D268,MatCF),$F268-SUM($H148:BD148),0)</f>
        <v>0</v>
      </c>
      <c r="BE268" s="206">
        <f>IF(BE$2=EOMONTH($D268,MatCF),$F268-SUM($H148:BE148),0)</f>
        <v>0</v>
      </c>
      <c r="BF268" s="206">
        <f>IF(BF$2=EOMONTH($D268,MatCF),$F268-SUM($H148:BF148),0)</f>
        <v>0</v>
      </c>
      <c r="BG268" s="206">
        <f>IF(BG$2=EOMONTH($D268,MatCF),$F268-SUM($H148:BG148),0)</f>
        <v>0</v>
      </c>
      <c r="BH268" s="206">
        <f>IF(BH$2=EOMONTH($D268,MatCF),$F268-SUM($H148:BH148),0)</f>
        <v>0</v>
      </c>
      <c r="BI268" s="206">
        <f>IF(BI$2=EOMONTH($D268,MatCF),$F268-SUM($H148:BI148),0)</f>
        <v>0</v>
      </c>
      <c r="BJ268" s="206">
        <f>IF(BJ$2=EOMONTH($D268,MatCF),$F268-SUM($H148:BJ148),0)</f>
        <v>0</v>
      </c>
      <c r="BK268" s="206">
        <f>IF(BK$2=EOMONTH($D268,MatCF),$F268-SUM($H148:BK148),0)</f>
        <v>0</v>
      </c>
      <c r="BL268" s="206">
        <f>IF(BL$2=EOMONTH($D268,MatCF),$F268-SUM($H148:BL148),0)</f>
        <v>0</v>
      </c>
      <c r="BM268" s="206">
        <f>IF(BM$2=EOMONTH($D268,MatCF),$F268-SUM($H148:BM148),0)</f>
        <v>0</v>
      </c>
      <c r="BN268" s="206">
        <f>IF(BN$2=EOMONTH($D268,MatCF),$F268-SUM($H148:BN148),0)</f>
        <v>0</v>
      </c>
      <c r="BO268" s="206">
        <f>IF(BO$2=EOMONTH($D268,MatCF),$F268-SUM($H148:BO148),0)</f>
        <v>0</v>
      </c>
      <c r="BP268" s="206">
        <f>IF(BP$2=EOMONTH($D268,MatCF),$F268-SUM($H148:BP148),0)</f>
        <v>0</v>
      </c>
      <c r="BQ268" s="206">
        <f>IF(BQ$2=EOMONTH($D268,MatCF),$F268-SUM($H148:BQ148),0)</f>
        <v>0</v>
      </c>
      <c r="BR268" s="206">
        <f>IF(BR$2=EOMONTH($D268,MatCF),$F268-SUM($H148:BR148),0)</f>
        <v>0</v>
      </c>
      <c r="BS268" s="206">
        <f>IF(BS$2=EOMONTH($D268,MatCF),$F268-SUM($H148:BS148),0)</f>
        <v>0</v>
      </c>
      <c r="BT268" s="206">
        <f>IF(BT$2=EOMONTH($D268,MatCF),$F268-SUM($H148:BT148),0)</f>
        <v>0</v>
      </c>
      <c r="BU268" s="206">
        <f>IF(BU$2=EOMONTH($D268,MatCF),$F268-SUM($H148:BU148),0)</f>
        <v>0</v>
      </c>
      <c r="BV268" s="206">
        <f>IF(BV$2=EOMONTH($D268,MatCF),$F268-SUM($H148:BV148),0)</f>
        <v>0</v>
      </c>
      <c r="BW268" s="206">
        <f>IF(BW$2=EOMONTH($D268,MatCF),$F268-SUM($H148:BW148),0)</f>
        <v>0</v>
      </c>
      <c r="BX268" s="206">
        <f>IF(BX$2=EOMONTH($D268,MatCF),$F268-SUM($H148:BX148),0)</f>
        <v>0</v>
      </c>
      <c r="BY268" s="206">
        <f>IF(BY$2=EOMONTH($D268,MatCF),$F268-SUM($H148:BY148),0)</f>
        <v>0</v>
      </c>
      <c r="BZ268" s="206">
        <f>IF(BZ$2=EOMONTH($D268,MatCF),$F268-SUM($H148:BZ148),0)</f>
        <v>0</v>
      </c>
      <c r="CA268" s="206">
        <f>IF(CA$2=EOMONTH($D268,MatCF),$F268-SUM($H148:CA148),0)</f>
        <v>0</v>
      </c>
      <c r="CB268" s="206">
        <f>IF(CB$2=EOMONTH($D268,MatCF),$F268-SUM($H148:CB148),0)</f>
        <v>0</v>
      </c>
      <c r="CC268" s="206">
        <f>IF(CC$2=EOMONTH($D268,MatCF),$F268-SUM($H148:CC148),0)</f>
        <v>0</v>
      </c>
      <c r="CD268" s="206">
        <f>IF(CD$2=EOMONTH($D268,MatCF),$F268-SUM($H148:CD148),0)</f>
        <v>0</v>
      </c>
      <c r="CE268" s="206">
        <f>IF(CE$2=EOMONTH($D268,MatCF),$F268-SUM($H148:CE148),0)</f>
        <v>0</v>
      </c>
      <c r="CF268" s="206">
        <f>IF(CF$2=EOMONTH($D268,MatCF),$F268-SUM($H148:CF148),0)</f>
        <v>0</v>
      </c>
      <c r="CG268" s="206">
        <f>IF(CG$2=EOMONTH($D268,MatCF),$F268-SUM($H148:CG148),0)</f>
        <v>0</v>
      </c>
      <c r="CH268" s="206">
        <f>IF(CH$2=EOMONTH($D268,MatCF),$F268-SUM($H148:CH148),0)</f>
        <v>0</v>
      </c>
      <c r="CI268" s="206">
        <f>IF(CI$2=EOMONTH($D268,MatCF),$F268-SUM($H148:CI148),0)</f>
        <v>0</v>
      </c>
      <c r="CJ268" s="206">
        <f>IF(CJ$2=EOMONTH($D268,MatCF),$F268-SUM($H148:CJ148),0)</f>
        <v>0</v>
      </c>
      <c r="CK268" s="206">
        <f>IF(CK$2=EOMONTH($D268,MatCF),$F268-SUM($H148:CK148),0)</f>
        <v>0</v>
      </c>
      <c r="CL268" s="206">
        <f>IF(CL$2=EOMONTH($D268,MatCF),$F268-SUM($H148:CL148),0)</f>
        <v>0</v>
      </c>
      <c r="CM268" s="206">
        <f>IF(CM$2=EOMONTH($D268,MatCF),$F268-SUM($H148:CM148),0)</f>
        <v>0</v>
      </c>
      <c r="CN268" s="206">
        <f>IF(CN$2=EOMONTH($D268,MatCF),$F268-SUM($H148:CN148),0)</f>
        <v>0</v>
      </c>
      <c r="CO268" s="206">
        <f>IF(CO$2=EOMONTH($D268,MatCF),$F268-SUM($H148:CO148),0)</f>
        <v>0</v>
      </c>
      <c r="CP268" s="206">
        <f>IF(CP$2=EOMONTH($D268,MatCF),$F268-SUM($H148:CP148),0)</f>
        <v>0</v>
      </c>
      <c r="CQ268" s="206">
        <f>IF(CQ$2=EOMONTH($D268,MatCF),$F268-SUM($H148:CQ148),0)</f>
        <v>0</v>
      </c>
      <c r="CR268" s="206">
        <f>IF(CR$2=EOMONTH($D268,MatCF),$F268-SUM($H148:CR148),0)</f>
        <v>0</v>
      </c>
      <c r="CS268" s="206">
        <f>IF(CS$2=EOMONTH($D268,MatCF),$F268-SUM($H148:CS148),0)</f>
        <v>0</v>
      </c>
      <c r="CT268" s="206">
        <f>IF(CT$2=EOMONTH($D268,MatCF),$F268-SUM($H148:CT148),0)</f>
        <v>0</v>
      </c>
      <c r="CU268" s="206">
        <f>IF(CU$2=EOMONTH($D268,MatCF),$F268-SUM($H148:CU148),0)</f>
        <v>0</v>
      </c>
      <c r="CV268" s="206">
        <f>IF(CV$2=EOMONTH($D268,MatCF),$F268-SUM($H148:CV148),0)</f>
        <v>0</v>
      </c>
      <c r="CW268" s="206">
        <f>IF(CW$2=EOMONTH($D268,MatCF),$F268-SUM($H148:CW148),0)</f>
        <v>0</v>
      </c>
      <c r="CX268" s="206">
        <f>IF(CX$2=EOMONTH($D268,MatCF),$F268-SUM($H148:CX148),0)</f>
        <v>0</v>
      </c>
      <c r="CY268" s="206">
        <f>IF(CY$2=EOMONTH($D268,MatCF),$F268-SUM($H148:CY148),0)</f>
        <v>0</v>
      </c>
      <c r="CZ268" s="206">
        <f>IF(CZ$2=EOMONTH($D268,MatCF),$F268-SUM($H148:CZ148),0)</f>
        <v>0</v>
      </c>
      <c r="DA268" s="206">
        <f>IF(DA$2=EOMONTH($D268,MatCF),$F268-SUM($H148:DA148),0)</f>
        <v>0</v>
      </c>
      <c r="DB268" s="206">
        <f>IF(DB$2=EOMONTH($D268,MatCF),$F268-SUM($H148:DB148),0)</f>
        <v>0</v>
      </c>
      <c r="DC268" s="206">
        <f>IF(DC$2=EOMONTH($D268,MatCF),$F268-SUM($H148:DC148),0)</f>
        <v>0</v>
      </c>
      <c r="DD268" s="206">
        <f>IF(DD$2=EOMONTH($D268,MatCF),$F268-SUM($H148:DD148),0)</f>
        <v>0</v>
      </c>
      <c r="DE268" s="206">
        <f>IF(DE$2=EOMONTH($D268,MatCF),$F268-SUM($H148:DE148),0)</f>
        <v>0</v>
      </c>
      <c r="DF268" s="206">
        <f>IF(DF$2=EOMONTH($D268,MatCF),$F268-SUM($H148:DF148),0)</f>
        <v>0</v>
      </c>
      <c r="DG268" s="206">
        <f>IF(DG$2=EOMONTH($D268,MatCF),$F268-SUM($H148:DG148),0)</f>
        <v>0</v>
      </c>
      <c r="DH268" s="206">
        <f>IF(DH$2=EOMONTH($D268,MatCF),$F268-SUM($H148:DH148),0)</f>
        <v>0</v>
      </c>
      <c r="DI268" s="206">
        <f>IF(DI$2=EOMONTH($D268,MatCF),$F268-SUM($H148:DI148),0)</f>
        <v>0</v>
      </c>
      <c r="DJ268" s="206">
        <f>IF(DJ$2=EOMONTH($D268,MatCF),$F268-SUM($H148:DJ148),0)</f>
        <v>0</v>
      </c>
      <c r="DK268" s="206">
        <f>IF(DK$2=EOMONTH($D268,MatCF),$F268-SUM($H148:DK148),0)</f>
        <v>0</v>
      </c>
      <c r="DL268" s="206">
        <f>IF(DL$2=EOMONTH($D268,MatCF),$F268-SUM($H148:DL148),0)</f>
        <v>0</v>
      </c>
      <c r="DM268" s="206">
        <f>IF(DM$2=EOMONTH($D268,MatCF),$F268-SUM($H148:DM148),0)</f>
        <v>0</v>
      </c>
      <c r="DN268" s="206">
        <f>IF(DN$2=EOMONTH($D268,MatCF),$F268-SUM($H148:DN148),0)</f>
        <v>0</v>
      </c>
      <c r="DO268" s="206">
        <f>IF(DO$2=EOMONTH($D268,MatCF),$F268-SUM($H148:DO148),0)</f>
        <v>0</v>
      </c>
      <c r="DP268" s="206">
        <f>IF(DP$2=EOMONTH($D268,MatCF),$F268-SUM($H148:DP148),0)</f>
        <v>0</v>
      </c>
      <c r="DQ268" s="206">
        <f>IF(DQ$2=EOMONTH($D268,MatCF),$F268-SUM($H148:DQ148),0)</f>
        <v>0</v>
      </c>
      <c r="DR268" s="206">
        <f>IF(DR$2=EOMONTH($D268,MatCF),$F268-SUM($H148:DR148),0)</f>
        <v>0</v>
      </c>
      <c r="DS268" s="206">
        <f ca="1">IF(DS$2=EOMONTH($D268,MatCF),$F268-SUM($H148:DS148),0)</f>
        <v>0</v>
      </c>
    </row>
    <row r="269" spans="1:123" ht="12.5" x14ac:dyDescent="0.25">
      <c r="A269" s="205">
        <f t="shared" si="689"/>
        <v>57</v>
      </c>
      <c r="B269" s="228"/>
      <c r="C269" s="206"/>
      <c r="D269" s="226">
        <v>49125</v>
      </c>
      <c r="E269" s="205"/>
      <c r="F269" s="206">
        <f ca="1"/>
        <v>0</v>
      </c>
      <c r="G269" s="206"/>
      <c r="H269" s="206">
        <f>IF(H$2=EOMONTH($D269,MatCF),$F269-SUM(H149:$H149),0)</f>
        <v>0</v>
      </c>
      <c r="I269" s="206">
        <f>IF(I$2=EOMONTH($D269,MatCF),$F269-SUM($H149:I149),0)</f>
        <v>0</v>
      </c>
      <c r="J269" s="206">
        <f>IF(J$2=EOMONTH($D269,MatCF),$F269-SUM($H149:J149),0)</f>
        <v>0</v>
      </c>
      <c r="K269" s="206">
        <f>IF(K$2=EOMONTH($D269,MatCF),$F269-SUM($H149:K149),0)</f>
        <v>0</v>
      </c>
      <c r="L269" s="206">
        <f>IF(L$2=EOMONTH($D269,MatCF),$F269-SUM($H149:L149),0)</f>
        <v>0</v>
      </c>
      <c r="M269" s="206">
        <f>IF(M$2=EOMONTH($D269,MatCF),$F269-SUM($H149:M149),0)</f>
        <v>0</v>
      </c>
      <c r="N269" s="206">
        <f>IF(N$2=EOMONTH($D269,MatCF),$F269-SUM($H149:N149),0)</f>
        <v>0</v>
      </c>
      <c r="O269" s="206">
        <f>IF(O$2=EOMONTH($D269,MatCF),$F269-SUM($H149:O149),0)</f>
        <v>0</v>
      </c>
      <c r="P269" s="206">
        <f>IF(P$2=EOMONTH($D269,MatCF),$F269-SUM($H149:P149),0)</f>
        <v>0</v>
      </c>
      <c r="Q269" s="206">
        <f>IF(Q$2=EOMONTH($D269,MatCF),$F269-SUM($H149:Q149),0)</f>
        <v>0</v>
      </c>
      <c r="R269" s="206">
        <f>IF(R$2=EOMONTH($D269,MatCF),$F269-SUM($H149:R149),0)</f>
        <v>0</v>
      </c>
      <c r="S269" s="206">
        <f>IF(S$2=EOMONTH($D269,MatCF),$F269-SUM($H149:S149),0)</f>
        <v>0</v>
      </c>
      <c r="T269" s="206">
        <f>IF(T$2=EOMONTH($D269,MatCF),$F269-SUM($H149:T149),0)</f>
        <v>0</v>
      </c>
      <c r="U269" s="206">
        <f>IF(U$2=EOMONTH($D269,MatCF),$F269-SUM($H149:U149),0)</f>
        <v>0</v>
      </c>
      <c r="V269" s="206">
        <f>IF(V$2=EOMONTH($D269,MatCF),$F269-SUM($H149:V149),0)</f>
        <v>0</v>
      </c>
      <c r="W269" s="206">
        <f>IF(W$2=EOMONTH($D269,MatCF),$F269-SUM($H149:W149),0)</f>
        <v>0</v>
      </c>
      <c r="X269" s="206">
        <f>IF(X$2=EOMONTH($D269,MatCF),$F269-SUM($H149:X149),0)</f>
        <v>0</v>
      </c>
      <c r="Y269" s="206">
        <f>IF(Y$2=EOMONTH($D269,MatCF),$F269-SUM($H149:Y149),0)</f>
        <v>0</v>
      </c>
      <c r="Z269" s="206">
        <f>IF(Z$2=EOMONTH($D269,MatCF),$F269-SUM($H149:Z149),0)</f>
        <v>0</v>
      </c>
      <c r="AA269" s="206">
        <f>IF(AA$2=EOMONTH($D269,MatCF),$F269-SUM($H149:AA149),0)</f>
        <v>0</v>
      </c>
      <c r="AB269" s="206">
        <f>IF(AB$2=EOMONTH($D269,MatCF),$F269-SUM($H149:AB149),0)</f>
        <v>0</v>
      </c>
      <c r="AC269" s="206">
        <f>IF(AC$2=EOMONTH($D269,MatCF),$F269-SUM($H149:AC149),0)</f>
        <v>0</v>
      </c>
      <c r="AD269" s="206">
        <f>IF(AD$2=EOMONTH($D269,MatCF),$F269-SUM($H149:AD149),0)</f>
        <v>0</v>
      </c>
      <c r="AE269" s="206">
        <f>IF(AE$2=EOMONTH($D269,MatCF),$F269-SUM($H149:AE149),0)</f>
        <v>0</v>
      </c>
      <c r="AF269" s="206">
        <f>IF(AF$2=EOMONTH($D269,MatCF),$F269-SUM($H149:AF149),0)</f>
        <v>0</v>
      </c>
      <c r="AG269" s="206">
        <f>IF(AG$2=EOMONTH($D269,MatCF),$F269-SUM($H149:AG149),0)</f>
        <v>0</v>
      </c>
      <c r="AH269" s="206">
        <f>IF(AH$2=EOMONTH($D269,MatCF),$F269-SUM($H149:AH149),0)</f>
        <v>0</v>
      </c>
      <c r="AI269" s="206">
        <f>IF(AI$2=EOMONTH($D269,MatCF),$F269-SUM($H149:AI149),0)</f>
        <v>0</v>
      </c>
      <c r="AJ269" s="206">
        <f>IF(AJ$2=EOMONTH($D269,MatCF),$F269-SUM($H149:AJ149),0)</f>
        <v>0</v>
      </c>
      <c r="AK269" s="206">
        <f>IF(AK$2=EOMONTH($D269,MatCF),$F269-SUM($H149:AK149),0)</f>
        <v>0</v>
      </c>
      <c r="AL269" s="206">
        <f>IF(AL$2=EOMONTH($D269,MatCF),$F269-SUM($H149:AL149),0)</f>
        <v>0</v>
      </c>
      <c r="AM269" s="206">
        <f>IF(AM$2=EOMONTH($D269,MatCF),$F269-SUM($H149:AM149),0)</f>
        <v>0</v>
      </c>
      <c r="AN269" s="206">
        <f>IF(AN$2=EOMONTH($D269,MatCF),$F269-SUM($H149:AN149),0)</f>
        <v>0</v>
      </c>
      <c r="AO269" s="206">
        <f>IF(AO$2=EOMONTH($D269,MatCF),$F269-SUM($H149:AO149),0)</f>
        <v>0</v>
      </c>
      <c r="AP269" s="206">
        <f>IF(AP$2=EOMONTH($D269,MatCF),$F269-SUM($H149:AP149),0)</f>
        <v>0</v>
      </c>
      <c r="AQ269" s="206">
        <f>IF(AQ$2=EOMONTH($D269,MatCF),$F269-SUM($H149:AQ149),0)</f>
        <v>0</v>
      </c>
      <c r="AR269" s="206">
        <f>IF(AR$2=EOMONTH($D269,MatCF),$F269-SUM($H149:AR149),0)</f>
        <v>0</v>
      </c>
      <c r="AS269" s="206">
        <f>IF(AS$2=EOMONTH($D269,MatCF),$F269-SUM($H149:AS149),0)</f>
        <v>0</v>
      </c>
      <c r="AT269" s="206">
        <f>IF(AT$2=EOMONTH($D269,MatCF),$F269-SUM($H149:AT149),0)</f>
        <v>0</v>
      </c>
      <c r="AU269" s="206">
        <f>IF(AU$2=EOMONTH($D269,MatCF),$F269-SUM($H149:AU149),0)</f>
        <v>0</v>
      </c>
      <c r="AV269" s="206">
        <f>IF(AV$2=EOMONTH($D269,MatCF),$F269-SUM($H149:AV149),0)</f>
        <v>0</v>
      </c>
      <c r="AW269" s="206">
        <f>IF(AW$2=EOMONTH($D269,MatCF),$F269-SUM($H149:AW149),0)</f>
        <v>0</v>
      </c>
      <c r="AX269" s="206">
        <f>IF(AX$2=EOMONTH($D269,MatCF),$F269-SUM($H149:AX149),0)</f>
        <v>0</v>
      </c>
      <c r="AY269" s="206">
        <f>IF(AY$2=EOMONTH($D269,MatCF),$F269-SUM($H149:AY149),0)</f>
        <v>0</v>
      </c>
      <c r="AZ269" s="206">
        <f>IF(AZ$2=EOMONTH($D269,MatCF),$F269-SUM($H149:AZ149),0)</f>
        <v>0</v>
      </c>
      <c r="BA269" s="206">
        <f>IF(BA$2=EOMONTH($D269,MatCF),$F269-SUM($H149:BA149),0)</f>
        <v>0</v>
      </c>
      <c r="BB269" s="206">
        <f>IF(BB$2=EOMONTH($D269,MatCF),$F269-SUM($H149:BB149),0)</f>
        <v>0</v>
      </c>
      <c r="BC269" s="206">
        <f>IF(BC$2=EOMONTH($D269,MatCF),$F269-SUM($H149:BC149),0)</f>
        <v>0</v>
      </c>
      <c r="BD269" s="206">
        <f>IF(BD$2=EOMONTH($D269,MatCF),$F269-SUM($H149:BD149),0)</f>
        <v>0</v>
      </c>
      <c r="BE269" s="206">
        <f>IF(BE$2=EOMONTH($D269,MatCF),$F269-SUM($H149:BE149),0)</f>
        <v>0</v>
      </c>
      <c r="BF269" s="206">
        <f>IF(BF$2=EOMONTH($D269,MatCF),$F269-SUM($H149:BF149),0)</f>
        <v>0</v>
      </c>
      <c r="BG269" s="206">
        <f>IF(BG$2=EOMONTH($D269,MatCF),$F269-SUM($H149:BG149),0)</f>
        <v>0</v>
      </c>
      <c r="BH269" s="206">
        <f>IF(BH$2=EOMONTH($D269,MatCF),$F269-SUM($H149:BH149),0)</f>
        <v>0</v>
      </c>
      <c r="BI269" s="206">
        <f>IF(BI$2=EOMONTH($D269,MatCF),$F269-SUM($H149:BI149),0)</f>
        <v>0</v>
      </c>
      <c r="BJ269" s="206">
        <f>IF(BJ$2=EOMONTH($D269,MatCF),$F269-SUM($H149:BJ149),0)</f>
        <v>0</v>
      </c>
      <c r="BK269" s="206">
        <f>IF(BK$2=EOMONTH($D269,MatCF),$F269-SUM($H149:BK149),0)</f>
        <v>0</v>
      </c>
      <c r="BL269" s="206">
        <f>IF(BL$2=EOMONTH($D269,MatCF),$F269-SUM($H149:BL149),0)</f>
        <v>0</v>
      </c>
      <c r="BM269" s="206">
        <f>IF(BM$2=EOMONTH($D269,MatCF),$F269-SUM($H149:BM149),0)</f>
        <v>0</v>
      </c>
      <c r="BN269" s="206">
        <f>IF(BN$2=EOMONTH($D269,MatCF),$F269-SUM($H149:BN149),0)</f>
        <v>0</v>
      </c>
      <c r="BO269" s="206">
        <f>IF(BO$2=EOMONTH($D269,MatCF),$F269-SUM($H149:BO149),0)</f>
        <v>0</v>
      </c>
      <c r="BP269" s="206">
        <f>IF(BP$2=EOMONTH($D269,MatCF),$F269-SUM($H149:BP149),0)</f>
        <v>0</v>
      </c>
      <c r="BQ269" s="206">
        <f>IF(BQ$2=EOMONTH($D269,MatCF),$F269-SUM($H149:BQ149),0)</f>
        <v>0</v>
      </c>
      <c r="BR269" s="206">
        <f>IF(BR$2=EOMONTH($D269,MatCF),$F269-SUM($H149:BR149),0)</f>
        <v>0</v>
      </c>
      <c r="BS269" s="206">
        <f>IF(BS$2=EOMONTH($D269,MatCF),$F269-SUM($H149:BS149),0)</f>
        <v>0</v>
      </c>
      <c r="BT269" s="206">
        <f>IF(BT$2=EOMONTH($D269,MatCF),$F269-SUM($H149:BT149),0)</f>
        <v>0</v>
      </c>
      <c r="BU269" s="206">
        <f>IF(BU$2=EOMONTH($D269,MatCF),$F269-SUM($H149:BU149),0)</f>
        <v>0</v>
      </c>
      <c r="BV269" s="206">
        <f>IF(BV$2=EOMONTH($D269,MatCF),$F269-SUM($H149:BV149),0)</f>
        <v>0</v>
      </c>
      <c r="BW269" s="206">
        <f>IF(BW$2=EOMONTH($D269,MatCF),$F269-SUM($H149:BW149),0)</f>
        <v>0</v>
      </c>
      <c r="BX269" s="206">
        <f>IF(BX$2=EOMONTH($D269,MatCF),$F269-SUM($H149:BX149),0)</f>
        <v>0</v>
      </c>
      <c r="BY269" s="206">
        <f>IF(BY$2=EOMONTH($D269,MatCF),$F269-SUM($H149:BY149),0)</f>
        <v>0</v>
      </c>
      <c r="BZ269" s="206">
        <f>IF(BZ$2=EOMONTH($D269,MatCF),$F269-SUM($H149:BZ149),0)</f>
        <v>0</v>
      </c>
      <c r="CA269" s="206">
        <f>IF(CA$2=EOMONTH($D269,MatCF),$F269-SUM($H149:CA149),0)</f>
        <v>0</v>
      </c>
      <c r="CB269" s="206">
        <f>IF(CB$2=EOMONTH($D269,MatCF),$F269-SUM($H149:CB149),0)</f>
        <v>0</v>
      </c>
      <c r="CC269" s="206">
        <f>IF(CC$2=EOMONTH($D269,MatCF),$F269-SUM($H149:CC149),0)</f>
        <v>0</v>
      </c>
      <c r="CD269" s="206">
        <f>IF(CD$2=EOMONTH($D269,MatCF),$F269-SUM($H149:CD149),0)</f>
        <v>0</v>
      </c>
      <c r="CE269" s="206">
        <f>IF(CE$2=EOMONTH($D269,MatCF),$F269-SUM($H149:CE149),0)</f>
        <v>0</v>
      </c>
      <c r="CF269" s="206">
        <f>IF(CF$2=EOMONTH($D269,MatCF),$F269-SUM($H149:CF149),0)</f>
        <v>0</v>
      </c>
      <c r="CG269" s="206">
        <f>IF(CG$2=EOMONTH($D269,MatCF),$F269-SUM($H149:CG149),0)</f>
        <v>0</v>
      </c>
      <c r="CH269" s="206">
        <f>IF(CH$2=EOMONTH($D269,MatCF),$F269-SUM($H149:CH149),0)</f>
        <v>0</v>
      </c>
      <c r="CI269" s="206">
        <f>IF(CI$2=EOMONTH($D269,MatCF),$F269-SUM($H149:CI149),0)</f>
        <v>0</v>
      </c>
      <c r="CJ269" s="206">
        <f>IF(CJ$2=EOMONTH($D269,MatCF),$F269-SUM($H149:CJ149),0)</f>
        <v>0</v>
      </c>
      <c r="CK269" s="206">
        <f>IF(CK$2=EOMONTH($D269,MatCF),$F269-SUM($H149:CK149),0)</f>
        <v>0</v>
      </c>
      <c r="CL269" s="206">
        <f>IF(CL$2=EOMONTH($D269,MatCF),$F269-SUM($H149:CL149),0)</f>
        <v>0</v>
      </c>
      <c r="CM269" s="206">
        <f>IF(CM$2=EOMONTH($D269,MatCF),$F269-SUM($H149:CM149),0)</f>
        <v>0</v>
      </c>
      <c r="CN269" s="206">
        <f>IF(CN$2=EOMONTH($D269,MatCF),$F269-SUM($H149:CN149),0)</f>
        <v>0</v>
      </c>
      <c r="CO269" s="206">
        <f>IF(CO$2=EOMONTH($D269,MatCF),$F269-SUM($H149:CO149),0)</f>
        <v>0</v>
      </c>
      <c r="CP269" s="206">
        <f>IF(CP$2=EOMONTH($D269,MatCF),$F269-SUM($H149:CP149),0)</f>
        <v>0</v>
      </c>
      <c r="CQ269" s="206">
        <f>IF(CQ$2=EOMONTH($D269,MatCF),$F269-SUM($H149:CQ149),0)</f>
        <v>0</v>
      </c>
      <c r="CR269" s="206">
        <f>IF(CR$2=EOMONTH($D269,MatCF),$F269-SUM($H149:CR149),0)</f>
        <v>0</v>
      </c>
      <c r="CS269" s="206">
        <f>IF(CS$2=EOMONTH($D269,MatCF),$F269-SUM($H149:CS149),0)</f>
        <v>0</v>
      </c>
      <c r="CT269" s="206">
        <f>IF(CT$2=EOMONTH($D269,MatCF),$F269-SUM($H149:CT149),0)</f>
        <v>0</v>
      </c>
      <c r="CU269" s="206">
        <f>IF(CU$2=EOMONTH($D269,MatCF),$F269-SUM($H149:CU149),0)</f>
        <v>0</v>
      </c>
      <c r="CV269" s="206">
        <f>IF(CV$2=EOMONTH($D269,MatCF),$F269-SUM($H149:CV149),0)</f>
        <v>0</v>
      </c>
      <c r="CW269" s="206">
        <f>IF(CW$2=EOMONTH($D269,MatCF),$F269-SUM($H149:CW149),0)</f>
        <v>0</v>
      </c>
      <c r="CX269" s="206">
        <f>IF(CX$2=EOMONTH($D269,MatCF),$F269-SUM($H149:CX149),0)</f>
        <v>0</v>
      </c>
      <c r="CY269" s="206">
        <f>IF(CY$2=EOMONTH($D269,MatCF),$F269-SUM($H149:CY149),0)</f>
        <v>0</v>
      </c>
      <c r="CZ269" s="206">
        <f>IF(CZ$2=EOMONTH($D269,MatCF),$F269-SUM($H149:CZ149),0)</f>
        <v>0</v>
      </c>
      <c r="DA269" s="206">
        <f>IF(DA$2=EOMONTH($D269,MatCF),$F269-SUM($H149:DA149),0)</f>
        <v>0</v>
      </c>
      <c r="DB269" s="206">
        <f>IF(DB$2=EOMONTH($D269,MatCF),$F269-SUM($H149:DB149),0)</f>
        <v>0</v>
      </c>
      <c r="DC269" s="206">
        <f>IF(DC$2=EOMONTH($D269,MatCF),$F269-SUM($H149:DC149),0)</f>
        <v>0</v>
      </c>
      <c r="DD269" s="206">
        <f>IF(DD$2=EOMONTH($D269,MatCF),$F269-SUM($H149:DD149),0)</f>
        <v>0</v>
      </c>
      <c r="DE269" s="206">
        <f>IF(DE$2=EOMONTH($D269,MatCF),$F269-SUM($H149:DE149),0)</f>
        <v>0</v>
      </c>
      <c r="DF269" s="206">
        <f>IF(DF$2=EOMONTH($D269,MatCF),$F269-SUM($H149:DF149),0)</f>
        <v>0</v>
      </c>
      <c r="DG269" s="206">
        <f>IF(DG$2=EOMONTH($D269,MatCF),$F269-SUM($H149:DG149),0)</f>
        <v>0</v>
      </c>
      <c r="DH269" s="206">
        <f>IF(DH$2=EOMONTH($D269,MatCF),$F269-SUM($H149:DH149),0)</f>
        <v>0</v>
      </c>
      <c r="DI269" s="206">
        <f>IF(DI$2=EOMONTH($D269,MatCF),$F269-SUM($H149:DI149),0)</f>
        <v>0</v>
      </c>
      <c r="DJ269" s="206">
        <f>IF(DJ$2=EOMONTH($D269,MatCF),$F269-SUM($H149:DJ149),0)</f>
        <v>0</v>
      </c>
      <c r="DK269" s="206">
        <f>IF(DK$2=EOMONTH($D269,MatCF),$F269-SUM($H149:DK149),0)</f>
        <v>0</v>
      </c>
      <c r="DL269" s="206">
        <f>IF(DL$2=EOMONTH($D269,MatCF),$F269-SUM($H149:DL149),0)</f>
        <v>0</v>
      </c>
      <c r="DM269" s="206">
        <f>IF(DM$2=EOMONTH($D269,MatCF),$F269-SUM($H149:DM149),0)</f>
        <v>0</v>
      </c>
      <c r="DN269" s="206">
        <f>IF(DN$2=EOMONTH($D269,MatCF),$F269-SUM($H149:DN149),0)</f>
        <v>0</v>
      </c>
      <c r="DO269" s="206">
        <f>IF(DO$2=EOMONTH($D269,MatCF),$F269-SUM($H149:DO149),0)</f>
        <v>0</v>
      </c>
      <c r="DP269" s="206">
        <f>IF(DP$2=EOMONTH($D269,MatCF),$F269-SUM($H149:DP149),0)</f>
        <v>0</v>
      </c>
      <c r="DQ269" s="206">
        <f>IF(DQ$2=EOMONTH($D269,MatCF),$F269-SUM($H149:DQ149),0)</f>
        <v>0</v>
      </c>
      <c r="DR269" s="206">
        <f>IF(DR$2=EOMONTH($D269,MatCF),$F269-SUM($H149:DR149),0)</f>
        <v>0</v>
      </c>
      <c r="DS269" s="206">
        <f>IF(DS$2=EOMONTH($D269,MatCF),$F269-SUM($H149:DS149),0)</f>
        <v>0</v>
      </c>
    </row>
    <row r="270" spans="1:123" ht="12.5" x14ac:dyDescent="0.25">
      <c r="A270" s="205">
        <f t="shared" si="689"/>
        <v>58</v>
      </c>
      <c r="B270" s="228"/>
      <c r="C270" s="206"/>
      <c r="D270" s="226">
        <v>49217</v>
      </c>
      <c r="E270" s="205"/>
      <c r="F270" s="206">
        <f ca="1"/>
        <v>0</v>
      </c>
      <c r="G270" s="206"/>
      <c r="H270" s="206">
        <f>IF(H$2=EOMONTH($D270,MatCF),$F270-SUM(H150:$H150),0)</f>
        <v>0</v>
      </c>
      <c r="I270" s="206">
        <f>IF(I$2=EOMONTH($D270,MatCF),$F270-SUM($H150:I150),0)</f>
        <v>0</v>
      </c>
      <c r="J270" s="206">
        <f>IF(J$2=EOMONTH($D270,MatCF),$F270-SUM($H150:J150),0)</f>
        <v>0</v>
      </c>
      <c r="K270" s="206">
        <f>IF(K$2=EOMONTH($D270,MatCF),$F270-SUM($H150:K150),0)</f>
        <v>0</v>
      </c>
      <c r="L270" s="206">
        <f>IF(L$2=EOMONTH($D270,MatCF),$F270-SUM($H150:L150),0)</f>
        <v>0</v>
      </c>
      <c r="M270" s="206">
        <f>IF(M$2=EOMONTH($D270,MatCF),$F270-SUM($H150:M150),0)</f>
        <v>0</v>
      </c>
      <c r="N270" s="206">
        <f>IF(N$2=EOMONTH($D270,MatCF),$F270-SUM($H150:N150),0)</f>
        <v>0</v>
      </c>
      <c r="O270" s="206">
        <f>IF(O$2=EOMONTH($D270,MatCF),$F270-SUM($H150:O150),0)</f>
        <v>0</v>
      </c>
      <c r="P270" s="206">
        <f>IF(P$2=EOMONTH($D270,MatCF),$F270-SUM($H150:P150),0)</f>
        <v>0</v>
      </c>
      <c r="Q270" s="206">
        <f>IF(Q$2=EOMONTH($D270,MatCF),$F270-SUM($H150:Q150),0)</f>
        <v>0</v>
      </c>
      <c r="R270" s="206">
        <f>IF(R$2=EOMONTH($D270,MatCF),$F270-SUM($H150:R150),0)</f>
        <v>0</v>
      </c>
      <c r="S270" s="206">
        <f>IF(S$2=EOMONTH($D270,MatCF),$F270-SUM($H150:S150),0)</f>
        <v>0</v>
      </c>
      <c r="T270" s="206">
        <f>IF(T$2=EOMONTH($D270,MatCF),$F270-SUM($H150:T150),0)</f>
        <v>0</v>
      </c>
      <c r="U270" s="206">
        <f>IF(U$2=EOMONTH($D270,MatCF),$F270-SUM($H150:U150),0)</f>
        <v>0</v>
      </c>
      <c r="V270" s="206">
        <f>IF(V$2=EOMONTH($D270,MatCF),$F270-SUM($H150:V150),0)</f>
        <v>0</v>
      </c>
      <c r="W270" s="206">
        <f>IF(W$2=EOMONTH($D270,MatCF),$F270-SUM($H150:W150),0)</f>
        <v>0</v>
      </c>
      <c r="X270" s="206">
        <f>IF(X$2=EOMONTH($D270,MatCF),$F270-SUM($H150:X150),0)</f>
        <v>0</v>
      </c>
      <c r="Y270" s="206">
        <f>IF(Y$2=EOMONTH($D270,MatCF),$F270-SUM($H150:Y150),0)</f>
        <v>0</v>
      </c>
      <c r="Z270" s="206">
        <f>IF(Z$2=EOMONTH($D270,MatCF),$F270-SUM($H150:Z150),0)</f>
        <v>0</v>
      </c>
      <c r="AA270" s="206">
        <f>IF(AA$2=EOMONTH($D270,MatCF),$F270-SUM($H150:AA150),0)</f>
        <v>0</v>
      </c>
      <c r="AB270" s="206">
        <f>IF(AB$2=EOMONTH($D270,MatCF),$F270-SUM($H150:AB150),0)</f>
        <v>0</v>
      </c>
      <c r="AC270" s="206">
        <f>IF(AC$2=EOMONTH($D270,MatCF),$F270-SUM($H150:AC150),0)</f>
        <v>0</v>
      </c>
      <c r="AD270" s="206">
        <f>IF(AD$2=EOMONTH($D270,MatCF),$F270-SUM($H150:AD150),0)</f>
        <v>0</v>
      </c>
      <c r="AE270" s="206">
        <f>IF(AE$2=EOMONTH($D270,MatCF),$F270-SUM($H150:AE150),0)</f>
        <v>0</v>
      </c>
      <c r="AF270" s="206">
        <f>IF(AF$2=EOMONTH($D270,MatCF),$F270-SUM($H150:AF150),0)</f>
        <v>0</v>
      </c>
      <c r="AG270" s="206">
        <f>IF(AG$2=EOMONTH($D270,MatCF),$F270-SUM($H150:AG150),0)</f>
        <v>0</v>
      </c>
      <c r="AH270" s="206">
        <f>IF(AH$2=EOMONTH($D270,MatCF),$F270-SUM($H150:AH150),0)</f>
        <v>0</v>
      </c>
      <c r="AI270" s="206">
        <f>IF(AI$2=EOMONTH($D270,MatCF),$F270-SUM($H150:AI150),0)</f>
        <v>0</v>
      </c>
      <c r="AJ270" s="206">
        <f>IF(AJ$2=EOMONTH($D270,MatCF),$F270-SUM($H150:AJ150),0)</f>
        <v>0</v>
      </c>
      <c r="AK270" s="206">
        <f>IF(AK$2=EOMONTH($D270,MatCF),$F270-SUM($H150:AK150),0)</f>
        <v>0</v>
      </c>
      <c r="AL270" s="206">
        <f>IF(AL$2=EOMONTH($D270,MatCF),$F270-SUM($H150:AL150),0)</f>
        <v>0</v>
      </c>
      <c r="AM270" s="206">
        <f>IF(AM$2=EOMONTH($D270,MatCF),$F270-SUM($H150:AM150),0)</f>
        <v>0</v>
      </c>
      <c r="AN270" s="206">
        <f>IF(AN$2=EOMONTH($D270,MatCF),$F270-SUM($H150:AN150),0)</f>
        <v>0</v>
      </c>
      <c r="AO270" s="206">
        <f>IF(AO$2=EOMONTH($D270,MatCF),$F270-SUM($H150:AO150),0)</f>
        <v>0</v>
      </c>
      <c r="AP270" s="206">
        <f>IF(AP$2=EOMONTH($D270,MatCF),$F270-SUM($H150:AP150),0)</f>
        <v>0</v>
      </c>
      <c r="AQ270" s="206">
        <f>IF(AQ$2=EOMONTH($D270,MatCF),$F270-SUM($H150:AQ150),0)</f>
        <v>0</v>
      </c>
      <c r="AR270" s="206">
        <f>IF(AR$2=EOMONTH($D270,MatCF),$F270-SUM($H150:AR150),0)</f>
        <v>0</v>
      </c>
      <c r="AS270" s="206">
        <f>IF(AS$2=EOMONTH($D270,MatCF),$F270-SUM($H150:AS150),0)</f>
        <v>0</v>
      </c>
      <c r="AT270" s="206">
        <f>IF(AT$2=EOMONTH($D270,MatCF),$F270-SUM($H150:AT150),0)</f>
        <v>0</v>
      </c>
      <c r="AU270" s="206">
        <f>IF(AU$2=EOMONTH($D270,MatCF),$F270-SUM($H150:AU150),0)</f>
        <v>0</v>
      </c>
      <c r="AV270" s="206">
        <f>IF(AV$2=EOMONTH($D270,MatCF),$F270-SUM($H150:AV150),0)</f>
        <v>0</v>
      </c>
      <c r="AW270" s="206">
        <f>IF(AW$2=EOMONTH($D270,MatCF),$F270-SUM($H150:AW150),0)</f>
        <v>0</v>
      </c>
      <c r="AX270" s="206">
        <f>IF(AX$2=EOMONTH($D270,MatCF),$F270-SUM($H150:AX150),0)</f>
        <v>0</v>
      </c>
      <c r="AY270" s="206">
        <f>IF(AY$2=EOMONTH($D270,MatCF),$F270-SUM($H150:AY150),0)</f>
        <v>0</v>
      </c>
      <c r="AZ270" s="206">
        <f>IF(AZ$2=EOMONTH($D270,MatCF),$F270-SUM($H150:AZ150),0)</f>
        <v>0</v>
      </c>
      <c r="BA270" s="206">
        <f>IF(BA$2=EOMONTH($D270,MatCF),$F270-SUM($H150:BA150),0)</f>
        <v>0</v>
      </c>
      <c r="BB270" s="206">
        <f>IF(BB$2=EOMONTH($D270,MatCF),$F270-SUM($H150:BB150),0)</f>
        <v>0</v>
      </c>
      <c r="BC270" s="206">
        <f>IF(BC$2=EOMONTH($D270,MatCF),$F270-SUM($H150:BC150),0)</f>
        <v>0</v>
      </c>
      <c r="BD270" s="206">
        <f>IF(BD$2=EOMONTH($D270,MatCF),$F270-SUM($H150:BD150),0)</f>
        <v>0</v>
      </c>
      <c r="BE270" s="206">
        <f>IF(BE$2=EOMONTH($D270,MatCF),$F270-SUM($H150:BE150),0)</f>
        <v>0</v>
      </c>
      <c r="BF270" s="206">
        <f>IF(BF$2=EOMONTH($D270,MatCF),$F270-SUM($H150:BF150),0)</f>
        <v>0</v>
      </c>
      <c r="BG270" s="206">
        <f>IF(BG$2=EOMONTH($D270,MatCF),$F270-SUM($H150:BG150),0)</f>
        <v>0</v>
      </c>
      <c r="BH270" s="206">
        <f>IF(BH$2=EOMONTH($D270,MatCF),$F270-SUM($H150:BH150),0)</f>
        <v>0</v>
      </c>
      <c r="BI270" s="206">
        <f>IF(BI$2=EOMONTH($D270,MatCF),$F270-SUM($H150:BI150),0)</f>
        <v>0</v>
      </c>
      <c r="BJ270" s="206">
        <f>IF(BJ$2=EOMONTH($D270,MatCF),$F270-SUM($H150:BJ150),0)</f>
        <v>0</v>
      </c>
      <c r="BK270" s="206">
        <f>IF(BK$2=EOMONTH($D270,MatCF),$F270-SUM($H150:BK150),0)</f>
        <v>0</v>
      </c>
      <c r="BL270" s="206">
        <f>IF(BL$2=EOMONTH($D270,MatCF),$F270-SUM($H150:BL150),0)</f>
        <v>0</v>
      </c>
      <c r="BM270" s="206">
        <f>IF(BM$2=EOMONTH($D270,MatCF),$F270-SUM($H150:BM150),0)</f>
        <v>0</v>
      </c>
      <c r="BN270" s="206">
        <f>IF(BN$2=EOMONTH($D270,MatCF),$F270-SUM($H150:BN150),0)</f>
        <v>0</v>
      </c>
      <c r="BO270" s="206">
        <f>IF(BO$2=EOMONTH($D270,MatCF),$F270-SUM($H150:BO150),0)</f>
        <v>0</v>
      </c>
      <c r="BP270" s="206">
        <f>IF(BP$2=EOMONTH($D270,MatCF),$F270-SUM($H150:BP150),0)</f>
        <v>0</v>
      </c>
      <c r="BQ270" s="206">
        <f>IF(BQ$2=EOMONTH($D270,MatCF),$F270-SUM($H150:BQ150),0)</f>
        <v>0</v>
      </c>
      <c r="BR270" s="206">
        <f>IF(BR$2=EOMONTH($D270,MatCF),$F270-SUM($H150:BR150),0)</f>
        <v>0</v>
      </c>
      <c r="BS270" s="206">
        <f>IF(BS$2=EOMONTH($D270,MatCF),$F270-SUM($H150:BS150),0)</f>
        <v>0</v>
      </c>
      <c r="BT270" s="206">
        <f>IF(BT$2=EOMONTH($D270,MatCF),$F270-SUM($H150:BT150),0)</f>
        <v>0</v>
      </c>
      <c r="BU270" s="206">
        <f>IF(BU$2=EOMONTH($D270,MatCF),$F270-SUM($H150:BU150),0)</f>
        <v>0</v>
      </c>
      <c r="BV270" s="206">
        <f>IF(BV$2=EOMONTH($D270,MatCF),$F270-SUM($H150:BV150),0)</f>
        <v>0</v>
      </c>
      <c r="BW270" s="206">
        <f>IF(BW$2=EOMONTH($D270,MatCF),$F270-SUM($H150:BW150),0)</f>
        <v>0</v>
      </c>
      <c r="BX270" s="206">
        <f>IF(BX$2=EOMONTH($D270,MatCF),$F270-SUM($H150:BX150),0)</f>
        <v>0</v>
      </c>
      <c r="BY270" s="206">
        <f>IF(BY$2=EOMONTH($D270,MatCF),$F270-SUM($H150:BY150),0)</f>
        <v>0</v>
      </c>
      <c r="BZ270" s="206">
        <f>IF(BZ$2=EOMONTH($D270,MatCF),$F270-SUM($H150:BZ150),0)</f>
        <v>0</v>
      </c>
      <c r="CA270" s="206">
        <f>IF(CA$2=EOMONTH($D270,MatCF),$F270-SUM($H150:CA150),0)</f>
        <v>0</v>
      </c>
      <c r="CB270" s="206">
        <f>IF(CB$2=EOMONTH($D270,MatCF),$F270-SUM($H150:CB150),0)</f>
        <v>0</v>
      </c>
      <c r="CC270" s="206">
        <f>IF(CC$2=EOMONTH($D270,MatCF),$F270-SUM($H150:CC150),0)</f>
        <v>0</v>
      </c>
      <c r="CD270" s="206">
        <f>IF(CD$2=EOMONTH($D270,MatCF),$F270-SUM($H150:CD150),0)</f>
        <v>0</v>
      </c>
      <c r="CE270" s="206">
        <f>IF(CE$2=EOMONTH($D270,MatCF),$F270-SUM($H150:CE150),0)</f>
        <v>0</v>
      </c>
      <c r="CF270" s="206">
        <f>IF(CF$2=EOMONTH($D270,MatCF),$F270-SUM($H150:CF150),0)</f>
        <v>0</v>
      </c>
      <c r="CG270" s="206">
        <f>IF(CG$2=EOMONTH($D270,MatCF),$F270-SUM($H150:CG150),0)</f>
        <v>0</v>
      </c>
      <c r="CH270" s="206">
        <f>IF(CH$2=EOMONTH($D270,MatCF),$F270-SUM($H150:CH150),0)</f>
        <v>0</v>
      </c>
      <c r="CI270" s="206">
        <f>IF(CI$2=EOMONTH($D270,MatCF),$F270-SUM($H150:CI150),0)</f>
        <v>0</v>
      </c>
      <c r="CJ270" s="206">
        <f>IF(CJ$2=EOMONTH($D270,MatCF),$F270-SUM($H150:CJ150),0)</f>
        <v>0</v>
      </c>
      <c r="CK270" s="206">
        <f>IF(CK$2=EOMONTH($D270,MatCF),$F270-SUM($H150:CK150),0)</f>
        <v>0</v>
      </c>
      <c r="CL270" s="206">
        <f>IF(CL$2=EOMONTH($D270,MatCF),$F270-SUM($H150:CL150),0)</f>
        <v>0</v>
      </c>
      <c r="CM270" s="206">
        <f>IF(CM$2=EOMONTH($D270,MatCF),$F270-SUM($H150:CM150),0)</f>
        <v>0</v>
      </c>
      <c r="CN270" s="206">
        <f>IF(CN$2=EOMONTH($D270,MatCF),$F270-SUM($H150:CN150),0)</f>
        <v>0</v>
      </c>
      <c r="CO270" s="206">
        <f>IF(CO$2=EOMONTH($D270,MatCF),$F270-SUM($H150:CO150),0)</f>
        <v>0</v>
      </c>
      <c r="CP270" s="206">
        <f>IF(CP$2=EOMONTH($D270,MatCF),$F270-SUM($H150:CP150),0)</f>
        <v>0</v>
      </c>
      <c r="CQ270" s="206">
        <f>IF(CQ$2=EOMONTH($D270,MatCF),$F270-SUM($H150:CQ150),0)</f>
        <v>0</v>
      </c>
      <c r="CR270" s="206">
        <f>IF(CR$2=EOMONTH($D270,MatCF),$F270-SUM($H150:CR150),0)</f>
        <v>0</v>
      </c>
      <c r="CS270" s="206">
        <f>IF(CS$2=EOMONTH($D270,MatCF),$F270-SUM($H150:CS150),0)</f>
        <v>0</v>
      </c>
      <c r="CT270" s="206">
        <f>IF(CT$2=EOMONTH($D270,MatCF),$F270-SUM($H150:CT150),0)</f>
        <v>0</v>
      </c>
      <c r="CU270" s="206">
        <f>IF(CU$2=EOMONTH($D270,MatCF),$F270-SUM($H150:CU150),0)</f>
        <v>0</v>
      </c>
      <c r="CV270" s="206">
        <f>IF(CV$2=EOMONTH($D270,MatCF),$F270-SUM($H150:CV150),0)</f>
        <v>0</v>
      </c>
      <c r="CW270" s="206">
        <f>IF(CW$2=EOMONTH($D270,MatCF),$F270-SUM($H150:CW150),0)</f>
        <v>0</v>
      </c>
      <c r="CX270" s="206">
        <f>IF(CX$2=EOMONTH($D270,MatCF),$F270-SUM($H150:CX150),0)</f>
        <v>0</v>
      </c>
      <c r="CY270" s="206">
        <f>IF(CY$2=EOMONTH($D270,MatCF),$F270-SUM($H150:CY150),0)</f>
        <v>0</v>
      </c>
      <c r="CZ270" s="206">
        <f>IF(CZ$2=EOMONTH($D270,MatCF),$F270-SUM($H150:CZ150),0)</f>
        <v>0</v>
      </c>
      <c r="DA270" s="206">
        <f>IF(DA$2=EOMONTH($D270,MatCF),$F270-SUM($H150:DA150),0)</f>
        <v>0</v>
      </c>
      <c r="DB270" s="206">
        <f>IF(DB$2=EOMONTH($D270,MatCF),$F270-SUM($H150:DB150),0)</f>
        <v>0</v>
      </c>
      <c r="DC270" s="206">
        <f>IF(DC$2=EOMONTH($D270,MatCF),$F270-SUM($H150:DC150),0)</f>
        <v>0</v>
      </c>
      <c r="DD270" s="206">
        <f>IF(DD$2=EOMONTH($D270,MatCF),$F270-SUM($H150:DD150),0)</f>
        <v>0</v>
      </c>
      <c r="DE270" s="206">
        <f>IF(DE$2=EOMONTH($D270,MatCF),$F270-SUM($H150:DE150),0)</f>
        <v>0</v>
      </c>
      <c r="DF270" s="206">
        <f>IF(DF$2=EOMONTH($D270,MatCF),$F270-SUM($H150:DF150),0)</f>
        <v>0</v>
      </c>
      <c r="DG270" s="206">
        <f>IF(DG$2=EOMONTH($D270,MatCF),$F270-SUM($H150:DG150),0)</f>
        <v>0</v>
      </c>
      <c r="DH270" s="206">
        <f>IF(DH$2=EOMONTH($D270,MatCF),$F270-SUM($H150:DH150),0)</f>
        <v>0</v>
      </c>
      <c r="DI270" s="206">
        <f>IF(DI$2=EOMONTH($D270,MatCF),$F270-SUM($H150:DI150),0)</f>
        <v>0</v>
      </c>
      <c r="DJ270" s="206">
        <f>IF(DJ$2=EOMONTH($D270,MatCF),$F270-SUM($H150:DJ150),0)</f>
        <v>0</v>
      </c>
      <c r="DK270" s="206">
        <f>IF(DK$2=EOMONTH($D270,MatCF),$F270-SUM($H150:DK150),0)</f>
        <v>0</v>
      </c>
      <c r="DL270" s="206">
        <f>IF(DL$2=EOMONTH($D270,MatCF),$F270-SUM($H150:DL150),0)</f>
        <v>0</v>
      </c>
      <c r="DM270" s="206">
        <f>IF(DM$2=EOMONTH($D270,MatCF),$F270-SUM($H150:DM150),0)</f>
        <v>0</v>
      </c>
      <c r="DN270" s="206">
        <f>IF(DN$2=EOMONTH($D270,MatCF),$F270-SUM($H150:DN150),0)</f>
        <v>0</v>
      </c>
      <c r="DO270" s="206">
        <f>IF(DO$2=EOMONTH($D270,MatCF),$F270-SUM($H150:DO150),0)</f>
        <v>0</v>
      </c>
      <c r="DP270" s="206">
        <f>IF(DP$2=EOMONTH($D270,MatCF),$F270-SUM($H150:DP150),0)</f>
        <v>0</v>
      </c>
      <c r="DQ270" s="206">
        <f>IF(DQ$2=EOMONTH($D270,MatCF),$F270-SUM($H150:DQ150),0)</f>
        <v>0</v>
      </c>
      <c r="DR270" s="206">
        <f>IF(DR$2=EOMONTH($D270,MatCF),$F270-SUM($H150:DR150),0)</f>
        <v>0</v>
      </c>
      <c r="DS270" s="206">
        <f>IF(DS$2=EOMONTH($D270,MatCF),$F270-SUM($H150:DS150),0)</f>
        <v>0</v>
      </c>
    </row>
    <row r="271" spans="1:123" ht="12.5" x14ac:dyDescent="0.25">
      <c r="A271" s="205">
        <f t="shared" si="689"/>
        <v>59</v>
      </c>
      <c r="B271" s="228"/>
      <c r="C271" s="206"/>
      <c r="D271" s="226">
        <v>49309</v>
      </c>
      <c r="E271" s="205"/>
      <c r="F271" s="206">
        <f ca="1"/>
        <v>0</v>
      </c>
      <c r="G271" s="206"/>
      <c r="H271" s="206">
        <f>IF(H$2=EOMONTH($D271,MatCF),$F271-SUM(H151:$H151),0)</f>
        <v>0</v>
      </c>
      <c r="I271" s="206">
        <f>IF(I$2=EOMONTH($D271,MatCF),$F271-SUM($H151:I151),0)</f>
        <v>0</v>
      </c>
      <c r="J271" s="206">
        <f>IF(J$2=EOMONTH($D271,MatCF),$F271-SUM($H151:J151),0)</f>
        <v>0</v>
      </c>
      <c r="K271" s="206">
        <f>IF(K$2=EOMONTH($D271,MatCF),$F271-SUM($H151:K151),0)</f>
        <v>0</v>
      </c>
      <c r="L271" s="206">
        <f>IF(L$2=EOMONTH($D271,MatCF),$F271-SUM($H151:L151),0)</f>
        <v>0</v>
      </c>
      <c r="M271" s="206">
        <f>IF(M$2=EOMONTH($D271,MatCF),$F271-SUM($H151:M151),0)</f>
        <v>0</v>
      </c>
      <c r="N271" s="206">
        <f>IF(N$2=EOMONTH($D271,MatCF),$F271-SUM($H151:N151),0)</f>
        <v>0</v>
      </c>
      <c r="O271" s="206">
        <f>IF(O$2=EOMONTH($D271,MatCF),$F271-SUM($H151:O151),0)</f>
        <v>0</v>
      </c>
      <c r="P271" s="206">
        <f>IF(P$2=EOMONTH($D271,MatCF),$F271-SUM($H151:P151),0)</f>
        <v>0</v>
      </c>
      <c r="Q271" s="206">
        <f>IF(Q$2=EOMONTH($D271,MatCF),$F271-SUM($H151:Q151),0)</f>
        <v>0</v>
      </c>
      <c r="R271" s="206">
        <f>IF(R$2=EOMONTH($D271,MatCF),$F271-SUM($H151:R151),0)</f>
        <v>0</v>
      </c>
      <c r="S271" s="206">
        <f>IF(S$2=EOMONTH($D271,MatCF),$F271-SUM($H151:S151),0)</f>
        <v>0</v>
      </c>
      <c r="T271" s="206">
        <f>IF(T$2=EOMONTH($D271,MatCF),$F271-SUM($H151:T151),0)</f>
        <v>0</v>
      </c>
      <c r="U271" s="206">
        <f>IF(U$2=EOMONTH($D271,MatCF),$F271-SUM($H151:U151),0)</f>
        <v>0</v>
      </c>
      <c r="V271" s="206">
        <f>IF(V$2=EOMONTH($D271,MatCF),$F271-SUM($H151:V151),0)</f>
        <v>0</v>
      </c>
      <c r="W271" s="206">
        <f>IF(W$2=EOMONTH($D271,MatCF),$F271-SUM($H151:W151),0)</f>
        <v>0</v>
      </c>
      <c r="X271" s="206">
        <f>IF(X$2=EOMONTH($D271,MatCF),$F271-SUM($H151:X151),0)</f>
        <v>0</v>
      </c>
      <c r="Y271" s="206">
        <f>IF(Y$2=EOMONTH($D271,MatCF),$F271-SUM($H151:Y151),0)</f>
        <v>0</v>
      </c>
      <c r="Z271" s="206">
        <f>IF(Z$2=EOMONTH($D271,MatCF),$F271-SUM($H151:Z151),0)</f>
        <v>0</v>
      </c>
      <c r="AA271" s="206">
        <f>IF(AA$2=EOMONTH($D271,MatCF),$F271-SUM($H151:AA151),0)</f>
        <v>0</v>
      </c>
      <c r="AB271" s="206">
        <f>IF(AB$2=EOMONTH($D271,MatCF),$F271-SUM($H151:AB151),0)</f>
        <v>0</v>
      </c>
      <c r="AC271" s="206">
        <f>IF(AC$2=EOMONTH($D271,MatCF),$F271-SUM($H151:AC151),0)</f>
        <v>0</v>
      </c>
      <c r="AD271" s="206">
        <f>IF(AD$2=EOMONTH($D271,MatCF),$F271-SUM($H151:AD151),0)</f>
        <v>0</v>
      </c>
      <c r="AE271" s="206">
        <f>IF(AE$2=EOMONTH($D271,MatCF),$F271-SUM($H151:AE151),0)</f>
        <v>0</v>
      </c>
      <c r="AF271" s="206">
        <f>IF(AF$2=EOMONTH($D271,MatCF),$F271-SUM($H151:AF151),0)</f>
        <v>0</v>
      </c>
      <c r="AG271" s="206">
        <f>IF(AG$2=EOMONTH($D271,MatCF),$F271-SUM($H151:AG151),0)</f>
        <v>0</v>
      </c>
      <c r="AH271" s="206">
        <f>IF(AH$2=EOMONTH($D271,MatCF),$F271-SUM($H151:AH151),0)</f>
        <v>0</v>
      </c>
      <c r="AI271" s="206">
        <f>IF(AI$2=EOMONTH($D271,MatCF),$F271-SUM($H151:AI151),0)</f>
        <v>0</v>
      </c>
      <c r="AJ271" s="206">
        <f>IF(AJ$2=EOMONTH($D271,MatCF),$F271-SUM($H151:AJ151),0)</f>
        <v>0</v>
      </c>
      <c r="AK271" s="206">
        <f>IF(AK$2=EOMONTH($D271,MatCF),$F271-SUM($H151:AK151),0)</f>
        <v>0</v>
      </c>
      <c r="AL271" s="206">
        <f>IF(AL$2=EOMONTH($D271,MatCF),$F271-SUM($H151:AL151),0)</f>
        <v>0</v>
      </c>
      <c r="AM271" s="206">
        <f>IF(AM$2=EOMONTH($D271,MatCF),$F271-SUM($H151:AM151),0)</f>
        <v>0</v>
      </c>
      <c r="AN271" s="206">
        <f>IF(AN$2=EOMONTH($D271,MatCF),$F271-SUM($H151:AN151),0)</f>
        <v>0</v>
      </c>
      <c r="AO271" s="206">
        <f>IF(AO$2=EOMONTH($D271,MatCF),$F271-SUM($H151:AO151),0)</f>
        <v>0</v>
      </c>
      <c r="AP271" s="206">
        <f>IF(AP$2=EOMONTH($D271,MatCF),$F271-SUM($H151:AP151),0)</f>
        <v>0</v>
      </c>
      <c r="AQ271" s="206">
        <f>IF(AQ$2=EOMONTH($D271,MatCF),$F271-SUM($H151:AQ151),0)</f>
        <v>0</v>
      </c>
      <c r="AR271" s="206">
        <f>IF(AR$2=EOMONTH($D271,MatCF),$F271-SUM($H151:AR151),0)</f>
        <v>0</v>
      </c>
      <c r="AS271" s="206">
        <f>IF(AS$2=EOMONTH($D271,MatCF),$F271-SUM($H151:AS151),0)</f>
        <v>0</v>
      </c>
      <c r="AT271" s="206">
        <f>IF(AT$2=EOMONTH($D271,MatCF),$F271-SUM($H151:AT151),0)</f>
        <v>0</v>
      </c>
      <c r="AU271" s="206">
        <f>IF(AU$2=EOMONTH($D271,MatCF),$F271-SUM($H151:AU151),0)</f>
        <v>0</v>
      </c>
      <c r="AV271" s="206">
        <f>IF(AV$2=EOMONTH($D271,MatCF),$F271-SUM($H151:AV151),0)</f>
        <v>0</v>
      </c>
      <c r="AW271" s="206">
        <f>IF(AW$2=EOMONTH($D271,MatCF),$F271-SUM($H151:AW151),0)</f>
        <v>0</v>
      </c>
      <c r="AX271" s="206">
        <f>IF(AX$2=EOMONTH($D271,MatCF),$F271-SUM($H151:AX151),0)</f>
        <v>0</v>
      </c>
      <c r="AY271" s="206">
        <f>IF(AY$2=EOMONTH($D271,MatCF),$F271-SUM($H151:AY151),0)</f>
        <v>0</v>
      </c>
      <c r="AZ271" s="206">
        <f>IF(AZ$2=EOMONTH($D271,MatCF),$F271-SUM($H151:AZ151),0)</f>
        <v>0</v>
      </c>
      <c r="BA271" s="206">
        <f>IF(BA$2=EOMONTH($D271,MatCF),$F271-SUM($H151:BA151),0)</f>
        <v>0</v>
      </c>
      <c r="BB271" s="206">
        <f>IF(BB$2=EOMONTH($D271,MatCF),$F271-SUM($H151:BB151),0)</f>
        <v>0</v>
      </c>
      <c r="BC271" s="206">
        <f>IF(BC$2=EOMONTH($D271,MatCF),$F271-SUM($H151:BC151),0)</f>
        <v>0</v>
      </c>
      <c r="BD271" s="206">
        <f>IF(BD$2=EOMONTH($D271,MatCF),$F271-SUM($H151:BD151),0)</f>
        <v>0</v>
      </c>
      <c r="BE271" s="206">
        <f>IF(BE$2=EOMONTH($D271,MatCF),$F271-SUM($H151:BE151),0)</f>
        <v>0</v>
      </c>
      <c r="BF271" s="206">
        <f>IF(BF$2=EOMONTH($D271,MatCF),$F271-SUM($H151:BF151),0)</f>
        <v>0</v>
      </c>
      <c r="BG271" s="206">
        <f>IF(BG$2=EOMONTH($D271,MatCF),$F271-SUM($H151:BG151),0)</f>
        <v>0</v>
      </c>
      <c r="BH271" s="206">
        <f>IF(BH$2=EOMONTH($D271,MatCF),$F271-SUM($H151:BH151),0)</f>
        <v>0</v>
      </c>
      <c r="BI271" s="206">
        <f>IF(BI$2=EOMONTH($D271,MatCF),$F271-SUM($H151:BI151),0)</f>
        <v>0</v>
      </c>
      <c r="BJ271" s="206">
        <f>IF(BJ$2=EOMONTH($D271,MatCF),$F271-SUM($H151:BJ151),0)</f>
        <v>0</v>
      </c>
      <c r="BK271" s="206">
        <f>IF(BK$2=EOMONTH($D271,MatCF),$F271-SUM($H151:BK151),0)</f>
        <v>0</v>
      </c>
      <c r="BL271" s="206">
        <f>IF(BL$2=EOMONTH($D271,MatCF),$F271-SUM($H151:BL151),0)</f>
        <v>0</v>
      </c>
      <c r="BM271" s="206">
        <f>IF(BM$2=EOMONTH($D271,MatCF),$F271-SUM($H151:BM151),0)</f>
        <v>0</v>
      </c>
      <c r="BN271" s="206">
        <f>IF(BN$2=EOMONTH($D271,MatCF),$F271-SUM($H151:BN151),0)</f>
        <v>0</v>
      </c>
      <c r="BO271" s="206">
        <f>IF(BO$2=EOMONTH($D271,MatCF),$F271-SUM($H151:BO151),0)</f>
        <v>0</v>
      </c>
      <c r="BP271" s="206">
        <f>IF(BP$2=EOMONTH($D271,MatCF),$F271-SUM($H151:BP151),0)</f>
        <v>0</v>
      </c>
      <c r="BQ271" s="206">
        <f>IF(BQ$2=EOMONTH($D271,MatCF),$F271-SUM($H151:BQ151),0)</f>
        <v>0</v>
      </c>
      <c r="BR271" s="206">
        <f>IF(BR$2=EOMONTH($D271,MatCF),$F271-SUM($H151:BR151),0)</f>
        <v>0</v>
      </c>
      <c r="BS271" s="206">
        <f>IF(BS$2=EOMONTH($D271,MatCF),$F271-SUM($H151:BS151),0)</f>
        <v>0</v>
      </c>
      <c r="BT271" s="206">
        <f>IF(BT$2=EOMONTH($D271,MatCF),$F271-SUM($H151:BT151),0)</f>
        <v>0</v>
      </c>
      <c r="BU271" s="206">
        <f>IF(BU$2=EOMONTH($D271,MatCF),$F271-SUM($H151:BU151),0)</f>
        <v>0</v>
      </c>
      <c r="BV271" s="206">
        <f>IF(BV$2=EOMONTH($D271,MatCF),$F271-SUM($H151:BV151),0)</f>
        <v>0</v>
      </c>
      <c r="BW271" s="206">
        <f>IF(BW$2=EOMONTH($D271,MatCF),$F271-SUM($H151:BW151),0)</f>
        <v>0</v>
      </c>
      <c r="BX271" s="206">
        <f>IF(BX$2=EOMONTH($D271,MatCF),$F271-SUM($H151:BX151),0)</f>
        <v>0</v>
      </c>
      <c r="BY271" s="206">
        <f>IF(BY$2=EOMONTH($D271,MatCF),$F271-SUM($H151:BY151),0)</f>
        <v>0</v>
      </c>
      <c r="BZ271" s="206">
        <f>IF(BZ$2=EOMONTH($D271,MatCF),$F271-SUM($H151:BZ151),0)</f>
        <v>0</v>
      </c>
      <c r="CA271" s="206">
        <f>IF(CA$2=EOMONTH($D271,MatCF),$F271-SUM($H151:CA151),0)</f>
        <v>0</v>
      </c>
      <c r="CB271" s="206">
        <f>IF(CB$2=EOMONTH($D271,MatCF),$F271-SUM($H151:CB151),0)</f>
        <v>0</v>
      </c>
      <c r="CC271" s="206">
        <f>IF(CC$2=EOMONTH($D271,MatCF),$F271-SUM($H151:CC151),0)</f>
        <v>0</v>
      </c>
      <c r="CD271" s="206">
        <f>IF(CD$2=EOMONTH($D271,MatCF),$F271-SUM($H151:CD151),0)</f>
        <v>0</v>
      </c>
      <c r="CE271" s="206">
        <f>IF(CE$2=EOMONTH($D271,MatCF),$F271-SUM($H151:CE151),0)</f>
        <v>0</v>
      </c>
      <c r="CF271" s="206">
        <f>IF(CF$2=EOMONTH($D271,MatCF),$F271-SUM($H151:CF151),0)</f>
        <v>0</v>
      </c>
      <c r="CG271" s="206">
        <f>IF(CG$2=EOMONTH($D271,MatCF),$F271-SUM($H151:CG151),0)</f>
        <v>0</v>
      </c>
      <c r="CH271" s="206">
        <f>IF(CH$2=EOMONTH($D271,MatCF),$F271-SUM($H151:CH151),0)</f>
        <v>0</v>
      </c>
      <c r="CI271" s="206">
        <f>IF(CI$2=EOMONTH($D271,MatCF),$F271-SUM($H151:CI151),0)</f>
        <v>0</v>
      </c>
      <c r="CJ271" s="206">
        <f>IF(CJ$2=EOMONTH($D271,MatCF),$F271-SUM($H151:CJ151),0)</f>
        <v>0</v>
      </c>
      <c r="CK271" s="206">
        <f>IF(CK$2=EOMONTH($D271,MatCF),$F271-SUM($H151:CK151),0)</f>
        <v>0</v>
      </c>
      <c r="CL271" s="206">
        <f>IF(CL$2=EOMONTH($D271,MatCF),$F271-SUM($H151:CL151),0)</f>
        <v>0</v>
      </c>
      <c r="CM271" s="206">
        <f>IF(CM$2=EOMONTH($D271,MatCF),$F271-SUM($H151:CM151),0)</f>
        <v>0</v>
      </c>
      <c r="CN271" s="206">
        <f>IF(CN$2=EOMONTH($D271,MatCF),$F271-SUM($H151:CN151),0)</f>
        <v>0</v>
      </c>
      <c r="CO271" s="206">
        <f>IF(CO$2=EOMONTH($D271,MatCF),$F271-SUM($H151:CO151),0)</f>
        <v>0</v>
      </c>
      <c r="CP271" s="206">
        <f>IF(CP$2=EOMONTH($D271,MatCF),$F271-SUM($H151:CP151),0)</f>
        <v>0</v>
      </c>
      <c r="CQ271" s="206">
        <f>IF(CQ$2=EOMONTH($D271,MatCF),$F271-SUM($H151:CQ151),0)</f>
        <v>0</v>
      </c>
      <c r="CR271" s="206">
        <f>IF(CR$2=EOMONTH($D271,MatCF),$F271-SUM($H151:CR151),0)</f>
        <v>0</v>
      </c>
      <c r="CS271" s="206">
        <f>IF(CS$2=EOMONTH($D271,MatCF),$F271-SUM($H151:CS151),0)</f>
        <v>0</v>
      </c>
      <c r="CT271" s="206">
        <f>IF(CT$2=EOMONTH($D271,MatCF),$F271-SUM($H151:CT151),0)</f>
        <v>0</v>
      </c>
      <c r="CU271" s="206">
        <f>IF(CU$2=EOMONTH($D271,MatCF),$F271-SUM($H151:CU151),0)</f>
        <v>0</v>
      </c>
      <c r="CV271" s="206">
        <f>IF(CV$2=EOMONTH($D271,MatCF),$F271-SUM($H151:CV151),0)</f>
        <v>0</v>
      </c>
      <c r="CW271" s="206">
        <f>IF(CW$2=EOMONTH($D271,MatCF),$F271-SUM($H151:CW151),0)</f>
        <v>0</v>
      </c>
      <c r="CX271" s="206">
        <f>IF(CX$2=EOMONTH($D271,MatCF),$F271-SUM($H151:CX151),0)</f>
        <v>0</v>
      </c>
      <c r="CY271" s="206">
        <f>IF(CY$2=EOMONTH($D271,MatCF),$F271-SUM($H151:CY151),0)</f>
        <v>0</v>
      </c>
      <c r="CZ271" s="206">
        <f>IF(CZ$2=EOMONTH($D271,MatCF),$F271-SUM($H151:CZ151),0)</f>
        <v>0</v>
      </c>
      <c r="DA271" s="206">
        <f>IF(DA$2=EOMONTH($D271,MatCF),$F271-SUM($H151:DA151),0)</f>
        <v>0</v>
      </c>
      <c r="DB271" s="206">
        <f>IF(DB$2=EOMONTH($D271,MatCF),$F271-SUM($H151:DB151),0)</f>
        <v>0</v>
      </c>
      <c r="DC271" s="206">
        <f>IF(DC$2=EOMONTH($D271,MatCF),$F271-SUM($H151:DC151),0)</f>
        <v>0</v>
      </c>
      <c r="DD271" s="206">
        <f>IF(DD$2=EOMONTH($D271,MatCF),$F271-SUM($H151:DD151),0)</f>
        <v>0</v>
      </c>
      <c r="DE271" s="206">
        <f>IF(DE$2=EOMONTH($D271,MatCF),$F271-SUM($H151:DE151),0)</f>
        <v>0</v>
      </c>
      <c r="DF271" s="206">
        <f>IF(DF$2=EOMONTH($D271,MatCF),$F271-SUM($H151:DF151),0)</f>
        <v>0</v>
      </c>
      <c r="DG271" s="206">
        <f>IF(DG$2=EOMONTH($D271,MatCF),$F271-SUM($H151:DG151),0)</f>
        <v>0</v>
      </c>
      <c r="DH271" s="206">
        <f>IF(DH$2=EOMONTH($D271,MatCF),$F271-SUM($H151:DH151),0)</f>
        <v>0</v>
      </c>
      <c r="DI271" s="206">
        <f>IF(DI$2=EOMONTH($D271,MatCF),$F271-SUM($H151:DI151),0)</f>
        <v>0</v>
      </c>
      <c r="DJ271" s="206">
        <f>IF(DJ$2=EOMONTH($D271,MatCF),$F271-SUM($H151:DJ151),0)</f>
        <v>0</v>
      </c>
      <c r="DK271" s="206">
        <f>IF(DK$2=EOMONTH($D271,MatCF),$F271-SUM($H151:DK151),0)</f>
        <v>0</v>
      </c>
      <c r="DL271" s="206">
        <f>IF(DL$2=EOMONTH($D271,MatCF),$F271-SUM($H151:DL151),0)</f>
        <v>0</v>
      </c>
      <c r="DM271" s="206">
        <f>IF(DM$2=EOMONTH($D271,MatCF),$F271-SUM($H151:DM151),0)</f>
        <v>0</v>
      </c>
      <c r="DN271" s="206">
        <f>IF(DN$2=EOMONTH($D271,MatCF),$F271-SUM($H151:DN151),0)</f>
        <v>0</v>
      </c>
      <c r="DO271" s="206">
        <f>IF(DO$2=EOMONTH($D271,MatCF),$F271-SUM($H151:DO151),0)</f>
        <v>0</v>
      </c>
      <c r="DP271" s="206">
        <f>IF(DP$2=EOMONTH($D271,MatCF),$F271-SUM($H151:DP151),0)</f>
        <v>0</v>
      </c>
      <c r="DQ271" s="206">
        <f>IF(DQ$2=EOMONTH($D271,MatCF),$F271-SUM($H151:DQ151),0)</f>
        <v>0</v>
      </c>
      <c r="DR271" s="206">
        <f>IF(DR$2=EOMONTH($D271,MatCF),$F271-SUM($H151:DR151),0)</f>
        <v>0</v>
      </c>
      <c r="DS271" s="206">
        <f>IF(DS$2=EOMONTH($D271,MatCF),$F271-SUM($H151:DS151),0)</f>
        <v>0</v>
      </c>
    </row>
    <row r="272" spans="1:123" ht="12.5" x14ac:dyDescent="0.25">
      <c r="A272" s="205">
        <f t="shared" si="689"/>
        <v>60</v>
      </c>
      <c r="B272" s="228"/>
      <c r="C272" s="206"/>
      <c r="D272" s="226">
        <v>49399</v>
      </c>
      <c r="E272" s="205"/>
      <c r="F272" s="206">
        <f ca="1"/>
        <v>0</v>
      </c>
      <c r="G272" s="206"/>
      <c r="H272" s="206">
        <f>IF(H$2=EOMONTH($D272,MatCF),$F272-SUM(H152:$H152),0)</f>
        <v>0</v>
      </c>
      <c r="I272" s="206">
        <f>IF(I$2=EOMONTH($D272,MatCF),$F272-SUM($H152:I152),0)</f>
        <v>0</v>
      </c>
      <c r="J272" s="206">
        <f>IF(J$2=EOMONTH($D272,MatCF),$F272-SUM($H152:J152),0)</f>
        <v>0</v>
      </c>
      <c r="K272" s="206">
        <f>IF(K$2=EOMONTH($D272,MatCF),$F272-SUM($H152:K152),0)</f>
        <v>0</v>
      </c>
      <c r="L272" s="206">
        <f>IF(L$2=EOMONTH($D272,MatCF),$F272-SUM($H152:L152),0)</f>
        <v>0</v>
      </c>
      <c r="M272" s="206">
        <f>IF(M$2=EOMONTH($D272,MatCF),$F272-SUM($H152:M152),0)</f>
        <v>0</v>
      </c>
      <c r="N272" s="206">
        <f>IF(N$2=EOMONTH($D272,MatCF),$F272-SUM($H152:N152),0)</f>
        <v>0</v>
      </c>
      <c r="O272" s="206">
        <f>IF(O$2=EOMONTH($D272,MatCF),$F272-SUM($H152:O152),0)</f>
        <v>0</v>
      </c>
      <c r="P272" s="206">
        <f>IF(P$2=EOMONTH($D272,MatCF),$F272-SUM($H152:P152),0)</f>
        <v>0</v>
      </c>
      <c r="Q272" s="206">
        <f>IF(Q$2=EOMONTH($D272,MatCF),$F272-SUM($H152:Q152),0)</f>
        <v>0</v>
      </c>
      <c r="R272" s="206">
        <f>IF(R$2=EOMONTH($D272,MatCF),$F272-SUM($H152:R152),0)</f>
        <v>0</v>
      </c>
      <c r="S272" s="206">
        <f>IF(S$2=EOMONTH($D272,MatCF),$F272-SUM($H152:S152),0)</f>
        <v>0</v>
      </c>
      <c r="T272" s="206">
        <f>IF(T$2=EOMONTH($D272,MatCF),$F272-SUM($H152:T152),0)</f>
        <v>0</v>
      </c>
      <c r="U272" s="206">
        <f>IF(U$2=EOMONTH($D272,MatCF),$F272-SUM($H152:U152),0)</f>
        <v>0</v>
      </c>
      <c r="V272" s="206">
        <f>IF(V$2=EOMONTH($D272,MatCF),$F272-SUM($H152:V152),0)</f>
        <v>0</v>
      </c>
      <c r="W272" s="206">
        <f>IF(W$2=EOMONTH($D272,MatCF),$F272-SUM($H152:W152),0)</f>
        <v>0</v>
      </c>
      <c r="X272" s="206">
        <f>IF(X$2=EOMONTH($D272,MatCF),$F272-SUM($H152:X152),0)</f>
        <v>0</v>
      </c>
      <c r="Y272" s="206">
        <f>IF(Y$2=EOMONTH($D272,MatCF),$F272-SUM($H152:Y152),0)</f>
        <v>0</v>
      </c>
      <c r="Z272" s="206">
        <f>IF(Z$2=EOMONTH($D272,MatCF),$F272-SUM($H152:Z152),0)</f>
        <v>0</v>
      </c>
      <c r="AA272" s="206">
        <f>IF(AA$2=EOMONTH($D272,MatCF),$F272-SUM($H152:AA152),0)</f>
        <v>0</v>
      </c>
      <c r="AB272" s="206">
        <f>IF(AB$2=EOMONTH($D272,MatCF),$F272-SUM($H152:AB152),0)</f>
        <v>0</v>
      </c>
      <c r="AC272" s="206">
        <f>IF(AC$2=EOMONTH($D272,MatCF),$F272-SUM($H152:AC152),0)</f>
        <v>0</v>
      </c>
      <c r="AD272" s="206">
        <f>IF(AD$2=EOMONTH($D272,MatCF),$F272-SUM($H152:AD152),0)</f>
        <v>0</v>
      </c>
      <c r="AE272" s="206">
        <f>IF(AE$2=EOMONTH($D272,MatCF),$F272-SUM($H152:AE152),0)</f>
        <v>0</v>
      </c>
      <c r="AF272" s="206">
        <f>IF(AF$2=EOMONTH($D272,MatCF),$F272-SUM($H152:AF152),0)</f>
        <v>0</v>
      </c>
      <c r="AG272" s="206">
        <f>IF(AG$2=EOMONTH($D272,MatCF),$F272-SUM($H152:AG152),0)</f>
        <v>0</v>
      </c>
      <c r="AH272" s="206">
        <f>IF(AH$2=EOMONTH($D272,MatCF),$F272-SUM($H152:AH152),0)</f>
        <v>0</v>
      </c>
      <c r="AI272" s="206">
        <f>IF(AI$2=EOMONTH($D272,MatCF),$F272-SUM($H152:AI152),0)</f>
        <v>0</v>
      </c>
      <c r="AJ272" s="206">
        <f>IF(AJ$2=EOMONTH($D272,MatCF),$F272-SUM($H152:AJ152),0)</f>
        <v>0</v>
      </c>
      <c r="AK272" s="206">
        <f>IF(AK$2=EOMONTH($D272,MatCF),$F272-SUM($H152:AK152),0)</f>
        <v>0</v>
      </c>
      <c r="AL272" s="206">
        <f>IF(AL$2=EOMONTH($D272,MatCF),$F272-SUM($H152:AL152),0)</f>
        <v>0</v>
      </c>
      <c r="AM272" s="206">
        <f>IF(AM$2=EOMONTH($D272,MatCF),$F272-SUM($H152:AM152),0)</f>
        <v>0</v>
      </c>
      <c r="AN272" s="206">
        <f>IF(AN$2=EOMONTH($D272,MatCF),$F272-SUM($H152:AN152),0)</f>
        <v>0</v>
      </c>
      <c r="AO272" s="206">
        <f>IF(AO$2=EOMONTH($D272,MatCF),$F272-SUM($H152:AO152),0)</f>
        <v>0</v>
      </c>
      <c r="AP272" s="206">
        <f>IF(AP$2=EOMONTH($D272,MatCF),$F272-SUM($H152:AP152),0)</f>
        <v>0</v>
      </c>
      <c r="AQ272" s="206">
        <f>IF(AQ$2=EOMONTH($D272,MatCF),$F272-SUM($H152:AQ152),0)</f>
        <v>0</v>
      </c>
      <c r="AR272" s="206">
        <f>IF(AR$2=EOMONTH($D272,MatCF),$F272-SUM($H152:AR152),0)</f>
        <v>0</v>
      </c>
      <c r="AS272" s="206">
        <f>IF(AS$2=EOMONTH($D272,MatCF),$F272-SUM($H152:AS152),0)</f>
        <v>0</v>
      </c>
      <c r="AT272" s="206">
        <f>IF(AT$2=EOMONTH($D272,MatCF),$F272-SUM($H152:AT152),0)</f>
        <v>0</v>
      </c>
      <c r="AU272" s="206">
        <f>IF(AU$2=EOMONTH($D272,MatCF),$F272-SUM($H152:AU152),0)</f>
        <v>0</v>
      </c>
      <c r="AV272" s="206">
        <f>IF(AV$2=EOMONTH($D272,MatCF),$F272-SUM($H152:AV152),0)</f>
        <v>0</v>
      </c>
      <c r="AW272" s="206">
        <f>IF(AW$2=EOMONTH($D272,MatCF),$F272-SUM($H152:AW152),0)</f>
        <v>0</v>
      </c>
      <c r="AX272" s="206">
        <f>IF(AX$2=EOMONTH($D272,MatCF),$F272-SUM($H152:AX152),0)</f>
        <v>0</v>
      </c>
      <c r="AY272" s="206">
        <f>IF(AY$2=EOMONTH($D272,MatCF),$F272-SUM($H152:AY152),0)</f>
        <v>0</v>
      </c>
      <c r="AZ272" s="206">
        <f>IF(AZ$2=EOMONTH($D272,MatCF),$F272-SUM($H152:AZ152),0)</f>
        <v>0</v>
      </c>
      <c r="BA272" s="206">
        <f>IF(BA$2=EOMONTH($D272,MatCF),$F272-SUM($H152:BA152),0)</f>
        <v>0</v>
      </c>
      <c r="BB272" s="206">
        <f>IF(BB$2=EOMONTH($D272,MatCF),$F272-SUM($H152:BB152),0)</f>
        <v>0</v>
      </c>
      <c r="BC272" s="206">
        <f>IF(BC$2=EOMONTH($D272,MatCF),$F272-SUM($H152:BC152),0)</f>
        <v>0</v>
      </c>
      <c r="BD272" s="206">
        <f>IF(BD$2=EOMONTH($D272,MatCF),$F272-SUM($H152:BD152),0)</f>
        <v>0</v>
      </c>
      <c r="BE272" s="206">
        <f>IF(BE$2=EOMONTH($D272,MatCF),$F272-SUM($H152:BE152),0)</f>
        <v>0</v>
      </c>
      <c r="BF272" s="206">
        <f>IF(BF$2=EOMONTH($D272,MatCF),$F272-SUM($H152:BF152),0)</f>
        <v>0</v>
      </c>
      <c r="BG272" s="206">
        <f>IF(BG$2=EOMONTH($D272,MatCF),$F272-SUM($H152:BG152),0)</f>
        <v>0</v>
      </c>
      <c r="BH272" s="206">
        <f>IF(BH$2=EOMONTH($D272,MatCF),$F272-SUM($H152:BH152),0)</f>
        <v>0</v>
      </c>
      <c r="BI272" s="206">
        <f>IF(BI$2=EOMONTH($D272,MatCF),$F272-SUM($H152:BI152),0)</f>
        <v>0</v>
      </c>
      <c r="BJ272" s="206">
        <f>IF(BJ$2=EOMONTH($D272,MatCF),$F272-SUM($H152:BJ152),0)</f>
        <v>0</v>
      </c>
      <c r="BK272" s="206">
        <f>IF(BK$2=EOMONTH($D272,MatCF),$F272-SUM($H152:BK152),0)</f>
        <v>0</v>
      </c>
      <c r="BL272" s="206">
        <f>IF(BL$2=EOMONTH($D272,MatCF),$F272-SUM($H152:BL152),0)</f>
        <v>0</v>
      </c>
      <c r="BM272" s="206">
        <f>IF(BM$2=EOMONTH($D272,MatCF),$F272-SUM($H152:BM152),0)</f>
        <v>0</v>
      </c>
      <c r="BN272" s="206">
        <f>IF(BN$2=EOMONTH($D272,MatCF),$F272-SUM($H152:BN152),0)</f>
        <v>0</v>
      </c>
      <c r="BO272" s="206">
        <f>IF(BO$2=EOMONTH($D272,MatCF),$F272-SUM($H152:BO152),0)</f>
        <v>0</v>
      </c>
      <c r="BP272" s="206">
        <f>IF(BP$2=EOMONTH($D272,MatCF),$F272-SUM($H152:BP152),0)</f>
        <v>0</v>
      </c>
      <c r="BQ272" s="206">
        <f>IF(BQ$2=EOMONTH($D272,MatCF),$F272-SUM($H152:BQ152),0)</f>
        <v>0</v>
      </c>
      <c r="BR272" s="206">
        <f>IF(BR$2=EOMONTH($D272,MatCF),$F272-SUM($H152:BR152),0)</f>
        <v>0</v>
      </c>
      <c r="BS272" s="206">
        <f>IF(BS$2=EOMONTH($D272,MatCF),$F272-SUM($H152:BS152),0)</f>
        <v>0</v>
      </c>
      <c r="BT272" s="206">
        <f>IF(BT$2=EOMONTH($D272,MatCF),$F272-SUM($H152:BT152),0)</f>
        <v>0</v>
      </c>
      <c r="BU272" s="206">
        <f>IF(BU$2=EOMONTH($D272,MatCF),$F272-SUM($H152:BU152),0)</f>
        <v>0</v>
      </c>
      <c r="BV272" s="206">
        <f>IF(BV$2=EOMONTH($D272,MatCF),$F272-SUM($H152:BV152),0)</f>
        <v>0</v>
      </c>
      <c r="BW272" s="206">
        <f>IF(BW$2=EOMONTH($D272,MatCF),$F272-SUM($H152:BW152),0)</f>
        <v>0</v>
      </c>
      <c r="BX272" s="206">
        <f>IF(BX$2=EOMONTH($D272,MatCF),$F272-SUM($H152:BX152),0)</f>
        <v>0</v>
      </c>
      <c r="BY272" s="206">
        <f>IF(BY$2=EOMONTH($D272,MatCF),$F272-SUM($H152:BY152),0)</f>
        <v>0</v>
      </c>
      <c r="BZ272" s="206">
        <f>IF(BZ$2=EOMONTH($D272,MatCF),$F272-SUM($H152:BZ152),0)</f>
        <v>0</v>
      </c>
      <c r="CA272" s="206">
        <f>IF(CA$2=EOMONTH($D272,MatCF),$F272-SUM($H152:CA152),0)</f>
        <v>0</v>
      </c>
      <c r="CB272" s="206">
        <f>IF(CB$2=EOMONTH($D272,MatCF),$F272-SUM($H152:CB152),0)</f>
        <v>0</v>
      </c>
      <c r="CC272" s="206">
        <f>IF(CC$2=EOMONTH($D272,MatCF),$F272-SUM($H152:CC152),0)</f>
        <v>0</v>
      </c>
      <c r="CD272" s="206">
        <f>IF(CD$2=EOMONTH($D272,MatCF),$F272-SUM($H152:CD152),0)</f>
        <v>0</v>
      </c>
      <c r="CE272" s="206">
        <f>IF(CE$2=EOMONTH($D272,MatCF),$F272-SUM($H152:CE152),0)</f>
        <v>0</v>
      </c>
      <c r="CF272" s="206">
        <f>IF(CF$2=EOMONTH($D272,MatCF),$F272-SUM($H152:CF152),0)</f>
        <v>0</v>
      </c>
      <c r="CG272" s="206">
        <f>IF(CG$2=EOMONTH($D272,MatCF),$F272-SUM($H152:CG152),0)</f>
        <v>0</v>
      </c>
      <c r="CH272" s="206">
        <f>IF(CH$2=EOMONTH($D272,MatCF),$F272-SUM($H152:CH152),0)</f>
        <v>0</v>
      </c>
      <c r="CI272" s="206">
        <f>IF(CI$2=EOMONTH($D272,MatCF),$F272-SUM($H152:CI152),0)</f>
        <v>0</v>
      </c>
      <c r="CJ272" s="206">
        <f>IF(CJ$2=EOMONTH($D272,MatCF),$F272-SUM($H152:CJ152),0)</f>
        <v>0</v>
      </c>
      <c r="CK272" s="206">
        <f>IF(CK$2=EOMONTH($D272,MatCF),$F272-SUM($H152:CK152),0)</f>
        <v>0</v>
      </c>
      <c r="CL272" s="206">
        <f>IF(CL$2=EOMONTH($D272,MatCF),$F272-SUM($H152:CL152),0)</f>
        <v>0</v>
      </c>
      <c r="CM272" s="206">
        <f>IF(CM$2=EOMONTH($D272,MatCF),$F272-SUM($H152:CM152),0)</f>
        <v>0</v>
      </c>
      <c r="CN272" s="206">
        <f>IF(CN$2=EOMONTH($D272,MatCF),$F272-SUM($H152:CN152),0)</f>
        <v>0</v>
      </c>
      <c r="CO272" s="206">
        <f>IF(CO$2=EOMONTH($D272,MatCF),$F272-SUM($H152:CO152),0)</f>
        <v>0</v>
      </c>
      <c r="CP272" s="206">
        <f>IF(CP$2=EOMONTH($D272,MatCF),$F272-SUM($H152:CP152),0)</f>
        <v>0</v>
      </c>
      <c r="CQ272" s="206">
        <f>IF(CQ$2=EOMONTH($D272,MatCF),$F272-SUM($H152:CQ152),0)</f>
        <v>0</v>
      </c>
      <c r="CR272" s="206">
        <f>IF(CR$2=EOMONTH($D272,MatCF),$F272-SUM($H152:CR152),0)</f>
        <v>0</v>
      </c>
      <c r="CS272" s="206">
        <f>IF(CS$2=EOMONTH($D272,MatCF),$F272-SUM($H152:CS152),0)</f>
        <v>0</v>
      </c>
      <c r="CT272" s="206">
        <f>IF(CT$2=EOMONTH($D272,MatCF),$F272-SUM($H152:CT152),0)</f>
        <v>0</v>
      </c>
      <c r="CU272" s="206">
        <f>IF(CU$2=EOMONTH($D272,MatCF),$F272-SUM($H152:CU152),0)</f>
        <v>0</v>
      </c>
      <c r="CV272" s="206">
        <f>IF(CV$2=EOMONTH($D272,MatCF),$F272-SUM($H152:CV152),0)</f>
        <v>0</v>
      </c>
      <c r="CW272" s="206">
        <f>IF(CW$2=EOMONTH($D272,MatCF),$F272-SUM($H152:CW152),0)</f>
        <v>0</v>
      </c>
      <c r="CX272" s="206">
        <f>IF(CX$2=EOMONTH($D272,MatCF),$F272-SUM($H152:CX152),0)</f>
        <v>0</v>
      </c>
      <c r="CY272" s="206">
        <f>IF(CY$2=EOMONTH($D272,MatCF),$F272-SUM($H152:CY152),0)</f>
        <v>0</v>
      </c>
      <c r="CZ272" s="206">
        <f>IF(CZ$2=EOMONTH($D272,MatCF),$F272-SUM($H152:CZ152),0)</f>
        <v>0</v>
      </c>
      <c r="DA272" s="206">
        <f>IF(DA$2=EOMONTH($D272,MatCF),$F272-SUM($H152:DA152),0)</f>
        <v>0</v>
      </c>
      <c r="DB272" s="206">
        <f>IF(DB$2=EOMONTH($D272,MatCF),$F272-SUM($H152:DB152),0)</f>
        <v>0</v>
      </c>
      <c r="DC272" s="206">
        <f>IF(DC$2=EOMONTH($D272,MatCF),$F272-SUM($H152:DC152),0)</f>
        <v>0</v>
      </c>
      <c r="DD272" s="206">
        <f>IF(DD$2=EOMONTH($D272,MatCF),$F272-SUM($H152:DD152),0)</f>
        <v>0</v>
      </c>
      <c r="DE272" s="206">
        <f>IF(DE$2=EOMONTH($D272,MatCF),$F272-SUM($H152:DE152),0)</f>
        <v>0</v>
      </c>
      <c r="DF272" s="206">
        <f>IF(DF$2=EOMONTH($D272,MatCF),$F272-SUM($H152:DF152),0)</f>
        <v>0</v>
      </c>
      <c r="DG272" s="206">
        <f>IF(DG$2=EOMONTH($D272,MatCF),$F272-SUM($H152:DG152),0)</f>
        <v>0</v>
      </c>
      <c r="DH272" s="206">
        <f>IF(DH$2=EOMONTH($D272,MatCF),$F272-SUM($H152:DH152),0)</f>
        <v>0</v>
      </c>
      <c r="DI272" s="206">
        <f>IF(DI$2=EOMONTH($D272,MatCF),$F272-SUM($H152:DI152),0)</f>
        <v>0</v>
      </c>
      <c r="DJ272" s="206">
        <f>IF(DJ$2=EOMONTH($D272,MatCF),$F272-SUM($H152:DJ152),0)</f>
        <v>0</v>
      </c>
      <c r="DK272" s="206">
        <f>IF(DK$2=EOMONTH($D272,MatCF),$F272-SUM($H152:DK152),0)</f>
        <v>0</v>
      </c>
      <c r="DL272" s="206">
        <f>IF(DL$2=EOMONTH($D272,MatCF),$F272-SUM($H152:DL152),0)</f>
        <v>0</v>
      </c>
      <c r="DM272" s="206">
        <f>IF(DM$2=EOMONTH($D272,MatCF),$F272-SUM($H152:DM152),0)</f>
        <v>0</v>
      </c>
      <c r="DN272" s="206">
        <f>IF(DN$2=EOMONTH($D272,MatCF),$F272-SUM($H152:DN152),0)</f>
        <v>0</v>
      </c>
      <c r="DO272" s="206">
        <f>IF(DO$2=EOMONTH($D272,MatCF),$F272-SUM($H152:DO152),0)</f>
        <v>0</v>
      </c>
      <c r="DP272" s="206">
        <f>IF(DP$2=EOMONTH($D272,MatCF),$F272-SUM($H152:DP152),0)</f>
        <v>0</v>
      </c>
      <c r="DQ272" s="206">
        <f>IF(DQ$2=EOMONTH($D272,MatCF),$F272-SUM($H152:DQ152),0)</f>
        <v>0</v>
      </c>
      <c r="DR272" s="206">
        <f>IF(DR$2=EOMONTH($D272,MatCF),$F272-SUM($H152:DR152),0)</f>
        <v>0</v>
      </c>
      <c r="DS272" s="206">
        <f>IF(DS$2=EOMONTH($D272,MatCF),$F272-SUM($H152:DS152),0)</f>
        <v>0</v>
      </c>
    </row>
    <row r="273" spans="1:123" ht="12.5" x14ac:dyDescent="0.25">
      <c r="A273" s="205">
        <f t="shared" si="689"/>
        <v>61</v>
      </c>
      <c r="B273" s="228"/>
      <c r="C273" s="206"/>
      <c r="D273" s="226">
        <v>49490</v>
      </c>
      <c r="E273" s="205"/>
      <c r="F273" s="206">
        <f ca="1"/>
        <v>0</v>
      </c>
      <c r="G273" s="206"/>
      <c r="H273" s="206">
        <f>IF(H$2=EOMONTH($D273,MatCF),$F273-SUM(H153:$H153),0)</f>
        <v>0</v>
      </c>
      <c r="I273" s="206">
        <f>IF(I$2=EOMONTH($D273,MatCF),$F273-SUM($H153:I153),0)</f>
        <v>0</v>
      </c>
      <c r="J273" s="206">
        <f>IF(J$2=EOMONTH($D273,MatCF),$F273-SUM($H153:J153),0)</f>
        <v>0</v>
      </c>
      <c r="K273" s="206">
        <f>IF(K$2=EOMONTH($D273,MatCF),$F273-SUM($H153:K153),0)</f>
        <v>0</v>
      </c>
      <c r="L273" s="206">
        <f>IF(L$2=EOMONTH($D273,MatCF),$F273-SUM($H153:L153),0)</f>
        <v>0</v>
      </c>
      <c r="M273" s="206">
        <f>IF(M$2=EOMONTH($D273,MatCF),$F273-SUM($H153:M153),0)</f>
        <v>0</v>
      </c>
      <c r="N273" s="206">
        <f>IF(N$2=EOMONTH($D273,MatCF),$F273-SUM($H153:N153),0)</f>
        <v>0</v>
      </c>
      <c r="O273" s="206">
        <f>IF(O$2=EOMONTH($D273,MatCF),$F273-SUM($H153:O153),0)</f>
        <v>0</v>
      </c>
      <c r="P273" s="206">
        <f>IF(P$2=EOMONTH($D273,MatCF),$F273-SUM($H153:P153),0)</f>
        <v>0</v>
      </c>
      <c r="Q273" s="206">
        <f>IF(Q$2=EOMONTH($D273,MatCF),$F273-SUM($H153:Q153),0)</f>
        <v>0</v>
      </c>
      <c r="R273" s="206">
        <f>IF(R$2=EOMONTH($D273,MatCF),$F273-SUM($H153:R153),0)</f>
        <v>0</v>
      </c>
      <c r="S273" s="206">
        <f>IF(S$2=EOMONTH($D273,MatCF),$F273-SUM($H153:S153),0)</f>
        <v>0</v>
      </c>
      <c r="T273" s="206">
        <f>IF(T$2=EOMONTH($D273,MatCF),$F273-SUM($H153:T153),0)</f>
        <v>0</v>
      </c>
      <c r="U273" s="206">
        <f>IF(U$2=EOMONTH($D273,MatCF),$F273-SUM($H153:U153),0)</f>
        <v>0</v>
      </c>
      <c r="V273" s="206">
        <f>IF(V$2=EOMONTH($D273,MatCF),$F273-SUM($H153:V153),0)</f>
        <v>0</v>
      </c>
      <c r="W273" s="206">
        <f>IF(W$2=EOMONTH($D273,MatCF),$F273-SUM($H153:W153),0)</f>
        <v>0</v>
      </c>
      <c r="X273" s="206">
        <f>IF(X$2=EOMONTH($D273,MatCF),$F273-SUM($H153:X153),0)</f>
        <v>0</v>
      </c>
      <c r="Y273" s="206">
        <f>IF(Y$2=EOMONTH($D273,MatCF),$F273-SUM($H153:Y153),0)</f>
        <v>0</v>
      </c>
      <c r="Z273" s="206">
        <f>IF(Z$2=EOMONTH($D273,MatCF),$F273-SUM($H153:Z153),0)</f>
        <v>0</v>
      </c>
      <c r="AA273" s="206">
        <f>IF(AA$2=EOMONTH($D273,MatCF),$F273-SUM($H153:AA153),0)</f>
        <v>0</v>
      </c>
      <c r="AB273" s="206">
        <f>IF(AB$2=EOMONTH($D273,MatCF),$F273-SUM($H153:AB153),0)</f>
        <v>0</v>
      </c>
      <c r="AC273" s="206">
        <f>IF(AC$2=EOMONTH($D273,MatCF),$F273-SUM($H153:AC153),0)</f>
        <v>0</v>
      </c>
      <c r="AD273" s="206">
        <f>IF(AD$2=EOMONTH($D273,MatCF),$F273-SUM($H153:AD153),0)</f>
        <v>0</v>
      </c>
      <c r="AE273" s="206">
        <f>IF(AE$2=EOMONTH($D273,MatCF),$F273-SUM($H153:AE153),0)</f>
        <v>0</v>
      </c>
      <c r="AF273" s="206">
        <f>IF(AF$2=EOMONTH($D273,MatCF),$F273-SUM($H153:AF153),0)</f>
        <v>0</v>
      </c>
      <c r="AG273" s="206">
        <f>IF(AG$2=EOMONTH($D273,MatCF),$F273-SUM($H153:AG153),0)</f>
        <v>0</v>
      </c>
      <c r="AH273" s="206">
        <f>IF(AH$2=EOMONTH($D273,MatCF),$F273-SUM($H153:AH153),0)</f>
        <v>0</v>
      </c>
      <c r="AI273" s="206">
        <f>IF(AI$2=EOMONTH($D273,MatCF),$F273-SUM($H153:AI153),0)</f>
        <v>0</v>
      </c>
      <c r="AJ273" s="206">
        <f>IF(AJ$2=EOMONTH($D273,MatCF),$F273-SUM($H153:AJ153),0)</f>
        <v>0</v>
      </c>
      <c r="AK273" s="206">
        <f>IF(AK$2=EOMONTH($D273,MatCF),$F273-SUM($H153:AK153),0)</f>
        <v>0</v>
      </c>
      <c r="AL273" s="206">
        <f>IF(AL$2=EOMONTH($D273,MatCF),$F273-SUM($H153:AL153),0)</f>
        <v>0</v>
      </c>
      <c r="AM273" s="206">
        <f>IF(AM$2=EOMONTH($D273,MatCF),$F273-SUM($H153:AM153),0)</f>
        <v>0</v>
      </c>
      <c r="AN273" s="206">
        <f>IF(AN$2=EOMONTH($D273,MatCF),$F273-SUM($H153:AN153),0)</f>
        <v>0</v>
      </c>
      <c r="AO273" s="206">
        <f>IF(AO$2=EOMONTH($D273,MatCF),$F273-SUM($H153:AO153),0)</f>
        <v>0</v>
      </c>
      <c r="AP273" s="206">
        <f>IF(AP$2=EOMONTH($D273,MatCF),$F273-SUM($H153:AP153),0)</f>
        <v>0</v>
      </c>
      <c r="AQ273" s="206">
        <f>IF(AQ$2=EOMONTH($D273,MatCF),$F273-SUM($H153:AQ153),0)</f>
        <v>0</v>
      </c>
      <c r="AR273" s="206">
        <f>IF(AR$2=EOMONTH($D273,MatCF),$F273-SUM($H153:AR153),0)</f>
        <v>0</v>
      </c>
      <c r="AS273" s="206">
        <f>IF(AS$2=EOMONTH($D273,MatCF),$F273-SUM($H153:AS153),0)</f>
        <v>0</v>
      </c>
      <c r="AT273" s="206">
        <f>IF(AT$2=EOMONTH($D273,MatCF),$F273-SUM($H153:AT153),0)</f>
        <v>0</v>
      </c>
      <c r="AU273" s="206">
        <f>IF(AU$2=EOMONTH($D273,MatCF),$F273-SUM($H153:AU153),0)</f>
        <v>0</v>
      </c>
      <c r="AV273" s="206">
        <f>IF(AV$2=EOMONTH($D273,MatCF),$F273-SUM($H153:AV153),0)</f>
        <v>0</v>
      </c>
      <c r="AW273" s="206">
        <f>IF(AW$2=EOMONTH($D273,MatCF),$F273-SUM($H153:AW153),0)</f>
        <v>0</v>
      </c>
      <c r="AX273" s="206">
        <f>IF(AX$2=EOMONTH($D273,MatCF),$F273-SUM($H153:AX153),0)</f>
        <v>0</v>
      </c>
      <c r="AY273" s="206">
        <f>IF(AY$2=EOMONTH($D273,MatCF),$F273-SUM($H153:AY153),0)</f>
        <v>0</v>
      </c>
      <c r="AZ273" s="206">
        <f>IF(AZ$2=EOMONTH($D273,MatCF),$F273-SUM($H153:AZ153),0)</f>
        <v>0</v>
      </c>
      <c r="BA273" s="206">
        <f>IF(BA$2=EOMONTH($D273,MatCF),$F273-SUM($H153:BA153),0)</f>
        <v>0</v>
      </c>
      <c r="BB273" s="206">
        <f>IF(BB$2=EOMONTH($D273,MatCF),$F273-SUM($H153:BB153),0)</f>
        <v>0</v>
      </c>
      <c r="BC273" s="206">
        <f>IF(BC$2=EOMONTH($D273,MatCF),$F273-SUM($H153:BC153),0)</f>
        <v>0</v>
      </c>
      <c r="BD273" s="206">
        <f>IF(BD$2=EOMONTH($D273,MatCF),$F273-SUM($H153:BD153),0)</f>
        <v>0</v>
      </c>
      <c r="BE273" s="206">
        <f>IF(BE$2=EOMONTH($D273,MatCF),$F273-SUM($H153:BE153),0)</f>
        <v>0</v>
      </c>
      <c r="BF273" s="206">
        <f>IF(BF$2=EOMONTH($D273,MatCF),$F273-SUM($H153:BF153),0)</f>
        <v>0</v>
      </c>
      <c r="BG273" s="206">
        <f>IF(BG$2=EOMONTH($D273,MatCF),$F273-SUM($H153:BG153),0)</f>
        <v>0</v>
      </c>
      <c r="BH273" s="206">
        <f>IF(BH$2=EOMONTH($D273,MatCF),$F273-SUM($H153:BH153),0)</f>
        <v>0</v>
      </c>
      <c r="BI273" s="206">
        <f>IF(BI$2=EOMONTH($D273,MatCF),$F273-SUM($H153:BI153),0)</f>
        <v>0</v>
      </c>
      <c r="BJ273" s="206">
        <f>IF(BJ$2=EOMONTH($D273,MatCF),$F273-SUM($H153:BJ153),0)</f>
        <v>0</v>
      </c>
      <c r="BK273" s="206">
        <f>IF(BK$2=EOMONTH($D273,MatCF),$F273-SUM($H153:BK153),0)</f>
        <v>0</v>
      </c>
      <c r="BL273" s="206">
        <f>IF(BL$2=EOMONTH($D273,MatCF),$F273-SUM($H153:BL153),0)</f>
        <v>0</v>
      </c>
      <c r="BM273" s="206">
        <f>IF(BM$2=EOMONTH($D273,MatCF),$F273-SUM($H153:BM153),0)</f>
        <v>0</v>
      </c>
      <c r="BN273" s="206">
        <f>IF(BN$2=EOMONTH($D273,MatCF),$F273-SUM($H153:BN153),0)</f>
        <v>0</v>
      </c>
      <c r="BO273" s="206">
        <f>IF(BO$2=EOMONTH($D273,MatCF),$F273-SUM($H153:BO153),0)</f>
        <v>0</v>
      </c>
      <c r="BP273" s="206">
        <f>IF(BP$2=EOMONTH($D273,MatCF),$F273-SUM($H153:BP153),0)</f>
        <v>0</v>
      </c>
      <c r="BQ273" s="206">
        <f>IF(BQ$2=EOMONTH($D273,MatCF),$F273-SUM($H153:BQ153),0)</f>
        <v>0</v>
      </c>
      <c r="BR273" s="206">
        <f>IF(BR$2=EOMONTH($D273,MatCF),$F273-SUM($H153:BR153),0)</f>
        <v>0</v>
      </c>
      <c r="BS273" s="206">
        <f>IF(BS$2=EOMONTH($D273,MatCF),$F273-SUM($H153:BS153),0)</f>
        <v>0</v>
      </c>
      <c r="BT273" s="206">
        <f>IF(BT$2=EOMONTH($D273,MatCF),$F273-SUM($H153:BT153),0)</f>
        <v>0</v>
      </c>
      <c r="BU273" s="206">
        <f>IF(BU$2=EOMONTH($D273,MatCF),$F273-SUM($H153:BU153),0)</f>
        <v>0</v>
      </c>
      <c r="BV273" s="206">
        <f>IF(BV$2=EOMONTH($D273,MatCF),$F273-SUM($H153:BV153),0)</f>
        <v>0</v>
      </c>
      <c r="BW273" s="206">
        <f>IF(BW$2=EOMONTH($D273,MatCF),$F273-SUM($H153:BW153),0)</f>
        <v>0</v>
      </c>
      <c r="BX273" s="206">
        <f>IF(BX$2=EOMONTH($D273,MatCF),$F273-SUM($H153:BX153),0)</f>
        <v>0</v>
      </c>
      <c r="BY273" s="206">
        <f>IF(BY$2=EOMONTH($D273,MatCF),$F273-SUM($H153:BY153),0)</f>
        <v>0</v>
      </c>
      <c r="BZ273" s="206">
        <f>IF(BZ$2=EOMONTH($D273,MatCF),$F273-SUM($H153:BZ153),0)</f>
        <v>0</v>
      </c>
      <c r="CA273" s="206">
        <f>IF(CA$2=EOMONTH($D273,MatCF),$F273-SUM($H153:CA153),0)</f>
        <v>0</v>
      </c>
      <c r="CB273" s="206">
        <f>IF(CB$2=EOMONTH($D273,MatCF),$F273-SUM($H153:CB153),0)</f>
        <v>0</v>
      </c>
      <c r="CC273" s="206">
        <f>IF(CC$2=EOMONTH($D273,MatCF),$F273-SUM($H153:CC153),0)</f>
        <v>0</v>
      </c>
      <c r="CD273" s="206">
        <f>IF(CD$2=EOMONTH($D273,MatCF),$F273-SUM($H153:CD153),0)</f>
        <v>0</v>
      </c>
      <c r="CE273" s="206">
        <f>IF(CE$2=EOMONTH($D273,MatCF),$F273-SUM($H153:CE153),0)</f>
        <v>0</v>
      </c>
      <c r="CF273" s="206">
        <f>IF(CF$2=EOMONTH($D273,MatCF),$F273-SUM($H153:CF153),0)</f>
        <v>0</v>
      </c>
      <c r="CG273" s="206">
        <f>IF(CG$2=EOMONTH($D273,MatCF),$F273-SUM($H153:CG153),0)</f>
        <v>0</v>
      </c>
      <c r="CH273" s="206">
        <f>IF(CH$2=EOMONTH($D273,MatCF),$F273-SUM($H153:CH153),0)</f>
        <v>0</v>
      </c>
      <c r="CI273" s="206">
        <f>IF(CI$2=EOMONTH($D273,MatCF),$F273-SUM($H153:CI153),0)</f>
        <v>0</v>
      </c>
      <c r="CJ273" s="206">
        <f>IF(CJ$2=EOMONTH($D273,MatCF),$F273-SUM($H153:CJ153),0)</f>
        <v>0</v>
      </c>
      <c r="CK273" s="206">
        <f>IF(CK$2=EOMONTH($D273,MatCF),$F273-SUM($H153:CK153),0)</f>
        <v>0</v>
      </c>
      <c r="CL273" s="206">
        <f>IF(CL$2=EOMONTH($D273,MatCF),$F273-SUM($H153:CL153),0)</f>
        <v>0</v>
      </c>
      <c r="CM273" s="206">
        <f>IF(CM$2=EOMONTH($D273,MatCF),$F273-SUM($H153:CM153),0)</f>
        <v>0</v>
      </c>
      <c r="CN273" s="206">
        <f>IF(CN$2=EOMONTH($D273,MatCF),$F273-SUM($H153:CN153),0)</f>
        <v>0</v>
      </c>
      <c r="CO273" s="206">
        <f>IF(CO$2=EOMONTH($D273,MatCF),$F273-SUM($H153:CO153),0)</f>
        <v>0</v>
      </c>
      <c r="CP273" s="206">
        <f>IF(CP$2=EOMONTH($D273,MatCF),$F273-SUM($H153:CP153),0)</f>
        <v>0</v>
      </c>
      <c r="CQ273" s="206">
        <f>IF(CQ$2=EOMONTH($D273,MatCF),$F273-SUM($H153:CQ153),0)</f>
        <v>0</v>
      </c>
      <c r="CR273" s="206">
        <f>IF(CR$2=EOMONTH($D273,MatCF),$F273-SUM($H153:CR153),0)</f>
        <v>0</v>
      </c>
      <c r="CS273" s="206">
        <f>IF(CS$2=EOMONTH($D273,MatCF),$F273-SUM($H153:CS153),0)</f>
        <v>0</v>
      </c>
      <c r="CT273" s="206">
        <f>IF(CT$2=EOMONTH($D273,MatCF),$F273-SUM($H153:CT153),0)</f>
        <v>0</v>
      </c>
      <c r="CU273" s="206">
        <f>IF(CU$2=EOMONTH($D273,MatCF),$F273-SUM($H153:CU153),0)</f>
        <v>0</v>
      </c>
      <c r="CV273" s="206">
        <f>IF(CV$2=EOMONTH($D273,MatCF),$F273-SUM($H153:CV153),0)</f>
        <v>0</v>
      </c>
      <c r="CW273" s="206">
        <f>IF(CW$2=EOMONTH($D273,MatCF),$F273-SUM($H153:CW153),0)</f>
        <v>0</v>
      </c>
      <c r="CX273" s="206">
        <f>IF(CX$2=EOMONTH($D273,MatCF),$F273-SUM($H153:CX153),0)</f>
        <v>0</v>
      </c>
      <c r="CY273" s="206">
        <f>IF(CY$2=EOMONTH($D273,MatCF),$F273-SUM($H153:CY153),0)</f>
        <v>0</v>
      </c>
      <c r="CZ273" s="206">
        <f>IF(CZ$2=EOMONTH($D273,MatCF),$F273-SUM($H153:CZ153),0)</f>
        <v>0</v>
      </c>
      <c r="DA273" s="206">
        <f>IF(DA$2=EOMONTH($D273,MatCF),$F273-SUM($H153:DA153),0)</f>
        <v>0</v>
      </c>
      <c r="DB273" s="206">
        <f>IF(DB$2=EOMONTH($D273,MatCF),$F273-SUM($H153:DB153),0)</f>
        <v>0</v>
      </c>
      <c r="DC273" s="206">
        <f>IF(DC$2=EOMONTH($D273,MatCF),$F273-SUM($H153:DC153),0)</f>
        <v>0</v>
      </c>
      <c r="DD273" s="206">
        <f>IF(DD$2=EOMONTH($D273,MatCF),$F273-SUM($H153:DD153),0)</f>
        <v>0</v>
      </c>
      <c r="DE273" s="206">
        <f>IF(DE$2=EOMONTH($D273,MatCF),$F273-SUM($H153:DE153),0)</f>
        <v>0</v>
      </c>
      <c r="DF273" s="206">
        <f>IF(DF$2=EOMONTH($D273,MatCF),$F273-SUM($H153:DF153),0)</f>
        <v>0</v>
      </c>
      <c r="DG273" s="206">
        <f>IF(DG$2=EOMONTH($D273,MatCF),$F273-SUM($H153:DG153),0)</f>
        <v>0</v>
      </c>
      <c r="DH273" s="206">
        <f>IF(DH$2=EOMONTH($D273,MatCF),$F273-SUM($H153:DH153),0)</f>
        <v>0</v>
      </c>
      <c r="DI273" s="206">
        <f>IF(DI$2=EOMONTH($D273,MatCF),$F273-SUM($H153:DI153),0)</f>
        <v>0</v>
      </c>
      <c r="DJ273" s="206">
        <f>IF(DJ$2=EOMONTH($D273,MatCF),$F273-SUM($H153:DJ153),0)</f>
        <v>0</v>
      </c>
      <c r="DK273" s="206">
        <f>IF(DK$2=EOMONTH($D273,MatCF),$F273-SUM($H153:DK153),0)</f>
        <v>0</v>
      </c>
      <c r="DL273" s="206">
        <f>IF(DL$2=EOMONTH($D273,MatCF),$F273-SUM($H153:DL153),0)</f>
        <v>0</v>
      </c>
      <c r="DM273" s="206">
        <f>IF(DM$2=EOMONTH($D273,MatCF),$F273-SUM($H153:DM153),0)</f>
        <v>0</v>
      </c>
      <c r="DN273" s="206">
        <f>IF(DN$2=EOMONTH($D273,MatCF),$F273-SUM($H153:DN153),0)</f>
        <v>0</v>
      </c>
      <c r="DO273" s="206">
        <f>IF(DO$2=EOMONTH($D273,MatCF),$F273-SUM($H153:DO153),0)</f>
        <v>0</v>
      </c>
      <c r="DP273" s="206">
        <f>IF(DP$2=EOMONTH($D273,MatCF),$F273-SUM($H153:DP153),0)</f>
        <v>0</v>
      </c>
      <c r="DQ273" s="206">
        <f>IF(DQ$2=EOMONTH($D273,MatCF),$F273-SUM($H153:DQ153),0)</f>
        <v>0</v>
      </c>
      <c r="DR273" s="206">
        <f>IF(DR$2=EOMONTH($D273,MatCF),$F273-SUM($H153:DR153),0)</f>
        <v>0</v>
      </c>
      <c r="DS273" s="206">
        <f>IF(DS$2=EOMONTH($D273,MatCF),$F273-SUM($H153:DS153),0)</f>
        <v>0</v>
      </c>
    </row>
    <row r="274" spans="1:123" ht="12.5" x14ac:dyDescent="0.25">
      <c r="A274" s="205">
        <f t="shared" si="689"/>
        <v>62</v>
      </c>
      <c r="B274" s="228"/>
      <c r="C274" s="206"/>
      <c r="D274" s="226">
        <v>49582</v>
      </c>
      <c r="E274" s="205"/>
      <c r="F274" s="206">
        <f ca="1"/>
        <v>0</v>
      </c>
      <c r="G274" s="206"/>
      <c r="H274" s="206">
        <f>IF(H$2=EOMONTH($D274,MatCF),$F274-SUM(H154:$H154),0)</f>
        <v>0</v>
      </c>
      <c r="I274" s="206">
        <f>IF(I$2=EOMONTH($D274,MatCF),$F274-SUM($H154:I154),0)</f>
        <v>0</v>
      </c>
      <c r="J274" s="206">
        <f>IF(J$2=EOMONTH($D274,MatCF),$F274-SUM($H154:J154),0)</f>
        <v>0</v>
      </c>
      <c r="K274" s="206">
        <f>IF(K$2=EOMONTH($D274,MatCF),$F274-SUM($H154:K154),0)</f>
        <v>0</v>
      </c>
      <c r="L274" s="206">
        <f>IF(L$2=EOMONTH($D274,MatCF),$F274-SUM($H154:L154),0)</f>
        <v>0</v>
      </c>
      <c r="M274" s="206">
        <f>IF(M$2=EOMONTH($D274,MatCF),$F274-SUM($H154:M154),0)</f>
        <v>0</v>
      </c>
      <c r="N274" s="206">
        <f>IF(N$2=EOMONTH($D274,MatCF),$F274-SUM($H154:N154),0)</f>
        <v>0</v>
      </c>
      <c r="O274" s="206">
        <f>IF(O$2=EOMONTH($D274,MatCF),$F274-SUM($H154:O154),0)</f>
        <v>0</v>
      </c>
      <c r="P274" s="206">
        <f>IF(P$2=EOMONTH($D274,MatCF),$F274-SUM($H154:P154),0)</f>
        <v>0</v>
      </c>
      <c r="Q274" s="206">
        <f>IF(Q$2=EOMONTH($D274,MatCF),$F274-SUM($H154:Q154),0)</f>
        <v>0</v>
      </c>
      <c r="R274" s="206">
        <f>IF(R$2=EOMONTH($D274,MatCF),$F274-SUM($H154:R154),0)</f>
        <v>0</v>
      </c>
      <c r="S274" s="206">
        <f>IF(S$2=EOMONTH($D274,MatCF),$F274-SUM($H154:S154),0)</f>
        <v>0</v>
      </c>
      <c r="T274" s="206">
        <f>IF(T$2=EOMONTH($D274,MatCF),$F274-SUM($H154:T154),0)</f>
        <v>0</v>
      </c>
      <c r="U274" s="206">
        <f>IF(U$2=EOMONTH($D274,MatCF),$F274-SUM($H154:U154),0)</f>
        <v>0</v>
      </c>
      <c r="V274" s="206">
        <f>IF(V$2=EOMONTH($D274,MatCF),$F274-SUM($H154:V154),0)</f>
        <v>0</v>
      </c>
      <c r="W274" s="206">
        <f>IF(W$2=EOMONTH($D274,MatCF),$F274-SUM($H154:W154),0)</f>
        <v>0</v>
      </c>
      <c r="X274" s="206">
        <f>IF(X$2=EOMONTH($D274,MatCF),$F274-SUM($H154:X154),0)</f>
        <v>0</v>
      </c>
      <c r="Y274" s="206">
        <f>IF(Y$2=EOMONTH($D274,MatCF),$F274-SUM($H154:Y154),0)</f>
        <v>0</v>
      </c>
      <c r="Z274" s="206">
        <f>IF(Z$2=EOMONTH($D274,MatCF),$F274-SUM($H154:Z154),0)</f>
        <v>0</v>
      </c>
      <c r="AA274" s="206">
        <f>IF(AA$2=EOMONTH($D274,MatCF),$F274-SUM($H154:AA154),0)</f>
        <v>0</v>
      </c>
      <c r="AB274" s="206">
        <f>IF(AB$2=EOMONTH($D274,MatCF),$F274-SUM($H154:AB154),0)</f>
        <v>0</v>
      </c>
      <c r="AC274" s="206">
        <f>IF(AC$2=EOMONTH($D274,MatCF),$F274-SUM($H154:AC154),0)</f>
        <v>0</v>
      </c>
      <c r="AD274" s="206">
        <f>IF(AD$2=EOMONTH($D274,MatCF),$F274-SUM($H154:AD154),0)</f>
        <v>0</v>
      </c>
      <c r="AE274" s="206">
        <f>IF(AE$2=EOMONTH($D274,MatCF),$F274-SUM($H154:AE154),0)</f>
        <v>0</v>
      </c>
      <c r="AF274" s="206">
        <f>IF(AF$2=EOMONTH($D274,MatCF),$F274-SUM($H154:AF154),0)</f>
        <v>0</v>
      </c>
      <c r="AG274" s="206">
        <f>IF(AG$2=EOMONTH($D274,MatCF),$F274-SUM($H154:AG154),0)</f>
        <v>0</v>
      </c>
      <c r="AH274" s="206">
        <f>IF(AH$2=EOMONTH($D274,MatCF),$F274-SUM($H154:AH154),0)</f>
        <v>0</v>
      </c>
      <c r="AI274" s="206">
        <f>IF(AI$2=EOMONTH($D274,MatCF),$F274-SUM($H154:AI154),0)</f>
        <v>0</v>
      </c>
      <c r="AJ274" s="206">
        <f>IF(AJ$2=EOMONTH($D274,MatCF),$F274-SUM($H154:AJ154),0)</f>
        <v>0</v>
      </c>
      <c r="AK274" s="206">
        <f>IF(AK$2=EOMONTH($D274,MatCF),$F274-SUM($H154:AK154),0)</f>
        <v>0</v>
      </c>
      <c r="AL274" s="206">
        <f>IF(AL$2=EOMONTH($D274,MatCF),$F274-SUM($H154:AL154),0)</f>
        <v>0</v>
      </c>
      <c r="AM274" s="206">
        <f>IF(AM$2=EOMONTH($D274,MatCF),$F274-SUM($H154:AM154),0)</f>
        <v>0</v>
      </c>
      <c r="AN274" s="206">
        <f>IF(AN$2=EOMONTH($D274,MatCF),$F274-SUM($H154:AN154),0)</f>
        <v>0</v>
      </c>
      <c r="AO274" s="206">
        <f>IF(AO$2=EOMONTH($D274,MatCF),$F274-SUM($H154:AO154),0)</f>
        <v>0</v>
      </c>
      <c r="AP274" s="206">
        <f>IF(AP$2=EOMONTH($D274,MatCF),$F274-SUM($H154:AP154),0)</f>
        <v>0</v>
      </c>
      <c r="AQ274" s="206">
        <f>IF(AQ$2=EOMONTH($D274,MatCF),$F274-SUM($H154:AQ154),0)</f>
        <v>0</v>
      </c>
      <c r="AR274" s="206">
        <f>IF(AR$2=EOMONTH($D274,MatCF),$F274-SUM($H154:AR154),0)</f>
        <v>0</v>
      </c>
      <c r="AS274" s="206">
        <f>IF(AS$2=EOMONTH($D274,MatCF),$F274-SUM($H154:AS154),0)</f>
        <v>0</v>
      </c>
      <c r="AT274" s="206">
        <f>IF(AT$2=EOMONTH($D274,MatCF),$F274-SUM($H154:AT154),0)</f>
        <v>0</v>
      </c>
      <c r="AU274" s="206">
        <f>IF(AU$2=EOMONTH($D274,MatCF),$F274-SUM($H154:AU154),0)</f>
        <v>0</v>
      </c>
      <c r="AV274" s="206">
        <f>IF(AV$2=EOMONTH($D274,MatCF),$F274-SUM($H154:AV154),0)</f>
        <v>0</v>
      </c>
      <c r="AW274" s="206">
        <f>IF(AW$2=EOMONTH($D274,MatCF),$F274-SUM($H154:AW154),0)</f>
        <v>0</v>
      </c>
      <c r="AX274" s="206">
        <f>IF(AX$2=EOMONTH($D274,MatCF),$F274-SUM($H154:AX154),0)</f>
        <v>0</v>
      </c>
      <c r="AY274" s="206">
        <f>IF(AY$2=EOMONTH($D274,MatCF),$F274-SUM($H154:AY154),0)</f>
        <v>0</v>
      </c>
      <c r="AZ274" s="206">
        <f>IF(AZ$2=EOMONTH($D274,MatCF),$F274-SUM($H154:AZ154),0)</f>
        <v>0</v>
      </c>
      <c r="BA274" s="206">
        <f>IF(BA$2=EOMONTH($D274,MatCF),$F274-SUM($H154:BA154),0)</f>
        <v>0</v>
      </c>
      <c r="BB274" s="206">
        <f>IF(BB$2=EOMONTH($D274,MatCF),$F274-SUM($H154:BB154),0)</f>
        <v>0</v>
      </c>
      <c r="BC274" s="206">
        <f>IF(BC$2=EOMONTH($D274,MatCF),$F274-SUM($H154:BC154),0)</f>
        <v>0</v>
      </c>
      <c r="BD274" s="206">
        <f>IF(BD$2=EOMONTH($D274,MatCF),$F274-SUM($H154:BD154),0)</f>
        <v>0</v>
      </c>
      <c r="BE274" s="206">
        <f>IF(BE$2=EOMONTH($D274,MatCF),$F274-SUM($H154:BE154),0)</f>
        <v>0</v>
      </c>
      <c r="BF274" s="206">
        <f>IF(BF$2=EOMONTH($D274,MatCF),$F274-SUM($H154:BF154),0)</f>
        <v>0</v>
      </c>
      <c r="BG274" s="206">
        <f>IF(BG$2=EOMONTH($D274,MatCF),$F274-SUM($H154:BG154),0)</f>
        <v>0</v>
      </c>
      <c r="BH274" s="206">
        <f>IF(BH$2=EOMONTH($D274,MatCF),$F274-SUM($H154:BH154),0)</f>
        <v>0</v>
      </c>
      <c r="BI274" s="206">
        <f>IF(BI$2=EOMONTH($D274,MatCF),$F274-SUM($H154:BI154),0)</f>
        <v>0</v>
      </c>
      <c r="BJ274" s="206">
        <f>IF(BJ$2=EOMONTH($D274,MatCF),$F274-SUM($H154:BJ154),0)</f>
        <v>0</v>
      </c>
      <c r="BK274" s="206">
        <f>IF(BK$2=EOMONTH($D274,MatCF),$F274-SUM($H154:BK154),0)</f>
        <v>0</v>
      </c>
      <c r="BL274" s="206">
        <f>IF(BL$2=EOMONTH($D274,MatCF),$F274-SUM($H154:BL154),0)</f>
        <v>0</v>
      </c>
      <c r="BM274" s="206">
        <f>IF(BM$2=EOMONTH($D274,MatCF),$F274-SUM($H154:BM154),0)</f>
        <v>0</v>
      </c>
      <c r="BN274" s="206">
        <f>IF(BN$2=EOMONTH($D274,MatCF),$F274-SUM($H154:BN154),0)</f>
        <v>0</v>
      </c>
      <c r="BO274" s="206">
        <f>IF(BO$2=EOMONTH($D274,MatCF),$F274-SUM($H154:BO154),0)</f>
        <v>0</v>
      </c>
      <c r="BP274" s="206">
        <f>IF(BP$2=EOMONTH($D274,MatCF),$F274-SUM($H154:BP154),0)</f>
        <v>0</v>
      </c>
      <c r="BQ274" s="206">
        <f>IF(BQ$2=EOMONTH($D274,MatCF),$F274-SUM($H154:BQ154),0)</f>
        <v>0</v>
      </c>
      <c r="BR274" s="206">
        <f>IF(BR$2=EOMONTH($D274,MatCF),$F274-SUM($H154:BR154),0)</f>
        <v>0</v>
      </c>
      <c r="BS274" s="206">
        <f>IF(BS$2=EOMONTH($D274,MatCF),$F274-SUM($H154:BS154),0)</f>
        <v>0</v>
      </c>
      <c r="BT274" s="206">
        <f>IF(BT$2=EOMONTH($D274,MatCF),$F274-SUM($H154:BT154),0)</f>
        <v>0</v>
      </c>
      <c r="BU274" s="206">
        <f>IF(BU$2=EOMONTH($D274,MatCF),$F274-SUM($H154:BU154),0)</f>
        <v>0</v>
      </c>
      <c r="BV274" s="206">
        <f>IF(BV$2=EOMONTH($D274,MatCF),$F274-SUM($H154:BV154),0)</f>
        <v>0</v>
      </c>
      <c r="BW274" s="206">
        <f>IF(BW$2=EOMONTH($D274,MatCF),$F274-SUM($H154:BW154),0)</f>
        <v>0</v>
      </c>
      <c r="BX274" s="206">
        <f>IF(BX$2=EOMONTH($D274,MatCF),$F274-SUM($H154:BX154),0)</f>
        <v>0</v>
      </c>
      <c r="BY274" s="206">
        <f>IF(BY$2=EOMONTH($D274,MatCF),$F274-SUM($H154:BY154),0)</f>
        <v>0</v>
      </c>
      <c r="BZ274" s="206">
        <f>IF(BZ$2=EOMONTH($D274,MatCF),$F274-SUM($H154:BZ154),0)</f>
        <v>0</v>
      </c>
      <c r="CA274" s="206">
        <f>IF(CA$2=EOMONTH($D274,MatCF),$F274-SUM($H154:CA154),0)</f>
        <v>0</v>
      </c>
      <c r="CB274" s="206">
        <f>IF(CB$2=EOMONTH($D274,MatCF),$F274-SUM($H154:CB154),0)</f>
        <v>0</v>
      </c>
      <c r="CC274" s="206">
        <f>IF(CC$2=EOMONTH($D274,MatCF),$F274-SUM($H154:CC154),0)</f>
        <v>0</v>
      </c>
      <c r="CD274" s="206">
        <f>IF(CD$2=EOMONTH($D274,MatCF),$F274-SUM($H154:CD154),0)</f>
        <v>0</v>
      </c>
      <c r="CE274" s="206">
        <f>IF(CE$2=EOMONTH($D274,MatCF),$F274-SUM($H154:CE154),0)</f>
        <v>0</v>
      </c>
      <c r="CF274" s="206">
        <f>IF(CF$2=EOMONTH($D274,MatCF),$F274-SUM($H154:CF154),0)</f>
        <v>0</v>
      </c>
      <c r="CG274" s="206">
        <f>IF(CG$2=EOMONTH($D274,MatCF),$F274-SUM($H154:CG154),0)</f>
        <v>0</v>
      </c>
      <c r="CH274" s="206">
        <f>IF(CH$2=EOMONTH($D274,MatCF),$F274-SUM($H154:CH154),0)</f>
        <v>0</v>
      </c>
      <c r="CI274" s="206">
        <f>IF(CI$2=EOMONTH($D274,MatCF),$F274-SUM($H154:CI154),0)</f>
        <v>0</v>
      </c>
      <c r="CJ274" s="206">
        <f>IF(CJ$2=EOMONTH($D274,MatCF),$F274-SUM($H154:CJ154),0)</f>
        <v>0</v>
      </c>
      <c r="CK274" s="206">
        <f>IF(CK$2=EOMONTH($D274,MatCF),$F274-SUM($H154:CK154),0)</f>
        <v>0</v>
      </c>
      <c r="CL274" s="206">
        <f>IF(CL$2=EOMONTH($D274,MatCF),$F274-SUM($H154:CL154),0)</f>
        <v>0</v>
      </c>
      <c r="CM274" s="206">
        <f>IF(CM$2=EOMONTH($D274,MatCF),$F274-SUM($H154:CM154),0)</f>
        <v>0</v>
      </c>
      <c r="CN274" s="206">
        <f>IF(CN$2=EOMONTH($D274,MatCF),$F274-SUM($H154:CN154),0)</f>
        <v>0</v>
      </c>
      <c r="CO274" s="206">
        <f>IF(CO$2=EOMONTH($D274,MatCF),$F274-SUM($H154:CO154),0)</f>
        <v>0</v>
      </c>
      <c r="CP274" s="206">
        <f>IF(CP$2=EOMONTH($D274,MatCF),$F274-SUM($H154:CP154),0)</f>
        <v>0</v>
      </c>
      <c r="CQ274" s="206">
        <f>IF(CQ$2=EOMONTH($D274,MatCF),$F274-SUM($H154:CQ154),0)</f>
        <v>0</v>
      </c>
      <c r="CR274" s="206">
        <f>IF(CR$2=EOMONTH($D274,MatCF),$F274-SUM($H154:CR154),0)</f>
        <v>0</v>
      </c>
      <c r="CS274" s="206">
        <f>IF(CS$2=EOMONTH($D274,MatCF),$F274-SUM($H154:CS154),0)</f>
        <v>0</v>
      </c>
      <c r="CT274" s="206">
        <f>IF(CT$2=EOMONTH($D274,MatCF),$F274-SUM($H154:CT154),0)</f>
        <v>0</v>
      </c>
      <c r="CU274" s="206">
        <f>IF(CU$2=EOMONTH($D274,MatCF),$F274-SUM($H154:CU154),0)</f>
        <v>0</v>
      </c>
      <c r="CV274" s="206">
        <f>IF(CV$2=EOMONTH($D274,MatCF),$F274-SUM($H154:CV154),0)</f>
        <v>0</v>
      </c>
      <c r="CW274" s="206">
        <f>IF(CW$2=EOMONTH($D274,MatCF),$F274-SUM($H154:CW154),0)</f>
        <v>0</v>
      </c>
      <c r="CX274" s="206">
        <f>IF(CX$2=EOMONTH($D274,MatCF),$F274-SUM($H154:CX154),0)</f>
        <v>0</v>
      </c>
      <c r="CY274" s="206">
        <f>IF(CY$2=EOMONTH($D274,MatCF),$F274-SUM($H154:CY154),0)</f>
        <v>0</v>
      </c>
      <c r="CZ274" s="206">
        <f>IF(CZ$2=EOMONTH($D274,MatCF),$F274-SUM($H154:CZ154),0)</f>
        <v>0</v>
      </c>
      <c r="DA274" s="206">
        <f>IF(DA$2=EOMONTH($D274,MatCF),$F274-SUM($H154:DA154),0)</f>
        <v>0</v>
      </c>
      <c r="DB274" s="206">
        <f>IF(DB$2=EOMONTH($D274,MatCF),$F274-SUM($H154:DB154),0)</f>
        <v>0</v>
      </c>
      <c r="DC274" s="206">
        <f>IF(DC$2=EOMONTH($D274,MatCF),$F274-SUM($H154:DC154),0)</f>
        <v>0</v>
      </c>
      <c r="DD274" s="206">
        <f>IF(DD$2=EOMONTH($D274,MatCF),$F274-SUM($H154:DD154),0)</f>
        <v>0</v>
      </c>
      <c r="DE274" s="206">
        <f>IF(DE$2=EOMONTH($D274,MatCF),$F274-SUM($H154:DE154),0)</f>
        <v>0</v>
      </c>
      <c r="DF274" s="206">
        <f>IF(DF$2=EOMONTH($D274,MatCF),$F274-SUM($H154:DF154),0)</f>
        <v>0</v>
      </c>
      <c r="DG274" s="206">
        <f>IF(DG$2=EOMONTH($D274,MatCF),$F274-SUM($H154:DG154),0)</f>
        <v>0</v>
      </c>
      <c r="DH274" s="206">
        <f>IF(DH$2=EOMONTH($D274,MatCF),$F274-SUM($H154:DH154),0)</f>
        <v>0</v>
      </c>
      <c r="DI274" s="206">
        <f>IF(DI$2=EOMONTH($D274,MatCF),$F274-SUM($H154:DI154),0)</f>
        <v>0</v>
      </c>
      <c r="DJ274" s="206">
        <f>IF(DJ$2=EOMONTH($D274,MatCF),$F274-SUM($H154:DJ154),0)</f>
        <v>0</v>
      </c>
      <c r="DK274" s="206">
        <f>IF(DK$2=EOMONTH($D274,MatCF),$F274-SUM($H154:DK154),0)</f>
        <v>0</v>
      </c>
      <c r="DL274" s="206">
        <f>IF(DL$2=EOMONTH($D274,MatCF),$F274-SUM($H154:DL154),0)</f>
        <v>0</v>
      </c>
      <c r="DM274" s="206">
        <f>IF(DM$2=EOMONTH($D274,MatCF),$F274-SUM($H154:DM154),0)</f>
        <v>0</v>
      </c>
      <c r="DN274" s="206">
        <f>IF(DN$2=EOMONTH($D274,MatCF),$F274-SUM($H154:DN154),0)</f>
        <v>0</v>
      </c>
      <c r="DO274" s="206">
        <f>IF(DO$2=EOMONTH($D274,MatCF),$F274-SUM($H154:DO154),0)</f>
        <v>0</v>
      </c>
      <c r="DP274" s="206">
        <f>IF(DP$2=EOMONTH($D274,MatCF),$F274-SUM($H154:DP154),0)</f>
        <v>0</v>
      </c>
      <c r="DQ274" s="206">
        <f>IF(DQ$2=EOMONTH($D274,MatCF),$F274-SUM($H154:DQ154),0)</f>
        <v>0</v>
      </c>
      <c r="DR274" s="206">
        <f>IF(DR$2=EOMONTH($D274,MatCF),$F274-SUM($H154:DR154),0)</f>
        <v>0</v>
      </c>
      <c r="DS274" s="206">
        <f>IF(DS$2=EOMONTH($D274,MatCF),$F274-SUM($H154:DS154),0)</f>
        <v>0</v>
      </c>
    </row>
    <row r="275" spans="1:123" ht="12.5" x14ac:dyDescent="0.25">
      <c r="A275" s="205">
        <f t="shared" si="689"/>
        <v>63</v>
      </c>
      <c r="B275" s="228"/>
      <c r="C275" s="206"/>
      <c r="D275" s="226">
        <v>49674</v>
      </c>
      <c r="E275" s="205"/>
      <c r="F275" s="206">
        <f ca="1"/>
        <v>0</v>
      </c>
      <c r="G275" s="206"/>
      <c r="H275" s="206">
        <f>IF(H$2=EOMONTH($D275,MatCF),$F275-SUM(H155:$H155),0)</f>
        <v>0</v>
      </c>
      <c r="I275" s="206">
        <f>IF(I$2=EOMONTH($D275,MatCF),$F275-SUM($H155:I155),0)</f>
        <v>0</v>
      </c>
      <c r="J275" s="206">
        <f>IF(J$2=EOMONTH($D275,MatCF),$F275-SUM($H155:J155),0)</f>
        <v>0</v>
      </c>
      <c r="K275" s="206">
        <f>IF(K$2=EOMONTH($D275,MatCF),$F275-SUM($H155:K155),0)</f>
        <v>0</v>
      </c>
      <c r="L275" s="206">
        <f>IF(L$2=EOMONTH($D275,MatCF),$F275-SUM($H155:L155),0)</f>
        <v>0</v>
      </c>
      <c r="M275" s="206">
        <f>IF(M$2=EOMONTH($D275,MatCF),$F275-SUM($H155:M155),0)</f>
        <v>0</v>
      </c>
      <c r="N275" s="206">
        <f>IF(N$2=EOMONTH($D275,MatCF),$F275-SUM($H155:N155),0)</f>
        <v>0</v>
      </c>
      <c r="O275" s="206">
        <f>IF(O$2=EOMONTH($D275,MatCF),$F275-SUM($H155:O155),0)</f>
        <v>0</v>
      </c>
      <c r="P275" s="206">
        <f>IF(P$2=EOMONTH($D275,MatCF),$F275-SUM($H155:P155),0)</f>
        <v>0</v>
      </c>
      <c r="Q275" s="206">
        <f>IF(Q$2=EOMONTH($D275,MatCF),$F275-SUM($H155:Q155),0)</f>
        <v>0</v>
      </c>
      <c r="R275" s="206">
        <f>IF(R$2=EOMONTH($D275,MatCF),$F275-SUM($H155:R155),0)</f>
        <v>0</v>
      </c>
      <c r="S275" s="206">
        <f>IF(S$2=EOMONTH($D275,MatCF),$F275-SUM($H155:S155),0)</f>
        <v>0</v>
      </c>
      <c r="T275" s="206">
        <f>IF(T$2=EOMONTH($D275,MatCF),$F275-SUM($H155:T155),0)</f>
        <v>0</v>
      </c>
      <c r="U275" s="206">
        <f>IF(U$2=EOMONTH($D275,MatCF),$F275-SUM($H155:U155),0)</f>
        <v>0</v>
      </c>
      <c r="V275" s="206">
        <f>IF(V$2=EOMONTH($D275,MatCF),$F275-SUM($H155:V155),0)</f>
        <v>0</v>
      </c>
      <c r="W275" s="206">
        <f>IF(W$2=EOMONTH($D275,MatCF),$F275-SUM($H155:W155),0)</f>
        <v>0</v>
      </c>
      <c r="X275" s="206">
        <f>IF(X$2=EOMONTH($D275,MatCF),$F275-SUM($H155:X155),0)</f>
        <v>0</v>
      </c>
      <c r="Y275" s="206">
        <f>IF(Y$2=EOMONTH($D275,MatCF),$F275-SUM($H155:Y155),0)</f>
        <v>0</v>
      </c>
      <c r="Z275" s="206">
        <f>IF(Z$2=EOMONTH($D275,MatCF),$F275-SUM($H155:Z155),0)</f>
        <v>0</v>
      </c>
      <c r="AA275" s="206">
        <f>IF(AA$2=EOMONTH($D275,MatCF),$F275-SUM($H155:AA155),0)</f>
        <v>0</v>
      </c>
      <c r="AB275" s="206">
        <f>IF(AB$2=EOMONTH($D275,MatCF),$F275-SUM($H155:AB155),0)</f>
        <v>0</v>
      </c>
      <c r="AC275" s="206">
        <f>IF(AC$2=EOMONTH($D275,MatCF),$F275-SUM($H155:AC155),0)</f>
        <v>0</v>
      </c>
      <c r="AD275" s="206">
        <f>IF(AD$2=EOMONTH($D275,MatCF),$F275-SUM($H155:AD155),0)</f>
        <v>0</v>
      </c>
      <c r="AE275" s="206">
        <f>IF(AE$2=EOMONTH($D275,MatCF),$F275-SUM($H155:AE155),0)</f>
        <v>0</v>
      </c>
      <c r="AF275" s="206">
        <f>IF(AF$2=EOMONTH($D275,MatCF),$F275-SUM($H155:AF155),0)</f>
        <v>0</v>
      </c>
      <c r="AG275" s="206">
        <f>IF(AG$2=EOMONTH($D275,MatCF),$F275-SUM($H155:AG155),0)</f>
        <v>0</v>
      </c>
      <c r="AH275" s="206">
        <f>IF(AH$2=EOMONTH($D275,MatCF),$F275-SUM($H155:AH155),0)</f>
        <v>0</v>
      </c>
      <c r="AI275" s="206">
        <f>IF(AI$2=EOMONTH($D275,MatCF),$F275-SUM($H155:AI155),0)</f>
        <v>0</v>
      </c>
      <c r="AJ275" s="206">
        <f>IF(AJ$2=EOMONTH($D275,MatCF),$F275-SUM($H155:AJ155),0)</f>
        <v>0</v>
      </c>
      <c r="AK275" s="206">
        <f>IF(AK$2=EOMONTH($D275,MatCF),$F275-SUM($H155:AK155),0)</f>
        <v>0</v>
      </c>
      <c r="AL275" s="206">
        <f>IF(AL$2=EOMONTH($D275,MatCF),$F275-SUM($H155:AL155),0)</f>
        <v>0</v>
      </c>
      <c r="AM275" s="206">
        <f>IF(AM$2=EOMONTH($D275,MatCF),$F275-SUM($H155:AM155),0)</f>
        <v>0</v>
      </c>
      <c r="AN275" s="206">
        <f>IF(AN$2=EOMONTH($D275,MatCF),$F275-SUM($H155:AN155),0)</f>
        <v>0</v>
      </c>
      <c r="AO275" s="206">
        <f>IF(AO$2=EOMONTH($D275,MatCF),$F275-SUM($H155:AO155),0)</f>
        <v>0</v>
      </c>
      <c r="AP275" s="206">
        <f>IF(AP$2=EOMONTH($D275,MatCF),$F275-SUM($H155:AP155),0)</f>
        <v>0</v>
      </c>
      <c r="AQ275" s="206">
        <f>IF(AQ$2=EOMONTH($D275,MatCF),$F275-SUM($H155:AQ155),0)</f>
        <v>0</v>
      </c>
      <c r="AR275" s="206">
        <f>IF(AR$2=EOMONTH($D275,MatCF),$F275-SUM($H155:AR155),0)</f>
        <v>0</v>
      </c>
      <c r="AS275" s="206">
        <f>IF(AS$2=EOMONTH($D275,MatCF),$F275-SUM($H155:AS155),0)</f>
        <v>0</v>
      </c>
      <c r="AT275" s="206">
        <f>IF(AT$2=EOMONTH($D275,MatCF),$F275-SUM($H155:AT155),0)</f>
        <v>0</v>
      </c>
      <c r="AU275" s="206">
        <f>IF(AU$2=EOMONTH($D275,MatCF),$F275-SUM($H155:AU155),0)</f>
        <v>0</v>
      </c>
      <c r="AV275" s="206">
        <f>IF(AV$2=EOMONTH($D275,MatCF),$F275-SUM($H155:AV155),0)</f>
        <v>0</v>
      </c>
      <c r="AW275" s="206">
        <f>IF(AW$2=EOMONTH($D275,MatCF),$F275-SUM($H155:AW155),0)</f>
        <v>0</v>
      </c>
      <c r="AX275" s="206">
        <f>IF(AX$2=EOMONTH($D275,MatCF),$F275-SUM($H155:AX155),0)</f>
        <v>0</v>
      </c>
      <c r="AY275" s="206">
        <f>IF(AY$2=EOMONTH($D275,MatCF),$F275-SUM($H155:AY155),0)</f>
        <v>0</v>
      </c>
      <c r="AZ275" s="206">
        <f>IF(AZ$2=EOMONTH($D275,MatCF),$F275-SUM($H155:AZ155),0)</f>
        <v>0</v>
      </c>
      <c r="BA275" s="206">
        <f>IF(BA$2=EOMONTH($D275,MatCF),$F275-SUM($H155:BA155),0)</f>
        <v>0</v>
      </c>
      <c r="BB275" s="206">
        <f>IF(BB$2=EOMONTH($D275,MatCF),$F275-SUM($H155:BB155),0)</f>
        <v>0</v>
      </c>
      <c r="BC275" s="206">
        <f>IF(BC$2=EOMONTH($D275,MatCF),$F275-SUM($H155:BC155),0)</f>
        <v>0</v>
      </c>
      <c r="BD275" s="206">
        <f>IF(BD$2=EOMONTH($D275,MatCF),$F275-SUM($H155:BD155),0)</f>
        <v>0</v>
      </c>
      <c r="BE275" s="206">
        <f>IF(BE$2=EOMONTH($D275,MatCF),$F275-SUM($H155:BE155),0)</f>
        <v>0</v>
      </c>
      <c r="BF275" s="206">
        <f>IF(BF$2=EOMONTH($D275,MatCF),$F275-SUM($H155:BF155),0)</f>
        <v>0</v>
      </c>
      <c r="BG275" s="206">
        <f>IF(BG$2=EOMONTH($D275,MatCF),$F275-SUM($H155:BG155),0)</f>
        <v>0</v>
      </c>
      <c r="BH275" s="206">
        <f>IF(BH$2=EOMONTH($D275,MatCF),$F275-SUM($H155:BH155),0)</f>
        <v>0</v>
      </c>
      <c r="BI275" s="206">
        <f>IF(BI$2=EOMONTH($D275,MatCF),$F275-SUM($H155:BI155),0)</f>
        <v>0</v>
      </c>
      <c r="BJ275" s="206">
        <f>IF(BJ$2=EOMONTH($D275,MatCF),$F275-SUM($H155:BJ155),0)</f>
        <v>0</v>
      </c>
      <c r="BK275" s="206">
        <f>IF(BK$2=EOMONTH($D275,MatCF),$F275-SUM($H155:BK155),0)</f>
        <v>0</v>
      </c>
      <c r="BL275" s="206">
        <f>IF(BL$2=EOMONTH($D275,MatCF),$F275-SUM($H155:BL155),0)</f>
        <v>0</v>
      </c>
      <c r="BM275" s="206">
        <f>IF(BM$2=EOMONTH($D275,MatCF),$F275-SUM($H155:BM155),0)</f>
        <v>0</v>
      </c>
      <c r="BN275" s="206">
        <f>IF(BN$2=EOMONTH($D275,MatCF),$F275-SUM($H155:BN155),0)</f>
        <v>0</v>
      </c>
      <c r="BO275" s="206">
        <f>IF(BO$2=EOMONTH($D275,MatCF),$F275-SUM($H155:BO155),0)</f>
        <v>0</v>
      </c>
      <c r="BP275" s="206">
        <f>IF(BP$2=EOMONTH($D275,MatCF),$F275-SUM($H155:BP155),0)</f>
        <v>0</v>
      </c>
      <c r="BQ275" s="206">
        <f>IF(BQ$2=EOMONTH($D275,MatCF),$F275-SUM($H155:BQ155),0)</f>
        <v>0</v>
      </c>
      <c r="BR275" s="206">
        <f>IF(BR$2=EOMONTH($D275,MatCF),$F275-SUM($H155:BR155),0)</f>
        <v>0</v>
      </c>
      <c r="BS275" s="206">
        <f>IF(BS$2=EOMONTH($D275,MatCF),$F275-SUM($H155:BS155),0)</f>
        <v>0</v>
      </c>
      <c r="BT275" s="206">
        <f>IF(BT$2=EOMONTH($D275,MatCF),$F275-SUM($H155:BT155),0)</f>
        <v>0</v>
      </c>
      <c r="BU275" s="206">
        <f>IF(BU$2=EOMONTH($D275,MatCF),$F275-SUM($H155:BU155),0)</f>
        <v>0</v>
      </c>
      <c r="BV275" s="206">
        <f>IF(BV$2=EOMONTH($D275,MatCF),$F275-SUM($H155:BV155),0)</f>
        <v>0</v>
      </c>
      <c r="BW275" s="206">
        <f>IF(BW$2=EOMONTH($D275,MatCF),$F275-SUM($H155:BW155),0)</f>
        <v>0</v>
      </c>
      <c r="BX275" s="206">
        <f>IF(BX$2=EOMONTH($D275,MatCF),$F275-SUM($H155:BX155),0)</f>
        <v>0</v>
      </c>
      <c r="BY275" s="206">
        <f>IF(BY$2=EOMONTH($D275,MatCF),$F275-SUM($H155:BY155),0)</f>
        <v>0</v>
      </c>
      <c r="BZ275" s="206">
        <f>IF(BZ$2=EOMONTH($D275,MatCF),$F275-SUM($H155:BZ155),0)</f>
        <v>0</v>
      </c>
      <c r="CA275" s="206">
        <f>IF(CA$2=EOMONTH($D275,MatCF),$F275-SUM($H155:CA155),0)</f>
        <v>0</v>
      </c>
      <c r="CB275" s="206">
        <f>IF(CB$2=EOMONTH($D275,MatCF),$F275-SUM($H155:CB155),0)</f>
        <v>0</v>
      </c>
      <c r="CC275" s="206">
        <f>IF(CC$2=EOMONTH($D275,MatCF),$F275-SUM($H155:CC155),0)</f>
        <v>0</v>
      </c>
      <c r="CD275" s="206">
        <f>IF(CD$2=EOMONTH($D275,MatCF),$F275-SUM($H155:CD155),0)</f>
        <v>0</v>
      </c>
      <c r="CE275" s="206">
        <f>IF(CE$2=EOMONTH($D275,MatCF),$F275-SUM($H155:CE155),0)</f>
        <v>0</v>
      </c>
      <c r="CF275" s="206">
        <f>IF(CF$2=EOMONTH($D275,MatCF),$F275-SUM($H155:CF155),0)</f>
        <v>0</v>
      </c>
      <c r="CG275" s="206">
        <f>IF(CG$2=EOMONTH($D275,MatCF),$F275-SUM($H155:CG155),0)</f>
        <v>0</v>
      </c>
      <c r="CH275" s="206">
        <f>IF(CH$2=EOMONTH($D275,MatCF),$F275-SUM($H155:CH155),0)</f>
        <v>0</v>
      </c>
      <c r="CI275" s="206">
        <f>IF(CI$2=EOMONTH($D275,MatCF),$F275-SUM($H155:CI155),0)</f>
        <v>0</v>
      </c>
      <c r="CJ275" s="206">
        <f>IF(CJ$2=EOMONTH($D275,MatCF),$F275-SUM($H155:CJ155),0)</f>
        <v>0</v>
      </c>
      <c r="CK275" s="206">
        <f>IF(CK$2=EOMONTH($D275,MatCF),$F275-SUM($H155:CK155),0)</f>
        <v>0</v>
      </c>
      <c r="CL275" s="206">
        <f>IF(CL$2=EOMONTH($D275,MatCF),$F275-SUM($H155:CL155),0)</f>
        <v>0</v>
      </c>
      <c r="CM275" s="206">
        <f>IF(CM$2=EOMONTH($D275,MatCF),$F275-SUM($H155:CM155),0)</f>
        <v>0</v>
      </c>
      <c r="CN275" s="206">
        <f>IF(CN$2=EOMONTH($D275,MatCF),$F275-SUM($H155:CN155),0)</f>
        <v>0</v>
      </c>
      <c r="CO275" s="206">
        <f>IF(CO$2=EOMONTH($D275,MatCF),$F275-SUM($H155:CO155),0)</f>
        <v>0</v>
      </c>
      <c r="CP275" s="206">
        <f>IF(CP$2=EOMONTH($D275,MatCF),$F275-SUM($H155:CP155),0)</f>
        <v>0</v>
      </c>
      <c r="CQ275" s="206">
        <f>IF(CQ$2=EOMONTH($D275,MatCF),$F275-SUM($H155:CQ155),0)</f>
        <v>0</v>
      </c>
      <c r="CR275" s="206">
        <f>IF(CR$2=EOMONTH($D275,MatCF),$F275-SUM($H155:CR155),0)</f>
        <v>0</v>
      </c>
      <c r="CS275" s="206">
        <f>IF(CS$2=EOMONTH($D275,MatCF),$F275-SUM($H155:CS155),0)</f>
        <v>0</v>
      </c>
      <c r="CT275" s="206">
        <f>IF(CT$2=EOMONTH($D275,MatCF),$F275-SUM($H155:CT155),0)</f>
        <v>0</v>
      </c>
      <c r="CU275" s="206">
        <f>IF(CU$2=EOMONTH($D275,MatCF),$F275-SUM($H155:CU155),0)</f>
        <v>0</v>
      </c>
      <c r="CV275" s="206">
        <f>IF(CV$2=EOMONTH($D275,MatCF),$F275-SUM($H155:CV155),0)</f>
        <v>0</v>
      </c>
      <c r="CW275" s="206">
        <f>IF(CW$2=EOMONTH($D275,MatCF),$F275-SUM($H155:CW155),0)</f>
        <v>0</v>
      </c>
      <c r="CX275" s="206">
        <f>IF(CX$2=EOMONTH($D275,MatCF),$F275-SUM($H155:CX155),0)</f>
        <v>0</v>
      </c>
      <c r="CY275" s="206">
        <f>IF(CY$2=EOMONTH($D275,MatCF),$F275-SUM($H155:CY155),0)</f>
        <v>0</v>
      </c>
      <c r="CZ275" s="206">
        <f>IF(CZ$2=EOMONTH($D275,MatCF),$F275-SUM($H155:CZ155),0)</f>
        <v>0</v>
      </c>
      <c r="DA275" s="206">
        <f>IF(DA$2=EOMONTH($D275,MatCF),$F275-SUM($H155:DA155),0)</f>
        <v>0</v>
      </c>
      <c r="DB275" s="206">
        <f>IF(DB$2=EOMONTH($D275,MatCF),$F275-SUM($H155:DB155),0)</f>
        <v>0</v>
      </c>
      <c r="DC275" s="206">
        <f>IF(DC$2=EOMONTH($D275,MatCF),$F275-SUM($H155:DC155),0)</f>
        <v>0</v>
      </c>
      <c r="DD275" s="206">
        <f>IF(DD$2=EOMONTH($D275,MatCF),$F275-SUM($H155:DD155),0)</f>
        <v>0</v>
      </c>
      <c r="DE275" s="206">
        <f>IF(DE$2=EOMONTH($D275,MatCF),$F275-SUM($H155:DE155),0)</f>
        <v>0</v>
      </c>
      <c r="DF275" s="206">
        <f>IF(DF$2=EOMONTH($D275,MatCF),$F275-SUM($H155:DF155),0)</f>
        <v>0</v>
      </c>
      <c r="DG275" s="206">
        <f>IF(DG$2=EOMONTH($D275,MatCF),$F275-SUM($H155:DG155),0)</f>
        <v>0</v>
      </c>
      <c r="DH275" s="206">
        <f>IF(DH$2=EOMONTH($D275,MatCF),$F275-SUM($H155:DH155),0)</f>
        <v>0</v>
      </c>
      <c r="DI275" s="206">
        <f>IF(DI$2=EOMONTH($D275,MatCF),$F275-SUM($H155:DI155),0)</f>
        <v>0</v>
      </c>
      <c r="DJ275" s="206">
        <f>IF(DJ$2=EOMONTH($D275,MatCF),$F275-SUM($H155:DJ155),0)</f>
        <v>0</v>
      </c>
      <c r="DK275" s="206">
        <f>IF(DK$2=EOMONTH($D275,MatCF),$F275-SUM($H155:DK155),0)</f>
        <v>0</v>
      </c>
      <c r="DL275" s="206">
        <f>IF(DL$2=EOMONTH($D275,MatCF),$F275-SUM($H155:DL155),0)</f>
        <v>0</v>
      </c>
      <c r="DM275" s="206">
        <f>IF(DM$2=EOMONTH($D275,MatCF),$F275-SUM($H155:DM155),0)</f>
        <v>0</v>
      </c>
      <c r="DN275" s="206">
        <f>IF(DN$2=EOMONTH($D275,MatCF),$F275-SUM($H155:DN155),0)</f>
        <v>0</v>
      </c>
      <c r="DO275" s="206">
        <f>IF(DO$2=EOMONTH($D275,MatCF),$F275-SUM($H155:DO155),0)</f>
        <v>0</v>
      </c>
      <c r="DP275" s="206">
        <f>IF(DP$2=EOMONTH($D275,MatCF),$F275-SUM($H155:DP155),0)</f>
        <v>0</v>
      </c>
      <c r="DQ275" s="206">
        <f>IF(DQ$2=EOMONTH($D275,MatCF),$F275-SUM($H155:DQ155),0)</f>
        <v>0</v>
      </c>
      <c r="DR275" s="206">
        <f>IF(DR$2=EOMONTH($D275,MatCF),$F275-SUM($H155:DR155),0)</f>
        <v>0</v>
      </c>
      <c r="DS275" s="206">
        <f>IF(DS$2=EOMONTH($D275,MatCF),$F275-SUM($H155:DS155),0)</f>
        <v>0</v>
      </c>
    </row>
    <row r="276" spans="1:123" ht="12.5" x14ac:dyDescent="0.25">
      <c r="A276" s="205">
        <f t="shared" ref="A276:A328" si="690">A275+1</f>
        <v>64</v>
      </c>
      <c r="B276" s="228"/>
      <c r="C276" s="206"/>
      <c r="D276" s="226">
        <v>49765</v>
      </c>
      <c r="E276" s="205"/>
      <c r="F276" s="206">
        <f ca="1"/>
        <v>0</v>
      </c>
      <c r="G276" s="206"/>
      <c r="H276" s="206">
        <f>IF(H$2=EOMONTH($D276,MatCF),$F276-SUM(H156:$H156),0)</f>
        <v>0</v>
      </c>
      <c r="I276" s="206">
        <f>IF(I$2=EOMONTH($D276,MatCF),$F276-SUM($H156:I156),0)</f>
        <v>0</v>
      </c>
      <c r="J276" s="206">
        <f>IF(J$2=EOMONTH($D276,MatCF),$F276-SUM($H156:J156),0)</f>
        <v>0</v>
      </c>
      <c r="K276" s="206">
        <f>IF(K$2=EOMONTH($D276,MatCF),$F276-SUM($H156:K156),0)</f>
        <v>0</v>
      </c>
      <c r="L276" s="206">
        <f>IF(L$2=EOMONTH($D276,MatCF),$F276-SUM($H156:L156),0)</f>
        <v>0</v>
      </c>
      <c r="M276" s="206">
        <f>IF(M$2=EOMONTH($D276,MatCF),$F276-SUM($H156:M156),0)</f>
        <v>0</v>
      </c>
      <c r="N276" s="206">
        <f>IF(N$2=EOMONTH($D276,MatCF),$F276-SUM($H156:N156),0)</f>
        <v>0</v>
      </c>
      <c r="O276" s="206">
        <f>IF(O$2=EOMONTH($D276,MatCF),$F276-SUM($H156:O156),0)</f>
        <v>0</v>
      </c>
      <c r="P276" s="206">
        <f>IF(P$2=EOMONTH($D276,MatCF),$F276-SUM($H156:P156),0)</f>
        <v>0</v>
      </c>
      <c r="Q276" s="206">
        <f>IF(Q$2=EOMONTH($D276,MatCF),$F276-SUM($H156:Q156),0)</f>
        <v>0</v>
      </c>
      <c r="R276" s="206">
        <f>IF(R$2=EOMONTH($D276,MatCF),$F276-SUM($H156:R156),0)</f>
        <v>0</v>
      </c>
      <c r="S276" s="206">
        <f>IF(S$2=EOMONTH($D276,MatCF),$F276-SUM($H156:S156),0)</f>
        <v>0</v>
      </c>
      <c r="T276" s="206">
        <f>IF(T$2=EOMONTH($D276,MatCF),$F276-SUM($H156:T156),0)</f>
        <v>0</v>
      </c>
      <c r="U276" s="206">
        <f>IF(U$2=EOMONTH($D276,MatCF),$F276-SUM($H156:U156),0)</f>
        <v>0</v>
      </c>
      <c r="V276" s="206">
        <f>IF(V$2=EOMONTH($D276,MatCF),$F276-SUM($H156:V156),0)</f>
        <v>0</v>
      </c>
      <c r="W276" s="206">
        <f>IF(W$2=EOMONTH($D276,MatCF),$F276-SUM($H156:W156),0)</f>
        <v>0</v>
      </c>
      <c r="X276" s="206">
        <f>IF(X$2=EOMONTH($D276,MatCF),$F276-SUM($H156:X156),0)</f>
        <v>0</v>
      </c>
      <c r="Y276" s="206">
        <f>IF(Y$2=EOMONTH($D276,MatCF),$F276-SUM($H156:Y156),0)</f>
        <v>0</v>
      </c>
      <c r="Z276" s="206">
        <f>IF(Z$2=EOMONTH($D276,MatCF),$F276-SUM($H156:Z156),0)</f>
        <v>0</v>
      </c>
      <c r="AA276" s="206">
        <f>IF(AA$2=EOMONTH($D276,MatCF),$F276-SUM($H156:AA156),0)</f>
        <v>0</v>
      </c>
      <c r="AB276" s="206">
        <f>IF(AB$2=EOMONTH($D276,MatCF),$F276-SUM($H156:AB156),0)</f>
        <v>0</v>
      </c>
      <c r="AC276" s="206">
        <f>IF(AC$2=EOMONTH($D276,MatCF),$F276-SUM($H156:AC156),0)</f>
        <v>0</v>
      </c>
      <c r="AD276" s="206">
        <f>IF(AD$2=EOMONTH($D276,MatCF),$F276-SUM($H156:AD156),0)</f>
        <v>0</v>
      </c>
      <c r="AE276" s="206">
        <f>IF(AE$2=EOMONTH($D276,MatCF),$F276-SUM($H156:AE156),0)</f>
        <v>0</v>
      </c>
      <c r="AF276" s="206">
        <f>IF(AF$2=EOMONTH($D276,MatCF),$F276-SUM($H156:AF156),0)</f>
        <v>0</v>
      </c>
      <c r="AG276" s="206">
        <f>IF(AG$2=EOMONTH($D276,MatCF),$F276-SUM($H156:AG156),0)</f>
        <v>0</v>
      </c>
      <c r="AH276" s="206">
        <f>IF(AH$2=EOMONTH($D276,MatCF),$F276-SUM($H156:AH156),0)</f>
        <v>0</v>
      </c>
      <c r="AI276" s="206">
        <f>IF(AI$2=EOMONTH($D276,MatCF),$F276-SUM($H156:AI156),0)</f>
        <v>0</v>
      </c>
      <c r="AJ276" s="206">
        <f>IF(AJ$2=EOMONTH($D276,MatCF),$F276-SUM($H156:AJ156),0)</f>
        <v>0</v>
      </c>
      <c r="AK276" s="206">
        <f>IF(AK$2=EOMONTH($D276,MatCF),$F276-SUM($H156:AK156),0)</f>
        <v>0</v>
      </c>
      <c r="AL276" s="206">
        <f>IF(AL$2=EOMONTH($D276,MatCF),$F276-SUM($H156:AL156),0)</f>
        <v>0</v>
      </c>
      <c r="AM276" s="206">
        <f>IF(AM$2=EOMONTH($D276,MatCF),$F276-SUM($H156:AM156),0)</f>
        <v>0</v>
      </c>
      <c r="AN276" s="206">
        <f>IF(AN$2=EOMONTH($D276,MatCF),$F276-SUM($H156:AN156),0)</f>
        <v>0</v>
      </c>
      <c r="AO276" s="206">
        <f>IF(AO$2=EOMONTH($D276,MatCF),$F276-SUM($H156:AO156),0)</f>
        <v>0</v>
      </c>
      <c r="AP276" s="206">
        <f>IF(AP$2=EOMONTH($D276,MatCF),$F276-SUM($H156:AP156),0)</f>
        <v>0</v>
      </c>
      <c r="AQ276" s="206">
        <f>IF(AQ$2=EOMONTH($D276,MatCF),$F276-SUM($H156:AQ156),0)</f>
        <v>0</v>
      </c>
      <c r="AR276" s="206">
        <f>IF(AR$2=EOMONTH($D276,MatCF),$F276-SUM($H156:AR156),0)</f>
        <v>0</v>
      </c>
      <c r="AS276" s="206">
        <f>IF(AS$2=EOMONTH($D276,MatCF),$F276-SUM($H156:AS156),0)</f>
        <v>0</v>
      </c>
      <c r="AT276" s="206">
        <f>IF(AT$2=EOMONTH($D276,MatCF),$F276-SUM($H156:AT156),0)</f>
        <v>0</v>
      </c>
      <c r="AU276" s="206">
        <f>IF(AU$2=EOMONTH($D276,MatCF),$F276-SUM($H156:AU156),0)</f>
        <v>0</v>
      </c>
      <c r="AV276" s="206">
        <f>IF(AV$2=EOMONTH($D276,MatCF),$F276-SUM($H156:AV156),0)</f>
        <v>0</v>
      </c>
      <c r="AW276" s="206">
        <f>IF(AW$2=EOMONTH($D276,MatCF),$F276-SUM($H156:AW156),0)</f>
        <v>0</v>
      </c>
      <c r="AX276" s="206">
        <f>IF(AX$2=EOMONTH($D276,MatCF),$F276-SUM($H156:AX156),0)</f>
        <v>0</v>
      </c>
      <c r="AY276" s="206">
        <f>IF(AY$2=EOMONTH($D276,MatCF),$F276-SUM($H156:AY156),0)</f>
        <v>0</v>
      </c>
      <c r="AZ276" s="206">
        <f>IF(AZ$2=EOMONTH($D276,MatCF),$F276-SUM($H156:AZ156),0)</f>
        <v>0</v>
      </c>
      <c r="BA276" s="206">
        <f>IF(BA$2=EOMONTH($D276,MatCF),$F276-SUM($H156:BA156),0)</f>
        <v>0</v>
      </c>
      <c r="BB276" s="206">
        <f>IF(BB$2=EOMONTH($D276,MatCF),$F276-SUM($H156:BB156),0)</f>
        <v>0</v>
      </c>
      <c r="BC276" s="206">
        <f>IF(BC$2=EOMONTH($D276,MatCF),$F276-SUM($H156:BC156),0)</f>
        <v>0</v>
      </c>
      <c r="BD276" s="206">
        <f>IF(BD$2=EOMONTH($D276,MatCF),$F276-SUM($H156:BD156),0)</f>
        <v>0</v>
      </c>
      <c r="BE276" s="206">
        <f>IF(BE$2=EOMONTH($D276,MatCF),$F276-SUM($H156:BE156),0)</f>
        <v>0</v>
      </c>
      <c r="BF276" s="206">
        <f>IF(BF$2=EOMONTH($D276,MatCF),$F276-SUM($H156:BF156),0)</f>
        <v>0</v>
      </c>
      <c r="BG276" s="206">
        <f>IF(BG$2=EOMONTH($D276,MatCF),$F276-SUM($H156:BG156),0)</f>
        <v>0</v>
      </c>
      <c r="BH276" s="206">
        <f>IF(BH$2=EOMONTH($D276,MatCF),$F276-SUM($H156:BH156),0)</f>
        <v>0</v>
      </c>
      <c r="BI276" s="206">
        <f>IF(BI$2=EOMONTH($D276,MatCF),$F276-SUM($H156:BI156),0)</f>
        <v>0</v>
      </c>
      <c r="BJ276" s="206">
        <f>IF(BJ$2=EOMONTH($D276,MatCF),$F276-SUM($H156:BJ156),0)</f>
        <v>0</v>
      </c>
      <c r="BK276" s="206">
        <f>IF(BK$2=EOMONTH($D276,MatCF),$F276-SUM($H156:BK156),0)</f>
        <v>0</v>
      </c>
      <c r="BL276" s="206">
        <f>IF(BL$2=EOMONTH($D276,MatCF),$F276-SUM($H156:BL156),0)</f>
        <v>0</v>
      </c>
      <c r="BM276" s="206">
        <f>IF(BM$2=EOMONTH($D276,MatCF),$F276-SUM($H156:BM156),0)</f>
        <v>0</v>
      </c>
      <c r="BN276" s="206">
        <f>IF(BN$2=EOMONTH($D276,MatCF),$F276-SUM($H156:BN156),0)</f>
        <v>0</v>
      </c>
      <c r="BO276" s="206">
        <f>IF(BO$2=EOMONTH($D276,MatCF),$F276-SUM($H156:BO156),0)</f>
        <v>0</v>
      </c>
      <c r="BP276" s="206">
        <f>IF(BP$2=EOMONTH($D276,MatCF),$F276-SUM($H156:BP156),0)</f>
        <v>0</v>
      </c>
      <c r="BQ276" s="206">
        <f>IF(BQ$2=EOMONTH($D276,MatCF),$F276-SUM($H156:BQ156),0)</f>
        <v>0</v>
      </c>
      <c r="BR276" s="206">
        <f>IF(BR$2=EOMONTH($D276,MatCF),$F276-SUM($H156:BR156),0)</f>
        <v>0</v>
      </c>
      <c r="BS276" s="206">
        <f>IF(BS$2=EOMONTH($D276,MatCF),$F276-SUM($H156:BS156),0)</f>
        <v>0</v>
      </c>
      <c r="BT276" s="206">
        <f>IF(BT$2=EOMONTH($D276,MatCF),$F276-SUM($H156:BT156),0)</f>
        <v>0</v>
      </c>
      <c r="BU276" s="206">
        <f>IF(BU$2=EOMONTH($D276,MatCF),$F276-SUM($H156:BU156),0)</f>
        <v>0</v>
      </c>
      <c r="BV276" s="206">
        <f>IF(BV$2=EOMONTH($D276,MatCF),$F276-SUM($H156:BV156),0)</f>
        <v>0</v>
      </c>
      <c r="BW276" s="206">
        <f>IF(BW$2=EOMONTH($D276,MatCF),$F276-SUM($H156:BW156),0)</f>
        <v>0</v>
      </c>
      <c r="BX276" s="206">
        <f>IF(BX$2=EOMONTH($D276,MatCF),$F276-SUM($H156:BX156),0)</f>
        <v>0</v>
      </c>
      <c r="BY276" s="206">
        <f>IF(BY$2=EOMONTH($D276,MatCF),$F276-SUM($H156:BY156),0)</f>
        <v>0</v>
      </c>
      <c r="BZ276" s="206">
        <f>IF(BZ$2=EOMONTH($D276,MatCF),$F276-SUM($H156:BZ156),0)</f>
        <v>0</v>
      </c>
      <c r="CA276" s="206">
        <f>IF(CA$2=EOMONTH($D276,MatCF),$F276-SUM($H156:CA156),0)</f>
        <v>0</v>
      </c>
      <c r="CB276" s="206">
        <f>IF(CB$2=EOMONTH($D276,MatCF),$F276-SUM($H156:CB156),0)</f>
        <v>0</v>
      </c>
      <c r="CC276" s="206">
        <f>IF(CC$2=EOMONTH($D276,MatCF),$F276-SUM($H156:CC156),0)</f>
        <v>0</v>
      </c>
      <c r="CD276" s="206">
        <f>IF(CD$2=EOMONTH($D276,MatCF),$F276-SUM($H156:CD156),0)</f>
        <v>0</v>
      </c>
      <c r="CE276" s="206">
        <f>IF(CE$2=EOMONTH($D276,MatCF),$F276-SUM($H156:CE156),0)</f>
        <v>0</v>
      </c>
      <c r="CF276" s="206">
        <f>IF(CF$2=EOMONTH($D276,MatCF),$F276-SUM($H156:CF156),0)</f>
        <v>0</v>
      </c>
      <c r="CG276" s="206">
        <f>IF(CG$2=EOMONTH($D276,MatCF),$F276-SUM($H156:CG156),0)</f>
        <v>0</v>
      </c>
      <c r="CH276" s="206">
        <f>IF(CH$2=EOMONTH($D276,MatCF),$F276-SUM($H156:CH156),0)</f>
        <v>0</v>
      </c>
      <c r="CI276" s="206">
        <f>IF(CI$2=EOMONTH($D276,MatCF),$F276-SUM($H156:CI156),0)</f>
        <v>0</v>
      </c>
      <c r="CJ276" s="206">
        <f>IF(CJ$2=EOMONTH($D276,MatCF),$F276-SUM($H156:CJ156),0)</f>
        <v>0</v>
      </c>
      <c r="CK276" s="206">
        <f>IF(CK$2=EOMONTH($D276,MatCF),$F276-SUM($H156:CK156),0)</f>
        <v>0</v>
      </c>
      <c r="CL276" s="206">
        <f>IF(CL$2=EOMONTH($D276,MatCF),$F276-SUM($H156:CL156),0)</f>
        <v>0</v>
      </c>
      <c r="CM276" s="206">
        <f>IF(CM$2=EOMONTH($D276,MatCF),$F276-SUM($H156:CM156),0)</f>
        <v>0</v>
      </c>
      <c r="CN276" s="206">
        <f>IF(CN$2=EOMONTH($D276,MatCF),$F276-SUM($H156:CN156),0)</f>
        <v>0</v>
      </c>
      <c r="CO276" s="206">
        <f>IF(CO$2=EOMONTH($D276,MatCF),$F276-SUM($H156:CO156),0)</f>
        <v>0</v>
      </c>
      <c r="CP276" s="206">
        <f>IF(CP$2=EOMONTH($D276,MatCF),$F276-SUM($H156:CP156),0)</f>
        <v>0</v>
      </c>
      <c r="CQ276" s="206">
        <f>IF(CQ$2=EOMONTH($D276,MatCF),$F276-SUM($H156:CQ156),0)</f>
        <v>0</v>
      </c>
      <c r="CR276" s="206">
        <f>IF(CR$2=EOMONTH($D276,MatCF),$F276-SUM($H156:CR156),0)</f>
        <v>0</v>
      </c>
      <c r="CS276" s="206">
        <f>IF(CS$2=EOMONTH($D276,MatCF),$F276-SUM($H156:CS156),0)</f>
        <v>0</v>
      </c>
      <c r="CT276" s="206">
        <f>IF(CT$2=EOMONTH($D276,MatCF),$F276-SUM($H156:CT156),0)</f>
        <v>0</v>
      </c>
      <c r="CU276" s="206">
        <f>IF(CU$2=EOMONTH($D276,MatCF),$F276-SUM($H156:CU156),0)</f>
        <v>0</v>
      </c>
      <c r="CV276" s="206">
        <f>IF(CV$2=EOMONTH($D276,MatCF),$F276-SUM($H156:CV156),0)</f>
        <v>0</v>
      </c>
      <c r="CW276" s="206">
        <f>IF(CW$2=EOMONTH($D276,MatCF),$F276-SUM($H156:CW156),0)</f>
        <v>0</v>
      </c>
      <c r="CX276" s="206">
        <f>IF(CX$2=EOMONTH($D276,MatCF),$F276-SUM($H156:CX156),0)</f>
        <v>0</v>
      </c>
      <c r="CY276" s="206">
        <f>IF(CY$2=EOMONTH($D276,MatCF),$F276-SUM($H156:CY156),0)</f>
        <v>0</v>
      </c>
      <c r="CZ276" s="206">
        <f>IF(CZ$2=EOMONTH($D276,MatCF),$F276-SUM($H156:CZ156),0)</f>
        <v>0</v>
      </c>
      <c r="DA276" s="206">
        <f>IF(DA$2=EOMONTH($D276,MatCF),$F276-SUM($H156:DA156),0)</f>
        <v>0</v>
      </c>
      <c r="DB276" s="206">
        <f>IF(DB$2=EOMONTH($D276,MatCF),$F276-SUM($H156:DB156),0)</f>
        <v>0</v>
      </c>
      <c r="DC276" s="206">
        <f>IF(DC$2=EOMONTH($D276,MatCF),$F276-SUM($H156:DC156),0)</f>
        <v>0</v>
      </c>
      <c r="DD276" s="206">
        <f>IF(DD$2=EOMONTH($D276,MatCF),$F276-SUM($H156:DD156),0)</f>
        <v>0</v>
      </c>
      <c r="DE276" s="206">
        <f>IF(DE$2=EOMONTH($D276,MatCF),$F276-SUM($H156:DE156),0)</f>
        <v>0</v>
      </c>
      <c r="DF276" s="206">
        <f>IF(DF$2=EOMONTH($D276,MatCF),$F276-SUM($H156:DF156),0)</f>
        <v>0</v>
      </c>
      <c r="DG276" s="206">
        <f>IF(DG$2=EOMONTH($D276,MatCF),$F276-SUM($H156:DG156),0)</f>
        <v>0</v>
      </c>
      <c r="DH276" s="206">
        <f>IF(DH$2=EOMONTH($D276,MatCF),$F276-SUM($H156:DH156),0)</f>
        <v>0</v>
      </c>
      <c r="DI276" s="206">
        <f>IF(DI$2=EOMONTH($D276,MatCF),$F276-SUM($H156:DI156),0)</f>
        <v>0</v>
      </c>
      <c r="DJ276" s="206">
        <f>IF(DJ$2=EOMONTH($D276,MatCF),$F276-SUM($H156:DJ156),0)</f>
        <v>0</v>
      </c>
      <c r="DK276" s="206">
        <f>IF(DK$2=EOMONTH($D276,MatCF),$F276-SUM($H156:DK156),0)</f>
        <v>0</v>
      </c>
      <c r="DL276" s="206">
        <f>IF(DL$2=EOMONTH($D276,MatCF),$F276-SUM($H156:DL156),0)</f>
        <v>0</v>
      </c>
      <c r="DM276" s="206">
        <f>IF(DM$2=EOMONTH($D276,MatCF),$F276-SUM($H156:DM156),0)</f>
        <v>0</v>
      </c>
      <c r="DN276" s="206">
        <f>IF(DN$2=EOMONTH($D276,MatCF),$F276-SUM($H156:DN156),0)</f>
        <v>0</v>
      </c>
      <c r="DO276" s="206">
        <f>IF(DO$2=EOMONTH($D276,MatCF),$F276-SUM($H156:DO156),0)</f>
        <v>0</v>
      </c>
      <c r="DP276" s="206">
        <f>IF(DP$2=EOMONTH($D276,MatCF),$F276-SUM($H156:DP156),0)</f>
        <v>0</v>
      </c>
      <c r="DQ276" s="206">
        <f>IF(DQ$2=EOMONTH($D276,MatCF),$F276-SUM($H156:DQ156),0)</f>
        <v>0</v>
      </c>
      <c r="DR276" s="206">
        <f>IF(DR$2=EOMONTH($D276,MatCF),$F276-SUM($H156:DR156),0)</f>
        <v>0</v>
      </c>
      <c r="DS276" s="206">
        <f>IF(DS$2=EOMONTH($D276,MatCF),$F276-SUM($H156:DS156),0)</f>
        <v>0</v>
      </c>
    </row>
    <row r="277" spans="1:123" ht="12.5" x14ac:dyDescent="0.25">
      <c r="A277" s="205">
        <f t="shared" si="690"/>
        <v>65</v>
      </c>
      <c r="B277" s="228"/>
      <c r="C277" s="206"/>
      <c r="D277" s="226">
        <v>49856</v>
      </c>
      <c r="E277" s="205"/>
      <c r="F277" s="206">
        <f ca="1"/>
        <v>0</v>
      </c>
      <c r="G277" s="206"/>
      <c r="H277" s="206">
        <f>IF(H$2=EOMONTH($D277,MatCF),$F277-SUM(H157:$H157),0)</f>
        <v>0</v>
      </c>
      <c r="I277" s="206">
        <f>IF(I$2=EOMONTH($D277,MatCF),$F277-SUM($H157:I157),0)</f>
        <v>0</v>
      </c>
      <c r="J277" s="206">
        <f>IF(J$2=EOMONTH($D277,MatCF),$F277-SUM($H157:J157),0)</f>
        <v>0</v>
      </c>
      <c r="K277" s="206">
        <f>IF(K$2=EOMONTH($D277,MatCF),$F277-SUM($H157:K157),0)</f>
        <v>0</v>
      </c>
      <c r="L277" s="206">
        <f>IF(L$2=EOMONTH($D277,MatCF),$F277-SUM($H157:L157),0)</f>
        <v>0</v>
      </c>
      <c r="M277" s="206">
        <f>IF(M$2=EOMONTH($D277,MatCF),$F277-SUM($H157:M157),0)</f>
        <v>0</v>
      </c>
      <c r="N277" s="206">
        <f>IF(N$2=EOMONTH($D277,MatCF),$F277-SUM($H157:N157),0)</f>
        <v>0</v>
      </c>
      <c r="O277" s="206">
        <f>IF(O$2=EOMONTH($D277,MatCF),$F277-SUM($H157:O157),0)</f>
        <v>0</v>
      </c>
      <c r="P277" s="206">
        <f>IF(P$2=EOMONTH($D277,MatCF),$F277-SUM($H157:P157),0)</f>
        <v>0</v>
      </c>
      <c r="Q277" s="206">
        <f>IF(Q$2=EOMONTH($D277,MatCF),$F277-SUM($H157:Q157),0)</f>
        <v>0</v>
      </c>
      <c r="R277" s="206">
        <f>IF(R$2=EOMONTH($D277,MatCF),$F277-SUM($H157:R157),0)</f>
        <v>0</v>
      </c>
      <c r="S277" s="206">
        <f>IF(S$2=EOMONTH($D277,MatCF),$F277-SUM($H157:S157),0)</f>
        <v>0</v>
      </c>
      <c r="T277" s="206">
        <f>IF(T$2=EOMONTH($D277,MatCF),$F277-SUM($H157:T157),0)</f>
        <v>0</v>
      </c>
      <c r="U277" s="206">
        <f>IF(U$2=EOMONTH($D277,MatCF),$F277-SUM($H157:U157),0)</f>
        <v>0</v>
      </c>
      <c r="V277" s="206">
        <f>IF(V$2=EOMONTH($D277,MatCF),$F277-SUM($H157:V157),0)</f>
        <v>0</v>
      </c>
      <c r="W277" s="206">
        <f>IF(W$2=EOMONTH($D277,MatCF),$F277-SUM($H157:W157),0)</f>
        <v>0</v>
      </c>
      <c r="X277" s="206">
        <f>IF(X$2=EOMONTH($D277,MatCF),$F277-SUM($H157:X157),0)</f>
        <v>0</v>
      </c>
      <c r="Y277" s="206">
        <f>IF(Y$2=EOMONTH($D277,MatCF),$F277-SUM($H157:Y157),0)</f>
        <v>0</v>
      </c>
      <c r="Z277" s="206">
        <f>IF(Z$2=EOMONTH($D277,MatCF),$F277-SUM($H157:Z157),0)</f>
        <v>0</v>
      </c>
      <c r="AA277" s="206">
        <f>IF(AA$2=EOMONTH($D277,MatCF),$F277-SUM($H157:AA157),0)</f>
        <v>0</v>
      </c>
      <c r="AB277" s="206">
        <f>IF(AB$2=EOMONTH($D277,MatCF),$F277-SUM($H157:AB157),0)</f>
        <v>0</v>
      </c>
      <c r="AC277" s="206">
        <f>IF(AC$2=EOMONTH($D277,MatCF),$F277-SUM($H157:AC157),0)</f>
        <v>0</v>
      </c>
      <c r="AD277" s="206">
        <f>IF(AD$2=EOMONTH($D277,MatCF),$F277-SUM($H157:AD157),0)</f>
        <v>0</v>
      </c>
      <c r="AE277" s="206">
        <f>IF(AE$2=EOMONTH($D277,MatCF),$F277-SUM($H157:AE157),0)</f>
        <v>0</v>
      </c>
      <c r="AF277" s="206">
        <f>IF(AF$2=EOMONTH($D277,MatCF),$F277-SUM($H157:AF157),0)</f>
        <v>0</v>
      </c>
      <c r="AG277" s="206">
        <f>IF(AG$2=EOMONTH($D277,MatCF),$F277-SUM($H157:AG157),0)</f>
        <v>0</v>
      </c>
      <c r="AH277" s="206">
        <f>IF(AH$2=EOMONTH($D277,MatCF),$F277-SUM($H157:AH157),0)</f>
        <v>0</v>
      </c>
      <c r="AI277" s="206">
        <f>IF(AI$2=EOMONTH($D277,MatCF),$F277-SUM($H157:AI157),0)</f>
        <v>0</v>
      </c>
      <c r="AJ277" s="206">
        <f>IF(AJ$2=EOMONTH($D277,MatCF),$F277-SUM($H157:AJ157),0)</f>
        <v>0</v>
      </c>
      <c r="AK277" s="206">
        <f>IF(AK$2=EOMONTH($D277,MatCF),$F277-SUM($H157:AK157),0)</f>
        <v>0</v>
      </c>
      <c r="AL277" s="206">
        <f>IF(AL$2=EOMONTH($D277,MatCF),$F277-SUM($H157:AL157),0)</f>
        <v>0</v>
      </c>
      <c r="AM277" s="206">
        <f>IF(AM$2=EOMONTH($D277,MatCF),$F277-SUM($H157:AM157),0)</f>
        <v>0</v>
      </c>
      <c r="AN277" s="206">
        <f>IF(AN$2=EOMONTH($D277,MatCF),$F277-SUM($H157:AN157),0)</f>
        <v>0</v>
      </c>
      <c r="AO277" s="206">
        <f>IF(AO$2=EOMONTH($D277,MatCF),$F277-SUM($H157:AO157),0)</f>
        <v>0</v>
      </c>
      <c r="AP277" s="206">
        <f>IF(AP$2=EOMONTH($D277,MatCF),$F277-SUM($H157:AP157),0)</f>
        <v>0</v>
      </c>
      <c r="AQ277" s="206">
        <f>IF(AQ$2=EOMONTH($D277,MatCF),$F277-SUM($H157:AQ157),0)</f>
        <v>0</v>
      </c>
      <c r="AR277" s="206">
        <f>IF(AR$2=EOMONTH($D277,MatCF),$F277-SUM($H157:AR157),0)</f>
        <v>0</v>
      </c>
      <c r="AS277" s="206">
        <f>IF(AS$2=EOMONTH($D277,MatCF),$F277-SUM($H157:AS157),0)</f>
        <v>0</v>
      </c>
      <c r="AT277" s="206">
        <f>IF(AT$2=EOMONTH($D277,MatCF),$F277-SUM($H157:AT157),0)</f>
        <v>0</v>
      </c>
      <c r="AU277" s="206">
        <f>IF(AU$2=EOMONTH($D277,MatCF),$F277-SUM($H157:AU157),0)</f>
        <v>0</v>
      </c>
      <c r="AV277" s="206">
        <f>IF(AV$2=EOMONTH($D277,MatCF),$F277-SUM($H157:AV157),0)</f>
        <v>0</v>
      </c>
      <c r="AW277" s="206">
        <f>IF(AW$2=EOMONTH($D277,MatCF),$F277-SUM($H157:AW157),0)</f>
        <v>0</v>
      </c>
      <c r="AX277" s="206">
        <f>IF(AX$2=EOMONTH($D277,MatCF),$F277-SUM($H157:AX157),0)</f>
        <v>0</v>
      </c>
      <c r="AY277" s="206">
        <f>IF(AY$2=EOMONTH($D277,MatCF),$F277-SUM($H157:AY157),0)</f>
        <v>0</v>
      </c>
      <c r="AZ277" s="206">
        <f>IF(AZ$2=EOMONTH($D277,MatCF),$F277-SUM($H157:AZ157),0)</f>
        <v>0</v>
      </c>
      <c r="BA277" s="206">
        <f>IF(BA$2=EOMONTH($D277,MatCF),$F277-SUM($H157:BA157),0)</f>
        <v>0</v>
      </c>
      <c r="BB277" s="206">
        <f>IF(BB$2=EOMONTH($D277,MatCF),$F277-SUM($H157:BB157),0)</f>
        <v>0</v>
      </c>
      <c r="BC277" s="206">
        <f>IF(BC$2=EOMONTH($D277,MatCF),$F277-SUM($H157:BC157),0)</f>
        <v>0</v>
      </c>
      <c r="BD277" s="206">
        <f>IF(BD$2=EOMONTH($D277,MatCF),$F277-SUM($H157:BD157),0)</f>
        <v>0</v>
      </c>
      <c r="BE277" s="206">
        <f>IF(BE$2=EOMONTH($D277,MatCF),$F277-SUM($H157:BE157),0)</f>
        <v>0</v>
      </c>
      <c r="BF277" s="206">
        <f>IF(BF$2=EOMONTH($D277,MatCF),$F277-SUM($H157:BF157),0)</f>
        <v>0</v>
      </c>
      <c r="BG277" s="206">
        <f>IF(BG$2=EOMONTH($D277,MatCF),$F277-SUM($H157:BG157),0)</f>
        <v>0</v>
      </c>
      <c r="BH277" s="206">
        <f>IF(BH$2=EOMONTH($D277,MatCF),$F277-SUM($H157:BH157),0)</f>
        <v>0</v>
      </c>
      <c r="BI277" s="206">
        <f>IF(BI$2=EOMONTH($D277,MatCF),$F277-SUM($H157:BI157),0)</f>
        <v>0</v>
      </c>
      <c r="BJ277" s="206">
        <f>IF(BJ$2=EOMONTH($D277,MatCF),$F277-SUM($H157:BJ157),0)</f>
        <v>0</v>
      </c>
      <c r="BK277" s="206">
        <f>IF(BK$2=EOMONTH($D277,MatCF),$F277-SUM($H157:BK157),0)</f>
        <v>0</v>
      </c>
      <c r="BL277" s="206">
        <f>IF(BL$2=EOMONTH($D277,MatCF),$F277-SUM($H157:BL157),0)</f>
        <v>0</v>
      </c>
      <c r="BM277" s="206">
        <f>IF(BM$2=EOMONTH($D277,MatCF),$F277-SUM($H157:BM157),0)</f>
        <v>0</v>
      </c>
      <c r="BN277" s="206">
        <f>IF(BN$2=EOMONTH($D277,MatCF),$F277-SUM($H157:BN157),0)</f>
        <v>0</v>
      </c>
      <c r="BO277" s="206">
        <f>IF(BO$2=EOMONTH($D277,MatCF),$F277-SUM($H157:BO157),0)</f>
        <v>0</v>
      </c>
      <c r="BP277" s="206">
        <f>IF(BP$2=EOMONTH($D277,MatCF),$F277-SUM($H157:BP157),0)</f>
        <v>0</v>
      </c>
      <c r="BQ277" s="206">
        <f>IF(BQ$2=EOMONTH($D277,MatCF),$F277-SUM($H157:BQ157),0)</f>
        <v>0</v>
      </c>
      <c r="BR277" s="206">
        <f>IF(BR$2=EOMONTH($D277,MatCF),$F277-SUM($H157:BR157),0)</f>
        <v>0</v>
      </c>
      <c r="BS277" s="206">
        <f>IF(BS$2=EOMONTH($D277,MatCF),$F277-SUM($H157:BS157),0)</f>
        <v>0</v>
      </c>
      <c r="BT277" s="206">
        <f>IF(BT$2=EOMONTH($D277,MatCF),$F277-SUM($H157:BT157),0)</f>
        <v>0</v>
      </c>
      <c r="BU277" s="206">
        <f>IF(BU$2=EOMONTH($D277,MatCF),$F277-SUM($H157:BU157),0)</f>
        <v>0</v>
      </c>
      <c r="BV277" s="206">
        <f>IF(BV$2=EOMONTH($D277,MatCF),$F277-SUM($H157:BV157),0)</f>
        <v>0</v>
      </c>
      <c r="BW277" s="206">
        <f>IF(BW$2=EOMONTH($D277,MatCF),$F277-SUM($H157:BW157),0)</f>
        <v>0</v>
      </c>
      <c r="BX277" s="206">
        <f>IF(BX$2=EOMONTH($D277,MatCF),$F277-SUM($H157:BX157),0)</f>
        <v>0</v>
      </c>
      <c r="BY277" s="206">
        <f>IF(BY$2=EOMONTH($D277,MatCF),$F277-SUM($H157:BY157),0)</f>
        <v>0</v>
      </c>
      <c r="BZ277" s="206">
        <f>IF(BZ$2=EOMONTH($D277,MatCF),$F277-SUM($H157:BZ157),0)</f>
        <v>0</v>
      </c>
      <c r="CA277" s="206">
        <f>IF(CA$2=EOMONTH($D277,MatCF),$F277-SUM($H157:CA157),0)</f>
        <v>0</v>
      </c>
      <c r="CB277" s="206">
        <f>IF(CB$2=EOMONTH($D277,MatCF),$F277-SUM($H157:CB157),0)</f>
        <v>0</v>
      </c>
      <c r="CC277" s="206">
        <f>IF(CC$2=EOMONTH($D277,MatCF),$F277-SUM($H157:CC157),0)</f>
        <v>0</v>
      </c>
      <c r="CD277" s="206">
        <f>IF(CD$2=EOMONTH($D277,MatCF),$F277-SUM($H157:CD157),0)</f>
        <v>0</v>
      </c>
      <c r="CE277" s="206">
        <f>IF(CE$2=EOMONTH($D277,MatCF),$F277-SUM($H157:CE157),0)</f>
        <v>0</v>
      </c>
      <c r="CF277" s="206">
        <f>IF(CF$2=EOMONTH($D277,MatCF),$F277-SUM($H157:CF157),0)</f>
        <v>0</v>
      </c>
      <c r="CG277" s="206">
        <f>IF(CG$2=EOMONTH($D277,MatCF),$F277-SUM($H157:CG157),0)</f>
        <v>0</v>
      </c>
      <c r="CH277" s="206">
        <f>IF(CH$2=EOMONTH($D277,MatCF),$F277-SUM($H157:CH157),0)</f>
        <v>0</v>
      </c>
      <c r="CI277" s="206">
        <f>IF(CI$2=EOMONTH($D277,MatCF),$F277-SUM($H157:CI157),0)</f>
        <v>0</v>
      </c>
      <c r="CJ277" s="206">
        <f>IF(CJ$2=EOMONTH($D277,MatCF),$F277-SUM($H157:CJ157),0)</f>
        <v>0</v>
      </c>
      <c r="CK277" s="206">
        <f>IF(CK$2=EOMONTH($D277,MatCF),$F277-SUM($H157:CK157),0)</f>
        <v>0</v>
      </c>
      <c r="CL277" s="206">
        <f>IF(CL$2=EOMONTH($D277,MatCF),$F277-SUM($H157:CL157),0)</f>
        <v>0</v>
      </c>
      <c r="CM277" s="206">
        <f>IF(CM$2=EOMONTH($D277,MatCF),$F277-SUM($H157:CM157),0)</f>
        <v>0</v>
      </c>
      <c r="CN277" s="206">
        <f>IF(CN$2=EOMONTH($D277,MatCF),$F277-SUM($H157:CN157),0)</f>
        <v>0</v>
      </c>
      <c r="CO277" s="206">
        <f>IF(CO$2=EOMONTH($D277,MatCF),$F277-SUM($H157:CO157),0)</f>
        <v>0</v>
      </c>
      <c r="CP277" s="206">
        <f>IF(CP$2=EOMONTH($D277,MatCF),$F277-SUM($H157:CP157),0)</f>
        <v>0</v>
      </c>
      <c r="CQ277" s="206">
        <f>IF(CQ$2=EOMONTH($D277,MatCF),$F277-SUM($H157:CQ157),0)</f>
        <v>0</v>
      </c>
      <c r="CR277" s="206">
        <f>IF(CR$2=EOMONTH($D277,MatCF),$F277-SUM($H157:CR157),0)</f>
        <v>0</v>
      </c>
      <c r="CS277" s="206">
        <f>IF(CS$2=EOMONTH($D277,MatCF),$F277-SUM($H157:CS157),0)</f>
        <v>0</v>
      </c>
      <c r="CT277" s="206">
        <f>IF(CT$2=EOMONTH($D277,MatCF),$F277-SUM($H157:CT157),0)</f>
        <v>0</v>
      </c>
      <c r="CU277" s="206">
        <f>IF(CU$2=EOMONTH($D277,MatCF),$F277-SUM($H157:CU157),0)</f>
        <v>0</v>
      </c>
      <c r="CV277" s="206">
        <f>IF(CV$2=EOMONTH($D277,MatCF),$F277-SUM($H157:CV157),0)</f>
        <v>0</v>
      </c>
      <c r="CW277" s="206">
        <f>IF(CW$2=EOMONTH($D277,MatCF),$F277-SUM($H157:CW157),0)</f>
        <v>0</v>
      </c>
      <c r="CX277" s="206">
        <f>IF(CX$2=EOMONTH($D277,MatCF),$F277-SUM($H157:CX157),0)</f>
        <v>0</v>
      </c>
      <c r="CY277" s="206">
        <f>IF(CY$2=EOMONTH($D277,MatCF),$F277-SUM($H157:CY157),0)</f>
        <v>0</v>
      </c>
      <c r="CZ277" s="206">
        <f>IF(CZ$2=EOMONTH($D277,MatCF),$F277-SUM($H157:CZ157),0)</f>
        <v>0</v>
      </c>
      <c r="DA277" s="206">
        <f>IF(DA$2=EOMONTH($D277,MatCF),$F277-SUM($H157:DA157),0)</f>
        <v>0</v>
      </c>
      <c r="DB277" s="206">
        <f>IF(DB$2=EOMONTH($D277,MatCF),$F277-SUM($H157:DB157),0)</f>
        <v>0</v>
      </c>
      <c r="DC277" s="206">
        <f>IF(DC$2=EOMONTH($D277,MatCF),$F277-SUM($H157:DC157),0)</f>
        <v>0</v>
      </c>
      <c r="DD277" s="206">
        <f>IF(DD$2=EOMONTH($D277,MatCF),$F277-SUM($H157:DD157),0)</f>
        <v>0</v>
      </c>
      <c r="DE277" s="206">
        <f>IF(DE$2=EOMONTH($D277,MatCF),$F277-SUM($H157:DE157),0)</f>
        <v>0</v>
      </c>
      <c r="DF277" s="206">
        <f>IF(DF$2=EOMONTH($D277,MatCF),$F277-SUM($H157:DF157),0)</f>
        <v>0</v>
      </c>
      <c r="DG277" s="206">
        <f>IF(DG$2=EOMONTH($D277,MatCF),$F277-SUM($H157:DG157),0)</f>
        <v>0</v>
      </c>
      <c r="DH277" s="206">
        <f>IF(DH$2=EOMONTH($D277,MatCF),$F277-SUM($H157:DH157),0)</f>
        <v>0</v>
      </c>
      <c r="DI277" s="206">
        <f>IF(DI$2=EOMONTH($D277,MatCF),$F277-SUM($H157:DI157),0)</f>
        <v>0</v>
      </c>
      <c r="DJ277" s="206">
        <f>IF(DJ$2=EOMONTH($D277,MatCF),$F277-SUM($H157:DJ157),0)</f>
        <v>0</v>
      </c>
      <c r="DK277" s="206">
        <f>IF(DK$2=EOMONTH($D277,MatCF),$F277-SUM($H157:DK157),0)</f>
        <v>0</v>
      </c>
      <c r="DL277" s="206">
        <f>IF(DL$2=EOMONTH($D277,MatCF),$F277-SUM($H157:DL157),0)</f>
        <v>0</v>
      </c>
      <c r="DM277" s="206">
        <f>IF(DM$2=EOMONTH($D277,MatCF),$F277-SUM($H157:DM157),0)</f>
        <v>0</v>
      </c>
      <c r="DN277" s="206">
        <f>IF(DN$2=EOMONTH($D277,MatCF),$F277-SUM($H157:DN157),0)</f>
        <v>0</v>
      </c>
      <c r="DO277" s="206">
        <f>IF(DO$2=EOMONTH($D277,MatCF),$F277-SUM($H157:DO157),0)</f>
        <v>0</v>
      </c>
      <c r="DP277" s="206">
        <f>IF(DP$2=EOMONTH($D277,MatCF),$F277-SUM($H157:DP157),0)</f>
        <v>0</v>
      </c>
      <c r="DQ277" s="206">
        <f>IF(DQ$2=EOMONTH($D277,MatCF),$F277-SUM($H157:DQ157),0)</f>
        <v>0</v>
      </c>
      <c r="DR277" s="206">
        <f>IF(DR$2=EOMONTH($D277,MatCF),$F277-SUM($H157:DR157),0)</f>
        <v>0</v>
      </c>
      <c r="DS277" s="206">
        <f>IF(DS$2=EOMONTH($D277,MatCF),$F277-SUM($H157:DS157),0)</f>
        <v>0</v>
      </c>
    </row>
    <row r="278" spans="1:123" ht="12.5" x14ac:dyDescent="0.25">
      <c r="A278" s="205">
        <f t="shared" si="690"/>
        <v>66</v>
      </c>
      <c r="B278" s="228"/>
      <c r="C278" s="206"/>
      <c r="D278" s="226">
        <v>49948</v>
      </c>
      <c r="E278" s="205"/>
      <c r="F278" s="206">
        <f ca="1"/>
        <v>0</v>
      </c>
      <c r="G278" s="206"/>
      <c r="H278" s="206">
        <f>IF(H$2=EOMONTH($D278,MatCF),$F278-SUM(H158:$H158),0)</f>
        <v>0</v>
      </c>
      <c r="I278" s="206">
        <f>IF(I$2=EOMONTH($D278,MatCF),$F278-SUM($H158:I158),0)</f>
        <v>0</v>
      </c>
      <c r="J278" s="206">
        <f>IF(J$2=EOMONTH($D278,MatCF),$F278-SUM($H158:J158),0)</f>
        <v>0</v>
      </c>
      <c r="K278" s="206">
        <f>IF(K$2=EOMONTH($D278,MatCF),$F278-SUM($H158:K158),0)</f>
        <v>0</v>
      </c>
      <c r="L278" s="206">
        <f>IF(L$2=EOMONTH($D278,MatCF),$F278-SUM($H158:L158),0)</f>
        <v>0</v>
      </c>
      <c r="M278" s="206">
        <f>IF(M$2=EOMONTH($D278,MatCF),$F278-SUM($H158:M158),0)</f>
        <v>0</v>
      </c>
      <c r="N278" s="206">
        <f>IF(N$2=EOMONTH($D278,MatCF),$F278-SUM($H158:N158),0)</f>
        <v>0</v>
      </c>
      <c r="O278" s="206">
        <f>IF(O$2=EOMONTH($D278,MatCF),$F278-SUM($H158:O158),0)</f>
        <v>0</v>
      </c>
      <c r="P278" s="206">
        <f>IF(P$2=EOMONTH($D278,MatCF),$F278-SUM($H158:P158),0)</f>
        <v>0</v>
      </c>
      <c r="Q278" s="206">
        <f>IF(Q$2=EOMONTH($D278,MatCF),$F278-SUM($H158:Q158),0)</f>
        <v>0</v>
      </c>
      <c r="R278" s="206">
        <f>IF(R$2=EOMONTH($D278,MatCF),$F278-SUM($H158:R158),0)</f>
        <v>0</v>
      </c>
      <c r="S278" s="206">
        <f>IF(S$2=EOMONTH($D278,MatCF),$F278-SUM($H158:S158),0)</f>
        <v>0</v>
      </c>
      <c r="T278" s="206">
        <f>IF(T$2=EOMONTH($D278,MatCF),$F278-SUM($H158:T158),0)</f>
        <v>0</v>
      </c>
      <c r="U278" s="206">
        <f>IF(U$2=EOMONTH($D278,MatCF),$F278-SUM($H158:U158),0)</f>
        <v>0</v>
      </c>
      <c r="V278" s="206">
        <f>IF(V$2=EOMONTH($D278,MatCF),$F278-SUM($H158:V158),0)</f>
        <v>0</v>
      </c>
      <c r="W278" s="206">
        <f>IF(W$2=EOMONTH($D278,MatCF),$F278-SUM($H158:W158),0)</f>
        <v>0</v>
      </c>
      <c r="X278" s="206">
        <f>IF(X$2=EOMONTH($D278,MatCF),$F278-SUM($H158:X158),0)</f>
        <v>0</v>
      </c>
      <c r="Y278" s="206">
        <f>IF(Y$2=EOMONTH($D278,MatCF),$F278-SUM($H158:Y158),0)</f>
        <v>0</v>
      </c>
      <c r="Z278" s="206">
        <f>IF(Z$2=EOMONTH($D278,MatCF),$F278-SUM($H158:Z158),0)</f>
        <v>0</v>
      </c>
      <c r="AA278" s="206">
        <f>IF(AA$2=EOMONTH($D278,MatCF),$F278-SUM($H158:AA158),0)</f>
        <v>0</v>
      </c>
      <c r="AB278" s="206">
        <f>IF(AB$2=EOMONTH($D278,MatCF),$F278-SUM($H158:AB158),0)</f>
        <v>0</v>
      </c>
      <c r="AC278" s="206">
        <f>IF(AC$2=EOMONTH($D278,MatCF),$F278-SUM($H158:AC158),0)</f>
        <v>0</v>
      </c>
      <c r="AD278" s="206">
        <f>IF(AD$2=EOMONTH($D278,MatCF),$F278-SUM($H158:AD158),0)</f>
        <v>0</v>
      </c>
      <c r="AE278" s="206">
        <f>IF(AE$2=EOMONTH($D278,MatCF),$F278-SUM($H158:AE158),0)</f>
        <v>0</v>
      </c>
      <c r="AF278" s="206">
        <f>IF(AF$2=EOMONTH($D278,MatCF),$F278-SUM($H158:AF158),0)</f>
        <v>0</v>
      </c>
      <c r="AG278" s="206">
        <f>IF(AG$2=EOMONTH($D278,MatCF),$F278-SUM($H158:AG158),0)</f>
        <v>0</v>
      </c>
      <c r="AH278" s="206">
        <f>IF(AH$2=EOMONTH($D278,MatCF),$F278-SUM($H158:AH158),0)</f>
        <v>0</v>
      </c>
      <c r="AI278" s="206">
        <f>IF(AI$2=EOMONTH($D278,MatCF),$F278-SUM($H158:AI158),0)</f>
        <v>0</v>
      </c>
      <c r="AJ278" s="206">
        <f>IF(AJ$2=EOMONTH($D278,MatCF),$F278-SUM($H158:AJ158),0)</f>
        <v>0</v>
      </c>
      <c r="AK278" s="206">
        <f>IF(AK$2=EOMONTH($D278,MatCF),$F278-SUM($H158:AK158),0)</f>
        <v>0</v>
      </c>
      <c r="AL278" s="206">
        <f>IF(AL$2=EOMONTH($D278,MatCF),$F278-SUM($H158:AL158),0)</f>
        <v>0</v>
      </c>
      <c r="AM278" s="206">
        <f>IF(AM$2=EOMONTH($D278,MatCF),$F278-SUM($H158:AM158),0)</f>
        <v>0</v>
      </c>
      <c r="AN278" s="206">
        <f>IF(AN$2=EOMONTH($D278,MatCF),$F278-SUM($H158:AN158),0)</f>
        <v>0</v>
      </c>
      <c r="AO278" s="206">
        <f>IF(AO$2=EOMONTH($D278,MatCF),$F278-SUM($H158:AO158),0)</f>
        <v>0</v>
      </c>
      <c r="AP278" s="206">
        <f>IF(AP$2=EOMONTH($D278,MatCF),$F278-SUM($H158:AP158),0)</f>
        <v>0</v>
      </c>
      <c r="AQ278" s="206">
        <f>IF(AQ$2=EOMONTH($D278,MatCF),$F278-SUM($H158:AQ158),0)</f>
        <v>0</v>
      </c>
      <c r="AR278" s="206">
        <f>IF(AR$2=EOMONTH($D278,MatCF),$F278-SUM($H158:AR158),0)</f>
        <v>0</v>
      </c>
      <c r="AS278" s="206">
        <f>IF(AS$2=EOMONTH($D278,MatCF),$F278-SUM($H158:AS158),0)</f>
        <v>0</v>
      </c>
      <c r="AT278" s="206">
        <f>IF(AT$2=EOMONTH($D278,MatCF),$F278-SUM($H158:AT158),0)</f>
        <v>0</v>
      </c>
      <c r="AU278" s="206">
        <f>IF(AU$2=EOMONTH($D278,MatCF),$F278-SUM($H158:AU158),0)</f>
        <v>0</v>
      </c>
      <c r="AV278" s="206">
        <f>IF(AV$2=EOMONTH($D278,MatCF),$F278-SUM($H158:AV158),0)</f>
        <v>0</v>
      </c>
      <c r="AW278" s="206">
        <f>IF(AW$2=EOMONTH($D278,MatCF),$F278-SUM($H158:AW158),0)</f>
        <v>0</v>
      </c>
      <c r="AX278" s="206">
        <f>IF(AX$2=EOMONTH($D278,MatCF),$F278-SUM($H158:AX158),0)</f>
        <v>0</v>
      </c>
      <c r="AY278" s="206">
        <f>IF(AY$2=EOMONTH($D278,MatCF),$F278-SUM($H158:AY158),0)</f>
        <v>0</v>
      </c>
      <c r="AZ278" s="206">
        <f>IF(AZ$2=EOMONTH($D278,MatCF),$F278-SUM($H158:AZ158),0)</f>
        <v>0</v>
      </c>
      <c r="BA278" s="206">
        <f>IF(BA$2=EOMONTH($D278,MatCF),$F278-SUM($H158:BA158),0)</f>
        <v>0</v>
      </c>
      <c r="BB278" s="206">
        <f>IF(BB$2=EOMONTH($D278,MatCF),$F278-SUM($H158:BB158),0)</f>
        <v>0</v>
      </c>
      <c r="BC278" s="206">
        <f>IF(BC$2=EOMONTH($D278,MatCF),$F278-SUM($H158:BC158),0)</f>
        <v>0</v>
      </c>
      <c r="BD278" s="206">
        <f>IF(BD$2=EOMONTH($D278,MatCF),$F278-SUM($H158:BD158),0)</f>
        <v>0</v>
      </c>
      <c r="BE278" s="206">
        <f>IF(BE$2=EOMONTH($D278,MatCF),$F278-SUM($H158:BE158),0)</f>
        <v>0</v>
      </c>
      <c r="BF278" s="206">
        <f>IF(BF$2=EOMONTH($D278,MatCF),$F278-SUM($H158:BF158),0)</f>
        <v>0</v>
      </c>
      <c r="BG278" s="206">
        <f>IF(BG$2=EOMONTH($D278,MatCF),$F278-SUM($H158:BG158),0)</f>
        <v>0</v>
      </c>
      <c r="BH278" s="206">
        <f>IF(BH$2=EOMONTH($D278,MatCF),$F278-SUM($H158:BH158),0)</f>
        <v>0</v>
      </c>
      <c r="BI278" s="206">
        <f>IF(BI$2=EOMONTH($D278,MatCF),$F278-SUM($H158:BI158),0)</f>
        <v>0</v>
      </c>
      <c r="BJ278" s="206">
        <f>IF(BJ$2=EOMONTH($D278,MatCF),$F278-SUM($H158:BJ158),0)</f>
        <v>0</v>
      </c>
      <c r="BK278" s="206">
        <f>IF(BK$2=EOMONTH($D278,MatCF),$F278-SUM($H158:BK158),0)</f>
        <v>0</v>
      </c>
      <c r="BL278" s="206">
        <f>IF(BL$2=EOMONTH($D278,MatCF),$F278-SUM($H158:BL158),0)</f>
        <v>0</v>
      </c>
      <c r="BM278" s="206">
        <f>IF(BM$2=EOMONTH($D278,MatCF),$F278-SUM($H158:BM158),0)</f>
        <v>0</v>
      </c>
      <c r="BN278" s="206">
        <f>IF(BN$2=EOMONTH($D278,MatCF),$F278-SUM($H158:BN158),0)</f>
        <v>0</v>
      </c>
      <c r="BO278" s="206">
        <f>IF(BO$2=EOMONTH($D278,MatCF),$F278-SUM($H158:BO158),0)</f>
        <v>0</v>
      </c>
      <c r="BP278" s="206">
        <f>IF(BP$2=EOMONTH($D278,MatCF),$F278-SUM($H158:BP158),0)</f>
        <v>0</v>
      </c>
      <c r="BQ278" s="206">
        <f>IF(BQ$2=EOMONTH($D278,MatCF),$F278-SUM($H158:BQ158),0)</f>
        <v>0</v>
      </c>
      <c r="BR278" s="206">
        <f>IF(BR$2=EOMONTH($D278,MatCF),$F278-SUM($H158:BR158),0)</f>
        <v>0</v>
      </c>
      <c r="BS278" s="206">
        <f>IF(BS$2=EOMONTH($D278,MatCF),$F278-SUM($H158:BS158),0)</f>
        <v>0</v>
      </c>
      <c r="BT278" s="206">
        <f>IF(BT$2=EOMONTH($D278,MatCF),$F278-SUM($H158:BT158),0)</f>
        <v>0</v>
      </c>
      <c r="BU278" s="206">
        <f>IF(BU$2=EOMONTH($D278,MatCF),$F278-SUM($H158:BU158),0)</f>
        <v>0</v>
      </c>
      <c r="BV278" s="206">
        <f>IF(BV$2=EOMONTH($D278,MatCF),$F278-SUM($H158:BV158),0)</f>
        <v>0</v>
      </c>
      <c r="BW278" s="206">
        <f>IF(BW$2=EOMONTH($D278,MatCF),$F278-SUM($H158:BW158),0)</f>
        <v>0</v>
      </c>
      <c r="BX278" s="206">
        <f>IF(BX$2=EOMONTH($D278,MatCF),$F278-SUM($H158:BX158),0)</f>
        <v>0</v>
      </c>
      <c r="BY278" s="206">
        <f>IF(BY$2=EOMONTH($D278,MatCF),$F278-SUM($H158:BY158),0)</f>
        <v>0</v>
      </c>
      <c r="BZ278" s="206">
        <f>IF(BZ$2=EOMONTH($D278,MatCF),$F278-SUM($H158:BZ158),0)</f>
        <v>0</v>
      </c>
      <c r="CA278" s="206">
        <f>IF(CA$2=EOMONTH($D278,MatCF),$F278-SUM($H158:CA158),0)</f>
        <v>0</v>
      </c>
      <c r="CB278" s="206">
        <f>IF(CB$2=EOMONTH($D278,MatCF),$F278-SUM($H158:CB158),0)</f>
        <v>0</v>
      </c>
      <c r="CC278" s="206">
        <f>IF(CC$2=EOMONTH($D278,MatCF),$F278-SUM($H158:CC158),0)</f>
        <v>0</v>
      </c>
      <c r="CD278" s="206">
        <f>IF(CD$2=EOMONTH($D278,MatCF),$F278-SUM($H158:CD158),0)</f>
        <v>0</v>
      </c>
      <c r="CE278" s="206">
        <f>IF(CE$2=EOMONTH($D278,MatCF),$F278-SUM($H158:CE158),0)</f>
        <v>0</v>
      </c>
      <c r="CF278" s="206">
        <f>IF(CF$2=EOMONTH($D278,MatCF),$F278-SUM($H158:CF158),0)</f>
        <v>0</v>
      </c>
      <c r="CG278" s="206">
        <f>IF(CG$2=EOMONTH($D278,MatCF),$F278-SUM($H158:CG158),0)</f>
        <v>0</v>
      </c>
      <c r="CH278" s="206">
        <f>IF(CH$2=EOMONTH($D278,MatCF),$F278-SUM($H158:CH158),0)</f>
        <v>0</v>
      </c>
      <c r="CI278" s="206">
        <f>IF(CI$2=EOMONTH($D278,MatCF),$F278-SUM($H158:CI158),0)</f>
        <v>0</v>
      </c>
      <c r="CJ278" s="206">
        <f>IF(CJ$2=EOMONTH($D278,MatCF),$F278-SUM($H158:CJ158),0)</f>
        <v>0</v>
      </c>
      <c r="CK278" s="206">
        <f>IF(CK$2=EOMONTH($D278,MatCF),$F278-SUM($H158:CK158),0)</f>
        <v>0</v>
      </c>
      <c r="CL278" s="206">
        <f>IF(CL$2=EOMONTH($D278,MatCF),$F278-SUM($H158:CL158),0)</f>
        <v>0</v>
      </c>
      <c r="CM278" s="206">
        <f>IF(CM$2=EOMONTH($D278,MatCF),$F278-SUM($H158:CM158),0)</f>
        <v>0</v>
      </c>
      <c r="CN278" s="206">
        <f>IF(CN$2=EOMONTH($D278,MatCF),$F278-SUM($H158:CN158),0)</f>
        <v>0</v>
      </c>
      <c r="CO278" s="206">
        <f>IF(CO$2=EOMONTH($D278,MatCF),$F278-SUM($H158:CO158),0)</f>
        <v>0</v>
      </c>
      <c r="CP278" s="206">
        <f>IF(CP$2=EOMONTH($D278,MatCF),$F278-SUM($H158:CP158),0)</f>
        <v>0</v>
      </c>
      <c r="CQ278" s="206">
        <f>IF(CQ$2=EOMONTH($D278,MatCF),$F278-SUM($H158:CQ158),0)</f>
        <v>0</v>
      </c>
      <c r="CR278" s="206">
        <f>IF(CR$2=EOMONTH($D278,MatCF),$F278-SUM($H158:CR158),0)</f>
        <v>0</v>
      </c>
      <c r="CS278" s="206">
        <f>IF(CS$2=EOMONTH($D278,MatCF),$F278-SUM($H158:CS158),0)</f>
        <v>0</v>
      </c>
      <c r="CT278" s="206">
        <f>IF(CT$2=EOMONTH($D278,MatCF),$F278-SUM($H158:CT158),0)</f>
        <v>0</v>
      </c>
      <c r="CU278" s="206">
        <f>IF(CU$2=EOMONTH($D278,MatCF),$F278-SUM($H158:CU158),0)</f>
        <v>0</v>
      </c>
      <c r="CV278" s="206">
        <f>IF(CV$2=EOMONTH($D278,MatCF),$F278-SUM($H158:CV158),0)</f>
        <v>0</v>
      </c>
      <c r="CW278" s="206">
        <f>IF(CW$2=EOMONTH($D278,MatCF),$F278-SUM($H158:CW158),0)</f>
        <v>0</v>
      </c>
      <c r="CX278" s="206">
        <f>IF(CX$2=EOMONTH($D278,MatCF),$F278-SUM($H158:CX158),0)</f>
        <v>0</v>
      </c>
      <c r="CY278" s="206">
        <f>IF(CY$2=EOMONTH($D278,MatCF),$F278-SUM($H158:CY158),0)</f>
        <v>0</v>
      </c>
      <c r="CZ278" s="206">
        <f>IF(CZ$2=EOMONTH($D278,MatCF),$F278-SUM($H158:CZ158),0)</f>
        <v>0</v>
      </c>
      <c r="DA278" s="206">
        <f>IF(DA$2=EOMONTH($D278,MatCF),$F278-SUM($H158:DA158),0)</f>
        <v>0</v>
      </c>
      <c r="DB278" s="206">
        <f>IF(DB$2=EOMONTH($D278,MatCF),$F278-SUM($H158:DB158),0)</f>
        <v>0</v>
      </c>
      <c r="DC278" s="206">
        <f>IF(DC$2=EOMONTH($D278,MatCF),$F278-SUM($H158:DC158),0)</f>
        <v>0</v>
      </c>
      <c r="DD278" s="206">
        <f>IF(DD$2=EOMONTH($D278,MatCF),$F278-SUM($H158:DD158),0)</f>
        <v>0</v>
      </c>
      <c r="DE278" s="206">
        <f>IF(DE$2=EOMONTH($D278,MatCF),$F278-SUM($H158:DE158),0)</f>
        <v>0</v>
      </c>
      <c r="DF278" s="206">
        <f>IF(DF$2=EOMONTH($D278,MatCF),$F278-SUM($H158:DF158),0)</f>
        <v>0</v>
      </c>
      <c r="DG278" s="206">
        <f>IF(DG$2=EOMONTH($D278,MatCF),$F278-SUM($H158:DG158),0)</f>
        <v>0</v>
      </c>
      <c r="DH278" s="206">
        <f>IF(DH$2=EOMONTH($D278,MatCF),$F278-SUM($H158:DH158),0)</f>
        <v>0</v>
      </c>
      <c r="DI278" s="206">
        <f>IF(DI$2=EOMONTH($D278,MatCF),$F278-SUM($H158:DI158),0)</f>
        <v>0</v>
      </c>
      <c r="DJ278" s="206">
        <f>IF(DJ$2=EOMONTH($D278,MatCF),$F278-SUM($H158:DJ158),0)</f>
        <v>0</v>
      </c>
      <c r="DK278" s="206">
        <f>IF(DK$2=EOMONTH($D278,MatCF),$F278-SUM($H158:DK158),0)</f>
        <v>0</v>
      </c>
      <c r="DL278" s="206">
        <f>IF(DL$2=EOMONTH($D278,MatCF),$F278-SUM($H158:DL158),0)</f>
        <v>0</v>
      </c>
      <c r="DM278" s="206">
        <f>IF(DM$2=EOMONTH($D278,MatCF),$F278-SUM($H158:DM158),0)</f>
        <v>0</v>
      </c>
      <c r="DN278" s="206">
        <f>IF(DN$2=EOMONTH($D278,MatCF),$F278-SUM($H158:DN158),0)</f>
        <v>0</v>
      </c>
      <c r="DO278" s="206">
        <f>IF(DO$2=EOMONTH($D278,MatCF),$F278-SUM($H158:DO158),0)</f>
        <v>0</v>
      </c>
      <c r="DP278" s="206">
        <f>IF(DP$2=EOMONTH($D278,MatCF),$F278-SUM($H158:DP158),0)</f>
        <v>0</v>
      </c>
      <c r="DQ278" s="206">
        <f>IF(DQ$2=EOMONTH($D278,MatCF),$F278-SUM($H158:DQ158),0)</f>
        <v>0</v>
      </c>
      <c r="DR278" s="206">
        <f>IF(DR$2=EOMONTH($D278,MatCF),$F278-SUM($H158:DR158),0)</f>
        <v>0</v>
      </c>
      <c r="DS278" s="206">
        <f>IF(DS$2=EOMONTH($D278,MatCF),$F278-SUM($H158:DS158),0)</f>
        <v>0</v>
      </c>
    </row>
    <row r="279" spans="1:123" ht="12.5" x14ac:dyDescent="0.25">
      <c r="A279" s="205">
        <f t="shared" si="690"/>
        <v>67</v>
      </c>
      <c r="B279" s="228"/>
      <c r="C279" s="206"/>
      <c r="D279" s="226">
        <v>50040</v>
      </c>
      <c r="E279" s="205"/>
      <c r="F279" s="206">
        <f ca="1"/>
        <v>0</v>
      </c>
      <c r="G279" s="206"/>
      <c r="H279" s="206">
        <f>IF(H$2=EOMONTH($D279,MatCF),$F279-SUM(H159:$H159),0)</f>
        <v>0</v>
      </c>
      <c r="I279" s="206">
        <f>IF(I$2=EOMONTH($D279,MatCF),$F279-SUM($H159:I159),0)</f>
        <v>0</v>
      </c>
      <c r="J279" s="206">
        <f>IF(J$2=EOMONTH($D279,MatCF),$F279-SUM($H159:J159),0)</f>
        <v>0</v>
      </c>
      <c r="K279" s="206">
        <f>IF(K$2=EOMONTH($D279,MatCF),$F279-SUM($H159:K159),0)</f>
        <v>0</v>
      </c>
      <c r="L279" s="206">
        <f>IF(L$2=EOMONTH($D279,MatCF),$F279-SUM($H159:L159),0)</f>
        <v>0</v>
      </c>
      <c r="M279" s="206">
        <f>IF(M$2=EOMONTH($D279,MatCF),$F279-SUM($H159:M159),0)</f>
        <v>0</v>
      </c>
      <c r="N279" s="206">
        <f>IF(N$2=EOMONTH($D279,MatCF),$F279-SUM($H159:N159),0)</f>
        <v>0</v>
      </c>
      <c r="O279" s="206">
        <f>IF(O$2=EOMONTH($D279,MatCF),$F279-SUM($H159:O159),0)</f>
        <v>0</v>
      </c>
      <c r="P279" s="206">
        <f>IF(P$2=EOMONTH($D279,MatCF),$F279-SUM($H159:P159),0)</f>
        <v>0</v>
      </c>
      <c r="Q279" s="206">
        <f>IF(Q$2=EOMONTH($D279,MatCF),$F279-SUM($H159:Q159),0)</f>
        <v>0</v>
      </c>
      <c r="R279" s="206">
        <f>IF(R$2=EOMONTH($D279,MatCF),$F279-SUM($H159:R159),0)</f>
        <v>0</v>
      </c>
      <c r="S279" s="206">
        <f>IF(S$2=EOMONTH($D279,MatCF),$F279-SUM($H159:S159),0)</f>
        <v>0</v>
      </c>
      <c r="T279" s="206">
        <f>IF(T$2=EOMONTH($D279,MatCF),$F279-SUM($H159:T159),0)</f>
        <v>0</v>
      </c>
      <c r="U279" s="206">
        <f>IF(U$2=EOMONTH($D279,MatCF),$F279-SUM($H159:U159),0)</f>
        <v>0</v>
      </c>
      <c r="V279" s="206">
        <f>IF(V$2=EOMONTH($D279,MatCF),$F279-SUM($H159:V159),0)</f>
        <v>0</v>
      </c>
      <c r="W279" s="206">
        <f>IF(W$2=EOMONTH($D279,MatCF),$F279-SUM($H159:W159),0)</f>
        <v>0</v>
      </c>
      <c r="X279" s="206">
        <f>IF(X$2=EOMONTH($D279,MatCF),$F279-SUM($H159:X159),0)</f>
        <v>0</v>
      </c>
      <c r="Y279" s="206">
        <f>IF(Y$2=EOMONTH($D279,MatCF),$F279-SUM($H159:Y159),0)</f>
        <v>0</v>
      </c>
      <c r="Z279" s="206">
        <f>IF(Z$2=EOMONTH($D279,MatCF),$F279-SUM($H159:Z159),0)</f>
        <v>0</v>
      </c>
      <c r="AA279" s="206">
        <f>IF(AA$2=EOMONTH($D279,MatCF),$F279-SUM($H159:AA159),0)</f>
        <v>0</v>
      </c>
      <c r="AB279" s="206">
        <f>IF(AB$2=EOMONTH($D279,MatCF),$F279-SUM($H159:AB159),0)</f>
        <v>0</v>
      </c>
      <c r="AC279" s="206">
        <f>IF(AC$2=EOMONTH($D279,MatCF),$F279-SUM($H159:AC159),0)</f>
        <v>0</v>
      </c>
      <c r="AD279" s="206">
        <f>IF(AD$2=EOMONTH($D279,MatCF),$F279-SUM($H159:AD159),0)</f>
        <v>0</v>
      </c>
      <c r="AE279" s="206">
        <f>IF(AE$2=EOMONTH($D279,MatCF),$F279-SUM($H159:AE159),0)</f>
        <v>0</v>
      </c>
      <c r="AF279" s="206">
        <f>IF(AF$2=EOMONTH($D279,MatCF),$F279-SUM($H159:AF159),0)</f>
        <v>0</v>
      </c>
      <c r="AG279" s="206">
        <f>IF(AG$2=EOMONTH($D279,MatCF),$F279-SUM($H159:AG159),0)</f>
        <v>0</v>
      </c>
      <c r="AH279" s="206">
        <f>IF(AH$2=EOMONTH($D279,MatCF),$F279-SUM($H159:AH159),0)</f>
        <v>0</v>
      </c>
      <c r="AI279" s="206">
        <f>IF(AI$2=EOMONTH($D279,MatCF),$F279-SUM($H159:AI159),0)</f>
        <v>0</v>
      </c>
      <c r="AJ279" s="206">
        <f>IF(AJ$2=EOMONTH($D279,MatCF),$F279-SUM($H159:AJ159),0)</f>
        <v>0</v>
      </c>
      <c r="AK279" s="206">
        <f>IF(AK$2=EOMONTH($D279,MatCF),$F279-SUM($H159:AK159),0)</f>
        <v>0</v>
      </c>
      <c r="AL279" s="206">
        <f>IF(AL$2=EOMONTH($D279,MatCF),$F279-SUM($H159:AL159),0)</f>
        <v>0</v>
      </c>
      <c r="AM279" s="206">
        <f>IF(AM$2=EOMONTH($D279,MatCF),$F279-SUM($H159:AM159),0)</f>
        <v>0</v>
      </c>
      <c r="AN279" s="206">
        <f>IF(AN$2=EOMONTH($D279,MatCF),$F279-SUM($H159:AN159),0)</f>
        <v>0</v>
      </c>
      <c r="AO279" s="206">
        <f>IF(AO$2=EOMONTH($D279,MatCF),$F279-SUM($H159:AO159),0)</f>
        <v>0</v>
      </c>
      <c r="AP279" s="206">
        <f>IF(AP$2=EOMONTH($D279,MatCF),$F279-SUM($H159:AP159),0)</f>
        <v>0</v>
      </c>
      <c r="AQ279" s="206">
        <f>IF(AQ$2=EOMONTH($D279,MatCF),$F279-SUM($H159:AQ159),0)</f>
        <v>0</v>
      </c>
      <c r="AR279" s="206">
        <f>IF(AR$2=EOMONTH($D279,MatCF),$F279-SUM($H159:AR159),0)</f>
        <v>0</v>
      </c>
      <c r="AS279" s="206">
        <f>IF(AS$2=EOMONTH($D279,MatCF),$F279-SUM($H159:AS159),0)</f>
        <v>0</v>
      </c>
      <c r="AT279" s="206">
        <f>IF(AT$2=EOMONTH($D279,MatCF),$F279-SUM($H159:AT159),0)</f>
        <v>0</v>
      </c>
      <c r="AU279" s="206">
        <f>IF(AU$2=EOMONTH($D279,MatCF),$F279-SUM($H159:AU159),0)</f>
        <v>0</v>
      </c>
      <c r="AV279" s="206">
        <f>IF(AV$2=EOMONTH($D279,MatCF),$F279-SUM($H159:AV159),0)</f>
        <v>0</v>
      </c>
      <c r="AW279" s="206">
        <f>IF(AW$2=EOMONTH($D279,MatCF),$F279-SUM($H159:AW159),0)</f>
        <v>0</v>
      </c>
      <c r="AX279" s="206">
        <f>IF(AX$2=EOMONTH($D279,MatCF),$F279-SUM($H159:AX159),0)</f>
        <v>0</v>
      </c>
      <c r="AY279" s="206">
        <f>IF(AY$2=EOMONTH($D279,MatCF),$F279-SUM($H159:AY159),0)</f>
        <v>0</v>
      </c>
      <c r="AZ279" s="206">
        <f>IF(AZ$2=EOMONTH($D279,MatCF),$F279-SUM($H159:AZ159),0)</f>
        <v>0</v>
      </c>
      <c r="BA279" s="206">
        <f>IF(BA$2=EOMONTH($D279,MatCF),$F279-SUM($H159:BA159),0)</f>
        <v>0</v>
      </c>
      <c r="BB279" s="206">
        <f>IF(BB$2=EOMONTH($D279,MatCF),$F279-SUM($H159:BB159),0)</f>
        <v>0</v>
      </c>
      <c r="BC279" s="206">
        <f>IF(BC$2=EOMONTH($D279,MatCF),$F279-SUM($H159:BC159),0)</f>
        <v>0</v>
      </c>
      <c r="BD279" s="206">
        <f>IF(BD$2=EOMONTH($D279,MatCF),$F279-SUM($H159:BD159),0)</f>
        <v>0</v>
      </c>
      <c r="BE279" s="206">
        <f>IF(BE$2=EOMONTH($D279,MatCF),$F279-SUM($H159:BE159),0)</f>
        <v>0</v>
      </c>
      <c r="BF279" s="206">
        <f>IF(BF$2=EOMONTH($D279,MatCF),$F279-SUM($H159:BF159),0)</f>
        <v>0</v>
      </c>
      <c r="BG279" s="206">
        <f>IF(BG$2=EOMONTH($D279,MatCF),$F279-SUM($H159:BG159),0)</f>
        <v>0</v>
      </c>
      <c r="BH279" s="206">
        <f>IF(BH$2=EOMONTH($D279,MatCF),$F279-SUM($H159:BH159),0)</f>
        <v>0</v>
      </c>
      <c r="BI279" s="206">
        <f>IF(BI$2=EOMONTH($D279,MatCF),$F279-SUM($H159:BI159),0)</f>
        <v>0</v>
      </c>
      <c r="BJ279" s="206">
        <f>IF(BJ$2=EOMONTH($D279,MatCF),$F279-SUM($H159:BJ159),0)</f>
        <v>0</v>
      </c>
      <c r="BK279" s="206">
        <f>IF(BK$2=EOMONTH($D279,MatCF),$F279-SUM($H159:BK159),0)</f>
        <v>0</v>
      </c>
      <c r="BL279" s="206">
        <f>IF(BL$2=EOMONTH($D279,MatCF),$F279-SUM($H159:BL159),0)</f>
        <v>0</v>
      </c>
      <c r="BM279" s="206">
        <f>IF(BM$2=EOMONTH($D279,MatCF),$F279-SUM($H159:BM159),0)</f>
        <v>0</v>
      </c>
      <c r="BN279" s="206">
        <f>IF(BN$2=EOMONTH($D279,MatCF),$F279-SUM($H159:BN159),0)</f>
        <v>0</v>
      </c>
      <c r="BO279" s="206">
        <f>IF(BO$2=EOMONTH($D279,MatCF),$F279-SUM($H159:BO159),0)</f>
        <v>0</v>
      </c>
      <c r="BP279" s="206">
        <f>IF(BP$2=EOMONTH($D279,MatCF),$F279-SUM($H159:BP159),0)</f>
        <v>0</v>
      </c>
      <c r="BQ279" s="206">
        <f>IF(BQ$2=EOMONTH($D279,MatCF),$F279-SUM($H159:BQ159),0)</f>
        <v>0</v>
      </c>
      <c r="BR279" s="206">
        <f>IF(BR$2=EOMONTH($D279,MatCF),$F279-SUM($H159:BR159),0)</f>
        <v>0</v>
      </c>
      <c r="BS279" s="206">
        <f>IF(BS$2=EOMONTH($D279,MatCF),$F279-SUM($H159:BS159),0)</f>
        <v>0</v>
      </c>
      <c r="BT279" s="206">
        <f>IF(BT$2=EOMONTH($D279,MatCF),$F279-SUM($H159:BT159),0)</f>
        <v>0</v>
      </c>
      <c r="BU279" s="206">
        <f>IF(BU$2=EOMONTH($D279,MatCF),$F279-SUM($H159:BU159),0)</f>
        <v>0</v>
      </c>
      <c r="BV279" s="206">
        <f>IF(BV$2=EOMONTH($D279,MatCF),$F279-SUM($H159:BV159),0)</f>
        <v>0</v>
      </c>
      <c r="BW279" s="206">
        <f>IF(BW$2=EOMONTH($D279,MatCF),$F279-SUM($H159:BW159),0)</f>
        <v>0</v>
      </c>
      <c r="BX279" s="206">
        <f>IF(BX$2=EOMONTH($D279,MatCF),$F279-SUM($H159:BX159),0)</f>
        <v>0</v>
      </c>
      <c r="BY279" s="206">
        <f>IF(BY$2=EOMONTH($D279,MatCF),$F279-SUM($H159:BY159),0)</f>
        <v>0</v>
      </c>
      <c r="BZ279" s="206">
        <f>IF(BZ$2=EOMONTH($D279,MatCF),$F279-SUM($H159:BZ159),0)</f>
        <v>0</v>
      </c>
      <c r="CA279" s="206">
        <f>IF(CA$2=EOMONTH($D279,MatCF),$F279-SUM($H159:CA159),0)</f>
        <v>0</v>
      </c>
      <c r="CB279" s="206">
        <f>IF(CB$2=EOMONTH($D279,MatCF),$F279-SUM($H159:CB159),0)</f>
        <v>0</v>
      </c>
      <c r="CC279" s="206">
        <f>IF(CC$2=EOMONTH($D279,MatCF),$F279-SUM($H159:CC159),0)</f>
        <v>0</v>
      </c>
      <c r="CD279" s="206">
        <f>IF(CD$2=EOMONTH($D279,MatCF),$F279-SUM($H159:CD159),0)</f>
        <v>0</v>
      </c>
      <c r="CE279" s="206">
        <f>IF(CE$2=EOMONTH($D279,MatCF),$F279-SUM($H159:CE159),0)</f>
        <v>0</v>
      </c>
      <c r="CF279" s="206">
        <f>IF(CF$2=EOMONTH($D279,MatCF),$F279-SUM($H159:CF159),0)</f>
        <v>0</v>
      </c>
      <c r="CG279" s="206">
        <f>IF(CG$2=EOMONTH($D279,MatCF),$F279-SUM($H159:CG159),0)</f>
        <v>0</v>
      </c>
      <c r="CH279" s="206">
        <f>IF(CH$2=EOMONTH($D279,MatCF),$F279-SUM($H159:CH159),0)</f>
        <v>0</v>
      </c>
      <c r="CI279" s="206">
        <f>IF(CI$2=EOMONTH($D279,MatCF),$F279-SUM($H159:CI159),0)</f>
        <v>0</v>
      </c>
      <c r="CJ279" s="206">
        <f>IF(CJ$2=EOMONTH($D279,MatCF),$F279-SUM($H159:CJ159),0)</f>
        <v>0</v>
      </c>
      <c r="CK279" s="206">
        <f>IF(CK$2=EOMONTH($D279,MatCF),$F279-SUM($H159:CK159),0)</f>
        <v>0</v>
      </c>
      <c r="CL279" s="206">
        <f>IF(CL$2=EOMONTH($D279,MatCF),$F279-SUM($H159:CL159),0)</f>
        <v>0</v>
      </c>
      <c r="CM279" s="206">
        <f>IF(CM$2=EOMONTH($D279,MatCF),$F279-SUM($H159:CM159),0)</f>
        <v>0</v>
      </c>
      <c r="CN279" s="206">
        <f>IF(CN$2=EOMONTH($D279,MatCF),$F279-SUM($H159:CN159),0)</f>
        <v>0</v>
      </c>
      <c r="CO279" s="206">
        <f>IF(CO$2=EOMONTH($D279,MatCF),$F279-SUM($H159:CO159),0)</f>
        <v>0</v>
      </c>
      <c r="CP279" s="206">
        <f>IF(CP$2=EOMONTH($D279,MatCF),$F279-SUM($H159:CP159),0)</f>
        <v>0</v>
      </c>
      <c r="CQ279" s="206">
        <f>IF(CQ$2=EOMONTH($D279,MatCF),$F279-SUM($H159:CQ159),0)</f>
        <v>0</v>
      </c>
      <c r="CR279" s="206">
        <f>IF(CR$2=EOMONTH($D279,MatCF),$F279-SUM($H159:CR159),0)</f>
        <v>0</v>
      </c>
      <c r="CS279" s="206">
        <f>IF(CS$2=EOMONTH($D279,MatCF),$F279-SUM($H159:CS159),0)</f>
        <v>0</v>
      </c>
      <c r="CT279" s="206">
        <f>IF(CT$2=EOMONTH($D279,MatCF),$F279-SUM($H159:CT159),0)</f>
        <v>0</v>
      </c>
      <c r="CU279" s="206">
        <f>IF(CU$2=EOMONTH($D279,MatCF),$F279-SUM($H159:CU159),0)</f>
        <v>0</v>
      </c>
      <c r="CV279" s="206">
        <f>IF(CV$2=EOMONTH($D279,MatCF),$F279-SUM($H159:CV159),0)</f>
        <v>0</v>
      </c>
      <c r="CW279" s="206">
        <f>IF(CW$2=EOMONTH($D279,MatCF),$F279-SUM($H159:CW159),0)</f>
        <v>0</v>
      </c>
      <c r="CX279" s="206">
        <f>IF(CX$2=EOMONTH($D279,MatCF),$F279-SUM($H159:CX159),0)</f>
        <v>0</v>
      </c>
      <c r="CY279" s="206">
        <f>IF(CY$2=EOMONTH($D279,MatCF),$F279-SUM($H159:CY159),0)</f>
        <v>0</v>
      </c>
      <c r="CZ279" s="206">
        <f>IF(CZ$2=EOMONTH($D279,MatCF),$F279-SUM($H159:CZ159),0)</f>
        <v>0</v>
      </c>
      <c r="DA279" s="206">
        <f>IF(DA$2=EOMONTH($D279,MatCF),$F279-SUM($H159:DA159),0)</f>
        <v>0</v>
      </c>
      <c r="DB279" s="206">
        <f>IF(DB$2=EOMONTH($D279,MatCF),$F279-SUM($H159:DB159),0)</f>
        <v>0</v>
      </c>
      <c r="DC279" s="206">
        <f>IF(DC$2=EOMONTH($D279,MatCF),$F279-SUM($H159:DC159),0)</f>
        <v>0</v>
      </c>
      <c r="DD279" s="206">
        <f>IF(DD$2=EOMONTH($D279,MatCF),$F279-SUM($H159:DD159),0)</f>
        <v>0</v>
      </c>
      <c r="DE279" s="206">
        <f>IF(DE$2=EOMONTH($D279,MatCF),$F279-SUM($H159:DE159),0)</f>
        <v>0</v>
      </c>
      <c r="DF279" s="206">
        <f>IF(DF$2=EOMONTH($D279,MatCF),$F279-SUM($H159:DF159),0)</f>
        <v>0</v>
      </c>
      <c r="DG279" s="206">
        <f>IF(DG$2=EOMONTH($D279,MatCF),$F279-SUM($H159:DG159),0)</f>
        <v>0</v>
      </c>
      <c r="DH279" s="206">
        <f>IF(DH$2=EOMONTH($D279,MatCF),$F279-SUM($H159:DH159),0)</f>
        <v>0</v>
      </c>
      <c r="DI279" s="206">
        <f>IF(DI$2=EOMONTH($D279,MatCF),$F279-SUM($H159:DI159),0)</f>
        <v>0</v>
      </c>
      <c r="DJ279" s="206">
        <f>IF(DJ$2=EOMONTH($D279,MatCF),$F279-SUM($H159:DJ159),0)</f>
        <v>0</v>
      </c>
      <c r="DK279" s="206">
        <f>IF(DK$2=EOMONTH($D279,MatCF),$F279-SUM($H159:DK159),0)</f>
        <v>0</v>
      </c>
      <c r="DL279" s="206">
        <f>IF(DL$2=EOMONTH($D279,MatCF),$F279-SUM($H159:DL159),0)</f>
        <v>0</v>
      </c>
      <c r="DM279" s="206">
        <f>IF(DM$2=EOMONTH($D279,MatCF),$F279-SUM($H159:DM159),0)</f>
        <v>0</v>
      </c>
      <c r="DN279" s="206">
        <f>IF(DN$2=EOMONTH($D279,MatCF),$F279-SUM($H159:DN159),0)</f>
        <v>0</v>
      </c>
      <c r="DO279" s="206">
        <f>IF(DO$2=EOMONTH($D279,MatCF),$F279-SUM($H159:DO159),0)</f>
        <v>0</v>
      </c>
      <c r="DP279" s="206">
        <f>IF(DP$2=EOMONTH($D279,MatCF),$F279-SUM($H159:DP159),0)</f>
        <v>0</v>
      </c>
      <c r="DQ279" s="206">
        <f>IF(DQ$2=EOMONTH($D279,MatCF),$F279-SUM($H159:DQ159),0)</f>
        <v>0</v>
      </c>
      <c r="DR279" s="206">
        <f>IF(DR$2=EOMONTH($D279,MatCF),$F279-SUM($H159:DR159),0)</f>
        <v>0</v>
      </c>
      <c r="DS279" s="206">
        <f>IF(DS$2=EOMONTH($D279,MatCF),$F279-SUM($H159:DS159),0)</f>
        <v>0</v>
      </c>
    </row>
    <row r="280" spans="1:123" ht="12.5" x14ac:dyDescent="0.25">
      <c r="A280" s="205">
        <f t="shared" si="690"/>
        <v>68</v>
      </c>
      <c r="B280" s="228"/>
      <c r="C280" s="206"/>
      <c r="D280" s="226">
        <v>50130</v>
      </c>
      <c r="E280" s="205"/>
      <c r="F280" s="206">
        <f ca="1"/>
        <v>0</v>
      </c>
      <c r="G280" s="206"/>
      <c r="H280" s="206">
        <f>IF(H$2=EOMONTH($D280,MatCF),$F280-SUM(H160:$H160),0)</f>
        <v>0</v>
      </c>
      <c r="I280" s="206">
        <f>IF(I$2=EOMONTH($D280,MatCF),$F280-SUM($H160:I160),0)</f>
        <v>0</v>
      </c>
      <c r="J280" s="206">
        <f>IF(J$2=EOMONTH($D280,MatCF),$F280-SUM($H160:J160),0)</f>
        <v>0</v>
      </c>
      <c r="K280" s="206">
        <f>IF(K$2=EOMONTH($D280,MatCF),$F280-SUM($H160:K160),0)</f>
        <v>0</v>
      </c>
      <c r="L280" s="206">
        <f>IF(L$2=EOMONTH($D280,MatCF),$F280-SUM($H160:L160),0)</f>
        <v>0</v>
      </c>
      <c r="M280" s="206">
        <f>IF(M$2=EOMONTH($D280,MatCF),$F280-SUM($H160:M160),0)</f>
        <v>0</v>
      </c>
      <c r="N280" s="206">
        <f>IF(N$2=EOMONTH($D280,MatCF),$F280-SUM($H160:N160),0)</f>
        <v>0</v>
      </c>
      <c r="O280" s="206">
        <f>IF(O$2=EOMONTH($D280,MatCF),$F280-SUM($H160:O160),0)</f>
        <v>0</v>
      </c>
      <c r="P280" s="206">
        <f>IF(P$2=EOMONTH($D280,MatCF),$F280-SUM($H160:P160),0)</f>
        <v>0</v>
      </c>
      <c r="Q280" s="206">
        <f>IF(Q$2=EOMONTH($D280,MatCF),$F280-SUM($H160:Q160),0)</f>
        <v>0</v>
      </c>
      <c r="R280" s="206">
        <f>IF(R$2=EOMONTH($D280,MatCF),$F280-SUM($H160:R160),0)</f>
        <v>0</v>
      </c>
      <c r="S280" s="206">
        <f>IF(S$2=EOMONTH($D280,MatCF),$F280-SUM($H160:S160),0)</f>
        <v>0</v>
      </c>
      <c r="T280" s="206">
        <f>IF(T$2=EOMONTH($D280,MatCF),$F280-SUM($H160:T160),0)</f>
        <v>0</v>
      </c>
      <c r="U280" s="206">
        <f>IF(U$2=EOMONTH($D280,MatCF),$F280-SUM($H160:U160),0)</f>
        <v>0</v>
      </c>
      <c r="V280" s="206">
        <f>IF(V$2=EOMONTH($D280,MatCF),$F280-SUM($H160:V160),0)</f>
        <v>0</v>
      </c>
      <c r="W280" s="206">
        <f>IF(W$2=EOMONTH($D280,MatCF),$F280-SUM($H160:W160),0)</f>
        <v>0</v>
      </c>
      <c r="X280" s="206">
        <f>IF(X$2=EOMONTH($D280,MatCF),$F280-SUM($H160:X160),0)</f>
        <v>0</v>
      </c>
      <c r="Y280" s="206">
        <f>IF(Y$2=EOMONTH($D280,MatCF),$F280-SUM($H160:Y160),0)</f>
        <v>0</v>
      </c>
      <c r="Z280" s="206">
        <f>IF(Z$2=EOMONTH($D280,MatCF),$F280-SUM($H160:Z160),0)</f>
        <v>0</v>
      </c>
      <c r="AA280" s="206">
        <f>IF(AA$2=EOMONTH($D280,MatCF),$F280-SUM($H160:AA160),0)</f>
        <v>0</v>
      </c>
      <c r="AB280" s="206">
        <f>IF(AB$2=EOMONTH($D280,MatCF),$F280-SUM($H160:AB160),0)</f>
        <v>0</v>
      </c>
      <c r="AC280" s="206">
        <f>IF(AC$2=EOMONTH($D280,MatCF),$F280-SUM($H160:AC160),0)</f>
        <v>0</v>
      </c>
      <c r="AD280" s="206">
        <f>IF(AD$2=EOMONTH($D280,MatCF),$F280-SUM($H160:AD160),0)</f>
        <v>0</v>
      </c>
      <c r="AE280" s="206">
        <f>IF(AE$2=EOMONTH($D280,MatCF),$F280-SUM($H160:AE160),0)</f>
        <v>0</v>
      </c>
      <c r="AF280" s="206">
        <f>IF(AF$2=EOMONTH($D280,MatCF),$F280-SUM($H160:AF160),0)</f>
        <v>0</v>
      </c>
      <c r="AG280" s="206">
        <f>IF(AG$2=EOMONTH($D280,MatCF),$F280-SUM($H160:AG160),0)</f>
        <v>0</v>
      </c>
      <c r="AH280" s="206">
        <f>IF(AH$2=EOMONTH($D280,MatCF),$F280-SUM($H160:AH160),0)</f>
        <v>0</v>
      </c>
      <c r="AI280" s="206">
        <f>IF(AI$2=EOMONTH($D280,MatCF),$F280-SUM($H160:AI160),0)</f>
        <v>0</v>
      </c>
      <c r="AJ280" s="206">
        <f>IF(AJ$2=EOMONTH($D280,MatCF),$F280-SUM($H160:AJ160),0)</f>
        <v>0</v>
      </c>
      <c r="AK280" s="206">
        <f>IF(AK$2=EOMONTH($D280,MatCF),$F280-SUM($H160:AK160),0)</f>
        <v>0</v>
      </c>
      <c r="AL280" s="206">
        <f>IF(AL$2=EOMONTH($D280,MatCF),$F280-SUM($H160:AL160),0)</f>
        <v>0</v>
      </c>
      <c r="AM280" s="206">
        <f>IF(AM$2=EOMONTH($D280,MatCF),$F280-SUM($H160:AM160),0)</f>
        <v>0</v>
      </c>
      <c r="AN280" s="206">
        <f>IF(AN$2=EOMONTH($D280,MatCF),$F280-SUM($H160:AN160),0)</f>
        <v>0</v>
      </c>
      <c r="AO280" s="206">
        <f>IF(AO$2=EOMONTH($D280,MatCF),$F280-SUM($H160:AO160),0)</f>
        <v>0</v>
      </c>
      <c r="AP280" s="206">
        <f>IF(AP$2=EOMONTH($D280,MatCF),$F280-SUM($H160:AP160),0)</f>
        <v>0</v>
      </c>
      <c r="AQ280" s="206">
        <f>IF(AQ$2=EOMONTH($D280,MatCF),$F280-SUM($H160:AQ160),0)</f>
        <v>0</v>
      </c>
      <c r="AR280" s="206">
        <f>IF(AR$2=EOMONTH($D280,MatCF),$F280-SUM($H160:AR160),0)</f>
        <v>0</v>
      </c>
      <c r="AS280" s="206">
        <f>IF(AS$2=EOMONTH($D280,MatCF),$F280-SUM($H160:AS160),0)</f>
        <v>0</v>
      </c>
      <c r="AT280" s="206">
        <f>IF(AT$2=EOMONTH($D280,MatCF),$F280-SUM($H160:AT160),0)</f>
        <v>0</v>
      </c>
      <c r="AU280" s="206">
        <f>IF(AU$2=EOMONTH($D280,MatCF),$F280-SUM($H160:AU160),0)</f>
        <v>0</v>
      </c>
      <c r="AV280" s="206">
        <f>IF(AV$2=EOMONTH($D280,MatCF),$F280-SUM($H160:AV160),0)</f>
        <v>0</v>
      </c>
      <c r="AW280" s="206">
        <f>IF(AW$2=EOMONTH($D280,MatCF),$F280-SUM($H160:AW160),0)</f>
        <v>0</v>
      </c>
      <c r="AX280" s="206">
        <f>IF(AX$2=EOMONTH($D280,MatCF),$F280-SUM($H160:AX160),0)</f>
        <v>0</v>
      </c>
      <c r="AY280" s="206">
        <f>IF(AY$2=EOMONTH($D280,MatCF),$F280-SUM($H160:AY160),0)</f>
        <v>0</v>
      </c>
      <c r="AZ280" s="206">
        <f>IF(AZ$2=EOMONTH($D280,MatCF),$F280-SUM($H160:AZ160),0)</f>
        <v>0</v>
      </c>
      <c r="BA280" s="206">
        <f>IF(BA$2=EOMONTH($D280,MatCF),$F280-SUM($H160:BA160),0)</f>
        <v>0</v>
      </c>
      <c r="BB280" s="206">
        <f>IF(BB$2=EOMONTH($D280,MatCF),$F280-SUM($H160:BB160),0)</f>
        <v>0</v>
      </c>
      <c r="BC280" s="206">
        <f>IF(BC$2=EOMONTH($D280,MatCF),$F280-SUM($H160:BC160),0)</f>
        <v>0</v>
      </c>
      <c r="BD280" s="206">
        <f>IF(BD$2=EOMONTH($D280,MatCF),$F280-SUM($H160:BD160),0)</f>
        <v>0</v>
      </c>
      <c r="BE280" s="206">
        <f>IF(BE$2=EOMONTH($D280,MatCF),$F280-SUM($H160:BE160),0)</f>
        <v>0</v>
      </c>
      <c r="BF280" s="206">
        <f>IF(BF$2=EOMONTH($D280,MatCF),$F280-SUM($H160:BF160),0)</f>
        <v>0</v>
      </c>
      <c r="BG280" s="206">
        <f>IF(BG$2=EOMONTH($D280,MatCF),$F280-SUM($H160:BG160),0)</f>
        <v>0</v>
      </c>
      <c r="BH280" s="206">
        <f>IF(BH$2=EOMONTH($D280,MatCF),$F280-SUM($H160:BH160),0)</f>
        <v>0</v>
      </c>
      <c r="BI280" s="206">
        <f>IF(BI$2=EOMONTH($D280,MatCF),$F280-SUM($H160:BI160),0)</f>
        <v>0</v>
      </c>
      <c r="BJ280" s="206">
        <f>IF(BJ$2=EOMONTH($D280,MatCF),$F280-SUM($H160:BJ160),0)</f>
        <v>0</v>
      </c>
      <c r="BK280" s="206">
        <f>IF(BK$2=EOMONTH($D280,MatCF),$F280-SUM($H160:BK160),0)</f>
        <v>0</v>
      </c>
      <c r="BL280" s="206">
        <f>IF(BL$2=EOMONTH($D280,MatCF),$F280-SUM($H160:BL160),0)</f>
        <v>0</v>
      </c>
      <c r="BM280" s="206">
        <f>IF(BM$2=EOMONTH($D280,MatCF),$F280-SUM($H160:BM160),0)</f>
        <v>0</v>
      </c>
      <c r="BN280" s="206">
        <f>IF(BN$2=EOMONTH($D280,MatCF),$F280-SUM($H160:BN160),0)</f>
        <v>0</v>
      </c>
      <c r="BO280" s="206">
        <f>IF(BO$2=EOMONTH($D280,MatCF),$F280-SUM($H160:BO160),0)</f>
        <v>0</v>
      </c>
      <c r="BP280" s="206">
        <f>IF(BP$2=EOMONTH($D280,MatCF),$F280-SUM($H160:BP160),0)</f>
        <v>0</v>
      </c>
      <c r="BQ280" s="206">
        <f>IF(BQ$2=EOMONTH($D280,MatCF),$F280-SUM($H160:BQ160),0)</f>
        <v>0</v>
      </c>
      <c r="BR280" s="206">
        <f>IF(BR$2=EOMONTH($D280,MatCF),$F280-SUM($H160:BR160),0)</f>
        <v>0</v>
      </c>
      <c r="BS280" s="206">
        <f>IF(BS$2=EOMONTH($D280,MatCF),$F280-SUM($H160:BS160),0)</f>
        <v>0</v>
      </c>
      <c r="BT280" s="206">
        <f>IF(BT$2=EOMONTH($D280,MatCF),$F280-SUM($H160:BT160),0)</f>
        <v>0</v>
      </c>
      <c r="BU280" s="206">
        <f>IF(BU$2=EOMONTH($D280,MatCF),$F280-SUM($H160:BU160),0)</f>
        <v>0</v>
      </c>
      <c r="BV280" s="206">
        <f>IF(BV$2=EOMONTH($D280,MatCF),$F280-SUM($H160:BV160),0)</f>
        <v>0</v>
      </c>
      <c r="BW280" s="206">
        <f>IF(BW$2=EOMONTH($D280,MatCF),$F280-SUM($H160:BW160),0)</f>
        <v>0</v>
      </c>
      <c r="BX280" s="206">
        <f>IF(BX$2=EOMONTH($D280,MatCF),$F280-SUM($H160:BX160),0)</f>
        <v>0</v>
      </c>
      <c r="BY280" s="206">
        <f>IF(BY$2=EOMONTH($D280,MatCF),$F280-SUM($H160:BY160),0)</f>
        <v>0</v>
      </c>
      <c r="BZ280" s="206">
        <f>IF(BZ$2=EOMONTH($D280,MatCF),$F280-SUM($H160:BZ160),0)</f>
        <v>0</v>
      </c>
      <c r="CA280" s="206">
        <f>IF(CA$2=EOMONTH($D280,MatCF),$F280-SUM($H160:CA160),0)</f>
        <v>0</v>
      </c>
      <c r="CB280" s="206">
        <f>IF(CB$2=EOMONTH($D280,MatCF),$F280-SUM($H160:CB160),0)</f>
        <v>0</v>
      </c>
      <c r="CC280" s="206">
        <f>IF(CC$2=EOMONTH($D280,MatCF),$F280-SUM($H160:CC160),0)</f>
        <v>0</v>
      </c>
      <c r="CD280" s="206">
        <f>IF(CD$2=EOMONTH($D280,MatCF),$F280-SUM($H160:CD160),0)</f>
        <v>0</v>
      </c>
      <c r="CE280" s="206">
        <f>IF(CE$2=EOMONTH($D280,MatCF),$F280-SUM($H160:CE160),0)</f>
        <v>0</v>
      </c>
      <c r="CF280" s="206">
        <f>IF(CF$2=EOMONTH($D280,MatCF),$F280-SUM($H160:CF160),0)</f>
        <v>0</v>
      </c>
      <c r="CG280" s="206">
        <f>IF(CG$2=EOMONTH($D280,MatCF),$F280-SUM($H160:CG160),0)</f>
        <v>0</v>
      </c>
      <c r="CH280" s="206">
        <f>IF(CH$2=EOMONTH($D280,MatCF),$F280-SUM($H160:CH160),0)</f>
        <v>0</v>
      </c>
      <c r="CI280" s="206">
        <f>IF(CI$2=EOMONTH($D280,MatCF),$F280-SUM($H160:CI160),0)</f>
        <v>0</v>
      </c>
      <c r="CJ280" s="206">
        <f>IF(CJ$2=EOMONTH($D280,MatCF),$F280-SUM($H160:CJ160),0)</f>
        <v>0</v>
      </c>
      <c r="CK280" s="206">
        <f>IF(CK$2=EOMONTH($D280,MatCF),$F280-SUM($H160:CK160),0)</f>
        <v>0</v>
      </c>
      <c r="CL280" s="206">
        <f>IF(CL$2=EOMONTH($D280,MatCF),$F280-SUM($H160:CL160),0)</f>
        <v>0</v>
      </c>
      <c r="CM280" s="206">
        <f>IF(CM$2=EOMONTH($D280,MatCF),$F280-SUM($H160:CM160),0)</f>
        <v>0</v>
      </c>
      <c r="CN280" s="206">
        <f>IF(CN$2=EOMONTH($D280,MatCF),$F280-SUM($H160:CN160),0)</f>
        <v>0</v>
      </c>
      <c r="CO280" s="206">
        <f>IF(CO$2=EOMONTH($D280,MatCF),$F280-SUM($H160:CO160),0)</f>
        <v>0</v>
      </c>
      <c r="CP280" s="206">
        <f>IF(CP$2=EOMONTH($D280,MatCF),$F280-SUM($H160:CP160),0)</f>
        <v>0</v>
      </c>
      <c r="CQ280" s="206">
        <f>IF(CQ$2=EOMONTH($D280,MatCF),$F280-SUM($H160:CQ160),0)</f>
        <v>0</v>
      </c>
      <c r="CR280" s="206">
        <f>IF(CR$2=EOMONTH($D280,MatCF),$F280-SUM($H160:CR160),0)</f>
        <v>0</v>
      </c>
      <c r="CS280" s="206">
        <f>IF(CS$2=EOMONTH($D280,MatCF),$F280-SUM($H160:CS160),0)</f>
        <v>0</v>
      </c>
      <c r="CT280" s="206">
        <f>IF(CT$2=EOMONTH($D280,MatCF),$F280-SUM($H160:CT160),0)</f>
        <v>0</v>
      </c>
      <c r="CU280" s="206">
        <f>IF(CU$2=EOMONTH($D280,MatCF),$F280-SUM($H160:CU160),0)</f>
        <v>0</v>
      </c>
      <c r="CV280" s="206">
        <f>IF(CV$2=EOMONTH($D280,MatCF),$F280-SUM($H160:CV160),0)</f>
        <v>0</v>
      </c>
      <c r="CW280" s="206">
        <f>IF(CW$2=EOMONTH($D280,MatCF),$F280-SUM($H160:CW160),0)</f>
        <v>0</v>
      </c>
      <c r="CX280" s="206">
        <f>IF(CX$2=EOMONTH($D280,MatCF),$F280-SUM($H160:CX160),0)</f>
        <v>0</v>
      </c>
      <c r="CY280" s="206">
        <f>IF(CY$2=EOMONTH($D280,MatCF),$F280-SUM($H160:CY160),0)</f>
        <v>0</v>
      </c>
      <c r="CZ280" s="206">
        <f>IF(CZ$2=EOMONTH($D280,MatCF),$F280-SUM($H160:CZ160),0)</f>
        <v>0</v>
      </c>
      <c r="DA280" s="206">
        <f>IF(DA$2=EOMONTH($D280,MatCF),$F280-SUM($H160:DA160),0)</f>
        <v>0</v>
      </c>
      <c r="DB280" s="206">
        <f>IF(DB$2=EOMONTH($D280,MatCF),$F280-SUM($H160:DB160),0)</f>
        <v>0</v>
      </c>
      <c r="DC280" s="206">
        <f>IF(DC$2=EOMONTH($D280,MatCF),$F280-SUM($H160:DC160),0)</f>
        <v>0</v>
      </c>
      <c r="DD280" s="206">
        <f>IF(DD$2=EOMONTH($D280,MatCF),$F280-SUM($H160:DD160),0)</f>
        <v>0</v>
      </c>
      <c r="DE280" s="206">
        <f>IF(DE$2=EOMONTH($D280,MatCF),$F280-SUM($H160:DE160),0)</f>
        <v>0</v>
      </c>
      <c r="DF280" s="206">
        <f>IF(DF$2=EOMONTH($D280,MatCF),$F280-SUM($H160:DF160),0)</f>
        <v>0</v>
      </c>
      <c r="DG280" s="206">
        <f>IF(DG$2=EOMONTH($D280,MatCF),$F280-SUM($H160:DG160),0)</f>
        <v>0</v>
      </c>
      <c r="DH280" s="206">
        <f>IF(DH$2=EOMONTH($D280,MatCF),$F280-SUM($H160:DH160),0)</f>
        <v>0</v>
      </c>
      <c r="DI280" s="206">
        <f>IF(DI$2=EOMONTH($D280,MatCF),$F280-SUM($H160:DI160),0)</f>
        <v>0</v>
      </c>
      <c r="DJ280" s="206">
        <f>IF(DJ$2=EOMONTH($D280,MatCF),$F280-SUM($H160:DJ160),0)</f>
        <v>0</v>
      </c>
      <c r="DK280" s="206">
        <f>IF(DK$2=EOMONTH($D280,MatCF),$F280-SUM($H160:DK160),0)</f>
        <v>0</v>
      </c>
      <c r="DL280" s="206">
        <f>IF(DL$2=EOMONTH($D280,MatCF),$F280-SUM($H160:DL160),0)</f>
        <v>0</v>
      </c>
      <c r="DM280" s="206">
        <f>IF(DM$2=EOMONTH($D280,MatCF),$F280-SUM($H160:DM160),0)</f>
        <v>0</v>
      </c>
      <c r="DN280" s="206">
        <f>IF(DN$2=EOMONTH($D280,MatCF),$F280-SUM($H160:DN160),0)</f>
        <v>0</v>
      </c>
      <c r="DO280" s="206">
        <f>IF(DO$2=EOMONTH($D280,MatCF),$F280-SUM($H160:DO160),0)</f>
        <v>0</v>
      </c>
      <c r="DP280" s="206">
        <f>IF(DP$2=EOMONTH($D280,MatCF),$F280-SUM($H160:DP160),0)</f>
        <v>0</v>
      </c>
      <c r="DQ280" s="206">
        <f>IF(DQ$2=EOMONTH($D280,MatCF),$F280-SUM($H160:DQ160),0)</f>
        <v>0</v>
      </c>
      <c r="DR280" s="206">
        <f>IF(DR$2=EOMONTH($D280,MatCF),$F280-SUM($H160:DR160),0)</f>
        <v>0</v>
      </c>
      <c r="DS280" s="206">
        <f>IF(DS$2=EOMONTH($D280,MatCF),$F280-SUM($H160:DS160),0)</f>
        <v>0</v>
      </c>
    </row>
    <row r="281" spans="1:123" ht="12.5" x14ac:dyDescent="0.25">
      <c r="A281" s="205">
        <f t="shared" si="690"/>
        <v>69</v>
      </c>
      <c r="B281" s="228"/>
      <c r="C281" s="206"/>
      <c r="D281" s="226">
        <v>50221</v>
      </c>
      <c r="E281" s="205"/>
      <c r="F281" s="206">
        <f ca="1"/>
        <v>0</v>
      </c>
      <c r="G281" s="206"/>
      <c r="H281" s="206">
        <f>IF(H$2=EOMONTH($D281,MatCF),$F281-SUM(H161:$H161),0)</f>
        <v>0</v>
      </c>
      <c r="I281" s="206">
        <f>IF(I$2=EOMONTH($D281,MatCF),$F281-SUM($H161:I161),0)</f>
        <v>0</v>
      </c>
      <c r="J281" s="206">
        <f>IF(J$2=EOMONTH($D281,MatCF),$F281-SUM($H161:J161),0)</f>
        <v>0</v>
      </c>
      <c r="K281" s="206">
        <f>IF(K$2=EOMONTH($D281,MatCF),$F281-SUM($H161:K161),0)</f>
        <v>0</v>
      </c>
      <c r="L281" s="206">
        <f>IF(L$2=EOMONTH($D281,MatCF),$F281-SUM($H161:L161),0)</f>
        <v>0</v>
      </c>
      <c r="M281" s="206">
        <f>IF(M$2=EOMONTH($D281,MatCF),$F281-SUM($H161:M161),0)</f>
        <v>0</v>
      </c>
      <c r="N281" s="206">
        <f>IF(N$2=EOMONTH($D281,MatCF),$F281-SUM($H161:N161),0)</f>
        <v>0</v>
      </c>
      <c r="O281" s="206">
        <f>IF(O$2=EOMONTH($D281,MatCF),$F281-SUM($H161:O161),0)</f>
        <v>0</v>
      </c>
      <c r="P281" s="206">
        <f>IF(P$2=EOMONTH($D281,MatCF),$F281-SUM($H161:P161),0)</f>
        <v>0</v>
      </c>
      <c r="Q281" s="206">
        <f>IF(Q$2=EOMONTH($D281,MatCF),$F281-SUM($H161:Q161),0)</f>
        <v>0</v>
      </c>
      <c r="R281" s="206">
        <f>IF(R$2=EOMONTH($D281,MatCF),$F281-SUM($H161:R161),0)</f>
        <v>0</v>
      </c>
      <c r="S281" s="206">
        <f>IF(S$2=EOMONTH($D281,MatCF),$F281-SUM($H161:S161),0)</f>
        <v>0</v>
      </c>
      <c r="T281" s="206">
        <f>IF(T$2=EOMONTH($D281,MatCF),$F281-SUM($H161:T161),0)</f>
        <v>0</v>
      </c>
      <c r="U281" s="206">
        <f>IF(U$2=EOMONTH($D281,MatCF),$F281-SUM($H161:U161),0)</f>
        <v>0</v>
      </c>
      <c r="V281" s="206">
        <f>IF(V$2=EOMONTH($D281,MatCF),$F281-SUM($H161:V161),0)</f>
        <v>0</v>
      </c>
      <c r="W281" s="206">
        <f>IF(W$2=EOMONTH($D281,MatCF),$F281-SUM($H161:W161),0)</f>
        <v>0</v>
      </c>
      <c r="X281" s="206">
        <f>IF(X$2=EOMONTH($D281,MatCF),$F281-SUM($H161:X161),0)</f>
        <v>0</v>
      </c>
      <c r="Y281" s="206">
        <f>IF(Y$2=EOMONTH($D281,MatCF),$F281-SUM($H161:Y161),0)</f>
        <v>0</v>
      </c>
      <c r="Z281" s="206">
        <f>IF(Z$2=EOMONTH($D281,MatCF),$F281-SUM($H161:Z161),0)</f>
        <v>0</v>
      </c>
      <c r="AA281" s="206">
        <f>IF(AA$2=EOMONTH($D281,MatCF),$F281-SUM($H161:AA161),0)</f>
        <v>0</v>
      </c>
      <c r="AB281" s="206">
        <f>IF(AB$2=EOMONTH($D281,MatCF),$F281-SUM($H161:AB161),0)</f>
        <v>0</v>
      </c>
      <c r="AC281" s="206">
        <f>IF(AC$2=EOMONTH($D281,MatCF),$F281-SUM($H161:AC161),0)</f>
        <v>0</v>
      </c>
      <c r="AD281" s="206">
        <f>IF(AD$2=EOMONTH($D281,MatCF),$F281-SUM($H161:AD161),0)</f>
        <v>0</v>
      </c>
      <c r="AE281" s="206">
        <f>IF(AE$2=EOMONTH($D281,MatCF),$F281-SUM($H161:AE161),0)</f>
        <v>0</v>
      </c>
      <c r="AF281" s="206">
        <f>IF(AF$2=EOMONTH($D281,MatCF),$F281-SUM($H161:AF161),0)</f>
        <v>0</v>
      </c>
      <c r="AG281" s="206">
        <f>IF(AG$2=EOMONTH($D281,MatCF),$F281-SUM($H161:AG161),0)</f>
        <v>0</v>
      </c>
      <c r="AH281" s="206">
        <f>IF(AH$2=EOMONTH($D281,MatCF),$F281-SUM($H161:AH161),0)</f>
        <v>0</v>
      </c>
      <c r="AI281" s="206">
        <f>IF(AI$2=EOMONTH($D281,MatCF),$F281-SUM($H161:AI161),0)</f>
        <v>0</v>
      </c>
      <c r="AJ281" s="206">
        <f>IF(AJ$2=EOMONTH($D281,MatCF),$F281-SUM($H161:AJ161),0)</f>
        <v>0</v>
      </c>
      <c r="AK281" s="206">
        <f>IF(AK$2=EOMONTH($D281,MatCF),$F281-SUM($H161:AK161),0)</f>
        <v>0</v>
      </c>
      <c r="AL281" s="206">
        <f>IF(AL$2=EOMONTH($D281,MatCF),$F281-SUM($H161:AL161),0)</f>
        <v>0</v>
      </c>
      <c r="AM281" s="206">
        <f>IF(AM$2=EOMONTH($D281,MatCF),$F281-SUM($H161:AM161),0)</f>
        <v>0</v>
      </c>
      <c r="AN281" s="206">
        <f>IF(AN$2=EOMONTH($D281,MatCF),$F281-SUM($H161:AN161),0)</f>
        <v>0</v>
      </c>
      <c r="AO281" s="206">
        <f>IF(AO$2=EOMONTH($D281,MatCF),$F281-SUM($H161:AO161),0)</f>
        <v>0</v>
      </c>
      <c r="AP281" s="206">
        <f>IF(AP$2=EOMONTH($D281,MatCF),$F281-SUM($H161:AP161),0)</f>
        <v>0</v>
      </c>
      <c r="AQ281" s="206">
        <f>IF(AQ$2=EOMONTH($D281,MatCF),$F281-SUM($H161:AQ161),0)</f>
        <v>0</v>
      </c>
      <c r="AR281" s="206">
        <f>IF(AR$2=EOMONTH($D281,MatCF),$F281-SUM($H161:AR161),0)</f>
        <v>0</v>
      </c>
      <c r="AS281" s="206">
        <f>IF(AS$2=EOMONTH($D281,MatCF),$F281-SUM($H161:AS161),0)</f>
        <v>0</v>
      </c>
      <c r="AT281" s="206">
        <f>IF(AT$2=EOMONTH($D281,MatCF),$F281-SUM($H161:AT161),0)</f>
        <v>0</v>
      </c>
      <c r="AU281" s="206">
        <f>IF(AU$2=EOMONTH($D281,MatCF),$F281-SUM($H161:AU161),0)</f>
        <v>0</v>
      </c>
      <c r="AV281" s="206">
        <f>IF(AV$2=EOMONTH($D281,MatCF),$F281-SUM($H161:AV161),0)</f>
        <v>0</v>
      </c>
      <c r="AW281" s="206">
        <f>IF(AW$2=EOMONTH($D281,MatCF),$F281-SUM($H161:AW161),0)</f>
        <v>0</v>
      </c>
      <c r="AX281" s="206">
        <f>IF(AX$2=EOMONTH($D281,MatCF),$F281-SUM($H161:AX161),0)</f>
        <v>0</v>
      </c>
      <c r="AY281" s="206">
        <f>IF(AY$2=EOMONTH($D281,MatCF),$F281-SUM($H161:AY161),0)</f>
        <v>0</v>
      </c>
      <c r="AZ281" s="206">
        <f>IF(AZ$2=EOMONTH($D281,MatCF),$F281-SUM($H161:AZ161),0)</f>
        <v>0</v>
      </c>
      <c r="BA281" s="206">
        <f>IF(BA$2=EOMONTH($D281,MatCF),$F281-SUM($H161:BA161),0)</f>
        <v>0</v>
      </c>
      <c r="BB281" s="206">
        <f>IF(BB$2=EOMONTH($D281,MatCF),$F281-SUM($H161:BB161),0)</f>
        <v>0</v>
      </c>
      <c r="BC281" s="206">
        <f>IF(BC$2=EOMONTH($D281,MatCF),$F281-SUM($H161:BC161),0)</f>
        <v>0</v>
      </c>
      <c r="BD281" s="206">
        <f>IF(BD$2=EOMONTH($D281,MatCF),$F281-SUM($H161:BD161),0)</f>
        <v>0</v>
      </c>
      <c r="BE281" s="206">
        <f>IF(BE$2=EOMONTH($D281,MatCF),$F281-SUM($H161:BE161),0)</f>
        <v>0</v>
      </c>
      <c r="BF281" s="206">
        <f>IF(BF$2=EOMONTH($D281,MatCF),$F281-SUM($H161:BF161),0)</f>
        <v>0</v>
      </c>
      <c r="BG281" s="206">
        <f>IF(BG$2=EOMONTH($D281,MatCF),$F281-SUM($H161:BG161),0)</f>
        <v>0</v>
      </c>
      <c r="BH281" s="206">
        <f>IF(BH$2=EOMONTH($D281,MatCF),$F281-SUM($H161:BH161),0)</f>
        <v>0</v>
      </c>
      <c r="BI281" s="206">
        <f>IF(BI$2=EOMONTH($D281,MatCF),$F281-SUM($H161:BI161),0)</f>
        <v>0</v>
      </c>
      <c r="BJ281" s="206">
        <f>IF(BJ$2=EOMONTH($D281,MatCF),$F281-SUM($H161:BJ161),0)</f>
        <v>0</v>
      </c>
      <c r="BK281" s="206">
        <f>IF(BK$2=EOMONTH($D281,MatCF),$F281-SUM($H161:BK161),0)</f>
        <v>0</v>
      </c>
      <c r="BL281" s="206">
        <f>IF(BL$2=EOMONTH($D281,MatCF),$F281-SUM($H161:BL161),0)</f>
        <v>0</v>
      </c>
      <c r="BM281" s="206">
        <f>IF(BM$2=EOMONTH($D281,MatCF),$F281-SUM($H161:BM161),0)</f>
        <v>0</v>
      </c>
      <c r="BN281" s="206">
        <f>IF(BN$2=EOMONTH($D281,MatCF),$F281-SUM($H161:BN161),0)</f>
        <v>0</v>
      </c>
      <c r="BO281" s="206">
        <f>IF(BO$2=EOMONTH($D281,MatCF),$F281-SUM($H161:BO161),0)</f>
        <v>0</v>
      </c>
      <c r="BP281" s="206">
        <f>IF(BP$2=EOMONTH($D281,MatCF),$F281-SUM($H161:BP161),0)</f>
        <v>0</v>
      </c>
      <c r="BQ281" s="206">
        <f>IF(BQ$2=EOMONTH($D281,MatCF),$F281-SUM($H161:BQ161),0)</f>
        <v>0</v>
      </c>
      <c r="BR281" s="206">
        <f>IF(BR$2=EOMONTH($D281,MatCF),$F281-SUM($H161:BR161),0)</f>
        <v>0</v>
      </c>
      <c r="BS281" s="206">
        <f>IF(BS$2=EOMONTH($D281,MatCF),$F281-SUM($H161:BS161),0)</f>
        <v>0</v>
      </c>
      <c r="BT281" s="206">
        <f>IF(BT$2=EOMONTH($D281,MatCF),$F281-SUM($H161:BT161),0)</f>
        <v>0</v>
      </c>
      <c r="BU281" s="206">
        <f>IF(BU$2=EOMONTH($D281,MatCF),$F281-SUM($H161:BU161),0)</f>
        <v>0</v>
      </c>
      <c r="BV281" s="206">
        <f>IF(BV$2=EOMONTH($D281,MatCF),$F281-SUM($H161:BV161),0)</f>
        <v>0</v>
      </c>
      <c r="BW281" s="206">
        <f>IF(BW$2=EOMONTH($D281,MatCF),$F281-SUM($H161:BW161),0)</f>
        <v>0</v>
      </c>
      <c r="BX281" s="206">
        <f>IF(BX$2=EOMONTH($D281,MatCF),$F281-SUM($H161:BX161),0)</f>
        <v>0</v>
      </c>
      <c r="BY281" s="206">
        <f>IF(BY$2=EOMONTH($D281,MatCF),$F281-SUM($H161:BY161),0)</f>
        <v>0</v>
      </c>
      <c r="BZ281" s="206">
        <f>IF(BZ$2=EOMONTH($D281,MatCF),$F281-SUM($H161:BZ161),0)</f>
        <v>0</v>
      </c>
      <c r="CA281" s="206">
        <f>IF(CA$2=EOMONTH($D281,MatCF),$F281-SUM($H161:CA161),0)</f>
        <v>0</v>
      </c>
      <c r="CB281" s="206">
        <f>IF(CB$2=EOMONTH($D281,MatCF),$F281-SUM($H161:CB161),0)</f>
        <v>0</v>
      </c>
      <c r="CC281" s="206">
        <f>IF(CC$2=EOMONTH($D281,MatCF),$F281-SUM($H161:CC161),0)</f>
        <v>0</v>
      </c>
      <c r="CD281" s="206">
        <f>IF(CD$2=EOMONTH($D281,MatCF),$F281-SUM($H161:CD161),0)</f>
        <v>0</v>
      </c>
      <c r="CE281" s="206">
        <f>IF(CE$2=EOMONTH($D281,MatCF),$F281-SUM($H161:CE161),0)</f>
        <v>0</v>
      </c>
      <c r="CF281" s="206">
        <f>IF(CF$2=EOMONTH($D281,MatCF),$F281-SUM($H161:CF161),0)</f>
        <v>0</v>
      </c>
      <c r="CG281" s="206">
        <f>IF(CG$2=EOMONTH($D281,MatCF),$F281-SUM($H161:CG161),0)</f>
        <v>0</v>
      </c>
      <c r="CH281" s="206">
        <f>IF(CH$2=EOMONTH($D281,MatCF),$F281-SUM($H161:CH161),0)</f>
        <v>0</v>
      </c>
      <c r="CI281" s="206">
        <f>IF(CI$2=EOMONTH($D281,MatCF),$F281-SUM($H161:CI161),0)</f>
        <v>0</v>
      </c>
      <c r="CJ281" s="206">
        <f>IF(CJ$2=EOMONTH($D281,MatCF),$F281-SUM($H161:CJ161),0)</f>
        <v>0</v>
      </c>
      <c r="CK281" s="206">
        <f>IF(CK$2=EOMONTH($D281,MatCF),$F281-SUM($H161:CK161),0)</f>
        <v>0</v>
      </c>
      <c r="CL281" s="206">
        <f>IF(CL$2=EOMONTH($D281,MatCF),$F281-SUM($H161:CL161),0)</f>
        <v>0</v>
      </c>
      <c r="CM281" s="206">
        <f>IF(CM$2=EOMONTH($D281,MatCF),$F281-SUM($H161:CM161),0)</f>
        <v>0</v>
      </c>
      <c r="CN281" s="206">
        <f>IF(CN$2=EOMONTH($D281,MatCF),$F281-SUM($H161:CN161),0)</f>
        <v>0</v>
      </c>
      <c r="CO281" s="206">
        <f>IF(CO$2=EOMONTH($D281,MatCF),$F281-SUM($H161:CO161),0)</f>
        <v>0</v>
      </c>
      <c r="CP281" s="206">
        <f>IF(CP$2=EOMONTH($D281,MatCF),$F281-SUM($H161:CP161),0)</f>
        <v>0</v>
      </c>
      <c r="CQ281" s="206">
        <f>IF(CQ$2=EOMONTH($D281,MatCF),$F281-SUM($H161:CQ161),0)</f>
        <v>0</v>
      </c>
      <c r="CR281" s="206">
        <f>IF(CR$2=EOMONTH($D281,MatCF),$F281-SUM($H161:CR161),0)</f>
        <v>0</v>
      </c>
      <c r="CS281" s="206">
        <f>IF(CS$2=EOMONTH($D281,MatCF),$F281-SUM($H161:CS161),0)</f>
        <v>0</v>
      </c>
      <c r="CT281" s="206">
        <f>IF(CT$2=EOMONTH($D281,MatCF),$F281-SUM($H161:CT161),0)</f>
        <v>0</v>
      </c>
      <c r="CU281" s="206">
        <f>IF(CU$2=EOMONTH($D281,MatCF),$F281-SUM($H161:CU161),0)</f>
        <v>0</v>
      </c>
      <c r="CV281" s="206">
        <f>IF(CV$2=EOMONTH($D281,MatCF),$F281-SUM($H161:CV161),0)</f>
        <v>0</v>
      </c>
      <c r="CW281" s="206">
        <f>IF(CW$2=EOMONTH($D281,MatCF),$F281-SUM($H161:CW161),0)</f>
        <v>0</v>
      </c>
      <c r="CX281" s="206">
        <f>IF(CX$2=EOMONTH($D281,MatCF),$F281-SUM($H161:CX161),0)</f>
        <v>0</v>
      </c>
      <c r="CY281" s="206">
        <f>IF(CY$2=EOMONTH($D281,MatCF),$F281-SUM($H161:CY161),0)</f>
        <v>0</v>
      </c>
      <c r="CZ281" s="206">
        <f>IF(CZ$2=EOMONTH($D281,MatCF),$F281-SUM($H161:CZ161),0)</f>
        <v>0</v>
      </c>
      <c r="DA281" s="206">
        <f>IF(DA$2=EOMONTH($D281,MatCF),$F281-SUM($H161:DA161),0)</f>
        <v>0</v>
      </c>
      <c r="DB281" s="206">
        <f>IF(DB$2=EOMONTH($D281,MatCF),$F281-SUM($H161:DB161),0)</f>
        <v>0</v>
      </c>
      <c r="DC281" s="206">
        <f>IF(DC$2=EOMONTH($D281,MatCF),$F281-SUM($H161:DC161),0)</f>
        <v>0</v>
      </c>
      <c r="DD281" s="206">
        <f>IF(DD$2=EOMONTH($D281,MatCF),$F281-SUM($H161:DD161),0)</f>
        <v>0</v>
      </c>
      <c r="DE281" s="206">
        <f>IF(DE$2=EOMONTH($D281,MatCF),$F281-SUM($H161:DE161),0)</f>
        <v>0</v>
      </c>
      <c r="DF281" s="206">
        <f>IF(DF$2=EOMONTH($D281,MatCF),$F281-SUM($H161:DF161),0)</f>
        <v>0</v>
      </c>
      <c r="DG281" s="206">
        <f>IF(DG$2=EOMONTH($D281,MatCF),$F281-SUM($H161:DG161),0)</f>
        <v>0</v>
      </c>
      <c r="DH281" s="206">
        <f>IF(DH$2=EOMONTH($D281,MatCF),$F281-SUM($H161:DH161),0)</f>
        <v>0</v>
      </c>
      <c r="DI281" s="206">
        <f>IF(DI$2=EOMONTH($D281,MatCF),$F281-SUM($H161:DI161),0)</f>
        <v>0</v>
      </c>
      <c r="DJ281" s="206">
        <f>IF(DJ$2=EOMONTH($D281,MatCF),$F281-SUM($H161:DJ161),0)</f>
        <v>0</v>
      </c>
      <c r="DK281" s="206">
        <f>IF(DK$2=EOMONTH($D281,MatCF),$F281-SUM($H161:DK161),0)</f>
        <v>0</v>
      </c>
      <c r="DL281" s="206">
        <f>IF(DL$2=EOMONTH($D281,MatCF),$F281-SUM($H161:DL161),0)</f>
        <v>0</v>
      </c>
      <c r="DM281" s="206">
        <f>IF(DM$2=EOMONTH($D281,MatCF),$F281-SUM($H161:DM161),0)</f>
        <v>0</v>
      </c>
      <c r="DN281" s="206">
        <f>IF(DN$2=EOMONTH($D281,MatCF),$F281-SUM($H161:DN161),0)</f>
        <v>0</v>
      </c>
      <c r="DO281" s="206">
        <f>IF(DO$2=EOMONTH($D281,MatCF),$F281-SUM($H161:DO161),0)</f>
        <v>0</v>
      </c>
      <c r="DP281" s="206">
        <f>IF(DP$2=EOMONTH($D281,MatCF),$F281-SUM($H161:DP161),0)</f>
        <v>0</v>
      </c>
      <c r="DQ281" s="206">
        <f>IF(DQ$2=EOMONTH($D281,MatCF),$F281-SUM($H161:DQ161),0)</f>
        <v>0</v>
      </c>
      <c r="DR281" s="206">
        <f>IF(DR$2=EOMONTH($D281,MatCF),$F281-SUM($H161:DR161),0)</f>
        <v>0</v>
      </c>
      <c r="DS281" s="206">
        <f>IF(DS$2=EOMONTH($D281,MatCF),$F281-SUM($H161:DS161),0)</f>
        <v>0</v>
      </c>
    </row>
    <row r="282" spans="1:123" ht="12.5" x14ac:dyDescent="0.25">
      <c r="A282" s="205">
        <f t="shared" si="690"/>
        <v>70</v>
      </c>
      <c r="B282" s="228"/>
      <c r="C282" s="206"/>
      <c r="D282" s="226">
        <v>50313</v>
      </c>
      <c r="E282" s="205"/>
      <c r="F282" s="206">
        <f ca="1"/>
        <v>0</v>
      </c>
      <c r="G282" s="206"/>
      <c r="H282" s="206">
        <f>IF(H$2=EOMONTH($D282,MatCF),$F282-SUM(H162:$H162),0)</f>
        <v>0</v>
      </c>
      <c r="I282" s="206">
        <f>IF(I$2=EOMONTH($D282,MatCF),$F282-SUM($H162:I162),0)</f>
        <v>0</v>
      </c>
      <c r="J282" s="206">
        <f>IF(J$2=EOMONTH($D282,MatCF),$F282-SUM($H162:J162),0)</f>
        <v>0</v>
      </c>
      <c r="K282" s="206">
        <f>IF(K$2=EOMONTH($D282,MatCF),$F282-SUM($H162:K162),0)</f>
        <v>0</v>
      </c>
      <c r="L282" s="206">
        <f>IF(L$2=EOMONTH($D282,MatCF),$F282-SUM($H162:L162),0)</f>
        <v>0</v>
      </c>
      <c r="M282" s="206">
        <f>IF(M$2=EOMONTH($D282,MatCF),$F282-SUM($H162:M162),0)</f>
        <v>0</v>
      </c>
      <c r="N282" s="206">
        <f>IF(N$2=EOMONTH($D282,MatCF),$F282-SUM($H162:N162),0)</f>
        <v>0</v>
      </c>
      <c r="O282" s="206">
        <f>IF(O$2=EOMONTH($D282,MatCF),$F282-SUM($H162:O162),0)</f>
        <v>0</v>
      </c>
      <c r="P282" s="206">
        <f>IF(P$2=EOMONTH($D282,MatCF),$F282-SUM($H162:P162),0)</f>
        <v>0</v>
      </c>
      <c r="Q282" s="206">
        <f>IF(Q$2=EOMONTH($D282,MatCF),$F282-SUM($H162:Q162),0)</f>
        <v>0</v>
      </c>
      <c r="R282" s="206">
        <f>IF(R$2=EOMONTH($D282,MatCF),$F282-SUM($H162:R162),0)</f>
        <v>0</v>
      </c>
      <c r="S282" s="206">
        <f>IF(S$2=EOMONTH($D282,MatCF),$F282-SUM($H162:S162),0)</f>
        <v>0</v>
      </c>
      <c r="T282" s="206">
        <f>IF(T$2=EOMONTH($D282,MatCF),$F282-SUM($H162:T162),0)</f>
        <v>0</v>
      </c>
      <c r="U282" s="206">
        <f>IF(U$2=EOMONTH($D282,MatCF),$F282-SUM($H162:U162),0)</f>
        <v>0</v>
      </c>
      <c r="V282" s="206">
        <f>IF(V$2=EOMONTH($D282,MatCF),$F282-SUM($H162:V162),0)</f>
        <v>0</v>
      </c>
      <c r="W282" s="206">
        <f>IF(W$2=EOMONTH($D282,MatCF),$F282-SUM($H162:W162),0)</f>
        <v>0</v>
      </c>
      <c r="X282" s="206">
        <f>IF(X$2=EOMONTH($D282,MatCF),$F282-SUM($H162:X162),0)</f>
        <v>0</v>
      </c>
      <c r="Y282" s="206">
        <f>IF(Y$2=EOMONTH($D282,MatCF),$F282-SUM($H162:Y162),0)</f>
        <v>0</v>
      </c>
      <c r="Z282" s="206">
        <f>IF(Z$2=EOMONTH($D282,MatCF),$F282-SUM($H162:Z162),0)</f>
        <v>0</v>
      </c>
      <c r="AA282" s="206">
        <f>IF(AA$2=EOMONTH($D282,MatCF),$F282-SUM($H162:AA162),0)</f>
        <v>0</v>
      </c>
      <c r="AB282" s="206">
        <f>IF(AB$2=EOMONTH($D282,MatCF),$F282-SUM($H162:AB162),0)</f>
        <v>0</v>
      </c>
      <c r="AC282" s="206">
        <f>IF(AC$2=EOMONTH($D282,MatCF),$F282-SUM($H162:AC162),0)</f>
        <v>0</v>
      </c>
      <c r="AD282" s="206">
        <f>IF(AD$2=EOMONTH($D282,MatCF),$F282-SUM($H162:AD162),0)</f>
        <v>0</v>
      </c>
      <c r="AE282" s="206">
        <f>IF(AE$2=EOMONTH($D282,MatCF),$F282-SUM($H162:AE162),0)</f>
        <v>0</v>
      </c>
      <c r="AF282" s="206">
        <f>IF(AF$2=EOMONTH($D282,MatCF),$F282-SUM($H162:AF162),0)</f>
        <v>0</v>
      </c>
      <c r="AG282" s="206">
        <f>IF(AG$2=EOMONTH($D282,MatCF),$F282-SUM($H162:AG162),0)</f>
        <v>0</v>
      </c>
      <c r="AH282" s="206">
        <f>IF(AH$2=EOMONTH($D282,MatCF),$F282-SUM($H162:AH162),0)</f>
        <v>0</v>
      </c>
      <c r="AI282" s="206">
        <f>IF(AI$2=EOMONTH($D282,MatCF),$F282-SUM($H162:AI162),0)</f>
        <v>0</v>
      </c>
      <c r="AJ282" s="206">
        <f>IF(AJ$2=EOMONTH($D282,MatCF),$F282-SUM($H162:AJ162),0)</f>
        <v>0</v>
      </c>
      <c r="AK282" s="206">
        <f>IF(AK$2=EOMONTH($D282,MatCF),$F282-SUM($H162:AK162),0)</f>
        <v>0</v>
      </c>
      <c r="AL282" s="206">
        <f>IF(AL$2=EOMONTH($D282,MatCF),$F282-SUM($H162:AL162),0)</f>
        <v>0</v>
      </c>
      <c r="AM282" s="206">
        <f>IF(AM$2=EOMONTH($D282,MatCF),$F282-SUM($H162:AM162),0)</f>
        <v>0</v>
      </c>
      <c r="AN282" s="206">
        <f>IF(AN$2=EOMONTH($D282,MatCF),$F282-SUM($H162:AN162),0)</f>
        <v>0</v>
      </c>
      <c r="AO282" s="206">
        <f>IF(AO$2=EOMONTH($D282,MatCF),$F282-SUM($H162:AO162),0)</f>
        <v>0</v>
      </c>
      <c r="AP282" s="206">
        <f>IF(AP$2=EOMONTH($D282,MatCF),$F282-SUM($H162:AP162),0)</f>
        <v>0</v>
      </c>
      <c r="AQ282" s="206">
        <f>IF(AQ$2=EOMONTH($D282,MatCF),$F282-SUM($H162:AQ162),0)</f>
        <v>0</v>
      </c>
      <c r="AR282" s="206">
        <f>IF(AR$2=EOMONTH($D282,MatCF),$F282-SUM($H162:AR162),0)</f>
        <v>0</v>
      </c>
      <c r="AS282" s="206">
        <f>IF(AS$2=EOMONTH($D282,MatCF),$F282-SUM($H162:AS162),0)</f>
        <v>0</v>
      </c>
      <c r="AT282" s="206">
        <f>IF(AT$2=EOMONTH($D282,MatCF),$F282-SUM($H162:AT162),0)</f>
        <v>0</v>
      </c>
      <c r="AU282" s="206">
        <f>IF(AU$2=EOMONTH($D282,MatCF),$F282-SUM($H162:AU162),0)</f>
        <v>0</v>
      </c>
      <c r="AV282" s="206">
        <f>IF(AV$2=EOMONTH($D282,MatCF),$F282-SUM($H162:AV162),0)</f>
        <v>0</v>
      </c>
      <c r="AW282" s="206">
        <f>IF(AW$2=EOMONTH($D282,MatCF),$F282-SUM($H162:AW162),0)</f>
        <v>0</v>
      </c>
      <c r="AX282" s="206">
        <f>IF(AX$2=EOMONTH($D282,MatCF),$F282-SUM($H162:AX162),0)</f>
        <v>0</v>
      </c>
      <c r="AY282" s="206">
        <f>IF(AY$2=EOMONTH($D282,MatCF),$F282-SUM($H162:AY162),0)</f>
        <v>0</v>
      </c>
      <c r="AZ282" s="206">
        <f>IF(AZ$2=EOMONTH($D282,MatCF),$F282-SUM($H162:AZ162),0)</f>
        <v>0</v>
      </c>
      <c r="BA282" s="206">
        <f>IF(BA$2=EOMONTH($D282,MatCF),$F282-SUM($H162:BA162),0)</f>
        <v>0</v>
      </c>
      <c r="BB282" s="206">
        <f>IF(BB$2=EOMONTH($D282,MatCF),$F282-SUM($H162:BB162),0)</f>
        <v>0</v>
      </c>
      <c r="BC282" s="206">
        <f>IF(BC$2=EOMONTH($D282,MatCF),$F282-SUM($H162:BC162),0)</f>
        <v>0</v>
      </c>
      <c r="BD282" s="206">
        <f>IF(BD$2=EOMONTH($D282,MatCF),$F282-SUM($H162:BD162),0)</f>
        <v>0</v>
      </c>
      <c r="BE282" s="206">
        <f>IF(BE$2=EOMONTH($D282,MatCF),$F282-SUM($H162:BE162),0)</f>
        <v>0</v>
      </c>
      <c r="BF282" s="206">
        <f>IF(BF$2=EOMONTH($D282,MatCF),$F282-SUM($H162:BF162),0)</f>
        <v>0</v>
      </c>
      <c r="BG282" s="206">
        <f>IF(BG$2=EOMONTH($D282,MatCF),$F282-SUM($H162:BG162),0)</f>
        <v>0</v>
      </c>
      <c r="BH282" s="206">
        <f>IF(BH$2=EOMONTH($D282,MatCF),$F282-SUM($H162:BH162),0)</f>
        <v>0</v>
      </c>
      <c r="BI282" s="206">
        <f>IF(BI$2=EOMONTH($D282,MatCF),$F282-SUM($H162:BI162),0)</f>
        <v>0</v>
      </c>
      <c r="BJ282" s="206">
        <f>IF(BJ$2=EOMONTH($D282,MatCF),$F282-SUM($H162:BJ162),0)</f>
        <v>0</v>
      </c>
      <c r="BK282" s="206">
        <f>IF(BK$2=EOMONTH($D282,MatCF),$F282-SUM($H162:BK162),0)</f>
        <v>0</v>
      </c>
      <c r="BL282" s="206">
        <f>IF(BL$2=EOMONTH($D282,MatCF),$F282-SUM($H162:BL162),0)</f>
        <v>0</v>
      </c>
      <c r="BM282" s="206">
        <f>IF(BM$2=EOMONTH($D282,MatCF),$F282-SUM($H162:BM162),0)</f>
        <v>0</v>
      </c>
      <c r="BN282" s="206">
        <f>IF(BN$2=EOMONTH($D282,MatCF),$F282-SUM($H162:BN162),0)</f>
        <v>0</v>
      </c>
      <c r="BO282" s="206">
        <f>IF(BO$2=EOMONTH($D282,MatCF),$F282-SUM($H162:BO162),0)</f>
        <v>0</v>
      </c>
      <c r="BP282" s="206">
        <f>IF(BP$2=EOMONTH($D282,MatCF),$F282-SUM($H162:BP162),0)</f>
        <v>0</v>
      </c>
      <c r="BQ282" s="206">
        <f>IF(BQ$2=EOMONTH($D282,MatCF),$F282-SUM($H162:BQ162),0)</f>
        <v>0</v>
      </c>
      <c r="BR282" s="206">
        <f>IF(BR$2=EOMONTH($D282,MatCF),$F282-SUM($H162:BR162),0)</f>
        <v>0</v>
      </c>
      <c r="BS282" s="206">
        <f>IF(BS$2=EOMONTH($D282,MatCF),$F282-SUM($H162:BS162),0)</f>
        <v>0</v>
      </c>
      <c r="BT282" s="206">
        <f>IF(BT$2=EOMONTH($D282,MatCF),$F282-SUM($H162:BT162),0)</f>
        <v>0</v>
      </c>
      <c r="BU282" s="206">
        <f>IF(BU$2=EOMONTH($D282,MatCF),$F282-SUM($H162:BU162),0)</f>
        <v>0</v>
      </c>
      <c r="BV282" s="206">
        <f>IF(BV$2=EOMONTH($D282,MatCF),$F282-SUM($H162:BV162),0)</f>
        <v>0</v>
      </c>
      <c r="BW282" s="206">
        <f>IF(BW$2=EOMONTH($D282,MatCF),$F282-SUM($H162:BW162),0)</f>
        <v>0</v>
      </c>
      <c r="BX282" s="206">
        <f>IF(BX$2=EOMONTH($D282,MatCF),$F282-SUM($H162:BX162),0)</f>
        <v>0</v>
      </c>
      <c r="BY282" s="206">
        <f>IF(BY$2=EOMONTH($D282,MatCF),$F282-SUM($H162:BY162),0)</f>
        <v>0</v>
      </c>
      <c r="BZ282" s="206">
        <f>IF(BZ$2=EOMONTH($D282,MatCF),$F282-SUM($H162:BZ162),0)</f>
        <v>0</v>
      </c>
      <c r="CA282" s="206">
        <f>IF(CA$2=EOMONTH($D282,MatCF),$F282-SUM($H162:CA162),0)</f>
        <v>0</v>
      </c>
      <c r="CB282" s="206">
        <f>IF(CB$2=EOMONTH($D282,MatCF),$F282-SUM($H162:CB162),0)</f>
        <v>0</v>
      </c>
      <c r="CC282" s="206">
        <f>IF(CC$2=EOMONTH($D282,MatCF),$F282-SUM($H162:CC162),0)</f>
        <v>0</v>
      </c>
      <c r="CD282" s="206">
        <f>IF(CD$2=EOMONTH($D282,MatCF),$F282-SUM($H162:CD162),0)</f>
        <v>0</v>
      </c>
      <c r="CE282" s="206">
        <f>IF(CE$2=EOMONTH($D282,MatCF),$F282-SUM($H162:CE162),0)</f>
        <v>0</v>
      </c>
      <c r="CF282" s="206">
        <f>IF(CF$2=EOMONTH($D282,MatCF),$F282-SUM($H162:CF162),0)</f>
        <v>0</v>
      </c>
      <c r="CG282" s="206">
        <f>IF(CG$2=EOMONTH($D282,MatCF),$F282-SUM($H162:CG162),0)</f>
        <v>0</v>
      </c>
      <c r="CH282" s="206">
        <f>IF(CH$2=EOMONTH($D282,MatCF),$F282-SUM($H162:CH162),0)</f>
        <v>0</v>
      </c>
      <c r="CI282" s="206">
        <f>IF(CI$2=EOMONTH($D282,MatCF),$F282-SUM($H162:CI162),0)</f>
        <v>0</v>
      </c>
      <c r="CJ282" s="206">
        <f>IF(CJ$2=EOMONTH($D282,MatCF),$F282-SUM($H162:CJ162),0)</f>
        <v>0</v>
      </c>
      <c r="CK282" s="206">
        <f>IF(CK$2=EOMONTH($D282,MatCF),$F282-SUM($H162:CK162),0)</f>
        <v>0</v>
      </c>
      <c r="CL282" s="206">
        <f>IF(CL$2=EOMONTH($D282,MatCF),$F282-SUM($H162:CL162),0)</f>
        <v>0</v>
      </c>
      <c r="CM282" s="206">
        <f>IF(CM$2=EOMONTH($D282,MatCF),$F282-SUM($H162:CM162),0)</f>
        <v>0</v>
      </c>
      <c r="CN282" s="206">
        <f>IF(CN$2=EOMONTH($D282,MatCF),$F282-SUM($H162:CN162),0)</f>
        <v>0</v>
      </c>
      <c r="CO282" s="206">
        <f>IF(CO$2=EOMONTH($D282,MatCF),$F282-SUM($H162:CO162),0)</f>
        <v>0</v>
      </c>
      <c r="CP282" s="206">
        <f>IF(CP$2=EOMONTH($D282,MatCF),$F282-SUM($H162:CP162),0)</f>
        <v>0</v>
      </c>
      <c r="CQ282" s="206">
        <f>IF(CQ$2=EOMONTH($D282,MatCF),$F282-SUM($H162:CQ162),0)</f>
        <v>0</v>
      </c>
      <c r="CR282" s="206">
        <f>IF(CR$2=EOMONTH($D282,MatCF),$F282-SUM($H162:CR162),0)</f>
        <v>0</v>
      </c>
      <c r="CS282" s="206">
        <f>IF(CS$2=EOMONTH($D282,MatCF),$F282-SUM($H162:CS162),0)</f>
        <v>0</v>
      </c>
      <c r="CT282" s="206">
        <f>IF(CT$2=EOMONTH($D282,MatCF),$F282-SUM($H162:CT162),0)</f>
        <v>0</v>
      </c>
      <c r="CU282" s="206">
        <f>IF(CU$2=EOMONTH($D282,MatCF),$F282-SUM($H162:CU162),0)</f>
        <v>0</v>
      </c>
      <c r="CV282" s="206">
        <f>IF(CV$2=EOMONTH($D282,MatCF),$F282-SUM($H162:CV162),0)</f>
        <v>0</v>
      </c>
      <c r="CW282" s="206">
        <f>IF(CW$2=EOMONTH($D282,MatCF),$F282-SUM($H162:CW162),0)</f>
        <v>0</v>
      </c>
      <c r="CX282" s="206">
        <f>IF(CX$2=EOMONTH($D282,MatCF),$F282-SUM($H162:CX162),0)</f>
        <v>0</v>
      </c>
      <c r="CY282" s="206">
        <f>IF(CY$2=EOMONTH($D282,MatCF),$F282-SUM($H162:CY162),0)</f>
        <v>0</v>
      </c>
      <c r="CZ282" s="206">
        <f>IF(CZ$2=EOMONTH($D282,MatCF),$F282-SUM($H162:CZ162),0)</f>
        <v>0</v>
      </c>
      <c r="DA282" s="206">
        <f>IF(DA$2=EOMONTH($D282,MatCF),$F282-SUM($H162:DA162),0)</f>
        <v>0</v>
      </c>
      <c r="DB282" s="206">
        <f>IF(DB$2=EOMONTH($D282,MatCF),$F282-SUM($H162:DB162),0)</f>
        <v>0</v>
      </c>
      <c r="DC282" s="206">
        <f>IF(DC$2=EOMONTH($D282,MatCF),$F282-SUM($H162:DC162),0)</f>
        <v>0</v>
      </c>
      <c r="DD282" s="206">
        <f>IF(DD$2=EOMONTH($D282,MatCF),$F282-SUM($H162:DD162),0)</f>
        <v>0</v>
      </c>
      <c r="DE282" s="206">
        <f>IF(DE$2=EOMONTH($D282,MatCF),$F282-SUM($H162:DE162),0)</f>
        <v>0</v>
      </c>
      <c r="DF282" s="206">
        <f>IF(DF$2=EOMONTH($D282,MatCF),$F282-SUM($H162:DF162),0)</f>
        <v>0</v>
      </c>
      <c r="DG282" s="206">
        <f>IF(DG$2=EOMONTH($D282,MatCF),$F282-SUM($H162:DG162),0)</f>
        <v>0</v>
      </c>
      <c r="DH282" s="206">
        <f>IF(DH$2=EOMONTH($D282,MatCF),$F282-SUM($H162:DH162),0)</f>
        <v>0</v>
      </c>
      <c r="DI282" s="206">
        <f>IF(DI$2=EOMONTH($D282,MatCF),$F282-SUM($H162:DI162),0)</f>
        <v>0</v>
      </c>
      <c r="DJ282" s="206">
        <f>IF(DJ$2=EOMONTH($D282,MatCF),$F282-SUM($H162:DJ162),0)</f>
        <v>0</v>
      </c>
      <c r="DK282" s="206">
        <f>IF(DK$2=EOMONTH($D282,MatCF),$F282-SUM($H162:DK162),0)</f>
        <v>0</v>
      </c>
      <c r="DL282" s="206">
        <f>IF(DL$2=EOMONTH($D282,MatCF),$F282-SUM($H162:DL162),0)</f>
        <v>0</v>
      </c>
      <c r="DM282" s="206">
        <f>IF(DM$2=EOMONTH($D282,MatCF),$F282-SUM($H162:DM162),0)</f>
        <v>0</v>
      </c>
      <c r="DN282" s="206">
        <f>IF(DN$2=EOMONTH($D282,MatCF),$F282-SUM($H162:DN162),0)</f>
        <v>0</v>
      </c>
      <c r="DO282" s="206">
        <f>IF(DO$2=EOMONTH($D282,MatCF),$F282-SUM($H162:DO162),0)</f>
        <v>0</v>
      </c>
      <c r="DP282" s="206">
        <f>IF(DP$2=EOMONTH($D282,MatCF),$F282-SUM($H162:DP162),0)</f>
        <v>0</v>
      </c>
      <c r="DQ282" s="206">
        <f>IF(DQ$2=EOMONTH($D282,MatCF),$F282-SUM($H162:DQ162),0)</f>
        <v>0</v>
      </c>
      <c r="DR282" s="206">
        <f>IF(DR$2=EOMONTH($D282,MatCF),$F282-SUM($H162:DR162),0)</f>
        <v>0</v>
      </c>
      <c r="DS282" s="206">
        <f>IF(DS$2=EOMONTH($D282,MatCF),$F282-SUM($H162:DS162),0)</f>
        <v>0</v>
      </c>
    </row>
    <row r="283" spans="1:123" ht="12.5" x14ac:dyDescent="0.25">
      <c r="A283" s="205">
        <f t="shared" si="690"/>
        <v>71</v>
      </c>
      <c r="B283" s="228"/>
      <c r="C283" s="206"/>
      <c r="D283" s="226">
        <v>50405</v>
      </c>
      <c r="E283" s="205"/>
      <c r="F283" s="206">
        <f ca="1"/>
        <v>0</v>
      </c>
      <c r="G283" s="206"/>
      <c r="H283" s="206">
        <f>IF(H$2=EOMONTH($D283,MatCF),$F283-SUM(H163:$H163),0)</f>
        <v>0</v>
      </c>
      <c r="I283" s="206">
        <f>IF(I$2=EOMONTH($D283,MatCF),$F283-SUM($H163:I163),0)</f>
        <v>0</v>
      </c>
      <c r="J283" s="206">
        <f>IF(J$2=EOMONTH($D283,MatCF),$F283-SUM($H163:J163),0)</f>
        <v>0</v>
      </c>
      <c r="K283" s="206">
        <f>IF(K$2=EOMONTH($D283,MatCF),$F283-SUM($H163:K163),0)</f>
        <v>0</v>
      </c>
      <c r="L283" s="206">
        <f>IF(L$2=EOMONTH($D283,MatCF),$F283-SUM($H163:L163),0)</f>
        <v>0</v>
      </c>
      <c r="M283" s="206">
        <f>IF(M$2=EOMONTH($D283,MatCF),$F283-SUM($H163:M163),0)</f>
        <v>0</v>
      </c>
      <c r="N283" s="206">
        <f>IF(N$2=EOMONTH($D283,MatCF),$F283-SUM($H163:N163),0)</f>
        <v>0</v>
      </c>
      <c r="O283" s="206">
        <f>IF(O$2=EOMONTH($D283,MatCF),$F283-SUM($H163:O163),0)</f>
        <v>0</v>
      </c>
      <c r="P283" s="206">
        <f>IF(P$2=EOMONTH($D283,MatCF),$F283-SUM($H163:P163),0)</f>
        <v>0</v>
      </c>
      <c r="Q283" s="206">
        <f>IF(Q$2=EOMONTH($D283,MatCF),$F283-SUM($H163:Q163),0)</f>
        <v>0</v>
      </c>
      <c r="R283" s="206">
        <f>IF(R$2=EOMONTH($D283,MatCF),$F283-SUM($H163:R163),0)</f>
        <v>0</v>
      </c>
      <c r="S283" s="206">
        <f>IF(S$2=EOMONTH($D283,MatCF),$F283-SUM($H163:S163),0)</f>
        <v>0</v>
      </c>
      <c r="T283" s="206">
        <f>IF(T$2=EOMONTH($D283,MatCF),$F283-SUM($H163:T163),0)</f>
        <v>0</v>
      </c>
      <c r="U283" s="206">
        <f>IF(U$2=EOMONTH($D283,MatCF),$F283-SUM($H163:U163),0)</f>
        <v>0</v>
      </c>
      <c r="V283" s="206">
        <f>IF(V$2=EOMONTH($D283,MatCF),$F283-SUM($H163:V163),0)</f>
        <v>0</v>
      </c>
      <c r="W283" s="206">
        <f>IF(W$2=EOMONTH($D283,MatCF),$F283-SUM($H163:W163),0)</f>
        <v>0</v>
      </c>
      <c r="X283" s="206">
        <f>IF(X$2=EOMONTH($D283,MatCF),$F283-SUM($H163:X163),0)</f>
        <v>0</v>
      </c>
      <c r="Y283" s="206">
        <f>IF(Y$2=EOMONTH($D283,MatCF),$F283-SUM($H163:Y163),0)</f>
        <v>0</v>
      </c>
      <c r="Z283" s="206">
        <f>IF(Z$2=EOMONTH($D283,MatCF),$F283-SUM($H163:Z163),0)</f>
        <v>0</v>
      </c>
      <c r="AA283" s="206">
        <f>IF(AA$2=EOMONTH($D283,MatCF),$F283-SUM($H163:AA163),0)</f>
        <v>0</v>
      </c>
      <c r="AB283" s="206">
        <f>IF(AB$2=EOMONTH($D283,MatCF),$F283-SUM($H163:AB163),0)</f>
        <v>0</v>
      </c>
      <c r="AC283" s="206">
        <f>IF(AC$2=EOMONTH($D283,MatCF),$F283-SUM($H163:AC163),0)</f>
        <v>0</v>
      </c>
      <c r="AD283" s="206">
        <f>IF(AD$2=EOMONTH($D283,MatCF),$F283-SUM($H163:AD163),0)</f>
        <v>0</v>
      </c>
      <c r="AE283" s="206">
        <f>IF(AE$2=EOMONTH($D283,MatCF),$F283-SUM($H163:AE163),0)</f>
        <v>0</v>
      </c>
      <c r="AF283" s="206">
        <f>IF(AF$2=EOMONTH($D283,MatCF),$F283-SUM($H163:AF163),0)</f>
        <v>0</v>
      </c>
      <c r="AG283" s="206">
        <f>IF(AG$2=EOMONTH($D283,MatCF),$F283-SUM($H163:AG163),0)</f>
        <v>0</v>
      </c>
      <c r="AH283" s="206">
        <f>IF(AH$2=EOMONTH($D283,MatCF),$F283-SUM($H163:AH163),0)</f>
        <v>0</v>
      </c>
      <c r="AI283" s="206">
        <f>IF(AI$2=EOMONTH($D283,MatCF),$F283-SUM($H163:AI163),0)</f>
        <v>0</v>
      </c>
      <c r="AJ283" s="206">
        <f>IF(AJ$2=EOMONTH($D283,MatCF),$F283-SUM($H163:AJ163),0)</f>
        <v>0</v>
      </c>
      <c r="AK283" s="206">
        <f>IF(AK$2=EOMONTH($D283,MatCF),$F283-SUM($H163:AK163),0)</f>
        <v>0</v>
      </c>
      <c r="AL283" s="206">
        <f>IF(AL$2=EOMONTH($D283,MatCF),$F283-SUM($H163:AL163),0)</f>
        <v>0</v>
      </c>
      <c r="AM283" s="206">
        <f>IF(AM$2=EOMONTH($D283,MatCF),$F283-SUM($H163:AM163),0)</f>
        <v>0</v>
      </c>
      <c r="AN283" s="206">
        <f>IF(AN$2=EOMONTH($D283,MatCF),$F283-SUM($H163:AN163),0)</f>
        <v>0</v>
      </c>
      <c r="AO283" s="206">
        <f>IF(AO$2=EOMONTH($D283,MatCF),$F283-SUM($H163:AO163),0)</f>
        <v>0</v>
      </c>
      <c r="AP283" s="206">
        <f>IF(AP$2=EOMONTH($D283,MatCF),$F283-SUM($H163:AP163),0)</f>
        <v>0</v>
      </c>
      <c r="AQ283" s="206">
        <f>IF(AQ$2=EOMONTH($D283,MatCF),$F283-SUM($H163:AQ163),0)</f>
        <v>0</v>
      </c>
      <c r="AR283" s="206">
        <f>IF(AR$2=EOMONTH($D283,MatCF),$F283-SUM($H163:AR163),0)</f>
        <v>0</v>
      </c>
      <c r="AS283" s="206">
        <f>IF(AS$2=EOMONTH($D283,MatCF),$F283-SUM($H163:AS163),0)</f>
        <v>0</v>
      </c>
      <c r="AT283" s="206">
        <f>IF(AT$2=EOMONTH($D283,MatCF),$F283-SUM($H163:AT163),0)</f>
        <v>0</v>
      </c>
      <c r="AU283" s="206">
        <f>IF(AU$2=EOMONTH($D283,MatCF),$F283-SUM($H163:AU163),0)</f>
        <v>0</v>
      </c>
      <c r="AV283" s="206">
        <f>IF(AV$2=EOMONTH($D283,MatCF),$F283-SUM($H163:AV163),0)</f>
        <v>0</v>
      </c>
      <c r="AW283" s="206">
        <f>IF(AW$2=EOMONTH($D283,MatCF),$F283-SUM($H163:AW163),0)</f>
        <v>0</v>
      </c>
      <c r="AX283" s="206">
        <f>IF(AX$2=EOMONTH($D283,MatCF),$F283-SUM($H163:AX163),0)</f>
        <v>0</v>
      </c>
      <c r="AY283" s="206">
        <f>IF(AY$2=EOMONTH($D283,MatCF),$F283-SUM($H163:AY163),0)</f>
        <v>0</v>
      </c>
      <c r="AZ283" s="206">
        <f>IF(AZ$2=EOMONTH($D283,MatCF),$F283-SUM($H163:AZ163),0)</f>
        <v>0</v>
      </c>
      <c r="BA283" s="206">
        <f>IF(BA$2=EOMONTH($D283,MatCF),$F283-SUM($H163:BA163),0)</f>
        <v>0</v>
      </c>
      <c r="BB283" s="206">
        <f>IF(BB$2=EOMONTH($D283,MatCF),$F283-SUM($H163:BB163),0)</f>
        <v>0</v>
      </c>
      <c r="BC283" s="206">
        <f>IF(BC$2=EOMONTH($D283,MatCF),$F283-SUM($H163:BC163),0)</f>
        <v>0</v>
      </c>
      <c r="BD283" s="206">
        <f>IF(BD$2=EOMONTH($D283,MatCF),$F283-SUM($H163:BD163),0)</f>
        <v>0</v>
      </c>
      <c r="BE283" s="206">
        <f>IF(BE$2=EOMONTH($D283,MatCF),$F283-SUM($H163:BE163),0)</f>
        <v>0</v>
      </c>
      <c r="BF283" s="206">
        <f>IF(BF$2=EOMONTH($D283,MatCF),$F283-SUM($H163:BF163),0)</f>
        <v>0</v>
      </c>
      <c r="BG283" s="206">
        <f>IF(BG$2=EOMONTH($D283,MatCF),$F283-SUM($H163:BG163),0)</f>
        <v>0</v>
      </c>
      <c r="BH283" s="206">
        <f>IF(BH$2=EOMONTH($D283,MatCF),$F283-SUM($H163:BH163),0)</f>
        <v>0</v>
      </c>
      <c r="BI283" s="206">
        <f>IF(BI$2=EOMONTH($D283,MatCF),$F283-SUM($H163:BI163),0)</f>
        <v>0</v>
      </c>
      <c r="BJ283" s="206">
        <f>IF(BJ$2=EOMONTH($D283,MatCF),$F283-SUM($H163:BJ163),0)</f>
        <v>0</v>
      </c>
      <c r="BK283" s="206">
        <f>IF(BK$2=EOMONTH($D283,MatCF),$F283-SUM($H163:BK163),0)</f>
        <v>0</v>
      </c>
      <c r="BL283" s="206">
        <f>IF(BL$2=EOMONTH($D283,MatCF),$F283-SUM($H163:BL163),0)</f>
        <v>0</v>
      </c>
      <c r="BM283" s="206">
        <f>IF(BM$2=EOMONTH($D283,MatCF),$F283-SUM($H163:BM163),0)</f>
        <v>0</v>
      </c>
      <c r="BN283" s="206">
        <f>IF(BN$2=EOMONTH($D283,MatCF),$F283-SUM($H163:BN163),0)</f>
        <v>0</v>
      </c>
      <c r="BO283" s="206">
        <f>IF(BO$2=EOMONTH($D283,MatCF),$F283-SUM($H163:BO163),0)</f>
        <v>0</v>
      </c>
      <c r="BP283" s="206">
        <f>IF(BP$2=EOMONTH($D283,MatCF),$F283-SUM($H163:BP163),0)</f>
        <v>0</v>
      </c>
      <c r="BQ283" s="206">
        <f>IF(BQ$2=EOMONTH($D283,MatCF),$F283-SUM($H163:BQ163),0)</f>
        <v>0</v>
      </c>
      <c r="BR283" s="206">
        <f>IF(BR$2=EOMONTH($D283,MatCF),$F283-SUM($H163:BR163),0)</f>
        <v>0</v>
      </c>
      <c r="BS283" s="206">
        <f>IF(BS$2=EOMONTH($D283,MatCF),$F283-SUM($H163:BS163),0)</f>
        <v>0</v>
      </c>
      <c r="BT283" s="206">
        <f>IF(BT$2=EOMONTH($D283,MatCF),$F283-SUM($H163:BT163),0)</f>
        <v>0</v>
      </c>
      <c r="BU283" s="206">
        <f>IF(BU$2=EOMONTH($D283,MatCF),$F283-SUM($H163:BU163),0)</f>
        <v>0</v>
      </c>
      <c r="BV283" s="206">
        <f>IF(BV$2=EOMONTH($D283,MatCF),$F283-SUM($H163:BV163),0)</f>
        <v>0</v>
      </c>
      <c r="BW283" s="206">
        <f>IF(BW$2=EOMONTH($D283,MatCF),$F283-SUM($H163:BW163),0)</f>
        <v>0</v>
      </c>
      <c r="BX283" s="206">
        <f>IF(BX$2=EOMONTH($D283,MatCF),$F283-SUM($H163:BX163),0)</f>
        <v>0</v>
      </c>
      <c r="BY283" s="206">
        <f>IF(BY$2=EOMONTH($D283,MatCF),$F283-SUM($H163:BY163),0)</f>
        <v>0</v>
      </c>
      <c r="BZ283" s="206">
        <f>IF(BZ$2=EOMONTH($D283,MatCF),$F283-SUM($H163:BZ163),0)</f>
        <v>0</v>
      </c>
      <c r="CA283" s="206">
        <f>IF(CA$2=EOMONTH($D283,MatCF),$F283-SUM($H163:CA163),0)</f>
        <v>0</v>
      </c>
      <c r="CB283" s="206">
        <f>IF(CB$2=EOMONTH($D283,MatCF),$F283-SUM($H163:CB163),0)</f>
        <v>0</v>
      </c>
      <c r="CC283" s="206">
        <f>IF(CC$2=EOMONTH($D283,MatCF),$F283-SUM($H163:CC163),0)</f>
        <v>0</v>
      </c>
      <c r="CD283" s="206">
        <f>IF(CD$2=EOMONTH($D283,MatCF),$F283-SUM($H163:CD163),0)</f>
        <v>0</v>
      </c>
      <c r="CE283" s="206">
        <f>IF(CE$2=EOMONTH($D283,MatCF),$F283-SUM($H163:CE163),0)</f>
        <v>0</v>
      </c>
      <c r="CF283" s="206">
        <f>IF(CF$2=EOMONTH($D283,MatCF),$F283-SUM($H163:CF163),0)</f>
        <v>0</v>
      </c>
      <c r="CG283" s="206">
        <f>IF(CG$2=EOMONTH($D283,MatCF),$F283-SUM($H163:CG163),0)</f>
        <v>0</v>
      </c>
      <c r="CH283" s="206">
        <f>IF(CH$2=EOMONTH($D283,MatCF),$F283-SUM($H163:CH163),0)</f>
        <v>0</v>
      </c>
      <c r="CI283" s="206">
        <f>IF(CI$2=EOMONTH($D283,MatCF),$F283-SUM($H163:CI163),0)</f>
        <v>0</v>
      </c>
      <c r="CJ283" s="206">
        <f>IF(CJ$2=EOMONTH($D283,MatCF),$F283-SUM($H163:CJ163),0)</f>
        <v>0</v>
      </c>
      <c r="CK283" s="206">
        <f>IF(CK$2=EOMONTH($D283,MatCF),$F283-SUM($H163:CK163),0)</f>
        <v>0</v>
      </c>
      <c r="CL283" s="206">
        <f>IF(CL$2=EOMONTH($D283,MatCF),$F283-SUM($H163:CL163),0)</f>
        <v>0</v>
      </c>
      <c r="CM283" s="206">
        <f>IF(CM$2=EOMONTH($D283,MatCF),$F283-SUM($H163:CM163),0)</f>
        <v>0</v>
      </c>
      <c r="CN283" s="206">
        <f>IF(CN$2=EOMONTH($D283,MatCF),$F283-SUM($H163:CN163),0)</f>
        <v>0</v>
      </c>
      <c r="CO283" s="206">
        <f>IF(CO$2=EOMONTH($D283,MatCF),$F283-SUM($H163:CO163),0)</f>
        <v>0</v>
      </c>
      <c r="CP283" s="206">
        <f>IF(CP$2=EOMONTH($D283,MatCF),$F283-SUM($H163:CP163),0)</f>
        <v>0</v>
      </c>
      <c r="CQ283" s="206">
        <f>IF(CQ$2=EOMONTH($D283,MatCF),$F283-SUM($H163:CQ163),0)</f>
        <v>0</v>
      </c>
      <c r="CR283" s="206">
        <f>IF(CR$2=EOMONTH($D283,MatCF),$F283-SUM($H163:CR163),0)</f>
        <v>0</v>
      </c>
      <c r="CS283" s="206">
        <f>IF(CS$2=EOMONTH($D283,MatCF),$F283-SUM($H163:CS163),0)</f>
        <v>0</v>
      </c>
      <c r="CT283" s="206">
        <f>IF(CT$2=EOMONTH($D283,MatCF),$F283-SUM($H163:CT163),0)</f>
        <v>0</v>
      </c>
      <c r="CU283" s="206">
        <f>IF(CU$2=EOMONTH($D283,MatCF),$F283-SUM($H163:CU163),0)</f>
        <v>0</v>
      </c>
      <c r="CV283" s="206">
        <f>IF(CV$2=EOMONTH($D283,MatCF),$F283-SUM($H163:CV163),0)</f>
        <v>0</v>
      </c>
      <c r="CW283" s="206">
        <f>IF(CW$2=EOMONTH($D283,MatCF),$F283-SUM($H163:CW163),0)</f>
        <v>0</v>
      </c>
      <c r="CX283" s="206">
        <f>IF(CX$2=EOMONTH($D283,MatCF),$F283-SUM($H163:CX163),0)</f>
        <v>0</v>
      </c>
      <c r="CY283" s="206">
        <f>IF(CY$2=EOMONTH($D283,MatCF),$F283-SUM($H163:CY163),0)</f>
        <v>0</v>
      </c>
      <c r="CZ283" s="206">
        <f>IF(CZ$2=EOMONTH($D283,MatCF),$F283-SUM($H163:CZ163),0)</f>
        <v>0</v>
      </c>
      <c r="DA283" s="206">
        <f>IF(DA$2=EOMONTH($D283,MatCF),$F283-SUM($H163:DA163),0)</f>
        <v>0</v>
      </c>
      <c r="DB283" s="206">
        <f>IF(DB$2=EOMONTH($D283,MatCF),$F283-SUM($H163:DB163),0)</f>
        <v>0</v>
      </c>
      <c r="DC283" s="206">
        <f>IF(DC$2=EOMONTH($D283,MatCF),$F283-SUM($H163:DC163),0)</f>
        <v>0</v>
      </c>
      <c r="DD283" s="206">
        <f>IF(DD$2=EOMONTH($D283,MatCF),$F283-SUM($H163:DD163),0)</f>
        <v>0</v>
      </c>
      <c r="DE283" s="206">
        <f>IF(DE$2=EOMONTH($D283,MatCF),$F283-SUM($H163:DE163),0)</f>
        <v>0</v>
      </c>
      <c r="DF283" s="206">
        <f>IF(DF$2=EOMONTH($D283,MatCF),$F283-SUM($H163:DF163),0)</f>
        <v>0</v>
      </c>
      <c r="DG283" s="206">
        <f>IF(DG$2=EOMONTH($D283,MatCF),$F283-SUM($H163:DG163),0)</f>
        <v>0</v>
      </c>
      <c r="DH283" s="206">
        <f>IF(DH$2=EOMONTH($D283,MatCF),$F283-SUM($H163:DH163),0)</f>
        <v>0</v>
      </c>
      <c r="DI283" s="206">
        <f>IF(DI$2=EOMONTH($D283,MatCF),$F283-SUM($H163:DI163),0)</f>
        <v>0</v>
      </c>
      <c r="DJ283" s="206">
        <f>IF(DJ$2=EOMONTH($D283,MatCF),$F283-SUM($H163:DJ163),0)</f>
        <v>0</v>
      </c>
      <c r="DK283" s="206">
        <f>IF(DK$2=EOMONTH($D283,MatCF),$F283-SUM($H163:DK163),0)</f>
        <v>0</v>
      </c>
      <c r="DL283" s="206">
        <f>IF(DL$2=EOMONTH($D283,MatCF),$F283-SUM($H163:DL163),0)</f>
        <v>0</v>
      </c>
      <c r="DM283" s="206">
        <f>IF(DM$2=EOMONTH($D283,MatCF),$F283-SUM($H163:DM163),0)</f>
        <v>0</v>
      </c>
      <c r="DN283" s="206">
        <f>IF(DN$2=EOMONTH($D283,MatCF),$F283-SUM($H163:DN163),0)</f>
        <v>0</v>
      </c>
      <c r="DO283" s="206">
        <f>IF(DO$2=EOMONTH($D283,MatCF),$F283-SUM($H163:DO163),0)</f>
        <v>0</v>
      </c>
      <c r="DP283" s="206">
        <f>IF(DP$2=EOMONTH($D283,MatCF),$F283-SUM($H163:DP163),0)</f>
        <v>0</v>
      </c>
      <c r="DQ283" s="206">
        <f>IF(DQ$2=EOMONTH($D283,MatCF),$F283-SUM($H163:DQ163),0)</f>
        <v>0</v>
      </c>
      <c r="DR283" s="206">
        <f>IF(DR$2=EOMONTH($D283,MatCF),$F283-SUM($H163:DR163),0)</f>
        <v>0</v>
      </c>
      <c r="DS283" s="206">
        <f>IF(DS$2=EOMONTH($D283,MatCF),$F283-SUM($H163:DS163),0)</f>
        <v>0</v>
      </c>
    </row>
    <row r="284" spans="1:123" ht="12.5" x14ac:dyDescent="0.25">
      <c r="A284" s="205">
        <f t="shared" si="690"/>
        <v>72</v>
      </c>
      <c r="B284" s="228"/>
      <c r="C284" s="206"/>
      <c r="D284" s="226">
        <v>50495</v>
      </c>
      <c r="E284" s="205"/>
      <c r="F284" s="206">
        <f ca="1"/>
        <v>0</v>
      </c>
      <c r="G284" s="206"/>
      <c r="H284" s="206">
        <f>IF(H$2=EOMONTH($D284,MatCF),$F284-SUM(H164:$H164),0)</f>
        <v>0</v>
      </c>
      <c r="I284" s="206">
        <f>IF(I$2=EOMONTH($D284,MatCF),$F284-SUM($H164:I164),0)</f>
        <v>0</v>
      </c>
      <c r="J284" s="206">
        <f>IF(J$2=EOMONTH($D284,MatCF),$F284-SUM($H164:J164),0)</f>
        <v>0</v>
      </c>
      <c r="K284" s="206">
        <f>IF(K$2=EOMONTH($D284,MatCF),$F284-SUM($H164:K164),0)</f>
        <v>0</v>
      </c>
      <c r="L284" s="206">
        <f>IF(L$2=EOMONTH($D284,MatCF),$F284-SUM($H164:L164),0)</f>
        <v>0</v>
      </c>
      <c r="M284" s="206">
        <f>IF(M$2=EOMONTH($D284,MatCF),$F284-SUM($H164:M164),0)</f>
        <v>0</v>
      </c>
      <c r="N284" s="206">
        <f>IF(N$2=EOMONTH($D284,MatCF),$F284-SUM($H164:N164),0)</f>
        <v>0</v>
      </c>
      <c r="O284" s="206">
        <f>IF(O$2=EOMONTH($D284,MatCF),$F284-SUM($H164:O164),0)</f>
        <v>0</v>
      </c>
      <c r="P284" s="206">
        <f>IF(P$2=EOMONTH($D284,MatCF),$F284-SUM($H164:P164),0)</f>
        <v>0</v>
      </c>
      <c r="Q284" s="206">
        <f>IF(Q$2=EOMONTH($D284,MatCF),$F284-SUM($H164:Q164),0)</f>
        <v>0</v>
      </c>
      <c r="R284" s="206">
        <f>IF(R$2=EOMONTH($D284,MatCF),$F284-SUM($H164:R164),0)</f>
        <v>0</v>
      </c>
      <c r="S284" s="206">
        <f>IF(S$2=EOMONTH($D284,MatCF),$F284-SUM($H164:S164),0)</f>
        <v>0</v>
      </c>
      <c r="T284" s="206">
        <f>IF(T$2=EOMONTH($D284,MatCF),$F284-SUM($H164:T164),0)</f>
        <v>0</v>
      </c>
      <c r="U284" s="206">
        <f>IF(U$2=EOMONTH($D284,MatCF),$F284-SUM($H164:U164),0)</f>
        <v>0</v>
      </c>
      <c r="V284" s="206">
        <f>IF(V$2=EOMONTH($D284,MatCF),$F284-SUM($H164:V164),0)</f>
        <v>0</v>
      </c>
      <c r="W284" s="206">
        <f>IF(W$2=EOMONTH($D284,MatCF),$F284-SUM($H164:W164),0)</f>
        <v>0</v>
      </c>
      <c r="X284" s="206">
        <f>IF(X$2=EOMONTH($D284,MatCF),$F284-SUM($H164:X164),0)</f>
        <v>0</v>
      </c>
      <c r="Y284" s="206">
        <f>IF(Y$2=EOMONTH($D284,MatCF),$F284-SUM($H164:Y164),0)</f>
        <v>0</v>
      </c>
      <c r="Z284" s="206">
        <f>IF(Z$2=EOMONTH($D284,MatCF),$F284-SUM($H164:Z164),0)</f>
        <v>0</v>
      </c>
      <c r="AA284" s="206">
        <f>IF(AA$2=EOMONTH($D284,MatCF),$F284-SUM($H164:AA164),0)</f>
        <v>0</v>
      </c>
      <c r="AB284" s="206">
        <f>IF(AB$2=EOMONTH($D284,MatCF),$F284-SUM($H164:AB164),0)</f>
        <v>0</v>
      </c>
      <c r="AC284" s="206">
        <f>IF(AC$2=EOMONTH($D284,MatCF),$F284-SUM($H164:AC164),0)</f>
        <v>0</v>
      </c>
      <c r="AD284" s="206">
        <f>IF(AD$2=EOMONTH($D284,MatCF),$F284-SUM($H164:AD164),0)</f>
        <v>0</v>
      </c>
      <c r="AE284" s="206">
        <f>IF(AE$2=EOMONTH($D284,MatCF),$F284-SUM($H164:AE164),0)</f>
        <v>0</v>
      </c>
      <c r="AF284" s="206">
        <f>IF(AF$2=EOMONTH($D284,MatCF),$F284-SUM($H164:AF164),0)</f>
        <v>0</v>
      </c>
      <c r="AG284" s="206">
        <f>IF(AG$2=EOMONTH($D284,MatCF),$F284-SUM($H164:AG164),0)</f>
        <v>0</v>
      </c>
      <c r="AH284" s="206">
        <f>IF(AH$2=EOMONTH($D284,MatCF),$F284-SUM($H164:AH164),0)</f>
        <v>0</v>
      </c>
      <c r="AI284" s="206">
        <f>IF(AI$2=EOMONTH($D284,MatCF),$F284-SUM($H164:AI164),0)</f>
        <v>0</v>
      </c>
      <c r="AJ284" s="206">
        <f>IF(AJ$2=EOMONTH($D284,MatCF),$F284-SUM($H164:AJ164),0)</f>
        <v>0</v>
      </c>
      <c r="AK284" s="206">
        <f>IF(AK$2=EOMONTH($D284,MatCF),$F284-SUM($H164:AK164),0)</f>
        <v>0</v>
      </c>
      <c r="AL284" s="206">
        <f>IF(AL$2=EOMONTH($D284,MatCF),$F284-SUM($H164:AL164),0)</f>
        <v>0</v>
      </c>
      <c r="AM284" s="206">
        <f>IF(AM$2=EOMONTH($D284,MatCF),$F284-SUM($H164:AM164),0)</f>
        <v>0</v>
      </c>
      <c r="AN284" s="206">
        <f>IF(AN$2=EOMONTH($D284,MatCF),$F284-SUM($H164:AN164),0)</f>
        <v>0</v>
      </c>
      <c r="AO284" s="206">
        <f>IF(AO$2=EOMONTH($D284,MatCF),$F284-SUM($H164:AO164),0)</f>
        <v>0</v>
      </c>
      <c r="AP284" s="206">
        <f>IF(AP$2=EOMONTH($D284,MatCF),$F284-SUM($H164:AP164),0)</f>
        <v>0</v>
      </c>
      <c r="AQ284" s="206">
        <f>IF(AQ$2=EOMONTH($D284,MatCF),$F284-SUM($H164:AQ164),0)</f>
        <v>0</v>
      </c>
      <c r="AR284" s="206">
        <f>IF(AR$2=EOMONTH($D284,MatCF),$F284-SUM($H164:AR164),0)</f>
        <v>0</v>
      </c>
      <c r="AS284" s="206">
        <f>IF(AS$2=EOMONTH($D284,MatCF),$F284-SUM($H164:AS164),0)</f>
        <v>0</v>
      </c>
      <c r="AT284" s="206">
        <f>IF(AT$2=EOMONTH($D284,MatCF),$F284-SUM($H164:AT164),0)</f>
        <v>0</v>
      </c>
      <c r="AU284" s="206">
        <f>IF(AU$2=EOMONTH($D284,MatCF),$F284-SUM($H164:AU164),0)</f>
        <v>0</v>
      </c>
      <c r="AV284" s="206">
        <f>IF(AV$2=EOMONTH($D284,MatCF),$F284-SUM($H164:AV164),0)</f>
        <v>0</v>
      </c>
      <c r="AW284" s="206">
        <f>IF(AW$2=EOMONTH($D284,MatCF),$F284-SUM($H164:AW164),0)</f>
        <v>0</v>
      </c>
      <c r="AX284" s="206">
        <f>IF(AX$2=EOMONTH($D284,MatCF),$F284-SUM($H164:AX164),0)</f>
        <v>0</v>
      </c>
      <c r="AY284" s="206">
        <f>IF(AY$2=EOMONTH($D284,MatCF),$F284-SUM($H164:AY164),0)</f>
        <v>0</v>
      </c>
      <c r="AZ284" s="206">
        <f>IF(AZ$2=EOMONTH($D284,MatCF),$F284-SUM($H164:AZ164),0)</f>
        <v>0</v>
      </c>
      <c r="BA284" s="206">
        <f>IF(BA$2=EOMONTH($D284,MatCF),$F284-SUM($H164:BA164),0)</f>
        <v>0</v>
      </c>
      <c r="BB284" s="206">
        <f>IF(BB$2=EOMONTH($D284,MatCF),$F284-SUM($H164:BB164),0)</f>
        <v>0</v>
      </c>
      <c r="BC284" s="206">
        <f>IF(BC$2=EOMONTH($D284,MatCF),$F284-SUM($H164:BC164),0)</f>
        <v>0</v>
      </c>
      <c r="BD284" s="206">
        <f>IF(BD$2=EOMONTH($D284,MatCF),$F284-SUM($H164:BD164),0)</f>
        <v>0</v>
      </c>
      <c r="BE284" s="206">
        <f>IF(BE$2=EOMONTH($D284,MatCF),$F284-SUM($H164:BE164),0)</f>
        <v>0</v>
      </c>
      <c r="BF284" s="206">
        <f>IF(BF$2=EOMONTH($D284,MatCF),$F284-SUM($H164:BF164),0)</f>
        <v>0</v>
      </c>
      <c r="BG284" s="206">
        <f>IF(BG$2=EOMONTH($D284,MatCF),$F284-SUM($H164:BG164),0)</f>
        <v>0</v>
      </c>
      <c r="BH284" s="206">
        <f>IF(BH$2=EOMONTH($D284,MatCF),$F284-SUM($H164:BH164),0)</f>
        <v>0</v>
      </c>
      <c r="BI284" s="206">
        <f>IF(BI$2=EOMONTH($D284,MatCF),$F284-SUM($H164:BI164),0)</f>
        <v>0</v>
      </c>
      <c r="BJ284" s="206">
        <f>IF(BJ$2=EOMONTH($D284,MatCF),$F284-SUM($H164:BJ164),0)</f>
        <v>0</v>
      </c>
      <c r="BK284" s="206">
        <f>IF(BK$2=EOMONTH($D284,MatCF),$F284-SUM($H164:BK164),0)</f>
        <v>0</v>
      </c>
      <c r="BL284" s="206">
        <f>IF(BL$2=EOMONTH($D284,MatCF),$F284-SUM($H164:BL164),0)</f>
        <v>0</v>
      </c>
      <c r="BM284" s="206">
        <f>IF(BM$2=EOMONTH($D284,MatCF),$F284-SUM($H164:BM164),0)</f>
        <v>0</v>
      </c>
      <c r="BN284" s="206">
        <f>IF(BN$2=EOMONTH($D284,MatCF),$F284-SUM($H164:BN164),0)</f>
        <v>0</v>
      </c>
      <c r="BO284" s="206">
        <f>IF(BO$2=EOMONTH($D284,MatCF),$F284-SUM($H164:BO164),0)</f>
        <v>0</v>
      </c>
      <c r="BP284" s="206">
        <f>IF(BP$2=EOMONTH($D284,MatCF),$F284-SUM($H164:BP164),0)</f>
        <v>0</v>
      </c>
      <c r="BQ284" s="206">
        <f>IF(BQ$2=EOMONTH($D284,MatCF),$F284-SUM($H164:BQ164),0)</f>
        <v>0</v>
      </c>
      <c r="BR284" s="206">
        <f>IF(BR$2=EOMONTH($D284,MatCF),$F284-SUM($H164:BR164),0)</f>
        <v>0</v>
      </c>
      <c r="BS284" s="206">
        <f>IF(BS$2=EOMONTH($D284,MatCF),$F284-SUM($H164:BS164),0)</f>
        <v>0</v>
      </c>
      <c r="BT284" s="206">
        <f>IF(BT$2=EOMONTH($D284,MatCF),$F284-SUM($H164:BT164),0)</f>
        <v>0</v>
      </c>
      <c r="BU284" s="206">
        <f>IF(BU$2=EOMONTH($D284,MatCF),$F284-SUM($H164:BU164),0)</f>
        <v>0</v>
      </c>
      <c r="BV284" s="206">
        <f>IF(BV$2=EOMONTH($D284,MatCF),$F284-SUM($H164:BV164),0)</f>
        <v>0</v>
      </c>
      <c r="BW284" s="206">
        <f>IF(BW$2=EOMONTH($D284,MatCF),$F284-SUM($H164:BW164),0)</f>
        <v>0</v>
      </c>
      <c r="BX284" s="206">
        <f>IF(BX$2=EOMONTH($D284,MatCF),$F284-SUM($H164:BX164),0)</f>
        <v>0</v>
      </c>
      <c r="BY284" s="206">
        <f>IF(BY$2=EOMONTH($D284,MatCF),$F284-SUM($H164:BY164),0)</f>
        <v>0</v>
      </c>
      <c r="BZ284" s="206">
        <f>IF(BZ$2=EOMONTH($D284,MatCF),$F284-SUM($H164:BZ164),0)</f>
        <v>0</v>
      </c>
      <c r="CA284" s="206">
        <f>IF(CA$2=EOMONTH($D284,MatCF),$F284-SUM($H164:CA164),0)</f>
        <v>0</v>
      </c>
      <c r="CB284" s="206">
        <f>IF(CB$2=EOMONTH($D284,MatCF),$F284-SUM($H164:CB164),0)</f>
        <v>0</v>
      </c>
      <c r="CC284" s="206">
        <f>IF(CC$2=EOMONTH($D284,MatCF),$F284-SUM($H164:CC164),0)</f>
        <v>0</v>
      </c>
      <c r="CD284" s="206">
        <f>IF(CD$2=EOMONTH($D284,MatCF),$F284-SUM($H164:CD164),0)</f>
        <v>0</v>
      </c>
      <c r="CE284" s="206">
        <f>IF(CE$2=EOMONTH($D284,MatCF),$F284-SUM($H164:CE164),0)</f>
        <v>0</v>
      </c>
      <c r="CF284" s="206">
        <f>IF(CF$2=EOMONTH($D284,MatCF),$F284-SUM($H164:CF164),0)</f>
        <v>0</v>
      </c>
      <c r="CG284" s="206">
        <f>IF(CG$2=EOMONTH($D284,MatCF),$F284-SUM($H164:CG164),0)</f>
        <v>0</v>
      </c>
      <c r="CH284" s="206">
        <f>IF(CH$2=EOMONTH($D284,MatCF),$F284-SUM($H164:CH164),0)</f>
        <v>0</v>
      </c>
      <c r="CI284" s="206">
        <f>IF(CI$2=EOMONTH($D284,MatCF),$F284-SUM($H164:CI164),0)</f>
        <v>0</v>
      </c>
      <c r="CJ284" s="206">
        <f>IF(CJ$2=EOMONTH($D284,MatCF),$F284-SUM($H164:CJ164),0)</f>
        <v>0</v>
      </c>
      <c r="CK284" s="206">
        <f>IF(CK$2=EOMONTH($D284,MatCF),$F284-SUM($H164:CK164),0)</f>
        <v>0</v>
      </c>
      <c r="CL284" s="206">
        <f>IF(CL$2=EOMONTH($D284,MatCF),$F284-SUM($H164:CL164),0)</f>
        <v>0</v>
      </c>
      <c r="CM284" s="206">
        <f>IF(CM$2=EOMONTH($D284,MatCF),$F284-SUM($H164:CM164),0)</f>
        <v>0</v>
      </c>
      <c r="CN284" s="206">
        <f>IF(CN$2=EOMONTH($D284,MatCF),$F284-SUM($H164:CN164),0)</f>
        <v>0</v>
      </c>
      <c r="CO284" s="206">
        <f>IF(CO$2=EOMONTH($D284,MatCF),$F284-SUM($H164:CO164),0)</f>
        <v>0</v>
      </c>
      <c r="CP284" s="206">
        <f>IF(CP$2=EOMONTH($D284,MatCF),$F284-SUM($H164:CP164),0)</f>
        <v>0</v>
      </c>
      <c r="CQ284" s="206">
        <f>IF(CQ$2=EOMONTH($D284,MatCF),$F284-SUM($H164:CQ164),0)</f>
        <v>0</v>
      </c>
      <c r="CR284" s="206">
        <f>IF(CR$2=EOMONTH($D284,MatCF),$F284-SUM($H164:CR164),0)</f>
        <v>0</v>
      </c>
      <c r="CS284" s="206">
        <f>IF(CS$2=EOMONTH($D284,MatCF),$F284-SUM($H164:CS164),0)</f>
        <v>0</v>
      </c>
      <c r="CT284" s="206">
        <f>IF(CT$2=EOMONTH($D284,MatCF),$F284-SUM($H164:CT164),0)</f>
        <v>0</v>
      </c>
      <c r="CU284" s="206">
        <f>IF(CU$2=EOMONTH($D284,MatCF),$F284-SUM($H164:CU164),0)</f>
        <v>0</v>
      </c>
      <c r="CV284" s="206">
        <f>IF(CV$2=EOMONTH($D284,MatCF),$F284-SUM($H164:CV164),0)</f>
        <v>0</v>
      </c>
      <c r="CW284" s="206">
        <f>IF(CW$2=EOMONTH($D284,MatCF),$F284-SUM($H164:CW164),0)</f>
        <v>0</v>
      </c>
      <c r="CX284" s="206">
        <f>IF(CX$2=EOMONTH($D284,MatCF),$F284-SUM($H164:CX164),0)</f>
        <v>0</v>
      </c>
      <c r="CY284" s="206">
        <f>IF(CY$2=EOMONTH($D284,MatCF),$F284-SUM($H164:CY164),0)</f>
        <v>0</v>
      </c>
      <c r="CZ284" s="206">
        <f>IF(CZ$2=EOMONTH($D284,MatCF),$F284-SUM($H164:CZ164),0)</f>
        <v>0</v>
      </c>
      <c r="DA284" s="206">
        <f>IF(DA$2=EOMONTH($D284,MatCF),$F284-SUM($H164:DA164),0)</f>
        <v>0</v>
      </c>
      <c r="DB284" s="206">
        <f>IF(DB$2=EOMONTH($D284,MatCF),$F284-SUM($H164:DB164),0)</f>
        <v>0</v>
      </c>
      <c r="DC284" s="206">
        <f>IF(DC$2=EOMONTH($D284,MatCF),$F284-SUM($H164:DC164),0)</f>
        <v>0</v>
      </c>
      <c r="DD284" s="206">
        <f>IF(DD$2=EOMONTH($D284,MatCF),$F284-SUM($H164:DD164),0)</f>
        <v>0</v>
      </c>
      <c r="DE284" s="206">
        <f>IF(DE$2=EOMONTH($D284,MatCF),$F284-SUM($H164:DE164),0)</f>
        <v>0</v>
      </c>
      <c r="DF284" s="206">
        <f>IF(DF$2=EOMONTH($D284,MatCF),$F284-SUM($H164:DF164),0)</f>
        <v>0</v>
      </c>
      <c r="DG284" s="206">
        <f>IF(DG$2=EOMONTH($D284,MatCF),$F284-SUM($H164:DG164),0)</f>
        <v>0</v>
      </c>
      <c r="DH284" s="206">
        <f>IF(DH$2=EOMONTH($D284,MatCF),$F284-SUM($H164:DH164),0)</f>
        <v>0</v>
      </c>
      <c r="DI284" s="206">
        <f>IF(DI$2=EOMONTH($D284,MatCF),$F284-SUM($H164:DI164),0)</f>
        <v>0</v>
      </c>
      <c r="DJ284" s="206">
        <f>IF(DJ$2=EOMONTH($D284,MatCF),$F284-SUM($H164:DJ164),0)</f>
        <v>0</v>
      </c>
      <c r="DK284" s="206">
        <f>IF(DK$2=EOMONTH($D284,MatCF),$F284-SUM($H164:DK164),0)</f>
        <v>0</v>
      </c>
      <c r="DL284" s="206">
        <f>IF(DL$2=EOMONTH($D284,MatCF),$F284-SUM($H164:DL164),0)</f>
        <v>0</v>
      </c>
      <c r="DM284" s="206">
        <f>IF(DM$2=EOMONTH($D284,MatCF),$F284-SUM($H164:DM164),0)</f>
        <v>0</v>
      </c>
      <c r="DN284" s="206">
        <f>IF(DN$2=EOMONTH($D284,MatCF),$F284-SUM($H164:DN164),0)</f>
        <v>0</v>
      </c>
      <c r="DO284" s="206">
        <f>IF(DO$2=EOMONTH($D284,MatCF),$F284-SUM($H164:DO164),0)</f>
        <v>0</v>
      </c>
      <c r="DP284" s="206">
        <f>IF(DP$2=EOMONTH($D284,MatCF),$F284-SUM($H164:DP164),0)</f>
        <v>0</v>
      </c>
      <c r="DQ284" s="206">
        <f>IF(DQ$2=EOMONTH($D284,MatCF),$F284-SUM($H164:DQ164),0)</f>
        <v>0</v>
      </c>
      <c r="DR284" s="206">
        <f>IF(DR$2=EOMONTH($D284,MatCF),$F284-SUM($H164:DR164),0)</f>
        <v>0</v>
      </c>
      <c r="DS284" s="206">
        <f>IF(DS$2=EOMONTH($D284,MatCF),$F284-SUM($H164:DS164),0)</f>
        <v>0</v>
      </c>
    </row>
    <row r="285" spans="1:123" ht="12.5" x14ac:dyDescent="0.25">
      <c r="A285" s="205">
        <f t="shared" si="690"/>
        <v>73</v>
      </c>
      <c r="B285" s="228"/>
      <c r="C285" s="206"/>
      <c r="D285" s="226">
        <v>50586</v>
      </c>
      <c r="E285" s="205"/>
      <c r="F285" s="206">
        <f ca="1"/>
        <v>0</v>
      </c>
      <c r="G285" s="206"/>
      <c r="H285" s="206">
        <f>IF(H$2=EOMONTH($D285,MatCF),$F285-SUM(H165:$H165),0)</f>
        <v>0</v>
      </c>
      <c r="I285" s="206">
        <f>IF(I$2=EOMONTH($D285,MatCF),$F285-SUM($H165:I165),0)</f>
        <v>0</v>
      </c>
      <c r="J285" s="206">
        <f>IF(J$2=EOMONTH($D285,MatCF),$F285-SUM($H165:J165),0)</f>
        <v>0</v>
      </c>
      <c r="K285" s="206">
        <f>IF(K$2=EOMONTH($D285,MatCF),$F285-SUM($H165:K165),0)</f>
        <v>0</v>
      </c>
      <c r="L285" s="206">
        <f>IF(L$2=EOMONTH($D285,MatCF),$F285-SUM($H165:L165),0)</f>
        <v>0</v>
      </c>
      <c r="M285" s="206">
        <f>IF(M$2=EOMONTH($D285,MatCF),$F285-SUM($H165:M165),0)</f>
        <v>0</v>
      </c>
      <c r="N285" s="206">
        <f>IF(N$2=EOMONTH($D285,MatCF),$F285-SUM($H165:N165),0)</f>
        <v>0</v>
      </c>
      <c r="O285" s="206">
        <f>IF(O$2=EOMONTH($D285,MatCF),$F285-SUM($H165:O165),0)</f>
        <v>0</v>
      </c>
      <c r="P285" s="206">
        <f>IF(P$2=EOMONTH($D285,MatCF),$F285-SUM($H165:P165),0)</f>
        <v>0</v>
      </c>
      <c r="Q285" s="206">
        <f>IF(Q$2=EOMONTH($D285,MatCF),$F285-SUM($H165:Q165),0)</f>
        <v>0</v>
      </c>
      <c r="R285" s="206">
        <f>IF(R$2=EOMONTH($D285,MatCF),$F285-SUM($H165:R165),0)</f>
        <v>0</v>
      </c>
      <c r="S285" s="206">
        <f>IF(S$2=EOMONTH($D285,MatCF),$F285-SUM($H165:S165),0)</f>
        <v>0</v>
      </c>
      <c r="T285" s="206">
        <f>IF(T$2=EOMONTH($D285,MatCF),$F285-SUM($H165:T165),0)</f>
        <v>0</v>
      </c>
      <c r="U285" s="206">
        <f>IF(U$2=EOMONTH($D285,MatCF),$F285-SUM($H165:U165),0)</f>
        <v>0</v>
      </c>
      <c r="V285" s="206">
        <f>IF(V$2=EOMONTH($D285,MatCF),$F285-SUM($H165:V165),0)</f>
        <v>0</v>
      </c>
      <c r="W285" s="206">
        <f>IF(W$2=EOMONTH($D285,MatCF),$F285-SUM($H165:W165),0)</f>
        <v>0</v>
      </c>
      <c r="X285" s="206">
        <f>IF(X$2=EOMONTH($D285,MatCF),$F285-SUM($H165:X165),0)</f>
        <v>0</v>
      </c>
      <c r="Y285" s="206">
        <f>IF(Y$2=EOMONTH($D285,MatCF),$F285-SUM($H165:Y165),0)</f>
        <v>0</v>
      </c>
      <c r="Z285" s="206">
        <f>IF(Z$2=EOMONTH($D285,MatCF),$F285-SUM($H165:Z165),0)</f>
        <v>0</v>
      </c>
      <c r="AA285" s="206">
        <f>IF(AA$2=EOMONTH($D285,MatCF),$F285-SUM($H165:AA165),0)</f>
        <v>0</v>
      </c>
      <c r="AB285" s="206">
        <f>IF(AB$2=EOMONTH($D285,MatCF),$F285-SUM($H165:AB165),0)</f>
        <v>0</v>
      </c>
      <c r="AC285" s="206">
        <f>IF(AC$2=EOMONTH($D285,MatCF),$F285-SUM($H165:AC165),0)</f>
        <v>0</v>
      </c>
      <c r="AD285" s="206">
        <f>IF(AD$2=EOMONTH($D285,MatCF),$F285-SUM($H165:AD165),0)</f>
        <v>0</v>
      </c>
      <c r="AE285" s="206">
        <f>IF(AE$2=EOMONTH($D285,MatCF),$F285-SUM($H165:AE165),0)</f>
        <v>0</v>
      </c>
      <c r="AF285" s="206">
        <f>IF(AF$2=EOMONTH($D285,MatCF),$F285-SUM($H165:AF165),0)</f>
        <v>0</v>
      </c>
      <c r="AG285" s="206">
        <f>IF(AG$2=EOMONTH($D285,MatCF),$F285-SUM($H165:AG165),0)</f>
        <v>0</v>
      </c>
      <c r="AH285" s="206">
        <f>IF(AH$2=EOMONTH($D285,MatCF),$F285-SUM($H165:AH165),0)</f>
        <v>0</v>
      </c>
      <c r="AI285" s="206">
        <f>IF(AI$2=EOMONTH($D285,MatCF),$F285-SUM($H165:AI165),0)</f>
        <v>0</v>
      </c>
      <c r="AJ285" s="206">
        <f>IF(AJ$2=EOMONTH($D285,MatCF),$F285-SUM($H165:AJ165),0)</f>
        <v>0</v>
      </c>
      <c r="AK285" s="206">
        <f>IF(AK$2=EOMONTH($D285,MatCF),$F285-SUM($H165:AK165),0)</f>
        <v>0</v>
      </c>
      <c r="AL285" s="206">
        <f>IF(AL$2=EOMONTH($D285,MatCF),$F285-SUM($H165:AL165),0)</f>
        <v>0</v>
      </c>
      <c r="AM285" s="206">
        <f>IF(AM$2=EOMONTH($D285,MatCF),$F285-SUM($H165:AM165),0)</f>
        <v>0</v>
      </c>
      <c r="AN285" s="206">
        <f>IF(AN$2=EOMONTH($D285,MatCF),$F285-SUM($H165:AN165),0)</f>
        <v>0</v>
      </c>
      <c r="AO285" s="206">
        <f>IF(AO$2=EOMONTH($D285,MatCF),$F285-SUM($H165:AO165),0)</f>
        <v>0</v>
      </c>
      <c r="AP285" s="206">
        <f>IF(AP$2=EOMONTH($D285,MatCF),$F285-SUM($H165:AP165),0)</f>
        <v>0</v>
      </c>
      <c r="AQ285" s="206">
        <f>IF(AQ$2=EOMONTH($D285,MatCF),$F285-SUM($H165:AQ165),0)</f>
        <v>0</v>
      </c>
      <c r="AR285" s="206">
        <f>IF(AR$2=EOMONTH($D285,MatCF),$F285-SUM($H165:AR165),0)</f>
        <v>0</v>
      </c>
      <c r="AS285" s="206">
        <f>IF(AS$2=EOMONTH($D285,MatCF),$F285-SUM($H165:AS165),0)</f>
        <v>0</v>
      </c>
      <c r="AT285" s="206">
        <f>IF(AT$2=EOMONTH($D285,MatCF),$F285-SUM($H165:AT165),0)</f>
        <v>0</v>
      </c>
      <c r="AU285" s="206">
        <f>IF(AU$2=EOMONTH($D285,MatCF),$F285-SUM($H165:AU165),0)</f>
        <v>0</v>
      </c>
      <c r="AV285" s="206">
        <f>IF(AV$2=EOMONTH($D285,MatCF),$F285-SUM($H165:AV165),0)</f>
        <v>0</v>
      </c>
      <c r="AW285" s="206">
        <f>IF(AW$2=EOMONTH($D285,MatCF),$F285-SUM($H165:AW165),0)</f>
        <v>0</v>
      </c>
      <c r="AX285" s="206">
        <f>IF(AX$2=EOMONTH($D285,MatCF),$F285-SUM($H165:AX165),0)</f>
        <v>0</v>
      </c>
      <c r="AY285" s="206">
        <f>IF(AY$2=EOMONTH($D285,MatCF),$F285-SUM($H165:AY165),0)</f>
        <v>0</v>
      </c>
      <c r="AZ285" s="206">
        <f>IF(AZ$2=EOMONTH($D285,MatCF),$F285-SUM($H165:AZ165),0)</f>
        <v>0</v>
      </c>
      <c r="BA285" s="206">
        <f>IF(BA$2=EOMONTH($D285,MatCF),$F285-SUM($H165:BA165),0)</f>
        <v>0</v>
      </c>
      <c r="BB285" s="206">
        <f>IF(BB$2=EOMONTH($D285,MatCF),$F285-SUM($H165:BB165),0)</f>
        <v>0</v>
      </c>
      <c r="BC285" s="206">
        <f>IF(BC$2=EOMONTH($D285,MatCF),$F285-SUM($H165:BC165),0)</f>
        <v>0</v>
      </c>
      <c r="BD285" s="206">
        <f>IF(BD$2=EOMONTH($D285,MatCF),$F285-SUM($H165:BD165),0)</f>
        <v>0</v>
      </c>
      <c r="BE285" s="206">
        <f>IF(BE$2=EOMONTH($D285,MatCF),$F285-SUM($H165:BE165),0)</f>
        <v>0</v>
      </c>
      <c r="BF285" s="206">
        <f>IF(BF$2=EOMONTH($D285,MatCF),$F285-SUM($H165:BF165),0)</f>
        <v>0</v>
      </c>
      <c r="BG285" s="206">
        <f>IF(BG$2=EOMONTH($D285,MatCF),$F285-SUM($H165:BG165),0)</f>
        <v>0</v>
      </c>
      <c r="BH285" s="206">
        <f>IF(BH$2=EOMONTH($D285,MatCF),$F285-SUM($H165:BH165),0)</f>
        <v>0</v>
      </c>
      <c r="BI285" s="206">
        <f>IF(BI$2=EOMONTH($D285,MatCF),$F285-SUM($H165:BI165),0)</f>
        <v>0</v>
      </c>
      <c r="BJ285" s="206">
        <f>IF(BJ$2=EOMONTH($D285,MatCF),$F285-SUM($H165:BJ165),0)</f>
        <v>0</v>
      </c>
      <c r="BK285" s="206">
        <f>IF(BK$2=EOMONTH($D285,MatCF),$F285-SUM($H165:BK165),0)</f>
        <v>0</v>
      </c>
      <c r="BL285" s="206">
        <f>IF(BL$2=EOMONTH($D285,MatCF),$F285-SUM($H165:BL165),0)</f>
        <v>0</v>
      </c>
      <c r="BM285" s="206">
        <f>IF(BM$2=EOMONTH($D285,MatCF),$F285-SUM($H165:BM165),0)</f>
        <v>0</v>
      </c>
      <c r="BN285" s="206">
        <f>IF(BN$2=EOMONTH($D285,MatCF),$F285-SUM($H165:BN165),0)</f>
        <v>0</v>
      </c>
      <c r="BO285" s="206">
        <f>IF(BO$2=EOMONTH($D285,MatCF),$F285-SUM($H165:BO165),0)</f>
        <v>0</v>
      </c>
      <c r="BP285" s="206">
        <f>IF(BP$2=EOMONTH($D285,MatCF),$F285-SUM($H165:BP165),0)</f>
        <v>0</v>
      </c>
      <c r="BQ285" s="206">
        <f>IF(BQ$2=EOMONTH($D285,MatCF),$F285-SUM($H165:BQ165),0)</f>
        <v>0</v>
      </c>
      <c r="BR285" s="206">
        <f>IF(BR$2=EOMONTH($D285,MatCF),$F285-SUM($H165:BR165),0)</f>
        <v>0</v>
      </c>
      <c r="BS285" s="206">
        <f>IF(BS$2=EOMONTH($D285,MatCF),$F285-SUM($H165:BS165),0)</f>
        <v>0</v>
      </c>
      <c r="BT285" s="206">
        <f>IF(BT$2=EOMONTH($D285,MatCF),$F285-SUM($H165:BT165),0)</f>
        <v>0</v>
      </c>
      <c r="BU285" s="206">
        <f>IF(BU$2=EOMONTH($D285,MatCF),$F285-SUM($H165:BU165),0)</f>
        <v>0</v>
      </c>
      <c r="BV285" s="206">
        <f>IF(BV$2=EOMONTH($D285,MatCF),$F285-SUM($H165:BV165),0)</f>
        <v>0</v>
      </c>
      <c r="BW285" s="206">
        <f>IF(BW$2=EOMONTH($D285,MatCF),$F285-SUM($H165:BW165),0)</f>
        <v>0</v>
      </c>
      <c r="BX285" s="206">
        <f>IF(BX$2=EOMONTH($D285,MatCF),$F285-SUM($H165:BX165),0)</f>
        <v>0</v>
      </c>
      <c r="BY285" s="206">
        <f>IF(BY$2=EOMONTH($D285,MatCF),$F285-SUM($H165:BY165),0)</f>
        <v>0</v>
      </c>
      <c r="BZ285" s="206">
        <f>IF(BZ$2=EOMONTH($D285,MatCF),$F285-SUM($H165:BZ165),0)</f>
        <v>0</v>
      </c>
      <c r="CA285" s="206">
        <f>IF(CA$2=EOMONTH($D285,MatCF),$F285-SUM($H165:CA165),0)</f>
        <v>0</v>
      </c>
      <c r="CB285" s="206">
        <f>IF(CB$2=EOMONTH($D285,MatCF),$F285-SUM($H165:CB165),0)</f>
        <v>0</v>
      </c>
      <c r="CC285" s="206">
        <f>IF(CC$2=EOMONTH($D285,MatCF),$F285-SUM($H165:CC165),0)</f>
        <v>0</v>
      </c>
      <c r="CD285" s="206">
        <f>IF(CD$2=EOMONTH($D285,MatCF),$F285-SUM($H165:CD165),0)</f>
        <v>0</v>
      </c>
      <c r="CE285" s="206">
        <f>IF(CE$2=EOMONTH($D285,MatCF),$F285-SUM($H165:CE165),0)</f>
        <v>0</v>
      </c>
      <c r="CF285" s="206">
        <f>IF(CF$2=EOMONTH($D285,MatCF),$F285-SUM($H165:CF165),0)</f>
        <v>0</v>
      </c>
      <c r="CG285" s="206">
        <f>IF(CG$2=EOMONTH($D285,MatCF),$F285-SUM($H165:CG165),0)</f>
        <v>0</v>
      </c>
      <c r="CH285" s="206">
        <f>IF(CH$2=EOMONTH($D285,MatCF),$F285-SUM($H165:CH165),0)</f>
        <v>0</v>
      </c>
      <c r="CI285" s="206">
        <f>IF(CI$2=EOMONTH($D285,MatCF),$F285-SUM($H165:CI165),0)</f>
        <v>0</v>
      </c>
      <c r="CJ285" s="206">
        <f>IF(CJ$2=EOMONTH($D285,MatCF),$F285-SUM($H165:CJ165),0)</f>
        <v>0</v>
      </c>
      <c r="CK285" s="206">
        <f>IF(CK$2=EOMONTH($D285,MatCF),$F285-SUM($H165:CK165),0)</f>
        <v>0</v>
      </c>
      <c r="CL285" s="206">
        <f>IF(CL$2=EOMONTH($D285,MatCF),$F285-SUM($H165:CL165),0)</f>
        <v>0</v>
      </c>
      <c r="CM285" s="206">
        <f>IF(CM$2=EOMONTH($D285,MatCF),$F285-SUM($H165:CM165),0)</f>
        <v>0</v>
      </c>
      <c r="CN285" s="206">
        <f>IF(CN$2=EOMONTH($D285,MatCF),$F285-SUM($H165:CN165),0)</f>
        <v>0</v>
      </c>
      <c r="CO285" s="206">
        <f>IF(CO$2=EOMONTH($D285,MatCF),$F285-SUM($H165:CO165),0)</f>
        <v>0</v>
      </c>
      <c r="CP285" s="206">
        <f>IF(CP$2=EOMONTH($D285,MatCF),$F285-SUM($H165:CP165),0)</f>
        <v>0</v>
      </c>
      <c r="CQ285" s="206">
        <f>IF(CQ$2=EOMONTH($D285,MatCF),$F285-SUM($H165:CQ165),0)</f>
        <v>0</v>
      </c>
      <c r="CR285" s="206">
        <f>IF(CR$2=EOMONTH($D285,MatCF),$F285-SUM($H165:CR165),0)</f>
        <v>0</v>
      </c>
      <c r="CS285" s="206">
        <f>IF(CS$2=EOMONTH($D285,MatCF),$F285-SUM($H165:CS165),0)</f>
        <v>0</v>
      </c>
      <c r="CT285" s="206">
        <f>IF(CT$2=EOMONTH($D285,MatCF),$F285-SUM($H165:CT165),0)</f>
        <v>0</v>
      </c>
      <c r="CU285" s="206">
        <f>IF(CU$2=EOMONTH($D285,MatCF),$F285-SUM($H165:CU165),0)</f>
        <v>0</v>
      </c>
      <c r="CV285" s="206">
        <f>IF(CV$2=EOMONTH($D285,MatCF),$F285-SUM($H165:CV165),0)</f>
        <v>0</v>
      </c>
      <c r="CW285" s="206">
        <f>IF(CW$2=EOMONTH($D285,MatCF),$F285-SUM($H165:CW165),0)</f>
        <v>0</v>
      </c>
      <c r="CX285" s="206">
        <f>IF(CX$2=EOMONTH($D285,MatCF),$F285-SUM($H165:CX165),0)</f>
        <v>0</v>
      </c>
      <c r="CY285" s="206">
        <f>IF(CY$2=EOMONTH($D285,MatCF),$F285-SUM($H165:CY165),0)</f>
        <v>0</v>
      </c>
      <c r="CZ285" s="206">
        <f>IF(CZ$2=EOMONTH($D285,MatCF),$F285-SUM($H165:CZ165),0)</f>
        <v>0</v>
      </c>
      <c r="DA285" s="206">
        <f>IF(DA$2=EOMONTH($D285,MatCF),$F285-SUM($H165:DA165),0)</f>
        <v>0</v>
      </c>
      <c r="DB285" s="206">
        <f>IF(DB$2=EOMONTH($D285,MatCF),$F285-SUM($H165:DB165),0)</f>
        <v>0</v>
      </c>
      <c r="DC285" s="206">
        <f>IF(DC$2=EOMONTH($D285,MatCF),$F285-SUM($H165:DC165),0)</f>
        <v>0</v>
      </c>
      <c r="DD285" s="206">
        <f>IF(DD$2=EOMONTH($D285,MatCF),$F285-SUM($H165:DD165),0)</f>
        <v>0</v>
      </c>
      <c r="DE285" s="206">
        <f>IF(DE$2=EOMONTH($D285,MatCF),$F285-SUM($H165:DE165),0)</f>
        <v>0</v>
      </c>
      <c r="DF285" s="206">
        <f>IF(DF$2=EOMONTH($D285,MatCF),$F285-SUM($H165:DF165),0)</f>
        <v>0</v>
      </c>
      <c r="DG285" s="206">
        <f>IF(DG$2=EOMONTH($D285,MatCF),$F285-SUM($H165:DG165),0)</f>
        <v>0</v>
      </c>
      <c r="DH285" s="206">
        <f>IF(DH$2=EOMONTH($D285,MatCF),$F285-SUM($H165:DH165),0)</f>
        <v>0</v>
      </c>
      <c r="DI285" s="206">
        <f>IF(DI$2=EOMONTH($D285,MatCF),$F285-SUM($H165:DI165),0)</f>
        <v>0</v>
      </c>
      <c r="DJ285" s="206">
        <f>IF(DJ$2=EOMONTH($D285,MatCF),$F285-SUM($H165:DJ165),0)</f>
        <v>0</v>
      </c>
      <c r="DK285" s="206">
        <f>IF(DK$2=EOMONTH($D285,MatCF),$F285-SUM($H165:DK165),0)</f>
        <v>0</v>
      </c>
      <c r="DL285" s="206">
        <f>IF(DL$2=EOMONTH($D285,MatCF),$F285-SUM($H165:DL165),0)</f>
        <v>0</v>
      </c>
      <c r="DM285" s="206">
        <f>IF(DM$2=EOMONTH($D285,MatCF),$F285-SUM($H165:DM165),0)</f>
        <v>0</v>
      </c>
      <c r="DN285" s="206">
        <f>IF(DN$2=EOMONTH($D285,MatCF),$F285-SUM($H165:DN165),0)</f>
        <v>0</v>
      </c>
      <c r="DO285" s="206">
        <f>IF(DO$2=EOMONTH($D285,MatCF),$F285-SUM($H165:DO165),0)</f>
        <v>0</v>
      </c>
      <c r="DP285" s="206">
        <f>IF(DP$2=EOMONTH($D285,MatCF),$F285-SUM($H165:DP165),0)</f>
        <v>0</v>
      </c>
      <c r="DQ285" s="206">
        <f>IF(DQ$2=EOMONTH($D285,MatCF),$F285-SUM($H165:DQ165),0)</f>
        <v>0</v>
      </c>
      <c r="DR285" s="206">
        <f>IF(DR$2=EOMONTH($D285,MatCF),$F285-SUM($H165:DR165),0)</f>
        <v>0</v>
      </c>
      <c r="DS285" s="206">
        <f>IF(DS$2=EOMONTH($D285,MatCF),$F285-SUM($H165:DS165),0)</f>
        <v>0</v>
      </c>
    </row>
    <row r="286" spans="1:123" ht="12.5" x14ac:dyDescent="0.25">
      <c r="A286" s="205">
        <f t="shared" si="690"/>
        <v>74</v>
      </c>
      <c r="B286" s="228"/>
      <c r="C286" s="206"/>
      <c r="D286" s="226">
        <v>50678</v>
      </c>
      <c r="E286" s="205"/>
      <c r="F286" s="206">
        <f ca="1"/>
        <v>0</v>
      </c>
      <c r="G286" s="206"/>
      <c r="H286" s="206">
        <f>IF(H$2=EOMONTH($D286,MatCF),$F286-SUM(H166:$H166),0)</f>
        <v>0</v>
      </c>
      <c r="I286" s="206">
        <f>IF(I$2=EOMONTH($D286,MatCF),$F286-SUM($H166:I166),0)</f>
        <v>0</v>
      </c>
      <c r="J286" s="206">
        <f>IF(J$2=EOMONTH($D286,MatCF),$F286-SUM($H166:J166),0)</f>
        <v>0</v>
      </c>
      <c r="K286" s="206">
        <f>IF(K$2=EOMONTH($D286,MatCF),$F286-SUM($H166:K166),0)</f>
        <v>0</v>
      </c>
      <c r="L286" s="206">
        <f>IF(L$2=EOMONTH($D286,MatCF),$F286-SUM($H166:L166),0)</f>
        <v>0</v>
      </c>
      <c r="M286" s="206">
        <f>IF(M$2=EOMONTH($D286,MatCF),$F286-SUM($H166:M166),0)</f>
        <v>0</v>
      </c>
      <c r="N286" s="206">
        <f>IF(N$2=EOMONTH($D286,MatCF),$F286-SUM($H166:N166),0)</f>
        <v>0</v>
      </c>
      <c r="O286" s="206">
        <f>IF(O$2=EOMONTH($D286,MatCF),$F286-SUM($H166:O166),0)</f>
        <v>0</v>
      </c>
      <c r="P286" s="206">
        <f>IF(P$2=EOMONTH($D286,MatCF),$F286-SUM($H166:P166),0)</f>
        <v>0</v>
      </c>
      <c r="Q286" s="206">
        <f>IF(Q$2=EOMONTH($D286,MatCF),$F286-SUM($H166:Q166),0)</f>
        <v>0</v>
      </c>
      <c r="R286" s="206">
        <f>IF(R$2=EOMONTH($D286,MatCF),$F286-SUM($H166:R166),0)</f>
        <v>0</v>
      </c>
      <c r="S286" s="206">
        <f>IF(S$2=EOMONTH($D286,MatCF),$F286-SUM($H166:S166),0)</f>
        <v>0</v>
      </c>
      <c r="T286" s="206">
        <f>IF(T$2=EOMONTH($D286,MatCF),$F286-SUM($H166:T166),0)</f>
        <v>0</v>
      </c>
      <c r="U286" s="206">
        <f>IF(U$2=EOMONTH($D286,MatCF),$F286-SUM($H166:U166),0)</f>
        <v>0</v>
      </c>
      <c r="V286" s="206">
        <f>IF(V$2=EOMONTH($D286,MatCF),$F286-SUM($H166:V166),0)</f>
        <v>0</v>
      </c>
      <c r="W286" s="206">
        <f>IF(W$2=EOMONTH($D286,MatCF),$F286-SUM($H166:W166),0)</f>
        <v>0</v>
      </c>
      <c r="X286" s="206">
        <f>IF(X$2=EOMONTH($D286,MatCF),$F286-SUM($H166:X166),0)</f>
        <v>0</v>
      </c>
      <c r="Y286" s="206">
        <f>IF(Y$2=EOMONTH($D286,MatCF),$F286-SUM($H166:Y166),0)</f>
        <v>0</v>
      </c>
      <c r="Z286" s="206">
        <f>IF(Z$2=EOMONTH($D286,MatCF),$F286-SUM($H166:Z166),0)</f>
        <v>0</v>
      </c>
      <c r="AA286" s="206">
        <f>IF(AA$2=EOMONTH($D286,MatCF),$F286-SUM($H166:AA166),0)</f>
        <v>0</v>
      </c>
      <c r="AB286" s="206">
        <f>IF(AB$2=EOMONTH($D286,MatCF),$F286-SUM($H166:AB166),0)</f>
        <v>0</v>
      </c>
      <c r="AC286" s="206">
        <f>IF(AC$2=EOMONTH($D286,MatCF),$F286-SUM($H166:AC166),0)</f>
        <v>0</v>
      </c>
      <c r="AD286" s="206">
        <f>IF(AD$2=EOMONTH($D286,MatCF),$F286-SUM($H166:AD166),0)</f>
        <v>0</v>
      </c>
      <c r="AE286" s="206">
        <f>IF(AE$2=EOMONTH($D286,MatCF),$F286-SUM($H166:AE166),0)</f>
        <v>0</v>
      </c>
      <c r="AF286" s="206">
        <f>IF(AF$2=EOMONTH($D286,MatCF),$F286-SUM($H166:AF166),0)</f>
        <v>0</v>
      </c>
      <c r="AG286" s="206">
        <f>IF(AG$2=EOMONTH($D286,MatCF),$F286-SUM($H166:AG166),0)</f>
        <v>0</v>
      </c>
      <c r="AH286" s="206">
        <f>IF(AH$2=EOMONTH($D286,MatCF),$F286-SUM($H166:AH166),0)</f>
        <v>0</v>
      </c>
      <c r="AI286" s="206">
        <f>IF(AI$2=EOMONTH($D286,MatCF),$F286-SUM($H166:AI166),0)</f>
        <v>0</v>
      </c>
      <c r="AJ286" s="206">
        <f>IF(AJ$2=EOMONTH($D286,MatCF),$F286-SUM($H166:AJ166),0)</f>
        <v>0</v>
      </c>
      <c r="AK286" s="206">
        <f>IF(AK$2=EOMONTH($D286,MatCF),$F286-SUM($H166:AK166),0)</f>
        <v>0</v>
      </c>
      <c r="AL286" s="206">
        <f>IF(AL$2=EOMONTH($D286,MatCF),$F286-SUM($H166:AL166),0)</f>
        <v>0</v>
      </c>
      <c r="AM286" s="206">
        <f>IF(AM$2=EOMONTH($D286,MatCF),$F286-SUM($H166:AM166),0)</f>
        <v>0</v>
      </c>
      <c r="AN286" s="206">
        <f>IF(AN$2=EOMONTH($D286,MatCF),$F286-SUM($H166:AN166),0)</f>
        <v>0</v>
      </c>
      <c r="AO286" s="206">
        <f>IF(AO$2=EOMONTH($D286,MatCF),$F286-SUM($H166:AO166),0)</f>
        <v>0</v>
      </c>
      <c r="AP286" s="206">
        <f>IF(AP$2=EOMONTH($D286,MatCF),$F286-SUM($H166:AP166),0)</f>
        <v>0</v>
      </c>
      <c r="AQ286" s="206">
        <f>IF(AQ$2=EOMONTH($D286,MatCF),$F286-SUM($H166:AQ166),0)</f>
        <v>0</v>
      </c>
      <c r="AR286" s="206">
        <f>IF(AR$2=EOMONTH($D286,MatCF),$F286-SUM($H166:AR166),0)</f>
        <v>0</v>
      </c>
      <c r="AS286" s="206">
        <f>IF(AS$2=EOMONTH($D286,MatCF),$F286-SUM($H166:AS166),0)</f>
        <v>0</v>
      </c>
      <c r="AT286" s="206">
        <f>IF(AT$2=EOMONTH($D286,MatCF),$F286-SUM($H166:AT166),0)</f>
        <v>0</v>
      </c>
      <c r="AU286" s="206">
        <f>IF(AU$2=EOMONTH($D286,MatCF),$F286-SUM($H166:AU166),0)</f>
        <v>0</v>
      </c>
      <c r="AV286" s="206">
        <f>IF(AV$2=EOMONTH($D286,MatCF),$F286-SUM($H166:AV166),0)</f>
        <v>0</v>
      </c>
      <c r="AW286" s="206">
        <f>IF(AW$2=EOMONTH($D286,MatCF),$F286-SUM($H166:AW166),0)</f>
        <v>0</v>
      </c>
      <c r="AX286" s="206">
        <f>IF(AX$2=EOMONTH($D286,MatCF),$F286-SUM($H166:AX166),0)</f>
        <v>0</v>
      </c>
      <c r="AY286" s="206">
        <f>IF(AY$2=EOMONTH($D286,MatCF),$F286-SUM($H166:AY166),0)</f>
        <v>0</v>
      </c>
      <c r="AZ286" s="206">
        <f>IF(AZ$2=EOMONTH($D286,MatCF),$F286-SUM($H166:AZ166),0)</f>
        <v>0</v>
      </c>
      <c r="BA286" s="206">
        <f>IF(BA$2=EOMONTH($D286,MatCF),$F286-SUM($H166:BA166),0)</f>
        <v>0</v>
      </c>
      <c r="BB286" s="206">
        <f>IF(BB$2=EOMONTH($D286,MatCF),$F286-SUM($H166:BB166),0)</f>
        <v>0</v>
      </c>
      <c r="BC286" s="206">
        <f>IF(BC$2=EOMONTH($D286,MatCF),$F286-SUM($H166:BC166),0)</f>
        <v>0</v>
      </c>
      <c r="BD286" s="206">
        <f>IF(BD$2=EOMONTH($D286,MatCF),$F286-SUM($H166:BD166),0)</f>
        <v>0</v>
      </c>
      <c r="BE286" s="206">
        <f>IF(BE$2=EOMONTH($D286,MatCF),$F286-SUM($H166:BE166),0)</f>
        <v>0</v>
      </c>
      <c r="BF286" s="206">
        <f>IF(BF$2=EOMONTH($D286,MatCF),$F286-SUM($H166:BF166),0)</f>
        <v>0</v>
      </c>
      <c r="BG286" s="206">
        <f>IF(BG$2=EOMONTH($D286,MatCF),$F286-SUM($H166:BG166),0)</f>
        <v>0</v>
      </c>
      <c r="BH286" s="206">
        <f>IF(BH$2=EOMONTH($D286,MatCF),$F286-SUM($H166:BH166),0)</f>
        <v>0</v>
      </c>
      <c r="BI286" s="206">
        <f>IF(BI$2=EOMONTH($D286,MatCF),$F286-SUM($H166:BI166),0)</f>
        <v>0</v>
      </c>
      <c r="BJ286" s="206">
        <f>IF(BJ$2=EOMONTH($D286,MatCF),$F286-SUM($H166:BJ166),0)</f>
        <v>0</v>
      </c>
      <c r="BK286" s="206">
        <f>IF(BK$2=EOMONTH($D286,MatCF),$F286-SUM($H166:BK166),0)</f>
        <v>0</v>
      </c>
      <c r="BL286" s="206">
        <f>IF(BL$2=EOMONTH($D286,MatCF),$F286-SUM($H166:BL166),0)</f>
        <v>0</v>
      </c>
      <c r="BM286" s="206">
        <f>IF(BM$2=EOMONTH($D286,MatCF),$F286-SUM($H166:BM166),0)</f>
        <v>0</v>
      </c>
      <c r="BN286" s="206">
        <f>IF(BN$2=EOMONTH($D286,MatCF),$F286-SUM($H166:BN166),0)</f>
        <v>0</v>
      </c>
      <c r="BO286" s="206">
        <f>IF(BO$2=EOMONTH($D286,MatCF),$F286-SUM($H166:BO166),0)</f>
        <v>0</v>
      </c>
      <c r="BP286" s="206">
        <f>IF(BP$2=EOMONTH($D286,MatCF),$F286-SUM($H166:BP166),0)</f>
        <v>0</v>
      </c>
      <c r="BQ286" s="206">
        <f>IF(BQ$2=EOMONTH($D286,MatCF),$F286-SUM($H166:BQ166),0)</f>
        <v>0</v>
      </c>
      <c r="BR286" s="206">
        <f>IF(BR$2=EOMONTH($D286,MatCF),$F286-SUM($H166:BR166),0)</f>
        <v>0</v>
      </c>
      <c r="BS286" s="206">
        <f>IF(BS$2=EOMONTH($D286,MatCF),$F286-SUM($H166:BS166),0)</f>
        <v>0</v>
      </c>
      <c r="BT286" s="206">
        <f>IF(BT$2=EOMONTH($D286,MatCF),$F286-SUM($H166:BT166),0)</f>
        <v>0</v>
      </c>
      <c r="BU286" s="206">
        <f>IF(BU$2=EOMONTH($D286,MatCF),$F286-SUM($H166:BU166),0)</f>
        <v>0</v>
      </c>
      <c r="BV286" s="206">
        <f>IF(BV$2=EOMONTH($D286,MatCF),$F286-SUM($H166:BV166),0)</f>
        <v>0</v>
      </c>
      <c r="BW286" s="206">
        <f>IF(BW$2=EOMONTH($D286,MatCF),$F286-SUM($H166:BW166),0)</f>
        <v>0</v>
      </c>
      <c r="BX286" s="206">
        <f>IF(BX$2=EOMONTH($D286,MatCF),$F286-SUM($H166:BX166),0)</f>
        <v>0</v>
      </c>
      <c r="BY286" s="206">
        <f>IF(BY$2=EOMONTH($D286,MatCF),$F286-SUM($H166:BY166),0)</f>
        <v>0</v>
      </c>
      <c r="BZ286" s="206">
        <f>IF(BZ$2=EOMONTH($D286,MatCF),$F286-SUM($H166:BZ166),0)</f>
        <v>0</v>
      </c>
      <c r="CA286" s="206">
        <f>IF(CA$2=EOMONTH($D286,MatCF),$F286-SUM($H166:CA166),0)</f>
        <v>0</v>
      </c>
      <c r="CB286" s="206">
        <f>IF(CB$2=EOMONTH($D286,MatCF),$F286-SUM($H166:CB166),0)</f>
        <v>0</v>
      </c>
      <c r="CC286" s="206">
        <f>IF(CC$2=EOMONTH($D286,MatCF),$F286-SUM($H166:CC166),0)</f>
        <v>0</v>
      </c>
      <c r="CD286" s="206">
        <f>IF(CD$2=EOMONTH($D286,MatCF),$F286-SUM($H166:CD166),0)</f>
        <v>0</v>
      </c>
      <c r="CE286" s="206">
        <f>IF(CE$2=EOMONTH($D286,MatCF),$F286-SUM($H166:CE166),0)</f>
        <v>0</v>
      </c>
      <c r="CF286" s="206">
        <f>IF(CF$2=EOMONTH($D286,MatCF),$F286-SUM($H166:CF166),0)</f>
        <v>0</v>
      </c>
      <c r="CG286" s="206">
        <f>IF(CG$2=EOMONTH($D286,MatCF),$F286-SUM($H166:CG166),0)</f>
        <v>0</v>
      </c>
      <c r="CH286" s="206">
        <f>IF(CH$2=EOMONTH($D286,MatCF),$F286-SUM($H166:CH166),0)</f>
        <v>0</v>
      </c>
      <c r="CI286" s="206">
        <f>IF(CI$2=EOMONTH($D286,MatCF),$F286-SUM($H166:CI166),0)</f>
        <v>0</v>
      </c>
      <c r="CJ286" s="206">
        <f>IF(CJ$2=EOMONTH($D286,MatCF),$F286-SUM($H166:CJ166),0)</f>
        <v>0</v>
      </c>
      <c r="CK286" s="206">
        <f>IF(CK$2=EOMONTH($D286,MatCF),$F286-SUM($H166:CK166),0)</f>
        <v>0</v>
      </c>
      <c r="CL286" s="206">
        <f>IF(CL$2=EOMONTH($D286,MatCF),$F286-SUM($H166:CL166),0)</f>
        <v>0</v>
      </c>
      <c r="CM286" s="206">
        <f>IF(CM$2=EOMONTH($D286,MatCF),$F286-SUM($H166:CM166),0)</f>
        <v>0</v>
      </c>
      <c r="CN286" s="206">
        <f>IF(CN$2=EOMONTH($D286,MatCF),$F286-SUM($H166:CN166),0)</f>
        <v>0</v>
      </c>
      <c r="CO286" s="206">
        <f>IF(CO$2=EOMONTH($D286,MatCF),$F286-SUM($H166:CO166),0)</f>
        <v>0</v>
      </c>
      <c r="CP286" s="206">
        <f>IF(CP$2=EOMONTH($D286,MatCF),$F286-SUM($H166:CP166),0)</f>
        <v>0</v>
      </c>
      <c r="CQ286" s="206">
        <f>IF(CQ$2=EOMONTH($D286,MatCF),$F286-SUM($H166:CQ166),0)</f>
        <v>0</v>
      </c>
      <c r="CR286" s="206">
        <f>IF(CR$2=EOMONTH($D286,MatCF),$F286-SUM($H166:CR166),0)</f>
        <v>0</v>
      </c>
      <c r="CS286" s="206">
        <f>IF(CS$2=EOMONTH($D286,MatCF),$F286-SUM($H166:CS166),0)</f>
        <v>0</v>
      </c>
      <c r="CT286" s="206">
        <f>IF(CT$2=EOMONTH($D286,MatCF),$F286-SUM($H166:CT166),0)</f>
        <v>0</v>
      </c>
      <c r="CU286" s="206">
        <f>IF(CU$2=EOMONTH($D286,MatCF),$F286-SUM($H166:CU166),0)</f>
        <v>0</v>
      </c>
      <c r="CV286" s="206">
        <f>IF(CV$2=EOMONTH($D286,MatCF),$F286-SUM($H166:CV166),0)</f>
        <v>0</v>
      </c>
      <c r="CW286" s="206">
        <f>IF(CW$2=EOMONTH($D286,MatCF),$F286-SUM($H166:CW166),0)</f>
        <v>0</v>
      </c>
      <c r="CX286" s="206">
        <f>IF(CX$2=EOMONTH($D286,MatCF),$F286-SUM($H166:CX166),0)</f>
        <v>0</v>
      </c>
      <c r="CY286" s="206">
        <f>IF(CY$2=EOMONTH($D286,MatCF),$F286-SUM($H166:CY166),0)</f>
        <v>0</v>
      </c>
      <c r="CZ286" s="206">
        <f>IF(CZ$2=EOMONTH($D286,MatCF),$F286-SUM($H166:CZ166),0)</f>
        <v>0</v>
      </c>
      <c r="DA286" s="206">
        <f>IF(DA$2=EOMONTH($D286,MatCF),$F286-SUM($H166:DA166),0)</f>
        <v>0</v>
      </c>
      <c r="DB286" s="206">
        <f>IF(DB$2=EOMONTH($D286,MatCF),$F286-SUM($H166:DB166),0)</f>
        <v>0</v>
      </c>
      <c r="DC286" s="206">
        <f>IF(DC$2=EOMONTH($D286,MatCF),$F286-SUM($H166:DC166),0)</f>
        <v>0</v>
      </c>
      <c r="DD286" s="206">
        <f>IF(DD$2=EOMONTH($D286,MatCF),$F286-SUM($H166:DD166),0)</f>
        <v>0</v>
      </c>
      <c r="DE286" s="206">
        <f>IF(DE$2=EOMONTH($D286,MatCF),$F286-SUM($H166:DE166),0)</f>
        <v>0</v>
      </c>
      <c r="DF286" s="206">
        <f>IF(DF$2=EOMONTH($D286,MatCF),$F286-SUM($H166:DF166),0)</f>
        <v>0</v>
      </c>
      <c r="DG286" s="206">
        <f>IF(DG$2=EOMONTH($D286,MatCF),$F286-SUM($H166:DG166),0)</f>
        <v>0</v>
      </c>
      <c r="DH286" s="206">
        <f>IF(DH$2=EOMONTH($D286,MatCF),$F286-SUM($H166:DH166),0)</f>
        <v>0</v>
      </c>
      <c r="DI286" s="206">
        <f>IF(DI$2=EOMONTH($D286,MatCF),$F286-SUM($H166:DI166),0)</f>
        <v>0</v>
      </c>
      <c r="DJ286" s="206">
        <f>IF(DJ$2=EOMONTH($D286,MatCF),$F286-SUM($H166:DJ166),0)</f>
        <v>0</v>
      </c>
      <c r="DK286" s="206">
        <f>IF(DK$2=EOMONTH($D286,MatCF),$F286-SUM($H166:DK166),0)</f>
        <v>0</v>
      </c>
      <c r="DL286" s="206">
        <f>IF(DL$2=EOMONTH($D286,MatCF),$F286-SUM($H166:DL166),0)</f>
        <v>0</v>
      </c>
      <c r="DM286" s="206">
        <f>IF(DM$2=EOMONTH($D286,MatCF),$F286-SUM($H166:DM166),0)</f>
        <v>0</v>
      </c>
      <c r="DN286" s="206">
        <f>IF(DN$2=EOMONTH($D286,MatCF),$F286-SUM($H166:DN166),0)</f>
        <v>0</v>
      </c>
      <c r="DO286" s="206">
        <f>IF(DO$2=EOMONTH($D286,MatCF),$F286-SUM($H166:DO166),0)</f>
        <v>0</v>
      </c>
      <c r="DP286" s="206">
        <f>IF(DP$2=EOMONTH($D286,MatCF),$F286-SUM($H166:DP166),0)</f>
        <v>0</v>
      </c>
      <c r="DQ286" s="206">
        <f>IF(DQ$2=EOMONTH($D286,MatCF),$F286-SUM($H166:DQ166),0)</f>
        <v>0</v>
      </c>
      <c r="DR286" s="206">
        <f>IF(DR$2=EOMONTH($D286,MatCF),$F286-SUM($H166:DR166),0)</f>
        <v>0</v>
      </c>
      <c r="DS286" s="206">
        <f>IF(DS$2=EOMONTH($D286,MatCF),$F286-SUM($H166:DS166),0)</f>
        <v>0</v>
      </c>
    </row>
    <row r="287" spans="1:123" ht="12.5" x14ac:dyDescent="0.25">
      <c r="A287" s="205">
        <f t="shared" si="690"/>
        <v>75</v>
      </c>
      <c r="B287" s="228"/>
      <c r="C287" s="206"/>
      <c r="D287" s="226">
        <v>50770</v>
      </c>
      <c r="E287" s="205"/>
      <c r="F287" s="206">
        <f ca="1"/>
        <v>0</v>
      </c>
      <c r="G287" s="206"/>
      <c r="H287" s="206">
        <f>IF(H$2=EOMONTH($D287,MatCF),$F287-SUM(H167:$H167),0)</f>
        <v>0</v>
      </c>
      <c r="I287" s="206">
        <f>IF(I$2=EOMONTH($D287,MatCF),$F287-SUM($H167:I167),0)</f>
        <v>0</v>
      </c>
      <c r="J287" s="206">
        <f>IF(J$2=EOMONTH($D287,MatCF),$F287-SUM($H167:J167),0)</f>
        <v>0</v>
      </c>
      <c r="K287" s="206">
        <f>IF(K$2=EOMONTH($D287,MatCF),$F287-SUM($H167:K167),0)</f>
        <v>0</v>
      </c>
      <c r="L287" s="206">
        <f>IF(L$2=EOMONTH($D287,MatCF),$F287-SUM($H167:L167),0)</f>
        <v>0</v>
      </c>
      <c r="M287" s="206">
        <f>IF(M$2=EOMONTH($D287,MatCF),$F287-SUM($H167:M167),0)</f>
        <v>0</v>
      </c>
      <c r="N287" s="206">
        <f>IF(N$2=EOMONTH($D287,MatCF),$F287-SUM($H167:N167),0)</f>
        <v>0</v>
      </c>
      <c r="O287" s="206">
        <f>IF(O$2=EOMONTH($D287,MatCF),$F287-SUM($H167:O167),0)</f>
        <v>0</v>
      </c>
      <c r="P287" s="206">
        <f>IF(P$2=EOMONTH($D287,MatCF),$F287-SUM($H167:P167),0)</f>
        <v>0</v>
      </c>
      <c r="Q287" s="206">
        <f>IF(Q$2=EOMONTH($D287,MatCF),$F287-SUM($H167:Q167),0)</f>
        <v>0</v>
      </c>
      <c r="R287" s="206">
        <f>IF(R$2=EOMONTH($D287,MatCF),$F287-SUM($H167:R167),0)</f>
        <v>0</v>
      </c>
      <c r="S287" s="206">
        <f>IF(S$2=EOMONTH($D287,MatCF),$F287-SUM($H167:S167),0)</f>
        <v>0</v>
      </c>
      <c r="T287" s="206">
        <f>IF(T$2=EOMONTH($D287,MatCF),$F287-SUM($H167:T167),0)</f>
        <v>0</v>
      </c>
      <c r="U287" s="206">
        <f>IF(U$2=EOMONTH($D287,MatCF),$F287-SUM($H167:U167),0)</f>
        <v>0</v>
      </c>
      <c r="V287" s="206">
        <f>IF(V$2=EOMONTH($D287,MatCF),$F287-SUM($H167:V167),0)</f>
        <v>0</v>
      </c>
      <c r="W287" s="206">
        <f>IF(W$2=EOMONTH($D287,MatCF),$F287-SUM($H167:W167),0)</f>
        <v>0</v>
      </c>
      <c r="X287" s="206">
        <f>IF(X$2=EOMONTH($D287,MatCF),$F287-SUM($H167:X167),0)</f>
        <v>0</v>
      </c>
      <c r="Y287" s="206">
        <f>IF(Y$2=EOMONTH($D287,MatCF),$F287-SUM($H167:Y167),0)</f>
        <v>0</v>
      </c>
      <c r="Z287" s="206">
        <f>IF(Z$2=EOMONTH($D287,MatCF),$F287-SUM($H167:Z167),0)</f>
        <v>0</v>
      </c>
      <c r="AA287" s="206">
        <f>IF(AA$2=EOMONTH($D287,MatCF),$F287-SUM($H167:AA167),0)</f>
        <v>0</v>
      </c>
      <c r="AB287" s="206">
        <f>IF(AB$2=EOMONTH($D287,MatCF),$F287-SUM($H167:AB167),0)</f>
        <v>0</v>
      </c>
      <c r="AC287" s="206">
        <f>IF(AC$2=EOMONTH($D287,MatCF),$F287-SUM($H167:AC167),0)</f>
        <v>0</v>
      </c>
      <c r="AD287" s="206">
        <f>IF(AD$2=EOMONTH($D287,MatCF),$F287-SUM($H167:AD167),0)</f>
        <v>0</v>
      </c>
      <c r="AE287" s="206">
        <f>IF(AE$2=EOMONTH($D287,MatCF),$F287-SUM($H167:AE167),0)</f>
        <v>0</v>
      </c>
      <c r="AF287" s="206">
        <f>IF(AF$2=EOMONTH($D287,MatCF),$F287-SUM($H167:AF167),0)</f>
        <v>0</v>
      </c>
      <c r="AG287" s="206">
        <f>IF(AG$2=EOMONTH($D287,MatCF),$F287-SUM($H167:AG167),0)</f>
        <v>0</v>
      </c>
      <c r="AH287" s="206">
        <f>IF(AH$2=EOMONTH($D287,MatCF),$F287-SUM($H167:AH167),0)</f>
        <v>0</v>
      </c>
      <c r="AI287" s="206">
        <f>IF(AI$2=EOMONTH($D287,MatCF),$F287-SUM($H167:AI167),0)</f>
        <v>0</v>
      </c>
      <c r="AJ287" s="206">
        <f>IF(AJ$2=EOMONTH($D287,MatCF),$F287-SUM($H167:AJ167),0)</f>
        <v>0</v>
      </c>
      <c r="AK287" s="206">
        <f>IF(AK$2=EOMONTH($D287,MatCF),$F287-SUM($H167:AK167),0)</f>
        <v>0</v>
      </c>
      <c r="AL287" s="206">
        <f>IF(AL$2=EOMONTH($D287,MatCF),$F287-SUM($H167:AL167),0)</f>
        <v>0</v>
      </c>
      <c r="AM287" s="206">
        <f>IF(AM$2=EOMONTH($D287,MatCF),$F287-SUM($H167:AM167),0)</f>
        <v>0</v>
      </c>
      <c r="AN287" s="206">
        <f>IF(AN$2=EOMONTH($D287,MatCF),$F287-SUM($H167:AN167),0)</f>
        <v>0</v>
      </c>
      <c r="AO287" s="206">
        <f>IF(AO$2=EOMONTH($D287,MatCF),$F287-SUM($H167:AO167),0)</f>
        <v>0</v>
      </c>
      <c r="AP287" s="206">
        <f>IF(AP$2=EOMONTH($D287,MatCF),$F287-SUM($H167:AP167),0)</f>
        <v>0</v>
      </c>
      <c r="AQ287" s="206">
        <f>IF(AQ$2=EOMONTH($D287,MatCF),$F287-SUM($H167:AQ167),0)</f>
        <v>0</v>
      </c>
      <c r="AR287" s="206">
        <f>IF(AR$2=EOMONTH($D287,MatCF),$F287-SUM($H167:AR167),0)</f>
        <v>0</v>
      </c>
      <c r="AS287" s="206">
        <f>IF(AS$2=EOMONTH($D287,MatCF),$F287-SUM($H167:AS167),0)</f>
        <v>0</v>
      </c>
      <c r="AT287" s="206">
        <f>IF(AT$2=EOMONTH($D287,MatCF),$F287-SUM($H167:AT167),0)</f>
        <v>0</v>
      </c>
      <c r="AU287" s="206">
        <f>IF(AU$2=EOMONTH($D287,MatCF),$F287-SUM($H167:AU167),0)</f>
        <v>0</v>
      </c>
      <c r="AV287" s="206">
        <f>IF(AV$2=EOMONTH($D287,MatCF),$F287-SUM($H167:AV167),0)</f>
        <v>0</v>
      </c>
      <c r="AW287" s="206">
        <f>IF(AW$2=EOMONTH($D287,MatCF),$F287-SUM($H167:AW167),0)</f>
        <v>0</v>
      </c>
      <c r="AX287" s="206">
        <f>IF(AX$2=EOMONTH($D287,MatCF),$F287-SUM($H167:AX167),0)</f>
        <v>0</v>
      </c>
      <c r="AY287" s="206">
        <f>IF(AY$2=EOMONTH($D287,MatCF),$F287-SUM($H167:AY167),0)</f>
        <v>0</v>
      </c>
      <c r="AZ287" s="206">
        <f>IF(AZ$2=EOMONTH($D287,MatCF),$F287-SUM($H167:AZ167),0)</f>
        <v>0</v>
      </c>
      <c r="BA287" s="206">
        <f>IF(BA$2=EOMONTH($D287,MatCF),$F287-SUM($H167:BA167),0)</f>
        <v>0</v>
      </c>
      <c r="BB287" s="206">
        <f>IF(BB$2=EOMONTH($D287,MatCF),$F287-SUM($H167:BB167),0)</f>
        <v>0</v>
      </c>
      <c r="BC287" s="206">
        <f>IF(BC$2=EOMONTH($D287,MatCF),$F287-SUM($H167:BC167),0)</f>
        <v>0</v>
      </c>
      <c r="BD287" s="206">
        <f>IF(BD$2=EOMONTH($D287,MatCF),$F287-SUM($H167:BD167),0)</f>
        <v>0</v>
      </c>
      <c r="BE287" s="206">
        <f>IF(BE$2=EOMONTH($D287,MatCF),$F287-SUM($H167:BE167),0)</f>
        <v>0</v>
      </c>
      <c r="BF287" s="206">
        <f>IF(BF$2=EOMONTH($D287,MatCF),$F287-SUM($H167:BF167),0)</f>
        <v>0</v>
      </c>
      <c r="BG287" s="206">
        <f>IF(BG$2=EOMONTH($D287,MatCF),$F287-SUM($H167:BG167),0)</f>
        <v>0</v>
      </c>
      <c r="BH287" s="206">
        <f>IF(BH$2=EOMONTH($D287,MatCF),$F287-SUM($H167:BH167),0)</f>
        <v>0</v>
      </c>
      <c r="BI287" s="206">
        <f>IF(BI$2=EOMONTH($D287,MatCF),$F287-SUM($H167:BI167),0)</f>
        <v>0</v>
      </c>
      <c r="BJ287" s="206">
        <f>IF(BJ$2=EOMONTH($D287,MatCF),$F287-SUM($H167:BJ167),0)</f>
        <v>0</v>
      </c>
      <c r="BK287" s="206">
        <f>IF(BK$2=EOMONTH($D287,MatCF),$F287-SUM($H167:BK167),0)</f>
        <v>0</v>
      </c>
      <c r="BL287" s="206">
        <f>IF(BL$2=EOMONTH($D287,MatCF),$F287-SUM($H167:BL167),0)</f>
        <v>0</v>
      </c>
      <c r="BM287" s="206">
        <f>IF(BM$2=EOMONTH($D287,MatCF),$F287-SUM($H167:BM167),0)</f>
        <v>0</v>
      </c>
      <c r="BN287" s="206">
        <f>IF(BN$2=EOMONTH($D287,MatCF),$F287-SUM($H167:BN167),0)</f>
        <v>0</v>
      </c>
      <c r="BO287" s="206">
        <f>IF(BO$2=EOMONTH($D287,MatCF),$F287-SUM($H167:BO167),0)</f>
        <v>0</v>
      </c>
      <c r="BP287" s="206">
        <f>IF(BP$2=EOMONTH($D287,MatCF),$F287-SUM($H167:BP167),0)</f>
        <v>0</v>
      </c>
      <c r="BQ287" s="206">
        <f>IF(BQ$2=EOMONTH($D287,MatCF),$F287-SUM($H167:BQ167),0)</f>
        <v>0</v>
      </c>
      <c r="BR287" s="206">
        <f>IF(BR$2=EOMONTH($D287,MatCF),$F287-SUM($H167:BR167),0)</f>
        <v>0</v>
      </c>
      <c r="BS287" s="206">
        <f>IF(BS$2=EOMONTH($D287,MatCF),$F287-SUM($H167:BS167),0)</f>
        <v>0</v>
      </c>
      <c r="BT287" s="206">
        <f>IF(BT$2=EOMONTH($D287,MatCF),$F287-SUM($H167:BT167),0)</f>
        <v>0</v>
      </c>
      <c r="BU287" s="206">
        <f>IF(BU$2=EOMONTH($D287,MatCF),$F287-SUM($H167:BU167),0)</f>
        <v>0</v>
      </c>
      <c r="BV287" s="206">
        <f>IF(BV$2=EOMONTH($D287,MatCF),$F287-SUM($H167:BV167),0)</f>
        <v>0</v>
      </c>
      <c r="BW287" s="206">
        <f>IF(BW$2=EOMONTH($D287,MatCF),$F287-SUM($H167:BW167),0)</f>
        <v>0</v>
      </c>
      <c r="BX287" s="206">
        <f>IF(BX$2=EOMONTH($D287,MatCF),$F287-SUM($H167:BX167),0)</f>
        <v>0</v>
      </c>
      <c r="BY287" s="206">
        <f>IF(BY$2=EOMONTH($D287,MatCF),$F287-SUM($H167:BY167),0)</f>
        <v>0</v>
      </c>
      <c r="BZ287" s="206">
        <f>IF(BZ$2=EOMONTH($D287,MatCF),$F287-SUM($H167:BZ167),0)</f>
        <v>0</v>
      </c>
      <c r="CA287" s="206">
        <f>IF(CA$2=EOMONTH($D287,MatCF),$F287-SUM($H167:CA167),0)</f>
        <v>0</v>
      </c>
      <c r="CB287" s="206">
        <f>IF(CB$2=EOMONTH($D287,MatCF),$F287-SUM($H167:CB167),0)</f>
        <v>0</v>
      </c>
      <c r="CC287" s="206">
        <f>IF(CC$2=EOMONTH($D287,MatCF),$F287-SUM($H167:CC167),0)</f>
        <v>0</v>
      </c>
      <c r="CD287" s="206">
        <f>IF(CD$2=EOMONTH($D287,MatCF),$F287-SUM($H167:CD167),0)</f>
        <v>0</v>
      </c>
      <c r="CE287" s="206">
        <f>IF(CE$2=EOMONTH($D287,MatCF),$F287-SUM($H167:CE167),0)</f>
        <v>0</v>
      </c>
      <c r="CF287" s="206">
        <f>IF(CF$2=EOMONTH($D287,MatCF),$F287-SUM($H167:CF167),0)</f>
        <v>0</v>
      </c>
      <c r="CG287" s="206">
        <f>IF(CG$2=EOMONTH($D287,MatCF),$F287-SUM($H167:CG167),0)</f>
        <v>0</v>
      </c>
      <c r="CH287" s="206">
        <f>IF(CH$2=EOMONTH($D287,MatCF),$F287-SUM($H167:CH167),0)</f>
        <v>0</v>
      </c>
      <c r="CI287" s="206">
        <f>IF(CI$2=EOMONTH($D287,MatCF),$F287-SUM($H167:CI167),0)</f>
        <v>0</v>
      </c>
      <c r="CJ287" s="206">
        <f>IF(CJ$2=EOMONTH($D287,MatCF),$F287-SUM($H167:CJ167),0)</f>
        <v>0</v>
      </c>
      <c r="CK287" s="206">
        <f>IF(CK$2=EOMONTH($D287,MatCF),$F287-SUM($H167:CK167),0)</f>
        <v>0</v>
      </c>
      <c r="CL287" s="206">
        <f>IF(CL$2=EOMONTH($D287,MatCF),$F287-SUM($H167:CL167),0)</f>
        <v>0</v>
      </c>
      <c r="CM287" s="206">
        <f>IF(CM$2=EOMONTH($D287,MatCF),$F287-SUM($H167:CM167),0)</f>
        <v>0</v>
      </c>
      <c r="CN287" s="206">
        <f>IF(CN$2=EOMONTH($D287,MatCF),$F287-SUM($H167:CN167),0)</f>
        <v>0</v>
      </c>
      <c r="CO287" s="206">
        <f>IF(CO$2=EOMONTH($D287,MatCF),$F287-SUM($H167:CO167),0)</f>
        <v>0</v>
      </c>
      <c r="CP287" s="206">
        <f>IF(CP$2=EOMONTH($D287,MatCF),$F287-SUM($H167:CP167),0)</f>
        <v>0</v>
      </c>
      <c r="CQ287" s="206">
        <f>IF(CQ$2=EOMONTH($D287,MatCF),$F287-SUM($H167:CQ167),0)</f>
        <v>0</v>
      </c>
      <c r="CR287" s="206">
        <f>IF(CR$2=EOMONTH($D287,MatCF),$F287-SUM($H167:CR167),0)</f>
        <v>0</v>
      </c>
      <c r="CS287" s="206">
        <f>IF(CS$2=EOMONTH($D287,MatCF),$F287-SUM($H167:CS167),0)</f>
        <v>0</v>
      </c>
      <c r="CT287" s="206">
        <f>IF(CT$2=EOMONTH($D287,MatCF),$F287-SUM($H167:CT167),0)</f>
        <v>0</v>
      </c>
      <c r="CU287" s="206">
        <f>IF(CU$2=EOMONTH($D287,MatCF),$F287-SUM($H167:CU167),0)</f>
        <v>0</v>
      </c>
      <c r="CV287" s="206">
        <f>IF(CV$2=EOMONTH($D287,MatCF),$F287-SUM($H167:CV167),0)</f>
        <v>0</v>
      </c>
      <c r="CW287" s="206">
        <f>IF(CW$2=EOMONTH($D287,MatCF),$F287-SUM($H167:CW167),0)</f>
        <v>0</v>
      </c>
      <c r="CX287" s="206">
        <f>IF(CX$2=EOMONTH($D287,MatCF),$F287-SUM($H167:CX167),0)</f>
        <v>0</v>
      </c>
      <c r="CY287" s="206">
        <f>IF(CY$2=EOMONTH($D287,MatCF),$F287-SUM($H167:CY167),0)</f>
        <v>0</v>
      </c>
      <c r="CZ287" s="206">
        <f>IF(CZ$2=EOMONTH($D287,MatCF),$F287-SUM($H167:CZ167),0)</f>
        <v>0</v>
      </c>
      <c r="DA287" s="206">
        <f>IF(DA$2=EOMONTH($D287,MatCF),$F287-SUM($H167:DA167),0)</f>
        <v>0</v>
      </c>
      <c r="DB287" s="206">
        <f>IF(DB$2=EOMONTH($D287,MatCF),$F287-SUM($H167:DB167),0)</f>
        <v>0</v>
      </c>
      <c r="DC287" s="206">
        <f>IF(DC$2=EOMONTH($D287,MatCF),$F287-SUM($H167:DC167),0)</f>
        <v>0</v>
      </c>
      <c r="DD287" s="206">
        <f>IF(DD$2=EOMONTH($D287,MatCF),$F287-SUM($H167:DD167),0)</f>
        <v>0</v>
      </c>
      <c r="DE287" s="206">
        <f>IF(DE$2=EOMONTH($D287,MatCF),$F287-SUM($H167:DE167),0)</f>
        <v>0</v>
      </c>
      <c r="DF287" s="206">
        <f>IF(DF$2=EOMONTH($D287,MatCF),$F287-SUM($H167:DF167),0)</f>
        <v>0</v>
      </c>
      <c r="DG287" s="206">
        <f>IF(DG$2=EOMONTH($D287,MatCF),$F287-SUM($H167:DG167),0)</f>
        <v>0</v>
      </c>
      <c r="DH287" s="206">
        <f>IF(DH$2=EOMONTH($D287,MatCF),$F287-SUM($H167:DH167),0)</f>
        <v>0</v>
      </c>
      <c r="DI287" s="206">
        <f>IF(DI$2=EOMONTH($D287,MatCF),$F287-SUM($H167:DI167),0)</f>
        <v>0</v>
      </c>
      <c r="DJ287" s="206">
        <f>IF(DJ$2=EOMONTH($D287,MatCF),$F287-SUM($H167:DJ167),0)</f>
        <v>0</v>
      </c>
      <c r="DK287" s="206">
        <f>IF(DK$2=EOMONTH($D287,MatCF),$F287-SUM($H167:DK167),0)</f>
        <v>0</v>
      </c>
      <c r="DL287" s="206">
        <f>IF(DL$2=EOMONTH($D287,MatCF),$F287-SUM($H167:DL167),0)</f>
        <v>0</v>
      </c>
      <c r="DM287" s="206">
        <f>IF(DM$2=EOMONTH($D287,MatCF),$F287-SUM($H167:DM167),0)</f>
        <v>0</v>
      </c>
      <c r="DN287" s="206">
        <f>IF(DN$2=EOMONTH($D287,MatCF),$F287-SUM($H167:DN167),0)</f>
        <v>0</v>
      </c>
      <c r="DO287" s="206">
        <f>IF(DO$2=EOMONTH($D287,MatCF),$F287-SUM($H167:DO167),0)</f>
        <v>0</v>
      </c>
      <c r="DP287" s="206">
        <f>IF(DP$2=EOMONTH($D287,MatCF),$F287-SUM($H167:DP167),0)</f>
        <v>0</v>
      </c>
      <c r="DQ287" s="206">
        <f>IF(DQ$2=EOMONTH($D287,MatCF),$F287-SUM($H167:DQ167),0)</f>
        <v>0</v>
      </c>
      <c r="DR287" s="206">
        <f>IF(DR$2=EOMONTH($D287,MatCF),$F287-SUM($H167:DR167),0)</f>
        <v>0</v>
      </c>
      <c r="DS287" s="206">
        <f>IF(DS$2=EOMONTH($D287,MatCF),$F287-SUM($H167:DS167),0)</f>
        <v>0</v>
      </c>
    </row>
    <row r="288" spans="1:123" ht="12.5" x14ac:dyDescent="0.25">
      <c r="A288" s="205">
        <f t="shared" si="690"/>
        <v>76</v>
      </c>
      <c r="B288" s="228"/>
      <c r="C288" s="206"/>
      <c r="D288" s="226">
        <v>50860</v>
      </c>
      <c r="E288" s="205"/>
      <c r="F288" s="206">
        <f ca="1"/>
        <v>0</v>
      </c>
      <c r="G288" s="206"/>
      <c r="H288" s="206">
        <f>IF(H$2=EOMONTH($D288,MatCF),$F288-SUM(H168:$H168),0)</f>
        <v>0</v>
      </c>
      <c r="I288" s="206">
        <f>IF(I$2=EOMONTH($D288,MatCF),$F288-SUM($H168:I168),0)</f>
        <v>0</v>
      </c>
      <c r="J288" s="206">
        <f>IF(J$2=EOMONTH($D288,MatCF),$F288-SUM($H168:J168),0)</f>
        <v>0</v>
      </c>
      <c r="K288" s="206">
        <f>IF(K$2=EOMONTH($D288,MatCF),$F288-SUM($H168:K168),0)</f>
        <v>0</v>
      </c>
      <c r="L288" s="206">
        <f>IF(L$2=EOMONTH($D288,MatCF),$F288-SUM($H168:L168),0)</f>
        <v>0</v>
      </c>
      <c r="M288" s="206">
        <f>IF(M$2=EOMONTH($D288,MatCF),$F288-SUM($H168:M168),0)</f>
        <v>0</v>
      </c>
      <c r="N288" s="206">
        <f>IF(N$2=EOMONTH($D288,MatCF),$F288-SUM($H168:N168),0)</f>
        <v>0</v>
      </c>
      <c r="O288" s="206">
        <f>IF(O$2=EOMONTH($D288,MatCF),$F288-SUM($H168:O168),0)</f>
        <v>0</v>
      </c>
      <c r="P288" s="206">
        <f>IF(P$2=EOMONTH($D288,MatCF),$F288-SUM($H168:P168),0)</f>
        <v>0</v>
      </c>
      <c r="Q288" s="206">
        <f>IF(Q$2=EOMONTH($D288,MatCF),$F288-SUM($H168:Q168),0)</f>
        <v>0</v>
      </c>
      <c r="R288" s="206">
        <f>IF(R$2=EOMONTH($D288,MatCF),$F288-SUM($H168:R168),0)</f>
        <v>0</v>
      </c>
      <c r="S288" s="206">
        <f>IF(S$2=EOMONTH($D288,MatCF),$F288-SUM($H168:S168),0)</f>
        <v>0</v>
      </c>
      <c r="T288" s="206">
        <f>IF(T$2=EOMONTH($D288,MatCF),$F288-SUM($H168:T168),0)</f>
        <v>0</v>
      </c>
      <c r="U288" s="206">
        <f>IF(U$2=EOMONTH($D288,MatCF),$F288-SUM($H168:U168),0)</f>
        <v>0</v>
      </c>
      <c r="V288" s="206">
        <f>IF(V$2=EOMONTH($D288,MatCF),$F288-SUM($H168:V168),0)</f>
        <v>0</v>
      </c>
      <c r="W288" s="206">
        <f>IF(W$2=EOMONTH($D288,MatCF),$F288-SUM($H168:W168),0)</f>
        <v>0</v>
      </c>
      <c r="X288" s="206">
        <f>IF(X$2=EOMONTH($D288,MatCF),$F288-SUM($H168:X168),0)</f>
        <v>0</v>
      </c>
      <c r="Y288" s="206">
        <f>IF(Y$2=EOMONTH($D288,MatCF),$F288-SUM($H168:Y168),0)</f>
        <v>0</v>
      </c>
      <c r="Z288" s="206">
        <f>IF(Z$2=EOMONTH($D288,MatCF),$F288-SUM($H168:Z168),0)</f>
        <v>0</v>
      </c>
      <c r="AA288" s="206">
        <f>IF(AA$2=EOMONTH($D288,MatCF),$F288-SUM($H168:AA168),0)</f>
        <v>0</v>
      </c>
      <c r="AB288" s="206">
        <f>IF(AB$2=EOMONTH($D288,MatCF),$F288-SUM($H168:AB168),0)</f>
        <v>0</v>
      </c>
      <c r="AC288" s="206">
        <f>IF(AC$2=EOMONTH($D288,MatCF),$F288-SUM($H168:AC168),0)</f>
        <v>0</v>
      </c>
      <c r="AD288" s="206">
        <f>IF(AD$2=EOMONTH($D288,MatCF),$F288-SUM($H168:AD168),0)</f>
        <v>0</v>
      </c>
      <c r="AE288" s="206">
        <f>IF(AE$2=EOMONTH($D288,MatCF),$F288-SUM($H168:AE168),0)</f>
        <v>0</v>
      </c>
      <c r="AF288" s="206">
        <f>IF(AF$2=EOMONTH($D288,MatCF),$F288-SUM($H168:AF168),0)</f>
        <v>0</v>
      </c>
      <c r="AG288" s="206">
        <f>IF(AG$2=EOMONTH($D288,MatCF),$F288-SUM($H168:AG168),0)</f>
        <v>0</v>
      </c>
      <c r="AH288" s="206">
        <f>IF(AH$2=EOMONTH($D288,MatCF),$F288-SUM($H168:AH168),0)</f>
        <v>0</v>
      </c>
      <c r="AI288" s="206">
        <f>IF(AI$2=EOMONTH($D288,MatCF),$F288-SUM($H168:AI168),0)</f>
        <v>0</v>
      </c>
      <c r="AJ288" s="206">
        <f>IF(AJ$2=EOMONTH($D288,MatCF),$F288-SUM($H168:AJ168),0)</f>
        <v>0</v>
      </c>
      <c r="AK288" s="206">
        <f>IF(AK$2=EOMONTH($D288,MatCF),$F288-SUM($H168:AK168),0)</f>
        <v>0</v>
      </c>
      <c r="AL288" s="206">
        <f>IF(AL$2=EOMONTH($D288,MatCF),$F288-SUM($H168:AL168),0)</f>
        <v>0</v>
      </c>
      <c r="AM288" s="206">
        <f>IF(AM$2=EOMONTH($D288,MatCF),$F288-SUM($H168:AM168),0)</f>
        <v>0</v>
      </c>
      <c r="AN288" s="206">
        <f>IF(AN$2=EOMONTH($D288,MatCF),$F288-SUM($H168:AN168),0)</f>
        <v>0</v>
      </c>
      <c r="AO288" s="206">
        <f>IF(AO$2=EOMONTH($D288,MatCF),$F288-SUM($H168:AO168),0)</f>
        <v>0</v>
      </c>
      <c r="AP288" s="206">
        <f>IF(AP$2=EOMONTH($D288,MatCF),$F288-SUM($H168:AP168),0)</f>
        <v>0</v>
      </c>
      <c r="AQ288" s="206">
        <f>IF(AQ$2=EOMONTH($D288,MatCF),$F288-SUM($H168:AQ168),0)</f>
        <v>0</v>
      </c>
      <c r="AR288" s="206">
        <f>IF(AR$2=EOMONTH($D288,MatCF),$F288-SUM($H168:AR168),0)</f>
        <v>0</v>
      </c>
      <c r="AS288" s="206">
        <f>IF(AS$2=EOMONTH($D288,MatCF),$F288-SUM($H168:AS168),0)</f>
        <v>0</v>
      </c>
      <c r="AT288" s="206">
        <f>IF(AT$2=EOMONTH($D288,MatCF),$F288-SUM($H168:AT168),0)</f>
        <v>0</v>
      </c>
      <c r="AU288" s="206">
        <f>IF(AU$2=EOMONTH($D288,MatCF),$F288-SUM($H168:AU168),0)</f>
        <v>0</v>
      </c>
      <c r="AV288" s="206">
        <f>IF(AV$2=EOMONTH($D288,MatCF),$F288-SUM($H168:AV168),0)</f>
        <v>0</v>
      </c>
      <c r="AW288" s="206">
        <f>IF(AW$2=EOMONTH($D288,MatCF),$F288-SUM($H168:AW168),0)</f>
        <v>0</v>
      </c>
      <c r="AX288" s="206">
        <f>IF(AX$2=EOMONTH($D288,MatCF),$F288-SUM($H168:AX168),0)</f>
        <v>0</v>
      </c>
      <c r="AY288" s="206">
        <f>IF(AY$2=EOMONTH($D288,MatCF),$F288-SUM($H168:AY168),0)</f>
        <v>0</v>
      </c>
      <c r="AZ288" s="206">
        <f>IF(AZ$2=EOMONTH($D288,MatCF),$F288-SUM($H168:AZ168),0)</f>
        <v>0</v>
      </c>
      <c r="BA288" s="206">
        <f>IF(BA$2=EOMONTH($D288,MatCF),$F288-SUM($H168:BA168),0)</f>
        <v>0</v>
      </c>
      <c r="BB288" s="206">
        <f>IF(BB$2=EOMONTH($D288,MatCF),$F288-SUM($H168:BB168),0)</f>
        <v>0</v>
      </c>
      <c r="BC288" s="206">
        <f>IF(BC$2=EOMONTH($D288,MatCF),$F288-SUM($H168:BC168),0)</f>
        <v>0</v>
      </c>
      <c r="BD288" s="206">
        <f>IF(BD$2=EOMONTH($D288,MatCF),$F288-SUM($H168:BD168),0)</f>
        <v>0</v>
      </c>
      <c r="BE288" s="206">
        <f>IF(BE$2=EOMONTH($D288,MatCF),$F288-SUM($H168:BE168),0)</f>
        <v>0</v>
      </c>
      <c r="BF288" s="206">
        <f>IF(BF$2=EOMONTH($D288,MatCF),$F288-SUM($H168:BF168),0)</f>
        <v>0</v>
      </c>
      <c r="BG288" s="206">
        <f>IF(BG$2=EOMONTH($D288,MatCF),$F288-SUM($H168:BG168),0)</f>
        <v>0</v>
      </c>
      <c r="BH288" s="206">
        <f>IF(BH$2=EOMONTH($D288,MatCF),$F288-SUM($H168:BH168),0)</f>
        <v>0</v>
      </c>
      <c r="BI288" s="206">
        <f>IF(BI$2=EOMONTH($D288,MatCF),$F288-SUM($H168:BI168),0)</f>
        <v>0</v>
      </c>
      <c r="BJ288" s="206">
        <f>IF(BJ$2=EOMONTH($D288,MatCF),$F288-SUM($H168:BJ168),0)</f>
        <v>0</v>
      </c>
      <c r="BK288" s="206">
        <f>IF(BK$2=EOMONTH($D288,MatCF),$F288-SUM($H168:BK168),0)</f>
        <v>0</v>
      </c>
      <c r="BL288" s="206">
        <f>IF(BL$2=EOMONTH($D288,MatCF),$F288-SUM($H168:BL168),0)</f>
        <v>0</v>
      </c>
      <c r="BM288" s="206">
        <f>IF(BM$2=EOMONTH($D288,MatCF),$F288-SUM($H168:BM168),0)</f>
        <v>0</v>
      </c>
      <c r="BN288" s="206">
        <f>IF(BN$2=EOMONTH($D288,MatCF),$F288-SUM($H168:BN168),0)</f>
        <v>0</v>
      </c>
      <c r="BO288" s="206">
        <f>IF(BO$2=EOMONTH($D288,MatCF),$F288-SUM($H168:BO168),0)</f>
        <v>0</v>
      </c>
      <c r="BP288" s="206">
        <f>IF(BP$2=EOMONTH($D288,MatCF),$F288-SUM($H168:BP168),0)</f>
        <v>0</v>
      </c>
      <c r="BQ288" s="206">
        <f>IF(BQ$2=EOMONTH($D288,MatCF),$F288-SUM($H168:BQ168),0)</f>
        <v>0</v>
      </c>
      <c r="BR288" s="206">
        <f>IF(BR$2=EOMONTH($D288,MatCF),$F288-SUM($H168:BR168),0)</f>
        <v>0</v>
      </c>
      <c r="BS288" s="206">
        <f>IF(BS$2=EOMONTH($D288,MatCF),$F288-SUM($H168:BS168),0)</f>
        <v>0</v>
      </c>
      <c r="BT288" s="206">
        <f>IF(BT$2=EOMONTH($D288,MatCF),$F288-SUM($H168:BT168),0)</f>
        <v>0</v>
      </c>
      <c r="BU288" s="206">
        <f>IF(BU$2=EOMONTH($D288,MatCF),$F288-SUM($H168:BU168),0)</f>
        <v>0</v>
      </c>
      <c r="BV288" s="206">
        <f>IF(BV$2=EOMONTH($D288,MatCF),$F288-SUM($H168:BV168),0)</f>
        <v>0</v>
      </c>
      <c r="BW288" s="206">
        <f>IF(BW$2=EOMONTH($D288,MatCF),$F288-SUM($H168:BW168),0)</f>
        <v>0</v>
      </c>
      <c r="BX288" s="206">
        <f>IF(BX$2=EOMONTH($D288,MatCF),$F288-SUM($H168:BX168),0)</f>
        <v>0</v>
      </c>
      <c r="BY288" s="206">
        <f>IF(BY$2=EOMONTH($D288,MatCF),$F288-SUM($H168:BY168),0)</f>
        <v>0</v>
      </c>
      <c r="BZ288" s="206">
        <f>IF(BZ$2=EOMONTH($D288,MatCF),$F288-SUM($H168:BZ168),0)</f>
        <v>0</v>
      </c>
      <c r="CA288" s="206">
        <f>IF(CA$2=EOMONTH($D288,MatCF),$F288-SUM($H168:CA168),0)</f>
        <v>0</v>
      </c>
      <c r="CB288" s="206">
        <f>IF(CB$2=EOMONTH($D288,MatCF),$F288-SUM($H168:CB168),0)</f>
        <v>0</v>
      </c>
      <c r="CC288" s="206">
        <f>IF(CC$2=EOMONTH($D288,MatCF),$F288-SUM($H168:CC168),0)</f>
        <v>0</v>
      </c>
      <c r="CD288" s="206">
        <f>IF(CD$2=EOMONTH($D288,MatCF),$F288-SUM($H168:CD168),0)</f>
        <v>0</v>
      </c>
      <c r="CE288" s="206">
        <f>IF(CE$2=EOMONTH($D288,MatCF),$F288-SUM($H168:CE168),0)</f>
        <v>0</v>
      </c>
      <c r="CF288" s="206">
        <f>IF(CF$2=EOMONTH($D288,MatCF),$F288-SUM($H168:CF168),0)</f>
        <v>0</v>
      </c>
      <c r="CG288" s="206">
        <f>IF(CG$2=EOMONTH($D288,MatCF),$F288-SUM($H168:CG168),0)</f>
        <v>0</v>
      </c>
      <c r="CH288" s="206">
        <f>IF(CH$2=EOMONTH($D288,MatCF),$F288-SUM($H168:CH168),0)</f>
        <v>0</v>
      </c>
      <c r="CI288" s="206">
        <f>IF(CI$2=EOMONTH($D288,MatCF),$F288-SUM($H168:CI168),0)</f>
        <v>0</v>
      </c>
      <c r="CJ288" s="206">
        <f>IF(CJ$2=EOMONTH($D288,MatCF),$F288-SUM($H168:CJ168),0)</f>
        <v>0</v>
      </c>
      <c r="CK288" s="206">
        <f>IF(CK$2=EOMONTH($D288,MatCF),$F288-SUM($H168:CK168),0)</f>
        <v>0</v>
      </c>
      <c r="CL288" s="206">
        <f>IF(CL$2=EOMONTH($D288,MatCF),$F288-SUM($H168:CL168),0)</f>
        <v>0</v>
      </c>
      <c r="CM288" s="206">
        <f>IF(CM$2=EOMONTH($D288,MatCF),$F288-SUM($H168:CM168),0)</f>
        <v>0</v>
      </c>
      <c r="CN288" s="206">
        <f>IF(CN$2=EOMONTH($D288,MatCF),$F288-SUM($H168:CN168),0)</f>
        <v>0</v>
      </c>
      <c r="CO288" s="206">
        <f>IF(CO$2=EOMONTH($D288,MatCF),$F288-SUM($H168:CO168),0)</f>
        <v>0</v>
      </c>
      <c r="CP288" s="206">
        <f>IF(CP$2=EOMONTH($D288,MatCF),$F288-SUM($H168:CP168),0)</f>
        <v>0</v>
      </c>
      <c r="CQ288" s="206">
        <f>IF(CQ$2=EOMONTH($D288,MatCF),$F288-SUM($H168:CQ168),0)</f>
        <v>0</v>
      </c>
      <c r="CR288" s="206">
        <f>IF(CR$2=EOMONTH($D288,MatCF),$F288-SUM($H168:CR168),0)</f>
        <v>0</v>
      </c>
      <c r="CS288" s="206">
        <f>IF(CS$2=EOMONTH($D288,MatCF),$F288-SUM($H168:CS168),0)</f>
        <v>0</v>
      </c>
      <c r="CT288" s="206">
        <f>IF(CT$2=EOMONTH($D288,MatCF),$F288-SUM($H168:CT168),0)</f>
        <v>0</v>
      </c>
      <c r="CU288" s="206">
        <f>IF(CU$2=EOMONTH($D288,MatCF),$F288-SUM($H168:CU168),0)</f>
        <v>0</v>
      </c>
      <c r="CV288" s="206">
        <f>IF(CV$2=EOMONTH($D288,MatCF),$F288-SUM($H168:CV168),0)</f>
        <v>0</v>
      </c>
      <c r="CW288" s="206">
        <f>IF(CW$2=EOMONTH($D288,MatCF),$F288-SUM($H168:CW168),0)</f>
        <v>0</v>
      </c>
      <c r="CX288" s="206">
        <f>IF(CX$2=EOMONTH($D288,MatCF),$F288-SUM($H168:CX168),0)</f>
        <v>0</v>
      </c>
      <c r="CY288" s="206">
        <f>IF(CY$2=EOMONTH($D288,MatCF),$F288-SUM($H168:CY168),0)</f>
        <v>0</v>
      </c>
      <c r="CZ288" s="206">
        <f>IF(CZ$2=EOMONTH($D288,MatCF),$F288-SUM($H168:CZ168),0)</f>
        <v>0</v>
      </c>
      <c r="DA288" s="206">
        <f>IF(DA$2=EOMONTH($D288,MatCF),$F288-SUM($H168:DA168),0)</f>
        <v>0</v>
      </c>
      <c r="DB288" s="206">
        <f>IF(DB$2=EOMONTH($D288,MatCF),$F288-SUM($H168:DB168),0)</f>
        <v>0</v>
      </c>
      <c r="DC288" s="206">
        <f>IF(DC$2=EOMONTH($D288,MatCF),$F288-SUM($H168:DC168),0)</f>
        <v>0</v>
      </c>
      <c r="DD288" s="206">
        <f>IF(DD$2=EOMONTH($D288,MatCF),$F288-SUM($H168:DD168),0)</f>
        <v>0</v>
      </c>
      <c r="DE288" s="206">
        <f>IF(DE$2=EOMONTH($D288,MatCF),$F288-SUM($H168:DE168),0)</f>
        <v>0</v>
      </c>
      <c r="DF288" s="206">
        <f>IF(DF$2=EOMONTH($D288,MatCF),$F288-SUM($H168:DF168),0)</f>
        <v>0</v>
      </c>
      <c r="DG288" s="206">
        <f>IF(DG$2=EOMONTH($D288,MatCF),$F288-SUM($H168:DG168),0)</f>
        <v>0</v>
      </c>
      <c r="DH288" s="206">
        <f>IF(DH$2=EOMONTH($D288,MatCF),$F288-SUM($H168:DH168),0)</f>
        <v>0</v>
      </c>
      <c r="DI288" s="206">
        <f>IF(DI$2=EOMONTH($D288,MatCF),$F288-SUM($H168:DI168),0)</f>
        <v>0</v>
      </c>
      <c r="DJ288" s="206">
        <f>IF(DJ$2=EOMONTH($D288,MatCF),$F288-SUM($H168:DJ168),0)</f>
        <v>0</v>
      </c>
      <c r="DK288" s="206">
        <f>IF(DK$2=EOMONTH($D288,MatCF),$F288-SUM($H168:DK168),0)</f>
        <v>0</v>
      </c>
      <c r="DL288" s="206">
        <f>IF(DL$2=EOMONTH($D288,MatCF),$F288-SUM($H168:DL168),0)</f>
        <v>0</v>
      </c>
      <c r="DM288" s="206">
        <f>IF(DM$2=EOMONTH($D288,MatCF),$F288-SUM($H168:DM168),0)</f>
        <v>0</v>
      </c>
      <c r="DN288" s="206">
        <f>IF(DN$2=EOMONTH($D288,MatCF),$F288-SUM($H168:DN168),0)</f>
        <v>0</v>
      </c>
      <c r="DO288" s="206">
        <f>IF(DO$2=EOMONTH($D288,MatCF),$F288-SUM($H168:DO168),0)</f>
        <v>0</v>
      </c>
      <c r="DP288" s="206">
        <f>IF(DP$2=EOMONTH($D288,MatCF),$F288-SUM($H168:DP168),0)</f>
        <v>0</v>
      </c>
      <c r="DQ288" s="206">
        <f>IF(DQ$2=EOMONTH($D288,MatCF),$F288-SUM($H168:DQ168),0)</f>
        <v>0</v>
      </c>
      <c r="DR288" s="206">
        <f>IF(DR$2=EOMONTH($D288,MatCF),$F288-SUM($H168:DR168),0)</f>
        <v>0</v>
      </c>
      <c r="DS288" s="206">
        <f>IF(DS$2=EOMONTH($D288,MatCF),$F288-SUM($H168:DS168),0)</f>
        <v>0</v>
      </c>
    </row>
    <row r="289" spans="1:123" ht="12.5" x14ac:dyDescent="0.25">
      <c r="A289" s="205">
        <f t="shared" si="690"/>
        <v>77</v>
      </c>
      <c r="B289" s="228"/>
      <c r="C289" s="206"/>
      <c r="D289" s="226">
        <v>50951</v>
      </c>
      <c r="E289" s="205"/>
      <c r="F289" s="206">
        <f ca="1"/>
        <v>0</v>
      </c>
      <c r="G289" s="206"/>
      <c r="H289" s="206">
        <f>IF(H$2=EOMONTH($D289,MatCF),$F289-SUM(H169:$H169),0)</f>
        <v>0</v>
      </c>
      <c r="I289" s="206">
        <f>IF(I$2=EOMONTH($D289,MatCF),$F289-SUM($H169:I169),0)</f>
        <v>0</v>
      </c>
      <c r="J289" s="206">
        <f>IF(J$2=EOMONTH($D289,MatCF),$F289-SUM($H169:J169),0)</f>
        <v>0</v>
      </c>
      <c r="K289" s="206">
        <f>IF(K$2=EOMONTH($D289,MatCF),$F289-SUM($H169:K169),0)</f>
        <v>0</v>
      </c>
      <c r="L289" s="206">
        <f>IF(L$2=EOMONTH($D289,MatCF),$F289-SUM($H169:L169),0)</f>
        <v>0</v>
      </c>
      <c r="M289" s="206">
        <f>IF(M$2=EOMONTH($D289,MatCF),$F289-SUM($H169:M169),0)</f>
        <v>0</v>
      </c>
      <c r="N289" s="206">
        <f>IF(N$2=EOMONTH($D289,MatCF),$F289-SUM($H169:N169),0)</f>
        <v>0</v>
      </c>
      <c r="O289" s="206">
        <f>IF(O$2=EOMONTH($D289,MatCF),$F289-SUM($H169:O169),0)</f>
        <v>0</v>
      </c>
      <c r="P289" s="206">
        <f>IF(P$2=EOMONTH($D289,MatCF),$F289-SUM($H169:P169),0)</f>
        <v>0</v>
      </c>
      <c r="Q289" s="206">
        <f>IF(Q$2=EOMONTH($D289,MatCF),$F289-SUM($H169:Q169),0)</f>
        <v>0</v>
      </c>
      <c r="R289" s="206">
        <f>IF(R$2=EOMONTH($D289,MatCF),$F289-SUM($H169:R169),0)</f>
        <v>0</v>
      </c>
      <c r="S289" s="206">
        <f>IF(S$2=EOMONTH($D289,MatCF),$F289-SUM($H169:S169),0)</f>
        <v>0</v>
      </c>
      <c r="T289" s="206">
        <f>IF(T$2=EOMONTH($D289,MatCF),$F289-SUM($H169:T169),0)</f>
        <v>0</v>
      </c>
      <c r="U289" s="206">
        <f>IF(U$2=EOMONTH($D289,MatCF),$F289-SUM($H169:U169),0)</f>
        <v>0</v>
      </c>
      <c r="V289" s="206">
        <f>IF(V$2=EOMONTH($D289,MatCF),$F289-SUM($H169:V169),0)</f>
        <v>0</v>
      </c>
      <c r="W289" s="206">
        <f>IF(W$2=EOMONTH($D289,MatCF),$F289-SUM($H169:W169),0)</f>
        <v>0</v>
      </c>
      <c r="X289" s="206">
        <f>IF(X$2=EOMONTH($D289,MatCF),$F289-SUM($H169:X169),0)</f>
        <v>0</v>
      </c>
      <c r="Y289" s="206">
        <f>IF(Y$2=EOMONTH($D289,MatCF),$F289-SUM($H169:Y169),0)</f>
        <v>0</v>
      </c>
      <c r="Z289" s="206">
        <f>IF(Z$2=EOMONTH($D289,MatCF),$F289-SUM($H169:Z169),0)</f>
        <v>0</v>
      </c>
      <c r="AA289" s="206">
        <f>IF(AA$2=EOMONTH($D289,MatCF),$F289-SUM($H169:AA169),0)</f>
        <v>0</v>
      </c>
      <c r="AB289" s="206">
        <f>IF(AB$2=EOMONTH($D289,MatCF),$F289-SUM($H169:AB169),0)</f>
        <v>0</v>
      </c>
      <c r="AC289" s="206">
        <f>IF(AC$2=EOMONTH($D289,MatCF),$F289-SUM($H169:AC169),0)</f>
        <v>0</v>
      </c>
      <c r="AD289" s="206">
        <f>IF(AD$2=EOMONTH($D289,MatCF),$F289-SUM($H169:AD169),0)</f>
        <v>0</v>
      </c>
      <c r="AE289" s="206">
        <f>IF(AE$2=EOMONTH($D289,MatCF),$F289-SUM($H169:AE169),0)</f>
        <v>0</v>
      </c>
      <c r="AF289" s="206">
        <f>IF(AF$2=EOMONTH($D289,MatCF),$F289-SUM($H169:AF169),0)</f>
        <v>0</v>
      </c>
      <c r="AG289" s="206">
        <f>IF(AG$2=EOMONTH($D289,MatCF),$F289-SUM($H169:AG169),0)</f>
        <v>0</v>
      </c>
      <c r="AH289" s="206">
        <f>IF(AH$2=EOMONTH($D289,MatCF),$F289-SUM($H169:AH169),0)</f>
        <v>0</v>
      </c>
      <c r="AI289" s="206">
        <f>IF(AI$2=EOMONTH($D289,MatCF),$F289-SUM($H169:AI169),0)</f>
        <v>0</v>
      </c>
      <c r="AJ289" s="206">
        <f>IF(AJ$2=EOMONTH($D289,MatCF),$F289-SUM($H169:AJ169),0)</f>
        <v>0</v>
      </c>
      <c r="AK289" s="206">
        <f>IF(AK$2=EOMONTH($D289,MatCF),$F289-SUM($H169:AK169),0)</f>
        <v>0</v>
      </c>
      <c r="AL289" s="206">
        <f>IF(AL$2=EOMONTH($D289,MatCF),$F289-SUM($H169:AL169),0)</f>
        <v>0</v>
      </c>
      <c r="AM289" s="206">
        <f>IF(AM$2=EOMONTH($D289,MatCF),$F289-SUM($H169:AM169),0)</f>
        <v>0</v>
      </c>
      <c r="AN289" s="206">
        <f>IF(AN$2=EOMONTH($D289,MatCF),$F289-SUM($H169:AN169),0)</f>
        <v>0</v>
      </c>
      <c r="AO289" s="206">
        <f>IF(AO$2=EOMONTH($D289,MatCF),$F289-SUM($H169:AO169),0)</f>
        <v>0</v>
      </c>
      <c r="AP289" s="206">
        <f>IF(AP$2=EOMONTH($D289,MatCF),$F289-SUM($H169:AP169),0)</f>
        <v>0</v>
      </c>
      <c r="AQ289" s="206">
        <f>IF(AQ$2=EOMONTH($D289,MatCF),$F289-SUM($H169:AQ169),0)</f>
        <v>0</v>
      </c>
      <c r="AR289" s="206">
        <f>IF(AR$2=EOMONTH($D289,MatCF),$F289-SUM($H169:AR169),0)</f>
        <v>0</v>
      </c>
      <c r="AS289" s="206">
        <f>IF(AS$2=EOMONTH($D289,MatCF),$F289-SUM($H169:AS169),0)</f>
        <v>0</v>
      </c>
      <c r="AT289" s="206">
        <f>IF(AT$2=EOMONTH($D289,MatCF),$F289-SUM($H169:AT169),0)</f>
        <v>0</v>
      </c>
      <c r="AU289" s="206">
        <f>IF(AU$2=EOMONTH($D289,MatCF),$F289-SUM($H169:AU169),0)</f>
        <v>0</v>
      </c>
      <c r="AV289" s="206">
        <f>IF(AV$2=EOMONTH($D289,MatCF),$F289-SUM($H169:AV169),0)</f>
        <v>0</v>
      </c>
      <c r="AW289" s="206">
        <f>IF(AW$2=EOMONTH($D289,MatCF),$F289-SUM($H169:AW169),0)</f>
        <v>0</v>
      </c>
      <c r="AX289" s="206">
        <f>IF(AX$2=EOMONTH($D289,MatCF),$F289-SUM($H169:AX169),0)</f>
        <v>0</v>
      </c>
      <c r="AY289" s="206">
        <f>IF(AY$2=EOMONTH($D289,MatCF),$F289-SUM($H169:AY169),0)</f>
        <v>0</v>
      </c>
      <c r="AZ289" s="206">
        <f>IF(AZ$2=EOMONTH($D289,MatCF),$F289-SUM($H169:AZ169),0)</f>
        <v>0</v>
      </c>
      <c r="BA289" s="206">
        <f>IF(BA$2=EOMONTH($D289,MatCF),$F289-SUM($H169:BA169),0)</f>
        <v>0</v>
      </c>
      <c r="BB289" s="206">
        <f>IF(BB$2=EOMONTH($D289,MatCF),$F289-SUM($H169:BB169),0)</f>
        <v>0</v>
      </c>
      <c r="BC289" s="206">
        <f>IF(BC$2=EOMONTH($D289,MatCF),$F289-SUM($H169:BC169),0)</f>
        <v>0</v>
      </c>
      <c r="BD289" s="206">
        <f>IF(BD$2=EOMONTH($D289,MatCF),$F289-SUM($H169:BD169),0)</f>
        <v>0</v>
      </c>
      <c r="BE289" s="206">
        <f>IF(BE$2=EOMONTH($D289,MatCF),$F289-SUM($H169:BE169),0)</f>
        <v>0</v>
      </c>
      <c r="BF289" s="206">
        <f>IF(BF$2=EOMONTH($D289,MatCF),$F289-SUM($H169:BF169),0)</f>
        <v>0</v>
      </c>
      <c r="BG289" s="206">
        <f>IF(BG$2=EOMONTH($D289,MatCF),$F289-SUM($H169:BG169),0)</f>
        <v>0</v>
      </c>
      <c r="BH289" s="206">
        <f>IF(BH$2=EOMONTH($D289,MatCF),$F289-SUM($H169:BH169),0)</f>
        <v>0</v>
      </c>
      <c r="BI289" s="206">
        <f>IF(BI$2=EOMONTH($D289,MatCF),$F289-SUM($H169:BI169),0)</f>
        <v>0</v>
      </c>
      <c r="BJ289" s="206">
        <f>IF(BJ$2=EOMONTH($D289,MatCF),$F289-SUM($H169:BJ169),0)</f>
        <v>0</v>
      </c>
      <c r="BK289" s="206">
        <f>IF(BK$2=EOMONTH($D289,MatCF),$F289-SUM($H169:BK169),0)</f>
        <v>0</v>
      </c>
      <c r="BL289" s="206">
        <f>IF(BL$2=EOMONTH($D289,MatCF),$F289-SUM($H169:BL169),0)</f>
        <v>0</v>
      </c>
      <c r="BM289" s="206">
        <f>IF(BM$2=EOMONTH($D289,MatCF),$F289-SUM($H169:BM169),0)</f>
        <v>0</v>
      </c>
      <c r="BN289" s="206">
        <f>IF(BN$2=EOMONTH($D289,MatCF),$F289-SUM($H169:BN169),0)</f>
        <v>0</v>
      </c>
      <c r="BO289" s="206">
        <f>IF(BO$2=EOMONTH($D289,MatCF),$F289-SUM($H169:BO169),0)</f>
        <v>0</v>
      </c>
      <c r="BP289" s="206">
        <f>IF(BP$2=EOMONTH($D289,MatCF),$F289-SUM($H169:BP169),0)</f>
        <v>0</v>
      </c>
      <c r="BQ289" s="206">
        <f>IF(BQ$2=EOMONTH($D289,MatCF),$F289-SUM($H169:BQ169),0)</f>
        <v>0</v>
      </c>
      <c r="BR289" s="206">
        <f>IF(BR$2=EOMONTH($D289,MatCF),$F289-SUM($H169:BR169),0)</f>
        <v>0</v>
      </c>
      <c r="BS289" s="206">
        <f>IF(BS$2=EOMONTH($D289,MatCF),$F289-SUM($H169:BS169),0)</f>
        <v>0</v>
      </c>
      <c r="BT289" s="206">
        <f>IF(BT$2=EOMONTH($D289,MatCF),$F289-SUM($H169:BT169),0)</f>
        <v>0</v>
      </c>
      <c r="BU289" s="206">
        <f>IF(BU$2=EOMONTH($D289,MatCF),$F289-SUM($H169:BU169),0)</f>
        <v>0</v>
      </c>
      <c r="BV289" s="206">
        <f>IF(BV$2=EOMONTH($D289,MatCF),$F289-SUM($H169:BV169),0)</f>
        <v>0</v>
      </c>
      <c r="BW289" s="206">
        <f>IF(BW$2=EOMONTH($D289,MatCF),$F289-SUM($H169:BW169),0)</f>
        <v>0</v>
      </c>
      <c r="BX289" s="206">
        <f>IF(BX$2=EOMONTH($D289,MatCF),$F289-SUM($H169:BX169),0)</f>
        <v>0</v>
      </c>
      <c r="BY289" s="206">
        <f>IF(BY$2=EOMONTH($D289,MatCF),$F289-SUM($H169:BY169),0)</f>
        <v>0</v>
      </c>
      <c r="BZ289" s="206">
        <f>IF(BZ$2=EOMONTH($D289,MatCF),$F289-SUM($H169:BZ169),0)</f>
        <v>0</v>
      </c>
      <c r="CA289" s="206">
        <f>IF(CA$2=EOMONTH($D289,MatCF),$F289-SUM($H169:CA169),0)</f>
        <v>0</v>
      </c>
      <c r="CB289" s="206">
        <f>IF(CB$2=EOMONTH($D289,MatCF),$F289-SUM($H169:CB169),0)</f>
        <v>0</v>
      </c>
      <c r="CC289" s="206">
        <f>IF(CC$2=EOMONTH($D289,MatCF),$F289-SUM($H169:CC169),0)</f>
        <v>0</v>
      </c>
      <c r="CD289" s="206">
        <f>IF(CD$2=EOMONTH($D289,MatCF),$F289-SUM($H169:CD169),0)</f>
        <v>0</v>
      </c>
      <c r="CE289" s="206">
        <f>IF(CE$2=EOMONTH($D289,MatCF),$F289-SUM($H169:CE169),0)</f>
        <v>0</v>
      </c>
      <c r="CF289" s="206">
        <f>IF(CF$2=EOMONTH($D289,MatCF),$F289-SUM($H169:CF169),0)</f>
        <v>0</v>
      </c>
      <c r="CG289" s="206">
        <f>IF(CG$2=EOMONTH($D289,MatCF),$F289-SUM($H169:CG169),0)</f>
        <v>0</v>
      </c>
      <c r="CH289" s="206">
        <f>IF(CH$2=EOMONTH($D289,MatCF),$F289-SUM($H169:CH169),0)</f>
        <v>0</v>
      </c>
      <c r="CI289" s="206">
        <f>IF(CI$2=EOMONTH($D289,MatCF),$F289-SUM($H169:CI169),0)</f>
        <v>0</v>
      </c>
      <c r="CJ289" s="206">
        <f>IF(CJ$2=EOMONTH($D289,MatCF),$F289-SUM($H169:CJ169),0)</f>
        <v>0</v>
      </c>
      <c r="CK289" s="206">
        <f>IF(CK$2=EOMONTH($D289,MatCF),$F289-SUM($H169:CK169),0)</f>
        <v>0</v>
      </c>
      <c r="CL289" s="206">
        <f>IF(CL$2=EOMONTH($D289,MatCF),$F289-SUM($H169:CL169),0)</f>
        <v>0</v>
      </c>
      <c r="CM289" s="206">
        <f>IF(CM$2=EOMONTH($D289,MatCF),$F289-SUM($H169:CM169),0)</f>
        <v>0</v>
      </c>
      <c r="CN289" s="206">
        <f>IF(CN$2=EOMONTH($D289,MatCF),$F289-SUM($H169:CN169),0)</f>
        <v>0</v>
      </c>
      <c r="CO289" s="206">
        <f>IF(CO$2=EOMONTH($D289,MatCF),$F289-SUM($H169:CO169),0)</f>
        <v>0</v>
      </c>
      <c r="CP289" s="206">
        <f>IF(CP$2=EOMONTH($D289,MatCF),$F289-SUM($H169:CP169),0)</f>
        <v>0</v>
      </c>
      <c r="CQ289" s="206">
        <f>IF(CQ$2=EOMONTH($D289,MatCF),$F289-SUM($H169:CQ169),0)</f>
        <v>0</v>
      </c>
      <c r="CR289" s="206">
        <f>IF(CR$2=EOMONTH($D289,MatCF),$F289-SUM($H169:CR169),0)</f>
        <v>0</v>
      </c>
      <c r="CS289" s="206">
        <f>IF(CS$2=EOMONTH($D289,MatCF),$F289-SUM($H169:CS169),0)</f>
        <v>0</v>
      </c>
      <c r="CT289" s="206">
        <f>IF(CT$2=EOMONTH($D289,MatCF),$F289-SUM($H169:CT169),0)</f>
        <v>0</v>
      </c>
      <c r="CU289" s="206">
        <f>IF(CU$2=EOMONTH($D289,MatCF),$F289-SUM($H169:CU169),0)</f>
        <v>0</v>
      </c>
      <c r="CV289" s="206">
        <f>IF(CV$2=EOMONTH($D289,MatCF),$F289-SUM($H169:CV169),0)</f>
        <v>0</v>
      </c>
      <c r="CW289" s="206">
        <f>IF(CW$2=EOMONTH($D289,MatCF),$F289-SUM($H169:CW169),0)</f>
        <v>0</v>
      </c>
      <c r="CX289" s="206">
        <f>IF(CX$2=EOMONTH($D289,MatCF),$F289-SUM($H169:CX169),0)</f>
        <v>0</v>
      </c>
      <c r="CY289" s="206">
        <f>IF(CY$2=EOMONTH($D289,MatCF),$F289-SUM($H169:CY169),0)</f>
        <v>0</v>
      </c>
      <c r="CZ289" s="206">
        <f>IF(CZ$2=EOMONTH($D289,MatCF),$F289-SUM($H169:CZ169),0)</f>
        <v>0</v>
      </c>
      <c r="DA289" s="206">
        <f>IF(DA$2=EOMONTH($D289,MatCF),$F289-SUM($H169:DA169),0)</f>
        <v>0</v>
      </c>
      <c r="DB289" s="206">
        <f>IF(DB$2=EOMONTH($D289,MatCF),$F289-SUM($H169:DB169),0)</f>
        <v>0</v>
      </c>
      <c r="DC289" s="206">
        <f>IF(DC$2=EOMONTH($D289,MatCF),$F289-SUM($H169:DC169),0)</f>
        <v>0</v>
      </c>
      <c r="DD289" s="206">
        <f>IF(DD$2=EOMONTH($D289,MatCF),$F289-SUM($H169:DD169),0)</f>
        <v>0</v>
      </c>
      <c r="DE289" s="206">
        <f>IF(DE$2=EOMONTH($D289,MatCF),$F289-SUM($H169:DE169),0)</f>
        <v>0</v>
      </c>
      <c r="DF289" s="206">
        <f>IF(DF$2=EOMONTH($D289,MatCF),$F289-SUM($H169:DF169),0)</f>
        <v>0</v>
      </c>
      <c r="DG289" s="206">
        <f>IF(DG$2=EOMONTH($D289,MatCF),$F289-SUM($H169:DG169),0)</f>
        <v>0</v>
      </c>
      <c r="DH289" s="206">
        <f>IF(DH$2=EOMONTH($D289,MatCF),$F289-SUM($H169:DH169),0)</f>
        <v>0</v>
      </c>
      <c r="DI289" s="206">
        <f>IF(DI$2=EOMONTH($D289,MatCF),$F289-SUM($H169:DI169),0)</f>
        <v>0</v>
      </c>
      <c r="DJ289" s="206">
        <f>IF(DJ$2=EOMONTH($D289,MatCF),$F289-SUM($H169:DJ169),0)</f>
        <v>0</v>
      </c>
      <c r="DK289" s="206">
        <f>IF(DK$2=EOMONTH($D289,MatCF),$F289-SUM($H169:DK169),0)</f>
        <v>0</v>
      </c>
      <c r="DL289" s="206">
        <f>IF(DL$2=EOMONTH($D289,MatCF),$F289-SUM($H169:DL169),0)</f>
        <v>0</v>
      </c>
      <c r="DM289" s="206">
        <f>IF(DM$2=EOMONTH($D289,MatCF),$F289-SUM($H169:DM169),0)</f>
        <v>0</v>
      </c>
      <c r="DN289" s="206">
        <f>IF(DN$2=EOMONTH($D289,MatCF),$F289-SUM($H169:DN169),0)</f>
        <v>0</v>
      </c>
      <c r="DO289" s="206">
        <f>IF(DO$2=EOMONTH($D289,MatCF),$F289-SUM($H169:DO169),0)</f>
        <v>0</v>
      </c>
      <c r="DP289" s="206">
        <f>IF(DP$2=EOMONTH($D289,MatCF),$F289-SUM($H169:DP169),0)</f>
        <v>0</v>
      </c>
      <c r="DQ289" s="206">
        <f>IF(DQ$2=EOMONTH($D289,MatCF),$F289-SUM($H169:DQ169),0)</f>
        <v>0</v>
      </c>
      <c r="DR289" s="206">
        <f>IF(DR$2=EOMONTH($D289,MatCF),$F289-SUM($H169:DR169),0)</f>
        <v>0</v>
      </c>
      <c r="DS289" s="206">
        <f>IF(DS$2=EOMONTH($D289,MatCF),$F289-SUM($H169:DS169),0)</f>
        <v>0</v>
      </c>
    </row>
    <row r="290" spans="1:123" ht="12.5" x14ac:dyDescent="0.25">
      <c r="A290" s="205">
        <f t="shared" si="690"/>
        <v>78</v>
      </c>
      <c r="B290" s="228"/>
      <c r="C290" s="206"/>
      <c r="D290" s="226">
        <v>51043</v>
      </c>
      <c r="E290" s="205"/>
      <c r="F290" s="206">
        <f ca="1"/>
        <v>0</v>
      </c>
      <c r="G290" s="206"/>
      <c r="H290" s="206">
        <f>IF(H$2=EOMONTH($D290,MatCF),$F290-SUM(H170:$H170),0)</f>
        <v>0</v>
      </c>
      <c r="I290" s="206">
        <f>IF(I$2=EOMONTH($D290,MatCF),$F290-SUM($H170:I170),0)</f>
        <v>0</v>
      </c>
      <c r="J290" s="206">
        <f>IF(J$2=EOMONTH($D290,MatCF),$F290-SUM($H170:J170),0)</f>
        <v>0</v>
      </c>
      <c r="K290" s="206">
        <f>IF(K$2=EOMONTH($D290,MatCF),$F290-SUM($H170:K170),0)</f>
        <v>0</v>
      </c>
      <c r="L290" s="206">
        <f>IF(L$2=EOMONTH($D290,MatCF),$F290-SUM($H170:L170),0)</f>
        <v>0</v>
      </c>
      <c r="M290" s="206">
        <f>IF(M$2=EOMONTH($D290,MatCF),$F290-SUM($H170:M170),0)</f>
        <v>0</v>
      </c>
      <c r="N290" s="206">
        <f>IF(N$2=EOMONTH($D290,MatCF),$F290-SUM($H170:N170),0)</f>
        <v>0</v>
      </c>
      <c r="O290" s="206">
        <f>IF(O$2=EOMONTH($D290,MatCF),$F290-SUM($H170:O170),0)</f>
        <v>0</v>
      </c>
      <c r="P290" s="206">
        <f>IF(P$2=EOMONTH($D290,MatCF),$F290-SUM($H170:P170),0)</f>
        <v>0</v>
      </c>
      <c r="Q290" s="206">
        <f>IF(Q$2=EOMONTH($D290,MatCF),$F290-SUM($H170:Q170),0)</f>
        <v>0</v>
      </c>
      <c r="R290" s="206">
        <f>IF(R$2=EOMONTH($D290,MatCF),$F290-SUM($H170:R170),0)</f>
        <v>0</v>
      </c>
      <c r="S290" s="206">
        <f>IF(S$2=EOMONTH($D290,MatCF),$F290-SUM($H170:S170),0)</f>
        <v>0</v>
      </c>
      <c r="T290" s="206">
        <f>IF(T$2=EOMONTH($D290,MatCF),$F290-SUM($H170:T170),0)</f>
        <v>0</v>
      </c>
      <c r="U290" s="206">
        <f>IF(U$2=EOMONTH($D290,MatCF),$F290-SUM($H170:U170),0)</f>
        <v>0</v>
      </c>
      <c r="V290" s="206">
        <f>IF(V$2=EOMONTH($D290,MatCF),$F290-SUM($H170:V170),0)</f>
        <v>0</v>
      </c>
      <c r="W290" s="206">
        <f>IF(W$2=EOMONTH($D290,MatCF),$F290-SUM($H170:W170),0)</f>
        <v>0</v>
      </c>
      <c r="X290" s="206">
        <f>IF(X$2=EOMONTH($D290,MatCF),$F290-SUM($H170:X170),0)</f>
        <v>0</v>
      </c>
      <c r="Y290" s="206">
        <f>IF(Y$2=EOMONTH($D290,MatCF),$F290-SUM($H170:Y170),0)</f>
        <v>0</v>
      </c>
      <c r="Z290" s="206">
        <f>IF(Z$2=EOMONTH($D290,MatCF),$F290-SUM($H170:Z170),0)</f>
        <v>0</v>
      </c>
      <c r="AA290" s="206">
        <f>IF(AA$2=EOMONTH($D290,MatCF),$F290-SUM($H170:AA170),0)</f>
        <v>0</v>
      </c>
      <c r="AB290" s="206">
        <f>IF(AB$2=EOMONTH($D290,MatCF),$F290-SUM($H170:AB170),0)</f>
        <v>0</v>
      </c>
      <c r="AC290" s="206">
        <f>IF(AC$2=EOMONTH($D290,MatCF),$F290-SUM($H170:AC170),0)</f>
        <v>0</v>
      </c>
      <c r="AD290" s="206">
        <f>IF(AD$2=EOMONTH($D290,MatCF),$F290-SUM($H170:AD170),0)</f>
        <v>0</v>
      </c>
      <c r="AE290" s="206">
        <f>IF(AE$2=EOMONTH($D290,MatCF),$F290-SUM($H170:AE170),0)</f>
        <v>0</v>
      </c>
      <c r="AF290" s="206">
        <f>IF(AF$2=EOMONTH($D290,MatCF),$F290-SUM($H170:AF170),0)</f>
        <v>0</v>
      </c>
      <c r="AG290" s="206">
        <f>IF(AG$2=EOMONTH($D290,MatCF),$F290-SUM($H170:AG170),0)</f>
        <v>0</v>
      </c>
      <c r="AH290" s="206">
        <f>IF(AH$2=EOMONTH($D290,MatCF),$F290-SUM($H170:AH170),0)</f>
        <v>0</v>
      </c>
      <c r="AI290" s="206">
        <f>IF(AI$2=EOMONTH($D290,MatCF),$F290-SUM($H170:AI170),0)</f>
        <v>0</v>
      </c>
      <c r="AJ290" s="206">
        <f>IF(AJ$2=EOMONTH($D290,MatCF),$F290-SUM($H170:AJ170),0)</f>
        <v>0</v>
      </c>
      <c r="AK290" s="206">
        <f>IF(AK$2=EOMONTH($D290,MatCF),$F290-SUM($H170:AK170),0)</f>
        <v>0</v>
      </c>
      <c r="AL290" s="206">
        <f>IF(AL$2=EOMONTH($D290,MatCF),$F290-SUM($H170:AL170),0)</f>
        <v>0</v>
      </c>
      <c r="AM290" s="206">
        <f>IF(AM$2=EOMONTH($D290,MatCF),$F290-SUM($H170:AM170),0)</f>
        <v>0</v>
      </c>
      <c r="AN290" s="206">
        <f>IF(AN$2=EOMONTH($D290,MatCF),$F290-SUM($H170:AN170),0)</f>
        <v>0</v>
      </c>
      <c r="AO290" s="206">
        <f>IF(AO$2=EOMONTH($D290,MatCF),$F290-SUM($H170:AO170),0)</f>
        <v>0</v>
      </c>
      <c r="AP290" s="206">
        <f>IF(AP$2=EOMONTH($D290,MatCF),$F290-SUM($H170:AP170),0)</f>
        <v>0</v>
      </c>
      <c r="AQ290" s="206">
        <f>IF(AQ$2=EOMONTH($D290,MatCF),$F290-SUM($H170:AQ170),0)</f>
        <v>0</v>
      </c>
      <c r="AR290" s="206">
        <f>IF(AR$2=EOMONTH($D290,MatCF),$F290-SUM($H170:AR170),0)</f>
        <v>0</v>
      </c>
      <c r="AS290" s="206">
        <f>IF(AS$2=EOMONTH($D290,MatCF),$F290-SUM($H170:AS170),0)</f>
        <v>0</v>
      </c>
      <c r="AT290" s="206">
        <f>IF(AT$2=EOMONTH($D290,MatCF),$F290-SUM($H170:AT170),0)</f>
        <v>0</v>
      </c>
      <c r="AU290" s="206">
        <f>IF(AU$2=EOMONTH($D290,MatCF),$F290-SUM($H170:AU170),0)</f>
        <v>0</v>
      </c>
      <c r="AV290" s="206">
        <f>IF(AV$2=EOMONTH($D290,MatCF),$F290-SUM($H170:AV170),0)</f>
        <v>0</v>
      </c>
      <c r="AW290" s="206">
        <f>IF(AW$2=EOMONTH($D290,MatCF),$F290-SUM($H170:AW170),0)</f>
        <v>0</v>
      </c>
      <c r="AX290" s="206">
        <f>IF(AX$2=EOMONTH($D290,MatCF),$F290-SUM($H170:AX170),0)</f>
        <v>0</v>
      </c>
      <c r="AY290" s="206">
        <f>IF(AY$2=EOMONTH($D290,MatCF),$F290-SUM($H170:AY170),0)</f>
        <v>0</v>
      </c>
      <c r="AZ290" s="206">
        <f>IF(AZ$2=EOMONTH($D290,MatCF),$F290-SUM($H170:AZ170),0)</f>
        <v>0</v>
      </c>
      <c r="BA290" s="206">
        <f>IF(BA$2=EOMONTH($D290,MatCF),$F290-SUM($H170:BA170),0)</f>
        <v>0</v>
      </c>
      <c r="BB290" s="206">
        <f>IF(BB$2=EOMONTH($D290,MatCF),$F290-SUM($H170:BB170),0)</f>
        <v>0</v>
      </c>
      <c r="BC290" s="206">
        <f>IF(BC$2=EOMONTH($D290,MatCF),$F290-SUM($H170:BC170),0)</f>
        <v>0</v>
      </c>
      <c r="BD290" s="206">
        <f>IF(BD$2=EOMONTH($D290,MatCF),$F290-SUM($H170:BD170),0)</f>
        <v>0</v>
      </c>
      <c r="BE290" s="206">
        <f>IF(BE$2=EOMONTH($D290,MatCF),$F290-SUM($H170:BE170),0)</f>
        <v>0</v>
      </c>
      <c r="BF290" s="206">
        <f>IF(BF$2=EOMONTH($D290,MatCF),$F290-SUM($H170:BF170),0)</f>
        <v>0</v>
      </c>
      <c r="BG290" s="206">
        <f>IF(BG$2=EOMONTH($D290,MatCF),$F290-SUM($H170:BG170),0)</f>
        <v>0</v>
      </c>
      <c r="BH290" s="206">
        <f>IF(BH$2=EOMONTH($D290,MatCF),$F290-SUM($H170:BH170),0)</f>
        <v>0</v>
      </c>
      <c r="BI290" s="206">
        <f>IF(BI$2=EOMONTH($D290,MatCF),$F290-SUM($H170:BI170),0)</f>
        <v>0</v>
      </c>
      <c r="BJ290" s="206">
        <f>IF(BJ$2=EOMONTH($D290,MatCF),$F290-SUM($H170:BJ170),0)</f>
        <v>0</v>
      </c>
      <c r="BK290" s="206">
        <f>IF(BK$2=EOMONTH($D290,MatCF),$F290-SUM($H170:BK170),0)</f>
        <v>0</v>
      </c>
      <c r="BL290" s="206">
        <f>IF(BL$2=EOMONTH($D290,MatCF),$F290-SUM($H170:BL170),0)</f>
        <v>0</v>
      </c>
      <c r="BM290" s="206">
        <f>IF(BM$2=EOMONTH($D290,MatCF),$F290-SUM($H170:BM170),0)</f>
        <v>0</v>
      </c>
      <c r="BN290" s="206">
        <f>IF(BN$2=EOMONTH($D290,MatCF),$F290-SUM($H170:BN170),0)</f>
        <v>0</v>
      </c>
      <c r="BO290" s="206">
        <f>IF(BO$2=EOMONTH($D290,MatCF),$F290-SUM($H170:BO170),0)</f>
        <v>0</v>
      </c>
      <c r="BP290" s="206">
        <f>IF(BP$2=EOMONTH($D290,MatCF),$F290-SUM($H170:BP170),0)</f>
        <v>0</v>
      </c>
      <c r="BQ290" s="206">
        <f>IF(BQ$2=EOMONTH($D290,MatCF),$F290-SUM($H170:BQ170),0)</f>
        <v>0</v>
      </c>
      <c r="BR290" s="206">
        <f>IF(BR$2=EOMONTH($D290,MatCF),$F290-SUM($H170:BR170),0)</f>
        <v>0</v>
      </c>
      <c r="BS290" s="206">
        <f>IF(BS$2=EOMONTH($D290,MatCF),$F290-SUM($H170:BS170),0)</f>
        <v>0</v>
      </c>
      <c r="BT290" s="206">
        <f>IF(BT$2=EOMONTH($D290,MatCF),$F290-SUM($H170:BT170),0)</f>
        <v>0</v>
      </c>
      <c r="BU290" s="206">
        <f>IF(BU$2=EOMONTH($D290,MatCF),$F290-SUM($H170:BU170),0)</f>
        <v>0</v>
      </c>
      <c r="BV290" s="206">
        <f>IF(BV$2=EOMONTH($D290,MatCF),$F290-SUM($H170:BV170),0)</f>
        <v>0</v>
      </c>
      <c r="BW290" s="206">
        <f>IF(BW$2=EOMONTH($D290,MatCF),$F290-SUM($H170:BW170),0)</f>
        <v>0</v>
      </c>
      <c r="BX290" s="206">
        <f>IF(BX$2=EOMONTH($D290,MatCF),$F290-SUM($H170:BX170),0)</f>
        <v>0</v>
      </c>
      <c r="BY290" s="206">
        <f>IF(BY$2=EOMONTH($D290,MatCF),$F290-SUM($H170:BY170),0)</f>
        <v>0</v>
      </c>
      <c r="BZ290" s="206">
        <f>IF(BZ$2=EOMONTH($D290,MatCF),$F290-SUM($H170:BZ170),0)</f>
        <v>0</v>
      </c>
      <c r="CA290" s="206">
        <f>IF(CA$2=EOMONTH($D290,MatCF),$F290-SUM($H170:CA170),0)</f>
        <v>0</v>
      </c>
      <c r="CB290" s="206">
        <f>IF(CB$2=EOMONTH($D290,MatCF),$F290-SUM($H170:CB170),0)</f>
        <v>0</v>
      </c>
      <c r="CC290" s="206">
        <f>IF(CC$2=EOMONTH($D290,MatCF),$F290-SUM($H170:CC170),0)</f>
        <v>0</v>
      </c>
      <c r="CD290" s="206">
        <f>IF(CD$2=EOMONTH($D290,MatCF),$F290-SUM($H170:CD170),0)</f>
        <v>0</v>
      </c>
      <c r="CE290" s="206">
        <f>IF(CE$2=EOMONTH($D290,MatCF),$F290-SUM($H170:CE170),0)</f>
        <v>0</v>
      </c>
      <c r="CF290" s="206">
        <f>IF(CF$2=EOMONTH($D290,MatCF),$F290-SUM($H170:CF170),0)</f>
        <v>0</v>
      </c>
      <c r="CG290" s="206">
        <f>IF(CG$2=EOMONTH($D290,MatCF),$F290-SUM($H170:CG170),0)</f>
        <v>0</v>
      </c>
      <c r="CH290" s="206">
        <f>IF(CH$2=EOMONTH($D290,MatCF),$F290-SUM($H170:CH170),0)</f>
        <v>0</v>
      </c>
      <c r="CI290" s="206">
        <f>IF(CI$2=EOMONTH($D290,MatCF),$F290-SUM($H170:CI170),0)</f>
        <v>0</v>
      </c>
      <c r="CJ290" s="206">
        <f>IF(CJ$2=EOMONTH($D290,MatCF),$F290-SUM($H170:CJ170),0)</f>
        <v>0</v>
      </c>
      <c r="CK290" s="206">
        <f>IF(CK$2=EOMONTH($D290,MatCF),$F290-SUM($H170:CK170),0)</f>
        <v>0</v>
      </c>
      <c r="CL290" s="206">
        <f>IF(CL$2=EOMONTH($D290,MatCF),$F290-SUM($H170:CL170),0)</f>
        <v>0</v>
      </c>
      <c r="CM290" s="206">
        <f>IF(CM$2=EOMONTH($D290,MatCF),$F290-SUM($H170:CM170),0)</f>
        <v>0</v>
      </c>
      <c r="CN290" s="206">
        <f>IF(CN$2=EOMONTH($D290,MatCF),$F290-SUM($H170:CN170),0)</f>
        <v>0</v>
      </c>
      <c r="CO290" s="206">
        <f>IF(CO$2=EOMONTH($D290,MatCF),$F290-SUM($H170:CO170),0)</f>
        <v>0</v>
      </c>
      <c r="CP290" s="206">
        <f>IF(CP$2=EOMONTH($D290,MatCF),$F290-SUM($H170:CP170),0)</f>
        <v>0</v>
      </c>
      <c r="CQ290" s="206">
        <f>IF(CQ$2=EOMONTH($D290,MatCF),$F290-SUM($H170:CQ170),0)</f>
        <v>0</v>
      </c>
      <c r="CR290" s="206">
        <f>IF(CR$2=EOMONTH($D290,MatCF),$F290-SUM($H170:CR170),0)</f>
        <v>0</v>
      </c>
      <c r="CS290" s="206">
        <f>IF(CS$2=EOMONTH($D290,MatCF),$F290-SUM($H170:CS170),0)</f>
        <v>0</v>
      </c>
      <c r="CT290" s="206">
        <f>IF(CT$2=EOMONTH($D290,MatCF),$F290-SUM($H170:CT170),0)</f>
        <v>0</v>
      </c>
      <c r="CU290" s="206">
        <f>IF(CU$2=EOMONTH($D290,MatCF),$F290-SUM($H170:CU170),0)</f>
        <v>0</v>
      </c>
      <c r="CV290" s="206">
        <f>IF(CV$2=EOMONTH($D290,MatCF),$F290-SUM($H170:CV170),0)</f>
        <v>0</v>
      </c>
      <c r="CW290" s="206">
        <f>IF(CW$2=EOMONTH($D290,MatCF),$F290-SUM($H170:CW170),0)</f>
        <v>0</v>
      </c>
      <c r="CX290" s="206">
        <f>IF(CX$2=EOMONTH($D290,MatCF),$F290-SUM($H170:CX170),0)</f>
        <v>0</v>
      </c>
      <c r="CY290" s="206">
        <f>IF(CY$2=EOMONTH($D290,MatCF),$F290-SUM($H170:CY170),0)</f>
        <v>0</v>
      </c>
      <c r="CZ290" s="206">
        <f>IF(CZ$2=EOMONTH($D290,MatCF),$F290-SUM($H170:CZ170),0)</f>
        <v>0</v>
      </c>
      <c r="DA290" s="206">
        <f>IF(DA$2=EOMONTH($D290,MatCF),$F290-SUM($H170:DA170),0)</f>
        <v>0</v>
      </c>
      <c r="DB290" s="206">
        <f>IF(DB$2=EOMONTH($D290,MatCF),$F290-SUM($H170:DB170),0)</f>
        <v>0</v>
      </c>
      <c r="DC290" s="206">
        <f>IF(DC$2=EOMONTH($D290,MatCF),$F290-SUM($H170:DC170),0)</f>
        <v>0</v>
      </c>
      <c r="DD290" s="206">
        <f>IF(DD$2=EOMONTH($D290,MatCF),$F290-SUM($H170:DD170),0)</f>
        <v>0</v>
      </c>
      <c r="DE290" s="206">
        <f>IF(DE$2=EOMONTH($D290,MatCF),$F290-SUM($H170:DE170),0)</f>
        <v>0</v>
      </c>
      <c r="DF290" s="206">
        <f>IF(DF$2=EOMONTH($D290,MatCF),$F290-SUM($H170:DF170),0)</f>
        <v>0</v>
      </c>
      <c r="DG290" s="206">
        <f>IF(DG$2=EOMONTH($D290,MatCF),$F290-SUM($H170:DG170),0)</f>
        <v>0</v>
      </c>
      <c r="DH290" s="206">
        <f>IF(DH$2=EOMONTH($D290,MatCF),$F290-SUM($H170:DH170),0)</f>
        <v>0</v>
      </c>
      <c r="DI290" s="206">
        <f>IF(DI$2=EOMONTH($D290,MatCF),$F290-SUM($H170:DI170),0)</f>
        <v>0</v>
      </c>
      <c r="DJ290" s="206">
        <f>IF(DJ$2=EOMONTH($D290,MatCF),$F290-SUM($H170:DJ170),0)</f>
        <v>0</v>
      </c>
      <c r="DK290" s="206">
        <f>IF(DK$2=EOMONTH($D290,MatCF),$F290-SUM($H170:DK170),0)</f>
        <v>0</v>
      </c>
      <c r="DL290" s="206">
        <f>IF(DL$2=EOMONTH($D290,MatCF),$F290-SUM($H170:DL170),0)</f>
        <v>0</v>
      </c>
      <c r="DM290" s="206">
        <f>IF(DM$2=EOMONTH($D290,MatCF),$F290-SUM($H170:DM170),0)</f>
        <v>0</v>
      </c>
      <c r="DN290" s="206">
        <f>IF(DN$2=EOMONTH($D290,MatCF),$F290-SUM($H170:DN170),0)</f>
        <v>0</v>
      </c>
      <c r="DO290" s="206">
        <f>IF(DO$2=EOMONTH($D290,MatCF),$F290-SUM($H170:DO170),0)</f>
        <v>0</v>
      </c>
      <c r="DP290" s="206">
        <f>IF(DP$2=EOMONTH($D290,MatCF),$F290-SUM($H170:DP170),0)</f>
        <v>0</v>
      </c>
      <c r="DQ290" s="206">
        <f>IF(DQ$2=EOMONTH($D290,MatCF),$F290-SUM($H170:DQ170),0)</f>
        <v>0</v>
      </c>
      <c r="DR290" s="206">
        <f>IF(DR$2=EOMONTH($D290,MatCF),$F290-SUM($H170:DR170),0)</f>
        <v>0</v>
      </c>
      <c r="DS290" s="206">
        <f>IF(DS$2=EOMONTH($D290,MatCF),$F290-SUM($H170:DS170),0)</f>
        <v>0</v>
      </c>
    </row>
    <row r="291" spans="1:123" ht="12.5" x14ac:dyDescent="0.25">
      <c r="A291" s="205">
        <f t="shared" si="690"/>
        <v>79</v>
      </c>
      <c r="B291" s="228"/>
      <c r="C291" s="206"/>
      <c r="D291" s="226">
        <v>51135</v>
      </c>
      <c r="E291" s="205"/>
      <c r="F291" s="206">
        <f ca="1"/>
        <v>0</v>
      </c>
      <c r="G291" s="206"/>
      <c r="H291" s="206">
        <f>IF(H$2=EOMONTH($D291,MatCF),$F291-SUM(H171:$H171),0)</f>
        <v>0</v>
      </c>
      <c r="I291" s="206">
        <f>IF(I$2=EOMONTH($D291,MatCF),$F291-SUM($H171:I171),0)</f>
        <v>0</v>
      </c>
      <c r="J291" s="206">
        <f>IF(J$2=EOMONTH($D291,MatCF),$F291-SUM($H171:J171),0)</f>
        <v>0</v>
      </c>
      <c r="K291" s="206">
        <f>IF(K$2=EOMONTH($D291,MatCF),$F291-SUM($H171:K171),0)</f>
        <v>0</v>
      </c>
      <c r="L291" s="206">
        <f>IF(L$2=EOMONTH($D291,MatCF),$F291-SUM($H171:L171),0)</f>
        <v>0</v>
      </c>
      <c r="M291" s="206">
        <f>IF(M$2=EOMONTH($D291,MatCF),$F291-SUM($H171:M171),0)</f>
        <v>0</v>
      </c>
      <c r="N291" s="206">
        <f>IF(N$2=EOMONTH($D291,MatCF),$F291-SUM($H171:N171),0)</f>
        <v>0</v>
      </c>
      <c r="O291" s="206">
        <f>IF(O$2=EOMONTH($D291,MatCF),$F291-SUM($H171:O171),0)</f>
        <v>0</v>
      </c>
      <c r="P291" s="206">
        <f>IF(P$2=EOMONTH($D291,MatCF),$F291-SUM($H171:P171),0)</f>
        <v>0</v>
      </c>
      <c r="Q291" s="206">
        <f>IF(Q$2=EOMONTH($D291,MatCF),$F291-SUM($H171:Q171),0)</f>
        <v>0</v>
      </c>
      <c r="R291" s="206">
        <f>IF(R$2=EOMONTH($D291,MatCF),$F291-SUM($H171:R171),0)</f>
        <v>0</v>
      </c>
      <c r="S291" s="206">
        <f>IF(S$2=EOMONTH($D291,MatCF),$F291-SUM($H171:S171),0)</f>
        <v>0</v>
      </c>
      <c r="T291" s="206">
        <f>IF(T$2=EOMONTH($D291,MatCF),$F291-SUM($H171:T171),0)</f>
        <v>0</v>
      </c>
      <c r="U291" s="206">
        <f>IF(U$2=EOMONTH($D291,MatCF),$F291-SUM($H171:U171),0)</f>
        <v>0</v>
      </c>
      <c r="V291" s="206">
        <f>IF(V$2=EOMONTH($D291,MatCF),$F291-SUM($H171:V171),0)</f>
        <v>0</v>
      </c>
      <c r="W291" s="206">
        <f>IF(W$2=EOMONTH($D291,MatCF),$F291-SUM($H171:W171),0)</f>
        <v>0</v>
      </c>
      <c r="X291" s="206">
        <f>IF(X$2=EOMONTH($D291,MatCF),$F291-SUM($H171:X171),0)</f>
        <v>0</v>
      </c>
      <c r="Y291" s="206">
        <f>IF(Y$2=EOMONTH($D291,MatCF),$F291-SUM($H171:Y171),0)</f>
        <v>0</v>
      </c>
      <c r="Z291" s="206">
        <f>IF(Z$2=EOMONTH($D291,MatCF),$F291-SUM($H171:Z171),0)</f>
        <v>0</v>
      </c>
      <c r="AA291" s="206">
        <f>IF(AA$2=EOMONTH($D291,MatCF),$F291-SUM($H171:AA171),0)</f>
        <v>0</v>
      </c>
      <c r="AB291" s="206">
        <f>IF(AB$2=EOMONTH($D291,MatCF),$F291-SUM($H171:AB171),0)</f>
        <v>0</v>
      </c>
      <c r="AC291" s="206">
        <f>IF(AC$2=EOMONTH($D291,MatCF),$F291-SUM($H171:AC171),0)</f>
        <v>0</v>
      </c>
      <c r="AD291" s="206">
        <f>IF(AD$2=EOMONTH($D291,MatCF),$F291-SUM($H171:AD171),0)</f>
        <v>0</v>
      </c>
      <c r="AE291" s="206">
        <f>IF(AE$2=EOMONTH($D291,MatCF),$F291-SUM($H171:AE171),0)</f>
        <v>0</v>
      </c>
      <c r="AF291" s="206">
        <f>IF(AF$2=EOMONTH($D291,MatCF),$F291-SUM($H171:AF171),0)</f>
        <v>0</v>
      </c>
      <c r="AG291" s="206">
        <f>IF(AG$2=EOMONTH($D291,MatCF),$F291-SUM($H171:AG171),0)</f>
        <v>0</v>
      </c>
      <c r="AH291" s="206">
        <f>IF(AH$2=EOMONTH($D291,MatCF),$F291-SUM($H171:AH171),0)</f>
        <v>0</v>
      </c>
      <c r="AI291" s="206">
        <f>IF(AI$2=EOMONTH($D291,MatCF),$F291-SUM($H171:AI171),0)</f>
        <v>0</v>
      </c>
      <c r="AJ291" s="206">
        <f>IF(AJ$2=EOMONTH($D291,MatCF),$F291-SUM($H171:AJ171),0)</f>
        <v>0</v>
      </c>
      <c r="AK291" s="206">
        <f>IF(AK$2=EOMONTH($D291,MatCF),$F291-SUM($H171:AK171),0)</f>
        <v>0</v>
      </c>
      <c r="AL291" s="206">
        <f>IF(AL$2=EOMONTH($D291,MatCF),$F291-SUM($H171:AL171),0)</f>
        <v>0</v>
      </c>
      <c r="AM291" s="206">
        <f>IF(AM$2=EOMONTH($D291,MatCF),$F291-SUM($H171:AM171),0)</f>
        <v>0</v>
      </c>
      <c r="AN291" s="206">
        <f>IF(AN$2=EOMONTH($D291,MatCF),$F291-SUM($H171:AN171),0)</f>
        <v>0</v>
      </c>
      <c r="AO291" s="206">
        <f>IF(AO$2=EOMONTH($D291,MatCF),$F291-SUM($H171:AO171),0)</f>
        <v>0</v>
      </c>
      <c r="AP291" s="206">
        <f>IF(AP$2=EOMONTH($D291,MatCF),$F291-SUM($H171:AP171),0)</f>
        <v>0</v>
      </c>
      <c r="AQ291" s="206">
        <f>IF(AQ$2=EOMONTH($D291,MatCF),$F291-SUM($H171:AQ171),0)</f>
        <v>0</v>
      </c>
      <c r="AR291" s="206">
        <f>IF(AR$2=EOMONTH($D291,MatCF),$F291-SUM($H171:AR171),0)</f>
        <v>0</v>
      </c>
      <c r="AS291" s="206">
        <f>IF(AS$2=EOMONTH($D291,MatCF),$F291-SUM($H171:AS171),0)</f>
        <v>0</v>
      </c>
      <c r="AT291" s="206">
        <f>IF(AT$2=EOMONTH($D291,MatCF),$F291-SUM($H171:AT171),0)</f>
        <v>0</v>
      </c>
      <c r="AU291" s="206">
        <f>IF(AU$2=EOMONTH($D291,MatCF),$F291-SUM($H171:AU171),0)</f>
        <v>0</v>
      </c>
      <c r="AV291" s="206">
        <f>IF(AV$2=EOMONTH($D291,MatCF),$F291-SUM($H171:AV171),0)</f>
        <v>0</v>
      </c>
      <c r="AW291" s="206">
        <f>IF(AW$2=EOMONTH($D291,MatCF),$F291-SUM($H171:AW171),0)</f>
        <v>0</v>
      </c>
      <c r="AX291" s="206">
        <f>IF(AX$2=EOMONTH($D291,MatCF),$F291-SUM($H171:AX171),0)</f>
        <v>0</v>
      </c>
      <c r="AY291" s="206">
        <f>IF(AY$2=EOMONTH($D291,MatCF),$F291-SUM($H171:AY171),0)</f>
        <v>0</v>
      </c>
      <c r="AZ291" s="206">
        <f>IF(AZ$2=EOMONTH($D291,MatCF),$F291-SUM($H171:AZ171),0)</f>
        <v>0</v>
      </c>
      <c r="BA291" s="206">
        <f>IF(BA$2=EOMONTH($D291,MatCF),$F291-SUM($H171:BA171),0)</f>
        <v>0</v>
      </c>
      <c r="BB291" s="206">
        <f>IF(BB$2=EOMONTH($D291,MatCF),$F291-SUM($H171:BB171),0)</f>
        <v>0</v>
      </c>
      <c r="BC291" s="206">
        <f>IF(BC$2=EOMONTH($D291,MatCF),$F291-SUM($H171:BC171),0)</f>
        <v>0</v>
      </c>
      <c r="BD291" s="206">
        <f>IF(BD$2=EOMONTH($D291,MatCF),$F291-SUM($H171:BD171),0)</f>
        <v>0</v>
      </c>
      <c r="BE291" s="206">
        <f>IF(BE$2=EOMONTH($D291,MatCF),$F291-SUM($H171:BE171),0)</f>
        <v>0</v>
      </c>
      <c r="BF291" s="206">
        <f>IF(BF$2=EOMONTH($D291,MatCF),$F291-SUM($H171:BF171),0)</f>
        <v>0</v>
      </c>
      <c r="BG291" s="206">
        <f>IF(BG$2=EOMONTH($D291,MatCF),$F291-SUM($H171:BG171),0)</f>
        <v>0</v>
      </c>
      <c r="BH291" s="206">
        <f>IF(BH$2=EOMONTH($D291,MatCF),$F291-SUM($H171:BH171),0)</f>
        <v>0</v>
      </c>
      <c r="BI291" s="206">
        <f>IF(BI$2=EOMONTH($D291,MatCF),$F291-SUM($H171:BI171),0)</f>
        <v>0</v>
      </c>
      <c r="BJ291" s="206">
        <f>IF(BJ$2=EOMONTH($D291,MatCF),$F291-SUM($H171:BJ171),0)</f>
        <v>0</v>
      </c>
      <c r="BK291" s="206">
        <f>IF(BK$2=EOMONTH($D291,MatCF),$F291-SUM($H171:BK171),0)</f>
        <v>0</v>
      </c>
      <c r="BL291" s="206">
        <f>IF(BL$2=EOMONTH($D291,MatCF),$F291-SUM($H171:BL171),0)</f>
        <v>0</v>
      </c>
      <c r="BM291" s="206">
        <f>IF(BM$2=EOMONTH($D291,MatCF),$F291-SUM($H171:BM171),0)</f>
        <v>0</v>
      </c>
      <c r="BN291" s="206">
        <f>IF(BN$2=EOMONTH($D291,MatCF),$F291-SUM($H171:BN171),0)</f>
        <v>0</v>
      </c>
      <c r="BO291" s="206">
        <f>IF(BO$2=EOMONTH($D291,MatCF),$F291-SUM($H171:BO171),0)</f>
        <v>0</v>
      </c>
      <c r="BP291" s="206">
        <f>IF(BP$2=EOMONTH($D291,MatCF),$F291-SUM($H171:BP171),0)</f>
        <v>0</v>
      </c>
      <c r="BQ291" s="206">
        <f>IF(BQ$2=EOMONTH($D291,MatCF),$F291-SUM($H171:BQ171),0)</f>
        <v>0</v>
      </c>
      <c r="BR291" s="206">
        <f>IF(BR$2=EOMONTH($D291,MatCF),$F291-SUM($H171:BR171),0)</f>
        <v>0</v>
      </c>
      <c r="BS291" s="206">
        <f>IF(BS$2=EOMONTH($D291,MatCF),$F291-SUM($H171:BS171),0)</f>
        <v>0</v>
      </c>
      <c r="BT291" s="206">
        <f>IF(BT$2=EOMONTH($D291,MatCF),$F291-SUM($H171:BT171),0)</f>
        <v>0</v>
      </c>
      <c r="BU291" s="206">
        <f>IF(BU$2=EOMONTH($D291,MatCF),$F291-SUM($H171:BU171),0)</f>
        <v>0</v>
      </c>
      <c r="BV291" s="206">
        <f>IF(BV$2=EOMONTH($D291,MatCF),$F291-SUM($H171:BV171),0)</f>
        <v>0</v>
      </c>
      <c r="BW291" s="206">
        <f>IF(BW$2=EOMONTH($D291,MatCF),$F291-SUM($H171:BW171),0)</f>
        <v>0</v>
      </c>
      <c r="BX291" s="206">
        <f>IF(BX$2=EOMONTH($D291,MatCF),$F291-SUM($H171:BX171),0)</f>
        <v>0</v>
      </c>
      <c r="BY291" s="206">
        <f>IF(BY$2=EOMONTH($D291,MatCF),$F291-SUM($H171:BY171),0)</f>
        <v>0</v>
      </c>
      <c r="BZ291" s="206">
        <f>IF(BZ$2=EOMONTH($D291,MatCF),$F291-SUM($H171:BZ171),0)</f>
        <v>0</v>
      </c>
      <c r="CA291" s="206">
        <f>IF(CA$2=EOMONTH($D291,MatCF),$F291-SUM($H171:CA171),0)</f>
        <v>0</v>
      </c>
      <c r="CB291" s="206">
        <f>IF(CB$2=EOMONTH($D291,MatCF),$F291-SUM($H171:CB171),0)</f>
        <v>0</v>
      </c>
      <c r="CC291" s="206">
        <f>IF(CC$2=EOMONTH($D291,MatCF),$F291-SUM($H171:CC171),0)</f>
        <v>0</v>
      </c>
      <c r="CD291" s="206">
        <f>IF(CD$2=EOMONTH($D291,MatCF),$F291-SUM($H171:CD171),0)</f>
        <v>0</v>
      </c>
      <c r="CE291" s="206">
        <f>IF(CE$2=EOMONTH($D291,MatCF),$F291-SUM($H171:CE171),0)</f>
        <v>0</v>
      </c>
      <c r="CF291" s="206">
        <f>IF(CF$2=EOMONTH($D291,MatCF),$F291-SUM($H171:CF171),0)</f>
        <v>0</v>
      </c>
      <c r="CG291" s="206">
        <f>IF(CG$2=EOMONTH($D291,MatCF),$F291-SUM($H171:CG171),0)</f>
        <v>0</v>
      </c>
      <c r="CH291" s="206">
        <f>IF(CH$2=EOMONTH($D291,MatCF),$F291-SUM($H171:CH171),0)</f>
        <v>0</v>
      </c>
      <c r="CI291" s="206">
        <f>IF(CI$2=EOMONTH($D291,MatCF),$F291-SUM($H171:CI171),0)</f>
        <v>0</v>
      </c>
      <c r="CJ291" s="206">
        <f>IF(CJ$2=EOMONTH($D291,MatCF),$F291-SUM($H171:CJ171),0)</f>
        <v>0</v>
      </c>
      <c r="CK291" s="206">
        <f>IF(CK$2=EOMONTH($D291,MatCF),$F291-SUM($H171:CK171),0)</f>
        <v>0</v>
      </c>
      <c r="CL291" s="206">
        <f>IF(CL$2=EOMONTH($D291,MatCF),$F291-SUM($H171:CL171),0)</f>
        <v>0</v>
      </c>
      <c r="CM291" s="206">
        <f>IF(CM$2=EOMONTH($D291,MatCF),$F291-SUM($H171:CM171),0)</f>
        <v>0</v>
      </c>
      <c r="CN291" s="206">
        <f>IF(CN$2=EOMONTH($D291,MatCF),$F291-SUM($H171:CN171),0)</f>
        <v>0</v>
      </c>
      <c r="CO291" s="206">
        <f>IF(CO$2=EOMONTH($D291,MatCF),$F291-SUM($H171:CO171),0)</f>
        <v>0</v>
      </c>
      <c r="CP291" s="206">
        <f>IF(CP$2=EOMONTH($D291,MatCF),$F291-SUM($H171:CP171),0)</f>
        <v>0</v>
      </c>
      <c r="CQ291" s="206">
        <f>IF(CQ$2=EOMONTH($D291,MatCF),$F291-SUM($H171:CQ171),0)</f>
        <v>0</v>
      </c>
      <c r="CR291" s="206">
        <f>IF(CR$2=EOMONTH($D291,MatCF),$F291-SUM($H171:CR171),0)</f>
        <v>0</v>
      </c>
      <c r="CS291" s="206">
        <f>IF(CS$2=EOMONTH($D291,MatCF),$F291-SUM($H171:CS171),0)</f>
        <v>0</v>
      </c>
      <c r="CT291" s="206">
        <f>IF(CT$2=EOMONTH($D291,MatCF),$F291-SUM($H171:CT171),0)</f>
        <v>0</v>
      </c>
      <c r="CU291" s="206">
        <f>IF(CU$2=EOMONTH($D291,MatCF),$F291-SUM($H171:CU171),0)</f>
        <v>0</v>
      </c>
      <c r="CV291" s="206">
        <f>IF(CV$2=EOMONTH($D291,MatCF),$F291-SUM($H171:CV171),0)</f>
        <v>0</v>
      </c>
      <c r="CW291" s="206">
        <f>IF(CW$2=EOMONTH($D291,MatCF),$F291-SUM($H171:CW171),0)</f>
        <v>0</v>
      </c>
      <c r="CX291" s="206">
        <f>IF(CX$2=EOMONTH($D291,MatCF),$F291-SUM($H171:CX171),0)</f>
        <v>0</v>
      </c>
      <c r="CY291" s="206">
        <f>IF(CY$2=EOMONTH($D291,MatCF),$F291-SUM($H171:CY171),0)</f>
        <v>0</v>
      </c>
      <c r="CZ291" s="206">
        <f>IF(CZ$2=EOMONTH($D291,MatCF),$F291-SUM($H171:CZ171),0)</f>
        <v>0</v>
      </c>
      <c r="DA291" s="206">
        <f>IF(DA$2=EOMONTH($D291,MatCF),$F291-SUM($H171:DA171),0)</f>
        <v>0</v>
      </c>
      <c r="DB291" s="206">
        <f>IF(DB$2=EOMONTH($D291,MatCF),$F291-SUM($H171:DB171),0)</f>
        <v>0</v>
      </c>
      <c r="DC291" s="206">
        <f>IF(DC$2=EOMONTH($D291,MatCF),$F291-SUM($H171:DC171),0)</f>
        <v>0</v>
      </c>
      <c r="DD291" s="206">
        <f>IF(DD$2=EOMONTH($D291,MatCF),$F291-SUM($H171:DD171),0)</f>
        <v>0</v>
      </c>
      <c r="DE291" s="206">
        <f>IF(DE$2=EOMONTH($D291,MatCF),$F291-SUM($H171:DE171),0)</f>
        <v>0</v>
      </c>
      <c r="DF291" s="206">
        <f>IF(DF$2=EOMONTH($D291,MatCF),$F291-SUM($H171:DF171),0)</f>
        <v>0</v>
      </c>
      <c r="DG291" s="206">
        <f>IF(DG$2=EOMONTH($D291,MatCF),$F291-SUM($H171:DG171),0)</f>
        <v>0</v>
      </c>
      <c r="DH291" s="206">
        <f>IF(DH$2=EOMONTH($D291,MatCF),$F291-SUM($H171:DH171),0)</f>
        <v>0</v>
      </c>
      <c r="DI291" s="206">
        <f>IF(DI$2=EOMONTH($D291,MatCF),$F291-SUM($H171:DI171),0)</f>
        <v>0</v>
      </c>
      <c r="DJ291" s="206">
        <f>IF(DJ$2=EOMONTH($D291,MatCF),$F291-SUM($H171:DJ171),0)</f>
        <v>0</v>
      </c>
      <c r="DK291" s="206">
        <f>IF(DK$2=EOMONTH($D291,MatCF),$F291-SUM($H171:DK171),0)</f>
        <v>0</v>
      </c>
      <c r="DL291" s="206">
        <f>IF(DL$2=EOMONTH($D291,MatCF),$F291-SUM($H171:DL171),0)</f>
        <v>0</v>
      </c>
      <c r="DM291" s="206">
        <f>IF(DM$2=EOMONTH($D291,MatCF),$F291-SUM($H171:DM171),0)</f>
        <v>0</v>
      </c>
      <c r="DN291" s="206">
        <f>IF(DN$2=EOMONTH($D291,MatCF),$F291-SUM($H171:DN171),0)</f>
        <v>0</v>
      </c>
      <c r="DO291" s="206">
        <f>IF(DO$2=EOMONTH($D291,MatCF),$F291-SUM($H171:DO171),0)</f>
        <v>0</v>
      </c>
      <c r="DP291" s="206">
        <f>IF(DP$2=EOMONTH($D291,MatCF),$F291-SUM($H171:DP171),0)</f>
        <v>0</v>
      </c>
      <c r="DQ291" s="206">
        <f>IF(DQ$2=EOMONTH($D291,MatCF),$F291-SUM($H171:DQ171),0)</f>
        <v>0</v>
      </c>
      <c r="DR291" s="206">
        <f>IF(DR$2=EOMONTH($D291,MatCF),$F291-SUM($H171:DR171),0)</f>
        <v>0</v>
      </c>
      <c r="DS291" s="206">
        <f>IF(DS$2=EOMONTH($D291,MatCF),$F291-SUM($H171:DS171),0)</f>
        <v>0</v>
      </c>
    </row>
    <row r="292" spans="1:123" ht="12.5" x14ac:dyDescent="0.25">
      <c r="A292" s="205">
        <f t="shared" si="690"/>
        <v>80</v>
      </c>
      <c r="B292" s="228"/>
      <c r="C292" s="206"/>
      <c r="D292" s="226">
        <v>51226</v>
      </c>
      <c r="E292" s="205"/>
      <c r="F292" s="206">
        <f ca="1"/>
        <v>0</v>
      </c>
      <c r="G292" s="206"/>
      <c r="H292" s="206">
        <f>IF(H$2=EOMONTH($D292,MatCF),$F292-SUM(H172:$H172),0)</f>
        <v>0</v>
      </c>
      <c r="I292" s="206">
        <f>IF(I$2=EOMONTH($D292,MatCF),$F292-SUM($H172:I172),0)</f>
        <v>0</v>
      </c>
      <c r="J292" s="206">
        <f>IF(J$2=EOMONTH($D292,MatCF),$F292-SUM($H172:J172),0)</f>
        <v>0</v>
      </c>
      <c r="K292" s="206">
        <f>IF(K$2=EOMONTH($D292,MatCF),$F292-SUM($H172:K172),0)</f>
        <v>0</v>
      </c>
      <c r="L292" s="206">
        <f>IF(L$2=EOMONTH($D292,MatCF),$F292-SUM($H172:L172),0)</f>
        <v>0</v>
      </c>
      <c r="M292" s="206">
        <f>IF(M$2=EOMONTH($D292,MatCF),$F292-SUM($H172:M172),0)</f>
        <v>0</v>
      </c>
      <c r="N292" s="206">
        <f>IF(N$2=EOMONTH($D292,MatCF),$F292-SUM($H172:N172),0)</f>
        <v>0</v>
      </c>
      <c r="O292" s="206">
        <f>IF(O$2=EOMONTH($D292,MatCF),$F292-SUM($H172:O172),0)</f>
        <v>0</v>
      </c>
      <c r="P292" s="206">
        <f>IF(P$2=EOMONTH($D292,MatCF),$F292-SUM($H172:P172),0)</f>
        <v>0</v>
      </c>
      <c r="Q292" s="206">
        <f>IF(Q$2=EOMONTH($D292,MatCF),$F292-SUM($H172:Q172),0)</f>
        <v>0</v>
      </c>
      <c r="R292" s="206">
        <f>IF(R$2=EOMONTH($D292,MatCF),$F292-SUM($H172:R172),0)</f>
        <v>0</v>
      </c>
      <c r="S292" s="206">
        <f>IF(S$2=EOMONTH($D292,MatCF),$F292-SUM($H172:S172),0)</f>
        <v>0</v>
      </c>
      <c r="T292" s="206">
        <f>IF(T$2=EOMONTH($D292,MatCF),$F292-SUM($H172:T172),0)</f>
        <v>0</v>
      </c>
      <c r="U292" s="206">
        <f>IF(U$2=EOMONTH($D292,MatCF),$F292-SUM($H172:U172),0)</f>
        <v>0</v>
      </c>
      <c r="V292" s="206">
        <f>IF(V$2=EOMONTH($D292,MatCF),$F292-SUM($H172:V172),0)</f>
        <v>0</v>
      </c>
      <c r="W292" s="206">
        <f>IF(W$2=EOMONTH($D292,MatCF),$F292-SUM($H172:W172),0)</f>
        <v>0</v>
      </c>
      <c r="X292" s="206">
        <f>IF(X$2=EOMONTH($D292,MatCF),$F292-SUM($H172:X172),0)</f>
        <v>0</v>
      </c>
      <c r="Y292" s="206">
        <f>IF(Y$2=EOMONTH($D292,MatCF),$F292-SUM($H172:Y172),0)</f>
        <v>0</v>
      </c>
      <c r="Z292" s="206">
        <f>IF(Z$2=EOMONTH($D292,MatCF),$F292-SUM($H172:Z172),0)</f>
        <v>0</v>
      </c>
      <c r="AA292" s="206">
        <f>IF(AA$2=EOMONTH($D292,MatCF),$F292-SUM($H172:AA172),0)</f>
        <v>0</v>
      </c>
      <c r="AB292" s="206">
        <f>IF(AB$2=EOMONTH($D292,MatCF),$F292-SUM($H172:AB172),0)</f>
        <v>0</v>
      </c>
      <c r="AC292" s="206">
        <f>IF(AC$2=EOMONTH($D292,MatCF),$F292-SUM($H172:AC172),0)</f>
        <v>0</v>
      </c>
      <c r="AD292" s="206">
        <f>IF(AD$2=EOMONTH($D292,MatCF),$F292-SUM($H172:AD172),0)</f>
        <v>0</v>
      </c>
      <c r="AE292" s="206">
        <f>IF(AE$2=EOMONTH($D292,MatCF),$F292-SUM($H172:AE172),0)</f>
        <v>0</v>
      </c>
      <c r="AF292" s="206">
        <f>IF(AF$2=EOMONTH($D292,MatCF),$F292-SUM($H172:AF172),0)</f>
        <v>0</v>
      </c>
      <c r="AG292" s="206">
        <f>IF(AG$2=EOMONTH($D292,MatCF),$F292-SUM($H172:AG172),0)</f>
        <v>0</v>
      </c>
      <c r="AH292" s="206">
        <f>IF(AH$2=EOMONTH($D292,MatCF),$F292-SUM($H172:AH172),0)</f>
        <v>0</v>
      </c>
      <c r="AI292" s="206">
        <f>IF(AI$2=EOMONTH($D292,MatCF),$F292-SUM($H172:AI172),0)</f>
        <v>0</v>
      </c>
      <c r="AJ292" s="206">
        <f>IF(AJ$2=EOMONTH($D292,MatCF),$F292-SUM($H172:AJ172),0)</f>
        <v>0</v>
      </c>
      <c r="AK292" s="206">
        <f>IF(AK$2=EOMONTH($D292,MatCF),$F292-SUM($H172:AK172),0)</f>
        <v>0</v>
      </c>
      <c r="AL292" s="206">
        <f>IF(AL$2=EOMONTH($D292,MatCF),$F292-SUM($H172:AL172),0)</f>
        <v>0</v>
      </c>
      <c r="AM292" s="206">
        <f>IF(AM$2=EOMONTH($D292,MatCF),$F292-SUM($H172:AM172),0)</f>
        <v>0</v>
      </c>
      <c r="AN292" s="206">
        <f>IF(AN$2=EOMONTH($D292,MatCF),$F292-SUM($H172:AN172),0)</f>
        <v>0</v>
      </c>
      <c r="AO292" s="206">
        <f>IF(AO$2=EOMONTH($D292,MatCF),$F292-SUM($H172:AO172),0)</f>
        <v>0</v>
      </c>
      <c r="AP292" s="206">
        <f>IF(AP$2=EOMONTH($D292,MatCF),$F292-SUM($H172:AP172),0)</f>
        <v>0</v>
      </c>
      <c r="AQ292" s="206">
        <f>IF(AQ$2=EOMONTH($D292,MatCF),$F292-SUM($H172:AQ172),0)</f>
        <v>0</v>
      </c>
      <c r="AR292" s="206">
        <f>IF(AR$2=EOMONTH($D292,MatCF),$F292-SUM($H172:AR172),0)</f>
        <v>0</v>
      </c>
      <c r="AS292" s="206">
        <f>IF(AS$2=EOMONTH($D292,MatCF),$F292-SUM($H172:AS172),0)</f>
        <v>0</v>
      </c>
      <c r="AT292" s="206">
        <f>IF(AT$2=EOMONTH($D292,MatCF),$F292-SUM($H172:AT172),0)</f>
        <v>0</v>
      </c>
      <c r="AU292" s="206">
        <f>IF(AU$2=EOMONTH($D292,MatCF),$F292-SUM($H172:AU172),0)</f>
        <v>0</v>
      </c>
      <c r="AV292" s="206">
        <f>IF(AV$2=EOMONTH($D292,MatCF),$F292-SUM($H172:AV172),0)</f>
        <v>0</v>
      </c>
      <c r="AW292" s="206">
        <f>IF(AW$2=EOMONTH($D292,MatCF),$F292-SUM($H172:AW172),0)</f>
        <v>0</v>
      </c>
      <c r="AX292" s="206">
        <f>IF(AX$2=EOMONTH($D292,MatCF),$F292-SUM($H172:AX172),0)</f>
        <v>0</v>
      </c>
      <c r="AY292" s="206">
        <f>IF(AY$2=EOMONTH($D292,MatCF),$F292-SUM($H172:AY172),0)</f>
        <v>0</v>
      </c>
      <c r="AZ292" s="206">
        <f>IF(AZ$2=EOMONTH($D292,MatCF),$F292-SUM($H172:AZ172),0)</f>
        <v>0</v>
      </c>
      <c r="BA292" s="206">
        <f>IF(BA$2=EOMONTH($D292,MatCF),$F292-SUM($H172:BA172),0)</f>
        <v>0</v>
      </c>
      <c r="BB292" s="206">
        <f>IF(BB$2=EOMONTH($D292,MatCF),$F292-SUM($H172:BB172),0)</f>
        <v>0</v>
      </c>
      <c r="BC292" s="206">
        <f>IF(BC$2=EOMONTH($D292,MatCF),$F292-SUM($H172:BC172),0)</f>
        <v>0</v>
      </c>
      <c r="BD292" s="206">
        <f>IF(BD$2=EOMONTH($D292,MatCF),$F292-SUM($H172:BD172),0)</f>
        <v>0</v>
      </c>
      <c r="BE292" s="206">
        <f>IF(BE$2=EOMONTH($D292,MatCF),$F292-SUM($H172:BE172),0)</f>
        <v>0</v>
      </c>
      <c r="BF292" s="206">
        <f>IF(BF$2=EOMONTH($D292,MatCF),$F292-SUM($H172:BF172),0)</f>
        <v>0</v>
      </c>
      <c r="BG292" s="206">
        <f>IF(BG$2=EOMONTH($D292,MatCF),$F292-SUM($H172:BG172),0)</f>
        <v>0</v>
      </c>
      <c r="BH292" s="206">
        <f>IF(BH$2=EOMONTH($D292,MatCF),$F292-SUM($H172:BH172),0)</f>
        <v>0</v>
      </c>
      <c r="BI292" s="206">
        <f>IF(BI$2=EOMONTH($D292,MatCF),$F292-SUM($H172:BI172),0)</f>
        <v>0</v>
      </c>
      <c r="BJ292" s="206">
        <f>IF(BJ$2=EOMONTH($D292,MatCF),$F292-SUM($H172:BJ172),0)</f>
        <v>0</v>
      </c>
      <c r="BK292" s="206">
        <f>IF(BK$2=EOMONTH($D292,MatCF),$F292-SUM($H172:BK172),0)</f>
        <v>0</v>
      </c>
      <c r="BL292" s="206">
        <f>IF(BL$2=EOMONTH($D292,MatCF),$F292-SUM($H172:BL172),0)</f>
        <v>0</v>
      </c>
      <c r="BM292" s="206">
        <f>IF(BM$2=EOMONTH($D292,MatCF),$F292-SUM($H172:BM172),0)</f>
        <v>0</v>
      </c>
      <c r="BN292" s="206">
        <f>IF(BN$2=EOMONTH($D292,MatCF),$F292-SUM($H172:BN172),0)</f>
        <v>0</v>
      </c>
      <c r="BO292" s="206">
        <f>IF(BO$2=EOMONTH($D292,MatCF),$F292-SUM($H172:BO172),0)</f>
        <v>0</v>
      </c>
      <c r="BP292" s="206">
        <f>IF(BP$2=EOMONTH($D292,MatCF),$F292-SUM($H172:BP172),0)</f>
        <v>0</v>
      </c>
      <c r="BQ292" s="206">
        <f>IF(BQ$2=EOMONTH($D292,MatCF),$F292-SUM($H172:BQ172),0)</f>
        <v>0</v>
      </c>
      <c r="BR292" s="206">
        <f>IF(BR$2=EOMONTH($D292,MatCF),$F292-SUM($H172:BR172),0)</f>
        <v>0</v>
      </c>
      <c r="BS292" s="206">
        <f>IF(BS$2=EOMONTH($D292,MatCF),$F292-SUM($H172:BS172),0)</f>
        <v>0</v>
      </c>
      <c r="BT292" s="206">
        <f>IF(BT$2=EOMONTH($D292,MatCF),$F292-SUM($H172:BT172),0)</f>
        <v>0</v>
      </c>
      <c r="BU292" s="206">
        <f>IF(BU$2=EOMONTH($D292,MatCF),$F292-SUM($H172:BU172),0)</f>
        <v>0</v>
      </c>
      <c r="BV292" s="206">
        <f>IF(BV$2=EOMONTH($D292,MatCF),$F292-SUM($H172:BV172),0)</f>
        <v>0</v>
      </c>
      <c r="BW292" s="206">
        <f>IF(BW$2=EOMONTH($D292,MatCF),$F292-SUM($H172:BW172),0)</f>
        <v>0</v>
      </c>
      <c r="BX292" s="206">
        <f>IF(BX$2=EOMONTH($D292,MatCF),$F292-SUM($H172:BX172),0)</f>
        <v>0</v>
      </c>
      <c r="BY292" s="206">
        <f>IF(BY$2=EOMONTH($D292,MatCF),$F292-SUM($H172:BY172),0)</f>
        <v>0</v>
      </c>
      <c r="BZ292" s="206">
        <f>IF(BZ$2=EOMONTH($D292,MatCF),$F292-SUM($H172:BZ172),0)</f>
        <v>0</v>
      </c>
      <c r="CA292" s="206">
        <f>IF(CA$2=EOMONTH($D292,MatCF),$F292-SUM($H172:CA172),0)</f>
        <v>0</v>
      </c>
      <c r="CB292" s="206">
        <f>IF(CB$2=EOMONTH($D292,MatCF),$F292-SUM($H172:CB172),0)</f>
        <v>0</v>
      </c>
      <c r="CC292" s="206">
        <f>IF(CC$2=EOMONTH($D292,MatCF),$F292-SUM($H172:CC172),0)</f>
        <v>0</v>
      </c>
      <c r="CD292" s="206">
        <f>IF(CD$2=EOMONTH($D292,MatCF),$F292-SUM($H172:CD172),0)</f>
        <v>0</v>
      </c>
      <c r="CE292" s="206">
        <f>IF(CE$2=EOMONTH($D292,MatCF),$F292-SUM($H172:CE172),0)</f>
        <v>0</v>
      </c>
      <c r="CF292" s="206">
        <f>IF(CF$2=EOMONTH($D292,MatCF),$F292-SUM($H172:CF172),0)</f>
        <v>0</v>
      </c>
      <c r="CG292" s="206">
        <f>IF(CG$2=EOMONTH($D292,MatCF),$F292-SUM($H172:CG172),0)</f>
        <v>0</v>
      </c>
      <c r="CH292" s="206">
        <f>IF(CH$2=EOMONTH($D292,MatCF),$F292-SUM($H172:CH172),0)</f>
        <v>0</v>
      </c>
      <c r="CI292" s="206">
        <f>IF(CI$2=EOMONTH($D292,MatCF),$F292-SUM($H172:CI172),0)</f>
        <v>0</v>
      </c>
      <c r="CJ292" s="206">
        <f>IF(CJ$2=EOMONTH($D292,MatCF),$F292-SUM($H172:CJ172),0)</f>
        <v>0</v>
      </c>
      <c r="CK292" s="206">
        <f>IF(CK$2=EOMONTH($D292,MatCF),$F292-SUM($H172:CK172),0)</f>
        <v>0</v>
      </c>
      <c r="CL292" s="206">
        <f>IF(CL$2=EOMONTH($D292,MatCF),$F292-SUM($H172:CL172),0)</f>
        <v>0</v>
      </c>
      <c r="CM292" s="206">
        <f>IF(CM$2=EOMONTH($D292,MatCF),$F292-SUM($H172:CM172),0)</f>
        <v>0</v>
      </c>
      <c r="CN292" s="206">
        <f>IF(CN$2=EOMONTH($D292,MatCF),$F292-SUM($H172:CN172),0)</f>
        <v>0</v>
      </c>
      <c r="CO292" s="206">
        <f>IF(CO$2=EOMONTH($D292,MatCF),$F292-SUM($H172:CO172),0)</f>
        <v>0</v>
      </c>
      <c r="CP292" s="206">
        <f>IF(CP$2=EOMONTH($D292,MatCF),$F292-SUM($H172:CP172),0)</f>
        <v>0</v>
      </c>
      <c r="CQ292" s="206">
        <f>IF(CQ$2=EOMONTH($D292,MatCF),$F292-SUM($H172:CQ172),0)</f>
        <v>0</v>
      </c>
      <c r="CR292" s="206">
        <f>IF(CR$2=EOMONTH($D292,MatCF),$F292-SUM($H172:CR172),0)</f>
        <v>0</v>
      </c>
      <c r="CS292" s="206">
        <f>IF(CS$2=EOMONTH($D292,MatCF),$F292-SUM($H172:CS172),0)</f>
        <v>0</v>
      </c>
      <c r="CT292" s="206">
        <f>IF(CT$2=EOMONTH($D292,MatCF),$F292-SUM($H172:CT172),0)</f>
        <v>0</v>
      </c>
      <c r="CU292" s="206">
        <f>IF(CU$2=EOMONTH($D292,MatCF),$F292-SUM($H172:CU172),0)</f>
        <v>0</v>
      </c>
      <c r="CV292" s="206">
        <f>IF(CV$2=EOMONTH($D292,MatCF),$F292-SUM($H172:CV172),0)</f>
        <v>0</v>
      </c>
      <c r="CW292" s="206">
        <f>IF(CW$2=EOMONTH($D292,MatCF),$F292-SUM($H172:CW172),0)</f>
        <v>0</v>
      </c>
      <c r="CX292" s="206">
        <f>IF(CX$2=EOMONTH($D292,MatCF),$F292-SUM($H172:CX172),0)</f>
        <v>0</v>
      </c>
      <c r="CY292" s="206">
        <f>IF(CY$2=EOMONTH($D292,MatCF),$F292-SUM($H172:CY172),0)</f>
        <v>0</v>
      </c>
      <c r="CZ292" s="206">
        <f>IF(CZ$2=EOMONTH($D292,MatCF),$F292-SUM($H172:CZ172),0)</f>
        <v>0</v>
      </c>
      <c r="DA292" s="206">
        <f>IF(DA$2=EOMONTH($D292,MatCF),$F292-SUM($H172:DA172),0)</f>
        <v>0</v>
      </c>
      <c r="DB292" s="206">
        <f>IF(DB$2=EOMONTH($D292,MatCF),$F292-SUM($H172:DB172),0)</f>
        <v>0</v>
      </c>
      <c r="DC292" s="206">
        <f>IF(DC$2=EOMONTH($D292,MatCF),$F292-SUM($H172:DC172),0)</f>
        <v>0</v>
      </c>
      <c r="DD292" s="206">
        <f>IF(DD$2=EOMONTH($D292,MatCF),$F292-SUM($H172:DD172),0)</f>
        <v>0</v>
      </c>
      <c r="DE292" s="206">
        <f>IF(DE$2=EOMONTH($D292,MatCF),$F292-SUM($H172:DE172),0)</f>
        <v>0</v>
      </c>
      <c r="DF292" s="206">
        <f>IF(DF$2=EOMONTH($D292,MatCF),$F292-SUM($H172:DF172),0)</f>
        <v>0</v>
      </c>
      <c r="DG292" s="206">
        <f>IF(DG$2=EOMONTH($D292,MatCF),$F292-SUM($H172:DG172),0)</f>
        <v>0</v>
      </c>
      <c r="DH292" s="206">
        <f>IF(DH$2=EOMONTH($D292,MatCF),$F292-SUM($H172:DH172),0)</f>
        <v>0</v>
      </c>
      <c r="DI292" s="206">
        <f>IF(DI$2=EOMONTH($D292,MatCF),$F292-SUM($H172:DI172),0)</f>
        <v>0</v>
      </c>
      <c r="DJ292" s="206">
        <f>IF(DJ$2=EOMONTH($D292,MatCF),$F292-SUM($H172:DJ172),0)</f>
        <v>0</v>
      </c>
      <c r="DK292" s="206">
        <f>IF(DK$2=EOMONTH($D292,MatCF),$F292-SUM($H172:DK172),0)</f>
        <v>0</v>
      </c>
      <c r="DL292" s="206">
        <f>IF(DL$2=EOMONTH($D292,MatCF),$F292-SUM($H172:DL172),0)</f>
        <v>0</v>
      </c>
      <c r="DM292" s="206">
        <f>IF(DM$2=EOMONTH($D292,MatCF),$F292-SUM($H172:DM172),0)</f>
        <v>0</v>
      </c>
      <c r="DN292" s="206">
        <f>IF(DN$2=EOMONTH($D292,MatCF),$F292-SUM($H172:DN172),0)</f>
        <v>0</v>
      </c>
      <c r="DO292" s="206">
        <f>IF(DO$2=EOMONTH($D292,MatCF),$F292-SUM($H172:DO172),0)</f>
        <v>0</v>
      </c>
      <c r="DP292" s="206">
        <f>IF(DP$2=EOMONTH($D292,MatCF),$F292-SUM($H172:DP172),0)</f>
        <v>0</v>
      </c>
      <c r="DQ292" s="206">
        <f>IF(DQ$2=EOMONTH($D292,MatCF),$F292-SUM($H172:DQ172),0)</f>
        <v>0</v>
      </c>
      <c r="DR292" s="206">
        <f>IF(DR$2=EOMONTH($D292,MatCF),$F292-SUM($H172:DR172),0)</f>
        <v>0</v>
      </c>
      <c r="DS292" s="206">
        <f>IF(DS$2=EOMONTH($D292,MatCF),$F292-SUM($H172:DS172),0)</f>
        <v>0</v>
      </c>
    </row>
    <row r="293" spans="1:123" ht="12.5" x14ac:dyDescent="0.25">
      <c r="A293" s="205">
        <f t="shared" si="690"/>
        <v>81</v>
      </c>
      <c r="B293" s="228"/>
      <c r="C293" s="206"/>
      <c r="D293" s="226">
        <v>51317</v>
      </c>
      <c r="E293" s="205"/>
      <c r="F293" s="206">
        <f ca="1"/>
        <v>0</v>
      </c>
      <c r="G293" s="206"/>
      <c r="H293" s="206">
        <f>IF(H$2=EOMONTH($D293,MatCF),$F293-SUM(H173:$H173),0)</f>
        <v>0</v>
      </c>
      <c r="I293" s="206">
        <f>IF(I$2=EOMONTH($D293,MatCF),$F293-SUM($H173:I173),0)</f>
        <v>0</v>
      </c>
      <c r="J293" s="206">
        <f>IF(J$2=EOMONTH($D293,MatCF),$F293-SUM($H173:J173),0)</f>
        <v>0</v>
      </c>
      <c r="K293" s="206">
        <f>IF(K$2=EOMONTH($D293,MatCF),$F293-SUM($H173:K173),0)</f>
        <v>0</v>
      </c>
      <c r="L293" s="206">
        <f>IF(L$2=EOMONTH($D293,MatCF),$F293-SUM($H173:L173),0)</f>
        <v>0</v>
      </c>
      <c r="M293" s="206">
        <f>IF(M$2=EOMONTH($D293,MatCF),$F293-SUM($H173:M173),0)</f>
        <v>0</v>
      </c>
      <c r="N293" s="206">
        <f>IF(N$2=EOMONTH($D293,MatCF),$F293-SUM($H173:N173),0)</f>
        <v>0</v>
      </c>
      <c r="O293" s="206">
        <f>IF(O$2=EOMONTH($D293,MatCF),$F293-SUM($H173:O173),0)</f>
        <v>0</v>
      </c>
      <c r="P293" s="206">
        <f>IF(P$2=EOMONTH($D293,MatCF),$F293-SUM($H173:P173),0)</f>
        <v>0</v>
      </c>
      <c r="Q293" s="206">
        <f>IF(Q$2=EOMONTH($D293,MatCF),$F293-SUM($H173:Q173),0)</f>
        <v>0</v>
      </c>
      <c r="R293" s="206">
        <f>IF(R$2=EOMONTH($D293,MatCF),$F293-SUM($H173:R173),0)</f>
        <v>0</v>
      </c>
      <c r="S293" s="206">
        <f>IF(S$2=EOMONTH($D293,MatCF),$F293-SUM($H173:S173),0)</f>
        <v>0</v>
      </c>
      <c r="T293" s="206">
        <f>IF(T$2=EOMONTH($D293,MatCF),$F293-SUM($H173:T173),0)</f>
        <v>0</v>
      </c>
      <c r="U293" s="206">
        <f>IF(U$2=EOMONTH($D293,MatCF),$F293-SUM($H173:U173),0)</f>
        <v>0</v>
      </c>
      <c r="V293" s="206">
        <f>IF(V$2=EOMONTH($D293,MatCF),$F293-SUM($H173:V173),0)</f>
        <v>0</v>
      </c>
      <c r="W293" s="206">
        <f>IF(W$2=EOMONTH($D293,MatCF),$F293-SUM($H173:W173),0)</f>
        <v>0</v>
      </c>
      <c r="X293" s="206">
        <f>IF(X$2=EOMONTH($D293,MatCF),$F293-SUM($H173:X173),0)</f>
        <v>0</v>
      </c>
      <c r="Y293" s="206">
        <f>IF(Y$2=EOMONTH($D293,MatCF),$F293-SUM($H173:Y173),0)</f>
        <v>0</v>
      </c>
      <c r="Z293" s="206">
        <f>IF(Z$2=EOMONTH($D293,MatCF),$F293-SUM($H173:Z173),0)</f>
        <v>0</v>
      </c>
      <c r="AA293" s="206">
        <f>IF(AA$2=EOMONTH($D293,MatCF),$F293-SUM($H173:AA173),0)</f>
        <v>0</v>
      </c>
      <c r="AB293" s="206">
        <f>IF(AB$2=EOMONTH($D293,MatCF),$F293-SUM($H173:AB173),0)</f>
        <v>0</v>
      </c>
      <c r="AC293" s="206">
        <f>IF(AC$2=EOMONTH($D293,MatCF),$F293-SUM($H173:AC173),0)</f>
        <v>0</v>
      </c>
      <c r="AD293" s="206">
        <f>IF(AD$2=EOMONTH($D293,MatCF),$F293-SUM($H173:AD173),0)</f>
        <v>0</v>
      </c>
      <c r="AE293" s="206">
        <f>IF(AE$2=EOMONTH($D293,MatCF),$F293-SUM($H173:AE173),0)</f>
        <v>0</v>
      </c>
      <c r="AF293" s="206">
        <f>IF(AF$2=EOMONTH($D293,MatCF),$F293-SUM($H173:AF173),0)</f>
        <v>0</v>
      </c>
      <c r="AG293" s="206">
        <f>IF(AG$2=EOMONTH($D293,MatCF),$F293-SUM($H173:AG173),0)</f>
        <v>0</v>
      </c>
      <c r="AH293" s="206">
        <f>IF(AH$2=EOMONTH($D293,MatCF),$F293-SUM($H173:AH173),0)</f>
        <v>0</v>
      </c>
      <c r="AI293" s="206">
        <f>IF(AI$2=EOMONTH($D293,MatCF),$F293-SUM($H173:AI173),0)</f>
        <v>0</v>
      </c>
      <c r="AJ293" s="206">
        <f>IF(AJ$2=EOMONTH($D293,MatCF),$F293-SUM($H173:AJ173),0)</f>
        <v>0</v>
      </c>
      <c r="AK293" s="206">
        <f>IF(AK$2=EOMONTH($D293,MatCF),$F293-SUM($H173:AK173),0)</f>
        <v>0</v>
      </c>
      <c r="AL293" s="206">
        <f>IF(AL$2=EOMONTH($D293,MatCF),$F293-SUM($H173:AL173),0)</f>
        <v>0</v>
      </c>
      <c r="AM293" s="206">
        <f>IF(AM$2=EOMONTH($D293,MatCF),$F293-SUM($H173:AM173),0)</f>
        <v>0</v>
      </c>
      <c r="AN293" s="206">
        <f>IF(AN$2=EOMONTH($D293,MatCF),$F293-SUM($H173:AN173),0)</f>
        <v>0</v>
      </c>
      <c r="AO293" s="206">
        <f>IF(AO$2=EOMONTH($D293,MatCF),$F293-SUM($H173:AO173),0)</f>
        <v>0</v>
      </c>
      <c r="AP293" s="206">
        <f>IF(AP$2=EOMONTH($D293,MatCF),$F293-SUM($H173:AP173),0)</f>
        <v>0</v>
      </c>
      <c r="AQ293" s="206">
        <f>IF(AQ$2=EOMONTH($D293,MatCF),$F293-SUM($H173:AQ173),0)</f>
        <v>0</v>
      </c>
      <c r="AR293" s="206">
        <f>IF(AR$2=EOMONTH($D293,MatCF),$F293-SUM($H173:AR173),0)</f>
        <v>0</v>
      </c>
      <c r="AS293" s="206">
        <f>IF(AS$2=EOMONTH($D293,MatCF),$F293-SUM($H173:AS173),0)</f>
        <v>0</v>
      </c>
      <c r="AT293" s="206">
        <f>IF(AT$2=EOMONTH($D293,MatCF),$F293-SUM($H173:AT173),0)</f>
        <v>0</v>
      </c>
      <c r="AU293" s="206">
        <f>IF(AU$2=EOMONTH($D293,MatCF),$F293-SUM($H173:AU173),0)</f>
        <v>0</v>
      </c>
      <c r="AV293" s="206">
        <f>IF(AV$2=EOMONTH($D293,MatCF),$F293-SUM($H173:AV173),0)</f>
        <v>0</v>
      </c>
      <c r="AW293" s="206">
        <f>IF(AW$2=EOMONTH($D293,MatCF),$F293-SUM($H173:AW173),0)</f>
        <v>0</v>
      </c>
      <c r="AX293" s="206">
        <f>IF(AX$2=EOMONTH($D293,MatCF),$F293-SUM($H173:AX173),0)</f>
        <v>0</v>
      </c>
      <c r="AY293" s="206">
        <f>IF(AY$2=EOMONTH($D293,MatCF),$F293-SUM($H173:AY173),0)</f>
        <v>0</v>
      </c>
      <c r="AZ293" s="206">
        <f>IF(AZ$2=EOMONTH($D293,MatCF),$F293-SUM($H173:AZ173),0)</f>
        <v>0</v>
      </c>
      <c r="BA293" s="206">
        <f>IF(BA$2=EOMONTH($D293,MatCF),$F293-SUM($H173:BA173),0)</f>
        <v>0</v>
      </c>
      <c r="BB293" s="206">
        <f>IF(BB$2=EOMONTH($D293,MatCF),$F293-SUM($H173:BB173),0)</f>
        <v>0</v>
      </c>
      <c r="BC293" s="206">
        <f>IF(BC$2=EOMONTH($D293,MatCF),$F293-SUM($H173:BC173),0)</f>
        <v>0</v>
      </c>
      <c r="BD293" s="206">
        <f>IF(BD$2=EOMONTH($D293,MatCF),$F293-SUM($H173:BD173),0)</f>
        <v>0</v>
      </c>
      <c r="BE293" s="206">
        <f>IF(BE$2=EOMONTH($D293,MatCF),$F293-SUM($H173:BE173),0)</f>
        <v>0</v>
      </c>
      <c r="BF293" s="206">
        <f>IF(BF$2=EOMONTH($D293,MatCF),$F293-SUM($H173:BF173),0)</f>
        <v>0</v>
      </c>
      <c r="BG293" s="206">
        <f>IF(BG$2=EOMONTH($D293,MatCF),$F293-SUM($H173:BG173),0)</f>
        <v>0</v>
      </c>
      <c r="BH293" s="206">
        <f>IF(BH$2=EOMONTH($D293,MatCF),$F293-SUM($H173:BH173),0)</f>
        <v>0</v>
      </c>
      <c r="BI293" s="206">
        <f>IF(BI$2=EOMONTH($D293,MatCF),$F293-SUM($H173:BI173),0)</f>
        <v>0</v>
      </c>
      <c r="BJ293" s="206">
        <f>IF(BJ$2=EOMONTH($D293,MatCF),$F293-SUM($H173:BJ173),0)</f>
        <v>0</v>
      </c>
      <c r="BK293" s="206">
        <f>IF(BK$2=EOMONTH($D293,MatCF),$F293-SUM($H173:BK173),0)</f>
        <v>0</v>
      </c>
      <c r="BL293" s="206">
        <f>IF(BL$2=EOMONTH($D293,MatCF),$F293-SUM($H173:BL173),0)</f>
        <v>0</v>
      </c>
      <c r="BM293" s="206">
        <f>IF(BM$2=EOMONTH($D293,MatCF),$F293-SUM($H173:BM173),0)</f>
        <v>0</v>
      </c>
      <c r="BN293" s="206">
        <f>IF(BN$2=EOMONTH($D293,MatCF),$F293-SUM($H173:BN173),0)</f>
        <v>0</v>
      </c>
      <c r="BO293" s="206">
        <f>IF(BO$2=EOMONTH($D293,MatCF),$F293-SUM($H173:BO173),0)</f>
        <v>0</v>
      </c>
      <c r="BP293" s="206">
        <f>IF(BP$2=EOMONTH($D293,MatCF),$F293-SUM($H173:BP173),0)</f>
        <v>0</v>
      </c>
      <c r="BQ293" s="206">
        <f>IF(BQ$2=EOMONTH($D293,MatCF),$F293-SUM($H173:BQ173),0)</f>
        <v>0</v>
      </c>
      <c r="BR293" s="206">
        <f>IF(BR$2=EOMONTH($D293,MatCF),$F293-SUM($H173:BR173),0)</f>
        <v>0</v>
      </c>
      <c r="BS293" s="206">
        <f>IF(BS$2=EOMONTH($D293,MatCF),$F293-SUM($H173:BS173),0)</f>
        <v>0</v>
      </c>
      <c r="BT293" s="206">
        <f>IF(BT$2=EOMONTH($D293,MatCF),$F293-SUM($H173:BT173),0)</f>
        <v>0</v>
      </c>
      <c r="BU293" s="206">
        <f>IF(BU$2=EOMONTH($D293,MatCF),$F293-SUM($H173:BU173),0)</f>
        <v>0</v>
      </c>
      <c r="BV293" s="206">
        <f>IF(BV$2=EOMONTH($D293,MatCF),$F293-SUM($H173:BV173),0)</f>
        <v>0</v>
      </c>
      <c r="BW293" s="206">
        <f>IF(BW$2=EOMONTH($D293,MatCF),$F293-SUM($H173:BW173),0)</f>
        <v>0</v>
      </c>
      <c r="BX293" s="206">
        <f>IF(BX$2=EOMONTH($D293,MatCF),$F293-SUM($H173:BX173),0)</f>
        <v>0</v>
      </c>
      <c r="BY293" s="206">
        <f>IF(BY$2=EOMONTH($D293,MatCF),$F293-SUM($H173:BY173),0)</f>
        <v>0</v>
      </c>
      <c r="BZ293" s="206">
        <f>IF(BZ$2=EOMONTH($D293,MatCF),$F293-SUM($H173:BZ173),0)</f>
        <v>0</v>
      </c>
      <c r="CA293" s="206">
        <f>IF(CA$2=EOMONTH($D293,MatCF),$F293-SUM($H173:CA173),0)</f>
        <v>0</v>
      </c>
      <c r="CB293" s="206">
        <f>IF(CB$2=EOMONTH($D293,MatCF),$F293-SUM($H173:CB173),0)</f>
        <v>0</v>
      </c>
      <c r="CC293" s="206">
        <f>IF(CC$2=EOMONTH($D293,MatCF),$F293-SUM($H173:CC173),0)</f>
        <v>0</v>
      </c>
      <c r="CD293" s="206">
        <f>IF(CD$2=EOMONTH($D293,MatCF),$F293-SUM($H173:CD173),0)</f>
        <v>0</v>
      </c>
      <c r="CE293" s="206">
        <f>IF(CE$2=EOMONTH($D293,MatCF),$F293-SUM($H173:CE173),0)</f>
        <v>0</v>
      </c>
      <c r="CF293" s="206">
        <f>IF(CF$2=EOMONTH($D293,MatCF),$F293-SUM($H173:CF173),0)</f>
        <v>0</v>
      </c>
      <c r="CG293" s="206">
        <f>IF(CG$2=EOMONTH($D293,MatCF),$F293-SUM($H173:CG173),0)</f>
        <v>0</v>
      </c>
      <c r="CH293" s="206">
        <f>IF(CH$2=EOMONTH($D293,MatCF),$F293-SUM($H173:CH173),0)</f>
        <v>0</v>
      </c>
      <c r="CI293" s="206">
        <f>IF(CI$2=EOMONTH($D293,MatCF),$F293-SUM($H173:CI173),0)</f>
        <v>0</v>
      </c>
      <c r="CJ293" s="206">
        <f>IF(CJ$2=EOMONTH($D293,MatCF),$F293-SUM($H173:CJ173),0)</f>
        <v>0</v>
      </c>
      <c r="CK293" s="206">
        <f>IF(CK$2=EOMONTH($D293,MatCF),$F293-SUM($H173:CK173),0)</f>
        <v>0</v>
      </c>
      <c r="CL293" s="206">
        <f>IF(CL$2=EOMONTH($D293,MatCF),$F293-SUM($H173:CL173),0)</f>
        <v>0</v>
      </c>
      <c r="CM293" s="206">
        <f>IF(CM$2=EOMONTH($D293,MatCF),$F293-SUM($H173:CM173),0)</f>
        <v>0</v>
      </c>
      <c r="CN293" s="206">
        <f>IF(CN$2=EOMONTH($D293,MatCF),$F293-SUM($H173:CN173),0)</f>
        <v>0</v>
      </c>
      <c r="CO293" s="206">
        <f>IF(CO$2=EOMONTH($D293,MatCF),$F293-SUM($H173:CO173),0)</f>
        <v>0</v>
      </c>
      <c r="CP293" s="206">
        <f>IF(CP$2=EOMONTH($D293,MatCF),$F293-SUM($H173:CP173),0)</f>
        <v>0</v>
      </c>
      <c r="CQ293" s="206">
        <f>IF(CQ$2=EOMONTH($D293,MatCF),$F293-SUM($H173:CQ173),0)</f>
        <v>0</v>
      </c>
      <c r="CR293" s="206">
        <f>IF(CR$2=EOMONTH($D293,MatCF),$F293-SUM($H173:CR173),0)</f>
        <v>0</v>
      </c>
      <c r="CS293" s="206">
        <f>IF(CS$2=EOMONTH($D293,MatCF),$F293-SUM($H173:CS173),0)</f>
        <v>0</v>
      </c>
      <c r="CT293" s="206">
        <f>IF(CT$2=EOMONTH($D293,MatCF),$F293-SUM($H173:CT173),0)</f>
        <v>0</v>
      </c>
      <c r="CU293" s="206">
        <f>IF(CU$2=EOMONTH($D293,MatCF),$F293-SUM($H173:CU173),0)</f>
        <v>0</v>
      </c>
      <c r="CV293" s="206">
        <f>IF(CV$2=EOMONTH($D293,MatCF),$F293-SUM($H173:CV173),0)</f>
        <v>0</v>
      </c>
      <c r="CW293" s="206">
        <f>IF(CW$2=EOMONTH($D293,MatCF),$F293-SUM($H173:CW173),0)</f>
        <v>0</v>
      </c>
      <c r="CX293" s="206">
        <f>IF(CX$2=EOMONTH($D293,MatCF),$F293-SUM($H173:CX173),0)</f>
        <v>0</v>
      </c>
      <c r="CY293" s="206">
        <f>IF(CY$2=EOMONTH($D293,MatCF),$F293-SUM($H173:CY173),0)</f>
        <v>0</v>
      </c>
      <c r="CZ293" s="206">
        <f>IF(CZ$2=EOMONTH($D293,MatCF),$F293-SUM($H173:CZ173),0)</f>
        <v>0</v>
      </c>
      <c r="DA293" s="206">
        <f>IF(DA$2=EOMONTH($D293,MatCF),$F293-SUM($H173:DA173),0)</f>
        <v>0</v>
      </c>
      <c r="DB293" s="206">
        <f>IF(DB$2=EOMONTH($D293,MatCF),$F293-SUM($H173:DB173),0)</f>
        <v>0</v>
      </c>
      <c r="DC293" s="206">
        <f>IF(DC$2=EOMONTH($D293,MatCF),$F293-SUM($H173:DC173),0)</f>
        <v>0</v>
      </c>
      <c r="DD293" s="206">
        <f>IF(DD$2=EOMONTH($D293,MatCF),$F293-SUM($H173:DD173),0)</f>
        <v>0</v>
      </c>
      <c r="DE293" s="206">
        <f>IF(DE$2=EOMONTH($D293,MatCF),$F293-SUM($H173:DE173),0)</f>
        <v>0</v>
      </c>
      <c r="DF293" s="206">
        <f>IF(DF$2=EOMONTH($D293,MatCF),$F293-SUM($H173:DF173),0)</f>
        <v>0</v>
      </c>
      <c r="DG293" s="206">
        <f>IF(DG$2=EOMONTH($D293,MatCF),$F293-SUM($H173:DG173),0)</f>
        <v>0</v>
      </c>
      <c r="DH293" s="206">
        <f>IF(DH$2=EOMONTH($D293,MatCF),$F293-SUM($H173:DH173),0)</f>
        <v>0</v>
      </c>
      <c r="DI293" s="206">
        <f>IF(DI$2=EOMONTH($D293,MatCF),$F293-SUM($H173:DI173),0)</f>
        <v>0</v>
      </c>
      <c r="DJ293" s="206">
        <f>IF(DJ$2=EOMONTH($D293,MatCF),$F293-SUM($H173:DJ173),0)</f>
        <v>0</v>
      </c>
      <c r="DK293" s="206">
        <f>IF(DK$2=EOMONTH($D293,MatCF),$F293-SUM($H173:DK173),0)</f>
        <v>0</v>
      </c>
      <c r="DL293" s="206">
        <f>IF(DL$2=EOMONTH($D293,MatCF),$F293-SUM($H173:DL173),0)</f>
        <v>0</v>
      </c>
      <c r="DM293" s="206">
        <f>IF(DM$2=EOMONTH($D293,MatCF),$F293-SUM($H173:DM173),0)</f>
        <v>0</v>
      </c>
      <c r="DN293" s="206">
        <f>IF(DN$2=EOMONTH($D293,MatCF),$F293-SUM($H173:DN173),0)</f>
        <v>0</v>
      </c>
      <c r="DO293" s="206">
        <f>IF(DO$2=EOMONTH($D293,MatCF),$F293-SUM($H173:DO173),0)</f>
        <v>0</v>
      </c>
      <c r="DP293" s="206">
        <f>IF(DP$2=EOMONTH($D293,MatCF),$F293-SUM($H173:DP173),0)</f>
        <v>0</v>
      </c>
      <c r="DQ293" s="206">
        <f>IF(DQ$2=EOMONTH($D293,MatCF),$F293-SUM($H173:DQ173),0)</f>
        <v>0</v>
      </c>
      <c r="DR293" s="206">
        <f>IF(DR$2=EOMONTH($D293,MatCF),$F293-SUM($H173:DR173),0)</f>
        <v>0</v>
      </c>
      <c r="DS293" s="206">
        <f>IF(DS$2=EOMONTH($D293,MatCF),$F293-SUM($H173:DS173),0)</f>
        <v>0</v>
      </c>
    </row>
    <row r="294" spans="1:123" ht="12.5" x14ac:dyDescent="0.25">
      <c r="A294" s="205">
        <f t="shared" si="690"/>
        <v>82</v>
      </c>
      <c r="B294" s="228"/>
      <c r="C294" s="206"/>
      <c r="D294" s="226">
        <v>51409</v>
      </c>
      <c r="E294" s="205"/>
      <c r="F294" s="206">
        <f ca="1"/>
        <v>0</v>
      </c>
      <c r="G294" s="206"/>
      <c r="H294" s="206">
        <f>IF(H$2=EOMONTH($D294,MatCF),$F294-SUM(H174:$H174),0)</f>
        <v>0</v>
      </c>
      <c r="I294" s="206">
        <f>IF(I$2=EOMONTH($D294,MatCF),$F294-SUM($H174:I174),0)</f>
        <v>0</v>
      </c>
      <c r="J294" s="206">
        <f>IF(J$2=EOMONTH($D294,MatCF),$F294-SUM($H174:J174),0)</f>
        <v>0</v>
      </c>
      <c r="K294" s="206">
        <f>IF(K$2=EOMONTH($D294,MatCF),$F294-SUM($H174:K174),0)</f>
        <v>0</v>
      </c>
      <c r="L294" s="206">
        <f>IF(L$2=EOMONTH($D294,MatCF),$F294-SUM($H174:L174),0)</f>
        <v>0</v>
      </c>
      <c r="M294" s="206">
        <f>IF(M$2=EOMONTH($D294,MatCF),$F294-SUM($H174:M174),0)</f>
        <v>0</v>
      </c>
      <c r="N294" s="206">
        <f>IF(N$2=EOMONTH($D294,MatCF),$F294-SUM($H174:N174),0)</f>
        <v>0</v>
      </c>
      <c r="O294" s="206">
        <f>IF(O$2=EOMONTH($D294,MatCF),$F294-SUM($H174:O174),0)</f>
        <v>0</v>
      </c>
      <c r="P294" s="206">
        <f>IF(P$2=EOMONTH($D294,MatCF),$F294-SUM($H174:P174),0)</f>
        <v>0</v>
      </c>
      <c r="Q294" s="206">
        <f>IF(Q$2=EOMONTH($D294,MatCF),$F294-SUM($H174:Q174),0)</f>
        <v>0</v>
      </c>
      <c r="R294" s="206">
        <f>IF(R$2=EOMONTH($D294,MatCF),$F294-SUM($H174:R174),0)</f>
        <v>0</v>
      </c>
      <c r="S294" s="206">
        <f>IF(S$2=EOMONTH($D294,MatCF),$F294-SUM($H174:S174),0)</f>
        <v>0</v>
      </c>
      <c r="T294" s="206">
        <f>IF(T$2=EOMONTH($D294,MatCF),$F294-SUM($H174:T174),0)</f>
        <v>0</v>
      </c>
      <c r="U294" s="206">
        <f>IF(U$2=EOMONTH($D294,MatCF),$F294-SUM($H174:U174),0)</f>
        <v>0</v>
      </c>
      <c r="V294" s="206">
        <f>IF(V$2=EOMONTH($D294,MatCF),$F294-SUM($H174:V174),0)</f>
        <v>0</v>
      </c>
      <c r="W294" s="206">
        <f>IF(W$2=EOMONTH($D294,MatCF),$F294-SUM($H174:W174),0)</f>
        <v>0</v>
      </c>
      <c r="X294" s="206">
        <f>IF(X$2=EOMONTH($D294,MatCF),$F294-SUM($H174:X174),0)</f>
        <v>0</v>
      </c>
      <c r="Y294" s="206">
        <f>IF(Y$2=EOMONTH($D294,MatCF),$F294-SUM($H174:Y174),0)</f>
        <v>0</v>
      </c>
      <c r="Z294" s="206">
        <f>IF(Z$2=EOMONTH($D294,MatCF),$F294-SUM($H174:Z174),0)</f>
        <v>0</v>
      </c>
      <c r="AA294" s="206">
        <f>IF(AA$2=EOMONTH($D294,MatCF),$F294-SUM($H174:AA174),0)</f>
        <v>0</v>
      </c>
      <c r="AB294" s="206">
        <f>IF(AB$2=EOMONTH($D294,MatCF),$F294-SUM($H174:AB174),0)</f>
        <v>0</v>
      </c>
      <c r="AC294" s="206">
        <f>IF(AC$2=EOMONTH($D294,MatCF),$F294-SUM($H174:AC174),0)</f>
        <v>0</v>
      </c>
      <c r="AD294" s="206">
        <f>IF(AD$2=EOMONTH($D294,MatCF),$F294-SUM($H174:AD174),0)</f>
        <v>0</v>
      </c>
      <c r="AE294" s="206">
        <f>IF(AE$2=EOMONTH($D294,MatCF),$F294-SUM($H174:AE174),0)</f>
        <v>0</v>
      </c>
      <c r="AF294" s="206">
        <f>IF(AF$2=EOMONTH($D294,MatCF),$F294-SUM($H174:AF174),0)</f>
        <v>0</v>
      </c>
      <c r="AG294" s="206">
        <f>IF(AG$2=EOMONTH($D294,MatCF),$F294-SUM($H174:AG174),0)</f>
        <v>0</v>
      </c>
      <c r="AH294" s="206">
        <f>IF(AH$2=EOMONTH($D294,MatCF),$F294-SUM($H174:AH174),0)</f>
        <v>0</v>
      </c>
      <c r="AI294" s="206">
        <f>IF(AI$2=EOMONTH($D294,MatCF),$F294-SUM($H174:AI174),0)</f>
        <v>0</v>
      </c>
      <c r="AJ294" s="206">
        <f>IF(AJ$2=EOMONTH($D294,MatCF),$F294-SUM($H174:AJ174),0)</f>
        <v>0</v>
      </c>
      <c r="AK294" s="206">
        <f>IF(AK$2=EOMONTH($D294,MatCF),$F294-SUM($H174:AK174),0)</f>
        <v>0</v>
      </c>
      <c r="AL294" s="206">
        <f>IF(AL$2=EOMONTH($D294,MatCF),$F294-SUM($H174:AL174),0)</f>
        <v>0</v>
      </c>
      <c r="AM294" s="206">
        <f>IF(AM$2=EOMONTH($D294,MatCF),$F294-SUM($H174:AM174),0)</f>
        <v>0</v>
      </c>
      <c r="AN294" s="206">
        <f>IF(AN$2=EOMONTH($D294,MatCF),$F294-SUM($H174:AN174),0)</f>
        <v>0</v>
      </c>
      <c r="AO294" s="206">
        <f>IF(AO$2=EOMONTH($D294,MatCF),$F294-SUM($H174:AO174),0)</f>
        <v>0</v>
      </c>
      <c r="AP294" s="206">
        <f>IF(AP$2=EOMONTH($D294,MatCF),$F294-SUM($H174:AP174),0)</f>
        <v>0</v>
      </c>
      <c r="AQ294" s="206">
        <f>IF(AQ$2=EOMONTH($D294,MatCF),$F294-SUM($H174:AQ174),0)</f>
        <v>0</v>
      </c>
      <c r="AR294" s="206">
        <f>IF(AR$2=EOMONTH($D294,MatCF),$F294-SUM($H174:AR174),0)</f>
        <v>0</v>
      </c>
      <c r="AS294" s="206">
        <f>IF(AS$2=EOMONTH($D294,MatCF),$F294-SUM($H174:AS174),0)</f>
        <v>0</v>
      </c>
      <c r="AT294" s="206">
        <f>IF(AT$2=EOMONTH($D294,MatCF),$F294-SUM($H174:AT174),0)</f>
        <v>0</v>
      </c>
      <c r="AU294" s="206">
        <f>IF(AU$2=EOMONTH($D294,MatCF),$F294-SUM($H174:AU174),0)</f>
        <v>0</v>
      </c>
      <c r="AV294" s="206">
        <f>IF(AV$2=EOMONTH($D294,MatCF),$F294-SUM($H174:AV174),0)</f>
        <v>0</v>
      </c>
      <c r="AW294" s="206">
        <f>IF(AW$2=EOMONTH($D294,MatCF),$F294-SUM($H174:AW174),0)</f>
        <v>0</v>
      </c>
      <c r="AX294" s="206">
        <f>IF(AX$2=EOMONTH($D294,MatCF),$F294-SUM($H174:AX174),0)</f>
        <v>0</v>
      </c>
      <c r="AY294" s="206">
        <f>IF(AY$2=EOMONTH($D294,MatCF),$F294-SUM($H174:AY174),0)</f>
        <v>0</v>
      </c>
      <c r="AZ294" s="206">
        <f>IF(AZ$2=EOMONTH($D294,MatCF),$F294-SUM($H174:AZ174),0)</f>
        <v>0</v>
      </c>
      <c r="BA294" s="206">
        <f>IF(BA$2=EOMONTH($D294,MatCF),$F294-SUM($H174:BA174),0)</f>
        <v>0</v>
      </c>
      <c r="BB294" s="206">
        <f>IF(BB$2=EOMONTH($D294,MatCF),$F294-SUM($H174:BB174),0)</f>
        <v>0</v>
      </c>
      <c r="BC294" s="206">
        <f>IF(BC$2=EOMONTH($D294,MatCF),$F294-SUM($H174:BC174),0)</f>
        <v>0</v>
      </c>
      <c r="BD294" s="206">
        <f>IF(BD$2=EOMONTH($D294,MatCF),$F294-SUM($H174:BD174),0)</f>
        <v>0</v>
      </c>
      <c r="BE294" s="206">
        <f>IF(BE$2=EOMONTH($D294,MatCF),$F294-SUM($H174:BE174),0)</f>
        <v>0</v>
      </c>
      <c r="BF294" s="206">
        <f>IF(BF$2=EOMONTH($D294,MatCF),$F294-SUM($H174:BF174),0)</f>
        <v>0</v>
      </c>
      <c r="BG294" s="206">
        <f>IF(BG$2=EOMONTH($D294,MatCF),$F294-SUM($H174:BG174),0)</f>
        <v>0</v>
      </c>
      <c r="BH294" s="206">
        <f>IF(BH$2=EOMONTH($D294,MatCF),$F294-SUM($H174:BH174),0)</f>
        <v>0</v>
      </c>
      <c r="BI294" s="206">
        <f>IF(BI$2=EOMONTH($D294,MatCF),$F294-SUM($H174:BI174),0)</f>
        <v>0</v>
      </c>
      <c r="BJ294" s="206">
        <f>IF(BJ$2=EOMONTH($D294,MatCF),$F294-SUM($H174:BJ174),0)</f>
        <v>0</v>
      </c>
      <c r="BK294" s="206">
        <f>IF(BK$2=EOMONTH($D294,MatCF),$F294-SUM($H174:BK174),0)</f>
        <v>0</v>
      </c>
      <c r="BL294" s="206">
        <f>IF(BL$2=EOMONTH($D294,MatCF),$F294-SUM($H174:BL174),0)</f>
        <v>0</v>
      </c>
      <c r="BM294" s="206">
        <f>IF(BM$2=EOMONTH($D294,MatCF),$F294-SUM($H174:BM174),0)</f>
        <v>0</v>
      </c>
      <c r="BN294" s="206">
        <f>IF(BN$2=EOMONTH($D294,MatCF),$F294-SUM($H174:BN174),0)</f>
        <v>0</v>
      </c>
      <c r="BO294" s="206">
        <f>IF(BO$2=EOMONTH($D294,MatCF),$F294-SUM($H174:BO174),0)</f>
        <v>0</v>
      </c>
      <c r="BP294" s="206">
        <f>IF(BP$2=EOMONTH($D294,MatCF),$F294-SUM($H174:BP174),0)</f>
        <v>0</v>
      </c>
      <c r="BQ294" s="206">
        <f>IF(BQ$2=EOMONTH($D294,MatCF),$F294-SUM($H174:BQ174),0)</f>
        <v>0</v>
      </c>
      <c r="BR294" s="206">
        <f>IF(BR$2=EOMONTH($D294,MatCF),$F294-SUM($H174:BR174),0)</f>
        <v>0</v>
      </c>
      <c r="BS294" s="206">
        <f>IF(BS$2=EOMONTH($D294,MatCF),$F294-SUM($H174:BS174),0)</f>
        <v>0</v>
      </c>
      <c r="BT294" s="206">
        <f>IF(BT$2=EOMONTH($D294,MatCF),$F294-SUM($H174:BT174),0)</f>
        <v>0</v>
      </c>
      <c r="BU294" s="206">
        <f>IF(BU$2=EOMONTH($D294,MatCF),$F294-SUM($H174:BU174),0)</f>
        <v>0</v>
      </c>
      <c r="BV294" s="206">
        <f>IF(BV$2=EOMONTH($D294,MatCF),$F294-SUM($H174:BV174),0)</f>
        <v>0</v>
      </c>
      <c r="BW294" s="206">
        <f>IF(BW$2=EOMONTH($D294,MatCF),$F294-SUM($H174:BW174),0)</f>
        <v>0</v>
      </c>
      <c r="BX294" s="206">
        <f>IF(BX$2=EOMONTH($D294,MatCF),$F294-SUM($H174:BX174),0)</f>
        <v>0</v>
      </c>
      <c r="BY294" s="206">
        <f>IF(BY$2=EOMONTH($D294,MatCF),$F294-SUM($H174:BY174),0)</f>
        <v>0</v>
      </c>
      <c r="BZ294" s="206">
        <f>IF(BZ$2=EOMONTH($D294,MatCF),$F294-SUM($H174:BZ174),0)</f>
        <v>0</v>
      </c>
      <c r="CA294" s="206">
        <f>IF(CA$2=EOMONTH($D294,MatCF),$F294-SUM($H174:CA174),0)</f>
        <v>0</v>
      </c>
      <c r="CB294" s="206">
        <f>IF(CB$2=EOMONTH($D294,MatCF),$F294-SUM($H174:CB174),0)</f>
        <v>0</v>
      </c>
      <c r="CC294" s="206">
        <f>IF(CC$2=EOMONTH($D294,MatCF),$F294-SUM($H174:CC174),0)</f>
        <v>0</v>
      </c>
      <c r="CD294" s="206">
        <f>IF(CD$2=EOMONTH($D294,MatCF),$F294-SUM($H174:CD174),0)</f>
        <v>0</v>
      </c>
      <c r="CE294" s="206">
        <f>IF(CE$2=EOMONTH($D294,MatCF),$F294-SUM($H174:CE174),0)</f>
        <v>0</v>
      </c>
      <c r="CF294" s="206">
        <f>IF(CF$2=EOMONTH($D294,MatCF),$F294-SUM($H174:CF174),0)</f>
        <v>0</v>
      </c>
      <c r="CG294" s="206">
        <f>IF(CG$2=EOMONTH($D294,MatCF),$F294-SUM($H174:CG174),0)</f>
        <v>0</v>
      </c>
      <c r="CH294" s="206">
        <f>IF(CH$2=EOMONTH($D294,MatCF),$F294-SUM($H174:CH174),0)</f>
        <v>0</v>
      </c>
      <c r="CI294" s="206">
        <f>IF(CI$2=EOMONTH($D294,MatCF),$F294-SUM($H174:CI174),0)</f>
        <v>0</v>
      </c>
      <c r="CJ294" s="206">
        <f>IF(CJ$2=EOMONTH($D294,MatCF),$F294-SUM($H174:CJ174),0)</f>
        <v>0</v>
      </c>
      <c r="CK294" s="206">
        <f>IF(CK$2=EOMONTH($D294,MatCF),$F294-SUM($H174:CK174),0)</f>
        <v>0</v>
      </c>
      <c r="CL294" s="206">
        <f>IF(CL$2=EOMONTH($D294,MatCF),$F294-SUM($H174:CL174),0)</f>
        <v>0</v>
      </c>
      <c r="CM294" s="206">
        <f>IF(CM$2=EOMONTH($D294,MatCF),$F294-SUM($H174:CM174),0)</f>
        <v>0</v>
      </c>
      <c r="CN294" s="206">
        <f>IF(CN$2=EOMONTH($D294,MatCF),$F294-SUM($H174:CN174),0)</f>
        <v>0</v>
      </c>
      <c r="CO294" s="206">
        <f>IF(CO$2=EOMONTH($D294,MatCF),$F294-SUM($H174:CO174),0)</f>
        <v>0</v>
      </c>
      <c r="CP294" s="206">
        <f>IF(CP$2=EOMONTH($D294,MatCF),$F294-SUM($H174:CP174),0)</f>
        <v>0</v>
      </c>
      <c r="CQ294" s="206">
        <f>IF(CQ$2=EOMONTH($D294,MatCF),$F294-SUM($H174:CQ174),0)</f>
        <v>0</v>
      </c>
      <c r="CR294" s="206">
        <f>IF(CR$2=EOMONTH($D294,MatCF),$F294-SUM($H174:CR174),0)</f>
        <v>0</v>
      </c>
      <c r="CS294" s="206">
        <f>IF(CS$2=EOMONTH($D294,MatCF),$F294-SUM($H174:CS174),0)</f>
        <v>0</v>
      </c>
      <c r="CT294" s="206">
        <f>IF(CT$2=EOMONTH($D294,MatCF),$F294-SUM($H174:CT174),0)</f>
        <v>0</v>
      </c>
      <c r="CU294" s="206">
        <f>IF(CU$2=EOMONTH($D294,MatCF),$F294-SUM($H174:CU174),0)</f>
        <v>0</v>
      </c>
      <c r="CV294" s="206">
        <f>IF(CV$2=EOMONTH($D294,MatCF),$F294-SUM($H174:CV174),0)</f>
        <v>0</v>
      </c>
      <c r="CW294" s="206">
        <f>IF(CW$2=EOMONTH($D294,MatCF),$F294-SUM($H174:CW174),0)</f>
        <v>0</v>
      </c>
      <c r="CX294" s="206">
        <f>IF(CX$2=EOMONTH($D294,MatCF),$F294-SUM($H174:CX174),0)</f>
        <v>0</v>
      </c>
      <c r="CY294" s="206">
        <f>IF(CY$2=EOMONTH($D294,MatCF),$F294-SUM($H174:CY174),0)</f>
        <v>0</v>
      </c>
      <c r="CZ294" s="206">
        <f>IF(CZ$2=EOMONTH($D294,MatCF),$F294-SUM($H174:CZ174),0)</f>
        <v>0</v>
      </c>
      <c r="DA294" s="206">
        <f>IF(DA$2=EOMONTH($D294,MatCF),$F294-SUM($H174:DA174),0)</f>
        <v>0</v>
      </c>
      <c r="DB294" s="206">
        <f>IF(DB$2=EOMONTH($D294,MatCF),$F294-SUM($H174:DB174),0)</f>
        <v>0</v>
      </c>
      <c r="DC294" s="206">
        <f>IF(DC$2=EOMONTH($D294,MatCF),$F294-SUM($H174:DC174),0)</f>
        <v>0</v>
      </c>
      <c r="DD294" s="206">
        <f>IF(DD$2=EOMONTH($D294,MatCF),$F294-SUM($H174:DD174),0)</f>
        <v>0</v>
      </c>
      <c r="DE294" s="206">
        <f>IF(DE$2=EOMONTH($D294,MatCF),$F294-SUM($H174:DE174),0)</f>
        <v>0</v>
      </c>
      <c r="DF294" s="206">
        <f>IF(DF$2=EOMONTH($D294,MatCF),$F294-SUM($H174:DF174),0)</f>
        <v>0</v>
      </c>
      <c r="DG294" s="206">
        <f>IF(DG$2=EOMONTH($D294,MatCF),$F294-SUM($H174:DG174),0)</f>
        <v>0</v>
      </c>
      <c r="DH294" s="206">
        <f>IF(DH$2=EOMONTH($D294,MatCF),$F294-SUM($H174:DH174),0)</f>
        <v>0</v>
      </c>
      <c r="DI294" s="206">
        <f>IF(DI$2=EOMONTH($D294,MatCF),$F294-SUM($H174:DI174),0)</f>
        <v>0</v>
      </c>
      <c r="DJ294" s="206">
        <f>IF(DJ$2=EOMONTH($D294,MatCF),$F294-SUM($H174:DJ174),0)</f>
        <v>0</v>
      </c>
      <c r="DK294" s="206">
        <f>IF(DK$2=EOMONTH($D294,MatCF),$F294-SUM($H174:DK174),0)</f>
        <v>0</v>
      </c>
      <c r="DL294" s="206">
        <f>IF(DL$2=EOMONTH($D294,MatCF),$F294-SUM($H174:DL174),0)</f>
        <v>0</v>
      </c>
      <c r="DM294" s="206">
        <f>IF(DM$2=EOMONTH($D294,MatCF),$F294-SUM($H174:DM174),0)</f>
        <v>0</v>
      </c>
      <c r="DN294" s="206">
        <f>IF(DN$2=EOMONTH($D294,MatCF),$F294-SUM($H174:DN174),0)</f>
        <v>0</v>
      </c>
      <c r="DO294" s="206">
        <f>IF(DO$2=EOMONTH($D294,MatCF),$F294-SUM($H174:DO174),0)</f>
        <v>0</v>
      </c>
      <c r="DP294" s="206">
        <f>IF(DP$2=EOMONTH($D294,MatCF),$F294-SUM($H174:DP174),0)</f>
        <v>0</v>
      </c>
      <c r="DQ294" s="206">
        <f>IF(DQ$2=EOMONTH($D294,MatCF),$F294-SUM($H174:DQ174),0)</f>
        <v>0</v>
      </c>
      <c r="DR294" s="206">
        <f>IF(DR$2=EOMONTH($D294,MatCF),$F294-SUM($H174:DR174),0)</f>
        <v>0</v>
      </c>
      <c r="DS294" s="206">
        <f>IF(DS$2=EOMONTH($D294,MatCF),$F294-SUM($H174:DS174),0)</f>
        <v>0</v>
      </c>
    </row>
    <row r="295" spans="1:123" ht="12.5" x14ac:dyDescent="0.25">
      <c r="A295" s="205">
        <f t="shared" si="690"/>
        <v>83</v>
      </c>
      <c r="B295" s="228"/>
      <c r="C295" s="206"/>
      <c r="D295" s="226">
        <v>51501</v>
      </c>
      <c r="E295" s="205"/>
      <c r="F295" s="206">
        <f ca="1"/>
        <v>0</v>
      </c>
      <c r="G295" s="206"/>
      <c r="H295" s="206">
        <f>IF(H$2=EOMONTH($D295,MatCF),$F295-SUM(H175:$H175),0)</f>
        <v>0</v>
      </c>
      <c r="I295" s="206">
        <f>IF(I$2=EOMONTH($D295,MatCF),$F295-SUM($H175:I175),0)</f>
        <v>0</v>
      </c>
      <c r="J295" s="206">
        <f>IF(J$2=EOMONTH($D295,MatCF),$F295-SUM($H175:J175),0)</f>
        <v>0</v>
      </c>
      <c r="K295" s="206">
        <f>IF(K$2=EOMONTH($D295,MatCF),$F295-SUM($H175:K175),0)</f>
        <v>0</v>
      </c>
      <c r="L295" s="206">
        <f>IF(L$2=EOMONTH($D295,MatCF),$F295-SUM($H175:L175),0)</f>
        <v>0</v>
      </c>
      <c r="M295" s="206">
        <f>IF(M$2=EOMONTH($D295,MatCF),$F295-SUM($H175:M175),0)</f>
        <v>0</v>
      </c>
      <c r="N295" s="206">
        <f>IF(N$2=EOMONTH($D295,MatCF),$F295-SUM($H175:N175),0)</f>
        <v>0</v>
      </c>
      <c r="O295" s="206">
        <f>IF(O$2=EOMONTH($D295,MatCF),$F295-SUM($H175:O175),0)</f>
        <v>0</v>
      </c>
      <c r="P295" s="206">
        <f>IF(P$2=EOMONTH($D295,MatCF),$F295-SUM($H175:P175),0)</f>
        <v>0</v>
      </c>
      <c r="Q295" s="206">
        <f>IF(Q$2=EOMONTH($D295,MatCF),$F295-SUM($H175:Q175),0)</f>
        <v>0</v>
      </c>
      <c r="R295" s="206">
        <f>IF(R$2=EOMONTH($D295,MatCF),$F295-SUM($H175:R175),0)</f>
        <v>0</v>
      </c>
      <c r="S295" s="206">
        <f>IF(S$2=EOMONTH($D295,MatCF),$F295-SUM($H175:S175),0)</f>
        <v>0</v>
      </c>
      <c r="T295" s="206">
        <f>IF(T$2=EOMONTH($D295,MatCF),$F295-SUM($H175:T175),0)</f>
        <v>0</v>
      </c>
      <c r="U295" s="206">
        <f>IF(U$2=EOMONTH($D295,MatCF),$F295-SUM($H175:U175),0)</f>
        <v>0</v>
      </c>
      <c r="V295" s="206">
        <f>IF(V$2=EOMONTH($D295,MatCF),$F295-SUM($H175:V175),0)</f>
        <v>0</v>
      </c>
      <c r="W295" s="206">
        <f>IF(W$2=EOMONTH($D295,MatCF),$F295-SUM($H175:W175),0)</f>
        <v>0</v>
      </c>
      <c r="X295" s="206">
        <f>IF(X$2=EOMONTH($D295,MatCF),$F295-SUM($H175:X175),0)</f>
        <v>0</v>
      </c>
      <c r="Y295" s="206">
        <f>IF(Y$2=EOMONTH($D295,MatCF),$F295-SUM($H175:Y175),0)</f>
        <v>0</v>
      </c>
      <c r="Z295" s="206">
        <f>IF(Z$2=EOMONTH($D295,MatCF),$F295-SUM($H175:Z175),0)</f>
        <v>0</v>
      </c>
      <c r="AA295" s="206">
        <f>IF(AA$2=EOMONTH($D295,MatCF),$F295-SUM($H175:AA175),0)</f>
        <v>0</v>
      </c>
      <c r="AB295" s="206">
        <f>IF(AB$2=EOMONTH($D295,MatCF),$F295-SUM($H175:AB175),0)</f>
        <v>0</v>
      </c>
      <c r="AC295" s="206">
        <f>IF(AC$2=EOMONTH($D295,MatCF),$F295-SUM($H175:AC175),0)</f>
        <v>0</v>
      </c>
      <c r="AD295" s="206">
        <f>IF(AD$2=EOMONTH($D295,MatCF),$F295-SUM($H175:AD175),0)</f>
        <v>0</v>
      </c>
      <c r="AE295" s="206">
        <f>IF(AE$2=EOMONTH($D295,MatCF),$F295-SUM($H175:AE175),0)</f>
        <v>0</v>
      </c>
      <c r="AF295" s="206">
        <f>IF(AF$2=EOMONTH($D295,MatCF),$F295-SUM($H175:AF175),0)</f>
        <v>0</v>
      </c>
      <c r="AG295" s="206">
        <f>IF(AG$2=EOMONTH($D295,MatCF),$F295-SUM($H175:AG175),0)</f>
        <v>0</v>
      </c>
      <c r="AH295" s="206">
        <f>IF(AH$2=EOMONTH($D295,MatCF),$F295-SUM($H175:AH175),0)</f>
        <v>0</v>
      </c>
      <c r="AI295" s="206">
        <f>IF(AI$2=EOMONTH($D295,MatCF),$F295-SUM($H175:AI175),0)</f>
        <v>0</v>
      </c>
      <c r="AJ295" s="206">
        <f>IF(AJ$2=EOMONTH($D295,MatCF),$F295-SUM($H175:AJ175),0)</f>
        <v>0</v>
      </c>
      <c r="AK295" s="206">
        <f>IF(AK$2=EOMONTH($D295,MatCF),$F295-SUM($H175:AK175),0)</f>
        <v>0</v>
      </c>
      <c r="AL295" s="206">
        <f>IF(AL$2=EOMONTH($D295,MatCF),$F295-SUM($H175:AL175),0)</f>
        <v>0</v>
      </c>
      <c r="AM295" s="206">
        <f>IF(AM$2=EOMONTH($D295,MatCF),$F295-SUM($H175:AM175),0)</f>
        <v>0</v>
      </c>
      <c r="AN295" s="206">
        <f>IF(AN$2=EOMONTH($D295,MatCF),$F295-SUM($H175:AN175),0)</f>
        <v>0</v>
      </c>
      <c r="AO295" s="206">
        <f>IF(AO$2=EOMONTH($D295,MatCF),$F295-SUM($H175:AO175),0)</f>
        <v>0</v>
      </c>
      <c r="AP295" s="206">
        <f>IF(AP$2=EOMONTH($D295,MatCF),$F295-SUM($H175:AP175),0)</f>
        <v>0</v>
      </c>
      <c r="AQ295" s="206">
        <f>IF(AQ$2=EOMONTH($D295,MatCF),$F295-SUM($H175:AQ175),0)</f>
        <v>0</v>
      </c>
      <c r="AR295" s="206">
        <f>IF(AR$2=EOMONTH($D295,MatCF),$F295-SUM($H175:AR175),0)</f>
        <v>0</v>
      </c>
      <c r="AS295" s="206">
        <f>IF(AS$2=EOMONTH($D295,MatCF),$F295-SUM($H175:AS175),0)</f>
        <v>0</v>
      </c>
      <c r="AT295" s="206">
        <f>IF(AT$2=EOMONTH($D295,MatCF),$F295-SUM($H175:AT175),0)</f>
        <v>0</v>
      </c>
      <c r="AU295" s="206">
        <f>IF(AU$2=EOMONTH($D295,MatCF),$F295-SUM($H175:AU175),0)</f>
        <v>0</v>
      </c>
      <c r="AV295" s="206">
        <f>IF(AV$2=EOMONTH($D295,MatCF),$F295-SUM($H175:AV175),0)</f>
        <v>0</v>
      </c>
      <c r="AW295" s="206">
        <f>IF(AW$2=EOMONTH($D295,MatCF),$F295-SUM($H175:AW175),0)</f>
        <v>0</v>
      </c>
      <c r="AX295" s="206">
        <f>IF(AX$2=EOMONTH($D295,MatCF),$F295-SUM($H175:AX175),0)</f>
        <v>0</v>
      </c>
      <c r="AY295" s="206">
        <f>IF(AY$2=EOMONTH($D295,MatCF),$F295-SUM($H175:AY175),0)</f>
        <v>0</v>
      </c>
      <c r="AZ295" s="206">
        <f>IF(AZ$2=EOMONTH($D295,MatCF),$F295-SUM($H175:AZ175),0)</f>
        <v>0</v>
      </c>
      <c r="BA295" s="206">
        <f>IF(BA$2=EOMONTH($D295,MatCF),$F295-SUM($H175:BA175),0)</f>
        <v>0</v>
      </c>
      <c r="BB295" s="206">
        <f>IF(BB$2=EOMONTH($D295,MatCF),$F295-SUM($H175:BB175),0)</f>
        <v>0</v>
      </c>
      <c r="BC295" s="206">
        <f>IF(BC$2=EOMONTH($D295,MatCF),$F295-SUM($H175:BC175),0)</f>
        <v>0</v>
      </c>
      <c r="BD295" s="206">
        <f>IF(BD$2=EOMONTH($D295,MatCF),$F295-SUM($H175:BD175),0)</f>
        <v>0</v>
      </c>
      <c r="BE295" s="206">
        <f>IF(BE$2=EOMONTH($D295,MatCF),$F295-SUM($H175:BE175),0)</f>
        <v>0</v>
      </c>
      <c r="BF295" s="206">
        <f>IF(BF$2=EOMONTH($D295,MatCF),$F295-SUM($H175:BF175),0)</f>
        <v>0</v>
      </c>
      <c r="BG295" s="206">
        <f>IF(BG$2=EOMONTH($D295,MatCF),$F295-SUM($H175:BG175),0)</f>
        <v>0</v>
      </c>
      <c r="BH295" s="206">
        <f>IF(BH$2=EOMONTH($D295,MatCF),$F295-SUM($H175:BH175),0)</f>
        <v>0</v>
      </c>
      <c r="BI295" s="206">
        <f>IF(BI$2=EOMONTH($D295,MatCF),$F295-SUM($H175:BI175),0)</f>
        <v>0</v>
      </c>
      <c r="BJ295" s="206">
        <f>IF(BJ$2=EOMONTH($D295,MatCF),$F295-SUM($H175:BJ175),0)</f>
        <v>0</v>
      </c>
      <c r="BK295" s="206">
        <f>IF(BK$2=EOMONTH($D295,MatCF),$F295-SUM($H175:BK175),0)</f>
        <v>0</v>
      </c>
      <c r="BL295" s="206">
        <f>IF(BL$2=EOMONTH($D295,MatCF),$F295-SUM($H175:BL175),0)</f>
        <v>0</v>
      </c>
      <c r="BM295" s="206">
        <f>IF(BM$2=EOMONTH($D295,MatCF),$F295-SUM($H175:BM175),0)</f>
        <v>0</v>
      </c>
      <c r="BN295" s="206">
        <f>IF(BN$2=EOMONTH($D295,MatCF),$F295-SUM($H175:BN175),0)</f>
        <v>0</v>
      </c>
      <c r="BO295" s="206">
        <f>IF(BO$2=EOMONTH($D295,MatCF),$F295-SUM($H175:BO175),0)</f>
        <v>0</v>
      </c>
      <c r="BP295" s="206">
        <f>IF(BP$2=EOMONTH($D295,MatCF),$F295-SUM($H175:BP175),0)</f>
        <v>0</v>
      </c>
      <c r="BQ295" s="206">
        <f>IF(BQ$2=EOMONTH($D295,MatCF),$F295-SUM($H175:BQ175),0)</f>
        <v>0</v>
      </c>
      <c r="BR295" s="206">
        <f>IF(BR$2=EOMONTH($D295,MatCF),$F295-SUM($H175:BR175),0)</f>
        <v>0</v>
      </c>
      <c r="BS295" s="206">
        <f>IF(BS$2=EOMONTH($D295,MatCF),$F295-SUM($H175:BS175),0)</f>
        <v>0</v>
      </c>
      <c r="BT295" s="206">
        <f>IF(BT$2=EOMONTH($D295,MatCF),$F295-SUM($H175:BT175),0)</f>
        <v>0</v>
      </c>
      <c r="BU295" s="206">
        <f>IF(BU$2=EOMONTH($D295,MatCF),$F295-SUM($H175:BU175),0)</f>
        <v>0</v>
      </c>
      <c r="BV295" s="206">
        <f>IF(BV$2=EOMONTH($D295,MatCF),$F295-SUM($H175:BV175),0)</f>
        <v>0</v>
      </c>
      <c r="BW295" s="206">
        <f>IF(BW$2=EOMONTH($D295,MatCF),$F295-SUM($H175:BW175),0)</f>
        <v>0</v>
      </c>
      <c r="BX295" s="206">
        <f>IF(BX$2=EOMONTH($D295,MatCF),$F295-SUM($H175:BX175),0)</f>
        <v>0</v>
      </c>
      <c r="BY295" s="206">
        <f>IF(BY$2=EOMONTH($D295,MatCF),$F295-SUM($H175:BY175),0)</f>
        <v>0</v>
      </c>
      <c r="BZ295" s="206">
        <f>IF(BZ$2=EOMONTH($D295,MatCF),$F295-SUM($H175:BZ175),0)</f>
        <v>0</v>
      </c>
      <c r="CA295" s="206">
        <f>IF(CA$2=EOMONTH($D295,MatCF),$F295-SUM($H175:CA175),0)</f>
        <v>0</v>
      </c>
      <c r="CB295" s="206">
        <f>IF(CB$2=EOMONTH($D295,MatCF),$F295-SUM($H175:CB175),0)</f>
        <v>0</v>
      </c>
      <c r="CC295" s="206">
        <f>IF(CC$2=EOMONTH($D295,MatCF),$F295-SUM($H175:CC175),0)</f>
        <v>0</v>
      </c>
      <c r="CD295" s="206">
        <f>IF(CD$2=EOMONTH($D295,MatCF),$F295-SUM($H175:CD175),0)</f>
        <v>0</v>
      </c>
      <c r="CE295" s="206">
        <f>IF(CE$2=EOMONTH($D295,MatCF),$F295-SUM($H175:CE175),0)</f>
        <v>0</v>
      </c>
      <c r="CF295" s="206">
        <f>IF(CF$2=EOMONTH($D295,MatCF),$F295-SUM($H175:CF175),0)</f>
        <v>0</v>
      </c>
      <c r="CG295" s="206">
        <f>IF(CG$2=EOMONTH($D295,MatCF),$F295-SUM($H175:CG175),0)</f>
        <v>0</v>
      </c>
      <c r="CH295" s="206">
        <f>IF(CH$2=EOMONTH($D295,MatCF),$F295-SUM($H175:CH175),0)</f>
        <v>0</v>
      </c>
      <c r="CI295" s="206">
        <f>IF(CI$2=EOMONTH($D295,MatCF),$F295-SUM($H175:CI175),0)</f>
        <v>0</v>
      </c>
      <c r="CJ295" s="206">
        <f>IF(CJ$2=EOMONTH($D295,MatCF),$F295-SUM($H175:CJ175),0)</f>
        <v>0</v>
      </c>
      <c r="CK295" s="206">
        <f>IF(CK$2=EOMONTH($D295,MatCF),$F295-SUM($H175:CK175),0)</f>
        <v>0</v>
      </c>
      <c r="CL295" s="206">
        <f>IF(CL$2=EOMONTH($D295,MatCF),$F295-SUM($H175:CL175),0)</f>
        <v>0</v>
      </c>
      <c r="CM295" s="206">
        <f>IF(CM$2=EOMONTH($D295,MatCF),$F295-SUM($H175:CM175),0)</f>
        <v>0</v>
      </c>
      <c r="CN295" s="206">
        <f>IF(CN$2=EOMONTH($D295,MatCF),$F295-SUM($H175:CN175),0)</f>
        <v>0</v>
      </c>
      <c r="CO295" s="206">
        <f>IF(CO$2=EOMONTH($D295,MatCF),$F295-SUM($H175:CO175),0)</f>
        <v>0</v>
      </c>
      <c r="CP295" s="206">
        <f>IF(CP$2=EOMONTH($D295,MatCF),$F295-SUM($H175:CP175),0)</f>
        <v>0</v>
      </c>
      <c r="CQ295" s="206">
        <f>IF(CQ$2=EOMONTH($D295,MatCF),$F295-SUM($H175:CQ175),0)</f>
        <v>0</v>
      </c>
      <c r="CR295" s="206">
        <f>IF(CR$2=EOMONTH($D295,MatCF),$F295-SUM($H175:CR175),0)</f>
        <v>0</v>
      </c>
      <c r="CS295" s="206">
        <f>IF(CS$2=EOMONTH($D295,MatCF),$F295-SUM($H175:CS175),0)</f>
        <v>0</v>
      </c>
      <c r="CT295" s="206">
        <f>IF(CT$2=EOMONTH($D295,MatCF),$F295-SUM($H175:CT175),0)</f>
        <v>0</v>
      </c>
      <c r="CU295" s="206">
        <f>IF(CU$2=EOMONTH($D295,MatCF),$F295-SUM($H175:CU175),0)</f>
        <v>0</v>
      </c>
      <c r="CV295" s="206">
        <f>IF(CV$2=EOMONTH($D295,MatCF),$F295-SUM($H175:CV175),0)</f>
        <v>0</v>
      </c>
      <c r="CW295" s="206">
        <f>IF(CW$2=EOMONTH($D295,MatCF),$F295-SUM($H175:CW175),0)</f>
        <v>0</v>
      </c>
      <c r="CX295" s="206">
        <f>IF(CX$2=EOMONTH($D295,MatCF),$F295-SUM($H175:CX175),0)</f>
        <v>0</v>
      </c>
      <c r="CY295" s="206">
        <f>IF(CY$2=EOMONTH($D295,MatCF),$F295-SUM($H175:CY175),0)</f>
        <v>0</v>
      </c>
      <c r="CZ295" s="206">
        <f>IF(CZ$2=EOMONTH($D295,MatCF),$F295-SUM($H175:CZ175),0)</f>
        <v>0</v>
      </c>
      <c r="DA295" s="206">
        <f>IF(DA$2=EOMONTH($D295,MatCF),$F295-SUM($H175:DA175),0)</f>
        <v>0</v>
      </c>
      <c r="DB295" s="206">
        <f>IF(DB$2=EOMONTH($D295,MatCF),$F295-SUM($H175:DB175),0)</f>
        <v>0</v>
      </c>
      <c r="DC295" s="206">
        <f>IF(DC$2=EOMONTH($D295,MatCF),$F295-SUM($H175:DC175),0)</f>
        <v>0</v>
      </c>
      <c r="DD295" s="206">
        <f>IF(DD$2=EOMONTH($D295,MatCF),$F295-SUM($H175:DD175),0)</f>
        <v>0</v>
      </c>
      <c r="DE295" s="206">
        <f>IF(DE$2=EOMONTH($D295,MatCF),$F295-SUM($H175:DE175),0)</f>
        <v>0</v>
      </c>
      <c r="DF295" s="206">
        <f>IF(DF$2=EOMONTH($D295,MatCF),$F295-SUM($H175:DF175),0)</f>
        <v>0</v>
      </c>
      <c r="DG295" s="206">
        <f>IF(DG$2=EOMONTH($D295,MatCF),$F295-SUM($H175:DG175),0)</f>
        <v>0</v>
      </c>
      <c r="DH295" s="206">
        <f>IF(DH$2=EOMONTH($D295,MatCF),$F295-SUM($H175:DH175),0)</f>
        <v>0</v>
      </c>
      <c r="DI295" s="206">
        <f>IF(DI$2=EOMONTH($D295,MatCF),$F295-SUM($H175:DI175),0)</f>
        <v>0</v>
      </c>
      <c r="DJ295" s="206">
        <f>IF(DJ$2=EOMONTH($D295,MatCF),$F295-SUM($H175:DJ175),0)</f>
        <v>0</v>
      </c>
      <c r="DK295" s="206">
        <f>IF(DK$2=EOMONTH($D295,MatCF),$F295-SUM($H175:DK175),0)</f>
        <v>0</v>
      </c>
      <c r="DL295" s="206">
        <f>IF(DL$2=EOMONTH($D295,MatCF),$F295-SUM($H175:DL175),0)</f>
        <v>0</v>
      </c>
      <c r="DM295" s="206">
        <f>IF(DM$2=EOMONTH($D295,MatCF),$F295-SUM($H175:DM175),0)</f>
        <v>0</v>
      </c>
      <c r="DN295" s="206">
        <f>IF(DN$2=EOMONTH($D295,MatCF),$F295-SUM($H175:DN175),0)</f>
        <v>0</v>
      </c>
      <c r="DO295" s="206">
        <f>IF(DO$2=EOMONTH($D295,MatCF),$F295-SUM($H175:DO175),0)</f>
        <v>0</v>
      </c>
      <c r="DP295" s="206">
        <f>IF(DP$2=EOMONTH($D295,MatCF),$F295-SUM($H175:DP175),0)</f>
        <v>0</v>
      </c>
      <c r="DQ295" s="206">
        <f>IF(DQ$2=EOMONTH($D295,MatCF),$F295-SUM($H175:DQ175),0)</f>
        <v>0</v>
      </c>
      <c r="DR295" s="206">
        <f>IF(DR$2=EOMONTH($D295,MatCF),$F295-SUM($H175:DR175),0)</f>
        <v>0</v>
      </c>
      <c r="DS295" s="206">
        <f>IF(DS$2=EOMONTH($D295,MatCF),$F295-SUM($H175:DS175),0)</f>
        <v>0</v>
      </c>
    </row>
    <row r="296" spans="1:123" ht="12.5" x14ac:dyDescent="0.25">
      <c r="A296" s="205">
        <f t="shared" si="690"/>
        <v>84</v>
      </c>
      <c r="B296" s="228"/>
      <c r="C296" s="206"/>
      <c r="D296" s="226">
        <v>51591</v>
      </c>
      <c r="E296" s="205"/>
      <c r="F296" s="206">
        <f ca="1"/>
        <v>0</v>
      </c>
      <c r="G296" s="206"/>
      <c r="H296" s="206">
        <f>IF(H$2=EOMONTH($D296,MatCF),$F296-SUM(H176:$H176),0)</f>
        <v>0</v>
      </c>
      <c r="I296" s="206">
        <f>IF(I$2=EOMONTH($D296,MatCF),$F296-SUM($H176:I176),0)</f>
        <v>0</v>
      </c>
      <c r="J296" s="206">
        <f>IF(J$2=EOMONTH($D296,MatCF),$F296-SUM($H176:J176),0)</f>
        <v>0</v>
      </c>
      <c r="K296" s="206">
        <f>IF(K$2=EOMONTH($D296,MatCF),$F296-SUM($H176:K176),0)</f>
        <v>0</v>
      </c>
      <c r="L296" s="206">
        <f>IF(L$2=EOMONTH($D296,MatCF),$F296-SUM($H176:L176),0)</f>
        <v>0</v>
      </c>
      <c r="M296" s="206">
        <f>IF(M$2=EOMONTH($D296,MatCF),$F296-SUM($H176:M176),0)</f>
        <v>0</v>
      </c>
      <c r="N296" s="206">
        <f>IF(N$2=EOMONTH($D296,MatCF),$F296-SUM($H176:N176),0)</f>
        <v>0</v>
      </c>
      <c r="O296" s="206">
        <f>IF(O$2=EOMONTH($D296,MatCF),$F296-SUM($H176:O176),0)</f>
        <v>0</v>
      </c>
      <c r="P296" s="206">
        <f>IF(P$2=EOMONTH($D296,MatCF),$F296-SUM($H176:P176),0)</f>
        <v>0</v>
      </c>
      <c r="Q296" s="206">
        <f>IF(Q$2=EOMONTH($D296,MatCF),$F296-SUM($H176:Q176),0)</f>
        <v>0</v>
      </c>
      <c r="R296" s="206">
        <f>IF(R$2=EOMONTH($D296,MatCF),$F296-SUM($H176:R176),0)</f>
        <v>0</v>
      </c>
      <c r="S296" s="206">
        <f>IF(S$2=EOMONTH($D296,MatCF),$F296-SUM($H176:S176),0)</f>
        <v>0</v>
      </c>
      <c r="T296" s="206">
        <f>IF(T$2=EOMONTH($D296,MatCF),$F296-SUM($H176:T176),0)</f>
        <v>0</v>
      </c>
      <c r="U296" s="206">
        <f>IF(U$2=EOMONTH($D296,MatCF),$F296-SUM($H176:U176),0)</f>
        <v>0</v>
      </c>
      <c r="V296" s="206">
        <f>IF(V$2=EOMONTH($D296,MatCF),$F296-SUM($H176:V176),0)</f>
        <v>0</v>
      </c>
      <c r="W296" s="206">
        <f>IF(W$2=EOMONTH($D296,MatCF),$F296-SUM($H176:W176),0)</f>
        <v>0</v>
      </c>
      <c r="X296" s="206">
        <f>IF(X$2=EOMONTH($D296,MatCF),$F296-SUM($H176:X176),0)</f>
        <v>0</v>
      </c>
      <c r="Y296" s="206">
        <f>IF(Y$2=EOMONTH($D296,MatCF),$F296-SUM($H176:Y176),0)</f>
        <v>0</v>
      </c>
      <c r="Z296" s="206">
        <f>IF(Z$2=EOMONTH($D296,MatCF),$F296-SUM($H176:Z176),0)</f>
        <v>0</v>
      </c>
      <c r="AA296" s="206">
        <f>IF(AA$2=EOMONTH($D296,MatCF),$F296-SUM($H176:AA176),0)</f>
        <v>0</v>
      </c>
      <c r="AB296" s="206">
        <f>IF(AB$2=EOMONTH($D296,MatCF),$F296-SUM($H176:AB176),0)</f>
        <v>0</v>
      </c>
      <c r="AC296" s="206">
        <f>IF(AC$2=EOMONTH($D296,MatCF),$F296-SUM($H176:AC176),0)</f>
        <v>0</v>
      </c>
      <c r="AD296" s="206">
        <f>IF(AD$2=EOMONTH($D296,MatCF),$F296-SUM($H176:AD176),0)</f>
        <v>0</v>
      </c>
      <c r="AE296" s="206">
        <f>IF(AE$2=EOMONTH($D296,MatCF),$F296-SUM($H176:AE176),0)</f>
        <v>0</v>
      </c>
      <c r="AF296" s="206">
        <f>IF(AF$2=EOMONTH($D296,MatCF),$F296-SUM($H176:AF176),0)</f>
        <v>0</v>
      </c>
      <c r="AG296" s="206">
        <f>IF(AG$2=EOMONTH($D296,MatCF),$F296-SUM($H176:AG176),0)</f>
        <v>0</v>
      </c>
      <c r="AH296" s="206">
        <f>IF(AH$2=EOMONTH($D296,MatCF),$F296-SUM($H176:AH176),0)</f>
        <v>0</v>
      </c>
      <c r="AI296" s="206">
        <f>IF(AI$2=EOMONTH($D296,MatCF),$F296-SUM($H176:AI176),0)</f>
        <v>0</v>
      </c>
      <c r="AJ296" s="206">
        <f>IF(AJ$2=EOMONTH($D296,MatCF),$F296-SUM($H176:AJ176),0)</f>
        <v>0</v>
      </c>
      <c r="AK296" s="206">
        <f>IF(AK$2=EOMONTH($D296,MatCF),$F296-SUM($H176:AK176),0)</f>
        <v>0</v>
      </c>
      <c r="AL296" s="206">
        <f>IF(AL$2=EOMONTH($D296,MatCF),$F296-SUM($H176:AL176),0)</f>
        <v>0</v>
      </c>
      <c r="AM296" s="206">
        <f>IF(AM$2=EOMONTH($D296,MatCF),$F296-SUM($H176:AM176),0)</f>
        <v>0</v>
      </c>
      <c r="AN296" s="206">
        <f>IF(AN$2=EOMONTH($D296,MatCF),$F296-SUM($H176:AN176),0)</f>
        <v>0</v>
      </c>
      <c r="AO296" s="206">
        <f>IF(AO$2=EOMONTH($D296,MatCF),$F296-SUM($H176:AO176),0)</f>
        <v>0</v>
      </c>
      <c r="AP296" s="206">
        <f>IF(AP$2=EOMONTH($D296,MatCF),$F296-SUM($H176:AP176),0)</f>
        <v>0</v>
      </c>
      <c r="AQ296" s="206">
        <f>IF(AQ$2=EOMONTH($D296,MatCF),$F296-SUM($H176:AQ176),0)</f>
        <v>0</v>
      </c>
      <c r="AR296" s="206">
        <f>IF(AR$2=EOMONTH($D296,MatCF),$F296-SUM($H176:AR176),0)</f>
        <v>0</v>
      </c>
      <c r="AS296" s="206">
        <f>IF(AS$2=EOMONTH($D296,MatCF),$F296-SUM($H176:AS176),0)</f>
        <v>0</v>
      </c>
      <c r="AT296" s="206">
        <f>IF(AT$2=EOMONTH($D296,MatCF),$F296-SUM($H176:AT176),0)</f>
        <v>0</v>
      </c>
      <c r="AU296" s="206">
        <f>IF(AU$2=EOMONTH($D296,MatCF),$F296-SUM($H176:AU176),0)</f>
        <v>0</v>
      </c>
      <c r="AV296" s="206">
        <f>IF(AV$2=EOMONTH($D296,MatCF),$F296-SUM($H176:AV176),0)</f>
        <v>0</v>
      </c>
      <c r="AW296" s="206">
        <f>IF(AW$2=EOMONTH($D296,MatCF),$F296-SUM($H176:AW176),0)</f>
        <v>0</v>
      </c>
      <c r="AX296" s="206">
        <f>IF(AX$2=EOMONTH($D296,MatCF),$F296-SUM($H176:AX176),0)</f>
        <v>0</v>
      </c>
      <c r="AY296" s="206">
        <f>IF(AY$2=EOMONTH($D296,MatCF),$F296-SUM($H176:AY176),0)</f>
        <v>0</v>
      </c>
      <c r="AZ296" s="206">
        <f>IF(AZ$2=EOMONTH($D296,MatCF),$F296-SUM($H176:AZ176),0)</f>
        <v>0</v>
      </c>
      <c r="BA296" s="206">
        <f>IF(BA$2=EOMONTH($D296,MatCF),$F296-SUM($H176:BA176),0)</f>
        <v>0</v>
      </c>
      <c r="BB296" s="206">
        <f>IF(BB$2=EOMONTH($D296,MatCF),$F296-SUM($H176:BB176),0)</f>
        <v>0</v>
      </c>
      <c r="BC296" s="206">
        <f>IF(BC$2=EOMONTH($D296,MatCF),$F296-SUM($H176:BC176),0)</f>
        <v>0</v>
      </c>
      <c r="BD296" s="206">
        <f>IF(BD$2=EOMONTH($D296,MatCF),$F296-SUM($H176:BD176),0)</f>
        <v>0</v>
      </c>
      <c r="BE296" s="206">
        <f>IF(BE$2=EOMONTH($D296,MatCF),$F296-SUM($H176:BE176),0)</f>
        <v>0</v>
      </c>
      <c r="BF296" s="206">
        <f>IF(BF$2=EOMONTH($D296,MatCF),$F296-SUM($H176:BF176),0)</f>
        <v>0</v>
      </c>
      <c r="BG296" s="206">
        <f>IF(BG$2=EOMONTH($D296,MatCF),$F296-SUM($H176:BG176),0)</f>
        <v>0</v>
      </c>
      <c r="BH296" s="206">
        <f>IF(BH$2=EOMONTH($D296,MatCF),$F296-SUM($H176:BH176),0)</f>
        <v>0</v>
      </c>
      <c r="BI296" s="206">
        <f>IF(BI$2=EOMONTH($D296,MatCF),$F296-SUM($H176:BI176),0)</f>
        <v>0</v>
      </c>
      <c r="BJ296" s="206">
        <f>IF(BJ$2=EOMONTH($D296,MatCF),$F296-SUM($H176:BJ176),0)</f>
        <v>0</v>
      </c>
      <c r="BK296" s="206">
        <f>IF(BK$2=EOMONTH($D296,MatCF),$F296-SUM($H176:BK176),0)</f>
        <v>0</v>
      </c>
      <c r="BL296" s="206">
        <f>IF(BL$2=EOMONTH($D296,MatCF),$F296-SUM($H176:BL176),0)</f>
        <v>0</v>
      </c>
      <c r="BM296" s="206">
        <f>IF(BM$2=EOMONTH($D296,MatCF),$F296-SUM($H176:BM176),0)</f>
        <v>0</v>
      </c>
      <c r="BN296" s="206">
        <f>IF(BN$2=EOMONTH($D296,MatCF),$F296-SUM($H176:BN176),0)</f>
        <v>0</v>
      </c>
      <c r="BO296" s="206">
        <f>IF(BO$2=EOMONTH($D296,MatCF),$F296-SUM($H176:BO176),0)</f>
        <v>0</v>
      </c>
      <c r="BP296" s="206">
        <f>IF(BP$2=EOMONTH($D296,MatCF),$F296-SUM($H176:BP176),0)</f>
        <v>0</v>
      </c>
      <c r="BQ296" s="206">
        <f>IF(BQ$2=EOMONTH($D296,MatCF),$F296-SUM($H176:BQ176),0)</f>
        <v>0</v>
      </c>
      <c r="BR296" s="206">
        <f>IF(BR$2=EOMONTH($D296,MatCF),$F296-SUM($H176:BR176),0)</f>
        <v>0</v>
      </c>
      <c r="BS296" s="206">
        <f>IF(BS$2=EOMONTH($D296,MatCF),$F296-SUM($H176:BS176),0)</f>
        <v>0</v>
      </c>
      <c r="BT296" s="206">
        <f>IF(BT$2=EOMONTH($D296,MatCF),$F296-SUM($H176:BT176),0)</f>
        <v>0</v>
      </c>
      <c r="BU296" s="206">
        <f>IF(BU$2=EOMONTH($D296,MatCF),$F296-SUM($H176:BU176),0)</f>
        <v>0</v>
      </c>
      <c r="BV296" s="206">
        <f>IF(BV$2=EOMONTH($D296,MatCF),$F296-SUM($H176:BV176),0)</f>
        <v>0</v>
      </c>
      <c r="BW296" s="206">
        <f>IF(BW$2=EOMONTH($D296,MatCF),$F296-SUM($H176:BW176),0)</f>
        <v>0</v>
      </c>
      <c r="BX296" s="206">
        <f>IF(BX$2=EOMONTH($D296,MatCF),$F296-SUM($H176:BX176),0)</f>
        <v>0</v>
      </c>
      <c r="BY296" s="206">
        <f>IF(BY$2=EOMONTH($D296,MatCF),$F296-SUM($H176:BY176),0)</f>
        <v>0</v>
      </c>
      <c r="BZ296" s="206">
        <f>IF(BZ$2=EOMONTH($D296,MatCF),$F296-SUM($H176:BZ176),0)</f>
        <v>0</v>
      </c>
      <c r="CA296" s="206">
        <f>IF(CA$2=EOMONTH($D296,MatCF),$F296-SUM($H176:CA176),0)</f>
        <v>0</v>
      </c>
      <c r="CB296" s="206">
        <f>IF(CB$2=EOMONTH($D296,MatCF),$F296-SUM($H176:CB176),0)</f>
        <v>0</v>
      </c>
      <c r="CC296" s="206">
        <f>IF(CC$2=EOMONTH($D296,MatCF),$F296-SUM($H176:CC176),0)</f>
        <v>0</v>
      </c>
      <c r="CD296" s="206">
        <f>IF(CD$2=EOMONTH($D296,MatCF),$F296-SUM($H176:CD176),0)</f>
        <v>0</v>
      </c>
      <c r="CE296" s="206">
        <f>IF(CE$2=EOMONTH($D296,MatCF),$F296-SUM($H176:CE176),0)</f>
        <v>0</v>
      </c>
      <c r="CF296" s="206">
        <f>IF(CF$2=EOMONTH($D296,MatCF),$F296-SUM($H176:CF176),0)</f>
        <v>0</v>
      </c>
      <c r="CG296" s="206">
        <f>IF(CG$2=EOMONTH($D296,MatCF),$F296-SUM($H176:CG176),0)</f>
        <v>0</v>
      </c>
      <c r="CH296" s="206">
        <f>IF(CH$2=EOMONTH($D296,MatCF),$F296-SUM($H176:CH176),0)</f>
        <v>0</v>
      </c>
      <c r="CI296" s="206">
        <f>IF(CI$2=EOMONTH($D296,MatCF),$F296-SUM($H176:CI176),0)</f>
        <v>0</v>
      </c>
      <c r="CJ296" s="206">
        <f>IF(CJ$2=EOMONTH($D296,MatCF),$F296-SUM($H176:CJ176),0)</f>
        <v>0</v>
      </c>
      <c r="CK296" s="206">
        <f>IF(CK$2=EOMONTH($D296,MatCF),$F296-SUM($H176:CK176),0)</f>
        <v>0</v>
      </c>
      <c r="CL296" s="206">
        <f>IF(CL$2=EOMONTH($D296,MatCF),$F296-SUM($H176:CL176),0)</f>
        <v>0</v>
      </c>
      <c r="CM296" s="206">
        <f>IF(CM$2=EOMONTH($D296,MatCF),$F296-SUM($H176:CM176),0)</f>
        <v>0</v>
      </c>
      <c r="CN296" s="206">
        <f>IF(CN$2=EOMONTH($D296,MatCF),$F296-SUM($H176:CN176),0)</f>
        <v>0</v>
      </c>
      <c r="CO296" s="206">
        <f>IF(CO$2=EOMONTH($D296,MatCF),$F296-SUM($H176:CO176),0)</f>
        <v>0</v>
      </c>
      <c r="CP296" s="206">
        <f>IF(CP$2=EOMONTH($D296,MatCF),$F296-SUM($H176:CP176),0)</f>
        <v>0</v>
      </c>
      <c r="CQ296" s="206">
        <f>IF(CQ$2=EOMONTH($D296,MatCF),$F296-SUM($H176:CQ176),0)</f>
        <v>0</v>
      </c>
      <c r="CR296" s="206">
        <f>IF(CR$2=EOMONTH($D296,MatCF),$F296-SUM($H176:CR176),0)</f>
        <v>0</v>
      </c>
      <c r="CS296" s="206">
        <f>IF(CS$2=EOMONTH($D296,MatCF),$F296-SUM($H176:CS176),0)</f>
        <v>0</v>
      </c>
      <c r="CT296" s="206">
        <f>IF(CT$2=EOMONTH($D296,MatCF),$F296-SUM($H176:CT176),0)</f>
        <v>0</v>
      </c>
      <c r="CU296" s="206">
        <f>IF(CU$2=EOMONTH($D296,MatCF),$F296-SUM($H176:CU176),0)</f>
        <v>0</v>
      </c>
      <c r="CV296" s="206">
        <f>IF(CV$2=EOMONTH($D296,MatCF),$F296-SUM($H176:CV176),0)</f>
        <v>0</v>
      </c>
      <c r="CW296" s="206">
        <f>IF(CW$2=EOMONTH($D296,MatCF),$F296-SUM($H176:CW176),0)</f>
        <v>0</v>
      </c>
      <c r="CX296" s="206">
        <f>IF(CX$2=EOMONTH($D296,MatCF),$F296-SUM($H176:CX176),0)</f>
        <v>0</v>
      </c>
      <c r="CY296" s="206">
        <f>IF(CY$2=EOMONTH($D296,MatCF),$F296-SUM($H176:CY176),0)</f>
        <v>0</v>
      </c>
      <c r="CZ296" s="206">
        <f>IF(CZ$2=EOMONTH($D296,MatCF),$F296-SUM($H176:CZ176),0)</f>
        <v>0</v>
      </c>
      <c r="DA296" s="206">
        <f>IF(DA$2=EOMONTH($D296,MatCF),$F296-SUM($H176:DA176),0)</f>
        <v>0</v>
      </c>
      <c r="DB296" s="206">
        <f>IF(DB$2=EOMONTH($D296,MatCF),$F296-SUM($H176:DB176),0)</f>
        <v>0</v>
      </c>
      <c r="DC296" s="206">
        <f>IF(DC$2=EOMONTH($D296,MatCF),$F296-SUM($H176:DC176),0)</f>
        <v>0</v>
      </c>
      <c r="DD296" s="206">
        <f>IF(DD$2=EOMONTH($D296,MatCF),$F296-SUM($H176:DD176),0)</f>
        <v>0</v>
      </c>
      <c r="DE296" s="206">
        <f>IF(DE$2=EOMONTH($D296,MatCF),$F296-SUM($H176:DE176),0)</f>
        <v>0</v>
      </c>
      <c r="DF296" s="206">
        <f>IF(DF$2=EOMONTH($D296,MatCF),$F296-SUM($H176:DF176),0)</f>
        <v>0</v>
      </c>
      <c r="DG296" s="206">
        <f>IF(DG$2=EOMONTH($D296,MatCF),$F296-SUM($H176:DG176),0)</f>
        <v>0</v>
      </c>
      <c r="DH296" s="206">
        <f>IF(DH$2=EOMONTH($D296,MatCF),$F296-SUM($H176:DH176),0)</f>
        <v>0</v>
      </c>
      <c r="DI296" s="206">
        <f>IF(DI$2=EOMONTH($D296,MatCF),$F296-SUM($H176:DI176),0)</f>
        <v>0</v>
      </c>
      <c r="DJ296" s="206">
        <f>IF(DJ$2=EOMONTH($D296,MatCF),$F296-SUM($H176:DJ176),0)</f>
        <v>0</v>
      </c>
      <c r="DK296" s="206">
        <f>IF(DK$2=EOMONTH($D296,MatCF),$F296-SUM($H176:DK176),0)</f>
        <v>0</v>
      </c>
      <c r="DL296" s="206">
        <f>IF(DL$2=EOMONTH($D296,MatCF),$F296-SUM($H176:DL176),0)</f>
        <v>0</v>
      </c>
      <c r="DM296" s="206">
        <f>IF(DM$2=EOMONTH($D296,MatCF),$F296-SUM($H176:DM176),0)</f>
        <v>0</v>
      </c>
      <c r="DN296" s="206">
        <f>IF(DN$2=EOMONTH($D296,MatCF),$F296-SUM($H176:DN176),0)</f>
        <v>0</v>
      </c>
      <c r="DO296" s="206">
        <f>IF(DO$2=EOMONTH($D296,MatCF),$F296-SUM($H176:DO176),0)</f>
        <v>0</v>
      </c>
      <c r="DP296" s="206">
        <f>IF(DP$2=EOMONTH($D296,MatCF),$F296-SUM($H176:DP176),0)</f>
        <v>0</v>
      </c>
      <c r="DQ296" s="206">
        <f>IF(DQ$2=EOMONTH($D296,MatCF),$F296-SUM($H176:DQ176),0)</f>
        <v>0</v>
      </c>
      <c r="DR296" s="206">
        <f>IF(DR$2=EOMONTH($D296,MatCF),$F296-SUM($H176:DR176),0)</f>
        <v>0</v>
      </c>
      <c r="DS296" s="206">
        <f>IF(DS$2=EOMONTH($D296,MatCF),$F296-SUM($H176:DS176),0)</f>
        <v>0</v>
      </c>
    </row>
    <row r="297" spans="1:123" ht="12.5" x14ac:dyDescent="0.25">
      <c r="A297" s="205">
        <f t="shared" si="690"/>
        <v>85</v>
      </c>
      <c r="B297" s="228"/>
      <c r="C297" s="206"/>
      <c r="D297" s="226">
        <v>51682</v>
      </c>
      <c r="E297" s="205"/>
      <c r="F297" s="206">
        <f ca="1"/>
        <v>0</v>
      </c>
      <c r="G297" s="206"/>
      <c r="H297" s="206">
        <f>IF(H$2=EOMONTH($D297,MatCF),$F297-SUM(H177:$H177),0)</f>
        <v>0</v>
      </c>
      <c r="I297" s="206">
        <f>IF(I$2=EOMONTH($D297,MatCF),$F297-SUM($H177:I177),0)</f>
        <v>0</v>
      </c>
      <c r="J297" s="206">
        <f>IF(J$2=EOMONTH($D297,MatCF),$F297-SUM($H177:J177),0)</f>
        <v>0</v>
      </c>
      <c r="K297" s="206">
        <f>IF(K$2=EOMONTH($D297,MatCF),$F297-SUM($H177:K177),0)</f>
        <v>0</v>
      </c>
      <c r="L297" s="206">
        <f>IF(L$2=EOMONTH($D297,MatCF),$F297-SUM($H177:L177),0)</f>
        <v>0</v>
      </c>
      <c r="M297" s="206">
        <f>IF(M$2=EOMONTH($D297,MatCF),$F297-SUM($H177:M177),0)</f>
        <v>0</v>
      </c>
      <c r="N297" s="206">
        <f>IF(N$2=EOMONTH($D297,MatCF),$F297-SUM($H177:N177),0)</f>
        <v>0</v>
      </c>
      <c r="O297" s="206">
        <f>IF(O$2=EOMONTH($D297,MatCF),$F297-SUM($H177:O177),0)</f>
        <v>0</v>
      </c>
      <c r="P297" s="206">
        <f>IF(P$2=EOMONTH($D297,MatCF),$F297-SUM($H177:P177),0)</f>
        <v>0</v>
      </c>
      <c r="Q297" s="206">
        <f>IF(Q$2=EOMONTH($D297,MatCF),$F297-SUM($H177:Q177),0)</f>
        <v>0</v>
      </c>
      <c r="R297" s="206">
        <f>IF(R$2=EOMONTH($D297,MatCF),$F297-SUM($H177:R177),0)</f>
        <v>0</v>
      </c>
      <c r="S297" s="206">
        <f>IF(S$2=EOMONTH($D297,MatCF),$F297-SUM($H177:S177),0)</f>
        <v>0</v>
      </c>
      <c r="T297" s="206">
        <f>IF(T$2=EOMONTH($D297,MatCF),$F297-SUM($H177:T177),0)</f>
        <v>0</v>
      </c>
      <c r="U297" s="206">
        <f>IF(U$2=EOMONTH($D297,MatCF),$F297-SUM($H177:U177),0)</f>
        <v>0</v>
      </c>
      <c r="V297" s="206">
        <f>IF(V$2=EOMONTH($D297,MatCF),$F297-SUM($H177:V177),0)</f>
        <v>0</v>
      </c>
      <c r="W297" s="206">
        <f>IF(W$2=EOMONTH($D297,MatCF),$F297-SUM($H177:W177),0)</f>
        <v>0</v>
      </c>
      <c r="X297" s="206">
        <f>IF(X$2=EOMONTH($D297,MatCF),$F297-SUM($H177:X177),0)</f>
        <v>0</v>
      </c>
      <c r="Y297" s="206">
        <f>IF(Y$2=EOMONTH($D297,MatCF),$F297-SUM($H177:Y177),0)</f>
        <v>0</v>
      </c>
      <c r="Z297" s="206">
        <f>IF(Z$2=EOMONTH($D297,MatCF),$F297-SUM($H177:Z177),0)</f>
        <v>0</v>
      </c>
      <c r="AA297" s="206">
        <f>IF(AA$2=EOMONTH($D297,MatCF),$F297-SUM($H177:AA177),0)</f>
        <v>0</v>
      </c>
      <c r="AB297" s="206">
        <f>IF(AB$2=EOMONTH($D297,MatCF),$F297-SUM($H177:AB177),0)</f>
        <v>0</v>
      </c>
      <c r="AC297" s="206">
        <f>IF(AC$2=EOMONTH($D297,MatCF),$F297-SUM($H177:AC177),0)</f>
        <v>0</v>
      </c>
      <c r="AD297" s="206">
        <f>IF(AD$2=EOMONTH($D297,MatCF),$F297-SUM($H177:AD177),0)</f>
        <v>0</v>
      </c>
      <c r="AE297" s="206">
        <f>IF(AE$2=EOMONTH($D297,MatCF),$F297-SUM($H177:AE177),0)</f>
        <v>0</v>
      </c>
      <c r="AF297" s="206">
        <f>IF(AF$2=EOMONTH($D297,MatCF),$F297-SUM($H177:AF177),0)</f>
        <v>0</v>
      </c>
      <c r="AG297" s="206">
        <f>IF(AG$2=EOMONTH($D297,MatCF),$F297-SUM($H177:AG177),0)</f>
        <v>0</v>
      </c>
      <c r="AH297" s="206">
        <f>IF(AH$2=EOMONTH($D297,MatCF),$F297-SUM($H177:AH177),0)</f>
        <v>0</v>
      </c>
      <c r="AI297" s="206">
        <f>IF(AI$2=EOMONTH($D297,MatCF),$F297-SUM($H177:AI177),0)</f>
        <v>0</v>
      </c>
      <c r="AJ297" s="206">
        <f>IF(AJ$2=EOMONTH($D297,MatCF),$F297-SUM($H177:AJ177),0)</f>
        <v>0</v>
      </c>
      <c r="AK297" s="206">
        <f>IF(AK$2=EOMONTH($D297,MatCF),$F297-SUM($H177:AK177),0)</f>
        <v>0</v>
      </c>
      <c r="AL297" s="206">
        <f>IF(AL$2=EOMONTH($D297,MatCF),$F297-SUM($H177:AL177),0)</f>
        <v>0</v>
      </c>
      <c r="AM297" s="206">
        <f>IF(AM$2=EOMONTH($D297,MatCF),$F297-SUM($H177:AM177),0)</f>
        <v>0</v>
      </c>
      <c r="AN297" s="206">
        <f>IF(AN$2=EOMONTH($D297,MatCF),$F297-SUM($H177:AN177),0)</f>
        <v>0</v>
      </c>
      <c r="AO297" s="206">
        <f>IF(AO$2=EOMONTH($D297,MatCF),$F297-SUM($H177:AO177),0)</f>
        <v>0</v>
      </c>
      <c r="AP297" s="206">
        <f>IF(AP$2=EOMONTH($D297,MatCF),$F297-SUM($H177:AP177),0)</f>
        <v>0</v>
      </c>
      <c r="AQ297" s="206">
        <f>IF(AQ$2=EOMONTH($D297,MatCF),$F297-SUM($H177:AQ177),0)</f>
        <v>0</v>
      </c>
      <c r="AR297" s="206">
        <f>IF(AR$2=EOMONTH($D297,MatCF),$F297-SUM($H177:AR177),0)</f>
        <v>0</v>
      </c>
      <c r="AS297" s="206">
        <f>IF(AS$2=EOMONTH($D297,MatCF),$F297-SUM($H177:AS177),0)</f>
        <v>0</v>
      </c>
      <c r="AT297" s="206">
        <f>IF(AT$2=EOMONTH($D297,MatCF),$F297-SUM($H177:AT177),0)</f>
        <v>0</v>
      </c>
      <c r="AU297" s="206">
        <f>IF(AU$2=EOMONTH($D297,MatCF),$F297-SUM($H177:AU177),0)</f>
        <v>0</v>
      </c>
      <c r="AV297" s="206">
        <f>IF(AV$2=EOMONTH($D297,MatCF),$F297-SUM($H177:AV177),0)</f>
        <v>0</v>
      </c>
      <c r="AW297" s="206">
        <f>IF(AW$2=EOMONTH($D297,MatCF),$F297-SUM($H177:AW177),0)</f>
        <v>0</v>
      </c>
      <c r="AX297" s="206">
        <f>IF(AX$2=EOMONTH($D297,MatCF),$F297-SUM($H177:AX177),0)</f>
        <v>0</v>
      </c>
      <c r="AY297" s="206">
        <f>IF(AY$2=EOMONTH($D297,MatCF),$F297-SUM($H177:AY177),0)</f>
        <v>0</v>
      </c>
      <c r="AZ297" s="206">
        <f>IF(AZ$2=EOMONTH($D297,MatCF),$F297-SUM($H177:AZ177),0)</f>
        <v>0</v>
      </c>
      <c r="BA297" s="206">
        <f>IF(BA$2=EOMONTH($D297,MatCF),$F297-SUM($H177:BA177),0)</f>
        <v>0</v>
      </c>
      <c r="BB297" s="206">
        <f>IF(BB$2=EOMONTH($D297,MatCF),$F297-SUM($H177:BB177),0)</f>
        <v>0</v>
      </c>
      <c r="BC297" s="206">
        <f>IF(BC$2=EOMONTH($D297,MatCF),$F297-SUM($H177:BC177),0)</f>
        <v>0</v>
      </c>
      <c r="BD297" s="206">
        <f>IF(BD$2=EOMONTH($D297,MatCF),$F297-SUM($H177:BD177),0)</f>
        <v>0</v>
      </c>
      <c r="BE297" s="206">
        <f>IF(BE$2=EOMONTH($D297,MatCF),$F297-SUM($H177:BE177),0)</f>
        <v>0</v>
      </c>
      <c r="BF297" s="206">
        <f>IF(BF$2=EOMONTH($D297,MatCF),$F297-SUM($H177:BF177),0)</f>
        <v>0</v>
      </c>
      <c r="BG297" s="206">
        <f>IF(BG$2=EOMONTH($D297,MatCF),$F297-SUM($H177:BG177),0)</f>
        <v>0</v>
      </c>
      <c r="BH297" s="206">
        <f>IF(BH$2=EOMONTH($D297,MatCF),$F297-SUM($H177:BH177),0)</f>
        <v>0</v>
      </c>
      <c r="BI297" s="206">
        <f>IF(BI$2=EOMONTH($D297,MatCF),$F297-SUM($H177:BI177),0)</f>
        <v>0</v>
      </c>
      <c r="BJ297" s="206">
        <f>IF(BJ$2=EOMONTH($D297,MatCF),$F297-SUM($H177:BJ177),0)</f>
        <v>0</v>
      </c>
      <c r="BK297" s="206">
        <f>IF(BK$2=EOMONTH($D297,MatCF),$F297-SUM($H177:BK177),0)</f>
        <v>0</v>
      </c>
      <c r="BL297" s="206">
        <f>IF(BL$2=EOMONTH($D297,MatCF),$F297-SUM($H177:BL177),0)</f>
        <v>0</v>
      </c>
      <c r="BM297" s="206">
        <f>IF(BM$2=EOMONTH($D297,MatCF),$F297-SUM($H177:BM177),0)</f>
        <v>0</v>
      </c>
      <c r="BN297" s="206">
        <f>IF(BN$2=EOMONTH($D297,MatCF),$F297-SUM($H177:BN177),0)</f>
        <v>0</v>
      </c>
      <c r="BO297" s="206">
        <f>IF(BO$2=EOMONTH($D297,MatCF),$F297-SUM($H177:BO177),0)</f>
        <v>0</v>
      </c>
      <c r="BP297" s="206">
        <f>IF(BP$2=EOMONTH($D297,MatCF),$F297-SUM($H177:BP177),0)</f>
        <v>0</v>
      </c>
      <c r="BQ297" s="206">
        <f>IF(BQ$2=EOMONTH($D297,MatCF),$F297-SUM($H177:BQ177),0)</f>
        <v>0</v>
      </c>
      <c r="BR297" s="206">
        <f>IF(BR$2=EOMONTH($D297,MatCF),$F297-SUM($H177:BR177),0)</f>
        <v>0</v>
      </c>
      <c r="BS297" s="206">
        <f>IF(BS$2=EOMONTH($D297,MatCF),$F297-SUM($H177:BS177),0)</f>
        <v>0</v>
      </c>
      <c r="BT297" s="206">
        <f>IF(BT$2=EOMONTH($D297,MatCF),$F297-SUM($H177:BT177),0)</f>
        <v>0</v>
      </c>
      <c r="BU297" s="206">
        <f>IF(BU$2=EOMONTH($D297,MatCF),$F297-SUM($H177:BU177),0)</f>
        <v>0</v>
      </c>
      <c r="BV297" s="206">
        <f>IF(BV$2=EOMONTH($D297,MatCF),$F297-SUM($H177:BV177),0)</f>
        <v>0</v>
      </c>
      <c r="BW297" s="206">
        <f>IF(BW$2=EOMONTH($D297,MatCF),$F297-SUM($H177:BW177),0)</f>
        <v>0</v>
      </c>
      <c r="BX297" s="206">
        <f>IF(BX$2=EOMONTH($D297,MatCF),$F297-SUM($H177:BX177),0)</f>
        <v>0</v>
      </c>
      <c r="BY297" s="206">
        <f>IF(BY$2=EOMONTH($D297,MatCF),$F297-SUM($H177:BY177),0)</f>
        <v>0</v>
      </c>
      <c r="BZ297" s="206">
        <f>IF(BZ$2=EOMONTH($D297,MatCF),$F297-SUM($H177:BZ177),0)</f>
        <v>0</v>
      </c>
      <c r="CA297" s="206">
        <f>IF(CA$2=EOMONTH($D297,MatCF),$F297-SUM($H177:CA177),0)</f>
        <v>0</v>
      </c>
      <c r="CB297" s="206">
        <f>IF(CB$2=EOMONTH($D297,MatCF),$F297-SUM($H177:CB177),0)</f>
        <v>0</v>
      </c>
      <c r="CC297" s="206">
        <f>IF(CC$2=EOMONTH($D297,MatCF),$F297-SUM($H177:CC177),0)</f>
        <v>0</v>
      </c>
      <c r="CD297" s="206">
        <f>IF(CD$2=EOMONTH($D297,MatCF),$F297-SUM($H177:CD177),0)</f>
        <v>0</v>
      </c>
      <c r="CE297" s="206">
        <f>IF(CE$2=EOMONTH($D297,MatCF),$F297-SUM($H177:CE177),0)</f>
        <v>0</v>
      </c>
      <c r="CF297" s="206">
        <f>IF(CF$2=EOMONTH($D297,MatCF),$F297-SUM($H177:CF177),0)</f>
        <v>0</v>
      </c>
      <c r="CG297" s="206">
        <f>IF(CG$2=EOMONTH($D297,MatCF),$F297-SUM($H177:CG177),0)</f>
        <v>0</v>
      </c>
      <c r="CH297" s="206">
        <f>IF(CH$2=EOMONTH($D297,MatCF),$F297-SUM($H177:CH177),0)</f>
        <v>0</v>
      </c>
      <c r="CI297" s="206">
        <f>IF(CI$2=EOMONTH($D297,MatCF),$F297-SUM($H177:CI177),0)</f>
        <v>0</v>
      </c>
      <c r="CJ297" s="206">
        <f>IF(CJ$2=EOMONTH($D297,MatCF),$F297-SUM($H177:CJ177),0)</f>
        <v>0</v>
      </c>
      <c r="CK297" s="206">
        <f>IF(CK$2=EOMONTH($D297,MatCF),$F297-SUM($H177:CK177),0)</f>
        <v>0</v>
      </c>
      <c r="CL297" s="206">
        <f>IF(CL$2=EOMONTH($D297,MatCF),$F297-SUM($H177:CL177),0)</f>
        <v>0</v>
      </c>
      <c r="CM297" s="206">
        <f>IF(CM$2=EOMONTH($D297,MatCF),$F297-SUM($H177:CM177),0)</f>
        <v>0</v>
      </c>
      <c r="CN297" s="206">
        <f>IF(CN$2=EOMONTH($D297,MatCF),$F297-SUM($H177:CN177),0)</f>
        <v>0</v>
      </c>
      <c r="CO297" s="206">
        <f>IF(CO$2=EOMONTH($D297,MatCF),$F297-SUM($H177:CO177),0)</f>
        <v>0</v>
      </c>
      <c r="CP297" s="206">
        <f>IF(CP$2=EOMONTH($D297,MatCF),$F297-SUM($H177:CP177),0)</f>
        <v>0</v>
      </c>
      <c r="CQ297" s="206">
        <f>IF(CQ$2=EOMONTH($D297,MatCF),$F297-SUM($H177:CQ177),0)</f>
        <v>0</v>
      </c>
      <c r="CR297" s="206">
        <f>IF(CR$2=EOMONTH($D297,MatCF),$F297-SUM($H177:CR177),0)</f>
        <v>0</v>
      </c>
      <c r="CS297" s="206">
        <f>IF(CS$2=EOMONTH($D297,MatCF),$F297-SUM($H177:CS177),0)</f>
        <v>0</v>
      </c>
      <c r="CT297" s="206">
        <f>IF(CT$2=EOMONTH($D297,MatCF),$F297-SUM($H177:CT177),0)</f>
        <v>0</v>
      </c>
      <c r="CU297" s="206">
        <f>IF(CU$2=EOMONTH($D297,MatCF),$F297-SUM($H177:CU177),0)</f>
        <v>0</v>
      </c>
      <c r="CV297" s="206">
        <f>IF(CV$2=EOMONTH($D297,MatCF),$F297-SUM($H177:CV177),0)</f>
        <v>0</v>
      </c>
      <c r="CW297" s="206">
        <f>IF(CW$2=EOMONTH($D297,MatCF),$F297-SUM($H177:CW177),0)</f>
        <v>0</v>
      </c>
      <c r="CX297" s="206">
        <f>IF(CX$2=EOMONTH($D297,MatCF),$F297-SUM($H177:CX177),0)</f>
        <v>0</v>
      </c>
      <c r="CY297" s="206">
        <f>IF(CY$2=EOMONTH($D297,MatCF),$F297-SUM($H177:CY177),0)</f>
        <v>0</v>
      </c>
      <c r="CZ297" s="206">
        <f>IF(CZ$2=EOMONTH($D297,MatCF),$F297-SUM($H177:CZ177),0)</f>
        <v>0</v>
      </c>
      <c r="DA297" s="206">
        <f>IF(DA$2=EOMONTH($D297,MatCF),$F297-SUM($H177:DA177),0)</f>
        <v>0</v>
      </c>
      <c r="DB297" s="206">
        <f>IF(DB$2=EOMONTH($D297,MatCF),$F297-SUM($H177:DB177),0)</f>
        <v>0</v>
      </c>
      <c r="DC297" s="206">
        <f>IF(DC$2=EOMONTH($D297,MatCF),$F297-SUM($H177:DC177),0)</f>
        <v>0</v>
      </c>
      <c r="DD297" s="206">
        <f>IF(DD$2=EOMONTH($D297,MatCF),$F297-SUM($H177:DD177),0)</f>
        <v>0</v>
      </c>
      <c r="DE297" s="206">
        <f>IF(DE$2=EOMONTH($D297,MatCF),$F297-SUM($H177:DE177),0)</f>
        <v>0</v>
      </c>
      <c r="DF297" s="206">
        <f>IF(DF$2=EOMONTH($D297,MatCF),$F297-SUM($H177:DF177),0)</f>
        <v>0</v>
      </c>
      <c r="DG297" s="206">
        <f>IF(DG$2=EOMONTH($D297,MatCF),$F297-SUM($H177:DG177),0)</f>
        <v>0</v>
      </c>
      <c r="DH297" s="206">
        <f>IF(DH$2=EOMONTH($D297,MatCF),$F297-SUM($H177:DH177),0)</f>
        <v>0</v>
      </c>
      <c r="DI297" s="206">
        <f>IF(DI$2=EOMONTH($D297,MatCF),$F297-SUM($H177:DI177),0)</f>
        <v>0</v>
      </c>
      <c r="DJ297" s="206">
        <f>IF(DJ$2=EOMONTH($D297,MatCF),$F297-SUM($H177:DJ177),0)</f>
        <v>0</v>
      </c>
      <c r="DK297" s="206">
        <f>IF(DK$2=EOMONTH($D297,MatCF),$F297-SUM($H177:DK177),0)</f>
        <v>0</v>
      </c>
      <c r="DL297" s="206">
        <f>IF(DL$2=EOMONTH($D297,MatCF),$F297-SUM($H177:DL177),0)</f>
        <v>0</v>
      </c>
      <c r="DM297" s="206">
        <f>IF(DM$2=EOMONTH($D297,MatCF),$F297-SUM($H177:DM177),0)</f>
        <v>0</v>
      </c>
      <c r="DN297" s="206">
        <f>IF(DN$2=EOMONTH($D297,MatCF),$F297-SUM($H177:DN177),0)</f>
        <v>0</v>
      </c>
      <c r="DO297" s="206">
        <f>IF(DO$2=EOMONTH($D297,MatCF),$F297-SUM($H177:DO177),0)</f>
        <v>0</v>
      </c>
      <c r="DP297" s="206">
        <f>IF(DP$2=EOMONTH($D297,MatCF),$F297-SUM($H177:DP177),0)</f>
        <v>0</v>
      </c>
      <c r="DQ297" s="206">
        <f>IF(DQ$2=EOMONTH($D297,MatCF),$F297-SUM($H177:DQ177),0)</f>
        <v>0</v>
      </c>
      <c r="DR297" s="206">
        <f>IF(DR$2=EOMONTH($D297,MatCF),$F297-SUM($H177:DR177),0)</f>
        <v>0</v>
      </c>
      <c r="DS297" s="206">
        <f>IF(DS$2=EOMONTH($D297,MatCF),$F297-SUM($H177:DS177),0)</f>
        <v>0</v>
      </c>
    </row>
    <row r="298" spans="1:123" ht="12.5" x14ac:dyDescent="0.25">
      <c r="A298" s="205">
        <f t="shared" si="690"/>
        <v>86</v>
      </c>
      <c r="B298" s="228"/>
      <c r="C298" s="206"/>
      <c r="D298" s="226">
        <v>51774</v>
      </c>
      <c r="E298" s="205"/>
      <c r="F298" s="206">
        <f ca="1"/>
        <v>0</v>
      </c>
      <c r="G298" s="206"/>
      <c r="H298" s="206">
        <f>IF(H$2=EOMONTH($D298,MatCF),$F298-SUM(H178:$H178),0)</f>
        <v>0</v>
      </c>
      <c r="I298" s="206">
        <f>IF(I$2=EOMONTH($D298,MatCF),$F298-SUM($H178:I178),0)</f>
        <v>0</v>
      </c>
      <c r="J298" s="206">
        <f>IF(J$2=EOMONTH($D298,MatCF),$F298-SUM($H178:J178),0)</f>
        <v>0</v>
      </c>
      <c r="K298" s="206">
        <f>IF(K$2=EOMONTH($D298,MatCF),$F298-SUM($H178:K178),0)</f>
        <v>0</v>
      </c>
      <c r="L298" s="206">
        <f>IF(L$2=EOMONTH($D298,MatCF),$F298-SUM($H178:L178),0)</f>
        <v>0</v>
      </c>
      <c r="M298" s="206">
        <f>IF(M$2=EOMONTH($D298,MatCF),$F298-SUM($H178:M178),0)</f>
        <v>0</v>
      </c>
      <c r="N298" s="206">
        <f>IF(N$2=EOMONTH($D298,MatCF),$F298-SUM($H178:N178),0)</f>
        <v>0</v>
      </c>
      <c r="O298" s="206">
        <f>IF(O$2=EOMONTH($D298,MatCF),$F298-SUM($H178:O178),0)</f>
        <v>0</v>
      </c>
      <c r="P298" s="206">
        <f>IF(P$2=EOMONTH($D298,MatCF),$F298-SUM($H178:P178),0)</f>
        <v>0</v>
      </c>
      <c r="Q298" s="206">
        <f>IF(Q$2=EOMONTH($D298,MatCF),$F298-SUM($H178:Q178),0)</f>
        <v>0</v>
      </c>
      <c r="R298" s="206">
        <f>IF(R$2=EOMONTH($D298,MatCF),$F298-SUM($H178:R178),0)</f>
        <v>0</v>
      </c>
      <c r="S298" s="206">
        <f>IF(S$2=EOMONTH($D298,MatCF),$F298-SUM($H178:S178),0)</f>
        <v>0</v>
      </c>
      <c r="T298" s="206">
        <f>IF(T$2=EOMONTH($D298,MatCF),$F298-SUM($H178:T178),0)</f>
        <v>0</v>
      </c>
      <c r="U298" s="206">
        <f>IF(U$2=EOMONTH($D298,MatCF),$F298-SUM($H178:U178),0)</f>
        <v>0</v>
      </c>
      <c r="V298" s="206">
        <f>IF(V$2=EOMONTH($D298,MatCF),$F298-SUM($H178:V178),0)</f>
        <v>0</v>
      </c>
      <c r="W298" s="206">
        <f>IF(W$2=EOMONTH($D298,MatCF),$F298-SUM($H178:W178),0)</f>
        <v>0</v>
      </c>
      <c r="X298" s="206">
        <f>IF(X$2=EOMONTH($D298,MatCF),$F298-SUM($H178:X178),0)</f>
        <v>0</v>
      </c>
      <c r="Y298" s="206">
        <f>IF(Y$2=EOMONTH($D298,MatCF),$F298-SUM($H178:Y178),0)</f>
        <v>0</v>
      </c>
      <c r="Z298" s="206">
        <f>IF(Z$2=EOMONTH($D298,MatCF),$F298-SUM($H178:Z178),0)</f>
        <v>0</v>
      </c>
      <c r="AA298" s="206">
        <f>IF(AA$2=EOMONTH($D298,MatCF),$F298-SUM($H178:AA178),0)</f>
        <v>0</v>
      </c>
      <c r="AB298" s="206">
        <f>IF(AB$2=EOMONTH($D298,MatCF),$F298-SUM($H178:AB178),0)</f>
        <v>0</v>
      </c>
      <c r="AC298" s="206">
        <f>IF(AC$2=EOMONTH($D298,MatCF),$F298-SUM($H178:AC178),0)</f>
        <v>0</v>
      </c>
      <c r="AD298" s="206">
        <f>IF(AD$2=EOMONTH($D298,MatCF),$F298-SUM($H178:AD178),0)</f>
        <v>0</v>
      </c>
      <c r="AE298" s="206">
        <f>IF(AE$2=EOMONTH($D298,MatCF),$F298-SUM($H178:AE178),0)</f>
        <v>0</v>
      </c>
      <c r="AF298" s="206">
        <f>IF(AF$2=EOMONTH($D298,MatCF),$F298-SUM($H178:AF178),0)</f>
        <v>0</v>
      </c>
      <c r="AG298" s="206">
        <f>IF(AG$2=EOMONTH($D298,MatCF),$F298-SUM($H178:AG178),0)</f>
        <v>0</v>
      </c>
      <c r="AH298" s="206">
        <f>IF(AH$2=EOMONTH($D298,MatCF),$F298-SUM($H178:AH178),0)</f>
        <v>0</v>
      </c>
      <c r="AI298" s="206">
        <f>IF(AI$2=EOMONTH($D298,MatCF),$F298-SUM($H178:AI178),0)</f>
        <v>0</v>
      </c>
      <c r="AJ298" s="206">
        <f>IF(AJ$2=EOMONTH($D298,MatCF),$F298-SUM($H178:AJ178),0)</f>
        <v>0</v>
      </c>
      <c r="AK298" s="206">
        <f>IF(AK$2=EOMONTH($D298,MatCF),$F298-SUM($H178:AK178),0)</f>
        <v>0</v>
      </c>
      <c r="AL298" s="206">
        <f>IF(AL$2=EOMONTH($D298,MatCF),$F298-SUM($H178:AL178),0)</f>
        <v>0</v>
      </c>
      <c r="AM298" s="206">
        <f>IF(AM$2=EOMONTH($D298,MatCF),$F298-SUM($H178:AM178),0)</f>
        <v>0</v>
      </c>
      <c r="AN298" s="206">
        <f>IF(AN$2=EOMONTH($D298,MatCF),$F298-SUM($H178:AN178),0)</f>
        <v>0</v>
      </c>
      <c r="AO298" s="206">
        <f>IF(AO$2=EOMONTH($D298,MatCF),$F298-SUM($H178:AO178),0)</f>
        <v>0</v>
      </c>
      <c r="AP298" s="206">
        <f>IF(AP$2=EOMONTH($D298,MatCF),$F298-SUM($H178:AP178),0)</f>
        <v>0</v>
      </c>
      <c r="AQ298" s="206">
        <f>IF(AQ$2=EOMONTH($D298,MatCF),$F298-SUM($H178:AQ178),0)</f>
        <v>0</v>
      </c>
      <c r="AR298" s="206">
        <f>IF(AR$2=EOMONTH($D298,MatCF),$F298-SUM($H178:AR178),0)</f>
        <v>0</v>
      </c>
      <c r="AS298" s="206">
        <f>IF(AS$2=EOMONTH($D298,MatCF),$F298-SUM($H178:AS178),0)</f>
        <v>0</v>
      </c>
      <c r="AT298" s="206">
        <f>IF(AT$2=EOMONTH($D298,MatCF),$F298-SUM($H178:AT178),0)</f>
        <v>0</v>
      </c>
      <c r="AU298" s="206">
        <f>IF(AU$2=EOMONTH($D298,MatCF),$F298-SUM($H178:AU178),0)</f>
        <v>0</v>
      </c>
      <c r="AV298" s="206">
        <f>IF(AV$2=EOMONTH($D298,MatCF),$F298-SUM($H178:AV178),0)</f>
        <v>0</v>
      </c>
      <c r="AW298" s="206">
        <f>IF(AW$2=EOMONTH($D298,MatCF),$F298-SUM($H178:AW178),0)</f>
        <v>0</v>
      </c>
      <c r="AX298" s="206">
        <f>IF(AX$2=EOMONTH($D298,MatCF),$F298-SUM($H178:AX178),0)</f>
        <v>0</v>
      </c>
      <c r="AY298" s="206">
        <f>IF(AY$2=EOMONTH($D298,MatCF),$F298-SUM($H178:AY178),0)</f>
        <v>0</v>
      </c>
      <c r="AZ298" s="206">
        <f>IF(AZ$2=EOMONTH($D298,MatCF),$F298-SUM($H178:AZ178),0)</f>
        <v>0</v>
      </c>
      <c r="BA298" s="206">
        <f>IF(BA$2=EOMONTH($D298,MatCF),$F298-SUM($H178:BA178),0)</f>
        <v>0</v>
      </c>
      <c r="BB298" s="206">
        <f>IF(BB$2=EOMONTH($D298,MatCF),$F298-SUM($H178:BB178),0)</f>
        <v>0</v>
      </c>
      <c r="BC298" s="206">
        <f>IF(BC$2=EOMONTH($D298,MatCF),$F298-SUM($H178:BC178),0)</f>
        <v>0</v>
      </c>
      <c r="BD298" s="206">
        <f>IF(BD$2=EOMONTH($D298,MatCF),$F298-SUM($H178:BD178),0)</f>
        <v>0</v>
      </c>
      <c r="BE298" s="206">
        <f>IF(BE$2=EOMONTH($D298,MatCF),$F298-SUM($H178:BE178),0)</f>
        <v>0</v>
      </c>
      <c r="BF298" s="206">
        <f>IF(BF$2=EOMONTH($D298,MatCF),$F298-SUM($H178:BF178),0)</f>
        <v>0</v>
      </c>
      <c r="BG298" s="206">
        <f>IF(BG$2=EOMONTH($D298,MatCF),$F298-SUM($H178:BG178),0)</f>
        <v>0</v>
      </c>
      <c r="BH298" s="206">
        <f>IF(BH$2=EOMONTH($D298,MatCF),$F298-SUM($H178:BH178),0)</f>
        <v>0</v>
      </c>
      <c r="BI298" s="206">
        <f>IF(BI$2=EOMONTH($D298,MatCF),$F298-SUM($H178:BI178),0)</f>
        <v>0</v>
      </c>
      <c r="BJ298" s="206">
        <f>IF(BJ$2=EOMONTH($D298,MatCF),$F298-SUM($H178:BJ178),0)</f>
        <v>0</v>
      </c>
      <c r="BK298" s="206">
        <f>IF(BK$2=EOMONTH($D298,MatCF),$F298-SUM($H178:BK178),0)</f>
        <v>0</v>
      </c>
      <c r="BL298" s="206">
        <f>IF(BL$2=EOMONTH($D298,MatCF),$F298-SUM($H178:BL178),0)</f>
        <v>0</v>
      </c>
      <c r="BM298" s="206">
        <f>IF(BM$2=EOMONTH($D298,MatCF),$F298-SUM($H178:BM178),0)</f>
        <v>0</v>
      </c>
      <c r="BN298" s="206">
        <f>IF(BN$2=EOMONTH($D298,MatCF),$F298-SUM($H178:BN178),0)</f>
        <v>0</v>
      </c>
      <c r="BO298" s="206">
        <f>IF(BO$2=EOMONTH($D298,MatCF),$F298-SUM($H178:BO178),0)</f>
        <v>0</v>
      </c>
      <c r="BP298" s="206">
        <f>IF(BP$2=EOMONTH($D298,MatCF),$F298-SUM($H178:BP178),0)</f>
        <v>0</v>
      </c>
      <c r="BQ298" s="206">
        <f>IF(BQ$2=EOMONTH($D298,MatCF),$F298-SUM($H178:BQ178),0)</f>
        <v>0</v>
      </c>
      <c r="BR298" s="206">
        <f>IF(BR$2=EOMONTH($D298,MatCF),$F298-SUM($H178:BR178),0)</f>
        <v>0</v>
      </c>
      <c r="BS298" s="206">
        <f>IF(BS$2=EOMONTH($D298,MatCF),$F298-SUM($H178:BS178),0)</f>
        <v>0</v>
      </c>
      <c r="BT298" s="206">
        <f>IF(BT$2=EOMONTH($D298,MatCF),$F298-SUM($H178:BT178),0)</f>
        <v>0</v>
      </c>
      <c r="BU298" s="206">
        <f>IF(BU$2=EOMONTH($D298,MatCF),$F298-SUM($H178:BU178),0)</f>
        <v>0</v>
      </c>
      <c r="BV298" s="206">
        <f>IF(BV$2=EOMONTH($D298,MatCF),$F298-SUM($H178:BV178),0)</f>
        <v>0</v>
      </c>
      <c r="BW298" s="206">
        <f>IF(BW$2=EOMONTH($D298,MatCF),$F298-SUM($H178:BW178),0)</f>
        <v>0</v>
      </c>
      <c r="BX298" s="206">
        <f>IF(BX$2=EOMONTH($D298,MatCF),$F298-SUM($H178:BX178),0)</f>
        <v>0</v>
      </c>
      <c r="BY298" s="206">
        <f>IF(BY$2=EOMONTH($D298,MatCF),$F298-SUM($H178:BY178),0)</f>
        <v>0</v>
      </c>
      <c r="BZ298" s="206">
        <f>IF(BZ$2=EOMONTH($D298,MatCF),$F298-SUM($H178:BZ178),0)</f>
        <v>0</v>
      </c>
      <c r="CA298" s="206">
        <f>IF(CA$2=EOMONTH($D298,MatCF),$F298-SUM($H178:CA178),0)</f>
        <v>0</v>
      </c>
      <c r="CB298" s="206">
        <f>IF(CB$2=EOMONTH($D298,MatCF),$F298-SUM($H178:CB178),0)</f>
        <v>0</v>
      </c>
      <c r="CC298" s="206">
        <f>IF(CC$2=EOMONTH($D298,MatCF),$F298-SUM($H178:CC178),0)</f>
        <v>0</v>
      </c>
      <c r="CD298" s="206">
        <f>IF(CD$2=EOMONTH($D298,MatCF),$F298-SUM($H178:CD178),0)</f>
        <v>0</v>
      </c>
      <c r="CE298" s="206">
        <f>IF(CE$2=EOMONTH($D298,MatCF),$F298-SUM($H178:CE178),0)</f>
        <v>0</v>
      </c>
      <c r="CF298" s="206">
        <f>IF(CF$2=EOMONTH($D298,MatCF),$F298-SUM($H178:CF178),0)</f>
        <v>0</v>
      </c>
      <c r="CG298" s="206">
        <f>IF(CG$2=EOMONTH($D298,MatCF),$F298-SUM($H178:CG178),0)</f>
        <v>0</v>
      </c>
      <c r="CH298" s="206">
        <f>IF(CH$2=EOMONTH($D298,MatCF),$F298-SUM($H178:CH178),0)</f>
        <v>0</v>
      </c>
      <c r="CI298" s="206">
        <f>IF(CI$2=EOMONTH($D298,MatCF),$F298-SUM($H178:CI178),0)</f>
        <v>0</v>
      </c>
      <c r="CJ298" s="206">
        <f>IF(CJ$2=EOMONTH($D298,MatCF),$F298-SUM($H178:CJ178),0)</f>
        <v>0</v>
      </c>
      <c r="CK298" s="206">
        <f>IF(CK$2=EOMONTH($D298,MatCF),$F298-SUM($H178:CK178),0)</f>
        <v>0</v>
      </c>
      <c r="CL298" s="206">
        <f>IF(CL$2=EOMONTH($D298,MatCF),$F298-SUM($H178:CL178),0)</f>
        <v>0</v>
      </c>
      <c r="CM298" s="206">
        <f>IF(CM$2=EOMONTH($D298,MatCF),$F298-SUM($H178:CM178),0)</f>
        <v>0</v>
      </c>
      <c r="CN298" s="206">
        <f>IF(CN$2=EOMONTH($D298,MatCF),$F298-SUM($H178:CN178),0)</f>
        <v>0</v>
      </c>
      <c r="CO298" s="206">
        <f>IF(CO$2=EOMONTH($D298,MatCF),$F298-SUM($H178:CO178),0)</f>
        <v>0</v>
      </c>
      <c r="CP298" s="206">
        <f>IF(CP$2=EOMONTH($D298,MatCF),$F298-SUM($H178:CP178),0)</f>
        <v>0</v>
      </c>
      <c r="CQ298" s="206">
        <f>IF(CQ$2=EOMONTH($D298,MatCF),$F298-SUM($H178:CQ178),0)</f>
        <v>0</v>
      </c>
      <c r="CR298" s="206">
        <f>IF(CR$2=EOMONTH($D298,MatCF),$F298-SUM($H178:CR178),0)</f>
        <v>0</v>
      </c>
      <c r="CS298" s="206">
        <f>IF(CS$2=EOMONTH($D298,MatCF),$F298-SUM($H178:CS178),0)</f>
        <v>0</v>
      </c>
      <c r="CT298" s="206">
        <f>IF(CT$2=EOMONTH($D298,MatCF),$F298-SUM($H178:CT178),0)</f>
        <v>0</v>
      </c>
      <c r="CU298" s="206">
        <f>IF(CU$2=EOMONTH($D298,MatCF),$F298-SUM($H178:CU178),0)</f>
        <v>0</v>
      </c>
      <c r="CV298" s="206">
        <f>IF(CV$2=EOMONTH($D298,MatCF),$F298-SUM($H178:CV178),0)</f>
        <v>0</v>
      </c>
      <c r="CW298" s="206">
        <f>IF(CW$2=EOMONTH($D298,MatCF),$F298-SUM($H178:CW178),0)</f>
        <v>0</v>
      </c>
      <c r="CX298" s="206">
        <f>IF(CX$2=EOMONTH($D298,MatCF),$F298-SUM($H178:CX178),0)</f>
        <v>0</v>
      </c>
      <c r="CY298" s="206">
        <f>IF(CY$2=EOMONTH($D298,MatCF),$F298-SUM($H178:CY178),0)</f>
        <v>0</v>
      </c>
      <c r="CZ298" s="206">
        <f>IF(CZ$2=EOMONTH($D298,MatCF),$F298-SUM($H178:CZ178),0)</f>
        <v>0</v>
      </c>
      <c r="DA298" s="206">
        <f>IF(DA$2=EOMONTH($D298,MatCF),$F298-SUM($H178:DA178),0)</f>
        <v>0</v>
      </c>
      <c r="DB298" s="206">
        <f>IF(DB$2=EOMONTH($D298,MatCF),$F298-SUM($H178:DB178),0)</f>
        <v>0</v>
      </c>
      <c r="DC298" s="206">
        <f>IF(DC$2=EOMONTH($D298,MatCF),$F298-SUM($H178:DC178),0)</f>
        <v>0</v>
      </c>
      <c r="DD298" s="206">
        <f>IF(DD$2=EOMONTH($D298,MatCF),$F298-SUM($H178:DD178),0)</f>
        <v>0</v>
      </c>
      <c r="DE298" s="206">
        <f>IF(DE$2=EOMONTH($D298,MatCF),$F298-SUM($H178:DE178),0)</f>
        <v>0</v>
      </c>
      <c r="DF298" s="206">
        <f>IF(DF$2=EOMONTH($D298,MatCF),$F298-SUM($H178:DF178),0)</f>
        <v>0</v>
      </c>
      <c r="DG298" s="206">
        <f>IF(DG$2=EOMONTH($D298,MatCF),$F298-SUM($H178:DG178),0)</f>
        <v>0</v>
      </c>
      <c r="DH298" s="206">
        <f>IF(DH$2=EOMONTH($D298,MatCF),$F298-SUM($H178:DH178),0)</f>
        <v>0</v>
      </c>
      <c r="DI298" s="206">
        <f>IF(DI$2=EOMONTH($D298,MatCF),$F298-SUM($H178:DI178),0)</f>
        <v>0</v>
      </c>
      <c r="DJ298" s="206">
        <f>IF(DJ$2=EOMONTH($D298,MatCF),$F298-SUM($H178:DJ178),0)</f>
        <v>0</v>
      </c>
      <c r="DK298" s="206">
        <f>IF(DK$2=EOMONTH($D298,MatCF),$F298-SUM($H178:DK178),0)</f>
        <v>0</v>
      </c>
      <c r="DL298" s="206">
        <f>IF(DL$2=EOMONTH($D298,MatCF),$F298-SUM($H178:DL178),0)</f>
        <v>0</v>
      </c>
      <c r="DM298" s="206">
        <f>IF(DM$2=EOMONTH($D298,MatCF),$F298-SUM($H178:DM178),0)</f>
        <v>0</v>
      </c>
      <c r="DN298" s="206">
        <f>IF(DN$2=EOMONTH($D298,MatCF),$F298-SUM($H178:DN178),0)</f>
        <v>0</v>
      </c>
      <c r="DO298" s="206">
        <f>IF(DO$2=EOMONTH($D298,MatCF),$F298-SUM($H178:DO178),0)</f>
        <v>0</v>
      </c>
      <c r="DP298" s="206">
        <f>IF(DP$2=EOMONTH($D298,MatCF),$F298-SUM($H178:DP178),0)</f>
        <v>0</v>
      </c>
      <c r="DQ298" s="206">
        <f>IF(DQ$2=EOMONTH($D298,MatCF),$F298-SUM($H178:DQ178),0)</f>
        <v>0</v>
      </c>
      <c r="DR298" s="206">
        <f>IF(DR$2=EOMONTH($D298,MatCF),$F298-SUM($H178:DR178),0)</f>
        <v>0</v>
      </c>
      <c r="DS298" s="206">
        <f>IF(DS$2=EOMONTH($D298,MatCF),$F298-SUM($H178:DS178),0)</f>
        <v>0</v>
      </c>
    </row>
    <row r="299" spans="1:123" ht="12.5" x14ac:dyDescent="0.25">
      <c r="A299" s="205">
        <f t="shared" si="690"/>
        <v>87</v>
      </c>
      <c r="B299" s="228"/>
      <c r="C299" s="206"/>
      <c r="D299" s="226">
        <v>51866</v>
      </c>
      <c r="E299" s="205"/>
      <c r="F299" s="206">
        <f ca="1"/>
        <v>0</v>
      </c>
      <c r="G299" s="206"/>
      <c r="H299" s="206">
        <f>IF(H$2=EOMONTH($D299,MatCF),$F299-SUM(H179:$H179),0)</f>
        <v>0</v>
      </c>
      <c r="I299" s="206">
        <f>IF(I$2=EOMONTH($D299,MatCF),$F299-SUM($H179:I179),0)</f>
        <v>0</v>
      </c>
      <c r="J299" s="206">
        <f>IF(J$2=EOMONTH($D299,MatCF),$F299-SUM($H179:J179),0)</f>
        <v>0</v>
      </c>
      <c r="K299" s="206">
        <f>IF(K$2=EOMONTH($D299,MatCF),$F299-SUM($H179:K179),0)</f>
        <v>0</v>
      </c>
      <c r="L299" s="206">
        <f>IF(L$2=EOMONTH($D299,MatCF),$F299-SUM($H179:L179),0)</f>
        <v>0</v>
      </c>
      <c r="M299" s="206">
        <f>IF(M$2=EOMONTH($D299,MatCF),$F299-SUM($H179:M179),0)</f>
        <v>0</v>
      </c>
      <c r="N299" s="206">
        <f>IF(N$2=EOMONTH($D299,MatCF),$F299-SUM($H179:N179),0)</f>
        <v>0</v>
      </c>
      <c r="O299" s="206">
        <f>IF(O$2=EOMONTH($D299,MatCF),$F299-SUM($H179:O179),0)</f>
        <v>0</v>
      </c>
      <c r="P299" s="206">
        <f>IF(P$2=EOMONTH($D299,MatCF),$F299-SUM($H179:P179),0)</f>
        <v>0</v>
      </c>
      <c r="Q299" s="206">
        <f>IF(Q$2=EOMONTH($D299,MatCF),$F299-SUM($H179:Q179),0)</f>
        <v>0</v>
      </c>
      <c r="R299" s="206">
        <f>IF(R$2=EOMONTH($D299,MatCF),$F299-SUM($H179:R179),0)</f>
        <v>0</v>
      </c>
      <c r="S299" s="206">
        <f>IF(S$2=EOMONTH($D299,MatCF),$F299-SUM($H179:S179),0)</f>
        <v>0</v>
      </c>
      <c r="T299" s="206">
        <f>IF(T$2=EOMONTH($D299,MatCF),$F299-SUM($H179:T179),0)</f>
        <v>0</v>
      </c>
      <c r="U299" s="206">
        <f>IF(U$2=EOMONTH($D299,MatCF),$F299-SUM($H179:U179),0)</f>
        <v>0</v>
      </c>
      <c r="V299" s="206">
        <f>IF(V$2=EOMONTH($D299,MatCF),$F299-SUM($H179:V179),0)</f>
        <v>0</v>
      </c>
      <c r="W299" s="206">
        <f>IF(W$2=EOMONTH($D299,MatCF),$F299-SUM($H179:W179),0)</f>
        <v>0</v>
      </c>
      <c r="X299" s="206">
        <f>IF(X$2=EOMONTH($D299,MatCF),$F299-SUM($H179:X179),0)</f>
        <v>0</v>
      </c>
      <c r="Y299" s="206">
        <f>IF(Y$2=EOMONTH($D299,MatCF),$F299-SUM($H179:Y179),0)</f>
        <v>0</v>
      </c>
      <c r="Z299" s="206">
        <f>IF(Z$2=EOMONTH($D299,MatCF),$F299-SUM($H179:Z179),0)</f>
        <v>0</v>
      </c>
      <c r="AA299" s="206">
        <f>IF(AA$2=EOMONTH($D299,MatCF),$F299-SUM($H179:AA179),0)</f>
        <v>0</v>
      </c>
      <c r="AB299" s="206">
        <f>IF(AB$2=EOMONTH($D299,MatCF),$F299-SUM($H179:AB179),0)</f>
        <v>0</v>
      </c>
      <c r="AC299" s="206">
        <f>IF(AC$2=EOMONTH($D299,MatCF),$F299-SUM($H179:AC179),0)</f>
        <v>0</v>
      </c>
      <c r="AD299" s="206">
        <f>IF(AD$2=EOMONTH($D299,MatCF),$F299-SUM($H179:AD179),0)</f>
        <v>0</v>
      </c>
      <c r="AE299" s="206">
        <f>IF(AE$2=EOMONTH($D299,MatCF),$F299-SUM($H179:AE179),0)</f>
        <v>0</v>
      </c>
      <c r="AF299" s="206">
        <f>IF(AF$2=EOMONTH($D299,MatCF),$F299-SUM($H179:AF179),0)</f>
        <v>0</v>
      </c>
      <c r="AG299" s="206">
        <f>IF(AG$2=EOMONTH($D299,MatCF),$F299-SUM($H179:AG179),0)</f>
        <v>0</v>
      </c>
      <c r="AH299" s="206">
        <f>IF(AH$2=EOMONTH($D299,MatCF),$F299-SUM($H179:AH179),0)</f>
        <v>0</v>
      </c>
      <c r="AI299" s="206">
        <f>IF(AI$2=EOMONTH($D299,MatCF),$F299-SUM($H179:AI179),0)</f>
        <v>0</v>
      </c>
      <c r="AJ299" s="206">
        <f>IF(AJ$2=EOMONTH($D299,MatCF),$F299-SUM($H179:AJ179),0)</f>
        <v>0</v>
      </c>
      <c r="AK299" s="206">
        <f>IF(AK$2=EOMONTH($D299,MatCF),$F299-SUM($H179:AK179),0)</f>
        <v>0</v>
      </c>
      <c r="AL299" s="206">
        <f>IF(AL$2=EOMONTH($D299,MatCF),$F299-SUM($H179:AL179),0)</f>
        <v>0</v>
      </c>
      <c r="AM299" s="206">
        <f>IF(AM$2=EOMONTH($D299,MatCF),$F299-SUM($H179:AM179),0)</f>
        <v>0</v>
      </c>
      <c r="AN299" s="206">
        <f>IF(AN$2=EOMONTH($D299,MatCF),$F299-SUM($H179:AN179),0)</f>
        <v>0</v>
      </c>
      <c r="AO299" s="206">
        <f>IF(AO$2=EOMONTH($D299,MatCF),$F299-SUM($H179:AO179),0)</f>
        <v>0</v>
      </c>
      <c r="AP299" s="206">
        <f>IF(AP$2=EOMONTH($D299,MatCF),$F299-SUM($H179:AP179),0)</f>
        <v>0</v>
      </c>
      <c r="AQ299" s="206">
        <f>IF(AQ$2=EOMONTH($D299,MatCF),$F299-SUM($H179:AQ179),0)</f>
        <v>0</v>
      </c>
      <c r="AR299" s="206">
        <f>IF(AR$2=EOMONTH($D299,MatCF),$F299-SUM($H179:AR179),0)</f>
        <v>0</v>
      </c>
      <c r="AS299" s="206">
        <f>IF(AS$2=EOMONTH($D299,MatCF),$F299-SUM($H179:AS179),0)</f>
        <v>0</v>
      </c>
      <c r="AT299" s="206">
        <f>IF(AT$2=EOMONTH($D299,MatCF),$F299-SUM($H179:AT179),0)</f>
        <v>0</v>
      </c>
      <c r="AU299" s="206">
        <f>IF(AU$2=EOMONTH($D299,MatCF),$F299-SUM($H179:AU179),0)</f>
        <v>0</v>
      </c>
      <c r="AV299" s="206">
        <f>IF(AV$2=EOMONTH($D299,MatCF),$F299-SUM($H179:AV179),0)</f>
        <v>0</v>
      </c>
      <c r="AW299" s="206">
        <f>IF(AW$2=EOMONTH($D299,MatCF),$F299-SUM($H179:AW179),0)</f>
        <v>0</v>
      </c>
      <c r="AX299" s="206">
        <f>IF(AX$2=EOMONTH($D299,MatCF),$F299-SUM($H179:AX179),0)</f>
        <v>0</v>
      </c>
      <c r="AY299" s="206">
        <f>IF(AY$2=EOMONTH($D299,MatCF),$F299-SUM($H179:AY179),0)</f>
        <v>0</v>
      </c>
      <c r="AZ299" s="206">
        <f>IF(AZ$2=EOMONTH($D299,MatCF),$F299-SUM($H179:AZ179),0)</f>
        <v>0</v>
      </c>
      <c r="BA299" s="206">
        <f>IF(BA$2=EOMONTH($D299,MatCF),$F299-SUM($H179:BA179),0)</f>
        <v>0</v>
      </c>
      <c r="BB299" s="206">
        <f>IF(BB$2=EOMONTH($D299,MatCF),$F299-SUM($H179:BB179),0)</f>
        <v>0</v>
      </c>
      <c r="BC299" s="206">
        <f>IF(BC$2=EOMONTH($D299,MatCF),$F299-SUM($H179:BC179),0)</f>
        <v>0</v>
      </c>
      <c r="BD299" s="206">
        <f>IF(BD$2=EOMONTH($D299,MatCF),$F299-SUM($H179:BD179),0)</f>
        <v>0</v>
      </c>
      <c r="BE299" s="206">
        <f>IF(BE$2=EOMONTH($D299,MatCF),$F299-SUM($H179:BE179),0)</f>
        <v>0</v>
      </c>
      <c r="BF299" s="206">
        <f>IF(BF$2=EOMONTH($D299,MatCF),$F299-SUM($H179:BF179),0)</f>
        <v>0</v>
      </c>
      <c r="BG299" s="206">
        <f>IF(BG$2=EOMONTH($D299,MatCF),$F299-SUM($H179:BG179),0)</f>
        <v>0</v>
      </c>
      <c r="BH299" s="206">
        <f>IF(BH$2=EOMONTH($D299,MatCF),$F299-SUM($H179:BH179),0)</f>
        <v>0</v>
      </c>
      <c r="BI299" s="206">
        <f>IF(BI$2=EOMONTH($D299,MatCF),$F299-SUM($H179:BI179),0)</f>
        <v>0</v>
      </c>
      <c r="BJ299" s="206">
        <f>IF(BJ$2=EOMONTH($D299,MatCF),$F299-SUM($H179:BJ179),0)</f>
        <v>0</v>
      </c>
      <c r="BK299" s="206">
        <f>IF(BK$2=EOMONTH($D299,MatCF),$F299-SUM($H179:BK179),0)</f>
        <v>0</v>
      </c>
      <c r="BL299" s="206">
        <f>IF(BL$2=EOMONTH($D299,MatCF),$F299-SUM($H179:BL179),0)</f>
        <v>0</v>
      </c>
      <c r="BM299" s="206">
        <f>IF(BM$2=EOMONTH($D299,MatCF),$F299-SUM($H179:BM179),0)</f>
        <v>0</v>
      </c>
      <c r="BN299" s="206">
        <f>IF(BN$2=EOMONTH($D299,MatCF),$F299-SUM($H179:BN179),0)</f>
        <v>0</v>
      </c>
      <c r="BO299" s="206">
        <f>IF(BO$2=EOMONTH($D299,MatCF),$F299-SUM($H179:BO179),0)</f>
        <v>0</v>
      </c>
      <c r="BP299" s="206">
        <f>IF(BP$2=EOMONTH($D299,MatCF),$F299-SUM($H179:BP179),0)</f>
        <v>0</v>
      </c>
      <c r="BQ299" s="206">
        <f>IF(BQ$2=EOMONTH($D299,MatCF),$F299-SUM($H179:BQ179),0)</f>
        <v>0</v>
      </c>
      <c r="BR299" s="206">
        <f>IF(BR$2=EOMONTH($D299,MatCF),$F299-SUM($H179:BR179),0)</f>
        <v>0</v>
      </c>
      <c r="BS299" s="206">
        <f>IF(BS$2=EOMONTH($D299,MatCF),$F299-SUM($H179:BS179),0)</f>
        <v>0</v>
      </c>
      <c r="BT299" s="206">
        <f>IF(BT$2=EOMONTH($D299,MatCF),$F299-SUM($H179:BT179),0)</f>
        <v>0</v>
      </c>
      <c r="BU299" s="206">
        <f>IF(BU$2=EOMONTH($D299,MatCF),$F299-SUM($H179:BU179),0)</f>
        <v>0</v>
      </c>
      <c r="BV299" s="206">
        <f>IF(BV$2=EOMONTH($D299,MatCF),$F299-SUM($H179:BV179),0)</f>
        <v>0</v>
      </c>
      <c r="BW299" s="206">
        <f>IF(BW$2=EOMONTH($D299,MatCF),$F299-SUM($H179:BW179),0)</f>
        <v>0</v>
      </c>
      <c r="BX299" s="206">
        <f>IF(BX$2=EOMONTH($D299,MatCF),$F299-SUM($H179:BX179),0)</f>
        <v>0</v>
      </c>
      <c r="BY299" s="206">
        <f>IF(BY$2=EOMONTH($D299,MatCF),$F299-SUM($H179:BY179),0)</f>
        <v>0</v>
      </c>
      <c r="BZ299" s="206">
        <f>IF(BZ$2=EOMONTH($D299,MatCF),$F299-SUM($H179:BZ179),0)</f>
        <v>0</v>
      </c>
      <c r="CA299" s="206">
        <f>IF(CA$2=EOMONTH($D299,MatCF),$F299-SUM($H179:CA179),0)</f>
        <v>0</v>
      </c>
      <c r="CB299" s="206">
        <f>IF(CB$2=EOMONTH($D299,MatCF),$F299-SUM($H179:CB179),0)</f>
        <v>0</v>
      </c>
      <c r="CC299" s="206">
        <f>IF(CC$2=EOMONTH($D299,MatCF),$F299-SUM($H179:CC179),0)</f>
        <v>0</v>
      </c>
      <c r="CD299" s="206">
        <f>IF(CD$2=EOMONTH($D299,MatCF),$F299-SUM($H179:CD179),0)</f>
        <v>0</v>
      </c>
      <c r="CE299" s="206">
        <f>IF(CE$2=EOMONTH($D299,MatCF),$F299-SUM($H179:CE179),0)</f>
        <v>0</v>
      </c>
      <c r="CF299" s="206">
        <f>IF(CF$2=EOMONTH($D299,MatCF),$F299-SUM($H179:CF179),0)</f>
        <v>0</v>
      </c>
      <c r="CG299" s="206">
        <f>IF(CG$2=EOMONTH($D299,MatCF),$F299-SUM($H179:CG179),0)</f>
        <v>0</v>
      </c>
      <c r="CH299" s="206">
        <f>IF(CH$2=EOMONTH($D299,MatCF),$F299-SUM($H179:CH179),0)</f>
        <v>0</v>
      </c>
      <c r="CI299" s="206">
        <f>IF(CI$2=EOMONTH($D299,MatCF),$F299-SUM($H179:CI179),0)</f>
        <v>0</v>
      </c>
      <c r="CJ299" s="206">
        <f>IF(CJ$2=EOMONTH($D299,MatCF),$F299-SUM($H179:CJ179),0)</f>
        <v>0</v>
      </c>
      <c r="CK299" s="206">
        <f>IF(CK$2=EOMONTH($D299,MatCF),$F299-SUM($H179:CK179),0)</f>
        <v>0</v>
      </c>
      <c r="CL299" s="206">
        <f>IF(CL$2=EOMONTH($D299,MatCF),$F299-SUM($H179:CL179),0)</f>
        <v>0</v>
      </c>
      <c r="CM299" s="206">
        <f>IF(CM$2=EOMONTH($D299,MatCF),$F299-SUM($H179:CM179),0)</f>
        <v>0</v>
      </c>
      <c r="CN299" s="206">
        <f>IF(CN$2=EOMONTH($D299,MatCF),$F299-SUM($H179:CN179),0)</f>
        <v>0</v>
      </c>
      <c r="CO299" s="206">
        <f>IF(CO$2=EOMONTH($D299,MatCF),$F299-SUM($H179:CO179),0)</f>
        <v>0</v>
      </c>
      <c r="CP299" s="206">
        <f>IF(CP$2=EOMONTH($D299,MatCF),$F299-SUM($H179:CP179),0)</f>
        <v>0</v>
      </c>
      <c r="CQ299" s="206">
        <f>IF(CQ$2=EOMONTH($D299,MatCF),$F299-SUM($H179:CQ179),0)</f>
        <v>0</v>
      </c>
      <c r="CR299" s="206">
        <f>IF(CR$2=EOMONTH($D299,MatCF),$F299-SUM($H179:CR179),0)</f>
        <v>0</v>
      </c>
      <c r="CS299" s="206">
        <f>IF(CS$2=EOMONTH($D299,MatCF),$F299-SUM($H179:CS179),0)</f>
        <v>0</v>
      </c>
      <c r="CT299" s="206">
        <f>IF(CT$2=EOMONTH($D299,MatCF),$F299-SUM($H179:CT179),0)</f>
        <v>0</v>
      </c>
      <c r="CU299" s="206">
        <f>IF(CU$2=EOMONTH($D299,MatCF),$F299-SUM($H179:CU179),0)</f>
        <v>0</v>
      </c>
      <c r="CV299" s="206">
        <f>IF(CV$2=EOMONTH($D299,MatCF),$F299-SUM($H179:CV179),0)</f>
        <v>0</v>
      </c>
      <c r="CW299" s="206">
        <f>IF(CW$2=EOMONTH($D299,MatCF),$F299-SUM($H179:CW179),0)</f>
        <v>0</v>
      </c>
      <c r="CX299" s="206">
        <f>IF(CX$2=EOMONTH($D299,MatCF),$F299-SUM($H179:CX179),0)</f>
        <v>0</v>
      </c>
      <c r="CY299" s="206">
        <f>IF(CY$2=EOMONTH($D299,MatCF),$F299-SUM($H179:CY179),0)</f>
        <v>0</v>
      </c>
      <c r="CZ299" s="206">
        <f>IF(CZ$2=EOMONTH($D299,MatCF),$F299-SUM($H179:CZ179),0)</f>
        <v>0</v>
      </c>
      <c r="DA299" s="206">
        <f>IF(DA$2=EOMONTH($D299,MatCF),$F299-SUM($H179:DA179),0)</f>
        <v>0</v>
      </c>
      <c r="DB299" s="206">
        <f>IF(DB$2=EOMONTH($D299,MatCF),$F299-SUM($H179:DB179),0)</f>
        <v>0</v>
      </c>
      <c r="DC299" s="206">
        <f>IF(DC$2=EOMONTH($D299,MatCF),$F299-SUM($H179:DC179),0)</f>
        <v>0</v>
      </c>
      <c r="DD299" s="206">
        <f>IF(DD$2=EOMONTH($D299,MatCF),$F299-SUM($H179:DD179),0)</f>
        <v>0</v>
      </c>
      <c r="DE299" s="206">
        <f>IF(DE$2=EOMONTH($D299,MatCF),$F299-SUM($H179:DE179),0)</f>
        <v>0</v>
      </c>
      <c r="DF299" s="206">
        <f>IF(DF$2=EOMONTH($D299,MatCF),$F299-SUM($H179:DF179),0)</f>
        <v>0</v>
      </c>
      <c r="DG299" s="206">
        <f>IF(DG$2=EOMONTH($D299,MatCF),$F299-SUM($H179:DG179),0)</f>
        <v>0</v>
      </c>
      <c r="DH299" s="206">
        <f>IF(DH$2=EOMONTH($D299,MatCF),$F299-SUM($H179:DH179),0)</f>
        <v>0</v>
      </c>
      <c r="DI299" s="206">
        <f>IF(DI$2=EOMONTH($D299,MatCF),$F299-SUM($H179:DI179),0)</f>
        <v>0</v>
      </c>
      <c r="DJ299" s="206">
        <f>IF(DJ$2=EOMONTH($D299,MatCF),$F299-SUM($H179:DJ179),0)</f>
        <v>0</v>
      </c>
      <c r="DK299" s="206">
        <f>IF(DK$2=EOMONTH($D299,MatCF),$F299-SUM($H179:DK179),0)</f>
        <v>0</v>
      </c>
      <c r="DL299" s="206">
        <f>IF(DL$2=EOMONTH($D299,MatCF),$F299-SUM($H179:DL179),0)</f>
        <v>0</v>
      </c>
      <c r="DM299" s="206">
        <f>IF(DM$2=EOMONTH($D299,MatCF),$F299-SUM($H179:DM179),0)</f>
        <v>0</v>
      </c>
      <c r="DN299" s="206">
        <f>IF(DN$2=EOMONTH($D299,MatCF),$F299-SUM($H179:DN179),0)</f>
        <v>0</v>
      </c>
      <c r="DO299" s="206">
        <f>IF(DO$2=EOMONTH($D299,MatCF),$F299-SUM($H179:DO179),0)</f>
        <v>0</v>
      </c>
      <c r="DP299" s="206">
        <f>IF(DP$2=EOMONTH($D299,MatCF),$F299-SUM($H179:DP179),0)</f>
        <v>0</v>
      </c>
      <c r="DQ299" s="206">
        <f>IF(DQ$2=EOMONTH($D299,MatCF),$F299-SUM($H179:DQ179),0)</f>
        <v>0</v>
      </c>
      <c r="DR299" s="206">
        <f>IF(DR$2=EOMONTH($D299,MatCF),$F299-SUM($H179:DR179),0)</f>
        <v>0</v>
      </c>
      <c r="DS299" s="206">
        <f>IF(DS$2=EOMONTH($D299,MatCF),$F299-SUM($H179:DS179),0)</f>
        <v>0</v>
      </c>
    </row>
    <row r="300" spans="1:123" ht="12.5" x14ac:dyDescent="0.25">
      <c r="A300" s="205">
        <f t="shared" si="690"/>
        <v>88</v>
      </c>
      <c r="B300" s="228"/>
      <c r="C300" s="206"/>
      <c r="D300" s="226">
        <v>51956</v>
      </c>
      <c r="E300" s="205"/>
      <c r="F300" s="206">
        <f ca="1"/>
        <v>0</v>
      </c>
      <c r="G300" s="206"/>
      <c r="H300" s="206">
        <f>IF(H$2=EOMONTH($D300,MatCF),$F300-SUM(H180:$H180),0)</f>
        <v>0</v>
      </c>
      <c r="I300" s="206">
        <f>IF(I$2=EOMONTH($D300,MatCF),$F300-SUM($H180:I180),0)</f>
        <v>0</v>
      </c>
      <c r="J300" s="206">
        <f>IF(J$2=EOMONTH($D300,MatCF),$F300-SUM($H180:J180),0)</f>
        <v>0</v>
      </c>
      <c r="K300" s="206">
        <f>IF(K$2=EOMONTH($D300,MatCF),$F300-SUM($H180:K180),0)</f>
        <v>0</v>
      </c>
      <c r="L300" s="206">
        <f>IF(L$2=EOMONTH($D300,MatCF),$F300-SUM($H180:L180),0)</f>
        <v>0</v>
      </c>
      <c r="M300" s="206">
        <f>IF(M$2=EOMONTH($D300,MatCF),$F300-SUM($H180:M180),0)</f>
        <v>0</v>
      </c>
      <c r="N300" s="206">
        <f>IF(N$2=EOMONTH($D300,MatCF),$F300-SUM($H180:N180),0)</f>
        <v>0</v>
      </c>
      <c r="O300" s="206">
        <f>IF(O$2=EOMONTH($D300,MatCF),$F300-SUM($H180:O180),0)</f>
        <v>0</v>
      </c>
      <c r="P300" s="206">
        <f>IF(P$2=EOMONTH($D300,MatCF),$F300-SUM($H180:P180),0)</f>
        <v>0</v>
      </c>
      <c r="Q300" s="206">
        <f>IF(Q$2=EOMONTH($D300,MatCF),$F300-SUM($H180:Q180),0)</f>
        <v>0</v>
      </c>
      <c r="R300" s="206">
        <f>IF(R$2=EOMONTH($D300,MatCF),$F300-SUM($H180:R180),0)</f>
        <v>0</v>
      </c>
      <c r="S300" s="206">
        <f>IF(S$2=EOMONTH($D300,MatCF),$F300-SUM($H180:S180),0)</f>
        <v>0</v>
      </c>
      <c r="T300" s="206">
        <f>IF(T$2=EOMONTH($D300,MatCF),$F300-SUM($H180:T180),0)</f>
        <v>0</v>
      </c>
      <c r="U300" s="206">
        <f>IF(U$2=EOMONTH($D300,MatCF),$F300-SUM($H180:U180),0)</f>
        <v>0</v>
      </c>
      <c r="V300" s="206">
        <f>IF(V$2=EOMONTH($D300,MatCF),$F300-SUM($H180:V180),0)</f>
        <v>0</v>
      </c>
      <c r="W300" s="206">
        <f>IF(W$2=EOMONTH($D300,MatCF),$F300-SUM($H180:W180),0)</f>
        <v>0</v>
      </c>
      <c r="X300" s="206">
        <f>IF(X$2=EOMONTH($D300,MatCF),$F300-SUM($H180:X180),0)</f>
        <v>0</v>
      </c>
      <c r="Y300" s="206">
        <f>IF(Y$2=EOMONTH($D300,MatCF),$F300-SUM($H180:Y180),0)</f>
        <v>0</v>
      </c>
      <c r="Z300" s="206">
        <f>IF(Z$2=EOMONTH($D300,MatCF),$F300-SUM($H180:Z180),0)</f>
        <v>0</v>
      </c>
      <c r="AA300" s="206">
        <f>IF(AA$2=EOMONTH($D300,MatCF),$F300-SUM($H180:AA180),0)</f>
        <v>0</v>
      </c>
      <c r="AB300" s="206">
        <f>IF(AB$2=EOMONTH($D300,MatCF),$F300-SUM($H180:AB180),0)</f>
        <v>0</v>
      </c>
      <c r="AC300" s="206">
        <f>IF(AC$2=EOMONTH($D300,MatCF),$F300-SUM($H180:AC180),0)</f>
        <v>0</v>
      </c>
      <c r="AD300" s="206">
        <f>IF(AD$2=EOMONTH($D300,MatCF),$F300-SUM($H180:AD180),0)</f>
        <v>0</v>
      </c>
      <c r="AE300" s="206">
        <f>IF(AE$2=EOMONTH($D300,MatCF),$F300-SUM($H180:AE180),0)</f>
        <v>0</v>
      </c>
      <c r="AF300" s="206">
        <f>IF(AF$2=EOMONTH($D300,MatCF),$F300-SUM($H180:AF180),0)</f>
        <v>0</v>
      </c>
      <c r="AG300" s="206">
        <f>IF(AG$2=EOMONTH($D300,MatCF),$F300-SUM($H180:AG180),0)</f>
        <v>0</v>
      </c>
      <c r="AH300" s="206">
        <f>IF(AH$2=EOMONTH($D300,MatCF),$F300-SUM($H180:AH180),0)</f>
        <v>0</v>
      </c>
      <c r="AI300" s="206">
        <f>IF(AI$2=EOMONTH($D300,MatCF),$F300-SUM($H180:AI180),0)</f>
        <v>0</v>
      </c>
      <c r="AJ300" s="206">
        <f>IF(AJ$2=EOMONTH($D300,MatCF),$F300-SUM($H180:AJ180),0)</f>
        <v>0</v>
      </c>
      <c r="AK300" s="206">
        <f>IF(AK$2=EOMONTH($D300,MatCF),$F300-SUM($H180:AK180),0)</f>
        <v>0</v>
      </c>
      <c r="AL300" s="206">
        <f>IF(AL$2=EOMONTH($D300,MatCF),$F300-SUM($H180:AL180),0)</f>
        <v>0</v>
      </c>
      <c r="AM300" s="206">
        <f>IF(AM$2=EOMONTH($D300,MatCF),$F300-SUM($H180:AM180),0)</f>
        <v>0</v>
      </c>
      <c r="AN300" s="206">
        <f>IF(AN$2=EOMONTH($D300,MatCF),$F300-SUM($H180:AN180),0)</f>
        <v>0</v>
      </c>
      <c r="AO300" s="206">
        <f>IF(AO$2=EOMONTH($D300,MatCF),$F300-SUM($H180:AO180),0)</f>
        <v>0</v>
      </c>
      <c r="AP300" s="206">
        <f>IF(AP$2=EOMONTH($D300,MatCF),$F300-SUM($H180:AP180),0)</f>
        <v>0</v>
      </c>
      <c r="AQ300" s="206">
        <f>IF(AQ$2=EOMONTH($D300,MatCF),$F300-SUM($H180:AQ180),0)</f>
        <v>0</v>
      </c>
      <c r="AR300" s="206">
        <f>IF(AR$2=EOMONTH($D300,MatCF),$F300-SUM($H180:AR180),0)</f>
        <v>0</v>
      </c>
      <c r="AS300" s="206">
        <f>IF(AS$2=EOMONTH($D300,MatCF),$F300-SUM($H180:AS180),0)</f>
        <v>0</v>
      </c>
      <c r="AT300" s="206">
        <f>IF(AT$2=EOMONTH($D300,MatCF),$F300-SUM($H180:AT180),0)</f>
        <v>0</v>
      </c>
      <c r="AU300" s="206">
        <f>IF(AU$2=EOMONTH($D300,MatCF),$F300-SUM($H180:AU180),0)</f>
        <v>0</v>
      </c>
      <c r="AV300" s="206">
        <f>IF(AV$2=EOMONTH($D300,MatCF),$F300-SUM($H180:AV180),0)</f>
        <v>0</v>
      </c>
      <c r="AW300" s="206">
        <f>IF(AW$2=EOMONTH($D300,MatCF),$F300-SUM($H180:AW180),0)</f>
        <v>0</v>
      </c>
      <c r="AX300" s="206">
        <f>IF(AX$2=EOMONTH($D300,MatCF),$F300-SUM($H180:AX180),0)</f>
        <v>0</v>
      </c>
      <c r="AY300" s="206">
        <f>IF(AY$2=EOMONTH($D300,MatCF),$F300-SUM($H180:AY180),0)</f>
        <v>0</v>
      </c>
      <c r="AZ300" s="206">
        <f>IF(AZ$2=EOMONTH($D300,MatCF),$F300-SUM($H180:AZ180),0)</f>
        <v>0</v>
      </c>
      <c r="BA300" s="206">
        <f>IF(BA$2=EOMONTH($D300,MatCF),$F300-SUM($H180:BA180),0)</f>
        <v>0</v>
      </c>
      <c r="BB300" s="206">
        <f>IF(BB$2=EOMONTH($D300,MatCF),$F300-SUM($H180:BB180),0)</f>
        <v>0</v>
      </c>
      <c r="BC300" s="206">
        <f>IF(BC$2=EOMONTH($D300,MatCF),$F300-SUM($H180:BC180),0)</f>
        <v>0</v>
      </c>
      <c r="BD300" s="206">
        <f>IF(BD$2=EOMONTH($D300,MatCF),$F300-SUM($H180:BD180),0)</f>
        <v>0</v>
      </c>
      <c r="BE300" s="206">
        <f>IF(BE$2=EOMONTH($D300,MatCF),$F300-SUM($H180:BE180),0)</f>
        <v>0</v>
      </c>
      <c r="BF300" s="206">
        <f>IF(BF$2=EOMONTH($D300,MatCF),$F300-SUM($H180:BF180),0)</f>
        <v>0</v>
      </c>
      <c r="BG300" s="206">
        <f>IF(BG$2=EOMONTH($D300,MatCF),$F300-SUM($H180:BG180),0)</f>
        <v>0</v>
      </c>
      <c r="BH300" s="206">
        <f>IF(BH$2=EOMONTH($D300,MatCF),$F300-SUM($H180:BH180),0)</f>
        <v>0</v>
      </c>
      <c r="BI300" s="206">
        <f>IF(BI$2=EOMONTH($D300,MatCF),$F300-SUM($H180:BI180),0)</f>
        <v>0</v>
      </c>
      <c r="BJ300" s="206">
        <f>IF(BJ$2=EOMONTH($D300,MatCF),$F300-SUM($H180:BJ180),0)</f>
        <v>0</v>
      </c>
      <c r="BK300" s="206">
        <f>IF(BK$2=EOMONTH($D300,MatCF),$F300-SUM($H180:BK180),0)</f>
        <v>0</v>
      </c>
      <c r="BL300" s="206">
        <f>IF(BL$2=EOMONTH($D300,MatCF),$F300-SUM($H180:BL180),0)</f>
        <v>0</v>
      </c>
      <c r="BM300" s="206">
        <f>IF(BM$2=EOMONTH($D300,MatCF),$F300-SUM($H180:BM180),0)</f>
        <v>0</v>
      </c>
      <c r="BN300" s="206">
        <f>IF(BN$2=EOMONTH($D300,MatCF),$F300-SUM($H180:BN180),0)</f>
        <v>0</v>
      </c>
      <c r="BO300" s="206">
        <f>IF(BO$2=EOMONTH($D300,MatCF),$F300-SUM($H180:BO180),0)</f>
        <v>0</v>
      </c>
      <c r="BP300" s="206">
        <f>IF(BP$2=EOMONTH($D300,MatCF),$F300-SUM($H180:BP180),0)</f>
        <v>0</v>
      </c>
      <c r="BQ300" s="206">
        <f>IF(BQ$2=EOMONTH($D300,MatCF),$F300-SUM($H180:BQ180),0)</f>
        <v>0</v>
      </c>
      <c r="BR300" s="206">
        <f>IF(BR$2=EOMONTH($D300,MatCF),$F300-SUM($H180:BR180),0)</f>
        <v>0</v>
      </c>
      <c r="BS300" s="206">
        <f>IF(BS$2=EOMONTH($D300,MatCF),$F300-SUM($H180:BS180),0)</f>
        <v>0</v>
      </c>
      <c r="BT300" s="206">
        <f>IF(BT$2=EOMONTH($D300,MatCF),$F300-SUM($H180:BT180),0)</f>
        <v>0</v>
      </c>
      <c r="BU300" s="206">
        <f>IF(BU$2=EOMONTH($D300,MatCF),$F300-SUM($H180:BU180),0)</f>
        <v>0</v>
      </c>
      <c r="BV300" s="206">
        <f>IF(BV$2=EOMONTH($D300,MatCF),$F300-SUM($H180:BV180),0)</f>
        <v>0</v>
      </c>
      <c r="BW300" s="206">
        <f>IF(BW$2=EOMONTH($D300,MatCF),$F300-SUM($H180:BW180),0)</f>
        <v>0</v>
      </c>
      <c r="BX300" s="206">
        <f>IF(BX$2=EOMONTH($D300,MatCF),$F300-SUM($H180:BX180),0)</f>
        <v>0</v>
      </c>
      <c r="BY300" s="206">
        <f>IF(BY$2=EOMONTH($D300,MatCF),$F300-SUM($H180:BY180),0)</f>
        <v>0</v>
      </c>
      <c r="BZ300" s="206">
        <f>IF(BZ$2=EOMONTH($D300,MatCF),$F300-SUM($H180:BZ180),0)</f>
        <v>0</v>
      </c>
      <c r="CA300" s="206">
        <f>IF(CA$2=EOMONTH($D300,MatCF),$F300-SUM($H180:CA180),0)</f>
        <v>0</v>
      </c>
      <c r="CB300" s="206">
        <f>IF(CB$2=EOMONTH($D300,MatCF),$F300-SUM($H180:CB180),0)</f>
        <v>0</v>
      </c>
      <c r="CC300" s="206">
        <f>IF(CC$2=EOMONTH($D300,MatCF),$F300-SUM($H180:CC180),0)</f>
        <v>0</v>
      </c>
      <c r="CD300" s="206">
        <f>IF(CD$2=EOMONTH($D300,MatCF),$F300-SUM($H180:CD180),0)</f>
        <v>0</v>
      </c>
      <c r="CE300" s="206">
        <f>IF(CE$2=EOMONTH($D300,MatCF),$F300-SUM($H180:CE180),0)</f>
        <v>0</v>
      </c>
      <c r="CF300" s="206">
        <f>IF(CF$2=EOMONTH($D300,MatCF),$F300-SUM($H180:CF180),0)</f>
        <v>0</v>
      </c>
      <c r="CG300" s="206">
        <f>IF(CG$2=EOMONTH($D300,MatCF),$F300-SUM($H180:CG180),0)</f>
        <v>0</v>
      </c>
      <c r="CH300" s="206">
        <f>IF(CH$2=EOMONTH($D300,MatCF),$F300-SUM($H180:CH180),0)</f>
        <v>0</v>
      </c>
      <c r="CI300" s="206">
        <f>IF(CI$2=EOMONTH($D300,MatCF),$F300-SUM($H180:CI180),0)</f>
        <v>0</v>
      </c>
      <c r="CJ300" s="206">
        <f>IF(CJ$2=EOMONTH($D300,MatCF),$F300-SUM($H180:CJ180),0)</f>
        <v>0</v>
      </c>
      <c r="CK300" s="206">
        <f>IF(CK$2=EOMONTH($D300,MatCF),$F300-SUM($H180:CK180),0)</f>
        <v>0</v>
      </c>
      <c r="CL300" s="206">
        <f>IF(CL$2=EOMONTH($D300,MatCF),$F300-SUM($H180:CL180),0)</f>
        <v>0</v>
      </c>
      <c r="CM300" s="206">
        <f>IF(CM$2=EOMONTH($D300,MatCF),$F300-SUM($H180:CM180),0)</f>
        <v>0</v>
      </c>
      <c r="CN300" s="206">
        <f>IF(CN$2=EOMONTH($D300,MatCF),$F300-SUM($H180:CN180),0)</f>
        <v>0</v>
      </c>
      <c r="CO300" s="206">
        <f>IF(CO$2=EOMONTH($D300,MatCF),$F300-SUM($H180:CO180),0)</f>
        <v>0</v>
      </c>
      <c r="CP300" s="206">
        <f>IF(CP$2=EOMONTH($D300,MatCF),$F300-SUM($H180:CP180),0)</f>
        <v>0</v>
      </c>
      <c r="CQ300" s="206">
        <f>IF(CQ$2=EOMONTH($D300,MatCF),$F300-SUM($H180:CQ180),0)</f>
        <v>0</v>
      </c>
      <c r="CR300" s="206">
        <f>IF(CR$2=EOMONTH($D300,MatCF),$F300-SUM($H180:CR180),0)</f>
        <v>0</v>
      </c>
      <c r="CS300" s="206">
        <f>IF(CS$2=EOMONTH($D300,MatCF),$F300-SUM($H180:CS180),0)</f>
        <v>0</v>
      </c>
      <c r="CT300" s="206">
        <f>IF(CT$2=EOMONTH($D300,MatCF),$F300-SUM($H180:CT180),0)</f>
        <v>0</v>
      </c>
      <c r="CU300" s="206">
        <f>IF(CU$2=EOMONTH($D300,MatCF),$F300-SUM($H180:CU180),0)</f>
        <v>0</v>
      </c>
      <c r="CV300" s="206">
        <f>IF(CV$2=EOMONTH($D300,MatCF),$F300-SUM($H180:CV180),0)</f>
        <v>0</v>
      </c>
      <c r="CW300" s="206">
        <f>IF(CW$2=EOMONTH($D300,MatCF),$F300-SUM($H180:CW180),0)</f>
        <v>0</v>
      </c>
      <c r="CX300" s="206">
        <f>IF(CX$2=EOMONTH($D300,MatCF),$F300-SUM($H180:CX180),0)</f>
        <v>0</v>
      </c>
      <c r="CY300" s="206">
        <f>IF(CY$2=EOMONTH($D300,MatCF),$F300-SUM($H180:CY180),0)</f>
        <v>0</v>
      </c>
      <c r="CZ300" s="206">
        <f>IF(CZ$2=EOMONTH($D300,MatCF),$F300-SUM($H180:CZ180),0)</f>
        <v>0</v>
      </c>
      <c r="DA300" s="206">
        <f>IF(DA$2=EOMONTH($D300,MatCF),$F300-SUM($H180:DA180),0)</f>
        <v>0</v>
      </c>
      <c r="DB300" s="206">
        <f>IF(DB$2=EOMONTH($D300,MatCF),$F300-SUM($H180:DB180),0)</f>
        <v>0</v>
      </c>
      <c r="DC300" s="206">
        <f>IF(DC$2=EOMONTH($D300,MatCF),$F300-SUM($H180:DC180),0)</f>
        <v>0</v>
      </c>
      <c r="DD300" s="206">
        <f>IF(DD$2=EOMONTH($D300,MatCF),$F300-SUM($H180:DD180),0)</f>
        <v>0</v>
      </c>
      <c r="DE300" s="206">
        <f>IF(DE$2=EOMONTH($D300,MatCF),$F300-SUM($H180:DE180),0)</f>
        <v>0</v>
      </c>
      <c r="DF300" s="206">
        <f>IF(DF$2=EOMONTH($D300,MatCF),$F300-SUM($H180:DF180),0)</f>
        <v>0</v>
      </c>
      <c r="DG300" s="206">
        <f>IF(DG$2=EOMONTH($D300,MatCF),$F300-SUM($H180:DG180),0)</f>
        <v>0</v>
      </c>
      <c r="DH300" s="206">
        <f>IF(DH$2=EOMONTH($D300,MatCF),$F300-SUM($H180:DH180),0)</f>
        <v>0</v>
      </c>
      <c r="DI300" s="206">
        <f>IF(DI$2=EOMONTH($D300,MatCF),$F300-SUM($H180:DI180),0)</f>
        <v>0</v>
      </c>
      <c r="DJ300" s="206">
        <f>IF(DJ$2=EOMONTH($D300,MatCF),$F300-SUM($H180:DJ180),0)</f>
        <v>0</v>
      </c>
      <c r="DK300" s="206">
        <f>IF(DK$2=EOMONTH($D300,MatCF),$F300-SUM($H180:DK180),0)</f>
        <v>0</v>
      </c>
      <c r="DL300" s="206">
        <f>IF(DL$2=EOMONTH($D300,MatCF),$F300-SUM($H180:DL180),0)</f>
        <v>0</v>
      </c>
      <c r="DM300" s="206">
        <f>IF(DM$2=EOMONTH($D300,MatCF),$F300-SUM($H180:DM180),0)</f>
        <v>0</v>
      </c>
      <c r="DN300" s="206">
        <f>IF(DN$2=EOMONTH($D300,MatCF),$F300-SUM($H180:DN180),0)</f>
        <v>0</v>
      </c>
      <c r="DO300" s="206">
        <f>IF(DO$2=EOMONTH($D300,MatCF),$F300-SUM($H180:DO180),0)</f>
        <v>0</v>
      </c>
      <c r="DP300" s="206">
        <f>IF(DP$2=EOMONTH($D300,MatCF),$F300-SUM($H180:DP180),0)</f>
        <v>0</v>
      </c>
      <c r="DQ300" s="206">
        <f>IF(DQ$2=EOMONTH($D300,MatCF),$F300-SUM($H180:DQ180),0)</f>
        <v>0</v>
      </c>
      <c r="DR300" s="206">
        <f>IF(DR$2=EOMONTH($D300,MatCF),$F300-SUM($H180:DR180),0)</f>
        <v>0</v>
      </c>
      <c r="DS300" s="206">
        <f>IF(DS$2=EOMONTH($D300,MatCF),$F300-SUM($H180:DS180),0)</f>
        <v>0</v>
      </c>
    </row>
    <row r="301" spans="1:123" ht="12.5" x14ac:dyDescent="0.25">
      <c r="A301" s="205">
        <f t="shared" si="690"/>
        <v>89</v>
      </c>
      <c r="B301" s="228"/>
      <c r="C301" s="206"/>
      <c r="D301" s="226">
        <v>52047</v>
      </c>
      <c r="E301" s="205"/>
      <c r="F301" s="206">
        <f ca="1"/>
        <v>0</v>
      </c>
      <c r="G301" s="206"/>
      <c r="H301" s="206">
        <f>IF(H$2=EOMONTH($D301,MatCF),$F301-SUM(H181:$H181),0)</f>
        <v>0</v>
      </c>
      <c r="I301" s="206">
        <f>IF(I$2=EOMONTH($D301,MatCF),$F301-SUM($H181:I181),0)</f>
        <v>0</v>
      </c>
      <c r="J301" s="206">
        <f>IF(J$2=EOMONTH($D301,MatCF),$F301-SUM($H181:J181),0)</f>
        <v>0</v>
      </c>
      <c r="K301" s="206">
        <f>IF(K$2=EOMONTH($D301,MatCF),$F301-SUM($H181:K181),0)</f>
        <v>0</v>
      </c>
      <c r="L301" s="206">
        <f>IF(L$2=EOMONTH($D301,MatCF),$F301-SUM($H181:L181),0)</f>
        <v>0</v>
      </c>
      <c r="M301" s="206">
        <f>IF(M$2=EOMONTH($D301,MatCF),$F301-SUM($H181:M181),0)</f>
        <v>0</v>
      </c>
      <c r="N301" s="206">
        <f>IF(N$2=EOMONTH($D301,MatCF),$F301-SUM($H181:N181),0)</f>
        <v>0</v>
      </c>
      <c r="O301" s="206">
        <f>IF(O$2=EOMONTH($D301,MatCF),$F301-SUM($H181:O181),0)</f>
        <v>0</v>
      </c>
      <c r="P301" s="206">
        <f>IF(P$2=EOMONTH($D301,MatCF),$F301-SUM($H181:P181),0)</f>
        <v>0</v>
      </c>
      <c r="Q301" s="206">
        <f>IF(Q$2=EOMONTH($D301,MatCF),$F301-SUM($H181:Q181),0)</f>
        <v>0</v>
      </c>
      <c r="R301" s="206">
        <f>IF(R$2=EOMONTH($D301,MatCF),$F301-SUM($H181:R181),0)</f>
        <v>0</v>
      </c>
      <c r="S301" s="206">
        <f>IF(S$2=EOMONTH($D301,MatCF),$F301-SUM($H181:S181),0)</f>
        <v>0</v>
      </c>
      <c r="T301" s="206">
        <f>IF(T$2=EOMONTH($D301,MatCF),$F301-SUM($H181:T181),0)</f>
        <v>0</v>
      </c>
      <c r="U301" s="206">
        <f>IF(U$2=EOMONTH($D301,MatCF),$F301-SUM($H181:U181),0)</f>
        <v>0</v>
      </c>
      <c r="V301" s="206">
        <f>IF(V$2=EOMONTH($D301,MatCF),$F301-SUM($H181:V181),0)</f>
        <v>0</v>
      </c>
      <c r="W301" s="206">
        <f>IF(W$2=EOMONTH($D301,MatCF),$F301-SUM($H181:W181),0)</f>
        <v>0</v>
      </c>
      <c r="X301" s="206">
        <f>IF(X$2=EOMONTH($D301,MatCF),$F301-SUM($H181:X181),0)</f>
        <v>0</v>
      </c>
      <c r="Y301" s="206">
        <f>IF(Y$2=EOMONTH($D301,MatCF),$F301-SUM($H181:Y181),0)</f>
        <v>0</v>
      </c>
      <c r="Z301" s="206">
        <f>IF(Z$2=EOMONTH($D301,MatCF),$F301-SUM($H181:Z181),0)</f>
        <v>0</v>
      </c>
      <c r="AA301" s="206">
        <f>IF(AA$2=EOMONTH($D301,MatCF),$F301-SUM($H181:AA181),0)</f>
        <v>0</v>
      </c>
      <c r="AB301" s="206">
        <f>IF(AB$2=EOMONTH($D301,MatCF),$F301-SUM($H181:AB181),0)</f>
        <v>0</v>
      </c>
      <c r="AC301" s="206">
        <f>IF(AC$2=EOMONTH($D301,MatCF),$F301-SUM($H181:AC181),0)</f>
        <v>0</v>
      </c>
      <c r="AD301" s="206">
        <f>IF(AD$2=EOMONTH($D301,MatCF),$F301-SUM($H181:AD181),0)</f>
        <v>0</v>
      </c>
      <c r="AE301" s="206">
        <f>IF(AE$2=EOMONTH($D301,MatCF),$F301-SUM($H181:AE181),0)</f>
        <v>0</v>
      </c>
      <c r="AF301" s="206">
        <f>IF(AF$2=EOMONTH($D301,MatCF),$F301-SUM($H181:AF181),0)</f>
        <v>0</v>
      </c>
      <c r="AG301" s="206">
        <f>IF(AG$2=EOMONTH($D301,MatCF),$F301-SUM($H181:AG181),0)</f>
        <v>0</v>
      </c>
      <c r="AH301" s="206">
        <f>IF(AH$2=EOMONTH($D301,MatCF),$F301-SUM($H181:AH181),0)</f>
        <v>0</v>
      </c>
      <c r="AI301" s="206">
        <f>IF(AI$2=EOMONTH($D301,MatCF),$F301-SUM($H181:AI181),0)</f>
        <v>0</v>
      </c>
      <c r="AJ301" s="206">
        <f>IF(AJ$2=EOMONTH($D301,MatCF),$F301-SUM($H181:AJ181),0)</f>
        <v>0</v>
      </c>
      <c r="AK301" s="206">
        <f>IF(AK$2=EOMONTH($D301,MatCF),$F301-SUM($H181:AK181),0)</f>
        <v>0</v>
      </c>
      <c r="AL301" s="206">
        <f>IF(AL$2=EOMONTH($D301,MatCF),$F301-SUM($H181:AL181),0)</f>
        <v>0</v>
      </c>
      <c r="AM301" s="206">
        <f>IF(AM$2=EOMONTH($D301,MatCF),$F301-SUM($H181:AM181),0)</f>
        <v>0</v>
      </c>
      <c r="AN301" s="206">
        <f>IF(AN$2=EOMONTH($D301,MatCF),$F301-SUM($H181:AN181),0)</f>
        <v>0</v>
      </c>
      <c r="AO301" s="206">
        <f>IF(AO$2=EOMONTH($D301,MatCF),$F301-SUM($H181:AO181),0)</f>
        <v>0</v>
      </c>
      <c r="AP301" s="206">
        <f>IF(AP$2=EOMONTH($D301,MatCF),$F301-SUM($H181:AP181),0)</f>
        <v>0</v>
      </c>
      <c r="AQ301" s="206">
        <f>IF(AQ$2=EOMONTH($D301,MatCF),$F301-SUM($H181:AQ181),0)</f>
        <v>0</v>
      </c>
      <c r="AR301" s="206">
        <f>IF(AR$2=EOMONTH($D301,MatCF),$F301-SUM($H181:AR181),0)</f>
        <v>0</v>
      </c>
      <c r="AS301" s="206">
        <f>IF(AS$2=EOMONTH($D301,MatCF),$F301-SUM($H181:AS181),0)</f>
        <v>0</v>
      </c>
      <c r="AT301" s="206">
        <f>IF(AT$2=EOMONTH($D301,MatCF),$F301-SUM($H181:AT181),0)</f>
        <v>0</v>
      </c>
      <c r="AU301" s="206">
        <f>IF(AU$2=EOMONTH($D301,MatCF),$F301-SUM($H181:AU181),0)</f>
        <v>0</v>
      </c>
      <c r="AV301" s="206">
        <f>IF(AV$2=EOMONTH($D301,MatCF),$F301-SUM($H181:AV181),0)</f>
        <v>0</v>
      </c>
      <c r="AW301" s="206">
        <f>IF(AW$2=EOMONTH($D301,MatCF),$F301-SUM($H181:AW181),0)</f>
        <v>0</v>
      </c>
      <c r="AX301" s="206">
        <f>IF(AX$2=EOMONTH($D301,MatCF),$F301-SUM($H181:AX181),0)</f>
        <v>0</v>
      </c>
      <c r="AY301" s="206">
        <f>IF(AY$2=EOMONTH($D301,MatCF),$F301-SUM($H181:AY181),0)</f>
        <v>0</v>
      </c>
      <c r="AZ301" s="206">
        <f>IF(AZ$2=EOMONTH($D301,MatCF),$F301-SUM($H181:AZ181),0)</f>
        <v>0</v>
      </c>
      <c r="BA301" s="206">
        <f>IF(BA$2=EOMONTH($D301,MatCF),$F301-SUM($H181:BA181),0)</f>
        <v>0</v>
      </c>
      <c r="BB301" s="206">
        <f>IF(BB$2=EOMONTH($D301,MatCF),$F301-SUM($H181:BB181),0)</f>
        <v>0</v>
      </c>
      <c r="BC301" s="206">
        <f>IF(BC$2=EOMONTH($D301,MatCF),$F301-SUM($H181:BC181),0)</f>
        <v>0</v>
      </c>
      <c r="BD301" s="206">
        <f>IF(BD$2=EOMONTH($D301,MatCF),$F301-SUM($H181:BD181),0)</f>
        <v>0</v>
      </c>
      <c r="BE301" s="206">
        <f>IF(BE$2=EOMONTH($D301,MatCF),$F301-SUM($H181:BE181),0)</f>
        <v>0</v>
      </c>
      <c r="BF301" s="206">
        <f>IF(BF$2=EOMONTH($D301,MatCF),$F301-SUM($H181:BF181),0)</f>
        <v>0</v>
      </c>
      <c r="BG301" s="206">
        <f>IF(BG$2=EOMONTH($D301,MatCF),$F301-SUM($H181:BG181),0)</f>
        <v>0</v>
      </c>
      <c r="BH301" s="206">
        <f>IF(BH$2=EOMONTH($D301,MatCF),$F301-SUM($H181:BH181),0)</f>
        <v>0</v>
      </c>
      <c r="BI301" s="206">
        <f>IF(BI$2=EOMONTH($D301,MatCF),$F301-SUM($H181:BI181),0)</f>
        <v>0</v>
      </c>
      <c r="BJ301" s="206">
        <f>IF(BJ$2=EOMONTH($D301,MatCF),$F301-SUM($H181:BJ181),0)</f>
        <v>0</v>
      </c>
      <c r="BK301" s="206">
        <f>IF(BK$2=EOMONTH($D301,MatCF),$F301-SUM($H181:BK181),0)</f>
        <v>0</v>
      </c>
      <c r="BL301" s="206">
        <f>IF(BL$2=EOMONTH($D301,MatCF),$F301-SUM($H181:BL181),0)</f>
        <v>0</v>
      </c>
      <c r="BM301" s="206">
        <f>IF(BM$2=EOMONTH($D301,MatCF),$F301-SUM($H181:BM181),0)</f>
        <v>0</v>
      </c>
      <c r="BN301" s="206">
        <f>IF(BN$2=EOMONTH($D301,MatCF),$F301-SUM($H181:BN181),0)</f>
        <v>0</v>
      </c>
      <c r="BO301" s="206">
        <f>IF(BO$2=EOMONTH($D301,MatCF),$F301-SUM($H181:BO181),0)</f>
        <v>0</v>
      </c>
      <c r="BP301" s="206">
        <f>IF(BP$2=EOMONTH($D301,MatCF),$F301-SUM($H181:BP181),0)</f>
        <v>0</v>
      </c>
      <c r="BQ301" s="206">
        <f>IF(BQ$2=EOMONTH($D301,MatCF),$F301-SUM($H181:BQ181),0)</f>
        <v>0</v>
      </c>
      <c r="BR301" s="206">
        <f>IF(BR$2=EOMONTH($D301,MatCF),$F301-SUM($H181:BR181),0)</f>
        <v>0</v>
      </c>
      <c r="BS301" s="206">
        <f>IF(BS$2=EOMONTH($D301,MatCF),$F301-SUM($H181:BS181),0)</f>
        <v>0</v>
      </c>
      <c r="BT301" s="206">
        <f>IF(BT$2=EOMONTH($D301,MatCF),$F301-SUM($H181:BT181),0)</f>
        <v>0</v>
      </c>
      <c r="BU301" s="206">
        <f>IF(BU$2=EOMONTH($D301,MatCF),$F301-SUM($H181:BU181),0)</f>
        <v>0</v>
      </c>
      <c r="BV301" s="206">
        <f>IF(BV$2=EOMONTH($D301,MatCF),$F301-SUM($H181:BV181),0)</f>
        <v>0</v>
      </c>
      <c r="BW301" s="206">
        <f>IF(BW$2=EOMONTH($D301,MatCF),$F301-SUM($H181:BW181),0)</f>
        <v>0</v>
      </c>
      <c r="BX301" s="206">
        <f>IF(BX$2=EOMONTH($D301,MatCF),$F301-SUM($H181:BX181),0)</f>
        <v>0</v>
      </c>
      <c r="BY301" s="206">
        <f>IF(BY$2=EOMONTH($D301,MatCF),$F301-SUM($H181:BY181),0)</f>
        <v>0</v>
      </c>
      <c r="BZ301" s="206">
        <f>IF(BZ$2=EOMONTH($D301,MatCF),$F301-SUM($H181:BZ181),0)</f>
        <v>0</v>
      </c>
      <c r="CA301" s="206">
        <f>IF(CA$2=EOMONTH($D301,MatCF),$F301-SUM($H181:CA181),0)</f>
        <v>0</v>
      </c>
      <c r="CB301" s="206">
        <f>IF(CB$2=EOMONTH($D301,MatCF),$F301-SUM($H181:CB181),0)</f>
        <v>0</v>
      </c>
      <c r="CC301" s="206">
        <f>IF(CC$2=EOMONTH($D301,MatCF),$F301-SUM($H181:CC181),0)</f>
        <v>0</v>
      </c>
      <c r="CD301" s="206">
        <f>IF(CD$2=EOMONTH($D301,MatCF),$F301-SUM($H181:CD181),0)</f>
        <v>0</v>
      </c>
      <c r="CE301" s="206">
        <f>IF(CE$2=EOMONTH($D301,MatCF),$F301-SUM($H181:CE181),0)</f>
        <v>0</v>
      </c>
      <c r="CF301" s="206">
        <f>IF(CF$2=EOMONTH($D301,MatCF),$F301-SUM($H181:CF181),0)</f>
        <v>0</v>
      </c>
      <c r="CG301" s="206">
        <f>IF(CG$2=EOMONTH($D301,MatCF),$F301-SUM($H181:CG181),0)</f>
        <v>0</v>
      </c>
      <c r="CH301" s="206">
        <f>IF(CH$2=EOMONTH($D301,MatCF),$F301-SUM($H181:CH181),0)</f>
        <v>0</v>
      </c>
      <c r="CI301" s="206">
        <f>IF(CI$2=EOMONTH($D301,MatCF),$F301-SUM($H181:CI181),0)</f>
        <v>0</v>
      </c>
      <c r="CJ301" s="206">
        <f>IF(CJ$2=EOMONTH($D301,MatCF),$F301-SUM($H181:CJ181),0)</f>
        <v>0</v>
      </c>
      <c r="CK301" s="206">
        <f>IF(CK$2=EOMONTH($D301,MatCF),$F301-SUM($H181:CK181),0)</f>
        <v>0</v>
      </c>
      <c r="CL301" s="206">
        <f>IF(CL$2=EOMONTH($D301,MatCF),$F301-SUM($H181:CL181),0)</f>
        <v>0</v>
      </c>
      <c r="CM301" s="206">
        <f>IF(CM$2=EOMONTH($D301,MatCF),$F301-SUM($H181:CM181),0)</f>
        <v>0</v>
      </c>
      <c r="CN301" s="206">
        <f>IF(CN$2=EOMONTH($D301,MatCF),$F301-SUM($H181:CN181),0)</f>
        <v>0</v>
      </c>
      <c r="CO301" s="206">
        <f>IF(CO$2=EOMONTH($D301,MatCF),$F301-SUM($H181:CO181),0)</f>
        <v>0</v>
      </c>
      <c r="CP301" s="206">
        <f>IF(CP$2=EOMONTH($D301,MatCF),$F301-SUM($H181:CP181),0)</f>
        <v>0</v>
      </c>
      <c r="CQ301" s="206">
        <f>IF(CQ$2=EOMONTH($D301,MatCF),$F301-SUM($H181:CQ181),0)</f>
        <v>0</v>
      </c>
      <c r="CR301" s="206">
        <f>IF(CR$2=EOMONTH($D301,MatCF),$F301-SUM($H181:CR181),0)</f>
        <v>0</v>
      </c>
      <c r="CS301" s="206">
        <f>IF(CS$2=EOMONTH($D301,MatCF),$F301-SUM($H181:CS181),0)</f>
        <v>0</v>
      </c>
      <c r="CT301" s="206">
        <f>IF(CT$2=EOMONTH($D301,MatCF),$F301-SUM($H181:CT181),0)</f>
        <v>0</v>
      </c>
      <c r="CU301" s="206">
        <f>IF(CU$2=EOMONTH($D301,MatCF),$F301-SUM($H181:CU181),0)</f>
        <v>0</v>
      </c>
      <c r="CV301" s="206">
        <f>IF(CV$2=EOMONTH($D301,MatCF),$F301-SUM($H181:CV181),0)</f>
        <v>0</v>
      </c>
      <c r="CW301" s="206">
        <f>IF(CW$2=EOMONTH($D301,MatCF),$F301-SUM($H181:CW181),0)</f>
        <v>0</v>
      </c>
      <c r="CX301" s="206">
        <f>IF(CX$2=EOMONTH($D301,MatCF),$F301-SUM($H181:CX181),0)</f>
        <v>0</v>
      </c>
      <c r="CY301" s="206">
        <f>IF(CY$2=EOMONTH($D301,MatCF),$F301-SUM($H181:CY181),0)</f>
        <v>0</v>
      </c>
      <c r="CZ301" s="206">
        <f>IF(CZ$2=EOMONTH($D301,MatCF),$F301-SUM($H181:CZ181),0)</f>
        <v>0</v>
      </c>
      <c r="DA301" s="206">
        <f>IF(DA$2=EOMONTH($D301,MatCF),$F301-SUM($H181:DA181),0)</f>
        <v>0</v>
      </c>
      <c r="DB301" s="206">
        <f>IF(DB$2=EOMONTH($D301,MatCF),$F301-SUM($H181:DB181),0)</f>
        <v>0</v>
      </c>
      <c r="DC301" s="206">
        <f>IF(DC$2=EOMONTH($D301,MatCF),$F301-SUM($H181:DC181),0)</f>
        <v>0</v>
      </c>
      <c r="DD301" s="206">
        <f>IF(DD$2=EOMONTH($D301,MatCF),$F301-SUM($H181:DD181),0)</f>
        <v>0</v>
      </c>
      <c r="DE301" s="206">
        <f>IF(DE$2=EOMONTH($D301,MatCF),$F301-SUM($H181:DE181),0)</f>
        <v>0</v>
      </c>
      <c r="DF301" s="206">
        <f>IF(DF$2=EOMONTH($D301,MatCF),$F301-SUM($H181:DF181),0)</f>
        <v>0</v>
      </c>
      <c r="DG301" s="206">
        <f>IF(DG$2=EOMONTH($D301,MatCF),$F301-SUM($H181:DG181),0)</f>
        <v>0</v>
      </c>
      <c r="DH301" s="206">
        <f>IF(DH$2=EOMONTH($D301,MatCF),$F301-SUM($H181:DH181),0)</f>
        <v>0</v>
      </c>
      <c r="DI301" s="206">
        <f>IF(DI$2=EOMONTH($D301,MatCF),$F301-SUM($H181:DI181),0)</f>
        <v>0</v>
      </c>
      <c r="DJ301" s="206">
        <f>IF(DJ$2=EOMONTH($D301,MatCF),$F301-SUM($H181:DJ181),0)</f>
        <v>0</v>
      </c>
      <c r="DK301" s="206">
        <f>IF(DK$2=EOMONTH($D301,MatCF),$F301-SUM($H181:DK181),0)</f>
        <v>0</v>
      </c>
      <c r="DL301" s="206">
        <f>IF(DL$2=EOMONTH($D301,MatCF),$F301-SUM($H181:DL181),0)</f>
        <v>0</v>
      </c>
      <c r="DM301" s="206">
        <f>IF(DM$2=EOMONTH($D301,MatCF),$F301-SUM($H181:DM181),0)</f>
        <v>0</v>
      </c>
      <c r="DN301" s="206">
        <f>IF(DN$2=EOMONTH($D301,MatCF),$F301-SUM($H181:DN181),0)</f>
        <v>0</v>
      </c>
      <c r="DO301" s="206">
        <f>IF(DO$2=EOMONTH($D301,MatCF),$F301-SUM($H181:DO181),0)</f>
        <v>0</v>
      </c>
      <c r="DP301" s="206">
        <f>IF(DP$2=EOMONTH($D301,MatCF),$F301-SUM($H181:DP181),0)</f>
        <v>0</v>
      </c>
      <c r="DQ301" s="206">
        <f>IF(DQ$2=EOMONTH($D301,MatCF),$F301-SUM($H181:DQ181),0)</f>
        <v>0</v>
      </c>
      <c r="DR301" s="206">
        <f>IF(DR$2=EOMONTH($D301,MatCF),$F301-SUM($H181:DR181),0)</f>
        <v>0</v>
      </c>
      <c r="DS301" s="206">
        <f>IF(DS$2=EOMONTH($D301,MatCF),$F301-SUM($H181:DS181),0)</f>
        <v>0</v>
      </c>
    </row>
    <row r="302" spans="1:123" ht="12.5" x14ac:dyDescent="0.25">
      <c r="A302" s="205">
        <f t="shared" si="690"/>
        <v>90</v>
      </c>
      <c r="B302" s="228"/>
      <c r="C302" s="206"/>
      <c r="D302" s="226">
        <v>52139</v>
      </c>
      <c r="E302" s="205"/>
      <c r="F302" s="206">
        <f ca="1"/>
        <v>0</v>
      </c>
      <c r="G302" s="206"/>
      <c r="H302" s="206">
        <f>IF(H$2=EOMONTH($D302,MatCF),$F302-SUM(H182:$H182),0)</f>
        <v>0</v>
      </c>
      <c r="I302" s="206">
        <f>IF(I$2=EOMONTH($D302,MatCF),$F302-SUM($H182:I182),0)</f>
        <v>0</v>
      </c>
      <c r="J302" s="206">
        <f>IF(J$2=EOMONTH($D302,MatCF),$F302-SUM($H182:J182),0)</f>
        <v>0</v>
      </c>
      <c r="K302" s="206">
        <f>IF(K$2=EOMONTH($D302,MatCF),$F302-SUM($H182:K182),0)</f>
        <v>0</v>
      </c>
      <c r="L302" s="206">
        <f>IF(L$2=EOMONTH($D302,MatCF),$F302-SUM($H182:L182),0)</f>
        <v>0</v>
      </c>
      <c r="M302" s="206">
        <f>IF(M$2=EOMONTH($D302,MatCF),$F302-SUM($H182:M182),0)</f>
        <v>0</v>
      </c>
      <c r="N302" s="206">
        <f>IF(N$2=EOMONTH($D302,MatCF),$F302-SUM($H182:N182),0)</f>
        <v>0</v>
      </c>
      <c r="O302" s="206">
        <f>IF(O$2=EOMONTH($D302,MatCF),$F302-SUM($H182:O182),0)</f>
        <v>0</v>
      </c>
      <c r="P302" s="206">
        <f>IF(P$2=EOMONTH($D302,MatCF),$F302-SUM($H182:P182),0)</f>
        <v>0</v>
      </c>
      <c r="Q302" s="206">
        <f>IF(Q$2=EOMONTH($D302,MatCF),$F302-SUM($H182:Q182),0)</f>
        <v>0</v>
      </c>
      <c r="R302" s="206">
        <f>IF(R$2=EOMONTH($D302,MatCF),$F302-SUM($H182:R182),0)</f>
        <v>0</v>
      </c>
      <c r="S302" s="206">
        <f>IF(S$2=EOMONTH($D302,MatCF),$F302-SUM($H182:S182),0)</f>
        <v>0</v>
      </c>
      <c r="T302" s="206">
        <f>IF(T$2=EOMONTH($D302,MatCF),$F302-SUM($H182:T182),0)</f>
        <v>0</v>
      </c>
      <c r="U302" s="206">
        <f>IF(U$2=EOMONTH($D302,MatCF),$F302-SUM($H182:U182),0)</f>
        <v>0</v>
      </c>
      <c r="V302" s="206">
        <f>IF(V$2=EOMONTH($D302,MatCF),$F302-SUM($H182:V182),0)</f>
        <v>0</v>
      </c>
      <c r="W302" s="206">
        <f>IF(W$2=EOMONTH($D302,MatCF),$F302-SUM($H182:W182),0)</f>
        <v>0</v>
      </c>
      <c r="X302" s="206">
        <f>IF(X$2=EOMONTH($D302,MatCF),$F302-SUM($H182:X182),0)</f>
        <v>0</v>
      </c>
      <c r="Y302" s="206">
        <f>IF(Y$2=EOMONTH($D302,MatCF),$F302-SUM($H182:Y182),0)</f>
        <v>0</v>
      </c>
      <c r="Z302" s="206">
        <f>IF(Z$2=EOMONTH($D302,MatCF),$F302-SUM($H182:Z182),0)</f>
        <v>0</v>
      </c>
      <c r="AA302" s="206">
        <f>IF(AA$2=EOMONTH($D302,MatCF),$F302-SUM($H182:AA182),0)</f>
        <v>0</v>
      </c>
      <c r="AB302" s="206">
        <f>IF(AB$2=EOMONTH($D302,MatCF),$F302-SUM($H182:AB182),0)</f>
        <v>0</v>
      </c>
      <c r="AC302" s="206">
        <f>IF(AC$2=EOMONTH($D302,MatCF),$F302-SUM($H182:AC182),0)</f>
        <v>0</v>
      </c>
      <c r="AD302" s="206">
        <f>IF(AD$2=EOMONTH($D302,MatCF),$F302-SUM($H182:AD182),0)</f>
        <v>0</v>
      </c>
      <c r="AE302" s="206">
        <f>IF(AE$2=EOMONTH($D302,MatCF),$F302-SUM($H182:AE182),0)</f>
        <v>0</v>
      </c>
      <c r="AF302" s="206">
        <f>IF(AF$2=EOMONTH($D302,MatCF),$F302-SUM($H182:AF182),0)</f>
        <v>0</v>
      </c>
      <c r="AG302" s="206">
        <f>IF(AG$2=EOMONTH($D302,MatCF),$F302-SUM($H182:AG182),0)</f>
        <v>0</v>
      </c>
      <c r="AH302" s="206">
        <f>IF(AH$2=EOMONTH($D302,MatCF),$F302-SUM($H182:AH182),0)</f>
        <v>0</v>
      </c>
      <c r="AI302" s="206">
        <f>IF(AI$2=EOMONTH($D302,MatCF),$F302-SUM($H182:AI182),0)</f>
        <v>0</v>
      </c>
      <c r="AJ302" s="206">
        <f>IF(AJ$2=EOMONTH($D302,MatCF),$F302-SUM($H182:AJ182),0)</f>
        <v>0</v>
      </c>
      <c r="AK302" s="206">
        <f>IF(AK$2=EOMONTH($D302,MatCF),$F302-SUM($H182:AK182),0)</f>
        <v>0</v>
      </c>
      <c r="AL302" s="206">
        <f>IF(AL$2=EOMONTH($D302,MatCF),$F302-SUM($H182:AL182),0)</f>
        <v>0</v>
      </c>
      <c r="AM302" s="206">
        <f>IF(AM$2=EOMONTH($D302,MatCF),$F302-SUM($H182:AM182),0)</f>
        <v>0</v>
      </c>
      <c r="AN302" s="206">
        <f>IF(AN$2=EOMONTH($D302,MatCF),$F302-SUM($H182:AN182),0)</f>
        <v>0</v>
      </c>
      <c r="AO302" s="206">
        <f>IF(AO$2=EOMONTH($D302,MatCF),$F302-SUM($H182:AO182),0)</f>
        <v>0</v>
      </c>
      <c r="AP302" s="206">
        <f>IF(AP$2=EOMONTH($D302,MatCF),$F302-SUM($H182:AP182),0)</f>
        <v>0</v>
      </c>
      <c r="AQ302" s="206">
        <f>IF(AQ$2=EOMONTH($D302,MatCF),$F302-SUM($H182:AQ182),0)</f>
        <v>0</v>
      </c>
      <c r="AR302" s="206">
        <f>IF(AR$2=EOMONTH($D302,MatCF),$F302-SUM($H182:AR182),0)</f>
        <v>0</v>
      </c>
      <c r="AS302" s="206">
        <f>IF(AS$2=EOMONTH($D302,MatCF),$F302-SUM($H182:AS182),0)</f>
        <v>0</v>
      </c>
      <c r="AT302" s="206">
        <f>IF(AT$2=EOMONTH($D302,MatCF),$F302-SUM($H182:AT182),0)</f>
        <v>0</v>
      </c>
      <c r="AU302" s="206">
        <f>IF(AU$2=EOMONTH($D302,MatCF),$F302-SUM($H182:AU182),0)</f>
        <v>0</v>
      </c>
      <c r="AV302" s="206">
        <f>IF(AV$2=EOMONTH($D302,MatCF),$F302-SUM($H182:AV182),0)</f>
        <v>0</v>
      </c>
      <c r="AW302" s="206">
        <f>IF(AW$2=EOMONTH($D302,MatCF),$F302-SUM($H182:AW182),0)</f>
        <v>0</v>
      </c>
      <c r="AX302" s="206">
        <f>IF(AX$2=EOMONTH($D302,MatCF),$F302-SUM($H182:AX182),0)</f>
        <v>0</v>
      </c>
      <c r="AY302" s="206">
        <f>IF(AY$2=EOMONTH($D302,MatCF),$F302-SUM($H182:AY182),0)</f>
        <v>0</v>
      </c>
      <c r="AZ302" s="206">
        <f>IF(AZ$2=EOMONTH($D302,MatCF),$F302-SUM($H182:AZ182),0)</f>
        <v>0</v>
      </c>
      <c r="BA302" s="206">
        <f>IF(BA$2=EOMONTH($D302,MatCF),$F302-SUM($H182:BA182),0)</f>
        <v>0</v>
      </c>
      <c r="BB302" s="206">
        <f>IF(BB$2=EOMONTH($D302,MatCF),$F302-SUM($H182:BB182),0)</f>
        <v>0</v>
      </c>
      <c r="BC302" s="206">
        <f>IF(BC$2=EOMONTH($D302,MatCF),$F302-SUM($H182:BC182),0)</f>
        <v>0</v>
      </c>
      <c r="BD302" s="206">
        <f>IF(BD$2=EOMONTH($D302,MatCF),$F302-SUM($H182:BD182),0)</f>
        <v>0</v>
      </c>
      <c r="BE302" s="206">
        <f>IF(BE$2=EOMONTH($D302,MatCF),$F302-SUM($H182:BE182),0)</f>
        <v>0</v>
      </c>
      <c r="BF302" s="206">
        <f>IF(BF$2=EOMONTH($D302,MatCF),$F302-SUM($H182:BF182),0)</f>
        <v>0</v>
      </c>
      <c r="BG302" s="206">
        <f>IF(BG$2=EOMONTH($D302,MatCF),$F302-SUM($H182:BG182),0)</f>
        <v>0</v>
      </c>
      <c r="BH302" s="206">
        <f>IF(BH$2=EOMONTH($D302,MatCF),$F302-SUM($H182:BH182),0)</f>
        <v>0</v>
      </c>
      <c r="BI302" s="206">
        <f>IF(BI$2=EOMONTH($D302,MatCF),$F302-SUM($H182:BI182),0)</f>
        <v>0</v>
      </c>
      <c r="BJ302" s="206">
        <f>IF(BJ$2=EOMONTH($D302,MatCF),$F302-SUM($H182:BJ182),0)</f>
        <v>0</v>
      </c>
      <c r="BK302" s="206">
        <f>IF(BK$2=EOMONTH($D302,MatCF),$F302-SUM($H182:BK182),0)</f>
        <v>0</v>
      </c>
      <c r="BL302" s="206">
        <f>IF(BL$2=EOMONTH($D302,MatCF),$F302-SUM($H182:BL182),0)</f>
        <v>0</v>
      </c>
      <c r="BM302" s="206">
        <f>IF(BM$2=EOMONTH($D302,MatCF),$F302-SUM($H182:BM182),0)</f>
        <v>0</v>
      </c>
      <c r="BN302" s="206">
        <f>IF(BN$2=EOMONTH($D302,MatCF),$F302-SUM($H182:BN182),0)</f>
        <v>0</v>
      </c>
      <c r="BO302" s="206">
        <f>IF(BO$2=EOMONTH($D302,MatCF),$F302-SUM($H182:BO182),0)</f>
        <v>0</v>
      </c>
      <c r="BP302" s="206">
        <f>IF(BP$2=EOMONTH($D302,MatCF),$F302-SUM($H182:BP182),0)</f>
        <v>0</v>
      </c>
      <c r="BQ302" s="206">
        <f>IF(BQ$2=EOMONTH($D302,MatCF),$F302-SUM($H182:BQ182),0)</f>
        <v>0</v>
      </c>
      <c r="BR302" s="206">
        <f>IF(BR$2=EOMONTH($D302,MatCF),$F302-SUM($H182:BR182),0)</f>
        <v>0</v>
      </c>
      <c r="BS302" s="206">
        <f>IF(BS$2=EOMONTH($D302,MatCF),$F302-SUM($H182:BS182),0)</f>
        <v>0</v>
      </c>
      <c r="BT302" s="206">
        <f>IF(BT$2=EOMONTH($D302,MatCF),$F302-SUM($H182:BT182),0)</f>
        <v>0</v>
      </c>
      <c r="BU302" s="206">
        <f>IF(BU$2=EOMONTH($D302,MatCF),$F302-SUM($H182:BU182),0)</f>
        <v>0</v>
      </c>
      <c r="BV302" s="206">
        <f>IF(BV$2=EOMONTH($D302,MatCF),$F302-SUM($H182:BV182),0)</f>
        <v>0</v>
      </c>
      <c r="BW302" s="206">
        <f>IF(BW$2=EOMONTH($D302,MatCF),$F302-SUM($H182:BW182),0)</f>
        <v>0</v>
      </c>
      <c r="BX302" s="206">
        <f>IF(BX$2=EOMONTH($D302,MatCF),$F302-SUM($H182:BX182),0)</f>
        <v>0</v>
      </c>
      <c r="BY302" s="206">
        <f>IF(BY$2=EOMONTH($D302,MatCF),$F302-SUM($H182:BY182),0)</f>
        <v>0</v>
      </c>
      <c r="BZ302" s="206">
        <f>IF(BZ$2=EOMONTH($D302,MatCF),$F302-SUM($H182:BZ182),0)</f>
        <v>0</v>
      </c>
      <c r="CA302" s="206">
        <f>IF(CA$2=EOMONTH($D302,MatCF),$F302-SUM($H182:CA182),0)</f>
        <v>0</v>
      </c>
      <c r="CB302" s="206">
        <f>IF(CB$2=EOMONTH($D302,MatCF),$F302-SUM($H182:CB182),0)</f>
        <v>0</v>
      </c>
      <c r="CC302" s="206">
        <f>IF(CC$2=EOMONTH($D302,MatCF),$F302-SUM($H182:CC182),0)</f>
        <v>0</v>
      </c>
      <c r="CD302" s="206">
        <f>IF(CD$2=EOMONTH($D302,MatCF),$F302-SUM($H182:CD182),0)</f>
        <v>0</v>
      </c>
      <c r="CE302" s="206">
        <f>IF(CE$2=EOMONTH($D302,MatCF),$F302-SUM($H182:CE182),0)</f>
        <v>0</v>
      </c>
      <c r="CF302" s="206">
        <f>IF(CF$2=EOMONTH($D302,MatCF),$F302-SUM($H182:CF182),0)</f>
        <v>0</v>
      </c>
      <c r="CG302" s="206">
        <f>IF(CG$2=EOMONTH($D302,MatCF),$F302-SUM($H182:CG182),0)</f>
        <v>0</v>
      </c>
      <c r="CH302" s="206">
        <f>IF(CH$2=EOMONTH($D302,MatCF),$F302-SUM($H182:CH182),0)</f>
        <v>0</v>
      </c>
      <c r="CI302" s="206">
        <f>IF(CI$2=EOMONTH($D302,MatCF),$F302-SUM($H182:CI182),0)</f>
        <v>0</v>
      </c>
      <c r="CJ302" s="206">
        <f>IF(CJ$2=EOMONTH($D302,MatCF),$F302-SUM($H182:CJ182),0)</f>
        <v>0</v>
      </c>
      <c r="CK302" s="206">
        <f>IF(CK$2=EOMONTH($D302,MatCF),$F302-SUM($H182:CK182),0)</f>
        <v>0</v>
      </c>
      <c r="CL302" s="206">
        <f>IF(CL$2=EOMONTH($D302,MatCF),$F302-SUM($H182:CL182),0)</f>
        <v>0</v>
      </c>
      <c r="CM302" s="206">
        <f>IF(CM$2=EOMONTH($D302,MatCF),$F302-SUM($H182:CM182),0)</f>
        <v>0</v>
      </c>
      <c r="CN302" s="206">
        <f>IF(CN$2=EOMONTH($D302,MatCF),$F302-SUM($H182:CN182),0)</f>
        <v>0</v>
      </c>
      <c r="CO302" s="206">
        <f>IF(CO$2=EOMONTH($D302,MatCF),$F302-SUM($H182:CO182),0)</f>
        <v>0</v>
      </c>
      <c r="CP302" s="206">
        <f>IF(CP$2=EOMONTH($D302,MatCF),$F302-SUM($H182:CP182),0)</f>
        <v>0</v>
      </c>
      <c r="CQ302" s="206">
        <f>IF(CQ$2=EOMONTH($D302,MatCF),$F302-SUM($H182:CQ182),0)</f>
        <v>0</v>
      </c>
      <c r="CR302" s="206">
        <f>IF(CR$2=EOMONTH($D302,MatCF),$F302-SUM($H182:CR182),0)</f>
        <v>0</v>
      </c>
      <c r="CS302" s="206">
        <f>IF(CS$2=EOMONTH($D302,MatCF),$F302-SUM($H182:CS182),0)</f>
        <v>0</v>
      </c>
      <c r="CT302" s="206">
        <f>IF(CT$2=EOMONTH($D302,MatCF),$F302-SUM($H182:CT182),0)</f>
        <v>0</v>
      </c>
      <c r="CU302" s="206">
        <f>IF(CU$2=EOMONTH($D302,MatCF),$F302-SUM($H182:CU182),0)</f>
        <v>0</v>
      </c>
      <c r="CV302" s="206">
        <f>IF(CV$2=EOMONTH($D302,MatCF),$F302-SUM($H182:CV182),0)</f>
        <v>0</v>
      </c>
      <c r="CW302" s="206">
        <f>IF(CW$2=EOMONTH($D302,MatCF),$F302-SUM($H182:CW182),0)</f>
        <v>0</v>
      </c>
      <c r="CX302" s="206">
        <f>IF(CX$2=EOMONTH($D302,MatCF),$F302-SUM($H182:CX182),0)</f>
        <v>0</v>
      </c>
      <c r="CY302" s="206">
        <f>IF(CY$2=EOMONTH($D302,MatCF),$F302-SUM($H182:CY182),0)</f>
        <v>0</v>
      </c>
      <c r="CZ302" s="206">
        <f>IF(CZ$2=EOMONTH($D302,MatCF),$F302-SUM($H182:CZ182),0)</f>
        <v>0</v>
      </c>
      <c r="DA302" s="206">
        <f>IF(DA$2=EOMONTH($D302,MatCF),$F302-SUM($H182:DA182),0)</f>
        <v>0</v>
      </c>
      <c r="DB302" s="206">
        <f>IF(DB$2=EOMONTH($D302,MatCF),$F302-SUM($H182:DB182),0)</f>
        <v>0</v>
      </c>
      <c r="DC302" s="206">
        <f>IF(DC$2=EOMONTH($D302,MatCF),$F302-SUM($H182:DC182),0)</f>
        <v>0</v>
      </c>
      <c r="DD302" s="206">
        <f>IF(DD$2=EOMONTH($D302,MatCF),$F302-SUM($H182:DD182),0)</f>
        <v>0</v>
      </c>
      <c r="DE302" s="206">
        <f>IF(DE$2=EOMONTH($D302,MatCF),$F302-SUM($H182:DE182),0)</f>
        <v>0</v>
      </c>
      <c r="DF302" s="206">
        <f>IF(DF$2=EOMONTH($D302,MatCF),$F302-SUM($H182:DF182),0)</f>
        <v>0</v>
      </c>
      <c r="DG302" s="206">
        <f>IF(DG$2=EOMONTH($D302,MatCF),$F302-SUM($H182:DG182),0)</f>
        <v>0</v>
      </c>
      <c r="DH302" s="206">
        <f>IF(DH$2=EOMONTH($D302,MatCF),$F302-SUM($H182:DH182),0)</f>
        <v>0</v>
      </c>
      <c r="DI302" s="206">
        <f>IF(DI$2=EOMONTH($D302,MatCF),$F302-SUM($H182:DI182),0)</f>
        <v>0</v>
      </c>
      <c r="DJ302" s="206">
        <f>IF(DJ$2=EOMONTH($D302,MatCF),$F302-SUM($H182:DJ182),0)</f>
        <v>0</v>
      </c>
      <c r="DK302" s="206">
        <f>IF(DK$2=EOMONTH($D302,MatCF),$F302-SUM($H182:DK182),0)</f>
        <v>0</v>
      </c>
      <c r="DL302" s="206">
        <f>IF(DL$2=EOMONTH($D302,MatCF),$F302-SUM($H182:DL182),0)</f>
        <v>0</v>
      </c>
      <c r="DM302" s="206">
        <f>IF(DM$2=EOMONTH($D302,MatCF),$F302-SUM($H182:DM182),0)</f>
        <v>0</v>
      </c>
      <c r="DN302" s="206">
        <f>IF(DN$2=EOMONTH($D302,MatCF),$F302-SUM($H182:DN182),0)</f>
        <v>0</v>
      </c>
      <c r="DO302" s="206">
        <f>IF(DO$2=EOMONTH($D302,MatCF),$F302-SUM($H182:DO182),0)</f>
        <v>0</v>
      </c>
      <c r="DP302" s="206">
        <f>IF(DP$2=EOMONTH($D302,MatCF),$F302-SUM($H182:DP182),0)</f>
        <v>0</v>
      </c>
      <c r="DQ302" s="206">
        <f>IF(DQ$2=EOMONTH($D302,MatCF),$F302-SUM($H182:DQ182),0)</f>
        <v>0</v>
      </c>
      <c r="DR302" s="206">
        <f>IF(DR$2=EOMONTH($D302,MatCF),$F302-SUM($H182:DR182),0)</f>
        <v>0</v>
      </c>
      <c r="DS302" s="206">
        <f>IF(DS$2=EOMONTH($D302,MatCF),$F302-SUM($H182:DS182),0)</f>
        <v>0</v>
      </c>
    </row>
    <row r="303" spans="1:123" ht="12.5" x14ac:dyDescent="0.25">
      <c r="A303" s="205">
        <f t="shared" si="690"/>
        <v>91</v>
      </c>
      <c r="B303" s="228"/>
      <c r="C303" s="206"/>
      <c r="D303" s="226">
        <v>52231</v>
      </c>
      <c r="E303" s="205"/>
      <c r="F303" s="206">
        <f ca="1"/>
        <v>0</v>
      </c>
      <c r="G303" s="206"/>
      <c r="H303" s="206">
        <f>IF(H$2=EOMONTH($D303,MatCF),$F303-SUM(H183:$H183),0)</f>
        <v>0</v>
      </c>
      <c r="I303" s="206">
        <f>IF(I$2=EOMONTH($D303,MatCF),$F303-SUM($H183:I183),0)</f>
        <v>0</v>
      </c>
      <c r="J303" s="206">
        <f>IF(J$2=EOMONTH($D303,MatCF),$F303-SUM($H183:J183),0)</f>
        <v>0</v>
      </c>
      <c r="K303" s="206">
        <f>IF(K$2=EOMONTH($D303,MatCF),$F303-SUM($H183:K183),0)</f>
        <v>0</v>
      </c>
      <c r="L303" s="206">
        <f>IF(L$2=EOMONTH($D303,MatCF),$F303-SUM($H183:L183),0)</f>
        <v>0</v>
      </c>
      <c r="M303" s="206">
        <f>IF(M$2=EOMONTH($D303,MatCF),$F303-SUM($H183:M183),0)</f>
        <v>0</v>
      </c>
      <c r="N303" s="206">
        <f>IF(N$2=EOMONTH($D303,MatCF),$F303-SUM($H183:N183),0)</f>
        <v>0</v>
      </c>
      <c r="O303" s="206">
        <f>IF(O$2=EOMONTH($D303,MatCF),$F303-SUM($H183:O183),0)</f>
        <v>0</v>
      </c>
      <c r="P303" s="206">
        <f>IF(P$2=EOMONTH($D303,MatCF),$F303-SUM($H183:P183),0)</f>
        <v>0</v>
      </c>
      <c r="Q303" s="206">
        <f>IF(Q$2=EOMONTH($D303,MatCF),$F303-SUM($H183:Q183),0)</f>
        <v>0</v>
      </c>
      <c r="R303" s="206">
        <f>IF(R$2=EOMONTH($D303,MatCF),$F303-SUM($H183:R183),0)</f>
        <v>0</v>
      </c>
      <c r="S303" s="206">
        <f>IF(S$2=EOMONTH($D303,MatCF),$F303-SUM($H183:S183),0)</f>
        <v>0</v>
      </c>
      <c r="T303" s="206">
        <f>IF(T$2=EOMONTH($D303,MatCF),$F303-SUM($H183:T183),0)</f>
        <v>0</v>
      </c>
      <c r="U303" s="206">
        <f>IF(U$2=EOMONTH($D303,MatCF),$F303-SUM($H183:U183),0)</f>
        <v>0</v>
      </c>
      <c r="V303" s="206">
        <f>IF(V$2=EOMONTH($D303,MatCF),$F303-SUM($H183:V183),0)</f>
        <v>0</v>
      </c>
      <c r="W303" s="206">
        <f>IF(W$2=EOMONTH($D303,MatCF),$F303-SUM($H183:W183),0)</f>
        <v>0</v>
      </c>
      <c r="X303" s="206">
        <f>IF(X$2=EOMONTH($D303,MatCF),$F303-SUM($H183:X183),0)</f>
        <v>0</v>
      </c>
      <c r="Y303" s="206">
        <f>IF(Y$2=EOMONTH($D303,MatCF),$F303-SUM($H183:Y183),0)</f>
        <v>0</v>
      </c>
      <c r="Z303" s="206">
        <f>IF(Z$2=EOMONTH($D303,MatCF),$F303-SUM($H183:Z183),0)</f>
        <v>0</v>
      </c>
      <c r="AA303" s="206">
        <f>IF(AA$2=EOMONTH($D303,MatCF),$F303-SUM($H183:AA183),0)</f>
        <v>0</v>
      </c>
      <c r="AB303" s="206">
        <f>IF(AB$2=EOMONTH($D303,MatCF),$F303-SUM($H183:AB183),0)</f>
        <v>0</v>
      </c>
      <c r="AC303" s="206">
        <f>IF(AC$2=EOMONTH($D303,MatCF),$F303-SUM($H183:AC183),0)</f>
        <v>0</v>
      </c>
      <c r="AD303" s="206">
        <f>IF(AD$2=EOMONTH($D303,MatCF),$F303-SUM($H183:AD183),0)</f>
        <v>0</v>
      </c>
      <c r="AE303" s="206">
        <f>IF(AE$2=EOMONTH($D303,MatCF),$F303-SUM($H183:AE183),0)</f>
        <v>0</v>
      </c>
      <c r="AF303" s="206">
        <f>IF(AF$2=EOMONTH($D303,MatCF),$F303-SUM($H183:AF183),0)</f>
        <v>0</v>
      </c>
      <c r="AG303" s="206">
        <f>IF(AG$2=EOMONTH($D303,MatCF),$F303-SUM($H183:AG183),0)</f>
        <v>0</v>
      </c>
      <c r="AH303" s="206">
        <f>IF(AH$2=EOMONTH($D303,MatCF),$F303-SUM($H183:AH183),0)</f>
        <v>0</v>
      </c>
      <c r="AI303" s="206">
        <f>IF(AI$2=EOMONTH($D303,MatCF),$F303-SUM($H183:AI183),0)</f>
        <v>0</v>
      </c>
      <c r="AJ303" s="206">
        <f>IF(AJ$2=EOMONTH($D303,MatCF),$F303-SUM($H183:AJ183),0)</f>
        <v>0</v>
      </c>
      <c r="AK303" s="206">
        <f>IF(AK$2=EOMONTH($D303,MatCF),$F303-SUM($H183:AK183),0)</f>
        <v>0</v>
      </c>
      <c r="AL303" s="206">
        <f>IF(AL$2=EOMONTH($D303,MatCF),$F303-SUM($H183:AL183),0)</f>
        <v>0</v>
      </c>
      <c r="AM303" s="206">
        <f>IF(AM$2=EOMONTH($D303,MatCF),$F303-SUM($H183:AM183),0)</f>
        <v>0</v>
      </c>
      <c r="AN303" s="206">
        <f>IF(AN$2=EOMONTH($D303,MatCF),$F303-SUM($H183:AN183),0)</f>
        <v>0</v>
      </c>
      <c r="AO303" s="206">
        <f>IF(AO$2=EOMONTH($D303,MatCF),$F303-SUM($H183:AO183),0)</f>
        <v>0</v>
      </c>
      <c r="AP303" s="206">
        <f>IF(AP$2=EOMONTH($D303,MatCF),$F303-SUM($H183:AP183),0)</f>
        <v>0</v>
      </c>
      <c r="AQ303" s="206">
        <f>IF(AQ$2=EOMONTH($D303,MatCF),$F303-SUM($H183:AQ183),0)</f>
        <v>0</v>
      </c>
      <c r="AR303" s="206">
        <f>IF(AR$2=EOMONTH($D303,MatCF),$F303-SUM($H183:AR183),0)</f>
        <v>0</v>
      </c>
      <c r="AS303" s="206">
        <f>IF(AS$2=EOMONTH($D303,MatCF),$F303-SUM($H183:AS183),0)</f>
        <v>0</v>
      </c>
      <c r="AT303" s="206">
        <f>IF(AT$2=EOMONTH($D303,MatCF),$F303-SUM($H183:AT183),0)</f>
        <v>0</v>
      </c>
      <c r="AU303" s="206">
        <f>IF(AU$2=EOMONTH($D303,MatCF),$F303-SUM($H183:AU183),0)</f>
        <v>0</v>
      </c>
      <c r="AV303" s="206">
        <f>IF(AV$2=EOMONTH($D303,MatCF),$F303-SUM($H183:AV183),0)</f>
        <v>0</v>
      </c>
      <c r="AW303" s="206">
        <f>IF(AW$2=EOMONTH($D303,MatCF),$F303-SUM($H183:AW183),0)</f>
        <v>0</v>
      </c>
      <c r="AX303" s="206">
        <f>IF(AX$2=EOMONTH($D303,MatCF),$F303-SUM($H183:AX183),0)</f>
        <v>0</v>
      </c>
      <c r="AY303" s="206">
        <f>IF(AY$2=EOMONTH($D303,MatCF),$F303-SUM($H183:AY183),0)</f>
        <v>0</v>
      </c>
      <c r="AZ303" s="206">
        <f>IF(AZ$2=EOMONTH($D303,MatCF),$F303-SUM($H183:AZ183),0)</f>
        <v>0</v>
      </c>
      <c r="BA303" s="206">
        <f>IF(BA$2=EOMONTH($D303,MatCF),$F303-SUM($H183:BA183),0)</f>
        <v>0</v>
      </c>
      <c r="BB303" s="206">
        <f>IF(BB$2=EOMONTH($D303,MatCF),$F303-SUM($H183:BB183),0)</f>
        <v>0</v>
      </c>
      <c r="BC303" s="206">
        <f>IF(BC$2=EOMONTH($D303,MatCF),$F303-SUM($H183:BC183),0)</f>
        <v>0</v>
      </c>
      <c r="BD303" s="206">
        <f>IF(BD$2=EOMONTH($D303,MatCF),$F303-SUM($H183:BD183),0)</f>
        <v>0</v>
      </c>
      <c r="BE303" s="206">
        <f>IF(BE$2=EOMONTH($D303,MatCF),$F303-SUM($H183:BE183),0)</f>
        <v>0</v>
      </c>
      <c r="BF303" s="206">
        <f>IF(BF$2=EOMONTH($D303,MatCF),$F303-SUM($H183:BF183),0)</f>
        <v>0</v>
      </c>
      <c r="BG303" s="206">
        <f>IF(BG$2=EOMONTH($D303,MatCF),$F303-SUM($H183:BG183),0)</f>
        <v>0</v>
      </c>
      <c r="BH303" s="206">
        <f>IF(BH$2=EOMONTH($D303,MatCF),$F303-SUM($H183:BH183),0)</f>
        <v>0</v>
      </c>
      <c r="BI303" s="206">
        <f>IF(BI$2=EOMONTH($D303,MatCF),$F303-SUM($H183:BI183),0)</f>
        <v>0</v>
      </c>
      <c r="BJ303" s="206">
        <f>IF(BJ$2=EOMONTH($D303,MatCF),$F303-SUM($H183:BJ183),0)</f>
        <v>0</v>
      </c>
      <c r="BK303" s="206">
        <f>IF(BK$2=EOMONTH($D303,MatCF),$F303-SUM($H183:BK183),0)</f>
        <v>0</v>
      </c>
      <c r="BL303" s="206">
        <f>IF(BL$2=EOMONTH($D303,MatCF),$F303-SUM($H183:BL183),0)</f>
        <v>0</v>
      </c>
      <c r="BM303" s="206">
        <f>IF(BM$2=EOMONTH($D303,MatCF),$F303-SUM($H183:BM183),0)</f>
        <v>0</v>
      </c>
      <c r="BN303" s="206">
        <f>IF(BN$2=EOMONTH($D303,MatCF),$F303-SUM($H183:BN183),0)</f>
        <v>0</v>
      </c>
      <c r="BO303" s="206">
        <f>IF(BO$2=EOMONTH($D303,MatCF),$F303-SUM($H183:BO183),0)</f>
        <v>0</v>
      </c>
      <c r="BP303" s="206">
        <f>IF(BP$2=EOMONTH($D303,MatCF),$F303-SUM($H183:BP183),0)</f>
        <v>0</v>
      </c>
      <c r="BQ303" s="206">
        <f>IF(BQ$2=EOMONTH($D303,MatCF),$F303-SUM($H183:BQ183),0)</f>
        <v>0</v>
      </c>
      <c r="BR303" s="206">
        <f>IF(BR$2=EOMONTH($D303,MatCF),$F303-SUM($H183:BR183),0)</f>
        <v>0</v>
      </c>
      <c r="BS303" s="206">
        <f>IF(BS$2=EOMONTH($D303,MatCF),$F303-SUM($H183:BS183),0)</f>
        <v>0</v>
      </c>
      <c r="BT303" s="206">
        <f>IF(BT$2=EOMONTH($D303,MatCF),$F303-SUM($H183:BT183),0)</f>
        <v>0</v>
      </c>
      <c r="BU303" s="206">
        <f>IF(BU$2=EOMONTH($D303,MatCF),$F303-SUM($H183:BU183),0)</f>
        <v>0</v>
      </c>
      <c r="BV303" s="206">
        <f>IF(BV$2=EOMONTH($D303,MatCF),$F303-SUM($H183:BV183),0)</f>
        <v>0</v>
      </c>
      <c r="BW303" s="206">
        <f>IF(BW$2=EOMONTH($D303,MatCF),$F303-SUM($H183:BW183),0)</f>
        <v>0</v>
      </c>
      <c r="BX303" s="206">
        <f>IF(BX$2=EOMONTH($D303,MatCF),$F303-SUM($H183:BX183),0)</f>
        <v>0</v>
      </c>
      <c r="BY303" s="206">
        <f>IF(BY$2=EOMONTH($D303,MatCF),$F303-SUM($H183:BY183),0)</f>
        <v>0</v>
      </c>
      <c r="BZ303" s="206">
        <f>IF(BZ$2=EOMONTH($D303,MatCF),$F303-SUM($H183:BZ183),0)</f>
        <v>0</v>
      </c>
      <c r="CA303" s="206">
        <f>IF(CA$2=EOMONTH($D303,MatCF),$F303-SUM($H183:CA183),0)</f>
        <v>0</v>
      </c>
      <c r="CB303" s="206">
        <f>IF(CB$2=EOMONTH($D303,MatCF),$F303-SUM($H183:CB183),0)</f>
        <v>0</v>
      </c>
      <c r="CC303" s="206">
        <f>IF(CC$2=EOMONTH($D303,MatCF),$F303-SUM($H183:CC183),0)</f>
        <v>0</v>
      </c>
      <c r="CD303" s="206">
        <f>IF(CD$2=EOMONTH($D303,MatCF),$F303-SUM($H183:CD183),0)</f>
        <v>0</v>
      </c>
      <c r="CE303" s="206">
        <f>IF(CE$2=EOMONTH($D303,MatCF),$F303-SUM($H183:CE183),0)</f>
        <v>0</v>
      </c>
      <c r="CF303" s="206">
        <f>IF(CF$2=EOMONTH($D303,MatCF),$F303-SUM($H183:CF183),0)</f>
        <v>0</v>
      </c>
      <c r="CG303" s="206">
        <f>IF(CG$2=EOMONTH($D303,MatCF),$F303-SUM($H183:CG183),0)</f>
        <v>0</v>
      </c>
      <c r="CH303" s="206">
        <f>IF(CH$2=EOMONTH($D303,MatCF),$F303-SUM($H183:CH183),0)</f>
        <v>0</v>
      </c>
      <c r="CI303" s="206">
        <f>IF(CI$2=EOMONTH($D303,MatCF),$F303-SUM($H183:CI183),0)</f>
        <v>0</v>
      </c>
      <c r="CJ303" s="206">
        <f>IF(CJ$2=EOMONTH($D303,MatCF),$F303-SUM($H183:CJ183),0)</f>
        <v>0</v>
      </c>
      <c r="CK303" s="206">
        <f>IF(CK$2=EOMONTH($D303,MatCF),$F303-SUM($H183:CK183),0)</f>
        <v>0</v>
      </c>
      <c r="CL303" s="206">
        <f>IF(CL$2=EOMONTH($D303,MatCF),$F303-SUM($H183:CL183),0)</f>
        <v>0</v>
      </c>
      <c r="CM303" s="206">
        <f>IF(CM$2=EOMONTH($D303,MatCF),$F303-SUM($H183:CM183),0)</f>
        <v>0</v>
      </c>
      <c r="CN303" s="206">
        <f>IF(CN$2=EOMONTH($D303,MatCF),$F303-SUM($H183:CN183),0)</f>
        <v>0</v>
      </c>
      <c r="CO303" s="206">
        <f>IF(CO$2=EOMONTH($D303,MatCF),$F303-SUM($H183:CO183),0)</f>
        <v>0</v>
      </c>
      <c r="CP303" s="206">
        <f>IF(CP$2=EOMONTH($D303,MatCF),$F303-SUM($H183:CP183),0)</f>
        <v>0</v>
      </c>
      <c r="CQ303" s="206">
        <f>IF(CQ$2=EOMONTH($D303,MatCF),$F303-SUM($H183:CQ183),0)</f>
        <v>0</v>
      </c>
      <c r="CR303" s="206">
        <f>IF(CR$2=EOMONTH($D303,MatCF),$F303-SUM($H183:CR183),0)</f>
        <v>0</v>
      </c>
      <c r="CS303" s="206">
        <f>IF(CS$2=EOMONTH($D303,MatCF),$F303-SUM($H183:CS183),0)</f>
        <v>0</v>
      </c>
      <c r="CT303" s="206">
        <f>IF(CT$2=EOMONTH($D303,MatCF),$F303-SUM($H183:CT183),0)</f>
        <v>0</v>
      </c>
      <c r="CU303" s="206">
        <f>IF(CU$2=EOMONTH($D303,MatCF),$F303-SUM($H183:CU183),0)</f>
        <v>0</v>
      </c>
      <c r="CV303" s="206">
        <f>IF(CV$2=EOMONTH($D303,MatCF),$F303-SUM($H183:CV183),0)</f>
        <v>0</v>
      </c>
      <c r="CW303" s="206">
        <f>IF(CW$2=EOMONTH($D303,MatCF),$F303-SUM($H183:CW183),0)</f>
        <v>0</v>
      </c>
      <c r="CX303" s="206">
        <f>IF(CX$2=EOMONTH($D303,MatCF),$F303-SUM($H183:CX183),0)</f>
        <v>0</v>
      </c>
      <c r="CY303" s="206">
        <f>IF(CY$2=EOMONTH($D303,MatCF),$F303-SUM($H183:CY183),0)</f>
        <v>0</v>
      </c>
      <c r="CZ303" s="206">
        <f>IF(CZ$2=EOMONTH($D303,MatCF),$F303-SUM($H183:CZ183),0)</f>
        <v>0</v>
      </c>
      <c r="DA303" s="206">
        <f>IF(DA$2=EOMONTH($D303,MatCF),$F303-SUM($H183:DA183),0)</f>
        <v>0</v>
      </c>
      <c r="DB303" s="206">
        <f>IF(DB$2=EOMONTH($D303,MatCF),$F303-SUM($H183:DB183),0)</f>
        <v>0</v>
      </c>
      <c r="DC303" s="206">
        <f>IF(DC$2=EOMONTH($D303,MatCF),$F303-SUM($H183:DC183),0)</f>
        <v>0</v>
      </c>
      <c r="DD303" s="206">
        <f>IF(DD$2=EOMONTH($D303,MatCF),$F303-SUM($H183:DD183),0)</f>
        <v>0</v>
      </c>
      <c r="DE303" s="206">
        <f>IF(DE$2=EOMONTH($D303,MatCF),$F303-SUM($H183:DE183),0)</f>
        <v>0</v>
      </c>
      <c r="DF303" s="206">
        <f>IF(DF$2=EOMONTH($D303,MatCF),$F303-SUM($H183:DF183),0)</f>
        <v>0</v>
      </c>
      <c r="DG303" s="206">
        <f>IF(DG$2=EOMONTH($D303,MatCF),$F303-SUM($H183:DG183),0)</f>
        <v>0</v>
      </c>
      <c r="DH303" s="206">
        <f>IF(DH$2=EOMONTH($D303,MatCF),$F303-SUM($H183:DH183),0)</f>
        <v>0</v>
      </c>
      <c r="DI303" s="206">
        <f>IF(DI$2=EOMONTH($D303,MatCF),$F303-SUM($H183:DI183),0)</f>
        <v>0</v>
      </c>
      <c r="DJ303" s="206">
        <f>IF(DJ$2=EOMONTH($D303,MatCF),$F303-SUM($H183:DJ183),0)</f>
        <v>0</v>
      </c>
      <c r="DK303" s="206">
        <f>IF(DK$2=EOMONTH($D303,MatCF),$F303-SUM($H183:DK183),0)</f>
        <v>0</v>
      </c>
      <c r="DL303" s="206">
        <f>IF(DL$2=EOMONTH($D303,MatCF),$F303-SUM($H183:DL183),0)</f>
        <v>0</v>
      </c>
      <c r="DM303" s="206">
        <f>IF(DM$2=EOMONTH($D303,MatCF),$F303-SUM($H183:DM183),0)</f>
        <v>0</v>
      </c>
      <c r="DN303" s="206">
        <f>IF(DN$2=EOMONTH($D303,MatCF),$F303-SUM($H183:DN183),0)</f>
        <v>0</v>
      </c>
      <c r="DO303" s="206">
        <f>IF(DO$2=EOMONTH($D303,MatCF),$F303-SUM($H183:DO183),0)</f>
        <v>0</v>
      </c>
      <c r="DP303" s="206">
        <f>IF(DP$2=EOMONTH($D303,MatCF),$F303-SUM($H183:DP183),0)</f>
        <v>0</v>
      </c>
      <c r="DQ303" s="206">
        <f>IF(DQ$2=EOMONTH($D303,MatCF),$F303-SUM($H183:DQ183),0)</f>
        <v>0</v>
      </c>
      <c r="DR303" s="206">
        <f>IF(DR$2=EOMONTH($D303,MatCF),$F303-SUM($H183:DR183),0)</f>
        <v>0</v>
      </c>
      <c r="DS303" s="206">
        <f>IF(DS$2=EOMONTH($D303,MatCF),$F303-SUM($H183:DS183),0)</f>
        <v>0</v>
      </c>
    </row>
    <row r="304" spans="1:123" ht="12.5" x14ac:dyDescent="0.25">
      <c r="A304" s="205">
        <f t="shared" si="690"/>
        <v>92</v>
      </c>
      <c r="B304" s="228"/>
      <c r="C304" s="206"/>
      <c r="D304" s="226">
        <v>52321</v>
      </c>
      <c r="E304" s="205"/>
      <c r="F304" s="206">
        <f ca="1"/>
        <v>0</v>
      </c>
      <c r="G304" s="206"/>
      <c r="H304" s="206">
        <f>IF(H$2=EOMONTH($D304,MatCF),$F304-SUM(H184:$H184),0)</f>
        <v>0</v>
      </c>
      <c r="I304" s="206">
        <f>IF(I$2=EOMONTH($D304,MatCF),$F304-SUM($H184:I184),0)</f>
        <v>0</v>
      </c>
      <c r="J304" s="206">
        <f>IF(J$2=EOMONTH($D304,MatCF),$F304-SUM($H184:J184),0)</f>
        <v>0</v>
      </c>
      <c r="K304" s="206">
        <f>IF(K$2=EOMONTH($D304,MatCF),$F304-SUM($H184:K184),0)</f>
        <v>0</v>
      </c>
      <c r="L304" s="206">
        <f>IF(L$2=EOMONTH($D304,MatCF),$F304-SUM($H184:L184),0)</f>
        <v>0</v>
      </c>
      <c r="M304" s="206">
        <f>IF(M$2=EOMONTH($D304,MatCF),$F304-SUM($H184:M184),0)</f>
        <v>0</v>
      </c>
      <c r="N304" s="206">
        <f>IF(N$2=EOMONTH($D304,MatCF),$F304-SUM($H184:N184),0)</f>
        <v>0</v>
      </c>
      <c r="O304" s="206">
        <f>IF(O$2=EOMONTH($D304,MatCF),$F304-SUM($H184:O184),0)</f>
        <v>0</v>
      </c>
      <c r="P304" s="206">
        <f>IF(P$2=EOMONTH($D304,MatCF),$F304-SUM($H184:P184),0)</f>
        <v>0</v>
      </c>
      <c r="Q304" s="206">
        <f>IF(Q$2=EOMONTH($D304,MatCF),$F304-SUM($H184:Q184),0)</f>
        <v>0</v>
      </c>
      <c r="R304" s="206">
        <f>IF(R$2=EOMONTH($D304,MatCF),$F304-SUM($H184:R184),0)</f>
        <v>0</v>
      </c>
      <c r="S304" s="206">
        <f>IF(S$2=EOMONTH($D304,MatCF),$F304-SUM($H184:S184),0)</f>
        <v>0</v>
      </c>
      <c r="T304" s="206">
        <f>IF(T$2=EOMONTH($D304,MatCF),$F304-SUM($H184:T184),0)</f>
        <v>0</v>
      </c>
      <c r="U304" s="206">
        <f>IF(U$2=EOMONTH($D304,MatCF),$F304-SUM($H184:U184),0)</f>
        <v>0</v>
      </c>
      <c r="V304" s="206">
        <f>IF(V$2=EOMONTH($D304,MatCF),$F304-SUM($H184:V184),0)</f>
        <v>0</v>
      </c>
      <c r="W304" s="206">
        <f>IF(W$2=EOMONTH($D304,MatCF),$F304-SUM($H184:W184),0)</f>
        <v>0</v>
      </c>
      <c r="X304" s="206">
        <f>IF(X$2=EOMONTH($D304,MatCF),$F304-SUM($H184:X184),0)</f>
        <v>0</v>
      </c>
      <c r="Y304" s="206">
        <f>IF(Y$2=EOMONTH($D304,MatCF),$F304-SUM($H184:Y184),0)</f>
        <v>0</v>
      </c>
      <c r="Z304" s="206">
        <f>IF(Z$2=EOMONTH($D304,MatCF),$F304-SUM($H184:Z184),0)</f>
        <v>0</v>
      </c>
      <c r="AA304" s="206">
        <f>IF(AA$2=EOMONTH($D304,MatCF),$F304-SUM($H184:AA184),0)</f>
        <v>0</v>
      </c>
      <c r="AB304" s="206">
        <f>IF(AB$2=EOMONTH($D304,MatCF),$F304-SUM($H184:AB184),0)</f>
        <v>0</v>
      </c>
      <c r="AC304" s="206">
        <f>IF(AC$2=EOMONTH($D304,MatCF),$F304-SUM($H184:AC184),0)</f>
        <v>0</v>
      </c>
      <c r="AD304" s="206">
        <f>IF(AD$2=EOMONTH($D304,MatCF),$F304-SUM($H184:AD184),0)</f>
        <v>0</v>
      </c>
      <c r="AE304" s="206">
        <f>IF(AE$2=EOMONTH($D304,MatCF),$F304-SUM($H184:AE184),0)</f>
        <v>0</v>
      </c>
      <c r="AF304" s="206">
        <f>IF(AF$2=EOMONTH($D304,MatCF),$F304-SUM($H184:AF184),0)</f>
        <v>0</v>
      </c>
      <c r="AG304" s="206">
        <f>IF(AG$2=EOMONTH($D304,MatCF),$F304-SUM($H184:AG184),0)</f>
        <v>0</v>
      </c>
      <c r="AH304" s="206">
        <f>IF(AH$2=EOMONTH($D304,MatCF),$F304-SUM($H184:AH184),0)</f>
        <v>0</v>
      </c>
      <c r="AI304" s="206">
        <f>IF(AI$2=EOMONTH($D304,MatCF),$F304-SUM($H184:AI184),0)</f>
        <v>0</v>
      </c>
      <c r="AJ304" s="206">
        <f>IF(AJ$2=EOMONTH($D304,MatCF),$F304-SUM($H184:AJ184),0)</f>
        <v>0</v>
      </c>
      <c r="AK304" s="206">
        <f>IF(AK$2=EOMONTH($D304,MatCF),$F304-SUM($H184:AK184),0)</f>
        <v>0</v>
      </c>
      <c r="AL304" s="206">
        <f>IF(AL$2=EOMONTH($D304,MatCF),$F304-SUM($H184:AL184),0)</f>
        <v>0</v>
      </c>
      <c r="AM304" s="206">
        <f>IF(AM$2=EOMONTH($D304,MatCF),$F304-SUM($H184:AM184),0)</f>
        <v>0</v>
      </c>
      <c r="AN304" s="206">
        <f>IF(AN$2=EOMONTH($D304,MatCF),$F304-SUM($H184:AN184),0)</f>
        <v>0</v>
      </c>
      <c r="AO304" s="206">
        <f>IF(AO$2=EOMONTH($D304,MatCF),$F304-SUM($H184:AO184),0)</f>
        <v>0</v>
      </c>
      <c r="AP304" s="206">
        <f>IF(AP$2=EOMONTH($D304,MatCF),$F304-SUM($H184:AP184),0)</f>
        <v>0</v>
      </c>
      <c r="AQ304" s="206">
        <f>IF(AQ$2=EOMONTH($D304,MatCF),$F304-SUM($H184:AQ184),0)</f>
        <v>0</v>
      </c>
      <c r="AR304" s="206">
        <f>IF(AR$2=EOMONTH($D304,MatCF),$F304-SUM($H184:AR184),0)</f>
        <v>0</v>
      </c>
      <c r="AS304" s="206">
        <f>IF(AS$2=EOMONTH($D304,MatCF),$F304-SUM($H184:AS184),0)</f>
        <v>0</v>
      </c>
      <c r="AT304" s="206">
        <f>IF(AT$2=EOMONTH($D304,MatCF),$F304-SUM($H184:AT184),0)</f>
        <v>0</v>
      </c>
      <c r="AU304" s="206">
        <f>IF(AU$2=EOMONTH($D304,MatCF),$F304-SUM($H184:AU184),0)</f>
        <v>0</v>
      </c>
      <c r="AV304" s="206">
        <f>IF(AV$2=EOMONTH($D304,MatCF),$F304-SUM($H184:AV184),0)</f>
        <v>0</v>
      </c>
      <c r="AW304" s="206">
        <f>IF(AW$2=EOMONTH($D304,MatCF),$F304-SUM($H184:AW184),0)</f>
        <v>0</v>
      </c>
      <c r="AX304" s="206">
        <f>IF(AX$2=EOMONTH($D304,MatCF),$F304-SUM($H184:AX184),0)</f>
        <v>0</v>
      </c>
      <c r="AY304" s="206">
        <f>IF(AY$2=EOMONTH($D304,MatCF),$F304-SUM($H184:AY184),0)</f>
        <v>0</v>
      </c>
      <c r="AZ304" s="206">
        <f>IF(AZ$2=EOMONTH($D304,MatCF),$F304-SUM($H184:AZ184),0)</f>
        <v>0</v>
      </c>
      <c r="BA304" s="206">
        <f>IF(BA$2=EOMONTH($D304,MatCF),$F304-SUM($H184:BA184),0)</f>
        <v>0</v>
      </c>
      <c r="BB304" s="206">
        <f>IF(BB$2=EOMONTH($D304,MatCF),$F304-SUM($H184:BB184),0)</f>
        <v>0</v>
      </c>
      <c r="BC304" s="206">
        <f>IF(BC$2=EOMONTH($D304,MatCF),$F304-SUM($H184:BC184),0)</f>
        <v>0</v>
      </c>
      <c r="BD304" s="206">
        <f>IF(BD$2=EOMONTH($D304,MatCF),$F304-SUM($H184:BD184),0)</f>
        <v>0</v>
      </c>
      <c r="BE304" s="206">
        <f>IF(BE$2=EOMONTH($D304,MatCF),$F304-SUM($H184:BE184),0)</f>
        <v>0</v>
      </c>
      <c r="BF304" s="206">
        <f>IF(BF$2=EOMONTH($D304,MatCF),$F304-SUM($H184:BF184),0)</f>
        <v>0</v>
      </c>
      <c r="BG304" s="206">
        <f>IF(BG$2=EOMONTH($D304,MatCF),$F304-SUM($H184:BG184),0)</f>
        <v>0</v>
      </c>
      <c r="BH304" s="206">
        <f>IF(BH$2=EOMONTH($D304,MatCF),$F304-SUM($H184:BH184),0)</f>
        <v>0</v>
      </c>
      <c r="BI304" s="206">
        <f>IF(BI$2=EOMONTH($D304,MatCF),$F304-SUM($H184:BI184),0)</f>
        <v>0</v>
      </c>
      <c r="BJ304" s="206">
        <f>IF(BJ$2=EOMONTH($D304,MatCF),$F304-SUM($H184:BJ184),0)</f>
        <v>0</v>
      </c>
      <c r="BK304" s="206">
        <f>IF(BK$2=EOMONTH($D304,MatCF),$F304-SUM($H184:BK184),0)</f>
        <v>0</v>
      </c>
      <c r="BL304" s="206">
        <f>IF(BL$2=EOMONTH($D304,MatCF),$F304-SUM($H184:BL184),0)</f>
        <v>0</v>
      </c>
      <c r="BM304" s="206">
        <f>IF(BM$2=EOMONTH($D304,MatCF),$F304-SUM($H184:BM184),0)</f>
        <v>0</v>
      </c>
      <c r="BN304" s="206">
        <f>IF(BN$2=EOMONTH($D304,MatCF),$F304-SUM($H184:BN184),0)</f>
        <v>0</v>
      </c>
      <c r="BO304" s="206">
        <f>IF(BO$2=EOMONTH($D304,MatCF),$F304-SUM($H184:BO184),0)</f>
        <v>0</v>
      </c>
      <c r="BP304" s="206">
        <f>IF(BP$2=EOMONTH($D304,MatCF),$F304-SUM($H184:BP184),0)</f>
        <v>0</v>
      </c>
      <c r="BQ304" s="206">
        <f>IF(BQ$2=EOMONTH($D304,MatCF),$F304-SUM($H184:BQ184),0)</f>
        <v>0</v>
      </c>
      <c r="BR304" s="206">
        <f>IF(BR$2=EOMONTH($D304,MatCF),$F304-SUM($H184:BR184),0)</f>
        <v>0</v>
      </c>
      <c r="BS304" s="206">
        <f>IF(BS$2=EOMONTH($D304,MatCF),$F304-SUM($H184:BS184),0)</f>
        <v>0</v>
      </c>
      <c r="BT304" s="206">
        <f>IF(BT$2=EOMONTH($D304,MatCF),$F304-SUM($H184:BT184),0)</f>
        <v>0</v>
      </c>
      <c r="BU304" s="206">
        <f>IF(BU$2=EOMONTH($D304,MatCF),$F304-SUM($H184:BU184),0)</f>
        <v>0</v>
      </c>
      <c r="BV304" s="206">
        <f>IF(BV$2=EOMONTH($D304,MatCF),$F304-SUM($H184:BV184),0)</f>
        <v>0</v>
      </c>
      <c r="BW304" s="206">
        <f>IF(BW$2=EOMONTH($D304,MatCF),$F304-SUM($H184:BW184),0)</f>
        <v>0</v>
      </c>
      <c r="BX304" s="206">
        <f>IF(BX$2=EOMONTH($D304,MatCF),$F304-SUM($H184:BX184),0)</f>
        <v>0</v>
      </c>
      <c r="BY304" s="206">
        <f>IF(BY$2=EOMONTH($D304,MatCF),$F304-SUM($H184:BY184),0)</f>
        <v>0</v>
      </c>
      <c r="BZ304" s="206">
        <f>IF(BZ$2=EOMONTH($D304,MatCF),$F304-SUM($H184:BZ184),0)</f>
        <v>0</v>
      </c>
      <c r="CA304" s="206">
        <f>IF(CA$2=EOMONTH($D304,MatCF),$F304-SUM($H184:CA184),0)</f>
        <v>0</v>
      </c>
      <c r="CB304" s="206">
        <f>IF(CB$2=EOMONTH($D304,MatCF),$F304-SUM($H184:CB184),0)</f>
        <v>0</v>
      </c>
      <c r="CC304" s="206">
        <f>IF(CC$2=EOMONTH($D304,MatCF),$F304-SUM($H184:CC184),0)</f>
        <v>0</v>
      </c>
      <c r="CD304" s="206">
        <f>IF(CD$2=EOMONTH($D304,MatCF),$F304-SUM($H184:CD184),0)</f>
        <v>0</v>
      </c>
      <c r="CE304" s="206">
        <f>IF(CE$2=EOMONTH($D304,MatCF),$F304-SUM($H184:CE184),0)</f>
        <v>0</v>
      </c>
      <c r="CF304" s="206">
        <f>IF(CF$2=EOMONTH($D304,MatCF),$F304-SUM($H184:CF184),0)</f>
        <v>0</v>
      </c>
      <c r="CG304" s="206">
        <f>IF(CG$2=EOMONTH($D304,MatCF),$F304-SUM($H184:CG184),0)</f>
        <v>0</v>
      </c>
      <c r="CH304" s="206">
        <f>IF(CH$2=EOMONTH($D304,MatCF),$F304-SUM($H184:CH184),0)</f>
        <v>0</v>
      </c>
      <c r="CI304" s="206">
        <f>IF(CI$2=EOMONTH($D304,MatCF),$F304-SUM($H184:CI184),0)</f>
        <v>0</v>
      </c>
      <c r="CJ304" s="206">
        <f>IF(CJ$2=EOMONTH($D304,MatCF),$F304-SUM($H184:CJ184),0)</f>
        <v>0</v>
      </c>
      <c r="CK304" s="206">
        <f>IF(CK$2=EOMONTH($D304,MatCF),$F304-SUM($H184:CK184),0)</f>
        <v>0</v>
      </c>
      <c r="CL304" s="206">
        <f>IF(CL$2=EOMONTH($D304,MatCF),$F304-SUM($H184:CL184),0)</f>
        <v>0</v>
      </c>
      <c r="CM304" s="206">
        <f>IF(CM$2=EOMONTH($D304,MatCF),$F304-SUM($H184:CM184),0)</f>
        <v>0</v>
      </c>
      <c r="CN304" s="206">
        <f>IF(CN$2=EOMONTH($D304,MatCF),$F304-SUM($H184:CN184),0)</f>
        <v>0</v>
      </c>
      <c r="CO304" s="206">
        <f>IF(CO$2=EOMONTH($D304,MatCF),$F304-SUM($H184:CO184),0)</f>
        <v>0</v>
      </c>
      <c r="CP304" s="206">
        <f>IF(CP$2=EOMONTH($D304,MatCF),$F304-SUM($H184:CP184),0)</f>
        <v>0</v>
      </c>
      <c r="CQ304" s="206">
        <f>IF(CQ$2=EOMONTH($D304,MatCF),$F304-SUM($H184:CQ184),0)</f>
        <v>0</v>
      </c>
      <c r="CR304" s="206">
        <f>IF(CR$2=EOMONTH($D304,MatCF),$F304-SUM($H184:CR184),0)</f>
        <v>0</v>
      </c>
      <c r="CS304" s="206">
        <f>IF(CS$2=EOMONTH($D304,MatCF),$F304-SUM($H184:CS184),0)</f>
        <v>0</v>
      </c>
      <c r="CT304" s="206">
        <f>IF(CT$2=EOMONTH($D304,MatCF),$F304-SUM($H184:CT184),0)</f>
        <v>0</v>
      </c>
      <c r="CU304" s="206">
        <f>IF(CU$2=EOMONTH($D304,MatCF),$F304-SUM($H184:CU184),0)</f>
        <v>0</v>
      </c>
      <c r="CV304" s="206">
        <f>IF(CV$2=EOMONTH($D304,MatCF),$F304-SUM($H184:CV184),0)</f>
        <v>0</v>
      </c>
      <c r="CW304" s="206">
        <f>IF(CW$2=EOMONTH($D304,MatCF),$F304-SUM($H184:CW184),0)</f>
        <v>0</v>
      </c>
      <c r="CX304" s="206">
        <f>IF(CX$2=EOMONTH($D304,MatCF),$F304-SUM($H184:CX184),0)</f>
        <v>0</v>
      </c>
      <c r="CY304" s="206">
        <f>IF(CY$2=EOMONTH($D304,MatCF),$F304-SUM($H184:CY184),0)</f>
        <v>0</v>
      </c>
      <c r="CZ304" s="206">
        <f>IF(CZ$2=EOMONTH($D304,MatCF),$F304-SUM($H184:CZ184),0)</f>
        <v>0</v>
      </c>
      <c r="DA304" s="206">
        <f>IF(DA$2=EOMONTH($D304,MatCF),$F304-SUM($H184:DA184),0)</f>
        <v>0</v>
      </c>
      <c r="DB304" s="206">
        <f>IF(DB$2=EOMONTH($D304,MatCF),$F304-SUM($H184:DB184),0)</f>
        <v>0</v>
      </c>
      <c r="DC304" s="206">
        <f>IF(DC$2=EOMONTH($D304,MatCF),$F304-SUM($H184:DC184),0)</f>
        <v>0</v>
      </c>
      <c r="DD304" s="206">
        <f>IF(DD$2=EOMONTH($D304,MatCF),$F304-SUM($H184:DD184),0)</f>
        <v>0</v>
      </c>
      <c r="DE304" s="206">
        <f>IF(DE$2=EOMONTH($D304,MatCF),$F304-SUM($H184:DE184),0)</f>
        <v>0</v>
      </c>
      <c r="DF304" s="206">
        <f>IF(DF$2=EOMONTH($D304,MatCF),$F304-SUM($H184:DF184),0)</f>
        <v>0</v>
      </c>
      <c r="DG304" s="206">
        <f>IF(DG$2=EOMONTH($D304,MatCF),$F304-SUM($H184:DG184),0)</f>
        <v>0</v>
      </c>
      <c r="DH304" s="206">
        <f>IF(DH$2=EOMONTH($D304,MatCF),$F304-SUM($H184:DH184),0)</f>
        <v>0</v>
      </c>
      <c r="DI304" s="206">
        <f>IF(DI$2=EOMONTH($D304,MatCF),$F304-SUM($H184:DI184),0)</f>
        <v>0</v>
      </c>
      <c r="DJ304" s="206">
        <f>IF(DJ$2=EOMONTH($D304,MatCF),$F304-SUM($H184:DJ184),0)</f>
        <v>0</v>
      </c>
      <c r="DK304" s="206">
        <f>IF(DK$2=EOMONTH($D304,MatCF),$F304-SUM($H184:DK184),0)</f>
        <v>0</v>
      </c>
      <c r="DL304" s="206">
        <f>IF(DL$2=EOMONTH($D304,MatCF),$F304-SUM($H184:DL184),0)</f>
        <v>0</v>
      </c>
      <c r="DM304" s="206">
        <f>IF(DM$2=EOMONTH($D304,MatCF),$F304-SUM($H184:DM184),0)</f>
        <v>0</v>
      </c>
      <c r="DN304" s="206">
        <f>IF(DN$2=EOMONTH($D304,MatCF),$F304-SUM($H184:DN184),0)</f>
        <v>0</v>
      </c>
      <c r="DO304" s="206">
        <f>IF(DO$2=EOMONTH($D304,MatCF),$F304-SUM($H184:DO184),0)</f>
        <v>0</v>
      </c>
      <c r="DP304" s="206">
        <f>IF(DP$2=EOMONTH($D304,MatCF),$F304-SUM($H184:DP184),0)</f>
        <v>0</v>
      </c>
      <c r="DQ304" s="206">
        <f>IF(DQ$2=EOMONTH($D304,MatCF),$F304-SUM($H184:DQ184),0)</f>
        <v>0</v>
      </c>
      <c r="DR304" s="206">
        <f>IF(DR$2=EOMONTH($D304,MatCF),$F304-SUM($H184:DR184),0)</f>
        <v>0</v>
      </c>
      <c r="DS304" s="206">
        <f>IF(DS$2=EOMONTH($D304,MatCF),$F304-SUM($H184:DS184),0)</f>
        <v>0</v>
      </c>
    </row>
    <row r="305" spans="1:123" ht="12.5" x14ac:dyDescent="0.25">
      <c r="A305" s="205">
        <f t="shared" si="690"/>
        <v>93</v>
      </c>
      <c r="B305" s="228"/>
      <c r="C305" s="206"/>
      <c r="D305" s="226">
        <v>52412</v>
      </c>
      <c r="E305" s="205"/>
      <c r="F305" s="206">
        <f ca="1"/>
        <v>0</v>
      </c>
      <c r="G305" s="206"/>
      <c r="H305" s="206">
        <f>IF(H$2=EOMONTH($D305,MatCF),$F305-SUM(H185:$H185),0)</f>
        <v>0</v>
      </c>
      <c r="I305" s="206">
        <f>IF(I$2=EOMONTH($D305,MatCF),$F305-SUM($H185:I185),0)</f>
        <v>0</v>
      </c>
      <c r="J305" s="206">
        <f>IF(J$2=EOMONTH($D305,MatCF),$F305-SUM($H185:J185),0)</f>
        <v>0</v>
      </c>
      <c r="K305" s="206">
        <f>IF(K$2=EOMONTH($D305,MatCF),$F305-SUM($H185:K185),0)</f>
        <v>0</v>
      </c>
      <c r="L305" s="206">
        <f>IF(L$2=EOMONTH($D305,MatCF),$F305-SUM($H185:L185),0)</f>
        <v>0</v>
      </c>
      <c r="M305" s="206">
        <f>IF(M$2=EOMONTH($D305,MatCF),$F305-SUM($H185:M185),0)</f>
        <v>0</v>
      </c>
      <c r="N305" s="206">
        <f>IF(N$2=EOMONTH($D305,MatCF),$F305-SUM($H185:N185),0)</f>
        <v>0</v>
      </c>
      <c r="O305" s="206">
        <f>IF(O$2=EOMONTH($D305,MatCF),$F305-SUM($H185:O185),0)</f>
        <v>0</v>
      </c>
      <c r="P305" s="206">
        <f>IF(P$2=EOMONTH($D305,MatCF),$F305-SUM($H185:P185),0)</f>
        <v>0</v>
      </c>
      <c r="Q305" s="206">
        <f>IF(Q$2=EOMONTH($D305,MatCF),$F305-SUM($H185:Q185),0)</f>
        <v>0</v>
      </c>
      <c r="R305" s="206">
        <f>IF(R$2=EOMONTH($D305,MatCF),$F305-SUM($H185:R185),0)</f>
        <v>0</v>
      </c>
      <c r="S305" s="206">
        <f>IF(S$2=EOMONTH($D305,MatCF),$F305-SUM($H185:S185),0)</f>
        <v>0</v>
      </c>
      <c r="T305" s="206">
        <f>IF(T$2=EOMONTH($D305,MatCF),$F305-SUM($H185:T185),0)</f>
        <v>0</v>
      </c>
      <c r="U305" s="206">
        <f>IF(U$2=EOMONTH($D305,MatCF),$F305-SUM($H185:U185),0)</f>
        <v>0</v>
      </c>
      <c r="V305" s="206">
        <f>IF(V$2=EOMONTH($D305,MatCF),$F305-SUM($H185:V185),0)</f>
        <v>0</v>
      </c>
      <c r="W305" s="206">
        <f>IF(W$2=EOMONTH($D305,MatCF),$F305-SUM($H185:W185),0)</f>
        <v>0</v>
      </c>
      <c r="X305" s="206">
        <f>IF(X$2=EOMONTH($D305,MatCF),$F305-SUM($H185:X185),0)</f>
        <v>0</v>
      </c>
      <c r="Y305" s="206">
        <f>IF(Y$2=EOMONTH($D305,MatCF),$F305-SUM($H185:Y185),0)</f>
        <v>0</v>
      </c>
      <c r="Z305" s="206">
        <f>IF(Z$2=EOMONTH($D305,MatCF),$F305-SUM($H185:Z185),0)</f>
        <v>0</v>
      </c>
      <c r="AA305" s="206">
        <f>IF(AA$2=EOMONTH($D305,MatCF),$F305-SUM($H185:AA185),0)</f>
        <v>0</v>
      </c>
      <c r="AB305" s="206">
        <f>IF(AB$2=EOMONTH($D305,MatCF),$F305-SUM($H185:AB185),0)</f>
        <v>0</v>
      </c>
      <c r="AC305" s="206">
        <f>IF(AC$2=EOMONTH($D305,MatCF),$F305-SUM($H185:AC185),0)</f>
        <v>0</v>
      </c>
      <c r="AD305" s="206">
        <f>IF(AD$2=EOMONTH($D305,MatCF),$F305-SUM($H185:AD185),0)</f>
        <v>0</v>
      </c>
      <c r="AE305" s="206">
        <f>IF(AE$2=EOMONTH($D305,MatCF),$F305-SUM($H185:AE185),0)</f>
        <v>0</v>
      </c>
      <c r="AF305" s="206">
        <f>IF(AF$2=EOMONTH($D305,MatCF),$F305-SUM($H185:AF185),0)</f>
        <v>0</v>
      </c>
      <c r="AG305" s="206">
        <f>IF(AG$2=EOMONTH($D305,MatCF),$F305-SUM($H185:AG185),0)</f>
        <v>0</v>
      </c>
      <c r="AH305" s="206">
        <f>IF(AH$2=EOMONTH($D305,MatCF),$F305-SUM($H185:AH185),0)</f>
        <v>0</v>
      </c>
      <c r="AI305" s="206">
        <f>IF(AI$2=EOMONTH($D305,MatCF),$F305-SUM($H185:AI185),0)</f>
        <v>0</v>
      </c>
      <c r="AJ305" s="206">
        <f>IF(AJ$2=EOMONTH($D305,MatCF),$F305-SUM($H185:AJ185),0)</f>
        <v>0</v>
      </c>
      <c r="AK305" s="206">
        <f>IF(AK$2=EOMONTH($D305,MatCF),$F305-SUM($H185:AK185),0)</f>
        <v>0</v>
      </c>
      <c r="AL305" s="206">
        <f>IF(AL$2=EOMONTH($D305,MatCF),$F305-SUM($H185:AL185),0)</f>
        <v>0</v>
      </c>
      <c r="AM305" s="206">
        <f>IF(AM$2=EOMONTH($D305,MatCF),$F305-SUM($H185:AM185),0)</f>
        <v>0</v>
      </c>
      <c r="AN305" s="206">
        <f>IF(AN$2=EOMONTH($D305,MatCF),$F305-SUM($H185:AN185),0)</f>
        <v>0</v>
      </c>
      <c r="AO305" s="206">
        <f>IF(AO$2=EOMONTH($D305,MatCF),$F305-SUM($H185:AO185),0)</f>
        <v>0</v>
      </c>
      <c r="AP305" s="206">
        <f>IF(AP$2=EOMONTH($D305,MatCF),$F305-SUM($H185:AP185),0)</f>
        <v>0</v>
      </c>
      <c r="AQ305" s="206">
        <f>IF(AQ$2=EOMONTH($D305,MatCF),$F305-SUM($H185:AQ185),0)</f>
        <v>0</v>
      </c>
      <c r="AR305" s="206">
        <f>IF(AR$2=EOMONTH($D305,MatCF),$F305-SUM($H185:AR185),0)</f>
        <v>0</v>
      </c>
      <c r="AS305" s="206">
        <f>IF(AS$2=EOMONTH($D305,MatCF),$F305-SUM($H185:AS185),0)</f>
        <v>0</v>
      </c>
      <c r="AT305" s="206">
        <f>IF(AT$2=EOMONTH($D305,MatCF),$F305-SUM($H185:AT185),0)</f>
        <v>0</v>
      </c>
      <c r="AU305" s="206">
        <f>IF(AU$2=EOMONTH($D305,MatCF),$F305-SUM($H185:AU185),0)</f>
        <v>0</v>
      </c>
      <c r="AV305" s="206">
        <f>IF(AV$2=EOMONTH($D305,MatCF),$F305-SUM($H185:AV185),0)</f>
        <v>0</v>
      </c>
      <c r="AW305" s="206">
        <f>IF(AW$2=EOMONTH($D305,MatCF),$F305-SUM($H185:AW185),0)</f>
        <v>0</v>
      </c>
      <c r="AX305" s="206">
        <f>IF(AX$2=EOMONTH($D305,MatCF),$F305-SUM($H185:AX185),0)</f>
        <v>0</v>
      </c>
      <c r="AY305" s="206">
        <f>IF(AY$2=EOMONTH($D305,MatCF),$F305-SUM($H185:AY185),0)</f>
        <v>0</v>
      </c>
      <c r="AZ305" s="206">
        <f>IF(AZ$2=EOMONTH($D305,MatCF),$F305-SUM($H185:AZ185),0)</f>
        <v>0</v>
      </c>
      <c r="BA305" s="206">
        <f>IF(BA$2=EOMONTH($D305,MatCF),$F305-SUM($H185:BA185),0)</f>
        <v>0</v>
      </c>
      <c r="BB305" s="206">
        <f>IF(BB$2=EOMONTH($D305,MatCF),$F305-SUM($H185:BB185),0)</f>
        <v>0</v>
      </c>
      <c r="BC305" s="206">
        <f>IF(BC$2=EOMONTH($D305,MatCF),$F305-SUM($H185:BC185),0)</f>
        <v>0</v>
      </c>
      <c r="BD305" s="206">
        <f>IF(BD$2=EOMONTH($D305,MatCF),$F305-SUM($H185:BD185),0)</f>
        <v>0</v>
      </c>
      <c r="BE305" s="206">
        <f>IF(BE$2=EOMONTH($D305,MatCF),$F305-SUM($H185:BE185),0)</f>
        <v>0</v>
      </c>
      <c r="BF305" s="206">
        <f>IF(BF$2=EOMONTH($D305,MatCF),$F305-SUM($H185:BF185),0)</f>
        <v>0</v>
      </c>
      <c r="BG305" s="206">
        <f>IF(BG$2=EOMONTH($D305,MatCF),$F305-SUM($H185:BG185),0)</f>
        <v>0</v>
      </c>
      <c r="BH305" s="206">
        <f>IF(BH$2=EOMONTH($D305,MatCF),$F305-SUM($H185:BH185),0)</f>
        <v>0</v>
      </c>
      <c r="BI305" s="206">
        <f>IF(BI$2=EOMONTH($D305,MatCF),$F305-SUM($H185:BI185),0)</f>
        <v>0</v>
      </c>
      <c r="BJ305" s="206">
        <f>IF(BJ$2=EOMONTH($D305,MatCF),$F305-SUM($H185:BJ185),0)</f>
        <v>0</v>
      </c>
      <c r="BK305" s="206">
        <f>IF(BK$2=EOMONTH($D305,MatCF),$F305-SUM($H185:BK185),0)</f>
        <v>0</v>
      </c>
      <c r="BL305" s="206">
        <f>IF(BL$2=EOMONTH($D305,MatCF),$F305-SUM($H185:BL185),0)</f>
        <v>0</v>
      </c>
      <c r="BM305" s="206">
        <f>IF(BM$2=EOMONTH($D305,MatCF),$F305-SUM($H185:BM185),0)</f>
        <v>0</v>
      </c>
      <c r="BN305" s="206">
        <f>IF(BN$2=EOMONTH($D305,MatCF),$F305-SUM($H185:BN185),0)</f>
        <v>0</v>
      </c>
      <c r="BO305" s="206">
        <f>IF(BO$2=EOMONTH($D305,MatCF),$F305-SUM($H185:BO185),0)</f>
        <v>0</v>
      </c>
      <c r="BP305" s="206">
        <f>IF(BP$2=EOMONTH($D305,MatCF),$F305-SUM($H185:BP185),0)</f>
        <v>0</v>
      </c>
      <c r="BQ305" s="206">
        <f>IF(BQ$2=EOMONTH($D305,MatCF),$F305-SUM($H185:BQ185),0)</f>
        <v>0</v>
      </c>
      <c r="BR305" s="206">
        <f>IF(BR$2=EOMONTH($D305,MatCF),$F305-SUM($H185:BR185),0)</f>
        <v>0</v>
      </c>
      <c r="BS305" s="206">
        <f>IF(BS$2=EOMONTH($D305,MatCF),$F305-SUM($H185:BS185),0)</f>
        <v>0</v>
      </c>
      <c r="BT305" s="206">
        <f>IF(BT$2=EOMONTH($D305,MatCF),$F305-SUM($H185:BT185),0)</f>
        <v>0</v>
      </c>
      <c r="BU305" s="206">
        <f>IF(BU$2=EOMONTH($D305,MatCF),$F305-SUM($H185:BU185),0)</f>
        <v>0</v>
      </c>
      <c r="BV305" s="206">
        <f>IF(BV$2=EOMONTH($D305,MatCF),$F305-SUM($H185:BV185),0)</f>
        <v>0</v>
      </c>
      <c r="BW305" s="206">
        <f>IF(BW$2=EOMONTH($D305,MatCF),$F305-SUM($H185:BW185),0)</f>
        <v>0</v>
      </c>
      <c r="BX305" s="206">
        <f>IF(BX$2=EOMONTH($D305,MatCF),$F305-SUM($H185:BX185),0)</f>
        <v>0</v>
      </c>
      <c r="BY305" s="206">
        <f>IF(BY$2=EOMONTH($D305,MatCF),$F305-SUM($H185:BY185),0)</f>
        <v>0</v>
      </c>
      <c r="BZ305" s="206">
        <f>IF(BZ$2=EOMONTH($D305,MatCF),$F305-SUM($H185:BZ185),0)</f>
        <v>0</v>
      </c>
      <c r="CA305" s="206">
        <f>IF(CA$2=EOMONTH($D305,MatCF),$F305-SUM($H185:CA185),0)</f>
        <v>0</v>
      </c>
      <c r="CB305" s="206">
        <f>IF(CB$2=EOMONTH($D305,MatCF),$F305-SUM($H185:CB185),0)</f>
        <v>0</v>
      </c>
      <c r="CC305" s="206">
        <f>IF(CC$2=EOMONTH($D305,MatCF),$F305-SUM($H185:CC185),0)</f>
        <v>0</v>
      </c>
      <c r="CD305" s="206">
        <f>IF(CD$2=EOMONTH($D305,MatCF),$F305-SUM($H185:CD185),0)</f>
        <v>0</v>
      </c>
      <c r="CE305" s="206">
        <f>IF(CE$2=EOMONTH($D305,MatCF),$F305-SUM($H185:CE185),0)</f>
        <v>0</v>
      </c>
      <c r="CF305" s="206">
        <f>IF(CF$2=EOMONTH($D305,MatCF),$F305-SUM($H185:CF185),0)</f>
        <v>0</v>
      </c>
      <c r="CG305" s="206">
        <f>IF(CG$2=EOMONTH($D305,MatCF),$F305-SUM($H185:CG185),0)</f>
        <v>0</v>
      </c>
      <c r="CH305" s="206">
        <f>IF(CH$2=EOMONTH($D305,MatCF),$F305-SUM($H185:CH185),0)</f>
        <v>0</v>
      </c>
      <c r="CI305" s="206">
        <f>IF(CI$2=EOMONTH($D305,MatCF),$F305-SUM($H185:CI185),0)</f>
        <v>0</v>
      </c>
      <c r="CJ305" s="206">
        <f>IF(CJ$2=EOMONTH($D305,MatCF),$F305-SUM($H185:CJ185),0)</f>
        <v>0</v>
      </c>
      <c r="CK305" s="206">
        <f>IF(CK$2=EOMONTH($D305,MatCF),$F305-SUM($H185:CK185),0)</f>
        <v>0</v>
      </c>
      <c r="CL305" s="206">
        <f>IF(CL$2=EOMONTH($D305,MatCF),$F305-SUM($H185:CL185),0)</f>
        <v>0</v>
      </c>
      <c r="CM305" s="206">
        <f>IF(CM$2=EOMONTH($D305,MatCF),$F305-SUM($H185:CM185),0)</f>
        <v>0</v>
      </c>
      <c r="CN305" s="206">
        <f>IF(CN$2=EOMONTH($D305,MatCF),$F305-SUM($H185:CN185),0)</f>
        <v>0</v>
      </c>
      <c r="CO305" s="206">
        <f>IF(CO$2=EOMONTH($D305,MatCF),$F305-SUM($H185:CO185),0)</f>
        <v>0</v>
      </c>
      <c r="CP305" s="206">
        <f>IF(CP$2=EOMONTH($D305,MatCF),$F305-SUM($H185:CP185),0)</f>
        <v>0</v>
      </c>
      <c r="CQ305" s="206">
        <f>IF(CQ$2=EOMONTH($D305,MatCF),$F305-SUM($H185:CQ185),0)</f>
        <v>0</v>
      </c>
      <c r="CR305" s="206">
        <f>IF(CR$2=EOMONTH($D305,MatCF),$F305-SUM($H185:CR185),0)</f>
        <v>0</v>
      </c>
      <c r="CS305" s="206">
        <f>IF(CS$2=EOMONTH($D305,MatCF),$F305-SUM($H185:CS185),0)</f>
        <v>0</v>
      </c>
      <c r="CT305" s="206">
        <f>IF(CT$2=EOMONTH($D305,MatCF),$F305-SUM($H185:CT185),0)</f>
        <v>0</v>
      </c>
      <c r="CU305" s="206">
        <f>IF(CU$2=EOMONTH($D305,MatCF),$F305-SUM($H185:CU185),0)</f>
        <v>0</v>
      </c>
      <c r="CV305" s="206">
        <f>IF(CV$2=EOMONTH($D305,MatCF),$F305-SUM($H185:CV185),0)</f>
        <v>0</v>
      </c>
      <c r="CW305" s="206">
        <f>IF(CW$2=EOMONTH($D305,MatCF),$F305-SUM($H185:CW185),0)</f>
        <v>0</v>
      </c>
      <c r="CX305" s="206">
        <f>IF(CX$2=EOMONTH($D305,MatCF),$F305-SUM($H185:CX185),0)</f>
        <v>0</v>
      </c>
      <c r="CY305" s="206">
        <f>IF(CY$2=EOMONTH($D305,MatCF),$F305-SUM($H185:CY185),0)</f>
        <v>0</v>
      </c>
      <c r="CZ305" s="206">
        <f>IF(CZ$2=EOMONTH($D305,MatCF),$F305-SUM($H185:CZ185),0)</f>
        <v>0</v>
      </c>
      <c r="DA305" s="206">
        <f>IF(DA$2=EOMONTH($D305,MatCF),$F305-SUM($H185:DA185),0)</f>
        <v>0</v>
      </c>
      <c r="DB305" s="206">
        <f>IF(DB$2=EOMONTH($D305,MatCF),$F305-SUM($H185:DB185),0)</f>
        <v>0</v>
      </c>
      <c r="DC305" s="206">
        <f>IF(DC$2=EOMONTH($D305,MatCF),$F305-SUM($H185:DC185),0)</f>
        <v>0</v>
      </c>
      <c r="DD305" s="206">
        <f>IF(DD$2=EOMONTH($D305,MatCF),$F305-SUM($H185:DD185),0)</f>
        <v>0</v>
      </c>
      <c r="DE305" s="206">
        <f>IF(DE$2=EOMONTH($D305,MatCF),$F305-SUM($H185:DE185),0)</f>
        <v>0</v>
      </c>
      <c r="DF305" s="206">
        <f>IF(DF$2=EOMONTH($D305,MatCF),$F305-SUM($H185:DF185),0)</f>
        <v>0</v>
      </c>
      <c r="DG305" s="206">
        <f>IF(DG$2=EOMONTH($D305,MatCF),$F305-SUM($H185:DG185),0)</f>
        <v>0</v>
      </c>
      <c r="DH305" s="206">
        <f>IF(DH$2=EOMONTH($D305,MatCF),$F305-SUM($H185:DH185),0)</f>
        <v>0</v>
      </c>
      <c r="DI305" s="206">
        <f>IF(DI$2=EOMONTH($D305,MatCF),$F305-SUM($H185:DI185),0)</f>
        <v>0</v>
      </c>
      <c r="DJ305" s="206">
        <f>IF(DJ$2=EOMONTH($D305,MatCF),$F305-SUM($H185:DJ185),0)</f>
        <v>0</v>
      </c>
      <c r="DK305" s="206">
        <f>IF(DK$2=EOMONTH($D305,MatCF),$F305-SUM($H185:DK185),0)</f>
        <v>0</v>
      </c>
      <c r="DL305" s="206">
        <f>IF(DL$2=EOMONTH($D305,MatCF),$F305-SUM($H185:DL185),0)</f>
        <v>0</v>
      </c>
      <c r="DM305" s="206">
        <f>IF(DM$2=EOMONTH($D305,MatCF),$F305-SUM($H185:DM185),0)</f>
        <v>0</v>
      </c>
      <c r="DN305" s="206">
        <f>IF(DN$2=EOMONTH($D305,MatCF),$F305-SUM($H185:DN185),0)</f>
        <v>0</v>
      </c>
      <c r="DO305" s="206">
        <f>IF(DO$2=EOMONTH($D305,MatCF),$F305-SUM($H185:DO185),0)</f>
        <v>0</v>
      </c>
      <c r="DP305" s="206">
        <f>IF(DP$2=EOMONTH($D305,MatCF),$F305-SUM($H185:DP185),0)</f>
        <v>0</v>
      </c>
      <c r="DQ305" s="206">
        <f>IF(DQ$2=EOMONTH($D305,MatCF),$F305-SUM($H185:DQ185),0)</f>
        <v>0</v>
      </c>
      <c r="DR305" s="206">
        <f>IF(DR$2=EOMONTH($D305,MatCF),$F305-SUM($H185:DR185),0)</f>
        <v>0</v>
      </c>
      <c r="DS305" s="206">
        <f>IF(DS$2=EOMONTH($D305,MatCF),$F305-SUM($H185:DS185),0)</f>
        <v>0</v>
      </c>
    </row>
    <row r="306" spans="1:123" ht="12.5" x14ac:dyDescent="0.25">
      <c r="A306" s="205">
        <f t="shared" si="690"/>
        <v>94</v>
      </c>
      <c r="B306" s="228"/>
      <c r="C306" s="206"/>
      <c r="D306" s="226">
        <v>52504</v>
      </c>
      <c r="E306" s="205"/>
      <c r="F306" s="206">
        <f ca="1"/>
        <v>0</v>
      </c>
      <c r="G306" s="206"/>
      <c r="H306" s="206">
        <f>IF(H$2=EOMONTH($D306,MatCF),$F306-SUM(H186:$H186),0)</f>
        <v>0</v>
      </c>
      <c r="I306" s="206">
        <f>IF(I$2=EOMONTH($D306,MatCF),$F306-SUM($H186:I186),0)</f>
        <v>0</v>
      </c>
      <c r="J306" s="206">
        <f>IF(J$2=EOMONTH($D306,MatCF),$F306-SUM($H186:J186),0)</f>
        <v>0</v>
      </c>
      <c r="K306" s="206">
        <f>IF(K$2=EOMONTH($D306,MatCF),$F306-SUM($H186:K186),0)</f>
        <v>0</v>
      </c>
      <c r="L306" s="206">
        <f>IF(L$2=EOMONTH($D306,MatCF),$F306-SUM($H186:L186),0)</f>
        <v>0</v>
      </c>
      <c r="M306" s="206">
        <f>IF(M$2=EOMONTH($D306,MatCF),$F306-SUM($H186:M186),0)</f>
        <v>0</v>
      </c>
      <c r="N306" s="206">
        <f>IF(N$2=EOMONTH($D306,MatCF),$F306-SUM($H186:N186),0)</f>
        <v>0</v>
      </c>
      <c r="O306" s="206">
        <f>IF(O$2=EOMONTH($D306,MatCF),$F306-SUM($H186:O186),0)</f>
        <v>0</v>
      </c>
      <c r="P306" s="206">
        <f>IF(P$2=EOMONTH($D306,MatCF),$F306-SUM($H186:P186),0)</f>
        <v>0</v>
      </c>
      <c r="Q306" s="206">
        <f>IF(Q$2=EOMONTH($D306,MatCF),$F306-SUM($H186:Q186),0)</f>
        <v>0</v>
      </c>
      <c r="R306" s="206">
        <f>IF(R$2=EOMONTH($D306,MatCF),$F306-SUM($H186:R186),0)</f>
        <v>0</v>
      </c>
      <c r="S306" s="206">
        <f>IF(S$2=EOMONTH($D306,MatCF),$F306-SUM($H186:S186),0)</f>
        <v>0</v>
      </c>
      <c r="T306" s="206">
        <f>IF(T$2=EOMONTH($D306,MatCF),$F306-SUM($H186:T186),0)</f>
        <v>0</v>
      </c>
      <c r="U306" s="206">
        <f>IF(U$2=EOMONTH($D306,MatCF),$F306-SUM($H186:U186),0)</f>
        <v>0</v>
      </c>
      <c r="V306" s="206">
        <f>IF(V$2=EOMONTH($D306,MatCF),$F306-SUM($H186:V186),0)</f>
        <v>0</v>
      </c>
      <c r="W306" s="206">
        <f>IF(W$2=EOMONTH($D306,MatCF),$F306-SUM($H186:W186),0)</f>
        <v>0</v>
      </c>
      <c r="X306" s="206">
        <f>IF(X$2=EOMONTH($D306,MatCF),$F306-SUM($H186:X186),0)</f>
        <v>0</v>
      </c>
      <c r="Y306" s="206">
        <f>IF(Y$2=EOMONTH($D306,MatCF),$F306-SUM($H186:Y186),0)</f>
        <v>0</v>
      </c>
      <c r="Z306" s="206">
        <f>IF(Z$2=EOMONTH($D306,MatCF),$F306-SUM($H186:Z186),0)</f>
        <v>0</v>
      </c>
      <c r="AA306" s="206">
        <f>IF(AA$2=EOMONTH($D306,MatCF),$F306-SUM($H186:AA186),0)</f>
        <v>0</v>
      </c>
      <c r="AB306" s="206">
        <f>IF(AB$2=EOMONTH($D306,MatCF),$F306-SUM($H186:AB186),0)</f>
        <v>0</v>
      </c>
      <c r="AC306" s="206">
        <f>IF(AC$2=EOMONTH($D306,MatCF),$F306-SUM($H186:AC186),0)</f>
        <v>0</v>
      </c>
      <c r="AD306" s="206">
        <f>IF(AD$2=EOMONTH($D306,MatCF),$F306-SUM($H186:AD186),0)</f>
        <v>0</v>
      </c>
      <c r="AE306" s="206">
        <f>IF(AE$2=EOMONTH($D306,MatCF),$F306-SUM($H186:AE186),0)</f>
        <v>0</v>
      </c>
      <c r="AF306" s="206">
        <f>IF(AF$2=EOMONTH($D306,MatCF),$F306-SUM($H186:AF186),0)</f>
        <v>0</v>
      </c>
      <c r="AG306" s="206">
        <f>IF(AG$2=EOMONTH($D306,MatCF),$F306-SUM($H186:AG186),0)</f>
        <v>0</v>
      </c>
      <c r="AH306" s="206">
        <f>IF(AH$2=EOMONTH($D306,MatCF),$F306-SUM($H186:AH186),0)</f>
        <v>0</v>
      </c>
      <c r="AI306" s="206">
        <f>IF(AI$2=EOMONTH($D306,MatCF),$F306-SUM($H186:AI186),0)</f>
        <v>0</v>
      </c>
      <c r="AJ306" s="206">
        <f>IF(AJ$2=EOMONTH($D306,MatCF),$F306-SUM($H186:AJ186),0)</f>
        <v>0</v>
      </c>
      <c r="AK306" s="206">
        <f>IF(AK$2=EOMONTH($D306,MatCF),$F306-SUM($H186:AK186),0)</f>
        <v>0</v>
      </c>
      <c r="AL306" s="206">
        <f>IF(AL$2=EOMONTH($D306,MatCF),$F306-SUM($H186:AL186),0)</f>
        <v>0</v>
      </c>
      <c r="AM306" s="206">
        <f>IF(AM$2=EOMONTH($D306,MatCF),$F306-SUM($H186:AM186),0)</f>
        <v>0</v>
      </c>
      <c r="AN306" s="206">
        <f>IF(AN$2=EOMONTH($D306,MatCF),$F306-SUM($H186:AN186),0)</f>
        <v>0</v>
      </c>
      <c r="AO306" s="206">
        <f>IF(AO$2=EOMONTH($D306,MatCF),$F306-SUM($H186:AO186),0)</f>
        <v>0</v>
      </c>
      <c r="AP306" s="206">
        <f>IF(AP$2=EOMONTH($D306,MatCF),$F306-SUM($H186:AP186),0)</f>
        <v>0</v>
      </c>
      <c r="AQ306" s="206">
        <f>IF(AQ$2=EOMONTH($D306,MatCF),$F306-SUM($H186:AQ186),0)</f>
        <v>0</v>
      </c>
      <c r="AR306" s="206">
        <f>IF(AR$2=EOMONTH($D306,MatCF),$F306-SUM($H186:AR186),0)</f>
        <v>0</v>
      </c>
      <c r="AS306" s="206">
        <f>IF(AS$2=EOMONTH($D306,MatCF),$F306-SUM($H186:AS186),0)</f>
        <v>0</v>
      </c>
      <c r="AT306" s="206">
        <f>IF(AT$2=EOMONTH($D306,MatCF),$F306-SUM($H186:AT186),0)</f>
        <v>0</v>
      </c>
      <c r="AU306" s="206">
        <f>IF(AU$2=EOMONTH($D306,MatCF),$F306-SUM($H186:AU186),0)</f>
        <v>0</v>
      </c>
      <c r="AV306" s="206">
        <f>IF(AV$2=EOMONTH($D306,MatCF),$F306-SUM($H186:AV186),0)</f>
        <v>0</v>
      </c>
      <c r="AW306" s="206">
        <f>IF(AW$2=EOMONTH($D306,MatCF),$F306-SUM($H186:AW186),0)</f>
        <v>0</v>
      </c>
      <c r="AX306" s="206">
        <f>IF(AX$2=EOMONTH($D306,MatCF),$F306-SUM($H186:AX186),0)</f>
        <v>0</v>
      </c>
      <c r="AY306" s="206">
        <f>IF(AY$2=EOMONTH($D306,MatCF),$F306-SUM($H186:AY186),0)</f>
        <v>0</v>
      </c>
      <c r="AZ306" s="206">
        <f>IF(AZ$2=EOMONTH($D306,MatCF),$F306-SUM($H186:AZ186),0)</f>
        <v>0</v>
      </c>
      <c r="BA306" s="206">
        <f>IF(BA$2=EOMONTH($D306,MatCF),$F306-SUM($H186:BA186),0)</f>
        <v>0</v>
      </c>
      <c r="BB306" s="206">
        <f>IF(BB$2=EOMONTH($D306,MatCF),$F306-SUM($H186:BB186),0)</f>
        <v>0</v>
      </c>
      <c r="BC306" s="206">
        <f>IF(BC$2=EOMONTH($D306,MatCF),$F306-SUM($H186:BC186),0)</f>
        <v>0</v>
      </c>
      <c r="BD306" s="206">
        <f>IF(BD$2=EOMONTH($D306,MatCF),$F306-SUM($H186:BD186),0)</f>
        <v>0</v>
      </c>
      <c r="BE306" s="206">
        <f>IF(BE$2=EOMONTH($D306,MatCF),$F306-SUM($H186:BE186),0)</f>
        <v>0</v>
      </c>
      <c r="BF306" s="206">
        <f>IF(BF$2=EOMONTH($D306,MatCF),$F306-SUM($H186:BF186),0)</f>
        <v>0</v>
      </c>
      <c r="BG306" s="206">
        <f>IF(BG$2=EOMONTH($D306,MatCF),$F306-SUM($H186:BG186),0)</f>
        <v>0</v>
      </c>
      <c r="BH306" s="206">
        <f>IF(BH$2=EOMONTH($D306,MatCF),$F306-SUM($H186:BH186),0)</f>
        <v>0</v>
      </c>
      <c r="BI306" s="206">
        <f>IF(BI$2=EOMONTH($D306,MatCF),$F306-SUM($H186:BI186),0)</f>
        <v>0</v>
      </c>
      <c r="BJ306" s="206">
        <f>IF(BJ$2=EOMONTH($D306,MatCF),$F306-SUM($H186:BJ186),0)</f>
        <v>0</v>
      </c>
      <c r="BK306" s="206">
        <f>IF(BK$2=EOMONTH($D306,MatCF),$F306-SUM($H186:BK186),0)</f>
        <v>0</v>
      </c>
      <c r="BL306" s="206">
        <f>IF(BL$2=EOMONTH($D306,MatCF),$F306-SUM($H186:BL186),0)</f>
        <v>0</v>
      </c>
      <c r="BM306" s="206">
        <f>IF(BM$2=EOMONTH($D306,MatCF),$F306-SUM($H186:BM186),0)</f>
        <v>0</v>
      </c>
      <c r="BN306" s="206">
        <f>IF(BN$2=EOMONTH($D306,MatCF),$F306-SUM($H186:BN186),0)</f>
        <v>0</v>
      </c>
      <c r="BO306" s="206">
        <f>IF(BO$2=EOMONTH($D306,MatCF),$F306-SUM($H186:BO186),0)</f>
        <v>0</v>
      </c>
      <c r="BP306" s="206">
        <f>IF(BP$2=EOMONTH($D306,MatCF),$F306-SUM($H186:BP186),0)</f>
        <v>0</v>
      </c>
      <c r="BQ306" s="206">
        <f>IF(BQ$2=EOMONTH($D306,MatCF),$F306-SUM($H186:BQ186),0)</f>
        <v>0</v>
      </c>
      <c r="BR306" s="206">
        <f>IF(BR$2=EOMONTH($D306,MatCF),$F306-SUM($H186:BR186),0)</f>
        <v>0</v>
      </c>
      <c r="BS306" s="206">
        <f>IF(BS$2=EOMONTH($D306,MatCF),$F306-SUM($H186:BS186),0)</f>
        <v>0</v>
      </c>
      <c r="BT306" s="206">
        <f>IF(BT$2=EOMONTH($D306,MatCF),$F306-SUM($H186:BT186),0)</f>
        <v>0</v>
      </c>
      <c r="BU306" s="206">
        <f>IF(BU$2=EOMONTH($D306,MatCF),$F306-SUM($H186:BU186),0)</f>
        <v>0</v>
      </c>
      <c r="BV306" s="206">
        <f>IF(BV$2=EOMONTH($D306,MatCF),$F306-SUM($H186:BV186),0)</f>
        <v>0</v>
      </c>
      <c r="BW306" s="206">
        <f>IF(BW$2=EOMONTH($D306,MatCF),$F306-SUM($H186:BW186),0)</f>
        <v>0</v>
      </c>
      <c r="BX306" s="206">
        <f>IF(BX$2=EOMONTH($D306,MatCF),$F306-SUM($H186:BX186),0)</f>
        <v>0</v>
      </c>
      <c r="BY306" s="206">
        <f>IF(BY$2=EOMONTH($D306,MatCF),$F306-SUM($H186:BY186),0)</f>
        <v>0</v>
      </c>
      <c r="BZ306" s="206">
        <f>IF(BZ$2=EOMONTH($D306,MatCF),$F306-SUM($H186:BZ186),0)</f>
        <v>0</v>
      </c>
      <c r="CA306" s="206">
        <f>IF(CA$2=EOMONTH($D306,MatCF),$F306-SUM($H186:CA186),0)</f>
        <v>0</v>
      </c>
      <c r="CB306" s="206">
        <f>IF(CB$2=EOMONTH($D306,MatCF),$F306-SUM($H186:CB186),0)</f>
        <v>0</v>
      </c>
      <c r="CC306" s="206">
        <f>IF(CC$2=EOMONTH($D306,MatCF),$F306-SUM($H186:CC186),0)</f>
        <v>0</v>
      </c>
      <c r="CD306" s="206">
        <f>IF(CD$2=EOMONTH($D306,MatCF),$F306-SUM($H186:CD186),0)</f>
        <v>0</v>
      </c>
      <c r="CE306" s="206">
        <f>IF(CE$2=EOMONTH($D306,MatCF),$F306-SUM($H186:CE186),0)</f>
        <v>0</v>
      </c>
      <c r="CF306" s="206">
        <f>IF(CF$2=EOMONTH($D306,MatCF),$F306-SUM($H186:CF186),0)</f>
        <v>0</v>
      </c>
      <c r="CG306" s="206">
        <f>IF(CG$2=EOMONTH($D306,MatCF),$F306-SUM($H186:CG186),0)</f>
        <v>0</v>
      </c>
      <c r="CH306" s="206">
        <f>IF(CH$2=EOMONTH($D306,MatCF),$F306-SUM($H186:CH186),0)</f>
        <v>0</v>
      </c>
      <c r="CI306" s="206">
        <f>IF(CI$2=EOMONTH($D306,MatCF),$F306-SUM($H186:CI186),0)</f>
        <v>0</v>
      </c>
      <c r="CJ306" s="206">
        <f>IF(CJ$2=EOMONTH($D306,MatCF),$F306-SUM($H186:CJ186),0)</f>
        <v>0</v>
      </c>
      <c r="CK306" s="206">
        <f>IF(CK$2=EOMONTH($D306,MatCF),$F306-SUM($H186:CK186),0)</f>
        <v>0</v>
      </c>
      <c r="CL306" s="206">
        <f>IF(CL$2=EOMONTH($D306,MatCF),$F306-SUM($H186:CL186),0)</f>
        <v>0</v>
      </c>
      <c r="CM306" s="206">
        <f>IF(CM$2=EOMONTH($D306,MatCF),$F306-SUM($H186:CM186),0)</f>
        <v>0</v>
      </c>
      <c r="CN306" s="206">
        <f>IF(CN$2=EOMONTH($D306,MatCF),$F306-SUM($H186:CN186),0)</f>
        <v>0</v>
      </c>
      <c r="CO306" s="206">
        <f>IF(CO$2=EOMONTH($D306,MatCF),$F306-SUM($H186:CO186),0)</f>
        <v>0</v>
      </c>
      <c r="CP306" s="206">
        <f>IF(CP$2=EOMONTH($D306,MatCF),$F306-SUM($H186:CP186),0)</f>
        <v>0</v>
      </c>
      <c r="CQ306" s="206">
        <f>IF(CQ$2=EOMONTH($D306,MatCF),$F306-SUM($H186:CQ186),0)</f>
        <v>0</v>
      </c>
      <c r="CR306" s="206">
        <f>IF(CR$2=EOMONTH($D306,MatCF),$F306-SUM($H186:CR186),0)</f>
        <v>0</v>
      </c>
      <c r="CS306" s="206">
        <f>IF(CS$2=EOMONTH($D306,MatCF),$F306-SUM($H186:CS186),0)</f>
        <v>0</v>
      </c>
      <c r="CT306" s="206">
        <f>IF(CT$2=EOMONTH($D306,MatCF),$F306-SUM($H186:CT186),0)</f>
        <v>0</v>
      </c>
      <c r="CU306" s="206">
        <f>IF(CU$2=EOMONTH($D306,MatCF),$F306-SUM($H186:CU186),0)</f>
        <v>0</v>
      </c>
      <c r="CV306" s="206">
        <f>IF(CV$2=EOMONTH($D306,MatCF),$F306-SUM($H186:CV186),0)</f>
        <v>0</v>
      </c>
      <c r="CW306" s="206">
        <f>IF(CW$2=EOMONTH($D306,MatCF),$F306-SUM($H186:CW186),0)</f>
        <v>0</v>
      </c>
      <c r="CX306" s="206">
        <f>IF(CX$2=EOMONTH($D306,MatCF),$F306-SUM($H186:CX186),0)</f>
        <v>0</v>
      </c>
      <c r="CY306" s="206">
        <f>IF(CY$2=EOMONTH($D306,MatCF),$F306-SUM($H186:CY186),0)</f>
        <v>0</v>
      </c>
      <c r="CZ306" s="206">
        <f>IF(CZ$2=EOMONTH($D306,MatCF),$F306-SUM($H186:CZ186),0)</f>
        <v>0</v>
      </c>
      <c r="DA306" s="206">
        <f>IF(DA$2=EOMONTH($D306,MatCF),$F306-SUM($H186:DA186),0)</f>
        <v>0</v>
      </c>
      <c r="DB306" s="206">
        <f>IF(DB$2=EOMONTH($D306,MatCF),$F306-SUM($H186:DB186),0)</f>
        <v>0</v>
      </c>
      <c r="DC306" s="206">
        <f>IF(DC$2=EOMONTH($D306,MatCF),$F306-SUM($H186:DC186),0)</f>
        <v>0</v>
      </c>
      <c r="DD306" s="206">
        <f>IF(DD$2=EOMONTH($D306,MatCF),$F306-SUM($H186:DD186),0)</f>
        <v>0</v>
      </c>
      <c r="DE306" s="206">
        <f>IF(DE$2=EOMONTH($D306,MatCF),$F306-SUM($H186:DE186),0)</f>
        <v>0</v>
      </c>
      <c r="DF306" s="206">
        <f>IF(DF$2=EOMONTH($D306,MatCF),$F306-SUM($H186:DF186),0)</f>
        <v>0</v>
      </c>
      <c r="DG306" s="206">
        <f>IF(DG$2=EOMONTH($D306,MatCF),$F306-SUM($H186:DG186),0)</f>
        <v>0</v>
      </c>
      <c r="DH306" s="206">
        <f>IF(DH$2=EOMONTH($D306,MatCF),$F306-SUM($H186:DH186),0)</f>
        <v>0</v>
      </c>
      <c r="DI306" s="206">
        <f>IF(DI$2=EOMONTH($D306,MatCF),$F306-SUM($H186:DI186),0)</f>
        <v>0</v>
      </c>
      <c r="DJ306" s="206">
        <f>IF(DJ$2=EOMONTH($D306,MatCF),$F306-SUM($H186:DJ186),0)</f>
        <v>0</v>
      </c>
      <c r="DK306" s="206">
        <f>IF(DK$2=EOMONTH($D306,MatCF),$F306-SUM($H186:DK186),0)</f>
        <v>0</v>
      </c>
      <c r="DL306" s="206">
        <f>IF(DL$2=EOMONTH($D306,MatCF),$F306-SUM($H186:DL186),0)</f>
        <v>0</v>
      </c>
      <c r="DM306" s="206">
        <f>IF(DM$2=EOMONTH($D306,MatCF),$F306-SUM($H186:DM186),0)</f>
        <v>0</v>
      </c>
      <c r="DN306" s="206">
        <f>IF(DN$2=EOMONTH($D306,MatCF),$F306-SUM($H186:DN186),0)</f>
        <v>0</v>
      </c>
      <c r="DO306" s="206">
        <f>IF(DO$2=EOMONTH($D306,MatCF),$F306-SUM($H186:DO186),0)</f>
        <v>0</v>
      </c>
      <c r="DP306" s="206">
        <f>IF(DP$2=EOMONTH($D306,MatCF),$F306-SUM($H186:DP186),0)</f>
        <v>0</v>
      </c>
      <c r="DQ306" s="206">
        <f>IF(DQ$2=EOMONTH($D306,MatCF),$F306-SUM($H186:DQ186),0)</f>
        <v>0</v>
      </c>
      <c r="DR306" s="206">
        <f>IF(DR$2=EOMONTH($D306,MatCF),$F306-SUM($H186:DR186),0)</f>
        <v>0</v>
      </c>
      <c r="DS306" s="206">
        <f>IF(DS$2=EOMONTH($D306,MatCF),$F306-SUM($H186:DS186),0)</f>
        <v>0</v>
      </c>
    </row>
    <row r="307" spans="1:123" ht="12.5" x14ac:dyDescent="0.25">
      <c r="A307" s="205">
        <f t="shared" si="690"/>
        <v>95</v>
      </c>
      <c r="B307" s="228"/>
      <c r="C307" s="206"/>
      <c r="D307" s="226">
        <v>52596</v>
      </c>
      <c r="E307" s="205"/>
      <c r="F307" s="206">
        <f ca="1"/>
        <v>0</v>
      </c>
      <c r="G307" s="206"/>
      <c r="H307" s="206">
        <f>IF(H$2=EOMONTH($D307,MatCF),$F307-SUM(H187:$H187),0)</f>
        <v>0</v>
      </c>
      <c r="I307" s="206">
        <f>IF(I$2=EOMONTH($D307,MatCF),$F307-SUM($H187:I187),0)</f>
        <v>0</v>
      </c>
      <c r="J307" s="206">
        <f>IF(J$2=EOMONTH($D307,MatCF),$F307-SUM($H187:J187),0)</f>
        <v>0</v>
      </c>
      <c r="K307" s="206">
        <f>IF(K$2=EOMONTH($D307,MatCF),$F307-SUM($H187:K187),0)</f>
        <v>0</v>
      </c>
      <c r="L307" s="206">
        <f>IF(L$2=EOMONTH($D307,MatCF),$F307-SUM($H187:L187),0)</f>
        <v>0</v>
      </c>
      <c r="M307" s="206">
        <f>IF(M$2=EOMONTH($D307,MatCF),$F307-SUM($H187:M187),0)</f>
        <v>0</v>
      </c>
      <c r="N307" s="206">
        <f>IF(N$2=EOMONTH($D307,MatCF),$F307-SUM($H187:N187),0)</f>
        <v>0</v>
      </c>
      <c r="O307" s="206">
        <f>IF(O$2=EOMONTH($D307,MatCF),$F307-SUM($H187:O187),0)</f>
        <v>0</v>
      </c>
      <c r="P307" s="206">
        <f>IF(P$2=EOMONTH($D307,MatCF),$F307-SUM($H187:P187),0)</f>
        <v>0</v>
      </c>
      <c r="Q307" s="206">
        <f>IF(Q$2=EOMONTH($D307,MatCF),$F307-SUM($H187:Q187),0)</f>
        <v>0</v>
      </c>
      <c r="R307" s="206">
        <f>IF(R$2=EOMONTH($D307,MatCF),$F307-SUM($H187:R187),0)</f>
        <v>0</v>
      </c>
      <c r="S307" s="206">
        <f>IF(S$2=EOMONTH($D307,MatCF),$F307-SUM($H187:S187),0)</f>
        <v>0</v>
      </c>
      <c r="T307" s="206">
        <f>IF(T$2=EOMONTH($D307,MatCF),$F307-SUM($H187:T187),0)</f>
        <v>0</v>
      </c>
      <c r="U307" s="206">
        <f>IF(U$2=EOMONTH($D307,MatCF),$F307-SUM($H187:U187),0)</f>
        <v>0</v>
      </c>
      <c r="V307" s="206">
        <f>IF(V$2=EOMONTH($D307,MatCF),$F307-SUM($H187:V187),0)</f>
        <v>0</v>
      </c>
      <c r="W307" s="206">
        <f>IF(W$2=EOMONTH($D307,MatCF),$F307-SUM($H187:W187),0)</f>
        <v>0</v>
      </c>
      <c r="X307" s="206">
        <f>IF(X$2=EOMONTH($D307,MatCF),$F307-SUM($H187:X187),0)</f>
        <v>0</v>
      </c>
      <c r="Y307" s="206">
        <f>IF(Y$2=EOMONTH($D307,MatCF),$F307-SUM($H187:Y187),0)</f>
        <v>0</v>
      </c>
      <c r="Z307" s="206">
        <f>IF(Z$2=EOMONTH($D307,MatCF),$F307-SUM($H187:Z187),0)</f>
        <v>0</v>
      </c>
      <c r="AA307" s="206">
        <f>IF(AA$2=EOMONTH($D307,MatCF),$F307-SUM($H187:AA187),0)</f>
        <v>0</v>
      </c>
      <c r="AB307" s="206">
        <f>IF(AB$2=EOMONTH($D307,MatCF),$F307-SUM($H187:AB187),0)</f>
        <v>0</v>
      </c>
      <c r="AC307" s="206">
        <f>IF(AC$2=EOMONTH($D307,MatCF),$F307-SUM($H187:AC187),0)</f>
        <v>0</v>
      </c>
      <c r="AD307" s="206">
        <f>IF(AD$2=EOMONTH($D307,MatCF),$F307-SUM($H187:AD187),0)</f>
        <v>0</v>
      </c>
      <c r="AE307" s="206">
        <f>IF(AE$2=EOMONTH($D307,MatCF),$F307-SUM($H187:AE187),0)</f>
        <v>0</v>
      </c>
      <c r="AF307" s="206">
        <f>IF(AF$2=EOMONTH($D307,MatCF),$F307-SUM($H187:AF187),0)</f>
        <v>0</v>
      </c>
      <c r="AG307" s="206">
        <f>IF(AG$2=EOMONTH($D307,MatCF),$F307-SUM($H187:AG187),0)</f>
        <v>0</v>
      </c>
      <c r="AH307" s="206">
        <f>IF(AH$2=EOMONTH($D307,MatCF),$F307-SUM($H187:AH187),0)</f>
        <v>0</v>
      </c>
      <c r="AI307" s="206">
        <f>IF(AI$2=EOMONTH($D307,MatCF),$F307-SUM($H187:AI187),0)</f>
        <v>0</v>
      </c>
      <c r="AJ307" s="206">
        <f>IF(AJ$2=EOMONTH($D307,MatCF),$F307-SUM($H187:AJ187),0)</f>
        <v>0</v>
      </c>
      <c r="AK307" s="206">
        <f>IF(AK$2=EOMONTH($D307,MatCF),$F307-SUM($H187:AK187),0)</f>
        <v>0</v>
      </c>
      <c r="AL307" s="206">
        <f>IF(AL$2=EOMONTH($D307,MatCF),$F307-SUM($H187:AL187),0)</f>
        <v>0</v>
      </c>
      <c r="AM307" s="206">
        <f>IF(AM$2=EOMONTH($D307,MatCF),$F307-SUM($H187:AM187),0)</f>
        <v>0</v>
      </c>
      <c r="AN307" s="206">
        <f>IF(AN$2=EOMONTH($D307,MatCF),$F307-SUM($H187:AN187),0)</f>
        <v>0</v>
      </c>
      <c r="AO307" s="206">
        <f>IF(AO$2=EOMONTH($D307,MatCF),$F307-SUM($H187:AO187),0)</f>
        <v>0</v>
      </c>
      <c r="AP307" s="206">
        <f>IF(AP$2=EOMONTH($D307,MatCF),$F307-SUM($H187:AP187),0)</f>
        <v>0</v>
      </c>
      <c r="AQ307" s="206">
        <f>IF(AQ$2=EOMONTH($D307,MatCF),$F307-SUM($H187:AQ187),0)</f>
        <v>0</v>
      </c>
      <c r="AR307" s="206">
        <f>IF(AR$2=EOMONTH($D307,MatCF),$F307-SUM($H187:AR187),0)</f>
        <v>0</v>
      </c>
      <c r="AS307" s="206">
        <f>IF(AS$2=EOMONTH($D307,MatCF),$F307-SUM($H187:AS187),0)</f>
        <v>0</v>
      </c>
      <c r="AT307" s="206">
        <f>IF(AT$2=EOMONTH($D307,MatCF),$F307-SUM($H187:AT187),0)</f>
        <v>0</v>
      </c>
      <c r="AU307" s="206">
        <f>IF(AU$2=EOMONTH($D307,MatCF),$F307-SUM($H187:AU187),0)</f>
        <v>0</v>
      </c>
      <c r="AV307" s="206">
        <f>IF(AV$2=EOMONTH($D307,MatCF),$F307-SUM($H187:AV187),0)</f>
        <v>0</v>
      </c>
      <c r="AW307" s="206">
        <f>IF(AW$2=EOMONTH($D307,MatCF),$F307-SUM($H187:AW187),0)</f>
        <v>0</v>
      </c>
      <c r="AX307" s="206">
        <f>IF(AX$2=EOMONTH($D307,MatCF),$F307-SUM($H187:AX187),0)</f>
        <v>0</v>
      </c>
      <c r="AY307" s="206">
        <f>IF(AY$2=EOMONTH($D307,MatCF),$F307-SUM($H187:AY187),0)</f>
        <v>0</v>
      </c>
      <c r="AZ307" s="206">
        <f>IF(AZ$2=EOMONTH($D307,MatCF),$F307-SUM($H187:AZ187),0)</f>
        <v>0</v>
      </c>
      <c r="BA307" s="206">
        <f>IF(BA$2=EOMONTH($D307,MatCF),$F307-SUM($H187:BA187),0)</f>
        <v>0</v>
      </c>
      <c r="BB307" s="206">
        <f>IF(BB$2=EOMONTH($D307,MatCF),$F307-SUM($H187:BB187),0)</f>
        <v>0</v>
      </c>
      <c r="BC307" s="206">
        <f>IF(BC$2=EOMONTH($D307,MatCF),$F307-SUM($H187:BC187),0)</f>
        <v>0</v>
      </c>
      <c r="BD307" s="206">
        <f>IF(BD$2=EOMONTH($D307,MatCF),$F307-SUM($H187:BD187),0)</f>
        <v>0</v>
      </c>
      <c r="BE307" s="206">
        <f>IF(BE$2=EOMONTH($D307,MatCF),$F307-SUM($H187:BE187),0)</f>
        <v>0</v>
      </c>
      <c r="BF307" s="206">
        <f>IF(BF$2=EOMONTH($D307,MatCF),$F307-SUM($H187:BF187),0)</f>
        <v>0</v>
      </c>
      <c r="BG307" s="206">
        <f>IF(BG$2=EOMONTH($D307,MatCF),$F307-SUM($H187:BG187),0)</f>
        <v>0</v>
      </c>
      <c r="BH307" s="206">
        <f>IF(BH$2=EOMONTH($D307,MatCF),$F307-SUM($H187:BH187),0)</f>
        <v>0</v>
      </c>
      <c r="BI307" s="206">
        <f>IF(BI$2=EOMONTH($D307,MatCF),$F307-SUM($H187:BI187),0)</f>
        <v>0</v>
      </c>
      <c r="BJ307" s="206">
        <f>IF(BJ$2=EOMONTH($D307,MatCF),$F307-SUM($H187:BJ187),0)</f>
        <v>0</v>
      </c>
      <c r="BK307" s="206">
        <f>IF(BK$2=EOMONTH($D307,MatCF),$F307-SUM($H187:BK187),0)</f>
        <v>0</v>
      </c>
      <c r="BL307" s="206">
        <f>IF(BL$2=EOMONTH($D307,MatCF),$F307-SUM($H187:BL187),0)</f>
        <v>0</v>
      </c>
      <c r="BM307" s="206">
        <f>IF(BM$2=EOMONTH($D307,MatCF),$F307-SUM($H187:BM187),0)</f>
        <v>0</v>
      </c>
      <c r="BN307" s="206">
        <f>IF(BN$2=EOMONTH($D307,MatCF),$F307-SUM($H187:BN187),0)</f>
        <v>0</v>
      </c>
      <c r="BO307" s="206">
        <f>IF(BO$2=EOMONTH($D307,MatCF),$F307-SUM($H187:BO187),0)</f>
        <v>0</v>
      </c>
      <c r="BP307" s="206">
        <f>IF(BP$2=EOMONTH($D307,MatCF),$F307-SUM($H187:BP187),0)</f>
        <v>0</v>
      </c>
      <c r="BQ307" s="206">
        <f>IF(BQ$2=EOMONTH($D307,MatCF),$F307-SUM($H187:BQ187),0)</f>
        <v>0</v>
      </c>
      <c r="BR307" s="206">
        <f>IF(BR$2=EOMONTH($D307,MatCF),$F307-SUM($H187:BR187),0)</f>
        <v>0</v>
      </c>
      <c r="BS307" s="206">
        <f>IF(BS$2=EOMONTH($D307,MatCF),$F307-SUM($H187:BS187),0)</f>
        <v>0</v>
      </c>
      <c r="BT307" s="206">
        <f>IF(BT$2=EOMONTH($D307,MatCF),$F307-SUM($H187:BT187),0)</f>
        <v>0</v>
      </c>
      <c r="BU307" s="206">
        <f>IF(BU$2=EOMONTH($D307,MatCF),$F307-SUM($H187:BU187),0)</f>
        <v>0</v>
      </c>
      <c r="BV307" s="206">
        <f>IF(BV$2=EOMONTH($D307,MatCF),$F307-SUM($H187:BV187),0)</f>
        <v>0</v>
      </c>
      <c r="BW307" s="206">
        <f>IF(BW$2=EOMONTH($D307,MatCF),$F307-SUM($H187:BW187),0)</f>
        <v>0</v>
      </c>
      <c r="BX307" s="206">
        <f>IF(BX$2=EOMONTH($D307,MatCF),$F307-SUM($H187:BX187),0)</f>
        <v>0</v>
      </c>
      <c r="BY307" s="206">
        <f>IF(BY$2=EOMONTH($D307,MatCF),$F307-SUM($H187:BY187),0)</f>
        <v>0</v>
      </c>
      <c r="BZ307" s="206">
        <f>IF(BZ$2=EOMONTH($D307,MatCF),$F307-SUM($H187:BZ187),0)</f>
        <v>0</v>
      </c>
      <c r="CA307" s="206">
        <f>IF(CA$2=EOMONTH($D307,MatCF),$F307-SUM($H187:CA187),0)</f>
        <v>0</v>
      </c>
      <c r="CB307" s="206">
        <f>IF(CB$2=EOMONTH($D307,MatCF),$F307-SUM($H187:CB187),0)</f>
        <v>0</v>
      </c>
      <c r="CC307" s="206">
        <f>IF(CC$2=EOMONTH($D307,MatCF),$F307-SUM($H187:CC187),0)</f>
        <v>0</v>
      </c>
      <c r="CD307" s="206">
        <f>IF(CD$2=EOMONTH($D307,MatCF),$F307-SUM($H187:CD187),0)</f>
        <v>0</v>
      </c>
      <c r="CE307" s="206">
        <f>IF(CE$2=EOMONTH($D307,MatCF),$F307-SUM($H187:CE187),0)</f>
        <v>0</v>
      </c>
      <c r="CF307" s="206">
        <f>IF(CF$2=EOMONTH($D307,MatCF),$F307-SUM($H187:CF187),0)</f>
        <v>0</v>
      </c>
      <c r="CG307" s="206">
        <f>IF(CG$2=EOMONTH($D307,MatCF),$F307-SUM($H187:CG187),0)</f>
        <v>0</v>
      </c>
      <c r="CH307" s="206">
        <f>IF(CH$2=EOMONTH($D307,MatCF),$F307-SUM($H187:CH187),0)</f>
        <v>0</v>
      </c>
      <c r="CI307" s="206">
        <f>IF(CI$2=EOMONTH($D307,MatCF),$F307-SUM($H187:CI187),0)</f>
        <v>0</v>
      </c>
      <c r="CJ307" s="206">
        <f>IF(CJ$2=EOMONTH($D307,MatCF),$F307-SUM($H187:CJ187),0)</f>
        <v>0</v>
      </c>
      <c r="CK307" s="206">
        <f>IF(CK$2=EOMONTH($D307,MatCF),$F307-SUM($H187:CK187),0)</f>
        <v>0</v>
      </c>
      <c r="CL307" s="206">
        <f>IF(CL$2=EOMONTH($D307,MatCF),$F307-SUM($H187:CL187),0)</f>
        <v>0</v>
      </c>
      <c r="CM307" s="206">
        <f>IF(CM$2=EOMONTH($D307,MatCF),$F307-SUM($H187:CM187),0)</f>
        <v>0</v>
      </c>
      <c r="CN307" s="206">
        <f>IF(CN$2=EOMONTH($D307,MatCF),$F307-SUM($H187:CN187),0)</f>
        <v>0</v>
      </c>
      <c r="CO307" s="206">
        <f>IF(CO$2=EOMONTH($D307,MatCF),$F307-SUM($H187:CO187),0)</f>
        <v>0</v>
      </c>
      <c r="CP307" s="206">
        <f>IF(CP$2=EOMONTH($D307,MatCF),$F307-SUM($H187:CP187),0)</f>
        <v>0</v>
      </c>
      <c r="CQ307" s="206">
        <f>IF(CQ$2=EOMONTH($D307,MatCF),$F307-SUM($H187:CQ187),0)</f>
        <v>0</v>
      </c>
      <c r="CR307" s="206">
        <f>IF(CR$2=EOMONTH($D307,MatCF),$F307-SUM($H187:CR187),0)</f>
        <v>0</v>
      </c>
      <c r="CS307" s="206">
        <f>IF(CS$2=EOMONTH($D307,MatCF),$F307-SUM($H187:CS187),0)</f>
        <v>0</v>
      </c>
      <c r="CT307" s="206">
        <f>IF(CT$2=EOMONTH($D307,MatCF),$F307-SUM($H187:CT187),0)</f>
        <v>0</v>
      </c>
      <c r="CU307" s="206">
        <f>IF(CU$2=EOMONTH($D307,MatCF),$F307-SUM($H187:CU187),0)</f>
        <v>0</v>
      </c>
      <c r="CV307" s="206">
        <f>IF(CV$2=EOMONTH($D307,MatCF),$F307-SUM($H187:CV187),0)</f>
        <v>0</v>
      </c>
      <c r="CW307" s="206">
        <f>IF(CW$2=EOMONTH($D307,MatCF),$F307-SUM($H187:CW187),0)</f>
        <v>0</v>
      </c>
      <c r="CX307" s="206">
        <f>IF(CX$2=EOMONTH($D307,MatCF),$F307-SUM($H187:CX187),0)</f>
        <v>0</v>
      </c>
      <c r="CY307" s="206">
        <f>IF(CY$2=EOMONTH($D307,MatCF),$F307-SUM($H187:CY187),0)</f>
        <v>0</v>
      </c>
      <c r="CZ307" s="206">
        <f>IF(CZ$2=EOMONTH($D307,MatCF),$F307-SUM($H187:CZ187),0)</f>
        <v>0</v>
      </c>
      <c r="DA307" s="206">
        <f>IF(DA$2=EOMONTH($D307,MatCF),$F307-SUM($H187:DA187),0)</f>
        <v>0</v>
      </c>
      <c r="DB307" s="206">
        <f>IF(DB$2=EOMONTH($D307,MatCF),$F307-SUM($H187:DB187),0)</f>
        <v>0</v>
      </c>
      <c r="DC307" s="206">
        <f>IF(DC$2=EOMONTH($D307,MatCF),$F307-SUM($H187:DC187),0)</f>
        <v>0</v>
      </c>
      <c r="DD307" s="206">
        <f>IF(DD$2=EOMONTH($D307,MatCF),$F307-SUM($H187:DD187),0)</f>
        <v>0</v>
      </c>
      <c r="DE307" s="206">
        <f>IF(DE$2=EOMONTH($D307,MatCF),$F307-SUM($H187:DE187),0)</f>
        <v>0</v>
      </c>
      <c r="DF307" s="206">
        <f>IF(DF$2=EOMONTH($D307,MatCF),$F307-SUM($H187:DF187),0)</f>
        <v>0</v>
      </c>
      <c r="DG307" s="206">
        <f>IF(DG$2=EOMONTH($D307,MatCF),$F307-SUM($H187:DG187),0)</f>
        <v>0</v>
      </c>
      <c r="DH307" s="206">
        <f>IF(DH$2=EOMONTH($D307,MatCF),$F307-SUM($H187:DH187),0)</f>
        <v>0</v>
      </c>
      <c r="DI307" s="206">
        <f>IF(DI$2=EOMONTH($D307,MatCF),$F307-SUM($H187:DI187),0)</f>
        <v>0</v>
      </c>
      <c r="DJ307" s="206">
        <f>IF(DJ$2=EOMONTH($D307,MatCF),$F307-SUM($H187:DJ187),0)</f>
        <v>0</v>
      </c>
      <c r="DK307" s="206">
        <f>IF(DK$2=EOMONTH($D307,MatCF),$F307-SUM($H187:DK187),0)</f>
        <v>0</v>
      </c>
      <c r="DL307" s="206">
        <f>IF(DL$2=EOMONTH($D307,MatCF),$F307-SUM($H187:DL187),0)</f>
        <v>0</v>
      </c>
      <c r="DM307" s="206">
        <f>IF(DM$2=EOMONTH($D307,MatCF),$F307-SUM($H187:DM187),0)</f>
        <v>0</v>
      </c>
      <c r="DN307" s="206">
        <f>IF(DN$2=EOMONTH($D307,MatCF),$F307-SUM($H187:DN187),0)</f>
        <v>0</v>
      </c>
      <c r="DO307" s="206">
        <f>IF(DO$2=EOMONTH($D307,MatCF),$F307-SUM($H187:DO187),0)</f>
        <v>0</v>
      </c>
      <c r="DP307" s="206">
        <f>IF(DP$2=EOMONTH($D307,MatCF),$F307-SUM($H187:DP187),0)</f>
        <v>0</v>
      </c>
      <c r="DQ307" s="206">
        <f>IF(DQ$2=EOMONTH($D307,MatCF),$F307-SUM($H187:DQ187),0)</f>
        <v>0</v>
      </c>
      <c r="DR307" s="206">
        <f>IF(DR$2=EOMONTH($D307,MatCF),$F307-SUM($H187:DR187),0)</f>
        <v>0</v>
      </c>
      <c r="DS307" s="206">
        <f>IF(DS$2=EOMONTH($D307,MatCF),$F307-SUM($H187:DS187),0)</f>
        <v>0</v>
      </c>
    </row>
    <row r="308" spans="1:123" ht="12.5" x14ac:dyDescent="0.25">
      <c r="A308" s="205">
        <f t="shared" si="690"/>
        <v>96</v>
      </c>
      <c r="B308" s="228"/>
      <c r="C308" s="206"/>
      <c r="D308" s="226">
        <v>52687</v>
      </c>
      <c r="E308" s="205"/>
      <c r="F308" s="206">
        <f ca="1"/>
        <v>0</v>
      </c>
      <c r="G308" s="206"/>
      <c r="H308" s="206">
        <f>IF(H$2=EOMONTH($D308,MatCF),$F308-SUM(H188:$H188),0)</f>
        <v>0</v>
      </c>
      <c r="I308" s="206">
        <f>IF(I$2=EOMONTH($D308,MatCF),$F308-SUM($H188:I188),0)</f>
        <v>0</v>
      </c>
      <c r="J308" s="206">
        <f>IF(J$2=EOMONTH($D308,MatCF),$F308-SUM($H188:J188),0)</f>
        <v>0</v>
      </c>
      <c r="K308" s="206">
        <f>IF(K$2=EOMONTH($D308,MatCF),$F308-SUM($H188:K188),0)</f>
        <v>0</v>
      </c>
      <c r="L308" s="206">
        <f>IF(L$2=EOMONTH($D308,MatCF),$F308-SUM($H188:L188),0)</f>
        <v>0</v>
      </c>
      <c r="M308" s="206">
        <f>IF(M$2=EOMONTH($D308,MatCF),$F308-SUM($H188:M188),0)</f>
        <v>0</v>
      </c>
      <c r="N308" s="206">
        <f>IF(N$2=EOMONTH($D308,MatCF),$F308-SUM($H188:N188),0)</f>
        <v>0</v>
      </c>
      <c r="O308" s="206">
        <f>IF(O$2=EOMONTH($D308,MatCF),$F308-SUM($H188:O188),0)</f>
        <v>0</v>
      </c>
      <c r="P308" s="206">
        <f>IF(P$2=EOMONTH($D308,MatCF),$F308-SUM($H188:P188),0)</f>
        <v>0</v>
      </c>
      <c r="Q308" s="206">
        <f>IF(Q$2=EOMONTH($D308,MatCF),$F308-SUM($H188:Q188),0)</f>
        <v>0</v>
      </c>
      <c r="R308" s="206">
        <f>IF(R$2=EOMONTH($D308,MatCF),$F308-SUM($H188:R188),0)</f>
        <v>0</v>
      </c>
      <c r="S308" s="206">
        <f>IF(S$2=EOMONTH($D308,MatCF),$F308-SUM($H188:S188),0)</f>
        <v>0</v>
      </c>
      <c r="T308" s="206">
        <f>IF(T$2=EOMONTH($D308,MatCF),$F308-SUM($H188:T188),0)</f>
        <v>0</v>
      </c>
      <c r="U308" s="206">
        <f>IF(U$2=EOMONTH($D308,MatCF),$F308-SUM($H188:U188),0)</f>
        <v>0</v>
      </c>
      <c r="V308" s="206">
        <f>IF(V$2=EOMONTH($D308,MatCF),$F308-SUM($H188:V188),0)</f>
        <v>0</v>
      </c>
      <c r="W308" s="206">
        <f>IF(W$2=EOMONTH($D308,MatCF),$F308-SUM($H188:W188),0)</f>
        <v>0</v>
      </c>
      <c r="X308" s="206">
        <f>IF(X$2=EOMONTH($D308,MatCF),$F308-SUM($H188:X188),0)</f>
        <v>0</v>
      </c>
      <c r="Y308" s="206">
        <f>IF(Y$2=EOMONTH($D308,MatCF),$F308-SUM($H188:Y188),0)</f>
        <v>0</v>
      </c>
      <c r="Z308" s="206">
        <f>IF(Z$2=EOMONTH($D308,MatCF),$F308-SUM($H188:Z188),0)</f>
        <v>0</v>
      </c>
      <c r="AA308" s="206">
        <f>IF(AA$2=EOMONTH($D308,MatCF),$F308-SUM($H188:AA188),0)</f>
        <v>0</v>
      </c>
      <c r="AB308" s="206">
        <f>IF(AB$2=EOMONTH($D308,MatCF),$F308-SUM($H188:AB188),0)</f>
        <v>0</v>
      </c>
      <c r="AC308" s="206">
        <f>IF(AC$2=EOMONTH($D308,MatCF),$F308-SUM($H188:AC188),0)</f>
        <v>0</v>
      </c>
      <c r="AD308" s="206">
        <f>IF(AD$2=EOMONTH($D308,MatCF),$F308-SUM($H188:AD188),0)</f>
        <v>0</v>
      </c>
      <c r="AE308" s="206">
        <f>IF(AE$2=EOMONTH($D308,MatCF),$F308-SUM($H188:AE188),0)</f>
        <v>0</v>
      </c>
      <c r="AF308" s="206">
        <f>IF(AF$2=EOMONTH($D308,MatCF),$F308-SUM($H188:AF188),0)</f>
        <v>0</v>
      </c>
      <c r="AG308" s="206">
        <f>IF(AG$2=EOMONTH($D308,MatCF),$F308-SUM($H188:AG188),0)</f>
        <v>0</v>
      </c>
      <c r="AH308" s="206">
        <f>IF(AH$2=EOMONTH($D308,MatCF),$F308-SUM($H188:AH188),0)</f>
        <v>0</v>
      </c>
      <c r="AI308" s="206">
        <f>IF(AI$2=EOMONTH($D308,MatCF),$F308-SUM($H188:AI188),0)</f>
        <v>0</v>
      </c>
      <c r="AJ308" s="206">
        <f>IF(AJ$2=EOMONTH($D308,MatCF),$F308-SUM($H188:AJ188),0)</f>
        <v>0</v>
      </c>
      <c r="AK308" s="206">
        <f>IF(AK$2=EOMONTH($D308,MatCF),$F308-SUM($H188:AK188),0)</f>
        <v>0</v>
      </c>
      <c r="AL308" s="206">
        <f>IF(AL$2=EOMONTH($D308,MatCF),$F308-SUM($H188:AL188),0)</f>
        <v>0</v>
      </c>
      <c r="AM308" s="206">
        <f>IF(AM$2=EOMONTH($D308,MatCF),$F308-SUM($H188:AM188),0)</f>
        <v>0</v>
      </c>
      <c r="AN308" s="206">
        <f>IF(AN$2=EOMONTH($D308,MatCF),$F308-SUM($H188:AN188),0)</f>
        <v>0</v>
      </c>
      <c r="AO308" s="206">
        <f>IF(AO$2=EOMONTH($D308,MatCF),$F308-SUM($H188:AO188),0)</f>
        <v>0</v>
      </c>
      <c r="AP308" s="206">
        <f>IF(AP$2=EOMONTH($D308,MatCF),$F308-SUM($H188:AP188),0)</f>
        <v>0</v>
      </c>
      <c r="AQ308" s="206">
        <f>IF(AQ$2=EOMONTH($D308,MatCF),$F308-SUM($H188:AQ188),0)</f>
        <v>0</v>
      </c>
      <c r="AR308" s="206">
        <f>IF(AR$2=EOMONTH($D308,MatCF),$F308-SUM($H188:AR188),0)</f>
        <v>0</v>
      </c>
      <c r="AS308" s="206">
        <f>IF(AS$2=EOMONTH($D308,MatCF),$F308-SUM($H188:AS188),0)</f>
        <v>0</v>
      </c>
      <c r="AT308" s="206">
        <f>IF(AT$2=EOMONTH($D308,MatCF),$F308-SUM($H188:AT188),0)</f>
        <v>0</v>
      </c>
      <c r="AU308" s="206">
        <f>IF(AU$2=EOMONTH($D308,MatCF),$F308-SUM($H188:AU188),0)</f>
        <v>0</v>
      </c>
      <c r="AV308" s="206">
        <f>IF(AV$2=EOMONTH($D308,MatCF),$F308-SUM($H188:AV188),0)</f>
        <v>0</v>
      </c>
      <c r="AW308" s="206">
        <f>IF(AW$2=EOMONTH($D308,MatCF),$F308-SUM($H188:AW188),0)</f>
        <v>0</v>
      </c>
      <c r="AX308" s="206">
        <f>IF(AX$2=EOMONTH($D308,MatCF),$F308-SUM($H188:AX188),0)</f>
        <v>0</v>
      </c>
      <c r="AY308" s="206">
        <f>IF(AY$2=EOMONTH($D308,MatCF),$F308-SUM($H188:AY188),0)</f>
        <v>0</v>
      </c>
      <c r="AZ308" s="206">
        <f>IF(AZ$2=EOMONTH($D308,MatCF),$F308-SUM($H188:AZ188),0)</f>
        <v>0</v>
      </c>
      <c r="BA308" s="206">
        <f>IF(BA$2=EOMONTH($D308,MatCF),$F308-SUM($H188:BA188),0)</f>
        <v>0</v>
      </c>
      <c r="BB308" s="206">
        <f>IF(BB$2=EOMONTH($D308,MatCF),$F308-SUM($H188:BB188),0)</f>
        <v>0</v>
      </c>
      <c r="BC308" s="206">
        <f>IF(BC$2=EOMONTH($D308,MatCF),$F308-SUM($H188:BC188),0)</f>
        <v>0</v>
      </c>
      <c r="BD308" s="206">
        <f>IF(BD$2=EOMONTH($D308,MatCF),$F308-SUM($H188:BD188),0)</f>
        <v>0</v>
      </c>
      <c r="BE308" s="206">
        <f>IF(BE$2=EOMONTH($D308,MatCF),$F308-SUM($H188:BE188),0)</f>
        <v>0</v>
      </c>
      <c r="BF308" s="206">
        <f>IF(BF$2=EOMONTH($D308,MatCF),$F308-SUM($H188:BF188),0)</f>
        <v>0</v>
      </c>
      <c r="BG308" s="206">
        <f>IF(BG$2=EOMONTH($D308,MatCF),$F308-SUM($H188:BG188),0)</f>
        <v>0</v>
      </c>
      <c r="BH308" s="206">
        <f>IF(BH$2=EOMONTH($D308,MatCF),$F308-SUM($H188:BH188),0)</f>
        <v>0</v>
      </c>
      <c r="BI308" s="206">
        <f>IF(BI$2=EOMONTH($D308,MatCF),$F308-SUM($H188:BI188),0)</f>
        <v>0</v>
      </c>
      <c r="BJ308" s="206">
        <f>IF(BJ$2=EOMONTH($D308,MatCF),$F308-SUM($H188:BJ188),0)</f>
        <v>0</v>
      </c>
      <c r="BK308" s="206">
        <f>IF(BK$2=EOMONTH($D308,MatCF),$F308-SUM($H188:BK188),0)</f>
        <v>0</v>
      </c>
      <c r="BL308" s="206">
        <f>IF(BL$2=EOMONTH($D308,MatCF),$F308-SUM($H188:BL188),0)</f>
        <v>0</v>
      </c>
      <c r="BM308" s="206">
        <f>IF(BM$2=EOMONTH($D308,MatCF),$F308-SUM($H188:BM188),0)</f>
        <v>0</v>
      </c>
      <c r="BN308" s="206">
        <f>IF(BN$2=EOMONTH($D308,MatCF),$F308-SUM($H188:BN188),0)</f>
        <v>0</v>
      </c>
      <c r="BO308" s="206">
        <f>IF(BO$2=EOMONTH($D308,MatCF),$F308-SUM($H188:BO188),0)</f>
        <v>0</v>
      </c>
      <c r="BP308" s="206">
        <f>IF(BP$2=EOMONTH($D308,MatCF),$F308-SUM($H188:BP188),0)</f>
        <v>0</v>
      </c>
      <c r="BQ308" s="206">
        <f>IF(BQ$2=EOMONTH($D308,MatCF),$F308-SUM($H188:BQ188),0)</f>
        <v>0</v>
      </c>
      <c r="BR308" s="206">
        <f>IF(BR$2=EOMONTH($D308,MatCF),$F308-SUM($H188:BR188),0)</f>
        <v>0</v>
      </c>
      <c r="BS308" s="206">
        <f>IF(BS$2=EOMONTH($D308,MatCF),$F308-SUM($H188:BS188),0)</f>
        <v>0</v>
      </c>
      <c r="BT308" s="206">
        <f>IF(BT$2=EOMONTH($D308,MatCF),$F308-SUM($H188:BT188),0)</f>
        <v>0</v>
      </c>
      <c r="BU308" s="206">
        <f>IF(BU$2=EOMONTH($D308,MatCF),$F308-SUM($H188:BU188),0)</f>
        <v>0</v>
      </c>
      <c r="BV308" s="206">
        <f>IF(BV$2=EOMONTH($D308,MatCF),$F308-SUM($H188:BV188),0)</f>
        <v>0</v>
      </c>
      <c r="BW308" s="206">
        <f>IF(BW$2=EOMONTH($D308,MatCF),$F308-SUM($H188:BW188),0)</f>
        <v>0</v>
      </c>
      <c r="BX308" s="206">
        <f>IF(BX$2=EOMONTH($D308,MatCF),$F308-SUM($H188:BX188),0)</f>
        <v>0</v>
      </c>
      <c r="BY308" s="206">
        <f>IF(BY$2=EOMONTH($D308,MatCF),$F308-SUM($H188:BY188),0)</f>
        <v>0</v>
      </c>
      <c r="BZ308" s="206">
        <f>IF(BZ$2=EOMONTH($D308,MatCF),$F308-SUM($H188:BZ188),0)</f>
        <v>0</v>
      </c>
      <c r="CA308" s="206">
        <f>IF(CA$2=EOMONTH($D308,MatCF),$F308-SUM($H188:CA188),0)</f>
        <v>0</v>
      </c>
      <c r="CB308" s="206">
        <f>IF(CB$2=EOMONTH($D308,MatCF),$F308-SUM($H188:CB188),0)</f>
        <v>0</v>
      </c>
      <c r="CC308" s="206">
        <f>IF(CC$2=EOMONTH($D308,MatCF),$F308-SUM($H188:CC188),0)</f>
        <v>0</v>
      </c>
      <c r="CD308" s="206">
        <f>IF(CD$2=EOMONTH($D308,MatCF),$F308-SUM($H188:CD188),0)</f>
        <v>0</v>
      </c>
      <c r="CE308" s="206">
        <f>IF(CE$2=EOMONTH($D308,MatCF),$F308-SUM($H188:CE188),0)</f>
        <v>0</v>
      </c>
      <c r="CF308" s="206">
        <f>IF(CF$2=EOMONTH($D308,MatCF),$F308-SUM($H188:CF188),0)</f>
        <v>0</v>
      </c>
      <c r="CG308" s="206">
        <f>IF(CG$2=EOMONTH($D308,MatCF),$F308-SUM($H188:CG188),0)</f>
        <v>0</v>
      </c>
      <c r="CH308" s="206">
        <f>IF(CH$2=EOMONTH($D308,MatCF),$F308-SUM($H188:CH188),0)</f>
        <v>0</v>
      </c>
      <c r="CI308" s="206">
        <f>IF(CI$2=EOMONTH($D308,MatCF),$F308-SUM($H188:CI188),0)</f>
        <v>0</v>
      </c>
      <c r="CJ308" s="206">
        <f>IF(CJ$2=EOMONTH($D308,MatCF),$F308-SUM($H188:CJ188),0)</f>
        <v>0</v>
      </c>
      <c r="CK308" s="206">
        <f>IF(CK$2=EOMONTH($D308,MatCF),$F308-SUM($H188:CK188),0)</f>
        <v>0</v>
      </c>
      <c r="CL308" s="206">
        <f>IF(CL$2=EOMONTH($D308,MatCF),$F308-SUM($H188:CL188),0)</f>
        <v>0</v>
      </c>
      <c r="CM308" s="206">
        <f>IF(CM$2=EOMONTH($D308,MatCF),$F308-SUM($H188:CM188),0)</f>
        <v>0</v>
      </c>
      <c r="CN308" s="206">
        <f>IF(CN$2=EOMONTH($D308,MatCF),$F308-SUM($H188:CN188),0)</f>
        <v>0</v>
      </c>
      <c r="CO308" s="206">
        <f>IF(CO$2=EOMONTH($D308,MatCF),$F308-SUM($H188:CO188),0)</f>
        <v>0</v>
      </c>
      <c r="CP308" s="206">
        <f>IF(CP$2=EOMONTH($D308,MatCF),$F308-SUM($H188:CP188),0)</f>
        <v>0</v>
      </c>
      <c r="CQ308" s="206">
        <f>IF(CQ$2=EOMONTH($D308,MatCF),$F308-SUM($H188:CQ188),0)</f>
        <v>0</v>
      </c>
      <c r="CR308" s="206">
        <f>IF(CR$2=EOMONTH($D308,MatCF),$F308-SUM($H188:CR188),0)</f>
        <v>0</v>
      </c>
      <c r="CS308" s="206">
        <f>IF(CS$2=EOMONTH($D308,MatCF),$F308-SUM($H188:CS188),0)</f>
        <v>0</v>
      </c>
      <c r="CT308" s="206">
        <f>IF(CT$2=EOMONTH($D308,MatCF),$F308-SUM($H188:CT188),0)</f>
        <v>0</v>
      </c>
      <c r="CU308" s="206">
        <f>IF(CU$2=EOMONTH($D308,MatCF),$F308-SUM($H188:CU188),0)</f>
        <v>0</v>
      </c>
      <c r="CV308" s="206">
        <f>IF(CV$2=EOMONTH($D308,MatCF),$F308-SUM($H188:CV188),0)</f>
        <v>0</v>
      </c>
      <c r="CW308" s="206">
        <f>IF(CW$2=EOMONTH($D308,MatCF),$F308-SUM($H188:CW188),0)</f>
        <v>0</v>
      </c>
      <c r="CX308" s="206">
        <f>IF(CX$2=EOMONTH($D308,MatCF),$F308-SUM($H188:CX188),0)</f>
        <v>0</v>
      </c>
      <c r="CY308" s="206">
        <f>IF(CY$2=EOMONTH($D308,MatCF),$F308-SUM($H188:CY188),0)</f>
        <v>0</v>
      </c>
      <c r="CZ308" s="206">
        <f>IF(CZ$2=EOMONTH($D308,MatCF),$F308-SUM($H188:CZ188),0)</f>
        <v>0</v>
      </c>
      <c r="DA308" s="206">
        <f>IF(DA$2=EOMONTH($D308,MatCF),$F308-SUM($H188:DA188),0)</f>
        <v>0</v>
      </c>
      <c r="DB308" s="206">
        <f>IF(DB$2=EOMONTH($D308,MatCF),$F308-SUM($H188:DB188),0)</f>
        <v>0</v>
      </c>
      <c r="DC308" s="206">
        <f>IF(DC$2=EOMONTH($D308,MatCF),$F308-SUM($H188:DC188),0)</f>
        <v>0</v>
      </c>
      <c r="DD308" s="206">
        <f>IF(DD$2=EOMONTH($D308,MatCF),$F308-SUM($H188:DD188),0)</f>
        <v>0</v>
      </c>
      <c r="DE308" s="206">
        <f>IF(DE$2=EOMONTH($D308,MatCF),$F308-SUM($H188:DE188),0)</f>
        <v>0</v>
      </c>
      <c r="DF308" s="206">
        <f>IF(DF$2=EOMONTH($D308,MatCF),$F308-SUM($H188:DF188),0)</f>
        <v>0</v>
      </c>
      <c r="DG308" s="206">
        <f>IF(DG$2=EOMONTH($D308,MatCF),$F308-SUM($H188:DG188),0)</f>
        <v>0</v>
      </c>
      <c r="DH308" s="206">
        <f>IF(DH$2=EOMONTH($D308,MatCF),$F308-SUM($H188:DH188),0)</f>
        <v>0</v>
      </c>
      <c r="DI308" s="206">
        <f>IF(DI$2=EOMONTH($D308,MatCF),$F308-SUM($H188:DI188),0)</f>
        <v>0</v>
      </c>
      <c r="DJ308" s="206">
        <f>IF(DJ$2=EOMONTH($D308,MatCF),$F308-SUM($H188:DJ188),0)</f>
        <v>0</v>
      </c>
      <c r="DK308" s="206">
        <f>IF(DK$2=EOMONTH($D308,MatCF),$F308-SUM($H188:DK188),0)</f>
        <v>0</v>
      </c>
      <c r="DL308" s="206">
        <f>IF(DL$2=EOMONTH($D308,MatCF),$F308-SUM($H188:DL188),0)</f>
        <v>0</v>
      </c>
      <c r="DM308" s="206">
        <f>IF(DM$2=EOMONTH($D308,MatCF),$F308-SUM($H188:DM188),0)</f>
        <v>0</v>
      </c>
      <c r="DN308" s="206">
        <f>IF(DN$2=EOMONTH($D308,MatCF),$F308-SUM($H188:DN188),0)</f>
        <v>0</v>
      </c>
      <c r="DO308" s="206">
        <f>IF(DO$2=EOMONTH($D308,MatCF),$F308-SUM($H188:DO188),0)</f>
        <v>0</v>
      </c>
      <c r="DP308" s="206">
        <f>IF(DP$2=EOMONTH($D308,MatCF),$F308-SUM($H188:DP188),0)</f>
        <v>0</v>
      </c>
      <c r="DQ308" s="206">
        <f>IF(DQ$2=EOMONTH($D308,MatCF),$F308-SUM($H188:DQ188),0)</f>
        <v>0</v>
      </c>
      <c r="DR308" s="206">
        <f>IF(DR$2=EOMONTH($D308,MatCF),$F308-SUM($H188:DR188),0)</f>
        <v>0</v>
      </c>
      <c r="DS308" s="206">
        <f>IF(DS$2=EOMONTH($D308,MatCF),$F308-SUM($H188:DS188),0)</f>
        <v>0</v>
      </c>
    </row>
    <row r="309" spans="1:123" ht="12.5" x14ac:dyDescent="0.25">
      <c r="A309" s="205">
        <f t="shared" si="690"/>
        <v>97</v>
      </c>
      <c r="B309" s="228"/>
      <c r="C309" s="206"/>
      <c r="D309" s="226">
        <v>52778</v>
      </c>
      <c r="E309" s="205"/>
      <c r="F309" s="206">
        <f ca="1"/>
        <v>0</v>
      </c>
      <c r="G309" s="206"/>
      <c r="H309" s="206">
        <f>IF(H$2=EOMONTH($D309,MatCF),$F309-SUM(H189:$H189),0)</f>
        <v>0</v>
      </c>
      <c r="I309" s="206">
        <f>IF(I$2=EOMONTH($D309,MatCF),$F309-SUM($H189:I189),0)</f>
        <v>0</v>
      </c>
      <c r="J309" s="206">
        <f>IF(J$2=EOMONTH($D309,MatCF),$F309-SUM($H189:J189),0)</f>
        <v>0</v>
      </c>
      <c r="K309" s="206">
        <f>IF(K$2=EOMONTH($D309,MatCF),$F309-SUM($H189:K189),0)</f>
        <v>0</v>
      </c>
      <c r="L309" s="206">
        <f>IF(L$2=EOMONTH($D309,MatCF),$F309-SUM($H189:L189),0)</f>
        <v>0</v>
      </c>
      <c r="M309" s="206">
        <f>IF(M$2=EOMONTH($D309,MatCF),$F309-SUM($H189:M189),0)</f>
        <v>0</v>
      </c>
      <c r="N309" s="206">
        <f>IF(N$2=EOMONTH($D309,MatCF),$F309-SUM($H189:N189),0)</f>
        <v>0</v>
      </c>
      <c r="O309" s="206">
        <f>IF(O$2=EOMONTH($D309,MatCF),$F309-SUM($H189:O189),0)</f>
        <v>0</v>
      </c>
      <c r="P309" s="206">
        <f>IF(P$2=EOMONTH($D309,MatCF),$F309-SUM($H189:P189),0)</f>
        <v>0</v>
      </c>
      <c r="Q309" s="206">
        <f>IF(Q$2=EOMONTH($D309,MatCF),$F309-SUM($H189:Q189),0)</f>
        <v>0</v>
      </c>
      <c r="R309" s="206">
        <f>IF(R$2=EOMONTH($D309,MatCF),$F309-SUM($H189:R189),0)</f>
        <v>0</v>
      </c>
      <c r="S309" s="206">
        <f>IF(S$2=EOMONTH($D309,MatCF),$F309-SUM($H189:S189),0)</f>
        <v>0</v>
      </c>
      <c r="T309" s="206">
        <f>IF(T$2=EOMONTH($D309,MatCF),$F309-SUM($H189:T189),0)</f>
        <v>0</v>
      </c>
      <c r="U309" s="206">
        <f>IF(U$2=EOMONTH($D309,MatCF),$F309-SUM($H189:U189),0)</f>
        <v>0</v>
      </c>
      <c r="V309" s="206">
        <f>IF(V$2=EOMONTH($D309,MatCF),$F309-SUM($H189:V189),0)</f>
        <v>0</v>
      </c>
      <c r="W309" s="206">
        <f>IF(W$2=EOMONTH($D309,MatCF),$F309-SUM($H189:W189),0)</f>
        <v>0</v>
      </c>
      <c r="X309" s="206">
        <f>IF(X$2=EOMONTH($D309,MatCF),$F309-SUM($H189:X189),0)</f>
        <v>0</v>
      </c>
      <c r="Y309" s="206">
        <f>IF(Y$2=EOMONTH($D309,MatCF),$F309-SUM($H189:Y189),0)</f>
        <v>0</v>
      </c>
      <c r="Z309" s="206">
        <f>IF(Z$2=EOMONTH($D309,MatCF),$F309-SUM($H189:Z189),0)</f>
        <v>0</v>
      </c>
      <c r="AA309" s="206">
        <f>IF(AA$2=EOMONTH($D309,MatCF),$F309-SUM($H189:AA189),0)</f>
        <v>0</v>
      </c>
      <c r="AB309" s="206">
        <f>IF(AB$2=EOMONTH($D309,MatCF),$F309-SUM($H189:AB189),0)</f>
        <v>0</v>
      </c>
      <c r="AC309" s="206">
        <f>IF(AC$2=EOMONTH($D309,MatCF),$F309-SUM($H189:AC189),0)</f>
        <v>0</v>
      </c>
      <c r="AD309" s="206">
        <f>IF(AD$2=EOMONTH($D309,MatCF),$F309-SUM($H189:AD189),0)</f>
        <v>0</v>
      </c>
      <c r="AE309" s="206">
        <f>IF(AE$2=EOMONTH($D309,MatCF),$F309-SUM($H189:AE189),0)</f>
        <v>0</v>
      </c>
      <c r="AF309" s="206">
        <f>IF(AF$2=EOMONTH($D309,MatCF),$F309-SUM($H189:AF189),0)</f>
        <v>0</v>
      </c>
      <c r="AG309" s="206">
        <f>IF(AG$2=EOMONTH($D309,MatCF),$F309-SUM($H189:AG189),0)</f>
        <v>0</v>
      </c>
      <c r="AH309" s="206">
        <f>IF(AH$2=EOMONTH($D309,MatCF),$F309-SUM($H189:AH189),0)</f>
        <v>0</v>
      </c>
      <c r="AI309" s="206">
        <f>IF(AI$2=EOMONTH($D309,MatCF),$F309-SUM($H189:AI189),0)</f>
        <v>0</v>
      </c>
      <c r="AJ309" s="206">
        <f>IF(AJ$2=EOMONTH($D309,MatCF),$F309-SUM($H189:AJ189),0)</f>
        <v>0</v>
      </c>
      <c r="AK309" s="206">
        <f>IF(AK$2=EOMONTH($D309,MatCF),$F309-SUM($H189:AK189),0)</f>
        <v>0</v>
      </c>
      <c r="AL309" s="206">
        <f>IF(AL$2=EOMONTH($D309,MatCF),$F309-SUM($H189:AL189),0)</f>
        <v>0</v>
      </c>
      <c r="AM309" s="206">
        <f>IF(AM$2=EOMONTH($D309,MatCF),$F309-SUM($H189:AM189),0)</f>
        <v>0</v>
      </c>
      <c r="AN309" s="206">
        <f>IF(AN$2=EOMONTH($D309,MatCF),$F309-SUM($H189:AN189),0)</f>
        <v>0</v>
      </c>
      <c r="AO309" s="206">
        <f>IF(AO$2=EOMONTH($D309,MatCF),$F309-SUM($H189:AO189),0)</f>
        <v>0</v>
      </c>
      <c r="AP309" s="206">
        <f>IF(AP$2=EOMONTH($D309,MatCF),$F309-SUM($H189:AP189),0)</f>
        <v>0</v>
      </c>
      <c r="AQ309" s="206">
        <f>IF(AQ$2=EOMONTH($D309,MatCF),$F309-SUM($H189:AQ189),0)</f>
        <v>0</v>
      </c>
      <c r="AR309" s="206">
        <f>IF(AR$2=EOMONTH($D309,MatCF),$F309-SUM($H189:AR189),0)</f>
        <v>0</v>
      </c>
      <c r="AS309" s="206">
        <f>IF(AS$2=EOMONTH($D309,MatCF),$F309-SUM($H189:AS189),0)</f>
        <v>0</v>
      </c>
      <c r="AT309" s="206">
        <f>IF(AT$2=EOMONTH($D309,MatCF),$F309-SUM($H189:AT189),0)</f>
        <v>0</v>
      </c>
      <c r="AU309" s="206">
        <f>IF(AU$2=EOMONTH($D309,MatCF),$F309-SUM($H189:AU189),0)</f>
        <v>0</v>
      </c>
      <c r="AV309" s="206">
        <f>IF(AV$2=EOMONTH($D309,MatCF),$F309-SUM($H189:AV189),0)</f>
        <v>0</v>
      </c>
      <c r="AW309" s="206">
        <f>IF(AW$2=EOMONTH($D309,MatCF),$F309-SUM($H189:AW189),0)</f>
        <v>0</v>
      </c>
      <c r="AX309" s="206">
        <f>IF(AX$2=EOMONTH($D309,MatCF),$F309-SUM($H189:AX189),0)</f>
        <v>0</v>
      </c>
      <c r="AY309" s="206">
        <f>IF(AY$2=EOMONTH($D309,MatCF),$F309-SUM($H189:AY189),0)</f>
        <v>0</v>
      </c>
      <c r="AZ309" s="206">
        <f>IF(AZ$2=EOMONTH($D309,MatCF),$F309-SUM($H189:AZ189),0)</f>
        <v>0</v>
      </c>
      <c r="BA309" s="206">
        <f>IF(BA$2=EOMONTH($D309,MatCF),$F309-SUM($H189:BA189),0)</f>
        <v>0</v>
      </c>
      <c r="BB309" s="206">
        <f>IF(BB$2=EOMONTH($D309,MatCF),$F309-SUM($H189:BB189),0)</f>
        <v>0</v>
      </c>
      <c r="BC309" s="206">
        <f>IF(BC$2=EOMONTH($D309,MatCF),$F309-SUM($H189:BC189),0)</f>
        <v>0</v>
      </c>
      <c r="BD309" s="206">
        <f>IF(BD$2=EOMONTH($D309,MatCF),$F309-SUM($H189:BD189),0)</f>
        <v>0</v>
      </c>
      <c r="BE309" s="206">
        <f>IF(BE$2=EOMONTH($D309,MatCF),$F309-SUM($H189:BE189),0)</f>
        <v>0</v>
      </c>
      <c r="BF309" s="206">
        <f>IF(BF$2=EOMONTH($D309,MatCF),$F309-SUM($H189:BF189),0)</f>
        <v>0</v>
      </c>
      <c r="BG309" s="206">
        <f>IF(BG$2=EOMONTH($D309,MatCF),$F309-SUM($H189:BG189),0)</f>
        <v>0</v>
      </c>
      <c r="BH309" s="206">
        <f>IF(BH$2=EOMONTH($D309,MatCF),$F309-SUM($H189:BH189),0)</f>
        <v>0</v>
      </c>
      <c r="BI309" s="206">
        <f>IF(BI$2=EOMONTH($D309,MatCF),$F309-SUM($H189:BI189),0)</f>
        <v>0</v>
      </c>
      <c r="BJ309" s="206">
        <f>IF(BJ$2=EOMONTH($D309,MatCF),$F309-SUM($H189:BJ189),0)</f>
        <v>0</v>
      </c>
      <c r="BK309" s="206">
        <f>IF(BK$2=EOMONTH($D309,MatCF),$F309-SUM($H189:BK189),0)</f>
        <v>0</v>
      </c>
      <c r="BL309" s="206">
        <f>IF(BL$2=EOMONTH($D309,MatCF),$F309-SUM($H189:BL189),0)</f>
        <v>0</v>
      </c>
      <c r="BM309" s="206">
        <f>IF(BM$2=EOMONTH($D309,MatCF),$F309-SUM($H189:BM189),0)</f>
        <v>0</v>
      </c>
      <c r="BN309" s="206">
        <f>IF(BN$2=EOMONTH($D309,MatCF),$F309-SUM($H189:BN189),0)</f>
        <v>0</v>
      </c>
      <c r="BO309" s="206">
        <f>IF(BO$2=EOMONTH($D309,MatCF),$F309-SUM($H189:BO189),0)</f>
        <v>0</v>
      </c>
      <c r="BP309" s="206">
        <f>IF(BP$2=EOMONTH($D309,MatCF),$F309-SUM($H189:BP189),0)</f>
        <v>0</v>
      </c>
      <c r="BQ309" s="206">
        <f>IF(BQ$2=EOMONTH($D309,MatCF),$F309-SUM($H189:BQ189),0)</f>
        <v>0</v>
      </c>
      <c r="BR309" s="206">
        <f>IF(BR$2=EOMONTH($D309,MatCF),$F309-SUM($H189:BR189),0)</f>
        <v>0</v>
      </c>
      <c r="BS309" s="206">
        <f>IF(BS$2=EOMONTH($D309,MatCF),$F309-SUM($H189:BS189),0)</f>
        <v>0</v>
      </c>
      <c r="BT309" s="206">
        <f>IF(BT$2=EOMONTH($D309,MatCF),$F309-SUM($H189:BT189),0)</f>
        <v>0</v>
      </c>
      <c r="BU309" s="206">
        <f>IF(BU$2=EOMONTH($D309,MatCF),$F309-SUM($H189:BU189),0)</f>
        <v>0</v>
      </c>
      <c r="BV309" s="206">
        <f>IF(BV$2=EOMONTH($D309,MatCF),$F309-SUM($H189:BV189),0)</f>
        <v>0</v>
      </c>
      <c r="BW309" s="206">
        <f>IF(BW$2=EOMONTH($D309,MatCF),$F309-SUM($H189:BW189),0)</f>
        <v>0</v>
      </c>
      <c r="BX309" s="206">
        <f>IF(BX$2=EOMONTH($D309,MatCF),$F309-SUM($H189:BX189),0)</f>
        <v>0</v>
      </c>
      <c r="BY309" s="206">
        <f>IF(BY$2=EOMONTH($D309,MatCF),$F309-SUM($H189:BY189),0)</f>
        <v>0</v>
      </c>
      <c r="BZ309" s="206">
        <f>IF(BZ$2=EOMONTH($D309,MatCF),$F309-SUM($H189:BZ189),0)</f>
        <v>0</v>
      </c>
      <c r="CA309" s="206">
        <f>IF(CA$2=EOMONTH($D309,MatCF),$F309-SUM($H189:CA189),0)</f>
        <v>0</v>
      </c>
      <c r="CB309" s="206">
        <f>IF(CB$2=EOMONTH($D309,MatCF),$F309-SUM($H189:CB189),0)</f>
        <v>0</v>
      </c>
      <c r="CC309" s="206">
        <f>IF(CC$2=EOMONTH($D309,MatCF),$F309-SUM($H189:CC189),0)</f>
        <v>0</v>
      </c>
      <c r="CD309" s="206">
        <f>IF(CD$2=EOMONTH($D309,MatCF),$F309-SUM($H189:CD189),0)</f>
        <v>0</v>
      </c>
      <c r="CE309" s="206">
        <f>IF(CE$2=EOMONTH($D309,MatCF),$F309-SUM($H189:CE189),0)</f>
        <v>0</v>
      </c>
      <c r="CF309" s="206">
        <f>IF(CF$2=EOMONTH($D309,MatCF),$F309-SUM($H189:CF189),0)</f>
        <v>0</v>
      </c>
      <c r="CG309" s="206">
        <f>IF(CG$2=EOMONTH($D309,MatCF),$F309-SUM($H189:CG189),0)</f>
        <v>0</v>
      </c>
      <c r="CH309" s="206">
        <f>IF(CH$2=EOMONTH($D309,MatCF),$F309-SUM($H189:CH189),0)</f>
        <v>0</v>
      </c>
      <c r="CI309" s="206">
        <f>IF(CI$2=EOMONTH($D309,MatCF),$F309-SUM($H189:CI189),0)</f>
        <v>0</v>
      </c>
      <c r="CJ309" s="206">
        <f>IF(CJ$2=EOMONTH($D309,MatCF),$F309-SUM($H189:CJ189),0)</f>
        <v>0</v>
      </c>
      <c r="CK309" s="206">
        <f>IF(CK$2=EOMONTH($D309,MatCF),$F309-SUM($H189:CK189),0)</f>
        <v>0</v>
      </c>
      <c r="CL309" s="206">
        <f>IF(CL$2=EOMONTH($D309,MatCF),$F309-SUM($H189:CL189),0)</f>
        <v>0</v>
      </c>
      <c r="CM309" s="206">
        <f>IF(CM$2=EOMONTH($D309,MatCF),$F309-SUM($H189:CM189),0)</f>
        <v>0</v>
      </c>
      <c r="CN309" s="206">
        <f>IF(CN$2=EOMONTH($D309,MatCF),$F309-SUM($H189:CN189),0)</f>
        <v>0</v>
      </c>
      <c r="CO309" s="206">
        <f>IF(CO$2=EOMONTH($D309,MatCF),$F309-SUM($H189:CO189),0)</f>
        <v>0</v>
      </c>
      <c r="CP309" s="206">
        <f>IF(CP$2=EOMONTH($D309,MatCF),$F309-SUM($H189:CP189),0)</f>
        <v>0</v>
      </c>
      <c r="CQ309" s="206">
        <f>IF(CQ$2=EOMONTH($D309,MatCF),$F309-SUM($H189:CQ189),0)</f>
        <v>0</v>
      </c>
      <c r="CR309" s="206">
        <f>IF(CR$2=EOMONTH($D309,MatCF),$F309-SUM($H189:CR189),0)</f>
        <v>0</v>
      </c>
      <c r="CS309" s="206">
        <f>IF(CS$2=EOMONTH($D309,MatCF),$F309-SUM($H189:CS189),0)</f>
        <v>0</v>
      </c>
      <c r="CT309" s="206">
        <f>IF(CT$2=EOMONTH($D309,MatCF),$F309-SUM($H189:CT189),0)</f>
        <v>0</v>
      </c>
      <c r="CU309" s="206">
        <f>IF(CU$2=EOMONTH($D309,MatCF),$F309-SUM($H189:CU189),0)</f>
        <v>0</v>
      </c>
      <c r="CV309" s="206">
        <f>IF(CV$2=EOMONTH($D309,MatCF),$F309-SUM($H189:CV189),0)</f>
        <v>0</v>
      </c>
      <c r="CW309" s="206">
        <f>IF(CW$2=EOMONTH($D309,MatCF),$F309-SUM($H189:CW189),0)</f>
        <v>0</v>
      </c>
      <c r="CX309" s="206">
        <f>IF(CX$2=EOMONTH($D309,MatCF),$F309-SUM($H189:CX189),0)</f>
        <v>0</v>
      </c>
      <c r="CY309" s="206">
        <f>IF(CY$2=EOMONTH($D309,MatCF),$F309-SUM($H189:CY189),0)</f>
        <v>0</v>
      </c>
      <c r="CZ309" s="206">
        <f>IF(CZ$2=EOMONTH($D309,MatCF),$F309-SUM($H189:CZ189),0)</f>
        <v>0</v>
      </c>
      <c r="DA309" s="206">
        <f>IF(DA$2=EOMONTH($D309,MatCF),$F309-SUM($H189:DA189),0)</f>
        <v>0</v>
      </c>
      <c r="DB309" s="206">
        <f>IF(DB$2=EOMONTH($D309,MatCF),$F309-SUM($H189:DB189),0)</f>
        <v>0</v>
      </c>
      <c r="DC309" s="206">
        <f>IF(DC$2=EOMONTH($D309,MatCF),$F309-SUM($H189:DC189),0)</f>
        <v>0</v>
      </c>
      <c r="DD309" s="206">
        <f>IF(DD$2=EOMONTH($D309,MatCF),$F309-SUM($H189:DD189),0)</f>
        <v>0</v>
      </c>
      <c r="DE309" s="206">
        <f>IF(DE$2=EOMONTH($D309,MatCF),$F309-SUM($H189:DE189),0)</f>
        <v>0</v>
      </c>
      <c r="DF309" s="206">
        <f>IF(DF$2=EOMONTH($D309,MatCF),$F309-SUM($H189:DF189),0)</f>
        <v>0</v>
      </c>
      <c r="DG309" s="206">
        <f>IF(DG$2=EOMONTH($D309,MatCF),$F309-SUM($H189:DG189),0)</f>
        <v>0</v>
      </c>
      <c r="DH309" s="206">
        <f>IF(DH$2=EOMONTH($D309,MatCF),$F309-SUM($H189:DH189),0)</f>
        <v>0</v>
      </c>
      <c r="DI309" s="206">
        <f>IF(DI$2=EOMONTH($D309,MatCF),$F309-SUM($H189:DI189),0)</f>
        <v>0</v>
      </c>
      <c r="DJ309" s="206">
        <f>IF(DJ$2=EOMONTH($D309,MatCF),$F309-SUM($H189:DJ189),0)</f>
        <v>0</v>
      </c>
      <c r="DK309" s="206">
        <f>IF(DK$2=EOMONTH($D309,MatCF),$F309-SUM($H189:DK189),0)</f>
        <v>0</v>
      </c>
      <c r="DL309" s="206">
        <f>IF(DL$2=EOMONTH($D309,MatCF),$F309-SUM($H189:DL189),0)</f>
        <v>0</v>
      </c>
      <c r="DM309" s="206">
        <f>IF(DM$2=EOMONTH($D309,MatCF),$F309-SUM($H189:DM189),0)</f>
        <v>0</v>
      </c>
      <c r="DN309" s="206">
        <f>IF(DN$2=EOMONTH($D309,MatCF),$F309-SUM($H189:DN189),0)</f>
        <v>0</v>
      </c>
      <c r="DO309" s="206">
        <f>IF(DO$2=EOMONTH($D309,MatCF),$F309-SUM($H189:DO189),0)</f>
        <v>0</v>
      </c>
      <c r="DP309" s="206">
        <f>IF(DP$2=EOMONTH($D309,MatCF),$F309-SUM($H189:DP189),0)</f>
        <v>0</v>
      </c>
      <c r="DQ309" s="206">
        <f>IF(DQ$2=EOMONTH($D309,MatCF),$F309-SUM($H189:DQ189),0)</f>
        <v>0</v>
      </c>
      <c r="DR309" s="206">
        <f>IF(DR$2=EOMONTH($D309,MatCF),$F309-SUM($H189:DR189),0)</f>
        <v>0</v>
      </c>
      <c r="DS309" s="206">
        <f>IF(DS$2=EOMONTH($D309,MatCF),$F309-SUM($H189:DS189),0)</f>
        <v>0</v>
      </c>
    </row>
    <row r="310" spans="1:123" ht="12.5" x14ac:dyDescent="0.25">
      <c r="A310" s="205">
        <f t="shared" si="690"/>
        <v>98</v>
      </c>
      <c r="B310" s="228"/>
      <c r="C310" s="206"/>
      <c r="D310" s="226">
        <v>52870</v>
      </c>
      <c r="E310" s="205"/>
      <c r="F310" s="206">
        <f ca="1"/>
        <v>0</v>
      </c>
      <c r="G310" s="206"/>
      <c r="H310" s="206">
        <f>IF(H$2=EOMONTH($D310,MatCF),$F310-SUM(H190:$H190),0)</f>
        <v>0</v>
      </c>
      <c r="I310" s="206">
        <f>IF(I$2=EOMONTH($D310,MatCF),$F310-SUM($H190:I190),0)</f>
        <v>0</v>
      </c>
      <c r="J310" s="206">
        <f>IF(J$2=EOMONTH($D310,MatCF),$F310-SUM($H190:J190),0)</f>
        <v>0</v>
      </c>
      <c r="K310" s="206">
        <f>IF(K$2=EOMONTH($D310,MatCF),$F310-SUM($H190:K190),0)</f>
        <v>0</v>
      </c>
      <c r="L310" s="206">
        <f>IF(L$2=EOMONTH($D310,MatCF),$F310-SUM($H190:L190),0)</f>
        <v>0</v>
      </c>
      <c r="M310" s="206">
        <f>IF(M$2=EOMONTH($D310,MatCF),$F310-SUM($H190:M190),0)</f>
        <v>0</v>
      </c>
      <c r="N310" s="206">
        <f>IF(N$2=EOMONTH($D310,MatCF),$F310-SUM($H190:N190),0)</f>
        <v>0</v>
      </c>
      <c r="O310" s="206">
        <f>IF(O$2=EOMONTH($D310,MatCF),$F310-SUM($H190:O190),0)</f>
        <v>0</v>
      </c>
      <c r="P310" s="206">
        <f>IF(P$2=EOMONTH($D310,MatCF),$F310-SUM($H190:P190),0)</f>
        <v>0</v>
      </c>
      <c r="Q310" s="206">
        <f>IF(Q$2=EOMONTH($D310,MatCF),$F310-SUM($H190:Q190),0)</f>
        <v>0</v>
      </c>
      <c r="R310" s="206">
        <f>IF(R$2=EOMONTH($D310,MatCF),$F310-SUM($H190:R190),0)</f>
        <v>0</v>
      </c>
      <c r="S310" s="206">
        <f>IF(S$2=EOMONTH($D310,MatCF),$F310-SUM($H190:S190),0)</f>
        <v>0</v>
      </c>
      <c r="T310" s="206">
        <f>IF(T$2=EOMONTH($D310,MatCF),$F310-SUM($H190:T190),0)</f>
        <v>0</v>
      </c>
      <c r="U310" s="206">
        <f>IF(U$2=EOMONTH($D310,MatCF),$F310-SUM($H190:U190),0)</f>
        <v>0</v>
      </c>
      <c r="V310" s="206">
        <f>IF(V$2=EOMONTH($D310,MatCF),$F310-SUM($H190:V190),0)</f>
        <v>0</v>
      </c>
      <c r="W310" s="206">
        <f>IF(W$2=EOMONTH($D310,MatCF),$F310-SUM($H190:W190),0)</f>
        <v>0</v>
      </c>
      <c r="X310" s="206">
        <f>IF(X$2=EOMONTH($D310,MatCF),$F310-SUM($H190:X190),0)</f>
        <v>0</v>
      </c>
      <c r="Y310" s="206">
        <f>IF(Y$2=EOMONTH($D310,MatCF),$F310-SUM($H190:Y190),0)</f>
        <v>0</v>
      </c>
      <c r="Z310" s="206">
        <f>IF(Z$2=EOMONTH($D310,MatCF),$F310-SUM($H190:Z190),0)</f>
        <v>0</v>
      </c>
      <c r="AA310" s="206">
        <f>IF(AA$2=EOMONTH($D310,MatCF),$F310-SUM($H190:AA190),0)</f>
        <v>0</v>
      </c>
      <c r="AB310" s="206">
        <f>IF(AB$2=EOMONTH($D310,MatCF),$F310-SUM($H190:AB190),0)</f>
        <v>0</v>
      </c>
      <c r="AC310" s="206">
        <f>IF(AC$2=EOMONTH($D310,MatCF),$F310-SUM($H190:AC190),0)</f>
        <v>0</v>
      </c>
      <c r="AD310" s="206">
        <f>IF(AD$2=EOMONTH($D310,MatCF),$F310-SUM($H190:AD190),0)</f>
        <v>0</v>
      </c>
      <c r="AE310" s="206">
        <f>IF(AE$2=EOMONTH($D310,MatCF),$F310-SUM($H190:AE190),0)</f>
        <v>0</v>
      </c>
      <c r="AF310" s="206">
        <f>IF(AF$2=EOMONTH($D310,MatCF),$F310-SUM($H190:AF190),0)</f>
        <v>0</v>
      </c>
      <c r="AG310" s="206">
        <f>IF(AG$2=EOMONTH($D310,MatCF),$F310-SUM($H190:AG190),0)</f>
        <v>0</v>
      </c>
      <c r="AH310" s="206">
        <f>IF(AH$2=EOMONTH($D310,MatCF),$F310-SUM($H190:AH190),0)</f>
        <v>0</v>
      </c>
      <c r="AI310" s="206">
        <f>IF(AI$2=EOMONTH($D310,MatCF),$F310-SUM($H190:AI190),0)</f>
        <v>0</v>
      </c>
      <c r="AJ310" s="206">
        <f>IF(AJ$2=EOMONTH($D310,MatCF),$F310-SUM($H190:AJ190),0)</f>
        <v>0</v>
      </c>
      <c r="AK310" s="206">
        <f>IF(AK$2=EOMONTH($D310,MatCF),$F310-SUM($H190:AK190),0)</f>
        <v>0</v>
      </c>
      <c r="AL310" s="206">
        <f>IF(AL$2=EOMONTH($D310,MatCF),$F310-SUM($H190:AL190),0)</f>
        <v>0</v>
      </c>
      <c r="AM310" s="206">
        <f>IF(AM$2=EOMONTH($D310,MatCF),$F310-SUM($H190:AM190),0)</f>
        <v>0</v>
      </c>
      <c r="AN310" s="206">
        <f>IF(AN$2=EOMONTH($D310,MatCF),$F310-SUM($H190:AN190),0)</f>
        <v>0</v>
      </c>
      <c r="AO310" s="206">
        <f>IF(AO$2=EOMONTH($D310,MatCF),$F310-SUM($H190:AO190),0)</f>
        <v>0</v>
      </c>
      <c r="AP310" s="206">
        <f>IF(AP$2=EOMONTH($D310,MatCF),$F310-SUM($H190:AP190),0)</f>
        <v>0</v>
      </c>
      <c r="AQ310" s="206">
        <f>IF(AQ$2=EOMONTH($D310,MatCF),$F310-SUM($H190:AQ190),0)</f>
        <v>0</v>
      </c>
      <c r="AR310" s="206">
        <f>IF(AR$2=EOMONTH($D310,MatCF),$F310-SUM($H190:AR190),0)</f>
        <v>0</v>
      </c>
      <c r="AS310" s="206">
        <f>IF(AS$2=EOMONTH($D310,MatCF),$F310-SUM($H190:AS190),0)</f>
        <v>0</v>
      </c>
      <c r="AT310" s="206">
        <f>IF(AT$2=EOMONTH($D310,MatCF),$F310-SUM($H190:AT190),0)</f>
        <v>0</v>
      </c>
      <c r="AU310" s="206">
        <f>IF(AU$2=EOMONTH($D310,MatCF),$F310-SUM($H190:AU190),0)</f>
        <v>0</v>
      </c>
      <c r="AV310" s="206">
        <f>IF(AV$2=EOMONTH($D310,MatCF),$F310-SUM($H190:AV190),0)</f>
        <v>0</v>
      </c>
      <c r="AW310" s="206">
        <f>IF(AW$2=EOMONTH($D310,MatCF),$F310-SUM($H190:AW190),0)</f>
        <v>0</v>
      </c>
      <c r="AX310" s="206">
        <f>IF(AX$2=EOMONTH($D310,MatCF),$F310-SUM($H190:AX190),0)</f>
        <v>0</v>
      </c>
      <c r="AY310" s="206">
        <f>IF(AY$2=EOMONTH($D310,MatCF),$F310-SUM($H190:AY190),0)</f>
        <v>0</v>
      </c>
      <c r="AZ310" s="206">
        <f>IF(AZ$2=EOMONTH($D310,MatCF),$F310-SUM($H190:AZ190),0)</f>
        <v>0</v>
      </c>
      <c r="BA310" s="206">
        <f>IF(BA$2=EOMONTH($D310,MatCF),$F310-SUM($H190:BA190),0)</f>
        <v>0</v>
      </c>
      <c r="BB310" s="206">
        <f>IF(BB$2=EOMONTH($D310,MatCF),$F310-SUM($H190:BB190),0)</f>
        <v>0</v>
      </c>
      <c r="BC310" s="206">
        <f>IF(BC$2=EOMONTH($D310,MatCF),$F310-SUM($H190:BC190),0)</f>
        <v>0</v>
      </c>
      <c r="BD310" s="206">
        <f>IF(BD$2=EOMONTH($D310,MatCF),$F310-SUM($H190:BD190),0)</f>
        <v>0</v>
      </c>
      <c r="BE310" s="206">
        <f>IF(BE$2=EOMONTH($D310,MatCF),$F310-SUM($H190:BE190),0)</f>
        <v>0</v>
      </c>
      <c r="BF310" s="206">
        <f>IF(BF$2=EOMONTH($D310,MatCF),$F310-SUM($H190:BF190),0)</f>
        <v>0</v>
      </c>
      <c r="BG310" s="206">
        <f>IF(BG$2=EOMONTH($D310,MatCF),$F310-SUM($H190:BG190),0)</f>
        <v>0</v>
      </c>
      <c r="BH310" s="206">
        <f>IF(BH$2=EOMONTH($D310,MatCF),$F310-SUM($H190:BH190),0)</f>
        <v>0</v>
      </c>
      <c r="BI310" s="206">
        <f>IF(BI$2=EOMONTH($D310,MatCF),$F310-SUM($H190:BI190),0)</f>
        <v>0</v>
      </c>
      <c r="BJ310" s="206">
        <f>IF(BJ$2=EOMONTH($D310,MatCF),$F310-SUM($H190:BJ190),0)</f>
        <v>0</v>
      </c>
      <c r="BK310" s="206">
        <f>IF(BK$2=EOMONTH($D310,MatCF),$F310-SUM($H190:BK190),0)</f>
        <v>0</v>
      </c>
      <c r="BL310" s="206">
        <f>IF(BL$2=EOMONTH($D310,MatCF),$F310-SUM($H190:BL190),0)</f>
        <v>0</v>
      </c>
      <c r="BM310" s="206">
        <f>IF(BM$2=EOMONTH($D310,MatCF),$F310-SUM($H190:BM190),0)</f>
        <v>0</v>
      </c>
      <c r="BN310" s="206">
        <f>IF(BN$2=EOMONTH($D310,MatCF),$F310-SUM($H190:BN190),0)</f>
        <v>0</v>
      </c>
      <c r="BO310" s="206">
        <f>IF(BO$2=EOMONTH($D310,MatCF),$F310-SUM($H190:BO190),0)</f>
        <v>0</v>
      </c>
      <c r="BP310" s="206">
        <f>IF(BP$2=EOMONTH($D310,MatCF),$F310-SUM($H190:BP190),0)</f>
        <v>0</v>
      </c>
      <c r="BQ310" s="206">
        <f>IF(BQ$2=EOMONTH($D310,MatCF),$F310-SUM($H190:BQ190),0)</f>
        <v>0</v>
      </c>
      <c r="BR310" s="206">
        <f>IF(BR$2=EOMONTH($D310,MatCF),$F310-SUM($H190:BR190),0)</f>
        <v>0</v>
      </c>
      <c r="BS310" s="206">
        <f>IF(BS$2=EOMONTH($D310,MatCF),$F310-SUM($H190:BS190),0)</f>
        <v>0</v>
      </c>
      <c r="BT310" s="206">
        <f>IF(BT$2=EOMONTH($D310,MatCF),$F310-SUM($H190:BT190),0)</f>
        <v>0</v>
      </c>
      <c r="BU310" s="206">
        <f>IF(BU$2=EOMONTH($D310,MatCF),$F310-SUM($H190:BU190),0)</f>
        <v>0</v>
      </c>
      <c r="BV310" s="206">
        <f>IF(BV$2=EOMONTH($D310,MatCF),$F310-SUM($H190:BV190),0)</f>
        <v>0</v>
      </c>
      <c r="BW310" s="206">
        <f>IF(BW$2=EOMONTH($D310,MatCF),$F310-SUM($H190:BW190),0)</f>
        <v>0</v>
      </c>
      <c r="BX310" s="206">
        <f>IF(BX$2=EOMONTH($D310,MatCF),$F310-SUM($H190:BX190),0)</f>
        <v>0</v>
      </c>
      <c r="BY310" s="206">
        <f>IF(BY$2=EOMONTH($D310,MatCF),$F310-SUM($H190:BY190),0)</f>
        <v>0</v>
      </c>
      <c r="BZ310" s="206">
        <f>IF(BZ$2=EOMONTH($D310,MatCF),$F310-SUM($H190:BZ190),0)</f>
        <v>0</v>
      </c>
      <c r="CA310" s="206">
        <f>IF(CA$2=EOMONTH($D310,MatCF),$F310-SUM($H190:CA190),0)</f>
        <v>0</v>
      </c>
      <c r="CB310" s="206">
        <f>IF(CB$2=EOMONTH($D310,MatCF),$F310-SUM($H190:CB190),0)</f>
        <v>0</v>
      </c>
      <c r="CC310" s="206">
        <f>IF(CC$2=EOMONTH($D310,MatCF),$F310-SUM($H190:CC190),0)</f>
        <v>0</v>
      </c>
      <c r="CD310" s="206">
        <f>IF(CD$2=EOMONTH($D310,MatCF),$F310-SUM($H190:CD190),0)</f>
        <v>0</v>
      </c>
      <c r="CE310" s="206">
        <f>IF(CE$2=EOMONTH($D310,MatCF),$F310-SUM($H190:CE190),0)</f>
        <v>0</v>
      </c>
      <c r="CF310" s="206">
        <f>IF(CF$2=EOMONTH($D310,MatCF),$F310-SUM($H190:CF190),0)</f>
        <v>0</v>
      </c>
      <c r="CG310" s="206">
        <f>IF(CG$2=EOMONTH($D310,MatCF),$F310-SUM($H190:CG190),0)</f>
        <v>0</v>
      </c>
      <c r="CH310" s="206">
        <f>IF(CH$2=EOMONTH($D310,MatCF),$F310-SUM($H190:CH190),0)</f>
        <v>0</v>
      </c>
      <c r="CI310" s="206">
        <f>IF(CI$2=EOMONTH($D310,MatCF),$F310-SUM($H190:CI190),0)</f>
        <v>0</v>
      </c>
      <c r="CJ310" s="206">
        <f>IF(CJ$2=EOMONTH($D310,MatCF),$F310-SUM($H190:CJ190),0)</f>
        <v>0</v>
      </c>
      <c r="CK310" s="206">
        <f>IF(CK$2=EOMONTH($D310,MatCF),$F310-SUM($H190:CK190),0)</f>
        <v>0</v>
      </c>
      <c r="CL310" s="206">
        <f>IF(CL$2=EOMONTH($D310,MatCF),$F310-SUM($H190:CL190),0)</f>
        <v>0</v>
      </c>
      <c r="CM310" s="206">
        <f>IF(CM$2=EOMONTH($D310,MatCF),$F310-SUM($H190:CM190),0)</f>
        <v>0</v>
      </c>
      <c r="CN310" s="206">
        <f>IF(CN$2=EOMONTH($D310,MatCF),$F310-SUM($H190:CN190),0)</f>
        <v>0</v>
      </c>
      <c r="CO310" s="206">
        <f>IF(CO$2=EOMONTH($D310,MatCF),$F310-SUM($H190:CO190),0)</f>
        <v>0</v>
      </c>
      <c r="CP310" s="206">
        <f>IF(CP$2=EOMONTH($D310,MatCF),$F310-SUM($H190:CP190),0)</f>
        <v>0</v>
      </c>
      <c r="CQ310" s="206">
        <f>IF(CQ$2=EOMONTH($D310,MatCF),$F310-SUM($H190:CQ190),0)</f>
        <v>0</v>
      </c>
      <c r="CR310" s="206">
        <f>IF(CR$2=EOMONTH($D310,MatCF),$F310-SUM($H190:CR190),0)</f>
        <v>0</v>
      </c>
      <c r="CS310" s="206">
        <f>IF(CS$2=EOMONTH($D310,MatCF),$F310-SUM($H190:CS190),0)</f>
        <v>0</v>
      </c>
      <c r="CT310" s="206">
        <f>IF(CT$2=EOMONTH($D310,MatCF),$F310-SUM($H190:CT190),0)</f>
        <v>0</v>
      </c>
      <c r="CU310" s="206">
        <f>IF(CU$2=EOMONTH($D310,MatCF),$F310-SUM($H190:CU190),0)</f>
        <v>0</v>
      </c>
      <c r="CV310" s="206">
        <f>IF(CV$2=EOMONTH($D310,MatCF),$F310-SUM($H190:CV190),0)</f>
        <v>0</v>
      </c>
      <c r="CW310" s="206">
        <f>IF(CW$2=EOMONTH($D310,MatCF),$F310-SUM($H190:CW190),0)</f>
        <v>0</v>
      </c>
      <c r="CX310" s="206">
        <f>IF(CX$2=EOMONTH($D310,MatCF),$F310-SUM($H190:CX190),0)</f>
        <v>0</v>
      </c>
      <c r="CY310" s="206">
        <f>IF(CY$2=EOMONTH($D310,MatCF),$F310-SUM($H190:CY190),0)</f>
        <v>0</v>
      </c>
      <c r="CZ310" s="206">
        <f>IF(CZ$2=EOMONTH($D310,MatCF),$F310-SUM($H190:CZ190),0)</f>
        <v>0</v>
      </c>
      <c r="DA310" s="206">
        <f>IF(DA$2=EOMONTH($D310,MatCF),$F310-SUM($H190:DA190),0)</f>
        <v>0</v>
      </c>
      <c r="DB310" s="206">
        <f>IF(DB$2=EOMONTH($D310,MatCF),$F310-SUM($H190:DB190),0)</f>
        <v>0</v>
      </c>
      <c r="DC310" s="206">
        <f>IF(DC$2=EOMONTH($D310,MatCF),$F310-SUM($H190:DC190),0)</f>
        <v>0</v>
      </c>
      <c r="DD310" s="206">
        <f>IF(DD$2=EOMONTH($D310,MatCF),$F310-SUM($H190:DD190),0)</f>
        <v>0</v>
      </c>
      <c r="DE310" s="206">
        <f>IF(DE$2=EOMONTH($D310,MatCF),$F310-SUM($H190:DE190),0)</f>
        <v>0</v>
      </c>
      <c r="DF310" s="206">
        <f>IF(DF$2=EOMONTH($D310,MatCF),$F310-SUM($H190:DF190),0)</f>
        <v>0</v>
      </c>
      <c r="DG310" s="206">
        <f>IF(DG$2=EOMONTH($D310,MatCF),$F310-SUM($H190:DG190),0)</f>
        <v>0</v>
      </c>
      <c r="DH310" s="206">
        <f>IF(DH$2=EOMONTH($D310,MatCF),$F310-SUM($H190:DH190),0)</f>
        <v>0</v>
      </c>
      <c r="DI310" s="206">
        <f>IF(DI$2=EOMONTH($D310,MatCF),$F310-SUM($H190:DI190),0)</f>
        <v>0</v>
      </c>
      <c r="DJ310" s="206">
        <f>IF(DJ$2=EOMONTH($D310,MatCF),$F310-SUM($H190:DJ190),0)</f>
        <v>0</v>
      </c>
      <c r="DK310" s="206">
        <f>IF(DK$2=EOMONTH($D310,MatCF),$F310-SUM($H190:DK190),0)</f>
        <v>0</v>
      </c>
      <c r="DL310" s="206">
        <f>IF(DL$2=EOMONTH($D310,MatCF),$F310-SUM($H190:DL190),0)</f>
        <v>0</v>
      </c>
      <c r="DM310" s="206">
        <f>IF(DM$2=EOMONTH($D310,MatCF),$F310-SUM($H190:DM190),0)</f>
        <v>0</v>
      </c>
      <c r="DN310" s="206">
        <f>IF(DN$2=EOMONTH($D310,MatCF),$F310-SUM($H190:DN190),0)</f>
        <v>0</v>
      </c>
      <c r="DO310" s="206">
        <f>IF(DO$2=EOMONTH($D310,MatCF),$F310-SUM($H190:DO190),0)</f>
        <v>0</v>
      </c>
      <c r="DP310" s="206">
        <f>IF(DP$2=EOMONTH($D310,MatCF),$F310-SUM($H190:DP190),0)</f>
        <v>0</v>
      </c>
      <c r="DQ310" s="206">
        <f>IF(DQ$2=EOMONTH($D310,MatCF),$F310-SUM($H190:DQ190),0)</f>
        <v>0</v>
      </c>
      <c r="DR310" s="206">
        <f>IF(DR$2=EOMONTH($D310,MatCF),$F310-SUM($H190:DR190),0)</f>
        <v>0</v>
      </c>
      <c r="DS310" s="206">
        <f>IF(DS$2=EOMONTH($D310,MatCF),$F310-SUM($H190:DS190),0)</f>
        <v>0</v>
      </c>
    </row>
    <row r="311" spans="1:123" ht="12.5" x14ac:dyDescent="0.25">
      <c r="A311" s="205">
        <f t="shared" si="690"/>
        <v>99</v>
      </c>
      <c r="B311" s="228"/>
      <c r="C311" s="206"/>
      <c r="D311" s="226">
        <v>52962</v>
      </c>
      <c r="E311" s="205"/>
      <c r="F311" s="206">
        <f ca="1"/>
        <v>0</v>
      </c>
      <c r="G311" s="206"/>
      <c r="H311" s="206">
        <f>IF(H$2=EOMONTH($D311,MatCF),$F311-SUM(H191:$H191),0)</f>
        <v>0</v>
      </c>
      <c r="I311" s="206">
        <f>IF(I$2=EOMONTH($D311,MatCF),$F311-SUM($H191:I191),0)</f>
        <v>0</v>
      </c>
      <c r="J311" s="206">
        <f>IF(J$2=EOMONTH($D311,MatCF),$F311-SUM($H191:J191),0)</f>
        <v>0</v>
      </c>
      <c r="K311" s="206">
        <f>IF(K$2=EOMONTH($D311,MatCF),$F311-SUM($H191:K191),0)</f>
        <v>0</v>
      </c>
      <c r="L311" s="206">
        <f>IF(L$2=EOMONTH($D311,MatCF),$F311-SUM($H191:L191),0)</f>
        <v>0</v>
      </c>
      <c r="M311" s="206">
        <f>IF(M$2=EOMONTH($D311,MatCF),$F311-SUM($H191:M191),0)</f>
        <v>0</v>
      </c>
      <c r="N311" s="206">
        <f>IF(N$2=EOMONTH($D311,MatCF),$F311-SUM($H191:N191),0)</f>
        <v>0</v>
      </c>
      <c r="O311" s="206">
        <f>IF(O$2=EOMONTH($D311,MatCF),$F311-SUM($H191:O191),0)</f>
        <v>0</v>
      </c>
      <c r="P311" s="206">
        <f>IF(P$2=EOMONTH($D311,MatCF),$F311-SUM($H191:P191),0)</f>
        <v>0</v>
      </c>
      <c r="Q311" s="206">
        <f>IF(Q$2=EOMONTH($D311,MatCF),$F311-SUM($H191:Q191),0)</f>
        <v>0</v>
      </c>
      <c r="R311" s="206">
        <f>IF(R$2=EOMONTH($D311,MatCF),$F311-SUM($H191:R191),0)</f>
        <v>0</v>
      </c>
      <c r="S311" s="206">
        <f>IF(S$2=EOMONTH($D311,MatCF),$F311-SUM($H191:S191),0)</f>
        <v>0</v>
      </c>
      <c r="T311" s="206">
        <f>IF(T$2=EOMONTH($D311,MatCF),$F311-SUM($H191:T191),0)</f>
        <v>0</v>
      </c>
      <c r="U311" s="206">
        <f>IF(U$2=EOMONTH($D311,MatCF),$F311-SUM($H191:U191),0)</f>
        <v>0</v>
      </c>
      <c r="V311" s="206">
        <f>IF(V$2=EOMONTH($D311,MatCF),$F311-SUM($H191:V191),0)</f>
        <v>0</v>
      </c>
      <c r="W311" s="206">
        <f>IF(W$2=EOMONTH($D311,MatCF),$F311-SUM($H191:W191),0)</f>
        <v>0</v>
      </c>
      <c r="X311" s="206">
        <f>IF(X$2=EOMONTH($D311,MatCF),$F311-SUM($H191:X191),0)</f>
        <v>0</v>
      </c>
      <c r="Y311" s="206">
        <f>IF(Y$2=EOMONTH($D311,MatCF),$F311-SUM($H191:Y191),0)</f>
        <v>0</v>
      </c>
      <c r="Z311" s="206">
        <f>IF(Z$2=EOMONTH($D311,MatCF),$F311-SUM($H191:Z191),0)</f>
        <v>0</v>
      </c>
      <c r="AA311" s="206">
        <f>IF(AA$2=EOMONTH($D311,MatCF),$F311-SUM($H191:AA191),0)</f>
        <v>0</v>
      </c>
      <c r="AB311" s="206">
        <f>IF(AB$2=EOMONTH($D311,MatCF),$F311-SUM($H191:AB191),0)</f>
        <v>0</v>
      </c>
      <c r="AC311" s="206">
        <f>IF(AC$2=EOMONTH($D311,MatCF),$F311-SUM($H191:AC191),0)</f>
        <v>0</v>
      </c>
      <c r="AD311" s="206">
        <f>IF(AD$2=EOMONTH($D311,MatCF),$F311-SUM($H191:AD191),0)</f>
        <v>0</v>
      </c>
      <c r="AE311" s="206">
        <f>IF(AE$2=EOMONTH($D311,MatCF),$F311-SUM($H191:AE191),0)</f>
        <v>0</v>
      </c>
      <c r="AF311" s="206">
        <f>IF(AF$2=EOMONTH($D311,MatCF),$F311-SUM($H191:AF191),0)</f>
        <v>0</v>
      </c>
      <c r="AG311" s="206">
        <f>IF(AG$2=EOMONTH($D311,MatCF),$F311-SUM($H191:AG191),0)</f>
        <v>0</v>
      </c>
      <c r="AH311" s="206">
        <f>IF(AH$2=EOMONTH($D311,MatCF),$F311-SUM($H191:AH191),0)</f>
        <v>0</v>
      </c>
      <c r="AI311" s="206">
        <f>IF(AI$2=EOMONTH($D311,MatCF),$F311-SUM($H191:AI191),0)</f>
        <v>0</v>
      </c>
      <c r="AJ311" s="206">
        <f>IF(AJ$2=EOMONTH($D311,MatCF),$F311-SUM($H191:AJ191),0)</f>
        <v>0</v>
      </c>
      <c r="AK311" s="206">
        <f>IF(AK$2=EOMONTH($D311,MatCF),$F311-SUM($H191:AK191),0)</f>
        <v>0</v>
      </c>
      <c r="AL311" s="206">
        <f>IF(AL$2=EOMONTH($D311,MatCF),$F311-SUM($H191:AL191),0)</f>
        <v>0</v>
      </c>
      <c r="AM311" s="206">
        <f>IF(AM$2=EOMONTH($D311,MatCF),$F311-SUM($H191:AM191),0)</f>
        <v>0</v>
      </c>
      <c r="AN311" s="206">
        <f>IF(AN$2=EOMONTH($D311,MatCF),$F311-SUM($H191:AN191),0)</f>
        <v>0</v>
      </c>
      <c r="AO311" s="206">
        <f>IF(AO$2=EOMONTH($D311,MatCF),$F311-SUM($H191:AO191),0)</f>
        <v>0</v>
      </c>
      <c r="AP311" s="206">
        <f>IF(AP$2=EOMONTH($D311,MatCF),$F311-SUM($H191:AP191),0)</f>
        <v>0</v>
      </c>
      <c r="AQ311" s="206">
        <f>IF(AQ$2=EOMONTH($D311,MatCF),$F311-SUM($H191:AQ191),0)</f>
        <v>0</v>
      </c>
      <c r="AR311" s="206">
        <f>IF(AR$2=EOMONTH($D311,MatCF),$F311-SUM($H191:AR191),0)</f>
        <v>0</v>
      </c>
      <c r="AS311" s="206">
        <f>IF(AS$2=EOMONTH($D311,MatCF),$F311-SUM($H191:AS191),0)</f>
        <v>0</v>
      </c>
      <c r="AT311" s="206">
        <f>IF(AT$2=EOMONTH($D311,MatCF),$F311-SUM($H191:AT191),0)</f>
        <v>0</v>
      </c>
      <c r="AU311" s="206">
        <f>IF(AU$2=EOMONTH($D311,MatCF),$F311-SUM($H191:AU191),0)</f>
        <v>0</v>
      </c>
      <c r="AV311" s="206">
        <f>IF(AV$2=EOMONTH($D311,MatCF),$F311-SUM($H191:AV191),0)</f>
        <v>0</v>
      </c>
      <c r="AW311" s="206">
        <f>IF(AW$2=EOMONTH($D311,MatCF),$F311-SUM($H191:AW191),0)</f>
        <v>0</v>
      </c>
      <c r="AX311" s="206">
        <f>IF(AX$2=EOMONTH($D311,MatCF),$F311-SUM($H191:AX191),0)</f>
        <v>0</v>
      </c>
      <c r="AY311" s="206">
        <f>IF(AY$2=EOMONTH($D311,MatCF),$F311-SUM($H191:AY191),0)</f>
        <v>0</v>
      </c>
      <c r="AZ311" s="206">
        <f>IF(AZ$2=EOMONTH($D311,MatCF),$F311-SUM($H191:AZ191),0)</f>
        <v>0</v>
      </c>
      <c r="BA311" s="206">
        <f>IF(BA$2=EOMONTH($D311,MatCF),$F311-SUM($H191:BA191),0)</f>
        <v>0</v>
      </c>
      <c r="BB311" s="206">
        <f>IF(BB$2=EOMONTH($D311,MatCF),$F311-SUM($H191:BB191),0)</f>
        <v>0</v>
      </c>
      <c r="BC311" s="206">
        <f>IF(BC$2=EOMONTH($D311,MatCF),$F311-SUM($H191:BC191),0)</f>
        <v>0</v>
      </c>
      <c r="BD311" s="206">
        <f>IF(BD$2=EOMONTH($D311,MatCF),$F311-SUM($H191:BD191),0)</f>
        <v>0</v>
      </c>
      <c r="BE311" s="206">
        <f>IF(BE$2=EOMONTH($D311,MatCF),$F311-SUM($H191:BE191),0)</f>
        <v>0</v>
      </c>
      <c r="BF311" s="206">
        <f>IF(BF$2=EOMONTH($D311,MatCF),$F311-SUM($H191:BF191),0)</f>
        <v>0</v>
      </c>
      <c r="BG311" s="206">
        <f>IF(BG$2=EOMONTH($D311,MatCF),$F311-SUM($H191:BG191),0)</f>
        <v>0</v>
      </c>
      <c r="BH311" s="206">
        <f>IF(BH$2=EOMONTH($D311,MatCF),$F311-SUM($H191:BH191),0)</f>
        <v>0</v>
      </c>
      <c r="BI311" s="206">
        <f>IF(BI$2=EOMONTH($D311,MatCF),$F311-SUM($H191:BI191),0)</f>
        <v>0</v>
      </c>
      <c r="BJ311" s="206">
        <f>IF(BJ$2=EOMONTH($D311,MatCF),$F311-SUM($H191:BJ191),0)</f>
        <v>0</v>
      </c>
      <c r="BK311" s="206">
        <f>IF(BK$2=EOMONTH($D311,MatCF),$F311-SUM($H191:BK191),0)</f>
        <v>0</v>
      </c>
      <c r="BL311" s="206">
        <f>IF(BL$2=EOMONTH($D311,MatCF),$F311-SUM($H191:BL191),0)</f>
        <v>0</v>
      </c>
      <c r="BM311" s="206">
        <f>IF(BM$2=EOMONTH($D311,MatCF),$F311-SUM($H191:BM191),0)</f>
        <v>0</v>
      </c>
      <c r="BN311" s="206">
        <f>IF(BN$2=EOMONTH($D311,MatCF),$F311-SUM($H191:BN191),0)</f>
        <v>0</v>
      </c>
      <c r="BO311" s="206">
        <f>IF(BO$2=EOMONTH($D311,MatCF),$F311-SUM($H191:BO191),0)</f>
        <v>0</v>
      </c>
      <c r="BP311" s="206">
        <f>IF(BP$2=EOMONTH($D311,MatCF),$F311-SUM($H191:BP191),0)</f>
        <v>0</v>
      </c>
      <c r="BQ311" s="206">
        <f>IF(BQ$2=EOMONTH($D311,MatCF),$F311-SUM($H191:BQ191),0)</f>
        <v>0</v>
      </c>
      <c r="BR311" s="206">
        <f>IF(BR$2=EOMONTH($D311,MatCF),$F311-SUM($H191:BR191),0)</f>
        <v>0</v>
      </c>
      <c r="BS311" s="206">
        <f>IF(BS$2=EOMONTH($D311,MatCF),$F311-SUM($H191:BS191),0)</f>
        <v>0</v>
      </c>
      <c r="BT311" s="206">
        <f>IF(BT$2=EOMONTH($D311,MatCF),$F311-SUM($H191:BT191),0)</f>
        <v>0</v>
      </c>
      <c r="BU311" s="206">
        <f>IF(BU$2=EOMONTH($D311,MatCF),$F311-SUM($H191:BU191),0)</f>
        <v>0</v>
      </c>
      <c r="BV311" s="206">
        <f>IF(BV$2=EOMONTH($D311,MatCF),$F311-SUM($H191:BV191),0)</f>
        <v>0</v>
      </c>
      <c r="BW311" s="206">
        <f>IF(BW$2=EOMONTH($D311,MatCF),$F311-SUM($H191:BW191),0)</f>
        <v>0</v>
      </c>
      <c r="BX311" s="206">
        <f>IF(BX$2=EOMONTH($D311,MatCF),$F311-SUM($H191:BX191),0)</f>
        <v>0</v>
      </c>
      <c r="BY311" s="206">
        <f>IF(BY$2=EOMONTH($D311,MatCF),$F311-SUM($H191:BY191),0)</f>
        <v>0</v>
      </c>
      <c r="BZ311" s="206">
        <f>IF(BZ$2=EOMONTH($D311,MatCF),$F311-SUM($H191:BZ191),0)</f>
        <v>0</v>
      </c>
      <c r="CA311" s="206">
        <f>IF(CA$2=EOMONTH($D311,MatCF),$F311-SUM($H191:CA191),0)</f>
        <v>0</v>
      </c>
      <c r="CB311" s="206">
        <f>IF(CB$2=EOMONTH($D311,MatCF),$F311-SUM($H191:CB191),0)</f>
        <v>0</v>
      </c>
      <c r="CC311" s="206">
        <f>IF(CC$2=EOMONTH($D311,MatCF),$F311-SUM($H191:CC191),0)</f>
        <v>0</v>
      </c>
      <c r="CD311" s="206">
        <f>IF(CD$2=EOMONTH($D311,MatCF),$F311-SUM($H191:CD191),0)</f>
        <v>0</v>
      </c>
      <c r="CE311" s="206">
        <f>IF(CE$2=EOMONTH($D311,MatCF),$F311-SUM($H191:CE191),0)</f>
        <v>0</v>
      </c>
      <c r="CF311" s="206">
        <f>IF(CF$2=EOMONTH($D311,MatCF),$F311-SUM($H191:CF191),0)</f>
        <v>0</v>
      </c>
      <c r="CG311" s="206">
        <f>IF(CG$2=EOMONTH($D311,MatCF),$F311-SUM($H191:CG191),0)</f>
        <v>0</v>
      </c>
      <c r="CH311" s="206">
        <f>IF(CH$2=EOMONTH($D311,MatCF),$F311-SUM($H191:CH191),0)</f>
        <v>0</v>
      </c>
      <c r="CI311" s="206">
        <f>IF(CI$2=EOMONTH($D311,MatCF),$F311-SUM($H191:CI191),0)</f>
        <v>0</v>
      </c>
      <c r="CJ311" s="206">
        <f>IF(CJ$2=EOMONTH($D311,MatCF),$F311-SUM($H191:CJ191),0)</f>
        <v>0</v>
      </c>
      <c r="CK311" s="206">
        <f>IF(CK$2=EOMONTH($D311,MatCF),$F311-SUM($H191:CK191),0)</f>
        <v>0</v>
      </c>
      <c r="CL311" s="206">
        <f>IF(CL$2=EOMONTH($D311,MatCF),$F311-SUM($H191:CL191),0)</f>
        <v>0</v>
      </c>
      <c r="CM311" s="206">
        <f>IF(CM$2=EOMONTH($D311,MatCF),$F311-SUM($H191:CM191),0)</f>
        <v>0</v>
      </c>
      <c r="CN311" s="206">
        <f>IF(CN$2=EOMONTH($D311,MatCF),$F311-SUM($H191:CN191),0)</f>
        <v>0</v>
      </c>
      <c r="CO311" s="206">
        <f>IF(CO$2=EOMONTH($D311,MatCF),$F311-SUM($H191:CO191),0)</f>
        <v>0</v>
      </c>
      <c r="CP311" s="206">
        <f>IF(CP$2=EOMONTH($D311,MatCF),$F311-SUM($H191:CP191),0)</f>
        <v>0</v>
      </c>
      <c r="CQ311" s="206">
        <f>IF(CQ$2=EOMONTH($D311,MatCF),$F311-SUM($H191:CQ191),0)</f>
        <v>0</v>
      </c>
      <c r="CR311" s="206">
        <f>IF(CR$2=EOMONTH($D311,MatCF),$F311-SUM($H191:CR191),0)</f>
        <v>0</v>
      </c>
      <c r="CS311" s="206">
        <f>IF(CS$2=EOMONTH($D311,MatCF),$F311-SUM($H191:CS191),0)</f>
        <v>0</v>
      </c>
      <c r="CT311" s="206">
        <f>IF(CT$2=EOMONTH($D311,MatCF),$F311-SUM($H191:CT191),0)</f>
        <v>0</v>
      </c>
      <c r="CU311" s="206">
        <f>IF(CU$2=EOMONTH($D311,MatCF),$F311-SUM($H191:CU191),0)</f>
        <v>0</v>
      </c>
      <c r="CV311" s="206">
        <f>IF(CV$2=EOMONTH($D311,MatCF),$F311-SUM($H191:CV191),0)</f>
        <v>0</v>
      </c>
      <c r="CW311" s="206">
        <f>IF(CW$2=EOMONTH($D311,MatCF),$F311-SUM($H191:CW191),0)</f>
        <v>0</v>
      </c>
      <c r="CX311" s="206">
        <f>IF(CX$2=EOMONTH($D311,MatCF),$F311-SUM($H191:CX191),0)</f>
        <v>0</v>
      </c>
      <c r="CY311" s="206">
        <f>IF(CY$2=EOMONTH($D311,MatCF),$F311-SUM($H191:CY191),0)</f>
        <v>0</v>
      </c>
      <c r="CZ311" s="206">
        <f>IF(CZ$2=EOMONTH($D311,MatCF),$F311-SUM($H191:CZ191),0)</f>
        <v>0</v>
      </c>
      <c r="DA311" s="206">
        <f>IF(DA$2=EOMONTH($D311,MatCF),$F311-SUM($H191:DA191),0)</f>
        <v>0</v>
      </c>
      <c r="DB311" s="206">
        <f>IF(DB$2=EOMONTH($D311,MatCF),$F311-SUM($H191:DB191),0)</f>
        <v>0</v>
      </c>
      <c r="DC311" s="206">
        <f>IF(DC$2=EOMONTH($D311,MatCF),$F311-SUM($H191:DC191),0)</f>
        <v>0</v>
      </c>
      <c r="DD311" s="206">
        <f>IF(DD$2=EOMONTH($D311,MatCF),$F311-SUM($H191:DD191),0)</f>
        <v>0</v>
      </c>
      <c r="DE311" s="206">
        <f>IF(DE$2=EOMONTH($D311,MatCF),$F311-SUM($H191:DE191),0)</f>
        <v>0</v>
      </c>
      <c r="DF311" s="206">
        <f>IF(DF$2=EOMONTH($D311,MatCF),$F311-SUM($H191:DF191),0)</f>
        <v>0</v>
      </c>
      <c r="DG311" s="206">
        <f>IF(DG$2=EOMONTH($D311,MatCF),$F311-SUM($H191:DG191),0)</f>
        <v>0</v>
      </c>
      <c r="DH311" s="206">
        <f>IF(DH$2=EOMONTH($D311,MatCF),$F311-SUM($H191:DH191),0)</f>
        <v>0</v>
      </c>
      <c r="DI311" s="206">
        <f>IF(DI$2=EOMONTH($D311,MatCF),$F311-SUM($H191:DI191),0)</f>
        <v>0</v>
      </c>
      <c r="DJ311" s="206">
        <f>IF(DJ$2=EOMONTH($D311,MatCF),$F311-SUM($H191:DJ191),0)</f>
        <v>0</v>
      </c>
      <c r="DK311" s="206">
        <f>IF(DK$2=EOMONTH($D311,MatCF),$F311-SUM($H191:DK191),0)</f>
        <v>0</v>
      </c>
      <c r="DL311" s="206">
        <f>IF(DL$2=EOMONTH($D311,MatCF),$F311-SUM($H191:DL191),0)</f>
        <v>0</v>
      </c>
      <c r="DM311" s="206">
        <f>IF(DM$2=EOMONTH($D311,MatCF),$F311-SUM($H191:DM191),0)</f>
        <v>0</v>
      </c>
      <c r="DN311" s="206">
        <f>IF(DN$2=EOMONTH($D311,MatCF),$F311-SUM($H191:DN191),0)</f>
        <v>0</v>
      </c>
      <c r="DO311" s="206">
        <f>IF(DO$2=EOMONTH($D311,MatCF),$F311-SUM($H191:DO191),0)</f>
        <v>0</v>
      </c>
      <c r="DP311" s="206">
        <f>IF(DP$2=EOMONTH($D311,MatCF),$F311-SUM($H191:DP191),0)</f>
        <v>0</v>
      </c>
      <c r="DQ311" s="206">
        <f>IF(DQ$2=EOMONTH($D311,MatCF),$F311-SUM($H191:DQ191),0)</f>
        <v>0</v>
      </c>
      <c r="DR311" s="206">
        <f>IF(DR$2=EOMONTH($D311,MatCF),$F311-SUM($H191:DR191),0)</f>
        <v>0</v>
      </c>
      <c r="DS311" s="206">
        <f>IF(DS$2=EOMONTH($D311,MatCF),$F311-SUM($H191:DS191),0)</f>
        <v>0</v>
      </c>
    </row>
    <row r="312" spans="1:123" ht="12.5" x14ac:dyDescent="0.25">
      <c r="A312" s="205">
        <f t="shared" si="690"/>
        <v>100</v>
      </c>
      <c r="B312" s="228"/>
      <c r="C312" s="206"/>
      <c r="D312" s="226">
        <v>53052</v>
      </c>
      <c r="E312" s="205"/>
      <c r="F312" s="206">
        <f ca="1"/>
        <v>0</v>
      </c>
      <c r="G312" s="206"/>
      <c r="H312" s="206">
        <f>IF(H$2=EOMONTH($D312,MatCF),$F312-SUM(H192:$H192),0)</f>
        <v>0</v>
      </c>
      <c r="I312" s="206">
        <f>IF(I$2=EOMONTH($D312,MatCF),$F312-SUM($H192:I192),0)</f>
        <v>0</v>
      </c>
      <c r="J312" s="206">
        <f>IF(J$2=EOMONTH($D312,MatCF),$F312-SUM($H192:J192),0)</f>
        <v>0</v>
      </c>
      <c r="K312" s="206">
        <f>IF(K$2=EOMONTH($D312,MatCF),$F312-SUM($H192:K192),0)</f>
        <v>0</v>
      </c>
      <c r="L312" s="206">
        <f>IF(L$2=EOMONTH($D312,MatCF),$F312-SUM($H192:L192),0)</f>
        <v>0</v>
      </c>
      <c r="M312" s="206">
        <f>IF(M$2=EOMONTH($D312,MatCF),$F312-SUM($H192:M192),0)</f>
        <v>0</v>
      </c>
      <c r="N312" s="206">
        <f>IF(N$2=EOMONTH($D312,MatCF),$F312-SUM($H192:N192),0)</f>
        <v>0</v>
      </c>
      <c r="O312" s="206">
        <f>IF(O$2=EOMONTH($D312,MatCF),$F312-SUM($H192:O192),0)</f>
        <v>0</v>
      </c>
      <c r="P312" s="206">
        <f>IF(P$2=EOMONTH($D312,MatCF),$F312-SUM($H192:P192),0)</f>
        <v>0</v>
      </c>
      <c r="Q312" s="206">
        <f>IF(Q$2=EOMONTH($D312,MatCF),$F312-SUM($H192:Q192),0)</f>
        <v>0</v>
      </c>
      <c r="R312" s="206">
        <f>IF(R$2=EOMONTH($D312,MatCF),$F312-SUM($H192:R192),0)</f>
        <v>0</v>
      </c>
      <c r="S312" s="206">
        <f>IF(S$2=EOMONTH($D312,MatCF),$F312-SUM($H192:S192),0)</f>
        <v>0</v>
      </c>
      <c r="T312" s="206">
        <f>IF(T$2=EOMONTH($D312,MatCF),$F312-SUM($H192:T192),0)</f>
        <v>0</v>
      </c>
      <c r="U312" s="206">
        <f>IF(U$2=EOMONTH($D312,MatCF),$F312-SUM($H192:U192),0)</f>
        <v>0</v>
      </c>
      <c r="V312" s="206">
        <f>IF(V$2=EOMONTH($D312,MatCF),$F312-SUM($H192:V192),0)</f>
        <v>0</v>
      </c>
      <c r="W312" s="206">
        <f>IF(W$2=EOMONTH($D312,MatCF),$F312-SUM($H192:W192),0)</f>
        <v>0</v>
      </c>
      <c r="X312" s="206">
        <f>IF(X$2=EOMONTH($D312,MatCF),$F312-SUM($H192:X192),0)</f>
        <v>0</v>
      </c>
      <c r="Y312" s="206">
        <f>IF(Y$2=EOMONTH($D312,MatCF),$F312-SUM($H192:Y192),0)</f>
        <v>0</v>
      </c>
      <c r="Z312" s="206">
        <f>IF(Z$2=EOMONTH($D312,MatCF),$F312-SUM($H192:Z192),0)</f>
        <v>0</v>
      </c>
      <c r="AA312" s="206">
        <f>IF(AA$2=EOMONTH($D312,MatCF),$F312-SUM($H192:AA192),0)</f>
        <v>0</v>
      </c>
      <c r="AB312" s="206">
        <f>IF(AB$2=EOMONTH($D312,MatCF),$F312-SUM($H192:AB192),0)</f>
        <v>0</v>
      </c>
      <c r="AC312" s="206">
        <f>IF(AC$2=EOMONTH($D312,MatCF),$F312-SUM($H192:AC192),0)</f>
        <v>0</v>
      </c>
      <c r="AD312" s="206">
        <f>IF(AD$2=EOMONTH($D312,MatCF),$F312-SUM($H192:AD192),0)</f>
        <v>0</v>
      </c>
      <c r="AE312" s="206">
        <f>IF(AE$2=EOMONTH($D312,MatCF),$F312-SUM($H192:AE192),0)</f>
        <v>0</v>
      </c>
      <c r="AF312" s="206">
        <f>IF(AF$2=EOMONTH($D312,MatCF),$F312-SUM($H192:AF192),0)</f>
        <v>0</v>
      </c>
      <c r="AG312" s="206">
        <f>IF(AG$2=EOMONTH($D312,MatCF),$F312-SUM($H192:AG192),0)</f>
        <v>0</v>
      </c>
      <c r="AH312" s="206">
        <f>IF(AH$2=EOMONTH($D312,MatCF),$F312-SUM($H192:AH192),0)</f>
        <v>0</v>
      </c>
      <c r="AI312" s="206">
        <f>IF(AI$2=EOMONTH($D312,MatCF),$F312-SUM($H192:AI192),0)</f>
        <v>0</v>
      </c>
      <c r="AJ312" s="206">
        <f>IF(AJ$2=EOMONTH($D312,MatCF),$F312-SUM($H192:AJ192),0)</f>
        <v>0</v>
      </c>
      <c r="AK312" s="206">
        <f>IF(AK$2=EOMONTH($D312,MatCF),$F312-SUM($H192:AK192),0)</f>
        <v>0</v>
      </c>
      <c r="AL312" s="206">
        <f>IF(AL$2=EOMONTH($D312,MatCF),$F312-SUM($H192:AL192),0)</f>
        <v>0</v>
      </c>
      <c r="AM312" s="206">
        <f>IF(AM$2=EOMONTH($D312,MatCF),$F312-SUM($H192:AM192),0)</f>
        <v>0</v>
      </c>
      <c r="AN312" s="206">
        <f>IF(AN$2=EOMONTH($D312,MatCF),$F312-SUM($H192:AN192),0)</f>
        <v>0</v>
      </c>
      <c r="AO312" s="206">
        <f>IF(AO$2=EOMONTH($D312,MatCF),$F312-SUM($H192:AO192),0)</f>
        <v>0</v>
      </c>
      <c r="AP312" s="206">
        <f>IF(AP$2=EOMONTH($D312,MatCF),$F312-SUM($H192:AP192),0)</f>
        <v>0</v>
      </c>
      <c r="AQ312" s="206">
        <f>IF(AQ$2=EOMONTH($D312,MatCF),$F312-SUM($H192:AQ192),0)</f>
        <v>0</v>
      </c>
      <c r="AR312" s="206">
        <f>IF(AR$2=EOMONTH($D312,MatCF),$F312-SUM($H192:AR192),0)</f>
        <v>0</v>
      </c>
      <c r="AS312" s="206">
        <f>IF(AS$2=EOMONTH($D312,MatCF),$F312-SUM($H192:AS192),0)</f>
        <v>0</v>
      </c>
      <c r="AT312" s="206">
        <f>IF(AT$2=EOMONTH($D312,MatCF),$F312-SUM($H192:AT192),0)</f>
        <v>0</v>
      </c>
      <c r="AU312" s="206">
        <f>IF(AU$2=EOMONTH($D312,MatCF),$F312-SUM($H192:AU192),0)</f>
        <v>0</v>
      </c>
      <c r="AV312" s="206">
        <f>IF(AV$2=EOMONTH($D312,MatCF),$F312-SUM($H192:AV192),0)</f>
        <v>0</v>
      </c>
      <c r="AW312" s="206">
        <f>IF(AW$2=EOMONTH($D312,MatCF),$F312-SUM($H192:AW192),0)</f>
        <v>0</v>
      </c>
      <c r="AX312" s="206">
        <f>IF(AX$2=EOMONTH($D312,MatCF),$F312-SUM($H192:AX192),0)</f>
        <v>0</v>
      </c>
      <c r="AY312" s="206">
        <f>IF(AY$2=EOMONTH($D312,MatCF),$F312-SUM($H192:AY192),0)</f>
        <v>0</v>
      </c>
      <c r="AZ312" s="206">
        <f>IF(AZ$2=EOMONTH($D312,MatCF),$F312-SUM($H192:AZ192),0)</f>
        <v>0</v>
      </c>
      <c r="BA312" s="206">
        <f>IF(BA$2=EOMONTH($D312,MatCF),$F312-SUM($H192:BA192),0)</f>
        <v>0</v>
      </c>
      <c r="BB312" s="206">
        <f>IF(BB$2=EOMONTH($D312,MatCF),$F312-SUM($H192:BB192),0)</f>
        <v>0</v>
      </c>
      <c r="BC312" s="206">
        <f>IF(BC$2=EOMONTH($D312,MatCF),$F312-SUM($H192:BC192),0)</f>
        <v>0</v>
      </c>
      <c r="BD312" s="206">
        <f>IF(BD$2=EOMONTH($D312,MatCF),$F312-SUM($H192:BD192),0)</f>
        <v>0</v>
      </c>
      <c r="BE312" s="206">
        <f>IF(BE$2=EOMONTH($D312,MatCF),$F312-SUM($H192:BE192),0)</f>
        <v>0</v>
      </c>
      <c r="BF312" s="206">
        <f>IF(BF$2=EOMONTH($D312,MatCF),$F312-SUM($H192:BF192),0)</f>
        <v>0</v>
      </c>
      <c r="BG312" s="206">
        <f>IF(BG$2=EOMONTH($D312,MatCF),$F312-SUM($H192:BG192),0)</f>
        <v>0</v>
      </c>
      <c r="BH312" s="206">
        <f>IF(BH$2=EOMONTH($D312,MatCF),$F312-SUM($H192:BH192),0)</f>
        <v>0</v>
      </c>
      <c r="BI312" s="206">
        <f>IF(BI$2=EOMONTH($D312,MatCF),$F312-SUM($H192:BI192),0)</f>
        <v>0</v>
      </c>
      <c r="BJ312" s="206">
        <f>IF(BJ$2=EOMONTH($D312,MatCF),$F312-SUM($H192:BJ192),0)</f>
        <v>0</v>
      </c>
      <c r="BK312" s="206">
        <f>IF(BK$2=EOMONTH($D312,MatCF),$F312-SUM($H192:BK192),0)</f>
        <v>0</v>
      </c>
      <c r="BL312" s="206">
        <f>IF(BL$2=EOMONTH($D312,MatCF),$F312-SUM($H192:BL192),0)</f>
        <v>0</v>
      </c>
      <c r="BM312" s="206">
        <f>IF(BM$2=EOMONTH($D312,MatCF),$F312-SUM($H192:BM192),0)</f>
        <v>0</v>
      </c>
      <c r="BN312" s="206">
        <f>IF(BN$2=EOMONTH($D312,MatCF),$F312-SUM($H192:BN192),0)</f>
        <v>0</v>
      </c>
      <c r="BO312" s="206">
        <f>IF(BO$2=EOMONTH($D312,MatCF),$F312-SUM($H192:BO192),0)</f>
        <v>0</v>
      </c>
      <c r="BP312" s="206">
        <f>IF(BP$2=EOMONTH($D312,MatCF),$F312-SUM($H192:BP192),0)</f>
        <v>0</v>
      </c>
      <c r="BQ312" s="206">
        <f>IF(BQ$2=EOMONTH($D312,MatCF),$F312-SUM($H192:BQ192),0)</f>
        <v>0</v>
      </c>
      <c r="BR312" s="206">
        <f>IF(BR$2=EOMONTH($D312,MatCF),$F312-SUM($H192:BR192),0)</f>
        <v>0</v>
      </c>
      <c r="BS312" s="206">
        <f>IF(BS$2=EOMONTH($D312,MatCF),$F312-SUM($H192:BS192),0)</f>
        <v>0</v>
      </c>
      <c r="BT312" s="206">
        <f>IF(BT$2=EOMONTH($D312,MatCF),$F312-SUM($H192:BT192),0)</f>
        <v>0</v>
      </c>
      <c r="BU312" s="206">
        <f>IF(BU$2=EOMONTH($D312,MatCF),$F312-SUM($H192:BU192),0)</f>
        <v>0</v>
      </c>
      <c r="BV312" s="206">
        <f>IF(BV$2=EOMONTH($D312,MatCF),$F312-SUM($H192:BV192),0)</f>
        <v>0</v>
      </c>
      <c r="BW312" s="206">
        <f>IF(BW$2=EOMONTH($D312,MatCF),$F312-SUM($H192:BW192),0)</f>
        <v>0</v>
      </c>
      <c r="BX312" s="206">
        <f>IF(BX$2=EOMONTH($D312,MatCF),$F312-SUM($H192:BX192),0)</f>
        <v>0</v>
      </c>
      <c r="BY312" s="206">
        <f>IF(BY$2=EOMONTH($D312,MatCF),$F312-SUM($H192:BY192),0)</f>
        <v>0</v>
      </c>
      <c r="BZ312" s="206">
        <f>IF(BZ$2=EOMONTH($D312,MatCF),$F312-SUM($H192:BZ192),0)</f>
        <v>0</v>
      </c>
      <c r="CA312" s="206">
        <f>IF(CA$2=EOMONTH($D312,MatCF),$F312-SUM($H192:CA192),0)</f>
        <v>0</v>
      </c>
      <c r="CB312" s="206">
        <f>IF(CB$2=EOMONTH($D312,MatCF),$F312-SUM($H192:CB192),0)</f>
        <v>0</v>
      </c>
      <c r="CC312" s="206">
        <f>IF(CC$2=EOMONTH($D312,MatCF),$F312-SUM($H192:CC192),0)</f>
        <v>0</v>
      </c>
      <c r="CD312" s="206">
        <f>IF(CD$2=EOMONTH($D312,MatCF),$F312-SUM($H192:CD192),0)</f>
        <v>0</v>
      </c>
      <c r="CE312" s="206">
        <f>IF(CE$2=EOMONTH($D312,MatCF),$F312-SUM($H192:CE192),0)</f>
        <v>0</v>
      </c>
      <c r="CF312" s="206">
        <f>IF(CF$2=EOMONTH($D312,MatCF),$F312-SUM($H192:CF192),0)</f>
        <v>0</v>
      </c>
      <c r="CG312" s="206">
        <f>IF(CG$2=EOMONTH($D312,MatCF),$F312-SUM($H192:CG192),0)</f>
        <v>0</v>
      </c>
      <c r="CH312" s="206">
        <f>IF(CH$2=EOMONTH($D312,MatCF),$F312-SUM($H192:CH192),0)</f>
        <v>0</v>
      </c>
      <c r="CI312" s="206">
        <f>IF(CI$2=EOMONTH($D312,MatCF),$F312-SUM($H192:CI192),0)</f>
        <v>0</v>
      </c>
      <c r="CJ312" s="206">
        <f>IF(CJ$2=EOMONTH($D312,MatCF),$F312-SUM($H192:CJ192),0)</f>
        <v>0</v>
      </c>
      <c r="CK312" s="206">
        <f>IF(CK$2=EOMONTH($D312,MatCF),$F312-SUM($H192:CK192),0)</f>
        <v>0</v>
      </c>
      <c r="CL312" s="206">
        <f>IF(CL$2=EOMONTH($D312,MatCF),$F312-SUM($H192:CL192),0)</f>
        <v>0</v>
      </c>
      <c r="CM312" s="206">
        <f>IF(CM$2=EOMONTH($D312,MatCF),$F312-SUM($H192:CM192),0)</f>
        <v>0</v>
      </c>
      <c r="CN312" s="206">
        <f>IF(CN$2=EOMONTH($D312,MatCF),$F312-SUM($H192:CN192),0)</f>
        <v>0</v>
      </c>
      <c r="CO312" s="206">
        <f>IF(CO$2=EOMONTH($D312,MatCF),$F312-SUM($H192:CO192),0)</f>
        <v>0</v>
      </c>
      <c r="CP312" s="206">
        <f>IF(CP$2=EOMONTH($D312,MatCF),$F312-SUM($H192:CP192),0)</f>
        <v>0</v>
      </c>
      <c r="CQ312" s="206">
        <f>IF(CQ$2=EOMONTH($D312,MatCF),$F312-SUM($H192:CQ192),0)</f>
        <v>0</v>
      </c>
      <c r="CR312" s="206">
        <f>IF(CR$2=EOMONTH($D312,MatCF),$F312-SUM($H192:CR192),0)</f>
        <v>0</v>
      </c>
      <c r="CS312" s="206">
        <f>IF(CS$2=EOMONTH($D312,MatCF),$F312-SUM($H192:CS192),0)</f>
        <v>0</v>
      </c>
      <c r="CT312" s="206">
        <f>IF(CT$2=EOMONTH($D312,MatCF),$F312-SUM($H192:CT192),0)</f>
        <v>0</v>
      </c>
      <c r="CU312" s="206">
        <f>IF(CU$2=EOMONTH($D312,MatCF),$F312-SUM($H192:CU192),0)</f>
        <v>0</v>
      </c>
      <c r="CV312" s="206">
        <f>IF(CV$2=EOMONTH($D312,MatCF),$F312-SUM($H192:CV192),0)</f>
        <v>0</v>
      </c>
      <c r="CW312" s="206">
        <f>IF(CW$2=EOMONTH($D312,MatCF),$F312-SUM($H192:CW192),0)</f>
        <v>0</v>
      </c>
      <c r="CX312" s="206">
        <f>IF(CX$2=EOMONTH($D312,MatCF),$F312-SUM($H192:CX192),0)</f>
        <v>0</v>
      </c>
      <c r="CY312" s="206">
        <f>IF(CY$2=EOMONTH($D312,MatCF),$F312-SUM($H192:CY192),0)</f>
        <v>0</v>
      </c>
      <c r="CZ312" s="206">
        <f>IF(CZ$2=EOMONTH($D312,MatCF),$F312-SUM($H192:CZ192),0)</f>
        <v>0</v>
      </c>
      <c r="DA312" s="206">
        <f>IF(DA$2=EOMONTH($D312,MatCF),$F312-SUM($H192:DA192),0)</f>
        <v>0</v>
      </c>
      <c r="DB312" s="206">
        <f>IF(DB$2=EOMONTH($D312,MatCF),$F312-SUM($H192:DB192),0)</f>
        <v>0</v>
      </c>
      <c r="DC312" s="206">
        <f>IF(DC$2=EOMONTH($D312,MatCF),$F312-SUM($H192:DC192),0)</f>
        <v>0</v>
      </c>
      <c r="DD312" s="206">
        <f>IF(DD$2=EOMONTH($D312,MatCF),$F312-SUM($H192:DD192),0)</f>
        <v>0</v>
      </c>
      <c r="DE312" s="206">
        <f>IF(DE$2=EOMONTH($D312,MatCF),$F312-SUM($H192:DE192),0)</f>
        <v>0</v>
      </c>
      <c r="DF312" s="206">
        <f>IF(DF$2=EOMONTH($D312,MatCF),$F312-SUM($H192:DF192),0)</f>
        <v>0</v>
      </c>
      <c r="DG312" s="206">
        <f>IF(DG$2=EOMONTH($D312,MatCF),$F312-SUM($H192:DG192),0)</f>
        <v>0</v>
      </c>
      <c r="DH312" s="206">
        <f>IF(DH$2=EOMONTH($D312,MatCF),$F312-SUM($H192:DH192),0)</f>
        <v>0</v>
      </c>
      <c r="DI312" s="206">
        <f>IF(DI$2=EOMONTH($D312,MatCF),$F312-SUM($H192:DI192),0)</f>
        <v>0</v>
      </c>
      <c r="DJ312" s="206">
        <f>IF(DJ$2=EOMONTH($D312,MatCF),$F312-SUM($H192:DJ192),0)</f>
        <v>0</v>
      </c>
      <c r="DK312" s="206">
        <f>IF(DK$2=EOMONTH($D312,MatCF),$F312-SUM($H192:DK192),0)</f>
        <v>0</v>
      </c>
      <c r="DL312" s="206">
        <f>IF(DL$2=EOMONTH($D312,MatCF),$F312-SUM($H192:DL192),0)</f>
        <v>0</v>
      </c>
      <c r="DM312" s="206">
        <f>IF(DM$2=EOMONTH($D312,MatCF),$F312-SUM($H192:DM192),0)</f>
        <v>0</v>
      </c>
      <c r="DN312" s="206">
        <f>IF(DN$2=EOMONTH($D312,MatCF),$F312-SUM($H192:DN192),0)</f>
        <v>0</v>
      </c>
      <c r="DO312" s="206">
        <f>IF(DO$2=EOMONTH($D312,MatCF),$F312-SUM($H192:DO192),0)</f>
        <v>0</v>
      </c>
      <c r="DP312" s="206">
        <f>IF(DP$2=EOMONTH($D312,MatCF),$F312-SUM($H192:DP192),0)</f>
        <v>0</v>
      </c>
      <c r="DQ312" s="206">
        <f>IF(DQ$2=EOMONTH($D312,MatCF),$F312-SUM($H192:DQ192),0)</f>
        <v>0</v>
      </c>
      <c r="DR312" s="206">
        <f>IF(DR$2=EOMONTH($D312,MatCF),$F312-SUM($H192:DR192),0)</f>
        <v>0</v>
      </c>
      <c r="DS312" s="206">
        <f>IF(DS$2=EOMONTH($D312,MatCF),$F312-SUM($H192:DS192),0)</f>
        <v>0</v>
      </c>
    </row>
    <row r="313" spans="1:123" ht="12.5" x14ac:dyDescent="0.25">
      <c r="A313" s="205">
        <f t="shared" si="690"/>
        <v>101</v>
      </c>
      <c r="B313" s="228"/>
      <c r="C313" s="206"/>
      <c r="D313" s="226">
        <v>53143</v>
      </c>
      <c r="E313" s="205"/>
      <c r="F313" s="206">
        <f ca="1"/>
        <v>0</v>
      </c>
      <c r="G313" s="206"/>
      <c r="H313" s="206">
        <f>IF(H$2=EOMONTH($D313,MatCF),$F313-SUM(H193:$H193),0)</f>
        <v>0</v>
      </c>
      <c r="I313" s="206">
        <f>IF(I$2=EOMONTH($D313,MatCF),$F313-SUM($H193:I193),0)</f>
        <v>0</v>
      </c>
      <c r="J313" s="206">
        <f>IF(J$2=EOMONTH($D313,MatCF),$F313-SUM($H193:J193),0)</f>
        <v>0</v>
      </c>
      <c r="K313" s="206">
        <f>IF(K$2=EOMONTH($D313,MatCF),$F313-SUM($H193:K193),0)</f>
        <v>0</v>
      </c>
      <c r="L313" s="206">
        <f>IF(L$2=EOMONTH($D313,MatCF),$F313-SUM($H193:L193),0)</f>
        <v>0</v>
      </c>
      <c r="M313" s="206">
        <f>IF(M$2=EOMONTH($D313,MatCF),$F313-SUM($H193:M193),0)</f>
        <v>0</v>
      </c>
      <c r="N313" s="206">
        <f>IF(N$2=EOMONTH($D313,MatCF),$F313-SUM($H193:N193),0)</f>
        <v>0</v>
      </c>
      <c r="O313" s="206">
        <f>IF(O$2=EOMONTH($D313,MatCF),$F313-SUM($H193:O193),0)</f>
        <v>0</v>
      </c>
      <c r="P313" s="206">
        <f>IF(P$2=EOMONTH($D313,MatCF),$F313-SUM($H193:P193),0)</f>
        <v>0</v>
      </c>
      <c r="Q313" s="206">
        <f>IF(Q$2=EOMONTH($D313,MatCF),$F313-SUM($H193:Q193),0)</f>
        <v>0</v>
      </c>
      <c r="R313" s="206">
        <f>IF(R$2=EOMONTH($D313,MatCF),$F313-SUM($H193:R193),0)</f>
        <v>0</v>
      </c>
      <c r="S313" s="206">
        <f>IF(S$2=EOMONTH($D313,MatCF),$F313-SUM($H193:S193),0)</f>
        <v>0</v>
      </c>
      <c r="T313" s="206">
        <f>IF(T$2=EOMONTH($D313,MatCF),$F313-SUM($H193:T193),0)</f>
        <v>0</v>
      </c>
      <c r="U313" s="206">
        <f>IF(U$2=EOMONTH($D313,MatCF),$F313-SUM($H193:U193),0)</f>
        <v>0</v>
      </c>
      <c r="V313" s="206">
        <f>IF(V$2=EOMONTH($D313,MatCF),$F313-SUM($H193:V193),0)</f>
        <v>0</v>
      </c>
      <c r="W313" s="206">
        <f>IF(W$2=EOMONTH($D313,MatCF),$F313-SUM($H193:W193),0)</f>
        <v>0</v>
      </c>
      <c r="X313" s="206">
        <f>IF(X$2=EOMONTH($D313,MatCF),$F313-SUM($H193:X193),0)</f>
        <v>0</v>
      </c>
      <c r="Y313" s="206">
        <f>IF(Y$2=EOMONTH($D313,MatCF),$F313-SUM($H193:Y193),0)</f>
        <v>0</v>
      </c>
      <c r="Z313" s="206">
        <f>IF(Z$2=EOMONTH($D313,MatCF),$F313-SUM($H193:Z193),0)</f>
        <v>0</v>
      </c>
      <c r="AA313" s="206">
        <f>IF(AA$2=EOMONTH($D313,MatCF),$F313-SUM($H193:AA193),0)</f>
        <v>0</v>
      </c>
      <c r="AB313" s="206">
        <f>IF(AB$2=EOMONTH($D313,MatCF),$F313-SUM($H193:AB193),0)</f>
        <v>0</v>
      </c>
      <c r="AC313" s="206">
        <f>IF(AC$2=EOMONTH($D313,MatCF),$F313-SUM($H193:AC193),0)</f>
        <v>0</v>
      </c>
      <c r="AD313" s="206">
        <f>IF(AD$2=EOMONTH($D313,MatCF),$F313-SUM($H193:AD193),0)</f>
        <v>0</v>
      </c>
      <c r="AE313" s="206">
        <f>IF(AE$2=EOMONTH($D313,MatCF),$F313-SUM($H193:AE193),0)</f>
        <v>0</v>
      </c>
      <c r="AF313" s="206">
        <f>IF(AF$2=EOMONTH($D313,MatCF),$F313-SUM($H193:AF193),0)</f>
        <v>0</v>
      </c>
      <c r="AG313" s="206">
        <f>IF(AG$2=EOMONTH($D313,MatCF),$F313-SUM($H193:AG193),0)</f>
        <v>0</v>
      </c>
      <c r="AH313" s="206">
        <f>IF(AH$2=EOMONTH($D313,MatCF),$F313-SUM($H193:AH193),0)</f>
        <v>0</v>
      </c>
      <c r="AI313" s="206">
        <f>IF(AI$2=EOMONTH($D313,MatCF),$F313-SUM($H193:AI193),0)</f>
        <v>0</v>
      </c>
      <c r="AJ313" s="206">
        <f>IF(AJ$2=EOMONTH($D313,MatCF),$F313-SUM($H193:AJ193),0)</f>
        <v>0</v>
      </c>
      <c r="AK313" s="206">
        <f>IF(AK$2=EOMONTH($D313,MatCF),$F313-SUM($H193:AK193),0)</f>
        <v>0</v>
      </c>
      <c r="AL313" s="206">
        <f>IF(AL$2=EOMONTH($D313,MatCF),$F313-SUM($H193:AL193),0)</f>
        <v>0</v>
      </c>
      <c r="AM313" s="206">
        <f>IF(AM$2=EOMONTH($D313,MatCF),$F313-SUM($H193:AM193),0)</f>
        <v>0</v>
      </c>
      <c r="AN313" s="206">
        <f>IF(AN$2=EOMONTH($D313,MatCF),$F313-SUM($H193:AN193),0)</f>
        <v>0</v>
      </c>
      <c r="AO313" s="206">
        <f>IF(AO$2=EOMONTH($D313,MatCF),$F313-SUM($H193:AO193),0)</f>
        <v>0</v>
      </c>
      <c r="AP313" s="206">
        <f>IF(AP$2=EOMONTH($D313,MatCF),$F313-SUM($H193:AP193),0)</f>
        <v>0</v>
      </c>
      <c r="AQ313" s="206">
        <f>IF(AQ$2=EOMONTH($D313,MatCF),$F313-SUM($H193:AQ193),0)</f>
        <v>0</v>
      </c>
      <c r="AR313" s="206">
        <f>IF(AR$2=EOMONTH($D313,MatCF),$F313-SUM($H193:AR193),0)</f>
        <v>0</v>
      </c>
      <c r="AS313" s="206">
        <f>IF(AS$2=EOMONTH($D313,MatCF),$F313-SUM($H193:AS193),0)</f>
        <v>0</v>
      </c>
      <c r="AT313" s="206">
        <f>IF(AT$2=EOMONTH($D313,MatCF),$F313-SUM($H193:AT193),0)</f>
        <v>0</v>
      </c>
      <c r="AU313" s="206">
        <f>IF(AU$2=EOMONTH($D313,MatCF),$F313-SUM($H193:AU193),0)</f>
        <v>0</v>
      </c>
      <c r="AV313" s="206">
        <f>IF(AV$2=EOMONTH($D313,MatCF),$F313-SUM($H193:AV193),0)</f>
        <v>0</v>
      </c>
      <c r="AW313" s="206">
        <f>IF(AW$2=EOMONTH($D313,MatCF),$F313-SUM($H193:AW193),0)</f>
        <v>0</v>
      </c>
      <c r="AX313" s="206">
        <f>IF(AX$2=EOMONTH($D313,MatCF),$F313-SUM($H193:AX193),0)</f>
        <v>0</v>
      </c>
      <c r="AY313" s="206">
        <f>IF(AY$2=EOMONTH($D313,MatCF),$F313-SUM($H193:AY193),0)</f>
        <v>0</v>
      </c>
      <c r="AZ313" s="206">
        <f>IF(AZ$2=EOMONTH($D313,MatCF),$F313-SUM($H193:AZ193),0)</f>
        <v>0</v>
      </c>
      <c r="BA313" s="206">
        <f>IF(BA$2=EOMONTH($D313,MatCF),$F313-SUM($H193:BA193),0)</f>
        <v>0</v>
      </c>
      <c r="BB313" s="206">
        <f>IF(BB$2=EOMONTH($D313,MatCF),$F313-SUM($H193:BB193),0)</f>
        <v>0</v>
      </c>
      <c r="BC313" s="206">
        <f>IF(BC$2=EOMONTH($D313,MatCF),$F313-SUM($H193:BC193),0)</f>
        <v>0</v>
      </c>
      <c r="BD313" s="206">
        <f>IF(BD$2=EOMONTH($D313,MatCF),$F313-SUM($H193:BD193),0)</f>
        <v>0</v>
      </c>
      <c r="BE313" s="206">
        <f>IF(BE$2=EOMONTH($D313,MatCF),$F313-SUM($H193:BE193),0)</f>
        <v>0</v>
      </c>
      <c r="BF313" s="206">
        <f>IF(BF$2=EOMONTH($D313,MatCF),$F313-SUM($H193:BF193),0)</f>
        <v>0</v>
      </c>
      <c r="BG313" s="206">
        <f>IF(BG$2=EOMONTH($D313,MatCF),$F313-SUM($H193:BG193),0)</f>
        <v>0</v>
      </c>
      <c r="BH313" s="206">
        <f>IF(BH$2=EOMONTH($D313,MatCF),$F313-SUM($H193:BH193),0)</f>
        <v>0</v>
      </c>
      <c r="BI313" s="206">
        <f>IF(BI$2=EOMONTH($D313,MatCF),$F313-SUM($H193:BI193),0)</f>
        <v>0</v>
      </c>
      <c r="BJ313" s="206">
        <f>IF(BJ$2=EOMONTH($D313,MatCF),$F313-SUM($H193:BJ193),0)</f>
        <v>0</v>
      </c>
      <c r="BK313" s="206">
        <f>IF(BK$2=EOMONTH($D313,MatCF),$F313-SUM($H193:BK193),0)</f>
        <v>0</v>
      </c>
      <c r="BL313" s="206">
        <f>IF(BL$2=EOMONTH($D313,MatCF),$F313-SUM($H193:BL193),0)</f>
        <v>0</v>
      </c>
      <c r="BM313" s="206">
        <f>IF(BM$2=EOMONTH($D313,MatCF),$F313-SUM($H193:BM193),0)</f>
        <v>0</v>
      </c>
      <c r="BN313" s="206">
        <f>IF(BN$2=EOMONTH($D313,MatCF),$F313-SUM($H193:BN193),0)</f>
        <v>0</v>
      </c>
      <c r="BO313" s="206">
        <f>IF(BO$2=EOMONTH($D313,MatCF),$F313-SUM($H193:BO193),0)</f>
        <v>0</v>
      </c>
      <c r="BP313" s="206">
        <f>IF(BP$2=EOMONTH($D313,MatCF),$F313-SUM($H193:BP193),0)</f>
        <v>0</v>
      </c>
      <c r="BQ313" s="206">
        <f>IF(BQ$2=EOMONTH($D313,MatCF),$F313-SUM($H193:BQ193),0)</f>
        <v>0</v>
      </c>
      <c r="BR313" s="206">
        <f>IF(BR$2=EOMONTH($D313,MatCF),$F313-SUM($H193:BR193),0)</f>
        <v>0</v>
      </c>
      <c r="BS313" s="206">
        <f>IF(BS$2=EOMONTH($D313,MatCF),$F313-SUM($H193:BS193),0)</f>
        <v>0</v>
      </c>
      <c r="BT313" s="206">
        <f>IF(BT$2=EOMONTH($D313,MatCF),$F313-SUM($H193:BT193),0)</f>
        <v>0</v>
      </c>
      <c r="BU313" s="206">
        <f>IF(BU$2=EOMONTH($D313,MatCF),$F313-SUM($H193:BU193),0)</f>
        <v>0</v>
      </c>
      <c r="BV313" s="206">
        <f>IF(BV$2=EOMONTH($D313,MatCF),$F313-SUM($H193:BV193),0)</f>
        <v>0</v>
      </c>
      <c r="BW313" s="206">
        <f>IF(BW$2=EOMONTH($D313,MatCF),$F313-SUM($H193:BW193),0)</f>
        <v>0</v>
      </c>
      <c r="BX313" s="206">
        <f>IF(BX$2=EOMONTH($D313,MatCF),$F313-SUM($H193:BX193),0)</f>
        <v>0</v>
      </c>
      <c r="BY313" s="206">
        <f>IF(BY$2=EOMONTH($D313,MatCF),$F313-SUM($H193:BY193),0)</f>
        <v>0</v>
      </c>
      <c r="BZ313" s="206">
        <f>IF(BZ$2=EOMONTH($D313,MatCF),$F313-SUM($H193:BZ193),0)</f>
        <v>0</v>
      </c>
      <c r="CA313" s="206">
        <f>IF(CA$2=EOMONTH($D313,MatCF),$F313-SUM($H193:CA193),0)</f>
        <v>0</v>
      </c>
      <c r="CB313" s="206">
        <f>IF(CB$2=EOMONTH($D313,MatCF),$F313-SUM($H193:CB193),0)</f>
        <v>0</v>
      </c>
      <c r="CC313" s="206">
        <f>IF(CC$2=EOMONTH($D313,MatCF),$F313-SUM($H193:CC193),0)</f>
        <v>0</v>
      </c>
      <c r="CD313" s="206">
        <f>IF(CD$2=EOMONTH($D313,MatCF),$F313-SUM($H193:CD193),0)</f>
        <v>0</v>
      </c>
      <c r="CE313" s="206">
        <f>IF(CE$2=EOMONTH($D313,MatCF),$F313-SUM($H193:CE193),0)</f>
        <v>0</v>
      </c>
      <c r="CF313" s="206">
        <f>IF(CF$2=EOMONTH($D313,MatCF),$F313-SUM($H193:CF193),0)</f>
        <v>0</v>
      </c>
      <c r="CG313" s="206">
        <f>IF(CG$2=EOMONTH($D313,MatCF),$F313-SUM($H193:CG193),0)</f>
        <v>0</v>
      </c>
      <c r="CH313" s="206">
        <f>IF(CH$2=EOMONTH($D313,MatCF),$F313-SUM($H193:CH193),0)</f>
        <v>0</v>
      </c>
      <c r="CI313" s="206">
        <f>IF(CI$2=EOMONTH($D313,MatCF),$F313-SUM($H193:CI193),0)</f>
        <v>0</v>
      </c>
      <c r="CJ313" s="206">
        <f>IF(CJ$2=EOMONTH($D313,MatCF),$F313-SUM($H193:CJ193),0)</f>
        <v>0</v>
      </c>
      <c r="CK313" s="206">
        <f>IF(CK$2=EOMONTH($D313,MatCF),$F313-SUM($H193:CK193),0)</f>
        <v>0</v>
      </c>
      <c r="CL313" s="206">
        <f>IF(CL$2=EOMONTH($D313,MatCF),$F313-SUM($H193:CL193),0)</f>
        <v>0</v>
      </c>
      <c r="CM313" s="206">
        <f>IF(CM$2=EOMONTH($D313,MatCF),$F313-SUM($H193:CM193),0)</f>
        <v>0</v>
      </c>
      <c r="CN313" s="206">
        <f>IF(CN$2=EOMONTH($D313,MatCF),$F313-SUM($H193:CN193),0)</f>
        <v>0</v>
      </c>
      <c r="CO313" s="206">
        <f>IF(CO$2=EOMONTH($D313,MatCF),$F313-SUM($H193:CO193),0)</f>
        <v>0</v>
      </c>
      <c r="CP313" s="206">
        <f>IF(CP$2=EOMONTH($D313,MatCF),$F313-SUM($H193:CP193),0)</f>
        <v>0</v>
      </c>
      <c r="CQ313" s="206">
        <f>IF(CQ$2=EOMONTH($D313,MatCF),$F313-SUM($H193:CQ193),0)</f>
        <v>0</v>
      </c>
      <c r="CR313" s="206">
        <f>IF(CR$2=EOMONTH($D313,MatCF),$F313-SUM($H193:CR193),0)</f>
        <v>0</v>
      </c>
      <c r="CS313" s="206">
        <f>IF(CS$2=EOMONTH($D313,MatCF),$F313-SUM($H193:CS193),0)</f>
        <v>0</v>
      </c>
      <c r="CT313" s="206">
        <f>IF(CT$2=EOMONTH($D313,MatCF),$F313-SUM($H193:CT193),0)</f>
        <v>0</v>
      </c>
      <c r="CU313" s="206">
        <f>IF(CU$2=EOMONTH($D313,MatCF),$F313-SUM($H193:CU193),0)</f>
        <v>0</v>
      </c>
      <c r="CV313" s="206">
        <f>IF(CV$2=EOMONTH($D313,MatCF),$F313-SUM($H193:CV193),0)</f>
        <v>0</v>
      </c>
      <c r="CW313" s="206">
        <f>IF(CW$2=EOMONTH($D313,MatCF),$F313-SUM($H193:CW193),0)</f>
        <v>0</v>
      </c>
      <c r="CX313" s="206">
        <f>IF(CX$2=EOMONTH($D313,MatCF),$F313-SUM($H193:CX193),0)</f>
        <v>0</v>
      </c>
      <c r="CY313" s="206">
        <f>IF(CY$2=EOMONTH($D313,MatCF),$F313-SUM($H193:CY193),0)</f>
        <v>0</v>
      </c>
      <c r="CZ313" s="206">
        <f>IF(CZ$2=EOMONTH($D313,MatCF),$F313-SUM($H193:CZ193),0)</f>
        <v>0</v>
      </c>
      <c r="DA313" s="206">
        <f>IF(DA$2=EOMONTH($D313,MatCF),$F313-SUM($H193:DA193),0)</f>
        <v>0</v>
      </c>
      <c r="DB313" s="206">
        <f>IF(DB$2=EOMONTH($D313,MatCF),$F313-SUM($H193:DB193),0)</f>
        <v>0</v>
      </c>
      <c r="DC313" s="206">
        <f>IF(DC$2=EOMONTH($D313,MatCF),$F313-SUM($H193:DC193),0)</f>
        <v>0</v>
      </c>
      <c r="DD313" s="206">
        <f>IF(DD$2=EOMONTH($D313,MatCF),$F313-SUM($H193:DD193),0)</f>
        <v>0</v>
      </c>
      <c r="DE313" s="206">
        <f>IF(DE$2=EOMONTH($D313,MatCF),$F313-SUM($H193:DE193),0)</f>
        <v>0</v>
      </c>
      <c r="DF313" s="206">
        <f>IF(DF$2=EOMONTH($D313,MatCF),$F313-SUM($H193:DF193),0)</f>
        <v>0</v>
      </c>
      <c r="DG313" s="206">
        <f>IF(DG$2=EOMONTH($D313,MatCF),$F313-SUM($H193:DG193),0)</f>
        <v>0</v>
      </c>
      <c r="DH313" s="206">
        <f>IF(DH$2=EOMONTH($D313,MatCF),$F313-SUM($H193:DH193),0)</f>
        <v>0</v>
      </c>
      <c r="DI313" s="206">
        <f>IF(DI$2=EOMONTH($D313,MatCF),$F313-SUM($H193:DI193),0)</f>
        <v>0</v>
      </c>
      <c r="DJ313" s="206">
        <f>IF(DJ$2=EOMONTH($D313,MatCF),$F313-SUM($H193:DJ193),0)</f>
        <v>0</v>
      </c>
      <c r="DK313" s="206">
        <f>IF(DK$2=EOMONTH($D313,MatCF),$F313-SUM($H193:DK193),0)</f>
        <v>0</v>
      </c>
      <c r="DL313" s="206">
        <f>IF(DL$2=EOMONTH($D313,MatCF),$F313-SUM($H193:DL193),0)</f>
        <v>0</v>
      </c>
      <c r="DM313" s="206">
        <f>IF(DM$2=EOMONTH($D313,MatCF),$F313-SUM($H193:DM193),0)</f>
        <v>0</v>
      </c>
      <c r="DN313" s="206">
        <f>IF(DN$2=EOMONTH($D313,MatCF),$F313-SUM($H193:DN193),0)</f>
        <v>0</v>
      </c>
      <c r="DO313" s="206">
        <f>IF(DO$2=EOMONTH($D313,MatCF),$F313-SUM($H193:DO193),0)</f>
        <v>0</v>
      </c>
      <c r="DP313" s="206">
        <f>IF(DP$2=EOMONTH($D313,MatCF),$F313-SUM($H193:DP193),0)</f>
        <v>0</v>
      </c>
      <c r="DQ313" s="206">
        <f>IF(DQ$2=EOMONTH($D313,MatCF),$F313-SUM($H193:DQ193),0)</f>
        <v>0</v>
      </c>
      <c r="DR313" s="206">
        <f>IF(DR$2=EOMONTH($D313,MatCF),$F313-SUM($H193:DR193),0)</f>
        <v>0</v>
      </c>
      <c r="DS313" s="206">
        <f>IF(DS$2=EOMONTH($D313,MatCF),$F313-SUM($H193:DS193),0)</f>
        <v>0</v>
      </c>
    </row>
    <row r="314" spans="1:123" ht="12.5" x14ac:dyDescent="0.25">
      <c r="A314" s="205">
        <f t="shared" si="690"/>
        <v>102</v>
      </c>
      <c r="B314" s="228"/>
      <c r="C314" s="206"/>
      <c r="D314" s="226">
        <v>53235</v>
      </c>
      <c r="E314" s="205"/>
      <c r="F314" s="206">
        <f ca="1"/>
        <v>0</v>
      </c>
      <c r="G314" s="206"/>
      <c r="H314" s="206">
        <f>IF(H$2=EOMONTH($D314,MatCF),$F314-SUM(H194:$H194),0)</f>
        <v>0</v>
      </c>
      <c r="I314" s="206">
        <f>IF(I$2=EOMONTH($D314,MatCF),$F314-SUM($H194:I194),0)</f>
        <v>0</v>
      </c>
      <c r="J314" s="206">
        <f>IF(J$2=EOMONTH($D314,MatCF),$F314-SUM($H194:J194),0)</f>
        <v>0</v>
      </c>
      <c r="K314" s="206">
        <f>IF(K$2=EOMONTH($D314,MatCF),$F314-SUM($H194:K194),0)</f>
        <v>0</v>
      </c>
      <c r="L314" s="206">
        <f>IF(L$2=EOMONTH($D314,MatCF),$F314-SUM($H194:L194),0)</f>
        <v>0</v>
      </c>
      <c r="M314" s="206">
        <f>IF(M$2=EOMONTH($D314,MatCF),$F314-SUM($H194:M194),0)</f>
        <v>0</v>
      </c>
      <c r="N314" s="206">
        <f>IF(N$2=EOMONTH($D314,MatCF),$F314-SUM($H194:N194),0)</f>
        <v>0</v>
      </c>
      <c r="O314" s="206">
        <f>IF(O$2=EOMONTH($D314,MatCF),$F314-SUM($H194:O194),0)</f>
        <v>0</v>
      </c>
      <c r="P314" s="206">
        <f>IF(P$2=EOMONTH($D314,MatCF),$F314-SUM($H194:P194),0)</f>
        <v>0</v>
      </c>
      <c r="Q314" s="206">
        <f>IF(Q$2=EOMONTH($D314,MatCF),$F314-SUM($H194:Q194),0)</f>
        <v>0</v>
      </c>
      <c r="R314" s="206">
        <f>IF(R$2=EOMONTH($D314,MatCF),$F314-SUM($H194:R194),0)</f>
        <v>0</v>
      </c>
      <c r="S314" s="206">
        <f>IF(S$2=EOMONTH($D314,MatCF),$F314-SUM($H194:S194),0)</f>
        <v>0</v>
      </c>
      <c r="T314" s="206">
        <f>IF(T$2=EOMONTH($D314,MatCF),$F314-SUM($H194:T194),0)</f>
        <v>0</v>
      </c>
      <c r="U314" s="206">
        <f>IF(U$2=EOMONTH($D314,MatCF),$F314-SUM($H194:U194),0)</f>
        <v>0</v>
      </c>
      <c r="V314" s="206">
        <f>IF(V$2=EOMONTH($D314,MatCF),$F314-SUM($H194:V194),0)</f>
        <v>0</v>
      </c>
      <c r="W314" s="206">
        <f>IF(W$2=EOMONTH($D314,MatCF),$F314-SUM($H194:W194),0)</f>
        <v>0</v>
      </c>
      <c r="X314" s="206">
        <f>IF(X$2=EOMONTH($D314,MatCF),$F314-SUM($H194:X194),0)</f>
        <v>0</v>
      </c>
      <c r="Y314" s="206">
        <f>IF(Y$2=EOMONTH($D314,MatCF),$F314-SUM($H194:Y194),0)</f>
        <v>0</v>
      </c>
      <c r="Z314" s="206">
        <f>IF(Z$2=EOMONTH($D314,MatCF),$F314-SUM($H194:Z194),0)</f>
        <v>0</v>
      </c>
      <c r="AA314" s="206">
        <f>IF(AA$2=EOMONTH($D314,MatCF),$F314-SUM($H194:AA194),0)</f>
        <v>0</v>
      </c>
      <c r="AB314" s="206">
        <f>IF(AB$2=EOMONTH($D314,MatCF),$F314-SUM($H194:AB194),0)</f>
        <v>0</v>
      </c>
      <c r="AC314" s="206">
        <f>IF(AC$2=EOMONTH($D314,MatCF),$F314-SUM($H194:AC194),0)</f>
        <v>0</v>
      </c>
      <c r="AD314" s="206">
        <f>IF(AD$2=EOMONTH($D314,MatCF),$F314-SUM($H194:AD194),0)</f>
        <v>0</v>
      </c>
      <c r="AE314" s="206">
        <f>IF(AE$2=EOMONTH($D314,MatCF),$F314-SUM($H194:AE194),0)</f>
        <v>0</v>
      </c>
      <c r="AF314" s="206">
        <f>IF(AF$2=EOMONTH($D314,MatCF),$F314-SUM($H194:AF194),0)</f>
        <v>0</v>
      </c>
      <c r="AG314" s="206">
        <f>IF(AG$2=EOMONTH($D314,MatCF),$F314-SUM($H194:AG194),0)</f>
        <v>0</v>
      </c>
      <c r="AH314" s="206">
        <f>IF(AH$2=EOMONTH($D314,MatCF),$F314-SUM($H194:AH194),0)</f>
        <v>0</v>
      </c>
      <c r="AI314" s="206">
        <f>IF(AI$2=EOMONTH($D314,MatCF),$F314-SUM($H194:AI194),0)</f>
        <v>0</v>
      </c>
      <c r="AJ314" s="206">
        <f>IF(AJ$2=EOMONTH($D314,MatCF),$F314-SUM($H194:AJ194),0)</f>
        <v>0</v>
      </c>
      <c r="AK314" s="206">
        <f>IF(AK$2=EOMONTH($D314,MatCF),$F314-SUM($H194:AK194),0)</f>
        <v>0</v>
      </c>
      <c r="AL314" s="206">
        <f>IF(AL$2=EOMONTH($D314,MatCF),$F314-SUM($H194:AL194),0)</f>
        <v>0</v>
      </c>
      <c r="AM314" s="206">
        <f>IF(AM$2=EOMONTH($D314,MatCF),$F314-SUM($H194:AM194),0)</f>
        <v>0</v>
      </c>
      <c r="AN314" s="206">
        <f>IF(AN$2=EOMONTH($D314,MatCF),$F314-SUM($H194:AN194),0)</f>
        <v>0</v>
      </c>
      <c r="AO314" s="206">
        <f>IF(AO$2=EOMONTH($D314,MatCF),$F314-SUM($H194:AO194),0)</f>
        <v>0</v>
      </c>
      <c r="AP314" s="206">
        <f>IF(AP$2=EOMONTH($D314,MatCF),$F314-SUM($H194:AP194),0)</f>
        <v>0</v>
      </c>
      <c r="AQ314" s="206">
        <f>IF(AQ$2=EOMONTH($D314,MatCF),$F314-SUM($H194:AQ194),0)</f>
        <v>0</v>
      </c>
      <c r="AR314" s="206">
        <f>IF(AR$2=EOMONTH($D314,MatCF),$F314-SUM($H194:AR194),0)</f>
        <v>0</v>
      </c>
      <c r="AS314" s="206">
        <f>IF(AS$2=EOMONTH($D314,MatCF),$F314-SUM($H194:AS194),0)</f>
        <v>0</v>
      </c>
      <c r="AT314" s="206">
        <f>IF(AT$2=EOMONTH($D314,MatCF),$F314-SUM($H194:AT194),0)</f>
        <v>0</v>
      </c>
      <c r="AU314" s="206">
        <f>IF(AU$2=EOMONTH($D314,MatCF),$F314-SUM($H194:AU194),0)</f>
        <v>0</v>
      </c>
      <c r="AV314" s="206">
        <f>IF(AV$2=EOMONTH($D314,MatCF),$F314-SUM($H194:AV194),0)</f>
        <v>0</v>
      </c>
      <c r="AW314" s="206">
        <f>IF(AW$2=EOMONTH($D314,MatCF),$F314-SUM($H194:AW194),0)</f>
        <v>0</v>
      </c>
      <c r="AX314" s="206">
        <f>IF(AX$2=EOMONTH($D314,MatCF),$F314-SUM($H194:AX194),0)</f>
        <v>0</v>
      </c>
      <c r="AY314" s="206">
        <f>IF(AY$2=EOMONTH($D314,MatCF),$F314-SUM($H194:AY194),0)</f>
        <v>0</v>
      </c>
      <c r="AZ314" s="206">
        <f>IF(AZ$2=EOMONTH($D314,MatCF),$F314-SUM($H194:AZ194),0)</f>
        <v>0</v>
      </c>
      <c r="BA314" s="206">
        <f>IF(BA$2=EOMONTH($D314,MatCF),$F314-SUM($H194:BA194),0)</f>
        <v>0</v>
      </c>
      <c r="BB314" s="206">
        <f>IF(BB$2=EOMONTH($D314,MatCF),$F314-SUM($H194:BB194),0)</f>
        <v>0</v>
      </c>
      <c r="BC314" s="206">
        <f>IF(BC$2=EOMONTH($D314,MatCF),$F314-SUM($H194:BC194),0)</f>
        <v>0</v>
      </c>
      <c r="BD314" s="206">
        <f>IF(BD$2=EOMONTH($D314,MatCF),$F314-SUM($H194:BD194),0)</f>
        <v>0</v>
      </c>
      <c r="BE314" s="206">
        <f>IF(BE$2=EOMONTH($D314,MatCF),$F314-SUM($H194:BE194),0)</f>
        <v>0</v>
      </c>
      <c r="BF314" s="206">
        <f>IF(BF$2=EOMONTH($D314,MatCF),$F314-SUM($H194:BF194),0)</f>
        <v>0</v>
      </c>
      <c r="BG314" s="206">
        <f>IF(BG$2=EOMONTH($D314,MatCF),$F314-SUM($H194:BG194),0)</f>
        <v>0</v>
      </c>
      <c r="BH314" s="206">
        <f>IF(BH$2=EOMONTH($D314,MatCF),$F314-SUM($H194:BH194),0)</f>
        <v>0</v>
      </c>
      <c r="BI314" s="206">
        <f>IF(BI$2=EOMONTH($D314,MatCF),$F314-SUM($H194:BI194),0)</f>
        <v>0</v>
      </c>
      <c r="BJ314" s="206">
        <f>IF(BJ$2=EOMONTH($D314,MatCF),$F314-SUM($H194:BJ194),0)</f>
        <v>0</v>
      </c>
      <c r="BK314" s="206">
        <f>IF(BK$2=EOMONTH($D314,MatCF),$F314-SUM($H194:BK194),0)</f>
        <v>0</v>
      </c>
      <c r="BL314" s="206">
        <f>IF(BL$2=EOMONTH($D314,MatCF),$F314-SUM($H194:BL194),0)</f>
        <v>0</v>
      </c>
      <c r="BM314" s="206">
        <f>IF(BM$2=EOMONTH($D314,MatCF),$F314-SUM($H194:BM194),0)</f>
        <v>0</v>
      </c>
      <c r="BN314" s="206">
        <f>IF(BN$2=EOMONTH($D314,MatCF),$F314-SUM($H194:BN194),0)</f>
        <v>0</v>
      </c>
      <c r="BO314" s="206">
        <f>IF(BO$2=EOMONTH($D314,MatCF),$F314-SUM($H194:BO194),0)</f>
        <v>0</v>
      </c>
      <c r="BP314" s="206">
        <f>IF(BP$2=EOMONTH($D314,MatCF),$F314-SUM($H194:BP194),0)</f>
        <v>0</v>
      </c>
      <c r="BQ314" s="206">
        <f>IF(BQ$2=EOMONTH($D314,MatCF),$F314-SUM($H194:BQ194),0)</f>
        <v>0</v>
      </c>
      <c r="BR314" s="206">
        <f>IF(BR$2=EOMONTH($D314,MatCF),$F314-SUM($H194:BR194),0)</f>
        <v>0</v>
      </c>
      <c r="BS314" s="206">
        <f>IF(BS$2=EOMONTH($D314,MatCF),$F314-SUM($H194:BS194),0)</f>
        <v>0</v>
      </c>
      <c r="BT314" s="206">
        <f>IF(BT$2=EOMONTH($D314,MatCF),$F314-SUM($H194:BT194),0)</f>
        <v>0</v>
      </c>
      <c r="BU314" s="206">
        <f>IF(BU$2=EOMONTH($D314,MatCF),$F314-SUM($H194:BU194),0)</f>
        <v>0</v>
      </c>
      <c r="BV314" s="206">
        <f>IF(BV$2=EOMONTH($D314,MatCF),$F314-SUM($H194:BV194),0)</f>
        <v>0</v>
      </c>
      <c r="BW314" s="206">
        <f>IF(BW$2=EOMONTH($D314,MatCF),$F314-SUM($H194:BW194),0)</f>
        <v>0</v>
      </c>
      <c r="BX314" s="206">
        <f>IF(BX$2=EOMONTH($D314,MatCF),$F314-SUM($H194:BX194),0)</f>
        <v>0</v>
      </c>
      <c r="BY314" s="206">
        <f>IF(BY$2=EOMONTH($D314,MatCF),$F314-SUM($H194:BY194),0)</f>
        <v>0</v>
      </c>
      <c r="BZ314" s="206">
        <f>IF(BZ$2=EOMONTH($D314,MatCF),$F314-SUM($H194:BZ194),0)</f>
        <v>0</v>
      </c>
      <c r="CA314" s="206">
        <f>IF(CA$2=EOMONTH($D314,MatCF),$F314-SUM($H194:CA194),0)</f>
        <v>0</v>
      </c>
      <c r="CB314" s="206">
        <f>IF(CB$2=EOMONTH($D314,MatCF),$F314-SUM($H194:CB194),0)</f>
        <v>0</v>
      </c>
      <c r="CC314" s="206">
        <f>IF(CC$2=EOMONTH($D314,MatCF),$F314-SUM($H194:CC194),0)</f>
        <v>0</v>
      </c>
      <c r="CD314" s="206">
        <f>IF(CD$2=EOMONTH($D314,MatCF),$F314-SUM($H194:CD194),0)</f>
        <v>0</v>
      </c>
      <c r="CE314" s="206">
        <f>IF(CE$2=EOMONTH($D314,MatCF),$F314-SUM($H194:CE194),0)</f>
        <v>0</v>
      </c>
      <c r="CF314" s="206">
        <f>IF(CF$2=EOMONTH($D314,MatCF),$F314-SUM($H194:CF194),0)</f>
        <v>0</v>
      </c>
      <c r="CG314" s="206">
        <f>IF(CG$2=EOMONTH($D314,MatCF),$F314-SUM($H194:CG194),0)</f>
        <v>0</v>
      </c>
      <c r="CH314" s="206">
        <f>IF(CH$2=EOMONTH($D314,MatCF),$F314-SUM($H194:CH194),0)</f>
        <v>0</v>
      </c>
      <c r="CI314" s="206">
        <f>IF(CI$2=EOMONTH($D314,MatCF),$F314-SUM($H194:CI194),0)</f>
        <v>0</v>
      </c>
      <c r="CJ314" s="206">
        <f>IF(CJ$2=EOMONTH($D314,MatCF),$F314-SUM($H194:CJ194),0)</f>
        <v>0</v>
      </c>
      <c r="CK314" s="206">
        <f>IF(CK$2=EOMONTH($D314,MatCF),$F314-SUM($H194:CK194),0)</f>
        <v>0</v>
      </c>
      <c r="CL314" s="206">
        <f>IF(CL$2=EOMONTH($D314,MatCF),$F314-SUM($H194:CL194),0)</f>
        <v>0</v>
      </c>
      <c r="CM314" s="206">
        <f>IF(CM$2=EOMONTH($D314,MatCF),$F314-SUM($H194:CM194),0)</f>
        <v>0</v>
      </c>
      <c r="CN314" s="206">
        <f>IF(CN$2=EOMONTH($D314,MatCF),$F314-SUM($H194:CN194),0)</f>
        <v>0</v>
      </c>
      <c r="CO314" s="206">
        <f>IF(CO$2=EOMONTH($D314,MatCF),$F314-SUM($H194:CO194),0)</f>
        <v>0</v>
      </c>
      <c r="CP314" s="206">
        <f>IF(CP$2=EOMONTH($D314,MatCF),$F314-SUM($H194:CP194),0)</f>
        <v>0</v>
      </c>
      <c r="CQ314" s="206">
        <f>IF(CQ$2=EOMONTH($D314,MatCF),$F314-SUM($H194:CQ194),0)</f>
        <v>0</v>
      </c>
      <c r="CR314" s="206">
        <f>IF(CR$2=EOMONTH($D314,MatCF),$F314-SUM($H194:CR194),0)</f>
        <v>0</v>
      </c>
      <c r="CS314" s="206">
        <f>IF(CS$2=EOMONTH($D314,MatCF),$F314-SUM($H194:CS194),0)</f>
        <v>0</v>
      </c>
      <c r="CT314" s="206">
        <f>IF(CT$2=EOMONTH($D314,MatCF),$F314-SUM($H194:CT194),0)</f>
        <v>0</v>
      </c>
      <c r="CU314" s="206">
        <f>IF(CU$2=EOMONTH($D314,MatCF),$F314-SUM($H194:CU194),0)</f>
        <v>0</v>
      </c>
      <c r="CV314" s="206">
        <f>IF(CV$2=EOMONTH($D314,MatCF),$F314-SUM($H194:CV194),0)</f>
        <v>0</v>
      </c>
      <c r="CW314" s="206">
        <f>IF(CW$2=EOMONTH($D314,MatCF),$F314-SUM($H194:CW194),0)</f>
        <v>0</v>
      </c>
      <c r="CX314" s="206">
        <f>IF(CX$2=EOMONTH($D314,MatCF),$F314-SUM($H194:CX194),0)</f>
        <v>0</v>
      </c>
      <c r="CY314" s="206">
        <f>IF(CY$2=EOMONTH($D314,MatCF),$F314-SUM($H194:CY194),0)</f>
        <v>0</v>
      </c>
      <c r="CZ314" s="206">
        <f>IF(CZ$2=EOMONTH($D314,MatCF),$F314-SUM($H194:CZ194),0)</f>
        <v>0</v>
      </c>
      <c r="DA314" s="206">
        <f>IF(DA$2=EOMONTH($D314,MatCF),$F314-SUM($H194:DA194),0)</f>
        <v>0</v>
      </c>
      <c r="DB314" s="206">
        <f>IF(DB$2=EOMONTH($D314,MatCF),$F314-SUM($H194:DB194),0)</f>
        <v>0</v>
      </c>
      <c r="DC314" s="206">
        <f>IF(DC$2=EOMONTH($D314,MatCF),$F314-SUM($H194:DC194),0)</f>
        <v>0</v>
      </c>
      <c r="DD314" s="206">
        <f>IF(DD$2=EOMONTH($D314,MatCF),$F314-SUM($H194:DD194),0)</f>
        <v>0</v>
      </c>
      <c r="DE314" s="206">
        <f>IF(DE$2=EOMONTH($D314,MatCF),$F314-SUM($H194:DE194),0)</f>
        <v>0</v>
      </c>
      <c r="DF314" s="206">
        <f>IF(DF$2=EOMONTH($D314,MatCF),$F314-SUM($H194:DF194),0)</f>
        <v>0</v>
      </c>
      <c r="DG314" s="206">
        <f>IF(DG$2=EOMONTH($D314,MatCF),$F314-SUM($H194:DG194),0)</f>
        <v>0</v>
      </c>
      <c r="DH314" s="206">
        <f>IF(DH$2=EOMONTH($D314,MatCF),$F314-SUM($H194:DH194),0)</f>
        <v>0</v>
      </c>
      <c r="DI314" s="206">
        <f>IF(DI$2=EOMONTH($D314,MatCF),$F314-SUM($H194:DI194),0)</f>
        <v>0</v>
      </c>
      <c r="DJ314" s="206">
        <f>IF(DJ$2=EOMONTH($D314,MatCF),$F314-SUM($H194:DJ194),0)</f>
        <v>0</v>
      </c>
      <c r="DK314" s="206">
        <f>IF(DK$2=EOMONTH($D314,MatCF),$F314-SUM($H194:DK194),0)</f>
        <v>0</v>
      </c>
      <c r="DL314" s="206">
        <f>IF(DL$2=EOMONTH($D314,MatCF),$F314-SUM($H194:DL194),0)</f>
        <v>0</v>
      </c>
      <c r="DM314" s="206">
        <f>IF(DM$2=EOMONTH($D314,MatCF),$F314-SUM($H194:DM194),0)</f>
        <v>0</v>
      </c>
      <c r="DN314" s="206">
        <f>IF(DN$2=EOMONTH($D314,MatCF),$F314-SUM($H194:DN194),0)</f>
        <v>0</v>
      </c>
      <c r="DO314" s="206">
        <f>IF(DO$2=EOMONTH($D314,MatCF),$F314-SUM($H194:DO194),0)</f>
        <v>0</v>
      </c>
      <c r="DP314" s="206">
        <f>IF(DP$2=EOMONTH($D314,MatCF),$F314-SUM($H194:DP194),0)</f>
        <v>0</v>
      </c>
      <c r="DQ314" s="206">
        <f>IF(DQ$2=EOMONTH($D314,MatCF),$F314-SUM($H194:DQ194),0)</f>
        <v>0</v>
      </c>
      <c r="DR314" s="206">
        <f>IF(DR$2=EOMONTH($D314,MatCF),$F314-SUM($H194:DR194),0)</f>
        <v>0</v>
      </c>
      <c r="DS314" s="206">
        <f>IF(DS$2=EOMONTH($D314,MatCF),$F314-SUM($H194:DS194),0)</f>
        <v>0</v>
      </c>
    </row>
    <row r="315" spans="1:123" ht="12.5" x14ac:dyDescent="0.25">
      <c r="A315" s="205">
        <f t="shared" si="690"/>
        <v>103</v>
      </c>
      <c r="B315" s="228"/>
      <c r="C315" s="206"/>
      <c r="D315" s="226">
        <v>53327</v>
      </c>
      <c r="E315" s="205"/>
      <c r="F315" s="206">
        <f ca="1"/>
        <v>0</v>
      </c>
      <c r="G315" s="206"/>
      <c r="H315" s="206">
        <f>IF(H$2=EOMONTH($D315,MatCF),$F315-SUM(H195:$H195),0)</f>
        <v>0</v>
      </c>
      <c r="I315" s="206">
        <f>IF(I$2=EOMONTH($D315,MatCF),$F315-SUM($H195:I195),0)</f>
        <v>0</v>
      </c>
      <c r="J315" s="206">
        <f>IF(J$2=EOMONTH($D315,MatCF),$F315-SUM($H195:J195),0)</f>
        <v>0</v>
      </c>
      <c r="K315" s="206">
        <f>IF(K$2=EOMONTH($D315,MatCF),$F315-SUM($H195:K195),0)</f>
        <v>0</v>
      </c>
      <c r="L315" s="206">
        <f>IF(L$2=EOMONTH($D315,MatCF),$F315-SUM($H195:L195),0)</f>
        <v>0</v>
      </c>
      <c r="M315" s="206">
        <f>IF(M$2=EOMONTH($D315,MatCF),$F315-SUM($H195:M195),0)</f>
        <v>0</v>
      </c>
      <c r="N315" s="206">
        <f>IF(N$2=EOMONTH($D315,MatCF),$F315-SUM($H195:N195),0)</f>
        <v>0</v>
      </c>
      <c r="O315" s="206">
        <f>IF(O$2=EOMONTH($D315,MatCF),$F315-SUM($H195:O195),0)</f>
        <v>0</v>
      </c>
      <c r="P315" s="206">
        <f>IF(P$2=EOMONTH($D315,MatCF),$F315-SUM($H195:P195),0)</f>
        <v>0</v>
      </c>
      <c r="Q315" s="206">
        <f>IF(Q$2=EOMONTH($D315,MatCF),$F315-SUM($H195:Q195),0)</f>
        <v>0</v>
      </c>
      <c r="R315" s="206">
        <f>IF(R$2=EOMONTH($D315,MatCF),$F315-SUM($H195:R195),0)</f>
        <v>0</v>
      </c>
      <c r="S315" s="206">
        <f>IF(S$2=EOMONTH($D315,MatCF),$F315-SUM($H195:S195),0)</f>
        <v>0</v>
      </c>
      <c r="T315" s="206">
        <f>IF(T$2=EOMONTH($D315,MatCF),$F315-SUM($H195:T195),0)</f>
        <v>0</v>
      </c>
      <c r="U315" s="206">
        <f>IF(U$2=EOMONTH($D315,MatCF),$F315-SUM($H195:U195),0)</f>
        <v>0</v>
      </c>
      <c r="V315" s="206">
        <f>IF(V$2=EOMONTH($D315,MatCF),$F315-SUM($H195:V195),0)</f>
        <v>0</v>
      </c>
      <c r="W315" s="206">
        <f>IF(W$2=EOMONTH($D315,MatCF),$F315-SUM($H195:W195),0)</f>
        <v>0</v>
      </c>
      <c r="X315" s="206">
        <f>IF(X$2=EOMONTH($D315,MatCF),$F315-SUM($H195:X195),0)</f>
        <v>0</v>
      </c>
      <c r="Y315" s="206">
        <f>IF(Y$2=EOMONTH($D315,MatCF),$F315-SUM($H195:Y195),0)</f>
        <v>0</v>
      </c>
      <c r="Z315" s="206">
        <f>IF(Z$2=EOMONTH($D315,MatCF),$F315-SUM($H195:Z195),0)</f>
        <v>0</v>
      </c>
      <c r="AA315" s="206">
        <f>IF(AA$2=EOMONTH($D315,MatCF),$F315-SUM($H195:AA195),0)</f>
        <v>0</v>
      </c>
      <c r="AB315" s="206">
        <f>IF(AB$2=EOMONTH($D315,MatCF),$F315-SUM($H195:AB195),0)</f>
        <v>0</v>
      </c>
      <c r="AC315" s="206">
        <f>IF(AC$2=EOMONTH($D315,MatCF),$F315-SUM($H195:AC195),0)</f>
        <v>0</v>
      </c>
      <c r="AD315" s="206">
        <f>IF(AD$2=EOMONTH($D315,MatCF),$F315-SUM($H195:AD195),0)</f>
        <v>0</v>
      </c>
      <c r="AE315" s="206">
        <f>IF(AE$2=EOMONTH($D315,MatCF),$F315-SUM($H195:AE195),0)</f>
        <v>0</v>
      </c>
      <c r="AF315" s="206">
        <f>IF(AF$2=EOMONTH($D315,MatCF),$F315-SUM($H195:AF195),0)</f>
        <v>0</v>
      </c>
      <c r="AG315" s="206">
        <f>IF(AG$2=EOMONTH($D315,MatCF),$F315-SUM($H195:AG195),0)</f>
        <v>0</v>
      </c>
      <c r="AH315" s="206">
        <f>IF(AH$2=EOMONTH($D315,MatCF),$F315-SUM($H195:AH195),0)</f>
        <v>0</v>
      </c>
      <c r="AI315" s="206">
        <f>IF(AI$2=EOMONTH($D315,MatCF),$F315-SUM($H195:AI195),0)</f>
        <v>0</v>
      </c>
      <c r="AJ315" s="206">
        <f>IF(AJ$2=EOMONTH($D315,MatCF),$F315-SUM($H195:AJ195),0)</f>
        <v>0</v>
      </c>
      <c r="AK315" s="206">
        <f>IF(AK$2=EOMONTH($D315,MatCF),$F315-SUM($H195:AK195),0)</f>
        <v>0</v>
      </c>
      <c r="AL315" s="206">
        <f>IF(AL$2=EOMONTH($D315,MatCF),$F315-SUM($H195:AL195),0)</f>
        <v>0</v>
      </c>
      <c r="AM315" s="206">
        <f>IF(AM$2=EOMONTH($D315,MatCF),$F315-SUM($H195:AM195),0)</f>
        <v>0</v>
      </c>
      <c r="AN315" s="206">
        <f>IF(AN$2=EOMONTH($D315,MatCF),$F315-SUM($H195:AN195),0)</f>
        <v>0</v>
      </c>
      <c r="AO315" s="206">
        <f>IF(AO$2=EOMONTH($D315,MatCF),$F315-SUM($H195:AO195),0)</f>
        <v>0</v>
      </c>
      <c r="AP315" s="206">
        <f>IF(AP$2=EOMONTH($D315,MatCF),$F315-SUM($H195:AP195),0)</f>
        <v>0</v>
      </c>
      <c r="AQ315" s="206">
        <f>IF(AQ$2=EOMONTH($D315,MatCF),$F315-SUM($H195:AQ195),0)</f>
        <v>0</v>
      </c>
      <c r="AR315" s="206">
        <f>IF(AR$2=EOMONTH($D315,MatCF),$F315-SUM($H195:AR195),0)</f>
        <v>0</v>
      </c>
      <c r="AS315" s="206">
        <f>IF(AS$2=EOMONTH($D315,MatCF),$F315-SUM($H195:AS195),0)</f>
        <v>0</v>
      </c>
      <c r="AT315" s="206">
        <f>IF(AT$2=EOMONTH($D315,MatCF),$F315-SUM($H195:AT195),0)</f>
        <v>0</v>
      </c>
      <c r="AU315" s="206">
        <f>IF(AU$2=EOMONTH($D315,MatCF),$F315-SUM($H195:AU195),0)</f>
        <v>0</v>
      </c>
      <c r="AV315" s="206">
        <f>IF(AV$2=EOMONTH($D315,MatCF),$F315-SUM($H195:AV195),0)</f>
        <v>0</v>
      </c>
      <c r="AW315" s="206">
        <f>IF(AW$2=EOMONTH($D315,MatCF),$F315-SUM($H195:AW195),0)</f>
        <v>0</v>
      </c>
      <c r="AX315" s="206">
        <f>IF(AX$2=EOMONTH($D315,MatCF),$F315-SUM($H195:AX195),0)</f>
        <v>0</v>
      </c>
      <c r="AY315" s="206">
        <f>IF(AY$2=EOMONTH($D315,MatCF),$F315-SUM($H195:AY195),0)</f>
        <v>0</v>
      </c>
      <c r="AZ315" s="206">
        <f>IF(AZ$2=EOMONTH($D315,MatCF),$F315-SUM($H195:AZ195),0)</f>
        <v>0</v>
      </c>
      <c r="BA315" s="206">
        <f>IF(BA$2=EOMONTH($D315,MatCF),$F315-SUM($H195:BA195),0)</f>
        <v>0</v>
      </c>
      <c r="BB315" s="206">
        <f>IF(BB$2=EOMONTH($D315,MatCF),$F315-SUM($H195:BB195),0)</f>
        <v>0</v>
      </c>
      <c r="BC315" s="206">
        <f>IF(BC$2=EOMONTH($D315,MatCF),$F315-SUM($H195:BC195),0)</f>
        <v>0</v>
      </c>
      <c r="BD315" s="206">
        <f>IF(BD$2=EOMONTH($D315,MatCF),$F315-SUM($H195:BD195),0)</f>
        <v>0</v>
      </c>
      <c r="BE315" s="206">
        <f>IF(BE$2=EOMONTH($D315,MatCF),$F315-SUM($H195:BE195),0)</f>
        <v>0</v>
      </c>
      <c r="BF315" s="206">
        <f>IF(BF$2=EOMONTH($D315,MatCF),$F315-SUM($H195:BF195),0)</f>
        <v>0</v>
      </c>
      <c r="BG315" s="206">
        <f>IF(BG$2=EOMONTH($D315,MatCF),$F315-SUM($H195:BG195),0)</f>
        <v>0</v>
      </c>
      <c r="BH315" s="206">
        <f>IF(BH$2=EOMONTH($D315,MatCF),$F315-SUM($H195:BH195),0)</f>
        <v>0</v>
      </c>
      <c r="BI315" s="206">
        <f>IF(BI$2=EOMONTH($D315,MatCF),$F315-SUM($H195:BI195),0)</f>
        <v>0</v>
      </c>
      <c r="BJ315" s="206">
        <f>IF(BJ$2=EOMONTH($D315,MatCF),$F315-SUM($H195:BJ195),0)</f>
        <v>0</v>
      </c>
      <c r="BK315" s="206">
        <f>IF(BK$2=EOMONTH($D315,MatCF),$F315-SUM($H195:BK195),0)</f>
        <v>0</v>
      </c>
      <c r="BL315" s="206">
        <f>IF(BL$2=EOMONTH($D315,MatCF),$F315-SUM($H195:BL195),0)</f>
        <v>0</v>
      </c>
      <c r="BM315" s="206">
        <f>IF(BM$2=EOMONTH($D315,MatCF),$F315-SUM($H195:BM195),0)</f>
        <v>0</v>
      </c>
      <c r="BN315" s="206">
        <f>IF(BN$2=EOMONTH($D315,MatCF),$F315-SUM($H195:BN195),0)</f>
        <v>0</v>
      </c>
      <c r="BO315" s="206">
        <f>IF(BO$2=EOMONTH($D315,MatCF),$F315-SUM($H195:BO195),0)</f>
        <v>0</v>
      </c>
      <c r="BP315" s="206">
        <f>IF(BP$2=EOMONTH($D315,MatCF),$F315-SUM($H195:BP195),0)</f>
        <v>0</v>
      </c>
      <c r="BQ315" s="206">
        <f>IF(BQ$2=EOMONTH($D315,MatCF),$F315-SUM($H195:BQ195),0)</f>
        <v>0</v>
      </c>
      <c r="BR315" s="206">
        <f>IF(BR$2=EOMONTH($D315,MatCF),$F315-SUM($H195:BR195),0)</f>
        <v>0</v>
      </c>
      <c r="BS315" s="206">
        <f>IF(BS$2=EOMONTH($D315,MatCF),$F315-SUM($H195:BS195),0)</f>
        <v>0</v>
      </c>
      <c r="BT315" s="206">
        <f>IF(BT$2=EOMONTH($D315,MatCF),$F315-SUM($H195:BT195),0)</f>
        <v>0</v>
      </c>
      <c r="BU315" s="206">
        <f>IF(BU$2=EOMONTH($D315,MatCF),$F315-SUM($H195:BU195),0)</f>
        <v>0</v>
      </c>
      <c r="BV315" s="206">
        <f>IF(BV$2=EOMONTH($D315,MatCF),$F315-SUM($H195:BV195),0)</f>
        <v>0</v>
      </c>
      <c r="BW315" s="206">
        <f>IF(BW$2=EOMONTH($D315,MatCF),$F315-SUM($H195:BW195),0)</f>
        <v>0</v>
      </c>
      <c r="BX315" s="206">
        <f>IF(BX$2=EOMONTH($D315,MatCF),$F315-SUM($H195:BX195),0)</f>
        <v>0</v>
      </c>
      <c r="BY315" s="206">
        <f>IF(BY$2=EOMONTH($D315,MatCF),$F315-SUM($H195:BY195),0)</f>
        <v>0</v>
      </c>
      <c r="BZ315" s="206">
        <f>IF(BZ$2=EOMONTH($D315,MatCF),$F315-SUM($H195:BZ195),0)</f>
        <v>0</v>
      </c>
      <c r="CA315" s="206">
        <f>IF(CA$2=EOMONTH($D315,MatCF),$F315-SUM($H195:CA195),0)</f>
        <v>0</v>
      </c>
      <c r="CB315" s="206">
        <f>IF(CB$2=EOMONTH($D315,MatCF),$F315-SUM($H195:CB195),0)</f>
        <v>0</v>
      </c>
      <c r="CC315" s="206">
        <f>IF(CC$2=EOMONTH($D315,MatCF),$F315-SUM($H195:CC195),0)</f>
        <v>0</v>
      </c>
      <c r="CD315" s="206">
        <f>IF(CD$2=EOMONTH($D315,MatCF),$F315-SUM($H195:CD195),0)</f>
        <v>0</v>
      </c>
      <c r="CE315" s="206">
        <f>IF(CE$2=EOMONTH($D315,MatCF),$F315-SUM($H195:CE195),0)</f>
        <v>0</v>
      </c>
      <c r="CF315" s="206">
        <f>IF(CF$2=EOMONTH($D315,MatCF),$F315-SUM($H195:CF195),0)</f>
        <v>0</v>
      </c>
      <c r="CG315" s="206">
        <f>IF(CG$2=EOMONTH($D315,MatCF),$F315-SUM($H195:CG195),0)</f>
        <v>0</v>
      </c>
      <c r="CH315" s="206">
        <f>IF(CH$2=EOMONTH($D315,MatCF),$F315-SUM($H195:CH195),0)</f>
        <v>0</v>
      </c>
      <c r="CI315" s="206">
        <f>IF(CI$2=EOMONTH($D315,MatCF),$F315-SUM($H195:CI195),0)</f>
        <v>0</v>
      </c>
      <c r="CJ315" s="206">
        <f>IF(CJ$2=EOMONTH($D315,MatCF),$F315-SUM($H195:CJ195),0)</f>
        <v>0</v>
      </c>
      <c r="CK315" s="206">
        <f>IF(CK$2=EOMONTH($D315,MatCF),$F315-SUM($H195:CK195),0)</f>
        <v>0</v>
      </c>
      <c r="CL315" s="206">
        <f>IF(CL$2=EOMONTH($D315,MatCF),$F315-SUM($H195:CL195),0)</f>
        <v>0</v>
      </c>
      <c r="CM315" s="206">
        <f>IF(CM$2=EOMONTH($D315,MatCF),$F315-SUM($H195:CM195),0)</f>
        <v>0</v>
      </c>
      <c r="CN315" s="206">
        <f>IF(CN$2=EOMONTH($D315,MatCF),$F315-SUM($H195:CN195),0)</f>
        <v>0</v>
      </c>
      <c r="CO315" s="206">
        <f>IF(CO$2=EOMONTH($D315,MatCF),$F315-SUM($H195:CO195),0)</f>
        <v>0</v>
      </c>
      <c r="CP315" s="206">
        <f>IF(CP$2=EOMONTH($D315,MatCF),$F315-SUM($H195:CP195),0)</f>
        <v>0</v>
      </c>
      <c r="CQ315" s="206">
        <f>IF(CQ$2=EOMONTH($D315,MatCF),$F315-SUM($H195:CQ195),0)</f>
        <v>0</v>
      </c>
      <c r="CR315" s="206">
        <f>IF(CR$2=EOMONTH($D315,MatCF),$F315-SUM($H195:CR195),0)</f>
        <v>0</v>
      </c>
      <c r="CS315" s="206">
        <f>IF(CS$2=EOMONTH($D315,MatCF),$F315-SUM($H195:CS195),0)</f>
        <v>0</v>
      </c>
      <c r="CT315" s="206">
        <f>IF(CT$2=EOMONTH($D315,MatCF),$F315-SUM($H195:CT195),0)</f>
        <v>0</v>
      </c>
      <c r="CU315" s="206">
        <f>IF(CU$2=EOMONTH($D315,MatCF),$F315-SUM($H195:CU195),0)</f>
        <v>0</v>
      </c>
      <c r="CV315" s="206">
        <f>IF(CV$2=EOMONTH($D315,MatCF),$F315-SUM($H195:CV195),0)</f>
        <v>0</v>
      </c>
      <c r="CW315" s="206">
        <f>IF(CW$2=EOMONTH($D315,MatCF),$F315-SUM($H195:CW195),0)</f>
        <v>0</v>
      </c>
      <c r="CX315" s="206">
        <f>IF(CX$2=EOMONTH($D315,MatCF),$F315-SUM($H195:CX195),0)</f>
        <v>0</v>
      </c>
      <c r="CY315" s="206">
        <f>IF(CY$2=EOMONTH($D315,MatCF),$F315-SUM($H195:CY195),0)</f>
        <v>0</v>
      </c>
      <c r="CZ315" s="206">
        <f>IF(CZ$2=EOMONTH($D315,MatCF),$F315-SUM($H195:CZ195),0)</f>
        <v>0</v>
      </c>
      <c r="DA315" s="206">
        <f>IF(DA$2=EOMONTH($D315,MatCF),$F315-SUM($H195:DA195),0)</f>
        <v>0</v>
      </c>
      <c r="DB315" s="206">
        <f>IF(DB$2=EOMONTH($D315,MatCF),$F315-SUM($H195:DB195),0)</f>
        <v>0</v>
      </c>
      <c r="DC315" s="206">
        <f>IF(DC$2=EOMONTH($D315,MatCF),$F315-SUM($H195:DC195),0)</f>
        <v>0</v>
      </c>
      <c r="DD315" s="206">
        <f>IF(DD$2=EOMONTH($D315,MatCF),$F315-SUM($H195:DD195),0)</f>
        <v>0</v>
      </c>
      <c r="DE315" s="206">
        <f>IF(DE$2=EOMONTH($D315,MatCF),$F315-SUM($H195:DE195),0)</f>
        <v>0</v>
      </c>
      <c r="DF315" s="206">
        <f>IF(DF$2=EOMONTH($D315,MatCF),$F315-SUM($H195:DF195),0)</f>
        <v>0</v>
      </c>
      <c r="DG315" s="206">
        <f>IF(DG$2=EOMONTH($D315,MatCF),$F315-SUM($H195:DG195),0)</f>
        <v>0</v>
      </c>
      <c r="DH315" s="206">
        <f>IF(DH$2=EOMONTH($D315,MatCF),$F315-SUM($H195:DH195),0)</f>
        <v>0</v>
      </c>
      <c r="DI315" s="206">
        <f>IF(DI$2=EOMONTH($D315,MatCF),$F315-SUM($H195:DI195),0)</f>
        <v>0</v>
      </c>
      <c r="DJ315" s="206">
        <f>IF(DJ$2=EOMONTH($D315,MatCF),$F315-SUM($H195:DJ195),0)</f>
        <v>0</v>
      </c>
      <c r="DK315" s="206">
        <f>IF(DK$2=EOMONTH($D315,MatCF),$F315-SUM($H195:DK195),0)</f>
        <v>0</v>
      </c>
      <c r="DL315" s="206">
        <f>IF(DL$2=EOMONTH($D315,MatCF),$F315-SUM($H195:DL195),0)</f>
        <v>0</v>
      </c>
      <c r="DM315" s="206">
        <f>IF(DM$2=EOMONTH($D315,MatCF),$F315-SUM($H195:DM195),0)</f>
        <v>0</v>
      </c>
      <c r="DN315" s="206">
        <f>IF(DN$2=EOMONTH($D315,MatCF),$F315-SUM($H195:DN195),0)</f>
        <v>0</v>
      </c>
      <c r="DO315" s="206">
        <f>IF(DO$2=EOMONTH($D315,MatCF),$F315-SUM($H195:DO195),0)</f>
        <v>0</v>
      </c>
      <c r="DP315" s="206">
        <f>IF(DP$2=EOMONTH($D315,MatCF),$F315-SUM($H195:DP195),0)</f>
        <v>0</v>
      </c>
      <c r="DQ315" s="206">
        <f>IF(DQ$2=EOMONTH($D315,MatCF),$F315-SUM($H195:DQ195),0)</f>
        <v>0</v>
      </c>
      <c r="DR315" s="206">
        <f>IF(DR$2=EOMONTH($D315,MatCF),$F315-SUM($H195:DR195),0)</f>
        <v>0</v>
      </c>
      <c r="DS315" s="206">
        <f>IF(DS$2=EOMONTH($D315,MatCF),$F315-SUM($H195:DS195),0)</f>
        <v>0</v>
      </c>
    </row>
    <row r="316" spans="1:123" ht="12.5" x14ac:dyDescent="0.25">
      <c r="A316" s="205">
        <f t="shared" si="690"/>
        <v>104</v>
      </c>
      <c r="B316" s="228"/>
      <c r="C316" s="206"/>
      <c r="D316" s="226">
        <v>53417</v>
      </c>
      <c r="E316" s="205"/>
      <c r="F316" s="206">
        <f ca="1"/>
        <v>0</v>
      </c>
      <c r="G316" s="206"/>
      <c r="H316" s="206">
        <f>IF(H$2=EOMONTH($D316,MatCF),$F316-SUM(H196:$H196),0)</f>
        <v>0</v>
      </c>
      <c r="I316" s="206">
        <f>IF(I$2=EOMONTH($D316,MatCF),$F316-SUM($H196:I196),0)</f>
        <v>0</v>
      </c>
      <c r="J316" s="206">
        <f>IF(J$2=EOMONTH($D316,MatCF),$F316-SUM($H196:J196),0)</f>
        <v>0</v>
      </c>
      <c r="K316" s="206">
        <f>IF(K$2=EOMONTH($D316,MatCF),$F316-SUM($H196:K196),0)</f>
        <v>0</v>
      </c>
      <c r="L316" s="206">
        <f>IF(L$2=EOMONTH($D316,MatCF),$F316-SUM($H196:L196),0)</f>
        <v>0</v>
      </c>
      <c r="M316" s="206">
        <f>IF(M$2=EOMONTH($D316,MatCF),$F316-SUM($H196:M196),0)</f>
        <v>0</v>
      </c>
      <c r="N316" s="206">
        <f>IF(N$2=EOMONTH($D316,MatCF),$F316-SUM($H196:N196),0)</f>
        <v>0</v>
      </c>
      <c r="O316" s="206">
        <f>IF(O$2=EOMONTH($D316,MatCF),$F316-SUM($H196:O196),0)</f>
        <v>0</v>
      </c>
      <c r="P316" s="206">
        <f>IF(P$2=EOMONTH($D316,MatCF),$F316-SUM($H196:P196),0)</f>
        <v>0</v>
      </c>
      <c r="Q316" s="206">
        <f>IF(Q$2=EOMONTH($D316,MatCF),$F316-SUM($H196:Q196),0)</f>
        <v>0</v>
      </c>
      <c r="R316" s="206">
        <f>IF(R$2=EOMONTH($D316,MatCF),$F316-SUM($H196:R196),0)</f>
        <v>0</v>
      </c>
      <c r="S316" s="206">
        <f>IF(S$2=EOMONTH($D316,MatCF),$F316-SUM($H196:S196),0)</f>
        <v>0</v>
      </c>
      <c r="T316" s="206">
        <f>IF(T$2=EOMONTH($D316,MatCF),$F316-SUM($H196:T196),0)</f>
        <v>0</v>
      </c>
      <c r="U316" s="206">
        <f>IF(U$2=EOMONTH($D316,MatCF),$F316-SUM($H196:U196),0)</f>
        <v>0</v>
      </c>
      <c r="V316" s="206">
        <f>IF(V$2=EOMONTH($D316,MatCF),$F316-SUM($H196:V196),0)</f>
        <v>0</v>
      </c>
      <c r="W316" s="206">
        <f>IF(W$2=EOMONTH($D316,MatCF),$F316-SUM($H196:W196),0)</f>
        <v>0</v>
      </c>
      <c r="X316" s="206">
        <f>IF(X$2=EOMONTH($D316,MatCF),$F316-SUM($H196:X196),0)</f>
        <v>0</v>
      </c>
      <c r="Y316" s="206">
        <f>IF(Y$2=EOMONTH($D316,MatCF),$F316-SUM($H196:Y196),0)</f>
        <v>0</v>
      </c>
      <c r="Z316" s="206">
        <f>IF(Z$2=EOMONTH($D316,MatCF),$F316-SUM($H196:Z196),0)</f>
        <v>0</v>
      </c>
      <c r="AA316" s="206">
        <f>IF(AA$2=EOMONTH($D316,MatCF),$F316-SUM($H196:AA196),0)</f>
        <v>0</v>
      </c>
      <c r="AB316" s="206">
        <f>IF(AB$2=EOMONTH($D316,MatCF),$F316-SUM($H196:AB196),0)</f>
        <v>0</v>
      </c>
      <c r="AC316" s="206">
        <f>IF(AC$2=EOMONTH($D316,MatCF),$F316-SUM($H196:AC196),0)</f>
        <v>0</v>
      </c>
      <c r="AD316" s="206">
        <f>IF(AD$2=EOMONTH($D316,MatCF),$F316-SUM($H196:AD196),0)</f>
        <v>0</v>
      </c>
      <c r="AE316" s="206">
        <f>IF(AE$2=EOMONTH($D316,MatCF),$F316-SUM($H196:AE196),0)</f>
        <v>0</v>
      </c>
      <c r="AF316" s="206">
        <f>IF(AF$2=EOMONTH($D316,MatCF),$F316-SUM($H196:AF196),0)</f>
        <v>0</v>
      </c>
      <c r="AG316" s="206">
        <f>IF(AG$2=EOMONTH($D316,MatCF),$F316-SUM($H196:AG196),0)</f>
        <v>0</v>
      </c>
      <c r="AH316" s="206">
        <f>IF(AH$2=EOMONTH($D316,MatCF),$F316-SUM($H196:AH196),0)</f>
        <v>0</v>
      </c>
      <c r="AI316" s="206">
        <f>IF(AI$2=EOMONTH($D316,MatCF),$F316-SUM($H196:AI196),0)</f>
        <v>0</v>
      </c>
      <c r="AJ316" s="206">
        <f>IF(AJ$2=EOMONTH($D316,MatCF),$F316-SUM($H196:AJ196),0)</f>
        <v>0</v>
      </c>
      <c r="AK316" s="206">
        <f>IF(AK$2=EOMONTH($D316,MatCF),$F316-SUM($H196:AK196),0)</f>
        <v>0</v>
      </c>
      <c r="AL316" s="206">
        <f>IF(AL$2=EOMONTH($D316,MatCF),$F316-SUM($H196:AL196),0)</f>
        <v>0</v>
      </c>
      <c r="AM316" s="206">
        <f>IF(AM$2=EOMONTH($D316,MatCF),$F316-SUM($H196:AM196),0)</f>
        <v>0</v>
      </c>
      <c r="AN316" s="206">
        <f>IF(AN$2=EOMONTH($D316,MatCF),$F316-SUM($H196:AN196),0)</f>
        <v>0</v>
      </c>
      <c r="AO316" s="206">
        <f>IF(AO$2=EOMONTH($D316,MatCF),$F316-SUM($H196:AO196),0)</f>
        <v>0</v>
      </c>
      <c r="AP316" s="206">
        <f>IF(AP$2=EOMONTH($D316,MatCF),$F316-SUM($H196:AP196),0)</f>
        <v>0</v>
      </c>
      <c r="AQ316" s="206">
        <f>IF(AQ$2=EOMONTH($D316,MatCF),$F316-SUM($H196:AQ196),0)</f>
        <v>0</v>
      </c>
      <c r="AR316" s="206">
        <f>IF(AR$2=EOMONTH($D316,MatCF),$F316-SUM($H196:AR196),0)</f>
        <v>0</v>
      </c>
      <c r="AS316" s="206">
        <f>IF(AS$2=EOMONTH($D316,MatCF),$F316-SUM($H196:AS196),0)</f>
        <v>0</v>
      </c>
      <c r="AT316" s="206">
        <f>IF(AT$2=EOMONTH($D316,MatCF),$F316-SUM($H196:AT196),0)</f>
        <v>0</v>
      </c>
      <c r="AU316" s="206">
        <f>IF(AU$2=EOMONTH($D316,MatCF),$F316-SUM($H196:AU196),0)</f>
        <v>0</v>
      </c>
      <c r="AV316" s="206">
        <f>IF(AV$2=EOMONTH($D316,MatCF),$F316-SUM($H196:AV196),0)</f>
        <v>0</v>
      </c>
      <c r="AW316" s="206">
        <f>IF(AW$2=EOMONTH($D316,MatCF),$F316-SUM($H196:AW196),0)</f>
        <v>0</v>
      </c>
      <c r="AX316" s="206">
        <f>IF(AX$2=EOMONTH($D316,MatCF),$F316-SUM($H196:AX196),0)</f>
        <v>0</v>
      </c>
      <c r="AY316" s="206">
        <f>IF(AY$2=EOMONTH($D316,MatCF),$F316-SUM($H196:AY196),0)</f>
        <v>0</v>
      </c>
      <c r="AZ316" s="206">
        <f>IF(AZ$2=EOMONTH($D316,MatCF),$F316-SUM($H196:AZ196),0)</f>
        <v>0</v>
      </c>
      <c r="BA316" s="206">
        <f>IF(BA$2=EOMONTH($D316,MatCF),$F316-SUM($H196:BA196),0)</f>
        <v>0</v>
      </c>
      <c r="BB316" s="206">
        <f>IF(BB$2=EOMONTH($D316,MatCF),$F316-SUM($H196:BB196),0)</f>
        <v>0</v>
      </c>
      <c r="BC316" s="206">
        <f>IF(BC$2=EOMONTH($D316,MatCF),$F316-SUM($H196:BC196),0)</f>
        <v>0</v>
      </c>
      <c r="BD316" s="206">
        <f>IF(BD$2=EOMONTH($D316,MatCF),$F316-SUM($H196:BD196),0)</f>
        <v>0</v>
      </c>
      <c r="BE316" s="206">
        <f>IF(BE$2=EOMONTH($D316,MatCF),$F316-SUM($H196:BE196),0)</f>
        <v>0</v>
      </c>
      <c r="BF316" s="206">
        <f>IF(BF$2=EOMONTH($D316,MatCF),$F316-SUM($H196:BF196),0)</f>
        <v>0</v>
      </c>
      <c r="BG316" s="206">
        <f>IF(BG$2=EOMONTH($D316,MatCF),$F316-SUM($H196:BG196),0)</f>
        <v>0</v>
      </c>
      <c r="BH316" s="206">
        <f>IF(BH$2=EOMONTH($D316,MatCF),$F316-SUM($H196:BH196),0)</f>
        <v>0</v>
      </c>
      <c r="BI316" s="206">
        <f>IF(BI$2=EOMONTH($D316,MatCF),$F316-SUM($H196:BI196),0)</f>
        <v>0</v>
      </c>
      <c r="BJ316" s="206">
        <f>IF(BJ$2=EOMONTH($D316,MatCF),$F316-SUM($H196:BJ196),0)</f>
        <v>0</v>
      </c>
      <c r="BK316" s="206">
        <f>IF(BK$2=EOMONTH($D316,MatCF),$F316-SUM($H196:BK196),0)</f>
        <v>0</v>
      </c>
      <c r="BL316" s="206">
        <f>IF(BL$2=EOMONTH($D316,MatCF),$F316-SUM($H196:BL196),0)</f>
        <v>0</v>
      </c>
      <c r="BM316" s="206">
        <f>IF(BM$2=EOMONTH($D316,MatCF),$F316-SUM($H196:BM196),0)</f>
        <v>0</v>
      </c>
      <c r="BN316" s="206">
        <f>IF(BN$2=EOMONTH($D316,MatCF),$F316-SUM($H196:BN196),0)</f>
        <v>0</v>
      </c>
      <c r="BO316" s="206">
        <f>IF(BO$2=EOMONTH($D316,MatCF),$F316-SUM($H196:BO196),0)</f>
        <v>0</v>
      </c>
      <c r="BP316" s="206">
        <f>IF(BP$2=EOMONTH($D316,MatCF),$F316-SUM($H196:BP196),0)</f>
        <v>0</v>
      </c>
      <c r="BQ316" s="206">
        <f>IF(BQ$2=EOMONTH($D316,MatCF),$F316-SUM($H196:BQ196),0)</f>
        <v>0</v>
      </c>
      <c r="BR316" s="206">
        <f>IF(BR$2=EOMONTH($D316,MatCF),$F316-SUM($H196:BR196),0)</f>
        <v>0</v>
      </c>
      <c r="BS316" s="206">
        <f>IF(BS$2=EOMONTH($D316,MatCF),$F316-SUM($H196:BS196),0)</f>
        <v>0</v>
      </c>
      <c r="BT316" s="206">
        <f>IF(BT$2=EOMONTH($D316,MatCF),$F316-SUM($H196:BT196),0)</f>
        <v>0</v>
      </c>
      <c r="BU316" s="206">
        <f>IF(BU$2=EOMONTH($D316,MatCF),$F316-SUM($H196:BU196),0)</f>
        <v>0</v>
      </c>
      <c r="BV316" s="206">
        <f>IF(BV$2=EOMONTH($D316,MatCF),$F316-SUM($H196:BV196),0)</f>
        <v>0</v>
      </c>
      <c r="BW316" s="206">
        <f>IF(BW$2=EOMONTH($D316,MatCF),$F316-SUM($H196:BW196),0)</f>
        <v>0</v>
      </c>
      <c r="BX316" s="206">
        <f>IF(BX$2=EOMONTH($D316,MatCF),$F316-SUM($H196:BX196),0)</f>
        <v>0</v>
      </c>
      <c r="BY316" s="206">
        <f>IF(BY$2=EOMONTH($D316,MatCF),$F316-SUM($H196:BY196),0)</f>
        <v>0</v>
      </c>
      <c r="BZ316" s="206">
        <f>IF(BZ$2=EOMONTH($D316,MatCF),$F316-SUM($H196:BZ196),0)</f>
        <v>0</v>
      </c>
      <c r="CA316" s="206">
        <f>IF(CA$2=EOMONTH($D316,MatCF),$F316-SUM($H196:CA196),0)</f>
        <v>0</v>
      </c>
      <c r="CB316" s="206">
        <f>IF(CB$2=EOMONTH($D316,MatCF),$F316-SUM($H196:CB196),0)</f>
        <v>0</v>
      </c>
      <c r="CC316" s="206">
        <f>IF(CC$2=EOMONTH($D316,MatCF),$F316-SUM($H196:CC196),0)</f>
        <v>0</v>
      </c>
      <c r="CD316" s="206">
        <f>IF(CD$2=EOMONTH($D316,MatCF),$F316-SUM($H196:CD196),0)</f>
        <v>0</v>
      </c>
      <c r="CE316" s="206">
        <f>IF(CE$2=EOMONTH($D316,MatCF),$F316-SUM($H196:CE196),0)</f>
        <v>0</v>
      </c>
      <c r="CF316" s="206">
        <f>IF(CF$2=EOMONTH($D316,MatCF),$F316-SUM($H196:CF196),0)</f>
        <v>0</v>
      </c>
      <c r="CG316" s="206">
        <f>IF(CG$2=EOMONTH($D316,MatCF),$F316-SUM($H196:CG196),0)</f>
        <v>0</v>
      </c>
      <c r="CH316" s="206">
        <f>IF(CH$2=EOMONTH($D316,MatCF),$F316-SUM($H196:CH196),0)</f>
        <v>0</v>
      </c>
      <c r="CI316" s="206">
        <f>IF(CI$2=EOMONTH($D316,MatCF),$F316-SUM($H196:CI196),0)</f>
        <v>0</v>
      </c>
      <c r="CJ316" s="206">
        <f>IF(CJ$2=EOMONTH($D316,MatCF),$F316-SUM($H196:CJ196),0)</f>
        <v>0</v>
      </c>
      <c r="CK316" s="206">
        <f>IF(CK$2=EOMONTH($D316,MatCF),$F316-SUM($H196:CK196),0)</f>
        <v>0</v>
      </c>
      <c r="CL316" s="206">
        <f>IF(CL$2=EOMONTH($D316,MatCF),$F316-SUM($H196:CL196),0)</f>
        <v>0</v>
      </c>
      <c r="CM316" s="206">
        <f>IF(CM$2=EOMONTH($D316,MatCF),$F316-SUM($H196:CM196),0)</f>
        <v>0</v>
      </c>
      <c r="CN316" s="206">
        <f>IF(CN$2=EOMONTH($D316,MatCF),$F316-SUM($H196:CN196),0)</f>
        <v>0</v>
      </c>
      <c r="CO316" s="206">
        <f>IF(CO$2=EOMONTH($D316,MatCF),$F316-SUM($H196:CO196),0)</f>
        <v>0</v>
      </c>
      <c r="CP316" s="206">
        <f>IF(CP$2=EOMONTH($D316,MatCF),$F316-SUM($H196:CP196),0)</f>
        <v>0</v>
      </c>
      <c r="CQ316" s="206">
        <f>IF(CQ$2=EOMONTH($D316,MatCF),$F316-SUM($H196:CQ196),0)</f>
        <v>0</v>
      </c>
      <c r="CR316" s="206">
        <f>IF(CR$2=EOMONTH($D316,MatCF),$F316-SUM($H196:CR196),0)</f>
        <v>0</v>
      </c>
      <c r="CS316" s="206">
        <f>IF(CS$2=EOMONTH($D316,MatCF),$F316-SUM($H196:CS196),0)</f>
        <v>0</v>
      </c>
      <c r="CT316" s="206">
        <f>IF(CT$2=EOMONTH($D316,MatCF),$F316-SUM($H196:CT196),0)</f>
        <v>0</v>
      </c>
      <c r="CU316" s="206">
        <f>IF(CU$2=EOMONTH($D316,MatCF),$F316-SUM($H196:CU196),0)</f>
        <v>0</v>
      </c>
      <c r="CV316" s="206">
        <f>IF(CV$2=EOMONTH($D316,MatCF),$F316-SUM($H196:CV196),0)</f>
        <v>0</v>
      </c>
      <c r="CW316" s="206">
        <f>IF(CW$2=EOMONTH($D316,MatCF),$F316-SUM($H196:CW196),0)</f>
        <v>0</v>
      </c>
      <c r="CX316" s="206">
        <f>IF(CX$2=EOMONTH($D316,MatCF),$F316-SUM($H196:CX196),0)</f>
        <v>0</v>
      </c>
      <c r="CY316" s="206">
        <f>IF(CY$2=EOMONTH($D316,MatCF),$F316-SUM($H196:CY196),0)</f>
        <v>0</v>
      </c>
      <c r="CZ316" s="206">
        <f>IF(CZ$2=EOMONTH($D316,MatCF),$F316-SUM($H196:CZ196),0)</f>
        <v>0</v>
      </c>
      <c r="DA316" s="206">
        <f>IF(DA$2=EOMONTH($D316,MatCF),$F316-SUM($H196:DA196),0)</f>
        <v>0</v>
      </c>
      <c r="DB316" s="206">
        <f>IF(DB$2=EOMONTH($D316,MatCF),$F316-SUM($H196:DB196),0)</f>
        <v>0</v>
      </c>
      <c r="DC316" s="206">
        <f>IF(DC$2=EOMONTH($D316,MatCF),$F316-SUM($H196:DC196),0)</f>
        <v>0</v>
      </c>
      <c r="DD316" s="206">
        <f>IF(DD$2=EOMONTH($D316,MatCF),$F316-SUM($H196:DD196),0)</f>
        <v>0</v>
      </c>
      <c r="DE316" s="206">
        <f>IF(DE$2=EOMONTH($D316,MatCF),$F316-SUM($H196:DE196),0)</f>
        <v>0</v>
      </c>
      <c r="DF316" s="206">
        <f>IF(DF$2=EOMONTH($D316,MatCF),$F316-SUM($H196:DF196),0)</f>
        <v>0</v>
      </c>
      <c r="DG316" s="206">
        <f>IF(DG$2=EOMONTH($D316,MatCF),$F316-SUM($H196:DG196),0)</f>
        <v>0</v>
      </c>
      <c r="DH316" s="206">
        <f>IF(DH$2=EOMONTH($D316,MatCF),$F316-SUM($H196:DH196),0)</f>
        <v>0</v>
      </c>
      <c r="DI316" s="206">
        <f>IF(DI$2=EOMONTH($D316,MatCF),$F316-SUM($H196:DI196),0)</f>
        <v>0</v>
      </c>
      <c r="DJ316" s="206">
        <f>IF(DJ$2=EOMONTH($D316,MatCF),$F316-SUM($H196:DJ196),0)</f>
        <v>0</v>
      </c>
      <c r="DK316" s="206">
        <f>IF(DK$2=EOMONTH($D316,MatCF),$F316-SUM($H196:DK196),0)</f>
        <v>0</v>
      </c>
      <c r="DL316" s="206">
        <f>IF(DL$2=EOMONTH($D316,MatCF),$F316-SUM($H196:DL196),0)</f>
        <v>0</v>
      </c>
      <c r="DM316" s="206">
        <f>IF(DM$2=EOMONTH($D316,MatCF),$F316-SUM($H196:DM196),0)</f>
        <v>0</v>
      </c>
      <c r="DN316" s="206">
        <f>IF(DN$2=EOMONTH($D316,MatCF),$F316-SUM($H196:DN196),0)</f>
        <v>0</v>
      </c>
      <c r="DO316" s="206">
        <f>IF(DO$2=EOMONTH($D316,MatCF),$F316-SUM($H196:DO196),0)</f>
        <v>0</v>
      </c>
      <c r="DP316" s="206">
        <f>IF(DP$2=EOMONTH($D316,MatCF),$F316-SUM($H196:DP196),0)</f>
        <v>0</v>
      </c>
      <c r="DQ316" s="206">
        <f>IF(DQ$2=EOMONTH($D316,MatCF),$F316-SUM($H196:DQ196),0)</f>
        <v>0</v>
      </c>
      <c r="DR316" s="206">
        <f>IF(DR$2=EOMONTH($D316,MatCF),$F316-SUM($H196:DR196),0)</f>
        <v>0</v>
      </c>
      <c r="DS316" s="206">
        <f>IF(DS$2=EOMONTH($D316,MatCF),$F316-SUM($H196:DS196),0)</f>
        <v>0</v>
      </c>
    </row>
    <row r="317" spans="1:123" ht="12.5" x14ac:dyDescent="0.25">
      <c r="A317" s="205">
        <f t="shared" si="690"/>
        <v>105</v>
      </c>
      <c r="B317" s="228"/>
      <c r="C317" s="206"/>
      <c r="D317" s="226">
        <v>53508</v>
      </c>
      <c r="E317" s="205"/>
      <c r="F317" s="206">
        <f ca="1"/>
        <v>0</v>
      </c>
      <c r="G317" s="206"/>
      <c r="H317" s="206">
        <f>IF(H$2=EOMONTH($D317,MatCF),$F317-SUM(H197:$H197),0)</f>
        <v>0</v>
      </c>
      <c r="I317" s="206">
        <f>IF(I$2=EOMONTH($D317,MatCF),$F317-SUM($H197:I197),0)</f>
        <v>0</v>
      </c>
      <c r="J317" s="206">
        <f>IF(J$2=EOMONTH($D317,MatCF),$F317-SUM($H197:J197),0)</f>
        <v>0</v>
      </c>
      <c r="K317" s="206">
        <f>IF(K$2=EOMONTH($D317,MatCF),$F317-SUM($H197:K197),0)</f>
        <v>0</v>
      </c>
      <c r="L317" s="206">
        <f>IF(L$2=EOMONTH($D317,MatCF),$F317-SUM($H197:L197),0)</f>
        <v>0</v>
      </c>
      <c r="M317" s="206">
        <f>IF(M$2=EOMONTH($D317,MatCF),$F317-SUM($H197:M197),0)</f>
        <v>0</v>
      </c>
      <c r="N317" s="206">
        <f>IF(N$2=EOMONTH($D317,MatCF),$F317-SUM($H197:N197),0)</f>
        <v>0</v>
      </c>
      <c r="O317" s="206">
        <f>IF(O$2=EOMONTH($D317,MatCF),$F317-SUM($H197:O197),0)</f>
        <v>0</v>
      </c>
      <c r="P317" s="206">
        <f>IF(P$2=EOMONTH($D317,MatCF),$F317-SUM($H197:P197),0)</f>
        <v>0</v>
      </c>
      <c r="Q317" s="206">
        <f>IF(Q$2=EOMONTH($D317,MatCF),$F317-SUM($H197:Q197),0)</f>
        <v>0</v>
      </c>
      <c r="R317" s="206">
        <f>IF(R$2=EOMONTH($D317,MatCF),$F317-SUM($H197:R197),0)</f>
        <v>0</v>
      </c>
      <c r="S317" s="206">
        <f>IF(S$2=EOMONTH($D317,MatCF),$F317-SUM($H197:S197),0)</f>
        <v>0</v>
      </c>
      <c r="T317" s="206">
        <f>IF(T$2=EOMONTH($D317,MatCF),$F317-SUM($H197:T197),0)</f>
        <v>0</v>
      </c>
      <c r="U317" s="206">
        <f>IF(U$2=EOMONTH($D317,MatCF),$F317-SUM($H197:U197),0)</f>
        <v>0</v>
      </c>
      <c r="V317" s="206">
        <f>IF(V$2=EOMONTH($D317,MatCF),$F317-SUM($H197:V197),0)</f>
        <v>0</v>
      </c>
      <c r="W317" s="206">
        <f>IF(W$2=EOMONTH($D317,MatCF),$F317-SUM($H197:W197),0)</f>
        <v>0</v>
      </c>
      <c r="X317" s="206">
        <f>IF(X$2=EOMONTH($D317,MatCF),$F317-SUM($H197:X197),0)</f>
        <v>0</v>
      </c>
      <c r="Y317" s="206">
        <f>IF(Y$2=EOMONTH($D317,MatCF),$F317-SUM($H197:Y197),0)</f>
        <v>0</v>
      </c>
      <c r="Z317" s="206">
        <f>IF(Z$2=EOMONTH($D317,MatCF),$F317-SUM($H197:Z197),0)</f>
        <v>0</v>
      </c>
      <c r="AA317" s="206">
        <f>IF(AA$2=EOMONTH($D317,MatCF),$F317-SUM($H197:AA197),0)</f>
        <v>0</v>
      </c>
      <c r="AB317" s="206">
        <f>IF(AB$2=EOMONTH($D317,MatCF),$F317-SUM($H197:AB197),0)</f>
        <v>0</v>
      </c>
      <c r="AC317" s="206">
        <f>IF(AC$2=EOMONTH($D317,MatCF),$F317-SUM($H197:AC197),0)</f>
        <v>0</v>
      </c>
      <c r="AD317" s="206">
        <f>IF(AD$2=EOMONTH($D317,MatCF),$F317-SUM($H197:AD197),0)</f>
        <v>0</v>
      </c>
      <c r="AE317" s="206">
        <f>IF(AE$2=EOMONTH($D317,MatCF),$F317-SUM($H197:AE197),0)</f>
        <v>0</v>
      </c>
      <c r="AF317" s="206">
        <f>IF(AF$2=EOMONTH($D317,MatCF),$F317-SUM($H197:AF197),0)</f>
        <v>0</v>
      </c>
      <c r="AG317" s="206">
        <f>IF(AG$2=EOMONTH($D317,MatCF),$F317-SUM($H197:AG197),0)</f>
        <v>0</v>
      </c>
      <c r="AH317" s="206">
        <f>IF(AH$2=EOMONTH($D317,MatCF),$F317-SUM($H197:AH197),0)</f>
        <v>0</v>
      </c>
      <c r="AI317" s="206">
        <f>IF(AI$2=EOMONTH($D317,MatCF),$F317-SUM($H197:AI197),0)</f>
        <v>0</v>
      </c>
      <c r="AJ317" s="206">
        <f>IF(AJ$2=EOMONTH($D317,MatCF),$F317-SUM($H197:AJ197),0)</f>
        <v>0</v>
      </c>
      <c r="AK317" s="206">
        <f>IF(AK$2=EOMONTH($D317,MatCF),$F317-SUM($H197:AK197),0)</f>
        <v>0</v>
      </c>
      <c r="AL317" s="206">
        <f>IF(AL$2=EOMONTH($D317,MatCF),$F317-SUM($H197:AL197),0)</f>
        <v>0</v>
      </c>
      <c r="AM317" s="206">
        <f>IF(AM$2=EOMONTH($D317,MatCF),$F317-SUM($H197:AM197),0)</f>
        <v>0</v>
      </c>
      <c r="AN317" s="206">
        <f>IF(AN$2=EOMONTH($D317,MatCF),$F317-SUM($H197:AN197),0)</f>
        <v>0</v>
      </c>
      <c r="AO317" s="206">
        <f>IF(AO$2=EOMONTH($D317,MatCF),$F317-SUM($H197:AO197),0)</f>
        <v>0</v>
      </c>
      <c r="AP317" s="206">
        <f>IF(AP$2=EOMONTH($D317,MatCF),$F317-SUM($H197:AP197),0)</f>
        <v>0</v>
      </c>
      <c r="AQ317" s="206">
        <f>IF(AQ$2=EOMONTH($D317,MatCF),$F317-SUM($H197:AQ197),0)</f>
        <v>0</v>
      </c>
      <c r="AR317" s="206">
        <f>IF(AR$2=EOMONTH($D317,MatCF),$F317-SUM($H197:AR197),0)</f>
        <v>0</v>
      </c>
      <c r="AS317" s="206">
        <f>IF(AS$2=EOMONTH($D317,MatCF),$F317-SUM($H197:AS197),0)</f>
        <v>0</v>
      </c>
      <c r="AT317" s="206">
        <f>IF(AT$2=EOMONTH($D317,MatCF),$F317-SUM($H197:AT197),0)</f>
        <v>0</v>
      </c>
      <c r="AU317" s="206">
        <f>IF(AU$2=EOMONTH($D317,MatCF),$F317-SUM($H197:AU197),0)</f>
        <v>0</v>
      </c>
      <c r="AV317" s="206">
        <f>IF(AV$2=EOMONTH($D317,MatCF),$F317-SUM($H197:AV197),0)</f>
        <v>0</v>
      </c>
      <c r="AW317" s="206">
        <f>IF(AW$2=EOMONTH($D317,MatCF),$F317-SUM($H197:AW197),0)</f>
        <v>0</v>
      </c>
      <c r="AX317" s="206">
        <f>IF(AX$2=EOMONTH($D317,MatCF),$F317-SUM($H197:AX197),0)</f>
        <v>0</v>
      </c>
      <c r="AY317" s="206">
        <f>IF(AY$2=EOMONTH($D317,MatCF),$F317-SUM($H197:AY197),0)</f>
        <v>0</v>
      </c>
      <c r="AZ317" s="206">
        <f>IF(AZ$2=EOMONTH($D317,MatCF),$F317-SUM($H197:AZ197),0)</f>
        <v>0</v>
      </c>
      <c r="BA317" s="206">
        <f>IF(BA$2=EOMONTH($D317,MatCF),$F317-SUM($H197:BA197),0)</f>
        <v>0</v>
      </c>
      <c r="BB317" s="206">
        <f>IF(BB$2=EOMONTH($D317,MatCF),$F317-SUM($H197:BB197),0)</f>
        <v>0</v>
      </c>
      <c r="BC317" s="206">
        <f>IF(BC$2=EOMONTH($D317,MatCF),$F317-SUM($H197:BC197),0)</f>
        <v>0</v>
      </c>
      <c r="BD317" s="206">
        <f>IF(BD$2=EOMONTH($D317,MatCF),$F317-SUM($H197:BD197),0)</f>
        <v>0</v>
      </c>
      <c r="BE317" s="206">
        <f>IF(BE$2=EOMONTH($D317,MatCF),$F317-SUM($H197:BE197),0)</f>
        <v>0</v>
      </c>
      <c r="BF317" s="206">
        <f>IF(BF$2=EOMONTH($D317,MatCF),$F317-SUM($H197:BF197),0)</f>
        <v>0</v>
      </c>
      <c r="BG317" s="206">
        <f>IF(BG$2=EOMONTH($D317,MatCF),$F317-SUM($H197:BG197),0)</f>
        <v>0</v>
      </c>
      <c r="BH317" s="206">
        <f>IF(BH$2=EOMONTH($D317,MatCF),$F317-SUM($H197:BH197),0)</f>
        <v>0</v>
      </c>
      <c r="BI317" s="206">
        <f>IF(BI$2=EOMONTH($D317,MatCF),$F317-SUM($H197:BI197),0)</f>
        <v>0</v>
      </c>
      <c r="BJ317" s="206">
        <f>IF(BJ$2=EOMONTH($D317,MatCF),$F317-SUM($H197:BJ197),0)</f>
        <v>0</v>
      </c>
      <c r="BK317" s="206">
        <f>IF(BK$2=EOMONTH($D317,MatCF),$F317-SUM($H197:BK197),0)</f>
        <v>0</v>
      </c>
      <c r="BL317" s="206">
        <f>IF(BL$2=EOMONTH($D317,MatCF),$F317-SUM($H197:BL197),0)</f>
        <v>0</v>
      </c>
      <c r="BM317" s="206">
        <f>IF(BM$2=EOMONTH($D317,MatCF),$F317-SUM($H197:BM197),0)</f>
        <v>0</v>
      </c>
      <c r="BN317" s="206">
        <f>IF(BN$2=EOMONTH($D317,MatCF),$F317-SUM($H197:BN197),0)</f>
        <v>0</v>
      </c>
      <c r="BO317" s="206">
        <f>IF(BO$2=EOMONTH($D317,MatCF),$F317-SUM($H197:BO197),0)</f>
        <v>0</v>
      </c>
      <c r="BP317" s="206">
        <f>IF(BP$2=EOMONTH($D317,MatCF),$F317-SUM($H197:BP197),0)</f>
        <v>0</v>
      </c>
      <c r="BQ317" s="206">
        <f>IF(BQ$2=EOMONTH($D317,MatCF),$F317-SUM($H197:BQ197),0)</f>
        <v>0</v>
      </c>
      <c r="BR317" s="206">
        <f>IF(BR$2=EOMONTH($D317,MatCF),$F317-SUM($H197:BR197),0)</f>
        <v>0</v>
      </c>
      <c r="BS317" s="206">
        <f>IF(BS$2=EOMONTH($D317,MatCF),$F317-SUM($H197:BS197),0)</f>
        <v>0</v>
      </c>
      <c r="BT317" s="206">
        <f>IF(BT$2=EOMONTH($D317,MatCF),$F317-SUM($H197:BT197),0)</f>
        <v>0</v>
      </c>
      <c r="BU317" s="206">
        <f>IF(BU$2=EOMONTH($D317,MatCF),$F317-SUM($H197:BU197),0)</f>
        <v>0</v>
      </c>
      <c r="BV317" s="206">
        <f>IF(BV$2=EOMONTH($D317,MatCF),$F317-SUM($H197:BV197),0)</f>
        <v>0</v>
      </c>
      <c r="BW317" s="206">
        <f>IF(BW$2=EOMONTH($D317,MatCF),$F317-SUM($H197:BW197),0)</f>
        <v>0</v>
      </c>
      <c r="BX317" s="206">
        <f>IF(BX$2=EOMONTH($D317,MatCF),$F317-SUM($H197:BX197),0)</f>
        <v>0</v>
      </c>
      <c r="BY317" s="206">
        <f>IF(BY$2=EOMONTH($D317,MatCF),$F317-SUM($H197:BY197),0)</f>
        <v>0</v>
      </c>
      <c r="BZ317" s="206">
        <f>IF(BZ$2=EOMONTH($D317,MatCF),$F317-SUM($H197:BZ197),0)</f>
        <v>0</v>
      </c>
      <c r="CA317" s="206">
        <f>IF(CA$2=EOMONTH($D317,MatCF),$F317-SUM($H197:CA197),0)</f>
        <v>0</v>
      </c>
      <c r="CB317" s="206">
        <f>IF(CB$2=EOMONTH($D317,MatCF),$F317-SUM($H197:CB197),0)</f>
        <v>0</v>
      </c>
      <c r="CC317" s="206">
        <f>IF(CC$2=EOMONTH($D317,MatCF),$F317-SUM($H197:CC197),0)</f>
        <v>0</v>
      </c>
      <c r="CD317" s="206">
        <f>IF(CD$2=EOMONTH($D317,MatCF),$F317-SUM($H197:CD197),0)</f>
        <v>0</v>
      </c>
      <c r="CE317" s="206">
        <f>IF(CE$2=EOMONTH($D317,MatCF),$F317-SUM($H197:CE197),0)</f>
        <v>0</v>
      </c>
      <c r="CF317" s="206">
        <f>IF(CF$2=EOMONTH($D317,MatCF),$F317-SUM($H197:CF197),0)</f>
        <v>0</v>
      </c>
      <c r="CG317" s="206">
        <f>IF(CG$2=EOMONTH($D317,MatCF),$F317-SUM($H197:CG197),0)</f>
        <v>0</v>
      </c>
      <c r="CH317" s="206">
        <f>IF(CH$2=EOMONTH($D317,MatCF),$F317-SUM($H197:CH197),0)</f>
        <v>0</v>
      </c>
      <c r="CI317" s="206">
        <f>IF(CI$2=EOMONTH($D317,MatCF),$F317-SUM($H197:CI197),0)</f>
        <v>0</v>
      </c>
      <c r="CJ317" s="206">
        <f>IF(CJ$2=EOMONTH($D317,MatCF),$F317-SUM($H197:CJ197),0)</f>
        <v>0</v>
      </c>
      <c r="CK317" s="206">
        <f>IF(CK$2=EOMONTH($D317,MatCF),$F317-SUM($H197:CK197),0)</f>
        <v>0</v>
      </c>
      <c r="CL317" s="206">
        <f>IF(CL$2=EOMONTH($D317,MatCF),$F317-SUM($H197:CL197),0)</f>
        <v>0</v>
      </c>
      <c r="CM317" s="206">
        <f>IF(CM$2=EOMONTH($D317,MatCF),$F317-SUM($H197:CM197),0)</f>
        <v>0</v>
      </c>
      <c r="CN317" s="206">
        <f>IF(CN$2=EOMONTH($D317,MatCF),$F317-SUM($H197:CN197),0)</f>
        <v>0</v>
      </c>
      <c r="CO317" s="206">
        <f>IF(CO$2=EOMONTH($D317,MatCF),$F317-SUM($H197:CO197),0)</f>
        <v>0</v>
      </c>
      <c r="CP317" s="206">
        <f>IF(CP$2=EOMONTH($D317,MatCF),$F317-SUM($H197:CP197),0)</f>
        <v>0</v>
      </c>
      <c r="CQ317" s="206">
        <f>IF(CQ$2=EOMONTH($D317,MatCF),$F317-SUM($H197:CQ197),0)</f>
        <v>0</v>
      </c>
      <c r="CR317" s="206">
        <f>IF(CR$2=EOMONTH($D317,MatCF),$F317-SUM($H197:CR197),0)</f>
        <v>0</v>
      </c>
      <c r="CS317" s="206">
        <f>IF(CS$2=EOMONTH($D317,MatCF),$F317-SUM($H197:CS197),0)</f>
        <v>0</v>
      </c>
      <c r="CT317" s="206">
        <f>IF(CT$2=EOMONTH($D317,MatCF),$F317-SUM($H197:CT197),0)</f>
        <v>0</v>
      </c>
      <c r="CU317" s="206">
        <f>IF(CU$2=EOMONTH($D317,MatCF),$F317-SUM($H197:CU197),0)</f>
        <v>0</v>
      </c>
      <c r="CV317" s="206">
        <f>IF(CV$2=EOMONTH($D317,MatCF),$F317-SUM($H197:CV197),0)</f>
        <v>0</v>
      </c>
      <c r="CW317" s="206">
        <f>IF(CW$2=EOMONTH($D317,MatCF),$F317-SUM($H197:CW197),0)</f>
        <v>0</v>
      </c>
      <c r="CX317" s="206">
        <f>IF(CX$2=EOMONTH($D317,MatCF),$F317-SUM($H197:CX197),0)</f>
        <v>0</v>
      </c>
      <c r="CY317" s="206">
        <f>IF(CY$2=EOMONTH($D317,MatCF),$F317-SUM($H197:CY197),0)</f>
        <v>0</v>
      </c>
      <c r="CZ317" s="206">
        <f>IF(CZ$2=EOMONTH($D317,MatCF),$F317-SUM($H197:CZ197),0)</f>
        <v>0</v>
      </c>
      <c r="DA317" s="206">
        <f>IF(DA$2=EOMONTH($D317,MatCF),$F317-SUM($H197:DA197),0)</f>
        <v>0</v>
      </c>
      <c r="DB317" s="206">
        <f>IF(DB$2=EOMONTH($D317,MatCF),$F317-SUM($H197:DB197),0)</f>
        <v>0</v>
      </c>
      <c r="DC317" s="206">
        <f>IF(DC$2=EOMONTH($D317,MatCF),$F317-SUM($H197:DC197),0)</f>
        <v>0</v>
      </c>
      <c r="DD317" s="206">
        <f>IF(DD$2=EOMONTH($D317,MatCF),$F317-SUM($H197:DD197),0)</f>
        <v>0</v>
      </c>
      <c r="DE317" s="206">
        <f>IF(DE$2=EOMONTH($D317,MatCF),$F317-SUM($H197:DE197),0)</f>
        <v>0</v>
      </c>
      <c r="DF317" s="206">
        <f>IF(DF$2=EOMONTH($D317,MatCF),$F317-SUM($H197:DF197),0)</f>
        <v>0</v>
      </c>
      <c r="DG317" s="206">
        <f>IF(DG$2=EOMONTH($D317,MatCF),$F317-SUM($H197:DG197),0)</f>
        <v>0</v>
      </c>
      <c r="DH317" s="206">
        <f>IF(DH$2=EOMONTH($D317,MatCF),$F317-SUM($H197:DH197),0)</f>
        <v>0</v>
      </c>
      <c r="DI317" s="206">
        <f>IF(DI$2=EOMONTH($D317,MatCF),$F317-SUM($H197:DI197),0)</f>
        <v>0</v>
      </c>
      <c r="DJ317" s="206">
        <f>IF(DJ$2=EOMONTH($D317,MatCF),$F317-SUM($H197:DJ197),0)</f>
        <v>0</v>
      </c>
      <c r="DK317" s="206">
        <f>IF(DK$2=EOMONTH($D317,MatCF),$F317-SUM($H197:DK197),0)</f>
        <v>0</v>
      </c>
      <c r="DL317" s="206">
        <f>IF(DL$2=EOMONTH($D317,MatCF),$F317-SUM($H197:DL197),0)</f>
        <v>0</v>
      </c>
      <c r="DM317" s="206">
        <f>IF(DM$2=EOMONTH($D317,MatCF),$F317-SUM($H197:DM197),0)</f>
        <v>0</v>
      </c>
      <c r="DN317" s="206">
        <f>IF(DN$2=EOMONTH($D317,MatCF),$F317-SUM($H197:DN197),0)</f>
        <v>0</v>
      </c>
      <c r="DO317" s="206">
        <f>IF(DO$2=EOMONTH($D317,MatCF),$F317-SUM($H197:DO197),0)</f>
        <v>0</v>
      </c>
      <c r="DP317" s="206">
        <f>IF(DP$2=EOMONTH($D317,MatCF),$F317-SUM($H197:DP197),0)</f>
        <v>0</v>
      </c>
      <c r="DQ317" s="206">
        <f>IF(DQ$2=EOMONTH($D317,MatCF),$F317-SUM($H197:DQ197),0)</f>
        <v>0</v>
      </c>
      <c r="DR317" s="206">
        <f>IF(DR$2=EOMONTH($D317,MatCF),$F317-SUM($H197:DR197),0)</f>
        <v>0</v>
      </c>
      <c r="DS317" s="206">
        <f>IF(DS$2=EOMONTH($D317,MatCF),$F317-SUM($H197:DS197),0)</f>
        <v>0</v>
      </c>
    </row>
    <row r="318" spans="1:123" ht="12.5" x14ac:dyDescent="0.25">
      <c r="A318" s="205">
        <f t="shared" si="690"/>
        <v>106</v>
      </c>
      <c r="B318" s="228"/>
      <c r="C318" s="206"/>
      <c r="D318" s="226">
        <v>53600</v>
      </c>
      <c r="E318" s="205"/>
      <c r="F318" s="206">
        <f ca="1"/>
        <v>0</v>
      </c>
      <c r="G318" s="206"/>
      <c r="H318" s="206">
        <f>IF(H$2=EOMONTH($D318,MatCF),$F318-SUM(H198:$H198),0)</f>
        <v>0</v>
      </c>
      <c r="I318" s="206">
        <f>IF(I$2=EOMONTH($D318,MatCF),$F318-SUM($H198:I198),0)</f>
        <v>0</v>
      </c>
      <c r="J318" s="206">
        <f>IF(J$2=EOMONTH($D318,MatCF),$F318-SUM($H198:J198),0)</f>
        <v>0</v>
      </c>
      <c r="K318" s="206">
        <f>IF(K$2=EOMONTH($D318,MatCF),$F318-SUM($H198:K198),0)</f>
        <v>0</v>
      </c>
      <c r="L318" s="206">
        <f>IF(L$2=EOMONTH($D318,MatCF),$F318-SUM($H198:L198),0)</f>
        <v>0</v>
      </c>
      <c r="M318" s="206">
        <f>IF(M$2=EOMONTH($D318,MatCF),$F318-SUM($H198:M198),0)</f>
        <v>0</v>
      </c>
      <c r="N318" s="206">
        <f>IF(N$2=EOMONTH($D318,MatCF),$F318-SUM($H198:N198),0)</f>
        <v>0</v>
      </c>
      <c r="O318" s="206">
        <f>IF(O$2=EOMONTH($D318,MatCF),$F318-SUM($H198:O198),0)</f>
        <v>0</v>
      </c>
      <c r="P318" s="206">
        <f>IF(P$2=EOMONTH($D318,MatCF),$F318-SUM($H198:P198),0)</f>
        <v>0</v>
      </c>
      <c r="Q318" s="206">
        <f>IF(Q$2=EOMONTH($D318,MatCF),$F318-SUM($H198:Q198),0)</f>
        <v>0</v>
      </c>
      <c r="R318" s="206">
        <f>IF(R$2=EOMONTH($D318,MatCF),$F318-SUM($H198:R198),0)</f>
        <v>0</v>
      </c>
      <c r="S318" s="206">
        <f>IF(S$2=EOMONTH($D318,MatCF),$F318-SUM($H198:S198),0)</f>
        <v>0</v>
      </c>
      <c r="T318" s="206">
        <f>IF(T$2=EOMONTH($D318,MatCF),$F318-SUM($H198:T198),0)</f>
        <v>0</v>
      </c>
      <c r="U318" s="206">
        <f>IF(U$2=EOMONTH($D318,MatCF),$F318-SUM($H198:U198),0)</f>
        <v>0</v>
      </c>
      <c r="V318" s="206">
        <f>IF(V$2=EOMONTH($D318,MatCF),$F318-SUM($H198:V198),0)</f>
        <v>0</v>
      </c>
      <c r="W318" s="206">
        <f>IF(W$2=EOMONTH($D318,MatCF),$F318-SUM($H198:W198),0)</f>
        <v>0</v>
      </c>
      <c r="X318" s="206">
        <f>IF(X$2=EOMONTH($D318,MatCF),$F318-SUM($H198:X198),0)</f>
        <v>0</v>
      </c>
      <c r="Y318" s="206">
        <f>IF(Y$2=EOMONTH($D318,MatCF),$F318-SUM($H198:Y198),0)</f>
        <v>0</v>
      </c>
      <c r="Z318" s="206">
        <f>IF(Z$2=EOMONTH($D318,MatCF),$F318-SUM($H198:Z198),0)</f>
        <v>0</v>
      </c>
      <c r="AA318" s="206">
        <f>IF(AA$2=EOMONTH($D318,MatCF),$F318-SUM($H198:AA198),0)</f>
        <v>0</v>
      </c>
      <c r="AB318" s="206">
        <f>IF(AB$2=EOMONTH($D318,MatCF),$F318-SUM($H198:AB198),0)</f>
        <v>0</v>
      </c>
      <c r="AC318" s="206">
        <f>IF(AC$2=EOMONTH($D318,MatCF),$F318-SUM($H198:AC198),0)</f>
        <v>0</v>
      </c>
      <c r="AD318" s="206">
        <f>IF(AD$2=EOMONTH($D318,MatCF),$F318-SUM($H198:AD198),0)</f>
        <v>0</v>
      </c>
      <c r="AE318" s="206">
        <f>IF(AE$2=EOMONTH($D318,MatCF),$F318-SUM($H198:AE198),0)</f>
        <v>0</v>
      </c>
      <c r="AF318" s="206">
        <f>IF(AF$2=EOMONTH($D318,MatCF),$F318-SUM($H198:AF198),0)</f>
        <v>0</v>
      </c>
      <c r="AG318" s="206">
        <f>IF(AG$2=EOMONTH($D318,MatCF),$F318-SUM($H198:AG198),0)</f>
        <v>0</v>
      </c>
      <c r="AH318" s="206">
        <f>IF(AH$2=EOMONTH($D318,MatCF),$F318-SUM($H198:AH198),0)</f>
        <v>0</v>
      </c>
      <c r="AI318" s="206">
        <f>IF(AI$2=EOMONTH($D318,MatCF),$F318-SUM($H198:AI198),0)</f>
        <v>0</v>
      </c>
      <c r="AJ318" s="206">
        <f>IF(AJ$2=EOMONTH($D318,MatCF),$F318-SUM($H198:AJ198),0)</f>
        <v>0</v>
      </c>
      <c r="AK318" s="206">
        <f>IF(AK$2=EOMONTH($D318,MatCF),$F318-SUM($H198:AK198),0)</f>
        <v>0</v>
      </c>
      <c r="AL318" s="206">
        <f>IF(AL$2=EOMONTH($D318,MatCF),$F318-SUM($H198:AL198),0)</f>
        <v>0</v>
      </c>
      <c r="AM318" s="206">
        <f>IF(AM$2=EOMONTH($D318,MatCF),$F318-SUM($H198:AM198),0)</f>
        <v>0</v>
      </c>
      <c r="AN318" s="206">
        <f>IF(AN$2=EOMONTH($D318,MatCF),$F318-SUM($H198:AN198),0)</f>
        <v>0</v>
      </c>
      <c r="AO318" s="206">
        <f>IF(AO$2=EOMONTH($D318,MatCF),$F318-SUM($H198:AO198),0)</f>
        <v>0</v>
      </c>
      <c r="AP318" s="206">
        <f>IF(AP$2=EOMONTH($D318,MatCF),$F318-SUM($H198:AP198),0)</f>
        <v>0</v>
      </c>
      <c r="AQ318" s="206">
        <f>IF(AQ$2=EOMONTH($D318,MatCF),$F318-SUM($H198:AQ198),0)</f>
        <v>0</v>
      </c>
      <c r="AR318" s="206">
        <f>IF(AR$2=EOMONTH($D318,MatCF),$F318-SUM($H198:AR198),0)</f>
        <v>0</v>
      </c>
      <c r="AS318" s="206">
        <f>IF(AS$2=EOMONTH($D318,MatCF),$F318-SUM($H198:AS198),0)</f>
        <v>0</v>
      </c>
      <c r="AT318" s="206">
        <f>IF(AT$2=EOMONTH($D318,MatCF),$F318-SUM($H198:AT198),0)</f>
        <v>0</v>
      </c>
      <c r="AU318" s="206">
        <f>IF(AU$2=EOMONTH($D318,MatCF),$F318-SUM($H198:AU198),0)</f>
        <v>0</v>
      </c>
      <c r="AV318" s="206">
        <f>IF(AV$2=EOMONTH($D318,MatCF),$F318-SUM($H198:AV198),0)</f>
        <v>0</v>
      </c>
      <c r="AW318" s="206">
        <f>IF(AW$2=EOMONTH($D318,MatCF),$F318-SUM($H198:AW198),0)</f>
        <v>0</v>
      </c>
      <c r="AX318" s="206">
        <f>IF(AX$2=EOMONTH($D318,MatCF),$F318-SUM($H198:AX198),0)</f>
        <v>0</v>
      </c>
      <c r="AY318" s="206">
        <f>IF(AY$2=EOMONTH($D318,MatCF),$F318-SUM($H198:AY198),0)</f>
        <v>0</v>
      </c>
      <c r="AZ318" s="206">
        <f>IF(AZ$2=EOMONTH($D318,MatCF),$F318-SUM($H198:AZ198),0)</f>
        <v>0</v>
      </c>
      <c r="BA318" s="206">
        <f>IF(BA$2=EOMONTH($D318,MatCF),$F318-SUM($H198:BA198),0)</f>
        <v>0</v>
      </c>
      <c r="BB318" s="206">
        <f>IF(BB$2=EOMONTH($D318,MatCF),$F318-SUM($H198:BB198),0)</f>
        <v>0</v>
      </c>
      <c r="BC318" s="206">
        <f>IF(BC$2=EOMONTH($D318,MatCF),$F318-SUM($H198:BC198),0)</f>
        <v>0</v>
      </c>
      <c r="BD318" s="206">
        <f>IF(BD$2=EOMONTH($D318,MatCF),$F318-SUM($H198:BD198),0)</f>
        <v>0</v>
      </c>
      <c r="BE318" s="206">
        <f>IF(BE$2=EOMONTH($D318,MatCF),$F318-SUM($H198:BE198),0)</f>
        <v>0</v>
      </c>
      <c r="BF318" s="206">
        <f>IF(BF$2=EOMONTH($D318,MatCF),$F318-SUM($H198:BF198),0)</f>
        <v>0</v>
      </c>
      <c r="BG318" s="206">
        <f>IF(BG$2=EOMONTH($D318,MatCF),$F318-SUM($H198:BG198),0)</f>
        <v>0</v>
      </c>
      <c r="BH318" s="206">
        <f>IF(BH$2=EOMONTH($D318,MatCF),$F318-SUM($H198:BH198),0)</f>
        <v>0</v>
      </c>
      <c r="BI318" s="206">
        <f>IF(BI$2=EOMONTH($D318,MatCF),$F318-SUM($H198:BI198),0)</f>
        <v>0</v>
      </c>
      <c r="BJ318" s="206">
        <f>IF(BJ$2=EOMONTH($D318,MatCF),$F318-SUM($H198:BJ198),0)</f>
        <v>0</v>
      </c>
      <c r="BK318" s="206">
        <f>IF(BK$2=EOMONTH($D318,MatCF),$F318-SUM($H198:BK198),0)</f>
        <v>0</v>
      </c>
      <c r="BL318" s="206">
        <f>IF(BL$2=EOMONTH($D318,MatCF),$F318-SUM($H198:BL198),0)</f>
        <v>0</v>
      </c>
      <c r="BM318" s="206">
        <f>IF(BM$2=EOMONTH($D318,MatCF),$F318-SUM($H198:BM198),0)</f>
        <v>0</v>
      </c>
      <c r="BN318" s="206">
        <f>IF(BN$2=EOMONTH($D318,MatCF),$F318-SUM($H198:BN198),0)</f>
        <v>0</v>
      </c>
      <c r="BO318" s="206">
        <f>IF(BO$2=EOMONTH($D318,MatCF),$F318-SUM($H198:BO198),0)</f>
        <v>0</v>
      </c>
      <c r="BP318" s="206">
        <f>IF(BP$2=EOMONTH($D318,MatCF),$F318-SUM($H198:BP198),0)</f>
        <v>0</v>
      </c>
      <c r="BQ318" s="206">
        <f>IF(BQ$2=EOMONTH($D318,MatCF),$F318-SUM($H198:BQ198),0)</f>
        <v>0</v>
      </c>
      <c r="BR318" s="206">
        <f>IF(BR$2=EOMONTH($D318,MatCF),$F318-SUM($H198:BR198),0)</f>
        <v>0</v>
      </c>
      <c r="BS318" s="206">
        <f>IF(BS$2=EOMONTH($D318,MatCF),$F318-SUM($H198:BS198),0)</f>
        <v>0</v>
      </c>
      <c r="BT318" s="206">
        <f>IF(BT$2=EOMONTH($D318,MatCF),$F318-SUM($H198:BT198),0)</f>
        <v>0</v>
      </c>
      <c r="BU318" s="206">
        <f>IF(BU$2=EOMONTH($D318,MatCF),$F318-SUM($H198:BU198),0)</f>
        <v>0</v>
      </c>
      <c r="BV318" s="206">
        <f>IF(BV$2=EOMONTH($D318,MatCF),$F318-SUM($H198:BV198),0)</f>
        <v>0</v>
      </c>
      <c r="BW318" s="206">
        <f>IF(BW$2=EOMONTH($D318,MatCF),$F318-SUM($H198:BW198),0)</f>
        <v>0</v>
      </c>
      <c r="BX318" s="206">
        <f>IF(BX$2=EOMONTH($D318,MatCF),$F318-SUM($H198:BX198),0)</f>
        <v>0</v>
      </c>
      <c r="BY318" s="206">
        <f>IF(BY$2=EOMONTH($D318,MatCF),$F318-SUM($H198:BY198),0)</f>
        <v>0</v>
      </c>
      <c r="BZ318" s="206">
        <f>IF(BZ$2=EOMONTH($D318,MatCF),$F318-SUM($H198:BZ198),0)</f>
        <v>0</v>
      </c>
      <c r="CA318" s="206">
        <f>IF(CA$2=EOMONTH($D318,MatCF),$F318-SUM($H198:CA198),0)</f>
        <v>0</v>
      </c>
      <c r="CB318" s="206">
        <f>IF(CB$2=EOMONTH($D318,MatCF),$F318-SUM($H198:CB198),0)</f>
        <v>0</v>
      </c>
      <c r="CC318" s="206">
        <f>IF(CC$2=EOMONTH($D318,MatCF),$F318-SUM($H198:CC198),0)</f>
        <v>0</v>
      </c>
      <c r="CD318" s="206">
        <f>IF(CD$2=EOMONTH($D318,MatCF),$F318-SUM($H198:CD198),0)</f>
        <v>0</v>
      </c>
      <c r="CE318" s="206">
        <f>IF(CE$2=EOMONTH($D318,MatCF),$F318-SUM($H198:CE198),0)</f>
        <v>0</v>
      </c>
      <c r="CF318" s="206">
        <f>IF(CF$2=EOMONTH($D318,MatCF),$F318-SUM($H198:CF198),0)</f>
        <v>0</v>
      </c>
      <c r="CG318" s="206">
        <f>IF(CG$2=EOMONTH($D318,MatCF),$F318-SUM($H198:CG198),0)</f>
        <v>0</v>
      </c>
      <c r="CH318" s="206">
        <f>IF(CH$2=EOMONTH($D318,MatCF),$F318-SUM($H198:CH198),0)</f>
        <v>0</v>
      </c>
      <c r="CI318" s="206">
        <f>IF(CI$2=EOMONTH($D318,MatCF),$F318-SUM($H198:CI198),0)</f>
        <v>0</v>
      </c>
      <c r="CJ318" s="206">
        <f>IF(CJ$2=EOMONTH($D318,MatCF),$F318-SUM($H198:CJ198),0)</f>
        <v>0</v>
      </c>
      <c r="CK318" s="206">
        <f>IF(CK$2=EOMONTH($D318,MatCF),$F318-SUM($H198:CK198),0)</f>
        <v>0</v>
      </c>
      <c r="CL318" s="206">
        <f>IF(CL$2=EOMONTH($D318,MatCF),$F318-SUM($H198:CL198),0)</f>
        <v>0</v>
      </c>
      <c r="CM318" s="206">
        <f>IF(CM$2=EOMONTH($D318,MatCF),$F318-SUM($H198:CM198),0)</f>
        <v>0</v>
      </c>
      <c r="CN318" s="206">
        <f>IF(CN$2=EOMONTH($D318,MatCF),$F318-SUM($H198:CN198),0)</f>
        <v>0</v>
      </c>
      <c r="CO318" s="206">
        <f>IF(CO$2=EOMONTH($D318,MatCF),$F318-SUM($H198:CO198),0)</f>
        <v>0</v>
      </c>
      <c r="CP318" s="206">
        <f>IF(CP$2=EOMONTH($D318,MatCF),$F318-SUM($H198:CP198),0)</f>
        <v>0</v>
      </c>
      <c r="CQ318" s="206">
        <f>IF(CQ$2=EOMONTH($D318,MatCF),$F318-SUM($H198:CQ198),0)</f>
        <v>0</v>
      </c>
      <c r="CR318" s="206">
        <f>IF(CR$2=EOMONTH($D318,MatCF),$F318-SUM($H198:CR198),0)</f>
        <v>0</v>
      </c>
      <c r="CS318" s="206">
        <f>IF(CS$2=EOMONTH($D318,MatCF),$F318-SUM($H198:CS198),0)</f>
        <v>0</v>
      </c>
      <c r="CT318" s="206">
        <f>IF(CT$2=EOMONTH($D318,MatCF),$F318-SUM($H198:CT198),0)</f>
        <v>0</v>
      </c>
      <c r="CU318" s="206">
        <f>IF(CU$2=EOMONTH($D318,MatCF),$F318-SUM($H198:CU198),0)</f>
        <v>0</v>
      </c>
      <c r="CV318" s="206">
        <f>IF(CV$2=EOMONTH($D318,MatCF),$F318-SUM($H198:CV198),0)</f>
        <v>0</v>
      </c>
      <c r="CW318" s="206">
        <f>IF(CW$2=EOMONTH($D318,MatCF),$F318-SUM($H198:CW198),0)</f>
        <v>0</v>
      </c>
      <c r="CX318" s="206">
        <f>IF(CX$2=EOMONTH($D318,MatCF),$F318-SUM($H198:CX198),0)</f>
        <v>0</v>
      </c>
      <c r="CY318" s="206">
        <f>IF(CY$2=EOMONTH($D318,MatCF),$F318-SUM($H198:CY198),0)</f>
        <v>0</v>
      </c>
      <c r="CZ318" s="206">
        <f>IF(CZ$2=EOMONTH($D318,MatCF),$F318-SUM($H198:CZ198),0)</f>
        <v>0</v>
      </c>
      <c r="DA318" s="206">
        <f>IF(DA$2=EOMONTH($D318,MatCF),$F318-SUM($H198:DA198),0)</f>
        <v>0</v>
      </c>
      <c r="DB318" s="206">
        <f>IF(DB$2=EOMONTH($D318,MatCF),$F318-SUM($H198:DB198),0)</f>
        <v>0</v>
      </c>
      <c r="DC318" s="206">
        <f>IF(DC$2=EOMONTH($D318,MatCF),$F318-SUM($H198:DC198),0)</f>
        <v>0</v>
      </c>
      <c r="DD318" s="206">
        <f>IF(DD$2=EOMONTH($D318,MatCF),$F318-SUM($H198:DD198),0)</f>
        <v>0</v>
      </c>
      <c r="DE318" s="206">
        <f>IF(DE$2=EOMONTH($D318,MatCF),$F318-SUM($H198:DE198),0)</f>
        <v>0</v>
      </c>
      <c r="DF318" s="206">
        <f>IF(DF$2=EOMONTH($D318,MatCF),$F318-SUM($H198:DF198),0)</f>
        <v>0</v>
      </c>
      <c r="DG318" s="206">
        <f>IF(DG$2=EOMONTH($D318,MatCF),$F318-SUM($H198:DG198),0)</f>
        <v>0</v>
      </c>
      <c r="DH318" s="206">
        <f>IF(DH$2=EOMONTH($D318,MatCF),$F318-SUM($H198:DH198),0)</f>
        <v>0</v>
      </c>
      <c r="DI318" s="206">
        <f>IF(DI$2=EOMONTH($D318,MatCF),$F318-SUM($H198:DI198),0)</f>
        <v>0</v>
      </c>
      <c r="DJ318" s="206">
        <f>IF(DJ$2=EOMONTH($D318,MatCF),$F318-SUM($H198:DJ198),0)</f>
        <v>0</v>
      </c>
      <c r="DK318" s="206">
        <f>IF(DK$2=EOMONTH($D318,MatCF),$F318-SUM($H198:DK198),0)</f>
        <v>0</v>
      </c>
      <c r="DL318" s="206">
        <f>IF(DL$2=EOMONTH($D318,MatCF),$F318-SUM($H198:DL198),0)</f>
        <v>0</v>
      </c>
      <c r="DM318" s="206">
        <f>IF(DM$2=EOMONTH($D318,MatCF),$F318-SUM($H198:DM198),0)</f>
        <v>0</v>
      </c>
      <c r="DN318" s="206">
        <f>IF(DN$2=EOMONTH($D318,MatCF),$F318-SUM($H198:DN198),0)</f>
        <v>0</v>
      </c>
      <c r="DO318" s="206">
        <f>IF(DO$2=EOMONTH($D318,MatCF),$F318-SUM($H198:DO198),0)</f>
        <v>0</v>
      </c>
      <c r="DP318" s="206">
        <f>IF(DP$2=EOMONTH($D318,MatCF),$F318-SUM($H198:DP198),0)</f>
        <v>0</v>
      </c>
      <c r="DQ318" s="206">
        <f>IF(DQ$2=EOMONTH($D318,MatCF),$F318-SUM($H198:DQ198),0)</f>
        <v>0</v>
      </c>
      <c r="DR318" s="206">
        <f>IF(DR$2=EOMONTH($D318,MatCF),$F318-SUM($H198:DR198),0)</f>
        <v>0</v>
      </c>
      <c r="DS318" s="206">
        <f>IF(DS$2=EOMONTH($D318,MatCF),$F318-SUM($H198:DS198),0)</f>
        <v>0</v>
      </c>
    </row>
    <row r="319" spans="1:123" ht="12.5" x14ac:dyDescent="0.25">
      <c r="A319" s="205">
        <f t="shared" si="690"/>
        <v>107</v>
      </c>
      <c r="B319" s="228"/>
      <c r="C319" s="206"/>
      <c r="D319" s="226">
        <v>53692</v>
      </c>
      <c r="E319" s="205"/>
      <c r="F319" s="206">
        <f ca="1"/>
        <v>0</v>
      </c>
      <c r="G319" s="206"/>
      <c r="H319" s="206">
        <f>IF(H$2=EOMONTH($D319,MatCF),$F319-SUM(H199:$H199),0)</f>
        <v>0</v>
      </c>
      <c r="I319" s="206">
        <f>IF(I$2=EOMONTH($D319,MatCF),$F319-SUM($H199:I199),0)</f>
        <v>0</v>
      </c>
      <c r="J319" s="206">
        <f>IF(J$2=EOMONTH($D319,MatCF),$F319-SUM($H199:J199),0)</f>
        <v>0</v>
      </c>
      <c r="K319" s="206">
        <f>IF(K$2=EOMONTH($D319,MatCF),$F319-SUM($H199:K199),0)</f>
        <v>0</v>
      </c>
      <c r="L319" s="206">
        <f>IF(L$2=EOMONTH($D319,MatCF),$F319-SUM($H199:L199),0)</f>
        <v>0</v>
      </c>
      <c r="M319" s="206">
        <f>IF(M$2=EOMONTH($D319,MatCF),$F319-SUM($H199:M199),0)</f>
        <v>0</v>
      </c>
      <c r="N319" s="206">
        <f>IF(N$2=EOMONTH($D319,MatCF),$F319-SUM($H199:N199),0)</f>
        <v>0</v>
      </c>
      <c r="O319" s="206">
        <f>IF(O$2=EOMONTH($D319,MatCF),$F319-SUM($H199:O199),0)</f>
        <v>0</v>
      </c>
      <c r="P319" s="206">
        <f>IF(P$2=EOMONTH($D319,MatCF),$F319-SUM($H199:P199),0)</f>
        <v>0</v>
      </c>
      <c r="Q319" s="206">
        <f>IF(Q$2=EOMONTH($D319,MatCF),$F319-SUM($H199:Q199),0)</f>
        <v>0</v>
      </c>
      <c r="R319" s="206">
        <f>IF(R$2=EOMONTH($D319,MatCF),$F319-SUM($H199:R199),0)</f>
        <v>0</v>
      </c>
      <c r="S319" s="206">
        <f>IF(S$2=EOMONTH($D319,MatCF),$F319-SUM($H199:S199),0)</f>
        <v>0</v>
      </c>
      <c r="T319" s="206">
        <f>IF(T$2=EOMONTH($D319,MatCF),$F319-SUM($H199:T199),0)</f>
        <v>0</v>
      </c>
      <c r="U319" s="206">
        <f>IF(U$2=EOMONTH($D319,MatCF),$F319-SUM($H199:U199),0)</f>
        <v>0</v>
      </c>
      <c r="V319" s="206">
        <f>IF(V$2=EOMONTH($D319,MatCF),$F319-SUM($H199:V199),0)</f>
        <v>0</v>
      </c>
      <c r="W319" s="206">
        <f>IF(W$2=EOMONTH($D319,MatCF),$F319-SUM($H199:W199),0)</f>
        <v>0</v>
      </c>
      <c r="X319" s="206">
        <f>IF(X$2=EOMONTH($D319,MatCF),$F319-SUM($H199:X199),0)</f>
        <v>0</v>
      </c>
      <c r="Y319" s="206">
        <f>IF(Y$2=EOMONTH($D319,MatCF),$F319-SUM($H199:Y199),0)</f>
        <v>0</v>
      </c>
      <c r="Z319" s="206">
        <f>IF(Z$2=EOMONTH($D319,MatCF),$F319-SUM($H199:Z199),0)</f>
        <v>0</v>
      </c>
      <c r="AA319" s="206">
        <f>IF(AA$2=EOMONTH($D319,MatCF),$F319-SUM($H199:AA199),0)</f>
        <v>0</v>
      </c>
      <c r="AB319" s="206">
        <f>IF(AB$2=EOMONTH($D319,MatCF),$F319-SUM($H199:AB199),0)</f>
        <v>0</v>
      </c>
      <c r="AC319" s="206">
        <f>IF(AC$2=EOMONTH($D319,MatCF),$F319-SUM($H199:AC199),0)</f>
        <v>0</v>
      </c>
      <c r="AD319" s="206">
        <f>IF(AD$2=EOMONTH($D319,MatCF),$F319-SUM($H199:AD199),0)</f>
        <v>0</v>
      </c>
      <c r="AE319" s="206">
        <f>IF(AE$2=EOMONTH($D319,MatCF),$F319-SUM($H199:AE199),0)</f>
        <v>0</v>
      </c>
      <c r="AF319" s="206">
        <f>IF(AF$2=EOMONTH($D319,MatCF),$F319-SUM($H199:AF199),0)</f>
        <v>0</v>
      </c>
      <c r="AG319" s="206">
        <f>IF(AG$2=EOMONTH($D319,MatCF),$F319-SUM($H199:AG199),0)</f>
        <v>0</v>
      </c>
      <c r="AH319" s="206">
        <f>IF(AH$2=EOMONTH($D319,MatCF),$F319-SUM($H199:AH199),0)</f>
        <v>0</v>
      </c>
      <c r="AI319" s="206">
        <f>IF(AI$2=EOMONTH($D319,MatCF),$F319-SUM($H199:AI199),0)</f>
        <v>0</v>
      </c>
      <c r="AJ319" s="206">
        <f>IF(AJ$2=EOMONTH($D319,MatCF),$F319-SUM($H199:AJ199),0)</f>
        <v>0</v>
      </c>
      <c r="AK319" s="206">
        <f>IF(AK$2=EOMONTH($D319,MatCF),$F319-SUM($H199:AK199),0)</f>
        <v>0</v>
      </c>
      <c r="AL319" s="206">
        <f>IF(AL$2=EOMONTH($D319,MatCF),$F319-SUM($H199:AL199),0)</f>
        <v>0</v>
      </c>
      <c r="AM319" s="206">
        <f>IF(AM$2=EOMONTH($D319,MatCF),$F319-SUM($H199:AM199),0)</f>
        <v>0</v>
      </c>
      <c r="AN319" s="206">
        <f>IF(AN$2=EOMONTH($D319,MatCF),$F319-SUM($H199:AN199),0)</f>
        <v>0</v>
      </c>
      <c r="AO319" s="206">
        <f>IF(AO$2=EOMONTH($D319,MatCF),$F319-SUM($H199:AO199),0)</f>
        <v>0</v>
      </c>
      <c r="AP319" s="206">
        <f>IF(AP$2=EOMONTH($D319,MatCF),$F319-SUM($H199:AP199),0)</f>
        <v>0</v>
      </c>
      <c r="AQ319" s="206">
        <f>IF(AQ$2=EOMONTH($D319,MatCF),$F319-SUM($H199:AQ199),0)</f>
        <v>0</v>
      </c>
      <c r="AR319" s="206">
        <f>IF(AR$2=EOMONTH($D319,MatCF),$F319-SUM($H199:AR199),0)</f>
        <v>0</v>
      </c>
      <c r="AS319" s="206">
        <f>IF(AS$2=EOMONTH($D319,MatCF),$F319-SUM($H199:AS199),0)</f>
        <v>0</v>
      </c>
      <c r="AT319" s="206">
        <f>IF(AT$2=EOMONTH($D319,MatCF),$F319-SUM($H199:AT199),0)</f>
        <v>0</v>
      </c>
      <c r="AU319" s="206">
        <f>IF(AU$2=EOMONTH($D319,MatCF),$F319-SUM($H199:AU199),0)</f>
        <v>0</v>
      </c>
      <c r="AV319" s="206">
        <f>IF(AV$2=EOMONTH($D319,MatCF),$F319-SUM($H199:AV199),0)</f>
        <v>0</v>
      </c>
      <c r="AW319" s="206">
        <f>IF(AW$2=EOMONTH($D319,MatCF),$F319-SUM($H199:AW199),0)</f>
        <v>0</v>
      </c>
      <c r="AX319" s="206">
        <f>IF(AX$2=EOMONTH($D319,MatCF),$F319-SUM($H199:AX199),0)</f>
        <v>0</v>
      </c>
      <c r="AY319" s="206">
        <f>IF(AY$2=EOMONTH($D319,MatCF),$F319-SUM($H199:AY199),0)</f>
        <v>0</v>
      </c>
      <c r="AZ319" s="206">
        <f>IF(AZ$2=EOMONTH($D319,MatCF),$F319-SUM($H199:AZ199),0)</f>
        <v>0</v>
      </c>
      <c r="BA319" s="206">
        <f>IF(BA$2=EOMONTH($D319,MatCF),$F319-SUM($H199:BA199),0)</f>
        <v>0</v>
      </c>
      <c r="BB319" s="206">
        <f>IF(BB$2=EOMONTH($D319,MatCF),$F319-SUM($H199:BB199),0)</f>
        <v>0</v>
      </c>
      <c r="BC319" s="206">
        <f>IF(BC$2=EOMONTH($D319,MatCF),$F319-SUM($H199:BC199),0)</f>
        <v>0</v>
      </c>
      <c r="BD319" s="206">
        <f>IF(BD$2=EOMONTH($D319,MatCF),$F319-SUM($H199:BD199),0)</f>
        <v>0</v>
      </c>
      <c r="BE319" s="206">
        <f>IF(BE$2=EOMONTH($D319,MatCF),$F319-SUM($H199:BE199),0)</f>
        <v>0</v>
      </c>
      <c r="BF319" s="206">
        <f>IF(BF$2=EOMONTH($D319,MatCF),$F319-SUM($H199:BF199),0)</f>
        <v>0</v>
      </c>
      <c r="BG319" s="206">
        <f>IF(BG$2=EOMONTH($D319,MatCF),$F319-SUM($H199:BG199),0)</f>
        <v>0</v>
      </c>
      <c r="BH319" s="206">
        <f>IF(BH$2=EOMONTH($D319,MatCF),$F319-SUM($H199:BH199),0)</f>
        <v>0</v>
      </c>
      <c r="BI319" s="206">
        <f>IF(BI$2=EOMONTH($D319,MatCF),$F319-SUM($H199:BI199),0)</f>
        <v>0</v>
      </c>
      <c r="BJ319" s="206">
        <f>IF(BJ$2=EOMONTH($D319,MatCF),$F319-SUM($H199:BJ199),0)</f>
        <v>0</v>
      </c>
      <c r="BK319" s="206">
        <f>IF(BK$2=EOMONTH($D319,MatCF),$F319-SUM($H199:BK199),0)</f>
        <v>0</v>
      </c>
      <c r="BL319" s="206">
        <f>IF(BL$2=EOMONTH($D319,MatCF),$F319-SUM($H199:BL199),0)</f>
        <v>0</v>
      </c>
      <c r="BM319" s="206">
        <f>IF(BM$2=EOMONTH($D319,MatCF),$F319-SUM($H199:BM199),0)</f>
        <v>0</v>
      </c>
      <c r="BN319" s="206">
        <f>IF(BN$2=EOMONTH($D319,MatCF),$F319-SUM($H199:BN199),0)</f>
        <v>0</v>
      </c>
      <c r="BO319" s="206">
        <f>IF(BO$2=EOMONTH($D319,MatCF),$F319-SUM($H199:BO199),0)</f>
        <v>0</v>
      </c>
      <c r="BP319" s="206">
        <f>IF(BP$2=EOMONTH($D319,MatCF),$F319-SUM($H199:BP199),0)</f>
        <v>0</v>
      </c>
      <c r="BQ319" s="206">
        <f>IF(BQ$2=EOMONTH($D319,MatCF),$F319-SUM($H199:BQ199),0)</f>
        <v>0</v>
      </c>
      <c r="BR319" s="206">
        <f>IF(BR$2=EOMONTH($D319,MatCF),$F319-SUM($H199:BR199),0)</f>
        <v>0</v>
      </c>
      <c r="BS319" s="206">
        <f>IF(BS$2=EOMONTH($D319,MatCF),$F319-SUM($H199:BS199),0)</f>
        <v>0</v>
      </c>
      <c r="BT319" s="206">
        <f>IF(BT$2=EOMONTH($D319,MatCF),$F319-SUM($H199:BT199),0)</f>
        <v>0</v>
      </c>
      <c r="BU319" s="206">
        <f>IF(BU$2=EOMONTH($D319,MatCF),$F319-SUM($H199:BU199),0)</f>
        <v>0</v>
      </c>
      <c r="BV319" s="206">
        <f>IF(BV$2=EOMONTH($D319,MatCF),$F319-SUM($H199:BV199),0)</f>
        <v>0</v>
      </c>
      <c r="BW319" s="206">
        <f>IF(BW$2=EOMONTH($D319,MatCF),$F319-SUM($H199:BW199),0)</f>
        <v>0</v>
      </c>
      <c r="BX319" s="206">
        <f>IF(BX$2=EOMONTH($D319,MatCF),$F319-SUM($H199:BX199),0)</f>
        <v>0</v>
      </c>
      <c r="BY319" s="206">
        <f>IF(BY$2=EOMONTH($D319,MatCF),$F319-SUM($H199:BY199),0)</f>
        <v>0</v>
      </c>
      <c r="BZ319" s="206">
        <f>IF(BZ$2=EOMONTH($D319,MatCF),$F319-SUM($H199:BZ199),0)</f>
        <v>0</v>
      </c>
      <c r="CA319" s="206">
        <f>IF(CA$2=EOMONTH($D319,MatCF),$F319-SUM($H199:CA199),0)</f>
        <v>0</v>
      </c>
      <c r="CB319" s="206">
        <f>IF(CB$2=EOMONTH($D319,MatCF),$F319-SUM($H199:CB199),0)</f>
        <v>0</v>
      </c>
      <c r="CC319" s="206">
        <f>IF(CC$2=EOMONTH($D319,MatCF),$F319-SUM($H199:CC199),0)</f>
        <v>0</v>
      </c>
      <c r="CD319" s="206">
        <f>IF(CD$2=EOMONTH($D319,MatCF),$F319-SUM($H199:CD199),0)</f>
        <v>0</v>
      </c>
      <c r="CE319" s="206">
        <f>IF(CE$2=EOMONTH($D319,MatCF),$F319-SUM($H199:CE199),0)</f>
        <v>0</v>
      </c>
      <c r="CF319" s="206">
        <f>IF(CF$2=EOMONTH($D319,MatCF),$F319-SUM($H199:CF199),0)</f>
        <v>0</v>
      </c>
      <c r="CG319" s="206">
        <f>IF(CG$2=EOMONTH($D319,MatCF),$F319-SUM($H199:CG199),0)</f>
        <v>0</v>
      </c>
      <c r="CH319" s="206">
        <f>IF(CH$2=EOMONTH($D319,MatCF),$F319-SUM($H199:CH199),0)</f>
        <v>0</v>
      </c>
      <c r="CI319" s="206">
        <f>IF(CI$2=EOMONTH($D319,MatCF),$F319-SUM($H199:CI199),0)</f>
        <v>0</v>
      </c>
      <c r="CJ319" s="206">
        <f>IF(CJ$2=EOMONTH($D319,MatCF),$F319-SUM($H199:CJ199),0)</f>
        <v>0</v>
      </c>
      <c r="CK319" s="206">
        <f>IF(CK$2=EOMONTH($D319,MatCF),$F319-SUM($H199:CK199),0)</f>
        <v>0</v>
      </c>
      <c r="CL319" s="206">
        <f>IF(CL$2=EOMONTH($D319,MatCF),$F319-SUM($H199:CL199),0)</f>
        <v>0</v>
      </c>
      <c r="CM319" s="206">
        <f>IF(CM$2=EOMONTH($D319,MatCF),$F319-SUM($H199:CM199),0)</f>
        <v>0</v>
      </c>
      <c r="CN319" s="206">
        <f>IF(CN$2=EOMONTH($D319,MatCF),$F319-SUM($H199:CN199),0)</f>
        <v>0</v>
      </c>
      <c r="CO319" s="206">
        <f>IF(CO$2=EOMONTH($D319,MatCF),$F319-SUM($H199:CO199),0)</f>
        <v>0</v>
      </c>
      <c r="CP319" s="206">
        <f>IF(CP$2=EOMONTH($D319,MatCF),$F319-SUM($H199:CP199),0)</f>
        <v>0</v>
      </c>
      <c r="CQ319" s="206">
        <f>IF(CQ$2=EOMONTH($D319,MatCF),$F319-SUM($H199:CQ199),0)</f>
        <v>0</v>
      </c>
      <c r="CR319" s="206">
        <f>IF(CR$2=EOMONTH($D319,MatCF),$F319-SUM($H199:CR199),0)</f>
        <v>0</v>
      </c>
      <c r="CS319" s="206">
        <f>IF(CS$2=EOMONTH($D319,MatCF),$F319-SUM($H199:CS199),0)</f>
        <v>0</v>
      </c>
      <c r="CT319" s="206">
        <f>IF(CT$2=EOMONTH($D319,MatCF),$F319-SUM($H199:CT199),0)</f>
        <v>0</v>
      </c>
      <c r="CU319" s="206">
        <f>IF(CU$2=EOMONTH($D319,MatCF),$F319-SUM($H199:CU199),0)</f>
        <v>0</v>
      </c>
      <c r="CV319" s="206">
        <f>IF(CV$2=EOMONTH($D319,MatCF),$F319-SUM($H199:CV199),0)</f>
        <v>0</v>
      </c>
      <c r="CW319" s="206">
        <f>IF(CW$2=EOMONTH($D319,MatCF),$F319-SUM($H199:CW199),0)</f>
        <v>0</v>
      </c>
      <c r="CX319" s="206">
        <f>IF(CX$2=EOMONTH($D319,MatCF),$F319-SUM($H199:CX199),0)</f>
        <v>0</v>
      </c>
      <c r="CY319" s="206">
        <f>IF(CY$2=EOMONTH($D319,MatCF),$F319-SUM($H199:CY199),0)</f>
        <v>0</v>
      </c>
      <c r="CZ319" s="206">
        <f>IF(CZ$2=EOMONTH($D319,MatCF),$F319-SUM($H199:CZ199),0)</f>
        <v>0</v>
      </c>
      <c r="DA319" s="206">
        <f>IF(DA$2=EOMONTH($D319,MatCF),$F319-SUM($H199:DA199),0)</f>
        <v>0</v>
      </c>
      <c r="DB319" s="206">
        <f>IF(DB$2=EOMONTH($D319,MatCF),$F319-SUM($H199:DB199),0)</f>
        <v>0</v>
      </c>
      <c r="DC319" s="206">
        <f>IF(DC$2=EOMONTH($D319,MatCF),$F319-SUM($H199:DC199),0)</f>
        <v>0</v>
      </c>
      <c r="DD319" s="206">
        <f>IF(DD$2=EOMONTH($D319,MatCF),$F319-SUM($H199:DD199),0)</f>
        <v>0</v>
      </c>
      <c r="DE319" s="206">
        <f>IF(DE$2=EOMONTH($D319,MatCF),$F319-SUM($H199:DE199),0)</f>
        <v>0</v>
      </c>
      <c r="DF319" s="206">
        <f>IF(DF$2=EOMONTH($D319,MatCF),$F319-SUM($H199:DF199),0)</f>
        <v>0</v>
      </c>
      <c r="DG319" s="206">
        <f>IF(DG$2=EOMONTH($D319,MatCF),$F319-SUM($H199:DG199),0)</f>
        <v>0</v>
      </c>
      <c r="DH319" s="206">
        <f>IF(DH$2=EOMONTH($D319,MatCF),$F319-SUM($H199:DH199),0)</f>
        <v>0</v>
      </c>
      <c r="DI319" s="206">
        <f>IF(DI$2=EOMONTH($D319,MatCF),$F319-SUM($H199:DI199),0)</f>
        <v>0</v>
      </c>
      <c r="DJ319" s="206">
        <f>IF(DJ$2=EOMONTH($D319,MatCF),$F319-SUM($H199:DJ199),0)</f>
        <v>0</v>
      </c>
      <c r="DK319" s="206">
        <f>IF(DK$2=EOMONTH($D319,MatCF),$F319-SUM($H199:DK199),0)</f>
        <v>0</v>
      </c>
      <c r="DL319" s="206">
        <f>IF(DL$2=EOMONTH($D319,MatCF),$F319-SUM($H199:DL199),0)</f>
        <v>0</v>
      </c>
      <c r="DM319" s="206">
        <f>IF(DM$2=EOMONTH($D319,MatCF),$F319-SUM($H199:DM199),0)</f>
        <v>0</v>
      </c>
      <c r="DN319" s="206">
        <f>IF(DN$2=EOMONTH($D319,MatCF),$F319-SUM($H199:DN199),0)</f>
        <v>0</v>
      </c>
      <c r="DO319" s="206">
        <f>IF(DO$2=EOMONTH($D319,MatCF),$F319-SUM($H199:DO199),0)</f>
        <v>0</v>
      </c>
      <c r="DP319" s="206">
        <f>IF(DP$2=EOMONTH($D319,MatCF),$F319-SUM($H199:DP199),0)</f>
        <v>0</v>
      </c>
      <c r="DQ319" s="206">
        <f>IF(DQ$2=EOMONTH($D319,MatCF),$F319-SUM($H199:DQ199),0)</f>
        <v>0</v>
      </c>
      <c r="DR319" s="206">
        <f>IF(DR$2=EOMONTH($D319,MatCF),$F319-SUM($H199:DR199),0)</f>
        <v>0</v>
      </c>
      <c r="DS319" s="206">
        <f>IF(DS$2=EOMONTH($D319,MatCF),$F319-SUM($H199:DS199),0)</f>
        <v>0</v>
      </c>
    </row>
    <row r="320" spans="1:123" ht="12.5" x14ac:dyDescent="0.25">
      <c r="A320" s="205">
        <f t="shared" si="690"/>
        <v>108</v>
      </c>
      <c r="B320" s="228"/>
      <c r="C320" s="206"/>
      <c r="D320" s="226">
        <v>53782</v>
      </c>
      <c r="E320" s="205"/>
      <c r="F320" s="206">
        <f ca="1"/>
        <v>0</v>
      </c>
      <c r="G320" s="206"/>
      <c r="H320" s="206">
        <f>IF(H$2=EOMONTH($D320,MatCF),$F320-SUM(H200:$H200),0)</f>
        <v>0</v>
      </c>
      <c r="I320" s="206">
        <f>IF(I$2=EOMONTH($D320,MatCF),$F320-SUM($H200:I200),0)</f>
        <v>0</v>
      </c>
      <c r="J320" s="206">
        <f>IF(J$2=EOMONTH($D320,MatCF),$F320-SUM($H200:J200),0)</f>
        <v>0</v>
      </c>
      <c r="K320" s="206">
        <f>IF(K$2=EOMONTH($D320,MatCF),$F320-SUM($H200:K200),0)</f>
        <v>0</v>
      </c>
      <c r="L320" s="206">
        <f>IF(L$2=EOMONTH($D320,MatCF),$F320-SUM($H200:L200),0)</f>
        <v>0</v>
      </c>
      <c r="M320" s="206">
        <f>IF(M$2=EOMONTH($D320,MatCF),$F320-SUM($H200:M200),0)</f>
        <v>0</v>
      </c>
      <c r="N320" s="206">
        <f>IF(N$2=EOMONTH($D320,MatCF),$F320-SUM($H200:N200),0)</f>
        <v>0</v>
      </c>
      <c r="O320" s="206">
        <f>IF(O$2=EOMONTH($D320,MatCF),$F320-SUM($H200:O200),0)</f>
        <v>0</v>
      </c>
      <c r="P320" s="206">
        <f>IF(P$2=EOMONTH($D320,MatCF),$F320-SUM($H200:P200),0)</f>
        <v>0</v>
      </c>
      <c r="Q320" s="206">
        <f>IF(Q$2=EOMONTH($D320,MatCF),$F320-SUM($H200:Q200),0)</f>
        <v>0</v>
      </c>
      <c r="R320" s="206">
        <f>IF(R$2=EOMONTH($D320,MatCF),$F320-SUM($H200:R200),0)</f>
        <v>0</v>
      </c>
      <c r="S320" s="206">
        <f>IF(S$2=EOMONTH($D320,MatCF),$F320-SUM($H200:S200),0)</f>
        <v>0</v>
      </c>
      <c r="T320" s="206">
        <f>IF(T$2=EOMONTH($D320,MatCF),$F320-SUM($H200:T200),0)</f>
        <v>0</v>
      </c>
      <c r="U320" s="206">
        <f>IF(U$2=EOMONTH($D320,MatCF),$F320-SUM($H200:U200),0)</f>
        <v>0</v>
      </c>
      <c r="V320" s="206">
        <f>IF(V$2=EOMONTH($D320,MatCF),$F320-SUM($H200:V200),0)</f>
        <v>0</v>
      </c>
      <c r="W320" s="206">
        <f>IF(W$2=EOMONTH($D320,MatCF),$F320-SUM($H200:W200),0)</f>
        <v>0</v>
      </c>
      <c r="X320" s="206">
        <f>IF(X$2=EOMONTH($D320,MatCF),$F320-SUM($H200:X200),0)</f>
        <v>0</v>
      </c>
      <c r="Y320" s="206">
        <f>IF(Y$2=EOMONTH($D320,MatCF),$F320-SUM($H200:Y200),0)</f>
        <v>0</v>
      </c>
      <c r="Z320" s="206">
        <f>IF(Z$2=EOMONTH($D320,MatCF),$F320-SUM($H200:Z200),0)</f>
        <v>0</v>
      </c>
      <c r="AA320" s="206">
        <f>IF(AA$2=EOMONTH($D320,MatCF),$F320-SUM($H200:AA200),0)</f>
        <v>0</v>
      </c>
      <c r="AB320" s="206">
        <f>IF(AB$2=EOMONTH($D320,MatCF),$F320-SUM($H200:AB200),0)</f>
        <v>0</v>
      </c>
      <c r="AC320" s="206">
        <f>IF(AC$2=EOMONTH($D320,MatCF),$F320-SUM($H200:AC200),0)</f>
        <v>0</v>
      </c>
      <c r="AD320" s="206">
        <f>IF(AD$2=EOMONTH($D320,MatCF),$F320-SUM($H200:AD200),0)</f>
        <v>0</v>
      </c>
      <c r="AE320" s="206">
        <f>IF(AE$2=EOMONTH($D320,MatCF),$F320-SUM($H200:AE200),0)</f>
        <v>0</v>
      </c>
      <c r="AF320" s="206">
        <f>IF(AF$2=EOMONTH($D320,MatCF),$F320-SUM($H200:AF200),0)</f>
        <v>0</v>
      </c>
      <c r="AG320" s="206">
        <f>IF(AG$2=EOMONTH($D320,MatCF),$F320-SUM($H200:AG200),0)</f>
        <v>0</v>
      </c>
      <c r="AH320" s="206">
        <f>IF(AH$2=EOMONTH($D320,MatCF),$F320-SUM($H200:AH200),0)</f>
        <v>0</v>
      </c>
      <c r="AI320" s="206">
        <f>IF(AI$2=EOMONTH($D320,MatCF),$F320-SUM($H200:AI200),0)</f>
        <v>0</v>
      </c>
      <c r="AJ320" s="206">
        <f>IF(AJ$2=EOMONTH($D320,MatCF),$F320-SUM($H200:AJ200),0)</f>
        <v>0</v>
      </c>
      <c r="AK320" s="206">
        <f>IF(AK$2=EOMONTH($D320,MatCF),$F320-SUM($H200:AK200),0)</f>
        <v>0</v>
      </c>
      <c r="AL320" s="206">
        <f>IF(AL$2=EOMONTH($D320,MatCF),$F320-SUM($H200:AL200),0)</f>
        <v>0</v>
      </c>
      <c r="AM320" s="206">
        <f>IF(AM$2=EOMONTH($D320,MatCF),$F320-SUM($H200:AM200),0)</f>
        <v>0</v>
      </c>
      <c r="AN320" s="206">
        <f>IF(AN$2=EOMONTH($D320,MatCF),$F320-SUM($H200:AN200),0)</f>
        <v>0</v>
      </c>
      <c r="AO320" s="206">
        <f>IF(AO$2=EOMONTH($D320,MatCF),$F320-SUM($H200:AO200),0)</f>
        <v>0</v>
      </c>
      <c r="AP320" s="206">
        <f>IF(AP$2=EOMONTH($D320,MatCF),$F320-SUM($H200:AP200),0)</f>
        <v>0</v>
      </c>
      <c r="AQ320" s="206">
        <f>IF(AQ$2=EOMONTH($D320,MatCF),$F320-SUM($H200:AQ200),0)</f>
        <v>0</v>
      </c>
      <c r="AR320" s="206">
        <f>IF(AR$2=EOMONTH($D320,MatCF),$F320-SUM($H200:AR200),0)</f>
        <v>0</v>
      </c>
      <c r="AS320" s="206">
        <f>IF(AS$2=EOMONTH($D320,MatCF),$F320-SUM($H200:AS200),0)</f>
        <v>0</v>
      </c>
      <c r="AT320" s="206">
        <f>IF(AT$2=EOMONTH($D320,MatCF),$F320-SUM($H200:AT200),0)</f>
        <v>0</v>
      </c>
      <c r="AU320" s="206">
        <f>IF(AU$2=EOMONTH($D320,MatCF),$F320-SUM($H200:AU200),0)</f>
        <v>0</v>
      </c>
      <c r="AV320" s="206">
        <f>IF(AV$2=EOMONTH($D320,MatCF),$F320-SUM($H200:AV200),0)</f>
        <v>0</v>
      </c>
      <c r="AW320" s="206">
        <f>IF(AW$2=EOMONTH($D320,MatCF),$F320-SUM($H200:AW200),0)</f>
        <v>0</v>
      </c>
      <c r="AX320" s="206">
        <f>IF(AX$2=EOMONTH($D320,MatCF),$F320-SUM($H200:AX200),0)</f>
        <v>0</v>
      </c>
      <c r="AY320" s="206">
        <f>IF(AY$2=EOMONTH($D320,MatCF),$F320-SUM($H200:AY200),0)</f>
        <v>0</v>
      </c>
      <c r="AZ320" s="206">
        <f>IF(AZ$2=EOMONTH($D320,MatCF),$F320-SUM($H200:AZ200),0)</f>
        <v>0</v>
      </c>
      <c r="BA320" s="206">
        <f>IF(BA$2=EOMONTH($D320,MatCF),$F320-SUM($H200:BA200),0)</f>
        <v>0</v>
      </c>
      <c r="BB320" s="206">
        <f>IF(BB$2=EOMONTH($D320,MatCF),$F320-SUM($H200:BB200),0)</f>
        <v>0</v>
      </c>
      <c r="BC320" s="206">
        <f>IF(BC$2=EOMONTH($D320,MatCF),$F320-SUM($H200:BC200),0)</f>
        <v>0</v>
      </c>
      <c r="BD320" s="206">
        <f>IF(BD$2=EOMONTH($D320,MatCF),$F320-SUM($H200:BD200),0)</f>
        <v>0</v>
      </c>
      <c r="BE320" s="206">
        <f>IF(BE$2=EOMONTH($D320,MatCF),$F320-SUM($H200:BE200),0)</f>
        <v>0</v>
      </c>
      <c r="BF320" s="206">
        <f>IF(BF$2=EOMONTH($D320,MatCF),$F320-SUM($H200:BF200),0)</f>
        <v>0</v>
      </c>
      <c r="BG320" s="206">
        <f>IF(BG$2=EOMONTH($D320,MatCF),$F320-SUM($H200:BG200),0)</f>
        <v>0</v>
      </c>
      <c r="BH320" s="206">
        <f>IF(BH$2=EOMONTH($D320,MatCF),$F320-SUM($H200:BH200),0)</f>
        <v>0</v>
      </c>
      <c r="BI320" s="206">
        <f>IF(BI$2=EOMONTH($D320,MatCF),$F320-SUM($H200:BI200),0)</f>
        <v>0</v>
      </c>
      <c r="BJ320" s="206">
        <f>IF(BJ$2=EOMONTH($D320,MatCF),$F320-SUM($H200:BJ200),0)</f>
        <v>0</v>
      </c>
      <c r="BK320" s="206">
        <f>IF(BK$2=EOMONTH($D320,MatCF),$F320-SUM($H200:BK200),0)</f>
        <v>0</v>
      </c>
      <c r="BL320" s="206">
        <f>IF(BL$2=EOMONTH($D320,MatCF),$F320-SUM($H200:BL200),0)</f>
        <v>0</v>
      </c>
      <c r="BM320" s="206">
        <f>IF(BM$2=EOMONTH($D320,MatCF),$F320-SUM($H200:BM200),0)</f>
        <v>0</v>
      </c>
      <c r="BN320" s="206">
        <f>IF(BN$2=EOMONTH($D320,MatCF),$F320-SUM($H200:BN200),0)</f>
        <v>0</v>
      </c>
      <c r="BO320" s="206">
        <f>IF(BO$2=EOMONTH($D320,MatCF),$F320-SUM($H200:BO200),0)</f>
        <v>0</v>
      </c>
      <c r="BP320" s="206">
        <f>IF(BP$2=EOMONTH($D320,MatCF),$F320-SUM($H200:BP200),0)</f>
        <v>0</v>
      </c>
      <c r="BQ320" s="206">
        <f>IF(BQ$2=EOMONTH($D320,MatCF),$F320-SUM($H200:BQ200),0)</f>
        <v>0</v>
      </c>
      <c r="BR320" s="206">
        <f>IF(BR$2=EOMONTH($D320,MatCF),$F320-SUM($H200:BR200),0)</f>
        <v>0</v>
      </c>
      <c r="BS320" s="206">
        <f>IF(BS$2=EOMONTH($D320,MatCF),$F320-SUM($H200:BS200),0)</f>
        <v>0</v>
      </c>
      <c r="BT320" s="206">
        <f>IF(BT$2=EOMONTH($D320,MatCF),$F320-SUM($H200:BT200),0)</f>
        <v>0</v>
      </c>
      <c r="BU320" s="206">
        <f>IF(BU$2=EOMONTH($D320,MatCF),$F320-SUM($H200:BU200),0)</f>
        <v>0</v>
      </c>
      <c r="BV320" s="206">
        <f>IF(BV$2=EOMONTH($D320,MatCF),$F320-SUM($H200:BV200),0)</f>
        <v>0</v>
      </c>
      <c r="BW320" s="206">
        <f>IF(BW$2=EOMONTH($D320,MatCF),$F320-SUM($H200:BW200),0)</f>
        <v>0</v>
      </c>
      <c r="BX320" s="206">
        <f>IF(BX$2=EOMONTH($D320,MatCF),$F320-SUM($H200:BX200),0)</f>
        <v>0</v>
      </c>
      <c r="BY320" s="206">
        <f>IF(BY$2=EOMONTH($D320,MatCF),$F320-SUM($H200:BY200),0)</f>
        <v>0</v>
      </c>
      <c r="BZ320" s="206">
        <f>IF(BZ$2=EOMONTH($D320,MatCF),$F320-SUM($H200:BZ200),0)</f>
        <v>0</v>
      </c>
      <c r="CA320" s="206">
        <f>IF(CA$2=EOMONTH($D320,MatCF),$F320-SUM($H200:CA200),0)</f>
        <v>0</v>
      </c>
      <c r="CB320" s="206">
        <f>IF(CB$2=EOMONTH($D320,MatCF),$F320-SUM($H200:CB200),0)</f>
        <v>0</v>
      </c>
      <c r="CC320" s="206">
        <f>IF(CC$2=EOMONTH($D320,MatCF),$F320-SUM($H200:CC200),0)</f>
        <v>0</v>
      </c>
      <c r="CD320" s="206">
        <f>IF(CD$2=EOMONTH($D320,MatCF),$F320-SUM($H200:CD200),0)</f>
        <v>0</v>
      </c>
      <c r="CE320" s="206">
        <f>IF(CE$2=EOMONTH($D320,MatCF),$F320-SUM($H200:CE200),0)</f>
        <v>0</v>
      </c>
      <c r="CF320" s="206">
        <f>IF(CF$2=EOMONTH($D320,MatCF),$F320-SUM($H200:CF200),0)</f>
        <v>0</v>
      </c>
      <c r="CG320" s="206">
        <f>IF(CG$2=EOMONTH($D320,MatCF),$F320-SUM($H200:CG200),0)</f>
        <v>0</v>
      </c>
      <c r="CH320" s="206">
        <f>IF(CH$2=EOMONTH($D320,MatCF),$F320-SUM($H200:CH200),0)</f>
        <v>0</v>
      </c>
      <c r="CI320" s="206">
        <f>IF(CI$2=EOMONTH($D320,MatCF),$F320-SUM($H200:CI200),0)</f>
        <v>0</v>
      </c>
      <c r="CJ320" s="206">
        <f>IF(CJ$2=EOMONTH($D320,MatCF),$F320-SUM($H200:CJ200),0)</f>
        <v>0</v>
      </c>
      <c r="CK320" s="206">
        <f>IF(CK$2=EOMONTH($D320,MatCF),$F320-SUM($H200:CK200),0)</f>
        <v>0</v>
      </c>
      <c r="CL320" s="206">
        <f>IF(CL$2=EOMONTH($D320,MatCF),$F320-SUM($H200:CL200),0)</f>
        <v>0</v>
      </c>
      <c r="CM320" s="206">
        <f>IF(CM$2=EOMONTH($D320,MatCF),$F320-SUM($H200:CM200),0)</f>
        <v>0</v>
      </c>
      <c r="CN320" s="206">
        <f>IF(CN$2=EOMONTH($D320,MatCF),$F320-SUM($H200:CN200),0)</f>
        <v>0</v>
      </c>
      <c r="CO320" s="206">
        <f>IF(CO$2=EOMONTH($D320,MatCF),$F320-SUM($H200:CO200),0)</f>
        <v>0</v>
      </c>
      <c r="CP320" s="206">
        <f>IF(CP$2=EOMONTH($D320,MatCF),$F320-SUM($H200:CP200),0)</f>
        <v>0</v>
      </c>
      <c r="CQ320" s="206">
        <f>IF(CQ$2=EOMONTH($D320,MatCF),$F320-SUM($H200:CQ200),0)</f>
        <v>0</v>
      </c>
      <c r="CR320" s="206">
        <f>IF(CR$2=EOMONTH($D320,MatCF),$F320-SUM($H200:CR200),0)</f>
        <v>0</v>
      </c>
      <c r="CS320" s="206">
        <f>IF(CS$2=EOMONTH($D320,MatCF),$F320-SUM($H200:CS200),0)</f>
        <v>0</v>
      </c>
      <c r="CT320" s="206">
        <f>IF(CT$2=EOMONTH($D320,MatCF),$F320-SUM($H200:CT200),0)</f>
        <v>0</v>
      </c>
      <c r="CU320" s="206">
        <f>IF(CU$2=EOMONTH($D320,MatCF),$F320-SUM($H200:CU200),0)</f>
        <v>0</v>
      </c>
      <c r="CV320" s="206">
        <f>IF(CV$2=EOMONTH($D320,MatCF),$F320-SUM($H200:CV200),0)</f>
        <v>0</v>
      </c>
      <c r="CW320" s="206">
        <f>IF(CW$2=EOMONTH($D320,MatCF),$F320-SUM($H200:CW200),0)</f>
        <v>0</v>
      </c>
      <c r="CX320" s="206">
        <f>IF(CX$2=EOMONTH($D320,MatCF),$F320-SUM($H200:CX200),0)</f>
        <v>0</v>
      </c>
      <c r="CY320" s="206">
        <f>IF(CY$2=EOMONTH($D320,MatCF),$F320-SUM($H200:CY200),0)</f>
        <v>0</v>
      </c>
      <c r="CZ320" s="206">
        <f>IF(CZ$2=EOMONTH($D320,MatCF),$F320-SUM($H200:CZ200),0)</f>
        <v>0</v>
      </c>
      <c r="DA320" s="206">
        <f>IF(DA$2=EOMONTH($D320,MatCF),$F320-SUM($H200:DA200),0)</f>
        <v>0</v>
      </c>
      <c r="DB320" s="206">
        <f>IF(DB$2=EOMONTH($D320,MatCF),$F320-SUM($H200:DB200),0)</f>
        <v>0</v>
      </c>
      <c r="DC320" s="206">
        <f>IF(DC$2=EOMONTH($D320,MatCF),$F320-SUM($H200:DC200),0)</f>
        <v>0</v>
      </c>
      <c r="DD320" s="206">
        <f>IF(DD$2=EOMONTH($D320,MatCF),$F320-SUM($H200:DD200),0)</f>
        <v>0</v>
      </c>
      <c r="DE320" s="206">
        <f>IF(DE$2=EOMONTH($D320,MatCF),$F320-SUM($H200:DE200),0)</f>
        <v>0</v>
      </c>
      <c r="DF320" s="206">
        <f>IF(DF$2=EOMONTH($D320,MatCF),$F320-SUM($H200:DF200),0)</f>
        <v>0</v>
      </c>
      <c r="DG320" s="206">
        <f>IF(DG$2=EOMONTH($D320,MatCF),$F320-SUM($H200:DG200),0)</f>
        <v>0</v>
      </c>
      <c r="DH320" s="206">
        <f>IF(DH$2=EOMONTH($D320,MatCF),$F320-SUM($H200:DH200),0)</f>
        <v>0</v>
      </c>
      <c r="DI320" s="206">
        <f>IF(DI$2=EOMONTH($D320,MatCF),$F320-SUM($H200:DI200),0)</f>
        <v>0</v>
      </c>
      <c r="DJ320" s="206">
        <f>IF(DJ$2=EOMONTH($D320,MatCF),$F320-SUM($H200:DJ200),0)</f>
        <v>0</v>
      </c>
      <c r="DK320" s="206">
        <f>IF(DK$2=EOMONTH($D320,MatCF),$F320-SUM($H200:DK200),0)</f>
        <v>0</v>
      </c>
      <c r="DL320" s="206">
        <f>IF(DL$2=EOMONTH($D320,MatCF),$F320-SUM($H200:DL200),0)</f>
        <v>0</v>
      </c>
      <c r="DM320" s="206">
        <f>IF(DM$2=EOMONTH($D320,MatCF),$F320-SUM($H200:DM200),0)</f>
        <v>0</v>
      </c>
      <c r="DN320" s="206">
        <f>IF(DN$2=EOMONTH($D320,MatCF),$F320-SUM($H200:DN200),0)</f>
        <v>0</v>
      </c>
      <c r="DO320" s="206">
        <f>IF(DO$2=EOMONTH($D320,MatCF),$F320-SUM($H200:DO200),0)</f>
        <v>0</v>
      </c>
      <c r="DP320" s="206">
        <f>IF(DP$2=EOMONTH($D320,MatCF),$F320-SUM($H200:DP200),0)</f>
        <v>0</v>
      </c>
      <c r="DQ320" s="206">
        <f>IF(DQ$2=EOMONTH($D320,MatCF),$F320-SUM($H200:DQ200),0)</f>
        <v>0</v>
      </c>
      <c r="DR320" s="206">
        <f>IF(DR$2=EOMONTH($D320,MatCF),$F320-SUM($H200:DR200),0)</f>
        <v>0</v>
      </c>
      <c r="DS320" s="206">
        <f>IF(DS$2=EOMONTH($D320,MatCF),$F320-SUM($H200:DS200),0)</f>
        <v>0</v>
      </c>
    </row>
    <row r="321" spans="1:123" ht="12.5" x14ac:dyDescent="0.25">
      <c r="A321" s="205">
        <f t="shared" si="690"/>
        <v>109</v>
      </c>
      <c r="B321" s="228"/>
      <c r="C321" s="206"/>
      <c r="D321" s="226">
        <v>53873</v>
      </c>
      <c r="E321" s="205"/>
      <c r="F321" s="206">
        <f ca="1"/>
        <v>0</v>
      </c>
      <c r="G321" s="206"/>
      <c r="H321" s="206">
        <f>IF(H$2=EOMONTH($D321,MatCF),$F321-SUM(H201:$H201),0)</f>
        <v>0</v>
      </c>
      <c r="I321" s="206">
        <f>IF(I$2=EOMONTH($D321,MatCF),$F321-SUM($H201:I201),0)</f>
        <v>0</v>
      </c>
      <c r="J321" s="206">
        <f>IF(J$2=EOMONTH($D321,MatCF),$F321-SUM($H201:J201),0)</f>
        <v>0</v>
      </c>
      <c r="K321" s="206">
        <f>IF(K$2=EOMONTH($D321,MatCF),$F321-SUM($H201:K201),0)</f>
        <v>0</v>
      </c>
      <c r="L321" s="206">
        <f>IF(L$2=EOMONTH($D321,MatCF),$F321-SUM($H201:L201),0)</f>
        <v>0</v>
      </c>
      <c r="M321" s="206">
        <f>IF(M$2=EOMONTH($D321,MatCF),$F321-SUM($H201:M201),0)</f>
        <v>0</v>
      </c>
      <c r="N321" s="206">
        <f>IF(N$2=EOMONTH($D321,MatCF),$F321-SUM($H201:N201),0)</f>
        <v>0</v>
      </c>
      <c r="O321" s="206">
        <f>IF(O$2=EOMONTH($D321,MatCF),$F321-SUM($H201:O201),0)</f>
        <v>0</v>
      </c>
      <c r="P321" s="206">
        <f>IF(P$2=EOMONTH($D321,MatCF),$F321-SUM($H201:P201),0)</f>
        <v>0</v>
      </c>
      <c r="Q321" s="206">
        <f>IF(Q$2=EOMONTH($D321,MatCF),$F321-SUM($H201:Q201),0)</f>
        <v>0</v>
      </c>
      <c r="R321" s="206">
        <f>IF(R$2=EOMONTH($D321,MatCF),$F321-SUM($H201:R201),0)</f>
        <v>0</v>
      </c>
      <c r="S321" s="206">
        <f>IF(S$2=EOMONTH($D321,MatCF),$F321-SUM($H201:S201),0)</f>
        <v>0</v>
      </c>
      <c r="T321" s="206">
        <f>IF(T$2=EOMONTH($D321,MatCF),$F321-SUM($H201:T201),0)</f>
        <v>0</v>
      </c>
      <c r="U321" s="206">
        <f>IF(U$2=EOMONTH($D321,MatCF),$F321-SUM($H201:U201),0)</f>
        <v>0</v>
      </c>
      <c r="V321" s="206">
        <f>IF(V$2=EOMONTH($D321,MatCF),$F321-SUM($H201:V201),0)</f>
        <v>0</v>
      </c>
      <c r="W321" s="206">
        <f>IF(W$2=EOMONTH($D321,MatCF),$F321-SUM($H201:W201),0)</f>
        <v>0</v>
      </c>
      <c r="X321" s="206">
        <f>IF(X$2=EOMONTH($D321,MatCF),$F321-SUM($H201:X201),0)</f>
        <v>0</v>
      </c>
      <c r="Y321" s="206">
        <f>IF(Y$2=EOMONTH($D321,MatCF),$F321-SUM($H201:Y201),0)</f>
        <v>0</v>
      </c>
      <c r="Z321" s="206">
        <f>IF(Z$2=EOMONTH($D321,MatCF),$F321-SUM($H201:Z201),0)</f>
        <v>0</v>
      </c>
      <c r="AA321" s="206">
        <f>IF(AA$2=EOMONTH($D321,MatCF),$F321-SUM($H201:AA201),0)</f>
        <v>0</v>
      </c>
      <c r="AB321" s="206">
        <f>IF(AB$2=EOMONTH($D321,MatCF),$F321-SUM($H201:AB201),0)</f>
        <v>0</v>
      </c>
      <c r="AC321" s="206">
        <f>IF(AC$2=EOMONTH($D321,MatCF),$F321-SUM($H201:AC201),0)</f>
        <v>0</v>
      </c>
      <c r="AD321" s="206">
        <f>IF(AD$2=EOMONTH($D321,MatCF),$F321-SUM($H201:AD201),0)</f>
        <v>0</v>
      </c>
      <c r="AE321" s="206">
        <f>IF(AE$2=EOMONTH($D321,MatCF),$F321-SUM($H201:AE201),0)</f>
        <v>0</v>
      </c>
      <c r="AF321" s="206">
        <f>IF(AF$2=EOMONTH($D321,MatCF),$F321-SUM($H201:AF201),0)</f>
        <v>0</v>
      </c>
      <c r="AG321" s="206">
        <f>IF(AG$2=EOMONTH($D321,MatCF),$F321-SUM($H201:AG201),0)</f>
        <v>0</v>
      </c>
      <c r="AH321" s="206">
        <f>IF(AH$2=EOMONTH($D321,MatCF),$F321-SUM($H201:AH201),0)</f>
        <v>0</v>
      </c>
      <c r="AI321" s="206">
        <f>IF(AI$2=EOMONTH($D321,MatCF),$F321-SUM($H201:AI201),0)</f>
        <v>0</v>
      </c>
      <c r="AJ321" s="206">
        <f>IF(AJ$2=EOMONTH($D321,MatCF),$F321-SUM($H201:AJ201),0)</f>
        <v>0</v>
      </c>
      <c r="AK321" s="206">
        <f>IF(AK$2=EOMONTH($D321,MatCF),$F321-SUM($H201:AK201),0)</f>
        <v>0</v>
      </c>
      <c r="AL321" s="206">
        <f>IF(AL$2=EOMONTH($D321,MatCF),$F321-SUM($H201:AL201),0)</f>
        <v>0</v>
      </c>
      <c r="AM321" s="206">
        <f>IF(AM$2=EOMONTH($D321,MatCF),$F321-SUM($H201:AM201),0)</f>
        <v>0</v>
      </c>
      <c r="AN321" s="206">
        <f>IF(AN$2=EOMONTH($D321,MatCF),$F321-SUM($H201:AN201),0)</f>
        <v>0</v>
      </c>
      <c r="AO321" s="206">
        <f>IF(AO$2=EOMONTH($D321,MatCF),$F321-SUM($H201:AO201),0)</f>
        <v>0</v>
      </c>
      <c r="AP321" s="206">
        <f>IF(AP$2=EOMONTH($D321,MatCF),$F321-SUM($H201:AP201),0)</f>
        <v>0</v>
      </c>
      <c r="AQ321" s="206">
        <f>IF(AQ$2=EOMONTH($D321,MatCF),$F321-SUM($H201:AQ201),0)</f>
        <v>0</v>
      </c>
      <c r="AR321" s="206">
        <f>IF(AR$2=EOMONTH($D321,MatCF),$F321-SUM($H201:AR201),0)</f>
        <v>0</v>
      </c>
      <c r="AS321" s="206">
        <f>IF(AS$2=EOMONTH($D321,MatCF),$F321-SUM($H201:AS201),0)</f>
        <v>0</v>
      </c>
      <c r="AT321" s="206">
        <f>IF(AT$2=EOMONTH($D321,MatCF),$F321-SUM($H201:AT201),0)</f>
        <v>0</v>
      </c>
      <c r="AU321" s="206">
        <f>IF(AU$2=EOMONTH($D321,MatCF),$F321-SUM($H201:AU201),0)</f>
        <v>0</v>
      </c>
      <c r="AV321" s="206">
        <f>IF(AV$2=EOMONTH($D321,MatCF),$F321-SUM($H201:AV201),0)</f>
        <v>0</v>
      </c>
      <c r="AW321" s="206">
        <f>IF(AW$2=EOMONTH($D321,MatCF),$F321-SUM($H201:AW201),0)</f>
        <v>0</v>
      </c>
      <c r="AX321" s="206">
        <f>IF(AX$2=EOMONTH($D321,MatCF),$F321-SUM($H201:AX201),0)</f>
        <v>0</v>
      </c>
      <c r="AY321" s="206">
        <f>IF(AY$2=EOMONTH($D321,MatCF),$F321-SUM($H201:AY201),0)</f>
        <v>0</v>
      </c>
      <c r="AZ321" s="206">
        <f>IF(AZ$2=EOMONTH($D321,MatCF),$F321-SUM($H201:AZ201),0)</f>
        <v>0</v>
      </c>
      <c r="BA321" s="206">
        <f>IF(BA$2=EOMONTH($D321,MatCF),$F321-SUM($H201:BA201),0)</f>
        <v>0</v>
      </c>
      <c r="BB321" s="206">
        <f>IF(BB$2=EOMONTH($D321,MatCF),$F321-SUM($H201:BB201),0)</f>
        <v>0</v>
      </c>
      <c r="BC321" s="206">
        <f>IF(BC$2=EOMONTH($D321,MatCF),$F321-SUM($H201:BC201),0)</f>
        <v>0</v>
      </c>
      <c r="BD321" s="206">
        <f>IF(BD$2=EOMONTH($D321,MatCF),$F321-SUM($H201:BD201),0)</f>
        <v>0</v>
      </c>
      <c r="BE321" s="206">
        <f>IF(BE$2=EOMONTH($D321,MatCF),$F321-SUM($H201:BE201),0)</f>
        <v>0</v>
      </c>
      <c r="BF321" s="206">
        <f>IF(BF$2=EOMONTH($D321,MatCF),$F321-SUM($H201:BF201),0)</f>
        <v>0</v>
      </c>
      <c r="BG321" s="206">
        <f>IF(BG$2=EOMONTH($D321,MatCF),$F321-SUM($H201:BG201),0)</f>
        <v>0</v>
      </c>
      <c r="BH321" s="206">
        <f>IF(BH$2=EOMONTH($D321,MatCF),$F321-SUM($H201:BH201),0)</f>
        <v>0</v>
      </c>
      <c r="BI321" s="206">
        <f>IF(BI$2=EOMONTH($D321,MatCF),$F321-SUM($H201:BI201),0)</f>
        <v>0</v>
      </c>
      <c r="BJ321" s="206">
        <f>IF(BJ$2=EOMONTH($D321,MatCF),$F321-SUM($H201:BJ201),0)</f>
        <v>0</v>
      </c>
      <c r="BK321" s="206">
        <f>IF(BK$2=EOMONTH($D321,MatCF),$F321-SUM($H201:BK201),0)</f>
        <v>0</v>
      </c>
      <c r="BL321" s="206">
        <f>IF(BL$2=EOMONTH($D321,MatCF),$F321-SUM($H201:BL201),0)</f>
        <v>0</v>
      </c>
      <c r="BM321" s="206">
        <f>IF(BM$2=EOMONTH($D321,MatCF),$F321-SUM($H201:BM201),0)</f>
        <v>0</v>
      </c>
      <c r="BN321" s="206">
        <f>IF(BN$2=EOMONTH($D321,MatCF),$F321-SUM($H201:BN201),0)</f>
        <v>0</v>
      </c>
      <c r="BO321" s="206">
        <f>IF(BO$2=EOMONTH($D321,MatCF),$F321-SUM($H201:BO201),0)</f>
        <v>0</v>
      </c>
      <c r="BP321" s="206">
        <f>IF(BP$2=EOMONTH($D321,MatCF),$F321-SUM($H201:BP201),0)</f>
        <v>0</v>
      </c>
      <c r="BQ321" s="206">
        <f>IF(BQ$2=EOMONTH($D321,MatCF),$F321-SUM($H201:BQ201),0)</f>
        <v>0</v>
      </c>
      <c r="BR321" s="206">
        <f>IF(BR$2=EOMONTH($D321,MatCF),$F321-SUM($H201:BR201),0)</f>
        <v>0</v>
      </c>
      <c r="BS321" s="206">
        <f>IF(BS$2=EOMONTH($D321,MatCF),$F321-SUM($H201:BS201),0)</f>
        <v>0</v>
      </c>
      <c r="BT321" s="206">
        <f>IF(BT$2=EOMONTH($D321,MatCF),$F321-SUM($H201:BT201),0)</f>
        <v>0</v>
      </c>
      <c r="BU321" s="206">
        <f>IF(BU$2=EOMONTH($D321,MatCF),$F321-SUM($H201:BU201),0)</f>
        <v>0</v>
      </c>
      <c r="BV321" s="206">
        <f>IF(BV$2=EOMONTH($D321,MatCF),$F321-SUM($H201:BV201),0)</f>
        <v>0</v>
      </c>
      <c r="BW321" s="206">
        <f>IF(BW$2=EOMONTH($D321,MatCF),$F321-SUM($H201:BW201),0)</f>
        <v>0</v>
      </c>
      <c r="BX321" s="206">
        <f>IF(BX$2=EOMONTH($D321,MatCF),$F321-SUM($H201:BX201),0)</f>
        <v>0</v>
      </c>
      <c r="BY321" s="206">
        <f>IF(BY$2=EOMONTH($D321,MatCF),$F321-SUM($H201:BY201),0)</f>
        <v>0</v>
      </c>
      <c r="BZ321" s="206">
        <f>IF(BZ$2=EOMONTH($D321,MatCF),$F321-SUM($H201:BZ201),0)</f>
        <v>0</v>
      </c>
      <c r="CA321" s="206">
        <f>IF(CA$2=EOMONTH($D321,MatCF),$F321-SUM($H201:CA201),0)</f>
        <v>0</v>
      </c>
      <c r="CB321" s="206">
        <f>IF(CB$2=EOMONTH($D321,MatCF),$F321-SUM($H201:CB201),0)</f>
        <v>0</v>
      </c>
      <c r="CC321" s="206">
        <f>IF(CC$2=EOMONTH($D321,MatCF),$F321-SUM($H201:CC201),0)</f>
        <v>0</v>
      </c>
      <c r="CD321" s="206">
        <f>IF(CD$2=EOMONTH($D321,MatCF),$F321-SUM($H201:CD201),0)</f>
        <v>0</v>
      </c>
      <c r="CE321" s="206">
        <f>IF(CE$2=EOMONTH($D321,MatCF),$F321-SUM($H201:CE201),0)</f>
        <v>0</v>
      </c>
      <c r="CF321" s="206">
        <f>IF(CF$2=EOMONTH($D321,MatCF),$F321-SUM($H201:CF201),0)</f>
        <v>0</v>
      </c>
      <c r="CG321" s="206">
        <f>IF(CG$2=EOMONTH($D321,MatCF),$F321-SUM($H201:CG201),0)</f>
        <v>0</v>
      </c>
      <c r="CH321" s="206">
        <f>IF(CH$2=EOMONTH($D321,MatCF),$F321-SUM($H201:CH201),0)</f>
        <v>0</v>
      </c>
      <c r="CI321" s="206">
        <f>IF(CI$2=EOMONTH($D321,MatCF),$F321-SUM($H201:CI201),0)</f>
        <v>0</v>
      </c>
      <c r="CJ321" s="206">
        <f>IF(CJ$2=EOMONTH($D321,MatCF),$F321-SUM($H201:CJ201),0)</f>
        <v>0</v>
      </c>
      <c r="CK321" s="206">
        <f>IF(CK$2=EOMONTH($D321,MatCF),$F321-SUM($H201:CK201),0)</f>
        <v>0</v>
      </c>
      <c r="CL321" s="206">
        <f>IF(CL$2=EOMONTH($D321,MatCF),$F321-SUM($H201:CL201),0)</f>
        <v>0</v>
      </c>
      <c r="CM321" s="206">
        <f>IF(CM$2=EOMONTH($D321,MatCF),$F321-SUM($H201:CM201),0)</f>
        <v>0</v>
      </c>
      <c r="CN321" s="206">
        <f>IF(CN$2=EOMONTH($D321,MatCF),$F321-SUM($H201:CN201),0)</f>
        <v>0</v>
      </c>
      <c r="CO321" s="206">
        <f>IF(CO$2=EOMONTH($D321,MatCF),$F321-SUM($H201:CO201),0)</f>
        <v>0</v>
      </c>
      <c r="CP321" s="206">
        <f>IF(CP$2=EOMONTH($D321,MatCF),$F321-SUM($H201:CP201),0)</f>
        <v>0</v>
      </c>
      <c r="CQ321" s="206">
        <f>IF(CQ$2=EOMONTH($D321,MatCF),$F321-SUM($H201:CQ201),0)</f>
        <v>0</v>
      </c>
      <c r="CR321" s="206">
        <f>IF(CR$2=EOMONTH($D321,MatCF),$F321-SUM($H201:CR201),0)</f>
        <v>0</v>
      </c>
      <c r="CS321" s="206">
        <f>IF(CS$2=EOMONTH($D321,MatCF),$F321-SUM($H201:CS201),0)</f>
        <v>0</v>
      </c>
      <c r="CT321" s="206">
        <f>IF(CT$2=EOMONTH($D321,MatCF),$F321-SUM($H201:CT201),0)</f>
        <v>0</v>
      </c>
      <c r="CU321" s="206">
        <f>IF(CU$2=EOMONTH($D321,MatCF),$F321-SUM($H201:CU201),0)</f>
        <v>0</v>
      </c>
      <c r="CV321" s="206">
        <f>IF(CV$2=EOMONTH($D321,MatCF),$F321-SUM($H201:CV201),0)</f>
        <v>0</v>
      </c>
      <c r="CW321" s="206">
        <f>IF(CW$2=EOMONTH($D321,MatCF),$F321-SUM($H201:CW201),0)</f>
        <v>0</v>
      </c>
      <c r="CX321" s="206">
        <f>IF(CX$2=EOMONTH($D321,MatCF),$F321-SUM($H201:CX201),0)</f>
        <v>0</v>
      </c>
      <c r="CY321" s="206">
        <f>IF(CY$2=EOMONTH($D321,MatCF),$F321-SUM($H201:CY201),0)</f>
        <v>0</v>
      </c>
      <c r="CZ321" s="206">
        <f>IF(CZ$2=EOMONTH($D321,MatCF),$F321-SUM($H201:CZ201),0)</f>
        <v>0</v>
      </c>
      <c r="DA321" s="206">
        <f>IF(DA$2=EOMONTH($D321,MatCF),$F321-SUM($H201:DA201),0)</f>
        <v>0</v>
      </c>
      <c r="DB321" s="206">
        <f>IF(DB$2=EOMONTH($D321,MatCF),$F321-SUM($H201:DB201),0)</f>
        <v>0</v>
      </c>
      <c r="DC321" s="206">
        <f>IF(DC$2=EOMONTH($D321,MatCF),$F321-SUM($H201:DC201),0)</f>
        <v>0</v>
      </c>
      <c r="DD321" s="206">
        <f>IF(DD$2=EOMONTH($D321,MatCF),$F321-SUM($H201:DD201),0)</f>
        <v>0</v>
      </c>
      <c r="DE321" s="206">
        <f>IF(DE$2=EOMONTH($D321,MatCF),$F321-SUM($H201:DE201),0)</f>
        <v>0</v>
      </c>
      <c r="DF321" s="206">
        <f>IF(DF$2=EOMONTH($D321,MatCF),$F321-SUM($H201:DF201),0)</f>
        <v>0</v>
      </c>
      <c r="DG321" s="206">
        <f>IF(DG$2=EOMONTH($D321,MatCF),$F321-SUM($H201:DG201),0)</f>
        <v>0</v>
      </c>
      <c r="DH321" s="206">
        <f>IF(DH$2=EOMONTH($D321,MatCF),$F321-SUM($H201:DH201),0)</f>
        <v>0</v>
      </c>
      <c r="DI321" s="206">
        <f>IF(DI$2=EOMONTH($D321,MatCF),$F321-SUM($H201:DI201),0)</f>
        <v>0</v>
      </c>
      <c r="DJ321" s="206">
        <f>IF(DJ$2=EOMONTH($D321,MatCF),$F321-SUM($H201:DJ201),0)</f>
        <v>0</v>
      </c>
      <c r="DK321" s="206">
        <f>IF(DK$2=EOMONTH($D321,MatCF),$F321-SUM($H201:DK201),0)</f>
        <v>0</v>
      </c>
      <c r="DL321" s="206">
        <f>IF(DL$2=EOMONTH($D321,MatCF),$F321-SUM($H201:DL201),0)</f>
        <v>0</v>
      </c>
      <c r="DM321" s="206">
        <f>IF(DM$2=EOMONTH($D321,MatCF),$F321-SUM($H201:DM201),0)</f>
        <v>0</v>
      </c>
      <c r="DN321" s="206">
        <f>IF(DN$2=EOMONTH($D321,MatCF),$F321-SUM($H201:DN201),0)</f>
        <v>0</v>
      </c>
      <c r="DO321" s="206">
        <f>IF(DO$2=EOMONTH($D321,MatCF),$F321-SUM($H201:DO201),0)</f>
        <v>0</v>
      </c>
      <c r="DP321" s="206">
        <f>IF(DP$2=EOMONTH($D321,MatCF),$F321-SUM($H201:DP201),0)</f>
        <v>0</v>
      </c>
      <c r="DQ321" s="206">
        <f>IF(DQ$2=EOMONTH($D321,MatCF),$F321-SUM($H201:DQ201),0)</f>
        <v>0</v>
      </c>
      <c r="DR321" s="206">
        <f>IF(DR$2=EOMONTH($D321,MatCF),$F321-SUM($H201:DR201),0)</f>
        <v>0</v>
      </c>
      <c r="DS321" s="206">
        <f>IF(DS$2=EOMONTH($D321,MatCF),$F321-SUM($H201:DS201),0)</f>
        <v>0</v>
      </c>
    </row>
    <row r="322" spans="1:123" ht="12.5" x14ac:dyDescent="0.25">
      <c r="A322" s="205">
        <f t="shared" si="690"/>
        <v>110</v>
      </c>
      <c r="B322" s="228"/>
      <c r="C322" s="206"/>
      <c r="D322" s="226">
        <v>53965</v>
      </c>
      <c r="E322" s="205"/>
      <c r="F322" s="206">
        <f ca="1"/>
        <v>0</v>
      </c>
      <c r="G322" s="206"/>
      <c r="H322" s="206">
        <f>IF(H$2=EOMONTH($D322,MatCF),$F322-SUM(H202:$H202),0)</f>
        <v>0</v>
      </c>
      <c r="I322" s="206">
        <f>IF(I$2=EOMONTH($D322,MatCF),$F322-SUM($H202:I202),0)</f>
        <v>0</v>
      </c>
      <c r="J322" s="206">
        <f>IF(J$2=EOMONTH($D322,MatCF),$F322-SUM($H202:J202),0)</f>
        <v>0</v>
      </c>
      <c r="K322" s="206">
        <f>IF(K$2=EOMONTH($D322,MatCF),$F322-SUM($H202:K202),0)</f>
        <v>0</v>
      </c>
      <c r="L322" s="206">
        <f>IF(L$2=EOMONTH($D322,MatCF),$F322-SUM($H202:L202),0)</f>
        <v>0</v>
      </c>
      <c r="M322" s="206">
        <f>IF(M$2=EOMONTH($D322,MatCF),$F322-SUM($H202:M202),0)</f>
        <v>0</v>
      </c>
      <c r="N322" s="206">
        <f>IF(N$2=EOMONTH($D322,MatCF),$F322-SUM($H202:N202),0)</f>
        <v>0</v>
      </c>
      <c r="O322" s="206">
        <f>IF(O$2=EOMONTH($D322,MatCF),$F322-SUM($H202:O202),0)</f>
        <v>0</v>
      </c>
      <c r="P322" s="206">
        <f>IF(P$2=EOMONTH($D322,MatCF),$F322-SUM($H202:P202),0)</f>
        <v>0</v>
      </c>
      <c r="Q322" s="206">
        <f>IF(Q$2=EOMONTH($D322,MatCF),$F322-SUM($H202:Q202),0)</f>
        <v>0</v>
      </c>
      <c r="R322" s="206">
        <f>IF(R$2=EOMONTH($D322,MatCF),$F322-SUM($H202:R202),0)</f>
        <v>0</v>
      </c>
      <c r="S322" s="206">
        <f>IF(S$2=EOMONTH($D322,MatCF),$F322-SUM($H202:S202),0)</f>
        <v>0</v>
      </c>
      <c r="T322" s="206">
        <f>IF(T$2=EOMONTH($D322,MatCF),$F322-SUM($H202:T202),0)</f>
        <v>0</v>
      </c>
      <c r="U322" s="206">
        <f>IF(U$2=EOMONTH($D322,MatCF),$F322-SUM($H202:U202),0)</f>
        <v>0</v>
      </c>
      <c r="V322" s="206">
        <f>IF(V$2=EOMONTH($D322,MatCF),$F322-SUM($H202:V202),0)</f>
        <v>0</v>
      </c>
      <c r="W322" s="206">
        <f>IF(W$2=EOMONTH($D322,MatCF),$F322-SUM($H202:W202),0)</f>
        <v>0</v>
      </c>
      <c r="X322" s="206">
        <f>IF(X$2=EOMONTH($D322,MatCF),$F322-SUM($H202:X202),0)</f>
        <v>0</v>
      </c>
      <c r="Y322" s="206">
        <f>IF(Y$2=EOMONTH($D322,MatCF),$F322-SUM($H202:Y202),0)</f>
        <v>0</v>
      </c>
      <c r="Z322" s="206">
        <f>IF(Z$2=EOMONTH($D322,MatCF),$F322-SUM($H202:Z202),0)</f>
        <v>0</v>
      </c>
      <c r="AA322" s="206">
        <f>IF(AA$2=EOMONTH($D322,MatCF),$F322-SUM($H202:AA202),0)</f>
        <v>0</v>
      </c>
      <c r="AB322" s="206">
        <f>IF(AB$2=EOMONTH($D322,MatCF),$F322-SUM($H202:AB202),0)</f>
        <v>0</v>
      </c>
      <c r="AC322" s="206">
        <f>IF(AC$2=EOMONTH($D322,MatCF),$F322-SUM($H202:AC202),0)</f>
        <v>0</v>
      </c>
      <c r="AD322" s="206">
        <f>IF(AD$2=EOMONTH($D322,MatCF),$F322-SUM($H202:AD202),0)</f>
        <v>0</v>
      </c>
      <c r="AE322" s="206">
        <f>IF(AE$2=EOMONTH($D322,MatCF),$F322-SUM($H202:AE202),0)</f>
        <v>0</v>
      </c>
      <c r="AF322" s="206">
        <f>IF(AF$2=EOMONTH($D322,MatCF),$F322-SUM($H202:AF202),0)</f>
        <v>0</v>
      </c>
      <c r="AG322" s="206">
        <f>IF(AG$2=EOMONTH($D322,MatCF),$F322-SUM($H202:AG202),0)</f>
        <v>0</v>
      </c>
      <c r="AH322" s="206">
        <f>IF(AH$2=EOMONTH($D322,MatCF),$F322-SUM($H202:AH202),0)</f>
        <v>0</v>
      </c>
      <c r="AI322" s="206">
        <f>IF(AI$2=EOMONTH($D322,MatCF),$F322-SUM($H202:AI202),0)</f>
        <v>0</v>
      </c>
      <c r="AJ322" s="206">
        <f>IF(AJ$2=EOMONTH($D322,MatCF),$F322-SUM($H202:AJ202),0)</f>
        <v>0</v>
      </c>
      <c r="AK322" s="206">
        <f>IF(AK$2=EOMONTH($D322,MatCF),$F322-SUM($H202:AK202),0)</f>
        <v>0</v>
      </c>
      <c r="AL322" s="206">
        <f>IF(AL$2=EOMONTH($D322,MatCF),$F322-SUM($H202:AL202),0)</f>
        <v>0</v>
      </c>
      <c r="AM322" s="206">
        <f>IF(AM$2=EOMONTH($D322,MatCF),$F322-SUM($H202:AM202),0)</f>
        <v>0</v>
      </c>
      <c r="AN322" s="206">
        <f>IF(AN$2=EOMONTH($D322,MatCF),$F322-SUM($H202:AN202),0)</f>
        <v>0</v>
      </c>
      <c r="AO322" s="206">
        <f>IF(AO$2=EOMONTH($D322,MatCF),$F322-SUM($H202:AO202),0)</f>
        <v>0</v>
      </c>
      <c r="AP322" s="206">
        <f>IF(AP$2=EOMONTH($D322,MatCF),$F322-SUM($H202:AP202),0)</f>
        <v>0</v>
      </c>
      <c r="AQ322" s="206">
        <f>IF(AQ$2=EOMONTH($D322,MatCF),$F322-SUM($H202:AQ202),0)</f>
        <v>0</v>
      </c>
      <c r="AR322" s="206">
        <f>IF(AR$2=EOMONTH($D322,MatCF),$F322-SUM($H202:AR202),0)</f>
        <v>0</v>
      </c>
      <c r="AS322" s="206">
        <f>IF(AS$2=EOMONTH($D322,MatCF),$F322-SUM($H202:AS202),0)</f>
        <v>0</v>
      </c>
      <c r="AT322" s="206">
        <f>IF(AT$2=EOMONTH($D322,MatCF),$F322-SUM($H202:AT202),0)</f>
        <v>0</v>
      </c>
      <c r="AU322" s="206">
        <f>IF(AU$2=EOMONTH($D322,MatCF),$F322-SUM($H202:AU202),0)</f>
        <v>0</v>
      </c>
      <c r="AV322" s="206">
        <f>IF(AV$2=EOMONTH($D322,MatCF),$F322-SUM($H202:AV202),0)</f>
        <v>0</v>
      </c>
      <c r="AW322" s="206">
        <f>IF(AW$2=EOMONTH($D322,MatCF),$F322-SUM($H202:AW202),0)</f>
        <v>0</v>
      </c>
      <c r="AX322" s="206">
        <f>IF(AX$2=EOMONTH($D322,MatCF),$F322-SUM($H202:AX202),0)</f>
        <v>0</v>
      </c>
      <c r="AY322" s="206">
        <f>IF(AY$2=EOMONTH($D322,MatCF),$F322-SUM($H202:AY202),0)</f>
        <v>0</v>
      </c>
      <c r="AZ322" s="206">
        <f>IF(AZ$2=EOMONTH($D322,MatCF),$F322-SUM($H202:AZ202),0)</f>
        <v>0</v>
      </c>
      <c r="BA322" s="206">
        <f>IF(BA$2=EOMONTH($D322,MatCF),$F322-SUM($H202:BA202),0)</f>
        <v>0</v>
      </c>
      <c r="BB322" s="206">
        <f>IF(BB$2=EOMONTH($D322,MatCF),$F322-SUM($H202:BB202),0)</f>
        <v>0</v>
      </c>
      <c r="BC322" s="206">
        <f>IF(BC$2=EOMONTH($D322,MatCF),$F322-SUM($H202:BC202),0)</f>
        <v>0</v>
      </c>
      <c r="BD322" s="206">
        <f>IF(BD$2=EOMONTH($D322,MatCF),$F322-SUM($H202:BD202),0)</f>
        <v>0</v>
      </c>
      <c r="BE322" s="206">
        <f>IF(BE$2=EOMONTH($D322,MatCF),$F322-SUM($H202:BE202),0)</f>
        <v>0</v>
      </c>
      <c r="BF322" s="206">
        <f>IF(BF$2=EOMONTH($D322,MatCF),$F322-SUM($H202:BF202),0)</f>
        <v>0</v>
      </c>
      <c r="BG322" s="206">
        <f>IF(BG$2=EOMONTH($D322,MatCF),$F322-SUM($H202:BG202),0)</f>
        <v>0</v>
      </c>
      <c r="BH322" s="206">
        <f>IF(BH$2=EOMONTH($D322,MatCF),$F322-SUM($H202:BH202),0)</f>
        <v>0</v>
      </c>
      <c r="BI322" s="206">
        <f>IF(BI$2=EOMONTH($D322,MatCF),$F322-SUM($H202:BI202),0)</f>
        <v>0</v>
      </c>
      <c r="BJ322" s="206">
        <f>IF(BJ$2=EOMONTH($D322,MatCF),$F322-SUM($H202:BJ202),0)</f>
        <v>0</v>
      </c>
      <c r="BK322" s="206">
        <f>IF(BK$2=EOMONTH($D322,MatCF),$F322-SUM($H202:BK202),0)</f>
        <v>0</v>
      </c>
      <c r="BL322" s="206">
        <f>IF(BL$2=EOMONTH($D322,MatCF),$F322-SUM($H202:BL202),0)</f>
        <v>0</v>
      </c>
      <c r="BM322" s="206">
        <f>IF(BM$2=EOMONTH($D322,MatCF),$F322-SUM($H202:BM202),0)</f>
        <v>0</v>
      </c>
      <c r="BN322" s="206">
        <f>IF(BN$2=EOMONTH($D322,MatCF),$F322-SUM($H202:BN202),0)</f>
        <v>0</v>
      </c>
      <c r="BO322" s="206">
        <f>IF(BO$2=EOMONTH($D322,MatCF),$F322-SUM($H202:BO202),0)</f>
        <v>0</v>
      </c>
      <c r="BP322" s="206">
        <f>IF(BP$2=EOMONTH($D322,MatCF),$F322-SUM($H202:BP202),0)</f>
        <v>0</v>
      </c>
      <c r="BQ322" s="206">
        <f>IF(BQ$2=EOMONTH($D322,MatCF),$F322-SUM($H202:BQ202),0)</f>
        <v>0</v>
      </c>
      <c r="BR322" s="206">
        <f>IF(BR$2=EOMONTH($D322,MatCF),$F322-SUM($H202:BR202),0)</f>
        <v>0</v>
      </c>
      <c r="BS322" s="206">
        <f>IF(BS$2=EOMONTH($D322,MatCF),$F322-SUM($H202:BS202),0)</f>
        <v>0</v>
      </c>
      <c r="BT322" s="206">
        <f>IF(BT$2=EOMONTH($D322,MatCF),$F322-SUM($H202:BT202),0)</f>
        <v>0</v>
      </c>
      <c r="BU322" s="206">
        <f>IF(BU$2=EOMONTH($D322,MatCF),$F322-SUM($H202:BU202),0)</f>
        <v>0</v>
      </c>
      <c r="BV322" s="206">
        <f>IF(BV$2=EOMONTH($D322,MatCF),$F322-SUM($H202:BV202),0)</f>
        <v>0</v>
      </c>
      <c r="BW322" s="206">
        <f>IF(BW$2=EOMONTH($D322,MatCF),$F322-SUM($H202:BW202),0)</f>
        <v>0</v>
      </c>
      <c r="BX322" s="206">
        <f>IF(BX$2=EOMONTH($D322,MatCF),$F322-SUM($H202:BX202),0)</f>
        <v>0</v>
      </c>
      <c r="BY322" s="206">
        <f>IF(BY$2=EOMONTH($D322,MatCF),$F322-SUM($H202:BY202),0)</f>
        <v>0</v>
      </c>
      <c r="BZ322" s="206">
        <f>IF(BZ$2=EOMONTH($D322,MatCF),$F322-SUM($H202:BZ202),0)</f>
        <v>0</v>
      </c>
      <c r="CA322" s="206">
        <f>IF(CA$2=EOMONTH($D322,MatCF),$F322-SUM($H202:CA202),0)</f>
        <v>0</v>
      </c>
      <c r="CB322" s="206">
        <f>IF(CB$2=EOMONTH($D322,MatCF),$F322-SUM($H202:CB202),0)</f>
        <v>0</v>
      </c>
      <c r="CC322" s="206">
        <f>IF(CC$2=EOMONTH($D322,MatCF),$F322-SUM($H202:CC202),0)</f>
        <v>0</v>
      </c>
      <c r="CD322" s="206">
        <f>IF(CD$2=EOMONTH($D322,MatCF),$F322-SUM($H202:CD202),0)</f>
        <v>0</v>
      </c>
      <c r="CE322" s="206">
        <f>IF(CE$2=EOMONTH($D322,MatCF),$F322-SUM($H202:CE202),0)</f>
        <v>0</v>
      </c>
      <c r="CF322" s="206">
        <f>IF(CF$2=EOMONTH($D322,MatCF),$F322-SUM($H202:CF202),0)</f>
        <v>0</v>
      </c>
      <c r="CG322" s="206">
        <f>IF(CG$2=EOMONTH($D322,MatCF),$F322-SUM($H202:CG202),0)</f>
        <v>0</v>
      </c>
      <c r="CH322" s="206">
        <f>IF(CH$2=EOMONTH($D322,MatCF),$F322-SUM($H202:CH202),0)</f>
        <v>0</v>
      </c>
      <c r="CI322" s="206">
        <f>IF(CI$2=EOMONTH($D322,MatCF),$F322-SUM($H202:CI202),0)</f>
        <v>0</v>
      </c>
      <c r="CJ322" s="206">
        <f>IF(CJ$2=EOMONTH($D322,MatCF),$F322-SUM($H202:CJ202),0)</f>
        <v>0</v>
      </c>
      <c r="CK322" s="206">
        <f>IF(CK$2=EOMONTH($D322,MatCF),$F322-SUM($H202:CK202),0)</f>
        <v>0</v>
      </c>
      <c r="CL322" s="206">
        <f>IF(CL$2=EOMONTH($D322,MatCF),$F322-SUM($H202:CL202),0)</f>
        <v>0</v>
      </c>
      <c r="CM322" s="206">
        <f>IF(CM$2=EOMONTH($D322,MatCF),$F322-SUM($H202:CM202),0)</f>
        <v>0</v>
      </c>
      <c r="CN322" s="206">
        <f>IF(CN$2=EOMONTH($D322,MatCF),$F322-SUM($H202:CN202),0)</f>
        <v>0</v>
      </c>
      <c r="CO322" s="206">
        <f>IF(CO$2=EOMONTH($D322,MatCF),$F322-SUM($H202:CO202),0)</f>
        <v>0</v>
      </c>
      <c r="CP322" s="206">
        <f>IF(CP$2=EOMONTH($D322,MatCF),$F322-SUM($H202:CP202),0)</f>
        <v>0</v>
      </c>
      <c r="CQ322" s="206">
        <f>IF(CQ$2=EOMONTH($D322,MatCF),$F322-SUM($H202:CQ202),0)</f>
        <v>0</v>
      </c>
      <c r="CR322" s="206">
        <f>IF(CR$2=EOMONTH($D322,MatCF),$F322-SUM($H202:CR202),0)</f>
        <v>0</v>
      </c>
      <c r="CS322" s="206">
        <f>IF(CS$2=EOMONTH($D322,MatCF),$F322-SUM($H202:CS202),0)</f>
        <v>0</v>
      </c>
      <c r="CT322" s="206">
        <f>IF(CT$2=EOMONTH($D322,MatCF),$F322-SUM($H202:CT202),0)</f>
        <v>0</v>
      </c>
      <c r="CU322" s="206">
        <f>IF(CU$2=EOMONTH($D322,MatCF),$F322-SUM($H202:CU202),0)</f>
        <v>0</v>
      </c>
      <c r="CV322" s="206">
        <f>IF(CV$2=EOMONTH($D322,MatCF),$F322-SUM($H202:CV202),0)</f>
        <v>0</v>
      </c>
      <c r="CW322" s="206">
        <f>IF(CW$2=EOMONTH($D322,MatCF),$F322-SUM($H202:CW202),0)</f>
        <v>0</v>
      </c>
      <c r="CX322" s="206">
        <f>IF(CX$2=EOMONTH($D322,MatCF),$F322-SUM($H202:CX202),0)</f>
        <v>0</v>
      </c>
      <c r="CY322" s="206">
        <f>IF(CY$2=EOMONTH($D322,MatCF),$F322-SUM($H202:CY202),0)</f>
        <v>0</v>
      </c>
      <c r="CZ322" s="206">
        <f>IF(CZ$2=EOMONTH($D322,MatCF),$F322-SUM($H202:CZ202),0)</f>
        <v>0</v>
      </c>
      <c r="DA322" s="206">
        <f>IF(DA$2=EOMONTH($D322,MatCF),$F322-SUM($H202:DA202),0)</f>
        <v>0</v>
      </c>
      <c r="DB322" s="206">
        <f>IF(DB$2=EOMONTH($D322,MatCF),$F322-SUM($H202:DB202),0)</f>
        <v>0</v>
      </c>
      <c r="DC322" s="206">
        <f>IF(DC$2=EOMONTH($D322,MatCF),$F322-SUM($H202:DC202),0)</f>
        <v>0</v>
      </c>
      <c r="DD322" s="206">
        <f>IF(DD$2=EOMONTH($D322,MatCF),$F322-SUM($H202:DD202),0)</f>
        <v>0</v>
      </c>
      <c r="DE322" s="206">
        <f>IF(DE$2=EOMONTH($D322,MatCF),$F322-SUM($H202:DE202),0)</f>
        <v>0</v>
      </c>
      <c r="DF322" s="206">
        <f>IF(DF$2=EOMONTH($D322,MatCF),$F322-SUM($H202:DF202),0)</f>
        <v>0</v>
      </c>
      <c r="DG322" s="206">
        <f>IF(DG$2=EOMONTH($D322,MatCF),$F322-SUM($H202:DG202),0)</f>
        <v>0</v>
      </c>
      <c r="DH322" s="206">
        <f>IF(DH$2=EOMONTH($D322,MatCF),$F322-SUM($H202:DH202),0)</f>
        <v>0</v>
      </c>
      <c r="DI322" s="206">
        <f>IF(DI$2=EOMONTH($D322,MatCF),$F322-SUM($H202:DI202),0)</f>
        <v>0</v>
      </c>
      <c r="DJ322" s="206">
        <f>IF(DJ$2=EOMONTH($D322,MatCF),$F322-SUM($H202:DJ202),0)</f>
        <v>0</v>
      </c>
      <c r="DK322" s="206">
        <f>IF(DK$2=EOMONTH($D322,MatCF),$F322-SUM($H202:DK202),0)</f>
        <v>0</v>
      </c>
      <c r="DL322" s="206">
        <f>IF(DL$2=EOMONTH($D322,MatCF),$F322-SUM($H202:DL202),0)</f>
        <v>0</v>
      </c>
      <c r="DM322" s="206">
        <f>IF(DM$2=EOMONTH($D322,MatCF),$F322-SUM($H202:DM202),0)</f>
        <v>0</v>
      </c>
      <c r="DN322" s="206">
        <f>IF(DN$2=EOMONTH($D322,MatCF),$F322-SUM($H202:DN202),0)</f>
        <v>0</v>
      </c>
      <c r="DO322" s="206">
        <f>IF(DO$2=EOMONTH($D322,MatCF),$F322-SUM($H202:DO202),0)</f>
        <v>0</v>
      </c>
      <c r="DP322" s="206">
        <f>IF(DP$2=EOMONTH($D322,MatCF),$F322-SUM($H202:DP202),0)</f>
        <v>0</v>
      </c>
      <c r="DQ322" s="206">
        <f>IF(DQ$2=EOMONTH($D322,MatCF),$F322-SUM($H202:DQ202),0)</f>
        <v>0</v>
      </c>
      <c r="DR322" s="206">
        <f>IF(DR$2=EOMONTH($D322,MatCF),$F322-SUM($H202:DR202),0)</f>
        <v>0</v>
      </c>
      <c r="DS322" s="206">
        <f>IF(DS$2=EOMONTH($D322,MatCF),$F322-SUM($H202:DS202),0)</f>
        <v>0</v>
      </c>
    </row>
    <row r="323" spans="1:123" ht="12.5" x14ac:dyDescent="0.25">
      <c r="A323" s="205">
        <f t="shared" si="690"/>
        <v>111</v>
      </c>
      <c r="B323" s="228"/>
      <c r="C323" s="206"/>
      <c r="D323" s="226">
        <v>54057</v>
      </c>
      <c r="E323" s="205"/>
      <c r="F323" s="206">
        <f ca="1"/>
        <v>0</v>
      </c>
      <c r="G323" s="206"/>
      <c r="H323" s="206">
        <f>IF(H$2=EOMONTH($D323,MatCF),$F323-SUM(H203:$H203),0)</f>
        <v>0</v>
      </c>
      <c r="I323" s="206">
        <f>IF(I$2=EOMONTH($D323,MatCF),$F323-SUM($H203:I203),0)</f>
        <v>0</v>
      </c>
      <c r="J323" s="206">
        <f>IF(J$2=EOMONTH($D323,MatCF),$F323-SUM($H203:J203),0)</f>
        <v>0</v>
      </c>
      <c r="K323" s="206">
        <f>IF(K$2=EOMONTH($D323,MatCF),$F323-SUM($H203:K203),0)</f>
        <v>0</v>
      </c>
      <c r="L323" s="206">
        <f>IF(L$2=EOMONTH($D323,MatCF),$F323-SUM($H203:L203),0)</f>
        <v>0</v>
      </c>
      <c r="M323" s="206">
        <f>IF(M$2=EOMONTH($D323,MatCF),$F323-SUM($H203:M203),0)</f>
        <v>0</v>
      </c>
      <c r="N323" s="206">
        <f>IF(N$2=EOMONTH($D323,MatCF),$F323-SUM($H203:N203),0)</f>
        <v>0</v>
      </c>
      <c r="O323" s="206">
        <f>IF(O$2=EOMONTH($D323,MatCF),$F323-SUM($H203:O203),0)</f>
        <v>0</v>
      </c>
      <c r="P323" s="206">
        <f>IF(P$2=EOMONTH($D323,MatCF),$F323-SUM($H203:P203),0)</f>
        <v>0</v>
      </c>
      <c r="Q323" s="206">
        <f>IF(Q$2=EOMONTH($D323,MatCF),$F323-SUM($H203:Q203),0)</f>
        <v>0</v>
      </c>
      <c r="R323" s="206">
        <f>IF(R$2=EOMONTH($D323,MatCF),$F323-SUM($H203:R203),0)</f>
        <v>0</v>
      </c>
      <c r="S323" s="206">
        <f>IF(S$2=EOMONTH($D323,MatCF),$F323-SUM($H203:S203),0)</f>
        <v>0</v>
      </c>
      <c r="T323" s="206">
        <f>IF(T$2=EOMONTH($D323,MatCF),$F323-SUM($H203:T203),0)</f>
        <v>0</v>
      </c>
      <c r="U323" s="206">
        <f>IF(U$2=EOMONTH($D323,MatCF),$F323-SUM($H203:U203),0)</f>
        <v>0</v>
      </c>
      <c r="V323" s="206">
        <f>IF(V$2=EOMONTH($D323,MatCF),$F323-SUM($H203:V203),0)</f>
        <v>0</v>
      </c>
      <c r="W323" s="206">
        <f>IF(W$2=EOMONTH($D323,MatCF),$F323-SUM($H203:W203),0)</f>
        <v>0</v>
      </c>
      <c r="X323" s="206">
        <f>IF(X$2=EOMONTH($D323,MatCF),$F323-SUM($H203:X203),0)</f>
        <v>0</v>
      </c>
      <c r="Y323" s="206">
        <f>IF(Y$2=EOMONTH($D323,MatCF),$F323-SUM($H203:Y203),0)</f>
        <v>0</v>
      </c>
      <c r="Z323" s="206">
        <f>IF(Z$2=EOMONTH($D323,MatCF),$F323-SUM($H203:Z203),0)</f>
        <v>0</v>
      </c>
      <c r="AA323" s="206">
        <f>IF(AA$2=EOMONTH($D323,MatCF),$F323-SUM($H203:AA203),0)</f>
        <v>0</v>
      </c>
      <c r="AB323" s="206">
        <f>IF(AB$2=EOMONTH($D323,MatCF),$F323-SUM($H203:AB203),0)</f>
        <v>0</v>
      </c>
      <c r="AC323" s="206">
        <f>IF(AC$2=EOMONTH($D323,MatCF),$F323-SUM($H203:AC203),0)</f>
        <v>0</v>
      </c>
      <c r="AD323" s="206">
        <f>IF(AD$2=EOMONTH($D323,MatCF),$F323-SUM($H203:AD203),0)</f>
        <v>0</v>
      </c>
      <c r="AE323" s="206">
        <f>IF(AE$2=EOMONTH($D323,MatCF),$F323-SUM($H203:AE203),0)</f>
        <v>0</v>
      </c>
      <c r="AF323" s="206">
        <f>IF(AF$2=EOMONTH($D323,MatCF),$F323-SUM($H203:AF203),0)</f>
        <v>0</v>
      </c>
      <c r="AG323" s="206">
        <f>IF(AG$2=EOMONTH($D323,MatCF),$F323-SUM($H203:AG203),0)</f>
        <v>0</v>
      </c>
      <c r="AH323" s="206">
        <f>IF(AH$2=EOMONTH($D323,MatCF),$F323-SUM($H203:AH203),0)</f>
        <v>0</v>
      </c>
      <c r="AI323" s="206">
        <f>IF(AI$2=EOMONTH($D323,MatCF),$F323-SUM($H203:AI203),0)</f>
        <v>0</v>
      </c>
      <c r="AJ323" s="206">
        <f>IF(AJ$2=EOMONTH($D323,MatCF),$F323-SUM($H203:AJ203),0)</f>
        <v>0</v>
      </c>
      <c r="AK323" s="206">
        <f>IF(AK$2=EOMONTH($D323,MatCF),$F323-SUM($H203:AK203),0)</f>
        <v>0</v>
      </c>
      <c r="AL323" s="206">
        <f>IF(AL$2=EOMONTH($D323,MatCF),$F323-SUM($H203:AL203),0)</f>
        <v>0</v>
      </c>
      <c r="AM323" s="206">
        <f>IF(AM$2=EOMONTH($D323,MatCF),$F323-SUM($H203:AM203),0)</f>
        <v>0</v>
      </c>
      <c r="AN323" s="206">
        <f>IF(AN$2=EOMONTH($D323,MatCF),$F323-SUM($H203:AN203),0)</f>
        <v>0</v>
      </c>
      <c r="AO323" s="206">
        <f>IF(AO$2=EOMONTH($D323,MatCF),$F323-SUM($H203:AO203),0)</f>
        <v>0</v>
      </c>
      <c r="AP323" s="206">
        <f>IF(AP$2=EOMONTH($D323,MatCF),$F323-SUM($H203:AP203),0)</f>
        <v>0</v>
      </c>
      <c r="AQ323" s="206">
        <f>IF(AQ$2=EOMONTH($D323,MatCF),$F323-SUM($H203:AQ203),0)</f>
        <v>0</v>
      </c>
      <c r="AR323" s="206">
        <f>IF(AR$2=EOMONTH($D323,MatCF),$F323-SUM($H203:AR203),0)</f>
        <v>0</v>
      </c>
      <c r="AS323" s="206">
        <f>IF(AS$2=EOMONTH($D323,MatCF),$F323-SUM($H203:AS203),0)</f>
        <v>0</v>
      </c>
      <c r="AT323" s="206">
        <f>IF(AT$2=EOMONTH($D323,MatCF),$F323-SUM($H203:AT203),0)</f>
        <v>0</v>
      </c>
      <c r="AU323" s="206">
        <f>IF(AU$2=EOMONTH($D323,MatCF),$F323-SUM($H203:AU203),0)</f>
        <v>0</v>
      </c>
      <c r="AV323" s="206">
        <f>IF(AV$2=EOMONTH($D323,MatCF),$F323-SUM($H203:AV203),0)</f>
        <v>0</v>
      </c>
      <c r="AW323" s="206">
        <f>IF(AW$2=EOMONTH($D323,MatCF),$F323-SUM($H203:AW203),0)</f>
        <v>0</v>
      </c>
      <c r="AX323" s="206">
        <f>IF(AX$2=EOMONTH($D323,MatCF),$F323-SUM($H203:AX203),0)</f>
        <v>0</v>
      </c>
      <c r="AY323" s="206">
        <f>IF(AY$2=EOMONTH($D323,MatCF),$F323-SUM($H203:AY203),0)</f>
        <v>0</v>
      </c>
      <c r="AZ323" s="206">
        <f>IF(AZ$2=EOMONTH($D323,MatCF),$F323-SUM($H203:AZ203),0)</f>
        <v>0</v>
      </c>
      <c r="BA323" s="206">
        <f>IF(BA$2=EOMONTH($D323,MatCF),$F323-SUM($H203:BA203),0)</f>
        <v>0</v>
      </c>
      <c r="BB323" s="206">
        <f>IF(BB$2=EOMONTH($D323,MatCF),$F323-SUM($H203:BB203),0)</f>
        <v>0</v>
      </c>
      <c r="BC323" s="206">
        <f>IF(BC$2=EOMONTH($D323,MatCF),$F323-SUM($H203:BC203),0)</f>
        <v>0</v>
      </c>
      <c r="BD323" s="206">
        <f>IF(BD$2=EOMONTH($D323,MatCF),$F323-SUM($H203:BD203),0)</f>
        <v>0</v>
      </c>
      <c r="BE323" s="206">
        <f>IF(BE$2=EOMONTH($D323,MatCF),$F323-SUM($H203:BE203),0)</f>
        <v>0</v>
      </c>
      <c r="BF323" s="206">
        <f>IF(BF$2=EOMONTH($D323,MatCF),$F323-SUM($H203:BF203),0)</f>
        <v>0</v>
      </c>
      <c r="BG323" s="206">
        <f>IF(BG$2=EOMONTH($D323,MatCF),$F323-SUM($H203:BG203),0)</f>
        <v>0</v>
      </c>
      <c r="BH323" s="206">
        <f>IF(BH$2=EOMONTH($D323,MatCF),$F323-SUM($H203:BH203),0)</f>
        <v>0</v>
      </c>
      <c r="BI323" s="206">
        <f>IF(BI$2=EOMONTH($D323,MatCF),$F323-SUM($H203:BI203),0)</f>
        <v>0</v>
      </c>
      <c r="BJ323" s="206">
        <f>IF(BJ$2=EOMONTH($D323,MatCF),$F323-SUM($H203:BJ203),0)</f>
        <v>0</v>
      </c>
      <c r="BK323" s="206">
        <f>IF(BK$2=EOMONTH($D323,MatCF),$F323-SUM($H203:BK203),0)</f>
        <v>0</v>
      </c>
      <c r="BL323" s="206">
        <f>IF(BL$2=EOMONTH($D323,MatCF),$F323-SUM($H203:BL203),0)</f>
        <v>0</v>
      </c>
      <c r="BM323" s="206">
        <f>IF(BM$2=EOMONTH($D323,MatCF),$F323-SUM($H203:BM203),0)</f>
        <v>0</v>
      </c>
      <c r="BN323" s="206">
        <f>IF(BN$2=EOMONTH($D323,MatCF),$F323-SUM($H203:BN203),0)</f>
        <v>0</v>
      </c>
      <c r="BO323" s="206">
        <f>IF(BO$2=EOMONTH($D323,MatCF),$F323-SUM($H203:BO203),0)</f>
        <v>0</v>
      </c>
      <c r="BP323" s="206">
        <f>IF(BP$2=EOMONTH($D323,MatCF),$F323-SUM($H203:BP203),0)</f>
        <v>0</v>
      </c>
      <c r="BQ323" s="206">
        <f>IF(BQ$2=EOMONTH($D323,MatCF),$F323-SUM($H203:BQ203),0)</f>
        <v>0</v>
      </c>
      <c r="BR323" s="206">
        <f>IF(BR$2=EOMONTH($D323,MatCF),$F323-SUM($H203:BR203),0)</f>
        <v>0</v>
      </c>
      <c r="BS323" s="206">
        <f>IF(BS$2=EOMONTH($D323,MatCF),$F323-SUM($H203:BS203),0)</f>
        <v>0</v>
      </c>
      <c r="BT323" s="206">
        <f>IF(BT$2=EOMONTH($D323,MatCF),$F323-SUM($H203:BT203),0)</f>
        <v>0</v>
      </c>
      <c r="BU323" s="206">
        <f>IF(BU$2=EOMONTH($D323,MatCF),$F323-SUM($H203:BU203),0)</f>
        <v>0</v>
      </c>
      <c r="BV323" s="206">
        <f>IF(BV$2=EOMONTH($D323,MatCF),$F323-SUM($H203:BV203),0)</f>
        <v>0</v>
      </c>
      <c r="BW323" s="206">
        <f>IF(BW$2=EOMONTH($D323,MatCF),$F323-SUM($H203:BW203),0)</f>
        <v>0</v>
      </c>
      <c r="BX323" s="206">
        <f>IF(BX$2=EOMONTH($D323,MatCF),$F323-SUM($H203:BX203),0)</f>
        <v>0</v>
      </c>
      <c r="BY323" s="206">
        <f>IF(BY$2=EOMONTH($D323,MatCF),$F323-SUM($H203:BY203),0)</f>
        <v>0</v>
      </c>
      <c r="BZ323" s="206">
        <f>IF(BZ$2=EOMONTH($D323,MatCF),$F323-SUM($H203:BZ203),0)</f>
        <v>0</v>
      </c>
      <c r="CA323" s="206">
        <f>IF(CA$2=EOMONTH($D323,MatCF),$F323-SUM($H203:CA203),0)</f>
        <v>0</v>
      </c>
      <c r="CB323" s="206">
        <f>IF(CB$2=EOMONTH($D323,MatCF),$F323-SUM($H203:CB203),0)</f>
        <v>0</v>
      </c>
      <c r="CC323" s="206">
        <f>IF(CC$2=EOMONTH($D323,MatCF),$F323-SUM($H203:CC203),0)</f>
        <v>0</v>
      </c>
      <c r="CD323" s="206">
        <f>IF(CD$2=EOMONTH($D323,MatCF),$F323-SUM($H203:CD203),0)</f>
        <v>0</v>
      </c>
      <c r="CE323" s="206">
        <f>IF(CE$2=EOMONTH($D323,MatCF),$F323-SUM($H203:CE203),0)</f>
        <v>0</v>
      </c>
      <c r="CF323" s="206">
        <f>IF(CF$2=EOMONTH($D323,MatCF),$F323-SUM($H203:CF203),0)</f>
        <v>0</v>
      </c>
      <c r="CG323" s="206">
        <f>IF(CG$2=EOMONTH($D323,MatCF),$F323-SUM($H203:CG203),0)</f>
        <v>0</v>
      </c>
      <c r="CH323" s="206">
        <f>IF(CH$2=EOMONTH($D323,MatCF),$F323-SUM($H203:CH203),0)</f>
        <v>0</v>
      </c>
      <c r="CI323" s="206">
        <f>IF(CI$2=EOMONTH($D323,MatCF),$F323-SUM($H203:CI203),0)</f>
        <v>0</v>
      </c>
      <c r="CJ323" s="206">
        <f>IF(CJ$2=EOMONTH($D323,MatCF),$F323-SUM($H203:CJ203),0)</f>
        <v>0</v>
      </c>
      <c r="CK323" s="206">
        <f>IF(CK$2=EOMONTH($D323,MatCF),$F323-SUM($H203:CK203),0)</f>
        <v>0</v>
      </c>
      <c r="CL323" s="206">
        <f>IF(CL$2=EOMONTH($D323,MatCF),$F323-SUM($H203:CL203),0)</f>
        <v>0</v>
      </c>
      <c r="CM323" s="206">
        <f>IF(CM$2=EOMONTH($D323,MatCF),$F323-SUM($H203:CM203),0)</f>
        <v>0</v>
      </c>
      <c r="CN323" s="206">
        <f>IF(CN$2=EOMONTH($D323,MatCF),$F323-SUM($H203:CN203),0)</f>
        <v>0</v>
      </c>
      <c r="CO323" s="206">
        <f>IF(CO$2=EOMONTH($D323,MatCF),$F323-SUM($H203:CO203),0)</f>
        <v>0</v>
      </c>
      <c r="CP323" s="206">
        <f>IF(CP$2=EOMONTH($D323,MatCF),$F323-SUM($H203:CP203),0)</f>
        <v>0</v>
      </c>
      <c r="CQ323" s="206">
        <f>IF(CQ$2=EOMONTH($D323,MatCF),$F323-SUM($H203:CQ203),0)</f>
        <v>0</v>
      </c>
      <c r="CR323" s="206">
        <f>IF(CR$2=EOMONTH($D323,MatCF),$F323-SUM($H203:CR203),0)</f>
        <v>0</v>
      </c>
      <c r="CS323" s="206">
        <f>IF(CS$2=EOMONTH($D323,MatCF),$F323-SUM($H203:CS203),0)</f>
        <v>0</v>
      </c>
      <c r="CT323" s="206">
        <f>IF(CT$2=EOMONTH($D323,MatCF),$F323-SUM($H203:CT203),0)</f>
        <v>0</v>
      </c>
      <c r="CU323" s="206">
        <f>IF(CU$2=EOMONTH($D323,MatCF),$F323-SUM($H203:CU203),0)</f>
        <v>0</v>
      </c>
      <c r="CV323" s="206">
        <f>IF(CV$2=EOMONTH($D323,MatCF),$F323-SUM($H203:CV203),0)</f>
        <v>0</v>
      </c>
      <c r="CW323" s="206">
        <f>IF(CW$2=EOMONTH($D323,MatCF),$F323-SUM($H203:CW203),0)</f>
        <v>0</v>
      </c>
      <c r="CX323" s="206">
        <f>IF(CX$2=EOMONTH($D323,MatCF),$F323-SUM($H203:CX203),0)</f>
        <v>0</v>
      </c>
      <c r="CY323" s="206">
        <f>IF(CY$2=EOMONTH($D323,MatCF),$F323-SUM($H203:CY203),0)</f>
        <v>0</v>
      </c>
      <c r="CZ323" s="206">
        <f>IF(CZ$2=EOMONTH($D323,MatCF),$F323-SUM($H203:CZ203),0)</f>
        <v>0</v>
      </c>
      <c r="DA323" s="206">
        <f>IF(DA$2=EOMONTH($D323,MatCF),$F323-SUM($H203:DA203),0)</f>
        <v>0</v>
      </c>
      <c r="DB323" s="206">
        <f>IF(DB$2=EOMONTH($D323,MatCF),$F323-SUM($H203:DB203),0)</f>
        <v>0</v>
      </c>
      <c r="DC323" s="206">
        <f>IF(DC$2=EOMONTH($D323,MatCF),$F323-SUM($H203:DC203),0)</f>
        <v>0</v>
      </c>
      <c r="DD323" s="206">
        <f>IF(DD$2=EOMONTH($D323,MatCF),$F323-SUM($H203:DD203),0)</f>
        <v>0</v>
      </c>
      <c r="DE323" s="206">
        <f>IF(DE$2=EOMONTH($D323,MatCF),$F323-SUM($H203:DE203),0)</f>
        <v>0</v>
      </c>
      <c r="DF323" s="206">
        <f>IF(DF$2=EOMONTH($D323,MatCF),$F323-SUM($H203:DF203),0)</f>
        <v>0</v>
      </c>
      <c r="DG323" s="206">
        <f>IF(DG$2=EOMONTH($D323,MatCF),$F323-SUM($H203:DG203),0)</f>
        <v>0</v>
      </c>
      <c r="DH323" s="206">
        <f>IF(DH$2=EOMONTH($D323,MatCF),$F323-SUM($H203:DH203),0)</f>
        <v>0</v>
      </c>
      <c r="DI323" s="206">
        <f>IF(DI$2=EOMONTH($D323,MatCF),$F323-SUM($H203:DI203),0)</f>
        <v>0</v>
      </c>
      <c r="DJ323" s="206">
        <f>IF(DJ$2=EOMONTH($D323,MatCF),$F323-SUM($H203:DJ203),0)</f>
        <v>0</v>
      </c>
      <c r="DK323" s="206">
        <f>IF(DK$2=EOMONTH($D323,MatCF),$F323-SUM($H203:DK203),0)</f>
        <v>0</v>
      </c>
      <c r="DL323" s="206">
        <f>IF(DL$2=EOMONTH($D323,MatCF),$F323-SUM($H203:DL203),0)</f>
        <v>0</v>
      </c>
      <c r="DM323" s="206">
        <f>IF(DM$2=EOMONTH($D323,MatCF),$F323-SUM($H203:DM203),0)</f>
        <v>0</v>
      </c>
      <c r="DN323" s="206">
        <f>IF(DN$2=EOMONTH($D323,MatCF),$F323-SUM($H203:DN203),0)</f>
        <v>0</v>
      </c>
      <c r="DO323" s="206">
        <f>IF(DO$2=EOMONTH($D323,MatCF),$F323-SUM($H203:DO203),0)</f>
        <v>0</v>
      </c>
      <c r="DP323" s="206">
        <f>IF(DP$2=EOMONTH($D323,MatCF),$F323-SUM($H203:DP203),0)</f>
        <v>0</v>
      </c>
      <c r="DQ323" s="206">
        <f>IF(DQ$2=EOMONTH($D323,MatCF),$F323-SUM($H203:DQ203),0)</f>
        <v>0</v>
      </c>
      <c r="DR323" s="206">
        <f>IF(DR$2=EOMONTH($D323,MatCF),$F323-SUM($H203:DR203),0)</f>
        <v>0</v>
      </c>
      <c r="DS323" s="206">
        <f>IF(DS$2=EOMONTH($D323,MatCF),$F323-SUM($H203:DS203),0)</f>
        <v>0</v>
      </c>
    </row>
    <row r="324" spans="1:123" ht="12.5" x14ac:dyDescent="0.25">
      <c r="A324" s="205">
        <f t="shared" si="690"/>
        <v>112</v>
      </c>
      <c r="B324" s="228"/>
      <c r="C324" s="206"/>
      <c r="D324" s="226">
        <v>54148</v>
      </c>
      <c r="E324" s="205"/>
      <c r="F324" s="206">
        <f ca="1"/>
        <v>0</v>
      </c>
      <c r="G324" s="206"/>
      <c r="H324" s="206">
        <f>IF(H$2=EOMONTH($D324,MatCF),$F324-SUM(H204:$H204),0)</f>
        <v>0</v>
      </c>
      <c r="I324" s="206">
        <f>IF(I$2=EOMONTH($D324,MatCF),$F324-SUM($H204:I204),0)</f>
        <v>0</v>
      </c>
      <c r="J324" s="206">
        <f>IF(J$2=EOMONTH($D324,MatCF),$F324-SUM($H204:J204),0)</f>
        <v>0</v>
      </c>
      <c r="K324" s="206">
        <f>IF(K$2=EOMONTH($D324,MatCF),$F324-SUM($H204:K204),0)</f>
        <v>0</v>
      </c>
      <c r="L324" s="206">
        <f>IF(L$2=EOMONTH($D324,MatCF),$F324-SUM($H204:L204),0)</f>
        <v>0</v>
      </c>
      <c r="M324" s="206">
        <f>IF(M$2=EOMONTH($D324,MatCF),$F324-SUM($H204:M204),0)</f>
        <v>0</v>
      </c>
      <c r="N324" s="206">
        <f>IF(N$2=EOMONTH($D324,MatCF),$F324-SUM($H204:N204),0)</f>
        <v>0</v>
      </c>
      <c r="O324" s="206">
        <f>IF(O$2=EOMONTH($D324,MatCF),$F324-SUM($H204:O204),0)</f>
        <v>0</v>
      </c>
      <c r="P324" s="206">
        <f>IF(P$2=EOMONTH($D324,MatCF),$F324-SUM($H204:P204),0)</f>
        <v>0</v>
      </c>
      <c r="Q324" s="206">
        <f>IF(Q$2=EOMONTH($D324,MatCF),$F324-SUM($H204:Q204),0)</f>
        <v>0</v>
      </c>
      <c r="R324" s="206">
        <f>IF(R$2=EOMONTH($D324,MatCF),$F324-SUM($H204:R204),0)</f>
        <v>0</v>
      </c>
      <c r="S324" s="206">
        <f>IF(S$2=EOMONTH($D324,MatCF),$F324-SUM($H204:S204),0)</f>
        <v>0</v>
      </c>
      <c r="T324" s="206">
        <f>IF(T$2=EOMONTH($D324,MatCF),$F324-SUM($H204:T204),0)</f>
        <v>0</v>
      </c>
      <c r="U324" s="206">
        <f>IF(U$2=EOMONTH($D324,MatCF),$F324-SUM($H204:U204),0)</f>
        <v>0</v>
      </c>
      <c r="V324" s="206">
        <f>IF(V$2=EOMONTH($D324,MatCF),$F324-SUM($H204:V204),0)</f>
        <v>0</v>
      </c>
      <c r="W324" s="206">
        <f>IF(W$2=EOMONTH($D324,MatCF),$F324-SUM($H204:W204),0)</f>
        <v>0</v>
      </c>
      <c r="X324" s="206">
        <f>IF(X$2=EOMONTH($D324,MatCF),$F324-SUM($H204:X204),0)</f>
        <v>0</v>
      </c>
      <c r="Y324" s="206">
        <f>IF(Y$2=EOMONTH($D324,MatCF),$F324-SUM($H204:Y204),0)</f>
        <v>0</v>
      </c>
      <c r="Z324" s="206">
        <f>IF(Z$2=EOMONTH($D324,MatCF),$F324-SUM($H204:Z204),0)</f>
        <v>0</v>
      </c>
      <c r="AA324" s="206">
        <f>IF(AA$2=EOMONTH($D324,MatCF),$F324-SUM($H204:AA204),0)</f>
        <v>0</v>
      </c>
      <c r="AB324" s="206">
        <f>IF(AB$2=EOMONTH($D324,MatCF),$F324-SUM($H204:AB204),0)</f>
        <v>0</v>
      </c>
      <c r="AC324" s="206">
        <f>IF(AC$2=EOMONTH($D324,MatCF),$F324-SUM($H204:AC204),0)</f>
        <v>0</v>
      </c>
      <c r="AD324" s="206">
        <f>IF(AD$2=EOMONTH($D324,MatCF),$F324-SUM($H204:AD204),0)</f>
        <v>0</v>
      </c>
      <c r="AE324" s="206">
        <f>IF(AE$2=EOMONTH($D324,MatCF),$F324-SUM($H204:AE204),0)</f>
        <v>0</v>
      </c>
      <c r="AF324" s="206">
        <f>IF(AF$2=EOMONTH($D324,MatCF),$F324-SUM($H204:AF204),0)</f>
        <v>0</v>
      </c>
      <c r="AG324" s="206">
        <f>IF(AG$2=EOMONTH($D324,MatCF),$F324-SUM($H204:AG204),0)</f>
        <v>0</v>
      </c>
      <c r="AH324" s="206">
        <f>IF(AH$2=EOMONTH($D324,MatCF),$F324-SUM($H204:AH204),0)</f>
        <v>0</v>
      </c>
      <c r="AI324" s="206">
        <f>IF(AI$2=EOMONTH($D324,MatCF),$F324-SUM($H204:AI204),0)</f>
        <v>0</v>
      </c>
      <c r="AJ324" s="206">
        <f>IF(AJ$2=EOMONTH($D324,MatCF),$F324-SUM($H204:AJ204),0)</f>
        <v>0</v>
      </c>
      <c r="AK324" s="206">
        <f>IF(AK$2=EOMONTH($D324,MatCF),$F324-SUM($H204:AK204),0)</f>
        <v>0</v>
      </c>
      <c r="AL324" s="206">
        <f>IF(AL$2=EOMONTH($D324,MatCF),$F324-SUM($H204:AL204),0)</f>
        <v>0</v>
      </c>
      <c r="AM324" s="206">
        <f>IF(AM$2=EOMONTH($D324,MatCF),$F324-SUM($H204:AM204),0)</f>
        <v>0</v>
      </c>
      <c r="AN324" s="206">
        <f>IF(AN$2=EOMONTH($D324,MatCF),$F324-SUM($H204:AN204),0)</f>
        <v>0</v>
      </c>
      <c r="AO324" s="206">
        <f>IF(AO$2=EOMONTH($D324,MatCF),$F324-SUM($H204:AO204),0)</f>
        <v>0</v>
      </c>
      <c r="AP324" s="206">
        <f>IF(AP$2=EOMONTH($D324,MatCF),$F324-SUM($H204:AP204),0)</f>
        <v>0</v>
      </c>
      <c r="AQ324" s="206">
        <f>IF(AQ$2=EOMONTH($D324,MatCF),$F324-SUM($H204:AQ204),0)</f>
        <v>0</v>
      </c>
      <c r="AR324" s="206">
        <f>IF(AR$2=EOMONTH($D324,MatCF),$F324-SUM($H204:AR204),0)</f>
        <v>0</v>
      </c>
      <c r="AS324" s="206">
        <f>IF(AS$2=EOMONTH($D324,MatCF),$F324-SUM($H204:AS204),0)</f>
        <v>0</v>
      </c>
      <c r="AT324" s="206">
        <f>IF(AT$2=EOMONTH($D324,MatCF),$F324-SUM($H204:AT204),0)</f>
        <v>0</v>
      </c>
      <c r="AU324" s="206">
        <f>IF(AU$2=EOMONTH($D324,MatCF),$F324-SUM($H204:AU204),0)</f>
        <v>0</v>
      </c>
      <c r="AV324" s="206">
        <f>IF(AV$2=EOMONTH($D324,MatCF),$F324-SUM($H204:AV204),0)</f>
        <v>0</v>
      </c>
      <c r="AW324" s="206">
        <f>IF(AW$2=EOMONTH($D324,MatCF),$F324-SUM($H204:AW204),0)</f>
        <v>0</v>
      </c>
      <c r="AX324" s="206">
        <f>IF(AX$2=EOMONTH($D324,MatCF),$F324-SUM($H204:AX204),0)</f>
        <v>0</v>
      </c>
      <c r="AY324" s="206">
        <f>IF(AY$2=EOMONTH($D324,MatCF),$F324-SUM($H204:AY204),0)</f>
        <v>0</v>
      </c>
      <c r="AZ324" s="206">
        <f>IF(AZ$2=EOMONTH($D324,MatCF),$F324-SUM($H204:AZ204),0)</f>
        <v>0</v>
      </c>
      <c r="BA324" s="206">
        <f>IF(BA$2=EOMONTH($D324,MatCF),$F324-SUM($H204:BA204),0)</f>
        <v>0</v>
      </c>
      <c r="BB324" s="206">
        <f>IF(BB$2=EOMONTH($D324,MatCF),$F324-SUM($H204:BB204),0)</f>
        <v>0</v>
      </c>
      <c r="BC324" s="206">
        <f>IF(BC$2=EOMONTH($D324,MatCF),$F324-SUM($H204:BC204),0)</f>
        <v>0</v>
      </c>
      <c r="BD324" s="206">
        <f>IF(BD$2=EOMONTH($D324,MatCF),$F324-SUM($H204:BD204),0)</f>
        <v>0</v>
      </c>
      <c r="BE324" s="206">
        <f>IF(BE$2=EOMONTH($D324,MatCF),$F324-SUM($H204:BE204),0)</f>
        <v>0</v>
      </c>
      <c r="BF324" s="206">
        <f>IF(BF$2=EOMONTH($D324,MatCF),$F324-SUM($H204:BF204),0)</f>
        <v>0</v>
      </c>
      <c r="BG324" s="206">
        <f>IF(BG$2=EOMONTH($D324,MatCF),$F324-SUM($H204:BG204),0)</f>
        <v>0</v>
      </c>
      <c r="BH324" s="206">
        <f>IF(BH$2=EOMONTH($D324,MatCF),$F324-SUM($H204:BH204),0)</f>
        <v>0</v>
      </c>
      <c r="BI324" s="206">
        <f>IF(BI$2=EOMONTH($D324,MatCF),$F324-SUM($H204:BI204),0)</f>
        <v>0</v>
      </c>
      <c r="BJ324" s="206">
        <f>IF(BJ$2=EOMONTH($D324,MatCF),$F324-SUM($H204:BJ204),0)</f>
        <v>0</v>
      </c>
      <c r="BK324" s="206">
        <f>IF(BK$2=EOMONTH($D324,MatCF),$F324-SUM($H204:BK204),0)</f>
        <v>0</v>
      </c>
      <c r="BL324" s="206">
        <f>IF(BL$2=EOMONTH($D324,MatCF),$F324-SUM($H204:BL204),0)</f>
        <v>0</v>
      </c>
      <c r="BM324" s="206">
        <f>IF(BM$2=EOMONTH($D324,MatCF),$F324-SUM($H204:BM204),0)</f>
        <v>0</v>
      </c>
      <c r="BN324" s="206">
        <f>IF(BN$2=EOMONTH($D324,MatCF),$F324-SUM($H204:BN204),0)</f>
        <v>0</v>
      </c>
      <c r="BO324" s="206">
        <f>IF(BO$2=EOMONTH($D324,MatCF),$F324-SUM($H204:BO204),0)</f>
        <v>0</v>
      </c>
      <c r="BP324" s="206">
        <f>IF(BP$2=EOMONTH($D324,MatCF),$F324-SUM($H204:BP204),0)</f>
        <v>0</v>
      </c>
      <c r="BQ324" s="206">
        <f>IF(BQ$2=EOMONTH($D324,MatCF),$F324-SUM($H204:BQ204),0)</f>
        <v>0</v>
      </c>
      <c r="BR324" s="206">
        <f>IF(BR$2=EOMONTH($D324,MatCF),$F324-SUM($H204:BR204),0)</f>
        <v>0</v>
      </c>
      <c r="BS324" s="206">
        <f>IF(BS$2=EOMONTH($D324,MatCF),$F324-SUM($H204:BS204),0)</f>
        <v>0</v>
      </c>
      <c r="BT324" s="206">
        <f>IF(BT$2=EOMONTH($D324,MatCF),$F324-SUM($H204:BT204),0)</f>
        <v>0</v>
      </c>
      <c r="BU324" s="206">
        <f>IF(BU$2=EOMONTH($D324,MatCF),$F324-SUM($H204:BU204),0)</f>
        <v>0</v>
      </c>
      <c r="BV324" s="206">
        <f>IF(BV$2=EOMONTH($D324,MatCF),$F324-SUM($H204:BV204),0)</f>
        <v>0</v>
      </c>
      <c r="BW324" s="206">
        <f>IF(BW$2=EOMONTH($D324,MatCF),$F324-SUM($H204:BW204),0)</f>
        <v>0</v>
      </c>
      <c r="BX324" s="206">
        <f>IF(BX$2=EOMONTH($D324,MatCF),$F324-SUM($H204:BX204),0)</f>
        <v>0</v>
      </c>
      <c r="BY324" s="206">
        <f>IF(BY$2=EOMONTH($D324,MatCF),$F324-SUM($H204:BY204),0)</f>
        <v>0</v>
      </c>
      <c r="BZ324" s="206">
        <f>IF(BZ$2=EOMONTH($D324,MatCF),$F324-SUM($H204:BZ204),0)</f>
        <v>0</v>
      </c>
      <c r="CA324" s="206">
        <f>IF(CA$2=EOMONTH($D324,MatCF),$F324-SUM($H204:CA204),0)</f>
        <v>0</v>
      </c>
      <c r="CB324" s="206">
        <f>IF(CB$2=EOMONTH($D324,MatCF),$F324-SUM($H204:CB204),0)</f>
        <v>0</v>
      </c>
      <c r="CC324" s="206">
        <f>IF(CC$2=EOMONTH($D324,MatCF),$F324-SUM($H204:CC204),0)</f>
        <v>0</v>
      </c>
      <c r="CD324" s="206">
        <f>IF(CD$2=EOMONTH($D324,MatCF),$F324-SUM($H204:CD204),0)</f>
        <v>0</v>
      </c>
      <c r="CE324" s="206">
        <f>IF(CE$2=EOMONTH($D324,MatCF),$F324-SUM($H204:CE204),0)</f>
        <v>0</v>
      </c>
      <c r="CF324" s="206">
        <f>IF(CF$2=EOMONTH($D324,MatCF),$F324-SUM($H204:CF204),0)</f>
        <v>0</v>
      </c>
      <c r="CG324" s="206">
        <f>IF(CG$2=EOMONTH($D324,MatCF),$F324-SUM($H204:CG204),0)</f>
        <v>0</v>
      </c>
      <c r="CH324" s="206">
        <f>IF(CH$2=EOMONTH($D324,MatCF),$F324-SUM($H204:CH204),0)</f>
        <v>0</v>
      </c>
      <c r="CI324" s="206">
        <f>IF(CI$2=EOMONTH($D324,MatCF),$F324-SUM($H204:CI204),0)</f>
        <v>0</v>
      </c>
      <c r="CJ324" s="206">
        <f>IF(CJ$2=EOMONTH($D324,MatCF),$F324-SUM($H204:CJ204),0)</f>
        <v>0</v>
      </c>
      <c r="CK324" s="206">
        <f>IF(CK$2=EOMONTH($D324,MatCF),$F324-SUM($H204:CK204),0)</f>
        <v>0</v>
      </c>
      <c r="CL324" s="206">
        <f>IF(CL$2=EOMONTH($D324,MatCF),$F324-SUM($H204:CL204),0)</f>
        <v>0</v>
      </c>
      <c r="CM324" s="206">
        <f>IF(CM$2=EOMONTH($D324,MatCF),$F324-SUM($H204:CM204),0)</f>
        <v>0</v>
      </c>
      <c r="CN324" s="206">
        <f>IF(CN$2=EOMONTH($D324,MatCF),$F324-SUM($H204:CN204),0)</f>
        <v>0</v>
      </c>
      <c r="CO324" s="206">
        <f>IF(CO$2=EOMONTH($D324,MatCF),$F324-SUM($H204:CO204),0)</f>
        <v>0</v>
      </c>
      <c r="CP324" s="206">
        <f>IF(CP$2=EOMONTH($D324,MatCF),$F324-SUM($H204:CP204),0)</f>
        <v>0</v>
      </c>
      <c r="CQ324" s="206">
        <f>IF(CQ$2=EOMONTH($D324,MatCF),$F324-SUM($H204:CQ204),0)</f>
        <v>0</v>
      </c>
      <c r="CR324" s="206">
        <f>IF(CR$2=EOMONTH($D324,MatCF),$F324-SUM($H204:CR204),0)</f>
        <v>0</v>
      </c>
      <c r="CS324" s="206">
        <f>IF(CS$2=EOMONTH($D324,MatCF),$F324-SUM($H204:CS204),0)</f>
        <v>0</v>
      </c>
      <c r="CT324" s="206">
        <f>IF(CT$2=EOMONTH($D324,MatCF),$F324-SUM($H204:CT204),0)</f>
        <v>0</v>
      </c>
      <c r="CU324" s="206">
        <f>IF(CU$2=EOMONTH($D324,MatCF),$F324-SUM($H204:CU204),0)</f>
        <v>0</v>
      </c>
      <c r="CV324" s="206">
        <f>IF(CV$2=EOMONTH($D324,MatCF),$F324-SUM($H204:CV204),0)</f>
        <v>0</v>
      </c>
      <c r="CW324" s="206">
        <f>IF(CW$2=EOMONTH($D324,MatCF),$F324-SUM($H204:CW204),0)</f>
        <v>0</v>
      </c>
      <c r="CX324" s="206">
        <f>IF(CX$2=EOMONTH($D324,MatCF),$F324-SUM($H204:CX204),0)</f>
        <v>0</v>
      </c>
      <c r="CY324" s="206">
        <f>IF(CY$2=EOMONTH($D324,MatCF),$F324-SUM($H204:CY204),0)</f>
        <v>0</v>
      </c>
      <c r="CZ324" s="206">
        <f>IF(CZ$2=EOMONTH($D324,MatCF),$F324-SUM($H204:CZ204),0)</f>
        <v>0</v>
      </c>
      <c r="DA324" s="206">
        <f>IF(DA$2=EOMONTH($D324,MatCF),$F324-SUM($H204:DA204),0)</f>
        <v>0</v>
      </c>
      <c r="DB324" s="206">
        <f>IF(DB$2=EOMONTH($D324,MatCF),$F324-SUM($H204:DB204),0)</f>
        <v>0</v>
      </c>
      <c r="DC324" s="206">
        <f>IF(DC$2=EOMONTH($D324,MatCF),$F324-SUM($H204:DC204),0)</f>
        <v>0</v>
      </c>
      <c r="DD324" s="206">
        <f>IF(DD$2=EOMONTH($D324,MatCF),$F324-SUM($H204:DD204),0)</f>
        <v>0</v>
      </c>
      <c r="DE324" s="206">
        <f>IF(DE$2=EOMONTH($D324,MatCF),$F324-SUM($H204:DE204),0)</f>
        <v>0</v>
      </c>
      <c r="DF324" s="206">
        <f>IF(DF$2=EOMONTH($D324,MatCF),$F324-SUM($H204:DF204),0)</f>
        <v>0</v>
      </c>
      <c r="DG324" s="206">
        <f>IF(DG$2=EOMONTH($D324,MatCF),$F324-SUM($H204:DG204),0)</f>
        <v>0</v>
      </c>
      <c r="DH324" s="206">
        <f>IF(DH$2=EOMONTH($D324,MatCF),$F324-SUM($H204:DH204),0)</f>
        <v>0</v>
      </c>
      <c r="DI324" s="206">
        <f>IF(DI$2=EOMONTH($D324,MatCF),$F324-SUM($H204:DI204),0)</f>
        <v>0</v>
      </c>
      <c r="DJ324" s="206">
        <f>IF(DJ$2=EOMONTH($D324,MatCF),$F324-SUM($H204:DJ204),0)</f>
        <v>0</v>
      </c>
      <c r="DK324" s="206">
        <f>IF(DK$2=EOMONTH($D324,MatCF),$F324-SUM($H204:DK204),0)</f>
        <v>0</v>
      </c>
      <c r="DL324" s="206">
        <f>IF(DL$2=EOMONTH($D324,MatCF),$F324-SUM($H204:DL204),0)</f>
        <v>0</v>
      </c>
      <c r="DM324" s="206">
        <f>IF(DM$2=EOMONTH($D324,MatCF),$F324-SUM($H204:DM204),0)</f>
        <v>0</v>
      </c>
      <c r="DN324" s="206">
        <f>IF(DN$2=EOMONTH($D324,MatCF),$F324-SUM($H204:DN204),0)</f>
        <v>0</v>
      </c>
      <c r="DO324" s="206">
        <f>IF(DO$2=EOMONTH($D324,MatCF),$F324-SUM($H204:DO204),0)</f>
        <v>0</v>
      </c>
      <c r="DP324" s="206">
        <f>IF(DP$2=EOMONTH($D324,MatCF),$F324-SUM($H204:DP204),0)</f>
        <v>0</v>
      </c>
      <c r="DQ324" s="206">
        <f>IF(DQ$2=EOMONTH($D324,MatCF),$F324-SUM($H204:DQ204),0)</f>
        <v>0</v>
      </c>
      <c r="DR324" s="206">
        <f>IF(DR$2=EOMONTH($D324,MatCF),$F324-SUM($H204:DR204),0)</f>
        <v>0</v>
      </c>
      <c r="DS324" s="206">
        <f>IF(DS$2=EOMONTH($D324,MatCF),$F324-SUM($H204:DS204),0)</f>
        <v>0</v>
      </c>
    </row>
    <row r="325" spans="1:123" ht="12.5" x14ac:dyDescent="0.25">
      <c r="A325" s="205">
        <f t="shared" si="690"/>
        <v>113</v>
      </c>
      <c r="B325" s="228"/>
      <c r="C325" s="206"/>
      <c r="D325" s="226">
        <v>54239</v>
      </c>
      <c r="E325" s="205"/>
      <c r="F325" s="206">
        <f ca="1"/>
        <v>0</v>
      </c>
      <c r="G325" s="206"/>
      <c r="H325" s="206">
        <f>IF(H$2=EOMONTH($D325,MatCF),$F325-SUM(H205:$H205),0)</f>
        <v>0</v>
      </c>
      <c r="I325" s="206">
        <f>IF(I$2=EOMONTH($D325,MatCF),$F325-SUM($H205:I205),0)</f>
        <v>0</v>
      </c>
      <c r="J325" s="206">
        <f>IF(J$2=EOMONTH($D325,MatCF),$F325-SUM($H205:J205),0)</f>
        <v>0</v>
      </c>
      <c r="K325" s="206">
        <f>IF(K$2=EOMONTH($D325,MatCF),$F325-SUM($H205:K205),0)</f>
        <v>0</v>
      </c>
      <c r="L325" s="206">
        <f>IF(L$2=EOMONTH($D325,MatCF),$F325-SUM($H205:L205),0)</f>
        <v>0</v>
      </c>
      <c r="M325" s="206">
        <f>IF(M$2=EOMONTH($D325,MatCF),$F325-SUM($H205:M205),0)</f>
        <v>0</v>
      </c>
      <c r="N325" s="206">
        <f>IF(N$2=EOMONTH($D325,MatCF),$F325-SUM($H205:N205),0)</f>
        <v>0</v>
      </c>
      <c r="O325" s="206">
        <f>IF(O$2=EOMONTH($D325,MatCF),$F325-SUM($H205:O205),0)</f>
        <v>0</v>
      </c>
      <c r="P325" s="206">
        <f>IF(P$2=EOMONTH($D325,MatCF),$F325-SUM($H205:P205),0)</f>
        <v>0</v>
      </c>
      <c r="Q325" s="206">
        <f>IF(Q$2=EOMONTH($D325,MatCF),$F325-SUM($H205:Q205),0)</f>
        <v>0</v>
      </c>
      <c r="R325" s="206">
        <f>IF(R$2=EOMONTH($D325,MatCF),$F325-SUM($H205:R205),0)</f>
        <v>0</v>
      </c>
      <c r="S325" s="206">
        <f>IF(S$2=EOMONTH($D325,MatCF),$F325-SUM($H205:S205),0)</f>
        <v>0</v>
      </c>
      <c r="T325" s="206">
        <f>IF(T$2=EOMONTH($D325,MatCF),$F325-SUM($H205:T205),0)</f>
        <v>0</v>
      </c>
      <c r="U325" s="206">
        <f>IF(U$2=EOMONTH($D325,MatCF),$F325-SUM($H205:U205),0)</f>
        <v>0</v>
      </c>
      <c r="V325" s="206">
        <f>IF(V$2=EOMONTH($D325,MatCF),$F325-SUM($H205:V205),0)</f>
        <v>0</v>
      </c>
      <c r="W325" s="206">
        <f>IF(W$2=EOMONTH($D325,MatCF),$F325-SUM($H205:W205),0)</f>
        <v>0</v>
      </c>
      <c r="X325" s="206">
        <f>IF(X$2=EOMONTH($D325,MatCF),$F325-SUM($H205:X205),0)</f>
        <v>0</v>
      </c>
      <c r="Y325" s="206">
        <f>IF(Y$2=EOMONTH($D325,MatCF),$F325-SUM($H205:Y205),0)</f>
        <v>0</v>
      </c>
      <c r="Z325" s="206">
        <f>IF(Z$2=EOMONTH($D325,MatCF),$F325-SUM($H205:Z205),0)</f>
        <v>0</v>
      </c>
      <c r="AA325" s="206">
        <f>IF(AA$2=EOMONTH($D325,MatCF),$F325-SUM($H205:AA205),0)</f>
        <v>0</v>
      </c>
      <c r="AB325" s="206">
        <f>IF(AB$2=EOMONTH($D325,MatCF),$F325-SUM($H205:AB205),0)</f>
        <v>0</v>
      </c>
      <c r="AC325" s="206">
        <f>IF(AC$2=EOMONTH($D325,MatCF),$F325-SUM($H205:AC205),0)</f>
        <v>0</v>
      </c>
      <c r="AD325" s="206">
        <f>IF(AD$2=EOMONTH($D325,MatCF),$F325-SUM($H205:AD205),0)</f>
        <v>0</v>
      </c>
      <c r="AE325" s="206">
        <f>IF(AE$2=EOMONTH($D325,MatCF),$F325-SUM($H205:AE205),0)</f>
        <v>0</v>
      </c>
      <c r="AF325" s="206">
        <f>IF(AF$2=EOMONTH($D325,MatCF),$F325-SUM($H205:AF205),0)</f>
        <v>0</v>
      </c>
      <c r="AG325" s="206">
        <f>IF(AG$2=EOMONTH($D325,MatCF),$F325-SUM($H205:AG205),0)</f>
        <v>0</v>
      </c>
      <c r="AH325" s="206">
        <f>IF(AH$2=EOMONTH($D325,MatCF),$F325-SUM($H205:AH205),0)</f>
        <v>0</v>
      </c>
      <c r="AI325" s="206">
        <f>IF(AI$2=EOMONTH($D325,MatCF),$F325-SUM($H205:AI205),0)</f>
        <v>0</v>
      </c>
      <c r="AJ325" s="206">
        <f>IF(AJ$2=EOMONTH($D325,MatCF),$F325-SUM($H205:AJ205),0)</f>
        <v>0</v>
      </c>
      <c r="AK325" s="206">
        <f>IF(AK$2=EOMONTH($D325,MatCF),$F325-SUM($H205:AK205),0)</f>
        <v>0</v>
      </c>
      <c r="AL325" s="206">
        <f>IF(AL$2=EOMONTH($D325,MatCF),$F325-SUM($H205:AL205),0)</f>
        <v>0</v>
      </c>
      <c r="AM325" s="206">
        <f>IF(AM$2=EOMONTH($D325,MatCF),$F325-SUM($H205:AM205),0)</f>
        <v>0</v>
      </c>
      <c r="AN325" s="206">
        <f>IF(AN$2=EOMONTH($D325,MatCF),$F325-SUM($H205:AN205),0)</f>
        <v>0</v>
      </c>
      <c r="AO325" s="206">
        <f>IF(AO$2=EOMONTH($D325,MatCF),$F325-SUM($H205:AO205),0)</f>
        <v>0</v>
      </c>
      <c r="AP325" s="206">
        <f>IF(AP$2=EOMONTH($D325,MatCF),$F325-SUM($H205:AP205),0)</f>
        <v>0</v>
      </c>
      <c r="AQ325" s="206">
        <f>IF(AQ$2=EOMONTH($D325,MatCF),$F325-SUM($H205:AQ205),0)</f>
        <v>0</v>
      </c>
      <c r="AR325" s="206">
        <f>IF(AR$2=EOMONTH($D325,MatCF),$F325-SUM($H205:AR205),0)</f>
        <v>0</v>
      </c>
      <c r="AS325" s="206">
        <f>IF(AS$2=EOMONTH($D325,MatCF),$F325-SUM($H205:AS205),0)</f>
        <v>0</v>
      </c>
      <c r="AT325" s="206">
        <f>IF(AT$2=EOMONTH($D325,MatCF),$F325-SUM($H205:AT205),0)</f>
        <v>0</v>
      </c>
      <c r="AU325" s="206">
        <f>IF(AU$2=EOMONTH($D325,MatCF),$F325-SUM($H205:AU205),0)</f>
        <v>0</v>
      </c>
      <c r="AV325" s="206">
        <f>IF(AV$2=EOMONTH($D325,MatCF),$F325-SUM($H205:AV205),0)</f>
        <v>0</v>
      </c>
      <c r="AW325" s="206">
        <f>IF(AW$2=EOMONTH($D325,MatCF),$F325-SUM($H205:AW205),0)</f>
        <v>0</v>
      </c>
      <c r="AX325" s="206">
        <f>IF(AX$2=EOMONTH($D325,MatCF),$F325-SUM($H205:AX205),0)</f>
        <v>0</v>
      </c>
      <c r="AY325" s="206">
        <f>IF(AY$2=EOMONTH($D325,MatCF),$F325-SUM($H205:AY205),0)</f>
        <v>0</v>
      </c>
      <c r="AZ325" s="206">
        <f>IF(AZ$2=EOMONTH($D325,MatCF),$F325-SUM($H205:AZ205),0)</f>
        <v>0</v>
      </c>
      <c r="BA325" s="206">
        <f>IF(BA$2=EOMONTH($D325,MatCF),$F325-SUM($H205:BA205),0)</f>
        <v>0</v>
      </c>
      <c r="BB325" s="206">
        <f>IF(BB$2=EOMONTH($D325,MatCF),$F325-SUM($H205:BB205),0)</f>
        <v>0</v>
      </c>
      <c r="BC325" s="206">
        <f>IF(BC$2=EOMONTH($D325,MatCF),$F325-SUM($H205:BC205),0)</f>
        <v>0</v>
      </c>
      <c r="BD325" s="206">
        <f>IF(BD$2=EOMONTH($D325,MatCF),$F325-SUM($H205:BD205),0)</f>
        <v>0</v>
      </c>
      <c r="BE325" s="206">
        <f>IF(BE$2=EOMONTH($D325,MatCF),$F325-SUM($H205:BE205),0)</f>
        <v>0</v>
      </c>
      <c r="BF325" s="206">
        <f>IF(BF$2=EOMONTH($D325,MatCF),$F325-SUM($H205:BF205),0)</f>
        <v>0</v>
      </c>
      <c r="BG325" s="206">
        <f>IF(BG$2=EOMONTH($D325,MatCF),$F325-SUM($H205:BG205),0)</f>
        <v>0</v>
      </c>
      <c r="BH325" s="206">
        <f>IF(BH$2=EOMONTH($D325,MatCF),$F325-SUM($H205:BH205),0)</f>
        <v>0</v>
      </c>
      <c r="BI325" s="206">
        <f>IF(BI$2=EOMONTH($D325,MatCF),$F325-SUM($H205:BI205),0)</f>
        <v>0</v>
      </c>
      <c r="BJ325" s="206">
        <f>IF(BJ$2=EOMONTH($D325,MatCF),$F325-SUM($H205:BJ205),0)</f>
        <v>0</v>
      </c>
      <c r="BK325" s="206">
        <f>IF(BK$2=EOMONTH($D325,MatCF),$F325-SUM($H205:BK205),0)</f>
        <v>0</v>
      </c>
      <c r="BL325" s="206">
        <f>IF(BL$2=EOMONTH($D325,MatCF),$F325-SUM($H205:BL205),0)</f>
        <v>0</v>
      </c>
      <c r="BM325" s="206">
        <f>IF(BM$2=EOMONTH($D325,MatCF),$F325-SUM($H205:BM205),0)</f>
        <v>0</v>
      </c>
      <c r="BN325" s="206">
        <f>IF(BN$2=EOMONTH($D325,MatCF),$F325-SUM($H205:BN205),0)</f>
        <v>0</v>
      </c>
      <c r="BO325" s="206">
        <f>IF(BO$2=EOMONTH($D325,MatCF),$F325-SUM($H205:BO205),0)</f>
        <v>0</v>
      </c>
      <c r="BP325" s="206">
        <f>IF(BP$2=EOMONTH($D325,MatCF),$F325-SUM($H205:BP205),0)</f>
        <v>0</v>
      </c>
      <c r="BQ325" s="206">
        <f>IF(BQ$2=EOMONTH($D325,MatCF),$F325-SUM($H205:BQ205),0)</f>
        <v>0</v>
      </c>
      <c r="BR325" s="206">
        <f>IF(BR$2=EOMONTH($D325,MatCF),$F325-SUM($H205:BR205),0)</f>
        <v>0</v>
      </c>
      <c r="BS325" s="206">
        <f>IF(BS$2=EOMONTH($D325,MatCF),$F325-SUM($H205:BS205),0)</f>
        <v>0</v>
      </c>
      <c r="BT325" s="206">
        <f>IF(BT$2=EOMONTH($D325,MatCF),$F325-SUM($H205:BT205),0)</f>
        <v>0</v>
      </c>
      <c r="BU325" s="206">
        <f>IF(BU$2=EOMONTH($D325,MatCF),$F325-SUM($H205:BU205),0)</f>
        <v>0</v>
      </c>
      <c r="BV325" s="206">
        <f>IF(BV$2=EOMONTH($D325,MatCF),$F325-SUM($H205:BV205),0)</f>
        <v>0</v>
      </c>
      <c r="BW325" s="206">
        <f>IF(BW$2=EOMONTH($D325,MatCF),$F325-SUM($H205:BW205),0)</f>
        <v>0</v>
      </c>
      <c r="BX325" s="206">
        <f>IF(BX$2=EOMONTH($D325,MatCF),$F325-SUM($H205:BX205),0)</f>
        <v>0</v>
      </c>
      <c r="BY325" s="206">
        <f>IF(BY$2=EOMONTH($D325,MatCF),$F325-SUM($H205:BY205),0)</f>
        <v>0</v>
      </c>
      <c r="BZ325" s="206">
        <f>IF(BZ$2=EOMONTH($D325,MatCF),$F325-SUM($H205:BZ205),0)</f>
        <v>0</v>
      </c>
      <c r="CA325" s="206">
        <f>IF(CA$2=EOMONTH($D325,MatCF),$F325-SUM($H205:CA205),0)</f>
        <v>0</v>
      </c>
      <c r="CB325" s="206">
        <f>IF(CB$2=EOMONTH($D325,MatCF),$F325-SUM($H205:CB205),0)</f>
        <v>0</v>
      </c>
      <c r="CC325" s="206">
        <f>IF(CC$2=EOMONTH($D325,MatCF),$F325-SUM($H205:CC205),0)</f>
        <v>0</v>
      </c>
      <c r="CD325" s="206">
        <f>IF(CD$2=EOMONTH($D325,MatCF),$F325-SUM($H205:CD205),0)</f>
        <v>0</v>
      </c>
      <c r="CE325" s="206">
        <f>IF(CE$2=EOMONTH($D325,MatCF),$F325-SUM($H205:CE205),0)</f>
        <v>0</v>
      </c>
      <c r="CF325" s="206">
        <f>IF(CF$2=EOMONTH($D325,MatCF),$F325-SUM($H205:CF205),0)</f>
        <v>0</v>
      </c>
      <c r="CG325" s="206">
        <f>IF(CG$2=EOMONTH($D325,MatCF),$F325-SUM($H205:CG205),0)</f>
        <v>0</v>
      </c>
      <c r="CH325" s="206">
        <f>IF(CH$2=EOMONTH($D325,MatCF),$F325-SUM($H205:CH205),0)</f>
        <v>0</v>
      </c>
      <c r="CI325" s="206">
        <f>IF(CI$2=EOMONTH($D325,MatCF),$F325-SUM($H205:CI205),0)</f>
        <v>0</v>
      </c>
      <c r="CJ325" s="206">
        <f>IF(CJ$2=EOMONTH($D325,MatCF),$F325-SUM($H205:CJ205),0)</f>
        <v>0</v>
      </c>
      <c r="CK325" s="206">
        <f>IF(CK$2=EOMONTH($D325,MatCF),$F325-SUM($H205:CK205),0)</f>
        <v>0</v>
      </c>
      <c r="CL325" s="206">
        <f>IF(CL$2=EOMONTH($D325,MatCF),$F325-SUM($H205:CL205),0)</f>
        <v>0</v>
      </c>
      <c r="CM325" s="206">
        <f>IF(CM$2=EOMONTH($D325,MatCF),$F325-SUM($H205:CM205),0)</f>
        <v>0</v>
      </c>
      <c r="CN325" s="206">
        <f>IF(CN$2=EOMONTH($D325,MatCF),$F325-SUM($H205:CN205),0)</f>
        <v>0</v>
      </c>
      <c r="CO325" s="206">
        <f>IF(CO$2=EOMONTH($D325,MatCF),$F325-SUM($H205:CO205),0)</f>
        <v>0</v>
      </c>
      <c r="CP325" s="206">
        <f>IF(CP$2=EOMONTH($D325,MatCF),$F325-SUM($H205:CP205),0)</f>
        <v>0</v>
      </c>
      <c r="CQ325" s="206">
        <f>IF(CQ$2=EOMONTH($D325,MatCF),$F325-SUM($H205:CQ205),0)</f>
        <v>0</v>
      </c>
      <c r="CR325" s="206">
        <f>IF(CR$2=EOMONTH($D325,MatCF),$F325-SUM($H205:CR205),0)</f>
        <v>0</v>
      </c>
      <c r="CS325" s="206">
        <f>IF(CS$2=EOMONTH($D325,MatCF),$F325-SUM($H205:CS205),0)</f>
        <v>0</v>
      </c>
      <c r="CT325" s="206">
        <f>IF(CT$2=EOMONTH($D325,MatCF),$F325-SUM($H205:CT205),0)</f>
        <v>0</v>
      </c>
      <c r="CU325" s="206">
        <f>IF(CU$2=EOMONTH($D325,MatCF),$F325-SUM($H205:CU205),0)</f>
        <v>0</v>
      </c>
      <c r="CV325" s="206">
        <f>IF(CV$2=EOMONTH($D325,MatCF),$F325-SUM($H205:CV205),0)</f>
        <v>0</v>
      </c>
      <c r="CW325" s="206">
        <f>IF(CW$2=EOMONTH($D325,MatCF),$F325-SUM($H205:CW205),0)</f>
        <v>0</v>
      </c>
      <c r="CX325" s="206">
        <f>IF(CX$2=EOMONTH($D325,MatCF),$F325-SUM($H205:CX205),0)</f>
        <v>0</v>
      </c>
      <c r="CY325" s="206">
        <f>IF(CY$2=EOMONTH($D325,MatCF),$F325-SUM($H205:CY205),0)</f>
        <v>0</v>
      </c>
      <c r="CZ325" s="206">
        <f>IF(CZ$2=EOMONTH($D325,MatCF),$F325-SUM($H205:CZ205),0)</f>
        <v>0</v>
      </c>
      <c r="DA325" s="206">
        <f>IF(DA$2=EOMONTH($D325,MatCF),$F325-SUM($H205:DA205),0)</f>
        <v>0</v>
      </c>
      <c r="DB325" s="206">
        <f>IF(DB$2=EOMONTH($D325,MatCF),$F325-SUM($H205:DB205),0)</f>
        <v>0</v>
      </c>
      <c r="DC325" s="206">
        <f>IF(DC$2=EOMONTH($D325,MatCF),$F325-SUM($H205:DC205),0)</f>
        <v>0</v>
      </c>
      <c r="DD325" s="206">
        <f>IF(DD$2=EOMONTH($D325,MatCF),$F325-SUM($H205:DD205),0)</f>
        <v>0</v>
      </c>
      <c r="DE325" s="206">
        <f>IF(DE$2=EOMONTH($D325,MatCF),$F325-SUM($H205:DE205),0)</f>
        <v>0</v>
      </c>
      <c r="DF325" s="206">
        <f>IF(DF$2=EOMONTH($D325,MatCF),$F325-SUM($H205:DF205),0)</f>
        <v>0</v>
      </c>
      <c r="DG325" s="206">
        <f>IF(DG$2=EOMONTH($D325,MatCF),$F325-SUM($H205:DG205),0)</f>
        <v>0</v>
      </c>
      <c r="DH325" s="206">
        <f>IF(DH$2=EOMONTH($D325,MatCF),$F325-SUM($H205:DH205),0)</f>
        <v>0</v>
      </c>
      <c r="DI325" s="206">
        <f>IF(DI$2=EOMONTH($D325,MatCF),$F325-SUM($H205:DI205),0)</f>
        <v>0</v>
      </c>
      <c r="DJ325" s="206">
        <f>IF(DJ$2=EOMONTH($D325,MatCF),$F325-SUM($H205:DJ205),0)</f>
        <v>0</v>
      </c>
      <c r="DK325" s="206">
        <f>IF(DK$2=EOMONTH($D325,MatCF),$F325-SUM($H205:DK205),0)</f>
        <v>0</v>
      </c>
      <c r="DL325" s="206">
        <f>IF(DL$2=EOMONTH($D325,MatCF),$F325-SUM($H205:DL205),0)</f>
        <v>0</v>
      </c>
      <c r="DM325" s="206">
        <f>IF(DM$2=EOMONTH($D325,MatCF),$F325-SUM($H205:DM205),0)</f>
        <v>0</v>
      </c>
      <c r="DN325" s="206">
        <f>IF(DN$2=EOMONTH($D325,MatCF),$F325-SUM($H205:DN205),0)</f>
        <v>0</v>
      </c>
      <c r="DO325" s="206">
        <f>IF(DO$2=EOMONTH($D325,MatCF),$F325-SUM($H205:DO205),0)</f>
        <v>0</v>
      </c>
      <c r="DP325" s="206">
        <f>IF(DP$2=EOMONTH($D325,MatCF),$F325-SUM($H205:DP205),0)</f>
        <v>0</v>
      </c>
      <c r="DQ325" s="206">
        <f>IF(DQ$2=EOMONTH($D325,MatCF),$F325-SUM($H205:DQ205),0)</f>
        <v>0</v>
      </c>
      <c r="DR325" s="206">
        <f>IF(DR$2=EOMONTH($D325,MatCF),$F325-SUM($H205:DR205),0)</f>
        <v>0</v>
      </c>
      <c r="DS325" s="206">
        <f>IF(DS$2=EOMONTH($D325,MatCF),$F325-SUM($H205:DS205),0)</f>
        <v>0</v>
      </c>
    </row>
    <row r="326" spans="1:123" ht="12.5" x14ac:dyDescent="0.25">
      <c r="A326" s="205">
        <f t="shared" si="690"/>
        <v>114</v>
      </c>
      <c r="B326" s="228"/>
      <c r="C326" s="206"/>
      <c r="D326" s="226">
        <v>54331</v>
      </c>
      <c r="E326" s="205"/>
      <c r="F326" s="206">
        <f ca="1"/>
        <v>0</v>
      </c>
      <c r="G326" s="206"/>
      <c r="H326" s="206">
        <f>IF(H$2=EOMONTH($D326,MatCF),$F326-SUM(H206:$H206),0)</f>
        <v>0</v>
      </c>
      <c r="I326" s="206">
        <f>IF(I$2=EOMONTH($D326,MatCF),$F326-SUM($H206:I206),0)</f>
        <v>0</v>
      </c>
      <c r="J326" s="206">
        <f>IF(J$2=EOMONTH($D326,MatCF),$F326-SUM($H206:J206),0)</f>
        <v>0</v>
      </c>
      <c r="K326" s="206">
        <f>IF(K$2=EOMONTH($D326,MatCF),$F326-SUM($H206:K206),0)</f>
        <v>0</v>
      </c>
      <c r="L326" s="206">
        <f>IF(L$2=EOMONTH($D326,MatCF),$F326-SUM($H206:L206),0)</f>
        <v>0</v>
      </c>
      <c r="M326" s="206">
        <f>IF(M$2=EOMONTH($D326,MatCF),$F326-SUM($H206:M206),0)</f>
        <v>0</v>
      </c>
      <c r="N326" s="206">
        <f>IF(N$2=EOMONTH($D326,MatCF),$F326-SUM($H206:N206),0)</f>
        <v>0</v>
      </c>
      <c r="O326" s="206">
        <f>IF(O$2=EOMONTH($D326,MatCF),$F326-SUM($H206:O206),0)</f>
        <v>0</v>
      </c>
      <c r="P326" s="206">
        <f>IF(P$2=EOMONTH($D326,MatCF),$F326-SUM($H206:P206),0)</f>
        <v>0</v>
      </c>
      <c r="Q326" s="206">
        <f>IF(Q$2=EOMONTH($D326,MatCF),$F326-SUM($H206:Q206),0)</f>
        <v>0</v>
      </c>
      <c r="R326" s="206">
        <f>IF(R$2=EOMONTH($D326,MatCF),$F326-SUM($H206:R206),0)</f>
        <v>0</v>
      </c>
      <c r="S326" s="206">
        <f>IF(S$2=EOMONTH($D326,MatCF),$F326-SUM($H206:S206),0)</f>
        <v>0</v>
      </c>
      <c r="T326" s="206">
        <f>IF(T$2=EOMONTH($D326,MatCF),$F326-SUM($H206:T206),0)</f>
        <v>0</v>
      </c>
      <c r="U326" s="206">
        <f>IF(U$2=EOMONTH($D326,MatCF),$F326-SUM($H206:U206),0)</f>
        <v>0</v>
      </c>
      <c r="V326" s="206">
        <f>IF(V$2=EOMONTH($D326,MatCF),$F326-SUM($H206:V206),0)</f>
        <v>0</v>
      </c>
      <c r="W326" s="206">
        <f>IF(W$2=EOMONTH($D326,MatCF),$F326-SUM($H206:W206),0)</f>
        <v>0</v>
      </c>
      <c r="X326" s="206">
        <f>IF(X$2=EOMONTH($D326,MatCF),$F326-SUM($H206:X206),0)</f>
        <v>0</v>
      </c>
      <c r="Y326" s="206">
        <f>IF(Y$2=EOMONTH($D326,MatCF),$F326-SUM($H206:Y206),0)</f>
        <v>0</v>
      </c>
      <c r="Z326" s="206">
        <f>IF(Z$2=EOMONTH($D326,MatCF),$F326-SUM($H206:Z206),0)</f>
        <v>0</v>
      </c>
      <c r="AA326" s="206">
        <f>IF(AA$2=EOMONTH($D326,MatCF),$F326-SUM($H206:AA206),0)</f>
        <v>0</v>
      </c>
      <c r="AB326" s="206">
        <f>IF(AB$2=EOMONTH($D326,MatCF),$F326-SUM($H206:AB206),0)</f>
        <v>0</v>
      </c>
      <c r="AC326" s="206">
        <f>IF(AC$2=EOMONTH($D326,MatCF),$F326-SUM($H206:AC206),0)</f>
        <v>0</v>
      </c>
      <c r="AD326" s="206">
        <f>IF(AD$2=EOMONTH($D326,MatCF),$F326-SUM($H206:AD206),0)</f>
        <v>0</v>
      </c>
      <c r="AE326" s="206">
        <f>IF(AE$2=EOMONTH($D326,MatCF),$F326-SUM($H206:AE206),0)</f>
        <v>0</v>
      </c>
      <c r="AF326" s="206">
        <f>IF(AF$2=EOMONTH($D326,MatCF),$F326-SUM($H206:AF206),0)</f>
        <v>0</v>
      </c>
      <c r="AG326" s="206">
        <f>IF(AG$2=EOMONTH($D326,MatCF),$F326-SUM($H206:AG206),0)</f>
        <v>0</v>
      </c>
      <c r="AH326" s="206">
        <f>IF(AH$2=EOMONTH($D326,MatCF),$F326-SUM($H206:AH206),0)</f>
        <v>0</v>
      </c>
      <c r="AI326" s="206">
        <f>IF(AI$2=EOMONTH($D326,MatCF),$F326-SUM($H206:AI206),0)</f>
        <v>0</v>
      </c>
      <c r="AJ326" s="206">
        <f>IF(AJ$2=EOMONTH($D326,MatCF),$F326-SUM($H206:AJ206),0)</f>
        <v>0</v>
      </c>
      <c r="AK326" s="206">
        <f>IF(AK$2=EOMONTH($D326,MatCF),$F326-SUM($H206:AK206),0)</f>
        <v>0</v>
      </c>
      <c r="AL326" s="206">
        <f>IF(AL$2=EOMONTH($D326,MatCF),$F326-SUM($H206:AL206),0)</f>
        <v>0</v>
      </c>
      <c r="AM326" s="206">
        <f>IF(AM$2=EOMONTH($D326,MatCF),$F326-SUM($H206:AM206),0)</f>
        <v>0</v>
      </c>
      <c r="AN326" s="206">
        <f>IF(AN$2=EOMONTH($D326,MatCF),$F326-SUM($H206:AN206),0)</f>
        <v>0</v>
      </c>
      <c r="AO326" s="206">
        <f>IF(AO$2=EOMONTH($D326,MatCF),$F326-SUM($H206:AO206),0)</f>
        <v>0</v>
      </c>
      <c r="AP326" s="206">
        <f>IF(AP$2=EOMONTH($D326,MatCF),$F326-SUM($H206:AP206),0)</f>
        <v>0</v>
      </c>
      <c r="AQ326" s="206">
        <f>IF(AQ$2=EOMONTH($D326,MatCF),$F326-SUM($H206:AQ206),0)</f>
        <v>0</v>
      </c>
      <c r="AR326" s="206">
        <f>IF(AR$2=EOMONTH($D326,MatCF),$F326-SUM($H206:AR206),0)</f>
        <v>0</v>
      </c>
      <c r="AS326" s="206">
        <f>IF(AS$2=EOMONTH($D326,MatCF),$F326-SUM($H206:AS206),0)</f>
        <v>0</v>
      </c>
      <c r="AT326" s="206">
        <f>IF(AT$2=EOMONTH($D326,MatCF),$F326-SUM($H206:AT206),0)</f>
        <v>0</v>
      </c>
      <c r="AU326" s="206">
        <f>IF(AU$2=EOMONTH($D326,MatCF),$F326-SUM($H206:AU206),0)</f>
        <v>0</v>
      </c>
      <c r="AV326" s="206">
        <f>IF(AV$2=EOMONTH($D326,MatCF),$F326-SUM($H206:AV206),0)</f>
        <v>0</v>
      </c>
      <c r="AW326" s="206">
        <f>IF(AW$2=EOMONTH($D326,MatCF),$F326-SUM($H206:AW206),0)</f>
        <v>0</v>
      </c>
      <c r="AX326" s="206">
        <f>IF(AX$2=EOMONTH($D326,MatCF),$F326-SUM($H206:AX206),0)</f>
        <v>0</v>
      </c>
      <c r="AY326" s="206">
        <f>IF(AY$2=EOMONTH($D326,MatCF),$F326-SUM($H206:AY206),0)</f>
        <v>0</v>
      </c>
      <c r="AZ326" s="206">
        <f>IF(AZ$2=EOMONTH($D326,MatCF),$F326-SUM($H206:AZ206),0)</f>
        <v>0</v>
      </c>
      <c r="BA326" s="206">
        <f>IF(BA$2=EOMONTH($D326,MatCF),$F326-SUM($H206:BA206),0)</f>
        <v>0</v>
      </c>
      <c r="BB326" s="206">
        <f>IF(BB$2=EOMONTH($D326,MatCF),$F326-SUM($H206:BB206),0)</f>
        <v>0</v>
      </c>
      <c r="BC326" s="206">
        <f>IF(BC$2=EOMONTH($D326,MatCF),$F326-SUM($H206:BC206),0)</f>
        <v>0</v>
      </c>
      <c r="BD326" s="206">
        <f>IF(BD$2=EOMONTH($D326,MatCF),$F326-SUM($H206:BD206),0)</f>
        <v>0</v>
      </c>
      <c r="BE326" s="206">
        <f>IF(BE$2=EOMONTH($D326,MatCF),$F326-SUM($H206:BE206),0)</f>
        <v>0</v>
      </c>
      <c r="BF326" s="206">
        <f>IF(BF$2=EOMONTH($D326,MatCF),$F326-SUM($H206:BF206),0)</f>
        <v>0</v>
      </c>
      <c r="BG326" s="206">
        <f>IF(BG$2=EOMONTH($D326,MatCF),$F326-SUM($H206:BG206),0)</f>
        <v>0</v>
      </c>
      <c r="BH326" s="206">
        <f>IF(BH$2=EOMONTH($D326,MatCF),$F326-SUM($H206:BH206),0)</f>
        <v>0</v>
      </c>
      <c r="BI326" s="206">
        <f>IF(BI$2=EOMONTH($D326,MatCF),$F326-SUM($H206:BI206),0)</f>
        <v>0</v>
      </c>
      <c r="BJ326" s="206">
        <f>IF(BJ$2=EOMONTH($D326,MatCF),$F326-SUM($H206:BJ206),0)</f>
        <v>0</v>
      </c>
      <c r="BK326" s="206">
        <f>IF(BK$2=EOMONTH($D326,MatCF),$F326-SUM($H206:BK206),0)</f>
        <v>0</v>
      </c>
      <c r="BL326" s="206">
        <f>IF(BL$2=EOMONTH($D326,MatCF),$F326-SUM($H206:BL206),0)</f>
        <v>0</v>
      </c>
      <c r="BM326" s="206">
        <f>IF(BM$2=EOMONTH($D326,MatCF),$F326-SUM($H206:BM206),0)</f>
        <v>0</v>
      </c>
      <c r="BN326" s="206">
        <f>IF(BN$2=EOMONTH($D326,MatCF),$F326-SUM($H206:BN206),0)</f>
        <v>0</v>
      </c>
      <c r="BO326" s="206">
        <f>IF(BO$2=EOMONTH($D326,MatCF),$F326-SUM($H206:BO206),0)</f>
        <v>0</v>
      </c>
      <c r="BP326" s="206">
        <f>IF(BP$2=EOMONTH($D326,MatCF),$F326-SUM($H206:BP206),0)</f>
        <v>0</v>
      </c>
      <c r="BQ326" s="206">
        <f>IF(BQ$2=EOMONTH($D326,MatCF),$F326-SUM($H206:BQ206),0)</f>
        <v>0</v>
      </c>
      <c r="BR326" s="206">
        <f>IF(BR$2=EOMONTH($D326,MatCF),$F326-SUM($H206:BR206),0)</f>
        <v>0</v>
      </c>
      <c r="BS326" s="206">
        <f>IF(BS$2=EOMONTH($D326,MatCF),$F326-SUM($H206:BS206),0)</f>
        <v>0</v>
      </c>
      <c r="BT326" s="206">
        <f>IF(BT$2=EOMONTH($D326,MatCF),$F326-SUM($H206:BT206),0)</f>
        <v>0</v>
      </c>
      <c r="BU326" s="206">
        <f>IF(BU$2=EOMONTH($D326,MatCF),$F326-SUM($H206:BU206),0)</f>
        <v>0</v>
      </c>
      <c r="BV326" s="206">
        <f>IF(BV$2=EOMONTH($D326,MatCF),$F326-SUM($H206:BV206),0)</f>
        <v>0</v>
      </c>
      <c r="BW326" s="206">
        <f>IF(BW$2=EOMONTH($D326,MatCF),$F326-SUM($H206:BW206),0)</f>
        <v>0</v>
      </c>
      <c r="BX326" s="206">
        <f>IF(BX$2=EOMONTH($D326,MatCF),$F326-SUM($H206:BX206),0)</f>
        <v>0</v>
      </c>
      <c r="BY326" s="206">
        <f>IF(BY$2=EOMONTH($D326,MatCF),$F326-SUM($H206:BY206),0)</f>
        <v>0</v>
      </c>
      <c r="BZ326" s="206">
        <f>IF(BZ$2=EOMONTH($D326,MatCF),$F326-SUM($H206:BZ206),0)</f>
        <v>0</v>
      </c>
      <c r="CA326" s="206">
        <f>IF(CA$2=EOMONTH($D326,MatCF),$F326-SUM($H206:CA206),0)</f>
        <v>0</v>
      </c>
      <c r="CB326" s="206">
        <f>IF(CB$2=EOMONTH($D326,MatCF),$F326-SUM($H206:CB206),0)</f>
        <v>0</v>
      </c>
      <c r="CC326" s="206">
        <f>IF(CC$2=EOMONTH($D326,MatCF),$F326-SUM($H206:CC206),0)</f>
        <v>0</v>
      </c>
      <c r="CD326" s="206">
        <f>IF(CD$2=EOMONTH($D326,MatCF),$F326-SUM($H206:CD206),0)</f>
        <v>0</v>
      </c>
      <c r="CE326" s="206">
        <f>IF(CE$2=EOMONTH($D326,MatCF),$F326-SUM($H206:CE206),0)</f>
        <v>0</v>
      </c>
      <c r="CF326" s="206">
        <f>IF(CF$2=EOMONTH($D326,MatCF),$F326-SUM($H206:CF206),0)</f>
        <v>0</v>
      </c>
      <c r="CG326" s="206">
        <f>IF(CG$2=EOMONTH($D326,MatCF),$F326-SUM($H206:CG206),0)</f>
        <v>0</v>
      </c>
      <c r="CH326" s="206">
        <f>IF(CH$2=EOMONTH($D326,MatCF),$F326-SUM($H206:CH206),0)</f>
        <v>0</v>
      </c>
      <c r="CI326" s="206">
        <f>IF(CI$2=EOMONTH($D326,MatCF),$F326-SUM($H206:CI206),0)</f>
        <v>0</v>
      </c>
      <c r="CJ326" s="206">
        <f>IF(CJ$2=EOMONTH($D326,MatCF),$F326-SUM($H206:CJ206),0)</f>
        <v>0</v>
      </c>
      <c r="CK326" s="206">
        <f>IF(CK$2=EOMONTH($D326,MatCF),$F326-SUM($H206:CK206),0)</f>
        <v>0</v>
      </c>
      <c r="CL326" s="206">
        <f>IF(CL$2=EOMONTH($D326,MatCF),$F326-SUM($H206:CL206),0)</f>
        <v>0</v>
      </c>
      <c r="CM326" s="206">
        <f>IF(CM$2=EOMONTH($D326,MatCF),$F326-SUM($H206:CM206),0)</f>
        <v>0</v>
      </c>
      <c r="CN326" s="206">
        <f>IF(CN$2=EOMONTH($D326,MatCF),$F326-SUM($H206:CN206),0)</f>
        <v>0</v>
      </c>
      <c r="CO326" s="206">
        <f>IF(CO$2=EOMONTH($D326,MatCF),$F326-SUM($H206:CO206),0)</f>
        <v>0</v>
      </c>
      <c r="CP326" s="206">
        <f>IF(CP$2=EOMONTH($D326,MatCF),$F326-SUM($H206:CP206),0)</f>
        <v>0</v>
      </c>
      <c r="CQ326" s="206">
        <f>IF(CQ$2=EOMONTH($D326,MatCF),$F326-SUM($H206:CQ206),0)</f>
        <v>0</v>
      </c>
      <c r="CR326" s="206">
        <f>IF(CR$2=EOMONTH($D326,MatCF),$F326-SUM($H206:CR206),0)</f>
        <v>0</v>
      </c>
      <c r="CS326" s="206">
        <f>IF(CS$2=EOMONTH($D326,MatCF),$F326-SUM($H206:CS206),0)</f>
        <v>0</v>
      </c>
      <c r="CT326" s="206">
        <f>IF(CT$2=EOMONTH($D326,MatCF),$F326-SUM($H206:CT206),0)</f>
        <v>0</v>
      </c>
      <c r="CU326" s="206">
        <f>IF(CU$2=EOMONTH($D326,MatCF),$F326-SUM($H206:CU206),0)</f>
        <v>0</v>
      </c>
      <c r="CV326" s="206">
        <f>IF(CV$2=EOMONTH($D326,MatCF),$F326-SUM($H206:CV206),0)</f>
        <v>0</v>
      </c>
      <c r="CW326" s="206">
        <f>IF(CW$2=EOMONTH($D326,MatCF),$F326-SUM($H206:CW206),0)</f>
        <v>0</v>
      </c>
      <c r="CX326" s="206">
        <f>IF(CX$2=EOMONTH($D326,MatCF),$F326-SUM($H206:CX206),0)</f>
        <v>0</v>
      </c>
      <c r="CY326" s="206">
        <f>IF(CY$2=EOMONTH($D326,MatCF),$F326-SUM($H206:CY206),0)</f>
        <v>0</v>
      </c>
      <c r="CZ326" s="206">
        <f>IF(CZ$2=EOMONTH($D326,MatCF),$F326-SUM($H206:CZ206),0)</f>
        <v>0</v>
      </c>
      <c r="DA326" s="206">
        <f>IF(DA$2=EOMONTH($D326,MatCF),$F326-SUM($H206:DA206),0)</f>
        <v>0</v>
      </c>
      <c r="DB326" s="206">
        <f>IF(DB$2=EOMONTH($D326,MatCF),$F326-SUM($H206:DB206),0)</f>
        <v>0</v>
      </c>
      <c r="DC326" s="206">
        <f>IF(DC$2=EOMONTH($D326,MatCF),$F326-SUM($H206:DC206),0)</f>
        <v>0</v>
      </c>
      <c r="DD326" s="206">
        <f>IF(DD$2=EOMONTH($D326,MatCF),$F326-SUM($H206:DD206),0)</f>
        <v>0</v>
      </c>
      <c r="DE326" s="206">
        <f>IF(DE$2=EOMONTH($D326,MatCF),$F326-SUM($H206:DE206),0)</f>
        <v>0</v>
      </c>
      <c r="DF326" s="206">
        <f>IF(DF$2=EOMONTH($D326,MatCF),$F326-SUM($H206:DF206),0)</f>
        <v>0</v>
      </c>
      <c r="DG326" s="206">
        <f>IF(DG$2=EOMONTH($D326,MatCF),$F326-SUM($H206:DG206),0)</f>
        <v>0</v>
      </c>
      <c r="DH326" s="206">
        <f>IF(DH$2=EOMONTH($D326,MatCF),$F326-SUM($H206:DH206),0)</f>
        <v>0</v>
      </c>
      <c r="DI326" s="206">
        <f>IF(DI$2=EOMONTH($D326,MatCF),$F326-SUM($H206:DI206),0)</f>
        <v>0</v>
      </c>
      <c r="DJ326" s="206">
        <f>IF(DJ$2=EOMONTH($D326,MatCF),$F326-SUM($H206:DJ206),0)</f>
        <v>0</v>
      </c>
      <c r="DK326" s="206">
        <f>IF(DK$2=EOMONTH($D326,MatCF),$F326-SUM($H206:DK206),0)</f>
        <v>0</v>
      </c>
      <c r="DL326" s="206">
        <f>IF(DL$2=EOMONTH($D326,MatCF),$F326-SUM($H206:DL206),0)</f>
        <v>0</v>
      </c>
      <c r="DM326" s="206">
        <f>IF(DM$2=EOMONTH($D326,MatCF),$F326-SUM($H206:DM206),0)</f>
        <v>0</v>
      </c>
      <c r="DN326" s="206">
        <f>IF(DN$2=EOMONTH($D326,MatCF),$F326-SUM($H206:DN206),0)</f>
        <v>0</v>
      </c>
      <c r="DO326" s="206">
        <f>IF(DO$2=EOMONTH($D326,MatCF),$F326-SUM($H206:DO206),0)</f>
        <v>0</v>
      </c>
      <c r="DP326" s="206">
        <f>IF(DP$2=EOMONTH($D326,MatCF),$F326-SUM($H206:DP206),0)</f>
        <v>0</v>
      </c>
      <c r="DQ326" s="206">
        <f>IF(DQ$2=EOMONTH($D326,MatCF),$F326-SUM($H206:DQ206),0)</f>
        <v>0</v>
      </c>
      <c r="DR326" s="206">
        <f>IF(DR$2=EOMONTH($D326,MatCF),$F326-SUM($H206:DR206),0)</f>
        <v>0</v>
      </c>
      <c r="DS326" s="206">
        <f>IF(DS$2=EOMONTH($D326,MatCF),$F326-SUM($H206:DS206),0)</f>
        <v>0</v>
      </c>
    </row>
    <row r="327" spans="1:123" ht="12.5" x14ac:dyDescent="0.25">
      <c r="A327" s="205">
        <f t="shared" si="690"/>
        <v>115</v>
      </c>
      <c r="B327" s="228"/>
      <c r="C327" s="206"/>
      <c r="D327" s="226">
        <v>54423</v>
      </c>
      <c r="E327" s="205"/>
      <c r="F327" s="206">
        <f ca="1"/>
        <v>0</v>
      </c>
      <c r="G327" s="206"/>
      <c r="H327" s="206">
        <f>IF(H$2=EOMONTH($D327,MatCF),$F327-SUM(H207:$H207),0)</f>
        <v>0</v>
      </c>
      <c r="I327" s="206">
        <f>IF(I$2=EOMONTH($D327,MatCF),$F327-SUM($H207:I207),0)</f>
        <v>0</v>
      </c>
      <c r="J327" s="206">
        <f>IF(J$2=EOMONTH($D327,MatCF),$F327-SUM($H207:J207),0)</f>
        <v>0</v>
      </c>
      <c r="K327" s="206">
        <f>IF(K$2=EOMONTH($D327,MatCF),$F327-SUM($H207:K207),0)</f>
        <v>0</v>
      </c>
      <c r="L327" s="206">
        <f>IF(L$2=EOMONTH($D327,MatCF),$F327-SUM($H207:L207),0)</f>
        <v>0</v>
      </c>
      <c r="M327" s="206">
        <f>IF(M$2=EOMONTH($D327,MatCF),$F327-SUM($H207:M207),0)</f>
        <v>0</v>
      </c>
      <c r="N327" s="206">
        <f>IF(N$2=EOMONTH($D327,MatCF),$F327-SUM($H207:N207),0)</f>
        <v>0</v>
      </c>
      <c r="O327" s="206">
        <f>IF(O$2=EOMONTH($D327,MatCF),$F327-SUM($H207:O207),0)</f>
        <v>0</v>
      </c>
      <c r="P327" s="206">
        <f>IF(P$2=EOMONTH($D327,MatCF),$F327-SUM($H207:P207),0)</f>
        <v>0</v>
      </c>
      <c r="Q327" s="206">
        <f>IF(Q$2=EOMONTH($D327,MatCF),$F327-SUM($H207:Q207),0)</f>
        <v>0</v>
      </c>
      <c r="R327" s="206">
        <f>IF(R$2=EOMONTH($D327,MatCF),$F327-SUM($H207:R207),0)</f>
        <v>0</v>
      </c>
      <c r="S327" s="206">
        <f>IF(S$2=EOMONTH($D327,MatCF),$F327-SUM($H207:S207),0)</f>
        <v>0</v>
      </c>
      <c r="T327" s="206">
        <f>IF(T$2=EOMONTH($D327,MatCF),$F327-SUM($H207:T207),0)</f>
        <v>0</v>
      </c>
      <c r="U327" s="206">
        <f>IF(U$2=EOMONTH($D327,MatCF),$F327-SUM($H207:U207),0)</f>
        <v>0</v>
      </c>
      <c r="V327" s="206">
        <f>IF(V$2=EOMONTH($D327,MatCF),$F327-SUM($H207:V207),0)</f>
        <v>0</v>
      </c>
      <c r="W327" s="206">
        <f>IF(W$2=EOMONTH($D327,MatCF),$F327-SUM($H207:W207),0)</f>
        <v>0</v>
      </c>
      <c r="X327" s="206">
        <f>IF(X$2=EOMONTH($D327,MatCF),$F327-SUM($H207:X207),0)</f>
        <v>0</v>
      </c>
      <c r="Y327" s="206">
        <f>IF(Y$2=EOMONTH($D327,MatCF),$F327-SUM($H207:Y207),0)</f>
        <v>0</v>
      </c>
      <c r="Z327" s="206">
        <f>IF(Z$2=EOMONTH($D327,MatCF),$F327-SUM($H207:Z207),0)</f>
        <v>0</v>
      </c>
      <c r="AA327" s="206">
        <f>IF(AA$2=EOMONTH($D327,MatCF),$F327-SUM($H207:AA207),0)</f>
        <v>0</v>
      </c>
      <c r="AB327" s="206">
        <f>IF(AB$2=EOMONTH($D327,MatCF),$F327-SUM($H207:AB207),0)</f>
        <v>0</v>
      </c>
      <c r="AC327" s="206">
        <f>IF(AC$2=EOMONTH($D327,MatCF),$F327-SUM($H207:AC207),0)</f>
        <v>0</v>
      </c>
      <c r="AD327" s="206">
        <f>IF(AD$2=EOMONTH($D327,MatCF),$F327-SUM($H207:AD207),0)</f>
        <v>0</v>
      </c>
      <c r="AE327" s="206">
        <f>IF(AE$2=EOMONTH($D327,MatCF),$F327-SUM($H207:AE207),0)</f>
        <v>0</v>
      </c>
      <c r="AF327" s="206">
        <f>IF(AF$2=EOMONTH($D327,MatCF),$F327-SUM($H207:AF207),0)</f>
        <v>0</v>
      </c>
      <c r="AG327" s="206">
        <f>IF(AG$2=EOMONTH($D327,MatCF),$F327-SUM($H207:AG207),0)</f>
        <v>0</v>
      </c>
      <c r="AH327" s="206">
        <f>IF(AH$2=EOMONTH($D327,MatCF),$F327-SUM($H207:AH207),0)</f>
        <v>0</v>
      </c>
      <c r="AI327" s="206">
        <f>IF(AI$2=EOMONTH($D327,MatCF),$F327-SUM($H207:AI207),0)</f>
        <v>0</v>
      </c>
      <c r="AJ327" s="206">
        <f>IF(AJ$2=EOMONTH($D327,MatCF),$F327-SUM($H207:AJ207),0)</f>
        <v>0</v>
      </c>
      <c r="AK327" s="206">
        <f>IF(AK$2=EOMONTH($D327,MatCF),$F327-SUM($H207:AK207),0)</f>
        <v>0</v>
      </c>
      <c r="AL327" s="206">
        <f>IF(AL$2=EOMONTH($D327,MatCF),$F327-SUM($H207:AL207),0)</f>
        <v>0</v>
      </c>
      <c r="AM327" s="206">
        <f>IF(AM$2=EOMONTH($D327,MatCF),$F327-SUM($H207:AM207),0)</f>
        <v>0</v>
      </c>
      <c r="AN327" s="206">
        <f>IF(AN$2=EOMONTH($D327,MatCF),$F327-SUM($H207:AN207),0)</f>
        <v>0</v>
      </c>
      <c r="AO327" s="206">
        <f>IF(AO$2=EOMONTH($D327,MatCF),$F327-SUM($H207:AO207),0)</f>
        <v>0</v>
      </c>
      <c r="AP327" s="206">
        <f>IF(AP$2=EOMONTH($D327,MatCF),$F327-SUM($H207:AP207),0)</f>
        <v>0</v>
      </c>
      <c r="AQ327" s="206">
        <f>IF(AQ$2=EOMONTH($D327,MatCF),$F327-SUM($H207:AQ207),0)</f>
        <v>0</v>
      </c>
      <c r="AR327" s="206">
        <f>IF(AR$2=EOMONTH($D327,MatCF),$F327-SUM($H207:AR207),0)</f>
        <v>0</v>
      </c>
      <c r="AS327" s="206">
        <f>IF(AS$2=EOMONTH($D327,MatCF),$F327-SUM($H207:AS207),0)</f>
        <v>0</v>
      </c>
      <c r="AT327" s="206">
        <f>IF(AT$2=EOMONTH($D327,MatCF),$F327-SUM($H207:AT207),0)</f>
        <v>0</v>
      </c>
      <c r="AU327" s="206">
        <f>IF(AU$2=EOMONTH($D327,MatCF),$F327-SUM($H207:AU207),0)</f>
        <v>0</v>
      </c>
      <c r="AV327" s="206">
        <f>IF(AV$2=EOMONTH($D327,MatCF),$F327-SUM($H207:AV207),0)</f>
        <v>0</v>
      </c>
      <c r="AW327" s="206">
        <f>IF(AW$2=EOMONTH($D327,MatCF),$F327-SUM($H207:AW207),0)</f>
        <v>0</v>
      </c>
      <c r="AX327" s="206">
        <f>IF(AX$2=EOMONTH($D327,MatCF),$F327-SUM($H207:AX207),0)</f>
        <v>0</v>
      </c>
      <c r="AY327" s="206">
        <f>IF(AY$2=EOMONTH($D327,MatCF),$F327-SUM($H207:AY207),0)</f>
        <v>0</v>
      </c>
      <c r="AZ327" s="206">
        <f>IF(AZ$2=EOMONTH($D327,MatCF),$F327-SUM($H207:AZ207),0)</f>
        <v>0</v>
      </c>
      <c r="BA327" s="206">
        <f>IF(BA$2=EOMONTH($D327,MatCF),$F327-SUM($H207:BA207),0)</f>
        <v>0</v>
      </c>
      <c r="BB327" s="206">
        <f>IF(BB$2=EOMONTH($D327,MatCF),$F327-SUM($H207:BB207),0)</f>
        <v>0</v>
      </c>
      <c r="BC327" s="206">
        <f>IF(BC$2=EOMONTH($D327,MatCF),$F327-SUM($H207:BC207),0)</f>
        <v>0</v>
      </c>
      <c r="BD327" s="206">
        <f>IF(BD$2=EOMONTH($D327,MatCF),$F327-SUM($H207:BD207),0)</f>
        <v>0</v>
      </c>
      <c r="BE327" s="206">
        <f>IF(BE$2=EOMONTH($D327,MatCF),$F327-SUM($H207:BE207),0)</f>
        <v>0</v>
      </c>
      <c r="BF327" s="206">
        <f>IF(BF$2=EOMONTH($D327,MatCF),$F327-SUM($H207:BF207),0)</f>
        <v>0</v>
      </c>
      <c r="BG327" s="206">
        <f>IF(BG$2=EOMONTH($D327,MatCF),$F327-SUM($H207:BG207),0)</f>
        <v>0</v>
      </c>
      <c r="BH327" s="206">
        <f>IF(BH$2=EOMONTH($D327,MatCF),$F327-SUM($H207:BH207),0)</f>
        <v>0</v>
      </c>
      <c r="BI327" s="206">
        <f>IF(BI$2=EOMONTH($D327,MatCF),$F327-SUM($H207:BI207),0)</f>
        <v>0</v>
      </c>
      <c r="BJ327" s="206">
        <f>IF(BJ$2=EOMONTH($D327,MatCF),$F327-SUM($H207:BJ207),0)</f>
        <v>0</v>
      </c>
      <c r="BK327" s="206">
        <f>IF(BK$2=EOMONTH($D327,MatCF),$F327-SUM($H207:BK207),0)</f>
        <v>0</v>
      </c>
      <c r="BL327" s="206">
        <f>IF(BL$2=EOMONTH($D327,MatCF),$F327-SUM($H207:BL207),0)</f>
        <v>0</v>
      </c>
      <c r="BM327" s="206">
        <f>IF(BM$2=EOMONTH($D327,MatCF),$F327-SUM($H207:BM207),0)</f>
        <v>0</v>
      </c>
      <c r="BN327" s="206">
        <f>IF(BN$2=EOMONTH($D327,MatCF),$F327-SUM($H207:BN207),0)</f>
        <v>0</v>
      </c>
      <c r="BO327" s="206">
        <f>IF(BO$2=EOMONTH($D327,MatCF),$F327-SUM($H207:BO207),0)</f>
        <v>0</v>
      </c>
      <c r="BP327" s="206">
        <f>IF(BP$2=EOMONTH($D327,MatCF),$F327-SUM($H207:BP207),0)</f>
        <v>0</v>
      </c>
      <c r="BQ327" s="206">
        <f>IF(BQ$2=EOMONTH($D327,MatCF),$F327-SUM($H207:BQ207),0)</f>
        <v>0</v>
      </c>
      <c r="BR327" s="206">
        <f>IF(BR$2=EOMONTH($D327,MatCF),$F327-SUM($H207:BR207),0)</f>
        <v>0</v>
      </c>
      <c r="BS327" s="206">
        <f>IF(BS$2=EOMONTH($D327,MatCF),$F327-SUM($H207:BS207),0)</f>
        <v>0</v>
      </c>
      <c r="BT327" s="206">
        <f>IF(BT$2=EOMONTH($D327,MatCF),$F327-SUM($H207:BT207),0)</f>
        <v>0</v>
      </c>
      <c r="BU327" s="206">
        <f>IF(BU$2=EOMONTH($D327,MatCF),$F327-SUM($H207:BU207),0)</f>
        <v>0</v>
      </c>
      <c r="BV327" s="206">
        <f>IF(BV$2=EOMONTH($D327,MatCF),$F327-SUM($H207:BV207),0)</f>
        <v>0</v>
      </c>
      <c r="BW327" s="206">
        <f>IF(BW$2=EOMONTH($D327,MatCF),$F327-SUM($H207:BW207),0)</f>
        <v>0</v>
      </c>
      <c r="BX327" s="206">
        <f>IF(BX$2=EOMONTH($D327,MatCF),$F327-SUM($H207:BX207),0)</f>
        <v>0</v>
      </c>
      <c r="BY327" s="206">
        <f>IF(BY$2=EOMONTH($D327,MatCF),$F327-SUM($H207:BY207),0)</f>
        <v>0</v>
      </c>
      <c r="BZ327" s="206">
        <f>IF(BZ$2=EOMONTH($D327,MatCF),$F327-SUM($H207:BZ207),0)</f>
        <v>0</v>
      </c>
      <c r="CA327" s="206">
        <f>IF(CA$2=EOMONTH($D327,MatCF),$F327-SUM($H207:CA207),0)</f>
        <v>0</v>
      </c>
      <c r="CB327" s="206">
        <f>IF(CB$2=EOMONTH($D327,MatCF),$F327-SUM($H207:CB207),0)</f>
        <v>0</v>
      </c>
      <c r="CC327" s="206">
        <f>IF(CC$2=EOMONTH($D327,MatCF),$F327-SUM($H207:CC207),0)</f>
        <v>0</v>
      </c>
      <c r="CD327" s="206">
        <f>IF(CD$2=EOMONTH($D327,MatCF),$F327-SUM($H207:CD207),0)</f>
        <v>0</v>
      </c>
      <c r="CE327" s="206">
        <f>IF(CE$2=EOMONTH($D327,MatCF),$F327-SUM($H207:CE207),0)</f>
        <v>0</v>
      </c>
      <c r="CF327" s="206">
        <f>IF(CF$2=EOMONTH($D327,MatCF),$F327-SUM($H207:CF207),0)</f>
        <v>0</v>
      </c>
      <c r="CG327" s="206">
        <f>IF(CG$2=EOMONTH($D327,MatCF),$F327-SUM($H207:CG207),0)</f>
        <v>0</v>
      </c>
      <c r="CH327" s="206">
        <f>IF(CH$2=EOMONTH($D327,MatCF),$F327-SUM($H207:CH207),0)</f>
        <v>0</v>
      </c>
      <c r="CI327" s="206">
        <f>IF(CI$2=EOMONTH($D327,MatCF),$F327-SUM($H207:CI207),0)</f>
        <v>0</v>
      </c>
      <c r="CJ327" s="206">
        <f>IF(CJ$2=EOMONTH($D327,MatCF),$F327-SUM($H207:CJ207),0)</f>
        <v>0</v>
      </c>
      <c r="CK327" s="206">
        <f>IF(CK$2=EOMONTH($D327,MatCF),$F327-SUM($H207:CK207),0)</f>
        <v>0</v>
      </c>
      <c r="CL327" s="206">
        <f>IF(CL$2=EOMONTH($D327,MatCF),$F327-SUM($H207:CL207),0)</f>
        <v>0</v>
      </c>
      <c r="CM327" s="206">
        <f>IF(CM$2=EOMONTH($D327,MatCF),$F327-SUM($H207:CM207),0)</f>
        <v>0</v>
      </c>
      <c r="CN327" s="206">
        <f>IF(CN$2=EOMONTH($D327,MatCF),$F327-SUM($H207:CN207),0)</f>
        <v>0</v>
      </c>
      <c r="CO327" s="206">
        <f>IF(CO$2=EOMONTH($D327,MatCF),$F327-SUM($H207:CO207),0)</f>
        <v>0</v>
      </c>
      <c r="CP327" s="206">
        <f>IF(CP$2=EOMONTH($D327,MatCF),$F327-SUM($H207:CP207),0)</f>
        <v>0</v>
      </c>
      <c r="CQ327" s="206">
        <f>IF(CQ$2=EOMONTH($D327,MatCF),$F327-SUM($H207:CQ207),0)</f>
        <v>0</v>
      </c>
      <c r="CR327" s="206">
        <f>IF(CR$2=EOMONTH($D327,MatCF),$F327-SUM($H207:CR207),0)</f>
        <v>0</v>
      </c>
      <c r="CS327" s="206">
        <f>IF(CS$2=EOMONTH($D327,MatCF),$F327-SUM($H207:CS207),0)</f>
        <v>0</v>
      </c>
      <c r="CT327" s="206">
        <f>IF(CT$2=EOMONTH($D327,MatCF),$F327-SUM($H207:CT207),0)</f>
        <v>0</v>
      </c>
      <c r="CU327" s="206">
        <f>IF(CU$2=EOMONTH($D327,MatCF),$F327-SUM($H207:CU207),0)</f>
        <v>0</v>
      </c>
      <c r="CV327" s="206">
        <f>IF(CV$2=EOMONTH($D327,MatCF),$F327-SUM($H207:CV207),0)</f>
        <v>0</v>
      </c>
      <c r="CW327" s="206">
        <f>IF(CW$2=EOMONTH($D327,MatCF),$F327-SUM($H207:CW207),0)</f>
        <v>0</v>
      </c>
      <c r="CX327" s="206">
        <f>IF(CX$2=EOMONTH($D327,MatCF),$F327-SUM($H207:CX207),0)</f>
        <v>0</v>
      </c>
      <c r="CY327" s="206">
        <f>IF(CY$2=EOMONTH($D327,MatCF),$F327-SUM($H207:CY207),0)</f>
        <v>0</v>
      </c>
      <c r="CZ327" s="206">
        <f>IF(CZ$2=EOMONTH($D327,MatCF),$F327-SUM($H207:CZ207),0)</f>
        <v>0</v>
      </c>
      <c r="DA327" s="206">
        <f>IF(DA$2=EOMONTH($D327,MatCF),$F327-SUM($H207:DA207),0)</f>
        <v>0</v>
      </c>
      <c r="DB327" s="206">
        <f>IF(DB$2=EOMONTH($D327,MatCF),$F327-SUM($H207:DB207),0)</f>
        <v>0</v>
      </c>
      <c r="DC327" s="206">
        <f>IF(DC$2=EOMONTH($D327,MatCF),$F327-SUM($H207:DC207),0)</f>
        <v>0</v>
      </c>
      <c r="DD327" s="206">
        <f>IF(DD$2=EOMONTH($D327,MatCF),$F327-SUM($H207:DD207),0)</f>
        <v>0</v>
      </c>
      <c r="DE327" s="206">
        <f>IF(DE$2=EOMONTH($D327,MatCF),$F327-SUM($H207:DE207),0)</f>
        <v>0</v>
      </c>
      <c r="DF327" s="206">
        <f>IF(DF$2=EOMONTH($D327,MatCF),$F327-SUM($H207:DF207),0)</f>
        <v>0</v>
      </c>
      <c r="DG327" s="206">
        <f>IF(DG$2=EOMONTH($D327,MatCF),$F327-SUM($H207:DG207),0)</f>
        <v>0</v>
      </c>
      <c r="DH327" s="206">
        <f>IF(DH$2=EOMONTH($D327,MatCF),$F327-SUM($H207:DH207),0)</f>
        <v>0</v>
      </c>
      <c r="DI327" s="206">
        <f>IF(DI$2=EOMONTH($D327,MatCF),$F327-SUM($H207:DI207),0)</f>
        <v>0</v>
      </c>
      <c r="DJ327" s="206">
        <f>IF(DJ$2=EOMONTH($D327,MatCF),$F327-SUM($H207:DJ207),0)</f>
        <v>0</v>
      </c>
      <c r="DK327" s="206">
        <f>IF(DK$2=EOMONTH($D327,MatCF),$F327-SUM($H207:DK207),0)</f>
        <v>0</v>
      </c>
      <c r="DL327" s="206">
        <f>IF(DL$2=EOMONTH($D327,MatCF),$F327-SUM($H207:DL207),0)</f>
        <v>0</v>
      </c>
      <c r="DM327" s="206">
        <f>IF(DM$2=EOMONTH($D327,MatCF),$F327-SUM($H207:DM207),0)</f>
        <v>0</v>
      </c>
      <c r="DN327" s="206">
        <f>IF(DN$2=EOMONTH($D327,MatCF),$F327-SUM($H207:DN207),0)</f>
        <v>0</v>
      </c>
      <c r="DO327" s="206">
        <f>IF(DO$2=EOMONTH($D327,MatCF),$F327-SUM($H207:DO207),0)</f>
        <v>0</v>
      </c>
      <c r="DP327" s="206">
        <f>IF(DP$2=EOMONTH($D327,MatCF),$F327-SUM($H207:DP207),0)</f>
        <v>0</v>
      </c>
      <c r="DQ327" s="206">
        <f>IF(DQ$2=EOMONTH($D327,MatCF),$F327-SUM($H207:DQ207),0)</f>
        <v>0</v>
      </c>
      <c r="DR327" s="206">
        <f>IF(DR$2=EOMONTH($D327,MatCF),$F327-SUM($H207:DR207),0)</f>
        <v>0</v>
      </c>
      <c r="DS327" s="206">
        <f>IF(DS$2=EOMONTH($D327,MatCF),$F327-SUM($H207:DS207),0)</f>
        <v>0</v>
      </c>
    </row>
    <row r="328" spans="1:123" ht="12.5" x14ac:dyDescent="0.25">
      <c r="A328" s="205">
        <f t="shared" si="690"/>
        <v>116</v>
      </c>
      <c r="B328" s="228"/>
      <c r="C328" s="206"/>
      <c r="D328" s="226">
        <v>54513</v>
      </c>
      <c r="E328" s="205"/>
      <c r="F328" s="206">
        <f ca="1"/>
        <v>0</v>
      </c>
      <c r="G328" s="206"/>
      <c r="H328" s="206">
        <f>IF(H$2=EOMONTH($D328,MatCF),$F328-SUM(H208:$H208),0)</f>
        <v>0</v>
      </c>
      <c r="I328" s="206">
        <f>IF(I$2=EOMONTH($D328,MatCF),$F328-SUM($H208:I208),0)</f>
        <v>0</v>
      </c>
      <c r="J328" s="206">
        <f>IF(J$2=EOMONTH($D328,MatCF),$F328-SUM($H208:J208),0)</f>
        <v>0</v>
      </c>
      <c r="K328" s="206">
        <f>IF(K$2=EOMONTH($D328,MatCF),$F328-SUM($H208:K208),0)</f>
        <v>0</v>
      </c>
      <c r="L328" s="206">
        <f>IF(L$2=EOMONTH($D328,MatCF),$F328-SUM($H208:L208),0)</f>
        <v>0</v>
      </c>
      <c r="M328" s="206">
        <f>IF(M$2=EOMONTH($D328,MatCF),$F328-SUM($H208:M208),0)</f>
        <v>0</v>
      </c>
      <c r="N328" s="206">
        <f>IF(N$2=EOMONTH($D328,MatCF),$F328-SUM($H208:N208),0)</f>
        <v>0</v>
      </c>
      <c r="O328" s="206">
        <f>IF(O$2=EOMONTH($D328,MatCF),$F328-SUM($H208:O208),0)</f>
        <v>0</v>
      </c>
      <c r="P328" s="206">
        <f>IF(P$2=EOMONTH($D328,MatCF),$F328-SUM($H208:P208),0)</f>
        <v>0</v>
      </c>
      <c r="Q328" s="206">
        <f>IF(Q$2=EOMONTH($D328,MatCF),$F328-SUM($H208:Q208),0)</f>
        <v>0</v>
      </c>
      <c r="R328" s="206">
        <f>IF(R$2=EOMONTH($D328,MatCF),$F328-SUM($H208:R208),0)</f>
        <v>0</v>
      </c>
      <c r="S328" s="206">
        <f>IF(S$2=EOMONTH($D328,MatCF),$F328-SUM($H208:S208),0)</f>
        <v>0</v>
      </c>
      <c r="T328" s="206">
        <f>IF(T$2=EOMONTH($D328,MatCF),$F328-SUM($H208:T208),0)</f>
        <v>0</v>
      </c>
      <c r="U328" s="206">
        <f>IF(U$2=EOMONTH($D328,MatCF),$F328-SUM($H208:U208),0)</f>
        <v>0</v>
      </c>
      <c r="V328" s="206">
        <f>IF(V$2=EOMONTH($D328,MatCF),$F328-SUM($H208:V208),0)</f>
        <v>0</v>
      </c>
      <c r="W328" s="206">
        <f>IF(W$2=EOMONTH($D328,MatCF),$F328-SUM($H208:W208),0)</f>
        <v>0</v>
      </c>
      <c r="X328" s="206">
        <f>IF(X$2=EOMONTH($D328,MatCF),$F328-SUM($H208:X208),0)</f>
        <v>0</v>
      </c>
      <c r="Y328" s="206">
        <f>IF(Y$2=EOMONTH($D328,MatCF),$F328-SUM($H208:Y208),0)</f>
        <v>0</v>
      </c>
      <c r="Z328" s="206">
        <f>IF(Z$2=EOMONTH($D328,MatCF),$F328-SUM($H208:Z208),0)</f>
        <v>0</v>
      </c>
      <c r="AA328" s="206">
        <f>IF(AA$2=EOMONTH($D328,MatCF),$F328-SUM($H208:AA208),0)</f>
        <v>0</v>
      </c>
      <c r="AB328" s="206">
        <f>IF(AB$2=EOMONTH($D328,MatCF),$F328-SUM($H208:AB208),0)</f>
        <v>0</v>
      </c>
      <c r="AC328" s="206">
        <f>IF(AC$2=EOMONTH($D328,MatCF),$F328-SUM($H208:AC208),0)</f>
        <v>0</v>
      </c>
      <c r="AD328" s="206">
        <f>IF(AD$2=EOMONTH($D328,MatCF),$F328-SUM($H208:AD208),0)</f>
        <v>0</v>
      </c>
      <c r="AE328" s="206">
        <f>IF(AE$2=EOMONTH($D328,MatCF),$F328-SUM($H208:AE208),0)</f>
        <v>0</v>
      </c>
      <c r="AF328" s="206">
        <f>IF(AF$2=EOMONTH($D328,MatCF),$F328-SUM($H208:AF208),0)</f>
        <v>0</v>
      </c>
      <c r="AG328" s="206">
        <f>IF(AG$2=EOMONTH($D328,MatCF),$F328-SUM($H208:AG208),0)</f>
        <v>0</v>
      </c>
      <c r="AH328" s="206">
        <f>IF(AH$2=EOMONTH($D328,MatCF),$F328-SUM($H208:AH208),0)</f>
        <v>0</v>
      </c>
      <c r="AI328" s="206">
        <f>IF(AI$2=EOMONTH($D328,MatCF),$F328-SUM($H208:AI208),0)</f>
        <v>0</v>
      </c>
      <c r="AJ328" s="206">
        <f>IF(AJ$2=EOMONTH($D328,MatCF),$F328-SUM($H208:AJ208),0)</f>
        <v>0</v>
      </c>
      <c r="AK328" s="206">
        <f>IF(AK$2=EOMONTH($D328,MatCF),$F328-SUM($H208:AK208),0)</f>
        <v>0</v>
      </c>
      <c r="AL328" s="206">
        <f>IF(AL$2=EOMONTH($D328,MatCF),$F328-SUM($H208:AL208),0)</f>
        <v>0</v>
      </c>
      <c r="AM328" s="206">
        <f>IF(AM$2=EOMONTH($D328,MatCF),$F328-SUM($H208:AM208),0)</f>
        <v>0</v>
      </c>
      <c r="AN328" s="206">
        <f>IF(AN$2=EOMONTH($D328,MatCF),$F328-SUM($H208:AN208),0)</f>
        <v>0</v>
      </c>
      <c r="AO328" s="206">
        <f>IF(AO$2=EOMONTH($D328,MatCF),$F328-SUM($H208:AO208),0)</f>
        <v>0</v>
      </c>
      <c r="AP328" s="206">
        <f>IF(AP$2=EOMONTH($D328,MatCF),$F328-SUM($H208:AP208),0)</f>
        <v>0</v>
      </c>
      <c r="AQ328" s="206">
        <f>IF(AQ$2=EOMONTH($D328,MatCF),$F328-SUM($H208:AQ208),0)</f>
        <v>0</v>
      </c>
      <c r="AR328" s="206">
        <f>IF(AR$2=EOMONTH($D328,MatCF),$F328-SUM($H208:AR208),0)</f>
        <v>0</v>
      </c>
      <c r="AS328" s="206">
        <f>IF(AS$2=EOMONTH($D328,MatCF),$F328-SUM($H208:AS208),0)</f>
        <v>0</v>
      </c>
      <c r="AT328" s="206">
        <f>IF(AT$2=EOMONTH($D328,MatCF),$F328-SUM($H208:AT208),0)</f>
        <v>0</v>
      </c>
      <c r="AU328" s="206">
        <f>IF(AU$2=EOMONTH($D328,MatCF),$F328-SUM($H208:AU208),0)</f>
        <v>0</v>
      </c>
      <c r="AV328" s="206">
        <f>IF(AV$2=EOMONTH($D328,MatCF),$F328-SUM($H208:AV208),0)</f>
        <v>0</v>
      </c>
      <c r="AW328" s="206">
        <f>IF(AW$2=EOMONTH($D328,MatCF),$F328-SUM($H208:AW208),0)</f>
        <v>0</v>
      </c>
      <c r="AX328" s="206">
        <f>IF(AX$2=EOMONTH($D328,MatCF),$F328-SUM($H208:AX208),0)</f>
        <v>0</v>
      </c>
      <c r="AY328" s="206">
        <f>IF(AY$2=EOMONTH($D328,MatCF),$F328-SUM($H208:AY208),0)</f>
        <v>0</v>
      </c>
      <c r="AZ328" s="206">
        <f>IF(AZ$2=EOMONTH($D328,MatCF),$F328-SUM($H208:AZ208),0)</f>
        <v>0</v>
      </c>
      <c r="BA328" s="206">
        <f>IF(BA$2=EOMONTH($D328,MatCF),$F328-SUM($H208:BA208),0)</f>
        <v>0</v>
      </c>
      <c r="BB328" s="206">
        <f>IF(BB$2=EOMONTH($D328,MatCF),$F328-SUM($H208:BB208),0)</f>
        <v>0</v>
      </c>
      <c r="BC328" s="206">
        <f>IF(BC$2=EOMONTH($D328,MatCF),$F328-SUM($H208:BC208),0)</f>
        <v>0</v>
      </c>
      <c r="BD328" s="206">
        <f>IF(BD$2=EOMONTH($D328,MatCF),$F328-SUM($H208:BD208),0)</f>
        <v>0</v>
      </c>
      <c r="BE328" s="206">
        <f>IF(BE$2=EOMONTH($D328,MatCF),$F328-SUM($H208:BE208),0)</f>
        <v>0</v>
      </c>
      <c r="BF328" s="206">
        <f>IF(BF$2=EOMONTH($D328,MatCF),$F328-SUM($H208:BF208),0)</f>
        <v>0</v>
      </c>
      <c r="BG328" s="206">
        <f>IF(BG$2=EOMONTH($D328,MatCF),$F328-SUM($H208:BG208),0)</f>
        <v>0</v>
      </c>
      <c r="BH328" s="206">
        <f>IF(BH$2=EOMONTH($D328,MatCF),$F328-SUM($H208:BH208),0)</f>
        <v>0</v>
      </c>
      <c r="BI328" s="206">
        <f>IF(BI$2=EOMONTH($D328,MatCF),$F328-SUM($H208:BI208),0)</f>
        <v>0</v>
      </c>
      <c r="BJ328" s="206">
        <f>IF(BJ$2=EOMONTH($D328,MatCF),$F328-SUM($H208:BJ208),0)</f>
        <v>0</v>
      </c>
      <c r="BK328" s="206">
        <f>IF(BK$2=EOMONTH($D328,MatCF),$F328-SUM($H208:BK208),0)</f>
        <v>0</v>
      </c>
      <c r="BL328" s="206">
        <f>IF(BL$2=EOMONTH($D328,MatCF),$F328-SUM($H208:BL208),0)</f>
        <v>0</v>
      </c>
      <c r="BM328" s="206">
        <f>IF(BM$2=EOMONTH($D328,MatCF),$F328-SUM($H208:BM208),0)</f>
        <v>0</v>
      </c>
      <c r="BN328" s="206">
        <f>IF(BN$2=EOMONTH($D328,MatCF),$F328-SUM($H208:BN208),0)</f>
        <v>0</v>
      </c>
      <c r="BO328" s="206">
        <f>IF(BO$2=EOMONTH($D328,MatCF),$F328-SUM($H208:BO208),0)</f>
        <v>0</v>
      </c>
      <c r="BP328" s="206">
        <f>IF(BP$2=EOMONTH($D328,MatCF),$F328-SUM($H208:BP208),0)</f>
        <v>0</v>
      </c>
      <c r="BQ328" s="206">
        <f>IF(BQ$2=EOMONTH($D328,MatCF),$F328-SUM($H208:BQ208),0)</f>
        <v>0</v>
      </c>
      <c r="BR328" s="206">
        <f>IF(BR$2=EOMONTH($D328,MatCF),$F328-SUM($H208:BR208),0)</f>
        <v>0</v>
      </c>
      <c r="BS328" s="206">
        <f>IF(BS$2=EOMONTH($D328,MatCF),$F328-SUM($H208:BS208),0)</f>
        <v>0</v>
      </c>
      <c r="BT328" s="206">
        <f>IF(BT$2=EOMONTH($D328,MatCF),$F328-SUM($H208:BT208),0)</f>
        <v>0</v>
      </c>
      <c r="BU328" s="206">
        <f>IF(BU$2=EOMONTH($D328,MatCF),$F328-SUM($H208:BU208),0)</f>
        <v>0</v>
      </c>
      <c r="BV328" s="206">
        <f>IF(BV$2=EOMONTH($D328,MatCF),$F328-SUM($H208:BV208),0)</f>
        <v>0</v>
      </c>
      <c r="BW328" s="206">
        <f>IF(BW$2=EOMONTH($D328,MatCF),$F328-SUM($H208:BW208),0)</f>
        <v>0</v>
      </c>
      <c r="BX328" s="206">
        <f>IF(BX$2=EOMONTH($D328,MatCF),$F328-SUM($H208:BX208),0)</f>
        <v>0</v>
      </c>
      <c r="BY328" s="206">
        <f>IF(BY$2=EOMONTH($D328,MatCF),$F328-SUM($H208:BY208),0)</f>
        <v>0</v>
      </c>
      <c r="BZ328" s="206">
        <f>IF(BZ$2=EOMONTH($D328,MatCF),$F328-SUM($H208:BZ208),0)</f>
        <v>0</v>
      </c>
      <c r="CA328" s="206">
        <f>IF(CA$2=EOMONTH($D328,MatCF),$F328-SUM($H208:CA208),0)</f>
        <v>0</v>
      </c>
      <c r="CB328" s="206">
        <f>IF(CB$2=EOMONTH($D328,MatCF),$F328-SUM($H208:CB208),0)</f>
        <v>0</v>
      </c>
      <c r="CC328" s="206">
        <f>IF(CC$2=EOMONTH($D328,MatCF),$F328-SUM($H208:CC208),0)</f>
        <v>0</v>
      </c>
      <c r="CD328" s="206">
        <f>IF(CD$2=EOMONTH($D328,MatCF),$F328-SUM($H208:CD208),0)</f>
        <v>0</v>
      </c>
      <c r="CE328" s="206">
        <f>IF(CE$2=EOMONTH($D328,MatCF),$F328-SUM($H208:CE208),0)</f>
        <v>0</v>
      </c>
      <c r="CF328" s="206">
        <f>IF(CF$2=EOMONTH($D328,MatCF),$F328-SUM($H208:CF208),0)</f>
        <v>0</v>
      </c>
      <c r="CG328" s="206">
        <f>IF(CG$2=EOMONTH($D328,MatCF),$F328-SUM($H208:CG208),0)</f>
        <v>0</v>
      </c>
      <c r="CH328" s="206">
        <f>IF(CH$2=EOMONTH($D328,MatCF),$F328-SUM($H208:CH208),0)</f>
        <v>0</v>
      </c>
      <c r="CI328" s="206">
        <f>IF(CI$2=EOMONTH($D328,MatCF),$F328-SUM($H208:CI208),0)</f>
        <v>0</v>
      </c>
      <c r="CJ328" s="206">
        <f>IF(CJ$2=EOMONTH($D328,MatCF),$F328-SUM($H208:CJ208),0)</f>
        <v>0</v>
      </c>
      <c r="CK328" s="206">
        <f>IF(CK$2=EOMONTH($D328,MatCF),$F328-SUM($H208:CK208),0)</f>
        <v>0</v>
      </c>
      <c r="CL328" s="206">
        <f>IF(CL$2=EOMONTH($D328,MatCF),$F328-SUM($H208:CL208),0)</f>
        <v>0</v>
      </c>
      <c r="CM328" s="206">
        <f>IF(CM$2=EOMONTH($D328,MatCF),$F328-SUM($H208:CM208),0)</f>
        <v>0</v>
      </c>
      <c r="CN328" s="206">
        <f>IF(CN$2=EOMONTH($D328,MatCF),$F328-SUM($H208:CN208),0)</f>
        <v>0</v>
      </c>
      <c r="CO328" s="206">
        <f>IF(CO$2=EOMONTH($D328,MatCF),$F328-SUM($H208:CO208),0)</f>
        <v>0</v>
      </c>
      <c r="CP328" s="206">
        <f>IF(CP$2=EOMONTH($D328,MatCF),$F328-SUM($H208:CP208),0)</f>
        <v>0</v>
      </c>
      <c r="CQ328" s="206">
        <f>IF(CQ$2=EOMONTH($D328,MatCF),$F328-SUM($H208:CQ208),0)</f>
        <v>0</v>
      </c>
      <c r="CR328" s="206">
        <f>IF(CR$2=EOMONTH($D328,MatCF),$F328-SUM($H208:CR208),0)</f>
        <v>0</v>
      </c>
      <c r="CS328" s="206">
        <f>IF(CS$2=EOMONTH($D328,MatCF),$F328-SUM($H208:CS208),0)</f>
        <v>0</v>
      </c>
      <c r="CT328" s="206">
        <f>IF(CT$2=EOMONTH($D328,MatCF),$F328-SUM($H208:CT208),0)</f>
        <v>0</v>
      </c>
      <c r="CU328" s="206">
        <f>IF(CU$2=EOMONTH($D328,MatCF),$F328-SUM($H208:CU208),0)</f>
        <v>0</v>
      </c>
      <c r="CV328" s="206">
        <f>IF(CV$2=EOMONTH($D328,MatCF),$F328-SUM($H208:CV208),0)</f>
        <v>0</v>
      </c>
      <c r="CW328" s="206">
        <f>IF(CW$2=EOMONTH($D328,MatCF),$F328-SUM($H208:CW208),0)</f>
        <v>0</v>
      </c>
      <c r="CX328" s="206">
        <f>IF(CX$2=EOMONTH($D328,MatCF),$F328-SUM($H208:CX208),0)</f>
        <v>0</v>
      </c>
      <c r="CY328" s="206">
        <f>IF(CY$2=EOMONTH($D328,MatCF),$F328-SUM($H208:CY208),0)</f>
        <v>0</v>
      </c>
      <c r="CZ328" s="206">
        <f>IF(CZ$2=EOMONTH($D328,MatCF),$F328-SUM($H208:CZ208),0)</f>
        <v>0</v>
      </c>
      <c r="DA328" s="206">
        <f>IF(DA$2=EOMONTH($D328,MatCF),$F328-SUM($H208:DA208),0)</f>
        <v>0</v>
      </c>
      <c r="DB328" s="206">
        <f>IF(DB$2=EOMONTH($D328,MatCF),$F328-SUM($H208:DB208),0)</f>
        <v>0</v>
      </c>
      <c r="DC328" s="206">
        <f>IF(DC$2=EOMONTH($D328,MatCF),$F328-SUM($H208:DC208),0)</f>
        <v>0</v>
      </c>
      <c r="DD328" s="206">
        <f>IF(DD$2=EOMONTH($D328,MatCF),$F328-SUM($H208:DD208),0)</f>
        <v>0</v>
      </c>
      <c r="DE328" s="206">
        <f>IF(DE$2=EOMONTH($D328,MatCF),$F328-SUM($H208:DE208),0)</f>
        <v>0</v>
      </c>
      <c r="DF328" s="206">
        <f>IF(DF$2=EOMONTH($D328,MatCF),$F328-SUM($H208:DF208),0)</f>
        <v>0</v>
      </c>
      <c r="DG328" s="206">
        <f>IF(DG$2=EOMONTH($D328,MatCF),$F328-SUM($H208:DG208),0)</f>
        <v>0</v>
      </c>
      <c r="DH328" s="206">
        <f>IF(DH$2=EOMONTH($D328,MatCF),$F328-SUM($H208:DH208),0)</f>
        <v>0</v>
      </c>
      <c r="DI328" s="206">
        <f>IF(DI$2=EOMONTH($D328,MatCF),$F328-SUM($H208:DI208),0)</f>
        <v>0</v>
      </c>
      <c r="DJ328" s="206">
        <f>IF(DJ$2=EOMONTH($D328,MatCF),$F328-SUM($H208:DJ208),0)</f>
        <v>0</v>
      </c>
      <c r="DK328" s="206">
        <f>IF(DK$2=EOMONTH($D328,MatCF),$F328-SUM($H208:DK208),0)</f>
        <v>0</v>
      </c>
      <c r="DL328" s="206">
        <f>IF(DL$2=EOMONTH($D328,MatCF),$F328-SUM($H208:DL208),0)</f>
        <v>0</v>
      </c>
      <c r="DM328" s="206">
        <f>IF(DM$2=EOMONTH($D328,MatCF),$F328-SUM($H208:DM208),0)</f>
        <v>0</v>
      </c>
      <c r="DN328" s="206">
        <f>IF(DN$2=EOMONTH($D328,MatCF),$F328-SUM($H208:DN208),0)</f>
        <v>0</v>
      </c>
      <c r="DO328" s="206">
        <f>IF(DO$2=EOMONTH($D328,MatCF),$F328-SUM($H208:DO208),0)</f>
        <v>0</v>
      </c>
      <c r="DP328" s="206">
        <f>IF(DP$2=EOMONTH($D328,MatCF),$F328-SUM($H208:DP208),0)</f>
        <v>0</v>
      </c>
      <c r="DQ328" s="206">
        <f>IF(DQ$2=EOMONTH($D328,MatCF),$F328-SUM($H208:DQ208),0)</f>
        <v>0</v>
      </c>
      <c r="DR328" s="206">
        <f>IF(DR$2=EOMONTH($D328,MatCF),$F328-SUM($H208:DR208),0)</f>
        <v>0</v>
      </c>
      <c r="DS328" s="206">
        <f>IF(DS$2=EOMONTH($D328,MatCF),$F328-SUM($H208:DS208),0)</f>
        <v>0</v>
      </c>
    </row>
    <row r="329" spans="1:123" ht="12.5" x14ac:dyDescent="0.25">
      <c r="A329" s="205"/>
      <c r="B329" s="228"/>
      <c r="C329" s="206"/>
      <c r="D329" s="226"/>
      <c r="E329" s="205"/>
      <c r="F329" s="206"/>
      <c r="G329" s="206"/>
      <c r="H329" s="206"/>
      <c r="I329" s="206"/>
      <c r="J329" s="206"/>
      <c r="K329" s="182"/>
      <c r="L329" s="182"/>
      <c r="M329" s="182"/>
      <c r="N329" s="182"/>
      <c r="O329" s="182"/>
      <c r="P329" s="182"/>
      <c r="Q329" s="182"/>
      <c r="R329" s="182"/>
      <c r="S329" s="182"/>
      <c r="T329" s="182"/>
      <c r="U329" s="182"/>
      <c r="V329" s="182"/>
      <c r="W329" s="182"/>
      <c r="X329" s="182"/>
      <c r="Y329" s="182"/>
      <c r="Z329" s="182"/>
      <c r="AA329" s="182"/>
      <c r="AB329" s="182"/>
      <c r="AC329" s="182"/>
      <c r="AD329" s="182"/>
      <c r="AE329" s="182"/>
      <c r="AF329" s="182"/>
      <c r="AG329" s="182"/>
    </row>
    <row r="330" spans="1:123" s="183" customFormat="1" ht="12.5" x14ac:dyDescent="0.25">
      <c r="A330" s="205"/>
      <c r="D330" s="194" t="s">
        <v>401</v>
      </c>
      <c r="E330" s="184"/>
      <c r="F330" s="184" t="s">
        <v>480</v>
      </c>
      <c r="G330" s="184"/>
      <c r="H330" s="184">
        <f t="shared" ref="H330:AM330" si="691">SUM(H213:H328)</f>
        <v>0</v>
      </c>
      <c r="I330" s="184">
        <f t="shared" si="691"/>
        <v>0</v>
      </c>
      <c r="J330" s="184">
        <f t="shared" si="691"/>
        <v>0</v>
      </c>
      <c r="K330" s="184">
        <f t="shared" si="691"/>
        <v>0</v>
      </c>
      <c r="L330" s="184">
        <f t="shared" si="691"/>
        <v>0</v>
      </c>
      <c r="M330" s="184">
        <f t="shared" si="691"/>
        <v>0</v>
      </c>
      <c r="N330" s="184">
        <f t="shared" si="691"/>
        <v>0</v>
      </c>
      <c r="O330" s="184">
        <f t="shared" si="691"/>
        <v>0</v>
      </c>
      <c r="P330" s="184">
        <f t="shared" si="691"/>
        <v>0</v>
      </c>
      <c r="Q330" s="184">
        <f t="shared" si="691"/>
        <v>0</v>
      </c>
      <c r="R330" s="184">
        <f t="shared" si="691"/>
        <v>0</v>
      </c>
      <c r="S330" s="184">
        <f t="shared" si="691"/>
        <v>0</v>
      </c>
      <c r="T330" s="184">
        <f t="shared" si="691"/>
        <v>0</v>
      </c>
      <c r="U330" s="184">
        <f t="shared" si="691"/>
        <v>0</v>
      </c>
      <c r="V330" s="184">
        <f t="shared" si="691"/>
        <v>0</v>
      </c>
      <c r="W330" s="184">
        <f t="shared" si="691"/>
        <v>0</v>
      </c>
      <c r="X330" s="184">
        <f t="shared" si="691"/>
        <v>0</v>
      </c>
      <c r="Y330" s="184">
        <f t="shared" si="691"/>
        <v>0</v>
      </c>
      <c r="Z330" s="184">
        <f t="shared" si="691"/>
        <v>0</v>
      </c>
      <c r="AA330" s="184">
        <f t="shared" si="691"/>
        <v>0</v>
      </c>
      <c r="AB330" s="184">
        <f t="shared" si="691"/>
        <v>0</v>
      </c>
      <c r="AC330" s="184">
        <f t="shared" si="691"/>
        <v>0</v>
      </c>
      <c r="AD330" s="184">
        <f t="shared" si="691"/>
        <v>0</v>
      </c>
      <c r="AE330" s="184">
        <f t="shared" si="691"/>
        <v>0</v>
      </c>
      <c r="AF330" s="184">
        <f t="shared" si="691"/>
        <v>0</v>
      </c>
      <c r="AG330" s="184">
        <f t="shared" si="691"/>
        <v>0</v>
      </c>
      <c r="AH330" s="184">
        <f t="shared" si="691"/>
        <v>0</v>
      </c>
      <c r="AI330" s="184">
        <f t="shared" si="691"/>
        <v>0</v>
      </c>
      <c r="AJ330" s="184">
        <f t="shared" si="691"/>
        <v>0</v>
      </c>
      <c r="AK330" s="184">
        <f t="shared" si="691"/>
        <v>0</v>
      </c>
      <c r="AL330" s="184">
        <f t="shared" si="691"/>
        <v>0</v>
      </c>
      <c r="AM330" s="184">
        <f t="shared" si="691"/>
        <v>0</v>
      </c>
      <c r="AN330" s="184">
        <f t="shared" ref="AN330:BS330" si="692">SUM(AN213:AN328)</f>
        <v>0</v>
      </c>
      <c r="AO330" s="184">
        <f t="shared" si="692"/>
        <v>0</v>
      </c>
      <c r="AP330" s="184">
        <f t="shared" si="692"/>
        <v>0</v>
      </c>
      <c r="AQ330" s="184">
        <f t="shared" si="692"/>
        <v>0</v>
      </c>
      <c r="AR330" s="184">
        <f t="shared" si="692"/>
        <v>0</v>
      </c>
      <c r="AS330" s="184">
        <f t="shared" si="692"/>
        <v>0</v>
      </c>
      <c r="AT330" s="184">
        <f t="shared" si="692"/>
        <v>0</v>
      </c>
      <c r="AU330" s="184">
        <f t="shared" si="692"/>
        <v>0</v>
      </c>
      <c r="AV330" s="184">
        <f t="shared" si="692"/>
        <v>0</v>
      </c>
      <c r="AW330" s="184">
        <f t="shared" si="692"/>
        <v>0</v>
      </c>
      <c r="AX330" s="184">
        <f t="shared" si="692"/>
        <v>0</v>
      </c>
      <c r="AY330" s="184">
        <f t="shared" si="692"/>
        <v>0</v>
      </c>
      <c r="AZ330" s="184">
        <f t="shared" si="692"/>
        <v>0</v>
      </c>
      <c r="BA330" s="184">
        <f t="shared" si="692"/>
        <v>0</v>
      </c>
      <c r="BB330" s="184">
        <f t="shared" si="692"/>
        <v>0</v>
      </c>
      <c r="BC330" s="184">
        <f t="shared" si="692"/>
        <v>0</v>
      </c>
      <c r="BD330" s="184">
        <f t="shared" si="692"/>
        <v>0</v>
      </c>
      <c r="BE330" s="184">
        <f t="shared" si="692"/>
        <v>0</v>
      </c>
      <c r="BF330" s="184">
        <f t="shared" si="692"/>
        <v>0</v>
      </c>
      <c r="BG330" s="184">
        <f t="shared" si="692"/>
        <v>0</v>
      </c>
      <c r="BH330" s="184">
        <f t="shared" si="692"/>
        <v>0</v>
      </c>
      <c r="BI330" s="184">
        <f t="shared" si="692"/>
        <v>0</v>
      </c>
      <c r="BJ330" s="184">
        <f t="shared" si="692"/>
        <v>0</v>
      </c>
      <c r="BK330" s="184">
        <f t="shared" si="692"/>
        <v>0</v>
      </c>
      <c r="BL330" s="184">
        <f t="shared" si="692"/>
        <v>0</v>
      </c>
      <c r="BM330" s="184">
        <f t="shared" si="692"/>
        <v>0</v>
      </c>
      <c r="BN330" s="184">
        <f t="shared" si="692"/>
        <v>0</v>
      </c>
      <c r="BO330" s="184">
        <f t="shared" si="692"/>
        <v>0</v>
      </c>
      <c r="BP330" s="184">
        <f t="shared" ca="1" si="692"/>
        <v>0</v>
      </c>
      <c r="BQ330" s="184">
        <f t="shared" ca="1" si="692"/>
        <v>0</v>
      </c>
      <c r="BR330" s="184">
        <f t="shared" ca="1" si="692"/>
        <v>0</v>
      </c>
      <c r="BS330" s="184">
        <f t="shared" ca="1" si="692"/>
        <v>0</v>
      </c>
      <c r="BT330" s="186">
        <f t="shared" ref="BT330:CY330" ca="1" si="693">SUM(BT213:BT328)</f>
        <v>0</v>
      </c>
      <c r="BU330" s="186">
        <f t="shared" ca="1" si="693"/>
        <v>0</v>
      </c>
      <c r="BV330" s="186">
        <f t="shared" ca="1" si="693"/>
        <v>0</v>
      </c>
      <c r="BW330" s="186">
        <f t="shared" ca="1" si="693"/>
        <v>0</v>
      </c>
      <c r="BX330" s="186">
        <f t="shared" ca="1" si="693"/>
        <v>0</v>
      </c>
      <c r="BY330" s="186">
        <f t="shared" ca="1" si="693"/>
        <v>0</v>
      </c>
      <c r="BZ330" s="186">
        <f t="shared" ca="1" si="693"/>
        <v>0</v>
      </c>
      <c r="CA330" s="186">
        <f t="shared" ca="1" si="693"/>
        <v>0</v>
      </c>
      <c r="CB330" s="186">
        <f t="shared" ca="1" si="693"/>
        <v>0</v>
      </c>
      <c r="CC330" s="186">
        <f t="shared" ca="1" si="693"/>
        <v>0</v>
      </c>
      <c r="CD330" s="186">
        <f t="shared" ca="1" si="693"/>
        <v>0</v>
      </c>
      <c r="CE330" s="186">
        <f t="shared" ca="1" si="693"/>
        <v>0</v>
      </c>
      <c r="CF330" s="186">
        <f t="shared" ca="1" si="693"/>
        <v>0</v>
      </c>
      <c r="CG330" s="186">
        <f t="shared" ca="1" si="693"/>
        <v>0</v>
      </c>
      <c r="CH330" s="186">
        <f t="shared" ca="1" si="693"/>
        <v>0</v>
      </c>
      <c r="CI330" s="186">
        <f t="shared" ca="1" si="693"/>
        <v>0</v>
      </c>
      <c r="CJ330" s="186">
        <f t="shared" ca="1" si="693"/>
        <v>0</v>
      </c>
      <c r="CK330" s="186">
        <f t="shared" ca="1" si="693"/>
        <v>0</v>
      </c>
      <c r="CL330" s="186">
        <f t="shared" ca="1" si="693"/>
        <v>0</v>
      </c>
      <c r="CM330" s="186">
        <f t="shared" ca="1" si="693"/>
        <v>0</v>
      </c>
      <c r="CN330" s="186">
        <f t="shared" ca="1" si="693"/>
        <v>0</v>
      </c>
      <c r="CO330" s="186">
        <f t="shared" ca="1" si="693"/>
        <v>0</v>
      </c>
      <c r="CP330" s="186">
        <f t="shared" ca="1" si="693"/>
        <v>0</v>
      </c>
      <c r="CQ330" s="186">
        <f t="shared" ca="1" si="693"/>
        <v>0</v>
      </c>
      <c r="CR330" s="186">
        <f t="shared" ca="1" si="693"/>
        <v>0</v>
      </c>
      <c r="CS330" s="186">
        <f t="shared" ca="1" si="693"/>
        <v>0</v>
      </c>
      <c r="CT330" s="186">
        <f t="shared" ca="1" si="693"/>
        <v>0</v>
      </c>
      <c r="CU330" s="186">
        <f t="shared" ca="1" si="693"/>
        <v>0</v>
      </c>
      <c r="CV330" s="186">
        <f t="shared" ca="1" si="693"/>
        <v>0</v>
      </c>
      <c r="CW330" s="186">
        <f t="shared" ca="1" si="693"/>
        <v>0</v>
      </c>
      <c r="CX330" s="186">
        <f t="shared" ca="1" si="693"/>
        <v>0</v>
      </c>
      <c r="CY330" s="186">
        <f t="shared" ca="1" si="693"/>
        <v>0</v>
      </c>
      <c r="CZ330" s="186">
        <f t="shared" ref="CZ330:DS330" ca="1" si="694">SUM(CZ213:CZ328)</f>
        <v>0</v>
      </c>
      <c r="DA330" s="186">
        <f t="shared" ca="1" si="694"/>
        <v>0</v>
      </c>
      <c r="DB330" s="186">
        <f t="shared" ca="1" si="694"/>
        <v>0</v>
      </c>
      <c r="DC330" s="186">
        <f t="shared" ca="1" si="694"/>
        <v>0</v>
      </c>
      <c r="DD330" s="186">
        <f t="shared" ca="1" si="694"/>
        <v>0</v>
      </c>
      <c r="DE330" s="186">
        <f t="shared" ca="1" si="694"/>
        <v>0</v>
      </c>
      <c r="DF330" s="186">
        <f t="shared" ca="1" si="694"/>
        <v>0</v>
      </c>
      <c r="DG330" s="186">
        <f t="shared" ca="1" si="694"/>
        <v>0</v>
      </c>
      <c r="DH330" s="186">
        <f t="shared" ca="1" si="694"/>
        <v>0</v>
      </c>
      <c r="DI330" s="186">
        <f t="shared" ca="1" si="694"/>
        <v>0</v>
      </c>
      <c r="DJ330" s="186">
        <f t="shared" ca="1" si="694"/>
        <v>0</v>
      </c>
      <c r="DK330" s="186">
        <f t="shared" ca="1" si="694"/>
        <v>0</v>
      </c>
      <c r="DL330" s="186">
        <f t="shared" ca="1" si="694"/>
        <v>0</v>
      </c>
      <c r="DM330" s="186">
        <f t="shared" ca="1" si="694"/>
        <v>0</v>
      </c>
      <c r="DN330" s="186">
        <f t="shared" ca="1" si="694"/>
        <v>0</v>
      </c>
      <c r="DO330" s="186">
        <f t="shared" ca="1" si="694"/>
        <v>0</v>
      </c>
      <c r="DP330" s="186">
        <f t="shared" ca="1" si="694"/>
        <v>0</v>
      </c>
      <c r="DQ330" s="186">
        <f t="shared" ca="1" si="694"/>
        <v>0</v>
      </c>
      <c r="DR330" s="186">
        <f t="shared" ca="1" si="694"/>
        <v>0</v>
      </c>
      <c r="DS330" s="186">
        <f t="shared" ca="1" si="694"/>
        <v>0</v>
      </c>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alc">
                <anchor moveWithCells="1" sizeWithCells="1">
                  <from>
                    <xdr:col>5</xdr:col>
                    <xdr:colOff>0</xdr:colOff>
                    <xdr:row>0</xdr:row>
                    <xdr:rowOff>114300</xdr:rowOff>
                  </from>
                  <to>
                    <xdr:col>6</xdr:col>
                    <xdr:colOff>622300</xdr:colOff>
                    <xdr:row>2</xdr:row>
                    <xdr:rowOff>50800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6EABACCD3B39C49923CC76F9A3899B0" ma:contentTypeVersion="10" ma:contentTypeDescription="Create a new document." ma:contentTypeScope="" ma:versionID="888edbca11eac38050b29462c56b3d83">
  <xsd:schema xmlns:xsd="http://www.w3.org/2001/XMLSchema" xmlns:xs="http://www.w3.org/2001/XMLSchema" xmlns:p="http://schemas.microsoft.com/office/2006/metadata/properties" xmlns:ns2="88ac10d5-d499-482e-8b56-6ab71e10844d" xmlns:ns3="b34fac16-a9a4-4d97-96d6-3d67277b3bbb" targetNamespace="http://schemas.microsoft.com/office/2006/metadata/properties" ma:root="true" ma:fieldsID="b2578cae4076c3a00574eaa070b195d6" ns2:_="" ns3:_="">
    <xsd:import namespace="88ac10d5-d499-482e-8b56-6ab71e10844d"/>
    <xsd:import namespace="b34fac16-a9a4-4d97-96d6-3d67277b3bbb"/>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8ac10d5-d499-482e-8b56-6ab71e10844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798d900d-0589-4081-96eb-513de833a507"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34fac16-a9a4-4d97-96d6-3d67277b3bbb"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26a010e-ed09-4f8f-afe2-969c013c94e7}" ma:internalName="TaxCatchAll" ma:showField="CatchAllData" ma:web="b34fac16-a9a4-4d97-96d6-3d67277b3bb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8ac10d5-d499-482e-8b56-6ab71e10844d">
      <Terms xmlns="http://schemas.microsoft.com/office/infopath/2007/PartnerControls"/>
    </lcf76f155ced4ddcb4097134ff3c332f>
    <TaxCatchAll xmlns="b34fac16-a9a4-4d97-96d6-3d67277b3bbb" xsi:nil="true"/>
  </documentManagement>
</p:properties>
</file>

<file path=customXml/itemProps1.xml><?xml version="1.0" encoding="utf-8"?>
<ds:datastoreItem xmlns:ds="http://schemas.openxmlformats.org/officeDocument/2006/customXml" ds:itemID="{4AA5DAFA-DDF8-413F-AD1D-5EA60FFBFFC7}"/>
</file>

<file path=customXml/itemProps2.xml><?xml version="1.0" encoding="utf-8"?>
<ds:datastoreItem xmlns:ds="http://schemas.openxmlformats.org/officeDocument/2006/customXml" ds:itemID="{0F9CBE94-B78B-4C94-8BCC-93378AB26E7B}"/>
</file>

<file path=customXml/itemProps3.xml><?xml version="1.0" encoding="utf-8"?>
<ds:datastoreItem xmlns:ds="http://schemas.openxmlformats.org/officeDocument/2006/customXml" ds:itemID="{DE072B6E-3613-4288-B592-8E2F2657A6A5}"/>
</file>

<file path=docMetadata/LabelInfo.xml><?xml version="1.0" encoding="utf-8"?>
<clbl:labelList xmlns:clbl="http://schemas.microsoft.com/office/2020/mipLabelMetadata">
  <clbl:label id="{ea60d57e-af5b-4752-ac57-3e4f28ca11dc}" enabled="1" method="Standard" siteId="{36da45f1-dd2c-4d1f-af13-5abe46b9992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18</vt:i4>
      </vt:variant>
    </vt:vector>
  </HeadingPairs>
  <TitlesOfParts>
    <vt:vector size="28" baseType="lpstr">
      <vt:lpstr>Disclaimer</vt:lpstr>
      <vt:lpstr>TOC</vt:lpstr>
      <vt:lpstr>Inputs</vt:lpstr>
      <vt:lpstr>Sensitivity</vt:lpstr>
      <vt:lpstr>Capex</vt:lpstr>
      <vt:lpstr>Revenue&amp;exepenses</vt:lpstr>
      <vt:lpstr>FS</vt:lpstr>
      <vt:lpstr>Returns</vt:lpstr>
      <vt:lpstr>Timings&amp;Flags</vt:lpstr>
      <vt:lpstr>Tax</vt:lpstr>
      <vt:lpstr>Chck</vt:lpstr>
      <vt:lpstr>CTaxRate</vt:lpstr>
      <vt:lpstr>Exchng</vt:lpstr>
      <vt:lpstr>'Timings&amp;Flags'!MasterCheck</vt:lpstr>
      <vt:lpstr>MatCF</vt:lpstr>
      <vt:lpstr>MatRate</vt:lpstr>
      <vt:lpstr>Capex!Operation_Start_Date</vt:lpstr>
      <vt:lpstr>FS!Operation_Start_Date</vt:lpstr>
      <vt:lpstr>Inputs!Operation_Start_Date</vt:lpstr>
      <vt:lpstr>Returns!Operation_Start_Date</vt:lpstr>
      <vt:lpstr>'Revenue&amp;exepenses'!Operation_Start_Date</vt:lpstr>
      <vt:lpstr>Operation_Start_Date</vt:lpstr>
      <vt:lpstr>Operation_start_date_C</vt:lpstr>
      <vt:lpstr>Disclaimer!Print_Area</vt:lpstr>
      <vt:lpstr>TOC!Print_Area</vt:lpstr>
      <vt:lpstr>Range_Copy</vt:lpstr>
      <vt:lpstr>Range_Paste</vt:lpstr>
      <vt:lpstr>'Timings&amp;Flags'!Tolerance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Narasimha rao Malisetti</dc:creator>
  <cp:lastModifiedBy>Mukherjee, Shouvik</cp:lastModifiedBy>
  <dcterms:created xsi:type="dcterms:W3CDTF">2019-10-24T04:45:18Z</dcterms:created>
  <dcterms:modified xsi:type="dcterms:W3CDTF">2024-11-12T12:09:38Z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60d57e-af5b-4752-ac57-3e4f28ca11dc_Enabled">
    <vt:lpwstr>true</vt:lpwstr>
  </property>
  <property fmtid="{D5CDD505-2E9C-101B-9397-08002B2CF9AE}" pid="3" name="MSIP_Label_ea60d57e-af5b-4752-ac57-3e4f28ca11dc_SetDate">
    <vt:lpwstr>2023-04-27T07:37:22Z</vt:lpwstr>
  </property>
  <property fmtid="{D5CDD505-2E9C-101B-9397-08002B2CF9AE}" pid="4" name="MSIP_Label_ea60d57e-af5b-4752-ac57-3e4f28ca11dc_Method">
    <vt:lpwstr>Standard</vt:lpwstr>
  </property>
  <property fmtid="{D5CDD505-2E9C-101B-9397-08002B2CF9AE}" pid="5" name="MSIP_Label_ea60d57e-af5b-4752-ac57-3e4f28ca11dc_Name">
    <vt:lpwstr>ea60d57e-af5b-4752-ac57-3e4f28ca11dc</vt:lpwstr>
  </property>
  <property fmtid="{D5CDD505-2E9C-101B-9397-08002B2CF9AE}" pid="6" name="MSIP_Label_ea60d57e-af5b-4752-ac57-3e4f28ca11dc_SiteId">
    <vt:lpwstr>36da45f1-dd2c-4d1f-af13-5abe46b99921</vt:lpwstr>
  </property>
  <property fmtid="{D5CDD505-2E9C-101B-9397-08002B2CF9AE}" pid="7" name="MSIP_Label_ea60d57e-af5b-4752-ac57-3e4f28ca11dc_ActionId">
    <vt:lpwstr>ff51ec51-00a6-43e1-b70b-c528769e62bf</vt:lpwstr>
  </property>
  <property fmtid="{D5CDD505-2E9C-101B-9397-08002B2CF9AE}" pid="8" name="MSIP_Label_ea60d57e-af5b-4752-ac57-3e4f28ca11dc_ContentBits">
    <vt:lpwstr>0</vt:lpwstr>
  </property>
  <property fmtid="{D5CDD505-2E9C-101B-9397-08002B2CF9AE}" pid="9" name="ContentTypeId">
    <vt:lpwstr>0x01010046EABACCD3B39C49923CC76F9A3899B0</vt:lpwstr>
  </property>
</Properties>
</file>